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aveytreeexpert-my.sharepoint.com/personal/erika_teach_davey_com/Documents/Desktop/"/>
    </mc:Choice>
  </mc:AlternateContent>
  <xr:revisionPtr revIDLastSave="0" documentId="13_ncr:1_{15E34C38-A929-4855-A5E4-C96698B0A56D}" xr6:coauthVersionLast="47" xr6:coauthVersionMax="47" xr10:uidLastSave="{00000000-0000-0000-0000-000000000000}"/>
  <workbookProtection workbookAlgorithmName="SHA-512" workbookHashValue="HUNfjKZv1h8JAwJBDzU1PwdBQUA7EIQfiMu/BNwjybWNqqDZgPWjksIpMhyjilLvVIjrQR11KjztK7oZoh8S/g==" workbookSaltValue="7RtbBegAgOMOYEtIFeaKsw==" workbookSpinCount="100000" lockStructure="1"/>
  <bookViews>
    <workbookView xWindow="-20610" yWindow="0" windowWidth="20730" windowHeight="11160" firstSheet="2" activeTab="2" xr2:uid="{00000000-000D-0000-FFFF-FFFF00000000}"/>
  </bookViews>
  <sheets>
    <sheet name="County Table" sheetId="37" state="hidden" r:id="rId1"/>
    <sheet name="Images" sheetId="45" state="hidden" r:id="rId2"/>
    <sheet name="Intro" sheetId="46" r:id="rId3"/>
    <sheet name="Results" sheetId="43" r:id="rId4"/>
    <sheet name="County" sheetId="47" r:id="rId5"/>
    <sheet name="Sheet3" sheetId="41" state="hidden" r:id="rId6"/>
  </sheets>
  <externalReferences>
    <externalReference r:id="rId7"/>
    <externalReference r:id="rId8"/>
    <externalReference r:id="rId9"/>
  </externalReferences>
  <definedNames>
    <definedName name="_____ENG1" localSheetId="4">#REF!</definedName>
    <definedName name="_____ENG1">#REF!</definedName>
    <definedName name="_____ENG2" localSheetId="4">#REF!</definedName>
    <definedName name="_____ENG2">#REF!</definedName>
    <definedName name="_____ENG3" localSheetId="4">#REF!</definedName>
    <definedName name="_____ENG3">#REF!</definedName>
    <definedName name="_____ENG4">#REF!</definedName>
    <definedName name="_____ENG5">#REF!</definedName>
    <definedName name="_____ENG6">#REF!</definedName>
    <definedName name="_____ENG7">#REF!</definedName>
    <definedName name="_____ENG8">#REF!</definedName>
    <definedName name="_____ENG9">#REF!</definedName>
    <definedName name="_____LA1">#REF!</definedName>
    <definedName name="_____LA2">#REF!</definedName>
    <definedName name="_____LA3">#REF!</definedName>
    <definedName name="_____lu1">#REF!</definedName>
    <definedName name="_____lu2">#REF!</definedName>
    <definedName name="_____lu3">#REF!</definedName>
    <definedName name="_____lu4">#REF!</definedName>
    <definedName name="_____lu5">#REF!</definedName>
    <definedName name="_____lu6">#REF!</definedName>
    <definedName name="_____pr1">#REF!</definedName>
    <definedName name="_____pr10">#REF!</definedName>
    <definedName name="_____pr13">#REF!</definedName>
    <definedName name="_____pr16">#REF!</definedName>
    <definedName name="_____pr19">#REF!</definedName>
    <definedName name="_____pr22">#REF!</definedName>
    <definedName name="_____pr25">#REF!</definedName>
    <definedName name="_____pr28">#REF!</definedName>
    <definedName name="_____pr30">#REF!</definedName>
    <definedName name="_____pr4">#REF!</definedName>
    <definedName name="_____pr7">#REF!</definedName>
    <definedName name="_____prv1">#REF!</definedName>
    <definedName name="_____prv10">#REF!</definedName>
    <definedName name="_____prv13">#REF!</definedName>
    <definedName name="_____prv16">#REF!</definedName>
    <definedName name="_____prv19">#REF!</definedName>
    <definedName name="_____prv22">#REF!</definedName>
    <definedName name="_____prv25">#REF!</definedName>
    <definedName name="_____prv28">#REF!</definedName>
    <definedName name="_____prv30">#REF!</definedName>
    <definedName name="_____prv4">#REF!</definedName>
    <definedName name="_____prv7">#REF!</definedName>
    <definedName name="_____sp1">#REF!</definedName>
    <definedName name="_____sp2">#REF!</definedName>
    <definedName name="_____sp3">#REF!</definedName>
    <definedName name="_____sp4">#REF!</definedName>
    <definedName name="_____sp5">#REF!</definedName>
    <definedName name="_____voc1">#REF!</definedName>
    <definedName name="_____voc10">#REF!</definedName>
    <definedName name="_____voc2">#REF!</definedName>
    <definedName name="_____voc3">#REF!</definedName>
    <definedName name="_____voc4">#REF!</definedName>
    <definedName name="_____voc5">#REF!</definedName>
    <definedName name="_____voc6">#REF!</definedName>
    <definedName name="_____voc7">#REF!</definedName>
    <definedName name="_____voc8">#REF!</definedName>
    <definedName name="_____voc9">#REF!</definedName>
    <definedName name="____ENG1">#REF!</definedName>
    <definedName name="____ENG2">#REF!</definedName>
    <definedName name="____ENG3">#REF!</definedName>
    <definedName name="____ENG4">#REF!</definedName>
    <definedName name="____ENG5">#REF!</definedName>
    <definedName name="____ENG6">#REF!</definedName>
    <definedName name="____ENG7">#REF!</definedName>
    <definedName name="____ENG8">#REF!</definedName>
    <definedName name="____ENG9">#REF!</definedName>
    <definedName name="____LA1">#REF!</definedName>
    <definedName name="____LA2">#REF!</definedName>
    <definedName name="____LA3">#REF!</definedName>
    <definedName name="____lu1">#REF!</definedName>
    <definedName name="____lu2">#REF!</definedName>
    <definedName name="____lu3">#REF!</definedName>
    <definedName name="____lu4">#REF!</definedName>
    <definedName name="____lu5">#REF!</definedName>
    <definedName name="____lu6">#REF!</definedName>
    <definedName name="____pr1">#REF!</definedName>
    <definedName name="____pr10">#REF!</definedName>
    <definedName name="____pr13">#REF!</definedName>
    <definedName name="____pr16">#REF!</definedName>
    <definedName name="____pr19">#REF!</definedName>
    <definedName name="____pr22">#REF!</definedName>
    <definedName name="____pr25">#REF!</definedName>
    <definedName name="____pr28">#REF!</definedName>
    <definedName name="____pr30">#REF!</definedName>
    <definedName name="____pr4">#REF!</definedName>
    <definedName name="____pr7">#REF!</definedName>
    <definedName name="____prv1">#REF!</definedName>
    <definedName name="____prv10">#REF!</definedName>
    <definedName name="____prv13">#REF!</definedName>
    <definedName name="____prv16">#REF!</definedName>
    <definedName name="____prv19">#REF!</definedName>
    <definedName name="____prv22">#REF!</definedName>
    <definedName name="____prv25">#REF!</definedName>
    <definedName name="____prv28">#REF!</definedName>
    <definedName name="____prv30">#REF!</definedName>
    <definedName name="____prv4">#REF!</definedName>
    <definedName name="____prv7">#REF!</definedName>
    <definedName name="____sp1">#REF!</definedName>
    <definedName name="____sp2">#REF!</definedName>
    <definedName name="____sp3">#REF!</definedName>
    <definedName name="____sp4">#REF!</definedName>
    <definedName name="____sp5">#REF!</definedName>
    <definedName name="____voc1">#REF!</definedName>
    <definedName name="____voc10">#REF!</definedName>
    <definedName name="____voc2">#REF!</definedName>
    <definedName name="____voc3">#REF!</definedName>
    <definedName name="____voc4">#REF!</definedName>
    <definedName name="____voc5">#REF!</definedName>
    <definedName name="____voc6">#REF!</definedName>
    <definedName name="____voc7">#REF!</definedName>
    <definedName name="____voc8">#REF!</definedName>
    <definedName name="____voc9">#REF!</definedName>
    <definedName name="___ENG1">#REF!</definedName>
    <definedName name="___ENG2">#REF!</definedName>
    <definedName name="___ENG3">#REF!</definedName>
    <definedName name="___ENG4">#REF!</definedName>
    <definedName name="___ENG5">#REF!</definedName>
    <definedName name="___ENG6">#REF!</definedName>
    <definedName name="___ENG7">#REF!</definedName>
    <definedName name="___ENG8">#REF!</definedName>
    <definedName name="___ENG9">#REF!</definedName>
    <definedName name="___LA1">#REF!</definedName>
    <definedName name="___LA2">#REF!</definedName>
    <definedName name="___LA3">#REF!</definedName>
    <definedName name="___lu1">#REF!</definedName>
    <definedName name="___lu2">#REF!</definedName>
    <definedName name="___lu3">#REF!</definedName>
    <definedName name="___lu4">#REF!</definedName>
    <definedName name="___lu5">#REF!</definedName>
    <definedName name="___lu6">#REF!</definedName>
    <definedName name="___pr1">#REF!</definedName>
    <definedName name="___pr10">#REF!</definedName>
    <definedName name="___pr13">#REF!</definedName>
    <definedName name="___pr16">#REF!</definedName>
    <definedName name="___pr19">#REF!</definedName>
    <definedName name="___pr22">#REF!</definedName>
    <definedName name="___pr25">#REF!</definedName>
    <definedName name="___pr28">#REF!</definedName>
    <definedName name="___pr30">#REF!</definedName>
    <definedName name="___pr4">#REF!</definedName>
    <definedName name="___pr7">#REF!</definedName>
    <definedName name="___prv1">#REF!</definedName>
    <definedName name="___prv10">#REF!</definedName>
    <definedName name="___prv13">#REF!</definedName>
    <definedName name="___prv16">#REF!</definedName>
    <definedName name="___prv19">#REF!</definedName>
    <definedName name="___prv22">#REF!</definedName>
    <definedName name="___prv25">#REF!</definedName>
    <definedName name="___prv28">#REF!</definedName>
    <definedName name="___prv30">#REF!</definedName>
    <definedName name="___prv4">#REF!</definedName>
    <definedName name="___prv7">#REF!</definedName>
    <definedName name="___sp1">#REF!</definedName>
    <definedName name="___sp2">#REF!</definedName>
    <definedName name="___sp3">#REF!</definedName>
    <definedName name="___sp4">#REF!</definedName>
    <definedName name="___sp5">#REF!</definedName>
    <definedName name="___voc1">#REF!</definedName>
    <definedName name="___voc10">#REF!</definedName>
    <definedName name="___voc2">#REF!</definedName>
    <definedName name="___voc3">#REF!</definedName>
    <definedName name="___voc4">#REF!</definedName>
    <definedName name="___voc5">#REF!</definedName>
    <definedName name="___voc6">#REF!</definedName>
    <definedName name="___voc7">#REF!</definedName>
    <definedName name="___voc8">#REF!</definedName>
    <definedName name="___voc9">#REF!</definedName>
    <definedName name="__ENG1">#REF!</definedName>
    <definedName name="__ENG2">#REF!</definedName>
    <definedName name="__ENG3">#REF!</definedName>
    <definedName name="__ENG4">#REF!</definedName>
    <definedName name="__ENG5">#REF!</definedName>
    <definedName name="__ENG6">#REF!</definedName>
    <definedName name="__ENG7">#REF!</definedName>
    <definedName name="__ENG8">#REF!</definedName>
    <definedName name="__ENG9">#REF!</definedName>
    <definedName name="__LA1">#REF!</definedName>
    <definedName name="__LA2">#REF!</definedName>
    <definedName name="__LA3">#REF!</definedName>
    <definedName name="__lu1">#REF!</definedName>
    <definedName name="__lu2">#REF!</definedName>
    <definedName name="__lu3">#REF!</definedName>
    <definedName name="__lu4">#REF!</definedName>
    <definedName name="__lu5">#REF!</definedName>
    <definedName name="__lu6">#REF!</definedName>
    <definedName name="__pr1">#REF!</definedName>
    <definedName name="__pr10">#REF!</definedName>
    <definedName name="__pr13">#REF!</definedName>
    <definedName name="__pr16">#REF!</definedName>
    <definedName name="__pr19">#REF!</definedName>
    <definedName name="__pr22">#REF!</definedName>
    <definedName name="__pr25">#REF!</definedName>
    <definedName name="__pr28">#REF!</definedName>
    <definedName name="__pr30">#REF!</definedName>
    <definedName name="__pr4">#REF!</definedName>
    <definedName name="__pr7">#REF!</definedName>
    <definedName name="__prv1">#REF!</definedName>
    <definedName name="__prv10">#REF!</definedName>
    <definedName name="__prv13">#REF!</definedName>
    <definedName name="__prv16">#REF!</definedName>
    <definedName name="__prv19">#REF!</definedName>
    <definedName name="__prv22">#REF!</definedName>
    <definedName name="__prv25">#REF!</definedName>
    <definedName name="__prv28">#REF!</definedName>
    <definedName name="__prv30">#REF!</definedName>
    <definedName name="__prv4">#REF!</definedName>
    <definedName name="__prv7">#REF!</definedName>
    <definedName name="__sp1">#REF!</definedName>
    <definedName name="__sp2">#REF!</definedName>
    <definedName name="__sp3">#REF!</definedName>
    <definedName name="__sp4">#REF!</definedName>
    <definedName name="__sp5">#REF!</definedName>
    <definedName name="__voc1">#REF!</definedName>
    <definedName name="__voc10">#REF!</definedName>
    <definedName name="__voc2">#REF!</definedName>
    <definedName name="__voc3">#REF!</definedName>
    <definedName name="__voc4">#REF!</definedName>
    <definedName name="__voc5">#REF!</definedName>
    <definedName name="__voc6">#REF!</definedName>
    <definedName name="__voc7">#REF!</definedName>
    <definedName name="__voc8">#REF!</definedName>
    <definedName name="__voc9">#REF!</definedName>
    <definedName name="_xlnm._FilterDatabase" localSheetId="4" hidden="1">County!$A$1:$P$3110</definedName>
    <definedName name="A" localSheetId="4">#REF!</definedName>
    <definedName name="A">#REF!</definedName>
    <definedName name="AA">Images!$A$1</definedName>
    <definedName name="B" localSheetId="4">#REF!</definedName>
    <definedName name="B">#REF!</definedName>
    <definedName name="BB">Images!$A$2</definedName>
    <definedName name="carbseq">[1]Report!$C$26</definedName>
    <definedName name="carbstor">[1]Report!$C$24</definedName>
    <definedName name="CarbVal">[1]Conversions!$B$7</definedName>
    <definedName name="CC" localSheetId="4">#REF!</definedName>
    <definedName name="CC">Images!$A$3</definedName>
    <definedName name="CityName">[1]Report!$B$1</definedName>
    <definedName name="_xlnm.Database" localSheetId="4">#REF!</definedName>
    <definedName name="_xlnm.Database">#REF!</definedName>
    <definedName name="DD">Images!$A$4</definedName>
    <definedName name="EE">Images!$A$5</definedName>
    <definedName name="erer" localSheetId="4">#REF!</definedName>
    <definedName name="erer">#REF!</definedName>
    <definedName name="FF">Images!$A$6</definedName>
    <definedName name="Future" localSheetId="4">#REF!</definedName>
    <definedName name="Future">#REF!</definedName>
    <definedName name="GG">Images!$A$7</definedName>
    <definedName name="HH">Images!$A$8</definedName>
    <definedName name="II">Images!$A$9</definedName>
    <definedName name="Images" localSheetId="4">INDIRECT(#REF!)</definedName>
    <definedName name="Images">INDIRECT('County Table'!$F$1)</definedName>
    <definedName name="JJ">Images!$A$10</definedName>
    <definedName name="KK">Images!$A$11</definedName>
    <definedName name="LL">Images!$A$12</definedName>
    <definedName name="MM">Images!$A$13</definedName>
    <definedName name="NativeState">[1]Report!$B$71</definedName>
    <definedName name="NN">Images!$A$14</definedName>
    <definedName name="nrg">[1]Report!$B$28</definedName>
    <definedName name="nrgCval">[1]Report!$F$28</definedName>
    <definedName name="Numtree">[1]Report!$B$20</definedName>
    <definedName name="OO">Images!$A$15</definedName>
    <definedName name="PP">Images!$A$16</definedName>
    <definedName name="QQ">Images!$A$17</definedName>
    <definedName name="RR">Images!$A$18</definedName>
    <definedName name="shaun">[2]Citysum!$A$5:$U$122</definedName>
    <definedName name="specieslookup">[1]Citysum!$B$10:$Y$433</definedName>
    <definedName name="SS">Images!$A$19</definedName>
    <definedName name="TT">Images!$A$20</definedName>
    <definedName name="UU">Images!$A$21</definedName>
    <definedName name="Vintage">[3]Vintage!$A$1:$N$12</definedName>
    <definedName name="VV">Images!$A$22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N8" i="37" l="1"/>
  <c r="I8" i="37" s="1"/>
  <c r="BN9" i="37"/>
  <c r="I9" i="37" s="1"/>
  <c r="BN10" i="37"/>
  <c r="I10" i="37" s="1"/>
  <c r="BN11" i="37"/>
  <c r="I11" i="37" s="1"/>
  <c r="BN12" i="37"/>
  <c r="I12" i="37" s="1"/>
  <c r="BN13" i="37"/>
  <c r="I13" i="37" s="1"/>
  <c r="BN14" i="37"/>
  <c r="I14" i="37" s="1"/>
  <c r="BN15" i="37"/>
  <c r="I15" i="37" s="1"/>
  <c r="BN16" i="37"/>
  <c r="I16" i="37" s="1"/>
  <c r="BN17" i="37"/>
  <c r="I17" i="37" s="1"/>
  <c r="BN18" i="37"/>
  <c r="I18" i="37" s="1"/>
  <c r="BN19" i="37"/>
  <c r="I19" i="37" s="1"/>
  <c r="BN20" i="37"/>
  <c r="I20" i="37" s="1"/>
  <c r="BN21" i="37"/>
  <c r="I21" i="37" s="1"/>
  <c r="BN22" i="37"/>
  <c r="I22" i="37" s="1"/>
  <c r="BN23" i="37"/>
  <c r="I23" i="37" s="1"/>
  <c r="BN24" i="37"/>
  <c r="I24" i="37" s="1"/>
  <c r="BN25" i="37"/>
  <c r="I25" i="37" s="1"/>
  <c r="BN26" i="37"/>
  <c r="I26" i="37" s="1"/>
  <c r="BN27" i="37"/>
  <c r="I27" i="37" s="1"/>
  <c r="BN28" i="37"/>
  <c r="I28" i="37" s="1"/>
  <c r="BN29" i="37"/>
  <c r="I29" i="37" s="1"/>
  <c r="BN30" i="37"/>
  <c r="I30" i="37" s="1"/>
  <c r="BN31" i="37"/>
  <c r="I31" i="37" s="1"/>
  <c r="BN32" i="37"/>
  <c r="I32" i="37" s="1"/>
  <c r="BN33" i="37"/>
  <c r="I33" i="37" s="1"/>
  <c r="BN34" i="37"/>
  <c r="I34" i="37" s="1"/>
  <c r="BN35" i="37"/>
  <c r="I35" i="37" s="1"/>
  <c r="BN36" i="37"/>
  <c r="I36" i="37" s="1"/>
  <c r="BN37" i="37"/>
  <c r="I37" i="37" s="1"/>
  <c r="BN38" i="37"/>
  <c r="I38" i="37" s="1"/>
  <c r="BN39" i="37"/>
  <c r="I39" i="37" s="1"/>
  <c r="BN40" i="37"/>
  <c r="I40" i="37" s="1"/>
  <c r="BN41" i="37"/>
  <c r="I41" i="37" s="1"/>
  <c r="BN42" i="37"/>
  <c r="I42" i="37" s="1"/>
  <c r="BN43" i="37"/>
  <c r="I43" i="37" s="1"/>
  <c r="BN44" i="37"/>
  <c r="I44" i="37" s="1"/>
  <c r="BN45" i="37"/>
  <c r="I45" i="37" s="1"/>
  <c r="BN46" i="37"/>
  <c r="I46" i="37" s="1"/>
  <c r="BN47" i="37"/>
  <c r="I47" i="37" s="1"/>
  <c r="BN48" i="37"/>
  <c r="I48" i="37" s="1"/>
  <c r="BN49" i="37"/>
  <c r="I49" i="37" s="1"/>
  <c r="BN50" i="37"/>
  <c r="I50" i="37" s="1"/>
  <c r="BN51" i="37"/>
  <c r="I51" i="37" s="1"/>
  <c r="BN52" i="37"/>
  <c r="I52" i="37" s="1"/>
  <c r="BN53" i="37"/>
  <c r="I53" i="37" s="1"/>
  <c r="BN54" i="37"/>
  <c r="I54" i="37" s="1"/>
  <c r="BN55" i="37"/>
  <c r="I55" i="37" s="1"/>
  <c r="BN56" i="37"/>
  <c r="I56" i="37" s="1"/>
  <c r="BN57" i="37"/>
  <c r="I57" i="37" s="1"/>
  <c r="BN58" i="37"/>
  <c r="I58" i="37" s="1"/>
  <c r="BN59" i="37"/>
  <c r="I59" i="37" s="1"/>
  <c r="BN60" i="37"/>
  <c r="I60" i="37" s="1"/>
  <c r="BN61" i="37"/>
  <c r="I61" i="37" s="1"/>
  <c r="BN62" i="37"/>
  <c r="I62" i="37" s="1"/>
  <c r="BN63" i="37"/>
  <c r="I63" i="37" s="1"/>
  <c r="BN64" i="37"/>
  <c r="I64" i="37" s="1"/>
  <c r="BN65" i="37"/>
  <c r="I65" i="37" s="1"/>
  <c r="BN66" i="37"/>
  <c r="I66" i="37" s="1"/>
  <c r="BN67" i="37"/>
  <c r="I67" i="37" s="1"/>
  <c r="BN68" i="37"/>
  <c r="I68" i="37" s="1"/>
  <c r="BN69" i="37"/>
  <c r="I69" i="37" s="1"/>
  <c r="BN70" i="37"/>
  <c r="I70" i="37" s="1"/>
  <c r="BN71" i="37"/>
  <c r="I71" i="37" s="1"/>
  <c r="BN72" i="37"/>
  <c r="I72" i="37" s="1"/>
  <c r="BN73" i="37"/>
  <c r="I73" i="37" s="1"/>
  <c r="BN74" i="37"/>
  <c r="I74" i="37" s="1"/>
  <c r="BN75" i="37"/>
  <c r="I75" i="37" s="1"/>
  <c r="BN76" i="37"/>
  <c r="I76" i="37" s="1"/>
  <c r="BN77" i="37"/>
  <c r="I77" i="37" s="1"/>
  <c r="BN78" i="37"/>
  <c r="I78" i="37" s="1"/>
  <c r="BN79" i="37"/>
  <c r="I79" i="37" s="1"/>
  <c r="BN80" i="37"/>
  <c r="I80" i="37" s="1"/>
  <c r="BN81" i="37"/>
  <c r="I81" i="37" s="1"/>
  <c r="BN82" i="37"/>
  <c r="I82" i="37" s="1"/>
  <c r="BN83" i="37"/>
  <c r="I83" i="37" s="1"/>
  <c r="BN84" i="37"/>
  <c r="I84" i="37" s="1"/>
  <c r="BN85" i="37"/>
  <c r="I85" i="37" s="1"/>
  <c r="BN86" i="37"/>
  <c r="I86" i="37" s="1"/>
  <c r="BN87" i="37"/>
  <c r="I87" i="37" s="1"/>
  <c r="BN88" i="37"/>
  <c r="I88" i="37" s="1"/>
  <c r="BN89" i="37"/>
  <c r="I89" i="37" s="1"/>
  <c r="BN90" i="37"/>
  <c r="I90" i="37" s="1"/>
  <c r="BN91" i="37"/>
  <c r="I91" i="37" s="1"/>
  <c r="BN92" i="37"/>
  <c r="I92" i="37" s="1"/>
  <c r="BN93" i="37"/>
  <c r="I93" i="37" s="1"/>
  <c r="BN94" i="37"/>
  <c r="I94" i="37" s="1"/>
  <c r="BN95" i="37"/>
  <c r="I95" i="37" s="1"/>
  <c r="BN96" i="37"/>
  <c r="I96" i="37" s="1"/>
  <c r="BN97" i="37"/>
  <c r="I97" i="37" s="1"/>
  <c r="BN98" i="37"/>
  <c r="I98" i="37" s="1"/>
  <c r="BN99" i="37"/>
  <c r="I99" i="37" s="1"/>
  <c r="BN100" i="37"/>
  <c r="I100" i="37" s="1"/>
  <c r="BN101" i="37"/>
  <c r="I101" i="37" s="1"/>
  <c r="BN102" i="37"/>
  <c r="I102" i="37" s="1"/>
  <c r="BN103" i="37"/>
  <c r="I103" i="37" s="1"/>
  <c r="BN104" i="37"/>
  <c r="I104" i="37" s="1"/>
  <c r="BN105" i="37"/>
  <c r="I105" i="37" s="1"/>
  <c r="BN106" i="37"/>
  <c r="I106" i="37" s="1"/>
  <c r="BN107" i="37"/>
  <c r="I107" i="37" s="1"/>
  <c r="BN108" i="37"/>
  <c r="I108" i="37" s="1"/>
  <c r="BN109" i="37"/>
  <c r="I109" i="37" s="1"/>
  <c r="BN110" i="37"/>
  <c r="I110" i="37" s="1"/>
  <c r="BN111" i="37"/>
  <c r="I111" i="37" s="1"/>
  <c r="BN112" i="37"/>
  <c r="I112" i="37" s="1"/>
  <c r="BN113" i="37"/>
  <c r="I113" i="37" s="1"/>
  <c r="BN114" i="37"/>
  <c r="I114" i="37" s="1"/>
  <c r="BN115" i="37"/>
  <c r="I115" i="37" s="1"/>
  <c r="BN116" i="37"/>
  <c r="I116" i="37" s="1"/>
  <c r="BN117" i="37"/>
  <c r="I117" i="37" s="1"/>
  <c r="BN118" i="37"/>
  <c r="I118" i="37" s="1"/>
  <c r="BN119" i="37"/>
  <c r="I119" i="37" s="1"/>
  <c r="BN120" i="37"/>
  <c r="I120" i="37" s="1"/>
  <c r="BN121" i="37"/>
  <c r="I121" i="37" s="1"/>
  <c r="BN122" i="37"/>
  <c r="I122" i="37" s="1"/>
  <c r="BN123" i="37"/>
  <c r="I123" i="37" s="1"/>
  <c r="BN124" i="37"/>
  <c r="I124" i="37" s="1"/>
  <c r="BN125" i="37"/>
  <c r="I125" i="37" s="1"/>
  <c r="BN126" i="37"/>
  <c r="I126" i="37" s="1"/>
  <c r="BN127" i="37"/>
  <c r="I127" i="37" s="1"/>
  <c r="BN128" i="37"/>
  <c r="I128" i="37" s="1"/>
  <c r="BN129" i="37"/>
  <c r="I129" i="37" s="1"/>
  <c r="BN130" i="37"/>
  <c r="I130" i="37" s="1"/>
  <c r="BN131" i="37"/>
  <c r="I131" i="37" s="1"/>
  <c r="BN132" i="37"/>
  <c r="I132" i="37" s="1"/>
  <c r="BN133" i="37"/>
  <c r="I133" i="37" s="1"/>
  <c r="BN134" i="37"/>
  <c r="I134" i="37" s="1"/>
  <c r="BN135" i="37"/>
  <c r="I135" i="37" s="1"/>
  <c r="BN136" i="37"/>
  <c r="I136" i="37" s="1"/>
  <c r="BN137" i="37"/>
  <c r="I137" i="37" s="1"/>
  <c r="BN138" i="37"/>
  <c r="I138" i="37" s="1"/>
  <c r="BN139" i="37"/>
  <c r="I139" i="37" s="1"/>
  <c r="BN140" i="37"/>
  <c r="I140" i="37" s="1"/>
  <c r="BN141" i="37"/>
  <c r="I141" i="37" s="1"/>
  <c r="BN142" i="37"/>
  <c r="I142" i="37" s="1"/>
  <c r="BN143" i="37"/>
  <c r="I143" i="37" s="1"/>
  <c r="BN144" i="37"/>
  <c r="I144" i="37" s="1"/>
  <c r="BN145" i="37"/>
  <c r="I145" i="37" s="1"/>
  <c r="BN146" i="37"/>
  <c r="I146" i="37" s="1"/>
  <c r="BN147" i="37"/>
  <c r="I147" i="37" s="1"/>
  <c r="BN148" i="37"/>
  <c r="I148" i="37" s="1"/>
  <c r="BN149" i="37"/>
  <c r="I149" i="37" s="1"/>
  <c r="BN150" i="37"/>
  <c r="I150" i="37" s="1"/>
  <c r="BN151" i="37"/>
  <c r="I151" i="37" s="1"/>
  <c r="BN152" i="37"/>
  <c r="I152" i="37" s="1"/>
  <c r="BN153" i="37"/>
  <c r="I153" i="37" s="1"/>
  <c r="BN154" i="37"/>
  <c r="I154" i="37" s="1"/>
  <c r="BN155" i="37"/>
  <c r="I155" i="37" s="1"/>
  <c r="BN156" i="37"/>
  <c r="I156" i="37" s="1"/>
  <c r="BN157" i="37"/>
  <c r="I157" i="37" s="1"/>
  <c r="BN158" i="37"/>
  <c r="I158" i="37" s="1"/>
  <c r="BN159" i="37"/>
  <c r="I159" i="37" s="1"/>
  <c r="BN160" i="37"/>
  <c r="I160" i="37" s="1"/>
  <c r="BN161" i="37"/>
  <c r="I161" i="37" s="1"/>
  <c r="BN162" i="37"/>
  <c r="I162" i="37" s="1"/>
  <c r="BN163" i="37"/>
  <c r="I163" i="37" s="1"/>
  <c r="BN164" i="37"/>
  <c r="I164" i="37" s="1"/>
  <c r="BN165" i="37"/>
  <c r="I165" i="37" s="1"/>
  <c r="BN166" i="37"/>
  <c r="I166" i="37" s="1"/>
  <c r="BN167" i="37"/>
  <c r="I167" i="37" s="1"/>
  <c r="BN168" i="37"/>
  <c r="I168" i="37" s="1"/>
  <c r="BN169" i="37"/>
  <c r="I169" i="37" s="1"/>
  <c r="BN170" i="37"/>
  <c r="I170" i="37" s="1"/>
  <c r="BN171" i="37"/>
  <c r="I171" i="37" s="1"/>
  <c r="BN172" i="37"/>
  <c r="I172" i="37" s="1"/>
  <c r="BN173" i="37"/>
  <c r="I173" i="37" s="1"/>
  <c r="BN174" i="37"/>
  <c r="I174" i="37" s="1"/>
  <c r="BN175" i="37"/>
  <c r="I175" i="37" s="1"/>
  <c r="BN176" i="37"/>
  <c r="I176" i="37" s="1"/>
  <c r="BN177" i="37"/>
  <c r="I177" i="37" s="1"/>
  <c r="BN178" i="37"/>
  <c r="I178" i="37" s="1"/>
  <c r="BN179" i="37"/>
  <c r="I179" i="37" s="1"/>
  <c r="BN180" i="37"/>
  <c r="I180" i="37" s="1"/>
  <c r="BN181" i="37"/>
  <c r="I181" i="37" s="1"/>
  <c r="BN182" i="37"/>
  <c r="I182" i="37" s="1"/>
  <c r="BN183" i="37"/>
  <c r="I183" i="37" s="1"/>
  <c r="BN184" i="37"/>
  <c r="I184" i="37" s="1"/>
  <c r="BN185" i="37"/>
  <c r="I185" i="37" s="1"/>
  <c r="BN186" i="37"/>
  <c r="I186" i="37" s="1"/>
  <c r="BN187" i="37"/>
  <c r="I187" i="37" s="1"/>
  <c r="BN188" i="37"/>
  <c r="I188" i="37" s="1"/>
  <c r="BN189" i="37"/>
  <c r="I189" i="37" s="1"/>
  <c r="BN190" i="37"/>
  <c r="I190" i="37" s="1"/>
  <c r="BN191" i="37"/>
  <c r="I191" i="37" s="1"/>
  <c r="BN192" i="37"/>
  <c r="I192" i="37" s="1"/>
  <c r="BN193" i="37"/>
  <c r="I193" i="37" s="1"/>
  <c r="BN194" i="37"/>
  <c r="I194" i="37" s="1"/>
  <c r="BN195" i="37"/>
  <c r="I195" i="37" s="1"/>
  <c r="BN196" i="37"/>
  <c r="I196" i="37" s="1"/>
  <c r="BN197" i="37"/>
  <c r="I197" i="37" s="1"/>
  <c r="BN198" i="37"/>
  <c r="I198" i="37" s="1"/>
  <c r="BN199" i="37"/>
  <c r="I199" i="37" s="1"/>
  <c r="BN200" i="37"/>
  <c r="I200" i="37" s="1"/>
  <c r="BN201" i="37"/>
  <c r="I201" i="37" s="1"/>
  <c r="BN202" i="37"/>
  <c r="I202" i="37" s="1"/>
  <c r="BN203" i="37"/>
  <c r="I203" i="37" s="1"/>
  <c r="BN204" i="37"/>
  <c r="I204" i="37" s="1"/>
  <c r="BN205" i="37"/>
  <c r="I205" i="37" s="1"/>
  <c r="BN206" i="37"/>
  <c r="I206" i="37" s="1"/>
  <c r="BN207" i="37"/>
  <c r="I207" i="37" s="1"/>
  <c r="BN208" i="37"/>
  <c r="I208" i="37" s="1"/>
  <c r="BN209" i="37"/>
  <c r="I209" i="37" s="1"/>
  <c r="BN210" i="37"/>
  <c r="I210" i="37" s="1"/>
  <c r="BN211" i="37"/>
  <c r="I211" i="37" s="1"/>
  <c r="BN212" i="37"/>
  <c r="I212" i="37" s="1"/>
  <c r="BN213" i="37"/>
  <c r="I213" i="37" s="1"/>
  <c r="BN214" i="37"/>
  <c r="I214" i="37" s="1"/>
  <c r="BN215" i="37"/>
  <c r="I215" i="37" s="1"/>
  <c r="BN216" i="37"/>
  <c r="I216" i="37" s="1"/>
  <c r="BN217" i="37"/>
  <c r="I217" i="37" s="1"/>
  <c r="BN218" i="37"/>
  <c r="I218" i="37" s="1"/>
  <c r="BN219" i="37"/>
  <c r="I219" i="37" s="1"/>
  <c r="BN220" i="37"/>
  <c r="I220" i="37" s="1"/>
  <c r="BN221" i="37"/>
  <c r="I221" i="37" s="1"/>
  <c r="BN222" i="37"/>
  <c r="I222" i="37" s="1"/>
  <c r="BN223" i="37"/>
  <c r="I223" i="37" s="1"/>
  <c r="BN224" i="37"/>
  <c r="I224" i="37" s="1"/>
  <c r="BN225" i="37"/>
  <c r="I225" i="37" s="1"/>
  <c r="BN226" i="37"/>
  <c r="I226" i="37" s="1"/>
  <c r="BN227" i="37"/>
  <c r="I227" i="37" s="1"/>
  <c r="BN228" i="37"/>
  <c r="I228" i="37" s="1"/>
  <c r="BN229" i="37"/>
  <c r="I229" i="37" s="1"/>
  <c r="BN230" i="37"/>
  <c r="I230" i="37" s="1"/>
  <c r="BN231" i="37"/>
  <c r="I231" i="37" s="1"/>
  <c r="BN232" i="37"/>
  <c r="I232" i="37" s="1"/>
  <c r="BN233" i="37"/>
  <c r="I233" i="37" s="1"/>
  <c r="BN234" i="37"/>
  <c r="I234" i="37" s="1"/>
  <c r="BN235" i="37"/>
  <c r="I235" i="37" s="1"/>
  <c r="BN236" i="37"/>
  <c r="I236" i="37" s="1"/>
  <c r="BN237" i="37"/>
  <c r="I237" i="37" s="1"/>
  <c r="BN238" i="37"/>
  <c r="I238" i="37" s="1"/>
  <c r="BN239" i="37"/>
  <c r="I239" i="37" s="1"/>
  <c r="BN240" i="37"/>
  <c r="I240" i="37" s="1"/>
  <c r="BN241" i="37"/>
  <c r="I241" i="37" s="1"/>
  <c r="BN242" i="37"/>
  <c r="I242" i="37" s="1"/>
  <c r="BN243" i="37"/>
  <c r="I243" i="37" s="1"/>
  <c r="BN244" i="37"/>
  <c r="I244" i="37" s="1"/>
  <c r="BN245" i="37"/>
  <c r="I245" i="37" s="1"/>
  <c r="BN246" i="37"/>
  <c r="I246" i="37" s="1"/>
  <c r="BN247" i="37"/>
  <c r="I247" i="37" s="1"/>
  <c r="BN248" i="37"/>
  <c r="I248" i="37" s="1"/>
  <c r="BN249" i="37"/>
  <c r="I249" i="37" s="1"/>
  <c r="BN250" i="37"/>
  <c r="I250" i="37" s="1"/>
  <c r="BN251" i="37"/>
  <c r="I251" i="37" s="1"/>
  <c r="BN252" i="37"/>
  <c r="I252" i="37" s="1"/>
  <c r="BN253" i="37"/>
  <c r="I253" i="37" s="1"/>
  <c r="BN254" i="37"/>
  <c r="I254" i="37" s="1"/>
  <c r="BN255" i="37"/>
  <c r="I255" i="37" s="1"/>
  <c r="BN256" i="37"/>
  <c r="I256" i="37" s="1"/>
  <c r="BN257" i="37"/>
  <c r="I257" i="37" s="1"/>
  <c r="BN258" i="37"/>
  <c r="I258" i="37" s="1"/>
  <c r="BN259" i="37"/>
  <c r="I259" i="37" s="1"/>
  <c r="BN260" i="37"/>
  <c r="I260" i="37" s="1"/>
  <c r="BN261" i="37"/>
  <c r="I261" i="37" s="1"/>
  <c r="BN262" i="37"/>
  <c r="I262" i="37" s="1"/>
  <c r="BN263" i="37"/>
  <c r="I263" i="37" s="1"/>
  <c r="BN264" i="37"/>
  <c r="I264" i="37" s="1"/>
  <c r="BN265" i="37"/>
  <c r="I265" i="37" s="1"/>
  <c r="BN266" i="37"/>
  <c r="I266" i="37" s="1"/>
  <c r="BN267" i="37"/>
  <c r="I267" i="37" s="1"/>
  <c r="BN268" i="37"/>
  <c r="I268" i="37" s="1"/>
  <c r="BN269" i="37"/>
  <c r="I269" i="37" s="1"/>
  <c r="BN270" i="37"/>
  <c r="I270" i="37" s="1"/>
  <c r="BN271" i="37"/>
  <c r="I271" i="37" s="1"/>
  <c r="BN272" i="37"/>
  <c r="I272" i="37" s="1"/>
  <c r="BN273" i="37"/>
  <c r="I273" i="37" s="1"/>
  <c r="BN274" i="37"/>
  <c r="I274" i="37" s="1"/>
  <c r="BN275" i="37"/>
  <c r="I275" i="37" s="1"/>
  <c r="BN276" i="37"/>
  <c r="I276" i="37" s="1"/>
  <c r="BN277" i="37"/>
  <c r="I277" i="37" s="1"/>
  <c r="BN278" i="37"/>
  <c r="I278" i="37" s="1"/>
  <c r="BN279" i="37"/>
  <c r="I279" i="37" s="1"/>
  <c r="BN280" i="37"/>
  <c r="I280" i="37" s="1"/>
  <c r="BN281" i="37"/>
  <c r="I281" i="37" s="1"/>
  <c r="BN282" i="37"/>
  <c r="I282" i="37" s="1"/>
  <c r="BN283" i="37"/>
  <c r="I283" i="37" s="1"/>
  <c r="BN284" i="37"/>
  <c r="I284" i="37" s="1"/>
  <c r="BN285" i="37"/>
  <c r="I285" i="37" s="1"/>
  <c r="BN286" i="37"/>
  <c r="I286" i="37" s="1"/>
  <c r="BN287" i="37"/>
  <c r="I287" i="37" s="1"/>
  <c r="BN288" i="37"/>
  <c r="I288" i="37" s="1"/>
  <c r="BN289" i="37"/>
  <c r="I289" i="37" s="1"/>
  <c r="BN290" i="37"/>
  <c r="I290" i="37" s="1"/>
  <c r="BN291" i="37"/>
  <c r="I291" i="37" s="1"/>
  <c r="BN292" i="37"/>
  <c r="I292" i="37" s="1"/>
  <c r="BN293" i="37"/>
  <c r="I293" i="37" s="1"/>
  <c r="BN294" i="37"/>
  <c r="I294" i="37" s="1"/>
  <c r="BN295" i="37"/>
  <c r="I295" i="37" s="1"/>
  <c r="BN296" i="37"/>
  <c r="I296" i="37" s="1"/>
  <c r="BN297" i="37"/>
  <c r="I297" i="37" s="1"/>
  <c r="BN298" i="37"/>
  <c r="I298" i="37" s="1"/>
  <c r="BN299" i="37"/>
  <c r="I299" i="37" s="1"/>
  <c r="BN300" i="37"/>
  <c r="I300" i="37" s="1"/>
  <c r="BN301" i="37"/>
  <c r="I301" i="37" s="1"/>
  <c r="BN302" i="37"/>
  <c r="I302" i="37" s="1"/>
  <c r="BN303" i="37"/>
  <c r="I303" i="37" s="1"/>
  <c r="BN304" i="37"/>
  <c r="I304" i="37" s="1"/>
  <c r="BN305" i="37"/>
  <c r="I305" i="37" s="1"/>
  <c r="BN306" i="37"/>
  <c r="I306" i="37" s="1"/>
  <c r="BN307" i="37"/>
  <c r="I307" i="37" s="1"/>
  <c r="BN308" i="37"/>
  <c r="I308" i="37" s="1"/>
  <c r="BN309" i="37"/>
  <c r="I309" i="37" s="1"/>
  <c r="BN310" i="37"/>
  <c r="I310" i="37" s="1"/>
  <c r="BN311" i="37"/>
  <c r="I311" i="37" s="1"/>
  <c r="BN312" i="37"/>
  <c r="I312" i="37" s="1"/>
  <c r="BN313" i="37"/>
  <c r="I313" i="37" s="1"/>
  <c r="BN314" i="37"/>
  <c r="I314" i="37" s="1"/>
  <c r="BN315" i="37"/>
  <c r="I315" i="37" s="1"/>
  <c r="BN316" i="37"/>
  <c r="I316" i="37" s="1"/>
  <c r="BN317" i="37"/>
  <c r="I317" i="37" s="1"/>
  <c r="BN318" i="37"/>
  <c r="I318" i="37" s="1"/>
  <c r="BN319" i="37"/>
  <c r="I319" i="37" s="1"/>
  <c r="BN320" i="37"/>
  <c r="I320" i="37" s="1"/>
  <c r="BN321" i="37"/>
  <c r="I321" i="37" s="1"/>
  <c r="BN322" i="37"/>
  <c r="I322" i="37" s="1"/>
  <c r="BN323" i="37"/>
  <c r="I323" i="37" s="1"/>
  <c r="BN324" i="37"/>
  <c r="I324" i="37" s="1"/>
  <c r="BN325" i="37"/>
  <c r="I325" i="37" s="1"/>
  <c r="BN326" i="37"/>
  <c r="I326" i="37" s="1"/>
  <c r="BN327" i="37"/>
  <c r="I327" i="37" s="1"/>
  <c r="BN328" i="37"/>
  <c r="I328" i="37" s="1"/>
  <c r="BN329" i="37"/>
  <c r="I329" i="37" s="1"/>
  <c r="BN330" i="37"/>
  <c r="I330" i="37" s="1"/>
  <c r="BN331" i="37"/>
  <c r="I331" i="37" s="1"/>
  <c r="BN332" i="37"/>
  <c r="I332" i="37" s="1"/>
  <c r="BN333" i="37"/>
  <c r="I333" i="37" s="1"/>
  <c r="BN334" i="37"/>
  <c r="I334" i="37" s="1"/>
  <c r="BN335" i="37"/>
  <c r="I335" i="37" s="1"/>
  <c r="BN336" i="37"/>
  <c r="I336" i="37" s="1"/>
  <c r="BN337" i="37"/>
  <c r="I337" i="37" s="1"/>
  <c r="BN338" i="37"/>
  <c r="I338" i="37" s="1"/>
  <c r="BN339" i="37"/>
  <c r="I339" i="37" s="1"/>
  <c r="BN340" i="37"/>
  <c r="I340" i="37" s="1"/>
  <c r="BN341" i="37"/>
  <c r="I341" i="37" s="1"/>
  <c r="BN342" i="37"/>
  <c r="I342" i="37" s="1"/>
  <c r="BN343" i="37"/>
  <c r="I343" i="37" s="1"/>
  <c r="BN344" i="37"/>
  <c r="I344" i="37" s="1"/>
  <c r="BN345" i="37"/>
  <c r="I345" i="37" s="1"/>
  <c r="BN346" i="37"/>
  <c r="I346" i="37" s="1"/>
  <c r="BN347" i="37"/>
  <c r="I347" i="37" s="1"/>
  <c r="BN348" i="37"/>
  <c r="I348" i="37" s="1"/>
  <c r="BN349" i="37"/>
  <c r="I349" i="37" s="1"/>
  <c r="BN350" i="37"/>
  <c r="I350" i="37" s="1"/>
  <c r="BN351" i="37"/>
  <c r="I351" i="37" s="1"/>
  <c r="BN352" i="37"/>
  <c r="I352" i="37" s="1"/>
  <c r="BN353" i="37"/>
  <c r="I353" i="37" s="1"/>
  <c r="BN354" i="37"/>
  <c r="I354" i="37" s="1"/>
  <c r="BN355" i="37"/>
  <c r="I355" i="37" s="1"/>
  <c r="BN356" i="37"/>
  <c r="I356" i="37" s="1"/>
  <c r="BN357" i="37"/>
  <c r="I357" i="37" s="1"/>
  <c r="BN358" i="37"/>
  <c r="I358" i="37" s="1"/>
  <c r="BN359" i="37"/>
  <c r="I359" i="37" s="1"/>
  <c r="BN360" i="37"/>
  <c r="I360" i="37" s="1"/>
  <c r="BN361" i="37"/>
  <c r="I361" i="37" s="1"/>
  <c r="BN362" i="37"/>
  <c r="I362" i="37" s="1"/>
  <c r="BN363" i="37"/>
  <c r="I363" i="37" s="1"/>
  <c r="BN364" i="37"/>
  <c r="I364" i="37" s="1"/>
  <c r="BN365" i="37"/>
  <c r="I365" i="37" s="1"/>
  <c r="BN366" i="37"/>
  <c r="I366" i="37" s="1"/>
  <c r="BN367" i="37"/>
  <c r="I367" i="37" s="1"/>
  <c r="BN368" i="37"/>
  <c r="I368" i="37" s="1"/>
  <c r="BN369" i="37"/>
  <c r="I369" i="37" s="1"/>
  <c r="BN370" i="37"/>
  <c r="I370" i="37" s="1"/>
  <c r="BN371" i="37"/>
  <c r="I371" i="37" s="1"/>
  <c r="BN372" i="37"/>
  <c r="I372" i="37" s="1"/>
  <c r="BN373" i="37"/>
  <c r="I373" i="37" s="1"/>
  <c r="BN374" i="37"/>
  <c r="I374" i="37" s="1"/>
  <c r="BN375" i="37"/>
  <c r="I375" i="37" s="1"/>
  <c r="BN376" i="37"/>
  <c r="I376" i="37" s="1"/>
  <c r="BN377" i="37"/>
  <c r="I377" i="37" s="1"/>
  <c r="BN378" i="37"/>
  <c r="I378" i="37" s="1"/>
  <c r="BN379" i="37"/>
  <c r="I379" i="37" s="1"/>
  <c r="BN380" i="37"/>
  <c r="I380" i="37" s="1"/>
  <c r="BN381" i="37"/>
  <c r="I381" i="37" s="1"/>
  <c r="BN382" i="37"/>
  <c r="I382" i="37" s="1"/>
  <c r="BN383" i="37"/>
  <c r="I383" i="37" s="1"/>
  <c r="BN384" i="37"/>
  <c r="I384" i="37" s="1"/>
  <c r="BN385" i="37"/>
  <c r="I385" i="37" s="1"/>
  <c r="BN386" i="37"/>
  <c r="I386" i="37" s="1"/>
  <c r="BN387" i="37"/>
  <c r="I387" i="37" s="1"/>
  <c r="BN388" i="37"/>
  <c r="I388" i="37" s="1"/>
  <c r="BN389" i="37"/>
  <c r="I389" i="37" s="1"/>
  <c r="BN390" i="37"/>
  <c r="I390" i="37" s="1"/>
  <c r="BN391" i="37"/>
  <c r="I391" i="37" s="1"/>
  <c r="BN392" i="37"/>
  <c r="I392" i="37" s="1"/>
  <c r="BN393" i="37"/>
  <c r="I393" i="37" s="1"/>
  <c r="BN394" i="37"/>
  <c r="I394" i="37" s="1"/>
  <c r="BN395" i="37"/>
  <c r="I395" i="37" s="1"/>
  <c r="BN396" i="37"/>
  <c r="I396" i="37" s="1"/>
  <c r="BN397" i="37"/>
  <c r="I397" i="37" s="1"/>
  <c r="BN398" i="37"/>
  <c r="I398" i="37" s="1"/>
  <c r="BN399" i="37"/>
  <c r="I399" i="37" s="1"/>
  <c r="BN400" i="37"/>
  <c r="I400" i="37" s="1"/>
  <c r="BN401" i="37"/>
  <c r="I401" i="37" s="1"/>
  <c r="BN402" i="37"/>
  <c r="I402" i="37" s="1"/>
  <c r="BN403" i="37"/>
  <c r="I403" i="37" s="1"/>
  <c r="BN404" i="37"/>
  <c r="I404" i="37" s="1"/>
  <c r="BN405" i="37"/>
  <c r="I405" i="37" s="1"/>
  <c r="BN406" i="37"/>
  <c r="I406" i="37" s="1"/>
  <c r="BN407" i="37"/>
  <c r="I407" i="37" s="1"/>
  <c r="BN408" i="37"/>
  <c r="I408" i="37" s="1"/>
  <c r="BN409" i="37"/>
  <c r="I409" i="37" s="1"/>
  <c r="BN410" i="37"/>
  <c r="I410" i="37" s="1"/>
  <c r="BN411" i="37"/>
  <c r="I411" i="37" s="1"/>
  <c r="BN412" i="37"/>
  <c r="I412" i="37" s="1"/>
  <c r="BN413" i="37"/>
  <c r="I413" i="37" s="1"/>
  <c r="BN414" i="37"/>
  <c r="I414" i="37" s="1"/>
  <c r="BN415" i="37"/>
  <c r="I415" i="37" s="1"/>
  <c r="BN416" i="37"/>
  <c r="I416" i="37" s="1"/>
  <c r="BN417" i="37"/>
  <c r="I417" i="37" s="1"/>
  <c r="BN418" i="37"/>
  <c r="I418" i="37" s="1"/>
  <c r="BN419" i="37"/>
  <c r="I419" i="37" s="1"/>
  <c r="BN420" i="37"/>
  <c r="I420" i="37" s="1"/>
  <c r="BN421" i="37"/>
  <c r="I421" i="37" s="1"/>
  <c r="BN422" i="37"/>
  <c r="I422" i="37" s="1"/>
  <c r="BN423" i="37"/>
  <c r="I423" i="37" s="1"/>
  <c r="BN424" i="37"/>
  <c r="I424" i="37" s="1"/>
  <c r="BN425" i="37"/>
  <c r="I425" i="37" s="1"/>
  <c r="BN426" i="37"/>
  <c r="I426" i="37" s="1"/>
  <c r="BN427" i="37"/>
  <c r="I427" i="37" s="1"/>
  <c r="BN428" i="37"/>
  <c r="I428" i="37" s="1"/>
  <c r="BN429" i="37"/>
  <c r="I429" i="37" s="1"/>
  <c r="BN430" i="37"/>
  <c r="I430" i="37" s="1"/>
  <c r="BN431" i="37"/>
  <c r="I431" i="37" s="1"/>
  <c r="BN432" i="37"/>
  <c r="I432" i="37" s="1"/>
  <c r="BN433" i="37"/>
  <c r="I433" i="37" s="1"/>
  <c r="BN434" i="37"/>
  <c r="I434" i="37" s="1"/>
  <c r="BN435" i="37"/>
  <c r="I435" i="37" s="1"/>
  <c r="BN436" i="37"/>
  <c r="I436" i="37" s="1"/>
  <c r="BN437" i="37"/>
  <c r="I437" i="37" s="1"/>
  <c r="BN438" i="37"/>
  <c r="I438" i="37" s="1"/>
  <c r="BN439" i="37"/>
  <c r="I439" i="37" s="1"/>
  <c r="BN440" i="37"/>
  <c r="I440" i="37" s="1"/>
  <c r="BN441" i="37"/>
  <c r="I441" i="37" s="1"/>
  <c r="BN442" i="37"/>
  <c r="I442" i="37" s="1"/>
  <c r="BN443" i="37"/>
  <c r="I443" i="37" s="1"/>
  <c r="BN444" i="37"/>
  <c r="I444" i="37" s="1"/>
  <c r="BN445" i="37"/>
  <c r="I445" i="37" s="1"/>
  <c r="BN446" i="37"/>
  <c r="I446" i="37" s="1"/>
  <c r="BN447" i="37"/>
  <c r="I447" i="37" s="1"/>
  <c r="BN448" i="37"/>
  <c r="I448" i="37" s="1"/>
  <c r="BN449" i="37"/>
  <c r="I449" i="37" s="1"/>
  <c r="BN450" i="37"/>
  <c r="I450" i="37" s="1"/>
  <c r="BN451" i="37"/>
  <c r="I451" i="37" s="1"/>
  <c r="BN452" i="37"/>
  <c r="I452" i="37" s="1"/>
  <c r="BN453" i="37"/>
  <c r="I453" i="37" s="1"/>
  <c r="BN454" i="37"/>
  <c r="I454" i="37" s="1"/>
  <c r="BN455" i="37"/>
  <c r="I455" i="37" s="1"/>
  <c r="BN456" i="37"/>
  <c r="I456" i="37" s="1"/>
  <c r="BN457" i="37"/>
  <c r="I457" i="37" s="1"/>
  <c r="BN458" i="37"/>
  <c r="I458" i="37" s="1"/>
  <c r="BN459" i="37"/>
  <c r="I459" i="37" s="1"/>
  <c r="BN460" i="37"/>
  <c r="I460" i="37" s="1"/>
  <c r="BN461" i="37"/>
  <c r="I461" i="37" s="1"/>
  <c r="BN462" i="37"/>
  <c r="I462" i="37" s="1"/>
  <c r="BN463" i="37"/>
  <c r="I463" i="37" s="1"/>
  <c r="BN464" i="37"/>
  <c r="I464" i="37" s="1"/>
  <c r="BN465" i="37"/>
  <c r="I465" i="37" s="1"/>
  <c r="BN466" i="37"/>
  <c r="I466" i="37" s="1"/>
  <c r="BN467" i="37"/>
  <c r="I467" i="37" s="1"/>
  <c r="BN468" i="37"/>
  <c r="I468" i="37" s="1"/>
  <c r="BN469" i="37"/>
  <c r="I469" i="37" s="1"/>
  <c r="BN470" i="37"/>
  <c r="I470" i="37" s="1"/>
  <c r="BN471" i="37"/>
  <c r="I471" i="37" s="1"/>
  <c r="BN472" i="37"/>
  <c r="I472" i="37" s="1"/>
  <c r="BN473" i="37"/>
  <c r="I473" i="37" s="1"/>
  <c r="BN474" i="37"/>
  <c r="I474" i="37" s="1"/>
  <c r="BN475" i="37"/>
  <c r="I475" i="37" s="1"/>
  <c r="BN476" i="37"/>
  <c r="I476" i="37" s="1"/>
  <c r="BN477" i="37"/>
  <c r="I477" i="37" s="1"/>
  <c r="BN478" i="37"/>
  <c r="I478" i="37" s="1"/>
  <c r="BN479" i="37"/>
  <c r="I479" i="37" s="1"/>
  <c r="BN480" i="37"/>
  <c r="I480" i="37" s="1"/>
  <c r="BN481" i="37"/>
  <c r="I481" i="37" s="1"/>
  <c r="BN482" i="37"/>
  <c r="I482" i="37" s="1"/>
  <c r="BN483" i="37"/>
  <c r="I483" i="37" s="1"/>
  <c r="BN484" i="37"/>
  <c r="I484" i="37" s="1"/>
  <c r="BN485" i="37"/>
  <c r="I485" i="37" s="1"/>
  <c r="BN486" i="37"/>
  <c r="I486" i="37" s="1"/>
  <c r="BN487" i="37"/>
  <c r="I487" i="37" s="1"/>
  <c r="BN488" i="37"/>
  <c r="I488" i="37" s="1"/>
  <c r="BN489" i="37"/>
  <c r="I489" i="37" s="1"/>
  <c r="BN490" i="37"/>
  <c r="I490" i="37" s="1"/>
  <c r="BN491" i="37"/>
  <c r="I491" i="37" s="1"/>
  <c r="BN492" i="37"/>
  <c r="I492" i="37" s="1"/>
  <c r="BN493" i="37"/>
  <c r="I493" i="37" s="1"/>
  <c r="BN494" i="37"/>
  <c r="I494" i="37" s="1"/>
  <c r="BN495" i="37"/>
  <c r="I495" i="37" s="1"/>
  <c r="BN496" i="37"/>
  <c r="I496" i="37" s="1"/>
  <c r="BN497" i="37"/>
  <c r="I497" i="37" s="1"/>
  <c r="BN498" i="37"/>
  <c r="I498" i="37" s="1"/>
  <c r="BN499" i="37"/>
  <c r="I499" i="37" s="1"/>
  <c r="BN500" i="37"/>
  <c r="I500" i="37" s="1"/>
  <c r="BN501" i="37"/>
  <c r="I501" i="37" s="1"/>
  <c r="BN502" i="37"/>
  <c r="I502" i="37" s="1"/>
  <c r="BN503" i="37"/>
  <c r="I503" i="37" s="1"/>
  <c r="BN504" i="37"/>
  <c r="I504" i="37" s="1"/>
  <c r="BN505" i="37"/>
  <c r="I505" i="37" s="1"/>
  <c r="BN506" i="37"/>
  <c r="I506" i="37" s="1"/>
  <c r="BN507" i="37"/>
  <c r="I507" i="37" s="1"/>
  <c r="BN508" i="37"/>
  <c r="I508" i="37" s="1"/>
  <c r="BN509" i="37"/>
  <c r="I509" i="37" s="1"/>
  <c r="BN510" i="37"/>
  <c r="I510" i="37" s="1"/>
  <c r="BN511" i="37"/>
  <c r="I511" i="37" s="1"/>
  <c r="BN512" i="37"/>
  <c r="I512" i="37" s="1"/>
  <c r="BN513" i="37"/>
  <c r="I513" i="37" s="1"/>
  <c r="BN514" i="37"/>
  <c r="I514" i="37" s="1"/>
  <c r="BN515" i="37"/>
  <c r="I515" i="37" s="1"/>
  <c r="BN516" i="37"/>
  <c r="I516" i="37" s="1"/>
  <c r="BN517" i="37"/>
  <c r="I517" i="37" s="1"/>
  <c r="BN518" i="37"/>
  <c r="I518" i="37" s="1"/>
  <c r="BN519" i="37"/>
  <c r="I519" i="37" s="1"/>
  <c r="BN520" i="37"/>
  <c r="I520" i="37" s="1"/>
  <c r="BN521" i="37"/>
  <c r="I521" i="37" s="1"/>
  <c r="BN522" i="37"/>
  <c r="I522" i="37" s="1"/>
  <c r="BN523" i="37"/>
  <c r="I523" i="37" s="1"/>
  <c r="BN524" i="37"/>
  <c r="I524" i="37" s="1"/>
  <c r="BN525" i="37"/>
  <c r="I525" i="37" s="1"/>
  <c r="BN526" i="37"/>
  <c r="I526" i="37" s="1"/>
  <c r="BN527" i="37"/>
  <c r="I527" i="37" s="1"/>
  <c r="BN528" i="37"/>
  <c r="I528" i="37" s="1"/>
  <c r="BN529" i="37"/>
  <c r="I529" i="37" s="1"/>
  <c r="BN530" i="37"/>
  <c r="I530" i="37" s="1"/>
  <c r="BN531" i="37"/>
  <c r="I531" i="37" s="1"/>
  <c r="BN532" i="37"/>
  <c r="I532" i="37" s="1"/>
  <c r="BN533" i="37"/>
  <c r="I533" i="37" s="1"/>
  <c r="BN534" i="37"/>
  <c r="I534" i="37" s="1"/>
  <c r="BN535" i="37"/>
  <c r="I535" i="37" s="1"/>
  <c r="BN536" i="37"/>
  <c r="I536" i="37" s="1"/>
  <c r="BN537" i="37"/>
  <c r="I537" i="37" s="1"/>
  <c r="BN538" i="37"/>
  <c r="I538" i="37" s="1"/>
  <c r="BN539" i="37"/>
  <c r="I539" i="37" s="1"/>
  <c r="BN540" i="37"/>
  <c r="I540" i="37" s="1"/>
  <c r="BN541" i="37"/>
  <c r="I541" i="37" s="1"/>
  <c r="BN542" i="37"/>
  <c r="I542" i="37" s="1"/>
  <c r="BN543" i="37"/>
  <c r="I543" i="37" s="1"/>
  <c r="BN544" i="37"/>
  <c r="I544" i="37" s="1"/>
  <c r="BN545" i="37"/>
  <c r="I545" i="37" s="1"/>
  <c r="BN546" i="37"/>
  <c r="I546" i="37" s="1"/>
  <c r="BN547" i="37"/>
  <c r="I547" i="37" s="1"/>
  <c r="BN548" i="37"/>
  <c r="I548" i="37" s="1"/>
  <c r="BN549" i="37"/>
  <c r="I549" i="37" s="1"/>
  <c r="BN550" i="37"/>
  <c r="I550" i="37" s="1"/>
  <c r="BN551" i="37"/>
  <c r="I551" i="37" s="1"/>
  <c r="BN552" i="37"/>
  <c r="I552" i="37" s="1"/>
  <c r="BN553" i="37"/>
  <c r="I553" i="37" s="1"/>
  <c r="BN554" i="37"/>
  <c r="I554" i="37" s="1"/>
  <c r="BN555" i="37"/>
  <c r="I555" i="37" s="1"/>
  <c r="BN556" i="37"/>
  <c r="I556" i="37" s="1"/>
  <c r="BN557" i="37"/>
  <c r="I557" i="37" s="1"/>
  <c r="BN558" i="37"/>
  <c r="I558" i="37" s="1"/>
  <c r="BN559" i="37"/>
  <c r="I559" i="37" s="1"/>
  <c r="BN560" i="37"/>
  <c r="I560" i="37" s="1"/>
  <c r="BN561" i="37"/>
  <c r="I561" i="37" s="1"/>
  <c r="BN562" i="37"/>
  <c r="I562" i="37" s="1"/>
  <c r="BN563" i="37"/>
  <c r="I563" i="37" s="1"/>
  <c r="BN564" i="37"/>
  <c r="I564" i="37" s="1"/>
  <c r="BN565" i="37"/>
  <c r="I565" i="37" s="1"/>
  <c r="BN566" i="37"/>
  <c r="I566" i="37" s="1"/>
  <c r="BN567" i="37"/>
  <c r="I567" i="37" s="1"/>
  <c r="BN568" i="37"/>
  <c r="I568" i="37" s="1"/>
  <c r="BN569" i="37"/>
  <c r="I569" i="37" s="1"/>
  <c r="BN570" i="37"/>
  <c r="I570" i="37" s="1"/>
  <c r="BN571" i="37"/>
  <c r="I571" i="37" s="1"/>
  <c r="BN572" i="37"/>
  <c r="I572" i="37" s="1"/>
  <c r="BN573" i="37"/>
  <c r="I573" i="37" s="1"/>
  <c r="BN574" i="37"/>
  <c r="I574" i="37" s="1"/>
  <c r="BN575" i="37"/>
  <c r="I575" i="37" s="1"/>
  <c r="BN576" i="37"/>
  <c r="I576" i="37" s="1"/>
  <c r="BN577" i="37"/>
  <c r="I577" i="37" s="1"/>
  <c r="BN578" i="37"/>
  <c r="I578" i="37" s="1"/>
  <c r="BN579" i="37"/>
  <c r="I579" i="37" s="1"/>
  <c r="BN580" i="37"/>
  <c r="I580" i="37" s="1"/>
  <c r="BN581" i="37"/>
  <c r="I581" i="37" s="1"/>
  <c r="BN582" i="37"/>
  <c r="I582" i="37" s="1"/>
  <c r="BN583" i="37"/>
  <c r="I583" i="37" s="1"/>
  <c r="BN584" i="37"/>
  <c r="I584" i="37" s="1"/>
  <c r="BN585" i="37"/>
  <c r="I585" i="37" s="1"/>
  <c r="BN586" i="37"/>
  <c r="I586" i="37" s="1"/>
  <c r="BN587" i="37"/>
  <c r="I587" i="37" s="1"/>
  <c r="BN588" i="37"/>
  <c r="I588" i="37" s="1"/>
  <c r="BN589" i="37"/>
  <c r="I589" i="37" s="1"/>
  <c r="BN590" i="37"/>
  <c r="I590" i="37" s="1"/>
  <c r="BN591" i="37"/>
  <c r="I591" i="37" s="1"/>
  <c r="BN592" i="37"/>
  <c r="I592" i="37" s="1"/>
  <c r="BN593" i="37"/>
  <c r="I593" i="37" s="1"/>
  <c r="BN594" i="37"/>
  <c r="I594" i="37" s="1"/>
  <c r="BN595" i="37"/>
  <c r="I595" i="37" s="1"/>
  <c r="BN596" i="37"/>
  <c r="I596" i="37" s="1"/>
  <c r="BN597" i="37"/>
  <c r="I597" i="37" s="1"/>
  <c r="BN598" i="37"/>
  <c r="I598" i="37" s="1"/>
  <c r="BN599" i="37"/>
  <c r="I599" i="37" s="1"/>
  <c r="BN600" i="37"/>
  <c r="I600" i="37" s="1"/>
  <c r="BN601" i="37"/>
  <c r="I601" i="37" s="1"/>
  <c r="BN602" i="37"/>
  <c r="I602" i="37" s="1"/>
  <c r="BN603" i="37"/>
  <c r="I603" i="37" s="1"/>
  <c r="BN604" i="37"/>
  <c r="I604" i="37" s="1"/>
  <c r="BN605" i="37"/>
  <c r="I605" i="37" s="1"/>
  <c r="BN606" i="37"/>
  <c r="I606" i="37" s="1"/>
  <c r="BN607" i="37"/>
  <c r="I607" i="37" s="1"/>
  <c r="BN608" i="37"/>
  <c r="I608" i="37" s="1"/>
  <c r="BN609" i="37"/>
  <c r="I609" i="37" s="1"/>
  <c r="BN610" i="37"/>
  <c r="I610" i="37" s="1"/>
  <c r="BN611" i="37"/>
  <c r="I611" i="37" s="1"/>
  <c r="BN612" i="37"/>
  <c r="I612" i="37" s="1"/>
  <c r="BN613" i="37"/>
  <c r="I613" i="37" s="1"/>
  <c r="BN614" i="37"/>
  <c r="I614" i="37" s="1"/>
  <c r="BN615" i="37"/>
  <c r="I615" i="37" s="1"/>
  <c r="BN616" i="37"/>
  <c r="I616" i="37" s="1"/>
  <c r="BN617" i="37"/>
  <c r="I617" i="37" s="1"/>
  <c r="BN618" i="37"/>
  <c r="I618" i="37" s="1"/>
  <c r="BN619" i="37"/>
  <c r="I619" i="37" s="1"/>
  <c r="BN620" i="37"/>
  <c r="I620" i="37" s="1"/>
  <c r="BN621" i="37"/>
  <c r="I621" i="37" s="1"/>
  <c r="BN622" i="37"/>
  <c r="I622" i="37" s="1"/>
  <c r="BN623" i="37"/>
  <c r="I623" i="37" s="1"/>
  <c r="BN624" i="37"/>
  <c r="I624" i="37" s="1"/>
  <c r="BN625" i="37"/>
  <c r="I625" i="37" s="1"/>
  <c r="BN626" i="37"/>
  <c r="I626" i="37" s="1"/>
  <c r="BN627" i="37"/>
  <c r="I627" i="37" s="1"/>
  <c r="BN628" i="37"/>
  <c r="I628" i="37" s="1"/>
  <c r="BN629" i="37"/>
  <c r="I629" i="37" s="1"/>
  <c r="BN630" i="37"/>
  <c r="I630" i="37" s="1"/>
  <c r="BN631" i="37"/>
  <c r="I631" i="37" s="1"/>
  <c r="BN632" i="37"/>
  <c r="I632" i="37" s="1"/>
  <c r="BN633" i="37"/>
  <c r="I633" i="37" s="1"/>
  <c r="BN634" i="37"/>
  <c r="I634" i="37" s="1"/>
  <c r="BN635" i="37"/>
  <c r="I635" i="37" s="1"/>
  <c r="BN636" i="37"/>
  <c r="I636" i="37" s="1"/>
  <c r="BN637" i="37"/>
  <c r="I637" i="37" s="1"/>
  <c r="BN638" i="37"/>
  <c r="I638" i="37" s="1"/>
  <c r="BN639" i="37"/>
  <c r="I639" i="37" s="1"/>
  <c r="BN640" i="37"/>
  <c r="I640" i="37" s="1"/>
  <c r="BN641" i="37"/>
  <c r="I641" i="37" s="1"/>
  <c r="BN642" i="37"/>
  <c r="I642" i="37" s="1"/>
  <c r="BN643" i="37"/>
  <c r="I643" i="37" s="1"/>
  <c r="BN644" i="37"/>
  <c r="I644" i="37" s="1"/>
  <c r="BN645" i="37"/>
  <c r="I645" i="37" s="1"/>
  <c r="BN646" i="37"/>
  <c r="I646" i="37" s="1"/>
  <c r="BN647" i="37"/>
  <c r="I647" i="37" s="1"/>
  <c r="BN648" i="37"/>
  <c r="I648" i="37" s="1"/>
  <c r="BN649" i="37"/>
  <c r="I649" i="37" s="1"/>
  <c r="BN650" i="37"/>
  <c r="I650" i="37" s="1"/>
  <c r="BN651" i="37"/>
  <c r="I651" i="37" s="1"/>
  <c r="BN652" i="37"/>
  <c r="I652" i="37" s="1"/>
  <c r="BN653" i="37"/>
  <c r="I653" i="37" s="1"/>
  <c r="BN654" i="37"/>
  <c r="I654" i="37" s="1"/>
  <c r="BN655" i="37"/>
  <c r="I655" i="37" s="1"/>
  <c r="BN656" i="37"/>
  <c r="I656" i="37" s="1"/>
  <c r="BN657" i="37"/>
  <c r="I657" i="37" s="1"/>
  <c r="BN658" i="37"/>
  <c r="I658" i="37" s="1"/>
  <c r="BN659" i="37"/>
  <c r="I659" i="37" s="1"/>
  <c r="BN660" i="37"/>
  <c r="I660" i="37" s="1"/>
  <c r="BN661" i="37"/>
  <c r="I661" i="37" s="1"/>
  <c r="BN662" i="37"/>
  <c r="I662" i="37" s="1"/>
  <c r="BN663" i="37"/>
  <c r="I663" i="37" s="1"/>
  <c r="BN664" i="37"/>
  <c r="I664" i="37" s="1"/>
  <c r="BN665" i="37"/>
  <c r="I665" i="37" s="1"/>
  <c r="BN666" i="37"/>
  <c r="I666" i="37" s="1"/>
  <c r="BN667" i="37"/>
  <c r="I667" i="37" s="1"/>
  <c r="BN668" i="37"/>
  <c r="I668" i="37" s="1"/>
  <c r="BN669" i="37"/>
  <c r="I669" i="37" s="1"/>
  <c r="BN670" i="37"/>
  <c r="I670" i="37" s="1"/>
  <c r="BN671" i="37"/>
  <c r="I671" i="37" s="1"/>
  <c r="BN672" i="37"/>
  <c r="I672" i="37" s="1"/>
  <c r="BN673" i="37"/>
  <c r="I673" i="37" s="1"/>
  <c r="BN674" i="37"/>
  <c r="I674" i="37" s="1"/>
  <c r="BN675" i="37"/>
  <c r="I675" i="37" s="1"/>
  <c r="BN676" i="37"/>
  <c r="I676" i="37" s="1"/>
  <c r="BN677" i="37"/>
  <c r="I677" i="37" s="1"/>
  <c r="BN678" i="37"/>
  <c r="I678" i="37" s="1"/>
  <c r="BN679" i="37"/>
  <c r="I679" i="37" s="1"/>
  <c r="BN680" i="37"/>
  <c r="I680" i="37" s="1"/>
  <c r="BN681" i="37"/>
  <c r="I681" i="37" s="1"/>
  <c r="BN682" i="37"/>
  <c r="I682" i="37" s="1"/>
  <c r="BN683" i="37"/>
  <c r="I683" i="37" s="1"/>
  <c r="BN684" i="37"/>
  <c r="I684" i="37" s="1"/>
  <c r="BN685" i="37"/>
  <c r="I685" i="37" s="1"/>
  <c r="BN686" i="37"/>
  <c r="I686" i="37" s="1"/>
  <c r="BN687" i="37"/>
  <c r="I687" i="37" s="1"/>
  <c r="BN688" i="37"/>
  <c r="I688" i="37" s="1"/>
  <c r="BN689" i="37"/>
  <c r="I689" i="37" s="1"/>
  <c r="BN690" i="37"/>
  <c r="I690" i="37" s="1"/>
  <c r="BN691" i="37"/>
  <c r="I691" i="37" s="1"/>
  <c r="BN692" i="37"/>
  <c r="I692" i="37" s="1"/>
  <c r="BN693" i="37"/>
  <c r="I693" i="37" s="1"/>
  <c r="BN694" i="37"/>
  <c r="I694" i="37" s="1"/>
  <c r="BN695" i="37"/>
  <c r="I695" i="37" s="1"/>
  <c r="BN696" i="37"/>
  <c r="I696" i="37" s="1"/>
  <c r="BN697" i="37"/>
  <c r="I697" i="37" s="1"/>
  <c r="BN698" i="37"/>
  <c r="I698" i="37" s="1"/>
  <c r="BN699" i="37"/>
  <c r="I699" i="37" s="1"/>
  <c r="BN700" i="37"/>
  <c r="I700" i="37" s="1"/>
  <c r="BN701" i="37"/>
  <c r="I701" i="37" s="1"/>
  <c r="BN702" i="37"/>
  <c r="I702" i="37" s="1"/>
  <c r="BN703" i="37"/>
  <c r="I703" i="37" s="1"/>
  <c r="BN704" i="37"/>
  <c r="I704" i="37" s="1"/>
  <c r="BN705" i="37"/>
  <c r="I705" i="37" s="1"/>
  <c r="BN706" i="37"/>
  <c r="I706" i="37" s="1"/>
  <c r="BN707" i="37"/>
  <c r="I707" i="37" s="1"/>
  <c r="BN708" i="37"/>
  <c r="I708" i="37" s="1"/>
  <c r="BN709" i="37"/>
  <c r="I709" i="37" s="1"/>
  <c r="BN710" i="37"/>
  <c r="I710" i="37" s="1"/>
  <c r="BN711" i="37"/>
  <c r="I711" i="37" s="1"/>
  <c r="BN712" i="37"/>
  <c r="I712" i="37" s="1"/>
  <c r="BN713" i="37"/>
  <c r="I713" i="37" s="1"/>
  <c r="BN714" i="37"/>
  <c r="I714" i="37" s="1"/>
  <c r="BN715" i="37"/>
  <c r="I715" i="37" s="1"/>
  <c r="BN716" i="37"/>
  <c r="I716" i="37" s="1"/>
  <c r="BN717" i="37"/>
  <c r="I717" i="37" s="1"/>
  <c r="BN718" i="37"/>
  <c r="I718" i="37" s="1"/>
  <c r="BN719" i="37"/>
  <c r="I719" i="37" s="1"/>
  <c r="BN720" i="37"/>
  <c r="I720" i="37" s="1"/>
  <c r="BN721" i="37"/>
  <c r="I721" i="37" s="1"/>
  <c r="BN722" i="37"/>
  <c r="I722" i="37" s="1"/>
  <c r="BN723" i="37"/>
  <c r="I723" i="37" s="1"/>
  <c r="BN724" i="37"/>
  <c r="I724" i="37" s="1"/>
  <c r="BN725" i="37"/>
  <c r="I725" i="37" s="1"/>
  <c r="BN726" i="37"/>
  <c r="I726" i="37" s="1"/>
  <c r="BN727" i="37"/>
  <c r="I727" i="37" s="1"/>
  <c r="BN728" i="37"/>
  <c r="I728" i="37" s="1"/>
  <c r="BN729" i="37"/>
  <c r="I729" i="37" s="1"/>
  <c r="BN730" i="37"/>
  <c r="I730" i="37" s="1"/>
  <c r="BN731" i="37"/>
  <c r="I731" i="37" s="1"/>
  <c r="BN732" i="37"/>
  <c r="I732" i="37" s="1"/>
  <c r="BN733" i="37"/>
  <c r="I733" i="37" s="1"/>
  <c r="BN734" i="37"/>
  <c r="I734" i="37" s="1"/>
  <c r="BN735" i="37"/>
  <c r="I735" i="37" s="1"/>
  <c r="BN736" i="37"/>
  <c r="I736" i="37" s="1"/>
  <c r="BN737" i="37"/>
  <c r="I737" i="37" s="1"/>
  <c r="BN738" i="37"/>
  <c r="I738" i="37" s="1"/>
  <c r="BN739" i="37"/>
  <c r="I739" i="37" s="1"/>
  <c r="BN740" i="37"/>
  <c r="I740" i="37" s="1"/>
  <c r="BN741" i="37"/>
  <c r="I741" i="37" s="1"/>
  <c r="BN742" i="37"/>
  <c r="I742" i="37" s="1"/>
  <c r="BN743" i="37"/>
  <c r="I743" i="37" s="1"/>
  <c r="BN744" i="37"/>
  <c r="I744" i="37" s="1"/>
  <c r="BN745" i="37"/>
  <c r="I745" i="37" s="1"/>
  <c r="BN746" i="37"/>
  <c r="I746" i="37" s="1"/>
  <c r="BN747" i="37"/>
  <c r="I747" i="37" s="1"/>
  <c r="BN748" i="37"/>
  <c r="I748" i="37" s="1"/>
  <c r="BN749" i="37"/>
  <c r="I749" i="37" s="1"/>
  <c r="BN750" i="37"/>
  <c r="I750" i="37" s="1"/>
  <c r="BN751" i="37"/>
  <c r="I751" i="37" s="1"/>
  <c r="BN752" i="37"/>
  <c r="I752" i="37" s="1"/>
  <c r="BN753" i="37"/>
  <c r="I753" i="37" s="1"/>
  <c r="BN754" i="37"/>
  <c r="I754" i="37" s="1"/>
  <c r="BN755" i="37"/>
  <c r="I755" i="37" s="1"/>
  <c r="BN756" i="37"/>
  <c r="I756" i="37" s="1"/>
  <c r="BN757" i="37"/>
  <c r="I757" i="37" s="1"/>
  <c r="BN758" i="37"/>
  <c r="I758" i="37" s="1"/>
  <c r="BN759" i="37"/>
  <c r="I759" i="37" s="1"/>
  <c r="BN760" i="37"/>
  <c r="I760" i="37" s="1"/>
  <c r="BN761" i="37"/>
  <c r="I761" i="37" s="1"/>
  <c r="BN762" i="37"/>
  <c r="I762" i="37" s="1"/>
  <c r="BN763" i="37"/>
  <c r="I763" i="37" s="1"/>
  <c r="BN764" i="37"/>
  <c r="I764" i="37" s="1"/>
  <c r="BN765" i="37"/>
  <c r="I765" i="37" s="1"/>
  <c r="BN766" i="37"/>
  <c r="I766" i="37" s="1"/>
  <c r="BN767" i="37"/>
  <c r="I767" i="37" s="1"/>
  <c r="BN768" i="37"/>
  <c r="I768" i="37" s="1"/>
  <c r="BN769" i="37"/>
  <c r="I769" i="37" s="1"/>
  <c r="BN770" i="37"/>
  <c r="I770" i="37" s="1"/>
  <c r="BN771" i="37"/>
  <c r="I771" i="37" s="1"/>
  <c r="BN772" i="37"/>
  <c r="I772" i="37" s="1"/>
  <c r="BN773" i="37"/>
  <c r="I773" i="37" s="1"/>
  <c r="BN774" i="37"/>
  <c r="I774" i="37" s="1"/>
  <c r="BN775" i="37"/>
  <c r="I775" i="37" s="1"/>
  <c r="BN776" i="37"/>
  <c r="I776" i="37" s="1"/>
  <c r="BN777" i="37"/>
  <c r="I777" i="37" s="1"/>
  <c r="BN778" i="37"/>
  <c r="I778" i="37" s="1"/>
  <c r="BN779" i="37"/>
  <c r="I779" i="37" s="1"/>
  <c r="BN780" i="37"/>
  <c r="I780" i="37" s="1"/>
  <c r="BN781" i="37"/>
  <c r="I781" i="37" s="1"/>
  <c r="BN782" i="37"/>
  <c r="I782" i="37" s="1"/>
  <c r="BN783" i="37"/>
  <c r="I783" i="37" s="1"/>
  <c r="BN784" i="37"/>
  <c r="I784" i="37" s="1"/>
  <c r="BN785" i="37"/>
  <c r="I785" i="37" s="1"/>
  <c r="BN786" i="37"/>
  <c r="I786" i="37" s="1"/>
  <c r="BN787" i="37"/>
  <c r="I787" i="37" s="1"/>
  <c r="BN788" i="37"/>
  <c r="I788" i="37" s="1"/>
  <c r="BN789" i="37"/>
  <c r="I789" i="37" s="1"/>
  <c r="BN790" i="37"/>
  <c r="I790" i="37" s="1"/>
  <c r="BN791" i="37"/>
  <c r="I791" i="37" s="1"/>
  <c r="BN792" i="37"/>
  <c r="I792" i="37" s="1"/>
  <c r="BN793" i="37"/>
  <c r="I793" i="37" s="1"/>
  <c r="BN794" i="37"/>
  <c r="I794" i="37" s="1"/>
  <c r="BN795" i="37"/>
  <c r="I795" i="37" s="1"/>
  <c r="BN796" i="37"/>
  <c r="I796" i="37" s="1"/>
  <c r="BN797" i="37"/>
  <c r="I797" i="37" s="1"/>
  <c r="BN798" i="37"/>
  <c r="I798" i="37" s="1"/>
  <c r="BN799" i="37"/>
  <c r="I799" i="37" s="1"/>
  <c r="BN800" i="37"/>
  <c r="I800" i="37" s="1"/>
  <c r="BN801" i="37"/>
  <c r="I801" i="37" s="1"/>
  <c r="BN802" i="37"/>
  <c r="I802" i="37" s="1"/>
  <c r="BN803" i="37"/>
  <c r="I803" i="37" s="1"/>
  <c r="BN804" i="37"/>
  <c r="I804" i="37" s="1"/>
  <c r="BN805" i="37"/>
  <c r="I805" i="37" s="1"/>
  <c r="BN806" i="37"/>
  <c r="I806" i="37" s="1"/>
  <c r="BN807" i="37"/>
  <c r="I807" i="37" s="1"/>
  <c r="BN808" i="37"/>
  <c r="I808" i="37" s="1"/>
  <c r="BN809" i="37"/>
  <c r="I809" i="37" s="1"/>
  <c r="BN810" i="37"/>
  <c r="I810" i="37" s="1"/>
  <c r="BN811" i="37"/>
  <c r="I811" i="37" s="1"/>
  <c r="BN812" i="37"/>
  <c r="I812" i="37" s="1"/>
  <c r="BN813" i="37"/>
  <c r="I813" i="37" s="1"/>
  <c r="BN814" i="37"/>
  <c r="I814" i="37" s="1"/>
  <c r="BN815" i="37"/>
  <c r="I815" i="37" s="1"/>
  <c r="BN816" i="37"/>
  <c r="I816" i="37" s="1"/>
  <c r="BN817" i="37"/>
  <c r="I817" i="37" s="1"/>
  <c r="BN818" i="37"/>
  <c r="I818" i="37" s="1"/>
  <c r="BN819" i="37"/>
  <c r="I819" i="37" s="1"/>
  <c r="BN820" i="37"/>
  <c r="I820" i="37" s="1"/>
  <c r="BN821" i="37"/>
  <c r="I821" i="37" s="1"/>
  <c r="BN822" i="37"/>
  <c r="I822" i="37" s="1"/>
  <c r="BN823" i="37"/>
  <c r="I823" i="37" s="1"/>
  <c r="BN824" i="37"/>
  <c r="I824" i="37" s="1"/>
  <c r="BN825" i="37"/>
  <c r="I825" i="37" s="1"/>
  <c r="BN826" i="37"/>
  <c r="I826" i="37" s="1"/>
  <c r="BN827" i="37"/>
  <c r="I827" i="37" s="1"/>
  <c r="BN828" i="37"/>
  <c r="I828" i="37" s="1"/>
  <c r="BN829" i="37"/>
  <c r="I829" i="37" s="1"/>
  <c r="BN830" i="37"/>
  <c r="I830" i="37" s="1"/>
  <c r="BN831" i="37"/>
  <c r="I831" i="37" s="1"/>
  <c r="BN832" i="37"/>
  <c r="I832" i="37" s="1"/>
  <c r="BN833" i="37"/>
  <c r="I833" i="37" s="1"/>
  <c r="BN834" i="37"/>
  <c r="I834" i="37" s="1"/>
  <c r="BN835" i="37"/>
  <c r="I835" i="37" s="1"/>
  <c r="BN836" i="37"/>
  <c r="I836" i="37" s="1"/>
  <c r="BN837" i="37"/>
  <c r="I837" i="37" s="1"/>
  <c r="BN838" i="37"/>
  <c r="I838" i="37" s="1"/>
  <c r="BN839" i="37"/>
  <c r="I839" i="37" s="1"/>
  <c r="BN840" i="37"/>
  <c r="I840" i="37" s="1"/>
  <c r="BN841" i="37"/>
  <c r="I841" i="37" s="1"/>
  <c r="BN842" i="37"/>
  <c r="I842" i="37" s="1"/>
  <c r="BN843" i="37"/>
  <c r="I843" i="37" s="1"/>
  <c r="BN844" i="37"/>
  <c r="I844" i="37" s="1"/>
  <c r="BN845" i="37"/>
  <c r="I845" i="37" s="1"/>
  <c r="BN846" i="37"/>
  <c r="I846" i="37" s="1"/>
  <c r="BN847" i="37"/>
  <c r="I847" i="37" s="1"/>
  <c r="BN848" i="37"/>
  <c r="I848" i="37" s="1"/>
  <c r="BN849" i="37"/>
  <c r="I849" i="37" s="1"/>
  <c r="BN850" i="37"/>
  <c r="I850" i="37" s="1"/>
  <c r="BN851" i="37"/>
  <c r="I851" i="37" s="1"/>
  <c r="BN852" i="37"/>
  <c r="I852" i="37" s="1"/>
  <c r="BN853" i="37"/>
  <c r="I853" i="37" s="1"/>
  <c r="BN854" i="37"/>
  <c r="I854" i="37" s="1"/>
  <c r="BN855" i="37"/>
  <c r="I855" i="37" s="1"/>
  <c r="BN856" i="37"/>
  <c r="I856" i="37" s="1"/>
  <c r="BN857" i="37"/>
  <c r="I857" i="37" s="1"/>
  <c r="BN858" i="37"/>
  <c r="I858" i="37" s="1"/>
  <c r="BN859" i="37"/>
  <c r="I859" i="37" s="1"/>
  <c r="BN860" i="37"/>
  <c r="I860" i="37" s="1"/>
  <c r="BN861" i="37"/>
  <c r="I861" i="37" s="1"/>
  <c r="BN862" i="37"/>
  <c r="I862" i="37" s="1"/>
  <c r="BN863" i="37"/>
  <c r="I863" i="37" s="1"/>
  <c r="BN864" i="37"/>
  <c r="I864" i="37" s="1"/>
  <c r="BN865" i="37"/>
  <c r="I865" i="37" s="1"/>
  <c r="BN866" i="37"/>
  <c r="I866" i="37" s="1"/>
  <c r="BN867" i="37"/>
  <c r="I867" i="37" s="1"/>
  <c r="BN868" i="37"/>
  <c r="I868" i="37" s="1"/>
  <c r="BN869" i="37"/>
  <c r="I869" i="37" s="1"/>
  <c r="BN870" i="37"/>
  <c r="I870" i="37" s="1"/>
  <c r="BN871" i="37"/>
  <c r="I871" i="37" s="1"/>
  <c r="BN872" i="37"/>
  <c r="I872" i="37" s="1"/>
  <c r="BN873" i="37"/>
  <c r="I873" i="37" s="1"/>
  <c r="BN874" i="37"/>
  <c r="I874" i="37" s="1"/>
  <c r="BN875" i="37"/>
  <c r="I875" i="37" s="1"/>
  <c r="BN876" i="37"/>
  <c r="I876" i="37" s="1"/>
  <c r="BN877" i="37"/>
  <c r="I877" i="37" s="1"/>
  <c r="BN878" i="37"/>
  <c r="I878" i="37" s="1"/>
  <c r="BN879" i="37"/>
  <c r="I879" i="37" s="1"/>
  <c r="BN880" i="37"/>
  <c r="I880" i="37" s="1"/>
  <c r="BN881" i="37"/>
  <c r="I881" i="37" s="1"/>
  <c r="BN882" i="37"/>
  <c r="I882" i="37" s="1"/>
  <c r="BN883" i="37"/>
  <c r="I883" i="37" s="1"/>
  <c r="BN884" i="37"/>
  <c r="I884" i="37" s="1"/>
  <c r="BN885" i="37"/>
  <c r="I885" i="37" s="1"/>
  <c r="BN886" i="37"/>
  <c r="I886" i="37" s="1"/>
  <c r="BN887" i="37"/>
  <c r="I887" i="37" s="1"/>
  <c r="BN888" i="37"/>
  <c r="I888" i="37" s="1"/>
  <c r="BN889" i="37"/>
  <c r="I889" i="37" s="1"/>
  <c r="BN890" i="37"/>
  <c r="I890" i="37" s="1"/>
  <c r="BN891" i="37"/>
  <c r="I891" i="37" s="1"/>
  <c r="BN892" i="37"/>
  <c r="I892" i="37" s="1"/>
  <c r="BN893" i="37"/>
  <c r="I893" i="37" s="1"/>
  <c r="BN894" i="37"/>
  <c r="I894" i="37" s="1"/>
  <c r="BN895" i="37"/>
  <c r="I895" i="37" s="1"/>
  <c r="BN896" i="37"/>
  <c r="I896" i="37" s="1"/>
  <c r="BN897" i="37"/>
  <c r="I897" i="37" s="1"/>
  <c r="BN898" i="37"/>
  <c r="I898" i="37" s="1"/>
  <c r="BN899" i="37"/>
  <c r="I899" i="37" s="1"/>
  <c r="BN900" i="37"/>
  <c r="I900" i="37" s="1"/>
  <c r="BN901" i="37"/>
  <c r="I901" i="37" s="1"/>
  <c r="BN902" i="37"/>
  <c r="I902" i="37" s="1"/>
  <c r="BN903" i="37"/>
  <c r="I903" i="37" s="1"/>
  <c r="BN904" i="37"/>
  <c r="I904" i="37" s="1"/>
  <c r="BN905" i="37"/>
  <c r="I905" i="37" s="1"/>
  <c r="BN906" i="37"/>
  <c r="I906" i="37" s="1"/>
  <c r="BN907" i="37"/>
  <c r="I907" i="37" s="1"/>
  <c r="BN908" i="37"/>
  <c r="I908" i="37" s="1"/>
  <c r="BN909" i="37"/>
  <c r="I909" i="37" s="1"/>
  <c r="BN910" i="37"/>
  <c r="I910" i="37" s="1"/>
  <c r="BN911" i="37"/>
  <c r="I911" i="37" s="1"/>
  <c r="BN912" i="37"/>
  <c r="I912" i="37" s="1"/>
  <c r="BN913" i="37"/>
  <c r="I913" i="37" s="1"/>
  <c r="BN914" i="37"/>
  <c r="I914" i="37" s="1"/>
  <c r="BN915" i="37"/>
  <c r="I915" i="37" s="1"/>
  <c r="BN916" i="37"/>
  <c r="I916" i="37" s="1"/>
  <c r="BN917" i="37"/>
  <c r="I917" i="37" s="1"/>
  <c r="BN918" i="37"/>
  <c r="I918" i="37" s="1"/>
  <c r="BN919" i="37"/>
  <c r="I919" i="37" s="1"/>
  <c r="BN920" i="37"/>
  <c r="I920" i="37" s="1"/>
  <c r="BN921" i="37"/>
  <c r="I921" i="37" s="1"/>
  <c r="BN922" i="37"/>
  <c r="I922" i="37" s="1"/>
  <c r="BN923" i="37"/>
  <c r="I923" i="37" s="1"/>
  <c r="BN924" i="37"/>
  <c r="I924" i="37" s="1"/>
  <c r="BN925" i="37"/>
  <c r="I925" i="37" s="1"/>
  <c r="BN926" i="37"/>
  <c r="I926" i="37" s="1"/>
  <c r="BN927" i="37"/>
  <c r="I927" i="37" s="1"/>
  <c r="BN928" i="37"/>
  <c r="I928" i="37" s="1"/>
  <c r="BN929" i="37"/>
  <c r="I929" i="37" s="1"/>
  <c r="BN930" i="37"/>
  <c r="I930" i="37" s="1"/>
  <c r="BN931" i="37"/>
  <c r="I931" i="37" s="1"/>
  <c r="BN932" i="37"/>
  <c r="I932" i="37" s="1"/>
  <c r="BN933" i="37"/>
  <c r="I933" i="37" s="1"/>
  <c r="BN934" i="37"/>
  <c r="I934" i="37" s="1"/>
  <c r="BN935" i="37"/>
  <c r="I935" i="37" s="1"/>
  <c r="BN936" i="37"/>
  <c r="I936" i="37" s="1"/>
  <c r="BN937" i="37"/>
  <c r="I937" i="37" s="1"/>
  <c r="BN938" i="37"/>
  <c r="I938" i="37" s="1"/>
  <c r="BN939" i="37"/>
  <c r="I939" i="37" s="1"/>
  <c r="BN940" i="37"/>
  <c r="I940" i="37" s="1"/>
  <c r="BN941" i="37"/>
  <c r="I941" i="37" s="1"/>
  <c r="BN942" i="37"/>
  <c r="I942" i="37" s="1"/>
  <c r="BN943" i="37"/>
  <c r="I943" i="37" s="1"/>
  <c r="BN944" i="37"/>
  <c r="I944" i="37" s="1"/>
  <c r="BN945" i="37"/>
  <c r="I945" i="37" s="1"/>
  <c r="BN946" i="37"/>
  <c r="I946" i="37" s="1"/>
  <c r="BN947" i="37"/>
  <c r="I947" i="37" s="1"/>
  <c r="BN948" i="37"/>
  <c r="I948" i="37" s="1"/>
  <c r="BN949" i="37"/>
  <c r="I949" i="37" s="1"/>
  <c r="BN950" i="37"/>
  <c r="I950" i="37" s="1"/>
  <c r="BN951" i="37"/>
  <c r="I951" i="37" s="1"/>
  <c r="BN952" i="37"/>
  <c r="I952" i="37" s="1"/>
  <c r="BN953" i="37"/>
  <c r="I953" i="37" s="1"/>
  <c r="BN954" i="37"/>
  <c r="I954" i="37" s="1"/>
  <c r="BN955" i="37"/>
  <c r="I955" i="37" s="1"/>
  <c r="BN956" i="37"/>
  <c r="I956" i="37" s="1"/>
  <c r="BN957" i="37"/>
  <c r="I957" i="37" s="1"/>
  <c r="BN958" i="37"/>
  <c r="I958" i="37" s="1"/>
  <c r="BN959" i="37"/>
  <c r="I959" i="37" s="1"/>
  <c r="BN960" i="37"/>
  <c r="I960" i="37" s="1"/>
  <c r="BN961" i="37"/>
  <c r="I961" i="37" s="1"/>
  <c r="BN962" i="37"/>
  <c r="I962" i="37" s="1"/>
  <c r="BN963" i="37"/>
  <c r="I963" i="37" s="1"/>
  <c r="BN964" i="37"/>
  <c r="I964" i="37" s="1"/>
  <c r="BN965" i="37"/>
  <c r="I965" i="37" s="1"/>
  <c r="BN966" i="37"/>
  <c r="I966" i="37" s="1"/>
  <c r="BN967" i="37"/>
  <c r="I967" i="37" s="1"/>
  <c r="BN968" i="37"/>
  <c r="I968" i="37" s="1"/>
  <c r="BN969" i="37"/>
  <c r="I969" i="37" s="1"/>
  <c r="BN970" i="37"/>
  <c r="I970" i="37" s="1"/>
  <c r="BN971" i="37"/>
  <c r="I971" i="37" s="1"/>
  <c r="BN972" i="37"/>
  <c r="I972" i="37" s="1"/>
  <c r="BN973" i="37"/>
  <c r="I973" i="37" s="1"/>
  <c r="BN974" i="37"/>
  <c r="I974" i="37" s="1"/>
  <c r="BN975" i="37"/>
  <c r="I975" i="37" s="1"/>
  <c r="BN976" i="37"/>
  <c r="I976" i="37" s="1"/>
  <c r="BN977" i="37"/>
  <c r="I977" i="37" s="1"/>
  <c r="BN978" i="37"/>
  <c r="I978" i="37" s="1"/>
  <c r="BN979" i="37"/>
  <c r="I979" i="37" s="1"/>
  <c r="BN980" i="37"/>
  <c r="I980" i="37" s="1"/>
  <c r="BN981" i="37"/>
  <c r="I981" i="37" s="1"/>
  <c r="BN982" i="37"/>
  <c r="I982" i="37" s="1"/>
  <c r="BN983" i="37"/>
  <c r="I983" i="37" s="1"/>
  <c r="BN984" i="37"/>
  <c r="I984" i="37" s="1"/>
  <c r="BN985" i="37"/>
  <c r="I985" i="37" s="1"/>
  <c r="BN986" i="37"/>
  <c r="I986" i="37" s="1"/>
  <c r="BN987" i="37"/>
  <c r="I987" i="37" s="1"/>
  <c r="BN988" i="37"/>
  <c r="I988" i="37" s="1"/>
  <c r="BN989" i="37"/>
  <c r="I989" i="37" s="1"/>
  <c r="BN990" i="37"/>
  <c r="I990" i="37" s="1"/>
  <c r="BN991" i="37"/>
  <c r="I991" i="37" s="1"/>
  <c r="BN992" i="37"/>
  <c r="I992" i="37" s="1"/>
  <c r="BN993" i="37"/>
  <c r="I993" i="37" s="1"/>
  <c r="BN994" i="37"/>
  <c r="I994" i="37" s="1"/>
  <c r="BN995" i="37"/>
  <c r="I995" i="37" s="1"/>
  <c r="BN996" i="37"/>
  <c r="I996" i="37" s="1"/>
  <c r="BN997" i="37"/>
  <c r="I997" i="37" s="1"/>
  <c r="BN998" i="37"/>
  <c r="I998" i="37" s="1"/>
  <c r="BN999" i="37"/>
  <c r="I999" i="37" s="1"/>
  <c r="BN1000" i="37"/>
  <c r="I1000" i="37" s="1"/>
  <c r="BN1001" i="37"/>
  <c r="I1001" i="37" s="1"/>
  <c r="BN1002" i="37"/>
  <c r="I1002" i="37" s="1"/>
  <c r="BN1003" i="37"/>
  <c r="I1003" i="37" s="1"/>
  <c r="BN1004" i="37"/>
  <c r="I1004" i="37" s="1"/>
  <c r="BN1005" i="37"/>
  <c r="I1005" i="37" s="1"/>
  <c r="BN1006" i="37"/>
  <c r="I1006" i="37" s="1"/>
  <c r="BN1007" i="37"/>
  <c r="I1007" i="37" s="1"/>
  <c r="BN1008" i="37"/>
  <c r="I1008" i="37" s="1"/>
  <c r="BN1009" i="37"/>
  <c r="I1009" i="37" s="1"/>
  <c r="BN1010" i="37"/>
  <c r="I1010" i="37" s="1"/>
  <c r="BN1011" i="37"/>
  <c r="I1011" i="37" s="1"/>
  <c r="BN1012" i="37"/>
  <c r="I1012" i="37" s="1"/>
  <c r="BN1013" i="37"/>
  <c r="I1013" i="37" s="1"/>
  <c r="BN1014" i="37"/>
  <c r="I1014" i="37" s="1"/>
  <c r="BN1015" i="37"/>
  <c r="I1015" i="37" s="1"/>
  <c r="BN1016" i="37"/>
  <c r="I1016" i="37" s="1"/>
  <c r="BN1017" i="37"/>
  <c r="I1017" i="37" s="1"/>
  <c r="BN1018" i="37"/>
  <c r="I1018" i="37" s="1"/>
  <c r="BN1019" i="37"/>
  <c r="I1019" i="37" s="1"/>
  <c r="BN1020" i="37"/>
  <c r="I1020" i="37" s="1"/>
  <c r="BN1021" i="37"/>
  <c r="I1021" i="37" s="1"/>
  <c r="BN1022" i="37"/>
  <c r="I1022" i="37" s="1"/>
  <c r="BN1023" i="37"/>
  <c r="I1023" i="37" s="1"/>
  <c r="BN1024" i="37"/>
  <c r="I1024" i="37" s="1"/>
  <c r="BN1025" i="37"/>
  <c r="I1025" i="37" s="1"/>
  <c r="BN1026" i="37"/>
  <c r="I1026" i="37" s="1"/>
  <c r="BN1027" i="37"/>
  <c r="I1027" i="37" s="1"/>
  <c r="BN1028" i="37"/>
  <c r="I1028" i="37" s="1"/>
  <c r="BN1029" i="37"/>
  <c r="I1029" i="37" s="1"/>
  <c r="BN1030" i="37"/>
  <c r="I1030" i="37" s="1"/>
  <c r="BN1031" i="37"/>
  <c r="I1031" i="37" s="1"/>
  <c r="BN1032" i="37"/>
  <c r="I1032" i="37" s="1"/>
  <c r="BN1033" i="37"/>
  <c r="I1033" i="37" s="1"/>
  <c r="BN1034" i="37"/>
  <c r="I1034" i="37" s="1"/>
  <c r="BN1035" i="37"/>
  <c r="I1035" i="37" s="1"/>
  <c r="BN1036" i="37"/>
  <c r="I1036" i="37" s="1"/>
  <c r="BN1037" i="37"/>
  <c r="I1037" i="37" s="1"/>
  <c r="BN1038" i="37"/>
  <c r="I1038" i="37" s="1"/>
  <c r="BN1039" i="37"/>
  <c r="I1039" i="37" s="1"/>
  <c r="BN1040" i="37"/>
  <c r="I1040" i="37" s="1"/>
  <c r="BN1041" i="37"/>
  <c r="I1041" i="37" s="1"/>
  <c r="BN1042" i="37"/>
  <c r="I1042" i="37" s="1"/>
  <c r="BN1043" i="37"/>
  <c r="I1043" i="37" s="1"/>
  <c r="BN1044" i="37"/>
  <c r="I1044" i="37" s="1"/>
  <c r="BN1045" i="37"/>
  <c r="I1045" i="37" s="1"/>
  <c r="BN1046" i="37"/>
  <c r="I1046" i="37" s="1"/>
  <c r="BN1047" i="37"/>
  <c r="I1047" i="37" s="1"/>
  <c r="BN1048" i="37"/>
  <c r="I1048" i="37" s="1"/>
  <c r="BN1049" i="37"/>
  <c r="I1049" i="37" s="1"/>
  <c r="BN1050" i="37"/>
  <c r="I1050" i="37" s="1"/>
  <c r="BN1051" i="37"/>
  <c r="I1051" i="37" s="1"/>
  <c r="BN1052" i="37"/>
  <c r="I1052" i="37" s="1"/>
  <c r="BN1053" i="37"/>
  <c r="I1053" i="37" s="1"/>
  <c r="BN1054" i="37"/>
  <c r="I1054" i="37" s="1"/>
  <c r="BN1055" i="37"/>
  <c r="I1055" i="37" s="1"/>
  <c r="BN1056" i="37"/>
  <c r="I1056" i="37" s="1"/>
  <c r="BN1057" i="37"/>
  <c r="I1057" i="37" s="1"/>
  <c r="BN1058" i="37"/>
  <c r="I1058" i="37" s="1"/>
  <c r="BN1059" i="37"/>
  <c r="I1059" i="37" s="1"/>
  <c r="BN1060" i="37"/>
  <c r="I1060" i="37" s="1"/>
  <c r="BN1061" i="37"/>
  <c r="I1061" i="37" s="1"/>
  <c r="BN1062" i="37"/>
  <c r="I1062" i="37" s="1"/>
  <c r="BN1063" i="37"/>
  <c r="I1063" i="37" s="1"/>
  <c r="BN1064" i="37"/>
  <c r="I1064" i="37" s="1"/>
  <c r="BN1065" i="37"/>
  <c r="I1065" i="37" s="1"/>
  <c r="BN1066" i="37"/>
  <c r="I1066" i="37" s="1"/>
  <c r="BN1067" i="37"/>
  <c r="I1067" i="37" s="1"/>
  <c r="BN1068" i="37"/>
  <c r="I1068" i="37" s="1"/>
  <c r="BN1069" i="37"/>
  <c r="I1069" i="37" s="1"/>
  <c r="BN1070" i="37"/>
  <c r="I1070" i="37" s="1"/>
  <c r="BN1071" i="37"/>
  <c r="I1071" i="37" s="1"/>
  <c r="BN1072" i="37"/>
  <c r="I1072" i="37" s="1"/>
  <c r="BN1073" i="37"/>
  <c r="I1073" i="37" s="1"/>
  <c r="BN1074" i="37"/>
  <c r="I1074" i="37" s="1"/>
  <c r="BN1075" i="37"/>
  <c r="I1075" i="37" s="1"/>
  <c r="BN1076" i="37"/>
  <c r="I1076" i="37" s="1"/>
  <c r="BN1077" i="37"/>
  <c r="I1077" i="37" s="1"/>
  <c r="BN1078" i="37"/>
  <c r="I1078" i="37" s="1"/>
  <c r="BN1079" i="37"/>
  <c r="I1079" i="37" s="1"/>
  <c r="BN1080" i="37"/>
  <c r="I1080" i="37" s="1"/>
  <c r="BN1081" i="37"/>
  <c r="I1081" i="37" s="1"/>
  <c r="BN1082" i="37"/>
  <c r="I1082" i="37" s="1"/>
  <c r="BN1083" i="37"/>
  <c r="I1083" i="37" s="1"/>
  <c r="BN1084" i="37"/>
  <c r="I1084" i="37" s="1"/>
  <c r="BN1085" i="37"/>
  <c r="I1085" i="37" s="1"/>
  <c r="BN1086" i="37"/>
  <c r="I1086" i="37" s="1"/>
  <c r="BN1087" i="37"/>
  <c r="I1087" i="37" s="1"/>
  <c r="BN1088" i="37"/>
  <c r="I1088" i="37" s="1"/>
  <c r="BN1089" i="37"/>
  <c r="I1089" i="37" s="1"/>
  <c r="BN1090" i="37"/>
  <c r="I1090" i="37" s="1"/>
  <c r="BN1091" i="37"/>
  <c r="I1091" i="37" s="1"/>
  <c r="BN1092" i="37"/>
  <c r="I1092" i="37" s="1"/>
  <c r="BN1093" i="37"/>
  <c r="I1093" i="37" s="1"/>
  <c r="BN1094" i="37"/>
  <c r="I1094" i="37" s="1"/>
  <c r="BN1095" i="37"/>
  <c r="I1095" i="37" s="1"/>
  <c r="BN1096" i="37"/>
  <c r="I1096" i="37" s="1"/>
  <c r="BN1097" i="37"/>
  <c r="I1097" i="37" s="1"/>
  <c r="BN1098" i="37"/>
  <c r="I1098" i="37" s="1"/>
  <c r="BN1099" i="37"/>
  <c r="I1099" i="37" s="1"/>
  <c r="BN1100" i="37"/>
  <c r="I1100" i="37" s="1"/>
  <c r="BN1101" i="37"/>
  <c r="I1101" i="37" s="1"/>
  <c r="BN1102" i="37"/>
  <c r="I1102" i="37" s="1"/>
  <c r="BN1103" i="37"/>
  <c r="I1103" i="37" s="1"/>
  <c r="BN1104" i="37"/>
  <c r="I1104" i="37" s="1"/>
  <c r="BN1105" i="37"/>
  <c r="I1105" i="37" s="1"/>
  <c r="BN1106" i="37"/>
  <c r="I1106" i="37" s="1"/>
  <c r="BN1107" i="37"/>
  <c r="I1107" i="37" s="1"/>
  <c r="BN1108" i="37"/>
  <c r="I1108" i="37" s="1"/>
  <c r="BN1109" i="37"/>
  <c r="I1109" i="37" s="1"/>
  <c r="BN1110" i="37"/>
  <c r="I1110" i="37" s="1"/>
  <c r="BN1111" i="37"/>
  <c r="I1111" i="37" s="1"/>
  <c r="BN1112" i="37"/>
  <c r="I1112" i="37" s="1"/>
  <c r="BN1113" i="37"/>
  <c r="I1113" i="37" s="1"/>
  <c r="BN1114" i="37"/>
  <c r="I1114" i="37" s="1"/>
  <c r="BN1115" i="37"/>
  <c r="I1115" i="37" s="1"/>
  <c r="BN1116" i="37"/>
  <c r="I1116" i="37" s="1"/>
  <c r="BN1117" i="37"/>
  <c r="I1117" i="37" s="1"/>
  <c r="BN1118" i="37"/>
  <c r="I1118" i="37" s="1"/>
  <c r="BN1119" i="37"/>
  <c r="I1119" i="37" s="1"/>
  <c r="BN1120" i="37"/>
  <c r="I1120" i="37" s="1"/>
  <c r="BN1121" i="37"/>
  <c r="I1121" i="37" s="1"/>
  <c r="BN1122" i="37"/>
  <c r="I1122" i="37" s="1"/>
  <c r="BN1123" i="37"/>
  <c r="I1123" i="37" s="1"/>
  <c r="BN1124" i="37"/>
  <c r="I1124" i="37" s="1"/>
  <c r="BN1125" i="37"/>
  <c r="I1125" i="37" s="1"/>
  <c r="BN1126" i="37"/>
  <c r="I1126" i="37" s="1"/>
  <c r="BN1127" i="37"/>
  <c r="I1127" i="37" s="1"/>
  <c r="BN1128" i="37"/>
  <c r="I1128" i="37" s="1"/>
  <c r="BN1129" i="37"/>
  <c r="I1129" i="37" s="1"/>
  <c r="BN1130" i="37"/>
  <c r="I1130" i="37" s="1"/>
  <c r="BN1131" i="37"/>
  <c r="I1131" i="37" s="1"/>
  <c r="BN1132" i="37"/>
  <c r="I1132" i="37" s="1"/>
  <c r="BN1133" i="37"/>
  <c r="I1133" i="37" s="1"/>
  <c r="BN1134" i="37"/>
  <c r="I1134" i="37" s="1"/>
  <c r="BN1135" i="37"/>
  <c r="I1135" i="37" s="1"/>
  <c r="BN1136" i="37"/>
  <c r="I1136" i="37" s="1"/>
  <c r="BN1137" i="37"/>
  <c r="I1137" i="37" s="1"/>
  <c r="BN1138" i="37"/>
  <c r="I1138" i="37" s="1"/>
  <c r="BN1139" i="37"/>
  <c r="I1139" i="37" s="1"/>
  <c r="BN1140" i="37"/>
  <c r="I1140" i="37" s="1"/>
  <c r="BN1141" i="37"/>
  <c r="I1141" i="37" s="1"/>
  <c r="BN1142" i="37"/>
  <c r="I1142" i="37" s="1"/>
  <c r="BN1143" i="37"/>
  <c r="I1143" i="37" s="1"/>
  <c r="BN1144" i="37"/>
  <c r="I1144" i="37" s="1"/>
  <c r="BN1145" i="37"/>
  <c r="I1145" i="37" s="1"/>
  <c r="BN1146" i="37"/>
  <c r="I1146" i="37" s="1"/>
  <c r="BN1147" i="37"/>
  <c r="I1147" i="37" s="1"/>
  <c r="BN1148" i="37"/>
  <c r="I1148" i="37" s="1"/>
  <c r="BN1149" i="37"/>
  <c r="I1149" i="37" s="1"/>
  <c r="BN1150" i="37"/>
  <c r="I1150" i="37" s="1"/>
  <c r="BN1151" i="37"/>
  <c r="I1151" i="37" s="1"/>
  <c r="BN1152" i="37"/>
  <c r="I1152" i="37" s="1"/>
  <c r="BN1153" i="37"/>
  <c r="I1153" i="37" s="1"/>
  <c r="BN1154" i="37"/>
  <c r="I1154" i="37" s="1"/>
  <c r="BN1155" i="37"/>
  <c r="I1155" i="37" s="1"/>
  <c r="BN1156" i="37"/>
  <c r="I1156" i="37" s="1"/>
  <c r="BN1157" i="37"/>
  <c r="I1157" i="37" s="1"/>
  <c r="BN1158" i="37"/>
  <c r="I1158" i="37" s="1"/>
  <c r="BN1159" i="37"/>
  <c r="I1159" i="37" s="1"/>
  <c r="BN1160" i="37"/>
  <c r="I1160" i="37" s="1"/>
  <c r="BN1161" i="37"/>
  <c r="I1161" i="37" s="1"/>
  <c r="BN1162" i="37"/>
  <c r="I1162" i="37" s="1"/>
  <c r="BN1163" i="37"/>
  <c r="I1163" i="37" s="1"/>
  <c r="BN1164" i="37"/>
  <c r="I1164" i="37" s="1"/>
  <c r="BN1165" i="37"/>
  <c r="I1165" i="37" s="1"/>
  <c r="BN1166" i="37"/>
  <c r="I1166" i="37" s="1"/>
  <c r="BN1167" i="37"/>
  <c r="I1167" i="37" s="1"/>
  <c r="BN1168" i="37"/>
  <c r="I1168" i="37" s="1"/>
  <c r="BN1169" i="37"/>
  <c r="I1169" i="37" s="1"/>
  <c r="BN1170" i="37"/>
  <c r="I1170" i="37" s="1"/>
  <c r="BN1171" i="37"/>
  <c r="I1171" i="37" s="1"/>
  <c r="BN1172" i="37"/>
  <c r="I1172" i="37" s="1"/>
  <c r="BN1173" i="37"/>
  <c r="I1173" i="37" s="1"/>
  <c r="BN1174" i="37"/>
  <c r="I1174" i="37" s="1"/>
  <c r="BN1175" i="37"/>
  <c r="I1175" i="37" s="1"/>
  <c r="BN1176" i="37"/>
  <c r="I1176" i="37" s="1"/>
  <c r="BN1177" i="37"/>
  <c r="I1177" i="37" s="1"/>
  <c r="BN1178" i="37"/>
  <c r="I1178" i="37" s="1"/>
  <c r="BN1179" i="37"/>
  <c r="I1179" i="37" s="1"/>
  <c r="BN1180" i="37"/>
  <c r="I1180" i="37" s="1"/>
  <c r="BN1181" i="37"/>
  <c r="I1181" i="37" s="1"/>
  <c r="BN1182" i="37"/>
  <c r="I1182" i="37" s="1"/>
  <c r="BN1183" i="37"/>
  <c r="I1183" i="37" s="1"/>
  <c r="BN1184" i="37"/>
  <c r="I1184" i="37" s="1"/>
  <c r="BN1185" i="37"/>
  <c r="I1185" i="37" s="1"/>
  <c r="BN1186" i="37"/>
  <c r="I1186" i="37" s="1"/>
  <c r="BN1187" i="37"/>
  <c r="I1187" i="37" s="1"/>
  <c r="BN1188" i="37"/>
  <c r="I1188" i="37" s="1"/>
  <c r="BN1189" i="37"/>
  <c r="I1189" i="37" s="1"/>
  <c r="BN1190" i="37"/>
  <c r="I1190" i="37" s="1"/>
  <c r="BN1191" i="37"/>
  <c r="I1191" i="37" s="1"/>
  <c r="BN1192" i="37"/>
  <c r="I1192" i="37" s="1"/>
  <c r="BN1193" i="37"/>
  <c r="I1193" i="37" s="1"/>
  <c r="BN1194" i="37"/>
  <c r="I1194" i="37" s="1"/>
  <c r="BN1195" i="37"/>
  <c r="I1195" i="37" s="1"/>
  <c r="BN1196" i="37"/>
  <c r="I1196" i="37" s="1"/>
  <c r="BN1197" i="37"/>
  <c r="I1197" i="37" s="1"/>
  <c r="BN1198" i="37"/>
  <c r="I1198" i="37" s="1"/>
  <c r="BN1199" i="37"/>
  <c r="I1199" i="37" s="1"/>
  <c r="BN1200" i="37"/>
  <c r="I1200" i="37" s="1"/>
  <c r="BN1201" i="37"/>
  <c r="I1201" i="37" s="1"/>
  <c r="BN1202" i="37"/>
  <c r="I1202" i="37" s="1"/>
  <c r="BN1203" i="37"/>
  <c r="I1203" i="37" s="1"/>
  <c r="BN1204" i="37"/>
  <c r="I1204" i="37" s="1"/>
  <c r="BN1205" i="37"/>
  <c r="I1205" i="37" s="1"/>
  <c r="BN1206" i="37"/>
  <c r="I1206" i="37" s="1"/>
  <c r="BN1207" i="37"/>
  <c r="I1207" i="37" s="1"/>
  <c r="BN1208" i="37"/>
  <c r="I1208" i="37" s="1"/>
  <c r="BN1209" i="37"/>
  <c r="I1209" i="37" s="1"/>
  <c r="BN1210" i="37"/>
  <c r="I1210" i="37" s="1"/>
  <c r="BN1211" i="37"/>
  <c r="I1211" i="37" s="1"/>
  <c r="BN1212" i="37"/>
  <c r="I1212" i="37" s="1"/>
  <c r="BN1213" i="37"/>
  <c r="I1213" i="37" s="1"/>
  <c r="BN1214" i="37"/>
  <c r="I1214" i="37" s="1"/>
  <c r="BN1215" i="37"/>
  <c r="I1215" i="37" s="1"/>
  <c r="BN1216" i="37"/>
  <c r="I1216" i="37" s="1"/>
  <c r="BN1217" i="37"/>
  <c r="I1217" i="37" s="1"/>
  <c r="BN1218" i="37"/>
  <c r="I1218" i="37" s="1"/>
  <c r="BN1219" i="37"/>
  <c r="I1219" i="37" s="1"/>
  <c r="BN1220" i="37"/>
  <c r="I1220" i="37" s="1"/>
  <c r="BN1221" i="37"/>
  <c r="I1221" i="37" s="1"/>
  <c r="BN1222" i="37"/>
  <c r="I1222" i="37" s="1"/>
  <c r="BN1223" i="37"/>
  <c r="I1223" i="37" s="1"/>
  <c r="BN1224" i="37"/>
  <c r="I1224" i="37" s="1"/>
  <c r="BN1225" i="37"/>
  <c r="I1225" i="37" s="1"/>
  <c r="BN1226" i="37"/>
  <c r="I1226" i="37" s="1"/>
  <c r="BN1227" i="37"/>
  <c r="I1227" i="37" s="1"/>
  <c r="BN1228" i="37"/>
  <c r="I1228" i="37" s="1"/>
  <c r="BN1229" i="37"/>
  <c r="I1229" i="37" s="1"/>
  <c r="BN1230" i="37"/>
  <c r="I1230" i="37" s="1"/>
  <c r="BN1231" i="37"/>
  <c r="I1231" i="37" s="1"/>
  <c r="BN1232" i="37"/>
  <c r="I1232" i="37" s="1"/>
  <c r="BN1233" i="37"/>
  <c r="I1233" i="37" s="1"/>
  <c r="BN1234" i="37"/>
  <c r="I1234" i="37" s="1"/>
  <c r="BN1235" i="37"/>
  <c r="I1235" i="37" s="1"/>
  <c r="BN1236" i="37"/>
  <c r="I1236" i="37" s="1"/>
  <c r="BN1237" i="37"/>
  <c r="I1237" i="37" s="1"/>
  <c r="BN1238" i="37"/>
  <c r="I1238" i="37" s="1"/>
  <c r="BN1239" i="37"/>
  <c r="I1239" i="37" s="1"/>
  <c r="BN1240" i="37"/>
  <c r="I1240" i="37" s="1"/>
  <c r="BN1241" i="37"/>
  <c r="I1241" i="37" s="1"/>
  <c r="BN1242" i="37"/>
  <c r="I1242" i="37" s="1"/>
  <c r="BN1243" i="37"/>
  <c r="I1243" i="37" s="1"/>
  <c r="BN1244" i="37"/>
  <c r="I1244" i="37" s="1"/>
  <c r="BN1245" i="37"/>
  <c r="I1245" i="37" s="1"/>
  <c r="BN1246" i="37"/>
  <c r="I1246" i="37" s="1"/>
  <c r="BN1247" i="37"/>
  <c r="I1247" i="37" s="1"/>
  <c r="BN1248" i="37"/>
  <c r="I1248" i="37" s="1"/>
  <c r="BN1249" i="37"/>
  <c r="I1249" i="37" s="1"/>
  <c r="BN1250" i="37"/>
  <c r="I1250" i="37" s="1"/>
  <c r="BN1251" i="37"/>
  <c r="I1251" i="37" s="1"/>
  <c r="BN1252" i="37"/>
  <c r="I1252" i="37" s="1"/>
  <c r="BN1253" i="37"/>
  <c r="I1253" i="37" s="1"/>
  <c r="BN1254" i="37"/>
  <c r="I1254" i="37" s="1"/>
  <c r="BN1255" i="37"/>
  <c r="I1255" i="37" s="1"/>
  <c r="BN1256" i="37"/>
  <c r="I1256" i="37" s="1"/>
  <c r="BN1257" i="37"/>
  <c r="I1257" i="37" s="1"/>
  <c r="BN1258" i="37"/>
  <c r="I1258" i="37" s="1"/>
  <c r="BN1259" i="37"/>
  <c r="I1259" i="37" s="1"/>
  <c r="BN1260" i="37"/>
  <c r="I1260" i="37" s="1"/>
  <c r="BN1261" i="37"/>
  <c r="I1261" i="37" s="1"/>
  <c r="BN1262" i="37"/>
  <c r="I1262" i="37" s="1"/>
  <c r="BN1263" i="37"/>
  <c r="I1263" i="37" s="1"/>
  <c r="BN1264" i="37"/>
  <c r="I1264" i="37" s="1"/>
  <c r="BN1265" i="37"/>
  <c r="I1265" i="37" s="1"/>
  <c r="BN1266" i="37"/>
  <c r="I1266" i="37" s="1"/>
  <c r="BN1267" i="37"/>
  <c r="I1267" i="37" s="1"/>
  <c r="BN1268" i="37"/>
  <c r="I1268" i="37" s="1"/>
  <c r="BN1269" i="37"/>
  <c r="I1269" i="37" s="1"/>
  <c r="BN1270" i="37"/>
  <c r="I1270" i="37" s="1"/>
  <c r="BN1271" i="37"/>
  <c r="I1271" i="37" s="1"/>
  <c r="BN1272" i="37"/>
  <c r="I1272" i="37" s="1"/>
  <c r="BN1273" i="37"/>
  <c r="I1273" i="37" s="1"/>
  <c r="BN1274" i="37"/>
  <c r="I1274" i="37" s="1"/>
  <c r="BN1275" i="37"/>
  <c r="I1275" i="37" s="1"/>
  <c r="BN1276" i="37"/>
  <c r="I1276" i="37" s="1"/>
  <c r="BN1277" i="37"/>
  <c r="I1277" i="37" s="1"/>
  <c r="BN1278" i="37"/>
  <c r="I1278" i="37" s="1"/>
  <c r="BN1279" i="37"/>
  <c r="I1279" i="37" s="1"/>
  <c r="BN1280" i="37"/>
  <c r="I1280" i="37" s="1"/>
  <c r="BN1281" i="37"/>
  <c r="I1281" i="37" s="1"/>
  <c r="BN1282" i="37"/>
  <c r="I1282" i="37" s="1"/>
  <c r="BN1283" i="37"/>
  <c r="I1283" i="37" s="1"/>
  <c r="BN1284" i="37"/>
  <c r="I1284" i="37" s="1"/>
  <c r="BN1285" i="37"/>
  <c r="I1285" i="37" s="1"/>
  <c r="BN1286" i="37"/>
  <c r="I1286" i="37" s="1"/>
  <c r="BN1287" i="37"/>
  <c r="I1287" i="37" s="1"/>
  <c r="BN1288" i="37"/>
  <c r="I1288" i="37" s="1"/>
  <c r="BN1289" i="37"/>
  <c r="I1289" i="37" s="1"/>
  <c r="BN1290" i="37"/>
  <c r="I1290" i="37" s="1"/>
  <c r="BN1291" i="37"/>
  <c r="I1291" i="37" s="1"/>
  <c r="BN1292" i="37"/>
  <c r="I1292" i="37" s="1"/>
  <c r="BN1293" i="37"/>
  <c r="I1293" i="37" s="1"/>
  <c r="BN1294" i="37"/>
  <c r="I1294" i="37" s="1"/>
  <c r="BN1295" i="37"/>
  <c r="I1295" i="37" s="1"/>
  <c r="BN1296" i="37"/>
  <c r="I1296" i="37" s="1"/>
  <c r="BN1297" i="37"/>
  <c r="I1297" i="37" s="1"/>
  <c r="BN1298" i="37"/>
  <c r="I1298" i="37" s="1"/>
  <c r="BN1299" i="37"/>
  <c r="I1299" i="37" s="1"/>
  <c r="BN1300" i="37"/>
  <c r="I1300" i="37" s="1"/>
  <c r="BN1301" i="37"/>
  <c r="I1301" i="37" s="1"/>
  <c r="BN1302" i="37"/>
  <c r="I1302" i="37" s="1"/>
  <c r="BN1303" i="37"/>
  <c r="I1303" i="37" s="1"/>
  <c r="BN1304" i="37"/>
  <c r="I1304" i="37" s="1"/>
  <c r="BN1305" i="37"/>
  <c r="I1305" i="37" s="1"/>
  <c r="BN1306" i="37"/>
  <c r="I1306" i="37" s="1"/>
  <c r="BN1307" i="37"/>
  <c r="I1307" i="37" s="1"/>
  <c r="BN1308" i="37"/>
  <c r="I1308" i="37" s="1"/>
  <c r="BN1309" i="37"/>
  <c r="I1309" i="37" s="1"/>
  <c r="BN1310" i="37"/>
  <c r="I1310" i="37" s="1"/>
  <c r="BN1311" i="37"/>
  <c r="I1311" i="37" s="1"/>
  <c r="BN1312" i="37"/>
  <c r="I1312" i="37" s="1"/>
  <c r="BN1313" i="37"/>
  <c r="I1313" i="37" s="1"/>
  <c r="BN1314" i="37"/>
  <c r="I1314" i="37" s="1"/>
  <c r="BN1315" i="37"/>
  <c r="I1315" i="37" s="1"/>
  <c r="BN1316" i="37"/>
  <c r="I1316" i="37" s="1"/>
  <c r="BN1317" i="37"/>
  <c r="I1317" i="37" s="1"/>
  <c r="BN1318" i="37"/>
  <c r="I1318" i="37" s="1"/>
  <c r="BN1319" i="37"/>
  <c r="I1319" i="37" s="1"/>
  <c r="BN1320" i="37"/>
  <c r="I1320" i="37" s="1"/>
  <c r="BN1321" i="37"/>
  <c r="I1321" i="37" s="1"/>
  <c r="BN1322" i="37"/>
  <c r="I1322" i="37" s="1"/>
  <c r="BN1323" i="37"/>
  <c r="I1323" i="37" s="1"/>
  <c r="BN1324" i="37"/>
  <c r="I1324" i="37" s="1"/>
  <c r="BN1325" i="37"/>
  <c r="I1325" i="37" s="1"/>
  <c r="BN1326" i="37"/>
  <c r="I1326" i="37" s="1"/>
  <c r="BN1327" i="37"/>
  <c r="I1327" i="37" s="1"/>
  <c r="BN1328" i="37"/>
  <c r="I1328" i="37" s="1"/>
  <c r="BN1329" i="37"/>
  <c r="I1329" i="37" s="1"/>
  <c r="BN1330" i="37"/>
  <c r="I1330" i="37" s="1"/>
  <c r="BN1331" i="37"/>
  <c r="I1331" i="37" s="1"/>
  <c r="BN1332" i="37"/>
  <c r="I1332" i="37" s="1"/>
  <c r="BN1333" i="37"/>
  <c r="I1333" i="37" s="1"/>
  <c r="BN1334" i="37"/>
  <c r="I1334" i="37" s="1"/>
  <c r="BN1335" i="37"/>
  <c r="I1335" i="37" s="1"/>
  <c r="BN1336" i="37"/>
  <c r="I1336" i="37" s="1"/>
  <c r="BN1337" i="37"/>
  <c r="I1337" i="37" s="1"/>
  <c r="BN1338" i="37"/>
  <c r="I1338" i="37" s="1"/>
  <c r="BN1339" i="37"/>
  <c r="I1339" i="37" s="1"/>
  <c r="BN1340" i="37"/>
  <c r="I1340" i="37" s="1"/>
  <c r="BN1341" i="37"/>
  <c r="I1341" i="37" s="1"/>
  <c r="BN1342" i="37"/>
  <c r="I1342" i="37" s="1"/>
  <c r="BN1343" i="37"/>
  <c r="I1343" i="37" s="1"/>
  <c r="BN1344" i="37"/>
  <c r="I1344" i="37" s="1"/>
  <c r="BN1345" i="37"/>
  <c r="I1345" i="37" s="1"/>
  <c r="BN1346" i="37"/>
  <c r="I1346" i="37" s="1"/>
  <c r="BN1347" i="37"/>
  <c r="I1347" i="37" s="1"/>
  <c r="BN1348" i="37"/>
  <c r="I1348" i="37" s="1"/>
  <c r="BN1349" i="37"/>
  <c r="I1349" i="37" s="1"/>
  <c r="BN1350" i="37"/>
  <c r="I1350" i="37" s="1"/>
  <c r="BN1351" i="37"/>
  <c r="I1351" i="37" s="1"/>
  <c r="BN1352" i="37"/>
  <c r="I1352" i="37" s="1"/>
  <c r="BN1353" i="37"/>
  <c r="I1353" i="37" s="1"/>
  <c r="BN1354" i="37"/>
  <c r="I1354" i="37" s="1"/>
  <c r="BN1355" i="37"/>
  <c r="I1355" i="37" s="1"/>
  <c r="BN1356" i="37"/>
  <c r="I1356" i="37" s="1"/>
  <c r="BN1357" i="37"/>
  <c r="I1357" i="37" s="1"/>
  <c r="BN1358" i="37"/>
  <c r="I1358" i="37" s="1"/>
  <c r="BN1359" i="37"/>
  <c r="I1359" i="37" s="1"/>
  <c r="BN1360" i="37"/>
  <c r="I1360" i="37" s="1"/>
  <c r="BN1361" i="37"/>
  <c r="I1361" i="37" s="1"/>
  <c r="BN1362" i="37"/>
  <c r="I1362" i="37" s="1"/>
  <c r="BN1363" i="37"/>
  <c r="I1363" i="37" s="1"/>
  <c r="BN1364" i="37"/>
  <c r="I1364" i="37" s="1"/>
  <c r="BN1365" i="37"/>
  <c r="I1365" i="37" s="1"/>
  <c r="BN1366" i="37"/>
  <c r="I1366" i="37" s="1"/>
  <c r="BN1367" i="37"/>
  <c r="I1367" i="37" s="1"/>
  <c r="BN1368" i="37"/>
  <c r="I1368" i="37" s="1"/>
  <c r="BN1369" i="37"/>
  <c r="I1369" i="37" s="1"/>
  <c r="BN1370" i="37"/>
  <c r="I1370" i="37" s="1"/>
  <c r="BN1371" i="37"/>
  <c r="I1371" i="37" s="1"/>
  <c r="BN1372" i="37"/>
  <c r="I1372" i="37" s="1"/>
  <c r="BN1373" i="37"/>
  <c r="I1373" i="37" s="1"/>
  <c r="BN1374" i="37"/>
  <c r="I1374" i="37" s="1"/>
  <c r="BN1375" i="37"/>
  <c r="I1375" i="37" s="1"/>
  <c r="BN1376" i="37"/>
  <c r="I1376" i="37" s="1"/>
  <c r="BN1377" i="37"/>
  <c r="I1377" i="37" s="1"/>
  <c r="BN1378" i="37"/>
  <c r="I1378" i="37" s="1"/>
  <c r="BN1379" i="37"/>
  <c r="I1379" i="37" s="1"/>
  <c r="BN1380" i="37"/>
  <c r="I1380" i="37" s="1"/>
  <c r="BN1381" i="37"/>
  <c r="I1381" i="37" s="1"/>
  <c r="BN1382" i="37"/>
  <c r="I1382" i="37" s="1"/>
  <c r="BN1383" i="37"/>
  <c r="I1383" i="37" s="1"/>
  <c r="BN1384" i="37"/>
  <c r="I1384" i="37" s="1"/>
  <c r="BN1385" i="37"/>
  <c r="I1385" i="37" s="1"/>
  <c r="BN1386" i="37"/>
  <c r="I1386" i="37" s="1"/>
  <c r="BN1387" i="37"/>
  <c r="I1387" i="37" s="1"/>
  <c r="BN1388" i="37"/>
  <c r="I1388" i="37" s="1"/>
  <c r="BN1389" i="37"/>
  <c r="I1389" i="37" s="1"/>
  <c r="BN1390" i="37"/>
  <c r="I1390" i="37" s="1"/>
  <c r="BN1391" i="37"/>
  <c r="I1391" i="37" s="1"/>
  <c r="BN1392" i="37"/>
  <c r="I1392" i="37" s="1"/>
  <c r="BN1393" i="37"/>
  <c r="I1393" i="37" s="1"/>
  <c r="BN1394" i="37"/>
  <c r="I1394" i="37" s="1"/>
  <c r="BN1395" i="37"/>
  <c r="I1395" i="37" s="1"/>
  <c r="BN1396" i="37"/>
  <c r="I1396" i="37" s="1"/>
  <c r="BN1397" i="37"/>
  <c r="I1397" i="37" s="1"/>
  <c r="BN1398" i="37"/>
  <c r="I1398" i="37" s="1"/>
  <c r="BN1399" i="37"/>
  <c r="I1399" i="37" s="1"/>
  <c r="BN1400" i="37"/>
  <c r="I1400" i="37" s="1"/>
  <c r="BN1401" i="37"/>
  <c r="I1401" i="37" s="1"/>
  <c r="BN1402" i="37"/>
  <c r="I1402" i="37" s="1"/>
  <c r="BN1403" i="37"/>
  <c r="I1403" i="37" s="1"/>
  <c r="BN1404" i="37"/>
  <c r="I1404" i="37" s="1"/>
  <c r="BN1405" i="37"/>
  <c r="I1405" i="37" s="1"/>
  <c r="BN1406" i="37"/>
  <c r="I1406" i="37" s="1"/>
  <c r="BN1407" i="37"/>
  <c r="I1407" i="37" s="1"/>
  <c r="BN1408" i="37"/>
  <c r="I1408" i="37" s="1"/>
  <c r="BN1409" i="37"/>
  <c r="I1409" i="37" s="1"/>
  <c r="BN1410" i="37"/>
  <c r="I1410" i="37" s="1"/>
  <c r="BN1411" i="37"/>
  <c r="I1411" i="37" s="1"/>
  <c r="BN1412" i="37"/>
  <c r="I1412" i="37" s="1"/>
  <c r="BN1413" i="37"/>
  <c r="I1413" i="37" s="1"/>
  <c r="BN1414" i="37"/>
  <c r="I1414" i="37" s="1"/>
  <c r="BN1415" i="37"/>
  <c r="I1415" i="37" s="1"/>
  <c r="BN1416" i="37"/>
  <c r="I1416" i="37" s="1"/>
  <c r="BN1417" i="37"/>
  <c r="I1417" i="37" s="1"/>
  <c r="BN1418" i="37"/>
  <c r="I1418" i="37" s="1"/>
  <c r="BN1419" i="37"/>
  <c r="I1419" i="37" s="1"/>
  <c r="BN1420" i="37"/>
  <c r="I1420" i="37" s="1"/>
  <c r="BN1421" i="37"/>
  <c r="I1421" i="37" s="1"/>
  <c r="BN1422" i="37"/>
  <c r="I1422" i="37" s="1"/>
  <c r="BN1423" i="37"/>
  <c r="I1423" i="37" s="1"/>
  <c r="BN1424" i="37"/>
  <c r="I1424" i="37" s="1"/>
  <c r="BN1425" i="37"/>
  <c r="I1425" i="37" s="1"/>
  <c r="BN1426" i="37"/>
  <c r="I1426" i="37" s="1"/>
  <c r="BN1427" i="37"/>
  <c r="I1427" i="37" s="1"/>
  <c r="BN1428" i="37"/>
  <c r="I1428" i="37" s="1"/>
  <c r="BN1429" i="37"/>
  <c r="I1429" i="37" s="1"/>
  <c r="BN1430" i="37"/>
  <c r="I1430" i="37" s="1"/>
  <c r="BN1431" i="37"/>
  <c r="I1431" i="37" s="1"/>
  <c r="BN1432" i="37"/>
  <c r="I1432" i="37" s="1"/>
  <c r="BN1433" i="37"/>
  <c r="I1433" i="37" s="1"/>
  <c r="BN1434" i="37"/>
  <c r="I1434" i="37" s="1"/>
  <c r="BN1435" i="37"/>
  <c r="I1435" i="37" s="1"/>
  <c r="BN1436" i="37"/>
  <c r="I1436" i="37" s="1"/>
  <c r="BN1437" i="37"/>
  <c r="I1437" i="37" s="1"/>
  <c r="BN1438" i="37"/>
  <c r="I1438" i="37" s="1"/>
  <c r="BN1439" i="37"/>
  <c r="I1439" i="37" s="1"/>
  <c r="BN1440" i="37"/>
  <c r="I1440" i="37" s="1"/>
  <c r="BN1441" i="37"/>
  <c r="I1441" i="37" s="1"/>
  <c r="BN1442" i="37"/>
  <c r="I1442" i="37" s="1"/>
  <c r="BN1443" i="37"/>
  <c r="I1443" i="37" s="1"/>
  <c r="BN1444" i="37"/>
  <c r="I1444" i="37" s="1"/>
  <c r="BN1445" i="37"/>
  <c r="I1445" i="37" s="1"/>
  <c r="BN1446" i="37"/>
  <c r="I1446" i="37" s="1"/>
  <c r="BN1447" i="37"/>
  <c r="I1447" i="37" s="1"/>
  <c r="BN1448" i="37"/>
  <c r="I1448" i="37" s="1"/>
  <c r="BN1449" i="37"/>
  <c r="I1449" i="37" s="1"/>
  <c r="BN1450" i="37"/>
  <c r="I1450" i="37" s="1"/>
  <c r="BN1451" i="37"/>
  <c r="I1451" i="37" s="1"/>
  <c r="BN1452" i="37"/>
  <c r="I1452" i="37" s="1"/>
  <c r="BN1453" i="37"/>
  <c r="I1453" i="37" s="1"/>
  <c r="BN1454" i="37"/>
  <c r="I1454" i="37" s="1"/>
  <c r="BN1455" i="37"/>
  <c r="I1455" i="37" s="1"/>
  <c r="BN1456" i="37"/>
  <c r="I1456" i="37" s="1"/>
  <c r="BN1457" i="37"/>
  <c r="I1457" i="37" s="1"/>
  <c r="BN1458" i="37"/>
  <c r="I1458" i="37" s="1"/>
  <c r="BN1459" i="37"/>
  <c r="I1459" i="37" s="1"/>
  <c r="BN1460" i="37"/>
  <c r="I1460" i="37" s="1"/>
  <c r="BN1461" i="37"/>
  <c r="I1461" i="37" s="1"/>
  <c r="BN1462" i="37"/>
  <c r="I1462" i="37" s="1"/>
  <c r="BN1463" i="37"/>
  <c r="I1463" i="37" s="1"/>
  <c r="BN1464" i="37"/>
  <c r="I1464" i="37" s="1"/>
  <c r="BN1465" i="37"/>
  <c r="I1465" i="37" s="1"/>
  <c r="BN1466" i="37"/>
  <c r="I1466" i="37" s="1"/>
  <c r="BN1467" i="37"/>
  <c r="I1467" i="37" s="1"/>
  <c r="BN1468" i="37"/>
  <c r="I1468" i="37" s="1"/>
  <c r="BN1469" i="37"/>
  <c r="I1469" i="37" s="1"/>
  <c r="BN1470" i="37"/>
  <c r="I1470" i="37" s="1"/>
  <c r="BN1471" i="37"/>
  <c r="I1471" i="37" s="1"/>
  <c r="BN1472" i="37"/>
  <c r="I1472" i="37" s="1"/>
  <c r="BN1473" i="37"/>
  <c r="I1473" i="37" s="1"/>
  <c r="BN1474" i="37"/>
  <c r="I1474" i="37" s="1"/>
  <c r="BN1475" i="37"/>
  <c r="I1475" i="37" s="1"/>
  <c r="BN1476" i="37"/>
  <c r="I1476" i="37" s="1"/>
  <c r="BN1477" i="37"/>
  <c r="I1477" i="37" s="1"/>
  <c r="BN1478" i="37"/>
  <c r="I1478" i="37" s="1"/>
  <c r="BN1479" i="37"/>
  <c r="I1479" i="37" s="1"/>
  <c r="BN1480" i="37"/>
  <c r="I1480" i="37" s="1"/>
  <c r="BN1481" i="37"/>
  <c r="I1481" i="37" s="1"/>
  <c r="BN1482" i="37"/>
  <c r="I1482" i="37" s="1"/>
  <c r="BN1483" i="37"/>
  <c r="I1483" i="37" s="1"/>
  <c r="BN1484" i="37"/>
  <c r="I1484" i="37" s="1"/>
  <c r="BN1485" i="37"/>
  <c r="I1485" i="37" s="1"/>
  <c r="BN1486" i="37"/>
  <c r="I1486" i="37" s="1"/>
  <c r="BN1487" i="37"/>
  <c r="I1487" i="37" s="1"/>
  <c r="BN1488" i="37"/>
  <c r="I1488" i="37" s="1"/>
  <c r="BN1489" i="37"/>
  <c r="I1489" i="37" s="1"/>
  <c r="BN1490" i="37"/>
  <c r="I1490" i="37" s="1"/>
  <c r="BN1491" i="37"/>
  <c r="I1491" i="37" s="1"/>
  <c r="BN1492" i="37"/>
  <c r="I1492" i="37" s="1"/>
  <c r="BN1493" i="37"/>
  <c r="I1493" i="37" s="1"/>
  <c r="BN1494" i="37"/>
  <c r="I1494" i="37" s="1"/>
  <c r="BN1495" i="37"/>
  <c r="I1495" i="37" s="1"/>
  <c r="BN1496" i="37"/>
  <c r="I1496" i="37" s="1"/>
  <c r="BN1497" i="37"/>
  <c r="I1497" i="37" s="1"/>
  <c r="BN1498" i="37"/>
  <c r="I1498" i="37" s="1"/>
  <c r="BN1499" i="37"/>
  <c r="I1499" i="37" s="1"/>
  <c r="BN1500" i="37"/>
  <c r="I1500" i="37" s="1"/>
  <c r="BN1501" i="37"/>
  <c r="I1501" i="37" s="1"/>
  <c r="BN1502" i="37"/>
  <c r="I1502" i="37" s="1"/>
  <c r="BN1503" i="37"/>
  <c r="I1503" i="37" s="1"/>
  <c r="BN1504" i="37"/>
  <c r="I1504" i="37" s="1"/>
  <c r="BN1505" i="37"/>
  <c r="I1505" i="37" s="1"/>
  <c r="BN1506" i="37"/>
  <c r="I1506" i="37" s="1"/>
  <c r="BN1507" i="37"/>
  <c r="I1507" i="37" s="1"/>
  <c r="BN1508" i="37"/>
  <c r="I1508" i="37" s="1"/>
  <c r="BN1509" i="37"/>
  <c r="I1509" i="37" s="1"/>
  <c r="BN1510" i="37"/>
  <c r="I1510" i="37" s="1"/>
  <c r="BN1511" i="37"/>
  <c r="I1511" i="37" s="1"/>
  <c r="BN1512" i="37"/>
  <c r="I1512" i="37" s="1"/>
  <c r="BN1513" i="37"/>
  <c r="I1513" i="37" s="1"/>
  <c r="BN1514" i="37"/>
  <c r="I1514" i="37" s="1"/>
  <c r="BN1515" i="37"/>
  <c r="I1515" i="37" s="1"/>
  <c r="BN1516" i="37"/>
  <c r="I1516" i="37" s="1"/>
  <c r="BN1517" i="37"/>
  <c r="I1517" i="37" s="1"/>
  <c r="BN1518" i="37"/>
  <c r="I1518" i="37" s="1"/>
  <c r="BN1519" i="37"/>
  <c r="I1519" i="37" s="1"/>
  <c r="BN1520" i="37"/>
  <c r="I1520" i="37" s="1"/>
  <c r="BN1521" i="37"/>
  <c r="I1521" i="37" s="1"/>
  <c r="BN1522" i="37"/>
  <c r="I1522" i="37" s="1"/>
  <c r="BN1523" i="37"/>
  <c r="I1523" i="37" s="1"/>
  <c r="BN1524" i="37"/>
  <c r="I1524" i="37" s="1"/>
  <c r="BN1525" i="37"/>
  <c r="I1525" i="37" s="1"/>
  <c r="BN1526" i="37"/>
  <c r="I1526" i="37" s="1"/>
  <c r="BN1527" i="37"/>
  <c r="I1527" i="37" s="1"/>
  <c r="BN1528" i="37"/>
  <c r="I1528" i="37" s="1"/>
  <c r="BN1529" i="37"/>
  <c r="I1529" i="37" s="1"/>
  <c r="BN1530" i="37"/>
  <c r="I1530" i="37" s="1"/>
  <c r="BN1531" i="37"/>
  <c r="I1531" i="37" s="1"/>
  <c r="BN1532" i="37"/>
  <c r="I1532" i="37" s="1"/>
  <c r="BN1533" i="37"/>
  <c r="I1533" i="37" s="1"/>
  <c r="BN1534" i="37"/>
  <c r="I1534" i="37" s="1"/>
  <c r="BN1535" i="37"/>
  <c r="I1535" i="37" s="1"/>
  <c r="BN1536" i="37"/>
  <c r="I1536" i="37" s="1"/>
  <c r="BN1537" i="37"/>
  <c r="I1537" i="37" s="1"/>
  <c r="BN1538" i="37"/>
  <c r="I1538" i="37" s="1"/>
  <c r="BN1539" i="37"/>
  <c r="I1539" i="37" s="1"/>
  <c r="BN1540" i="37"/>
  <c r="I1540" i="37" s="1"/>
  <c r="BN1541" i="37"/>
  <c r="I1541" i="37" s="1"/>
  <c r="BN1542" i="37"/>
  <c r="I1542" i="37" s="1"/>
  <c r="BN1543" i="37"/>
  <c r="I1543" i="37" s="1"/>
  <c r="BN1544" i="37"/>
  <c r="I1544" i="37" s="1"/>
  <c r="BN1545" i="37"/>
  <c r="I1545" i="37" s="1"/>
  <c r="BN1546" i="37"/>
  <c r="I1546" i="37" s="1"/>
  <c r="BN1547" i="37"/>
  <c r="I1547" i="37" s="1"/>
  <c r="BN1548" i="37"/>
  <c r="I1548" i="37" s="1"/>
  <c r="BN1549" i="37"/>
  <c r="I1549" i="37" s="1"/>
  <c r="BN1550" i="37"/>
  <c r="I1550" i="37" s="1"/>
  <c r="BN1551" i="37"/>
  <c r="I1551" i="37" s="1"/>
  <c r="BN1552" i="37"/>
  <c r="I1552" i="37" s="1"/>
  <c r="BN1553" i="37"/>
  <c r="I1553" i="37" s="1"/>
  <c r="BN1554" i="37"/>
  <c r="I1554" i="37" s="1"/>
  <c r="BN1555" i="37"/>
  <c r="I1555" i="37" s="1"/>
  <c r="BN1556" i="37"/>
  <c r="I1556" i="37" s="1"/>
  <c r="BN1557" i="37"/>
  <c r="I1557" i="37" s="1"/>
  <c r="BN1558" i="37"/>
  <c r="I1558" i="37" s="1"/>
  <c r="BN1559" i="37"/>
  <c r="I1559" i="37" s="1"/>
  <c r="BN1560" i="37"/>
  <c r="I1560" i="37" s="1"/>
  <c r="BN1561" i="37"/>
  <c r="I1561" i="37" s="1"/>
  <c r="BN1562" i="37"/>
  <c r="I1562" i="37" s="1"/>
  <c r="BN1563" i="37"/>
  <c r="I1563" i="37" s="1"/>
  <c r="BN1564" i="37"/>
  <c r="I1564" i="37" s="1"/>
  <c r="BN1565" i="37"/>
  <c r="I1565" i="37" s="1"/>
  <c r="BN1566" i="37"/>
  <c r="I1566" i="37" s="1"/>
  <c r="BN1567" i="37"/>
  <c r="I1567" i="37" s="1"/>
  <c r="BN1568" i="37"/>
  <c r="I1568" i="37" s="1"/>
  <c r="BN1569" i="37"/>
  <c r="I1569" i="37" s="1"/>
  <c r="BN1570" i="37"/>
  <c r="I1570" i="37" s="1"/>
  <c r="BN1571" i="37"/>
  <c r="I1571" i="37" s="1"/>
  <c r="BN1572" i="37"/>
  <c r="I1572" i="37" s="1"/>
  <c r="BN1573" i="37"/>
  <c r="I1573" i="37" s="1"/>
  <c r="BN1574" i="37"/>
  <c r="I1574" i="37" s="1"/>
  <c r="BN1575" i="37"/>
  <c r="I1575" i="37" s="1"/>
  <c r="BN1576" i="37"/>
  <c r="I1576" i="37" s="1"/>
  <c r="BN1577" i="37"/>
  <c r="I1577" i="37" s="1"/>
  <c r="BN1578" i="37"/>
  <c r="I1578" i="37" s="1"/>
  <c r="BN1579" i="37"/>
  <c r="I1579" i="37" s="1"/>
  <c r="BN1580" i="37"/>
  <c r="I1580" i="37" s="1"/>
  <c r="BN1581" i="37"/>
  <c r="I1581" i="37" s="1"/>
  <c r="BN1582" i="37"/>
  <c r="I1582" i="37" s="1"/>
  <c r="BN1583" i="37"/>
  <c r="I1583" i="37" s="1"/>
  <c r="BN1584" i="37"/>
  <c r="I1584" i="37" s="1"/>
  <c r="BN1585" i="37"/>
  <c r="I1585" i="37" s="1"/>
  <c r="BN1586" i="37"/>
  <c r="I1586" i="37" s="1"/>
  <c r="BN1587" i="37"/>
  <c r="I1587" i="37" s="1"/>
  <c r="BN1588" i="37"/>
  <c r="I1588" i="37" s="1"/>
  <c r="BN1589" i="37"/>
  <c r="I1589" i="37" s="1"/>
  <c r="BN1590" i="37"/>
  <c r="I1590" i="37" s="1"/>
  <c r="BN1591" i="37"/>
  <c r="I1591" i="37" s="1"/>
  <c r="BN1592" i="37"/>
  <c r="I1592" i="37" s="1"/>
  <c r="BN1593" i="37"/>
  <c r="I1593" i="37" s="1"/>
  <c r="BN1594" i="37"/>
  <c r="I1594" i="37" s="1"/>
  <c r="BN1595" i="37"/>
  <c r="I1595" i="37" s="1"/>
  <c r="BN1596" i="37"/>
  <c r="I1596" i="37" s="1"/>
  <c r="BN1597" i="37"/>
  <c r="I1597" i="37" s="1"/>
  <c r="BN1598" i="37"/>
  <c r="I1598" i="37" s="1"/>
  <c r="BN1599" i="37"/>
  <c r="I1599" i="37" s="1"/>
  <c r="BN1600" i="37"/>
  <c r="I1600" i="37" s="1"/>
  <c r="BN1601" i="37"/>
  <c r="I1601" i="37" s="1"/>
  <c r="BN1602" i="37"/>
  <c r="I1602" i="37" s="1"/>
  <c r="BN1603" i="37"/>
  <c r="I1603" i="37" s="1"/>
  <c r="BN1604" i="37"/>
  <c r="I1604" i="37" s="1"/>
  <c r="BN1605" i="37"/>
  <c r="I1605" i="37" s="1"/>
  <c r="BN1606" i="37"/>
  <c r="I1606" i="37" s="1"/>
  <c r="BN1607" i="37"/>
  <c r="I1607" i="37" s="1"/>
  <c r="BN1608" i="37"/>
  <c r="I1608" i="37" s="1"/>
  <c r="BN1609" i="37"/>
  <c r="I1609" i="37" s="1"/>
  <c r="BN1610" i="37"/>
  <c r="I1610" i="37" s="1"/>
  <c r="BN1611" i="37"/>
  <c r="I1611" i="37" s="1"/>
  <c r="BN1612" i="37"/>
  <c r="I1612" i="37" s="1"/>
  <c r="BN1613" i="37"/>
  <c r="I1613" i="37" s="1"/>
  <c r="BN1614" i="37"/>
  <c r="I1614" i="37" s="1"/>
  <c r="BN1615" i="37"/>
  <c r="I1615" i="37" s="1"/>
  <c r="BN1616" i="37"/>
  <c r="I1616" i="37" s="1"/>
  <c r="BN1617" i="37"/>
  <c r="I1617" i="37" s="1"/>
  <c r="BN1618" i="37"/>
  <c r="I1618" i="37" s="1"/>
  <c r="BN1619" i="37"/>
  <c r="I1619" i="37" s="1"/>
  <c r="BN1620" i="37"/>
  <c r="I1620" i="37" s="1"/>
  <c r="BN1621" i="37"/>
  <c r="I1621" i="37" s="1"/>
  <c r="BN1622" i="37"/>
  <c r="I1622" i="37" s="1"/>
  <c r="BN1623" i="37"/>
  <c r="I1623" i="37" s="1"/>
  <c r="BN1624" i="37"/>
  <c r="I1624" i="37" s="1"/>
  <c r="BN1625" i="37"/>
  <c r="I1625" i="37" s="1"/>
  <c r="BN1626" i="37"/>
  <c r="I1626" i="37" s="1"/>
  <c r="BN1627" i="37"/>
  <c r="I1627" i="37" s="1"/>
  <c r="BN1628" i="37"/>
  <c r="I1628" i="37" s="1"/>
  <c r="BN1629" i="37"/>
  <c r="I1629" i="37" s="1"/>
  <c r="BN1630" i="37"/>
  <c r="I1630" i="37" s="1"/>
  <c r="BN1631" i="37"/>
  <c r="I1631" i="37" s="1"/>
  <c r="BN1632" i="37"/>
  <c r="I1632" i="37" s="1"/>
  <c r="BN1633" i="37"/>
  <c r="I1633" i="37" s="1"/>
  <c r="BN1634" i="37"/>
  <c r="I1634" i="37" s="1"/>
  <c r="BN1635" i="37"/>
  <c r="I1635" i="37" s="1"/>
  <c r="BN1636" i="37"/>
  <c r="I1636" i="37" s="1"/>
  <c r="BN1637" i="37"/>
  <c r="I1637" i="37" s="1"/>
  <c r="BN1638" i="37"/>
  <c r="I1638" i="37" s="1"/>
  <c r="BN1639" i="37"/>
  <c r="I1639" i="37" s="1"/>
  <c r="BN1640" i="37"/>
  <c r="I1640" i="37" s="1"/>
  <c r="BN1641" i="37"/>
  <c r="I1641" i="37" s="1"/>
  <c r="BN1642" i="37"/>
  <c r="I1642" i="37" s="1"/>
  <c r="BN1643" i="37"/>
  <c r="I1643" i="37" s="1"/>
  <c r="BN1644" i="37"/>
  <c r="I1644" i="37" s="1"/>
  <c r="BN1645" i="37"/>
  <c r="I1645" i="37" s="1"/>
  <c r="BN1646" i="37"/>
  <c r="I1646" i="37" s="1"/>
  <c r="BN1647" i="37"/>
  <c r="I1647" i="37" s="1"/>
  <c r="BN1648" i="37"/>
  <c r="I1648" i="37" s="1"/>
  <c r="BN1649" i="37"/>
  <c r="I1649" i="37" s="1"/>
  <c r="BN1650" i="37"/>
  <c r="I1650" i="37" s="1"/>
  <c r="BN1651" i="37"/>
  <c r="I1651" i="37" s="1"/>
  <c r="BN1652" i="37"/>
  <c r="I1652" i="37" s="1"/>
  <c r="BN1653" i="37"/>
  <c r="I1653" i="37" s="1"/>
  <c r="BN1654" i="37"/>
  <c r="I1654" i="37" s="1"/>
  <c r="BN1655" i="37"/>
  <c r="I1655" i="37" s="1"/>
  <c r="BN1656" i="37"/>
  <c r="I1656" i="37" s="1"/>
  <c r="BN1657" i="37"/>
  <c r="I1657" i="37" s="1"/>
  <c r="BN1658" i="37"/>
  <c r="I1658" i="37" s="1"/>
  <c r="BN1659" i="37"/>
  <c r="I1659" i="37" s="1"/>
  <c r="BN1660" i="37"/>
  <c r="I1660" i="37" s="1"/>
  <c r="BN1661" i="37"/>
  <c r="I1661" i="37" s="1"/>
  <c r="BN1662" i="37"/>
  <c r="I1662" i="37" s="1"/>
  <c r="BN1663" i="37"/>
  <c r="I1663" i="37" s="1"/>
  <c r="BN1664" i="37"/>
  <c r="I1664" i="37" s="1"/>
  <c r="BN1665" i="37"/>
  <c r="I1665" i="37" s="1"/>
  <c r="BN1666" i="37"/>
  <c r="I1666" i="37" s="1"/>
  <c r="BN1667" i="37"/>
  <c r="I1667" i="37" s="1"/>
  <c r="BN1668" i="37"/>
  <c r="I1668" i="37" s="1"/>
  <c r="BN1669" i="37"/>
  <c r="I1669" i="37" s="1"/>
  <c r="BN1670" i="37"/>
  <c r="I1670" i="37" s="1"/>
  <c r="BN1671" i="37"/>
  <c r="I1671" i="37" s="1"/>
  <c r="BN1672" i="37"/>
  <c r="I1672" i="37" s="1"/>
  <c r="BN1673" i="37"/>
  <c r="I1673" i="37" s="1"/>
  <c r="BN1674" i="37"/>
  <c r="I1674" i="37" s="1"/>
  <c r="BN1675" i="37"/>
  <c r="I1675" i="37" s="1"/>
  <c r="BN1676" i="37"/>
  <c r="I1676" i="37" s="1"/>
  <c r="BN1677" i="37"/>
  <c r="I1677" i="37" s="1"/>
  <c r="BN1678" i="37"/>
  <c r="I1678" i="37" s="1"/>
  <c r="BN1679" i="37"/>
  <c r="I1679" i="37" s="1"/>
  <c r="BN1680" i="37"/>
  <c r="I1680" i="37" s="1"/>
  <c r="BN1681" i="37"/>
  <c r="I1681" i="37" s="1"/>
  <c r="BN1682" i="37"/>
  <c r="I1682" i="37" s="1"/>
  <c r="BN1683" i="37"/>
  <c r="I1683" i="37" s="1"/>
  <c r="BN1684" i="37"/>
  <c r="I1684" i="37" s="1"/>
  <c r="BN1685" i="37"/>
  <c r="I1685" i="37" s="1"/>
  <c r="BN1686" i="37"/>
  <c r="I1686" i="37" s="1"/>
  <c r="BN1687" i="37"/>
  <c r="I1687" i="37" s="1"/>
  <c r="BN1688" i="37"/>
  <c r="I1688" i="37" s="1"/>
  <c r="BN1689" i="37"/>
  <c r="I1689" i="37" s="1"/>
  <c r="BN1690" i="37"/>
  <c r="I1690" i="37" s="1"/>
  <c r="BN1691" i="37"/>
  <c r="I1691" i="37" s="1"/>
  <c r="BN1692" i="37"/>
  <c r="I1692" i="37" s="1"/>
  <c r="BN1693" i="37"/>
  <c r="I1693" i="37" s="1"/>
  <c r="BN1694" i="37"/>
  <c r="I1694" i="37" s="1"/>
  <c r="BN1695" i="37"/>
  <c r="I1695" i="37" s="1"/>
  <c r="BN1696" i="37"/>
  <c r="I1696" i="37" s="1"/>
  <c r="BN1697" i="37"/>
  <c r="I1697" i="37" s="1"/>
  <c r="BN1698" i="37"/>
  <c r="I1698" i="37" s="1"/>
  <c r="BN1699" i="37"/>
  <c r="I1699" i="37" s="1"/>
  <c r="BN1700" i="37"/>
  <c r="I1700" i="37" s="1"/>
  <c r="BN1701" i="37"/>
  <c r="I1701" i="37" s="1"/>
  <c r="BN1702" i="37"/>
  <c r="I1702" i="37" s="1"/>
  <c r="BN1703" i="37"/>
  <c r="I1703" i="37" s="1"/>
  <c r="BN1704" i="37"/>
  <c r="I1704" i="37" s="1"/>
  <c r="BN1705" i="37"/>
  <c r="I1705" i="37" s="1"/>
  <c r="BN1706" i="37"/>
  <c r="I1706" i="37" s="1"/>
  <c r="BN1707" i="37"/>
  <c r="I1707" i="37" s="1"/>
  <c r="BN1708" i="37"/>
  <c r="I1708" i="37" s="1"/>
  <c r="BN1709" i="37"/>
  <c r="I1709" i="37" s="1"/>
  <c r="BN1710" i="37"/>
  <c r="I1710" i="37" s="1"/>
  <c r="BN1711" i="37"/>
  <c r="I1711" i="37" s="1"/>
  <c r="BN1712" i="37"/>
  <c r="I1712" i="37" s="1"/>
  <c r="BN1713" i="37"/>
  <c r="I1713" i="37" s="1"/>
  <c r="BN1714" i="37"/>
  <c r="I1714" i="37" s="1"/>
  <c r="BN1715" i="37"/>
  <c r="I1715" i="37" s="1"/>
  <c r="BN1716" i="37"/>
  <c r="I1716" i="37" s="1"/>
  <c r="BN1717" i="37"/>
  <c r="I1717" i="37" s="1"/>
  <c r="BN1718" i="37"/>
  <c r="I1718" i="37" s="1"/>
  <c r="BN1719" i="37"/>
  <c r="I1719" i="37" s="1"/>
  <c r="BN1720" i="37"/>
  <c r="I1720" i="37" s="1"/>
  <c r="BN1721" i="37"/>
  <c r="I1721" i="37" s="1"/>
  <c r="BN1722" i="37"/>
  <c r="I1722" i="37" s="1"/>
  <c r="BN1723" i="37"/>
  <c r="I1723" i="37" s="1"/>
  <c r="BN1724" i="37"/>
  <c r="I1724" i="37" s="1"/>
  <c r="BN1725" i="37"/>
  <c r="I1725" i="37" s="1"/>
  <c r="BN1726" i="37"/>
  <c r="I1726" i="37" s="1"/>
  <c r="BN1727" i="37"/>
  <c r="I1727" i="37" s="1"/>
  <c r="BN1728" i="37"/>
  <c r="I1728" i="37" s="1"/>
  <c r="BN1729" i="37"/>
  <c r="I1729" i="37" s="1"/>
  <c r="BN1730" i="37"/>
  <c r="I1730" i="37" s="1"/>
  <c r="BN1731" i="37"/>
  <c r="I1731" i="37" s="1"/>
  <c r="BN1732" i="37"/>
  <c r="I1732" i="37" s="1"/>
  <c r="BN1733" i="37"/>
  <c r="I1733" i="37" s="1"/>
  <c r="BN1734" i="37"/>
  <c r="I1734" i="37" s="1"/>
  <c r="BN1735" i="37"/>
  <c r="I1735" i="37" s="1"/>
  <c r="BN1736" i="37"/>
  <c r="I1736" i="37" s="1"/>
  <c r="BN1737" i="37"/>
  <c r="I1737" i="37" s="1"/>
  <c r="BN1738" i="37"/>
  <c r="I1738" i="37" s="1"/>
  <c r="BN1739" i="37"/>
  <c r="I1739" i="37" s="1"/>
  <c r="BN1740" i="37"/>
  <c r="I1740" i="37" s="1"/>
  <c r="BN1741" i="37"/>
  <c r="I1741" i="37" s="1"/>
  <c r="BN1742" i="37"/>
  <c r="I1742" i="37" s="1"/>
  <c r="BN1743" i="37"/>
  <c r="I1743" i="37" s="1"/>
  <c r="BN1744" i="37"/>
  <c r="I1744" i="37" s="1"/>
  <c r="BN1745" i="37"/>
  <c r="I1745" i="37" s="1"/>
  <c r="BN1746" i="37"/>
  <c r="I1746" i="37" s="1"/>
  <c r="BN1747" i="37"/>
  <c r="I1747" i="37" s="1"/>
  <c r="BN1748" i="37"/>
  <c r="I1748" i="37" s="1"/>
  <c r="BN1749" i="37"/>
  <c r="I1749" i="37" s="1"/>
  <c r="BN1750" i="37"/>
  <c r="I1750" i="37" s="1"/>
  <c r="BN1751" i="37"/>
  <c r="I1751" i="37" s="1"/>
  <c r="BN1752" i="37"/>
  <c r="I1752" i="37" s="1"/>
  <c r="BN1753" i="37"/>
  <c r="I1753" i="37" s="1"/>
  <c r="BN1754" i="37"/>
  <c r="I1754" i="37" s="1"/>
  <c r="BN1755" i="37"/>
  <c r="I1755" i="37" s="1"/>
  <c r="BN1756" i="37"/>
  <c r="I1756" i="37" s="1"/>
  <c r="BN1757" i="37"/>
  <c r="I1757" i="37" s="1"/>
  <c r="BN1758" i="37"/>
  <c r="I1758" i="37" s="1"/>
  <c r="BN1759" i="37"/>
  <c r="I1759" i="37" s="1"/>
  <c r="BN1760" i="37"/>
  <c r="I1760" i="37" s="1"/>
  <c r="BN1761" i="37"/>
  <c r="I1761" i="37" s="1"/>
  <c r="BN1762" i="37"/>
  <c r="I1762" i="37" s="1"/>
  <c r="BN1763" i="37"/>
  <c r="I1763" i="37" s="1"/>
  <c r="BN1764" i="37"/>
  <c r="I1764" i="37" s="1"/>
  <c r="BN1765" i="37"/>
  <c r="I1765" i="37" s="1"/>
  <c r="BN1766" i="37"/>
  <c r="I1766" i="37" s="1"/>
  <c r="BN1767" i="37"/>
  <c r="I1767" i="37" s="1"/>
  <c r="BN1768" i="37"/>
  <c r="I1768" i="37" s="1"/>
  <c r="BN1769" i="37"/>
  <c r="I1769" i="37" s="1"/>
  <c r="BN1770" i="37"/>
  <c r="I1770" i="37" s="1"/>
  <c r="BN1771" i="37"/>
  <c r="I1771" i="37" s="1"/>
  <c r="BN1772" i="37"/>
  <c r="I1772" i="37" s="1"/>
  <c r="BN1773" i="37"/>
  <c r="I1773" i="37" s="1"/>
  <c r="BN1774" i="37"/>
  <c r="I1774" i="37" s="1"/>
  <c r="BN1775" i="37"/>
  <c r="I1775" i="37" s="1"/>
  <c r="BN1776" i="37"/>
  <c r="I1776" i="37" s="1"/>
  <c r="BN1777" i="37"/>
  <c r="I1777" i="37" s="1"/>
  <c r="BN1778" i="37"/>
  <c r="I1778" i="37" s="1"/>
  <c r="BN1779" i="37"/>
  <c r="I1779" i="37" s="1"/>
  <c r="BN1780" i="37"/>
  <c r="I1780" i="37" s="1"/>
  <c r="BN1781" i="37"/>
  <c r="I1781" i="37" s="1"/>
  <c r="BN1782" i="37"/>
  <c r="I1782" i="37" s="1"/>
  <c r="BN1783" i="37"/>
  <c r="I1783" i="37" s="1"/>
  <c r="BN1784" i="37"/>
  <c r="I1784" i="37" s="1"/>
  <c r="BN1785" i="37"/>
  <c r="I1785" i="37" s="1"/>
  <c r="BN1786" i="37"/>
  <c r="I1786" i="37" s="1"/>
  <c r="BN1787" i="37"/>
  <c r="I1787" i="37" s="1"/>
  <c r="BN1788" i="37"/>
  <c r="I1788" i="37" s="1"/>
  <c r="BN1789" i="37"/>
  <c r="I1789" i="37" s="1"/>
  <c r="BN1790" i="37"/>
  <c r="I1790" i="37" s="1"/>
  <c r="BN1791" i="37"/>
  <c r="I1791" i="37" s="1"/>
  <c r="BN1792" i="37"/>
  <c r="I1792" i="37" s="1"/>
  <c r="BN1793" i="37"/>
  <c r="I1793" i="37" s="1"/>
  <c r="BN1794" i="37"/>
  <c r="I1794" i="37" s="1"/>
  <c r="BN1795" i="37"/>
  <c r="I1795" i="37" s="1"/>
  <c r="BN1796" i="37"/>
  <c r="I1796" i="37" s="1"/>
  <c r="BN1797" i="37"/>
  <c r="I1797" i="37" s="1"/>
  <c r="BN1798" i="37"/>
  <c r="I1798" i="37" s="1"/>
  <c r="BN1799" i="37"/>
  <c r="I1799" i="37" s="1"/>
  <c r="BN1800" i="37"/>
  <c r="I1800" i="37" s="1"/>
  <c r="BN1801" i="37"/>
  <c r="I1801" i="37" s="1"/>
  <c r="BN1802" i="37"/>
  <c r="I1802" i="37" s="1"/>
  <c r="BN1803" i="37"/>
  <c r="I1803" i="37" s="1"/>
  <c r="BN1804" i="37"/>
  <c r="I1804" i="37" s="1"/>
  <c r="BN1805" i="37"/>
  <c r="I1805" i="37" s="1"/>
  <c r="BN1806" i="37"/>
  <c r="I1806" i="37" s="1"/>
  <c r="BN1807" i="37"/>
  <c r="I1807" i="37" s="1"/>
  <c r="BN1808" i="37"/>
  <c r="I1808" i="37" s="1"/>
  <c r="BN1809" i="37"/>
  <c r="I1809" i="37" s="1"/>
  <c r="BN1810" i="37"/>
  <c r="I1810" i="37" s="1"/>
  <c r="BN1811" i="37"/>
  <c r="I1811" i="37" s="1"/>
  <c r="BN1812" i="37"/>
  <c r="I1812" i="37" s="1"/>
  <c r="BN1813" i="37"/>
  <c r="I1813" i="37" s="1"/>
  <c r="BN1814" i="37"/>
  <c r="I1814" i="37" s="1"/>
  <c r="BN1815" i="37"/>
  <c r="I1815" i="37" s="1"/>
  <c r="BN1816" i="37"/>
  <c r="I1816" i="37" s="1"/>
  <c r="BN1817" i="37"/>
  <c r="I1817" i="37" s="1"/>
  <c r="BN1818" i="37"/>
  <c r="I1818" i="37" s="1"/>
  <c r="BN1819" i="37"/>
  <c r="I1819" i="37" s="1"/>
  <c r="BN1820" i="37"/>
  <c r="I1820" i="37" s="1"/>
  <c r="BN1821" i="37"/>
  <c r="I1821" i="37" s="1"/>
  <c r="BN1822" i="37"/>
  <c r="I1822" i="37" s="1"/>
  <c r="BN1823" i="37"/>
  <c r="I1823" i="37" s="1"/>
  <c r="BN1824" i="37"/>
  <c r="I1824" i="37" s="1"/>
  <c r="BN1825" i="37"/>
  <c r="I1825" i="37" s="1"/>
  <c r="BN1826" i="37"/>
  <c r="I1826" i="37" s="1"/>
  <c r="BN1827" i="37"/>
  <c r="I1827" i="37" s="1"/>
  <c r="BN1828" i="37"/>
  <c r="I1828" i="37" s="1"/>
  <c r="BN1829" i="37"/>
  <c r="I1829" i="37" s="1"/>
  <c r="BN1830" i="37"/>
  <c r="I1830" i="37" s="1"/>
  <c r="BN1831" i="37"/>
  <c r="I1831" i="37" s="1"/>
  <c r="BN1832" i="37"/>
  <c r="I1832" i="37" s="1"/>
  <c r="BN1833" i="37"/>
  <c r="I1833" i="37" s="1"/>
  <c r="BN1834" i="37"/>
  <c r="I1834" i="37" s="1"/>
  <c r="BN1835" i="37"/>
  <c r="I1835" i="37" s="1"/>
  <c r="BN1836" i="37"/>
  <c r="I1836" i="37" s="1"/>
  <c r="BN1837" i="37"/>
  <c r="I1837" i="37" s="1"/>
  <c r="BN1838" i="37"/>
  <c r="I1838" i="37" s="1"/>
  <c r="BN1839" i="37"/>
  <c r="I1839" i="37" s="1"/>
  <c r="BN1840" i="37"/>
  <c r="I1840" i="37" s="1"/>
  <c r="BN1841" i="37"/>
  <c r="I1841" i="37" s="1"/>
  <c r="BN1842" i="37"/>
  <c r="I1842" i="37" s="1"/>
  <c r="BN1843" i="37"/>
  <c r="I1843" i="37" s="1"/>
  <c r="BN1844" i="37"/>
  <c r="I1844" i="37" s="1"/>
  <c r="BN1845" i="37"/>
  <c r="I1845" i="37" s="1"/>
  <c r="BN1846" i="37"/>
  <c r="I1846" i="37" s="1"/>
  <c r="BN1847" i="37"/>
  <c r="I1847" i="37" s="1"/>
  <c r="BN1848" i="37"/>
  <c r="I1848" i="37" s="1"/>
  <c r="BN1849" i="37"/>
  <c r="I1849" i="37" s="1"/>
  <c r="BN1850" i="37"/>
  <c r="I1850" i="37" s="1"/>
  <c r="BN1851" i="37"/>
  <c r="I1851" i="37" s="1"/>
  <c r="BN1852" i="37"/>
  <c r="I1852" i="37" s="1"/>
  <c r="BN1853" i="37"/>
  <c r="I1853" i="37" s="1"/>
  <c r="BN1854" i="37"/>
  <c r="I1854" i="37" s="1"/>
  <c r="BN1855" i="37"/>
  <c r="I1855" i="37" s="1"/>
  <c r="BN1856" i="37"/>
  <c r="I1856" i="37" s="1"/>
  <c r="BN1857" i="37"/>
  <c r="I1857" i="37" s="1"/>
  <c r="BN1858" i="37"/>
  <c r="I1858" i="37" s="1"/>
  <c r="BN1859" i="37"/>
  <c r="I1859" i="37" s="1"/>
  <c r="BN1860" i="37"/>
  <c r="I1860" i="37" s="1"/>
  <c r="BN1861" i="37"/>
  <c r="I1861" i="37" s="1"/>
  <c r="BN1862" i="37"/>
  <c r="I1862" i="37" s="1"/>
  <c r="BN1863" i="37"/>
  <c r="I1863" i="37" s="1"/>
  <c r="BN1864" i="37"/>
  <c r="I1864" i="37" s="1"/>
  <c r="BN1865" i="37"/>
  <c r="I1865" i="37" s="1"/>
  <c r="BN1866" i="37"/>
  <c r="I1866" i="37" s="1"/>
  <c r="BN1867" i="37"/>
  <c r="I1867" i="37" s="1"/>
  <c r="BN1868" i="37"/>
  <c r="I1868" i="37" s="1"/>
  <c r="BN1869" i="37"/>
  <c r="I1869" i="37" s="1"/>
  <c r="BN1870" i="37"/>
  <c r="I1870" i="37" s="1"/>
  <c r="BN1871" i="37"/>
  <c r="I1871" i="37" s="1"/>
  <c r="BN1872" i="37"/>
  <c r="I1872" i="37" s="1"/>
  <c r="BN1873" i="37"/>
  <c r="I1873" i="37" s="1"/>
  <c r="BN1874" i="37"/>
  <c r="I1874" i="37" s="1"/>
  <c r="BN1875" i="37"/>
  <c r="I1875" i="37" s="1"/>
  <c r="BN1876" i="37"/>
  <c r="I1876" i="37" s="1"/>
  <c r="BN1877" i="37"/>
  <c r="I1877" i="37" s="1"/>
  <c r="BN1878" i="37"/>
  <c r="I1878" i="37" s="1"/>
  <c r="BN1879" i="37"/>
  <c r="I1879" i="37" s="1"/>
  <c r="BN1880" i="37"/>
  <c r="I1880" i="37" s="1"/>
  <c r="BN1881" i="37"/>
  <c r="I1881" i="37" s="1"/>
  <c r="BN1882" i="37"/>
  <c r="I1882" i="37" s="1"/>
  <c r="BN1883" i="37"/>
  <c r="I1883" i="37" s="1"/>
  <c r="BN1884" i="37"/>
  <c r="I1884" i="37" s="1"/>
  <c r="BN1885" i="37"/>
  <c r="I1885" i="37" s="1"/>
  <c r="BN1886" i="37"/>
  <c r="I1886" i="37" s="1"/>
  <c r="BN1887" i="37"/>
  <c r="I1887" i="37" s="1"/>
  <c r="BN1888" i="37"/>
  <c r="I1888" i="37" s="1"/>
  <c r="BN1889" i="37"/>
  <c r="I1889" i="37" s="1"/>
  <c r="BN1890" i="37"/>
  <c r="I1890" i="37" s="1"/>
  <c r="BN1891" i="37"/>
  <c r="I1891" i="37" s="1"/>
  <c r="BN1892" i="37"/>
  <c r="I1892" i="37" s="1"/>
  <c r="BN1893" i="37"/>
  <c r="I1893" i="37" s="1"/>
  <c r="BN1894" i="37"/>
  <c r="I1894" i="37" s="1"/>
  <c r="BN1895" i="37"/>
  <c r="I1895" i="37" s="1"/>
  <c r="BN1896" i="37"/>
  <c r="I1896" i="37" s="1"/>
  <c r="BN1897" i="37"/>
  <c r="I1897" i="37" s="1"/>
  <c r="BN1898" i="37"/>
  <c r="I1898" i="37" s="1"/>
  <c r="BN1899" i="37"/>
  <c r="I1899" i="37" s="1"/>
  <c r="BN1900" i="37"/>
  <c r="I1900" i="37" s="1"/>
  <c r="BN1901" i="37"/>
  <c r="I1901" i="37" s="1"/>
  <c r="BN1902" i="37"/>
  <c r="I1902" i="37" s="1"/>
  <c r="BN1903" i="37"/>
  <c r="I1903" i="37" s="1"/>
  <c r="BN1904" i="37"/>
  <c r="I1904" i="37" s="1"/>
  <c r="BN1905" i="37"/>
  <c r="I1905" i="37" s="1"/>
  <c r="BN1906" i="37"/>
  <c r="I1906" i="37" s="1"/>
  <c r="BN1907" i="37"/>
  <c r="I1907" i="37" s="1"/>
  <c r="BN1908" i="37"/>
  <c r="I1908" i="37" s="1"/>
  <c r="BN1909" i="37"/>
  <c r="I1909" i="37" s="1"/>
  <c r="BN1910" i="37"/>
  <c r="I1910" i="37" s="1"/>
  <c r="BN1911" i="37"/>
  <c r="I1911" i="37" s="1"/>
  <c r="BN1912" i="37"/>
  <c r="I1912" i="37" s="1"/>
  <c r="BN1913" i="37"/>
  <c r="I1913" i="37" s="1"/>
  <c r="BN1914" i="37"/>
  <c r="I1914" i="37" s="1"/>
  <c r="BN1915" i="37"/>
  <c r="I1915" i="37" s="1"/>
  <c r="BN1916" i="37"/>
  <c r="I1916" i="37" s="1"/>
  <c r="BN1917" i="37"/>
  <c r="I1917" i="37" s="1"/>
  <c r="BN1918" i="37"/>
  <c r="I1918" i="37" s="1"/>
  <c r="BN1919" i="37"/>
  <c r="I1919" i="37" s="1"/>
  <c r="BN1920" i="37"/>
  <c r="I1920" i="37" s="1"/>
  <c r="BN1921" i="37"/>
  <c r="I1921" i="37" s="1"/>
  <c r="BN1922" i="37"/>
  <c r="I1922" i="37" s="1"/>
  <c r="BN1923" i="37"/>
  <c r="I1923" i="37" s="1"/>
  <c r="BN1924" i="37"/>
  <c r="I1924" i="37" s="1"/>
  <c r="BN1925" i="37"/>
  <c r="I1925" i="37" s="1"/>
  <c r="BN1926" i="37"/>
  <c r="I1926" i="37" s="1"/>
  <c r="BN1927" i="37"/>
  <c r="I1927" i="37" s="1"/>
  <c r="BN1928" i="37"/>
  <c r="I1928" i="37" s="1"/>
  <c r="BN1929" i="37"/>
  <c r="I1929" i="37" s="1"/>
  <c r="BN1930" i="37"/>
  <c r="I1930" i="37" s="1"/>
  <c r="BN1931" i="37"/>
  <c r="I1931" i="37" s="1"/>
  <c r="BN1932" i="37"/>
  <c r="I1932" i="37" s="1"/>
  <c r="BN1933" i="37"/>
  <c r="I1933" i="37" s="1"/>
  <c r="BN1934" i="37"/>
  <c r="I1934" i="37" s="1"/>
  <c r="BN1935" i="37"/>
  <c r="I1935" i="37" s="1"/>
  <c r="BN1936" i="37"/>
  <c r="I1936" i="37" s="1"/>
  <c r="BN1937" i="37"/>
  <c r="I1937" i="37" s="1"/>
  <c r="BN1938" i="37"/>
  <c r="I1938" i="37" s="1"/>
  <c r="BN1939" i="37"/>
  <c r="I1939" i="37" s="1"/>
  <c r="BN1940" i="37"/>
  <c r="I1940" i="37" s="1"/>
  <c r="BN1941" i="37"/>
  <c r="I1941" i="37" s="1"/>
  <c r="BN1942" i="37"/>
  <c r="I1942" i="37" s="1"/>
  <c r="BN1943" i="37"/>
  <c r="I1943" i="37" s="1"/>
  <c r="BN1944" i="37"/>
  <c r="I1944" i="37" s="1"/>
  <c r="BN1945" i="37"/>
  <c r="I1945" i="37" s="1"/>
  <c r="BN1946" i="37"/>
  <c r="I1946" i="37" s="1"/>
  <c r="BN1947" i="37"/>
  <c r="I1947" i="37" s="1"/>
  <c r="BN1948" i="37"/>
  <c r="I1948" i="37" s="1"/>
  <c r="BN1949" i="37"/>
  <c r="I1949" i="37" s="1"/>
  <c r="BN1950" i="37"/>
  <c r="I1950" i="37" s="1"/>
  <c r="BN1951" i="37"/>
  <c r="I1951" i="37" s="1"/>
  <c r="BN1952" i="37"/>
  <c r="I1952" i="37" s="1"/>
  <c r="BN1953" i="37"/>
  <c r="I1953" i="37" s="1"/>
  <c r="BN1954" i="37"/>
  <c r="I1954" i="37" s="1"/>
  <c r="BN1955" i="37"/>
  <c r="I1955" i="37" s="1"/>
  <c r="BN1956" i="37"/>
  <c r="I1956" i="37" s="1"/>
  <c r="BN1957" i="37"/>
  <c r="I1957" i="37" s="1"/>
  <c r="BN1958" i="37"/>
  <c r="I1958" i="37" s="1"/>
  <c r="BN1959" i="37"/>
  <c r="I1959" i="37" s="1"/>
  <c r="BN1960" i="37"/>
  <c r="I1960" i="37" s="1"/>
  <c r="BN1961" i="37"/>
  <c r="I1961" i="37" s="1"/>
  <c r="BN1962" i="37"/>
  <c r="I1962" i="37" s="1"/>
  <c r="BN1963" i="37"/>
  <c r="I1963" i="37" s="1"/>
  <c r="BN1964" i="37"/>
  <c r="I1964" i="37" s="1"/>
  <c r="BN1965" i="37"/>
  <c r="I1965" i="37" s="1"/>
  <c r="BN1966" i="37"/>
  <c r="I1966" i="37" s="1"/>
  <c r="BN1967" i="37"/>
  <c r="I1967" i="37" s="1"/>
  <c r="BN1968" i="37"/>
  <c r="I1968" i="37" s="1"/>
  <c r="BN1969" i="37"/>
  <c r="I1969" i="37" s="1"/>
  <c r="BN1970" i="37"/>
  <c r="I1970" i="37" s="1"/>
  <c r="BN1971" i="37"/>
  <c r="I1971" i="37" s="1"/>
  <c r="BN1972" i="37"/>
  <c r="I1972" i="37" s="1"/>
  <c r="BN1973" i="37"/>
  <c r="I1973" i="37" s="1"/>
  <c r="BN1974" i="37"/>
  <c r="I1974" i="37" s="1"/>
  <c r="BN1975" i="37"/>
  <c r="I1975" i="37" s="1"/>
  <c r="BN1976" i="37"/>
  <c r="I1976" i="37" s="1"/>
  <c r="BN1977" i="37"/>
  <c r="I1977" i="37" s="1"/>
  <c r="BN1978" i="37"/>
  <c r="I1978" i="37" s="1"/>
  <c r="BN1979" i="37"/>
  <c r="I1979" i="37" s="1"/>
  <c r="BN1980" i="37"/>
  <c r="I1980" i="37" s="1"/>
  <c r="BN1981" i="37"/>
  <c r="I1981" i="37" s="1"/>
  <c r="BN1982" i="37"/>
  <c r="I1982" i="37" s="1"/>
  <c r="BN1983" i="37"/>
  <c r="I1983" i="37" s="1"/>
  <c r="BN1984" i="37"/>
  <c r="I1984" i="37" s="1"/>
  <c r="BN1985" i="37"/>
  <c r="I1985" i="37" s="1"/>
  <c r="BN1986" i="37"/>
  <c r="I1986" i="37" s="1"/>
  <c r="BN1987" i="37"/>
  <c r="I1987" i="37" s="1"/>
  <c r="BN1988" i="37"/>
  <c r="I1988" i="37" s="1"/>
  <c r="BN1989" i="37"/>
  <c r="I1989" i="37" s="1"/>
  <c r="BN1990" i="37"/>
  <c r="I1990" i="37" s="1"/>
  <c r="BN1991" i="37"/>
  <c r="I1991" i="37" s="1"/>
  <c r="BN1992" i="37"/>
  <c r="I1992" i="37" s="1"/>
  <c r="BN1993" i="37"/>
  <c r="I1993" i="37" s="1"/>
  <c r="BN1994" i="37"/>
  <c r="I1994" i="37" s="1"/>
  <c r="BN1995" i="37"/>
  <c r="I1995" i="37" s="1"/>
  <c r="BN1996" i="37"/>
  <c r="I1996" i="37" s="1"/>
  <c r="BN1997" i="37"/>
  <c r="I1997" i="37" s="1"/>
  <c r="BN1998" i="37"/>
  <c r="I1998" i="37" s="1"/>
  <c r="BN1999" i="37"/>
  <c r="I1999" i="37" s="1"/>
  <c r="BN2000" i="37"/>
  <c r="I2000" i="37" s="1"/>
  <c r="BN2001" i="37"/>
  <c r="I2001" i="37" s="1"/>
  <c r="BN2002" i="37"/>
  <c r="I2002" i="37" s="1"/>
  <c r="BN2003" i="37"/>
  <c r="I2003" i="37" s="1"/>
  <c r="BN2004" i="37"/>
  <c r="I2004" i="37" s="1"/>
  <c r="BN2005" i="37"/>
  <c r="I2005" i="37" s="1"/>
  <c r="BN2006" i="37"/>
  <c r="I2006" i="37" s="1"/>
  <c r="BN2007" i="37"/>
  <c r="I2007" i="37" s="1"/>
  <c r="BN2008" i="37"/>
  <c r="I2008" i="37" s="1"/>
  <c r="BN2009" i="37"/>
  <c r="I2009" i="37" s="1"/>
  <c r="BN2010" i="37"/>
  <c r="I2010" i="37" s="1"/>
  <c r="BN2011" i="37"/>
  <c r="I2011" i="37" s="1"/>
  <c r="BN2012" i="37"/>
  <c r="I2012" i="37" s="1"/>
  <c r="BN2013" i="37"/>
  <c r="I2013" i="37" s="1"/>
  <c r="BN2014" i="37"/>
  <c r="I2014" i="37" s="1"/>
  <c r="BN2015" i="37"/>
  <c r="I2015" i="37" s="1"/>
  <c r="BN2016" i="37"/>
  <c r="I2016" i="37" s="1"/>
  <c r="BN2017" i="37"/>
  <c r="I2017" i="37" s="1"/>
  <c r="BN2018" i="37"/>
  <c r="I2018" i="37" s="1"/>
  <c r="BN2019" i="37"/>
  <c r="I2019" i="37" s="1"/>
  <c r="BN2020" i="37"/>
  <c r="I2020" i="37" s="1"/>
  <c r="BN2021" i="37"/>
  <c r="I2021" i="37" s="1"/>
  <c r="BN2022" i="37"/>
  <c r="I2022" i="37" s="1"/>
  <c r="BN2023" i="37"/>
  <c r="I2023" i="37" s="1"/>
  <c r="BN2024" i="37"/>
  <c r="I2024" i="37" s="1"/>
  <c r="BN2025" i="37"/>
  <c r="I2025" i="37" s="1"/>
  <c r="BN2026" i="37"/>
  <c r="I2026" i="37" s="1"/>
  <c r="BN2027" i="37"/>
  <c r="I2027" i="37" s="1"/>
  <c r="BN2028" i="37"/>
  <c r="I2028" i="37" s="1"/>
  <c r="BN2029" i="37"/>
  <c r="I2029" i="37" s="1"/>
  <c r="BN2030" i="37"/>
  <c r="I2030" i="37" s="1"/>
  <c r="BN2031" i="37"/>
  <c r="I2031" i="37" s="1"/>
  <c r="BN2032" i="37"/>
  <c r="I2032" i="37" s="1"/>
  <c r="BN2033" i="37"/>
  <c r="I2033" i="37" s="1"/>
  <c r="BN2034" i="37"/>
  <c r="I2034" i="37" s="1"/>
  <c r="BN2035" i="37"/>
  <c r="I2035" i="37" s="1"/>
  <c r="BN2036" i="37"/>
  <c r="I2036" i="37" s="1"/>
  <c r="BN2037" i="37"/>
  <c r="I2037" i="37" s="1"/>
  <c r="BN2038" i="37"/>
  <c r="I2038" i="37" s="1"/>
  <c r="BN2039" i="37"/>
  <c r="I2039" i="37" s="1"/>
  <c r="BN2040" i="37"/>
  <c r="I2040" i="37" s="1"/>
  <c r="BN2041" i="37"/>
  <c r="I2041" i="37" s="1"/>
  <c r="BN2042" i="37"/>
  <c r="I2042" i="37" s="1"/>
  <c r="BN2043" i="37"/>
  <c r="I2043" i="37" s="1"/>
  <c r="BN2044" i="37"/>
  <c r="I2044" i="37" s="1"/>
  <c r="BN2045" i="37"/>
  <c r="I2045" i="37" s="1"/>
  <c r="BN2046" i="37"/>
  <c r="I2046" i="37" s="1"/>
  <c r="BN2047" i="37"/>
  <c r="I2047" i="37" s="1"/>
  <c r="BN2048" i="37"/>
  <c r="I2048" i="37" s="1"/>
  <c r="BN2049" i="37"/>
  <c r="I2049" i="37" s="1"/>
  <c r="BN2050" i="37"/>
  <c r="I2050" i="37" s="1"/>
  <c r="BN2051" i="37"/>
  <c r="I2051" i="37" s="1"/>
  <c r="BN2052" i="37"/>
  <c r="I2052" i="37" s="1"/>
  <c r="BN2053" i="37"/>
  <c r="I2053" i="37" s="1"/>
  <c r="BN2054" i="37"/>
  <c r="I2054" i="37" s="1"/>
  <c r="BN2055" i="37"/>
  <c r="I2055" i="37" s="1"/>
  <c r="BN2056" i="37"/>
  <c r="I2056" i="37" s="1"/>
  <c r="BN2057" i="37"/>
  <c r="I2057" i="37" s="1"/>
  <c r="BN2058" i="37"/>
  <c r="I2058" i="37" s="1"/>
  <c r="BN2059" i="37"/>
  <c r="I2059" i="37" s="1"/>
  <c r="BN2060" i="37"/>
  <c r="I2060" i="37" s="1"/>
  <c r="BN2061" i="37"/>
  <c r="I2061" i="37" s="1"/>
  <c r="BN2062" i="37"/>
  <c r="I2062" i="37" s="1"/>
  <c r="BN2063" i="37"/>
  <c r="I2063" i="37" s="1"/>
  <c r="BN2064" i="37"/>
  <c r="I2064" i="37" s="1"/>
  <c r="BN2065" i="37"/>
  <c r="I2065" i="37" s="1"/>
  <c r="BN2066" i="37"/>
  <c r="I2066" i="37" s="1"/>
  <c r="BN2067" i="37"/>
  <c r="I2067" i="37" s="1"/>
  <c r="BN2068" i="37"/>
  <c r="I2068" i="37" s="1"/>
  <c r="BN2069" i="37"/>
  <c r="I2069" i="37" s="1"/>
  <c r="BN2070" i="37"/>
  <c r="I2070" i="37" s="1"/>
  <c r="BN2071" i="37"/>
  <c r="I2071" i="37" s="1"/>
  <c r="BN2072" i="37"/>
  <c r="I2072" i="37" s="1"/>
  <c r="BN2073" i="37"/>
  <c r="I2073" i="37" s="1"/>
  <c r="BN2074" i="37"/>
  <c r="I2074" i="37" s="1"/>
  <c r="BN2075" i="37"/>
  <c r="I2075" i="37" s="1"/>
  <c r="BN2076" i="37"/>
  <c r="I2076" i="37" s="1"/>
  <c r="BN2077" i="37"/>
  <c r="I2077" i="37" s="1"/>
  <c r="BN2078" i="37"/>
  <c r="I2078" i="37" s="1"/>
  <c r="BN2079" i="37"/>
  <c r="I2079" i="37" s="1"/>
  <c r="BN2080" i="37"/>
  <c r="I2080" i="37" s="1"/>
  <c r="BN2081" i="37"/>
  <c r="I2081" i="37" s="1"/>
  <c r="BN2082" i="37"/>
  <c r="I2082" i="37" s="1"/>
  <c r="BN2083" i="37"/>
  <c r="I2083" i="37" s="1"/>
  <c r="BN2084" i="37"/>
  <c r="I2084" i="37" s="1"/>
  <c r="BN2085" i="37"/>
  <c r="I2085" i="37" s="1"/>
  <c r="BN2086" i="37"/>
  <c r="I2086" i="37" s="1"/>
  <c r="BN2087" i="37"/>
  <c r="I2087" i="37" s="1"/>
  <c r="BN2088" i="37"/>
  <c r="I2088" i="37" s="1"/>
  <c r="BN2089" i="37"/>
  <c r="I2089" i="37" s="1"/>
  <c r="BN2090" i="37"/>
  <c r="I2090" i="37" s="1"/>
  <c r="BN2091" i="37"/>
  <c r="I2091" i="37" s="1"/>
  <c r="BN2092" i="37"/>
  <c r="I2092" i="37" s="1"/>
  <c r="BN2093" i="37"/>
  <c r="I2093" i="37" s="1"/>
  <c r="BN2094" i="37"/>
  <c r="I2094" i="37" s="1"/>
  <c r="BN2095" i="37"/>
  <c r="I2095" i="37" s="1"/>
  <c r="BN2096" i="37"/>
  <c r="I2096" i="37" s="1"/>
  <c r="BN2097" i="37"/>
  <c r="I2097" i="37" s="1"/>
  <c r="BN2098" i="37"/>
  <c r="I2098" i="37" s="1"/>
  <c r="BN2099" i="37"/>
  <c r="I2099" i="37" s="1"/>
  <c r="BN2100" i="37"/>
  <c r="I2100" i="37" s="1"/>
  <c r="BN2101" i="37"/>
  <c r="I2101" i="37" s="1"/>
  <c r="BN2102" i="37"/>
  <c r="I2102" i="37" s="1"/>
  <c r="BN2103" i="37"/>
  <c r="I2103" i="37" s="1"/>
  <c r="BN2104" i="37"/>
  <c r="I2104" i="37" s="1"/>
  <c r="BN2105" i="37"/>
  <c r="I2105" i="37" s="1"/>
  <c r="BN2106" i="37"/>
  <c r="I2106" i="37" s="1"/>
  <c r="BN2107" i="37"/>
  <c r="I2107" i="37" s="1"/>
  <c r="BN2108" i="37"/>
  <c r="I2108" i="37" s="1"/>
  <c r="BN2109" i="37"/>
  <c r="I2109" i="37" s="1"/>
  <c r="BN2110" i="37"/>
  <c r="I2110" i="37" s="1"/>
  <c r="BN2111" i="37"/>
  <c r="I2111" i="37" s="1"/>
  <c r="BN2112" i="37"/>
  <c r="I2112" i="37" s="1"/>
  <c r="BN2113" i="37"/>
  <c r="I2113" i="37" s="1"/>
  <c r="BN2114" i="37"/>
  <c r="I2114" i="37" s="1"/>
  <c r="BN2115" i="37"/>
  <c r="I2115" i="37" s="1"/>
  <c r="BN2116" i="37"/>
  <c r="I2116" i="37" s="1"/>
  <c r="BN2117" i="37"/>
  <c r="I2117" i="37" s="1"/>
  <c r="BN2118" i="37"/>
  <c r="I2118" i="37" s="1"/>
  <c r="BN2119" i="37"/>
  <c r="I2119" i="37" s="1"/>
  <c r="BN2120" i="37"/>
  <c r="I2120" i="37" s="1"/>
  <c r="BN2121" i="37"/>
  <c r="I2121" i="37" s="1"/>
  <c r="BN2122" i="37"/>
  <c r="I2122" i="37" s="1"/>
  <c r="BN2123" i="37"/>
  <c r="I2123" i="37" s="1"/>
  <c r="BN2124" i="37"/>
  <c r="I2124" i="37" s="1"/>
  <c r="BN2125" i="37"/>
  <c r="I2125" i="37" s="1"/>
  <c r="BN2126" i="37"/>
  <c r="I2126" i="37" s="1"/>
  <c r="BN2127" i="37"/>
  <c r="I2127" i="37" s="1"/>
  <c r="BN2128" i="37"/>
  <c r="I2128" i="37" s="1"/>
  <c r="BN2129" i="37"/>
  <c r="I2129" i="37" s="1"/>
  <c r="BN2130" i="37"/>
  <c r="I2130" i="37" s="1"/>
  <c r="BN2131" i="37"/>
  <c r="I2131" i="37" s="1"/>
  <c r="BN2132" i="37"/>
  <c r="I2132" i="37" s="1"/>
  <c r="BN2133" i="37"/>
  <c r="I2133" i="37" s="1"/>
  <c r="BN2134" i="37"/>
  <c r="I2134" i="37" s="1"/>
  <c r="BN2135" i="37"/>
  <c r="I2135" i="37" s="1"/>
  <c r="BN2136" i="37"/>
  <c r="I2136" i="37" s="1"/>
  <c r="BN2137" i="37"/>
  <c r="I2137" i="37" s="1"/>
  <c r="BN2138" i="37"/>
  <c r="I2138" i="37" s="1"/>
  <c r="BN2139" i="37"/>
  <c r="I2139" i="37" s="1"/>
  <c r="BN2140" i="37"/>
  <c r="I2140" i="37" s="1"/>
  <c r="BN2141" i="37"/>
  <c r="I2141" i="37" s="1"/>
  <c r="BN2142" i="37"/>
  <c r="I2142" i="37" s="1"/>
  <c r="BN2143" i="37"/>
  <c r="I2143" i="37" s="1"/>
  <c r="BN2144" i="37"/>
  <c r="I2144" i="37" s="1"/>
  <c r="BN2145" i="37"/>
  <c r="I2145" i="37" s="1"/>
  <c r="BN2146" i="37"/>
  <c r="I2146" i="37" s="1"/>
  <c r="BN2147" i="37"/>
  <c r="I2147" i="37" s="1"/>
  <c r="BN2148" i="37"/>
  <c r="I2148" i="37" s="1"/>
  <c r="BN2149" i="37"/>
  <c r="I2149" i="37" s="1"/>
  <c r="BN2150" i="37"/>
  <c r="I2150" i="37" s="1"/>
  <c r="BN2151" i="37"/>
  <c r="I2151" i="37" s="1"/>
  <c r="BN2152" i="37"/>
  <c r="I2152" i="37" s="1"/>
  <c r="BN2153" i="37"/>
  <c r="I2153" i="37" s="1"/>
  <c r="BN2154" i="37"/>
  <c r="I2154" i="37" s="1"/>
  <c r="BN2155" i="37"/>
  <c r="I2155" i="37" s="1"/>
  <c r="BN2156" i="37"/>
  <c r="I2156" i="37" s="1"/>
  <c r="BN2157" i="37"/>
  <c r="I2157" i="37" s="1"/>
  <c r="BN2158" i="37"/>
  <c r="I2158" i="37" s="1"/>
  <c r="BN2159" i="37"/>
  <c r="I2159" i="37" s="1"/>
  <c r="BN2160" i="37"/>
  <c r="I2160" i="37" s="1"/>
  <c r="BN2161" i="37"/>
  <c r="I2161" i="37" s="1"/>
  <c r="BN2162" i="37"/>
  <c r="I2162" i="37" s="1"/>
  <c r="BN2163" i="37"/>
  <c r="I2163" i="37" s="1"/>
  <c r="BN2164" i="37"/>
  <c r="I2164" i="37" s="1"/>
  <c r="BN2165" i="37"/>
  <c r="I2165" i="37" s="1"/>
  <c r="BN2166" i="37"/>
  <c r="I2166" i="37" s="1"/>
  <c r="BN2167" i="37"/>
  <c r="I2167" i="37" s="1"/>
  <c r="BN2168" i="37"/>
  <c r="I2168" i="37" s="1"/>
  <c r="BN2169" i="37"/>
  <c r="I2169" i="37" s="1"/>
  <c r="BN2170" i="37"/>
  <c r="I2170" i="37" s="1"/>
  <c r="BN2171" i="37"/>
  <c r="I2171" i="37" s="1"/>
  <c r="BN2172" i="37"/>
  <c r="I2172" i="37" s="1"/>
  <c r="BN2173" i="37"/>
  <c r="I2173" i="37" s="1"/>
  <c r="BN2174" i="37"/>
  <c r="I2174" i="37" s="1"/>
  <c r="BN2175" i="37"/>
  <c r="I2175" i="37" s="1"/>
  <c r="BN2176" i="37"/>
  <c r="I2176" i="37" s="1"/>
  <c r="BN2177" i="37"/>
  <c r="I2177" i="37" s="1"/>
  <c r="BN2178" i="37"/>
  <c r="I2178" i="37" s="1"/>
  <c r="BN2179" i="37"/>
  <c r="I2179" i="37" s="1"/>
  <c r="BN2180" i="37"/>
  <c r="I2180" i="37" s="1"/>
  <c r="BN2181" i="37"/>
  <c r="I2181" i="37" s="1"/>
  <c r="BN2182" i="37"/>
  <c r="I2182" i="37" s="1"/>
  <c r="BN2183" i="37"/>
  <c r="I2183" i="37" s="1"/>
  <c r="BN2184" i="37"/>
  <c r="I2184" i="37" s="1"/>
  <c r="BN2185" i="37"/>
  <c r="I2185" i="37" s="1"/>
  <c r="BN2186" i="37"/>
  <c r="I2186" i="37" s="1"/>
  <c r="BN2187" i="37"/>
  <c r="I2187" i="37" s="1"/>
  <c r="BN2188" i="37"/>
  <c r="I2188" i="37" s="1"/>
  <c r="BN2189" i="37"/>
  <c r="I2189" i="37" s="1"/>
  <c r="BN2190" i="37"/>
  <c r="I2190" i="37" s="1"/>
  <c r="BN2191" i="37"/>
  <c r="I2191" i="37" s="1"/>
  <c r="BN2192" i="37"/>
  <c r="I2192" i="37" s="1"/>
  <c r="BN2193" i="37"/>
  <c r="I2193" i="37" s="1"/>
  <c r="BN2194" i="37"/>
  <c r="I2194" i="37" s="1"/>
  <c r="BN2195" i="37"/>
  <c r="I2195" i="37" s="1"/>
  <c r="BN2196" i="37"/>
  <c r="I2196" i="37" s="1"/>
  <c r="BN2197" i="37"/>
  <c r="I2197" i="37" s="1"/>
  <c r="BN2198" i="37"/>
  <c r="I2198" i="37" s="1"/>
  <c r="BN2199" i="37"/>
  <c r="I2199" i="37" s="1"/>
  <c r="BN2200" i="37"/>
  <c r="I2200" i="37" s="1"/>
  <c r="BN2201" i="37"/>
  <c r="I2201" i="37" s="1"/>
  <c r="BN2202" i="37"/>
  <c r="I2202" i="37" s="1"/>
  <c r="BN2203" i="37"/>
  <c r="I2203" i="37" s="1"/>
  <c r="BN2204" i="37"/>
  <c r="I2204" i="37" s="1"/>
  <c r="BN2205" i="37"/>
  <c r="I2205" i="37" s="1"/>
  <c r="BN2206" i="37"/>
  <c r="I2206" i="37" s="1"/>
  <c r="BN2207" i="37"/>
  <c r="I2207" i="37" s="1"/>
  <c r="BN2208" i="37"/>
  <c r="I2208" i="37" s="1"/>
  <c r="BN2209" i="37"/>
  <c r="I2209" i="37" s="1"/>
  <c r="BN2210" i="37"/>
  <c r="I2210" i="37" s="1"/>
  <c r="BN2211" i="37"/>
  <c r="I2211" i="37" s="1"/>
  <c r="BN2212" i="37"/>
  <c r="I2212" i="37" s="1"/>
  <c r="BN2213" i="37"/>
  <c r="I2213" i="37" s="1"/>
  <c r="BN2214" i="37"/>
  <c r="I2214" i="37" s="1"/>
  <c r="BN2215" i="37"/>
  <c r="I2215" i="37" s="1"/>
  <c r="BN2216" i="37"/>
  <c r="I2216" i="37" s="1"/>
  <c r="BN2217" i="37"/>
  <c r="I2217" i="37" s="1"/>
  <c r="BN2218" i="37"/>
  <c r="I2218" i="37" s="1"/>
  <c r="BN2219" i="37"/>
  <c r="I2219" i="37" s="1"/>
  <c r="BN2220" i="37"/>
  <c r="I2220" i="37" s="1"/>
  <c r="BN2221" i="37"/>
  <c r="I2221" i="37" s="1"/>
  <c r="BN2222" i="37"/>
  <c r="I2222" i="37" s="1"/>
  <c r="BN2223" i="37"/>
  <c r="I2223" i="37" s="1"/>
  <c r="BN2224" i="37"/>
  <c r="I2224" i="37" s="1"/>
  <c r="BN2225" i="37"/>
  <c r="I2225" i="37" s="1"/>
  <c r="BN2226" i="37"/>
  <c r="I2226" i="37" s="1"/>
  <c r="BN2227" i="37"/>
  <c r="I2227" i="37" s="1"/>
  <c r="BN2228" i="37"/>
  <c r="I2228" i="37" s="1"/>
  <c r="BN2229" i="37"/>
  <c r="I2229" i="37" s="1"/>
  <c r="BN2230" i="37"/>
  <c r="I2230" i="37" s="1"/>
  <c r="BN2231" i="37"/>
  <c r="I2231" i="37" s="1"/>
  <c r="BN2232" i="37"/>
  <c r="I2232" i="37" s="1"/>
  <c r="BN2233" i="37"/>
  <c r="I2233" i="37" s="1"/>
  <c r="BN2234" i="37"/>
  <c r="I2234" i="37" s="1"/>
  <c r="BN2235" i="37"/>
  <c r="I2235" i="37" s="1"/>
  <c r="BN2236" i="37"/>
  <c r="I2236" i="37" s="1"/>
  <c r="BN2237" i="37"/>
  <c r="I2237" i="37" s="1"/>
  <c r="BN2238" i="37"/>
  <c r="I2238" i="37" s="1"/>
  <c r="BN2239" i="37"/>
  <c r="I2239" i="37" s="1"/>
  <c r="BN2240" i="37"/>
  <c r="I2240" i="37" s="1"/>
  <c r="BN2241" i="37"/>
  <c r="I2241" i="37" s="1"/>
  <c r="BN2242" i="37"/>
  <c r="I2242" i="37" s="1"/>
  <c r="BN2243" i="37"/>
  <c r="I2243" i="37" s="1"/>
  <c r="BN2244" i="37"/>
  <c r="I2244" i="37" s="1"/>
  <c r="BN2245" i="37"/>
  <c r="I2245" i="37" s="1"/>
  <c r="BN2246" i="37"/>
  <c r="I2246" i="37" s="1"/>
  <c r="BN2247" i="37"/>
  <c r="I2247" i="37" s="1"/>
  <c r="BN2248" i="37"/>
  <c r="I2248" i="37" s="1"/>
  <c r="BN2249" i="37"/>
  <c r="I2249" i="37" s="1"/>
  <c r="BN2250" i="37"/>
  <c r="I2250" i="37" s="1"/>
  <c r="BN2251" i="37"/>
  <c r="I2251" i="37" s="1"/>
  <c r="BN2252" i="37"/>
  <c r="I2252" i="37" s="1"/>
  <c r="BN2253" i="37"/>
  <c r="I2253" i="37" s="1"/>
  <c r="BN2254" i="37"/>
  <c r="I2254" i="37" s="1"/>
  <c r="BN2255" i="37"/>
  <c r="I2255" i="37" s="1"/>
  <c r="BN2256" i="37"/>
  <c r="I2256" i="37" s="1"/>
  <c r="BN2257" i="37"/>
  <c r="I2257" i="37" s="1"/>
  <c r="BN2258" i="37"/>
  <c r="I2258" i="37" s="1"/>
  <c r="BN2259" i="37"/>
  <c r="I2259" i="37" s="1"/>
  <c r="BN2260" i="37"/>
  <c r="I2260" i="37" s="1"/>
  <c r="BN2261" i="37"/>
  <c r="I2261" i="37" s="1"/>
  <c r="BN2262" i="37"/>
  <c r="I2262" i="37" s="1"/>
  <c r="BN2263" i="37"/>
  <c r="I2263" i="37" s="1"/>
  <c r="BN2264" i="37"/>
  <c r="I2264" i="37" s="1"/>
  <c r="BN2265" i="37"/>
  <c r="I2265" i="37" s="1"/>
  <c r="BN2266" i="37"/>
  <c r="I2266" i="37" s="1"/>
  <c r="BN2267" i="37"/>
  <c r="I2267" i="37" s="1"/>
  <c r="BN2268" i="37"/>
  <c r="I2268" i="37" s="1"/>
  <c r="BN2269" i="37"/>
  <c r="I2269" i="37" s="1"/>
  <c r="BN2270" i="37"/>
  <c r="I2270" i="37" s="1"/>
  <c r="BN2271" i="37"/>
  <c r="I2271" i="37" s="1"/>
  <c r="BN2272" i="37"/>
  <c r="I2272" i="37" s="1"/>
  <c r="BN2273" i="37"/>
  <c r="I2273" i="37" s="1"/>
  <c r="BN2274" i="37"/>
  <c r="I2274" i="37" s="1"/>
  <c r="BN2275" i="37"/>
  <c r="I2275" i="37" s="1"/>
  <c r="BN2276" i="37"/>
  <c r="I2276" i="37" s="1"/>
  <c r="BN2277" i="37"/>
  <c r="I2277" i="37" s="1"/>
  <c r="BN2278" i="37"/>
  <c r="I2278" i="37" s="1"/>
  <c r="BN2279" i="37"/>
  <c r="I2279" i="37" s="1"/>
  <c r="BN2280" i="37"/>
  <c r="I2280" i="37" s="1"/>
  <c r="BN2281" i="37"/>
  <c r="I2281" i="37" s="1"/>
  <c r="BN2282" i="37"/>
  <c r="I2282" i="37" s="1"/>
  <c r="BN2283" i="37"/>
  <c r="I2283" i="37" s="1"/>
  <c r="BN2284" i="37"/>
  <c r="I2284" i="37" s="1"/>
  <c r="BN2285" i="37"/>
  <c r="I2285" i="37" s="1"/>
  <c r="BN2286" i="37"/>
  <c r="I2286" i="37" s="1"/>
  <c r="BN2287" i="37"/>
  <c r="I2287" i="37" s="1"/>
  <c r="BN2288" i="37"/>
  <c r="I2288" i="37" s="1"/>
  <c r="BN2289" i="37"/>
  <c r="I2289" i="37" s="1"/>
  <c r="BN2290" i="37"/>
  <c r="I2290" i="37" s="1"/>
  <c r="BN2291" i="37"/>
  <c r="I2291" i="37" s="1"/>
  <c r="BN2292" i="37"/>
  <c r="I2292" i="37" s="1"/>
  <c r="BN2293" i="37"/>
  <c r="I2293" i="37" s="1"/>
  <c r="BN2294" i="37"/>
  <c r="I2294" i="37" s="1"/>
  <c r="BN2295" i="37"/>
  <c r="I2295" i="37" s="1"/>
  <c r="BN2296" i="37"/>
  <c r="I2296" i="37" s="1"/>
  <c r="BN2297" i="37"/>
  <c r="I2297" i="37" s="1"/>
  <c r="BN2298" i="37"/>
  <c r="I2298" i="37" s="1"/>
  <c r="BN2299" i="37"/>
  <c r="I2299" i="37" s="1"/>
  <c r="BN2300" i="37"/>
  <c r="I2300" i="37" s="1"/>
  <c r="BN2301" i="37"/>
  <c r="I2301" i="37" s="1"/>
  <c r="BN2302" i="37"/>
  <c r="I2302" i="37" s="1"/>
  <c r="BN2303" i="37"/>
  <c r="I2303" i="37" s="1"/>
  <c r="BN2304" i="37"/>
  <c r="I2304" i="37" s="1"/>
  <c r="BN2305" i="37"/>
  <c r="I2305" i="37" s="1"/>
  <c r="BN2306" i="37"/>
  <c r="I2306" i="37" s="1"/>
  <c r="BN2307" i="37"/>
  <c r="I2307" i="37" s="1"/>
  <c r="BN2308" i="37"/>
  <c r="I2308" i="37" s="1"/>
  <c r="BN2309" i="37"/>
  <c r="I2309" i="37" s="1"/>
  <c r="BN2310" i="37"/>
  <c r="I2310" i="37" s="1"/>
  <c r="BN2311" i="37"/>
  <c r="I2311" i="37" s="1"/>
  <c r="BN2312" i="37"/>
  <c r="I2312" i="37" s="1"/>
  <c r="BN2313" i="37"/>
  <c r="I2313" i="37" s="1"/>
  <c r="BN2314" i="37"/>
  <c r="I2314" i="37" s="1"/>
  <c r="BN2315" i="37"/>
  <c r="I2315" i="37" s="1"/>
  <c r="BN2316" i="37"/>
  <c r="I2316" i="37" s="1"/>
  <c r="BN2317" i="37"/>
  <c r="I2317" i="37" s="1"/>
  <c r="BN2318" i="37"/>
  <c r="I2318" i="37" s="1"/>
  <c r="BN2319" i="37"/>
  <c r="I2319" i="37" s="1"/>
  <c r="BN2320" i="37"/>
  <c r="I2320" i="37" s="1"/>
  <c r="BN2321" i="37"/>
  <c r="I2321" i="37" s="1"/>
  <c r="BN2322" i="37"/>
  <c r="I2322" i="37" s="1"/>
  <c r="BN2323" i="37"/>
  <c r="I2323" i="37" s="1"/>
  <c r="BN2324" i="37"/>
  <c r="I2324" i="37" s="1"/>
  <c r="BN2325" i="37"/>
  <c r="I2325" i="37" s="1"/>
  <c r="BN2326" i="37"/>
  <c r="I2326" i="37" s="1"/>
  <c r="BN2327" i="37"/>
  <c r="I2327" i="37" s="1"/>
  <c r="BN2328" i="37"/>
  <c r="I2328" i="37" s="1"/>
  <c r="BN2329" i="37"/>
  <c r="I2329" i="37" s="1"/>
  <c r="BN2330" i="37"/>
  <c r="I2330" i="37" s="1"/>
  <c r="BN2331" i="37"/>
  <c r="I2331" i="37" s="1"/>
  <c r="BN2332" i="37"/>
  <c r="I2332" i="37" s="1"/>
  <c r="BN2333" i="37"/>
  <c r="I2333" i="37" s="1"/>
  <c r="BN2334" i="37"/>
  <c r="I2334" i="37" s="1"/>
  <c r="BN2335" i="37"/>
  <c r="I2335" i="37" s="1"/>
  <c r="BN2336" i="37"/>
  <c r="I2336" i="37" s="1"/>
  <c r="BN2337" i="37"/>
  <c r="I2337" i="37" s="1"/>
  <c r="BN2338" i="37"/>
  <c r="I2338" i="37" s="1"/>
  <c r="BN2339" i="37"/>
  <c r="I2339" i="37" s="1"/>
  <c r="BN2340" i="37"/>
  <c r="I2340" i="37" s="1"/>
  <c r="BN2341" i="37"/>
  <c r="I2341" i="37" s="1"/>
  <c r="BN2342" i="37"/>
  <c r="I2342" i="37" s="1"/>
  <c r="BN2343" i="37"/>
  <c r="I2343" i="37" s="1"/>
  <c r="BN2344" i="37"/>
  <c r="I2344" i="37" s="1"/>
  <c r="BN2345" i="37"/>
  <c r="I2345" i="37" s="1"/>
  <c r="BN2346" i="37"/>
  <c r="I2346" i="37" s="1"/>
  <c r="BN2347" i="37"/>
  <c r="I2347" i="37" s="1"/>
  <c r="BN2348" i="37"/>
  <c r="I2348" i="37" s="1"/>
  <c r="BN2349" i="37"/>
  <c r="I2349" i="37" s="1"/>
  <c r="BN2350" i="37"/>
  <c r="I2350" i="37" s="1"/>
  <c r="BN2351" i="37"/>
  <c r="I2351" i="37" s="1"/>
  <c r="BN2352" i="37"/>
  <c r="I2352" i="37" s="1"/>
  <c r="BN2353" i="37"/>
  <c r="I2353" i="37" s="1"/>
  <c r="BN2354" i="37"/>
  <c r="I2354" i="37" s="1"/>
  <c r="BN2355" i="37"/>
  <c r="I2355" i="37" s="1"/>
  <c r="BN2356" i="37"/>
  <c r="I2356" i="37" s="1"/>
  <c r="BN2357" i="37"/>
  <c r="I2357" i="37" s="1"/>
  <c r="BN2358" i="37"/>
  <c r="I2358" i="37" s="1"/>
  <c r="BN2359" i="37"/>
  <c r="I2359" i="37" s="1"/>
  <c r="BN2360" i="37"/>
  <c r="I2360" i="37" s="1"/>
  <c r="BN2361" i="37"/>
  <c r="I2361" i="37" s="1"/>
  <c r="BN2362" i="37"/>
  <c r="I2362" i="37" s="1"/>
  <c r="BN2363" i="37"/>
  <c r="I2363" i="37" s="1"/>
  <c r="BN2364" i="37"/>
  <c r="I2364" i="37" s="1"/>
  <c r="BN2365" i="37"/>
  <c r="I2365" i="37" s="1"/>
  <c r="BN2366" i="37"/>
  <c r="I2366" i="37" s="1"/>
  <c r="BN2367" i="37"/>
  <c r="I2367" i="37" s="1"/>
  <c r="BN2368" i="37"/>
  <c r="I2368" i="37" s="1"/>
  <c r="BN2369" i="37"/>
  <c r="I2369" i="37" s="1"/>
  <c r="BN2370" i="37"/>
  <c r="I2370" i="37" s="1"/>
  <c r="BN2371" i="37"/>
  <c r="I2371" i="37" s="1"/>
  <c r="BN2372" i="37"/>
  <c r="I2372" i="37" s="1"/>
  <c r="BN2373" i="37"/>
  <c r="I2373" i="37" s="1"/>
  <c r="BN2374" i="37"/>
  <c r="I2374" i="37" s="1"/>
  <c r="BN2375" i="37"/>
  <c r="I2375" i="37" s="1"/>
  <c r="BN2376" i="37"/>
  <c r="I2376" i="37" s="1"/>
  <c r="BN2377" i="37"/>
  <c r="I2377" i="37" s="1"/>
  <c r="BN2378" i="37"/>
  <c r="I2378" i="37" s="1"/>
  <c r="BN2379" i="37"/>
  <c r="I2379" i="37" s="1"/>
  <c r="BN2380" i="37"/>
  <c r="I2380" i="37" s="1"/>
  <c r="BN2381" i="37"/>
  <c r="I2381" i="37" s="1"/>
  <c r="BN2382" i="37"/>
  <c r="I2382" i="37" s="1"/>
  <c r="BN2383" i="37"/>
  <c r="I2383" i="37" s="1"/>
  <c r="BN2384" i="37"/>
  <c r="I2384" i="37" s="1"/>
  <c r="BN2385" i="37"/>
  <c r="I2385" i="37" s="1"/>
  <c r="BN2386" i="37"/>
  <c r="I2386" i="37" s="1"/>
  <c r="BN2387" i="37"/>
  <c r="I2387" i="37" s="1"/>
  <c r="BN2388" i="37"/>
  <c r="I2388" i="37" s="1"/>
  <c r="BN2389" i="37"/>
  <c r="I2389" i="37" s="1"/>
  <c r="BN2390" i="37"/>
  <c r="I2390" i="37" s="1"/>
  <c r="BN2391" i="37"/>
  <c r="I2391" i="37" s="1"/>
  <c r="BN2392" i="37"/>
  <c r="I2392" i="37" s="1"/>
  <c r="BN2393" i="37"/>
  <c r="I2393" i="37" s="1"/>
  <c r="BN2394" i="37"/>
  <c r="I2394" i="37" s="1"/>
  <c r="BN2395" i="37"/>
  <c r="I2395" i="37" s="1"/>
  <c r="BN2396" i="37"/>
  <c r="I2396" i="37" s="1"/>
  <c r="BN2397" i="37"/>
  <c r="I2397" i="37" s="1"/>
  <c r="BN2398" i="37"/>
  <c r="I2398" i="37" s="1"/>
  <c r="BN2399" i="37"/>
  <c r="I2399" i="37" s="1"/>
  <c r="BN2400" i="37"/>
  <c r="I2400" i="37" s="1"/>
  <c r="BN2401" i="37"/>
  <c r="I2401" i="37" s="1"/>
  <c r="BN2402" i="37"/>
  <c r="I2402" i="37" s="1"/>
  <c r="BN2403" i="37"/>
  <c r="I2403" i="37" s="1"/>
  <c r="BN2404" i="37"/>
  <c r="I2404" i="37" s="1"/>
  <c r="BN2405" i="37"/>
  <c r="I2405" i="37" s="1"/>
  <c r="BN2406" i="37"/>
  <c r="I2406" i="37" s="1"/>
  <c r="BN2407" i="37"/>
  <c r="I2407" i="37" s="1"/>
  <c r="BN2408" i="37"/>
  <c r="I2408" i="37" s="1"/>
  <c r="BN2409" i="37"/>
  <c r="I2409" i="37" s="1"/>
  <c r="BN2410" i="37"/>
  <c r="I2410" i="37" s="1"/>
  <c r="BN2411" i="37"/>
  <c r="I2411" i="37" s="1"/>
  <c r="BN2412" i="37"/>
  <c r="I2412" i="37" s="1"/>
  <c r="BN2413" i="37"/>
  <c r="I2413" i="37" s="1"/>
  <c r="BN2414" i="37"/>
  <c r="I2414" i="37" s="1"/>
  <c r="BN2415" i="37"/>
  <c r="I2415" i="37" s="1"/>
  <c r="BN2416" i="37"/>
  <c r="I2416" i="37" s="1"/>
  <c r="BN2417" i="37"/>
  <c r="I2417" i="37" s="1"/>
  <c r="BN2418" i="37"/>
  <c r="I2418" i="37" s="1"/>
  <c r="BN2419" i="37"/>
  <c r="I2419" i="37" s="1"/>
  <c r="BN2420" i="37"/>
  <c r="I2420" i="37" s="1"/>
  <c r="BN2421" i="37"/>
  <c r="I2421" i="37" s="1"/>
  <c r="BN2422" i="37"/>
  <c r="I2422" i="37" s="1"/>
  <c r="BN2423" i="37"/>
  <c r="I2423" i="37" s="1"/>
  <c r="BN2424" i="37"/>
  <c r="I2424" i="37" s="1"/>
  <c r="BN2425" i="37"/>
  <c r="I2425" i="37" s="1"/>
  <c r="BN2426" i="37"/>
  <c r="I2426" i="37" s="1"/>
  <c r="BN2427" i="37"/>
  <c r="I2427" i="37" s="1"/>
  <c r="BN2428" i="37"/>
  <c r="I2428" i="37" s="1"/>
  <c r="BN2429" i="37"/>
  <c r="I2429" i="37" s="1"/>
  <c r="BN2430" i="37"/>
  <c r="I2430" i="37" s="1"/>
  <c r="BN2431" i="37"/>
  <c r="I2431" i="37" s="1"/>
  <c r="BN2432" i="37"/>
  <c r="I2432" i="37" s="1"/>
  <c r="BN2433" i="37"/>
  <c r="I2433" i="37" s="1"/>
  <c r="BN2434" i="37"/>
  <c r="I2434" i="37" s="1"/>
  <c r="BN2435" i="37"/>
  <c r="I2435" i="37" s="1"/>
  <c r="BN2436" i="37"/>
  <c r="I2436" i="37" s="1"/>
  <c r="BN2437" i="37"/>
  <c r="I2437" i="37" s="1"/>
  <c r="BN2438" i="37"/>
  <c r="I2438" i="37" s="1"/>
  <c r="BN2439" i="37"/>
  <c r="I2439" i="37" s="1"/>
  <c r="BN2440" i="37"/>
  <c r="I2440" i="37" s="1"/>
  <c r="BN2441" i="37"/>
  <c r="I2441" i="37" s="1"/>
  <c r="BN2442" i="37"/>
  <c r="I2442" i="37" s="1"/>
  <c r="BN2443" i="37"/>
  <c r="I2443" i="37" s="1"/>
  <c r="BN2444" i="37"/>
  <c r="I2444" i="37" s="1"/>
  <c r="BN2445" i="37"/>
  <c r="I2445" i="37" s="1"/>
  <c r="BN2446" i="37"/>
  <c r="I2446" i="37" s="1"/>
  <c r="BN2447" i="37"/>
  <c r="I2447" i="37" s="1"/>
  <c r="BN2448" i="37"/>
  <c r="I2448" i="37" s="1"/>
  <c r="BN2449" i="37"/>
  <c r="I2449" i="37" s="1"/>
  <c r="BN2450" i="37"/>
  <c r="I2450" i="37" s="1"/>
  <c r="BN2451" i="37"/>
  <c r="I2451" i="37" s="1"/>
  <c r="BN2452" i="37"/>
  <c r="I2452" i="37" s="1"/>
  <c r="BN2453" i="37"/>
  <c r="I2453" i="37" s="1"/>
  <c r="BN2454" i="37"/>
  <c r="I2454" i="37" s="1"/>
  <c r="BN2455" i="37"/>
  <c r="I2455" i="37" s="1"/>
  <c r="BN2456" i="37"/>
  <c r="I2456" i="37" s="1"/>
  <c r="BN2457" i="37"/>
  <c r="I2457" i="37" s="1"/>
  <c r="BN2458" i="37"/>
  <c r="I2458" i="37" s="1"/>
  <c r="BN2459" i="37"/>
  <c r="I2459" i="37" s="1"/>
  <c r="BN2460" i="37"/>
  <c r="I2460" i="37" s="1"/>
  <c r="BN2461" i="37"/>
  <c r="I2461" i="37" s="1"/>
  <c r="BN2462" i="37"/>
  <c r="I2462" i="37" s="1"/>
  <c r="BN2463" i="37"/>
  <c r="I2463" i="37" s="1"/>
  <c r="BN2464" i="37"/>
  <c r="I2464" i="37" s="1"/>
  <c r="BN2465" i="37"/>
  <c r="I2465" i="37" s="1"/>
  <c r="BN2466" i="37"/>
  <c r="I2466" i="37" s="1"/>
  <c r="BN2467" i="37"/>
  <c r="I2467" i="37" s="1"/>
  <c r="BN2468" i="37"/>
  <c r="I2468" i="37" s="1"/>
  <c r="BN2469" i="37"/>
  <c r="I2469" i="37" s="1"/>
  <c r="BN2470" i="37"/>
  <c r="I2470" i="37" s="1"/>
  <c r="BN2471" i="37"/>
  <c r="I2471" i="37" s="1"/>
  <c r="BN2472" i="37"/>
  <c r="I2472" i="37" s="1"/>
  <c r="BN2473" i="37"/>
  <c r="I2473" i="37" s="1"/>
  <c r="BN2474" i="37"/>
  <c r="I2474" i="37" s="1"/>
  <c r="BN2475" i="37"/>
  <c r="I2475" i="37" s="1"/>
  <c r="BN2476" i="37"/>
  <c r="I2476" i="37" s="1"/>
  <c r="BN2477" i="37"/>
  <c r="I2477" i="37" s="1"/>
  <c r="BN2478" i="37"/>
  <c r="I2478" i="37" s="1"/>
  <c r="BN2479" i="37"/>
  <c r="I2479" i="37" s="1"/>
  <c r="BN2480" i="37"/>
  <c r="I2480" i="37" s="1"/>
  <c r="BN2481" i="37"/>
  <c r="I2481" i="37" s="1"/>
  <c r="BN2482" i="37"/>
  <c r="I2482" i="37" s="1"/>
  <c r="BN2483" i="37"/>
  <c r="I2483" i="37" s="1"/>
  <c r="BN2484" i="37"/>
  <c r="I2484" i="37" s="1"/>
  <c r="BN2485" i="37"/>
  <c r="I2485" i="37" s="1"/>
  <c r="BN2486" i="37"/>
  <c r="I2486" i="37" s="1"/>
  <c r="BN2487" i="37"/>
  <c r="I2487" i="37" s="1"/>
  <c r="BN2488" i="37"/>
  <c r="I2488" i="37" s="1"/>
  <c r="BN2489" i="37"/>
  <c r="I2489" i="37" s="1"/>
  <c r="BN2490" i="37"/>
  <c r="I2490" i="37" s="1"/>
  <c r="BN2491" i="37"/>
  <c r="I2491" i="37" s="1"/>
  <c r="BN2492" i="37"/>
  <c r="I2492" i="37" s="1"/>
  <c r="BN2493" i="37"/>
  <c r="I2493" i="37" s="1"/>
  <c r="BN2494" i="37"/>
  <c r="I2494" i="37" s="1"/>
  <c r="BN2495" i="37"/>
  <c r="I2495" i="37" s="1"/>
  <c r="BN2496" i="37"/>
  <c r="I2496" i="37" s="1"/>
  <c r="BN2497" i="37"/>
  <c r="I2497" i="37" s="1"/>
  <c r="BN2498" i="37"/>
  <c r="I2498" i="37" s="1"/>
  <c r="BN2499" i="37"/>
  <c r="I2499" i="37" s="1"/>
  <c r="BN2500" i="37"/>
  <c r="I2500" i="37" s="1"/>
  <c r="BN2501" i="37"/>
  <c r="I2501" i="37" s="1"/>
  <c r="BN2502" i="37"/>
  <c r="I2502" i="37" s="1"/>
  <c r="BN2503" i="37"/>
  <c r="I2503" i="37" s="1"/>
  <c r="BN2504" i="37"/>
  <c r="I2504" i="37" s="1"/>
  <c r="BN2505" i="37"/>
  <c r="I2505" i="37" s="1"/>
  <c r="BN2506" i="37"/>
  <c r="I2506" i="37" s="1"/>
  <c r="BN2507" i="37"/>
  <c r="I2507" i="37" s="1"/>
  <c r="BN2508" i="37"/>
  <c r="I2508" i="37" s="1"/>
  <c r="BN2509" i="37"/>
  <c r="I2509" i="37" s="1"/>
  <c r="BN2510" i="37"/>
  <c r="I2510" i="37" s="1"/>
  <c r="BN2511" i="37"/>
  <c r="I2511" i="37" s="1"/>
  <c r="BN2512" i="37"/>
  <c r="I2512" i="37" s="1"/>
  <c r="BN2513" i="37"/>
  <c r="I2513" i="37" s="1"/>
  <c r="BN2514" i="37"/>
  <c r="I2514" i="37" s="1"/>
  <c r="BN2515" i="37"/>
  <c r="I2515" i="37" s="1"/>
  <c r="BN2516" i="37"/>
  <c r="I2516" i="37" s="1"/>
  <c r="BN2517" i="37"/>
  <c r="I2517" i="37" s="1"/>
  <c r="BN2518" i="37"/>
  <c r="I2518" i="37" s="1"/>
  <c r="BN2519" i="37"/>
  <c r="I2519" i="37" s="1"/>
  <c r="BN2520" i="37"/>
  <c r="I2520" i="37" s="1"/>
  <c r="BN2521" i="37"/>
  <c r="I2521" i="37" s="1"/>
  <c r="BN2522" i="37"/>
  <c r="I2522" i="37" s="1"/>
  <c r="BN2523" i="37"/>
  <c r="I2523" i="37" s="1"/>
  <c r="BN2524" i="37"/>
  <c r="I2524" i="37" s="1"/>
  <c r="BN2525" i="37"/>
  <c r="I2525" i="37" s="1"/>
  <c r="BN2526" i="37"/>
  <c r="I2526" i="37" s="1"/>
  <c r="BN2527" i="37"/>
  <c r="I2527" i="37" s="1"/>
  <c r="BN2528" i="37"/>
  <c r="I2528" i="37" s="1"/>
  <c r="BN2529" i="37"/>
  <c r="I2529" i="37" s="1"/>
  <c r="BN2530" i="37"/>
  <c r="I2530" i="37" s="1"/>
  <c r="BN2531" i="37"/>
  <c r="I2531" i="37" s="1"/>
  <c r="BN2532" i="37"/>
  <c r="I2532" i="37" s="1"/>
  <c r="BN2533" i="37"/>
  <c r="I2533" i="37" s="1"/>
  <c r="BN2534" i="37"/>
  <c r="I2534" i="37" s="1"/>
  <c r="BN2535" i="37"/>
  <c r="I2535" i="37" s="1"/>
  <c r="BN2536" i="37"/>
  <c r="I2536" i="37" s="1"/>
  <c r="BN2537" i="37"/>
  <c r="I2537" i="37" s="1"/>
  <c r="BN2538" i="37"/>
  <c r="I2538" i="37" s="1"/>
  <c r="BN2539" i="37"/>
  <c r="I2539" i="37" s="1"/>
  <c r="BN2540" i="37"/>
  <c r="I2540" i="37" s="1"/>
  <c r="BN2541" i="37"/>
  <c r="I2541" i="37" s="1"/>
  <c r="BN2542" i="37"/>
  <c r="I2542" i="37" s="1"/>
  <c r="BN2543" i="37"/>
  <c r="I2543" i="37" s="1"/>
  <c r="BN2544" i="37"/>
  <c r="I2544" i="37" s="1"/>
  <c r="BN2545" i="37"/>
  <c r="I2545" i="37" s="1"/>
  <c r="BN2546" i="37"/>
  <c r="I2546" i="37" s="1"/>
  <c r="BN2547" i="37"/>
  <c r="I2547" i="37" s="1"/>
  <c r="BN2548" i="37"/>
  <c r="I2548" i="37" s="1"/>
  <c r="BN2549" i="37"/>
  <c r="I2549" i="37" s="1"/>
  <c r="BN2550" i="37"/>
  <c r="I2550" i="37" s="1"/>
  <c r="BN2551" i="37"/>
  <c r="I2551" i="37" s="1"/>
  <c r="BN2552" i="37"/>
  <c r="I2552" i="37" s="1"/>
  <c r="BN2553" i="37"/>
  <c r="I2553" i="37" s="1"/>
  <c r="BN2554" i="37"/>
  <c r="I2554" i="37" s="1"/>
  <c r="BN2555" i="37"/>
  <c r="I2555" i="37" s="1"/>
  <c r="BN2556" i="37"/>
  <c r="I2556" i="37" s="1"/>
  <c r="BN2557" i="37"/>
  <c r="I2557" i="37" s="1"/>
  <c r="BN2558" i="37"/>
  <c r="I2558" i="37" s="1"/>
  <c r="BN2559" i="37"/>
  <c r="I2559" i="37" s="1"/>
  <c r="BN2560" i="37"/>
  <c r="I2560" i="37" s="1"/>
  <c r="BN2561" i="37"/>
  <c r="I2561" i="37" s="1"/>
  <c r="BN2562" i="37"/>
  <c r="I2562" i="37" s="1"/>
  <c r="BN2563" i="37"/>
  <c r="I2563" i="37" s="1"/>
  <c r="BN2564" i="37"/>
  <c r="I2564" i="37" s="1"/>
  <c r="BN2565" i="37"/>
  <c r="I2565" i="37" s="1"/>
  <c r="BN2566" i="37"/>
  <c r="I2566" i="37" s="1"/>
  <c r="BN2567" i="37"/>
  <c r="I2567" i="37" s="1"/>
  <c r="BN2568" i="37"/>
  <c r="I2568" i="37" s="1"/>
  <c r="BN2569" i="37"/>
  <c r="I2569" i="37" s="1"/>
  <c r="BN2570" i="37"/>
  <c r="I2570" i="37" s="1"/>
  <c r="BN2571" i="37"/>
  <c r="I2571" i="37" s="1"/>
  <c r="BN2572" i="37"/>
  <c r="I2572" i="37" s="1"/>
  <c r="BN2573" i="37"/>
  <c r="I2573" i="37" s="1"/>
  <c r="BN2574" i="37"/>
  <c r="I2574" i="37" s="1"/>
  <c r="BN2575" i="37"/>
  <c r="I2575" i="37" s="1"/>
  <c r="BN2576" i="37"/>
  <c r="I2576" i="37" s="1"/>
  <c r="BN2577" i="37"/>
  <c r="I2577" i="37" s="1"/>
  <c r="BN2578" i="37"/>
  <c r="I2578" i="37" s="1"/>
  <c r="BN2579" i="37"/>
  <c r="I2579" i="37" s="1"/>
  <c r="BN2580" i="37"/>
  <c r="I2580" i="37" s="1"/>
  <c r="BN2581" i="37"/>
  <c r="I2581" i="37" s="1"/>
  <c r="BN2582" i="37"/>
  <c r="I2582" i="37" s="1"/>
  <c r="BN2583" i="37"/>
  <c r="I2583" i="37" s="1"/>
  <c r="BN2584" i="37"/>
  <c r="I2584" i="37" s="1"/>
  <c r="BN2585" i="37"/>
  <c r="I2585" i="37" s="1"/>
  <c r="BN2586" i="37"/>
  <c r="I2586" i="37" s="1"/>
  <c r="BN2587" i="37"/>
  <c r="I2587" i="37" s="1"/>
  <c r="BN2588" i="37"/>
  <c r="I2588" i="37" s="1"/>
  <c r="BN2589" i="37"/>
  <c r="I2589" i="37" s="1"/>
  <c r="BN2590" i="37"/>
  <c r="I2590" i="37" s="1"/>
  <c r="BN2591" i="37"/>
  <c r="I2591" i="37" s="1"/>
  <c r="BN2592" i="37"/>
  <c r="I2592" i="37" s="1"/>
  <c r="BN2593" i="37"/>
  <c r="I2593" i="37" s="1"/>
  <c r="BN2594" i="37"/>
  <c r="I2594" i="37" s="1"/>
  <c r="BN2595" i="37"/>
  <c r="I2595" i="37" s="1"/>
  <c r="BN2596" i="37"/>
  <c r="I2596" i="37" s="1"/>
  <c r="BN2597" i="37"/>
  <c r="I2597" i="37" s="1"/>
  <c r="BN2598" i="37"/>
  <c r="I2598" i="37" s="1"/>
  <c r="BN2599" i="37"/>
  <c r="I2599" i="37" s="1"/>
  <c r="BN2600" i="37"/>
  <c r="I2600" i="37" s="1"/>
  <c r="BN2601" i="37"/>
  <c r="I2601" i="37" s="1"/>
  <c r="BN2602" i="37"/>
  <c r="I2602" i="37" s="1"/>
  <c r="BN2603" i="37"/>
  <c r="I2603" i="37" s="1"/>
  <c r="BN2604" i="37"/>
  <c r="I2604" i="37" s="1"/>
  <c r="BN2605" i="37"/>
  <c r="I2605" i="37" s="1"/>
  <c r="BN2606" i="37"/>
  <c r="I2606" i="37" s="1"/>
  <c r="BN2607" i="37"/>
  <c r="I2607" i="37" s="1"/>
  <c r="BN2608" i="37"/>
  <c r="I2608" i="37" s="1"/>
  <c r="BN2609" i="37"/>
  <c r="I2609" i="37" s="1"/>
  <c r="BN2610" i="37"/>
  <c r="I2610" i="37" s="1"/>
  <c r="BN2611" i="37"/>
  <c r="I2611" i="37" s="1"/>
  <c r="BN2612" i="37"/>
  <c r="I2612" i="37" s="1"/>
  <c r="BN2613" i="37"/>
  <c r="I2613" i="37" s="1"/>
  <c r="BN2614" i="37"/>
  <c r="I2614" i="37" s="1"/>
  <c r="BN2615" i="37"/>
  <c r="I2615" i="37" s="1"/>
  <c r="BN2616" i="37"/>
  <c r="I2616" i="37" s="1"/>
  <c r="BN2617" i="37"/>
  <c r="I2617" i="37" s="1"/>
  <c r="BN2618" i="37"/>
  <c r="I2618" i="37" s="1"/>
  <c r="BN2619" i="37"/>
  <c r="I2619" i="37" s="1"/>
  <c r="BN2620" i="37"/>
  <c r="I2620" i="37" s="1"/>
  <c r="BN2621" i="37"/>
  <c r="I2621" i="37" s="1"/>
  <c r="BN2622" i="37"/>
  <c r="I2622" i="37" s="1"/>
  <c r="BN2623" i="37"/>
  <c r="I2623" i="37" s="1"/>
  <c r="BN2624" i="37"/>
  <c r="I2624" i="37" s="1"/>
  <c r="BN2625" i="37"/>
  <c r="I2625" i="37" s="1"/>
  <c r="BN2626" i="37"/>
  <c r="I2626" i="37" s="1"/>
  <c r="BN2627" i="37"/>
  <c r="I2627" i="37" s="1"/>
  <c r="BN2628" i="37"/>
  <c r="I2628" i="37" s="1"/>
  <c r="BN2629" i="37"/>
  <c r="I2629" i="37" s="1"/>
  <c r="BN2630" i="37"/>
  <c r="I2630" i="37" s="1"/>
  <c r="BN2631" i="37"/>
  <c r="I2631" i="37" s="1"/>
  <c r="BN2632" i="37"/>
  <c r="I2632" i="37" s="1"/>
  <c r="BN2633" i="37"/>
  <c r="I2633" i="37" s="1"/>
  <c r="BN2634" i="37"/>
  <c r="I2634" i="37" s="1"/>
  <c r="BN2635" i="37"/>
  <c r="I2635" i="37" s="1"/>
  <c r="BN2636" i="37"/>
  <c r="I2636" i="37" s="1"/>
  <c r="BN2637" i="37"/>
  <c r="I2637" i="37" s="1"/>
  <c r="BN2638" i="37"/>
  <c r="I2638" i="37" s="1"/>
  <c r="BN2639" i="37"/>
  <c r="I2639" i="37" s="1"/>
  <c r="BN2640" i="37"/>
  <c r="I2640" i="37" s="1"/>
  <c r="BN2641" i="37"/>
  <c r="I2641" i="37" s="1"/>
  <c r="BN2642" i="37"/>
  <c r="I2642" i="37" s="1"/>
  <c r="BN2643" i="37"/>
  <c r="I2643" i="37" s="1"/>
  <c r="BN2644" i="37"/>
  <c r="I2644" i="37" s="1"/>
  <c r="BN2645" i="37"/>
  <c r="I2645" i="37" s="1"/>
  <c r="BN2646" i="37"/>
  <c r="I2646" i="37" s="1"/>
  <c r="BN2647" i="37"/>
  <c r="I2647" i="37" s="1"/>
  <c r="BN2648" i="37"/>
  <c r="I2648" i="37" s="1"/>
  <c r="BN2649" i="37"/>
  <c r="I2649" i="37" s="1"/>
  <c r="BN2650" i="37"/>
  <c r="I2650" i="37" s="1"/>
  <c r="BN2651" i="37"/>
  <c r="I2651" i="37" s="1"/>
  <c r="BN2652" i="37"/>
  <c r="I2652" i="37" s="1"/>
  <c r="BN2653" i="37"/>
  <c r="I2653" i="37" s="1"/>
  <c r="BN2654" i="37"/>
  <c r="I2654" i="37" s="1"/>
  <c r="BN2655" i="37"/>
  <c r="I2655" i="37" s="1"/>
  <c r="BN2656" i="37"/>
  <c r="I2656" i="37" s="1"/>
  <c r="BN2657" i="37"/>
  <c r="I2657" i="37" s="1"/>
  <c r="BN2658" i="37"/>
  <c r="I2658" i="37" s="1"/>
  <c r="BN2659" i="37"/>
  <c r="I2659" i="37" s="1"/>
  <c r="BN2660" i="37"/>
  <c r="I2660" i="37" s="1"/>
  <c r="BN2661" i="37"/>
  <c r="I2661" i="37" s="1"/>
  <c r="BN2662" i="37"/>
  <c r="I2662" i="37" s="1"/>
  <c r="BN2663" i="37"/>
  <c r="I2663" i="37" s="1"/>
  <c r="BN2664" i="37"/>
  <c r="I2664" i="37" s="1"/>
  <c r="BN2665" i="37"/>
  <c r="I2665" i="37" s="1"/>
  <c r="BN2666" i="37"/>
  <c r="I2666" i="37" s="1"/>
  <c r="BN2667" i="37"/>
  <c r="I2667" i="37" s="1"/>
  <c r="BN2668" i="37"/>
  <c r="I2668" i="37" s="1"/>
  <c r="BN2669" i="37"/>
  <c r="I2669" i="37" s="1"/>
  <c r="BN2670" i="37"/>
  <c r="I2670" i="37" s="1"/>
  <c r="BN2671" i="37"/>
  <c r="I2671" i="37" s="1"/>
  <c r="BN2672" i="37"/>
  <c r="I2672" i="37" s="1"/>
  <c r="BN2673" i="37"/>
  <c r="I2673" i="37" s="1"/>
  <c r="BN2674" i="37"/>
  <c r="I2674" i="37" s="1"/>
  <c r="BN2675" i="37"/>
  <c r="I2675" i="37" s="1"/>
  <c r="BN2676" i="37"/>
  <c r="I2676" i="37" s="1"/>
  <c r="BN2677" i="37"/>
  <c r="I2677" i="37" s="1"/>
  <c r="BN2678" i="37"/>
  <c r="I2678" i="37" s="1"/>
  <c r="BN2679" i="37"/>
  <c r="I2679" i="37" s="1"/>
  <c r="BN2680" i="37"/>
  <c r="I2680" i="37" s="1"/>
  <c r="BN2681" i="37"/>
  <c r="I2681" i="37" s="1"/>
  <c r="BN2682" i="37"/>
  <c r="I2682" i="37" s="1"/>
  <c r="BN2683" i="37"/>
  <c r="I2683" i="37" s="1"/>
  <c r="BN2684" i="37"/>
  <c r="I2684" i="37" s="1"/>
  <c r="BN2685" i="37"/>
  <c r="I2685" i="37" s="1"/>
  <c r="BN2686" i="37"/>
  <c r="I2686" i="37" s="1"/>
  <c r="BN2687" i="37"/>
  <c r="I2687" i="37" s="1"/>
  <c r="BN2688" i="37"/>
  <c r="I2688" i="37" s="1"/>
  <c r="BN2689" i="37"/>
  <c r="I2689" i="37" s="1"/>
  <c r="BN2690" i="37"/>
  <c r="I2690" i="37" s="1"/>
  <c r="BN2691" i="37"/>
  <c r="I2691" i="37" s="1"/>
  <c r="BN2692" i="37"/>
  <c r="I2692" i="37" s="1"/>
  <c r="BN2693" i="37"/>
  <c r="I2693" i="37" s="1"/>
  <c r="BN2694" i="37"/>
  <c r="I2694" i="37" s="1"/>
  <c r="BN2695" i="37"/>
  <c r="I2695" i="37" s="1"/>
  <c r="BN2696" i="37"/>
  <c r="I2696" i="37" s="1"/>
  <c r="BN2697" i="37"/>
  <c r="I2697" i="37" s="1"/>
  <c r="BN2698" i="37"/>
  <c r="I2698" i="37" s="1"/>
  <c r="BN2699" i="37"/>
  <c r="I2699" i="37" s="1"/>
  <c r="BN2700" i="37"/>
  <c r="I2700" i="37" s="1"/>
  <c r="BN2701" i="37"/>
  <c r="I2701" i="37" s="1"/>
  <c r="BN2702" i="37"/>
  <c r="I2702" i="37" s="1"/>
  <c r="BN2703" i="37"/>
  <c r="I2703" i="37" s="1"/>
  <c r="BN2704" i="37"/>
  <c r="I2704" i="37" s="1"/>
  <c r="BN2705" i="37"/>
  <c r="I2705" i="37" s="1"/>
  <c r="BN2706" i="37"/>
  <c r="I2706" i="37" s="1"/>
  <c r="BN2707" i="37"/>
  <c r="I2707" i="37" s="1"/>
  <c r="BN2708" i="37"/>
  <c r="I2708" i="37" s="1"/>
  <c r="BN2709" i="37"/>
  <c r="I2709" i="37" s="1"/>
  <c r="BN2710" i="37"/>
  <c r="I2710" i="37" s="1"/>
  <c r="BN2711" i="37"/>
  <c r="I2711" i="37" s="1"/>
  <c r="BN2712" i="37"/>
  <c r="I2712" i="37" s="1"/>
  <c r="BN2713" i="37"/>
  <c r="I2713" i="37" s="1"/>
  <c r="BN2714" i="37"/>
  <c r="I2714" i="37" s="1"/>
  <c r="BN2715" i="37"/>
  <c r="I2715" i="37" s="1"/>
  <c r="BN2716" i="37"/>
  <c r="I2716" i="37" s="1"/>
  <c r="BN2717" i="37"/>
  <c r="I2717" i="37" s="1"/>
  <c r="BN2718" i="37"/>
  <c r="I2718" i="37" s="1"/>
  <c r="BN2719" i="37"/>
  <c r="I2719" i="37" s="1"/>
  <c r="BN2720" i="37"/>
  <c r="I2720" i="37" s="1"/>
  <c r="BN2721" i="37"/>
  <c r="I2721" i="37" s="1"/>
  <c r="BN2722" i="37"/>
  <c r="I2722" i="37" s="1"/>
  <c r="BN2723" i="37"/>
  <c r="I2723" i="37" s="1"/>
  <c r="BN2724" i="37"/>
  <c r="I2724" i="37" s="1"/>
  <c r="BN2725" i="37"/>
  <c r="I2725" i="37" s="1"/>
  <c r="BN2726" i="37"/>
  <c r="I2726" i="37" s="1"/>
  <c r="BN2727" i="37"/>
  <c r="I2727" i="37" s="1"/>
  <c r="BN2728" i="37"/>
  <c r="I2728" i="37" s="1"/>
  <c r="BN2729" i="37"/>
  <c r="I2729" i="37" s="1"/>
  <c r="BN2730" i="37"/>
  <c r="I2730" i="37" s="1"/>
  <c r="BN2731" i="37"/>
  <c r="I2731" i="37" s="1"/>
  <c r="BN2732" i="37"/>
  <c r="I2732" i="37" s="1"/>
  <c r="BN2733" i="37"/>
  <c r="I2733" i="37" s="1"/>
  <c r="BN2734" i="37"/>
  <c r="I2734" i="37" s="1"/>
  <c r="BN2735" i="37"/>
  <c r="I2735" i="37" s="1"/>
  <c r="BN2736" i="37"/>
  <c r="I2736" i="37" s="1"/>
  <c r="BN2737" i="37"/>
  <c r="I2737" i="37" s="1"/>
  <c r="BN2738" i="37"/>
  <c r="I2738" i="37" s="1"/>
  <c r="BN2739" i="37"/>
  <c r="I2739" i="37" s="1"/>
  <c r="BN2740" i="37"/>
  <c r="I2740" i="37" s="1"/>
  <c r="BN2741" i="37"/>
  <c r="I2741" i="37" s="1"/>
  <c r="BN2742" i="37"/>
  <c r="I2742" i="37" s="1"/>
  <c r="BN2743" i="37"/>
  <c r="I2743" i="37" s="1"/>
  <c r="BN2744" i="37"/>
  <c r="I2744" i="37" s="1"/>
  <c r="BN2745" i="37"/>
  <c r="I2745" i="37" s="1"/>
  <c r="BN2746" i="37"/>
  <c r="I2746" i="37" s="1"/>
  <c r="BN2747" i="37"/>
  <c r="I2747" i="37" s="1"/>
  <c r="BN2748" i="37"/>
  <c r="I2748" i="37" s="1"/>
  <c r="BN2749" i="37"/>
  <c r="I2749" i="37" s="1"/>
  <c r="BN2750" i="37"/>
  <c r="I2750" i="37" s="1"/>
  <c r="BN2751" i="37"/>
  <c r="I2751" i="37" s="1"/>
  <c r="BN2752" i="37"/>
  <c r="I2752" i="37" s="1"/>
  <c r="BN2753" i="37"/>
  <c r="I2753" i="37" s="1"/>
  <c r="BN2754" i="37"/>
  <c r="I2754" i="37" s="1"/>
  <c r="BN2755" i="37"/>
  <c r="I2755" i="37" s="1"/>
  <c r="BN2756" i="37"/>
  <c r="I2756" i="37" s="1"/>
  <c r="BN2757" i="37"/>
  <c r="I2757" i="37" s="1"/>
  <c r="BN2758" i="37"/>
  <c r="I2758" i="37" s="1"/>
  <c r="BN2759" i="37"/>
  <c r="I2759" i="37" s="1"/>
  <c r="BN2760" i="37"/>
  <c r="I2760" i="37" s="1"/>
  <c r="BN2761" i="37"/>
  <c r="I2761" i="37" s="1"/>
  <c r="BN2762" i="37"/>
  <c r="I2762" i="37" s="1"/>
  <c r="BN2763" i="37"/>
  <c r="I2763" i="37" s="1"/>
  <c r="BN2764" i="37"/>
  <c r="I2764" i="37" s="1"/>
  <c r="BN2765" i="37"/>
  <c r="I2765" i="37" s="1"/>
  <c r="BN2766" i="37"/>
  <c r="I2766" i="37" s="1"/>
  <c r="BN2767" i="37"/>
  <c r="I2767" i="37" s="1"/>
  <c r="BN2768" i="37"/>
  <c r="I2768" i="37" s="1"/>
  <c r="BN2769" i="37"/>
  <c r="I2769" i="37" s="1"/>
  <c r="BN2770" i="37"/>
  <c r="I2770" i="37" s="1"/>
  <c r="BN2771" i="37"/>
  <c r="I2771" i="37" s="1"/>
  <c r="BN2772" i="37"/>
  <c r="I2772" i="37" s="1"/>
  <c r="BN2773" i="37"/>
  <c r="I2773" i="37" s="1"/>
  <c r="BN2774" i="37"/>
  <c r="I2774" i="37" s="1"/>
  <c r="BN2775" i="37"/>
  <c r="I2775" i="37" s="1"/>
  <c r="BN2776" i="37"/>
  <c r="I2776" i="37" s="1"/>
  <c r="BN2777" i="37"/>
  <c r="I2777" i="37" s="1"/>
  <c r="BN2778" i="37"/>
  <c r="I2778" i="37" s="1"/>
  <c r="BN2779" i="37"/>
  <c r="I2779" i="37" s="1"/>
  <c r="BN2780" i="37"/>
  <c r="I2780" i="37" s="1"/>
  <c r="BN2781" i="37"/>
  <c r="I2781" i="37" s="1"/>
  <c r="BN2782" i="37"/>
  <c r="I2782" i="37" s="1"/>
  <c r="BN2783" i="37"/>
  <c r="I2783" i="37" s="1"/>
  <c r="BN2784" i="37"/>
  <c r="I2784" i="37" s="1"/>
  <c r="BN2785" i="37"/>
  <c r="I2785" i="37" s="1"/>
  <c r="BN2786" i="37"/>
  <c r="I2786" i="37" s="1"/>
  <c r="BN2787" i="37"/>
  <c r="I2787" i="37" s="1"/>
  <c r="BN2788" i="37"/>
  <c r="I2788" i="37" s="1"/>
  <c r="BN2789" i="37"/>
  <c r="I2789" i="37" s="1"/>
  <c r="BN2790" i="37"/>
  <c r="I2790" i="37" s="1"/>
  <c r="BN2791" i="37"/>
  <c r="I2791" i="37" s="1"/>
  <c r="BN2792" i="37"/>
  <c r="I2792" i="37" s="1"/>
  <c r="BN2793" i="37"/>
  <c r="I2793" i="37" s="1"/>
  <c r="BN2794" i="37"/>
  <c r="I2794" i="37" s="1"/>
  <c r="BN2795" i="37"/>
  <c r="I2795" i="37" s="1"/>
  <c r="BN2796" i="37"/>
  <c r="I2796" i="37" s="1"/>
  <c r="BN2797" i="37"/>
  <c r="I2797" i="37" s="1"/>
  <c r="BN2798" i="37"/>
  <c r="I2798" i="37" s="1"/>
  <c r="BN2799" i="37"/>
  <c r="I2799" i="37" s="1"/>
  <c r="BN2800" i="37"/>
  <c r="I2800" i="37" s="1"/>
  <c r="BN2801" i="37"/>
  <c r="I2801" i="37" s="1"/>
  <c r="BN2802" i="37"/>
  <c r="I2802" i="37" s="1"/>
  <c r="BN2803" i="37"/>
  <c r="I2803" i="37" s="1"/>
  <c r="BN2804" i="37"/>
  <c r="I2804" i="37" s="1"/>
  <c r="BN2805" i="37"/>
  <c r="I2805" i="37" s="1"/>
  <c r="BN2806" i="37"/>
  <c r="I2806" i="37" s="1"/>
  <c r="BN2807" i="37"/>
  <c r="I2807" i="37" s="1"/>
  <c r="BN2808" i="37"/>
  <c r="I2808" i="37" s="1"/>
  <c r="BN2809" i="37"/>
  <c r="I2809" i="37" s="1"/>
  <c r="BN2810" i="37"/>
  <c r="I2810" i="37" s="1"/>
  <c r="BN2811" i="37"/>
  <c r="I2811" i="37" s="1"/>
  <c r="BN2812" i="37"/>
  <c r="I2812" i="37" s="1"/>
  <c r="BN2813" i="37"/>
  <c r="I2813" i="37" s="1"/>
  <c r="BN2814" i="37"/>
  <c r="I2814" i="37" s="1"/>
  <c r="BN2815" i="37"/>
  <c r="I2815" i="37" s="1"/>
  <c r="BN2816" i="37"/>
  <c r="I2816" i="37" s="1"/>
  <c r="BN2817" i="37"/>
  <c r="I2817" i="37" s="1"/>
  <c r="BN2818" i="37"/>
  <c r="I2818" i="37" s="1"/>
  <c r="BN2819" i="37"/>
  <c r="I2819" i="37" s="1"/>
  <c r="BN2820" i="37"/>
  <c r="I2820" i="37" s="1"/>
  <c r="BN2821" i="37"/>
  <c r="I2821" i="37" s="1"/>
  <c r="BN2822" i="37"/>
  <c r="I2822" i="37" s="1"/>
  <c r="BN2823" i="37"/>
  <c r="I2823" i="37" s="1"/>
  <c r="BN2824" i="37"/>
  <c r="I2824" i="37" s="1"/>
  <c r="BN2825" i="37"/>
  <c r="I2825" i="37" s="1"/>
  <c r="BN2826" i="37"/>
  <c r="I2826" i="37" s="1"/>
  <c r="BN2827" i="37"/>
  <c r="I2827" i="37" s="1"/>
  <c r="BN2828" i="37"/>
  <c r="I2828" i="37" s="1"/>
  <c r="BN2829" i="37"/>
  <c r="I2829" i="37" s="1"/>
  <c r="BN2830" i="37"/>
  <c r="I2830" i="37" s="1"/>
  <c r="BN2831" i="37"/>
  <c r="I2831" i="37" s="1"/>
  <c r="BN2832" i="37"/>
  <c r="I2832" i="37" s="1"/>
  <c r="BN2833" i="37"/>
  <c r="I2833" i="37" s="1"/>
  <c r="BN2834" i="37"/>
  <c r="I2834" i="37" s="1"/>
  <c r="BN2835" i="37"/>
  <c r="I2835" i="37" s="1"/>
  <c r="BN2836" i="37"/>
  <c r="I2836" i="37" s="1"/>
  <c r="BN2837" i="37"/>
  <c r="I2837" i="37" s="1"/>
  <c r="BN2838" i="37"/>
  <c r="I2838" i="37" s="1"/>
  <c r="BN2839" i="37"/>
  <c r="I2839" i="37" s="1"/>
  <c r="BN2840" i="37"/>
  <c r="I2840" i="37" s="1"/>
  <c r="BN2841" i="37"/>
  <c r="I2841" i="37" s="1"/>
  <c r="BN2842" i="37"/>
  <c r="I2842" i="37" s="1"/>
  <c r="BN2843" i="37"/>
  <c r="I2843" i="37" s="1"/>
  <c r="BN2844" i="37"/>
  <c r="I2844" i="37" s="1"/>
  <c r="BN2845" i="37"/>
  <c r="I2845" i="37" s="1"/>
  <c r="BN2846" i="37"/>
  <c r="I2846" i="37" s="1"/>
  <c r="BN2847" i="37"/>
  <c r="I2847" i="37" s="1"/>
  <c r="BN2848" i="37"/>
  <c r="I2848" i="37" s="1"/>
  <c r="BN2849" i="37"/>
  <c r="I2849" i="37" s="1"/>
  <c r="BN2850" i="37"/>
  <c r="I2850" i="37" s="1"/>
  <c r="BN2851" i="37"/>
  <c r="I2851" i="37" s="1"/>
  <c r="BN2852" i="37"/>
  <c r="I2852" i="37" s="1"/>
  <c r="BN2853" i="37"/>
  <c r="I2853" i="37" s="1"/>
  <c r="BN2854" i="37"/>
  <c r="I2854" i="37" s="1"/>
  <c r="BN2855" i="37"/>
  <c r="I2855" i="37" s="1"/>
  <c r="BN2856" i="37"/>
  <c r="I2856" i="37" s="1"/>
  <c r="BN2857" i="37"/>
  <c r="I2857" i="37" s="1"/>
  <c r="BN2858" i="37"/>
  <c r="I2858" i="37" s="1"/>
  <c r="BN2859" i="37"/>
  <c r="I2859" i="37" s="1"/>
  <c r="BN2860" i="37"/>
  <c r="I2860" i="37" s="1"/>
  <c r="BN2861" i="37"/>
  <c r="I2861" i="37" s="1"/>
  <c r="BN2862" i="37"/>
  <c r="I2862" i="37" s="1"/>
  <c r="BN2863" i="37"/>
  <c r="I2863" i="37" s="1"/>
  <c r="BN2864" i="37"/>
  <c r="I2864" i="37" s="1"/>
  <c r="BN2865" i="37"/>
  <c r="I2865" i="37" s="1"/>
  <c r="BN2866" i="37"/>
  <c r="I2866" i="37" s="1"/>
  <c r="BN2867" i="37"/>
  <c r="I2867" i="37" s="1"/>
  <c r="BN2868" i="37"/>
  <c r="I2868" i="37" s="1"/>
  <c r="BN2869" i="37"/>
  <c r="I2869" i="37" s="1"/>
  <c r="BN2870" i="37"/>
  <c r="I2870" i="37" s="1"/>
  <c r="BN2871" i="37"/>
  <c r="I2871" i="37" s="1"/>
  <c r="BN2872" i="37"/>
  <c r="I2872" i="37" s="1"/>
  <c r="BN2873" i="37"/>
  <c r="I2873" i="37" s="1"/>
  <c r="BN2874" i="37"/>
  <c r="I2874" i="37" s="1"/>
  <c r="BN2875" i="37"/>
  <c r="I2875" i="37" s="1"/>
  <c r="BN2876" i="37"/>
  <c r="I2876" i="37" s="1"/>
  <c r="BN2877" i="37"/>
  <c r="I2877" i="37" s="1"/>
  <c r="BN2878" i="37"/>
  <c r="I2878" i="37" s="1"/>
  <c r="BN2879" i="37"/>
  <c r="I2879" i="37" s="1"/>
  <c r="BN2880" i="37"/>
  <c r="I2880" i="37" s="1"/>
  <c r="BN2881" i="37"/>
  <c r="I2881" i="37" s="1"/>
  <c r="BN2882" i="37"/>
  <c r="I2882" i="37" s="1"/>
  <c r="BN2883" i="37"/>
  <c r="I2883" i="37" s="1"/>
  <c r="BN2884" i="37"/>
  <c r="I2884" i="37" s="1"/>
  <c r="BN2885" i="37"/>
  <c r="I2885" i="37" s="1"/>
  <c r="BN2886" i="37"/>
  <c r="I2886" i="37" s="1"/>
  <c r="BN2887" i="37"/>
  <c r="I2887" i="37" s="1"/>
  <c r="BN2888" i="37"/>
  <c r="I2888" i="37" s="1"/>
  <c r="BN2889" i="37"/>
  <c r="I2889" i="37" s="1"/>
  <c r="BN2890" i="37"/>
  <c r="I2890" i="37" s="1"/>
  <c r="BN2891" i="37"/>
  <c r="I2891" i="37" s="1"/>
  <c r="BN2892" i="37"/>
  <c r="I2892" i="37" s="1"/>
  <c r="BN2893" i="37"/>
  <c r="I2893" i="37" s="1"/>
  <c r="BN2894" i="37"/>
  <c r="I2894" i="37" s="1"/>
  <c r="BN2895" i="37"/>
  <c r="I2895" i="37" s="1"/>
  <c r="BN2896" i="37"/>
  <c r="I2896" i="37" s="1"/>
  <c r="BN2897" i="37"/>
  <c r="I2897" i="37" s="1"/>
  <c r="BN2898" i="37"/>
  <c r="I2898" i="37" s="1"/>
  <c r="BN2899" i="37"/>
  <c r="I2899" i="37" s="1"/>
  <c r="BN2900" i="37"/>
  <c r="I2900" i="37" s="1"/>
  <c r="BN2901" i="37"/>
  <c r="I2901" i="37" s="1"/>
  <c r="BN2902" i="37"/>
  <c r="I2902" i="37" s="1"/>
  <c r="BN2903" i="37"/>
  <c r="I2903" i="37" s="1"/>
  <c r="BN2904" i="37"/>
  <c r="I2904" i="37" s="1"/>
  <c r="BN2905" i="37"/>
  <c r="I2905" i="37" s="1"/>
  <c r="BN2906" i="37"/>
  <c r="I2906" i="37" s="1"/>
  <c r="BN2907" i="37"/>
  <c r="I2907" i="37" s="1"/>
  <c r="BN2908" i="37"/>
  <c r="I2908" i="37" s="1"/>
  <c r="BN2909" i="37"/>
  <c r="I2909" i="37" s="1"/>
  <c r="BN2910" i="37"/>
  <c r="I2910" i="37" s="1"/>
  <c r="BN2911" i="37"/>
  <c r="I2911" i="37" s="1"/>
  <c r="BN2912" i="37"/>
  <c r="I2912" i="37" s="1"/>
  <c r="BN2913" i="37"/>
  <c r="I2913" i="37" s="1"/>
  <c r="BN2914" i="37"/>
  <c r="I2914" i="37" s="1"/>
  <c r="BN2915" i="37"/>
  <c r="I2915" i="37" s="1"/>
  <c r="BN2916" i="37"/>
  <c r="I2916" i="37" s="1"/>
  <c r="BN2917" i="37"/>
  <c r="I2917" i="37" s="1"/>
  <c r="BN2918" i="37"/>
  <c r="I2918" i="37" s="1"/>
  <c r="BN2919" i="37"/>
  <c r="I2919" i="37" s="1"/>
  <c r="BN2920" i="37"/>
  <c r="I2920" i="37" s="1"/>
  <c r="BN2921" i="37"/>
  <c r="I2921" i="37" s="1"/>
  <c r="BN2922" i="37"/>
  <c r="I2922" i="37" s="1"/>
  <c r="BN2923" i="37"/>
  <c r="I2923" i="37" s="1"/>
  <c r="BN2924" i="37"/>
  <c r="I2924" i="37" s="1"/>
  <c r="BN2925" i="37"/>
  <c r="I2925" i="37" s="1"/>
  <c r="BN2926" i="37"/>
  <c r="I2926" i="37" s="1"/>
  <c r="BN2927" i="37"/>
  <c r="I2927" i="37" s="1"/>
  <c r="BN2928" i="37"/>
  <c r="I2928" i="37" s="1"/>
  <c r="BN2929" i="37"/>
  <c r="I2929" i="37" s="1"/>
  <c r="BN2930" i="37"/>
  <c r="I2930" i="37" s="1"/>
  <c r="BN2931" i="37"/>
  <c r="I2931" i="37" s="1"/>
  <c r="BN2932" i="37"/>
  <c r="I2932" i="37" s="1"/>
  <c r="BN2933" i="37"/>
  <c r="I2933" i="37" s="1"/>
  <c r="BN2934" i="37"/>
  <c r="I2934" i="37" s="1"/>
  <c r="BN2935" i="37"/>
  <c r="I2935" i="37" s="1"/>
  <c r="BN2936" i="37"/>
  <c r="I2936" i="37" s="1"/>
  <c r="BN2937" i="37"/>
  <c r="I2937" i="37" s="1"/>
  <c r="BN2938" i="37"/>
  <c r="I2938" i="37" s="1"/>
  <c r="BN2939" i="37"/>
  <c r="I2939" i="37" s="1"/>
  <c r="BN2940" i="37"/>
  <c r="I2940" i="37" s="1"/>
  <c r="BN2941" i="37"/>
  <c r="I2941" i="37" s="1"/>
  <c r="BN2942" i="37"/>
  <c r="I2942" i="37" s="1"/>
  <c r="BN2943" i="37"/>
  <c r="I2943" i="37" s="1"/>
  <c r="BN2944" i="37"/>
  <c r="I2944" i="37" s="1"/>
  <c r="BN2945" i="37"/>
  <c r="I2945" i="37" s="1"/>
  <c r="BN2946" i="37"/>
  <c r="I2946" i="37" s="1"/>
  <c r="BN2947" i="37"/>
  <c r="I2947" i="37" s="1"/>
  <c r="BN2948" i="37"/>
  <c r="I2948" i="37" s="1"/>
  <c r="BN2949" i="37"/>
  <c r="I2949" i="37" s="1"/>
  <c r="BN2950" i="37"/>
  <c r="I2950" i="37" s="1"/>
  <c r="BN2951" i="37"/>
  <c r="I2951" i="37" s="1"/>
  <c r="BN2952" i="37"/>
  <c r="I2952" i="37" s="1"/>
  <c r="BN2953" i="37"/>
  <c r="I2953" i="37" s="1"/>
  <c r="BN2954" i="37"/>
  <c r="I2954" i="37" s="1"/>
  <c r="BN2955" i="37"/>
  <c r="I2955" i="37" s="1"/>
  <c r="BN2956" i="37"/>
  <c r="I2956" i="37" s="1"/>
  <c r="BN2957" i="37"/>
  <c r="I2957" i="37" s="1"/>
  <c r="BN2958" i="37"/>
  <c r="I2958" i="37" s="1"/>
  <c r="BN2959" i="37"/>
  <c r="I2959" i="37" s="1"/>
  <c r="BN2960" i="37"/>
  <c r="I2960" i="37" s="1"/>
  <c r="BN2961" i="37"/>
  <c r="I2961" i="37" s="1"/>
  <c r="BN2962" i="37"/>
  <c r="I2962" i="37" s="1"/>
  <c r="BN2963" i="37"/>
  <c r="I2963" i="37" s="1"/>
  <c r="BN2964" i="37"/>
  <c r="I2964" i="37" s="1"/>
  <c r="BN2965" i="37"/>
  <c r="I2965" i="37" s="1"/>
  <c r="BN2966" i="37"/>
  <c r="I2966" i="37" s="1"/>
  <c r="BN2967" i="37"/>
  <c r="I2967" i="37" s="1"/>
  <c r="BN2968" i="37"/>
  <c r="I2968" i="37" s="1"/>
  <c r="BN2969" i="37"/>
  <c r="I2969" i="37" s="1"/>
  <c r="BN2970" i="37"/>
  <c r="I2970" i="37" s="1"/>
  <c r="BN2971" i="37"/>
  <c r="I2971" i="37" s="1"/>
  <c r="BN2972" i="37"/>
  <c r="I2972" i="37" s="1"/>
  <c r="BN2973" i="37"/>
  <c r="I2973" i="37" s="1"/>
  <c r="BN2974" i="37"/>
  <c r="I2974" i="37" s="1"/>
  <c r="BN2975" i="37"/>
  <c r="I2975" i="37" s="1"/>
  <c r="BN2976" i="37"/>
  <c r="I2976" i="37" s="1"/>
  <c r="BN2977" i="37"/>
  <c r="I2977" i="37" s="1"/>
  <c r="BN2978" i="37"/>
  <c r="I2978" i="37" s="1"/>
  <c r="BN2979" i="37"/>
  <c r="I2979" i="37" s="1"/>
  <c r="BN2980" i="37"/>
  <c r="I2980" i="37" s="1"/>
  <c r="BN2981" i="37"/>
  <c r="I2981" i="37" s="1"/>
  <c r="BN2982" i="37"/>
  <c r="I2982" i="37" s="1"/>
  <c r="BN2983" i="37"/>
  <c r="I2983" i="37" s="1"/>
  <c r="BN2984" i="37"/>
  <c r="I2984" i="37" s="1"/>
  <c r="BN2985" i="37"/>
  <c r="I2985" i="37" s="1"/>
  <c r="BN2986" i="37"/>
  <c r="I2986" i="37" s="1"/>
  <c r="BN2987" i="37"/>
  <c r="I2987" i="37" s="1"/>
  <c r="BN2988" i="37"/>
  <c r="I2988" i="37" s="1"/>
  <c r="BN2989" i="37"/>
  <c r="I2989" i="37" s="1"/>
  <c r="BN2990" i="37"/>
  <c r="I2990" i="37" s="1"/>
  <c r="BN2991" i="37"/>
  <c r="I2991" i="37" s="1"/>
  <c r="BN2992" i="37"/>
  <c r="I2992" i="37" s="1"/>
  <c r="BN2993" i="37"/>
  <c r="I2993" i="37" s="1"/>
  <c r="BN2994" i="37"/>
  <c r="I2994" i="37" s="1"/>
  <c r="BN2995" i="37"/>
  <c r="I2995" i="37" s="1"/>
  <c r="BN2996" i="37"/>
  <c r="I2996" i="37" s="1"/>
  <c r="BN2997" i="37"/>
  <c r="I2997" i="37" s="1"/>
  <c r="BN2998" i="37"/>
  <c r="I2998" i="37" s="1"/>
  <c r="BN2999" i="37"/>
  <c r="I2999" i="37" s="1"/>
  <c r="BN3000" i="37"/>
  <c r="I3000" i="37" s="1"/>
  <c r="BN3001" i="37"/>
  <c r="I3001" i="37" s="1"/>
  <c r="BN3002" i="37"/>
  <c r="I3002" i="37" s="1"/>
  <c r="BN3003" i="37"/>
  <c r="I3003" i="37" s="1"/>
  <c r="BN3004" i="37"/>
  <c r="I3004" i="37" s="1"/>
  <c r="BN3005" i="37"/>
  <c r="I3005" i="37" s="1"/>
  <c r="BN3006" i="37"/>
  <c r="I3006" i="37" s="1"/>
  <c r="BN3007" i="37"/>
  <c r="I3007" i="37" s="1"/>
  <c r="BN3008" i="37"/>
  <c r="I3008" i="37" s="1"/>
  <c r="BN3009" i="37"/>
  <c r="I3009" i="37" s="1"/>
  <c r="BN3010" i="37"/>
  <c r="I3010" i="37" s="1"/>
  <c r="BN3011" i="37"/>
  <c r="I3011" i="37" s="1"/>
  <c r="BN3012" i="37"/>
  <c r="I3012" i="37" s="1"/>
  <c r="BN3013" i="37"/>
  <c r="I3013" i="37" s="1"/>
  <c r="BN3014" i="37"/>
  <c r="I3014" i="37" s="1"/>
  <c r="BN3015" i="37"/>
  <c r="I3015" i="37" s="1"/>
  <c r="BN3016" i="37"/>
  <c r="I3016" i="37" s="1"/>
  <c r="BN3017" i="37"/>
  <c r="I3017" i="37" s="1"/>
  <c r="BN3018" i="37"/>
  <c r="I3018" i="37" s="1"/>
  <c r="BN3019" i="37"/>
  <c r="I3019" i="37" s="1"/>
  <c r="BN3020" i="37"/>
  <c r="I3020" i="37" s="1"/>
  <c r="BN3021" i="37"/>
  <c r="I3021" i="37" s="1"/>
  <c r="BN3022" i="37"/>
  <c r="I3022" i="37" s="1"/>
  <c r="BN3023" i="37"/>
  <c r="I3023" i="37" s="1"/>
  <c r="BN3024" i="37"/>
  <c r="I3024" i="37" s="1"/>
  <c r="BN3025" i="37"/>
  <c r="I3025" i="37" s="1"/>
  <c r="BN3026" i="37"/>
  <c r="I3026" i="37" s="1"/>
  <c r="BN3027" i="37"/>
  <c r="I3027" i="37" s="1"/>
  <c r="BN3028" i="37"/>
  <c r="I3028" i="37" s="1"/>
  <c r="BN3029" i="37"/>
  <c r="I3029" i="37" s="1"/>
  <c r="BN3030" i="37"/>
  <c r="I3030" i="37" s="1"/>
  <c r="BN3031" i="37"/>
  <c r="I3031" i="37" s="1"/>
  <c r="BN3032" i="37"/>
  <c r="I3032" i="37" s="1"/>
  <c r="BN3033" i="37"/>
  <c r="I3033" i="37" s="1"/>
  <c r="BN3034" i="37"/>
  <c r="I3034" i="37" s="1"/>
  <c r="BN3035" i="37"/>
  <c r="I3035" i="37" s="1"/>
  <c r="BN3036" i="37"/>
  <c r="I3036" i="37" s="1"/>
  <c r="BN3037" i="37"/>
  <c r="I3037" i="37" s="1"/>
  <c r="BN3038" i="37"/>
  <c r="I3038" i="37" s="1"/>
  <c r="BN3039" i="37"/>
  <c r="I3039" i="37" s="1"/>
  <c r="BN3040" i="37"/>
  <c r="I3040" i="37" s="1"/>
  <c r="BN3041" i="37"/>
  <c r="I3041" i="37" s="1"/>
  <c r="BN3042" i="37"/>
  <c r="I3042" i="37" s="1"/>
  <c r="BN3043" i="37"/>
  <c r="I3043" i="37" s="1"/>
  <c r="BN3044" i="37"/>
  <c r="I3044" i="37" s="1"/>
  <c r="BN3045" i="37"/>
  <c r="I3045" i="37" s="1"/>
  <c r="BN3046" i="37"/>
  <c r="I3046" i="37" s="1"/>
  <c r="BN3047" i="37"/>
  <c r="I3047" i="37" s="1"/>
  <c r="BN3048" i="37"/>
  <c r="I3048" i="37" s="1"/>
  <c r="BN3049" i="37"/>
  <c r="I3049" i="37" s="1"/>
  <c r="BN3050" i="37"/>
  <c r="I3050" i="37" s="1"/>
  <c r="BN3051" i="37"/>
  <c r="I3051" i="37" s="1"/>
  <c r="BN3052" i="37"/>
  <c r="I3052" i="37" s="1"/>
  <c r="BN3053" i="37"/>
  <c r="I3053" i="37" s="1"/>
  <c r="BN3054" i="37"/>
  <c r="I3054" i="37" s="1"/>
  <c r="BN3055" i="37"/>
  <c r="I3055" i="37" s="1"/>
  <c r="BN3056" i="37"/>
  <c r="I3056" i="37" s="1"/>
  <c r="BN3057" i="37"/>
  <c r="I3057" i="37" s="1"/>
  <c r="BN3058" i="37"/>
  <c r="I3058" i="37" s="1"/>
  <c r="BN3059" i="37"/>
  <c r="I3059" i="37" s="1"/>
  <c r="BN3060" i="37"/>
  <c r="I3060" i="37" s="1"/>
  <c r="BN3061" i="37"/>
  <c r="I3061" i="37" s="1"/>
  <c r="BN3062" i="37"/>
  <c r="I3062" i="37" s="1"/>
  <c r="BN3063" i="37"/>
  <c r="I3063" i="37" s="1"/>
  <c r="BN3064" i="37"/>
  <c r="I3064" i="37" s="1"/>
  <c r="BN3065" i="37"/>
  <c r="I3065" i="37" s="1"/>
  <c r="BN3066" i="37"/>
  <c r="I3066" i="37" s="1"/>
  <c r="BN3067" i="37"/>
  <c r="I3067" i="37" s="1"/>
  <c r="BN3068" i="37"/>
  <c r="I3068" i="37" s="1"/>
  <c r="BN3069" i="37"/>
  <c r="I3069" i="37" s="1"/>
  <c r="BN3070" i="37"/>
  <c r="I3070" i="37" s="1"/>
  <c r="BN3071" i="37"/>
  <c r="I3071" i="37" s="1"/>
  <c r="BN3072" i="37"/>
  <c r="I3072" i="37" s="1"/>
  <c r="BN3073" i="37"/>
  <c r="I3073" i="37" s="1"/>
  <c r="BN3074" i="37"/>
  <c r="I3074" i="37" s="1"/>
  <c r="BN3075" i="37"/>
  <c r="I3075" i="37" s="1"/>
  <c r="BN3076" i="37"/>
  <c r="I3076" i="37" s="1"/>
  <c r="BN3077" i="37"/>
  <c r="I3077" i="37" s="1"/>
  <c r="BN3078" i="37"/>
  <c r="I3078" i="37" s="1"/>
  <c r="BN3079" i="37"/>
  <c r="I3079" i="37" s="1"/>
  <c r="BN3080" i="37"/>
  <c r="I3080" i="37" s="1"/>
  <c r="BN3081" i="37"/>
  <c r="I3081" i="37" s="1"/>
  <c r="BN3082" i="37"/>
  <c r="I3082" i="37" s="1"/>
  <c r="BN3083" i="37"/>
  <c r="I3083" i="37" s="1"/>
  <c r="BN3084" i="37"/>
  <c r="I3084" i="37" s="1"/>
  <c r="BN3085" i="37"/>
  <c r="I3085" i="37" s="1"/>
  <c r="BN3086" i="37"/>
  <c r="I3086" i="37" s="1"/>
  <c r="BN3087" i="37"/>
  <c r="I3087" i="37" s="1"/>
  <c r="BN3088" i="37"/>
  <c r="I3088" i="37" s="1"/>
  <c r="BN3089" i="37"/>
  <c r="I3089" i="37" s="1"/>
  <c r="BN3090" i="37"/>
  <c r="I3090" i="37" s="1"/>
  <c r="BN3091" i="37"/>
  <c r="I3091" i="37" s="1"/>
  <c r="BN3092" i="37"/>
  <c r="I3092" i="37" s="1"/>
  <c r="BN3093" i="37"/>
  <c r="I3093" i="37" s="1"/>
  <c r="BN3094" i="37"/>
  <c r="I3094" i="37" s="1"/>
  <c r="BN3095" i="37"/>
  <c r="I3095" i="37" s="1"/>
  <c r="BN3096" i="37"/>
  <c r="I3096" i="37" s="1"/>
  <c r="BN3097" i="37"/>
  <c r="I3097" i="37" s="1"/>
  <c r="BN3098" i="37"/>
  <c r="I3098" i="37" s="1"/>
  <c r="BN3099" i="37"/>
  <c r="I3099" i="37" s="1"/>
  <c r="BN3100" i="37"/>
  <c r="I3100" i="37" s="1"/>
  <c r="BN3101" i="37"/>
  <c r="I3101" i="37" s="1"/>
  <c r="BN3102" i="37"/>
  <c r="I3102" i="37" s="1"/>
  <c r="BN3103" i="37"/>
  <c r="I3103" i="37" s="1"/>
  <c r="BN3104" i="37"/>
  <c r="I3104" i="37" s="1"/>
  <c r="BN3105" i="37"/>
  <c r="I3105" i="37" s="1"/>
  <c r="BN3106" i="37"/>
  <c r="I3106" i="37" s="1"/>
  <c r="BN3107" i="37"/>
  <c r="I3107" i="37" s="1"/>
  <c r="BN3108" i="37"/>
  <c r="I3108" i="37" s="1"/>
  <c r="BN3109" i="37"/>
  <c r="I3109" i="37" s="1"/>
  <c r="BN3110" i="37"/>
  <c r="I3110" i="37" s="1"/>
  <c r="BN3111" i="37"/>
  <c r="I3111" i="37" s="1"/>
  <c r="BN3112" i="37"/>
  <c r="I3112" i="37" s="1"/>
  <c r="BN3113" i="37"/>
  <c r="I3113" i="37" s="1"/>
  <c r="BN3114" i="37"/>
  <c r="I3114" i="37" s="1"/>
  <c r="BN3115" i="37"/>
  <c r="I3115" i="37" s="1"/>
  <c r="BN7" i="37"/>
  <c r="I7" i="37" s="1"/>
  <c r="CA21" i="37" l="1"/>
  <c r="CA22" i="37"/>
  <c r="CA23" i="37"/>
  <c r="CA24" i="37"/>
  <c r="CA25" i="37"/>
  <c r="CA26" i="37"/>
  <c r="CA27" i="37"/>
  <c r="CA28" i="37"/>
  <c r="CA29" i="37"/>
  <c r="CA30" i="37"/>
  <c r="CA31" i="37"/>
  <c r="CA32" i="37"/>
  <c r="CA33" i="37"/>
  <c r="CA34" i="37"/>
  <c r="CA35" i="37"/>
  <c r="CA36" i="37"/>
  <c r="CA37" i="37"/>
  <c r="CA38" i="37"/>
  <c r="CA39" i="37"/>
  <c r="CA40" i="37"/>
  <c r="CA41" i="37"/>
  <c r="CA42" i="37"/>
  <c r="CA43" i="37"/>
  <c r="CA44" i="37"/>
  <c r="CA45" i="37"/>
  <c r="CA46" i="37"/>
  <c r="CA47" i="37"/>
  <c r="CA48" i="37"/>
  <c r="CA49" i="37"/>
  <c r="CA50" i="37"/>
  <c r="CA51" i="37"/>
  <c r="CA52" i="37"/>
  <c r="CA53" i="37"/>
  <c r="CA54" i="37"/>
  <c r="CA55" i="37"/>
  <c r="CA56" i="37"/>
  <c r="CA57" i="37"/>
  <c r="CA58" i="37"/>
  <c r="CA59" i="37"/>
  <c r="CA60" i="37"/>
  <c r="CA61" i="37"/>
  <c r="CA62" i="37"/>
  <c r="CA63" i="37"/>
  <c r="CA64" i="37"/>
  <c r="CA65" i="37"/>
  <c r="CA66" i="37"/>
  <c r="CA67" i="37"/>
  <c r="CA68" i="37"/>
  <c r="CA69" i="37"/>
  <c r="CA70" i="37"/>
  <c r="CA71" i="37"/>
  <c r="CA72" i="37"/>
  <c r="CA73" i="37"/>
  <c r="CA74" i="37"/>
  <c r="CA75" i="37"/>
  <c r="CA76" i="37"/>
  <c r="CA77" i="37"/>
  <c r="CA78" i="37"/>
  <c r="CA79" i="37"/>
  <c r="CA80" i="37"/>
  <c r="CA81" i="37"/>
  <c r="CA82" i="37"/>
  <c r="CA83" i="37"/>
  <c r="CA84" i="37"/>
  <c r="CA85" i="37"/>
  <c r="CA86" i="37"/>
  <c r="CA87" i="37"/>
  <c r="CA88" i="37"/>
  <c r="CA89" i="37"/>
  <c r="CA90" i="37"/>
  <c r="CA91" i="37"/>
  <c r="CA92" i="37"/>
  <c r="CA93" i="37"/>
  <c r="CA94" i="37"/>
  <c r="CA95" i="37"/>
  <c r="CA96" i="37"/>
  <c r="CA97" i="37"/>
  <c r="CA98" i="37"/>
  <c r="CA99" i="37"/>
  <c r="CA100" i="37"/>
  <c r="CA101" i="37"/>
  <c r="CA102" i="37"/>
  <c r="CA103" i="37"/>
  <c r="CA104" i="37"/>
  <c r="CA105" i="37"/>
  <c r="CA106" i="37"/>
  <c r="CA107" i="37"/>
  <c r="CA108" i="37"/>
  <c r="CA109" i="37"/>
  <c r="CA110" i="37"/>
  <c r="CA111" i="37"/>
  <c r="CA112" i="37"/>
  <c r="CA113" i="37"/>
  <c r="CA114" i="37"/>
  <c r="CA115" i="37"/>
  <c r="CA116" i="37"/>
  <c r="CA117" i="37"/>
  <c r="CA118" i="37"/>
  <c r="CA119" i="37"/>
  <c r="CA120" i="37"/>
  <c r="CA121" i="37"/>
  <c r="CA122" i="37"/>
  <c r="CA123" i="37"/>
  <c r="CA124" i="37"/>
  <c r="CA125" i="37"/>
  <c r="CA126" i="37"/>
  <c r="CA127" i="37"/>
  <c r="CA128" i="37"/>
  <c r="CA129" i="37"/>
  <c r="CA130" i="37"/>
  <c r="CA131" i="37"/>
  <c r="CA132" i="37"/>
  <c r="CA133" i="37"/>
  <c r="CA134" i="37"/>
  <c r="CA135" i="37"/>
  <c r="CA136" i="37"/>
  <c r="CA137" i="37"/>
  <c r="CA138" i="37"/>
  <c r="CA139" i="37"/>
  <c r="CA140" i="37"/>
  <c r="CA141" i="37"/>
  <c r="CA142" i="37"/>
  <c r="CA143" i="37"/>
  <c r="CA144" i="37"/>
  <c r="CA145" i="37"/>
  <c r="CA146" i="37"/>
  <c r="CA147" i="37"/>
  <c r="CA148" i="37"/>
  <c r="CA149" i="37"/>
  <c r="CA150" i="37"/>
  <c r="CA151" i="37"/>
  <c r="CA152" i="37"/>
  <c r="CA153" i="37"/>
  <c r="CA154" i="37"/>
  <c r="CA155" i="37"/>
  <c r="CA156" i="37"/>
  <c r="CA157" i="37"/>
  <c r="CA158" i="37"/>
  <c r="CA159" i="37"/>
  <c r="CA160" i="37"/>
  <c r="CA161" i="37"/>
  <c r="CA162" i="37"/>
  <c r="CA163" i="37"/>
  <c r="CA164" i="37"/>
  <c r="CA165" i="37"/>
  <c r="CA166" i="37"/>
  <c r="CA167" i="37"/>
  <c r="CA168" i="37"/>
  <c r="CA169" i="37"/>
  <c r="CA170" i="37"/>
  <c r="CA171" i="37"/>
  <c r="CA172" i="37"/>
  <c r="CA173" i="37"/>
  <c r="CA174" i="37"/>
  <c r="CA175" i="37"/>
  <c r="CA176" i="37"/>
  <c r="CA177" i="37"/>
  <c r="CA178" i="37"/>
  <c r="CA179" i="37"/>
  <c r="CA180" i="37"/>
  <c r="CA181" i="37"/>
  <c r="CA182" i="37"/>
  <c r="CA183" i="37"/>
  <c r="CA184" i="37"/>
  <c r="CA185" i="37"/>
  <c r="CA186" i="37"/>
  <c r="CA187" i="37"/>
  <c r="CA188" i="37"/>
  <c r="CA189" i="37"/>
  <c r="CA190" i="37"/>
  <c r="CA191" i="37"/>
  <c r="CA192" i="37"/>
  <c r="CA193" i="37"/>
  <c r="CA194" i="37"/>
  <c r="CA195" i="37"/>
  <c r="CA196" i="37"/>
  <c r="CA197" i="37"/>
  <c r="CA198" i="37"/>
  <c r="CA199" i="37"/>
  <c r="CA200" i="37"/>
  <c r="CA201" i="37"/>
  <c r="CA202" i="37"/>
  <c r="CA203" i="37"/>
  <c r="CA204" i="37"/>
  <c r="CA205" i="37"/>
  <c r="CA206" i="37"/>
  <c r="CA207" i="37"/>
  <c r="CA208" i="37"/>
  <c r="CA209" i="37"/>
  <c r="CA210" i="37"/>
  <c r="CA211" i="37"/>
  <c r="CA212" i="37"/>
  <c r="CA213" i="37"/>
  <c r="CA214" i="37"/>
  <c r="CA215" i="37"/>
  <c r="CA216" i="37"/>
  <c r="CA217" i="37"/>
  <c r="CA218" i="37"/>
  <c r="CA219" i="37"/>
  <c r="CA220" i="37"/>
  <c r="CA221" i="37"/>
  <c r="CA222" i="37"/>
  <c r="CA223" i="37"/>
  <c r="CA224" i="37"/>
  <c r="CA225" i="37"/>
  <c r="CA226" i="37"/>
  <c r="CA227" i="37"/>
  <c r="CA228" i="37"/>
  <c r="CA229" i="37"/>
  <c r="CA230" i="37"/>
  <c r="CA231" i="37"/>
  <c r="CA232" i="37"/>
  <c r="CA233" i="37"/>
  <c r="CA234" i="37"/>
  <c r="CA235" i="37"/>
  <c r="CA236" i="37"/>
  <c r="CA237" i="37"/>
  <c r="CA238" i="37"/>
  <c r="CA239" i="37"/>
  <c r="CA240" i="37"/>
  <c r="CA241" i="37"/>
  <c r="CA242" i="37"/>
  <c r="CA243" i="37"/>
  <c r="CA244" i="37"/>
  <c r="CA245" i="37"/>
  <c r="CA246" i="37"/>
  <c r="CA247" i="37"/>
  <c r="CA248" i="37"/>
  <c r="CA249" i="37"/>
  <c r="CA250" i="37"/>
  <c r="CA251" i="37"/>
  <c r="CA252" i="37"/>
  <c r="CA253" i="37"/>
  <c r="CA254" i="37"/>
  <c r="CA255" i="37"/>
  <c r="CA256" i="37"/>
  <c r="CA257" i="37"/>
  <c r="CA258" i="37"/>
  <c r="CA259" i="37"/>
  <c r="CA260" i="37"/>
  <c r="CA261" i="37"/>
  <c r="CA262" i="37"/>
  <c r="CA263" i="37"/>
  <c r="CA264" i="37"/>
  <c r="CA265" i="37"/>
  <c r="CA266" i="37"/>
  <c r="CA267" i="37"/>
  <c r="CA268" i="37"/>
  <c r="CA269" i="37"/>
  <c r="CA270" i="37"/>
  <c r="CA271" i="37"/>
  <c r="CA272" i="37"/>
  <c r="CA273" i="37"/>
  <c r="CA274" i="37"/>
  <c r="CA275" i="37"/>
  <c r="CA276" i="37"/>
  <c r="CA277" i="37"/>
  <c r="CA278" i="37"/>
  <c r="CA279" i="37"/>
  <c r="CA280" i="37"/>
  <c r="CA281" i="37"/>
  <c r="CA282" i="37"/>
  <c r="CA283" i="37"/>
  <c r="CA284" i="37"/>
  <c r="CA285" i="37"/>
  <c r="CA286" i="37"/>
  <c r="CA287" i="37"/>
  <c r="CA288" i="37"/>
  <c r="CA289" i="37"/>
  <c r="CA290" i="37"/>
  <c r="CA291" i="37"/>
  <c r="CA292" i="37"/>
  <c r="CA293" i="37"/>
  <c r="CA294" i="37"/>
  <c r="CA295" i="37"/>
  <c r="CA296" i="37"/>
  <c r="CA297" i="37"/>
  <c r="CA298" i="37"/>
  <c r="CA299" i="37"/>
  <c r="CA300" i="37"/>
  <c r="CA301" i="37"/>
  <c r="CA302" i="37"/>
  <c r="CA303" i="37"/>
  <c r="CA304" i="37"/>
  <c r="CA305" i="37"/>
  <c r="CA306" i="37"/>
  <c r="CA307" i="37"/>
  <c r="CA308" i="37"/>
  <c r="CA309" i="37"/>
  <c r="CA310" i="37"/>
  <c r="CA311" i="37"/>
  <c r="CA312" i="37"/>
  <c r="CA313" i="37"/>
  <c r="CA314" i="37"/>
  <c r="CA315" i="37"/>
  <c r="CA316" i="37"/>
  <c r="CA317" i="37"/>
  <c r="CA318" i="37"/>
  <c r="CA319" i="37"/>
  <c r="CA320" i="37"/>
  <c r="CA321" i="37"/>
  <c r="CA322" i="37"/>
  <c r="CA323" i="37"/>
  <c r="CA324" i="37"/>
  <c r="CA325" i="37"/>
  <c r="CA326" i="37"/>
  <c r="CA327" i="37"/>
  <c r="CA328" i="37"/>
  <c r="CA329" i="37"/>
  <c r="CA330" i="37"/>
  <c r="CA331" i="37"/>
  <c r="CA332" i="37"/>
  <c r="CA333" i="37"/>
  <c r="CA334" i="37"/>
  <c r="CA335" i="37"/>
  <c r="CA336" i="37"/>
  <c r="CA337" i="37"/>
  <c r="CA338" i="37"/>
  <c r="CA339" i="37"/>
  <c r="CA340" i="37"/>
  <c r="CA341" i="37"/>
  <c r="CA342" i="37"/>
  <c r="CA343" i="37"/>
  <c r="CA344" i="37"/>
  <c r="CA345" i="37"/>
  <c r="CA346" i="37"/>
  <c r="CA347" i="37"/>
  <c r="CA348" i="37"/>
  <c r="CA349" i="37"/>
  <c r="CA350" i="37"/>
  <c r="CA351" i="37"/>
  <c r="CA352" i="37"/>
  <c r="CA353" i="37"/>
  <c r="CA354" i="37"/>
  <c r="CA355" i="37"/>
  <c r="CA356" i="37"/>
  <c r="CA357" i="37"/>
  <c r="CA358" i="37"/>
  <c r="CA359" i="37"/>
  <c r="CA360" i="37"/>
  <c r="CA361" i="37"/>
  <c r="CA362" i="37"/>
  <c r="CA363" i="37"/>
  <c r="CA364" i="37"/>
  <c r="CA365" i="37"/>
  <c r="CA366" i="37"/>
  <c r="CA367" i="37"/>
  <c r="CA368" i="37"/>
  <c r="CA369" i="37"/>
  <c r="CA370" i="37"/>
  <c r="CA371" i="37"/>
  <c r="CA372" i="37"/>
  <c r="CA373" i="37"/>
  <c r="CA374" i="37"/>
  <c r="CA375" i="37"/>
  <c r="CA376" i="37"/>
  <c r="CA377" i="37"/>
  <c r="CA378" i="37"/>
  <c r="CA379" i="37"/>
  <c r="CA380" i="37"/>
  <c r="CA381" i="37"/>
  <c r="CA382" i="37"/>
  <c r="CA383" i="37"/>
  <c r="CA384" i="37"/>
  <c r="CA385" i="37"/>
  <c r="CA386" i="37"/>
  <c r="CA387" i="37"/>
  <c r="CA388" i="37"/>
  <c r="CA389" i="37"/>
  <c r="CA390" i="37"/>
  <c r="CA391" i="37"/>
  <c r="CA392" i="37"/>
  <c r="CA393" i="37"/>
  <c r="CA394" i="37"/>
  <c r="CA395" i="37"/>
  <c r="CA396" i="37"/>
  <c r="CA397" i="37"/>
  <c r="CA398" i="37"/>
  <c r="CA399" i="37"/>
  <c r="CA400" i="37"/>
  <c r="CA401" i="37"/>
  <c r="CA402" i="37"/>
  <c r="CA403" i="37"/>
  <c r="CA404" i="37"/>
  <c r="CA405" i="37"/>
  <c r="CA406" i="37"/>
  <c r="CA407" i="37"/>
  <c r="CA408" i="37"/>
  <c r="CA409" i="37"/>
  <c r="CA410" i="37"/>
  <c r="CA411" i="37"/>
  <c r="CA412" i="37"/>
  <c r="CA413" i="37"/>
  <c r="CA414" i="37"/>
  <c r="CA415" i="37"/>
  <c r="CA416" i="37"/>
  <c r="CA417" i="37"/>
  <c r="CA418" i="37"/>
  <c r="CA419" i="37"/>
  <c r="CA420" i="37"/>
  <c r="CA421" i="37"/>
  <c r="CA422" i="37"/>
  <c r="CA423" i="37"/>
  <c r="CA424" i="37"/>
  <c r="CA425" i="37"/>
  <c r="CA426" i="37"/>
  <c r="CA427" i="37"/>
  <c r="CA428" i="37"/>
  <c r="CA429" i="37"/>
  <c r="CA430" i="37"/>
  <c r="CA431" i="37"/>
  <c r="CA432" i="37"/>
  <c r="CA433" i="37"/>
  <c r="CA434" i="37"/>
  <c r="CA435" i="37"/>
  <c r="CA436" i="37"/>
  <c r="CA437" i="37"/>
  <c r="CA438" i="37"/>
  <c r="CA439" i="37"/>
  <c r="CA440" i="37"/>
  <c r="CA441" i="37"/>
  <c r="CA442" i="37"/>
  <c r="CA443" i="37"/>
  <c r="CA444" i="37"/>
  <c r="CA445" i="37"/>
  <c r="CA446" i="37"/>
  <c r="CA447" i="37"/>
  <c r="CA448" i="37"/>
  <c r="CA449" i="37"/>
  <c r="CA450" i="37"/>
  <c r="CA451" i="37"/>
  <c r="CA452" i="37"/>
  <c r="CA453" i="37"/>
  <c r="CA454" i="37"/>
  <c r="CA455" i="37"/>
  <c r="CA456" i="37"/>
  <c r="CA457" i="37"/>
  <c r="CA458" i="37"/>
  <c r="CA459" i="37"/>
  <c r="CA460" i="37"/>
  <c r="CA461" i="37"/>
  <c r="CA462" i="37"/>
  <c r="CA463" i="37"/>
  <c r="CA464" i="37"/>
  <c r="CA465" i="37"/>
  <c r="CA466" i="37"/>
  <c r="CA467" i="37"/>
  <c r="CA468" i="37"/>
  <c r="CA469" i="37"/>
  <c r="CA470" i="37"/>
  <c r="CA471" i="37"/>
  <c r="CA472" i="37"/>
  <c r="CA473" i="37"/>
  <c r="CA474" i="37"/>
  <c r="CA475" i="37"/>
  <c r="CA476" i="37"/>
  <c r="CA477" i="37"/>
  <c r="CA478" i="37"/>
  <c r="CA479" i="37"/>
  <c r="CA480" i="37"/>
  <c r="CA481" i="37"/>
  <c r="CA482" i="37"/>
  <c r="CA483" i="37"/>
  <c r="CA484" i="37"/>
  <c r="CA485" i="37"/>
  <c r="CA486" i="37"/>
  <c r="CA487" i="37"/>
  <c r="CA488" i="37"/>
  <c r="CA489" i="37"/>
  <c r="CA490" i="37"/>
  <c r="CA491" i="37"/>
  <c r="CA492" i="37"/>
  <c r="CA493" i="37"/>
  <c r="CA494" i="37"/>
  <c r="CA495" i="37"/>
  <c r="CA496" i="37"/>
  <c r="CA497" i="37"/>
  <c r="CA498" i="37"/>
  <c r="CA499" i="37"/>
  <c r="CA500" i="37"/>
  <c r="CA501" i="37"/>
  <c r="CA502" i="37"/>
  <c r="CA503" i="37"/>
  <c r="CA504" i="37"/>
  <c r="CA505" i="37"/>
  <c r="CA506" i="37"/>
  <c r="CA507" i="37"/>
  <c r="CA508" i="37"/>
  <c r="CA509" i="37"/>
  <c r="CA510" i="37"/>
  <c r="CA511" i="37"/>
  <c r="CA512" i="37"/>
  <c r="CA513" i="37"/>
  <c r="CA514" i="37"/>
  <c r="CA515" i="37"/>
  <c r="CA516" i="37"/>
  <c r="CA517" i="37"/>
  <c r="CA518" i="37"/>
  <c r="CA519" i="37"/>
  <c r="CA520" i="37"/>
  <c r="CA521" i="37"/>
  <c r="CA522" i="37"/>
  <c r="CA523" i="37"/>
  <c r="CA524" i="37"/>
  <c r="CA525" i="37"/>
  <c r="CA526" i="37"/>
  <c r="CA527" i="37"/>
  <c r="CA528" i="37"/>
  <c r="CA529" i="37"/>
  <c r="CA530" i="37"/>
  <c r="CA531" i="37"/>
  <c r="CA532" i="37"/>
  <c r="CA533" i="37"/>
  <c r="CA534" i="37"/>
  <c r="CA535" i="37"/>
  <c r="CA536" i="37"/>
  <c r="CA537" i="37"/>
  <c r="CA538" i="37"/>
  <c r="CA539" i="37"/>
  <c r="CA540" i="37"/>
  <c r="CA541" i="37"/>
  <c r="CA542" i="37"/>
  <c r="CA543" i="37"/>
  <c r="CA544" i="37"/>
  <c r="CA545" i="37"/>
  <c r="CA546" i="37"/>
  <c r="CA547" i="37"/>
  <c r="CA548" i="37"/>
  <c r="CA549" i="37"/>
  <c r="CA550" i="37"/>
  <c r="CA551" i="37"/>
  <c r="CA552" i="37"/>
  <c r="CA553" i="37"/>
  <c r="CA554" i="37"/>
  <c r="CA555" i="37"/>
  <c r="CA556" i="37"/>
  <c r="CA557" i="37"/>
  <c r="CA558" i="37"/>
  <c r="CA559" i="37"/>
  <c r="CA560" i="37"/>
  <c r="CA561" i="37"/>
  <c r="CA562" i="37"/>
  <c r="CA563" i="37"/>
  <c r="CA564" i="37"/>
  <c r="CA565" i="37"/>
  <c r="CA566" i="37"/>
  <c r="CA567" i="37"/>
  <c r="CA568" i="37"/>
  <c r="CA569" i="37"/>
  <c r="CA570" i="37"/>
  <c r="CA571" i="37"/>
  <c r="CA572" i="37"/>
  <c r="CA573" i="37"/>
  <c r="CA574" i="37"/>
  <c r="CA575" i="37"/>
  <c r="CA576" i="37"/>
  <c r="CA577" i="37"/>
  <c r="CA578" i="37"/>
  <c r="CA579" i="37"/>
  <c r="CA580" i="37"/>
  <c r="CA581" i="37"/>
  <c r="CA582" i="37"/>
  <c r="CA583" i="37"/>
  <c r="CA584" i="37"/>
  <c r="CA585" i="37"/>
  <c r="CA586" i="37"/>
  <c r="CA587" i="37"/>
  <c r="CA588" i="37"/>
  <c r="CA589" i="37"/>
  <c r="CA590" i="37"/>
  <c r="CA591" i="37"/>
  <c r="CA592" i="37"/>
  <c r="CA593" i="37"/>
  <c r="CA594" i="37"/>
  <c r="CA595" i="37"/>
  <c r="CA596" i="37"/>
  <c r="CA597" i="37"/>
  <c r="CA598" i="37"/>
  <c r="CA599" i="37"/>
  <c r="CA600" i="37"/>
  <c r="CA601" i="37"/>
  <c r="CA602" i="37"/>
  <c r="CA603" i="37"/>
  <c r="CA604" i="37"/>
  <c r="CA605" i="37"/>
  <c r="CA606" i="37"/>
  <c r="CA607" i="37"/>
  <c r="CA608" i="37"/>
  <c r="CA609" i="37"/>
  <c r="CA610" i="37"/>
  <c r="CA611" i="37"/>
  <c r="CA612" i="37"/>
  <c r="CA613" i="37"/>
  <c r="CA614" i="37"/>
  <c r="CA615" i="37"/>
  <c r="CA616" i="37"/>
  <c r="CA617" i="37"/>
  <c r="CA618" i="37"/>
  <c r="CA619" i="37"/>
  <c r="CA620" i="37"/>
  <c r="CA621" i="37"/>
  <c r="CA622" i="37"/>
  <c r="CA623" i="37"/>
  <c r="CA624" i="37"/>
  <c r="CA625" i="37"/>
  <c r="CA626" i="37"/>
  <c r="CA627" i="37"/>
  <c r="CA628" i="37"/>
  <c r="CA629" i="37"/>
  <c r="CA630" i="37"/>
  <c r="CA631" i="37"/>
  <c r="CA632" i="37"/>
  <c r="CA633" i="37"/>
  <c r="CA634" i="37"/>
  <c r="CA635" i="37"/>
  <c r="CA636" i="37"/>
  <c r="CA637" i="37"/>
  <c r="CA638" i="37"/>
  <c r="CA639" i="37"/>
  <c r="CA640" i="37"/>
  <c r="CA641" i="37"/>
  <c r="CA642" i="37"/>
  <c r="CA643" i="37"/>
  <c r="CA644" i="37"/>
  <c r="CA645" i="37"/>
  <c r="CA646" i="37"/>
  <c r="CA647" i="37"/>
  <c r="CA648" i="37"/>
  <c r="CA649" i="37"/>
  <c r="CA650" i="37"/>
  <c r="CA651" i="37"/>
  <c r="CA652" i="37"/>
  <c r="CA653" i="37"/>
  <c r="CA654" i="37"/>
  <c r="CA655" i="37"/>
  <c r="CA656" i="37"/>
  <c r="CA657" i="37"/>
  <c r="CA658" i="37"/>
  <c r="CA659" i="37"/>
  <c r="CA660" i="37"/>
  <c r="CA661" i="37"/>
  <c r="CA662" i="37"/>
  <c r="CA663" i="37"/>
  <c r="CA664" i="37"/>
  <c r="CA665" i="37"/>
  <c r="CA666" i="37"/>
  <c r="CA667" i="37"/>
  <c r="CA668" i="37"/>
  <c r="CA669" i="37"/>
  <c r="CA670" i="37"/>
  <c r="CA671" i="37"/>
  <c r="CA672" i="37"/>
  <c r="CA673" i="37"/>
  <c r="CA674" i="37"/>
  <c r="CA675" i="37"/>
  <c r="CA676" i="37"/>
  <c r="CA677" i="37"/>
  <c r="CA678" i="37"/>
  <c r="CA679" i="37"/>
  <c r="CA680" i="37"/>
  <c r="CA681" i="37"/>
  <c r="CA682" i="37"/>
  <c r="CA683" i="37"/>
  <c r="CA684" i="37"/>
  <c r="CA685" i="37"/>
  <c r="CA686" i="37"/>
  <c r="CA687" i="37"/>
  <c r="CA688" i="37"/>
  <c r="CA689" i="37"/>
  <c r="CA690" i="37"/>
  <c r="CA691" i="37"/>
  <c r="CA692" i="37"/>
  <c r="CA693" i="37"/>
  <c r="CA694" i="37"/>
  <c r="CA695" i="37"/>
  <c r="CA696" i="37"/>
  <c r="CA697" i="37"/>
  <c r="CA698" i="37"/>
  <c r="CA699" i="37"/>
  <c r="CA700" i="37"/>
  <c r="CA701" i="37"/>
  <c r="CA702" i="37"/>
  <c r="CA703" i="37"/>
  <c r="CA704" i="37"/>
  <c r="CA705" i="37"/>
  <c r="CA706" i="37"/>
  <c r="CA707" i="37"/>
  <c r="CA708" i="37"/>
  <c r="CA709" i="37"/>
  <c r="CA710" i="37"/>
  <c r="CA711" i="37"/>
  <c r="CA712" i="37"/>
  <c r="CA713" i="37"/>
  <c r="CA714" i="37"/>
  <c r="CA715" i="37"/>
  <c r="CA716" i="37"/>
  <c r="CA717" i="37"/>
  <c r="CA718" i="37"/>
  <c r="CA719" i="37"/>
  <c r="CA720" i="37"/>
  <c r="CA721" i="37"/>
  <c r="CA722" i="37"/>
  <c r="CA723" i="37"/>
  <c r="CA724" i="37"/>
  <c r="CA725" i="37"/>
  <c r="CA726" i="37"/>
  <c r="CA727" i="37"/>
  <c r="CA728" i="37"/>
  <c r="CA729" i="37"/>
  <c r="CA730" i="37"/>
  <c r="CA731" i="37"/>
  <c r="CA732" i="37"/>
  <c r="CA733" i="37"/>
  <c r="CA734" i="37"/>
  <c r="CA735" i="37"/>
  <c r="CA736" i="37"/>
  <c r="CA737" i="37"/>
  <c r="CA738" i="37"/>
  <c r="CA739" i="37"/>
  <c r="CA740" i="37"/>
  <c r="CA741" i="37"/>
  <c r="CA742" i="37"/>
  <c r="CA743" i="37"/>
  <c r="CA744" i="37"/>
  <c r="CA745" i="37"/>
  <c r="CA746" i="37"/>
  <c r="CA747" i="37"/>
  <c r="CA748" i="37"/>
  <c r="CA749" i="37"/>
  <c r="CA750" i="37"/>
  <c r="CA751" i="37"/>
  <c r="CA752" i="37"/>
  <c r="CA753" i="37"/>
  <c r="CA754" i="37"/>
  <c r="CA755" i="37"/>
  <c r="CA756" i="37"/>
  <c r="CA757" i="37"/>
  <c r="CA758" i="37"/>
  <c r="CA759" i="37"/>
  <c r="CA760" i="37"/>
  <c r="CA761" i="37"/>
  <c r="CA762" i="37"/>
  <c r="CA763" i="37"/>
  <c r="CA764" i="37"/>
  <c r="CA765" i="37"/>
  <c r="CA766" i="37"/>
  <c r="CA767" i="37"/>
  <c r="CA768" i="37"/>
  <c r="CA769" i="37"/>
  <c r="CA770" i="37"/>
  <c r="CA771" i="37"/>
  <c r="CA772" i="37"/>
  <c r="CA773" i="37"/>
  <c r="CA774" i="37"/>
  <c r="CA775" i="37"/>
  <c r="CA776" i="37"/>
  <c r="CA777" i="37"/>
  <c r="CA778" i="37"/>
  <c r="CA779" i="37"/>
  <c r="CA780" i="37"/>
  <c r="CA781" i="37"/>
  <c r="CA782" i="37"/>
  <c r="CA783" i="37"/>
  <c r="CA784" i="37"/>
  <c r="CA785" i="37"/>
  <c r="CA786" i="37"/>
  <c r="CA787" i="37"/>
  <c r="CA788" i="37"/>
  <c r="CA789" i="37"/>
  <c r="CA790" i="37"/>
  <c r="CA791" i="37"/>
  <c r="CA792" i="37"/>
  <c r="CA793" i="37"/>
  <c r="CA794" i="37"/>
  <c r="CA795" i="37"/>
  <c r="CA796" i="37"/>
  <c r="CA797" i="37"/>
  <c r="CA798" i="37"/>
  <c r="CA799" i="37"/>
  <c r="CA800" i="37"/>
  <c r="CA801" i="37"/>
  <c r="CA802" i="37"/>
  <c r="CA803" i="37"/>
  <c r="CA804" i="37"/>
  <c r="CA805" i="37"/>
  <c r="CA806" i="37"/>
  <c r="CA807" i="37"/>
  <c r="CA808" i="37"/>
  <c r="CA809" i="37"/>
  <c r="CA810" i="37"/>
  <c r="CA811" i="37"/>
  <c r="CA812" i="37"/>
  <c r="CA813" i="37"/>
  <c r="CA814" i="37"/>
  <c r="CA815" i="37"/>
  <c r="CA816" i="37"/>
  <c r="CA817" i="37"/>
  <c r="CA818" i="37"/>
  <c r="CA819" i="37"/>
  <c r="CA820" i="37"/>
  <c r="CA821" i="37"/>
  <c r="CA822" i="37"/>
  <c r="CA823" i="37"/>
  <c r="CA824" i="37"/>
  <c r="CA825" i="37"/>
  <c r="CA826" i="37"/>
  <c r="CA827" i="37"/>
  <c r="CA828" i="37"/>
  <c r="CA829" i="37"/>
  <c r="CA830" i="37"/>
  <c r="CA831" i="37"/>
  <c r="CA832" i="37"/>
  <c r="CA833" i="37"/>
  <c r="CA834" i="37"/>
  <c r="CA835" i="37"/>
  <c r="CA836" i="37"/>
  <c r="CA837" i="37"/>
  <c r="CA838" i="37"/>
  <c r="CA839" i="37"/>
  <c r="CA840" i="37"/>
  <c r="CA841" i="37"/>
  <c r="CA842" i="37"/>
  <c r="CA843" i="37"/>
  <c r="CA844" i="37"/>
  <c r="CA845" i="37"/>
  <c r="CA846" i="37"/>
  <c r="CA847" i="37"/>
  <c r="CA848" i="37"/>
  <c r="CA849" i="37"/>
  <c r="CA850" i="37"/>
  <c r="CA851" i="37"/>
  <c r="CA852" i="37"/>
  <c r="CA853" i="37"/>
  <c r="CA854" i="37"/>
  <c r="CA855" i="37"/>
  <c r="CA856" i="37"/>
  <c r="CA857" i="37"/>
  <c r="CA858" i="37"/>
  <c r="CA859" i="37"/>
  <c r="CA860" i="37"/>
  <c r="CA861" i="37"/>
  <c r="CA862" i="37"/>
  <c r="CA863" i="37"/>
  <c r="CA864" i="37"/>
  <c r="CA865" i="37"/>
  <c r="CA866" i="37"/>
  <c r="CA867" i="37"/>
  <c r="CA868" i="37"/>
  <c r="CA869" i="37"/>
  <c r="CA870" i="37"/>
  <c r="CA871" i="37"/>
  <c r="CA872" i="37"/>
  <c r="CA873" i="37"/>
  <c r="CA874" i="37"/>
  <c r="CA875" i="37"/>
  <c r="CA876" i="37"/>
  <c r="CA877" i="37"/>
  <c r="CA878" i="37"/>
  <c r="CA879" i="37"/>
  <c r="CA880" i="37"/>
  <c r="CA881" i="37"/>
  <c r="CA882" i="37"/>
  <c r="CA883" i="37"/>
  <c r="CA884" i="37"/>
  <c r="CA885" i="37"/>
  <c r="CA886" i="37"/>
  <c r="CA887" i="37"/>
  <c r="CA888" i="37"/>
  <c r="CA889" i="37"/>
  <c r="CA890" i="37"/>
  <c r="CA891" i="37"/>
  <c r="CA892" i="37"/>
  <c r="CA893" i="37"/>
  <c r="CA894" i="37"/>
  <c r="CA895" i="37"/>
  <c r="CA896" i="37"/>
  <c r="CA897" i="37"/>
  <c r="CA898" i="37"/>
  <c r="CA899" i="37"/>
  <c r="CA900" i="37"/>
  <c r="CA901" i="37"/>
  <c r="CA902" i="37"/>
  <c r="CA903" i="37"/>
  <c r="CA904" i="37"/>
  <c r="CA905" i="37"/>
  <c r="CA906" i="37"/>
  <c r="CA907" i="37"/>
  <c r="CA908" i="37"/>
  <c r="CA909" i="37"/>
  <c r="CA910" i="37"/>
  <c r="CA911" i="37"/>
  <c r="CA912" i="37"/>
  <c r="CA913" i="37"/>
  <c r="CA914" i="37"/>
  <c r="CA915" i="37"/>
  <c r="CA916" i="37"/>
  <c r="CA917" i="37"/>
  <c r="CA918" i="37"/>
  <c r="CA919" i="37"/>
  <c r="CA920" i="37"/>
  <c r="CA921" i="37"/>
  <c r="CA922" i="37"/>
  <c r="CA923" i="37"/>
  <c r="CA924" i="37"/>
  <c r="CA925" i="37"/>
  <c r="CA926" i="37"/>
  <c r="CA927" i="37"/>
  <c r="CA928" i="37"/>
  <c r="CA929" i="37"/>
  <c r="CA930" i="37"/>
  <c r="CA931" i="37"/>
  <c r="CA932" i="37"/>
  <c r="CA933" i="37"/>
  <c r="CA934" i="37"/>
  <c r="CA935" i="37"/>
  <c r="CA936" i="37"/>
  <c r="CA937" i="37"/>
  <c r="CA938" i="37"/>
  <c r="CA939" i="37"/>
  <c r="CA940" i="37"/>
  <c r="CA941" i="37"/>
  <c r="CA942" i="37"/>
  <c r="CA943" i="37"/>
  <c r="CA944" i="37"/>
  <c r="CA945" i="37"/>
  <c r="CA946" i="37"/>
  <c r="CA947" i="37"/>
  <c r="CA948" i="37"/>
  <c r="CA949" i="37"/>
  <c r="CA950" i="37"/>
  <c r="CA951" i="37"/>
  <c r="CA952" i="37"/>
  <c r="CA953" i="37"/>
  <c r="CA954" i="37"/>
  <c r="CA955" i="37"/>
  <c r="CA956" i="37"/>
  <c r="CA957" i="37"/>
  <c r="CA958" i="37"/>
  <c r="CA959" i="37"/>
  <c r="CA960" i="37"/>
  <c r="CA961" i="37"/>
  <c r="CA962" i="37"/>
  <c r="CA963" i="37"/>
  <c r="CA964" i="37"/>
  <c r="CA965" i="37"/>
  <c r="CA966" i="37"/>
  <c r="CA967" i="37"/>
  <c r="CA968" i="37"/>
  <c r="CA969" i="37"/>
  <c r="CA970" i="37"/>
  <c r="CA971" i="37"/>
  <c r="CA972" i="37"/>
  <c r="CA973" i="37"/>
  <c r="CA974" i="37"/>
  <c r="CA975" i="37"/>
  <c r="CA976" i="37"/>
  <c r="CA977" i="37"/>
  <c r="CA978" i="37"/>
  <c r="CA979" i="37"/>
  <c r="CA980" i="37"/>
  <c r="CA981" i="37"/>
  <c r="CA982" i="37"/>
  <c r="CA983" i="37"/>
  <c r="CA984" i="37"/>
  <c r="CA985" i="37"/>
  <c r="CA986" i="37"/>
  <c r="CA987" i="37"/>
  <c r="CA988" i="37"/>
  <c r="CA989" i="37"/>
  <c r="CA990" i="37"/>
  <c r="CA991" i="37"/>
  <c r="CA992" i="37"/>
  <c r="CA993" i="37"/>
  <c r="CA994" i="37"/>
  <c r="CA995" i="37"/>
  <c r="CA996" i="37"/>
  <c r="CA997" i="37"/>
  <c r="CA998" i="37"/>
  <c r="CA999" i="37"/>
  <c r="CA1000" i="37"/>
  <c r="CA1001" i="37"/>
  <c r="CA1002" i="37"/>
  <c r="CA1003" i="37"/>
  <c r="CA1004" i="37"/>
  <c r="CA1005" i="37"/>
  <c r="CA1006" i="37"/>
  <c r="CA1007" i="37"/>
  <c r="CA1008" i="37"/>
  <c r="CA1009" i="37"/>
  <c r="CA1010" i="37"/>
  <c r="CA1011" i="37"/>
  <c r="CA1012" i="37"/>
  <c r="CA1013" i="37"/>
  <c r="CA1014" i="37"/>
  <c r="CA1015" i="37"/>
  <c r="CA1016" i="37"/>
  <c r="CA1017" i="37"/>
  <c r="CA1018" i="37"/>
  <c r="CA1019" i="37"/>
  <c r="CA1020" i="37"/>
  <c r="CA1021" i="37"/>
  <c r="CA1022" i="37"/>
  <c r="CA1023" i="37"/>
  <c r="CA1024" i="37"/>
  <c r="CA1025" i="37"/>
  <c r="CA1026" i="37"/>
  <c r="CA1027" i="37"/>
  <c r="CA1028" i="37"/>
  <c r="CA1029" i="37"/>
  <c r="CA1030" i="37"/>
  <c r="CA1031" i="37"/>
  <c r="CA1032" i="37"/>
  <c r="CA1033" i="37"/>
  <c r="CA1034" i="37"/>
  <c r="CA1035" i="37"/>
  <c r="CA1036" i="37"/>
  <c r="CA1037" i="37"/>
  <c r="CA1038" i="37"/>
  <c r="CA1039" i="37"/>
  <c r="CA1040" i="37"/>
  <c r="CA1041" i="37"/>
  <c r="CA1042" i="37"/>
  <c r="CA1043" i="37"/>
  <c r="CA1044" i="37"/>
  <c r="CA1045" i="37"/>
  <c r="CA1046" i="37"/>
  <c r="CA1047" i="37"/>
  <c r="CA1048" i="37"/>
  <c r="CA1049" i="37"/>
  <c r="CA1050" i="37"/>
  <c r="CA1051" i="37"/>
  <c r="CA1052" i="37"/>
  <c r="CA1053" i="37"/>
  <c r="CA1054" i="37"/>
  <c r="CA1055" i="37"/>
  <c r="CA1056" i="37"/>
  <c r="CA1057" i="37"/>
  <c r="CA1058" i="37"/>
  <c r="CA1059" i="37"/>
  <c r="CA1060" i="37"/>
  <c r="CA1061" i="37"/>
  <c r="CA1062" i="37"/>
  <c r="CA1063" i="37"/>
  <c r="CA1064" i="37"/>
  <c r="CA1065" i="37"/>
  <c r="CA1066" i="37"/>
  <c r="CA1067" i="37"/>
  <c r="CA1068" i="37"/>
  <c r="CA1069" i="37"/>
  <c r="CA1070" i="37"/>
  <c r="CA1071" i="37"/>
  <c r="CA1072" i="37"/>
  <c r="CA1073" i="37"/>
  <c r="CA1074" i="37"/>
  <c r="CA1075" i="37"/>
  <c r="CA1076" i="37"/>
  <c r="CA1077" i="37"/>
  <c r="CA1078" i="37"/>
  <c r="CA1079" i="37"/>
  <c r="CA1080" i="37"/>
  <c r="CA1081" i="37"/>
  <c r="CA1082" i="37"/>
  <c r="CA1083" i="37"/>
  <c r="CA1084" i="37"/>
  <c r="CA1085" i="37"/>
  <c r="CA1086" i="37"/>
  <c r="CA1087" i="37"/>
  <c r="CA1088" i="37"/>
  <c r="CA1089" i="37"/>
  <c r="CA1090" i="37"/>
  <c r="CA1091" i="37"/>
  <c r="CA1092" i="37"/>
  <c r="CA1093" i="37"/>
  <c r="CA1094" i="37"/>
  <c r="CA1095" i="37"/>
  <c r="CA1096" i="37"/>
  <c r="CA1097" i="37"/>
  <c r="CA1098" i="37"/>
  <c r="CA1099" i="37"/>
  <c r="CA1100" i="37"/>
  <c r="CA1101" i="37"/>
  <c r="CA1102" i="37"/>
  <c r="CA1103" i="37"/>
  <c r="CA1104" i="37"/>
  <c r="CA1105" i="37"/>
  <c r="CA1106" i="37"/>
  <c r="CA1107" i="37"/>
  <c r="CA1108" i="37"/>
  <c r="CA1109" i="37"/>
  <c r="CA1110" i="37"/>
  <c r="CA1111" i="37"/>
  <c r="CA1112" i="37"/>
  <c r="CA1113" i="37"/>
  <c r="CA1114" i="37"/>
  <c r="CA1115" i="37"/>
  <c r="CA1116" i="37"/>
  <c r="CA1117" i="37"/>
  <c r="CA1118" i="37"/>
  <c r="CA1119" i="37"/>
  <c r="CA1120" i="37"/>
  <c r="CA1121" i="37"/>
  <c r="CA1122" i="37"/>
  <c r="CA1123" i="37"/>
  <c r="CA1124" i="37"/>
  <c r="CA1125" i="37"/>
  <c r="CA1126" i="37"/>
  <c r="CA1127" i="37"/>
  <c r="CA1128" i="37"/>
  <c r="CA1129" i="37"/>
  <c r="CA1130" i="37"/>
  <c r="CA1131" i="37"/>
  <c r="CA1132" i="37"/>
  <c r="CA1133" i="37"/>
  <c r="CA1134" i="37"/>
  <c r="CA1135" i="37"/>
  <c r="CA1136" i="37"/>
  <c r="CA1137" i="37"/>
  <c r="CA1138" i="37"/>
  <c r="CA1139" i="37"/>
  <c r="CA1140" i="37"/>
  <c r="CA1141" i="37"/>
  <c r="CA1142" i="37"/>
  <c r="CA1143" i="37"/>
  <c r="CA1144" i="37"/>
  <c r="CA1145" i="37"/>
  <c r="CA1146" i="37"/>
  <c r="CA1147" i="37"/>
  <c r="CA1148" i="37"/>
  <c r="CA1149" i="37"/>
  <c r="CA1150" i="37"/>
  <c r="CA1151" i="37"/>
  <c r="CA1152" i="37"/>
  <c r="CA1153" i="37"/>
  <c r="CA1154" i="37"/>
  <c r="CA1155" i="37"/>
  <c r="CA1156" i="37"/>
  <c r="CA1157" i="37"/>
  <c r="CA1158" i="37"/>
  <c r="CA1159" i="37"/>
  <c r="CA1160" i="37"/>
  <c r="CA1161" i="37"/>
  <c r="CA1162" i="37"/>
  <c r="CA1163" i="37"/>
  <c r="CA1164" i="37"/>
  <c r="CA1165" i="37"/>
  <c r="CA1166" i="37"/>
  <c r="CA1167" i="37"/>
  <c r="CA1168" i="37"/>
  <c r="CA1169" i="37"/>
  <c r="CA1170" i="37"/>
  <c r="CA1171" i="37"/>
  <c r="CA1172" i="37"/>
  <c r="CA1173" i="37"/>
  <c r="CA1174" i="37"/>
  <c r="CA1175" i="37"/>
  <c r="CA1176" i="37"/>
  <c r="CA1177" i="37"/>
  <c r="CA1178" i="37"/>
  <c r="CA1179" i="37"/>
  <c r="CA1180" i="37"/>
  <c r="CA1181" i="37"/>
  <c r="CA1182" i="37"/>
  <c r="CA1183" i="37"/>
  <c r="CA1184" i="37"/>
  <c r="CA1185" i="37"/>
  <c r="CA1186" i="37"/>
  <c r="CA1187" i="37"/>
  <c r="CA1188" i="37"/>
  <c r="CA1189" i="37"/>
  <c r="CA1190" i="37"/>
  <c r="CA1191" i="37"/>
  <c r="CA1192" i="37"/>
  <c r="CA1193" i="37"/>
  <c r="CA1194" i="37"/>
  <c r="CA1195" i="37"/>
  <c r="CA1196" i="37"/>
  <c r="CA1197" i="37"/>
  <c r="CA1198" i="37"/>
  <c r="CA1199" i="37"/>
  <c r="CA1200" i="37"/>
  <c r="CA1201" i="37"/>
  <c r="CA1202" i="37"/>
  <c r="CA1203" i="37"/>
  <c r="CA1204" i="37"/>
  <c r="CA1205" i="37"/>
  <c r="CA1206" i="37"/>
  <c r="CA1207" i="37"/>
  <c r="CA1208" i="37"/>
  <c r="CA1209" i="37"/>
  <c r="CA1210" i="37"/>
  <c r="CA1211" i="37"/>
  <c r="CA1212" i="37"/>
  <c r="CA1213" i="37"/>
  <c r="CA1214" i="37"/>
  <c r="CA1215" i="37"/>
  <c r="CA1216" i="37"/>
  <c r="CA1217" i="37"/>
  <c r="CA1218" i="37"/>
  <c r="CA1219" i="37"/>
  <c r="CA1220" i="37"/>
  <c r="CA1221" i="37"/>
  <c r="CA1222" i="37"/>
  <c r="CA1223" i="37"/>
  <c r="CA1224" i="37"/>
  <c r="CA1225" i="37"/>
  <c r="CA1226" i="37"/>
  <c r="CA1227" i="37"/>
  <c r="CA1228" i="37"/>
  <c r="CA1229" i="37"/>
  <c r="CA1230" i="37"/>
  <c r="CA1231" i="37"/>
  <c r="CA1232" i="37"/>
  <c r="CA1233" i="37"/>
  <c r="CA1234" i="37"/>
  <c r="CA1235" i="37"/>
  <c r="CA1236" i="37"/>
  <c r="CA1237" i="37"/>
  <c r="CA1238" i="37"/>
  <c r="CA1239" i="37"/>
  <c r="CA1240" i="37"/>
  <c r="CA1241" i="37"/>
  <c r="CA1242" i="37"/>
  <c r="CA1243" i="37"/>
  <c r="CA1244" i="37"/>
  <c r="CA1245" i="37"/>
  <c r="CA1246" i="37"/>
  <c r="CA1247" i="37"/>
  <c r="CA1248" i="37"/>
  <c r="CA1249" i="37"/>
  <c r="CA1250" i="37"/>
  <c r="CA1251" i="37"/>
  <c r="CA1252" i="37"/>
  <c r="CA1253" i="37"/>
  <c r="CA1254" i="37"/>
  <c r="CA1255" i="37"/>
  <c r="CA1256" i="37"/>
  <c r="CA1257" i="37"/>
  <c r="CA1258" i="37"/>
  <c r="CA1259" i="37"/>
  <c r="CA1260" i="37"/>
  <c r="CA1261" i="37"/>
  <c r="CA1262" i="37"/>
  <c r="CA1263" i="37"/>
  <c r="CA1264" i="37"/>
  <c r="CA1265" i="37"/>
  <c r="CA1266" i="37"/>
  <c r="CA1267" i="37"/>
  <c r="CA1268" i="37"/>
  <c r="CA1269" i="37"/>
  <c r="CA1270" i="37"/>
  <c r="CA1271" i="37"/>
  <c r="CA1272" i="37"/>
  <c r="CA1273" i="37"/>
  <c r="CA1274" i="37"/>
  <c r="CA1275" i="37"/>
  <c r="CA1276" i="37"/>
  <c r="CA1277" i="37"/>
  <c r="CA1278" i="37"/>
  <c r="CA1279" i="37"/>
  <c r="CA1280" i="37"/>
  <c r="CA1281" i="37"/>
  <c r="CA1282" i="37"/>
  <c r="CA1283" i="37"/>
  <c r="CA1284" i="37"/>
  <c r="CA1285" i="37"/>
  <c r="CA1286" i="37"/>
  <c r="CA1287" i="37"/>
  <c r="CA1288" i="37"/>
  <c r="CA1289" i="37"/>
  <c r="CA1290" i="37"/>
  <c r="CA1291" i="37"/>
  <c r="CA1292" i="37"/>
  <c r="CA1293" i="37"/>
  <c r="CA1294" i="37"/>
  <c r="CA1295" i="37"/>
  <c r="CA1296" i="37"/>
  <c r="CA1297" i="37"/>
  <c r="CA1298" i="37"/>
  <c r="CA1299" i="37"/>
  <c r="CA1300" i="37"/>
  <c r="CA1301" i="37"/>
  <c r="CA1302" i="37"/>
  <c r="CA1303" i="37"/>
  <c r="CA1304" i="37"/>
  <c r="CA1305" i="37"/>
  <c r="CA1306" i="37"/>
  <c r="CA1307" i="37"/>
  <c r="CA1308" i="37"/>
  <c r="CA1309" i="37"/>
  <c r="CA1310" i="37"/>
  <c r="CA1311" i="37"/>
  <c r="CA1312" i="37"/>
  <c r="CA1313" i="37"/>
  <c r="CA1314" i="37"/>
  <c r="CA1315" i="37"/>
  <c r="CA1316" i="37"/>
  <c r="CA1317" i="37"/>
  <c r="CA1318" i="37"/>
  <c r="CA1319" i="37"/>
  <c r="CA1320" i="37"/>
  <c r="CA1321" i="37"/>
  <c r="CA1322" i="37"/>
  <c r="CA1323" i="37"/>
  <c r="CA1324" i="37"/>
  <c r="CA1325" i="37"/>
  <c r="CA1326" i="37"/>
  <c r="CA1327" i="37"/>
  <c r="CA1328" i="37"/>
  <c r="CA1329" i="37"/>
  <c r="CA1330" i="37"/>
  <c r="CA1331" i="37"/>
  <c r="CA1332" i="37"/>
  <c r="CA1333" i="37"/>
  <c r="CA1334" i="37"/>
  <c r="CA1335" i="37"/>
  <c r="CA1336" i="37"/>
  <c r="CA1337" i="37"/>
  <c r="CA1338" i="37"/>
  <c r="CA1339" i="37"/>
  <c r="CA1340" i="37"/>
  <c r="CA1341" i="37"/>
  <c r="CA1342" i="37"/>
  <c r="CA1343" i="37"/>
  <c r="CA1344" i="37"/>
  <c r="CA1345" i="37"/>
  <c r="CA1346" i="37"/>
  <c r="CA1347" i="37"/>
  <c r="CA1348" i="37"/>
  <c r="CA1349" i="37"/>
  <c r="CA1350" i="37"/>
  <c r="CA1351" i="37"/>
  <c r="CA1352" i="37"/>
  <c r="CA1353" i="37"/>
  <c r="CA1354" i="37"/>
  <c r="CA1355" i="37"/>
  <c r="CA1356" i="37"/>
  <c r="CA1357" i="37"/>
  <c r="CA1358" i="37"/>
  <c r="CA1359" i="37"/>
  <c r="CA1360" i="37"/>
  <c r="CA1361" i="37"/>
  <c r="CA1362" i="37"/>
  <c r="CA1363" i="37"/>
  <c r="CA1364" i="37"/>
  <c r="CA1365" i="37"/>
  <c r="CA1366" i="37"/>
  <c r="CA1367" i="37"/>
  <c r="CA1368" i="37"/>
  <c r="CA1369" i="37"/>
  <c r="CA1370" i="37"/>
  <c r="CA1371" i="37"/>
  <c r="CA1372" i="37"/>
  <c r="CA1373" i="37"/>
  <c r="CA1374" i="37"/>
  <c r="CA1375" i="37"/>
  <c r="CA1376" i="37"/>
  <c r="CA1377" i="37"/>
  <c r="CA1378" i="37"/>
  <c r="CA1379" i="37"/>
  <c r="CA1380" i="37"/>
  <c r="CA1381" i="37"/>
  <c r="CA1382" i="37"/>
  <c r="CA1383" i="37"/>
  <c r="CA1384" i="37"/>
  <c r="CA1385" i="37"/>
  <c r="CA1386" i="37"/>
  <c r="CA1387" i="37"/>
  <c r="CA1388" i="37"/>
  <c r="CA1389" i="37"/>
  <c r="CA1390" i="37"/>
  <c r="CA1391" i="37"/>
  <c r="CA1392" i="37"/>
  <c r="CA1393" i="37"/>
  <c r="CA1394" i="37"/>
  <c r="CA1395" i="37"/>
  <c r="CA1396" i="37"/>
  <c r="CA1397" i="37"/>
  <c r="CA1398" i="37"/>
  <c r="CA1399" i="37"/>
  <c r="CA1400" i="37"/>
  <c r="CA1401" i="37"/>
  <c r="CA1402" i="37"/>
  <c r="CA1403" i="37"/>
  <c r="CA1404" i="37"/>
  <c r="CA1405" i="37"/>
  <c r="CA1406" i="37"/>
  <c r="CA1407" i="37"/>
  <c r="CA1408" i="37"/>
  <c r="CA1409" i="37"/>
  <c r="CA1410" i="37"/>
  <c r="CA1411" i="37"/>
  <c r="CA1412" i="37"/>
  <c r="CA1413" i="37"/>
  <c r="CA1414" i="37"/>
  <c r="CA1415" i="37"/>
  <c r="CA1416" i="37"/>
  <c r="CA1417" i="37"/>
  <c r="CA1418" i="37"/>
  <c r="CA1419" i="37"/>
  <c r="CA1420" i="37"/>
  <c r="CA1421" i="37"/>
  <c r="CA1422" i="37"/>
  <c r="CA1423" i="37"/>
  <c r="CA1424" i="37"/>
  <c r="CA1425" i="37"/>
  <c r="CA1426" i="37"/>
  <c r="CA1427" i="37"/>
  <c r="CA1428" i="37"/>
  <c r="CA1429" i="37"/>
  <c r="CA1430" i="37"/>
  <c r="CA1431" i="37"/>
  <c r="CA1432" i="37"/>
  <c r="CA1433" i="37"/>
  <c r="CA1434" i="37"/>
  <c r="CA1435" i="37"/>
  <c r="CA1436" i="37"/>
  <c r="CA1437" i="37"/>
  <c r="CA1438" i="37"/>
  <c r="CA1439" i="37"/>
  <c r="CA1440" i="37"/>
  <c r="CA1441" i="37"/>
  <c r="CA1442" i="37"/>
  <c r="CA1443" i="37"/>
  <c r="CA1444" i="37"/>
  <c r="CA1445" i="37"/>
  <c r="CA1446" i="37"/>
  <c r="CA1447" i="37"/>
  <c r="CA1448" i="37"/>
  <c r="CA1449" i="37"/>
  <c r="CA1450" i="37"/>
  <c r="CA1451" i="37"/>
  <c r="CA1452" i="37"/>
  <c r="CA1453" i="37"/>
  <c r="CA1454" i="37"/>
  <c r="CA1455" i="37"/>
  <c r="CA1456" i="37"/>
  <c r="CA1457" i="37"/>
  <c r="CA1458" i="37"/>
  <c r="CA1459" i="37"/>
  <c r="CA1460" i="37"/>
  <c r="CA1461" i="37"/>
  <c r="CA1462" i="37"/>
  <c r="CA1463" i="37"/>
  <c r="CA1464" i="37"/>
  <c r="CA1465" i="37"/>
  <c r="CA1466" i="37"/>
  <c r="CA1467" i="37"/>
  <c r="CA1468" i="37"/>
  <c r="CA1469" i="37"/>
  <c r="CA1470" i="37"/>
  <c r="CA1471" i="37"/>
  <c r="CA1472" i="37"/>
  <c r="CA1473" i="37"/>
  <c r="CA1474" i="37"/>
  <c r="CA1475" i="37"/>
  <c r="CA1476" i="37"/>
  <c r="CA1477" i="37"/>
  <c r="CA1478" i="37"/>
  <c r="CA1479" i="37"/>
  <c r="CA1480" i="37"/>
  <c r="CA1481" i="37"/>
  <c r="CA1482" i="37"/>
  <c r="CA1483" i="37"/>
  <c r="CA1484" i="37"/>
  <c r="CA1485" i="37"/>
  <c r="CA1486" i="37"/>
  <c r="CA1487" i="37"/>
  <c r="CA1488" i="37"/>
  <c r="CA1489" i="37"/>
  <c r="CA1490" i="37"/>
  <c r="CA1491" i="37"/>
  <c r="CA1492" i="37"/>
  <c r="CA1493" i="37"/>
  <c r="CA1494" i="37"/>
  <c r="CA1495" i="37"/>
  <c r="CA1496" i="37"/>
  <c r="CA1497" i="37"/>
  <c r="CA1498" i="37"/>
  <c r="CA1499" i="37"/>
  <c r="CA1500" i="37"/>
  <c r="CA1501" i="37"/>
  <c r="CA1502" i="37"/>
  <c r="CA1503" i="37"/>
  <c r="CA1504" i="37"/>
  <c r="CA1505" i="37"/>
  <c r="CA1506" i="37"/>
  <c r="CA1507" i="37"/>
  <c r="CA1508" i="37"/>
  <c r="CA1509" i="37"/>
  <c r="CA1510" i="37"/>
  <c r="CA1511" i="37"/>
  <c r="CA1512" i="37"/>
  <c r="CA1513" i="37"/>
  <c r="CA1514" i="37"/>
  <c r="CA1515" i="37"/>
  <c r="CA1516" i="37"/>
  <c r="CA1517" i="37"/>
  <c r="CA1518" i="37"/>
  <c r="CA1519" i="37"/>
  <c r="CA1520" i="37"/>
  <c r="CA1521" i="37"/>
  <c r="CA1522" i="37"/>
  <c r="CA1523" i="37"/>
  <c r="CA1524" i="37"/>
  <c r="CA1525" i="37"/>
  <c r="CA1526" i="37"/>
  <c r="CA1527" i="37"/>
  <c r="CA1528" i="37"/>
  <c r="CA1529" i="37"/>
  <c r="CA1530" i="37"/>
  <c r="CA1531" i="37"/>
  <c r="CA1532" i="37"/>
  <c r="CA1533" i="37"/>
  <c r="CA1534" i="37"/>
  <c r="CA1535" i="37"/>
  <c r="CA1536" i="37"/>
  <c r="CA1537" i="37"/>
  <c r="CA1538" i="37"/>
  <c r="CA1539" i="37"/>
  <c r="CA1540" i="37"/>
  <c r="CA1541" i="37"/>
  <c r="CA1542" i="37"/>
  <c r="CA1543" i="37"/>
  <c r="CA1544" i="37"/>
  <c r="CA1545" i="37"/>
  <c r="CA1546" i="37"/>
  <c r="CA1547" i="37"/>
  <c r="CA1548" i="37"/>
  <c r="CA1549" i="37"/>
  <c r="CA1550" i="37"/>
  <c r="CA1551" i="37"/>
  <c r="CA1552" i="37"/>
  <c r="CA1553" i="37"/>
  <c r="CA1554" i="37"/>
  <c r="CA1555" i="37"/>
  <c r="CA1556" i="37"/>
  <c r="CA1557" i="37"/>
  <c r="CA1558" i="37"/>
  <c r="CA1559" i="37"/>
  <c r="CA1560" i="37"/>
  <c r="CA1561" i="37"/>
  <c r="CA1562" i="37"/>
  <c r="CA1563" i="37"/>
  <c r="CA1564" i="37"/>
  <c r="CA1565" i="37"/>
  <c r="CA1566" i="37"/>
  <c r="CA1567" i="37"/>
  <c r="CA1568" i="37"/>
  <c r="CA1569" i="37"/>
  <c r="CA1570" i="37"/>
  <c r="CA1571" i="37"/>
  <c r="CA1572" i="37"/>
  <c r="CA1573" i="37"/>
  <c r="CA1574" i="37"/>
  <c r="CA1575" i="37"/>
  <c r="CA1576" i="37"/>
  <c r="CA1577" i="37"/>
  <c r="CA1578" i="37"/>
  <c r="CA1579" i="37"/>
  <c r="CA1580" i="37"/>
  <c r="CA1581" i="37"/>
  <c r="CA1582" i="37"/>
  <c r="CA1583" i="37"/>
  <c r="CA1584" i="37"/>
  <c r="CA1585" i="37"/>
  <c r="CA1586" i="37"/>
  <c r="CA1587" i="37"/>
  <c r="CA1588" i="37"/>
  <c r="CA1589" i="37"/>
  <c r="CA1590" i="37"/>
  <c r="CA1591" i="37"/>
  <c r="CA1592" i="37"/>
  <c r="CA1593" i="37"/>
  <c r="CA1594" i="37"/>
  <c r="CA1595" i="37"/>
  <c r="CA1596" i="37"/>
  <c r="CA1597" i="37"/>
  <c r="CA1598" i="37"/>
  <c r="CA1599" i="37"/>
  <c r="CA1600" i="37"/>
  <c r="CA1601" i="37"/>
  <c r="CA1602" i="37"/>
  <c r="CA1603" i="37"/>
  <c r="CA1604" i="37"/>
  <c r="CA1605" i="37"/>
  <c r="CA1606" i="37"/>
  <c r="CA1607" i="37"/>
  <c r="CA1608" i="37"/>
  <c r="CA1609" i="37"/>
  <c r="CA1610" i="37"/>
  <c r="CA1611" i="37"/>
  <c r="CA1612" i="37"/>
  <c r="CA1613" i="37"/>
  <c r="CA1614" i="37"/>
  <c r="CA1615" i="37"/>
  <c r="CA1616" i="37"/>
  <c r="CA1617" i="37"/>
  <c r="CA1618" i="37"/>
  <c r="CA1619" i="37"/>
  <c r="CA1620" i="37"/>
  <c r="CA1621" i="37"/>
  <c r="CA1622" i="37"/>
  <c r="CA1623" i="37"/>
  <c r="CA1624" i="37"/>
  <c r="CA1625" i="37"/>
  <c r="CA1626" i="37"/>
  <c r="CA1627" i="37"/>
  <c r="CA1628" i="37"/>
  <c r="CA1629" i="37"/>
  <c r="CA1630" i="37"/>
  <c r="CA1631" i="37"/>
  <c r="CA1632" i="37"/>
  <c r="CA1633" i="37"/>
  <c r="CA1634" i="37"/>
  <c r="CA1635" i="37"/>
  <c r="CA1636" i="37"/>
  <c r="CA1637" i="37"/>
  <c r="CA1638" i="37"/>
  <c r="CA1639" i="37"/>
  <c r="CA1640" i="37"/>
  <c r="CA1641" i="37"/>
  <c r="CA1642" i="37"/>
  <c r="CA1643" i="37"/>
  <c r="CA1644" i="37"/>
  <c r="CA1645" i="37"/>
  <c r="CA1646" i="37"/>
  <c r="CA1647" i="37"/>
  <c r="CA1648" i="37"/>
  <c r="CA1649" i="37"/>
  <c r="CA1650" i="37"/>
  <c r="CA1651" i="37"/>
  <c r="CA1652" i="37"/>
  <c r="CA1653" i="37"/>
  <c r="CA1654" i="37"/>
  <c r="CA1655" i="37"/>
  <c r="CA1656" i="37"/>
  <c r="CA1657" i="37"/>
  <c r="CA1658" i="37"/>
  <c r="CA1659" i="37"/>
  <c r="CA1660" i="37"/>
  <c r="CA1661" i="37"/>
  <c r="CA1662" i="37"/>
  <c r="CA1663" i="37"/>
  <c r="CA1664" i="37"/>
  <c r="CA1665" i="37"/>
  <c r="CA1666" i="37"/>
  <c r="CA1667" i="37"/>
  <c r="CA1668" i="37"/>
  <c r="CA1669" i="37"/>
  <c r="CA1670" i="37"/>
  <c r="CA1671" i="37"/>
  <c r="CA1672" i="37"/>
  <c r="CA1673" i="37"/>
  <c r="CA1674" i="37"/>
  <c r="CA1675" i="37"/>
  <c r="CA1676" i="37"/>
  <c r="CA1677" i="37"/>
  <c r="CA1678" i="37"/>
  <c r="CA1679" i="37"/>
  <c r="CA1680" i="37"/>
  <c r="CA1681" i="37"/>
  <c r="CA1682" i="37"/>
  <c r="CA1683" i="37"/>
  <c r="CA1684" i="37"/>
  <c r="CA1685" i="37"/>
  <c r="CA1686" i="37"/>
  <c r="CA1687" i="37"/>
  <c r="CA1688" i="37"/>
  <c r="CA1689" i="37"/>
  <c r="CA1690" i="37"/>
  <c r="CA1691" i="37"/>
  <c r="CA1692" i="37"/>
  <c r="CA1693" i="37"/>
  <c r="CA1694" i="37"/>
  <c r="CA1695" i="37"/>
  <c r="CA1696" i="37"/>
  <c r="CA1697" i="37"/>
  <c r="CA1698" i="37"/>
  <c r="CA1699" i="37"/>
  <c r="CA1700" i="37"/>
  <c r="CA1701" i="37"/>
  <c r="CA1702" i="37"/>
  <c r="CA1703" i="37"/>
  <c r="CA1704" i="37"/>
  <c r="CA1705" i="37"/>
  <c r="CA1706" i="37"/>
  <c r="CA1707" i="37"/>
  <c r="CA1708" i="37"/>
  <c r="CA1709" i="37"/>
  <c r="CA1710" i="37"/>
  <c r="CA1711" i="37"/>
  <c r="CA1712" i="37"/>
  <c r="CA1713" i="37"/>
  <c r="CA1714" i="37"/>
  <c r="CA1715" i="37"/>
  <c r="CA1716" i="37"/>
  <c r="CA1717" i="37"/>
  <c r="CA1718" i="37"/>
  <c r="CA1719" i="37"/>
  <c r="CA1720" i="37"/>
  <c r="CA1721" i="37"/>
  <c r="CA1722" i="37"/>
  <c r="CA1723" i="37"/>
  <c r="CA1724" i="37"/>
  <c r="CA1725" i="37"/>
  <c r="CA1726" i="37"/>
  <c r="CA1727" i="37"/>
  <c r="CA1728" i="37"/>
  <c r="CA1729" i="37"/>
  <c r="CA1730" i="37"/>
  <c r="CA1731" i="37"/>
  <c r="CA1732" i="37"/>
  <c r="CA1733" i="37"/>
  <c r="CA1734" i="37"/>
  <c r="CA1735" i="37"/>
  <c r="CA1736" i="37"/>
  <c r="CA1737" i="37"/>
  <c r="CA1738" i="37"/>
  <c r="CA1739" i="37"/>
  <c r="CA1740" i="37"/>
  <c r="CA1741" i="37"/>
  <c r="CA1742" i="37"/>
  <c r="CA1743" i="37"/>
  <c r="CA1744" i="37"/>
  <c r="CA1745" i="37"/>
  <c r="CA1746" i="37"/>
  <c r="CA1747" i="37"/>
  <c r="CA1748" i="37"/>
  <c r="CA1749" i="37"/>
  <c r="CA1750" i="37"/>
  <c r="CA1751" i="37"/>
  <c r="CA1752" i="37"/>
  <c r="CA1753" i="37"/>
  <c r="CA1754" i="37"/>
  <c r="CA1755" i="37"/>
  <c r="CA1756" i="37"/>
  <c r="CA1757" i="37"/>
  <c r="CA1758" i="37"/>
  <c r="CA1759" i="37"/>
  <c r="CA1760" i="37"/>
  <c r="CA1761" i="37"/>
  <c r="CA1762" i="37"/>
  <c r="CA1763" i="37"/>
  <c r="CA1764" i="37"/>
  <c r="CA1765" i="37"/>
  <c r="CA1766" i="37"/>
  <c r="CA1767" i="37"/>
  <c r="CA1768" i="37"/>
  <c r="CA1769" i="37"/>
  <c r="CA1770" i="37"/>
  <c r="CA1771" i="37"/>
  <c r="CA1772" i="37"/>
  <c r="CA1773" i="37"/>
  <c r="CA1774" i="37"/>
  <c r="CA1775" i="37"/>
  <c r="CA1776" i="37"/>
  <c r="CA1777" i="37"/>
  <c r="CA1778" i="37"/>
  <c r="CA1779" i="37"/>
  <c r="CA1780" i="37"/>
  <c r="CA1781" i="37"/>
  <c r="CA1782" i="37"/>
  <c r="CA1783" i="37"/>
  <c r="CA1784" i="37"/>
  <c r="CA1785" i="37"/>
  <c r="CA1786" i="37"/>
  <c r="CA1787" i="37"/>
  <c r="CA1788" i="37"/>
  <c r="CA1789" i="37"/>
  <c r="CA1790" i="37"/>
  <c r="CA1791" i="37"/>
  <c r="CA1792" i="37"/>
  <c r="CA1793" i="37"/>
  <c r="CA1794" i="37"/>
  <c r="CA1795" i="37"/>
  <c r="CA1796" i="37"/>
  <c r="CA1797" i="37"/>
  <c r="CA1798" i="37"/>
  <c r="CA1799" i="37"/>
  <c r="CA1800" i="37"/>
  <c r="CA1801" i="37"/>
  <c r="CA1802" i="37"/>
  <c r="CA1803" i="37"/>
  <c r="CA1804" i="37"/>
  <c r="CA1805" i="37"/>
  <c r="CA1806" i="37"/>
  <c r="CA1807" i="37"/>
  <c r="CA1808" i="37"/>
  <c r="CA1809" i="37"/>
  <c r="CA1810" i="37"/>
  <c r="CA1811" i="37"/>
  <c r="CA1812" i="37"/>
  <c r="CA1813" i="37"/>
  <c r="CA1814" i="37"/>
  <c r="CA1815" i="37"/>
  <c r="CA1816" i="37"/>
  <c r="CA1817" i="37"/>
  <c r="CA1818" i="37"/>
  <c r="CA1819" i="37"/>
  <c r="CA1820" i="37"/>
  <c r="CA1821" i="37"/>
  <c r="CA1822" i="37"/>
  <c r="CA1823" i="37"/>
  <c r="CA1824" i="37"/>
  <c r="CA1825" i="37"/>
  <c r="CA1826" i="37"/>
  <c r="CA1827" i="37"/>
  <c r="CA1828" i="37"/>
  <c r="CA1829" i="37"/>
  <c r="CA1830" i="37"/>
  <c r="CA1831" i="37"/>
  <c r="CA1832" i="37"/>
  <c r="CA1833" i="37"/>
  <c r="CA1834" i="37"/>
  <c r="CA1835" i="37"/>
  <c r="CA1836" i="37"/>
  <c r="CA1837" i="37"/>
  <c r="CA1838" i="37"/>
  <c r="CA1839" i="37"/>
  <c r="CA1840" i="37"/>
  <c r="CA1841" i="37"/>
  <c r="CA1842" i="37"/>
  <c r="CA1843" i="37"/>
  <c r="CA1844" i="37"/>
  <c r="CA1845" i="37"/>
  <c r="CA1846" i="37"/>
  <c r="CA1847" i="37"/>
  <c r="CA1848" i="37"/>
  <c r="CA1849" i="37"/>
  <c r="CA1850" i="37"/>
  <c r="CA1851" i="37"/>
  <c r="CA1852" i="37"/>
  <c r="CA1853" i="37"/>
  <c r="CA1854" i="37"/>
  <c r="CA1855" i="37"/>
  <c r="CA1856" i="37"/>
  <c r="CA1857" i="37"/>
  <c r="CA1858" i="37"/>
  <c r="CA1859" i="37"/>
  <c r="CA1860" i="37"/>
  <c r="CA1861" i="37"/>
  <c r="CA1862" i="37"/>
  <c r="CA1863" i="37"/>
  <c r="CA1864" i="37"/>
  <c r="CA1865" i="37"/>
  <c r="CA1866" i="37"/>
  <c r="CA1867" i="37"/>
  <c r="CA1868" i="37"/>
  <c r="CA1869" i="37"/>
  <c r="CA1870" i="37"/>
  <c r="CA1871" i="37"/>
  <c r="CA1872" i="37"/>
  <c r="CA1873" i="37"/>
  <c r="CA1874" i="37"/>
  <c r="CA1875" i="37"/>
  <c r="CA1876" i="37"/>
  <c r="CA1877" i="37"/>
  <c r="CA1878" i="37"/>
  <c r="CA1879" i="37"/>
  <c r="CA1880" i="37"/>
  <c r="CA1881" i="37"/>
  <c r="CA1882" i="37"/>
  <c r="CA1883" i="37"/>
  <c r="CA1884" i="37"/>
  <c r="CA1885" i="37"/>
  <c r="CA1886" i="37"/>
  <c r="CA1887" i="37"/>
  <c r="CA1888" i="37"/>
  <c r="CA1889" i="37"/>
  <c r="CA1890" i="37"/>
  <c r="CA1891" i="37"/>
  <c r="CA1892" i="37"/>
  <c r="CA1893" i="37"/>
  <c r="CA1894" i="37"/>
  <c r="CA1895" i="37"/>
  <c r="CA1896" i="37"/>
  <c r="CA1897" i="37"/>
  <c r="CA1898" i="37"/>
  <c r="CA1899" i="37"/>
  <c r="CA1900" i="37"/>
  <c r="CA1901" i="37"/>
  <c r="CA1902" i="37"/>
  <c r="CA1903" i="37"/>
  <c r="CA1904" i="37"/>
  <c r="CA1905" i="37"/>
  <c r="CA1906" i="37"/>
  <c r="CA1907" i="37"/>
  <c r="CA1908" i="37"/>
  <c r="CA1909" i="37"/>
  <c r="CA1910" i="37"/>
  <c r="CA1911" i="37"/>
  <c r="CA1912" i="37"/>
  <c r="CA1913" i="37"/>
  <c r="CA1914" i="37"/>
  <c r="CA1915" i="37"/>
  <c r="CA1916" i="37"/>
  <c r="CA1917" i="37"/>
  <c r="CA1918" i="37"/>
  <c r="CA1919" i="37"/>
  <c r="CA1920" i="37"/>
  <c r="CA1921" i="37"/>
  <c r="CA1922" i="37"/>
  <c r="CA1923" i="37"/>
  <c r="CA1924" i="37"/>
  <c r="CA1925" i="37"/>
  <c r="CA1926" i="37"/>
  <c r="CA1927" i="37"/>
  <c r="CA1928" i="37"/>
  <c r="CA1929" i="37"/>
  <c r="CA1930" i="37"/>
  <c r="CA1931" i="37"/>
  <c r="CA1932" i="37"/>
  <c r="CA1933" i="37"/>
  <c r="CA1934" i="37"/>
  <c r="CA1935" i="37"/>
  <c r="CA1936" i="37"/>
  <c r="CA1937" i="37"/>
  <c r="CA1938" i="37"/>
  <c r="CA1939" i="37"/>
  <c r="CA1940" i="37"/>
  <c r="CA1941" i="37"/>
  <c r="CA1942" i="37"/>
  <c r="CA1943" i="37"/>
  <c r="CA1944" i="37"/>
  <c r="CA1945" i="37"/>
  <c r="CA1946" i="37"/>
  <c r="CA1947" i="37"/>
  <c r="CA1948" i="37"/>
  <c r="CA1949" i="37"/>
  <c r="CA1950" i="37"/>
  <c r="CA1951" i="37"/>
  <c r="CA1952" i="37"/>
  <c r="CA1953" i="37"/>
  <c r="CA1954" i="37"/>
  <c r="CA1955" i="37"/>
  <c r="CA1956" i="37"/>
  <c r="CA1957" i="37"/>
  <c r="CA1958" i="37"/>
  <c r="CA1959" i="37"/>
  <c r="CA1960" i="37"/>
  <c r="CA1961" i="37"/>
  <c r="CA1962" i="37"/>
  <c r="CA1963" i="37"/>
  <c r="CA1964" i="37"/>
  <c r="CA1965" i="37"/>
  <c r="CA1966" i="37"/>
  <c r="CA1967" i="37"/>
  <c r="CA1968" i="37"/>
  <c r="CA1969" i="37"/>
  <c r="CA1970" i="37"/>
  <c r="CA1971" i="37"/>
  <c r="CA1972" i="37"/>
  <c r="CA1973" i="37"/>
  <c r="CA1974" i="37"/>
  <c r="CA1975" i="37"/>
  <c r="CA1976" i="37"/>
  <c r="CA1977" i="37"/>
  <c r="CA1978" i="37"/>
  <c r="CA1979" i="37"/>
  <c r="CA1980" i="37"/>
  <c r="CA1981" i="37"/>
  <c r="CA1982" i="37"/>
  <c r="CA1983" i="37"/>
  <c r="CA1984" i="37"/>
  <c r="CA1985" i="37"/>
  <c r="CA1986" i="37"/>
  <c r="CA1987" i="37"/>
  <c r="CA1988" i="37"/>
  <c r="CA1989" i="37"/>
  <c r="CA1990" i="37"/>
  <c r="CA1991" i="37"/>
  <c r="CA1992" i="37"/>
  <c r="CA1993" i="37"/>
  <c r="CA1994" i="37"/>
  <c r="CA1995" i="37"/>
  <c r="CA1996" i="37"/>
  <c r="CA1997" i="37"/>
  <c r="CA1998" i="37"/>
  <c r="CA1999" i="37"/>
  <c r="CA2000" i="37"/>
  <c r="CA2001" i="37"/>
  <c r="CA2002" i="37"/>
  <c r="CA2003" i="37"/>
  <c r="CA2004" i="37"/>
  <c r="CA2005" i="37"/>
  <c r="CA2006" i="37"/>
  <c r="CA2007" i="37"/>
  <c r="CA2008" i="37"/>
  <c r="CA2009" i="37"/>
  <c r="CA2010" i="37"/>
  <c r="CA2011" i="37"/>
  <c r="CA2012" i="37"/>
  <c r="CA2013" i="37"/>
  <c r="CA2014" i="37"/>
  <c r="CA2015" i="37"/>
  <c r="CA2016" i="37"/>
  <c r="CA2017" i="37"/>
  <c r="CA2018" i="37"/>
  <c r="CA2019" i="37"/>
  <c r="CA2020" i="37"/>
  <c r="CA2021" i="37"/>
  <c r="CA2022" i="37"/>
  <c r="CA2023" i="37"/>
  <c r="CA2024" i="37"/>
  <c r="CA2025" i="37"/>
  <c r="CA2026" i="37"/>
  <c r="CA2027" i="37"/>
  <c r="CA2028" i="37"/>
  <c r="CA2029" i="37"/>
  <c r="CA2030" i="37"/>
  <c r="CA2031" i="37"/>
  <c r="CA2032" i="37"/>
  <c r="CA2033" i="37"/>
  <c r="CA2034" i="37"/>
  <c r="CA2035" i="37"/>
  <c r="CA2036" i="37"/>
  <c r="CA2037" i="37"/>
  <c r="CA2038" i="37"/>
  <c r="CA2039" i="37"/>
  <c r="CA2040" i="37"/>
  <c r="CA2041" i="37"/>
  <c r="CA2042" i="37"/>
  <c r="CA2043" i="37"/>
  <c r="CA2044" i="37"/>
  <c r="CA2045" i="37"/>
  <c r="CA2046" i="37"/>
  <c r="CA2047" i="37"/>
  <c r="CA2048" i="37"/>
  <c r="CA2049" i="37"/>
  <c r="CA2050" i="37"/>
  <c r="CA2051" i="37"/>
  <c r="CA2052" i="37"/>
  <c r="CA2053" i="37"/>
  <c r="CA2054" i="37"/>
  <c r="CA2055" i="37"/>
  <c r="CA2056" i="37"/>
  <c r="CA2057" i="37"/>
  <c r="CA2058" i="37"/>
  <c r="CA2059" i="37"/>
  <c r="CA2060" i="37"/>
  <c r="CA2061" i="37"/>
  <c r="CA2062" i="37"/>
  <c r="CA2063" i="37"/>
  <c r="CA2064" i="37"/>
  <c r="CA2065" i="37"/>
  <c r="CA2066" i="37"/>
  <c r="CA2067" i="37"/>
  <c r="CA2068" i="37"/>
  <c r="CA2069" i="37"/>
  <c r="CA2070" i="37"/>
  <c r="CA2071" i="37"/>
  <c r="CA2072" i="37"/>
  <c r="CA2073" i="37"/>
  <c r="CA2074" i="37"/>
  <c r="CA2075" i="37"/>
  <c r="CA2076" i="37"/>
  <c r="CA2077" i="37"/>
  <c r="CA2078" i="37"/>
  <c r="CA2079" i="37"/>
  <c r="CA2080" i="37"/>
  <c r="CA2081" i="37"/>
  <c r="CA2082" i="37"/>
  <c r="CA2083" i="37"/>
  <c r="CA2084" i="37"/>
  <c r="CA2085" i="37"/>
  <c r="CA2086" i="37"/>
  <c r="CA2087" i="37"/>
  <c r="CA2088" i="37"/>
  <c r="CA2089" i="37"/>
  <c r="CA2090" i="37"/>
  <c r="CA2091" i="37"/>
  <c r="CA2092" i="37"/>
  <c r="CA2093" i="37"/>
  <c r="CA2094" i="37"/>
  <c r="CA2095" i="37"/>
  <c r="CA2096" i="37"/>
  <c r="CA2097" i="37"/>
  <c r="CA2098" i="37"/>
  <c r="CA2099" i="37"/>
  <c r="CA2100" i="37"/>
  <c r="CA2101" i="37"/>
  <c r="CA2102" i="37"/>
  <c r="CA2103" i="37"/>
  <c r="CA2104" i="37"/>
  <c r="CA2105" i="37"/>
  <c r="CA2106" i="37"/>
  <c r="CA2107" i="37"/>
  <c r="CA2108" i="37"/>
  <c r="CA2109" i="37"/>
  <c r="CA2110" i="37"/>
  <c r="CA2111" i="37"/>
  <c r="CA2112" i="37"/>
  <c r="CA2113" i="37"/>
  <c r="CA2114" i="37"/>
  <c r="CA2115" i="37"/>
  <c r="CA2116" i="37"/>
  <c r="CA2117" i="37"/>
  <c r="CA2118" i="37"/>
  <c r="CA2119" i="37"/>
  <c r="CA2120" i="37"/>
  <c r="CA2121" i="37"/>
  <c r="CA2122" i="37"/>
  <c r="CA2123" i="37"/>
  <c r="CA2124" i="37"/>
  <c r="CA2125" i="37"/>
  <c r="CA2126" i="37"/>
  <c r="CA2127" i="37"/>
  <c r="CA2128" i="37"/>
  <c r="CA2129" i="37"/>
  <c r="CA2130" i="37"/>
  <c r="CA2131" i="37"/>
  <c r="CA2132" i="37"/>
  <c r="CA2133" i="37"/>
  <c r="CA2134" i="37"/>
  <c r="CA2135" i="37"/>
  <c r="CA2136" i="37"/>
  <c r="CA2137" i="37"/>
  <c r="CA2138" i="37"/>
  <c r="CA2139" i="37"/>
  <c r="CA2140" i="37"/>
  <c r="CA2141" i="37"/>
  <c r="CA2142" i="37"/>
  <c r="CA2143" i="37"/>
  <c r="CA2144" i="37"/>
  <c r="CA2145" i="37"/>
  <c r="CA2146" i="37"/>
  <c r="CA2147" i="37"/>
  <c r="CA2148" i="37"/>
  <c r="CA2149" i="37"/>
  <c r="CA2150" i="37"/>
  <c r="CA2151" i="37"/>
  <c r="CA2152" i="37"/>
  <c r="CA2153" i="37"/>
  <c r="CA2154" i="37"/>
  <c r="CA2155" i="37"/>
  <c r="CA2156" i="37"/>
  <c r="CA2157" i="37"/>
  <c r="CA2158" i="37"/>
  <c r="CA2159" i="37"/>
  <c r="CA2160" i="37"/>
  <c r="CA2161" i="37"/>
  <c r="CA2162" i="37"/>
  <c r="CA2163" i="37"/>
  <c r="CA2164" i="37"/>
  <c r="CA2165" i="37"/>
  <c r="CA2166" i="37"/>
  <c r="CA2167" i="37"/>
  <c r="CA2168" i="37"/>
  <c r="CA2169" i="37"/>
  <c r="CA2170" i="37"/>
  <c r="CA2171" i="37"/>
  <c r="CA2172" i="37"/>
  <c r="CA2173" i="37"/>
  <c r="CA2174" i="37"/>
  <c r="CA2175" i="37"/>
  <c r="CA2176" i="37"/>
  <c r="CA2177" i="37"/>
  <c r="CA2178" i="37"/>
  <c r="CA2179" i="37"/>
  <c r="CA2180" i="37"/>
  <c r="CA2181" i="37"/>
  <c r="CA2182" i="37"/>
  <c r="CA2183" i="37"/>
  <c r="CA2184" i="37"/>
  <c r="CA2185" i="37"/>
  <c r="CA2186" i="37"/>
  <c r="CA2187" i="37"/>
  <c r="CA2188" i="37"/>
  <c r="CA2189" i="37"/>
  <c r="CA2190" i="37"/>
  <c r="CA2191" i="37"/>
  <c r="CA2192" i="37"/>
  <c r="CA2193" i="37"/>
  <c r="CA2194" i="37"/>
  <c r="CA2195" i="37"/>
  <c r="CA2196" i="37"/>
  <c r="CA2197" i="37"/>
  <c r="CA2198" i="37"/>
  <c r="CA2199" i="37"/>
  <c r="CA2200" i="37"/>
  <c r="CA2201" i="37"/>
  <c r="CA2202" i="37"/>
  <c r="CA2203" i="37"/>
  <c r="CA2204" i="37"/>
  <c r="CA2205" i="37"/>
  <c r="CA2206" i="37"/>
  <c r="CA2207" i="37"/>
  <c r="CA2208" i="37"/>
  <c r="CA2209" i="37"/>
  <c r="CA2210" i="37"/>
  <c r="CA2211" i="37"/>
  <c r="CA2212" i="37"/>
  <c r="CA2213" i="37"/>
  <c r="CA2214" i="37"/>
  <c r="CA2215" i="37"/>
  <c r="CA2216" i="37"/>
  <c r="CA2217" i="37"/>
  <c r="CA2218" i="37"/>
  <c r="CA2219" i="37"/>
  <c r="CA2220" i="37"/>
  <c r="CA2221" i="37"/>
  <c r="CA2222" i="37"/>
  <c r="CA2223" i="37"/>
  <c r="CA2224" i="37"/>
  <c r="CA2225" i="37"/>
  <c r="CA2226" i="37"/>
  <c r="CA2227" i="37"/>
  <c r="CA2228" i="37"/>
  <c r="CA2229" i="37"/>
  <c r="CA2230" i="37"/>
  <c r="CA2231" i="37"/>
  <c r="CA2232" i="37"/>
  <c r="CA2233" i="37"/>
  <c r="CA2234" i="37"/>
  <c r="CA2235" i="37"/>
  <c r="CA2236" i="37"/>
  <c r="CA2237" i="37"/>
  <c r="CA2238" i="37"/>
  <c r="CA2239" i="37"/>
  <c r="CA2240" i="37"/>
  <c r="CA2241" i="37"/>
  <c r="CA2242" i="37"/>
  <c r="CA2243" i="37"/>
  <c r="CA2244" i="37"/>
  <c r="CA2245" i="37"/>
  <c r="CA2246" i="37"/>
  <c r="CA2247" i="37"/>
  <c r="CA2248" i="37"/>
  <c r="CA2249" i="37"/>
  <c r="CA2250" i="37"/>
  <c r="CA2251" i="37"/>
  <c r="CA2252" i="37"/>
  <c r="CA2253" i="37"/>
  <c r="CA2254" i="37"/>
  <c r="CA2255" i="37"/>
  <c r="CA2256" i="37"/>
  <c r="CA2257" i="37"/>
  <c r="CA2258" i="37"/>
  <c r="CA2259" i="37"/>
  <c r="CA2260" i="37"/>
  <c r="CA2261" i="37"/>
  <c r="CA2262" i="37"/>
  <c r="CA2263" i="37"/>
  <c r="CA2264" i="37"/>
  <c r="CA2265" i="37"/>
  <c r="CA2266" i="37"/>
  <c r="CA2267" i="37"/>
  <c r="CA2268" i="37"/>
  <c r="CA2269" i="37"/>
  <c r="CA2270" i="37"/>
  <c r="CA2271" i="37"/>
  <c r="CA2272" i="37"/>
  <c r="CA2273" i="37"/>
  <c r="CA2274" i="37"/>
  <c r="CA2275" i="37"/>
  <c r="CA2276" i="37"/>
  <c r="CA2277" i="37"/>
  <c r="CA2278" i="37"/>
  <c r="CA2279" i="37"/>
  <c r="CA2280" i="37"/>
  <c r="CA2281" i="37"/>
  <c r="CA2282" i="37"/>
  <c r="CA2283" i="37"/>
  <c r="CA2284" i="37"/>
  <c r="CA2285" i="37"/>
  <c r="CA2286" i="37"/>
  <c r="CA2287" i="37"/>
  <c r="CA2288" i="37"/>
  <c r="CA2289" i="37"/>
  <c r="CA2290" i="37"/>
  <c r="CA2291" i="37"/>
  <c r="CA2292" i="37"/>
  <c r="CA2293" i="37"/>
  <c r="CA2294" i="37"/>
  <c r="CA2295" i="37"/>
  <c r="CA2296" i="37"/>
  <c r="CA2297" i="37"/>
  <c r="CA2298" i="37"/>
  <c r="CA2299" i="37"/>
  <c r="CA2300" i="37"/>
  <c r="CA2301" i="37"/>
  <c r="CA2302" i="37"/>
  <c r="CA2303" i="37"/>
  <c r="CA2304" i="37"/>
  <c r="CA2305" i="37"/>
  <c r="CA2306" i="37"/>
  <c r="CA2307" i="37"/>
  <c r="CA2308" i="37"/>
  <c r="CA2309" i="37"/>
  <c r="CA2310" i="37"/>
  <c r="CA2311" i="37"/>
  <c r="CA2312" i="37"/>
  <c r="CA2313" i="37"/>
  <c r="CA2314" i="37"/>
  <c r="CA2315" i="37"/>
  <c r="CA2316" i="37"/>
  <c r="CA2317" i="37"/>
  <c r="CA2318" i="37"/>
  <c r="CA2319" i="37"/>
  <c r="CA2320" i="37"/>
  <c r="CA2321" i="37"/>
  <c r="CA2322" i="37"/>
  <c r="CA2323" i="37"/>
  <c r="CA2324" i="37"/>
  <c r="CA2325" i="37"/>
  <c r="CA2326" i="37"/>
  <c r="CA2327" i="37"/>
  <c r="CA2328" i="37"/>
  <c r="CA2329" i="37"/>
  <c r="CA2330" i="37"/>
  <c r="CA2331" i="37"/>
  <c r="CA2332" i="37"/>
  <c r="CA2333" i="37"/>
  <c r="CA2334" i="37"/>
  <c r="CA2335" i="37"/>
  <c r="CA2336" i="37"/>
  <c r="CA2337" i="37"/>
  <c r="CA2338" i="37"/>
  <c r="CA2339" i="37"/>
  <c r="CA2340" i="37"/>
  <c r="CA2341" i="37"/>
  <c r="CA2342" i="37"/>
  <c r="CA2343" i="37"/>
  <c r="CA2344" i="37"/>
  <c r="CA2345" i="37"/>
  <c r="CA2346" i="37"/>
  <c r="CA2347" i="37"/>
  <c r="CA2348" i="37"/>
  <c r="CA2349" i="37"/>
  <c r="CA2350" i="37"/>
  <c r="CA2351" i="37"/>
  <c r="CA2352" i="37"/>
  <c r="CA2353" i="37"/>
  <c r="CA2354" i="37"/>
  <c r="CA2355" i="37"/>
  <c r="CA2356" i="37"/>
  <c r="CA2357" i="37"/>
  <c r="CA2358" i="37"/>
  <c r="CA2359" i="37"/>
  <c r="CA2360" i="37"/>
  <c r="CA2361" i="37"/>
  <c r="CA2362" i="37"/>
  <c r="CA2363" i="37"/>
  <c r="CA2364" i="37"/>
  <c r="CA2365" i="37"/>
  <c r="CA2366" i="37"/>
  <c r="CA2367" i="37"/>
  <c r="CA2368" i="37"/>
  <c r="CA2369" i="37"/>
  <c r="CA2370" i="37"/>
  <c r="CA2371" i="37"/>
  <c r="CA2372" i="37"/>
  <c r="CA2373" i="37"/>
  <c r="CA2374" i="37"/>
  <c r="CA2375" i="37"/>
  <c r="CA2376" i="37"/>
  <c r="CA2377" i="37"/>
  <c r="CA2378" i="37"/>
  <c r="CA2379" i="37"/>
  <c r="CA2380" i="37"/>
  <c r="CA2381" i="37"/>
  <c r="CA2382" i="37"/>
  <c r="CA2383" i="37"/>
  <c r="CA2384" i="37"/>
  <c r="CA2385" i="37"/>
  <c r="CA2386" i="37"/>
  <c r="CA2387" i="37"/>
  <c r="CA2388" i="37"/>
  <c r="CA2389" i="37"/>
  <c r="CA2390" i="37"/>
  <c r="CA2391" i="37"/>
  <c r="CA2392" i="37"/>
  <c r="CA2393" i="37"/>
  <c r="CA2394" i="37"/>
  <c r="CA2395" i="37"/>
  <c r="CA2396" i="37"/>
  <c r="CA2397" i="37"/>
  <c r="CA2398" i="37"/>
  <c r="CA2399" i="37"/>
  <c r="CA2400" i="37"/>
  <c r="CA2401" i="37"/>
  <c r="CA2402" i="37"/>
  <c r="CA2403" i="37"/>
  <c r="CA2404" i="37"/>
  <c r="CA2405" i="37"/>
  <c r="CA2406" i="37"/>
  <c r="CA2407" i="37"/>
  <c r="CA2408" i="37"/>
  <c r="CA2409" i="37"/>
  <c r="CA2410" i="37"/>
  <c r="CA2411" i="37"/>
  <c r="CA2412" i="37"/>
  <c r="CA2413" i="37"/>
  <c r="CA2414" i="37"/>
  <c r="CA2415" i="37"/>
  <c r="CA2416" i="37"/>
  <c r="CA2417" i="37"/>
  <c r="CA2418" i="37"/>
  <c r="CA2419" i="37"/>
  <c r="CA2420" i="37"/>
  <c r="CA2421" i="37"/>
  <c r="CA2422" i="37"/>
  <c r="CA2423" i="37"/>
  <c r="CA2424" i="37"/>
  <c r="CA2425" i="37"/>
  <c r="CA2426" i="37"/>
  <c r="CA2427" i="37"/>
  <c r="CA2428" i="37"/>
  <c r="CA2429" i="37"/>
  <c r="CA2430" i="37"/>
  <c r="CA2431" i="37"/>
  <c r="CA2432" i="37"/>
  <c r="CA2433" i="37"/>
  <c r="CA2434" i="37"/>
  <c r="CA2435" i="37"/>
  <c r="CA2436" i="37"/>
  <c r="CA2437" i="37"/>
  <c r="CA2438" i="37"/>
  <c r="CA2439" i="37"/>
  <c r="CA2440" i="37"/>
  <c r="CA2441" i="37"/>
  <c r="CA2442" i="37"/>
  <c r="CA2443" i="37"/>
  <c r="CA2444" i="37"/>
  <c r="CA2445" i="37"/>
  <c r="CA2446" i="37"/>
  <c r="CA2447" i="37"/>
  <c r="CA2448" i="37"/>
  <c r="CA2449" i="37"/>
  <c r="CA2450" i="37"/>
  <c r="CA2451" i="37"/>
  <c r="CA2452" i="37"/>
  <c r="CA2453" i="37"/>
  <c r="CA2454" i="37"/>
  <c r="CA2455" i="37"/>
  <c r="CA2456" i="37"/>
  <c r="CA2457" i="37"/>
  <c r="CA2458" i="37"/>
  <c r="CA2459" i="37"/>
  <c r="CA2460" i="37"/>
  <c r="CA2461" i="37"/>
  <c r="CA2462" i="37"/>
  <c r="CA2463" i="37"/>
  <c r="CA2464" i="37"/>
  <c r="CA2465" i="37"/>
  <c r="CA2466" i="37"/>
  <c r="CA2467" i="37"/>
  <c r="CA2468" i="37"/>
  <c r="CA2469" i="37"/>
  <c r="CA2470" i="37"/>
  <c r="CA2471" i="37"/>
  <c r="CA2472" i="37"/>
  <c r="CA2473" i="37"/>
  <c r="CA2474" i="37"/>
  <c r="CA2475" i="37"/>
  <c r="CA2476" i="37"/>
  <c r="CA2477" i="37"/>
  <c r="CA2478" i="37"/>
  <c r="CA2479" i="37"/>
  <c r="CA2480" i="37"/>
  <c r="CA2481" i="37"/>
  <c r="CA2482" i="37"/>
  <c r="CA2483" i="37"/>
  <c r="CA2484" i="37"/>
  <c r="CA2485" i="37"/>
  <c r="CA2486" i="37"/>
  <c r="CA2487" i="37"/>
  <c r="CA2488" i="37"/>
  <c r="CA2489" i="37"/>
  <c r="CA2490" i="37"/>
  <c r="CA2491" i="37"/>
  <c r="CA2492" i="37"/>
  <c r="CA2493" i="37"/>
  <c r="CA2494" i="37"/>
  <c r="CA2495" i="37"/>
  <c r="CA2496" i="37"/>
  <c r="CA2497" i="37"/>
  <c r="CA2498" i="37"/>
  <c r="CA2499" i="37"/>
  <c r="CA2500" i="37"/>
  <c r="CA2501" i="37"/>
  <c r="CA2502" i="37"/>
  <c r="CA2503" i="37"/>
  <c r="CA2504" i="37"/>
  <c r="CA2505" i="37"/>
  <c r="CA2506" i="37"/>
  <c r="CA2507" i="37"/>
  <c r="CA2508" i="37"/>
  <c r="CA2509" i="37"/>
  <c r="CA2510" i="37"/>
  <c r="CA2511" i="37"/>
  <c r="CA2512" i="37"/>
  <c r="CA2513" i="37"/>
  <c r="CA2514" i="37"/>
  <c r="CA2515" i="37"/>
  <c r="CA2516" i="37"/>
  <c r="CA2517" i="37"/>
  <c r="CA2518" i="37"/>
  <c r="CA2519" i="37"/>
  <c r="CA2520" i="37"/>
  <c r="CA2521" i="37"/>
  <c r="CA2522" i="37"/>
  <c r="CA2523" i="37"/>
  <c r="CA2524" i="37"/>
  <c r="CA2525" i="37"/>
  <c r="CA2526" i="37"/>
  <c r="CA2527" i="37"/>
  <c r="CA2528" i="37"/>
  <c r="CA2529" i="37"/>
  <c r="CA2530" i="37"/>
  <c r="CA2531" i="37"/>
  <c r="CA2532" i="37"/>
  <c r="CA2533" i="37"/>
  <c r="CA2534" i="37"/>
  <c r="CA2535" i="37"/>
  <c r="CA2536" i="37"/>
  <c r="CA2537" i="37"/>
  <c r="CA2538" i="37"/>
  <c r="CA2539" i="37"/>
  <c r="CA2540" i="37"/>
  <c r="CA2541" i="37"/>
  <c r="CA2542" i="37"/>
  <c r="CA2543" i="37"/>
  <c r="CA2544" i="37"/>
  <c r="CA2545" i="37"/>
  <c r="CA2546" i="37"/>
  <c r="CA2547" i="37"/>
  <c r="CA2548" i="37"/>
  <c r="CA2549" i="37"/>
  <c r="CA2550" i="37"/>
  <c r="CA2551" i="37"/>
  <c r="CA2552" i="37"/>
  <c r="CA2553" i="37"/>
  <c r="CA2554" i="37"/>
  <c r="CA2555" i="37"/>
  <c r="CA2556" i="37"/>
  <c r="CA2557" i="37"/>
  <c r="CA2558" i="37"/>
  <c r="CA2559" i="37"/>
  <c r="CA2560" i="37"/>
  <c r="CA2561" i="37"/>
  <c r="CA2562" i="37"/>
  <c r="CA2563" i="37"/>
  <c r="CA2564" i="37"/>
  <c r="CA2565" i="37"/>
  <c r="CA2566" i="37"/>
  <c r="CA2567" i="37"/>
  <c r="CA2568" i="37"/>
  <c r="CA2569" i="37"/>
  <c r="CA2570" i="37"/>
  <c r="CA2571" i="37"/>
  <c r="CA2572" i="37"/>
  <c r="CA2573" i="37"/>
  <c r="CA2574" i="37"/>
  <c r="CA2575" i="37"/>
  <c r="CA2576" i="37"/>
  <c r="CA2577" i="37"/>
  <c r="CA2578" i="37"/>
  <c r="CA2579" i="37"/>
  <c r="CA2580" i="37"/>
  <c r="CA2581" i="37"/>
  <c r="CA2582" i="37"/>
  <c r="CA2583" i="37"/>
  <c r="CA2584" i="37"/>
  <c r="CA2585" i="37"/>
  <c r="CA2586" i="37"/>
  <c r="CA2587" i="37"/>
  <c r="CA2588" i="37"/>
  <c r="CA2589" i="37"/>
  <c r="CA2590" i="37"/>
  <c r="CA2591" i="37"/>
  <c r="CA2592" i="37"/>
  <c r="CA2593" i="37"/>
  <c r="CA2594" i="37"/>
  <c r="CA2595" i="37"/>
  <c r="CA2596" i="37"/>
  <c r="CA2597" i="37"/>
  <c r="CA2598" i="37"/>
  <c r="CA2599" i="37"/>
  <c r="CA2600" i="37"/>
  <c r="CA2601" i="37"/>
  <c r="CA2602" i="37"/>
  <c r="CA2603" i="37"/>
  <c r="CA2604" i="37"/>
  <c r="CA2605" i="37"/>
  <c r="CA2606" i="37"/>
  <c r="CA2607" i="37"/>
  <c r="CA2608" i="37"/>
  <c r="CA2609" i="37"/>
  <c r="CA2610" i="37"/>
  <c r="CA2611" i="37"/>
  <c r="CA2612" i="37"/>
  <c r="CA2613" i="37"/>
  <c r="CA2614" i="37"/>
  <c r="CA2615" i="37"/>
  <c r="CA2616" i="37"/>
  <c r="CA2617" i="37"/>
  <c r="CA2618" i="37"/>
  <c r="CA2619" i="37"/>
  <c r="CA2620" i="37"/>
  <c r="CA2621" i="37"/>
  <c r="CA2622" i="37"/>
  <c r="CA2623" i="37"/>
  <c r="CA2624" i="37"/>
  <c r="CA2625" i="37"/>
  <c r="CA2626" i="37"/>
  <c r="CA2627" i="37"/>
  <c r="CA2628" i="37"/>
  <c r="CA2629" i="37"/>
  <c r="CA2630" i="37"/>
  <c r="CA2631" i="37"/>
  <c r="CA2632" i="37"/>
  <c r="CA2633" i="37"/>
  <c r="CA2634" i="37"/>
  <c r="CA2635" i="37"/>
  <c r="CA2636" i="37"/>
  <c r="CA2637" i="37"/>
  <c r="CA2638" i="37"/>
  <c r="CA2639" i="37"/>
  <c r="CA2640" i="37"/>
  <c r="CA2641" i="37"/>
  <c r="CA2642" i="37"/>
  <c r="CA2643" i="37"/>
  <c r="CA2644" i="37"/>
  <c r="CA2645" i="37"/>
  <c r="CA2646" i="37"/>
  <c r="CA2647" i="37"/>
  <c r="CA2648" i="37"/>
  <c r="CA2649" i="37"/>
  <c r="CA2650" i="37"/>
  <c r="CA2651" i="37"/>
  <c r="CA2652" i="37"/>
  <c r="CA2653" i="37"/>
  <c r="CA2654" i="37"/>
  <c r="CA2655" i="37"/>
  <c r="CA2656" i="37"/>
  <c r="CA2657" i="37"/>
  <c r="CA2658" i="37"/>
  <c r="CA2659" i="37"/>
  <c r="CA2660" i="37"/>
  <c r="CA2661" i="37"/>
  <c r="CA2662" i="37"/>
  <c r="CA2663" i="37"/>
  <c r="CA2664" i="37"/>
  <c r="CA2665" i="37"/>
  <c r="CA2666" i="37"/>
  <c r="CA2667" i="37"/>
  <c r="CA2668" i="37"/>
  <c r="CA2669" i="37"/>
  <c r="CA2670" i="37"/>
  <c r="CA2671" i="37"/>
  <c r="CA2672" i="37"/>
  <c r="CA2673" i="37"/>
  <c r="CA2674" i="37"/>
  <c r="CA2675" i="37"/>
  <c r="CA2676" i="37"/>
  <c r="CA2677" i="37"/>
  <c r="CA2678" i="37"/>
  <c r="CA2679" i="37"/>
  <c r="CA2680" i="37"/>
  <c r="CA2681" i="37"/>
  <c r="CA2682" i="37"/>
  <c r="CA2683" i="37"/>
  <c r="CA2684" i="37"/>
  <c r="CA2685" i="37"/>
  <c r="CA2686" i="37"/>
  <c r="CA2687" i="37"/>
  <c r="CA2688" i="37"/>
  <c r="CA2689" i="37"/>
  <c r="CA2690" i="37"/>
  <c r="CA2691" i="37"/>
  <c r="CA2692" i="37"/>
  <c r="CA2693" i="37"/>
  <c r="CA2694" i="37"/>
  <c r="CA2695" i="37"/>
  <c r="CA2696" i="37"/>
  <c r="CA2697" i="37"/>
  <c r="CA2698" i="37"/>
  <c r="CA2699" i="37"/>
  <c r="CA2700" i="37"/>
  <c r="CA2701" i="37"/>
  <c r="CA2702" i="37"/>
  <c r="CA2703" i="37"/>
  <c r="CA2704" i="37"/>
  <c r="CA2705" i="37"/>
  <c r="CA2706" i="37"/>
  <c r="CA2707" i="37"/>
  <c r="CA2708" i="37"/>
  <c r="CA2709" i="37"/>
  <c r="CA2710" i="37"/>
  <c r="CA2711" i="37"/>
  <c r="CA2712" i="37"/>
  <c r="CA2713" i="37"/>
  <c r="CA2714" i="37"/>
  <c r="CA2715" i="37"/>
  <c r="CA2716" i="37"/>
  <c r="CA2717" i="37"/>
  <c r="CA2718" i="37"/>
  <c r="CA2719" i="37"/>
  <c r="CA2720" i="37"/>
  <c r="CA2721" i="37"/>
  <c r="CA2722" i="37"/>
  <c r="CA2723" i="37"/>
  <c r="CA2724" i="37"/>
  <c r="CA2725" i="37"/>
  <c r="CA2726" i="37"/>
  <c r="CA2727" i="37"/>
  <c r="CA2728" i="37"/>
  <c r="CA2729" i="37"/>
  <c r="CA2730" i="37"/>
  <c r="CA2731" i="37"/>
  <c r="CA2732" i="37"/>
  <c r="CA2733" i="37"/>
  <c r="CA2734" i="37"/>
  <c r="CA2735" i="37"/>
  <c r="CA2736" i="37"/>
  <c r="CA2737" i="37"/>
  <c r="CA2738" i="37"/>
  <c r="CA2739" i="37"/>
  <c r="CA2740" i="37"/>
  <c r="CA2741" i="37"/>
  <c r="CA2742" i="37"/>
  <c r="CA2743" i="37"/>
  <c r="CA2744" i="37"/>
  <c r="CA2745" i="37"/>
  <c r="CA2746" i="37"/>
  <c r="CA2747" i="37"/>
  <c r="CA2748" i="37"/>
  <c r="CA2749" i="37"/>
  <c r="CA2750" i="37"/>
  <c r="CA2751" i="37"/>
  <c r="CA2752" i="37"/>
  <c r="CA2753" i="37"/>
  <c r="CA2754" i="37"/>
  <c r="CA2755" i="37"/>
  <c r="CA2756" i="37"/>
  <c r="CA2757" i="37"/>
  <c r="CA2758" i="37"/>
  <c r="CA2759" i="37"/>
  <c r="CA2760" i="37"/>
  <c r="CA2761" i="37"/>
  <c r="CA2762" i="37"/>
  <c r="CA2763" i="37"/>
  <c r="CA2764" i="37"/>
  <c r="CA2765" i="37"/>
  <c r="CA2766" i="37"/>
  <c r="CA2767" i="37"/>
  <c r="CA2768" i="37"/>
  <c r="CA2769" i="37"/>
  <c r="CA2770" i="37"/>
  <c r="CA2771" i="37"/>
  <c r="CA2772" i="37"/>
  <c r="CA2773" i="37"/>
  <c r="CA2774" i="37"/>
  <c r="CA2775" i="37"/>
  <c r="CA2776" i="37"/>
  <c r="CA2777" i="37"/>
  <c r="CA2778" i="37"/>
  <c r="CA2779" i="37"/>
  <c r="CA2780" i="37"/>
  <c r="CA2781" i="37"/>
  <c r="CA2782" i="37"/>
  <c r="CA2783" i="37"/>
  <c r="CA2784" i="37"/>
  <c r="CA2785" i="37"/>
  <c r="CA2786" i="37"/>
  <c r="CA2787" i="37"/>
  <c r="CA2788" i="37"/>
  <c r="CA2789" i="37"/>
  <c r="CA2790" i="37"/>
  <c r="CA2791" i="37"/>
  <c r="CA2792" i="37"/>
  <c r="CA2793" i="37"/>
  <c r="CA2794" i="37"/>
  <c r="CA2795" i="37"/>
  <c r="CA2796" i="37"/>
  <c r="CA2797" i="37"/>
  <c r="CA2798" i="37"/>
  <c r="CA2799" i="37"/>
  <c r="CA2800" i="37"/>
  <c r="CA2801" i="37"/>
  <c r="CA2802" i="37"/>
  <c r="CA2803" i="37"/>
  <c r="CA2804" i="37"/>
  <c r="CA2805" i="37"/>
  <c r="CA2806" i="37"/>
  <c r="CA2807" i="37"/>
  <c r="CA2808" i="37"/>
  <c r="CA2809" i="37"/>
  <c r="CA2810" i="37"/>
  <c r="CA2811" i="37"/>
  <c r="CA2812" i="37"/>
  <c r="CA2813" i="37"/>
  <c r="CA2814" i="37"/>
  <c r="CA2815" i="37"/>
  <c r="CA2816" i="37"/>
  <c r="CA2817" i="37"/>
  <c r="CA2818" i="37"/>
  <c r="CA2819" i="37"/>
  <c r="CA2820" i="37"/>
  <c r="CA2821" i="37"/>
  <c r="CA2822" i="37"/>
  <c r="CA2823" i="37"/>
  <c r="CA2824" i="37"/>
  <c r="CA2825" i="37"/>
  <c r="CA2826" i="37"/>
  <c r="CA2827" i="37"/>
  <c r="CA2828" i="37"/>
  <c r="CA2829" i="37"/>
  <c r="CA2830" i="37"/>
  <c r="CA2831" i="37"/>
  <c r="CA2832" i="37"/>
  <c r="CA2833" i="37"/>
  <c r="CA2834" i="37"/>
  <c r="CA2835" i="37"/>
  <c r="CA2836" i="37"/>
  <c r="CA2837" i="37"/>
  <c r="CA2838" i="37"/>
  <c r="CA2839" i="37"/>
  <c r="CA2840" i="37"/>
  <c r="CA2841" i="37"/>
  <c r="CA2842" i="37"/>
  <c r="CA2843" i="37"/>
  <c r="CA2844" i="37"/>
  <c r="CA2845" i="37"/>
  <c r="CA2846" i="37"/>
  <c r="CA2847" i="37"/>
  <c r="CA2848" i="37"/>
  <c r="CA2849" i="37"/>
  <c r="CA2850" i="37"/>
  <c r="CA2851" i="37"/>
  <c r="CA2852" i="37"/>
  <c r="CA2853" i="37"/>
  <c r="CA2854" i="37"/>
  <c r="CA2855" i="37"/>
  <c r="CA2856" i="37"/>
  <c r="CA2857" i="37"/>
  <c r="CA2858" i="37"/>
  <c r="CA2859" i="37"/>
  <c r="CA2860" i="37"/>
  <c r="CA2861" i="37"/>
  <c r="CA2862" i="37"/>
  <c r="CA2863" i="37"/>
  <c r="CA2864" i="37"/>
  <c r="CA2865" i="37"/>
  <c r="CA2866" i="37"/>
  <c r="CA2867" i="37"/>
  <c r="CA2868" i="37"/>
  <c r="CA2869" i="37"/>
  <c r="CA2870" i="37"/>
  <c r="CA2871" i="37"/>
  <c r="CA2872" i="37"/>
  <c r="CA2873" i="37"/>
  <c r="CA2874" i="37"/>
  <c r="CA2875" i="37"/>
  <c r="CA2876" i="37"/>
  <c r="CA2877" i="37"/>
  <c r="CA2878" i="37"/>
  <c r="CA2879" i="37"/>
  <c r="CA2880" i="37"/>
  <c r="CA2881" i="37"/>
  <c r="CA2882" i="37"/>
  <c r="CA2883" i="37"/>
  <c r="CA2884" i="37"/>
  <c r="CA2885" i="37"/>
  <c r="CA2886" i="37"/>
  <c r="CA2887" i="37"/>
  <c r="CA2888" i="37"/>
  <c r="CA2889" i="37"/>
  <c r="CA2890" i="37"/>
  <c r="CA2891" i="37"/>
  <c r="CA2892" i="37"/>
  <c r="CA2893" i="37"/>
  <c r="CA2894" i="37"/>
  <c r="CA2895" i="37"/>
  <c r="CA2896" i="37"/>
  <c r="CA2897" i="37"/>
  <c r="CA2898" i="37"/>
  <c r="CA2899" i="37"/>
  <c r="CA2900" i="37"/>
  <c r="CA2901" i="37"/>
  <c r="CA2902" i="37"/>
  <c r="CA2903" i="37"/>
  <c r="CA2904" i="37"/>
  <c r="CA2905" i="37"/>
  <c r="CA2906" i="37"/>
  <c r="CA2907" i="37"/>
  <c r="CA2908" i="37"/>
  <c r="CA2909" i="37"/>
  <c r="CA2910" i="37"/>
  <c r="CA2911" i="37"/>
  <c r="CA2912" i="37"/>
  <c r="CA2913" i="37"/>
  <c r="CA2914" i="37"/>
  <c r="CA2915" i="37"/>
  <c r="CA2916" i="37"/>
  <c r="CA2917" i="37"/>
  <c r="CA2918" i="37"/>
  <c r="CA2919" i="37"/>
  <c r="CA2920" i="37"/>
  <c r="CA2921" i="37"/>
  <c r="CA2922" i="37"/>
  <c r="CA2923" i="37"/>
  <c r="CA2924" i="37"/>
  <c r="CA2925" i="37"/>
  <c r="CA2926" i="37"/>
  <c r="CA2927" i="37"/>
  <c r="CA2928" i="37"/>
  <c r="CA2929" i="37"/>
  <c r="CA2930" i="37"/>
  <c r="CA2931" i="37"/>
  <c r="CA2932" i="37"/>
  <c r="CA2933" i="37"/>
  <c r="CA2934" i="37"/>
  <c r="CA2935" i="37"/>
  <c r="CA2936" i="37"/>
  <c r="CA2937" i="37"/>
  <c r="CA2938" i="37"/>
  <c r="CA2939" i="37"/>
  <c r="CA2940" i="37"/>
  <c r="CA2941" i="37"/>
  <c r="CA2942" i="37"/>
  <c r="CA2943" i="37"/>
  <c r="CA2944" i="37"/>
  <c r="CA2945" i="37"/>
  <c r="CA2946" i="37"/>
  <c r="CA2947" i="37"/>
  <c r="CA2948" i="37"/>
  <c r="CA2949" i="37"/>
  <c r="CA2950" i="37"/>
  <c r="CA2951" i="37"/>
  <c r="CA2952" i="37"/>
  <c r="CA2953" i="37"/>
  <c r="CA2954" i="37"/>
  <c r="CA2955" i="37"/>
  <c r="CA2956" i="37"/>
  <c r="CA2957" i="37"/>
  <c r="CA2958" i="37"/>
  <c r="CA2959" i="37"/>
  <c r="CA2960" i="37"/>
  <c r="CA2961" i="37"/>
  <c r="CA2962" i="37"/>
  <c r="CA2963" i="37"/>
  <c r="CA2964" i="37"/>
  <c r="CA2965" i="37"/>
  <c r="CA2966" i="37"/>
  <c r="CA2967" i="37"/>
  <c r="CA2968" i="37"/>
  <c r="CA2969" i="37"/>
  <c r="CA2970" i="37"/>
  <c r="CA2971" i="37"/>
  <c r="CA2972" i="37"/>
  <c r="CA2973" i="37"/>
  <c r="CA2974" i="37"/>
  <c r="CA2975" i="37"/>
  <c r="CA2976" i="37"/>
  <c r="CA2977" i="37"/>
  <c r="CA2978" i="37"/>
  <c r="CA2979" i="37"/>
  <c r="CA2980" i="37"/>
  <c r="CA2981" i="37"/>
  <c r="CA2982" i="37"/>
  <c r="CA2983" i="37"/>
  <c r="CA2984" i="37"/>
  <c r="CA2985" i="37"/>
  <c r="CA2986" i="37"/>
  <c r="CA2987" i="37"/>
  <c r="CA2988" i="37"/>
  <c r="CA2989" i="37"/>
  <c r="CA2990" i="37"/>
  <c r="CA2991" i="37"/>
  <c r="CA2992" i="37"/>
  <c r="CA2993" i="37"/>
  <c r="CA2994" i="37"/>
  <c r="CA2995" i="37"/>
  <c r="CA2996" i="37"/>
  <c r="CA2997" i="37"/>
  <c r="CA2998" i="37"/>
  <c r="CA2999" i="37"/>
  <c r="CA3000" i="37"/>
  <c r="CA3001" i="37"/>
  <c r="CA3002" i="37"/>
  <c r="CA3003" i="37"/>
  <c r="CA3004" i="37"/>
  <c r="CA3005" i="37"/>
  <c r="CA3006" i="37"/>
  <c r="CA3007" i="37"/>
  <c r="CA3008" i="37"/>
  <c r="CA3009" i="37"/>
  <c r="CA3010" i="37"/>
  <c r="CA3011" i="37"/>
  <c r="CA3012" i="37"/>
  <c r="CA3013" i="37"/>
  <c r="CA3014" i="37"/>
  <c r="CA3015" i="37"/>
  <c r="CA3016" i="37"/>
  <c r="CA3017" i="37"/>
  <c r="CA3018" i="37"/>
  <c r="CA3019" i="37"/>
  <c r="CA3020" i="37"/>
  <c r="CA3021" i="37"/>
  <c r="CA3022" i="37"/>
  <c r="CA3023" i="37"/>
  <c r="CA3024" i="37"/>
  <c r="CA3025" i="37"/>
  <c r="CA3026" i="37"/>
  <c r="CA3027" i="37"/>
  <c r="CA3028" i="37"/>
  <c r="CA3029" i="37"/>
  <c r="CA3030" i="37"/>
  <c r="CA3031" i="37"/>
  <c r="CA3032" i="37"/>
  <c r="CA3033" i="37"/>
  <c r="CA3034" i="37"/>
  <c r="CA3035" i="37"/>
  <c r="CA3036" i="37"/>
  <c r="CA3037" i="37"/>
  <c r="CA3038" i="37"/>
  <c r="CA3039" i="37"/>
  <c r="CA3040" i="37"/>
  <c r="CA3041" i="37"/>
  <c r="CA3042" i="37"/>
  <c r="CA3043" i="37"/>
  <c r="CA3044" i="37"/>
  <c r="CA3045" i="37"/>
  <c r="CA3046" i="37"/>
  <c r="CA3047" i="37"/>
  <c r="CA3048" i="37"/>
  <c r="CA3049" i="37"/>
  <c r="CA3050" i="37"/>
  <c r="CA3051" i="37"/>
  <c r="CA3052" i="37"/>
  <c r="CA3053" i="37"/>
  <c r="CA3054" i="37"/>
  <c r="CA3055" i="37"/>
  <c r="CA3056" i="37"/>
  <c r="CA3057" i="37"/>
  <c r="CA3058" i="37"/>
  <c r="CA3059" i="37"/>
  <c r="CA3060" i="37"/>
  <c r="CA3061" i="37"/>
  <c r="CA3062" i="37"/>
  <c r="CA3063" i="37"/>
  <c r="CA3064" i="37"/>
  <c r="CA3065" i="37"/>
  <c r="CA3066" i="37"/>
  <c r="CA3067" i="37"/>
  <c r="CA3068" i="37"/>
  <c r="CA3069" i="37"/>
  <c r="CA3070" i="37"/>
  <c r="CA3071" i="37"/>
  <c r="CA3072" i="37"/>
  <c r="CA3073" i="37"/>
  <c r="CA3074" i="37"/>
  <c r="CA3075" i="37"/>
  <c r="CA3076" i="37"/>
  <c r="CA3077" i="37"/>
  <c r="CA3078" i="37"/>
  <c r="CA3079" i="37"/>
  <c r="CA3080" i="37"/>
  <c r="CA3081" i="37"/>
  <c r="CA3082" i="37"/>
  <c r="CA3083" i="37"/>
  <c r="CA3084" i="37"/>
  <c r="CA3085" i="37"/>
  <c r="CA3086" i="37"/>
  <c r="CA3087" i="37"/>
  <c r="CA3088" i="37"/>
  <c r="CA3089" i="37"/>
  <c r="CA3090" i="37"/>
  <c r="CA3091" i="37"/>
  <c r="CA3092" i="37"/>
  <c r="CA3093" i="37"/>
  <c r="CA3094" i="37"/>
  <c r="CA3095" i="37"/>
  <c r="CA3096" i="37"/>
  <c r="CA3097" i="37"/>
  <c r="CA3098" i="37"/>
  <c r="CA3099" i="37"/>
  <c r="CA3100" i="37"/>
  <c r="CA3101" i="37"/>
  <c r="CA3102" i="37"/>
  <c r="CA3103" i="37"/>
  <c r="CA3104" i="37"/>
  <c r="CA3105" i="37"/>
  <c r="CA3106" i="37"/>
  <c r="CA3107" i="37"/>
  <c r="CA3108" i="37"/>
  <c r="CA3109" i="37"/>
  <c r="CA3110" i="37"/>
  <c r="CA3111" i="37"/>
  <c r="CA3112" i="37"/>
  <c r="CA3113" i="37"/>
  <c r="CA3114" i="37"/>
  <c r="CA3115" i="37"/>
  <c r="CA8" i="37"/>
  <c r="CA9" i="37"/>
  <c r="CA10" i="37"/>
  <c r="CA11" i="37"/>
  <c r="CA12" i="37"/>
  <c r="CA13" i="37"/>
  <c r="CA14" i="37"/>
  <c r="CA15" i="37"/>
  <c r="CA16" i="37"/>
  <c r="CA17" i="37"/>
  <c r="CA18" i="37"/>
  <c r="CA19" i="37"/>
  <c r="CA20" i="37"/>
  <c r="CA7" i="37"/>
  <c r="BY22" i="37"/>
  <c r="BY23" i="37"/>
  <c r="BY24" i="37"/>
  <c r="BY25" i="37"/>
  <c r="BY26" i="37"/>
  <c r="BY27" i="37"/>
  <c r="BY28" i="37"/>
  <c r="BY29" i="37"/>
  <c r="BY30" i="37"/>
  <c r="BY31" i="37"/>
  <c r="BY32" i="37"/>
  <c r="BY33" i="37"/>
  <c r="BY34" i="37"/>
  <c r="BY35" i="37"/>
  <c r="BY36" i="37"/>
  <c r="BY37" i="37"/>
  <c r="BY38" i="37"/>
  <c r="BY39" i="37"/>
  <c r="BY40" i="37"/>
  <c r="BY41" i="37"/>
  <c r="BY42" i="37"/>
  <c r="BY43" i="37"/>
  <c r="BY44" i="37"/>
  <c r="BY45" i="37"/>
  <c r="BY46" i="37"/>
  <c r="BY47" i="37"/>
  <c r="BY48" i="37"/>
  <c r="BY49" i="37"/>
  <c r="BY50" i="37"/>
  <c r="BY51" i="37"/>
  <c r="BY52" i="37"/>
  <c r="BY53" i="37"/>
  <c r="BY54" i="37"/>
  <c r="BY55" i="37"/>
  <c r="BY56" i="37"/>
  <c r="BY57" i="37"/>
  <c r="BY58" i="37"/>
  <c r="BY59" i="37"/>
  <c r="BY60" i="37"/>
  <c r="BY61" i="37"/>
  <c r="BY62" i="37"/>
  <c r="BY63" i="37"/>
  <c r="BY64" i="37"/>
  <c r="BY65" i="37"/>
  <c r="BY66" i="37"/>
  <c r="BY67" i="37"/>
  <c r="BY68" i="37"/>
  <c r="BY69" i="37"/>
  <c r="BY70" i="37"/>
  <c r="BY71" i="37"/>
  <c r="BY72" i="37"/>
  <c r="BY73" i="37"/>
  <c r="BY74" i="37"/>
  <c r="BY75" i="37"/>
  <c r="BY76" i="37"/>
  <c r="BY77" i="37"/>
  <c r="BY78" i="37"/>
  <c r="BY79" i="37"/>
  <c r="BY80" i="37"/>
  <c r="BY81" i="37"/>
  <c r="BY82" i="37"/>
  <c r="BY83" i="37"/>
  <c r="BY84" i="37"/>
  <c r="BY85" i="37"/>
  <c r="BY86" i="37"/>
  <c r="BY87" i="37"/>
  <c r="BY88" i="37"/>
  <c r="BY89" i="37"/>
  <c r="BY90" i="37"/>
  <c r="BY91" i="37"/>
  <c r="BY92" i="37"/>
  <c r="BY93" i="37"/>
  <c r="BY94" i="37"/>
  <c r="BY95" i="37"/>
  <c r="BY96" i="37"/>
  <c r="BY97" i="37"/>
  <c r="BY98" i="37"/>
  <c r="BY99" i="37"/>
  <c r="BY100" i="37"/>
  <c r="BY101" i="37"/>
  <c r="BY102" i="37"/>
  <c r="BY103" i="37"/>
  <c r="BY104" i="37"/>
  <c r="BY105" i="37"/>
  <c r="BY106" i="37"/>
  <c r="BY107" i="37"/>
  <c r="BY108" i="37"/>
  <c r="BY109" i="37"/>
  <c r="BY110" i="37"/>
  <c r="BY111" i="37"/>
  <c r="BY112" i="37"/>
  <c r="BY113" i="37"/>
  <c r="BY114" i="37"/>
  <c r="BY115" i="37"/>
  <c r="BY116" i="37"/>
  <c r="BY117" i="37"/>
  <c r="BY118" i="37"/>
  <c r="BY119" i="37"/>
  <c r="BY120" i="37"/>
  <c r="BY121" i="37"/>
  <c r="BY122" i="37"/>
  <c r="BY123" i="37"/>
  <c r="BY124" i="37"/>
  <c r="BY125" i="37"/>
  <c r="BY126" i="37"/>
  <c r="BY127" i="37"/>
  <c r="BY128" i="37"/>
  <c r="BY129" i="37"/>
  <c r="BY130" i="37"/>
  <c r="BY131" i="37"/>
  <c r="BY132" i="37"/>
  <c r="BY133" i="37"/>
  <c r="BY134" i="37"/>
  <c r="BY135" i="37"/>
  <c r="BY136" i="37"/>
  <c r="BY137" i="37"/>
  <c r="BY138" i="37"/>
  <c r="BY139" i="37"/>
  <c r="BY140" i="37"/>
  <c r="BY141" i="37"/>
  <c r="BY142" i="37"/>
  <c r="BY143" i="37"/>
  <c r="BY144" i="37"/>
  <c r="BY145" i="37"/>
  <c r="BY146" i="37"/>
  <c r="BY147" i="37"/>
  <c r="BY148" i="37"/>
  <c r="BY149" i="37"/>
  <c r="BY150" i="37"/>
  <c r="BY151" i="37"/>
  <c r="BY152" i="37"/>
  <c r="BY153" i="37"/>
  <c r="BY154" i="37"/>
  <c r="BY155" i="37"/>
  <c r="BY156" i="37"/>
  <c r="BY157" i="37"/>
  <c r="BY158" i="37"/>
  <c r="BY159" i="37"/>
  <c r="BY160" i="37"/>
  <c r="BY161" i="37"/>
  <c r="BY162" i="37"/>
  <c r="BY163" i="37"/>
  <c r="BY164" i="37"/>
  <c r="BY165" i="37"/>
  <c r="BY166" i="37"/>
  <c r="BY167" i="37"/>
  <c r="BY168" i="37"/>
  <c r="BY169" i="37"/>
  <c r="BY170" i="37"/>
  <c r="BY171" i="37"/>
  <c r="BY172" i="37"/>
  <c r="BY173" i="37"/>
  <c r="BY174" i="37"/>
  <c r="BY175" i="37"/>
  <c r="BY176" i="37"/>
  <c r="BY177" i="37"/>
  <c r="BY178" i="37"/>
  <c r="BY179" i="37"/>
  <c r="BY180" i="37"/>
  <c r="BY181" i="37"/>
  <c r="BY182" i="37"/>
  <c r="BY183" i="37"/>
  <c r="BY184" i="37"/>
  <c r="BY185" i="37"/>
  <c r="BY186" i="37"/>
  <c r="BY187" i="37"/>
  <c r="BY188" i="37"/>
  <c r="BY189" i="37"/>
  <c r="BY190" i="37"/>
  <c r="BY191" i="37"/>
  <c r="BY192" i="37"/>
  <c r="BY193" i="37"/>
  <c r="BY194" i="37"/>
  <c r="BY195" i="37"/>
  <c r="BY196" i="37"/>
  <c r="BY197" i="37"/>
  <c r="BY198" i="37"/>
  <c r="BY199" i="37"/>
  <c r="BY200" i="37"/>
  <c r="BY201" i="37"/>
  <c r="BY202" i="37"/>
  <c r="BY203" i="37"/>
  <c r="BY204" i="37"/>
  <c r="BY205" i="37"/>
  <c r="BY206" i="37"/>
  <c r="BY207" i="37"/>
  <c r="BY208" i="37"/>
  <c r="BY209" i="37"/>
  <c r="BY210" i="37"/>
  <c r="BY211" i="37"/>
  <c r="BY212" i="37"/>
  <c r="BY213" i="37"/>
  <c r="BY214" i="37"/>
  <c r="BY215" i="37"/>
  <c r="BY216" i="37"/>
  <c r="BY217" i="37"/>
  <c r="BY218" i="37"/>
  <c r="BY219" i="37"/>
  <c r="BY220" i="37"/>
  <c r="BY221" i="37"/>
  <c r="BY222" i="37"/>
  <c r="BY223" i="37"/>
  <c r="BY224" i="37"/>
  <c r="BY225" i="37"/>
  <c r="BY226" i="37"/>
  <c r="BY227" i="37"/>
  <c r="BY228" i="37"/>
  <c r="BY229" i="37"/>
  <c r="BY230" i="37"/>
  <c r="BY231" i="37"/>
  <c r="BY232" i="37"/>
  <c r="BY233" i="37"/>
  <c r="BY234" i="37"/>
  <c r="BY235" i="37"/>
  <c r="BY236" i="37"/>
  <c r="BY237" i="37"/>
  <c r="BY238" i="37"/>
  <c r="BY239" i="37"/>
  <c r="BY240" i="37"/>
  <c r="BY241" i="37"/>
  <c r="BY242" i="37"/>
  <c r="BY243" i="37"/>
  <c r="BY244" i="37"/>
  <c r="BY245" i="37"/>
  <c r="BY246" i="37"/>
  <c r="BY247" i="37"/>
  <c r="BY248" i="37"/>
  <c r="BY249" i="37"/>
  <c r="BY250" i="37"/>
  <c r="BY251" i="37"/>
  <c r="BY252" i="37"/>
  <c r="BY253" i="37"/>
  <c r="BY254" i="37"/>
  <c r="BY255" i="37"/>
  <c r="BY256" i="37"/>
  <c r="BY257" i="37"/>
  <c r="BY258" i="37"/>
  <c r="BY259" i="37"/>
  <c r="BY260" i="37"/>
  <c r="BY261" i="37"/>
  <c r="BY262" i="37"/>
  <c r="BY263" i="37"/>
  <c r="BY264" i="37"/>
  <c r="BY265" i="37"/>
  <c r="BY266" i="37"/>
  <c r="BY267" i="37"/>
  <c r="BY268" i="37"/>
  <c r="BY269" i="37"/>
  <c r="BY270" i="37"/>
  <c r="BY271" i="37"/>
  <c r="BY272" i="37"/>
  <c r="BY273" i="37"/>
  <c r="BY274" i="37"/>
  <c r="BY275" i="37"/>
  <c r="BY276" i="37"/>
  <c r="BY277" i="37"/>
  <c r="BY278" i="37"/>
  <c r="BY279" i="37"/>
  <c r="BY280" i="37"/>
  <c r="BY281" i="37"/>
  <c r="BY282" i="37"/>
  <c r="BY283" i="37"/>
  <c r="BY284" i="37"/>
  <c r="BY285" i="37"/>
  <c r="BY286" i="37"/>
  <c r="BY287" i="37"/>
  <c r="BY288" i="37"/>
  <c r="BY289" i="37"/>
  <c r="BY290" i="37"/>
  <c r="BY291" i="37"/>
  <c r="BY292" i="37"/>
  <c r="BY293" i="37"/>
  <c r="BY294" i="37"/>
  <c r="BY295" i="37"/>
  <c r="BY296" i="37"/>
  <c r="BY297" i="37"/>
  <c r="BY298" i="37"/>
  <c r="BY299" i="37"/>
  <c r="BY300" i="37"/>
  <c r="BY301" i="37"/>
  <c r="BY302" i="37"/>
  <c r="BY303" i="37"/>
  <c r="BY304" i="37"/>
  <c r="BY305" i="37"/>
  <c r="BY306" i="37"/>
  <c r="BY307" i="37"/>
  <c r="BY308" i="37"/>
  <c r="BY309" i="37"/>
  <c r="BY310" i="37"/>
  <c r="BY311" i="37"/>
  <c r="BY312" i="37"/>
  <c r="BY313" i="37"/>
  <c r="BY314" i="37"/>
  <c r="BY315" i="37"/>
  <c r="BY316" i="37"/>
  <c r="BY317" i="37"/>
  <c r="BY318" i="37"/>
  <c r="BY319" i="37"/>
  <c r="BY320" i="37"/>
  <c r="BY321" i="37"/>
  <c r="BY322" i="37"/>
  <c r="BY323" i="37"/>
  <c r="BY324" i="37"/>
  <c r="BY325" i="37"/>
  <c r="BY326" i="37"/>
  <c r="BY327" i="37"/>
  <c r="BY328" i="37"/>
  <c r="BY329" i="37"/>
  <c r="BY330" i="37"/>
  <c r="BY331" i="37"/>
  <c r="BY332" i="37"/>
  <c r="BY333" i="37"/>
  <c r="BY334" i="37"/>
  <c r="BY335" i="37"/>
  <c r="BY336" i="37"/>
  <c r="BY337" i="37"/>
  <c r="BY338" i="37"/>
  <c r="BY339" i="37"/>
  <c r="BY340" i="37"/>
  <c r="BY341" i="37"/>
  <c r="BY342" i="37"/>
  <c r="BY343" i="37"/>
  <c r="BY344" i="37"/>
  <c r="BY345" i="37"/>
  <c r="BY346" i="37"/>
  <c r="BY347" i="37"/>
  <c r="BY348" i="37"/>
  <c r="BY349" i="37"/>
  <c r="BY350" i="37"/>
  <c r="BY351" i="37"/>
  <c r="BY352" i="37"/>
  <c r="BY353" i="37"/>
  <c r="BY354" i="37"/>
  <c r="BY355" i="37"/>
  <c r="BY356" i="37"/>
  <c r="BY357" i="37"/>
  <c r="BY358" i="37"/>
  <c r="BY359" i="37"/>
  <c r="BY360" i="37"/>
  <c r="BY361" i="37"/>
  <c r="BY362" i="37"/>
  <c r="BY363" i="37"/>
  <c r="BY364" i="37"/>
  <c r="BY365" i="37"/>
  <c r="BY366" i="37"/>
  <c r="BY367" i="37"/>
  <c r="BY368" i="37"/>
  <c r="BY369" i="37"/>
  <c r="BY370" i="37"/>
  <c r="BY371" i="37"/>
  <c r="BY372" i="37"/>
  <c r="BY373" i="37"/>
  <c r="BY374" i="37"/>
  <c r="BY375" i="37"/>
  <c r="BY376" i="37"/>
  <c r="BY377" i="37"/>
  <c r="BY378" i="37"/>
  <c r="BY379" i="37"/>
  <c r="BY380" i="37"/>
  <c r="BY381" i="37"/>
  <c r="BY382" i="37"/>
  <c r="BY383" i="37"/>
  <c r="BY384" i="37"/>
  <c r="BY385" i="37"/>
  <c r="BY386" i="37"/>
  <c r="BY387" i="37"/>
  <c r="BY388" i="37"/>
  <c r="BY389" i="37"/>
  <c r="BY390" i="37"/>
  <c r="BY391" i="37"/>
  <c r="BY392" i="37"/>
  <c r="BY393" i="37"/>
  <c r="BY394" i="37"/>
  <c r="BY395" i="37"/>
  <c r="BY396" i="37"/>
  <c r="BY397" i="37"/>
  <c r="BY398" i="37"/>
  <c r="BY399" i="37"/>
  <c r="BY400" i="37"/>
  <c r="BY401" i="37"/>
  <c r="BY402" i="37"/>
  <c r="BY403" i="37"/>
  <c r="BY404" i="37"/>
  <c r="BY405" i="37"/>
  <c r="BY406" i="37"/>
  <c r="BY407" i="37"/>
  <c r="BY408" i="37"/>
  <c r="BY409" i="37"/>
  <c r="BY410" i="37"/>
  <c r="BY411" i="37"/>
  <c r="BY412" i="37"/>
  <c r="BY413" i="37"/>
  <c r="BY414" i="37"/>
  <c r="BY415" i="37"/>
  <c r="BY416" i="37"/>
  <c r="BY417" i="37"/>
  <c r="BY418" i="37"/>
  <c r="BY419" i="37"/>
  <c r="BY420" i="37"/>
  <c r="BY421" i="37"/>
  <c r="BY422" i="37"/>
  <c r="BY423" i="37"/>
  <c r="BY424" i="37"/>
  <c r="BY425" i="37"/>
  <c r="BY426" i="37"/>
  <c r="BY427" i="37"/>
  <c r="BY428" i="37"/>
  <c r="BY429" i="37"/>
  <c r="BY430" i="37"/>
  <c r="BY431" i="37"/>
  <c r="BY432" i="37"/>
  <c r="BY433" i="37"/>
  <c r="BY434" i="37"/>
  <c r="BY435" i="37"/>
  <c r="BY436" i="37"/>
  <c r="BY437" i="37"/>
  <c r="BY438" i="37"/>
  <c r="BY439" i="37"/>
  <c r="BY440" i="37"/>
  <c r="BY441" i="37"/>
  <c r="BY442" i="37"/>
  <c r="BY443" i="37"/>
  <c r="BY444" i="37"/>
  <c r="BY445" i="37"/>
  <c r="BY446" i="37"/>
  <c r="BY447" i="37"/>
  <c r="BY448" i="37"/>
  <c r="BY449" i="37"/>
  <c r="BY450" i="37"/>
  <c r="BY451" i="37"/>
  <c r="BY452" i="37"/>
  <c r="BY453" i="37"/>
  <c r="BY454" i="37"/>
  <c r="BY455" i="37"/>
  <c r="BY456" i="37"/>
  <c r="BY457" i="37"/>
  <c r="BY458" i="37"/>
  <c r="BY459" i="37"/>
  <c r="BY460" i="37"/>
  <c r="BY461" i="37"/>
  <c r="BY462" i="37"/>
  <c r="BY463" i="37"/>
  <c r="BY464" i="37"/>
  <c r="BY465" i="37"/>
  <c r="BY466" i="37"/>
  <c r="BY467" i="37"/>
  <c r="BY468" i="37"/>
  <c r="BY469" i="37"/>
  <c r="BY470" i="37"/>
  <c r="BY471" i="37"/>
  <c r="BY472" i="37"/>
  <c r="BY473" i="37"/>
  <c r="BY474" i="37"/>
  <c r="BY475" i="37"/>
  <c r="BY476" i="37"/>
  <c r="BY477" i="37"/>
  <c r="BY478" i="37"/>
  <c r="BY479" i="37"/>
  <c r="BY480" i="37"/>
  <c r="BY481" i="37"/>
  <c r="BY482" i="37"/>
  <c r="BY483" i="37"/>
  <c r="BY484" i="37"/>
  <c r="BY485" i="37"/>
  <c r="BY486" i="37"/>
  <c r="BY487" i="37"/>
  <c r="BY488" i="37"/>
  <c r="BY489" i="37"/>
  <c r="BY490" i="37"/>
  <c r="BY491" i="37"/>
  <c r="BY492" i="37"/>
  <c r="BY493" i="37"/>
  <c r="BY494" i="37"/>
  <c r="BY495" i="37"/>
  <c r="BY496" i="37"/>
  <c r="BY497" i="37"/>
  <c r="BY498" i="37"/>
  <c r="BY499" i="37"/>
  <c r="BY500" i="37"/>
  <c r="BY501" i="37"/>
  <c r="BY502" i="37"/>
  <c r="BY503" i="37"/>
  <c r="BY504" i="37"/>
  <c r="BY505" i="37"/>
  <c r="BY506" i="37"/>
  <c r="BY507" i="37"/>
  <c r="BY508" i="37"/>
  <c r="BY509" i="37"/>
  <c r="BY510" i="37"/>
  <c r="BY511" i="37"/>
  <c r="BY512" i="37"/>
  <c r="BY513" i="37"/>
  <c r="BY514" i="37"/>
  <c r="BY515" i="37"/>
  <c r="BY516" i="37"/>
  <c r="BY517" i="37"/>
  <c r="BY518" i="37"/>
  <c r="BY519" i="37"/>
  <c r="BY520" i="37"/>
  <c r="BY521" i="37"/>
  <c r="BY522" i="37"/>
  <c r="BY523" i="37"/>
  <c r="BY524" i="37"/>
  <c r="BY525" i="37"/>
  <c r="BY526" i="37"/>
  <c r="BY527" i="37"/>
  <c r="BY528" i="37"/>
  <c r="BY529" i="37"/>
  <c r="BY530" i="37"/>
  <c r="BY531" i="37"/>
  <c r="BY532" i="37"/>
  <c r="BY533" i="37"/>
  <c r="BY534" i="37"/>
  <c r="BY535" i="37"/>
  <c r="BY536" i="37"/>
  <c r="BY537" i="37"/>
  <c r="BY538" i="37"/>
  <c r="BY539" i="37"/>
  <c r="BY540" i="37"/>
  <c r="BY541" i="37"/>
  <c r="BY542" i="37"/>
  <c r="BY543" i="37"/>
  <c r="BY544" i="37"/>
  <c r="BY545" i="37"/>
  <c r="BY546" i="37"/>
  <c r="BY547" i="37"/>
  <c r="BY548" i="37"/>
  <c r="BY549" i="37"/>
  <c r="BY550" i="37"/>
  <c r="BY551" i="37"/>
  <c r="BY552" i="37"/>
  <c r="BY553" i="37"/>
  <c r="BY554" i="37"/>
  <c r="BY555" i="37"/>
  <c r="BY556" i="37"/>
  <c r="BY557" i="37"/>
  <c r="BY558" i="37"/>
  <c r="BY559" i="37"/>
  <c r="BY560" i="37"/>
  <c r="BY561" i="37"/>
  <c r="BY562" i="37"/>
  <c r="BY563" i="37"/>
  <c r="BY564" i="37"/>
  <c r="BY565" i="37"/>
  <c r="BY566" i="37"/>
  <c r="BY567" i="37"/>
  <c r="BY568" i="37"/>
  <c r="BY569" i="37"/>
  <c r="BY570" i="37"/>
  <c r="BY571" i="37"/>
  <c r="BY572" i="37"/>
  <c r="BY573" i="37"/>
  <c r="BY574" i="37"/>
  <c r="BY575" i="37"/>
  <c r="BY576" i="37"/>
  <c r="BY577" i="37"/>
  <c r="BY578" i="37"/>
  <c r="BY579" i="37"/>
  <c r="BY580" i="37"/>
  <c r="BY581" i="37"/>
  <c r="BY582" i="37"/>
  <c r="BY583" i="37"/>
  <c r="BY584" i="37"/>
  <c r="BY585" i="37"/>
  <c r="BY586" i="37"/>
  <c r="BY587" i="37"/>
  <c r="BY588" i="37"/>
  <c r="BY589" i="37"/>
  <c r="BY590" i="37"/>
  <c r="BY591" i="37"/>
  <c r="BY592" i="37"/>
  <c r="BY593" i="37"/>
  <c r="BY594" i="37"/>
  <c r="BY595" i="37"/>
  <c r="BY596" i="37"/>
  <c r="BY597" i="37"/>
  <c r="BY598" i="37"/>
  <c r="BY599" i="37"/>
  <c r="BY600" i="37"/>
  <c r="BY601" i="37"/>
  <c r="BY602" i="37"/>
  <c r="BY603" i="37"/>
  <c r="BY604" i="37"/>
  <c r="BY605" i="37"/>
  <c r="BY606" i="37"/>
  <c r="BY607" i="37"/>
  <c r="BY608" i="37"/>
  <c r="BY609" i="37"/>
  <c r="BY610" i="37"/>
  <c r="BY611" i="37"/>
  <c r="BY612" i="37"/>
  <c r="BY613" i="37"/>
  <c r="BY614" i="37"/>
  <c r="BY615" i="37"/>
  <c r="BY616" i="37"/>
  <c r="BY617" i="37"/>
  <c r="BY618" i="37"/>
  <c r="BY619" i="37"/>
  <c r="BY620" i="37"/>
  <c r="BY621" i="37"/>
  <c r="BY622" i="37"/>
  <c r="BY623" i="37"/>
  <c r="BY624" i="37"/>
  <c r="BY625" i="37"/>
  <c r="BY626" i="37"/>
  <c r="BY627" i="37"/>
  <c r="BY628" i="37"/>
  <c r="BY629" i="37"/>
  <c r="BY630" i="37"/>
  <c r="BY631" i="37"/>
  <c r="BY632" i="37"/>
  <c r="BY633" i="37"/>
  <c r="BY634" i="37"/>
  <c r="BY635" i="37"/>
  <c r="BY636" i="37"/>
  <c r="BY637" i="37"/>
  <c r="BY638" i="37"/>
  <c r="BY639" i="37"/>
  <c r="BY640" i="37"/>
  <c r="BY641" i="37"/>
  <c r="BY642" i="37"/>
  <c r="BY643" i="37"/>
  <c r="BY644" i="37"/>
  <c r="BY645" i="37"/>
  <c r="BY646" i="37"/>
  <c r="BY647" i="37"/>
  <c r="BY648" i="37"/>
  <c r="BY649" i="37"/>
  <c r="BY650" i="37"/>
  <c r="BY651" i="37"/>
  <c r="BY652" i="37"/>
  <c r="BY653" i="37"/>
  <c r="BY654" i="37"/>
  <c r="BY655" i="37"/>
  <c r="BY656" i="37"/>
  <c r="BY657" i="37"/>
  <c r="BY658" i="37"/>
  <c r="BY659" i="37"/>
  <c r="BY660" i="37"/>
  <c r="BY661" i="37"/>
  <c r="BY662" i="37"/>
  <c r="BY663" i="37"/>
  <c r="BY664" i="37"/>
  <c r="BY665" i="37"/>
  <c r="BY666" i="37"/>
  <c r="BY667" i="37"/>
  <c r="BY668" i="37"/>
  <c r="BY669" i="37"/>
  <c r="BY670" i="37"/>
  <c r="BY671" i="37"/>
  <c r="BY672" i="37"/>
  <c r="BY673" i="37"/>
  <c r="BY674" i="37"/>
  <c r="BY675" i="37"/>
  <c r="BY676" i="37"/>
  <c r="BY677" i="37"/>
  <c r="BY678" i="37"/>
  <c r="BY679" i="37"/>
  <c r="BY680" i="37"/>
  <c r="BY681" i="37"/>
  <c r="BY682" i="37"/>
  <c r="BY683" i="37"/>
  <c r="BY684" i="37"/>
  <c r="BY685" i="37"/>
  <c r="BY686" i="37"/>
  <c r="BY687" i="37"/>
  <c r="BY688" i="37"/>
  <c r="BY689" i="37"/>
  <c r="BY690" i="37"/>
  <c r="BY691" i="37"/>
  <c r="BY692" i="37"/>
  <c r="BY693" i="37"/>
  <c r="BY694" i="37"/>
  <c r="BY695" i="37"/>
  <c r="BY696" i="37"/>
  <c r="BY697" i="37"/>
  <c r="BY698" i="37"/>
  <c r="BY699" i="37"/>
  <c r="BY700" i="37"/>
  <c r="BY701" i="37"/>
  <c r="BY702" i="37"/>
  <c r="BY703" i="37"/>
  <c r="BY704" i="37"/>
  <c r="BY705" i="37"/>
  <c r="BY706" i="37"/>
  <c r="BY707" i="37"/>
  <c r="BY708" i="37"/>
  <c r="BY709" i="37"/>
  <c r="BY710" i="37"/>
  <c r="BY711" i="37"/>
  <c r="BY712" i="37"/>
  <c r="BY713" i="37"/>
  <c r="BY714" i="37"/>
  <c r="BY715" i="37"/>
  <c r="BY716" i="37"/>
  <c r="BY717" i="37"/>
  <c r="BY718" i="37"/>
  <c r="BY719" i="37"/>
  <c r="BY720" i="37"/>
  <c r="BY721" i="37"/>
  <c r="BY722" i="37"/>
  <c r="BY723" i="37"/>
  <c r="BY724" i="37"/>
  <c r="BY725" i="37"/>
  <c r="BY726" i="37"/>
  <c r="BY727" i="37"/>
  <c r="BY728" i="37"/>
  <c r="BY729" i="37"/>
  <c r="BY730" i="37"/>
  <c r="BY731" i="37"/>
  <c r="BY732" i="37"/>
  <c r="BY733" i="37"/>
  <c r="BY734" i="37"/>
  <c r="BY735" i="37"/>
  <c r="BY736" i="37"/>
  <c r="BY737" i="37"/>
  <c r="BY738" i="37"/>
  <c r="BY739" i="37"/>
  <c r="BY740" i="37"/>
  <c r="BY741" i="37"/>
  <c r="BY742" i="37"/>
  <c r="BY743" i="37"/>
  <c r="BY744" i="37"/>
  <c r="BY745" i="37"/>
  <c r="BY746" i="37"/>
  <c r="BY747" i="37"/>
  <c r="BY748" i="37"/>
  <c r="BY749" i="37"/>
  <c r="BY750" i="37"/>
  <c r="BY751" i="37"/>
  <c r="BY752" i="37"/>
  <c r="BY753" i="37"/>
  <c r="BY754" i="37"/>
  <c r="BY755" i="37"/>
  <c r="BY756" i="37"/>
  <c r="BY757" i="37"/>
  <c r="BY758" i="37"/>
  <c r="BY759" i="37"/>
  <c r="BY760" i="37"/>
  <c r="BY761" i="37"/>
  <c r="BY762" i="37"/>
  <c r="BY763" i="37"/>
  <c r="BY764" i="37"/>
  <c r="BY765" i="37"/>
  <c r="BY766" i="37"/>
  <c r="BY767" i="37"/>
  <c r="BY768" i="37"/>
  <c r="BY769" i="37"/>
  <c r="BY770" i="37"/>
  <c r="BY771" i="37"/>
  <c r="BY772" i="37"/>
  <c r="BY773" i="37"/>
  <c r="BY774" i="37"/>
  <c r="BY775" i="37"/>
  <c r="BY776" i="37"/>
  <c r="BY777" i="37"/>
  <c r="BY778" i="37"/>
  <c r="BY779" i="37"/>
  <c r="BY780" i="37"/>
  <c r="BY781" i="37"/>
  <c r="BY782" i="37"/>
  <c r="BY783" i="37"/>
  <c r="BY784" i="37"/>
  <c r="BY785" i="37"/>
  <c r="BY786" i="37"/>
  <c r="BY787" i="37"/>
  <c r="BY788" i="37"/>
  <c r="BY789" i="37"/>
  <c r="BY790" i="37"/>
  <c r="BY791" i="37"/>
  <c r="BY792" i="37"/>
  <c r="BY793" i="37"/>
  <c r="BY794" i="37"/>
  <c r="BY795" i="37"/>
  <c r="BY796" i="37"/>
  <c r="BY797" i="37"/>
  <c r="BY798" i="37"/>
  <c r="BY799" i="37"/>
  <c r="BY800" i="37"/>
  <c r="BY801" i="37"/>
  <c r="BY802" i="37"/>
  <c r="BY803" i="37"/>
  <c r="BY804" i="37"/>
  <c r="BY805" i="37"/>
  <c r="BY806" i="37"/>
  <c r="BY807" i="37"/>
  <c r="BY808" i="37"/>
  <c r="BY809" i="37"/>
  <c r="BY810" i="37"/>
  <c r="BY811" i="37"/>
  <c r="BY812" i="37"/>
  <c r="BY813" i="37"/>
  <c r="BY814" i="37"/>
  <c r="BY815" i="37"/>
  <c r="BY816" i="37"/>
  <c r="BY817" i="37"/>
  <c r="BY818" i="37"/>
  <c r="BY819" i="37"/>
  <c r="BY820" i="37"/>
  <c r="BY821" i="37"/>
  <c r="BY822" i="37"/>
  <c r="BY823" i="37"/>
  <c r="BY824" i="37"/>
  <c r="BY825" i="37"/>
  <c r="BY826" i="37"/>
  <c r="BY827" i="37"/>
  <c r="BY828" i="37"/>
  <c r="BY829" i="37"/>
  <c r="BY830" i="37"/>
  <c r="BY831" i="37"/>
  <c r="BY832" i="37"/>
  <c r="BY833" i="37"/>
  <c r="BY834" i="37"/>
  <c r="BY835" i="37"/>
  <c r="BY836" i="37"/>
  <c r="BY837" i="37"/>
  <c r="BY838" i="37"/>
  <c r="BY839" i="37"/>
  <c r="BY840" i="37"/>
  <c r="BY841" i="37"/>
  <c r="BY842" i="37"/>
  <c r="BY843" i="37"/>
  <c r="BY844" i="37"/>
  <c r="BY845" i="37"/>
  <c r="BY846" i="37"/>
  <c r="BY847" i="37"/>
  <c r="BY848" i="37"/>
  <c r="BY849" i="37"/>
  <c r="BY850" i="37"/>
  <c r="BY851" i="37"/>
  <c r="BY852" i="37"/>
  <c r="BY853" i="37"/>
  <c r="BY854" i="37"/>
  <c r="BY855" i="37"/>
  <c r="BY856" i="37"/>
  <c r="BY857" i="37"/>
  <c r="BY858" i="37"/>
  <c r="BY859" i="37"/>
  <c r="BY860" i="37"/>
  <c r="BY861" i="37"/>
  <c r="BY862" i="37"/>
  <c r="BY863" i="37"/>
  <c r="BY864" i="37"/>
  <c r="BY865" i="37"/>
  <c r="BY866" i="37"/>
  <c r="BY867" i="37"/>
  <c r="BY868" i="37"/>
  <c r="BY869" i="37"/>
  <c r="BY870" i="37"/>
  <c r="BY871" i="37"/>
  <c r="BY872" i="37"/>
  <c r="BY873" i="37"/>
  <c r="BY874" i="37"/>
  <c r="BY875" i="37"/>
  <c r="BY876" i="37"/>
  <c r="BY877" i="37"/>
  <c r="BY878" i="37"/>
  <c r="BY879" i="37"/>
  <c r="BY880" i="37"/>
  <c r="BY881" i="37"/>
  <c r="BY882" i="37"/>
  <c r="BY883" i="37"/>
  <c r="BY884" i="37"/>
  <c r="BY885" i="37"/>
  <c r="BY886" i="37"/>
  <c r="BY887" i="37"/>
  <c r="BY888" i="37"/>
  <c r="BY889" i="37"/>
  <c r="BY890" i="37"/>
  <c r="BY891" i="37"/>
  <c r="BY892" i="37"/>
  <c r="BY893" i="37"/>
  <c r="BY894" i="37"/>
  <c r="BY895" i="37"/>
  <c r="BY896" i="37"/>
  <c r="BY897" i="37"/>
  <c r="BY898" i="37"/>
  <c r="BY899" i="37"/>
  <c r="BY900" i="37"/>
  <c r="BY901" i="37"/>
  <c r="BY902" i="37"/>
  <c r="BY903" i="37"/>
  <c r="BY904" i="37"/>
  <c r="BY905" i="37"/>
  <c r="BY906" i="37"/>
  <c r="BY907" i="37"/>
  <c r="BY908" i="37"/>
  <c r="BY909" i="37"/>
  <c r="BY910" i="37"/>
  <c r="BY911" i="37"/>
  <c r="BY912" i="37"/>
  <c r="BY913" i="37"/>
  <c r="BY914" i="37"/>
  <c r="BY915" i="37"/>
  <c r="BY916" i="37"/>
  <c r="BY917" i="37"/>
  <c r="BY918" i="37"/>
  <c r="BY919" i="37"/>
  <c r="BY920" i="37"/>
  <c r="BY921" i="37"/>
  <c r="BY922" i="37"/>
  <c r="BY923" i="37"/>
  <c r="BY924" i="37"/>
  <c r="BY925" i="37"/>
  <c r="BY926" i="37"/>
  <c r="BY927" i="37"/>
  <c r="BY928" i="37"/>
  <c r="BY929" i="37"/>
  <c r="BY930" i="37"/>
  <c r="BY931" i="37"/>
  <c r="BY932" i="37"/>
  <c r="BY933" i="37"/>
  <c r="BY934" i="37"/>
  <c r="BY935" i="37"/>
  <c r="BY936" i="37"/>
  <c r="BY937" i="37"/>
  <c r="BY938" i="37"/>
  <c r="BY939" i="37"/>
  <c r="BY940" i="37"/>
  <c r="BY941" i="37"/>
  <c r="BY942" i="37"/>
  <c r="BY943" i="37"/>
  <c r="BY944" i="37"/>
  <c r="BY945" i="37"/>
  <c r="BY946" i="37"/>
  <c r="BY947" i="37"/>
  <c r="BY948" i="37"/>
  <c r="BY949" i="37"/>
  <c r="BY950" i="37"/>
  <c r="BY951" i="37"/>
  <c r="BY952" i="37"/>
  <c r="BY953" i="37"/>
  <c r="BY954" i="37"/>
  <c r="BY955" i="37"/>
  <c r="BY956" i="37"/>
  <c r="BY957" i="37"/>
  <c r="BY958" i="37"/>
  <c r="BY959" i="37"/>
  <c r="BY960" i="37"/>
  <c r="BY961" i="37"/>
  <c r="BY962" i="37"/>
  <c r="BY963" i="37"/>
  <c r="BY964" i="37"/>
  <c r="BY965" i="37"/>
  <c r="BY966" i="37"/>
  <c r="BY967" i="37"/>
  <c r="BY968" i="37"/>
  <c r="BY969" i="37"/>
  <c r="BY970" i="37"/>
  <c r="BY971" i="37"/>
  <c r="BY972" i="37"/>
  <c r="BY973" i="37"/>
  <c r="BY974" i="37"/>
  <c r="BY975" i="37"/>
  <c r="BY976" i="37"/>
  <c r="BY977" i="37"/>
  <c r="BY978" i="37"/>
  <c r="BY979" i="37"/>
  <c r="BY980" i="37"/>
  <c r="BY981" i="37"/>
  <c r="BY982" i="37"/>
  <c r="BY983" i="37"/>
  <c r="BY984" i="37"/>
  <c r="BY985" i="37"/>
  <c r="BY986" i="37"/>
  <c r="BY987" i="37"/>
  <c r="BY988" i="37"/>
  <c r="BY989" i="37"/>
  <c r="BY990" i="37"/>
  <c r="BY991" i="37"/>
  <c r="BY992" i="37"/>
  <c r="BY993" i="37"/>
  <c r="BY994" i="37"/>
  <c r="BY995" i="37"/>
  <c r="BY996" i="37"/>
  <c r="BY997" i="37"/>
  <c r="BY998" i="37"/>
  <c r="BY999" i="37"/>
  <c r="BY1000" i="37"/>
  <c r="BY1001" i="37"/>
  <c r="BY1002" i="37"/>
  <c r="BY1003" i="37"/>
  <c r="BY1004" i="37"/>
  <c r="BY1005" i="37"/>
  <c r="BY1006" i="37"/>
  <c r="BY1007" i="37"/>
  <c r="BY1008" i="37"/>
  <c r="BY1009" i="37"/>
  <c r="BY1010" i="37"/>
  <c r="BY1011" i="37"/>
  <c r="BY1012" i="37"/>
  <c r="BY1013" i="37"/>
  <c r="BY1014" i="37"/>
  <c r="BY1015" i="37"/>
  <c r="BY1016" i="37"/>
  <c r="BY1017" i="37"/>
  <c r="BY1018" i="37"/>
  <c r="BY1019" i="37"/>
  <c r="BY1020" i="37"/>
  <c r="BY1021" i="37"/>
  <c r="BY1022" i="37"/>
  <c r="BY1023" i="37"/>
  <c r="BY1024" i="37"/>
  <c r="BY1025" i="37"/>
  <c r="BY1026" i="37"/>
  <c r="BY1027" i="37"/>
  <c r="BY1028" i="37"/>
  <c r="BY1029" i="37"/>
  <c r="BY1030" i="37"/>
  <c r="BY1031" i="37"/>
  <c r="BY1032" i="37"/>
  <c r="BY1033" i="37"/>
  <c r="BY1034" i="37"/>
  <c r="BY1035" i="37"/>
  <c r="BY1036" i="37"/>
  <c r="BY1037" i="37"/>
  <c r="BY1038" i="37"/>
  <c r="BY1039" i="37"/>
  <c r="BY1040" i="37"/>
  <c r="BY1041" i="37"/>
  <c r="BY1042" i="37"/>
  <c r="BY1043" i="37"/>
  <c r="BY1044" i="37"/>
  <c r="BY1045" i="37"/>
  <c r="BY1046" i="37"/>
  <c r="BY1047" i="37"/>
  <c r="BY1048" i="37"/>
  <c r="BY1049" i="37"/>
  <c r="BY1050" i="37"/>
  <c r="BY1051" i="37"/>
  <c r="BY1052" i="37"/>
  <c r="BY1053" i="37"/>
  <c r="BY1054" i="37"/>
  <c r="BY1055" i="37"/>
  <c r="BY1056" i="37"/>
  <c r="BY1057" i="37"/>
  <c r="BY1058" i="37"/>
  <c r="BY1059" i="37"/>
  <c r="BY1060" i="37"/>
  <c r="BY1061" i="37"/>
  <c r="BY1062" i="37"/>
  <c r="BY1063" i="37"/>
  <c r="BY1064" i="37"/>
  <c r="BY1065" i="37"/>
  <c r="BY1066" i="37"/>
  <c r="BY1067" i="37"/>
  <c r="BY1068" i="37"/>
  <c r="BY1069" i="37"/>
  <c r="BY1070" i="37"/>
  <c r="BY1071" i="37"/>
  <c r="BY1072" i="37"/>
  <c r="BY1073" i="37"/>
  <c r="BY1074" i="37"/>
  <c r="BY1075" i="37"/>
  <c r="BY1076" i="37"/>
  <c r="BY1077" i="37"/>
  <c r="BY1078" i="37"/>
  <c r="BY1079" i="37"/>
  <c r="BY1080" i="37"/>
  <c r="BY1081" i="37"/>
  <c r="BY1082" i="37"/>
  <c r="BY1083" i="37"/>
  <c r="BY1084" i="37"/>
  <c r="BY1085" i="37"/>
  <c r="BY1086" i="37"/>
  <c r="BY1087" i="37"/>
  <c r="BY1088" i="37"/>
  <c r="BY1089" i="37"/>
  <c r="BY1090" i="37"/>
  <c r="BY1091" i="37"/>
  <c r="BY1092" i="37"/>
  <c r="BY1093" i="37"/>
  <c r="BY1094" i="37"/>
  <c r="BY1095" i="37"/>
  <c r="BY1096" i="37"/>
  <c r="BY1097" i="37"/>
  <c r="BY1098" i="37"/>
  <c r="BY1099" i="37"/>
  <c r="BY1100" i="37"/>
  <c r="BY1101" i="37"/>
  <c r="BY1102" i="37"/>
  <c r="BY1103" i="37"/>
  <c r="BY1104" i="37"/>
  <c r="BY1105" i="37"/>
  <c r="BY1106" i="37"/>
  <c r="BY1107" i="37"/>
  <c r="BY1108" i="37"/>
  <c r="BY1109" i="37"/>
  <c r="BY1110" i="37"/>
  <c r="BY1111" i="37"/>
  <c r="BY1112" i="37"/>
  <c r="BY1113" i="37"/>
  <c r="BY1114" i="37"/>
  <c r="BY1115" i="37"/>
  <c r="BY1116" i="37"/>
  <c r="BY1117" i="37"/>
  <c r="BY1118" i="37"/>
  <c r="BY1119" i="37"/>
  <c r="BY1120" i="37"/>
  <c r="BY1121" i="37"/>
  <c r="BY1122" i="37"/>
  <c r="BY1123" i="37"/>
  <c r="BY1124" i="37"/>
  <c r="BY1125" i="37"/>
  <c r="BY1126" i="37"/>
  <c r="BY1127" i="37"/>
  <c r="BY1128" i="37"/>
  <c r="BY1129" i="37"/>
  <c r="BY1130" i="37"/>
  <c r="BY1131" i="37"/>
  <c r="BY1132" i="37"/>
  <c r="BY1133" i="37"/>
  <c r="BY1134" i="37"/>
  <c r="BY1135" i="37"/>
  <c r="BY1136" i="37"/>
  <c r="BY1137" i="37"/>
  <c r="BY1138" i="37"/>
  <c r="BY1139" i="37"/>
  <c r="BY1140" i="37"/>
  <c r="BY1141" i="37"/>
  <c r="BY1142" i="37"/>
  <c r="BY1143" i="37"/>
  <c r="BY1144" i="37"/>
  <c r="BY1145" i="37"/>
  <c r="BY1146" i="37"/>
  <c r="BY1147" i="37"/>
  <c r="BY1148" i="37"/>
  <c r="BY1149" i="37"/>
  <c r="BY1150" i="37"/>
  <c r="BY1151" i="37"/>
  <c r="BY1152" i="37"/>
  <c r="BY1153" i="37"/>
  <c r="BY1154" i="37"/>
  <c r="BY1155" i="37"/>
  <c r="BY1156" i="37"/>
  <c r="BY1157" i="37"/>
  <c r="BY1158" i="37"/>
  <c r="BY1159" i="37"/>
  <c r="BY1160" i="37"/>
  <c r="BY1161" i="37"/>
  <c r="BY1162" i="37"/>
  <c r="BY1163" i="37"/>
  <c r="BY1164" i="37"/>
  <c r="BY1165" i="37"/>
  <c r="BY1166" i="37"/>
  <c r="BY1167" i="37"/>
  <c r="BY1168" i="37"/>
  <c r="BY1169" i="37"/>
  <c r="BY1170" i="37"/>
  <c r="BY1171" i="37"/>
  <c r="BY1172" i="37"/>
  <c r="BY1173" i="37"/>
  <c r="BY1174" i="37"/>
  <c r="BY1175" i="37"/>
  <c r="BY1176" i="37"/>
  <c r="BY1177" i="37"/>
  <c r="BY1178" i="37"/>
  <c r="BY1179" i="37"/>
  <c r="BY1180" i="37"/>
  <c r="BY1181" i="37"/>
  <c r="BY1182" i="37"/>
  <c r="BY1183" i="37"/>
  <c r="BY1184" i="37"/>
  <c r="BY1185" i="37"/>
  <c r="BY1186" i="37"/>
  <c r="BY1187" i="37"/>
  <c r="BY1188" i="37"/>
  <c r="BY1189" i="37"/>
  <c r="BY1190" i="37"/>
  <c r="BY1191" i="37"/>
  <c r="BY1192" i="37"/>
  <c r="BY1193" i="37"/>
  <c r="BY1194" i="37"/>
  <c r="BY1195" i="37"/>
  <c r="BY1196" i="37"/>
  <c r="BY1197" i="37"/>
  <c r="BY1198" i="37"/>
  <c r="BY1199" i="37"/>
  <c r="BY1200" i="37"/>
  <c r="BY1201" i="37"/>
  <c r="BY1202" i="37"/>
  <c r="BY1203" i="37"/>
  <c r="BY1204" i="37"/>
  <c r="BY1205" i="37"/>
  <c r="BY1206" i="37"/>
  <c r="BY1207" i="37"/>
  <c r="BY1208" i="37"/>
  <c r="BY1209" i="37"/>
  <c r="BY1210" i="37"/>
  <c r="BY1211" i="37"/>
  <c r="BY1212" i="37"/>
  <c r="BY1213" i="37"/>
  <c r="BY1214" i="37"/>
  <c r="BY1215" i="37"/>
  <c r="BY1216" i="37"/>
  <c r="BY1217" i="37"/>
  <c r="BY1218" i="37"/>
  <c r="BY1219" i="37"/>
  <c r="BY1220" i="37"/>
  <c r="BY1221" i="37"/>
  <c r="BY1222" i="37"/>
  <c r="BY1223" i="37"/>
  <c r="BY1224" i="37"/>
  <c r="BY1225" i="37"/>
  <c r="BY1226" i="37"/>
  <c r="BY1227" i="37"/>
  <c r="BY1228" i="37"/>
  <c r="BY1229" i="37"/>
  <c r="BY1230" i="37"/>
  <c r="BY1231" i="37"/>
  <c r="BY1232" i="37"/>
  <c r="BY1233" i="37"/>
  <c r="BY1234" i="37"/>
  <c r="BY1235" i="37"/>
  <c r="BY1236" i="37"/>
  <c r="BY1237" i="37"/>
  <c r="BY1238" i="37"/>
  <c r="BY1239" i="37"/>
  <c r="BY1240" i="37"/>
  <c r="BY1241" i="37"/>
  <c r="BY1242" i="37"/>
  <c r="BY1243" i="37"/>
  <c r="BY1244" i="37"/>
  <c r="BY1245" i="37"/>
  <c r="BY1246" i="37"/>
  <c r="BY1247" i="37"/>
  <c r="BY1248" i="37"/>
  <c r="BY1249" i="37"/>
  <c r="BY1250" i="37"/>
  <c r="BY1251" i="37"/>
  <c r="BY1252" i="37"/>
  <c r="BY1253" i="37"/>
  <c r="BY1254" i="37"/>
  <c r="BY1255" i="37"/>
  <c r="BY1256" i="37"/>
  <c r="BY1257" i="37"/>
  <c r="BY1258" i="37"/>
  <c r="BY1259" i="37"/>
  <c r="BY1260" i="37"/>
  <c r="BY1261" i="37"/>
  <c r="BY1262" i="37"/>
  <c r="BY1263" i="37"/>
  <c r="BY1264" i="37"/>
  <c r="BY1265" i="37"/>
  <c r="BY1266" i="37"/>
  <c r="BY1267" i="37"/>
  <c r="BY1268" i="37"/>
  <c r="BY1269" i="37"/>
  <c r="BY1270" i="37"/>
  <c r="BY1271" i="37"/>
  <c r="BY1272" i="37"/>
  <c r="BY1273" i="37"/>
  <c r="BY1274" i="37"/>
  <c r="BY1275" i="37"/>
  <c r="BY1276" i="37"/>
  <c r="BY1277" i="37"/>
  <c r="BY1278" i="37"/>
  <c r="BY1279" i="37"/>
  <c r="BY1280" i="37"/>
  <c r="BY1281" i="37"/>
  <c r="BY1282" i="37"/>
  <c r="BY1283" i="37"/>
  <c r="BY1284" i="37"/>
  <c r="BY1285" i="37"/>
  <c r="BY1286" i="37"/>
  <c r="BY1287" i="37"/>
  <c r="BY1288" i="37"/>
  <c r="BY1289" i="37"/>
  <c r="BY1290" i="37"/>
  <c r="BY1291" i="37"/>
  <c r="BY1292" i="37"/>
  <c r="BY1293" i="37"/>
  <c r="BY1294" i="37"/>
  <c r="BY1295" i="37"/>
  <c r="BY1296" i="37"/>
  <c r="BY1297" i="37"/>
  <c r="BY1298" i="37"/>
  <c r="BY1299" i="37"/>
  <c r="BY1300" i="37"/>
  <c r="BY1301" i="37"/>
  <c r="BY1302" i="37"/>
  <c r="BY1303" i="37"/>
  <c r="BY1304" i="37"/>
  <c r="BY1305" i="37"/>
  <c r="BY1306" i="37"/>
  <c r="BY1307" i="37"/>
  <c r="BY1308" i="37"/>
  <c r="BY1309" i="37"/>
  <c r="BY1310" i="37"/>
  <c r="BY1311" i="37"/>
  <c r="BY1312" i="37"/>
  <c r="BY1313" i="37"/>
  <c r="BY1314" i="37"/>
  <c r="BY1315" i="37"/>
  <c r="BY1316" i="37"/>
  <c r="BY1317" i="37"/>
  <c r="BY1318" i="37"/>
  <c r="BY1319" i="37"/>
  <c r="BY1320" i="37"/>
  <c r="BY1321" i="37"/>
  <c r="BY1322" i="37"/>
  <c r="BY1323" i="37"/>
  <c r="BY1324" i="37"/>
  <c r="BY1325" i="37"/>
  <c r="BY1326" i="37"/>
  <c r="BY1327" i="37"/>
  <c r="BY1328" i="37"/>
  <c r="BY1329" i="37"/>
  <c r="BY1330" i="37"/>
  <c r="BY1331" i="37"/>
  <c r="BY1332" i="37"/>
  <c r="BY1333" i="37"/>
  <c r="BY1334" i="37"/>
  <c r="BY1335" i="37"/>
  <c r="BY1336" i="37"/>
  <c r="BY1337" i="37"/>
  <c r="BY1338" i="37"/>
  <c r="BY1339" i="37"/>
  <c r="BY1340" i="37"/>
  <c r="BY1341" i="37"/>
  <c r="BY1342" i="37"/>
  <c r="BY1343" i="37"/>
  <c r="BY1344" i="37"/>
  <c r="BY1345" i="37"/>
  <c r="BY1346" i="37"/>
  <c r="BY1347" i="37"/>
  <c r="BY1348" i="37"/>
  <c r="BY1349" i="37"/>
  <c r="BY1350" i="37"/>
  <c r="BY1351" i="37"/>
  <c r="BY1352" i="37"/>
  <c r="BY1353" i="37"/>
  <c r="BY1354" i="37"/>
  <c r="BY1355" i="37"/>
  <c r="BY1356" i="37"/>
  <c r="BY1357" i="37"/>
  <c r="BY1358" i="37"/>
  <c r="BY1359" i="37"/>
  <c r="BY1360" i="37"/>
  <c r="BY1361" i="37"/>
  <c r="BY1362" i="37"/>
  <c r="BY1363" i="37"/>
  <c r="BY1364" i="37"/>
  <c r="BY1365" i="37"/>
  <c r="BY1366" i="37"/>
  <c r="BY1367" i="37"/>
  <c r="BY1368" i="37"/>
  <c r="BY1369" i="37"/>
  <c r="BY1370" i="37"/>
  <c r="BY1371" i="37"/>
  <c r="BY1372" i="37"/>
  <c r="BY1373" i="37"/>
  <c r="BY1374" i="37"/>
  <c r="BY1375" i="37"/>
  <c r="BY1376" i="37"/>
  <c r="BY1377" i="37"/>
  <c r="BY1378" i="37"/>
  <c r="BY1379" i="37"/>
  <c r="BY1380" i="37"/>
  <c r="BY1381" i="37"/>
  <c r="BY1382" i="37"/>
  <c r="BY1383" i="37"/>
  <c r="BY1384" i="37"/>
  <c r="BY1385" i="37"/>
  <c r="BY1386" i="37"/>
  <c r="BY1387" i="37"/>
  <c r="BY1388" i="37"/>
  <c r="BY1389" i="37"/>
  <c r="BY1390" i="37"/>
  <c r="BY1391" i="37"/>
  <c r="BY1392" i="37"/>
  <c r="BY1393" i="37"/>
  <c r="BY1394" i="37"/>
  <c r="BY1395" i="37"/>
  <c r="BY1396" i="37"/>
  <c r="BY1397" i="37"/>
  <c r="BY1398" i="37"/>
  <c r="BY1399" i="37"/>
  <c r="BY1400" i="37"/>
  <c r="BY1401" i="37"/>
  <c r="BY1402" i="37"/>
  <c r="BY1403" i="37"/>
  <c r="BY1404" i="37"/>
  <c r="BY1405" i="37"/>
  <c r="BY1406" i="37"/>
  <c r="BY1407" i="37"/>
  <c r="BY1408" i="37"/>
  <c r="BY1409" i="37"/>
  <c r="BY1410" i="37"/>
  <c r="BY1411" i="37"/>
  <c r="BY1412" i="37"/>
  <c r="BY1413" i="37"/>
  <c r="BY1414" i="37"/>
  <c r="BY1415" i="37"/>
  <c r="BY1416" i="37"/>
  <c r="BY1417" i="37"/>
  <c r="BY1418" i="37"/>
  <c r="BY1419" i="37"/>
  <c r="BY1420" i="37"/>
  <c r="BY1421" i="37"/>
  <c r="BY1422" i="37"/>
  <c r="BY1423" i="37"/>
  <c r="BY1424" i="37"/>
  <c r="BY1425" i="37"/>
  <c r="BY1426" i="37"/>
  <c r="BY1427" i="37"/>
  <c r="BY1428" i="37"/>
  <c r="BY1429" i="37"/>
  <c r="BY1430" i="37"/>
  <c r="BY1431" i="37"/>
  <c r="BY1432" i="37"/>
  <c r="BY1433" i="37"/>
  <c r="BY1434" i="37"/>
  <c r="BY1435" i="37"/>
  <c r="BY1436" i="37"/>
  <c r="BY1437" i="37"/>
  <c r="BY1438" i="37"/>
  <c r="BY1439" i="37"/>
  <c r="BY1440" i="37"/>
  <c r="BY1441" i="37"/>
  <c r="BY1442" i="37"/>
  <c r="BY1443" i="37"/>
  <c r="BY1444" i="37"/>
  <c r="BY1445" i="37"/>
  <c r="BY1446" i="37"/>
  <c r="BY1447" i="37"/>
  <c r="BY1448" i="37"/>
  <c r="BY1449" i="37"/>
  <c r="BY1450" i="37"/>
  <c r="BY1451" i="37"/>
  <c r="BY1452" i="37"/>
  <c r="BY1453" i="37"/>
  <c r="BY1454" i="37"/>
  <c r="BY1455" i="37"/>
  <c r="BY1456" i="37"/>
  <c r="BY1457" i="37"/>
  <c r="BY1458" i="37"/>
  <c r="BY1459" i="37"/>
  <c r="BY1460" i="37"/>
  <c r="BY1461" i="37"/>
  <c r="BY1462" i="37"/>
  <c r="BY1463" i="37"/>
  <c r="BY1464" i="37"/>
  <c r="BY1465" i="37"/>
  <c r="BY1466" i="37"/>
  <c r="BY1467" i="37"/>
  <c r="BY1468" i="37"/>
  <c r="BY1469" i="37"/>
  <c r="BY1470" i="37"/>
  <c r="BY1471" i="37"/>
  <c r="BY1472" i="37"/>
  <c r="BY1473" i="37"/>
  <c r="BY1474" i="37"/>
  <c r="BY1475" i="37"/>
  <c r="BY1476" i="37"/>
  <c r="BY1477" i="37"/>
  <c r="BY1478" i="37"/>
  <c r="BY1479" i="37"/>
  <c r="BY1480" i="37"/>
  <c r="BY1481" i="37"/>
  <c r="BY1482" i="37"/>
  <c r="BY1483" i="37"/>
  <c r="BY1484" i="37"/>
  <c r="BY1485" i="37"/>
  <c r="BY1486" i="37"/>
  <c r="BY1487" i="37"/>
  <c r="BY1488" i="37"/>
  <c r="BY1489" i="37"/>
  <c r="BY1490" i="37"/>
  <c r="BY1491" i="37"/>
  <c r="BY1492" i="37"/>
  <c r="BY1493" i="37"/>
  <c r="BY1494" i="37"/>
  <c r="BY1495" i="37"/>
  <c r="BY1496" i="37"/>
  <c r="BY1497" i="37"/>
  <c r="BY1498" i="37"/>
  <c r="BY1499" i="37"/>
  <c r="BY1500" i="37"/>
  <c r="BY1501" i="37"/>
  <c r="BY1502" i="37"/>
  <c r="BY1503" i="37"/>
  <c r="BY1504" i="37"/>
  <c r="BY1505" i="37"/>
  <c r="BY1506" i="37"/>
  <c r="BY1507" i="37"/>
  <c r="BY1508" i="37"/>
  <c r="BY1509" i="37"/>
  <c r="BY1510" i="37"/>
  <c r="BY1511" i="37"/>
  <c r="BY1512" i="37"/>
  <c r="BY1513" i="37"/>
  <c r="BY1514" i="37"/>
  <c r="BY1515" i="37"/>
  <c r="BY1516" i="37"/>
  <c r="BY1517" i="37"/>
  <c r="BY1518" i="37"/>
  <c r="BY1519" i="37"/>
  <c r="BY1520" i="37"/>
  <c r="BY1521" i="37"/>
  <c r="BY1522" i="37"/>
  <c r="BY1523" i="37"/>
  <c r="BY1524" i="37"/>
  <c r="BY1525" i="37"/>
  <c r="BY1526" i="37"/>
  <c r="BY1527" i="37"/>
  <c r="BY1528" i="37"/>
  <c r="BY1529" i="37"/>
  <c r="BY1530" i="37"/>
  <c r="BY1531" i="37"/>
  <c r="BY1532" i="37"/>
  <c r="BY1533" i="37"/>
  <c r="BY1534" i="37"/>
  <c r="BY1535" i="37"/>
  <c r="BY1536" i="37"/>
  <c r="BY1537" i="37"/>
  <c r="BY1538" i="37"/>
  <c r="BY1539" i="37"/>
  <c r="BY1540" i="37"/>
  <c r="BY1541" i="37"/>
  <c r="BY1542" i="37"/>
  <c r="BY1543" i="37"/>
  <c r="BY1544" i="37"/>
  <c r="BY1545" i="37"/>
  <c r="BY1546" i="37"/>
  <c r="BY1547" i="37"/>
  <c r="BY1548" i="37"/>
  <c r="BY1549" i="37"/>
  <c r="BY1550" i="37"/>
  <c r="BY1551" i="37"/>
  <c r="BY1552" i="37"/>
  <c r="BY1553" i="37"/>
  <c r="BY1554" i="37"/>
  <c r="BY1555" i="37"/>
  <c r="BY1556" i="37"/>
  <c r="BY1557" i="37"/>
  <c r="BY1558" i="37"/>
  <c r="BY1559" i="37"/>
  <c r="BY1560" i="37"/>
  <c r="BY1561" i="37"/>
  <c r="BY1562" i="37"/>
  <c r="BY1563" i="37"/>
  <c r="BY1564" i="37"/>
  <c r="BY1565" i="37"/>
  <c r="BY1566" i="37"/>
  <c r="BY1567" i="37"/>
  <c r="BY1568" i="37"/>
  <c r="BY1569" i="37"/>
  <c r="BY1570" i="37"/>
  <c r="BY1571" i="37"/>
  <c r="BY1572" i="37"/>
  <c r="BY1573" i="37"/>
  <c r="BY1574" i="37"/>
  <c r="BY1575" i="37"/>
  <c r="BY1576" i="37"/>
  <c r="BY1577" i="37"/>
  <c r="BY1578" i="37"/>
  <c r="BY1579" i="37"/>
  <c r="BY1580" i="37"/>
  <c r="BY1581" i="37"/>
  <c r="BY1582" i="37"/>
  <c r="BY1583" i="37"/>
  <c r="BY1584" i="37"/>
  <c r="BY1585" i="37"/>
  <c r="BY1586" i="37"/>
  <c r="BY1587" i="37"/>
  <c r="BY1588" i="37"/>
  <c r="BY1589" i="37"/>
  <c r="BY1590" i="37"/>
  <c r="BY1591" i="37"/>
  <c r="BY1592" i="37"/>
  <c r="BY1593" i="37"/>
  <c r="BY1594" i="37"/>
  <c r="BY1595" i="37"/>
  <c r="BY1596" i="37"/>
  <c r="BY1597" i="37"/>
  <c r="BY1598" i="37"/>
  <c r="BY1599" i="37"/>
  <c r="BY1600" i="37"/>
  <c r="BY1601" i="37"/>
  <c r="BY1602" i="37"/>
  <c r="BY1603" i="37"/>
  <c r="BY1604" i="37"/>
  <c r="BY1605" i="37"/>
  <c r="BY1606" i="37"/>
  <c r="BY1607" i="37"/>
  <c r="BY1608" i="37"/>
  <c r="BY1609" i="37"/>
  <c r="BY1610" i="37"/>
  <c r="BY1611" i="37"/>
  <c r="BY1612" i="37"/>
  <c r="BY1613" i="37"/>
  <c r="BY1614" i="37"/>
  <c r="BY1615" i="37"/>
  <c r="BY1616" i="37"/>
  <c r="BY1617" i="37"/>
  <c r="BY1618" i="37"/>
  <c r="BY1619" i="37"/>
  <c r="BY1620" i="37"/>
  <c r="BY1621" i="37"/>
  <c r="BY1622" i="37"/>
  <c r="BY1623" i="37"/>
  <c r="BY1624" i="37"/>
  <c r="BY1625" i="37"/>
  <c r="BY1626" i="37"/>
  <c r="BY1627" i="37"/>
  <c r="BY1628" i="37"/>
  <c r="BY1629" i="37"/>
  <c r="BY1630" i="37"/>
  <c r="BY1631" i="37"/>
  <c r="BY1632" i="37"/>
  <c r="BY1633" i="37"/>
  <c r="BY1634" i="37"/>
  <c r="BY1635" i="37"/>
  <c r="BY1636" i="37"/>
  <c r="BY1637" i="37"/>
  <c r="BY1638" i="37"/>
  <c r="BY1639" i="37"/>
  <c r="BY1640" i="37"/>
  <c r="BY1641" i="37"/>
  <c r="BY1642" i="37"/>
  <c r="BY1643" i="37"/>
  <c r="BY1644" i="37"/>
  <c r="BY1645" i="37"/>
  <c r="BY1646" i="37"/>
  <c r="BY1647" i="37"/>
  <c r="BY1648" i="37"/>
  <c r="BY1649" i="37"/>
  <c r="BY1650" i="37"/>
  <c r="BY1651" i="37"/>
  <c r="BY1652" i="37"/>
  <c r="BY1653" i="37"/>
  <c r="BY1654" i="37"/>
  <c r="BY1655" i="37"/>
  <c r="BY1656" i="37"/>
  <c r="BY1657" i="37"/>
  <c r="BY1658" i="37"/>
  <c r="BY1659" i="37"/>
  <c r="BY1660" i="37"/>
  <c r="BY1661" i="37"/>
  <c r="BY1662" i="37"/>
  <c r="BY1663" i="37"/>
  <c r="BY1664" i="37"/>
  <c r="BY1665" i="37"/>
  <c r="BY1666" i="37"/>
  <c r="BY1667" i="37"/>
  <c r="BY1668" i="37"/>
  <c r="BY1669" i="37"/>
  <c r="BY1670" i="37"/>
  <c r="BY1671" i="37"/>
  <c r="BY1672" i="37"/>
  <c r="BY1673" i="37"/>
  <c r="BY1674" i="37"/>
  <c r="BY1675" i="37"/>
  <c r="BY1676" i="37"/>
  <c r="BY1677" i="37"/>
  <c r="BY1678" i="37"/>
  <c r="BY1679" i="37"/>
  <c r="BY1680" i="37"/>
  <c r="BY1681" i="37"/>
  <c r="BY1682" i="37"/>
  <c r="BY1683" i="37"/>
  <c r="BY1684" i="37"/>
  <c r="BY1685" i="37"/>
  <c r="BY1686" i="37"/>
  <c r="BY1687" i="37"/>
  <c r="BY1688" i="37"/>
  <c r="BY1689" i="37"/>
  <c r="BY1690" i="37"/>
  <c r="BY1691" i="37"/>
  <c r="BY1692" i="37"/>
  <c r="BY1693" i="37"/>
  <c r="BY1694" i="37"/>
  <c r="BY1695" i="37"/>
  <c r="BY1696" i="37"/>
  <c r="BY1697" i="37"/>
  <c r="BY1698" i="37"/>
  <c r="BY1699" i="37"/>
  <c r="BY1700" i="37"/>
  <c r="BY1701" i="37"/>
  <c r="BY1702" i="37"/>
  <c r="BY1703" i="37"/>
  <c r="BY1704" i="37"/>
  <c r="BY1705" i="37"/>
  <c r="BY1706" i="37"/>
  <c r="BY1707" i="37"/>
  <c r="BY1708" i="37"/>
  <c r="BY1709" i="37"/>
  <c r="BY1710" i="37"/>
  <c r="BY1711" i="37"/>
  <c r="BY1712" i="37"/>
  <c r="BY1713" i="37"/>
  <c r="BY1714" i="37"/>
  <c r="BY1715" i="37"/>
  <c r="BY1716" i="37"/>
  <c r="BY1717" i="37"/>
  <c r="BY1718" i="37"/>
  <c r="BY1719" i="37"/>
  <c r="BY1720" i="37"/>
  <c r="BY1721" i="37"/>
  <c r="BY1722" i="37"/>
  <c r="BY1723" i="37"/>
  <c r="BY1724" i="37"/>
  <c r="BY1725" i="37"/>
  <c r="BY1726" i="37"/>
  <c r="BY1727" i="37"/>
  <c r="BY1728" i="37"/>
  <c r="BY1729" i="37"/>
  <c r="BY1730" i="37"/>
  <c r="BY1731" i="37"/>
  <c r="BY1732" i="37"/>
  <c r="BY1733" i="37"/>
  <c r="BY1734" i="37"/>
  <c r="BY1735" i="37"/>
  <c r="BY1736" i="37"/>
  <c r="BY1737" i="37"/>
  <c r="BY1738" i="37"/>
  <c r="BY1739" i="37"/>
  <c r="BY1740" i="37"/>
  <c r="BY1741" i="37"/>
  <c r="BY1742" i="37"/>
  <c r="BY1743" i="37"/>
  <c r="BY1744" i="37"/>
  <c r="BY1745" i="37"/>
  <c r="BY1746" i="37"/>
  <c r="BY1747" i="37"/>
  <c r="BY1748" i="37"/>
  <c r="BY1749" i="37"/>
  <c r="BY1750" i="37"/>
  <c r="BY1751" i="37"/>
  <c r="BY1752" i="37"/>
  <c r="BY1753" i="37"/>
  <c r="BY1754" i="37"/>
  <c r="BY1755" i="37"/>
  <c r="BY1756" i="37"/>
  <c r="BY1757" i="37"/>
  <c r="BY1758" i="37"/>
  <c r="BY1759" i="37"/>
  <c r="BY1760" i="37"/>
  <c r="BY1761" i="37"/>
  <c r="BY1762" i="37"/>
  <c r="BY1763" i="37"/>
  <c r="BY1764" i="37"/>
  <c r="BY1765" i="37"/>
  <c r="BY1766" i="37"/>
  <c r="BY1767" i="37"/>
  <c r="BY1768" i="37"/>
  <c r="BY1769" i="37"/>
  <c r="BY1770" i="37"/>
  <c r="BY1771" i="37"/>
  <c r="BY1772" i="37"/>
  <c r="BY1773" i="37"/>
  <c r="BY1774" i="37"/>
  <c r="BY1775" i="37"/>
  <c r="BY1776" i="37"/>
  <c r="BY1777" i="37"/>
  <c r="BY1778" i="37"/>
  <c r="BY1779" i="37"/>
  <c r="BY1780" i="37"/>
  <c r="BY1781" i="37"/>
  <c r="BY1782" i="37"/>
  <c r="BY1783" i="37"/>
  <c r="BY1784" i="37"/>
  <c r="BY1785" i="37"/>
  <c r="BY1786" i="37"/>
  <c r="BY1787" i="37"/>
  <c r="BY1788" i="37"/>
  <c r="BY1789" i="37"/>
  <c r="BY1790" i="37"/>
  <c r="BY1791" i="37"/>
  <c r="BY1792" i="37"/>
  <c r="BY1793" i="37"/>
  <c r="BY1794" i="37"/>
  <c r="BY1795" i="37"/>
  <c r="BY1796" i="37"/>
  <c r="BY1797" i="37"/>
  <c r="BY1798" i="37"/>
  <c r="BY1799" i="37"/>
  <c r="BY1800" i="37"/>
  <c r="BY1801" i="37"/>
  <c r="BY1802" i="37"/>
  <c r="BY1803" i="37"/>
  <c r="BY1804" i="37"/>
  <c r="BY1805" i="37"/>
  <c r="BY1806" i="37"/>
  <c r="BY1807" i="37"/>
  <c r="BY1808" i="37"/>
  <c r="BY1809" i="37"/>
  <c r="BY1810" i="37"/>
  <c r="BY1811" i="37"/>
  <c r="BY1812" i="37"/>
  <c r="BY1813" i="37"/>
  <c r="BY1814" i="37"/>
  <c r="BY1815" i="37"/>
  <c r="BY1816" i="37"/>
  <c r="BY1817" i="37"/>
  <c r="BY1818" i="37"/>
  <c r="BY1819" i="37"/>
  <c r="BY1820" i="37"/>
  <c r="BY1821" i="37"/>
  <c r="BY1822" i="37"/>
  <c r="BY1823" i="37"/>
  <c r="BY1824" i="37"/>
  <c r="BY1825" i="37"/>
  <c r="BY1826" i="37"/>
  <c r="BY1827" i="37"/>
  <c r="BY1828" i="37"/>
  <c r="BY1829" i="37"/>
  <c r="BY1830" i="37"/>
  <c r="BY1831" i="37"/>
  <c r="BY1832" i="37"/>
  <c r="BY1833" i="37"/>
  <c r="BY1834" i="37"/>
  <c r="BY1835" i="37"/>
  <c r="BY1836" i="37"/>
  <c r="BY1837" i="37"/>
  <c r="BY1838" i="37"/>
  <c r="BY1839" i="37"/>
  <c r="BY1840" i="37"/>
  <c r="BY1841" i="37"/>
  <c r="BY1842" i="37"/>
  <c r="BY1843" i="37"/>
  <c r="BY1844" i="37"/>
  <c r="BY1845" i="37"/>
  <c r="BY1846" i="37"/>
  <c r="BY1847" i="37"/>
  <c r="BY1848" i="37"/>
  <c r="BY1849" i="37"/>
  <c r="BY1850" i="37"/>
  <c r="BY1851" i="37"/>
  <c r="BY1852" i="37"/>
  <c r="BY1853" i="37"/>
  <c r="BY1854" i="37"/>
  <c r="BY1855" i="37"/>
  <c r="BY1856" i="37"/>
  <c r="BY1857" i="37"/>
  <c r="BY1858" i="37"/>
  <c r="BY1859" i="37"/>
  <c r="BY1860" i="37"/>
  <c r="BY1861" i="37"/>
  <c r="BY1862" i="37"/>
  <c r="BY1863" i="37"/>
  <c r="BY1864" i="37"/>
  <c r="BY1865" i="37"/>
  <c r="BY1866" i="37"/>
  <c r="BY1867" i="37"/>
  <c r="BY1868" i="37"/>
  <c r="BY1869" i="37"/>
  <c r="BY1870" i="37"/>
  <c r="BY1871" i="37"/>
  <c r="BY1872" i="37"/>
  <c r="BY1873" i="37"/>
  <c r="BY1874" i="37"/>
  <c r="BY1875" i="37"/>
  <c r="BY1876" i="37"/>
  <c r="BY1877" i="37"/>
  <c r="BY1878" i="37"/>
  <c r="BY1879" i="37"/>
  <c r="BY1880" i="37"/>
  <c r="BY1881" i="37"/>
  <c r="BY1882" i="37"/>
  <c r="BY1883" i="37"/>
  <c r="BY1884" i="37"/>
  <c r="BY1885" i="37"/>
  <c r="BY1886" i="37"/>
  <c r="BY1887" i="37"/>
  <c r="BY1888" i="37"/>
  <c r="BY1889" i="37"/>
  <c r="BY1890" i="37"/>
  <c r="BY1891" i="37"/>
  <c r="BY1892" i="37"/>
  <c r="BY1893" i="37"/>
  <c r="BY1894" i="37"/>
  <c r="BY1895" i="37"/>
  <c r="BY1896" i="37"/>
  <c r="BY1897" i="37"/>
  <c r="BY1898" i="37"/>
  <c r="BY1899" i="37"/>
  <c r="BY1900" i="37"/>
  <c r="BY1901" i="37"/>
  <c r="BY1902" i="37"/>
  <c r="BY1903" i="37"/>
  <c r="BY1904" i="37"/>
  <c r="BY1905" i="37"/>
  <c r="BY1906" i="37"/>
  <c r="BY1907" i="37"/>
  <c r="BY1908" i="37"/>
  <c r="BY1909" i="37"/>
  <c r="BY1910" i="37"/>
  <c r="BY1911" i="37"/>
  <c r="BY1912" i="37"/>
  <c r="BY1913" i="37"/>
  <c r="BY1914" i="37"/>
  <c r="BY1915" i="37"/>
  <c r="BY1916" i="37"/>
  <c r="BY1917" i="37"/>
  <c r="BY1918" i="37"/>
  <c r="BY1919" i="37"/>
  <c r="BY1920" i="37"/>
  <c r="BY1921" i="37"/>
  <c r="BY1922" i="37"/>
  <c r="BY1923" i="37"/>
  <c r="BY1924" i="37"/>
  <c r="BY1925" i="37"/>
  <c r="BY1926" i="37"/>
  <c r="BY1927" i="37"/>
  <c r="BY1928" i="37"/>
  <c r="BY1929" i="37"/>
  <c r="BY1930" i="37"/>
  <c r="BY1931" i="37"/>
  <c r="BY1932" i="37"/>
  <c r="BY1933" i="37"/>
  <c r="BY1934" i="37"/>
  <c r="BY1935" i="37"/>
  <c r="BY1936" i="37"/>
  <c r="BY1937" i="37"/>
  <c r="BY1938" i="37"/>
  <c r="BY1939" i="37"/>
  <c r="BY1940" i="37"/>
  <c r="BY1941" i="37"/>
  <c r="BY1942" i="37"/>
  <c r="BY1943" i="37"/>
  <c r="BY1944" i="37"/>
  <c r="BY1945" i="37"/>
  <c r="BY1946" i="37"/>
  <c r="BY1947" i="37"/>
  <c r="BY1948" i="37"/>
  <c r="BY1949" i="37"/>
  <c r="BY1950" i="37"/>
  <c r="BY1951" i="37"/>
  <c r="BY1952" i="37"/>
  <c r="BY1953" i="37"/>
  <c r="BY1954" i="37"/>
  <c r="BY1955" i="37"/>
  <c r="BY1956" i="37"/>
  <c r="BY1957" i="37"/>
  <c r="BY1958" i="37"/>
  <c r="BY1959" i="37"/>
  <c r="BY1960" i="37"/>
  <c r="BY1961" i="37"/>
  <c r="BY1962" i="37"/>
  <c r="BY1963" i="37"/>
  <c r="BY1964" i="37"/>
  <c r="BY1965" i="37"/>
  <c r="BY1966" i="37"/>
  <c r="BY1967" i="37"/>
  <c r="BY1968" i="37"/>
  <c r="BY1969" i="37"/>
  <c r="BY1970" i="37"/>
  <c r="BY1971" i="37"/>
  <c r="BY1972" i="37"/>
  <c r="BY1973" i="37"/>
  <c r="BY1974" i="37"/>
  <c r="BY1975" i="37"/>
  <c r="BY1976" i="37"/>
  <c r="BY1977" i="37"/>
  <c r="BY1978" i="37"/>
  <c r="BY1979" i="37"/>
  <c r="BY1980" i="37"/>
  <c r="BY1981" i="37"/>
  <c r="BY1982" i="37"/>
  <c r="BY1983" i="37"/>
  <c r="BY1984" i="37"/>
  <c r="BY1985" i="37"/>
  <c r="BY1986" i="37"/>
  <c r="BY1987" i="37"/>
  <c r="BY1988" i="37"/>
  <c r="BY1989" i="37"/>
  <c r="BY1990" i="37"/>
  <c r="BY1991" i="37"/>
  <c r="BY1992" i="37"/>
  <c r="BY1993" i="37"/>
  <c r="BY1994" i="37"/>
  <c r="BY1995" i="37"/>
  <c r="BY1996" i="37"/>
  <c r="BY1997" i="37"/>
  <c r="BY1998" i="37"/>
  <c r="BY1999" i="37"/>
  <c r="BY2000" i="37"/>
  <c r="BY2001" i="37"/>
  <c r="BY2002" i="37"/>
  <c r="BY2003" i="37"/>
  <c r="BY2004" i="37"/>
  <c r="BY2005" i="37"/>
  <c r="BY2006" i="37"/>
  <c r="BY2007" i="37"/>
  <c r="BY2008" i="37"/>
  <c r="BY2009" i="37"/>
  <c r="BY2010" i="37"/>
  <c r="BY2011" i="37"/>
  <c r="BY2012" i="37"/>
  <c r="BY2013" i="37"/>
  <c r="BY2014" i="37"/>
  <c r="BY2015" i="37"/>
  <c r="BY2016" i="37"/>
  <c r="BY2017" i="37"/>
  <c r="BY2018" i="37"/>
  <c r="BY2019" i="37"/>
  <c r="BY2020" i="37"/>
  <c r="BY2021" i="37"/>
  <c r="BY2022" i="37"/>
  <c r="BY2023" i="37"/>
  <c r="BY2024" i="37"/>
  <c r="BY2025" i="37"/>
  <c r="BY2026" i="37"/>
  <c r="BY2027" i="37"/>
  <c r="BY2028" i="37"/>
  <c r="BY2029" i="37"/>
  <c r="BY2030" i="37"/>
  <c r="BY2031" i="37"/>
  <c r="BY2032" i="37"/>
  <c r="BY2033" i="37"/>
  <c r="BY2034" i="37"/>
  <c r="BY2035" i="37"/>
  <c r="BY2036" i="37"/>
  <c r="BY2037" i="37"/>
  <c r="BY2038" i="37"/>
  <c r="BY2039" i="37"/>
  <c r="BY2040" i="37"/>
  <c r="BY2041" i="37"/>
  <c r="BY2042" i="37"/>
  <c r="BY2043" i="37"/>
  <c r="BY2044" i="37"/>
  <c r="BY2045" i="37"/>
  <c r="BY2046" i="37"/>
  <c r="BY2047" i="37"/>
  <c r="BY2048" i="37"/>
  <c r="BY2049" i="37"/>
  <c r="BY2050" i="37"/>
  <c r="BY2051" i="37"/>
  <c r="BY2052" i="37"/>
  <c r="BY2053" i="37"/>
  <c r="BY2054" i="37"/>
  <c r="BY2055" i="37"/>
  <c r="BY2056" i="37"/>
  <c r="BY2057" i="37"/>
  <c r="BY2058" i="37"/>
  <c r="BY2059" i="37"/>
  <c r="BY2060" i="37"/>
  <c r="BY2061" i="37"/>
  <c r="BY2062" i="37"/>
  <c r="BY2063" i="37"/>
  <c r="BY2064" i="37"/>
  <c r="BY2065" i="37"/>
  <c r="BY2066" i="37"/>
  <c r="BY2067" i="37"/>
  <c r="BY2068" i="37"/>
  <c r="BY2069" i="37"/>
  <c r="BY2070" i="37"/>
  <c r="BY2071" i="37"/>
  <c r="BY2072" i="37"/>
  <c r="BY2073" i="37"/>
  <c r="BY2074" i="37"/>
  <c r="BY2075" i="37"/>
  <c r="BY2076" i="37"/>
  <c r="BY2077" i="37"/>
  <c r="BY2078" i="37"/>
  <c r="BY2079" i="37"/>
  <c r="BY2080" i="37"/>
  <c r="BY2081" i="37"/>
  <c r="BY2082" i="37"/>
  <c r="BY2083" i="37"/>
  <c r="BY2084" i="37"/>
  <c r="BY2085" i="37"/>
  <c r="BY2086" i="37"/>
  <c r="BY2087" i="37"/>
  <c r="BY2088" i="37"/>
  <c r="BY2089" i="37"/>
  <c r="BY2090" i="37"/>
  <c r="BY2091" i="37"/>
  <c r="BY2092" i="37"/>
  <c r="BY2093" i="37"/>
  <c r="BY2094" i="37"/>
  <c r="BY2095" i="37"/>
  <c r="BY2096" i="37"/>
  <c r="BY2097" i="37"/>
  <c r="BY2098" i="37"/>
  <c r="BY2099" i="37"/>
  <c r="BY2100" i="37"/>
  <c r="BY2101" i="37"/>
  <c r="BY2102" i="37"/>
  <c r="BY2103" i="37"/>
  <c r="BY2104" i="37"/>
  <c r="BY2105" i="37"/>
  <c r="BY2106" i="37"/>
  <c r="BY2107" i="37"/>
  <c r="BY2108" i="37"/>
  <c r="BY2109" i="37"/>
  <c r="BY2110" i="37"/>
  <c r="BY2111" i="37"/>
  <c r="BY2112" i="37"/>
  <c r="BY2113" i="37"/>
  <c r="BY2114" i="37"/>
  <c r="BY2115" i="37"/>
  <c r="BY2116" i="37"/>
  <c r="BY2117" i="37"/>
  <c r="BY2118" i="37"/>
  <c r="BY2119" i="37"/>
  <c r="BY2120" i="37"/>
  <c r="BY2121" i="37"/>
  <c r="BY2122" i="37"/>
  <c r="BY2123" i="37"/>
  <c r="BY2124" i="37"/>
  <c r="BY2125" i="37"/>
  <c r="BY2126" i="37"/>
  <c r="BY2127" i="37"/>
  <c r="BY2128" i="37"/>
  <c r="BY2129" i="37"/>
  <c r="BY2130" i="37"/>
  <c r="BY2131" i="37"/>
  <c r="BY2132" i="37"/>
  <c r="BY2133" i="37"/>
  <c r="BY2134" i="37"/>
  <c r="BY2135" i="37"/>
  <c r="BY2136" i="37"/>
  <c r="BY2137" i="37"/>
  <c r="BY2138" i="37"/>
  <c r="BY2139" i="37"/>
  <c r="BY2140" i="37"/>
  <c r="BY2141" i="37"/>
  <c r="BY2142" i="37"/>
  <c r="BY2143" i="37"/>
  <c r="BY2144" i="37"/>
  <c r="BY2145" i="37"/>
  <c r="BY2146" i="37"/>
  <c r="BY2147" i="37"/>
  <c r="BY2148" i="37"/>
  <c r="BY2149" i="37"/>
  <c r="BY2150" i="37"/>
  <c r="BY2151" i="37"/>
  <c r="BY2152" i="37"/>
  <c r="BY2153" i="37"/>
  <c r="BY2154" i="37"/>
  <c r="BY2155" i="37"/>
  <c r="BY2156" i="37"/>
  <c r="BY2157" i="37"/>
  <c r="BY2158" i="37"/>
  <c r="BY2159" i="37"/>
  <c r="BY2160" i="37"/>
  <c r="BY2161" i="37"/>
  <c r="BY2162" i="37"/>
  <c r="BY2163" i="37"/>
  <c r="BY2164" i="37"/>
  <c r="BY2165" i="37"/>
  <c r="BY2166" i="37"/>
  <c r="BY2167" i="37"/>
  <c r="BY2168" i="37"/>
  <c r="BY2169" i="37"/>
  <c r="BY2170" i="37"/>
  <c r="BY2171" i="37"/>
  <c r="BY2172" i="37"/>
  <c r="BY2173" i="37"/>
  <c r="BY2174" i="37"/>
  <c r="BY2175" i="37"/>
  <c r="BY2176" i="37"/>
  <c r="BY2177" i="37"/>
  <c r="BY2178" i="37"/>
  <c r="BY2179" i="37"/>
  <c r="BY2180" i="37"/>
  <c r="BY2181" i="37"/>
  <c r="BY2182" i="37"/>
  <c r="BY2183" i="37"/>
  <c r="BY2184" i="37"/>
  <c r="BY2185" i="37"/>
  <c r="BY2186" i="37"/>
  <c r="BY2187" i="37"/>
  <c r="BY2188" i="37"/>
  <c r="BY2189" i="37"/>
  <c r="BY2190" i="37"/>
  <c r="BY2191" i="37"/>
  <c r="BY2192" i="37"/>
  <c r="BY2193" i="37"/>
  <c r="BY2194" i="37"/>
  <c r="BY2195" i="37"/>
  <c r="BY2196" i="37"/>
  <c r="BY2197" i="37"/>
  <c r="BY2198" i="37"/>
  <c r="BY2199" i="37"/>
  <c r="BY2200" i="37"/>
  <c r="BY2201" i="37"/>
  <c r="BY2202" i="37"/>
  <c r="BY2203" i="37"/>
  <c r="BY2204" i="37"/>
  <c r="BY2205" i="37"/>
  <c r="BY2206" i="37"/>
  <c r="BY2207" i="37"/>
  <c r="BY2208" i="37"/>
  <c r="BY2209" i="37"/>
  <c r="BY2210" i="37"/>
  <c r="BY2211" i="37"/>
  <c r="BY2212" i="37"/>
  <c r="BY2213" i="37"/>
  <c r="BY2214" i="37"/>
  <c r="BY2215" i="37"/>
  <c r="BY2216" i="37"/>
  <c r="BY2217" i="37"/>
  <c r="BY2218" i="37"/>
  <c r="BY2219" i="37"/>
  <c r="BY2220" i="37"/>
  <c r="BY2221" i="37"/>
  <c r="BY2222" i="37"/>
  <c r="BY2223" i="37"/>
  <c r="BY2224" i="37"/>
  <c r="BY2225" i="37"/>
  <c r="BY2226" i="37"/>
  <c r="BY2227" i="37"/>
  <c r="BY2228" i="37"/>
  <c r="BY2229" i="37"/>
  <c r="BY2230" i="37"/>
  <c r="BY2231" i="37"/>
  <c r="BY2232" i="37"/>
  <c r="BY2233" i="37"/>
  <c r="BY2234" i="37"/>
  <c r="BY2235" i="37"/>
  <c r="BY2236" i="37"/>
  <c r="BY2237" i="37"/>
  <c r="BY2238" i="37"/>
  <c r="BY2239" i="37"/>
  <c r="BY2240" i="37"/>
  <c r="BY2241" i="37"/>
  <c r="BY2242" i="37"/>
  <c r="BY2243" i="37"/>
  <c r="BY2244" i="37"/>
  <c r="BY2245" i="37"/>
  <c r="BY2246" i="37"/>
  <c r="BY2247" i="37"/>
  <c r="BY2248" i="37"/>
  <c r="BY2249" i="37"/>
  <c r="BY2250" i="37"/>
  <c r="BY2251" i="37"/>
  <c r="BY2252" i="37"/>
  <c r="BY2253" i="37"/>
  <c r="BY2254" i="37"/>
  <c r="BY2255" i="37"/>
  <c r="BY2256" i="37"/>
  <c r="BY2257" i="37"/>
  <c r="BY2258" i="37"/>
  <c r="BY2259" i="37"/>
  <c r="BY2260" i="37"/>
  <c r="BY2261" i="37"/>
  <c r="BY2262" i="37"/>
  <c r="BY2263" i="37"/>
  <c r="BY2264" i="37"/>
  <c r="BY2265" i="37"/>
  <c r="BY2266" i="37"/>
  <c r="BY2267" i="37"/>
  <c r="BY2268" i="37"/>
  <c r="BY2269" i="37"/>
  <c r="BY2270" i="37"/>
  <c r="BY2271" i="37"/>
  <c r="BY2272" i="37"/>
  <c r="BY2273" i="37"/>
  <c r="BY2274" i="37"/>
  <c r="BY2275" i="37"/>
  <c r="BY2276" i="37"/>
  <c r="BY2277" i="37"/>
  <c r="BY2278" i="37"/>
  <c r="BY2279" i="37"/>
  <c r="BY2280" i="37"/>
  <c r="BY2281" i="37"/>
  <c r="BY2282" i="37"/>
  <c r="BY2283" i="37"/>
  <c r="BY2284" i="37"/>
  <c r="BY2285" i="37"/>
  <c r="BY2286" i="37"/>
  <c r="BY2287" i="37"/>
  <c r="BY2288" i="37"/>
  <c r="BY2289" i="37"/>
  <c r="BY2290" i="37"/>
  <c r="BY2291" i="37"/>
  <c r="BY2292" i="37"/>
  <c r="BY2293" i="37"/>
  <c r="BY2294" i="37"/>
  <c r="BY2295" i="37"/>
  <c r="BY2296" i="37"/>
  <c r="BY2297" i="37"/>
  <c r="BY2298" i="37"/>
  <c r="BY2299" i="37"/>
  <c r="BY2300" i="37"/>
  <c r="BY2301" i="37"/>
  <c r="BY2302" i="37"/>
  <c r="BY2303" i="37"/>
  <c r="BY2304" i="37"/>
  <c r="BY2305" i="37"/>
  <c r="BY2306" i="37"/>
  <c r="BY2307" i="37"/>
  <c r="BY2308" i="37"/>
  <c r="BY2309" i="37"/>
  <c r="BY2310" i="37"/>
  <c r="BY2311" i="37"/>
  <c r="BY2312" i="37"/>
  <c r="BY2313" i="37"/>
  <c r="BY2314" i="37"/>
  <c r="BY2315" i="37"/>
  <c r="BY2316" i="37"/>
  <c r="BY2317" i="37"/>
  <c r="BY2318" i="37"/>
  <c r="BY2319" i="37"/>
  <c r="BY2320" i="37"/>
  <c r="BY2321" i="37"/>
  <c r="BY2322" i="37"/>
  <c r="BY2323" i="37"/>
  <c r="BY2324" i="37"/>
  <c r="BY2325" i="37"/>
  <c r="BY2326" i="37"/>
  <c r="BY2327" i="37"/>
  <c r="BY2328" i="37"/>
  <c r="BY2329" i="37"/>
  <c r="BY2330" i="37"/>
  <c r="BY2331" i="37"/>
  <c r="BY2332" i="37"/>
  <c r="BY2333" i="37"/>
  <c r="BY2334" i="37"/>
  <c r="BY2335" i="37"/>
  <c r="BY2336" i="37"/>
  <c r="BY2337" i="37"/>
  <c r="BY2338" i="37"/>
  <c r="BY2339" i="37"/>
  <c r="BY2340" i="37"/>
  <c r="BY2341" i="37"/>
  <c r="BY2342" i="37"/>
  <c r="BY2343" i="37"/>
  <c r="BY2344" i="37"/>
  <c r="BY2345" i="37"/>
  <c r="BY2346" i="37"/>
  <c r="BY2347" i="37"/>
  <c r="BY2348" i="37"/>
  <c r="BY2349" i="37"/>
  <c r="BY2350" i="37"/>
  <c r="BY2351" i="37"/>
  <c r="BY2352" i="37"/>
  <c r="BY2353" i="37"/>
  <c r="BY2354" i="37"/>
  <c r="BY2355" i="37"/>
  <c r="BY2356" i="37"/>
  <c r="BY2357" i="37"/>
  <c r="BY2358" i="37"/>
  <c r="BY2359" i="37"/>
  <c r="BY2360" i="37"/>
  <c r="BY2361" i="37"/>
  <c r="BY2362" i="37"/>
  <c r="BY2363" i="37"/>
  <c r="BY2364" i="37"/>
  <c r="BY2365" i="37"/>
  <c r="BY2366" i="37"/>
  <c r="BY2367" i="37"/>
  <c r="BY2368" i="37"/>
  <c r="BY2369" i="37"/>
  <c r="BY2370" i="37"/>
  <c r="BY2371" i="37"/>
  <c r="BY2372" i="37"/>
  <c r="BY2373" i="37"/>
  <c r="BY2374" i="37"/>
  <c r="BY2375" i="37"/>
  <c r="BY2376" i="37"/>
  <c r="BY2377" i="37"/>
  <c r="BY2378" i="37"/>
  <c r="BY2379" i="37"/>
  <c r="BY2380" i="37"/>
  <c r="BY2381" i="37"/>
  <c r="BY2382" i="37"/>
  <c r="BY2383" i="37"/>
  <c r="BY2384" i="37"/>
  <c r="BY2385" i="37"/>
  <c r="BY2386" i="37"/>
  <c r="BY2387" i="37"/>
  <c r="BY2388" i="37"/>
  <c r="BY2389" i="37"/>
  <c r="BY2390" i="37"/>
  <c r="BY2391" i="37"/>
  <c r="BY2392" i="37"/>
  <c r="BY2393" i="37"/>
  <c r="BY2394" i="37"/>
  <c r="BY2395" i="37"/>
  <c r="BY2396" i="37"/>
  <c r="BY2397" i="37"/>
  <c r="BY2398" i="37"/>
  <c r="BY2399" i="37"/>
  <c r="BY2400" i="37"/>
  <c r="BY2401" i="37"/>
  <c r="BY2402" i="37"/>
  <c r="BY2403" i="37"/>
  <c r="BY2404" i="37"/>
  <c r="BY2405" i="37"/>
  <c r="BY2406" i="37"/>
  <c r="BY2407" i="37"/>
  <c r="BY2408" i="37"/>
  <c r="BY2409" i="37"/>
  <c r="BY2410" i="37"/>
  <c r="BY2411" i="37"/>
  <c r="BY2412" i="37"/>
  <c r="BY2413" i="37"/>
  <c r="BY2414" i="37"/>
  <c r="BY2415" i="37"/>
  <c r="BY2416" i="37"/>
  <c r="BY2417" i="37"/>
  <c r="BY2418" i="37"/>
  <c r="BY2419" i="37"/>
  <c r="BY2420" i="37"/>
  <c r="BY2421" i="37"/>
  <c r="BY2422" i="37"/>
  <c r="BY2423" i="37"/>
  <c r="BY2424" i="37"/>
  <c r="BY2425" i="37"/>
  <c r="BY2426" i="37"/>
  <c r="BY2427" i="37"/>
  <c r="BY2428" i="37"/>
  <c r="BY2429" i="37"/>
  <c r="BY2430" i="37"/>
  <c r="BY2431" i="37"/>
  <c r="BY2432" i="37"/>
  <c r="BY2433" i="37"/>
  <c r="BY2434" i="37"/>
  <c r="BY2435" i="37"/>
  <c r="BY2436" i="37"/>
  <c r="BY2437" i="37"/>
  <c r="BY2438" i="37"/>
  <c r="BY2439" i="37"/>
  <c r="BY2440" i="37"/>
  <c r="BY2441" i="37"/>
  <c r="BY2442" i="37"/>
  <c r="BY2443" i="37"/>
  <c r="BY2444" i="37"/>
  <c r="BY2445" i="37"/>
  <c r="BY2446" i="37"/>
  <c r="BY2447" i="37"/>
  <c r="BY2448" i="37"/>
  <c r="BY2449" i="37"/>
  <c r="BY2450" i="37"/>
  <c r="BY2451" i="37"/>
  <c r="BY2452" i="37"/>
  <c r="BY2453" i="37"/>
  <c r="BY2454" i="37"/>
  <c r="BY2455" i="37"/>
  <c r="BY2456" i="37"/>
  <c r="BY2457" i="37"/>
  <c r="BY2458" i="37"/>
  <c r="BY2459" i="37"/>
  <c r="BY2460" i="37"/>
  <c r="BY2461" i="37"/>
  <c r="BY2462" i="37"/>
  <c r="BY2463" i="37"/>
  <c r="BY2464" i="37"/>
  <c r="BY2465" i="37"/>
  <c r="BY2466" i="37"/>
  <c r="BY2467" i="37"/>
  <c r="BY2468" i="37"/>
  <c r="BY2469" i="37"/>
  <c r="BY2470" i="37"/>
  <c r="BY2471" i="37"/>
  <c r="BY2472" i="37"/>
  <c r="BY2473" i="37"/>
  <c r="BY2474" i="37"/>
  <c r="BY2475" i="37"/>
  <c r="BY2476" i="37"/>
  <c r="BY2477" i="37"/>
  <c r="BY2478" i="37"/>
  <c r="BY2479" i="37"/>
  <c r="BY2480" i="37"/>
  <c r="BY2481" i="37"/>
  <c r="BY2482" i="37"/>
  <c r="BY2483" i="37"/>
  <c r="BY2484" i="37"/>
  <c r="BY2485" i="37"/>
  <c r="BY2486" i="37"/>
  <c r="BY2487" i="37"/>
  <c r="BY2488" i="37"/>
  <c r="BY2489" i="37"/>
  <c r="BY2490" i="37"/>
  <c r="BY2491" i="37"/>
  <c r="BY2492" i="37"/>
  <c r="BY2493" i="37"/>
  <c r="BY2494" i="37"/>
  <c r="BY2495" i="37"/>
  <c r="BY2496" i="37"/>
  <c r="BY2497" i="37"/>
  <c r="BY2498" i="37"/>
  <c r="BY2499" i="37"/>
  <c r="BY2500" i="37"/>
  <c r="BY2501" i="37"/>
  <c r="BY2502" i="37"/>
  <c r="BY2503" i="37"/>
  <c r="BY2504" i="37"/>
  <c r="BY2505" i="37"/>
  <c r="BY2506" i="37"/>
  <c r="BY2507" i="37"/>
  <c r="BY2508" i="37"/>
  <c r="BY2509" i="37"/>
  <c r="BY2510" i="37"/>
  <c r="BY2511" i="37"/>
  <c r="BY2512" i="37"/>
  <c r="BY2513" i="37"/>
  <c r="BY2514" i="37"/>
  <c r="BY2515" i="37"/>
  <c r="BY2516" i="37"/>
  <c r="BY2517" i="37"/>
  <c r="BY2518" i="37"/>
  <c r="BY2519" i="37"/>
  <c r="BY2520" i="37"/>
  <c r="BY2521" i="37"/>
  <c r="BY2522" i="37"/>
  <c r="BY2523" i="37"/>
  <c r="BY2524" i="37"/>
  <c r="BY2525" i="37"/>
  <c r="BY2526" i="37"/>
  <c r="BY2527" i="37"/>
  <c r="BY2528" i="37"/>
  <c r="BY2529" i="37"/>
  <c r="BY2530" i="37"/>
  <c r="BY2531" i="37"/>
  <c r="BY2532" i="37"/>
  <c r="BY2533" i="37"/>
  <c r="BY2534" i="37"/>
  <c r="BY2535" i="37"/>
  <c r="BY2536" i="37"/>
  <c r="BY2537" i="37"/>
  <c r="BY2538" i="37"/>
  <c r="BY2539" i="37"/>
  <c r="BY2540" i="37"/>
  <c r="BY2541" i="37"/>
  <c r="BY2542" i="37"/>
  <c r="BY2543" i="37"/>
  <c r="BY2544" i="37"/>
  <c r="BY2545" i="37"/>
  <c r="BY2546" i="37"/>
  <c r="BY2547" i="37"/>
  <c r="BY2548" i="37"/>
  <c r="BY2549" i="37"/>
  <c r="BY2550" i="37"/>
  <c r="BY2551" i="37"/>
  <c r="BY2552" i="37"/>
  <c r="BY2553" i="37"/>
  <c r="BY2554" i="37"/>
  <c r="BY2555" i="37"/>
  <c r="BY2556" i="37"/>
  <c r="BY2557" i="37"/>
  <c r="BY2558" i="37"/>
  <c r="BY2559" i="37"/>
  <c r="BY2560" i="37"/>
  <c r="BY2561" i="37"/>
  <c r="BY2562" i="37"/>
  <c r="BY2563" i="37"/>
  <c r="BY2564" i="37"/>
  <c r="BY2565" i="37"/>
  <c r="BY2566" i="37"/>
  <c r="BY2567" i="37"/>
  <c r="BY2568" i="37"/>
  <c r="BY2569" i="37"/>
  <c r="BY2570" i="37"/>
  <c r="BY2571" i="37"/>
  <c r="BY2572" i="37"/>
  <c r="BY2573" i="37"/>
  <c r="BY2574" i="37"/>
  <c r="BY2575" i="37"/>
  <c r="BY2576" i="37"/>
  <c r="BY2577" i="37"/>
  <c r="BY2578" i="37"/>
  <c r="BY2579" i="37"/>
  <c r="BY2580" i="37"/>
  <c r="BY2581" i="37"/>
  <c r="BY2582" i="37"/>
  <c r="BY2583" i="37"/>
  <c r="BY2584" i="37"/>
  <c r="BY2585" i="37"/>
  <c r="BY2586" i="37"/>
  <c r="BY2587" i="37"/>
  <c r="BY2588" i="37"/>
  <c r="BY2589" i="37"/>
  <c r="BY2590" i="37"/>
  <c r="BY2591" i="37"/>
  <c r="BY2592" i="37"/>
  <c r="BY2593" i="37"/>
  <c r="BY2594" i="37"/>
  <c r="BY2595" i="37"/>
  <c r="BY2596" i="37"/>
  <c r="BY2597" i="37"/>
  <c r="BY2598" i="37"/>
  <c r="BY2599" i="37"/>
  <c r="BY2600" i="37"/>
  <c r="BY2601" i="37"/>
  <c r="BY2602" i="37"/>
  <c r="BY2603" i="37"/>
  <c r="BY2604" i="37"/>
  <c r="BY2605" i="37"/>
  <c r="BY2606" i="37"/>
  <c r="BY2607" i="37"/>
  <c r="BY2608" i="37"/>
  <c r="BY2609" i="37"/>
  <c r="BY2610" i="37"/>
  <c r="BY2611" i="37"/>
  <c r="BY2612" i="37"/>
  <c r="BY2613" i="37"/>
  <c r="BY2614" i="37"/>
  <c r="BY2615" i="37"/>
  <c r="BY2616" i="37"/>
  <c r="BY2617" i="37"/>
  <c r="BY2618" i="37"/>
  <c r="BY2619" i="37"/>
  <c r="BY2620" i="37"/>
  <c r="BY2621" i="37"/>
  <c r="BY2622" i="37"/>
  <c r="BY2623" i="37"/>
  <c r="BY2624" i="37"/>
  <c r="BY2625" i="37"/>
  <c r="BY2626" i="37"/>
  <c r="BY2627" i="37"/>
  <c r="BY2628" i="37"/>
  <c r="BY2629" i="37"/>
  <c r="BY2630" i="37"/>
  <c r="BY2631" i="37"/>
  <c r="BY2632" i="37"/>
  <c r="BY2633" i="37"/>
  <c r="BY2634" i="37"/>
  <c r="BY2635" i="37"/>
  <c r="BY2636" i="37"/>
  <c r="BY2637" i="37"/>
  <c r="BY2638" i="37"/>
  <c r="BY2639" i="37"/>
  <c r="BY2640" i="37"/>
  <c r="BY2641" i="37"/>
  <c r="BY2642" i="37"/>
  <c r="BY2643" i="37"/>
  <c r="BY2644" i="37"/>
  <c r="BY2645" i="37"/>
  <c r="BY2646" i="37"/>
  <c r="BY2647" i="37"/>
  <c r="BY2648" i="37"/>
  <c r="BY2649" i="37"/>
  <c r="BY2650" i="37"/>
  <c r="BY2651" i="37"/>
  <c r="BY2652" i="37"/>
  <c r="BY2653" i="37"/>
  <c r="BY2654" i="37"/>
  <c r="BY2655" i="37"/>
  <c r="BY2656" i="37"/>
  <c r="BY2657" i="37"/>
  <c r="BY2658" i="37"/>
  <c r="BY2659" i="37"/>
  <c r="BY2660" i="37"/>
  <c r="BY2661" i="37"/>
  <c r="BY2662" i="37"/>
  <c r="BY2663" i="37"/>
  <c r="BY2664" i="37"/>
  <c r="BY2665" i="37"/>
  <c r="BY2666" i="37"/>
  <c r="BY2667" i="37"/>
  <c r="BY2668" i="37"/>
  <c r="BY2669" i="37"/>
  <c r="BY2670" i="37"/>
  <c r="BY2671" i="37"/>
  <c r="BY2672" i="37"/>
  <c r="BY2673" i="37"/>
  <c r="BY2674" i="37"/>
  <c r="BY2675" i="37"/>
  <c r="BY2676" i="37"/>
  <c r="BY2677" i="37"/>
  <c r="BY2678" i="37"/>
  <c r="BY2679" i="37"/>
  <c r="BY2680" i="37"/>
  <c r="BY2681" i="37"/>
  <c r="BY2682" i="37"/>
  <c r="BY2683" i="37"/>
  <c r="BY2684" i="37"/>
  <c r="BY2685" i="37"/>
  <c r="BY2686" i="37"/>
  <c r="BY2687" i="37"/>
  <c r="BY2688" i="37"/>
  <c r="BY2689" i="37"/>
  <c r="BY2690" i="37"/>
  <c r="BY2691" i="37"/>
  <c r="BY2692" i="37"/>
  <c r="BY2693" i="37"/>
  <c r="BY2694" i="37"/>
  <c r="BY2695" i="37"/>
  <c r="BY2696" i="37"/>
  <c r="BY2697" i="37"/>
  <c r="BY2698" i="37"/>
  <c r="BY2699" i="37"/>
  <c r="BY2700" i="37"/>
  <c r="BY2701" i="37"/>
  <c r="BY2702" i="37"/>
  <c r="BY2703" i="37"/>
  <c r="BY2704" i="37"/>
  <c r="BY2705" i="37"/>
  <c r="BY2706" i="37"/>
  <c r="BY2707" i="37"/>
  <c r="BY2708" i="37"/>
  <c r="BY2709" i="37"/>
  <c r="BY2710" i="37"/>
  <c r="BY2711" i="37"/>
  <c r="BY2712" i="37"/>
  <c r="BY2713" i="37"/>
  <c r="BY2714" i="37"/>
  <c r="BY2715" i="37"/>
  <c r="BY2716" i="37"/>
  <c r="BY2717" i="37"/>
  <c r="BY2718" i="37"/>
  <c r="BY2719" i="37"/>
  <c r="BY2720" i="37"/>
  <c r="BY2721" i="37"/>
  <c r="BY2722" i="37"/>
  <c r="BY2723" i="37"/>
  <c r="BY2724" i="37"/>
  <c r="BY2725" i="37"/>
  <c r="BY2726" i="37"/>
  <c r="BY2727" i="37"/>
  <c r="BY2728" i="37"/>
  <c r="BY2729" i="37"/>
  <c r="BY2730" i="37"/>
  <c r="BY2731" i="37"/>
  <c r="BY2732" i="37"/>
  <c r="BY2733" i="37"/>
  <c r="BY2734" i="37"/>
  <c r="BY2735" i="37"/>
  <c r="BY2736" i="37"/>
  <c r="BY2737" i="37"/>
  <c r="BY2738" i="37"/>
  <c r="BY2739" i="37"/>
  <c r="BY2740" i="37"/>
  <c r="BY2741" i="37"/>
  <c r="BY2742" i="37"/>
  <c r="BY2743" i="37"/>
  <c r="BY2744" i="37"/>
  <c r="BY2745" i="37"/>
  <c r="BY2746" i="37"/>
  <c r="BY2747" i="37"/>
  <c r="BY2748" i="37"/>
  <c r="BY2749" i="37"/>
  <c r="BY2750" i="37"/>
  <c r="BY2751" i="37"/>
  <c r="BY2752" i="37"/>
  <c r="BY2753" i="37"/>
  <c r="BY2754" i="37"/>
  <c r="BY2755" i="37"/>
  <c r="BY2756" i="37"/>
  <c r="BY2757" i="37"/>
  <c r="BY2758" i="37"/>
  <c r="BY2759" i="37"/>
  <c r="BY2760" i="37"/>
  <c r="BY2761" i="37"/>
  <c r="BY2762" i="37"/>
  <c r="BY2763" i="37"/>
  <c r="BY2764" i="37"/>
  <c r="BY2765" i="37"/>
  <c r="BY2766" i="37"/>
  <c r="BY2767" i="37"/>
  <c r="BY2768" i="37"/>
  <c r="BY2769" i="37"/>
  <c r="BY2770" i="37"/>
  <c r="BY2771" i="37"/>
  <c r="BY2772" i="37"/>
  <c r="BY2773" i="37"/>
  <c r="BY2774" i="37"/>
  <c r="BY2775" i="37"/>
  <c r="BY2776" i="37"/>
  <c r="BY2777" i="37"/>
  <c r="BY2778" i="37"/>
  <c r="BY2779" i="37"/>
  <c r="BY2780" i="37"/>
  <c r="BY2781" i="37"/>
  <c r="BY2782" i="37"/>
  <c r="BY2783" i="37"/>
  <c r="BY2784" i="37"/>
  <c r="BY2785" i="37"/>
  <c r="BY2786" i="37"/>
  <c r="BY2787" i="37"/>
  <c r="BY2788" i="37"/>
  <c r="BY2789" i="37"/>
  <c r="BY2790" i="37"/>
  <c r="BY2791" i="37"/>
  <c r="BY2792" i="37"/>
  <c r="BY2793" i="37"/>
  <c r="BY2794" i="37"/>
  <c r="BY2795" i="37"/>
  <c r="BY2796" i="37"/>
  <c r="BY2797" i="37"/>
  <c r="BY2798" i="37"/>
  <c r="BY2799" i="37"/>
  <c r="BY2800" i="37"/>
  <c r="BY2801" i="37"/>
  <c r="BY2802" i="37"/>
  <c r="BY2803" i="37"/>
  <c r="BY2804" i="37"/>
  <c r="BY2805" i="37"/>
  <c r="BY2806" i="37"/>
  <c r="BY2807" i="37"/>
  <c r="BY2808" i="37"/>
  <c r="BY2809" i="37"/>
  <c r="BY2810" i="37"/>
  <c r="BY2811" i="37"/>
  <c r="BY2812" i="37"/>
  <c r="BY2813" i="37"/>
  <c r="BY2814" i="37"/>
  <c r="BY2815" i="37"/>
  <c r="BY2816" i="37"/>
  <c r="BY2817" i="37"/>
  <c r="BY2818" i="37"/>
  <c r="BY2819" i="37"/>
  <c r="BY2820" i="37"/>
  <c r="BY2821" i="37"/>
  <c r="BY2822" i="37"/>
  <c r="BY2823" i="37"/>
  <c r="BY2824" i="37"/>
  <c r="BY2825" i="37"/>
  <c r="BY2826" i="37"/>
  <c r="BY2827" i="37"/>
  <c r="BY2828" i="37"/>
  <c r="BY2829" i="37"/>
  <c r="BY2830" i="37"/>
  <c r="BY2831" i="37"/>
  <c r="BY2832" i="37"/>
  <c r="BY2833" i="37"/>
  <c r="BY2834" i="37"/>
  <c r="BY2835" i="37"/>
  <c r="BY2836" i="37"/>
  <c r="BY2837" i="37"/>
  <c r="BY2838" i="37"/>
  <c r="BY2839" i="37"/>
  <c r="BY2840" i="37"/>
  <c r="BY2841" i="37"/>
  <c r="BY2842" i="37"/>
  <c r="BY2843" i="37"/>
  <c r="BY2844" i="37"/>
  <c r="BY2845" i="37"/>
  <c r="BY2846" i="37"/>
  <c r="BY2847" i="37"/>
  <c r="BY2848" i="37"/>
  <c r="BY2849" i="37"/>
  <c r="BY2850" i="37"/>
  <c r="BY2851" i="37"/>
  <c r="BY2852" i="37"/>
  <c r="BY2853" i="37"/>
  <c r="BY2854" i="37"/>
  <c r="BY2855" i="37"/>
  <c r="BY2856" i="37"/>
  <c r="BY2857" i="37"/>
  <c r="BY2858" i="37"/>
  <c r="BY2859" i="37"/>
  <c r="BY2860" i="37"/>
  <c r="BY2861" i="37"/>
  <c r="BY2862" i="37"/>
  <c r="BY2863" i="37"/>
  <c r="BY2864" i="37"/>
  <c r="BY2865" i="37"/>
  <c r="BY2866" i="37"/>
  <c r="BY2867" i="37"/>
  <c r="BY2868" i="37"/>
  <c r="BY2869" i="37"/>
  <c r="BY2870" i="37"/>
  <c r="BY2871" i="37"/>
  <c r="BY2872" i="37"/>
  <c r="BY2873" i="37"/>
  <c r="BY2874" i="37"/>
  <c r="BY2875" i="37"/>
  <c r="BY2876" i="37"/>
  <c r="BY2877" i="37"/>
  <c r="BY2878" i="37"/>
  <c r="BY2879" i="37"/>
  <c r="BY2880" i="37"/>
  <c r="BY2881" i="37"/>
  <c r="BY2882" i="37"/>
  <c r="BY2883" i="37"/>
  <c r="BY2884" i="37"/>
  <c r="BY2885" i="37"/>
  <c r="BY2886" i="37"/>
  <c r="BY2887" i="37"/>
  <c r="BY2888" i="37"/>
  <c r="BY2889" i="37"/>
  <c r="BY2890" i="37"/>
  <c r="BY2891" i="37"/>
  <c r="BY2892" i="37"/>
  <c r="BY2893" i="37"/>
  <c r="BY2894" i="37"/>
  <c r="BY2895" i="37"/>
  <c r="BY2896" i="37"/>
  <c r="BY2897" i="37"/>
  <c r="BY2898" i="37"/>
  <c r="BY2899" i="37"/>
  <c r="BY2900" i="37"/>
  <c r="BY2901" i="37"/>
  <c r="BY2902" i="37"/>
  <c r="BY2903" i="37"/>
  <c r="BY2904" i="37"/>
  <c r="BY2905" i="37"/>
  <c r="BY2906" i="37"/>
  <c r="BY2907" i="37"/>
  <c r="BY2908" i="37"/>
  <c r="BY2909" i="37"/>
  <c r="BY2910" i="37"/>
  <c r="BY2911" i="37"/>
  <c r="BY2912" i="37"/>
  <c r="BY2913" i="37"/>
  <c r="BY2914" i="37"/>
  <c r="BY2915" i="37"/>
  <c r="BY2916" i="37"/>
  <c r="BY2917" i="37"/>
  <c r="BY2918" i="37"/>
  <c r="BY2919" i="37"/>
  <c r="BY2920" i="37"/>
  <c r="BY2921" i="37"/>
  <c r="BY2922" i="37"/>
  <c r="BY2923" i="37"/>
  <c r="BY2924" i="37"/>
  <c r="BY2925" i="37"/>
  <c r="BY2926" i="37"/>
  <c r="BY2927" i="37"/>
  <c r="BY2928" i="37"/>
  <c r="BY2929" i="37"/>
  <c r="BY2930" i="37"/>
  <c r="BY2931" i="37"/>
  <c r="BY2932" i="37"/>
  <c r="BY2933" i="37"/>
  <c r="BY2934" i="37"/>
  <c r="BY2935" i="37"/>
  <c r="BY2936" i="37"/>
  <c r="BY2937" i="37"/>
  <c r="BY2938" i="37"/>
  <c r="BY2939" i="37"/>
  <c r="BY2940" i="37"/>
  <c r="BY2941" i="37"/>
  <c r="BY2942" i="37"/>
  <c r="BY2943" i="37"/>
  <c r="BY2944" i="37"/>
  <c r="BY2945" i="37"/>
  <c r="BY2946" i="37"/>
  <c r="BY2947" i="37"/>
  <c r="BY2948" i="37"/>
  <c r="BY2949" i="37"/>
  <c r="BY2950" i="37"/>
  <c r="BY2951" i="37"/>
  <c r="BY2952" i="37"/>
  <c r="BY2953" i="37"/>
  <c r="BY2954" i="37"/>
  <c r="BY2955" i="37"/>
  <c r="BY2956" i="37"/>
  <c r="BY2957" i="37"/>
  <c r="BY2958" i="37"/>
  <c r="BY2959" i="37"/>
  <c r="BY2960" i="37"/>
  <c r="BY2961" i="37"/>
  <c r="BY2962" i="37"/>
  <c r="BY2963" i="37"/>
  <c r="BY2964" i="37"/>
  <c r="BY2965" i="37"/>
  <c r="BY2966" i="37"/>
  <c r="BY2967" i="37"/>
  <c r="BY2968" i="37"/>
  <c r="BY2969" i="37"/>
  <c r="BY2970" i="37"/>
  <c r="BY2971" i="37"/>
  <c r="BY2972" i="37"/>
  <c r="BY2973" i="37"/>
  <c r="BY2974" i="37"/>
  <c r="BY2975" i="37"/>
  <c r="BY2976" i="37"/>
  <c r="BY2977" i="37"/>
  <c r="BY2978" i="37"/>
  <c r="BY2979" i="37"/>
  <c r="BY2980" i="37"/>
  <c r="BY2981" i="37"/>
  <c r="BY2982" i="37"/>
  <c r="BY2983" i="37"/>
  <c r="BY2984" i="37"/>
  <c r="BY2985" i="37"/>
  <c r="BY2986" i="37"/>
  <c r="BY2987" i="37"/>
  <c r="BY2988" i="37"/>
  <c r="BY2989" i="37"/>
  <c r="BY2990" i="37"/>
  <c r="BY2991" i="37"/>
  <c r="BY2992" i="37"/>
  <c r="BY2993" i="37"/>
  <c r="BY2994" i="37"/>
  <c r="BY2995" i="37"/>
  <c r="BY2996" i="37"/>
  <c r="BY2997" i="37"/>
  <c r="BY2998" i="37"/>
  <c r="BY2999" i="37"/>
  <c r="BY3000" i="37"/>
  <c r="BY3001" i="37"/>
  <c r="BY3002" i="37"/>
  <c r="BY3003" i="37"/>
  <c r="BY3004" i="37"/>
  <c r="BY3005" i="37"/>
  <c r="BY3006" i="37"/>
  <c r="BY3007" i="37"/>
  <c r="BY3008" i="37"/>
  <c r="BY3009" i="37"/>
  <c r="BY3010" i="37"/>
  <c r="BY3011" i="37"/>
  <c r="BY3012" i="37"/>
  <c r="BY3013" i="37"/>
  <c r="BY3014" i="37"/>
  <c r="BY3015" i="37"/>
  <c r="BY3016" i="37"/>
  <c r="BY3017" i="37"/>
  <c r="BY3018" i="37"/>
  <c r="BY3019" i="37"/>
  <c r="BY3020" i="37"/>
  <c r="BY3021" i="37"/>
  <c r="BY3022" i="37"/>
  <c r="BY3023" i="37"/>
  <c r="BY3024" i="37"/>
  <c r="BY3025" i="37"/>
  <c r="BY3026" i="37"/>
  <c r="BY3027" i="37"/>
  <c r="BY3028" i="37"/>
  <c r="BY3029" i="37"/>
  <c r="BY3030" i="37"/>
  <c r="BY3031" i="37"/>
  <c r="BY3032" i="37"/>
  <c r="BY3033" i="37"/>
  <c r="BY3034" i="37"/>
  <c r="BY3035" i="37"/>
  <c r="BY3036" i="37"/>
  <c r="BY3037" i="37"/>
  <c r="BY3038" i="37"/>
  <c r="BY3039" i="37"/>
  <c r="BY3040" i="37"/>
  <c r="BY3041" i="37"/>
  <c r="BY3042" i="37"/>
  <c r="BY3043" i="37"/>
  <c r="BY3044" i="37"/>
  <c r="BY3045" i="37"/>
  <c r="BY3046" i="37"/>
  <c r="BY3047" i="37"/>
  <c r="BY3048" i="37"/>
  <c r="BY3049" i="37"/>
  <c r="BY3050" i="37"/>
  <c r="BY3051" i="37"/>
  <c r="BY3052" i="37"/>
  <c r="BY3053" i="37"/>
  <c r="BY3054" i="37"/>
  <c r="BY3055" i="37"/>
  <c r="BY3056" i="37"/>
  <c r="BY3057" i="37"/>
  <c r="BY3058" i="37"/>
  <c r="BY3059" i="37"/>
  <c r="BY3060" i="37"/>
  <c r="BY3061" i="37"/>
  <c r="BY3062" i="37"/>
  <c r="BY3063" i="37"/>
  <c r="BY3064" i="37"/>
  <c r="BY3065" i="37"/>
  <c r="BY3066" i="37"/>
  <c r="BY3067" i="37"/>
  <c r="BY3068" i="37"/>
  <c r="BY3069" i="37"/>
  <c r="BY3070" i="37"/>
  <c r="BY3071" i="37"/>
  <c r="BY3072" i="37"/>
  <c r="BY3073" i="37"/>
  <c r="BY3074" i="37"/>
  <c r="BY3075" i="37"/>
  <c r="BY3076" i="37"/>
  <c r="BY3077" i="37"/>
  <c r="BY3078" i="37"/>
  <c r="BY3079" i="37"/>
  <c r="BY3080" i="37"/>
  <c r="BY3081" i="37"/>
  <c r="BY3082" i="37"/>
  <c r="BY3083" i="37"/>
  <c r="BY3084" i="37"/>
  <c r="BY3085" i="37"/>
  <c r="BY3086" i="37"/>
  <c r="BY3087" i="37"/>
  <c r="BY3088" i="37"/>
  <c r="BY3089" i="37"/>
  <c r="BY3090" i="37"/>
  <c r="BY3091" i="37"/>
  <c r="BY3092" i="37"/>
  <c r="BY3093" i="37"/>
  <c r="BY3094" i="37"/>
  <c r="BY3095" i="37"/>
  <c r="BY3096" i="37"/>
  <c r="BY3097" i="37"/>
  <c r="BY3098" i="37"/>
  <c r="BY3099" i="37"/>
  <c r="BY3100" i="37"/>
  <c r="BY3101" i="37"/>
  <c r="BY3102" i="37"/>
  <c r="BY3103" i="37"/>
  <c r="BY3104" i="37"/>
  <c r="BY3105" i="37"/>
  <c r="BY3106" i="37"/>
  <c r="BY3107" i="37"/>
  <c r="BY3108" i="37"/>
  <c r="BY3109" i="37"/>
  <c r="BY3110" i="37"/>
  <c r="BY3111" i="37"/>
  <c r="BY3112" i="37"/>
  <c r="BY3113" i="37"/>
  <c r="BY3114" i="37"/>
  <c r="BY3115" i="37"/>
  <c r="BY21" i="37"/>
  <c r="BY8" i="37"/>
  <c r="BY9" i="37"/>
  <c r="BY10" i="37"/>
  <c r="BY11" i="37"/>
  <c r="BY12" i="37"/>
  <c r="BY13" i="37"/>
  <c r="BY14" i="37"/>
  <c r="BY15" i="37"/>
  <c r="BY16" i="37"/>
  <c r="BY17" i="37"/>
  <c r="BY18" i="37"/>
  <c r="BY19" i="37"/>
  <c r="BY20" i="37"/>
  <c r="BY7" i="37"/>
  <c r="E198" i="37"/>
  <c r="E169" i="37"/>
  <c r="E174" i="37"/>
  <c r="E178" i="37"/>
  <c r="E179" i="37"/>
  <c r="E201" i="37"/>
  <c r="E215" i="37"/>
  <c r="E217" i="37"/>
  <c r="E275" i="37"/>
  <c r="E541" i="37"/>
  <c r="E567" i="37"/>
  <c r="E1274" i="37"/>
  <c r="E1789" i="37"/>
  <c r="E3101" i="37"/>
  <c r="E3105" i="37"/>
  <c r="E173" i="37"/>
  <c r="E181" i="37"/>
  <c r="E183" i="37"/>
  <c r="E187" i="37"/>
  <c r="E190" i="37"/>
  <c r="E193" i="37"/>
  <c r="E203" i="37"/>
  <c r="E205" i="37"/>
  <c r="E209" i="37"/>
  <c r="E214" i="37"/>
  <c r="E223" i="37"/>
  <c r="E230" i="37"/>
  <c r="E237" i="37"/>
  <c r="E247" i="37"/>
  <c r="E258" i="37"/>
  <c r="E265" i="37"/>
  <c r="E534" i="37"/>
  <c r="E539" i="37"/>
  <c r="E543" i="37"/>
  <c r="E546" i="37"/>
  <c r="E547" i="37"/>
  <c r="E550" i="37"/>
  <c r="E553" i="37"/>
  <c r="E557" i="37"/>
  <c r="E558" i="37"/>
  <c r="E561" i="37"/>
  <c r="E562" i="37"/>
  <c r="E565" i="37"/>
  <c r="E1204" i="37"/>
  <c r="E1207" i="37"/>
  <c r="E1225" i="37"/>
  <c r="E1235" i="37"/>
  <c r="E1255" i="37"/>
  <c r="E1258" i="37"/>
  <c r="E1720" i="37"/>
  <c r="E1729" i="37"/>
  <c r="E1730" i="37"/>
  <c r="E1731" i="37"/>
  <c r="E1771" i="37"/>
  <c r="E1772" i="37"/>
  <c r="E1778" i="37"/>
  <c r="E1781" i="37"/>
  <c r="E1784" i="37"/>
  <c r="E1785" i="37"/>
  <c r="E1787" i="37"/>
  <c r="E1788" i="37"/>
  <c r="E1791" i="37"/>
  <c r="E1792" i="37"/>
  <c r="E1795" i="37"/>
  <c r="E1796" i="37"/>
  <c r="E1797" i="37"/>
  <c r="E2757" i="37"/>
  <c r="E2759" i="37"/>
  <c r="E2760" i="37"/>
  <c r="E2928" i="37"/>
  <c r="E2930" i="37"/>
  <c r="E2931" i="37"/>
  <c r="E2935" i="37"/>
  <c r="E2942" i="37"/>
  <c r="E2945" i="37"/>
  <c r="E2946" i="37"/>
  <c r="E2950" i="37"/>
  <c r="E2965" i="37"/>
  <c r="E3022" i="37"/>
  <c r="E3093" i="37"/>
  <c r="E3095" i="37"/>
  <c r="E3096" i="37"/>
  <c r="E3097" i="37"/>
  <c r="E3099" i="37"/>
  <c r="E3100" i="37"/>
  <c r="E3102" i="37"/>
  <c r="E3107" i="37"/>
  <c r="E3108" i="37"/>
  <c r="E3109" i="37"/>
  <c r="E3114" i="37"/>
  <c r="E3115" i="37"/>
  <c r="E80" i="37"/>
  <c r="E82" i="37"/>
  <c r="E88" i="37"/>
  <c r="E175" i="37"/>
  <c r="E180" i="37"/>
  <c r="E186" i="37"/>
  <c r="E199" i="37"/>
  <c r="E208" i="37"/>
  <c r="E213" i="37"/>
  <c r="E221" i="37"/>
  <c r="E227" i="37"/>
  <c r="E241" i="37"/>
  <c r="E244" i="37"/>
  <c r="E245" i="37"/>
  <c r="E248" i="37"/>
  <c r="E250" i="37"/>
  <c r="E254" i="37"/>
  <c r="E255" i="37"/>
  <c r="E260" i="37"/>
  <c r="E261" i="37"/>
  <c r="E263" i="37"/>
  <c r="E264" i="37"/>
  <c r="E266" i="37"/>
  <c r="E267" i="37"/>
  <c r="E271" i="37"/>
  <c r="E272" i="37"/>
  <c r="E281" i="37"/>
  <c r="E284" i="37"/>
  <c r="E285" i="37"/>
  <c r="E318" i="37"/>
  <c r="E344" i="37"/>
  <c r="E528" i="37"/>
  <c r="E548" i="37"/>
  <c r="E1218" i="37"/>
  <c r="E1229" i="37"/>
  <c r="E1232" i="37"/>
  <c r="E1234" i="37"/>
  <c r="E1247" i="37"/>
  <c r="E1248" i="37"/>
  <c r="E1251" i="37"/>
  <c r="E1254" i="37"/>
  <c r="E1256" i="37"/>
  <c r="E1257" i="37"/>
  <c r="E1262" i="37"/>
  <c r="E1275" i="37"/>
  <c r="E1281" i="37"/>
  <c r="E1282" i="37"/>
  <c r="E1721" i="37"/>
  <c r="E1727" i="37"/>
  <c r="E1733" i="37"/>
  <c r="E1734" i="37"/>
  <c r="E1770" i="37"/>
  <c r="E1775" i="37"/>
  <c r="E1776" i="37"/>
  <c r="E1777" i="37"/>
  <c r="E1790" i="37"/>
  <c r="E1793" i="37"/>
  <c r="E1800" i="37"/>
  <c r="E2187" i="37"/>
  <c r="E2193" i="37"/>
  <c r="E2196" i="37"/>
  <c r="E2203" i="37"/>
  <c r="E2205" i="37"/>
  <c r="E2210" i="37"/>
  <c r="E2211" i="37"/>
  <c r="E2213" i="37"/>
  <c r="E2336" i="37"/>
  <c r="E2351" i="37"/>
  <c r="E2357" i="37"/>
  <c r="E2359" i="37"/>
  <c r="E2366" i="37"/>
  <c r="E2373" i="37"/>
  <c r="E2380" i="37"/>
  <c r="E2392" i="37"/>
  <c r="E2663" i="37"/>
  <c r="E2684" i="37"/>
  <c r="E2750" i="37"/>
  <c r="E2753" i="37"/>
  <c r="E2756" i="37"/>
  <c r="E2762" i="37"/>
  <c r="E2763" i="37"/>
  <c r="E2768" i="37"/>
  <c r="E2769" i="37"/>
  <c r="E2770" i="37"/>
  <c r="E2772" i="37"/>
  <c r="E2773" i="37"/>
  <c r="E2776" i="37"/>
  <c r="E2927" i="37"/>
  <c r="E2933" i="37"/>
  <c r="E2937" i="37"/>
  <c r="E2939" i="37"/>
  <c r="E2947" i="37"/>
  <c r="E2955" i="37"/>
  <c r="E2959" i="37"/>
  <c r="E2962" i="37"/>
  <c r="E3051" i="37"/>
  <c r="E3103" i="37"/>
  <c r="E3111" i="37"/>
  <c r="E3113" i="37"/>
  <c r="E74" i="37"/>
  <c r="E75" i="37"/>
  <c r="E78" i="37"/>
  <c r="E79" i="37"/>
  <c r="E188" i="37"/>
  <c r="E195" i="37"/>
  <c r="E220" i="37"/>
  <c r="E225" i="37"/>
  <c r="E256" i="37"/>
  <c r="E273" i="37"/>
  <c r="E310" i="37"/>
  <c r="E321" i="37"/>
  <c r="E322" i="37"/>
  <c r="E526" i="37"/>
  <c r="E529" i="37"/>
  <c r="E530" i="37"/>
  <c r="E532" i="37"/>
  <c r="E533" i="37"/>
  <c r="E538" i="37"/>
  <c r="E544" i="37"/>
  <c r="E545" i="37"/>
  <c r="E549" i="37"/>
  <c r="E552" i="37"/>
  <c r="E556" i="37"/>
  <c r="E563" i="37"/>
  <c r="E1151" i="37"/>
  <c r="E1205" i="37"/>
  <c r="E1211" i="37"/>
  <c r="E1219" i="37"/>
  <c r="E1220" i="37"/>
  <c r="E1221" i="37"/>
  <c r="E1223" i="37"/>
  <c r="E1224" i="37"/>
  <c r="E1227" i="37"/>
  <c r="E1230" i="37"/>
  <c r="E1238" i="37"/>
  <c r="E1239" i="37"/>
  <c r="E1240" i="37"/>
  <c r="E1243" i="37"/>
  <c r="E1252" i="37"/>
  <c r="E1265" i="37"/>
  <c r="E1267" i="37"/>
  <c r="E1272" i="37"/>
  <c r="E1279" i="37"/>
  <c r="E1286" i="37"/>
  <c r="E1298" i="37"/>
  <c r="E1322" i="37"/>
  <c r="E1342" i="37"/>
  <c r="E1346" i="37"/>
  <c r="E1348" i="37"/>
  <c r="E1353" i="37"/>
  <c r="E1354" i="37"/>
  <c r="E1365" i="37"/>
  <c r="E1572" i="37"/>
  <c r="E1597" i="37"/>
  <c r="E1607" i="37"/>
  <c r="E1609" i="37"/>
  <c r="E1621" i="37"/>
  <c r="E1722" i="37"/>
  <c r="E1726" i="37"/>
  <c r="E1735" i="37"/>
  <c r="E1773" i="37"/>
  <c r="E1794" i="37"/>
  <c r="E1798" i="37"/>
  <c r="E1964" i="37"/>
  <c r="E1970" i="37"/>
  <c r="E1991" i="37"/>
  <c r="E1992" i="37"/>
  <c r="E1997" i="37"/>
  <c r="E1998" i="37"/>
  <c r="E2001" i="37"/>
  <c r="E2007" i="37"/>
  <c r="E2009" i="37"/>
  <c r="E2012" i="37"/>
  <c r="E2015" i="37"/>
  <c r="E2173" i="37"/>
  <c r="E2181" i="37"/>
  <c r="E2189" i="37"/>
  <c r="E2194" i="37"/>
  <c r="E2197" i="37"/>
  <c r="E2340" i="37"/>
  <c r="E2343" i="37"/>
  <c r="E2347" i="37"/>
  <c r="E2354" i="37"/>
  <c r="E2374" i="37"/>
  <c r="E2385" i="37"/>
  <c r="E2390" i="37"/>
  <c r="E2395" i="37"/>
  <c r="E2398" i="37"/>
  <c r="E2399" i="37"/>
  <c r="E2400" i="37"/>
  <c r="E2497" i="37"/>
  <c r="E2508" i="37"/>
  <c r="E2519" i="37"/>
  <c r="E2522" i="37"/>
  <c r="E2547" i="37"/>
  <c r="E2551" i="37"/>
  <c r="E2553" i="37"/>
  <c r="E2559" i="37"/>
  <c r="E2577" i="37"/>
  <c r="E2578" i="37"/>
  <c r="E2598" i="37"/>
  <c r="E2609" i="37"/>
  <c r="E2615" i="37"/>
  <c r="E2619" i="37"/>
  <c r="E2620" i="37"/>
  <c r="E2623" i="37"/>
  <c r="E2625" i="37"/>
  <c r="E2631" i="37"/>
  <c r="E2632" i="37"/>
  <c r="E2637" i="37"/>
  <c r="E2645" i="37"/>
  <c r="E2657" i="37"/>
  <c r="E2658" i="37"/>
  <c r="E2666" i="37"/>
  <c r="E2690" i="37"/>
  <c r="E2691" i="37"/>
  <c r="E2709" i="37"/>
  <c r="E2718" i="37"/>
  <c r="E2727" i="37"/>
  <c r="E2728" i="37"/>
  <c r="E2733" i="37"/>
  <c r="E2735" i="37"/>
  <c r="E2743" i="37"/>
  <c r="E2746" i="37"/>
  <c r="E2747" i="37"/>
  <c r="E2748" i="37"/>
  <c r="E2749" i="37"/>
  <c r="E2751" i="37"/>
  <c r="E2761" i="37"/>
  <c r="E2764" i="37"/>
  <c r="E2775" i="37"/>
  <c r="E2929" i="37"/>
  <c r="E2952" i="37"/>
  <c r="E2964" i="37"/>
  <c r="E3030" i="37"/>
  <c r="E3031" i="37"/>
  <c r="E3032" i="37"/>
  <c r="E3034" i="37"/>
  <c r="E3035" i="37"/>
  <c r="E3036" i="37"/>
  <c r="E3043" i="37"/>
  <c r="E3044" i="37"/>
  <c r="E3045" i="37"/>
  <c r="E3046" i="37"/>
  <c r="E3047" i="37"/>
  <c r="E3049" i="37"/>
  <c r="E3058" i="37"/>
  <c r="E3062" i="37"/>
  <c r="E3063" i="37"/>
  <c r="E3077" i="37"/>
  <c r="E3079" i="37"/>
  <c r="E3082" i="37"/>
  <c r="E3083" i="37"/>
  <c r="E3086" i="37"/>
  <c r="E3089" i="37"/>
  <c r="E3090" i="37"/>
  <c r="E3104" i="37"/>
  <c r="E3112" i="37"/>
  <c r="E30" i="37"/>
  <c r="E83" i="37"/>
  <c r="E85" i="37"/>
  <c r="E86" i="37"/>
  <c r="E87" i="37"/>
  <c r="E167" i="37"/>
  <c r="E189" i="37"/>
  <c r="E191" i="37"/>
  <c r="E196" i="37"/>
  <c r="E202" i="37"/>
  <c r="E210" i="37"/>
  <c r="E212" i="37"/>
  <c r="E219" i="37"/>
  <c r="E229" i="37"/>
  <c r="E257" i="37"/>
  <c r="E276" i="37"/>
  <c r="E282" i="37"/>
  <c r="E315" i="37"/>
  <c r="E324" i="37"/>
  <c r="E346" i="37"/>
  <c r="E360" i="37"/>
  <c r="E537" i="37"/>
  <c r="E551" i="37"/>
  <c r="E596" i="37"/>
  <c r="E610" i="37"/>
  <c r="E734" i="37"/>
  <c r="E865" i="37"/>
  <c r="E875" i="37"/>
  <c r="E894" i="37"/>
  <c r="E922" i="37"/>
  <c r="E933" i="37"/>
  <c r="E936" i="37"/>
  <c r="E948" i="37"/>
  <c r="E1092" i="37"/>
  <c r="E1110" i="37"/>
  <c r="E1116" i="37"/>
  <c r="E1119" i="37"/>
  <c r="E1141" i="37"/>
  <c r="E1206" i="37"/>
  <c r="E1215" i="37"/>
  <c r="E1222" i="37"/>
  <c r="E1233" i="37"/>
  <c r="E1237" i="37"/>
  <c r="E1259" i="37"/>
  <c r="E1280" i="37"/>
  <c r="E1283" i="37"/>
  <c r="E1289" i="37"/>
  <c r="E1290" i="37"/>
  <c r="E1300" i="37"/>
  <c r="E1303" i="37"/>
  <c r="E1314" i="37"/>
  <c r="E1318" i="37"/>
  <c r="E1324" i="37"/>
  <c r="E1328" i="37"/>
  <c r="E1332" i="37"/>
  <c r="E1333" i="37"/>
  <c r="E1339" i="37"/>
  <c r="E1343" i="37"/>
  <c r="E1345" i="37"/>
  <c r="E1350" i="37"/>
  <c r="E1361" i="37"/>
  <c r="E1362" i="37"/>
  <c r="E1366" i="37"/>
  <c r="E1369" i="37"/>
  <c r="E1370" i="37"/>
  <c r="E1377" i="37"/>
  <c r="E1413" i="37"/>
  <c r="E1489" i="37"/>
  <c r="E1500" i="37"/>
  <c r="E1501" i="37"/>
  <c r="E1506" i="37"/>
  <c r="E1509" i="37"/>
  <c r="E1512" i="37"/>
  <c r="E1515" i="37"/>
  <c r="E1521" i="37"/>
  <c r="E1529" i="37"/>
  <c r="E1536" i="37"/>
  <c r="E1544" i="37"/>
  <c r="E1549" i="37"/>
  <c r="E1559" i="37"/>
  <c r="E1570" i="37"/>
  <c r="E1577" i="37"/>
  <c r="E1579" i="37"/>
  <c r="E1581" i="37"/>
  <c r="E1582" i="37"/>
  <c r="E1584" i="37"/>
  <c r="E1585" i="37"/>
  <c r="E1588" i="37"/>
  <c r="E1591" i="37"/>
  <c r="E1594" i="37"/>
  <c r="E1595" i="37"/>
  <c r="E1602" i="37"/>
  <c r="E1611" i="37"/>
  <c r="E1612" i="37"/>
  <c r="E1613" i="37"/>
  <c r="E1623" i="37"/>
  <c r="E1626" i="37"/>
  <c r="E1633" i="37"/>
  <c r="E1642" i="37"/>
  <c r="E1649" i="37"/>
  <c r="E1660" i="37"/>
  <c r="E1667" i="37"/>
  <c r="E1671" i="37"/>
  <c r="E1674" i="37"/>
  <c r="E1677" i="37"/>
  <c r="E1682" i="37"/>
  <c r="E1687" i="37"/>
  <c r="E1699" i="37"/>
  <c r="E1702" i="37"/>
  <c r="E1705" i="37"/>
  <c r="E1706" i="37"/>
  <c r="E1719" i="37"/>
  <c r="E1746" i="37"/>
  <c r="E1782" i="37"/>
  <c r="E1810" i="37"/>
  <c r="E1858" i="37"/>
  <c r="E1971" i="37"/>
  <c r="E1980" i="37"/>
  <c r="E2013" i="37"/>
  <c r="E2179" i="37"/>
  <c r="E2182" i="37"/>
  <c r="E2185" i="37"/>
  <c r="E2190" i="37"/>
  <c r="E2195" i="37"/>
  <c r="E2199" i="37"/>
  <c r="E2202" i="37"/>
  <c r="E2207" i="37"/>
  <c r="E2250" i="37"/>
  <c r="E2266" i="37"/>
  <c r="E2275" i="37"/>
  <c r="E2339" i="37"/>
  <c r="E2348" i="37"/>
  <c r="E2375" i="37"/>
  <c r="E2397" i="37"/>
  <c r="E2496" i="37"/>
  <c r="E2500" i="37"/>
  <c r="E2502" i="37"/>
  <c r="E2504" i="37"/>
  <c r="E2517" i="37"/>
  <c r="E2520" i="37"/>
  <c r="E2521" i="37"/>
  <c r="E2524" i="37"/>
  <c r="E2525" i="37"/>
  <c r="E2528" i="37"/>
  <c r="E2534" i="37"/>
  <c r="E2537" i="37"/>
  <c r="E2540" i="37"/>
  <c r="E2542" i="37"/>
  <c r="E2545" i="37"/>
  <c r="E2548" i="37"/>
  <c r="E2554" i="37"/>
  <c r="E2557" i="37"/>
  <c r="E2561" i="37"/>
  <c r="E2562" i="37"/>
  <c r="E2568" i="37"/>
  <c r="E2576" i="37"/>
  <c r="E2580" i="37"/>
  <c r="E2581" i="37"/>
  <c r="E2593" i="37"/>
  <c r="E2601" i="37"/>
  <c r="E2605" i="37"/>
  <c r="E2614" i="37"/>
  <c r="E2616" i="37"/>
  <c r="E2622" i="37"/>
  <c r="E2628" i="37"/>
  <c r="E2629" i="37"/>
  <c r="E2635" i="37"/>
  <c r="E2639" i="37"/>
  <c r="E2642" i="37"/>
  <c r="E2648" i="37"/>
  <c r="E2652" i="37"/>
  <c r="E2656" i="37"/>
  <c r="E2661" i="37"/>
  <c r="E2664" i="37"/>
  <c r="E2672" i="37"/>
  <c r="E2674" i="37"/>
  <c r="E2680" i="37"/>
  <c r="E2681" i="37"/>
  <c r="E2687" i="37"/>
  <c r="E2693" i="37"/>
  <c r="E2695" i="37"/>
  <c r="E2701" i="37"/>
  <c r="E2703" i="37"/>
  <c r="E2710" i="37"/>
  <c r="E2713" i="37"/>
  <c r="E2721" i="37"/>
  <c r="E2723" i="37"/>
  <c r="E2730" i="37"/>
  <c r="E2732" i="37"/>
  <c r="E2736" i="37"/>
  <c r="E2740" i="37"/>
  <c r="E2742" i="37"/>
  <c r="E2771" i="37"/>
  <c r="E2784" i="37"/>
  <c r="E2795" i="37"/>
  <c r="E2827" i="37"/>
  <c r="E2941" i="37"/>
  <c r="E2949" i="37"/>
  <c r="E2951" i="37"/>
  <c r="E2963" i="37"/>
  <c r="E2995" i="37"/>
  <c r="E2997" i="37"/>
  <c r="E3023" i="37"/>
  <c r="E3037" i="37"/>
  <c r="E3040" i="37"/>
  <c r="E3042" i="37"/>
  <c r="E3048" i="37"/>
  <c r="E3054" i="37"/>
  <c r="E3055" i="37"/>
  <c r="E3056" i="37"/>
  <c r="E3057" i="37"/>
  <c r="E3061" i="37"/>
  <c r="E3064" i="37"/>
  <c r="E3068" i="37"/>
  <c r="E3069" i="37"/>
  <c r="E3073" i="37"/>
  <c r="E3075" i="37"/>
  <c r="E3076" i="37"/>
  <c r="E3078" i="37"/>
  <c r="E3081" i="37"/>
  <c r="E7" i="37"/>
  <c r="E10" i="37"/>
  <c r="E12" i="37"/>
  <c r="E13" i="37"/>
  <c r="E17" i="37"/>
  <c r="E39" i="37"/>
  <c r="E50" i="37"/>
  <c r="E52" i="37"/>
  <c r="E61" i="37"/>
  <c r="E63" i="37"/>
  <c r="E76" i="37"/>
  <c r="E77" i="37"/>
  <c r="E91" i="37"/>
  <c r="E96" i="37"/>
  <c r="E102" i="37"/>
  <c r="E110" i="37"/>
  <c r="E130" i="37"/>
  <c r="E156" i="37"/>
  <c r="E158" i="37"/>
  <c r="E170" i="37"/>
  <c r="E171" i="37"/>
  <c r="E182" i="37"/>
  <c r="E194" i="37"/>
  <c r="E200" i="37"/>
  <c r="E204" i="37"/>
  <c r="E206" i="37"/>
  <c r="E207" i="37"/>
  <c r="E211" i="37"/>
  <c r="E222" i="37"/>
  <c r="E228" i="37"/>
  <c r="E238" i="37"/>
  <c r="E299" i="37"/>
  <c r="E301" i="37"/>
  <c r="E308" i="37"/>
  <c r="E311" i="37"/>
  <c r="E317" i="37"/>
  <c r="E319" i="37"/>
  <c r="E326" i="37"/>
  <c r="E340" i="37"/>
  <c r="E342" i="37"/>
  <c r="E351" i="37"/>
  <c r="E357" i="37"/>
  <c r="E358" i="37"/>
  <c r="E359" i="37"/>
  <c r="E363" i="37"/>
  <c r="E449" i="37"/>
  <c r="E524" i="37"/>
  <c r="E570" i="37"/>
  <c r="E572" i="37"/>
  <c r="E576" i="37"/>
  <c r="E578" i="37"/>
  <c r="E580" i="37"/>
  <c r="E589" i="37"/>
  <c r="E593" i="37"/>
  <c r="E598" i="37"/>
  <c r="E601" i="37"/>
  <c r="E604" i="37"/>
  <c r="E607" i="37"/>
  <c r="E609" i="37"/>
  <c r="E626" i="37"/>
  <c r="E630" i="37"/>
  <c r="E632" i="37"/>
  <c r="E633" i="37"/>
  <c r="E646" i="37"/>
  <c r="E652" i="37"/>
  <c r="E654" i="37"/>
  <c r="E661" i="37"/>
  <c r="E662" i="37"/>
  <c r="E663" i="37"/>
  <c r="E664" i="37"/>
  <c r="E695" i="37"/>
  <c r="E697" i="37"/>
  <c r="E713" i="37"/>
  <c r="E720" i="37"/>
  <c r="E746" i="37"/>
  <c r="E764" i="37"/>
  <c r="E771" i="37"/>
  <c r="E782" i="37"/>
  <c r="E793" i="37"/>
  <c r="E794" i="37"/>
  <c r="E795" i="37"/>
  <c r="E796" i="37"/>
  <c r="E802" i="37"/>
  <c r="E803" i="37"/>
  <c r="E810" i="37"/>
  <c r="E816" i="37"/>
  <c r="E822" i="37"/>
  <c r="E827" i="37"/>
  <c r="E832" i="37"/>
  <c r="E836" i="37"/>
  <c r="E845" i="37"/>
  <c r="E856" i="37"/>
  <c r="E857" i="37"/>
  <c r="E863" i="37"/>
  <c r="E866" i="37"/>
  <c r="E874" i="37"/>
  <c r="E878" i="37"/>
  <c r="E881" i="37"/>
  <c r="E882" i="37"/>
  <c r="E886" i="37"/>
  <c r="E887" i="37"/>
  <c r="E888" i="37"/>
  <c r="E889" i="37"/>
  <c r="E903" i="37"/>
  <c r="E908" i="37"/>
  <c r="E910" i="37"/>
  <c r="E917" i="37"/>
  <c r="E919" i="37"/>
  <c r="E926" i="37"/>
  <c r="E929" i="37"/>
  <c r="E934" i="37"/>
  <c r="E935" i="37"/>
  <c r="E938" i="37"/>
  <c r="E940" i="37"/>
  <c r="E944" i="37"/>
  <c r="E946" i="37"/>
  <c r="E951" i="37"/>
  <c r="E955" i="37"/>
  <c r="E956" i="37"/>
  <c r="E957" i="37"/>
  <c r="E1001" i="37"/>
  <c r="E1023" i="37"/>
  <c r="E1029" i="37"/>
  <c r="E1063" i="37"/>
  <c r="E1068" i="37"/>
  <c r="E1091" i="37"/>
  <c r="E1099" i="37"/>
  <c r="E1101" i="37"/>
  <c r="E1103" i="37"/>
  <c r="E1106" i="37"/>
  <c r="E1107" i="37"/>
  <c r="E1109" i="37"/>
  <c r="E1115" i="37"/>
  <c r="E1118" i="37"/>
  <c r="E1120" i="37"/>
  <c r="E1127" i="37"/>
  <c r="E1128" i="37"/>
  <c r="E1149" i="37"/>
  <c r="E1154" i="37"/>
  <c r="E1155" i="37"/>
  <c r="E1156" i="37"/>
  <c r="E1158" i="37"/>
  <c r="E1159" i="37"/>
  <c r="E1162" i="37"/>
  <c r="E1170" i="37"/>
  <c r="E1174" i="37"/>
  <c r="E1185" i="37"/>
  <c r="E1189" i="37"/>
  <c r="E1212" i="37"/>
  <c r="E1217" i="37"/>
  <c r="E1226" i="37"/>
  <c r="E1231" i="37"/>
  <c r="E1241" i="37"/>
  <c r="E1249" i="37"/>
  <c r="E1264" i="37"/>
  <c r="E1276" i="37"/>
  <c r="E1277" i="37"/>
  <c r="E1278" i="37"/>
  <c r="E1293" i="37"/>
  <c r="E1294" i="37"/>
  <c r="E1306" i="37"/>
  <c r="E1307" i="37"/>
  <c r="E1308" i="37"/>
  <c r="E1309" i="37"/>
  <c r="E1310" i="37"/>
  <c r="E1315" i="37"/>
  <c r="E1317" i="37"/>
  <c r="E1319" i="37"/>
  <c r="E1320" i="37"/>
  <c r="E1326" i="37"/>
  <c r="E1329" i="37"/>
  <c r="E1335" i="37"/>
  <c r="E1336" i="37"/>
  <c r="E1338" i="37"/>
  <c r="E1344" i="37"/>
  <c r="E1355" i="37"/>
  <c r="E1363" i="37"/>
  <c r="E1367" i="37"/>
  <c r="E1371" i="37"/>
  <c r="E1373" i="37"/>
  <c r="E1400" i="37"/>
  <c r="E1409" i="37"/>
  <c r="E1421" i="37"/>
  <c r="E1422" i="37"/>
  <c r="E1423" i="37"/>
  <c r="E1425" i="37"/>
  <c r="E1437" i="37"/>
  <c r="E1448" i="37"/>
  <c r="E1453" i="37"/>
  <c r="E1457" i="37"/>
  <c r="E1459" i="37"/>
  <c r="E1460" i="37"/>
  <c r="E1461" i="37"/>
  <c r="E1467" i="37"/>
  <c r="E1469" i="37"/>
  <c r="E1472" i="37"/>
  <c r="E1480" i="37"/>
  <c r="E1482" i="37"/>
  <c r="E1483" i="37"/>
  <c r="E1485" i="37"/>
  <c r="E1487" i="37"/>
  <c r="E1488" i="37"/>
  <c r="E1492" i="37"/>
  <c r="E1495" i="37"/>
  <c r="E1496" i="37"/>
  <c r="E1502" i="37"/>
  <c r="E1508" i="37"/>
  <c r="E1510" i="37"/>
  <c r="E1513" i="37"/>
  <c r="E1514" i="37"/>
  <c r="E1519" i="37"/>
  <c r="E1523" i="37"/>
  <c r="E1525" i="37"/>
  <c r="E1528" i="37"/>
  <c r="E1530" i="37"/>
  <c r="E1534" i="37"/>
  <c r="E1537" i="37"/>
  <c r="E1539" i="37"/>
  <c r="E1542" i="37"/>
  <c r="E1552" i="37"/>
  <c r="E1558" i="37"/>
  <c r="E1561" i="37"/>
  <c r="E1562" i="37"/>
  <c r="E1563" i="37"/>
  <c r="E1564" i="37"/>
  <c r="E1565" i="37"/>
  <c r="E1567" i="37"/>
  <c r="E1569" i="37"/>
  <c r="E1571" i="37"/>
  <c r="E1586" i="37"/>
  <c r="E1604" i="37"/>
  <c r="E1617" i="37"/>
  <c r="E1627" i="37"/>
  <c r="E1636" i="37"/>
  <c r="E1638" i="37"/>
  <c r="E1639" i="37"/>
  <c r="E1643" i="37"/>
  <c r="E1645" i="37"/>
  <c r="E1647" i="37"/>
  <c r="E1650" i="37"/>
  <c r="E1676" i="37"/>
  <c r="E1686" i="37"/>
  <c r="E1690" i="37"/>
  <c r="E1692" i="37"/>
  <c r="E1695" i="37"/>
  <c r="E1697" i="37"/>
  <c r="E1700" i="37"/>
  <c r="E1704" i="37"/>
  <c r="E1716" i="37"/>
  <c r="E1736" i="37"/>
  <c r="E1738" i="37"/>
  <c r="E1739" i="37"/>
  <c r="E1740" i="37"/>
  <c r="E1741" i="37"/>
  <c r="E1743" i="37"/>
  <c r="E1768" i="37"/>
  <c r="E1783" i="37"/>
  <c r="E1806" i="37"/>
  <c r="E1809" i="37"/>
  <c r="E1816" i="37"/>
  <c r="E1817" i="37"/>
  <c r="E1818" i="37"/>
  <c r="E1822" i="37"/>
  <c r="E1845" i="37"/>
  <c r="E1848" i="37"/>
  <c r="E1849" i="37"/>
  <c r="E1851" i="37"/>
  <c r="E1861" i="37"/>
  <c r="E1862" i="37"/>
  <c r="E1867" i="37"/>
  <c r="E1868" i="37"/>
  <c r="E1870" i="37"/>
  <c r="E1871" i="37"/>
  <c r="E1879" i="37"/>
  <c r="E1881" i="37"/>
  <c r="E1886" i="37"/>
  <c r="E1892" i="37"/>
  <c r="E1893" i="37"/>
  <c r="E1897" i="37"/>
  <c r="E1908" i="37"/>
  <c r="E1912" i="37"/>
  <c r="E1919" i="37"/>
  <c r="E1920" i="37"/>
  <c r="E1924" i="37"/>
  <c r="E1928" i="37"/>
  <c r="E1935" i="37"/>
  <c r="E1944" i="37"/>
  <c r="E1947" i="37"/>
  <c r="E1956" i="37"/>
  <c r="E1959" i="37"/>
  <c r="E1961" i="37"/>
  <c r="E2109" i="37"/>
  <c r="E2120" i="37"/>
  <c r="E2121" i="37"/>
  <c r="E2140" i="37"/>
  <c r="E2156" i="37"/>
  <c r="E2162" i="37"/>
  <c r="E2174" i="37"/>
  <c r="E2183" i="37"/>
  <c r="E2198" i="37"/>
  <c r="E2200" i="37"/>
  <c r="E2204" i="37"/>
  <c r="E2216" i="37"/>
  <c r="E2221" i="37"/>
  <c r="E2224" i="37"/>
  <c r="E2228" i="37"/>
  <c r="E2247" i="37"/>
  <c r="E2260" i="37"/>
  <c r="E2300" i="37"/>
  <c r="E2313" i="37"/>
  <c r="E2332" i="37"/>
  <c r="E2446" i="37"/>
  <c r="E2498" i="37"/>
  <c r="E2499" i="37"/>
  <c r="E2503" i="37"/>
  <c r="E2506" i="37"/>
  <c r="E2513" i="37"/>
  <c r="E2530" i="37"/>
  <c r="E2532" i="37"/>
  <c r="E2533" i="37"/>
  <c r="E2544" i="37"/>
  <c r="E2563" i="37"/>
  <c r="E2567" i="37"/>
  <c r="E2570" i="37"/>
  <c r="E2572" i="37"/>
  <c r="E2575" i="37"/>
  <c r="E2584" i="37"/>
  <c r="E2585" i="37"/>
  <c r="E2590" i="37"/>
  <c r="E2592" i="37"/>
  <c r="E2595" i="37"/>
  <c r="E2604" i="37"/>
  <c r="E2608" i="37"/>
  <c r="E2612" i="37"/>
  <c r="E2636" i="37"/>
  <c r="E2638" i="37"/>
  <c r="E2641" i="37"/>
  <c r="E2649" i="37"/>
  <c r="E2660" i="37"/>
  <c r="E2677" i="37"/>
  <c r="E2678" i="37"/>
  <c r="E2682" i="37"/>
  <c r="E2685" i="37"/>
  <c r="E2689" i="37"/>
  <c r="E2700" i="37"/>
  <c r="E2705" i="37"/>
  <c r="E2714" i="37"/>
  <c r="E2731" i="37"/>
  <c r="E2734" i="37"/>
  <c r="E2739" i="37"/>
  <c r="E2744" i="37"/>
  <c r="E2752" i="37"/>
  <c r="E2774" i="37"/>
  <c r="E2779" i="37"/>
  <c r="E2781" i="37"/>
  <c r="E2789" i="37"/>
  <c r="E2799" i="37"/>
  <c r="E2808" i="37"/>
  <c r="E2809" i="37"/>
  <c r="E2810" i="37"/>
  <c r="E2814" i="37"/>
  <c r="E2819" i="37"/>
  <c r="E2824" i="37"/>
  <c r="E2825" i="37"/>
  <c r="E2829" i="37"/>
  <c r="E2830" i="37"/>
  <c r="E2832" i="37"/>
  <c r="E2844" i="37"/>
  <c r="E2858" i="37"/>
  <c r="E2861" i="37"/>
  <c r="E2862" i="37"/>
  <c r="E2863" i="37"/>
  <c r="E2870" i="37"/>
  <c r="E2872" i="37"/>
  <c r="E2873" i="37"/>
  <c r="E2874" i="37"/>
  <c r="E2876" i="37"/>
  <c r="E2884" i="37"/>
  <c r="E2886" i="37"/>
  <c r="E2888" i="37"/>
  <c r="E2895" i="37"/>
  <c r="E2898" i="37"/>
  <c r="E2899" i="37"/>
  <c r="E2904" i="37"/>
  <c r="E2906" i="37"/>
  <c r="E2908" i="37"/>
  <c r="E2909" i="37"/>
  <c r="E2910" i="37"/>
  <c r="E2919" i="37"/>
  <c r="E2920" i="37"/>
  <c r="E2926" i="37"/>
  <c r="E2957" i="37"/>
  <c r="E2968" i="37"/>
  <c r="E2975" i="37"/>
  <c r="E2977" i="37"/>
  <c r="E2978" i="37"/>
  <c r="E2981" i="37"/>
  <c r="E2988" i="37"/>
  <c r="E2989" i="37"/>
  <c r="E3013" i="37"/>
  <c r="E3020" i="37"/>
  <c r="E3028" i="37"/>
  <c r="E3029" i="37"/>
  <c r="E3052" i="37"/>
  <c r="E3070" i="37"/>
  <c r="E3080" i="37"/>
  <c r="E3092" i="37"/>
  <c r="E9" i="37"/>
  <c r="E11" i="37"/>
  <c r="E19" i="37"/>
  <c r="E22" i="37"/>
  <c r="E24" i="37"/>
  <c r="E26" i="37"/>
  <c r="E28" i="37"/>
  <c r="E32" i="37"/>
  <c r="E33" i="37"/>
  <c r="E36" i="37"/>
  <c r="E37" i="37"/>
  <c r="E40" i="37"/>
  <c r="E42" i="37"/>
  <c r="E46" i="37"/>
  <c r="E53" i="37"/>
  <c r="E56" i="37"/>
  <c r="E62" i="37"/>
  <c r="E68" i="37"/>
  <c r="E69" i="37"/>
  <c r="E73" i="37"/>
  <c r="E84" i="37"/>
  <c r="E90" i="37"/>
  <c r="E93" i="37"/>
  <c r="E94" i="37"/>
  <c r="E100" i="37"/>
  <c r="E103" i="37"/>
  <c r="E105" i="37"/>
  <c r="E108" i="37"/>
  <c r="E112" i="37"/>
  <c r="E113" i="37"/>
  <c r="E120" i="37"/>
  <c r="E124" i="37"/>
  <c r="E126" i="37"/>
  <c r="E129" i="37"/>
  <c r="E131" i="37"/>
  <c r="E134" i="37"/>
  <c r="E140" i="37"/>
  <c r="E142" i="37"/>
  <c r="E149" i="37"/>
  <c r="E150" i="37"/>
  <c r="E152" i="37"/>
  <c r="E163" i="37"/>
  <c r="E164" i="37"/>
  <c r="E166" i="37"/>
  <c r="E168" i="37"/>
  <c r="E197" i="37"/>
  <c r="E224" i="37"/>
  <c r="E240" i="37"/>
  <c r="E243" i="37"/>
  <c r="E252" i="37"/>
  <c r="E303" i="37"/>
  <c r="E304" i="37"/>
  <c r="E314" i="37"/>
  <c r="E316" i="37"/>
  <c r="E328" i="37"/>
  <c r="E331" i="37"/>
  <c r="E334" i="37"/>
  <c r="E336" i="37"/>
  <c r="E341" i="37"/>
  <c r="E347" i="37"/>
  <c r="E356" i="37"/>
  <c r="E361" i="37"/>
  <c r="E364" i="37"/>
  <c r="E367" i="37"/>
  <c r="E377" i="37"/>
  <c r="E388" i="37"/>
  <c r="E444" i="37"/>
  <c r="E498" i="37"/>
  <c r="E515" i="37"/>
  <c r="E568" i="37"/>
  <c r="E569" i="37"/>
  <c r="E573" i="37"/>
  <c r="E575" i="37"/>
  <c r="E579" i="37"/>
  <c r="E581" i="37"/>
  <c r="E583" i="37"/>
  <c r="E584" i="37"/>
  <c r="E587" i="37"/>
  <c r="E588" i="37"/>
  <c r="E590" i="37"/>
  <c r="E592" i="37"/>
  <c r="E594" i="37"/>
  <c r="E600" i="37"/>
  <c r="E603" i="37"/>
  <c r="E605" i="37"/>
  <c r="E608" i="37"/>
  <c r="E618" i="37"/>
  <c r="E619" i="37"/>
  <c r="E620" i="37"/>
  <c r="E621" i="37"/>
  <c r="E622" i="37"/>
  <c r="E628" i="37"/>
  <c r="E634" i="37"/>
  <c r="E635" i="37"/>
  <c r="E636" i="37"/>
  <c r="E637" i="37"/>
  <c r="E640" i="37"/>
  <c r="E641" i="37"/>
  <c r="E642" i="37"/>
  <c r="E656" i="37"/>
  <c r="E665" i="37"/>
  <c r="E669" i="37"/>
  <c r="E677" i="37"/>
  <c r="E683" i="37"/>
  <c r="E692" i="37"/>
  <c r="E700" i="37"/>
  <c r="E706" i="37"/>
  <c r="E711" i="37"/>
  <c r="E726" i="37"/>
  <c r="E728" i="37"/>
  <c r="E730" i="37"/>
  <c r="E731" i="37"/>
  <c r="E735" i="37"/>
  <c r="E739" i="37"/>
  <c r="E744" i="37"/>
  <c r="E752" i="37"/>
  <c r="E755" i="37"/>
  <c r="E757" i="37"/>
  <c r="E765" i="37"/>
  <c r="E767" i="37"/>
  <c r="E770" i="37"/>
  <c r="E772" i="37"/>
  <c r="E775" i="37"/>
  <c r="E776" i="37"/>
  <c r="E777" i="37"/>
  <c r="E779" i="37"/>
  <c r="E780" i="37"/>
  <c r="E781" i="37"/>
  <c r="E784" i="37"/>
  <c r="E785" i="37"/>
  <c r="E789" i="37"/>
  <c r="E801" i="37"/>
  <c r="E805" i="37"/>
  <c r="E806" i="37"/>
  <c r="E807" i="37"/>
  <c r="E809" i="37"/>
  <c r="E811" i="37"/>
  <c r="E812" i="37"/>
  <c r="E814" i="37"/>
  <c r="E820" i="37"/>
  <c r="E823" i="37"/>
  <c r="E824" i="37"/>
  <c r="E825" i="37"/>
  <c r="E826" i="37"/>
  <c r="E828" i="37"/>
  <c r="E829" i="37"/>
  <c r="E830" i="37"/>
  <c r="E833" i="37"/>
  <c r="E834" i="37"/>
  <c r="E835" i="37"/>
  <c r="E840" i="37"/>
  <c r="E844" i="37"/>
  <c r="E847" i="37"/>
  <c r="E849" i="37"/>
  <c r="E852" i="37"/>
  <c r="E853" i="37"/>
  <c r="E855" i="37"/>
  <c r="E860" i="37"/>
  <c r="E861" i="37"/>
  <c r="E862" i="37"/>
  <c r="E867" i="37"/>
  <c r="E868" i="37"/>
  <c r="E871" i="37"/>
  <c r="E876" i="37"/>
  <c r="E890" i="37"/>
  <c r="E897" i="37"/>
  <c r="E904" i="37"/>
  <c r="E916" i="37"/>
  <c r="E918" i="37"/>
  <c r="E921" i="37"/>
  <c r="E923" i="37"/>
  <c r="E927" i="37"/>
  <c r="E930" i="37"/>
  <c r="E963" i="37"/>
  <c r="E974" i="37"/>
  <c r="E978" i="37"/>
  <c r="E987" i="37"/>
  <c r="E993" i="37"/>
  <c r="E1000" i="37"/>
  <c r="E1013" i="37"/>
  <c r="E1035" i="37"/>
  <c r="E1057" i="37"/>
  <c r="E1062" i="37"/>
  <c r="E1064" i="37"/>
  <c r="E1067" i="37"/>
  <c r="E1078" i="37"/>
  <c r="E1086" i="37"/>
  <c r="E1087" i="37"/>
  <c r="E1090" i="37"/>
  <c r="E1100" i="37"/>
  <c r="E1123" i="37"/>
  <c r="E1124" i="37"/>
  <c r="E1125" i="37"/>
  <c r="E1142" i="37"/>
  <c r="E1143" i="37"/>
  <c r="E1144" i="37"/>
  <c r="E1145" i="37"/>
  <c r="E1153" i="37"/>
  <c r="E1163" i="37"/>
  <c r="E1164" i="37"/>
  <c r="E1179" i="37"/>
  <c r="E1195" i="37"/>
  <c r="E1291" i="37"/>
  <c r="E1295" i="37"/>
  <c r="E1304" i="37"/>
  <c r="E1311" i="37"/>
  <c r="E1316" i="37"/>
  <c r="E1334" i="37"/>
  <c r="E1359" i="37"/>
  <c r="E1360" i="37"/>
  <c r="E1379" i="37"/>
  <c r="E1382" i="37"/>
  <c r="E1386" i="37"/>
  <c r="E1387" i="37"/>
  <c r="E1388" i="37"/>
  <c r="E1395" i="37"/>
  <c r="E1399" i="37"/>
  <c r="E1402" i="37"/>
  <c r="E1411" i="37"/>
  <c r="E1418" i="37"/>
  <c r="E1419" i="37"/>
  <c r="E1424" i="37"/>
  <c r="E1426" i="37"/>
  <c r="E1427" i="37"/>
  <c r="E1431" i="37"/>
  <c r="E1433" i="37"/>
  <c r="E1435" i="37"/>
  <c r="E1440" i="37"/>
  <c r="E1441" i="37"/>
  <c r="E1446" i="37"/>
  <c r="E1450" i="37"/>
  <c r="E1455" i="37"/>
  <c r="E1456" i="37"/>
  <c r="E1462" i="37"/>
  <c r="E1463" i="37"/>
  <c r="E1470" i="37"/>
  <c r="E1475" i="37"/>
  <c r="E1490" i="37"/>
  <c r="E1491" i="37"/>
  <c r="E1497" i="37"/>
  <c r="E1516" i="37"/>
  <c r="E1517" i="37"/>
  <c r="E1527" i="37"/>
  <c r="E1535" i="37"/>
  <c r="E1540" i="37"/>
  <c r="E1543" i="37"/>
  <c r="E1646" i="37"/>
  <c r="E1653" i="37"/>
  <c r="E1666" i="37"/>
  <c r="E1710" i="37"/>
  <c r="E1715" i="37"/>
  <c r="E1723" i="37"/>
  <c r="E1737" i="37"/>
  <c r="E1802" i="37"/>
  <c r="E1811" i="37"/>
  <c r="E1813" i="37"/>
  <c r="E1819" i="37"/>
  <c r="E1820" i="37"/>
  <c r="E1823" i="37"/>
  <c r="E1825" i="37"/>
  <c r="E1827" i="37"/>
  <c r="E1838" i="37"/>
  <c r="E1839" i="37"/>
  <c r="E1850" i="37"/>
  <c r="E1857" i="37"/>
  <c r="E1859" i="37"/>
  <c r="E1864" i="37"/>
  <c r="E1866" i="37"/>
  <c r="E1869" i="37"/>
  <c r="E1889" i="37"/>
  <c r="E1904" i="37"/>
  <c r="E1921" i="37"/>
  <c r="E1923" i="37"/>
  <c r="E1933" i="37"/>
  <c r="E1937" i="37"/>
  <c r="E1938" i="37"/>
  <c r="E1941" i="37"/>
  <c r="E1945" i="37"/>
  <c r="E1946" i="37"/>
  <c r="E1948" i="37"/>
  <c r="E1957" i="37"/>
  <c r="E2016" i="37"/>
  <c r="E2042" i="37"/>
  <c r="E2051" i="37"/>
  <c r="E2052" i="37"/>
  <c r="E2055" i="37"/>
  <c r="E2059" i="37"/>
  <c r="E2108" i="37"/>
  <c r="E2111" i="37"/>
  <c r="E2123" i="37"/>
  <c r="E2127" i="37"/>
  <c r="E2128" i="37"/>
  <c r="E2129" i="37"/>
  <c r="E2136" i="37"/>
  <c r="E2139" i="37"/>
  <c r="E2141" i="37"/>
  <c r="E2147" i="37"/>
  <c r="E2149" i="37"/>
  <c r="E2152" i="37"/>
  <c r="E2157" i="37"/>
  <c r="E2160" i="37"/>
  <c r="E2161" i="37"/>
  <c r="E2170" i="37"/>
  <c r="E2172" i="37"/>
  <c r="E2180" i="37"/>
  <c r="E2186" i="37"/>
  <c r="E2188" i="37"/>
  <c r="E2209" i="37"/>
  <c r="E2217" i="37"/>
  <c r="E2219" i="37"/>
  <c r="E2233" i="37"/>
  <c r="E2234" i="37"/>
  <c r="E2239" i="37"/>
  <c r="E2246" i="37"/>
  <c r="E2248" i="37"/>
  <c r="E2263" i="37"/>
  <c r="E2267" i="37"/>
  <c r="E2271" i="37"/>
  <c r="E2272" i="37"/>
  <c r="E2280" i="37"/>
  <c r="E2282" i="37"/>
  <c r="E2291" i="37"/>
  <c r="E2296" i="37"/>
  <c r="E2301" i="37"/>
  <c r="E2302" i="37"/>
  <c r="E2303" i="37"/>
  <c r="E2305" i="37"/>
  <c r="E2307" i="37"/>
  <c r="E2308" i="37"/>
  <c r="E2315" i="37"/>
  <c r="E2316" i="37"/>
  <c r="E2317" i="37"/>
  <c r="E2318" i="37"/>
  <c r="E2319" i="37"/>
  <c r="E2323" i="37"/>
  <c r="E2324" i="37"/>
  <c r="E2326" i="37"/>
  <c r="E2329" i="37"/>
  <c r="E2333" i="37"/>
  <c r="E2383" i="37"/>
  <c r="E2509" i="37"/>
  <c r="E2516" i="37"/>
  <c r="E2523" i="37"/>
  <c r="E2527" i="37"/>
  <c r="E2529" i="37"/>
  <c r="E2531" i="37"/>
  <c r="E2541" i="37"/>
  <c r="E2569" i="37"/>
  <c r="E2588" i="37"/>
  <c r="E2589" i="37"/>
  <c r="E2596" i="37"/>
  <c r="E2597" i="37"/>
  <c r="E2599" i="37"/>
  <c r="E2607" i="37"/>
  <c r="E2611" i="37"/>
  <c r="E2634" i="37"/>
  <c r="E2667" i="37"/>
  <c r="E2669" i="37"/>
  <c r="E2670" i="37"/>
  <c r="E2686" i="37"/>
  <c r="E2696" i="37"/>
  <c r="E2716" i="37"/>
  <c r="E2724" i="37"/>
  <c r="E2725" i="37"/>
  <c r="E2729" i="37"/>
  <c r="E2745" i="37"/>
  <c r="E2755" i="37"/>
  <c r="E2780" i="37"/>
  <c r="E2787" i="37"/>
  <c r="E2790" i="37"/>
  <c r="E2791" i="37"/>
  <c r="E2792" i="37"/>
  <c r="E2794" i="37"/>
  <c r="E2797" i="37"/>
  <c r="E2800" i="37"/>
  <c r="E2802" i="37"/>
  <c r="E2804" i="37"/>
  <c r="E2805" i="37"/>
  <c r="E2816" i="37"/>
  <c r="E2817" i="37"/>
  <c r="E2820" i="37"/>
  <c r="E2828" i="37"/>
  <c r="E2833" i="37"/>
  <c r="E2842" i="37"/>
  <c r="E2850" i="37"/>
  <c r="E2857" i="37"/>
  <c r="E2859" i="37"/>
  <c r="E2864" i="37"/>
  <c r="E2866" i="37"/>
  <c r="E2871" i="37"/>
  <c r="E2875" i="37"/>
  <c r="E2883" i="37"/>
  <c r="E2890" i="37"/>
  <c r="E2892" i="37"/>
  <c r="E2918" i="37"/>
  <c r="E2925" i="37"/>
  <c r="E2932" i="37"/>
  <c r="E2934" i="37"/>
  <c r="E2940" i="37"/>
  <c r="E2958" i="37"/>
  <c r="E2976" i="37"/>
  <c r="E2983" i="37"/>
  <c r="E2992" i="37"/>
  <c r="E2994" i="37"/>
  <c r="E3010" i="37"/>
  <c r="E3038" i="37"/>
  <c r="E3065" i="37"/>
  <c r="E3074" i="37"/>
  <c r="E3085" i="37"/>
  <c r="E3087" i="37"/>
  <c r="E3091" i="37"/>
  <c r="E15" i="37"/>
  <c r="E16" i="37"/>
  <c r="E23" i="37"/>
  <c r="E29" i="37"/>
  <c r="E31" i="37"/>
  <c r="E35" i="37"/>
  <c r="E64" i="37"/>
  <c r="E70" i="37"/>
  <c r="E89" i="37"/>
  <c r="E97" i="37"/>
  <c r="E98" i="37"/>
  <c r="E99" i="37"/>
  <c r="E107" i="37"/>
  <c r="E109" i="37"/>
  <c r="E115" i="37"/>
  <c r="E116" i="37"/>
  <c r="E118" i="37"/>
  <c r="E119" i="37"/>
  <c r="E122" i="37"/>
  <c r="E127" i="37"/>
  <c r="E136" i="37"/>
  <c r="E144" i="37"/>
  <c r="E145" i="37"/>
  <c r="E146" i="37"/>
  <c r="E155" i="37"/>
  <c r="E161" i="37"/>
  <c r="E309" i="37"/>
  <c r="E320" i="37"/>
  <c r="E338" i="37"/>
  <c r="E339" i="37"/>
  <c r="E345" i="37"/>
  <c r="E353" i="37"/>
  <c r="E362" i="37"/>
  <c r="E365" i="37"/>
  <c r="E374" i="37"/>
  <c r="E378" i="37"/>
  <c r="E385" i="37"/>
  <c r="E390" i="37"/>
  <c r="E396" i="37"/>
  <c r="E398" i="37"/>
  <c r="E404" i="37"/>
  <c r="E409" i="37"/>
  <c r="E410" i="37"/>
  <c r="E415" i="37"/>
  <c r="E418" i="37"/>
  <c r="E425" i="37"/>
  <c r="E441" i="37"/>
  <c r="E446" i="37"/>
  <c r="E450" i="37"/>
  <c r="E453" i="37"/>
  <c r="E455" i="37"/>
  <c r="E458" i="37"/>
  <c r="E459" i="37"/>
  <c r="E460" i="37"/>
  <c r="E461" i="37"/>
  <c r="E463" i="37"/>
  <c r="E466" i="37"/>
  <c r="E467" i="37"/>
  <c r="E468" i="37"/>
  <c r="E473" i="37"/>
  <c r="E477" i="37"/>
  <c r="E478" i="37"/>
  <c r="E480" i="37"/>
  <c r="E484" i="37"/>
  <c r="E493" i="37"/>
  <c r="E499" i="37"/>
  <c r="E514" i="37"/>
  <c r="E523" i="37"/>
  <c r="E582" i="37"/>
  <c r="E595" i="37"/>
  <c r="E606" i="37"/>
  <c r="E615" i="37"/>
  <c r="E617" i="37"/>
  <c r="E624" i="37"/>
  <c r="E631" i="37"/>
  <c r="E638" i="37"/>
  <c r="E647" i="37"/>
  <c r="E650" i="37"/>
  <c r="E658" i="37"/>
  <c r="E660" i="37"/>
  <c r="E680" i="37"/>
  <c r="E685" i="37"/>
  <c r="E686" i="37"/>
  <c r="E688" i="37"/>
  <c r="E693" i="37"/>
  <c r="E694" i="37"/>
  <c r="E719" i="37"/>
  <c r="E723" i="37"/>
  <c r="E736" i="37"/>
  <c r="E738" i="37"/>
  <c r="E741" i="37"/>
  <c r="E745" i="37"/>
  <c r="E749" i="37"/>
  <c r="E754" i="37"/>
  <c r="E760" i="37"/>
  <c r="E761" i="37"/>
  <c r="E769" i="37"/>
  <c r="E778" i="37"/>
  <c r="E786" i="37"/>
  <c r="E790" i="37"/>
  <c r="E791" i="37"/>
  <c r="E798" i="37"/>
  <c r="E804" i="37"/>
  <c r="E817" i="37"/>
  <c r="E831" i="37"/>
  <c r="E851" i="37"/>
  <c r="E879" i="37"/>
  <c r="E891" i="37"/>
  <c r="E900" i="37"/>
  <c r="E941" i="37"/>
  <c r="E945" i="37"/>
  <c r="E967" i="37"/>
  <c r="E972" i="37"/>
  <c r="E998" i="37"/>
  <c r="E1003" i="37"/>
  <c r="E1005" i="37"/>
  <c r="E1006" i="37"/>
  <c r="E1007" i="37"/>
  <c r="E1014" i="37"/>
  <c r="E1016" i="37"/>
  <c r="E1019" i="37"/>
  <c r="E1026" i="37"/>
  <c r="E1027" i="37"/>
  <c r="E1034" i="37"/>
  <c r="E1043" i="37"/>
  <c r="E1044" i="37"/>
  <c r="E1052" i="37"/>
  <c r="E1054" i="37"/>
  <c r="E1077" i="37"/>
  <c r="E1083" i="37"/>
  <c r="E1089" i="37"/>
  <c r="E1093" i="37"/>
  <c r="E1105" i="37"/>
  <c r="E1112" i="37"/>
  <c r="E1122" i="37"/>
  <c r="E1129" i="37"/>
  <c r="E1134" i="37"/>
  <c r="E1135" i="37"/>
  <c r="E1150" i="37"/>
  <c r="E1161" i="37"/>
  <c r="E1166" i="37"/>
  <c r="E1173" i="37"/>
  <c r="E1184" i="37"/>
  <c r="E1188" i="37"/>
  <c r="E1191" i="37"/>
  <c r="E1199" i="37"/>
  <c r="E1214" i="37"/>
  <c r="E1216" i="37"/>
  <c r="E1236" i="37"/>
  <c r="E1250" i="37"/>
  <c r="E1299" i="37"/>
  <c r="E1352" i="37"/>
  <c r="E1375" i="37"/>
  <c r="E1407" i="37"/>
  <c r="E1415" i="37"/>
  <c r="E1416" i="37"/>
  <c r="E1420" i="37"/>
  <c r="E1432" i="37"/>
  <c r="E1434" i="37"/>
  <c r="E1442" i="37"/>
  <c r="E1443" i="37"/>
  <c r="E1445" i="37"/>
  <c r="E1449" i="37"/>
  <c r="E1454" i="37"/>
  <c r="E1471" i="37"/>
  <c r="E1474" i="37"/>
  <c r="E1477" i="37"/>
  <c r="E1522" i="37"/>
  <c r="E1533" i="37"/>
  <c r="E1550" i="37"/>
  <c r="E1555" i="37"/>
  <c r="E1648" i="37"/>
  <c r="E1763" i="37"/>
  <c r="E1766" i="37"/>
  <c r="E1805" i="37"/>
  <c r="E1812" i="37"/>
  <c r="E1826" i="37"/>
  <c r="E1829" i="37"/>
  <c r="E1835" i="37"/>
  <c r="E1837" i="37"/>
  <c r="E1853" i="37"/>
  <c r="E1854" i="37"/>
  <c r="E1883" i="37"/>
  <c r="E1895" i="37"/>
  <c r="E1901" i="37"/>
  <c r="E1906" i="37"/>
  <c r="E1909" i="37"/>
  <c r="E1918" i="37"/>
  <c r="E1939" i="37"/>
  <c r="E1943" i="37"/>
  <c r="E1960" i="37"/>
  <c r="E2023" i="37"/>
  <c r="E2050" i="37"/>
  <c r="E2068" i="37"/>
  <c r="E2078" i="37"/>
  <c r="E2079" i="37"/>
  <c r="E2081" i="37"/>
  <c r="E2088" i="37"/>
  <c r="E2101" i="37"/>
  <c r="E2104" i="37"/>
  <c r="E2113" i="37"/>
  <c r="E2119" i="37"/>
  <c r="E2122" i="37"/>
  <c r="E2131" i="37"/>
  <c r="E2134" i="37"/>
  <c r="E2135" i="37"/>
  <c r="E2144" i="37"/>
  <c r="E2145" i="37"/>
  <c r="E2151" i="37"/>
  <c r="E2154" i="37"/>
  <c r="E2155" i="37"/>
  <c r="E2159" i="37"/>
  <c r="E2163" i="37"/>
  <c r="E2164" i="37"/>
  <c r="E2165" i="37"/>
  <c r="E2166" i="37"/>
  <c r="E2171" i="37"/>
  <c r="E2178" i="37"/>
  <c r="E2184" i="37"/>
  <c r="E2201" i="37"/>
  <c r="E2206" i="37"/>
  <c r="E2229" i="37"/>
  <c r="E2230" i="37"/>
  <c r="E2232" i="37"/>
  <c r="E2235" i="37"/>
  <c r="E2236" i="37"/>
  <c r="E2240" i="37"/>
  <c r="E2244" i="37"/>
  <c r="E2249" i="37"/>
  <c r="E2257" i="37"/>
  <c r="E2258" i="37"/>
  <c r="E2265" i="37"/>
  <c r="E2274" i="37"/>
  <c r="E2276" i="37"/>
  <c r="E2278" i="37"/>
  <c r="E2289" i="37"/>
  <c r="E2293" i="37"/>
  <c r="E2294" i="37"/>
  <c r="E2299" i="37"/>
  <c r="E2304" i="37"/>
  <c r="E2310" i="37"/>
  <c r="E2322" i="37"/>
  <c r="E2325" i="37"/>
  <c r="E2415" i="37"/>
  <c r="E2424" i="37"/>
  <c r="E2458" i="37"/>
  <c r="E2486" i="37"/>
  <c r="E2510" i="37"/>
  <c r="E2514" i="37"/>
  <c r="E2515" i="37"/>
  <c r="E2526" i="37"/>
  <c r="E2566" i="37"/>
  <c r="E2586" i="37"/>
  <c r="E2600" i="37"/>
  <c r="E2602" i="37"/>
  <c r="E2624" i="37"/>
  <c r="E2673" i="37"/>
  <c r="E2679" i="37"/>
  <c r="E2683" i="37"/>
  <c r="E2720" i="37"/>
  <c r="E2738" i="37"/>
  <c r="E2741" i="37"/>
  <c r="E2767" i="37"/>
  <c r="E2778" i="37"/>
  <c r="E2788" i="37"/>
  <c r="E2822" i="37"/>
  <c r="E2826" i="37"/>
  <c r="E2831" i="37"/>
  <c r="E2834" i="37"/>
  <c r="E2836" i="37"/>
  <c r="E2841" i="37"/>
  <c r="E2877" i="37"/>
  <c r="E2881" i="37"/>
  <c r="E2882" i="37"/>
  <c r="E2885" i="37"/>
  <c r="E2889" i="37"/>
  <c r="E2894" i="37"/>
  <c r="E2901" i="37"/>
  <c r="E2917" i="37"/>
  <c r="E2953" i="37"/>
  <c r="E2986" i="37"/>
  <c r="E2993" i="37"/>
  <c r="E2999" i="37"/>
  <c r="E3002" i="37"/>
  <c r="E3006" i="37"/>
  <c r="E3007" i="37"/>
  <c r="E3009" i="37"/>
  <c r="E3017" i="37"/>
  <c r="E3033" i="37"/>
  <c r="E3066" i="37"/>
  <c r="E3072" i="37"/>
  <c r="E41" i="37"/>
  <c r="E45" i="37"/>
  <c r="E47" i="37"/>
  <c r="E54" i="37"/>
  <c r="E57" i="37"/>
  <c r="E67" i="37"/>
  <c r="E81" i="37"/>
  <c r="E104" i="37"/>
  <c r="E111" i="37"/>
  <c r="E117" i="37"/>
  <c r="E123" i="37"/>
  <c r="E135" i="37"/>
  <c r="E138" i="37"/>
  <c r="E151" i="37"/>
  <c r="E172" i="37"/>
  <c r="E184" i="37"/>
  <c r="E218" i="37"/>
  <c r="E297" i="37"/>
  <c r="E298" i="37"/>
  <c r="E305" i="37"/>
  <c r="E306" i="37"/>
  <c r="E323" i="37"/>
  <c r="E327" i="37"/>
  <c r="E343" i="37"/>
  <c r="E350" i="37"/>
  <c r="E354" i="37"/>
  <c r="E370" i="37"/>
  <c r="E373" i="37"/>
  <c r="E376" i="37"/>
  <c r="E380" i="37"/>
  <c r="E381" i="37"/>
  <c r="E382" i="37"/>
  <c r="E391" i="37"/>
  <c r="E401" i="37"/>
  <c r="E405" i="37"/>
  <c r="E406" i="37"/>
  <c r="E407" i="37"/>
  <c r="E413" i="37"/>
  <c r="E416" i="37"/>
  <c r="E417" i="37"/>
  <c r="E423" i="37"/>
  <c r="E429" i="37"/>
  <c r="E430" i="37"/>
  <c r="E434" i="37"/>
  <c r="E435" i="37"/>
  <c r="E437" i="37"/>
  <c r="E443" i="37"/>
  <c r="E445" i="37"/>
  <c r="E447" i="37"/>
  <c r="E448" i="37"/>
  <c r="E451" i="37"/>
  <c r="E452" i="37"/>
  <c r="E457" i="37"/>
  <c r="E465" i="37"/>
  <c r="E482" i="37"/>
  <c r="E488" i="37"/>
  <c r="E489" i="37"/>
  <c r="E494" i="37"/>
  <c r="E496" i="37"/>
  <c r="E500" i="37"/>
  <c r="E506" i="37"/>
  <c r="E509" i="37"/>
  <c r="E512" i="37"/>
  <c r="E521" i="37"/>
  <c r="E571" i="37"/>
  <c r="E586" i="37"/>
  <c r="E599" i="37"/>
  <c r="E613" i="37"/>
  <c r="E616" i="37"/>
  <c r="E659" i="37"/>
  <c r="E667" i="37"/>
  <c r="E670" i="37"/>
  <c r="E674" i="37"/>
  <c r="E678" i="37"/>
  <c r="E681" i="37"/>
  <c r="E690" i="37"/>
  <c r="E702" i="37"/>
  <c r="E704" i="37"/>
  <c r="E705" i="37"/>
  <c r="E707" i="37"/>
  <c r="E709" i="37"/>
  <c r="E715" i="37"/>
  <c r="E716" i="37"/>
  <c r="E721" i="37"/>
  <c r="E724" i="37"/>
  <c r="E737" i="37"/>
  <c r="E742" i="37"/>
  <c r="E756" i="37"/>
  <c r="E759" i="37"/>
  <c r="E783" i="37"/>
  <c r="E792" i="37"/>
  <c r="E839" i="37"/>
  <c r="E846" i="37"/>
  <c r="E858" i="37"/>
  <c r="E883" i="37"/>
  <c r="E912" i="37"/>
  <c r="E966" i="37"/>
  <c r="E968" i="37"/>
  <c r="E970" i="37"/>
  <c r="E982" i="37"/>
  <c r="E986" i="37"/>
  <c r="E991" i="37"/>
  <c r="E1008" i="37"/>
  <c r="E1011" i="37"/>
  <c r="E1015" i="37"/>
  <c r="E1036" i="37"/>
  <c r="E1047" i="37"/>
  <c r="E1049" i="37"/>
  <c r="E1065" i="37"/>
  <c r="E1072" i="37"/>
  <c r="E1076" i="37"/>
  <c r="E1081" i="37"/>
  <c r="E1094" i="37"/>
  <c r="E1108" i="37"/>
  <c r="E1114" i="37"/>
  <c r="E1117" i="37"/>
  <c r="E1136" i="37"/>
  <c r="E1140" i="37"/>
  <c r="E1171" i="37"/>
  <c r="E1176" i="37"/>
  <c r="E1182" i="37"/>
  <c r="E1186" i="37"/>
  <c r="E1228" i="37"/>
  <c r="E1242" i="37"/>
  <c r="E1244" i="37"/>
  <c r="E1273" i="37"/>
  <c r="E1284" i="37"/>
  <c r="E1285" i="37"/>
  <c r="E1296" i="37"/>
  <c r="E1341" i="37"/>
  <c r="E1357" i="37"/>
  <c r="E1372" i="37"/>
  <c r="E1374" i="37"/>
  <c r="E1391" i="37"/>
  <c r="E1393" i="37"/>
  <c r="E1398" i="37"/>
  <c r="E1410" i="37"/>
  <c r="E1417" i="37"/>
  <c r="E1439" i="37"/>
  <c r="E1465" i="37"/>
  <c r="E1466" i="37"/>
  <c r="E1504" i="37"/>
  <c r="E1551" i="37"/>
  <c r="E1681" i="37"/>
  <c r="E1750" i="37"/>
  <c r="E1752" i="37"/>
  <c r="E1753" i="37"/>
  <c r="E1767" i="37"/>
  <c r="E1807" i="37"/>
  <c r="E1824" i="37"/>
  <c r="E1833" i="37"/>
  <c r="E1841" i="37"/>
  <c r="E1855" i="37"/>
  <c r="E1863" i="37"/>
  <c r="E1872" i="37"/>
  <c r="E1875" i="37"/>
  <c r="E1876" i="37"/>
  <c r="E1885" i="37"/>
  <c r="E1891" i="37"/>
  <c r="E1905" i="37"/>
  <c r="E1911" i="37"/>
  <c r="E1913" i="37"/>
  <c r="E1916" i="37"/>
  <c r="E1917" i="37"/>
  <c r="E1922" i="37"/>
  <c r="E1925" i="37"/>
  <c r="E1926" i="37"/>
  <c r="E1940" i="37"/>
  <c r="E1942" i="37"/>
  <c r="E1950" i="37"/>
  <c r="E1953" i="37"/>
  <c r="E2019" i="37"/>
  <c r="E2022" i="37"/>
  <c r="E2025" i="37"/>
  <c r="E2029" i="37"/>
  <c r="E2031" i="37"/>
  <c r="E2034" i="37"/>
  <c r="E2035" i="37"/>
  <c r="E2039" i="37"/>
  <c r="E2041" i="37"/>
  <c r="E2048" i="37"/>
  <c r="E2064" i="37"/>
  <c r="E2069" i="37"/>
  <c r="E2071" i="37"/>
  <c r="E2076" i="37"/>
  <c r="E2080" i="37"/>
  <c r="E2083" i="37"/>
  <c r="E2084" i="37"/>
  <c r="E2086" i="37"/>
  <c r="E2089" i="37"/>
  <c r="E2096" i="37"/>
  <c r="E2099" i="37"/>
  <c r="E2103" i="37"/>
  <c r="E2110" i="37"/>
  <c r="E2112" i="37"/>
  <c r="E2114" i="37"/>
  <c r="E2115" i="37"/>
  <c r="E2124" i="37"/>
  <c r="E2142" i="37"/>
  <c r="E2143" i="37"/>
  <c r="E2153" i="37"/>
  <c r="E2169" i="37"/>
  <c r="E2176" i="37"/>
  <c r="E2177" i="37"/>
  <c r="E2214" i="37"/>
  <c r="E2223" i="37"/>
  <c r="E2237" i="37"/>
  <c r="E2241" i="37"/>
  <c r="E2242" i="37"/>
  <c r="E2259" i="37"/>
  <c r="E2262" i="37"/>
  <c r="E2268" i="37"/>
  <c r="E2270" i="37"/>
  <c r="E2277" i="37"/>
  <c r="E2306" i="37"/>
  <c r="E2309" i="37"/>
  <c r="E2312" i="37"/>
  <c r="E2331" i="37"/>
  <c r="E2413" i="37"/>
  <c r="E2417" i="37"/>
  <c r="E2428" i="37"/>
  <c r="E2430" i="37"/>
  <c r="E2435" i="37"/>
  <c r="E2436" i="37"/>
  <c r="E2437" i="37"/>
  <c r="E2439" i="37"/>
  <c r="E2450" i="37"/>
  <c r="E2451" i="37"/>
  <c r="E2452" i="37"/>
  <c r="E2455" i="37"/>
  <c r="E2456" i="37"/>
  <c r="E2462" i="37"/>
  <c r="E2465" i="37"/>
  <c r="E2467" i="37"/>
  <c r="E2476" i="37"/>
  <c r="E2477" i="37"/>
  <c r="E2552" i="37"/>
  <c r="E2565" i="37"/>
  <c r="E2574" i="37"/>
  <c r="E2603" i="37"/>
  <c r="E2606" i="37"/>
  <c r="E2618" i="37"/>
  <c r="E2621" i="37"/>
  <c r="E2647" i="37"/>
  <c r="E2650" i="37"/>
  <c r="E2665" i="37"/>
  <c r="E2707" i="37"/>
  <c r="E2722" i="37"/>
  <c r="E2782" i="37"/>
  <c r="E2821" i="37"/>
  <c r="E2838" i="37"/>
  <c r="E2852" i="37"/>
  <c r="E2869" i="37"/>
  <c r="E2903" i="37"/>
  <c r="E2905" i="37"/>
  <c r="E2907" i="37"/>
  <c r="E2912" i="37"/>
  <c r="E2916" i="37"/>
  <c r="E2943" i="37"/>
  <c r="E2960" i="37"/>
  <c r="E2966" i="37"/>
  <c r="E2984" i="37"/>
  <c r="E3004" i="37"/>
  <c r="E3005" i="37"/>
  <c r="E3011" i="37"/>
  <c r="E3014" i="37"/>
  <c r="E3015" i="37"/>
  <c r="E3025" i="37"/>
  <c r="E3050" i="37"/>
  <c r="E3088" i="37"/>
  <c r="E8" i="37"/>
  <c r="E14" i="37"/>
  <c r="E48" i="37"/>
  <c r="E58" i="37"/>
  <c r="E65" i="37"/>
  <c r="E92" i="37"/>
  <c r="E106" i="37"/>
  <c r="E154" i="37"/>
  <c r="E160" i="37"/>
  <c r="E288" i="37"/>
  <c r="E293" i="37"/>
  <c r="E294" i="37"/>
  <c r="E300" i="37"/>
  <c r="E302" i="37"/>
  <c r="E307" i="37"/>
  <c r="E332" i="37"/>
  <c r="E352" i="37"/>
  <c r="E384" i="37"/>
  <c r="E397" i="37"/>
  <c r="E399" i="37"/>
  <c r="E408" i="37"/>
  <c r="E431" i="37"/>
  <c r="E436" i="37"/>
  <c r="E442" i="37"/>
  <c r="E469" i="37"/>
  <c r="E476" i="37"/>
  <c r="E479" i="37"/>
  <c r="E481" i="37"/>
  <c r="E483" i="37"/>
  <c r="E491" i="37"/>
  <c r="E501" i="37"/>
  <c r="E502" i="37"/>
  <c r="E504" i="37"/>
  <c r="E518" i="37"/>
  <c r="E577" i="37"/>
  <c r="E625" i="37"/>
  <c r="E651" i="37"/>
  <c r="E657" i="37"/>
  <c r="E672" i="37"/>
  <c r="E675" i="37"/>
  <c r="E684" i="37"/>
  <c r="E696" i="37"/>
  <c r="E708" i="37"/>
  <c r="E712" i="37"/>
  <c r="E722" i="37"/>
  <c r="E758" i="37"/>
  <c r="E768" i="37"/>
  <c r="E813" i="37"/>
  <c r="E949" i="37"/>
  <c r="E965" i="37"/>
  <c r="E983" i="37"/>
  <c r="E990" i="37"/>
  <c r="E1010" i="37"/>
  <c r="E1028" i="37"/>
  <c r="E1041" i="37"/>
  <c r="E1046" i="37"/>
  <c r="E1055" i="37"/>
  <c r="E1070" i="37"/>
  <c r="E1071" i="37"/>
  <c r="E1074" i="37"/>
  <c r="E1085" i="37"/>
  <c r="E1088" i="37"/>
  <c r="E1095" i="37"/>
  <c r="E1132" i="37"/>
  <c r="E1133" i="37"/>
  <c r="E1138" i="37"/>
  <c r="E1146" i="37"/>
  <c r="E1169" i="37"/>
  <c r="E1172" i="37"/>
  <c r="E1175" i="37"/>
  <c r="E1177" i="37"/>
  <c r="E1178" i="37"/>
  <c r="E1180" i="37"/>
  <c r="E1181" i="37"/>
  <c r="E1183" i="37"/>
  <c r="E1187" i="37"/>
  <c r="E1193" i="37"/>
  <c r="E1197" i="37"/>
  <c r="E1202" i="37"/>
  <c r="E1253" i="37"/>
  <c r="E1261" i="37"/>
  <c r="E1288" i="37"/>
  <c r="E1305" i="37"/>
  <c r="E1313" i="37"/>
  <c r="E1356" i="37"/>
  <c r="E1368" i="37"/>
  <c r="E1428" i="37"/>
  <c r="E1430" i="37"/>
  <c r="E1479" i="37"/>
  <c r="E1481" i="37"/>
  <c r="E1494" i="37"/>
  <c r="E1503" i="37"/>
  <c r="E1505" i="37"/>
  <c r="E1538" i="37"/>
  <c r="E1547" i="37"/>
  <c r="E1745" i="37"/>
  <c r="E1756" i="37"/>
  <c r="E1762" i="37"/>
  <c r="E1804" i="37"/>
  <c r="E1808" i="37"/>
  <c r="E1834" i="37"/>
  <c r="E1842" i="37"/>
  <c r="E1843" i="37"/>
  <c r="E1846" i="37"/>
  <c r="E1873" i="37"/>
  <c r="E1874" i="37"/>
  <c r="E1880" i="37"/>
  <c r="E1887" i="37"/>
  <c r="E1896" i="37"/>
  <c r="E1898" i="37"/>
  <c r="E1903" i="37"/>
  <c r="E1915" i="37"/>
  <c r="E1929" i="37"/>
  <c r="E1930" i="37"/>
  <c r="E1936" i="37"/>
  <c r="E1952" i="37"/>
  <c r="E1958" i="37"/>
  <c r="E2018" i="37"/>
  <c r="E2020" i="37"/>
  <c r="E2021" i="37"/>
  <c r="E2026" i="37"/>
  <c r="E2045" i="37"/>
  <c r="E2049" i="37"/>
  <c r="E2053" i="37"/>
  <c r="E2054" i="37"/>
  <c r="E2061" i="37"/>
  <c r="E2073" i="37"/>
  <c r="E2074" i="37"/>
  <c r="E2077" i="37"/>
  <c r="E2087" i="37"/>
  <c r="E2090" i="37"/>
  <c r="E2095" i="37"/>
  <c r="E2222" i="37"/>
  <c r="E2226" i="37"/>
  <c r="E2227" i="37"/>
  <c r="E2238" i="37"/>
  <c r="E2251" i="37"/>
  <c r="E2253" i="37"/>
  <c r="E2254" i="37"/>
  <c r="E2256" i="37"/>
  <c r="E2283" i="37"/>
  <c r="E2290" i="37"/>
  <c r="E2314" i="37"/>
  <c r="E2327" i="37"/>
  <c r="E2334" i="37"/>
  <c r="E2402" i="37"/>
  <c r="E2403" i="37"/>
  <c r="E2408" i="37"/>
  <c r="E2409" i="37"/>
  <c r="E2411" i="37"/>
  <c r="E2412" i="37"/>
  <c r="E2421" i="37"/>
  <c r="E2422" i="37"/>
  <c r="E2427" i="37"/>
  <c r="E2438" i="37"/>
  <c r="E2440" i="37"/>
  <c r="E2443" i="37"/>
  <c r="E2449" i="37"/>
  <c r="E2459" i="37"/>
  <c r="E2464" i="37"/>
  <c r="E2466" i="37"/>
  <c r="E2484" i="37"/>
  <c r="E2492" i="37"/>
  <c r="E2493" i="37"/>
  <c r="E2556" i="37"/>
  <c r="E2579" i="37"/>
  <c r="E2715" i="37"/>
  <c r="E2845" i="37"/>
  <c r="E2878" i="37"/>
  <c r="E2896" i="37"/>
  <c r="E2911" i="37"/>
  <c r="E2914" i="37"/>
  <c r="E2967" i="37"/>
  <c r="E2971" i="37"/>
  <c r="E2990" i="37"/>
  <c r="E2991" i="37"/>
  <c r="E34" i="37"/>
  <c r="E43" i="37"/>
  <c r="E114" i="37"/>
  <c r="E148" i="37"/>
  <c r="E192" i="37"/>
  <c r="E296" i="37"/>
  <c r="E333" i="37"/>
  <c r="E348" i="37"/>
  <c r="E349" i="37"/>
  <c r="E355" i="37"/>
  <c r="E379" i="37"/>
  <c r="E395" i="37"/>
  <c r="E428" i="37"/>
  <c r="E432" i="37"/>
  <c r="E440" i="37"/>
  <c r="E475" i="37"/>
  <c r="E505" i="37"/>
  <c r="E614" i="37"/>
  <c r="E623" i="37"/>
  <c r="E639" i="37"/>
  <c r="E648" i="37"/>
  <c r="E668" i="37"/>
  <c r="E718" i="37"/>
  <c r="E733" i="37"/>
  <c r="E740" i="37"/>
  <c r="E748" i="37"/>
  <c r="E753" i="37"/>
  <c r="E818" i="37"/>
  <c r="E843" i="37"/>
  <c r="E906" i="37"/>
  <c r="E947" i="37"/>
  <c r="E975" i="37"/>
  <c r="E976" i="37"/>
  <c r="E989" i="37"/>
  <c r="E995" i="37"/>
  <c r="E1002" i="37"/>
  <c r="E1012" i="37"/>
  <c r="E1022" i="37"/>
  <c r="E1102" i="37"/>
  <c r="E1121" i="37"/>
  <c r="E1137" i="37"/>
  <c r="E1152" i="37"/>
  <c r="E1165" i="37"/>
  <c r="E1168" i="37"/>
  <c r="E1266" i="37"/>
  <c r="E1390" i="37"/>
  <c r="E1396" i="37"/>
  <c r="E1414" i="37"/>
  <c r="E1654" i="37"/>
  <c r="E1703" i="37"/>
  <c r="E1742" i="37"/>
  <c r="E1747" i="37"/>
  <c r="E1751" i="37"/>
  <c r="E1754" i="37"/>
  <c r="E1755" i="37"/>
  <c r="E1757" i="37"/>
  <c r="E1758" i="37"/>
  <c r="E1760" i="37"/>
  <c r="E1765" i="37"/>
  <c r="E1803" i="37"/>
  <c r="E1830" i="37"/>
  <c r="E1832" i="37"/>
  <c r="E1847" i="37"/>
  <c r="E1878" i="37"/>
  <c r="E1888" i="37"/>
  <c r="E1927" i="37"/>
  <c r="E1932" i="37"/>
  <c r="E2032" i="37"/>
  <c r="E2033" i="37"/>
  <c r="E2047" i="37"/>
  <c r="E2056" i="37"/>
  <c r="E2057" i="37"/>
  <c r="E2070" i="37"/>
  <c r="E2075" i="37"/>
  <c r="E2094" i="37"/>
  <c r="E2117" i="37"/>
  <c r="E2148" i="37"/>
  <c r="E2231" i="37"/>
  <c r="E2252" i="37"/>
  <c r="E2279" i="37"/>
  <c r="E2281" i="37"/>
  <c r="E2292" i="37"/>
  <c r="E2311" i="37"/>
  <c r="E2328" i="37"/>
  <c r="E2330" i="37"/>
  <c r="E2407" i="37"/>
  <c r="E2410" i="37"/>
  <c r="E2418" i="37"/>
  <c r="E2423" i="37"/>
  <c r="E2426" i="37"/>
  <c r="E2445" i="37"/>
  <c r="E2454" i="37"/>
  <c r="E2472" i="37"/>
  <c r="E2474" i="37"/>
  <c r="E2478" i="37"/>
  <c r="E2480" i="37"/>
  <c r="E2489" i="37"/>
  <c r="E2538" i="37"/>
  <c r="E2587" i="37"/>
  <c r="E2676" i="37"/>
  <c r="E2694" i="37"/>
  <c r="E2835" i="37"/>
  <c r="E2839" i="37"/>
  <c r="E2865" i="37"/>
  <c r="E2891" i="37"/>
  <c r="E2897" i="37"/>
  <c r="E2900" i="37"/>
  <c r="E2902" i="37"/>
  <c r="E2921" i="37"/>
  <c r="E2922" i="37"/>
  <c r="E2924" i="37"/>
  <c r="E2982" i="37"/>
  <c r="E2985" i="37"/>
  <c r="E2996" i="37"/>
  <c r="E3019" i="37"/>
  <c r="E292" i="37"/>
  <c r="E313" i="37"/>
  <c r="E325" i="37"/>
  <c r="E337" i="37"/>
  <c r="E369" i="37"/>
  <c r="E372" i="37"/>
  <c r="E386" i="37"/>
  <c r="E400" i="37"/>
  <c r="E421" i="37"/>
  <c r="E422" i="37"/>
  <c r="E424" i="37"/>
  <c r="E427" i="37"/>
  <c r="E456" i="37"/>
  <c r="E470" i="37"/>
  <c r="E472" i="37"/>
  <c r="E490" i="37"/>
  <c r="E510" i="37"/>
  <c r="E511" i="37"/>
  <c r="E612" i="37"/>
  <c r="E627" i="37"/>
  <c r="E649" i="37"/>
  <c r="E666" i="37"/>
  <c r="E679" i="37"/>
  <c r="E687" i="37"/>
  <c r="E689" i="37"/>
  <c r="E691" i="37"/>
  <c r="E699" i="37"/>
  <c r="E703" i="37"/>
  <c r="E710" i="37"/>
  <c r="E714" i="37"/>
  <c r="E751" i="37"/>
  <c r="E838" i="37"/>
  <c r="E973" i="37"/>
  <c r="E980" i="37"/>
  <c r="E984" i="37"/>
  <c r="E1038" i="37"/>
  <c r="E1079" i="37"/>
  <c r="E1111" i="37"/>
  <c r="E1113" i="37"/>
  <c r="E1130" i="37"/>
  <c r="E1167" i="37"/>
  <c r="E1190" i="37"/>
  <c r="E1200" i="37"/>
  <c r="E1748" i="37"/>
  <c r="E1749" i="37"/>
  <c r="E1759" i="37"/>
  <c r="E1764" i="37"/>
  <c r="E1801" i="37"/>
  <c r="E1828" i="37"/>
  <c r="E1831" i="37"/>
  <c r="E1856" i="37"/>
  <c r="E1877" i="37"/>
  <c r="E1894" i="37"/>
  <c r="E1954" i="37"/>
  <c r="E2028" i="37"/>
  <c r="E2030" i="37"/>
  <c r="E2037" i="37"/>
  <c r="E2038" i="37"/>
  <c r="E2043" i="37"/>
  <c r="E2058" i="37"/>
  <c r="E2060" i="37"/>
  <c r="E2066" i="37"/>
  <c r="E2100" i="37"/>
  <c r="E2102" i="37"/>
  <c r="E2158" i="37"/>
  <c r="E2175" i="37"/>
  <c r="E2220" i="37"/>
  <c r="E2225" i="37"/>
  <c r="E2255" i="37"/>
  <c r="E2261" i="37"/>
  <c r="E2264" i="37"/>
  <c r="E2284" i="37"/>
  <c r="E2285" i="37"/>
  <c r="E2286" i="37"/>
  <c r="E2287" i="37"/>
  <c r="E2288" i="37"/>
  <c r="E2320" i="37"/>
  <c r="E2406" i="37"/>
  <c r="E2416" i="37"/>
  <c r="E2453" i="37"/>
  <c r="E2460" i="37"/>
  <c r="E2473" i="37"/>
  <c r="E2813" i="37"/>
  <c r="E2887" i="37"/>
  <c r="E2893" i="37"/>
  <c r="E2913" i="37"/>
  <c r="E2915" i="37"/>
  <c r="E2923" i="37"/>
  <c r="E2944" i="37"/>
  <c r="E51" i="37"/>
  <c r="E289" i="37"/>
  <c r="E295" i="37"/>
  <c r="E371" i="37"/>
  <c r="E375" i="37"/>
  <c r="E387" i="37"/>
  <c r="E392" i="37"/>
  <c r="E393" i="37"/>
  <c r="E402" i="37"/>
  <c r="E411" i="37"/>
  <c r="E412" i="37"/>
  <c r="E433" i="37"/>
  <c r="E471" i="37"/>
  <c r="E474" i="37"/>
  <c r="E486" i="37"/>
  <c r="E519" i="37"/>
  <c r="E671" i="37"/>
  <c r="E701" i="37"/>
  <c r="E717" i="37"/>
  <c r="E999" i="37"/>
  <c r="E1021" i="37"/>
  <c r="E1024" i="37"/>
  <c r="E1058" i="37"/>
  <c r="E1194" i="37"/>
  <c r="E1196" i="37"/>
  <c r="E1203" i="37"/>
  <c r="E1761" i="37"/>
  <c r="E1815" i="37"/>
  <c r="E1890" i="37"/>
  <c r="E1907" i="37"/>
  <c r="E2017" i="37"/>
  <c r="E2027" i="37"/>
  <c r="E2036" i="37"/>
  <c r="E2044" i="37"/>
  <c r="E2046" i="37"/>
  <c r="E2062" i="37"/>
  <c r="E2065" i="37"/>
  <c r="E2067" i="37"/>
  <c r="E2082" i="37"/>
  <c r="E2085" i="37"/>
  <c r="E2093" i="37"/>
  <c r="E2098" i="37"/>
  <c r="E2218" i="37"/>
  <c r="E2401" i="37"/>
  <c r="E2405" i="37"/>
  <c r="E2432" i="37"/>
  <c r="E2457" i="37"/>
  <c r="E2482" i="37"/>
  <c r="E2490" i="37"/>
  <c r="E2494" i="37"/>
  <c r="E2970" i="37"/>
  <c r="E2980" i="37"/>
  <c r="E55" i="37"/>
  <c r="E286" i="37"/>
  <c r="E290" i="37"/>
  <c r="E312" i="37"/>
  <c r="E420" i="37"/>
  <c r="E439" i="37"/>
  <c r="E485" i="37"/>
  <c r="E698" i="37"/>
  <c r="E1397" i="37"/>
  <c r="E1744" i="37"/>
  <c r="E1836" i="37"/>
  <c r="E1840" i="37"/>
  <c r="E1844" i="37"/>
  <c r="E2024" i="37"/>
  <c r="E2040" i="37"/>
  <c r="E2063" i="37"/>
  <c r="E2072" i="37"/>
  <c r="E2092" i="37"/>
  <c r="E2447" i="37"/>
  <c r="E2463" i="37"/>
  <c r="E2471" i="37"/>
  <c r="E2479" i="37"/>
  <c r="E2495" i="37"/>
  <c r="E291" i="37"/>
  <c r="E1192" i="37"/>
  <c r="E1198" i="37"/>
  <c r="E1814" i="37"/>
  <c r="E1852" i="37"/>
  <c r="E2091" i="37"/>
  <c r="E2295" i="37"/>
  <c r="E2475" i="37"/>
  <c r="E2483" i="37"/>
  <c r="E287" i="37"/>
  <c r="E1201" i="37"/>
  <c r="E1403" i="37"/>
  <c r="E2298" i="37"/>
  <c r="E2419" i="37"/>
  <c r="E3000" i="37"/>
  <c r="E389" i="37"/>
  <c r="E1860" i="37"/>
  <c r="E2433" i="37"/>
  <c r="E176" i="37"/>
  <c r="E177" i="37"/>
  <c r="E560" i="37"/>
  <c r="I22" i="41"/>
  <c r="I57" i="41"/>
  <c r="H57" i="41" s="1"/>
  <c r="I7" i="41"/>
  <c r="H7" i="41" s="1"/>
  <c r="I5" i="41"/>
  <c r="H5" i="41" s="1"/>
  <c r="I8" i="41"/>
  <c r="H8" i="41" s="1"/>
  <c r="I11" i="41"/>
  <c r="H11" i="41" s="1"/>
  <c r="I60" i="41"/>
  <c r="H60" i="41" s="1"/>
  <c r="I13" i="41"/>
  <c r="H13" i="41" s="1"/>
  <c r="I19" i="41"/>
  <c r="H19" i="41" s="1"/>
  <c r="I33" i="41"/>
  <c r="H33" i="41" s="1"/>
  <c r="I6" i="41"/>
  <c r="H6" i="41" s="1"/>
  <c r="I40" i="41"/>
  <c r="H40" i="41" s="1"/>
  <c r="I38" i="41"/>
  <c r="H38" i="41" s="1"/>
  <c r="I35" i="41"/>
  <c r="H35" i="41" s="1"/>
  <c r="I9" i="41"/>
  <c r="H9" i="41" s="1"/>
  <c r="I41" i="41"/>
  <c r="H41" i="41" s="1"/>
  <c r="H22" i="41"/>
  <c r="I31" i="41"/>
  <c r="H31" i="41" s="1"/>
  <c r="I20" i="41"/>
  <c r="H20" i="41" s="1"/>
  <c r="I51" i="41"/>
  <c r="H51" i="41" s="1"/>
  <c r="C3" i="45"/>
  <c r="C4" i="45"/>
  <c r="C5" i="45"/>
  <c r="C6" i="45"/>
  <c r="C7" i="45" s="1"/>
  <c r="C8" i="45" s="1"/>
  <c r="C9" i="45" s="1"/>
  <c r="C10" i="45" s="1"/>
  <c r="C11" i="45" s="1"/>
  <c r="C12" i="45" s="1"/>
  <c r="C13" i="45" s="1"/>
  <c r="C14" i="45" s="1"/>
  <c r="C15" i="45" s="1"/>
  <c r="C16" i="45" s="1"/>
  <c r="C17" i="45" s="1"/>
  <c r="C18" i="45" s="1"/>
  <c r="C19" i="45" s="1"/>
  <c r="C20" i="45" s="1"/>
  <c r="C21" i="45" s="1"/>
  <c r="D3" i="45"/>
  <c r="D4" i="45" s="1"/>
  <c r="D5" i="45" s="1"/>
  <c r="D6" i="45" s="1"/>
  <c r="D7" i="45" s="1"/>
  <c r="D8" i="45" s="1"/>
  <c r="D9" i="45" s="1"/>
  <c r="D10" i="45" s="1"/>
  <c r="D11" i="45" s="1"/>
  <c r="D12" i="45" s="1"/>
  <c r="D13" i="45" s="1"/>
  <c r="D14" i="45" s="1"/>
  <c r="D15" i="45" s="1"/>
  <c r="D16" i="45" s="1"/>
  <c r="D17" i="45" s="1"/>
  <c r="D18" i="45" s="1"/>
  <c r="D19" i="45" s="1"/>
  <c r="D20" i="45" s="1"/>
  <c r="I28" i="41"/>
  <c r="H28" i="41" s="1"/>
  <c r="I32" i="41"/>
  <c r="H32" i="41" s="1"/>
  <c r="G3" i="41"/>
  <c r="I10" i="41"/>
  <c r="H10" i="41" s="1"/>
  <c r="I12" i="41"/>
  <c r="H12" i="41" s="1"/>
  <c r="I14" i="41"/>
  <c r="H14" i="41" s="1"/>
  <c r="I15" i="41"/>
  <c r="H15" i="41" s="1"/>
  <c r="I16" i="41"/>
  <c r="H16" i="41" s="1"/>
  <c r="I17" i="41"/>
  <c r="H17" i="41" s="1"/>
  <c r="I18" i="41"/>
  <c r="H18" i="41" s="1"/>
  <c r="I21" i="41"/>
  <c r="H21" i="41" s="1"/>
  <c r="I23" i="41"/>
  <c r="H23" i="41" s="1"/>
  <c r="I24" i="41"/>
  <c r="H24" i="41" s="1"/>
  <c r="I25" i="41"/>
  <c r="H25" i="41" s="1"/>
  <c r="I26" i="41"/>
  <c r="H26" i="41" s="1"/>
  <c r="I27" i="41"/>
  <c r="H27" i="41" s="1"/>
  <c r="I29" i="41"/>
  <c r="H29" i="41" s="1"/>
  <c r="I30" i="41"/>
  <c r="H30" i="41" s="1"/>
  <c r="I34" i="41"/>
  <c r="H34" i="41" s="1"/>
  <c r="I36" i="41"/>
  <c r="H36" i="41" s="1"/>
  <c r="I37" i="41"/>
  <c r="H37" i="41" s="1"/>
  <c r="I39" i="41"/>
  <c r="H39" i="41" s="1"/>
  <c r="I42" i="41"/>
  <c r="H42" i="41" s="1"/>
  <c r="I43" i="41"/>
  <c r="H43" i="41" s="1"/>
  <c r="I44" i="41"/>
  <c r="H44" i="41" s="1"/>
  <c r="I45" i="41"/>
  <c r="H45" i="41" s="1"/>
  <c r="I46" i="41"/>
  <c r="H46" i="41" s="1"/>
  <c r="I47" i="41"/>
  <c r="H47" i="41" s="1"/>
  <c r="I48" i="41"/>
  <c r="H48" i="41" s="1"/>
  <c r="I49" i="41"/>
  <c r="H49" i="41" s="1"/>
  <c r="I50" i="41"/>
  <c r="H50" i="41" s="1"/>
  <c r="I52" i="41"/>
  <c r="H52" i="41" s="1"/>
  <c r="I53" i="41"/>
  <c r="H53" i="41" s="1"/>
  <c r="I54" i="41"/>
  <c r="H54" i="41" s="1"/>
  <c r="I55" i="41"/>
  <c r="H55" i="41" s="1"/>
  <c r="I56" i="41"/>
  <c r="H56" i="41" s="1"/>
  <c r="I58" i="41"/>
  <c r="H58" i="41" s="1"/>
  <c r="I59" i="41"/>
  <c r="H59" i="41" s="1"/>
  <c r="I61" i="41"/>
  <c r="H61" i="41" s="1"/>
  <c r="I62" i="41"/>
  <c r="H62" i="41" s="1"/>
  <c r="I63" i="41"/>
  <c r="H63" i="41" s="1"/>
  <c r="I64" i="41"/>
  <c r="H64" i="41" s="1"/>
  <c r="I65" i="41"/>
  <c r="H65" i="41" s="1"/>
  <c r="I66" i="41"/>
  <c r="H66" i="41" s="1"/>
  <c r="I67" i="41"/>
  <c r="H67" i="41" s="1"/>
  <c r="I68" i="41"/>
  <c r="H68" i="41" s="1"/>
  <c r="I69" i="41"/>
  <c r="H69" i="41" s="1"/>
  <c r="I70" i="41"/>
  <c r="H70" i="41" s="1"/>
  <c r="I71" i="41"/>
  <c r="H71" i="41" s="1"/>
  <c r="I72" i="41"/>
  <c r="H72" i="41" s="1"/>
  <c r="I73" i="41"/>
  <c r="H73" i="41" s="1"/>
  <c r="I74" i="41"/>
  <c r="H74" i="41" s="1"/>
  <c r="I75" i="41"/>
  <c r="H75" i="41" s="1"/>
  <c r="I76" i="41"/>
  <c r="H76" i="41" s="1"/>
  <c r="I77" i="41"/>
  <c r="H77" i="41" s="1"/>
  <c r="I78" i="41"/>
  <c r="H78" i="41" s="1"/>
  <c r="I79" i="41"/>
  <c r="H79" i="41" s="1"/>
  <c r="I80" i="41"/>
  <c r="H80" i="41" s="1"/>
  <c r="I81" i="41"/>
  <c r="H81" i="41" s="1"/>
  <c r="I82" i="41"/>
  <c r="H82" i="41" s="1"/>
  <c r="I83" i="41"/>
  <c r="H83" i="41" s="1"/>
  <c r="I84" i="41"/>
  <c r="H84" i="41" s="1"/>
  <c r="I85" i="41"/>
  <c r="H85" i="41" s="1"/>
  <c r="I86" i="41"/>
  <c r="H86" i="41" s="1"/>
  <c r="I87" i="41"/>
  <c r="H87" i="41" s="1"/>
  <c r="I88" i="41"/>
  <c r="H88" i="41" s="1"/>
  <c r="I89" i="41"/>
  <c r="H89" i="41" s="1"/>
  <c r="I90" i="41"/>
  <c r="H90" i="41" s="1"/>
  <c r="I91" i="41"/>
  <c r="H91" i="41" s="1"/>
  <c r="I92" i="41"/>
  <c r="H92" i="41" s="1"/>
  <c r="I93" i="41"/>
  <c r="H93" i="41" s="1"/>
  <c r="I94" i="41"/>
  <c r="H94" i="41" s="1"/>
  <c r="I95" i="41"/>
  <c r="H95" i="41" s="1"/>
  <c r="I96" i="41"/>
  <c r="H96" i="41" s="1"/>
  <c r="I97" i="41"/>
  <c r="H97" i="41" s="1"/>
  <c r="I98" i="41"/>
  <c r="H98" i="41" s="1"/>
  <c r="I99" i="41"/>
  <c r="H99" i="41" s="1"/>
  <c r="I100" i="41"/>
  <c r="H100" i="41" s="1"/>
  <c r="I101" i="41"/>
  <c r="H101" i="41" s="1"/>
  <c r="I102" i="41"/>
  <c r="H102" i="41" s="1"/>
  <c r="I103" i="41"/>
  <c r="H103" i="41" s="1"/>
  <c r="I104" i="41"/>
  <c r="H104" i="41" s="1"/>
  <c r="I105" i="41"/>
  <c r="H105" i="41" s="1"/>
  <c r="I106" i="41"/>
  <c r="H106" i="41" s="1"/>
  <c r="I107" i="41"/>
  <c r="H107" i="41" s="1"/>
  <c r="I108" i="41"/>
  <c r="H108" i="41" s="1"/>
  <c r="I109" i="41"/>
  <c r="H109" i="41" s="1"/>
  <c r="I110" i="41"/>
  <c r="H110" i="41" s="1"/>
  <c r="I111" i="41"/>
  <c r="H111" i="41" s="1"/>
  <c r="I112" i="41"/>
  <c r="H112" i="41" s="1"/>
  <c r="I113" i="41"/>
  <c r="H113" i="41" s="1"/>
  <c r="I114" i="41"/>
  <c r="H114" i="41" s="1"/>
  <c r="I115" i="41"/>
  <c r="H115" i="41" s="1"/>
  <c r="I116" i="41"/>
  <c r="H116" i="41" s="1"/>
  <c r="I117" i="41"/>
  <c r="H117" i="41" s="1"/>
  <c r="I118" i="41"/>
  <c r="H118" i="41" s="1"/>
  <c r="I119" i="41"/>
  <c r="H119" i="41" s="1"/>
  <c r="I120" i="41"/>
  <c r="H120" i="41" s="1"/>
  <c r="I121" i="41"/>
  <c r="H121" i="41" s="1"/>
  <c r="I122" i="41"/>
  <c r="H122" i="41" s="1"/>
  <c r="I123" i="41"/>
  <c r="H123" i="41" s="1"/>
  <c r="I124" i="41"/>
  <c r="H124" i="41" s="1"/>
  <c r="I125" i="41"/>
  <c r="H125" i="41" s="1"/>
  <c r="I126" i="41"/>
  <c r="H126" i="41" s="1"/>
  <c r="I127" i="41"/>
  <c r="H127" i="41" s="1"/>
  <c r="I128" i="41"/>
  <c r="H128" i="41" s="1"/>
  <c r="I129" i="41"/>
  <c r="H129" i="41" s="1"/>
  <c r="I130" i="41"/>
  <c r="H130" i="41" s="1"/>
  <c r="I131" i="41"/>
  <c r="H131" i="41" s="1"/>
  <c r="I132" i="41"/>
  <c r="H132" i="41" s="1"/>
  <c r="I133" i="41"/>
  <c r="H133" i="41" s="1"/>
  <c r="I134" i="41"/>
  <c r="H134" i="41" s="1"/>
  <c r="I135" i="41"/>
  <c r="H135" i="41" s="1"/>
  <c r="I136" i="41"/>
  <c r="H136" i="41" s="1"/>
  <c r="I137" i="41"/>
  <c r="H137" i="41" s="1"/>
  <c r="I138" i="41"/>
  <c r="H138" i="41" s="1"/>
  <c r="I139" i="41"/>
  <c r="H139" i="41" s="1"/>
  <c r="I140" i="41"/>
  <c r="H140" i="41" s="1"/>
  <c r="I141" i="41"/>
  <c r="H141" i="41" s="1"/>
  <c r="I142" i="41"/>
  <c r="H142" i="41" s="1"/>
  <c r="I143" i="41"/>
  <c r="H143" i="41" s="1"/>
  <c r="I144" i="41"/>
  <c r="H144" i="41" s="1"/>
  <c r="I145" i="41"/>
  <c r="H145" i="41" s="1"/>
  <c r="I146" i="41"/>
  <c r="H146" i="41" s="1"/>
  <c r="I147" i="41"/>
  <c r="H147" i="41" s="1"/>
  <c r="I148" i="41"/>
  <c r="H148" i="41" s="1"/>
  <c r="I149" i="41"/>
  <c r="H149" i="41" s="1"/>
  <c r="I150" i="41"/>
  <c r="H150" i="41" s="1"/>
  <c r="I151" i="41"/>
  <c r="H151" i="41" s="1"/>
  <c r="I152" i="41"/>
  <c r="H152" i="41" s="1"/>
  <c r="I153" i="41"/>
  <c r="H153" i="41" s="1"/>
  <c r="I154" i="41"/>
  <c r="H154" i="41" s="1"/>
  <c r="I155" i="41"/>
  <c r="H155" i="41" s="1"/>
  <c r="I156" i="41"/>
  <c r="H156" i="41" s="1"/>
  <c r="I157" i="41"/>
  <c r="H157" i="41" s="1"/>
  <c r="I158" i="41"/>
  <c r="H158" i="41" s="1"/>
  <c r="I159" i="41"/>
  <c r="H159" i="41" s="1"/>
  <c r="I160" i="41"/>
  <c r="H160" i="41" s="1"/>
  <c r="I161" i="41"/>
  <c r="H161" i="41" s="1"/>
  <c r="I162" i="41"/>
  <c r="H162" i="41" s="1"/>
  <c r="I163" i="41"/>
  <c r="H163" i="41" s="1"/>
  <c r="I164" i="41"/>
  <c r="H164" i="41" s="1"/>
  <c r="I165" i="41"/>
  <c r="H165" i="41" s="1"/>
  <c r="I166" i="41"/>
  <c r="H166" i="41" s="1"/>
  <c r="I167" i="41"/>
  <c r="H167" i="41" s="1"/>
  <c r="I168" i="41"/>
  <c r="H168" i="41" s="1"/>
  <c r="I169" i="41"/>
  <c r="H169" i="41" s="1"/>
  <c r="I170" i="41"/>
  <c r="H170" i="41" s="1"/>
  <c r="I171" i="41"/>
  <c r="H171" i="41" s="1"/>
  <c r="I172" i="41"/>
  <c r="H172" i="41" s="1"/>
  <c r="I173" i="41"/>
  <c r="H173" i="41" s="1"/>
  <c r="I174" i="41"/>
  <c r="H174" i="41" s="1"/>
  <c r="I175" i="41"/>
  <c r="H175" i="41" s="1"/>
  <c r="I176" i="41"/>
  <c r="H176" i="41" s="1"/>
  <c r="I177" i="41"/>
  <c r="H177" i="41" s="1"/>
  <c r="I178" i="41"/>
  <c r="H178" i="41" s="1"/>
  <c r="I179" i="41"/>
  <c r="H179" i="41" s="1"/>
  <c r="I180" i="41"/>
  <c r="H180" i="41" s="1"/>
  <c r="I181" i="41"/>
  <c r="H181" i="41" s="1"/>
  <c r="I182" i="41"/>
  <c r="H182" i="41" s="1"/>
  <c r="I183" i="41"/>
  <c r="H183" i="41" s="1"/>
  <c r="I184" i="41"/>
  <c r="H184" i="41" s="1"/>
  <c r="I185" i="41"/>
  <c r="H185" i="41" s="1"/>
  <c r="I186" i="41"/>
  <c r="H186" i="41" s="1"/>
  <c r="I187" i="41"/>
  <c r="H187" i="41" s="1"/>
  <c r="I188" i="41"/>
  <c r="H188" i="41" s="1"/>
  <c r="I189" i="41"/>
  <c r="H189" i="41" s="1"/>
  <c r="I190" i="41"/>
  <c r="H190" i="41" s="1"/>
  <c r="I191" i="41"/>
  <c r="H191" i="41" s="1"/>
  <c r="I192" i="41"/>
  <c r="H192" i="41" s="1"/>
  <c r="I193" i="41"/>
  <c r="H193" i="41" s="1"/>
  <c r="I194" i="41"/>
  <c r="H194" i="41" s="1"/>
  <c r="I195" i="41"/>
  <c r="H195" i="41" s="1"/>
  <c r="I196" i="41"/>
  <c r="H196" i="41" s="1"/>
  <c r="I197" i="41"/>
  <c r="H197" i="41" s="1"/>
  <c r="I198" i="41"/>
  <c r="H198" i="41" s="1"/>
  <c r="I199" i="41"/>
  <c r="H199" i="41" s="1"/>
  <c r="I200" i="41"/>
  <c r="H200" i="41" s="1"/>
  <c r="I201" i="41"/>
  <c r="H201" i="41" s="1"/>
  <c r="I202" i="41"/>
  <c r="H202" i="41" s="1"/>
  <c r="I203" i="41"/>
  <c r="H203" i="41" s="1"/>
  <c r="I204" i="41"/>
  <c r="H204" i="41" s="1"/>
  <c r="I205" i="41"/>
  <c r="H205" i="41" s="1"/>
  <c r="I206" i="41"/>
  <c r="H206" i="41" s="1"/>
  <c r="I207" i="41"/>
  <c r="H207" i="41" s="1"/>
  <c r="I208" i="41"/>
  <c r="H208" i="41" s="1"/>
  <c r="I209" i="41"/>
  <c r="H209" i="41" s="1"/>
  <c r="I210" i="41"/>
  <c r="H210" i="41" s="1"/>
  <c r="I211" i="41"/>
  <c r="H211" i="41" s="1"/>
  <c r="I212" i="41"/>
  <c r="H212" i="41" s="1"/>
  <c r="I213" i="41"/>
  <c r="H213" i="41" s="1"/>
  <c r="I214" i="41"/>
  <c r="H214" i="41" s="1"/>
  <c r="I215" i="41"/>
  <c r="H215" i="41" s="1"/>
  <c r="I216" i="41"/>
  <c r="H216" i="41" s="1"/>
  <c r="I217" i="41"/>
  <c r="H217" i="41" s="1"/>
  <c r="I218" i="41"/>
  <c r="H218" i="41" s="1"/>
  <c r="I219" i="41"/>
  <c r="H219" i="41" s="1"/>
  <c r="I220" i="41"/>
  <c r="H220" i="41" s="1"/>
  <c r="I221" i="41"/>
  <c r="H221" i="41" s="1"/>
  <c r="I222" i="41"/>
  <c r="H222" i="41" s="1"/>
  <c r="I223" i="41"/>
  <c r="H223" i="41" s="1"/>
  <c r="I224" i="41"/>
  <c r="H224" i="41" s="1"/>
  <c r="I225" i="41"/>
  <c r="H225" i="41" s="1"/>
  <c r="I226" i="41"/>
  <c r="H226" i="41" s="1"/>
  <c r="I227" i="41"/>
  <c r="H227" i="41" s="1"/>
  <c r="I228" i="41"/>
  <c r="H228" i="41" s="1"/>
  <c r="I229" i="41"/>
  <c r="H229" i="41" s="1"/>
  <c r="I230" i="41"/>
  <c r="H230" i="41" s="1"/>
  <c r="I231" i="41"/>
  <c r="H231" i="41" s="1"/>
  <c r="I232" i="41"/>
  <c r="H232" i="41" s="1"/>
  <c r="I233" i="41"/>
  <c r="H233" i="41" s="1"/>
  <c r="I234" i="41"/>
  <c r="H234" i="41" s="1"/>
  <c r="I235" i="41"/>
  <c r="H235" i="41" s="1"/>
  <c r="I236" i="41"/>
  <c r="H236" i="41" s="1"/>
  <c r="I237" i="41"/>
  <c r="H237" i="41" s="1"/>
  <c r="I238" i="41"/>
  <c r="H238" i="41" s="1"/>
  <c r="I239" i="41"/>
  <c r="H239" i="41" s="1"/>
  <c r="I240" i="41"/>
  <c r="H240" i="41" s="1"/>
  <c r="I241" i="41"/>
  <c r="H241" i="41" s="1"/>
  <c r="I242" i="41"/>
  <c r="H242" i="41" s="1"/>
  <c r="I243" i="41"/>
  <c r="H243" i="41" s="1"/>
  <c r="I244" i="41"/>
  <c r="H244" i="41" s="1"/>
  <c r="I245" i="41"/>
  <c r="H245" i="41" s="1"/>
  <c r="I246" i="41"/>
  <c r="H246" i="41" s="1"/>
  <c r="I247" i="41"/>
  <c r="H247" i="41" s="1"/>
  <c r="I248" i="41"/>
  <c r="H248" i="41" s="1"/>
  <c r="I249" i="41"/>
  <c r="H249" i="41" s="1"/>
  <c r="I250" i="41"/>
  <c r="H250" i="41" s="1"/>
  <c r="I251" i="41"/>
  <c r="H251" i="41" s="1"/>
  <c r="I252" i="41"/>
  <c r="H252" i="41" s="1"/>
  <c r="I253" i="41"/>
  <c r="H253" i="41" s="1"/>
  <c r="I254" i="41"/>
  <c r="H254" i="41" s="1"/>
  <c r="I255" i="41"/>
  <c r="H255" i="41" s="1"/>
  <c r="I256" i="41"/>
  <c r="H256" i="41" s="1"/>
  <c r="I257" i="41"/>
  <c r="H257" i="41" s="1"/>
  <c r="I258" i="41"/>
  <c r="H258" i="41" s="1"/>
  <c r="H3" i="41" l="1"/>
  <c r="I3" i="41"/>
  <c r="BY1" i="37" l="1"/>
  <c r="G11" i="43" s="1"/>
  <c r="BV1" i="37"/>
  <c r="BX1" i="37"/>
  <c r="BZ1" i="37"/>
  <c r="CA1" i="37"/>
  <c r="G13" i="43" s="1"/>
  <c r="BW1" i="37"/>
  <c r="AP1" i="37"/>
  <c r="BU1" i="37"/>
  <c r="BQ1" i="37"/>
  <c r="J14" i="43" s="1"/>
  <c r="BO1" i="37"/>
  <c r="C18" i="43" s="1"/>
  <c r="BT1" i="37"/>
  <c r="G16" i="43" s="1"/>
  <c r="BP1" i="37"/>
  <c r="BS1" i="37"/>
  <c r="J16" i="43" s="1"/>
  <c r="BR1" i="37"/>
  <c r="J15" i="43" s="1"/>
  <c r="AH1" i="37"/>
  <c r="BM1" i="37"/>
  <c r="AA1" i="37"/>
  <c r="AM1" i="37"/>
  <c r="N1" i="37"/>
  <c r="G12" i="43" s="1"/>
  <c r="BD1" i="37"/>
  <c r="BN1" i="37"/>
  <c r="L1" i="37"/>
  <c r="G10" i="43" s="1"/>
  <c r="W1" i="37"/>
  <c r="AW1" i="37"/>
  <c r="AF1" i="37"/>
  <c r="AX1" i="37"/>
  <c r="BG1" i="37"/>
  <c r="J1" i="37"/>
  <c r="G8" i="43" s="1"/>
  <c r="AS1" i="37"/>
  <c r="BE1" i="37"/>
  <c r="AR1" i="37"/>
  <c r="BA1" i="37"/>
  <c r="Q1" i="37"/>
  <c r="AE1" i="37"/>
  <c r="AI1" i="37"/>
  <c r="M1" i="37"/>
  <c r="AT1" i="37"/>
  <c r="AB1" i="37"/>
  <c r="AN1" i="37"/>
  <c r="AU1" i="37"/>
  <c r="BJ1" i="37"/>
  <c r="H1" i="37"/>
  <c r="G1" i="37"/>
  <c r="AK1" i="37"/>
  <c r="BB1" i="37"/>
  <c r="F1" i="37"/>
  <c r="AO1" i="37"/>
  <c r="AV1" i="37"/>
  <c r="BL1" i="37"/>
  <c r="K1" i="37"/>
  <c r="G9" i="43" s="1"/>
  <c r="AL1" i="37"/>
  <c r="AQ1" i="37"/>
  <c r="AZ1" i="37"/>
  <c r="BI1" i="37"/>
  <c r="Y1" i="37"/>
  <c r="V1" i="37"/>
  <c r="Z1" i="37"/>
  <c r="AG1" i="37"/>
  <c r="P1" i="37"/>
  <c r="I1" i="37"/>
  <c r="J10" i="43" s="1"/>
  <c r="E1" i="37"/>
  <c r="BK1" i="37"/>
  <c r="R1" i="37"/>
  <c r="D1" i="37"/>
  <c r="BC1" i="37"/>
  <c r="AY1" i="37"/>
  <c r="O1" i="37"/>
  <c r="AC1" i="37"/>
  <c r="BH1" i="37"/>
  <c r="AD1" i="37"/>
  <c r="BF1" i="37"/>
  <c r="AJ1" i="37"/>
  <c r="X1" i="37"/>
  <c r="J8" i="43" l="1"/>
  <c r="J9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tc={DD0799B5-FD82-4966-81BB-CC0A3202D1D3}</author>
    <author>tc={5A01A32A-6650-419C-A8B3-32A4D3B224E2}</author>
    <author>tc={720AD6EC-BC42-4A51-B7C0-F10BFF4646FB}</author>
    <author>tc={F3227075-3B21-42B3-BE72-FC97CA71C901}</author>
    <author>tc={3706A1AA-2EA6-4C70-B4FD-E00C4A3DC77F}</author>
    <author>tc={7A02C67F-3F45-4CEA-B80A-2C1EE59B4CCA}</author>
  </authors>
  <commentList>
    <comment ref="D1" authorId="0" shapeId="0" xr:uid="{DD0799B5-FD82-4966-81BB-CC0A3202D1D3}">
      <text>
        <t>[Threaded comment]
Your version of Excel allows you to read this threaded comment; however, any edits to it will get removed if the file is opened in a newer version of Excel. Learn more: https://go.microsoft.com/fwlink/?linkid=870924
Comment:
    Cumulative Threat Index</t>
      </text>
    </comment>
    <comment ref="E1" authorId="1" shapeId="0" xr:uid="{5A01A32A-6650-419C-A8B3-32A4D3B224E2}">
      <text>
        <t>[Threaded comment]
Your version of Excel allows you to read this threaded comment; however, any edits to it will get removed if the file is opened in a newer version of Excel. Learn more: https://go.microsoft.com/fwlink/?linkid=870924
Comment:
    Cumulative Threat Index weighted by percent urban land</t>
      </text>
    </comment>
    <comment ref="J1" authorId="2" shapeId="0" xr:uid="{720AD6EC-BC42-4A51-B7C0-F10BFF4646FB}">
      <text>
        <t>[Threaded comment]
Your version of Excel allows you to read this threaded comment; however, any edits to it will get removed if the file is opened in a newer version of Excel. Learn more: https://go.microsoft.com/fwlink/?linkid=870924
Comment:
    Urban Tree Cover Index</t>
      </text>
    </comment>
    <comment ref="K1" authorId="3" shapeId="0" xr:uid="{F3227075-3B21-42B3-BE72-FC97CA71C901}">
      <text>
        <t>[Threaded comment]
Your version of Excel allows you to read this threaded comment; however, any edits to it will get removed if the file is opened in a newer version of Excel. Learn more: https://go.microsoft.com/fwlink/?linkid=870924
Comment:
    Air temperature change (2010-2060) index</t>
      </text>
    </comment>
    <comment ref="L1" authorId="4" shapeId="0" xr:uid="{3706A1AA-2EA6-4C70-B4FD-E00C4A3DC77F}">
      <text>
        <t>[Threaded comment]
Your version of Excel allows you to read this threaded comment; however, any edits to it will get removed if the file is opened in a newer version of Excel. Learn more: https://go.microsoft.com/fwlink/?linkid=870924
Comment:
    Precipitation Change (2010-2060) index</t>
      </text>
    </comment>
    <comment ref="O1" authorId="5" shapeId="0" xr:uid="{7A02C67F-3F45-4CEA-B80A-2C1EE59B4CCA}">
      <text>
        <t>[Threaded comment]
Your version of Excel allows you to read this threaded comment; however, any edits to it will get removed if the file is opened in a newer version of Excel. Learn more: https://go.microsoft.com/fwlink/?linkid=870924
Comment:
    Sea level rise index</t>
      </text>
    </comment>
  </commentList>
</comments>
</file>

<file path=xl/sharedStrings.xml><?xml version="1.0" encoding="utf-8"?>
<sst xmlns="http://schemas.openxmlformats.org/spreadsheetml/2006/main" count="24119" uniqueCount="3750">
  <si>
    <t>Index</t>
  </si>
  <si>
    <t>State</t>
  </si>
  <si>
    <t>County</t>
  </si>
  <si>
    <t>Fips</t>
  </si>
  <si>
    <t>Alabama</t>
  </si>
  <si>
    <t>Autauga County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</si>
  <si>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</si>
  <si>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</si>
  <si>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</si>
  <si>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</si>
  <si>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</si>
  <si>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</si>
  <si>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</si>
  <si>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</si>
  <si>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</si>
  <si>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</si>
  <si>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</si>
  <si>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</si>
  <si>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</si>
  <si>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</si>
  <si>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</si>
  <si>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</si>
  <si>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</si>
  <si>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</si>
  <si>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</si>
  <si>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</si>
  <si>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</si>
  <si>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</si>
  <si>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</si>
  <si>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</si>
  <si>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</si>
  <si>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</si>
  <si>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</si>
  <si>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</si>
  <si>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</si>
  <si>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</si>
  <si>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</si>
  <si>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</si>
  <si>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</si>
  <si>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</si>
  <si>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</si>
  <si>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</si>
  <si>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</si>
  <si>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</si>
  <si>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</si>
  <si>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</si>
  <si>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</si>
  <si>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</si>
  <si>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</si>
  <si>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</si>
  <si>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</si>
  <si>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</si>
  <si>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</si>
  <si>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</si>
  <si>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</si>
  <si>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</si>
  <si>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</si>
  <si>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</si>
  <si>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</si>
  <si>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</si>
  <si>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</si>
  <si>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</si>
  <si>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St. Clair County</t>
  </si>
  <si>
    <t>Shelby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</si>
  <si>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</si>
  <si>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</si>
  <si>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</si>
  <si>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</si>
  <si>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</si>
  <si>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</si>
  <si>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</si>
  <si>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</si>
  <si>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Arizona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</si>
  <si>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</si>
  <si>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</si>
  <si>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</si>
  <si>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</si>
  <si>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</si>
  <si>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</si>
  <si>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</si>
  <si>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</si>
  <si>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</si>
  <si>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</si>
  <si>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</si>
  <si>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</si>
  <si>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</si>
  <si>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</si>
  <si>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</si>
  <si>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</t>
  </si>
  <si>
    <t>Arkansas County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</si>
  <si>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</si>
  <si>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</si>
  <si>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</si>
  <si>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</si>
  <si>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</si>
  <si>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</si>
  <si>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</si>
  <si>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</si>
  <si>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</si>
  <si>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</si>
  <si>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</si>
  <si>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</si>
  <si>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</si>
  <si>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</si>
  <si>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</si>
  <si>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</si>
  <si>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</si>
  <si>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</si>
  <si>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</si>
  <si>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</si>
  <si>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</si>
  <si>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</si>
  <si>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</si>
  <si>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</si>
  <si>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</si>
  <si>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</si>
  <si>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</si>
  <si>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</si>
  <si>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</si>
  <si>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</si>
  <si>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</si>
  <si>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</si>
  <si>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</si>
  <si>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</si>
  <si>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</si>
  <si>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</si>
  <si>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</si>
  <si>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</si>
  <si>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</si>
  <si>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</si>
  <si>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</si>
  <si>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</si>
  <si>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</si>
  <si>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St. Francis County</t>
  </si>
  <si>
    <t>Saline County</t>
  </si>
  <si>
    <t>Scott County</t>
  </si>
  <si>
    <t>Searcy County</t>
  </si>
  <si>
    <t>Sebastian County</t>
  </si>
  <si>
    <t>Sevier County</t>
  </si>
  <si>
    <t>Sharp County</t>
  </si>
  <si>
    <t>Stone County</t>
  </si>
  <si>
    <t>Union County</t>
  </si>
  <si>
    <t>Van Buren County</t>
  </si>
  <si>
    <t>White County</t>
  </si>
  <si>
    <t>Woodruff County</t>
  </si>
  <si>
    <t>Yell County</t>
  </si>
  <si>
    <t>California</t>
  </si>
  <si>
    <t>Alameda County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</si>
  <si>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</si>
  <si>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</si>
  <si>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</si>
  <si>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</si>
  <si>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</si>
  <si>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</si>
  <si>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</si>
  <si>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</si>
  <si>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</si>
  <si>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</si>
  <si>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</si>
  <si>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</si>
  <si>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</si>
  <si>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</si>
  <si>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</si>
  <si>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</si>
  <si>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</si>
  <si>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</si>
  <si>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</si>
  <si>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</si>
  <si>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</si>
  <si>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</si>
  <si>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</si>
  <si>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</si>
  <si>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</si>
  <si>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</si>
  <si>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</si>
  <si>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</si>
  <si>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</si>
  <si>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</si>
  <si>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</si>
  <si>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</si>
  <si>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</si>
  <si>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</si>
  <si>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</si>
  <si>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</si>
  <si>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</si>
  <si>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</si>
  <si>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</si>
  <si>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</si>
  <si>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</si>
  <si>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</si>
  <si>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</si>
  <si>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</si>
  <si>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</si>
  <si>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</si>
  <si>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</si>
  <si>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</si>
  <si>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</si>
  <si>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</si>
  <si>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</si>
  <si>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</si>
  <si>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</si>
  <si>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</si>
  <si>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</si>
  <si>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Colorado</t>
  </si>
  <si>
    <t>Adams County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</si>
  <si>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</si>
  <si>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</si>
  <si>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</si>
  <si>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</si>
  <si>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</si>
  <si>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</si>
  <si>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</si>
  <si>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</si>
  <si>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</si>
  <si>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</si>
  <si>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</si>
  <si>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</si>
  <si>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</si>
  <si>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</si>
  <si>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</si>
  <si>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</si>
  <si>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</si>
  <si>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</si>
  <si>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</si>
  <si>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Elbert County</t>
  </si>
  <si>
    <t>El Paso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</si>
  <si>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</si>
  <si>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</si>
  <si>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</si>
  <si>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</si>
  <si>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</si>
  <si>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</si>
  <si>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</si>
  <si>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</si>
  <si>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</si>
  <si>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</si>
  <si>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</si>
  <si>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</si>
  <si>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</si>
  <si>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</si>
  <si>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</si>
  <si>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</si>
  <si>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</si>
  <si>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</si>
  <si>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</si>
  <si>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</si>
  <si>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</si>
  <si>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</si>
  <si>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</si>
  <si>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</si>
  <si>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</si>
  <si>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</si>
  <si>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</si>
  <si>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</si>
  <si>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</si>
  <si>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</si>
  <si>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</si>
  <si>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</si>
  <si>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</si>
  <si>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Connecticut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</si>
  <si>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</si>
  <si>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</si>
  <si>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</si>
  <si>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</si>
  <si>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</si>
  <si>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</si>
  <si>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</si>
  <si>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</si>
  <si>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Delaware</t>
  </si>
  <si>
    <t>Kent County</t>
  </si>
  <si>
    <t>New Castle County</t>
  </si>
  <si>
    <t>Sussex County</t>
  </si>
  <si>
    <t>District of Columbia</t>
  </si>
  <si>
    <t>Florida</t>
  </si>
  <si>
    <t>Alachua County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</si>
  <si>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</si>
  <si>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</si>
  <si>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</si>
  <si>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</si>
  <si>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</si>
  <si>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</si>
  <si>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</si>
  <si>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</si>
  <si>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</si>
  <si>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</si>
  <si>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</si>
  <si>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</si>
  <si>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</si>
  <si>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</si>
  <si>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</si>
  <si>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</si>
  <si>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</si>
  <si>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</si>
  <si>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</si>
  <si>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</si>
  <si>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</si>
  <si>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</si>
  <si>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</si>
  <si>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</si>
  <si>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</si>
  <si>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</si>
  <si>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</si>
  <si>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</si>
  <si>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</si>
  <si>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</si>
  <si>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</si>
  <si>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</si>
  <si>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</si>
  <si>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</si>
  <si>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</si>
  <si>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</si>
  <si>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</si>
  <si>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</si>
  <si>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</si>
  <si>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</si>
  <si>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</si>
  <si>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</si>
  <si>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</si>
  <si>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Suwannee County</t>
  </si>
  <si>
    <t>Taylor County</t>
  </si>
  <si>
    <t>Volusia County</t>
  </si>
  <si>
    <t>Wakulla County</t>
  </si>
  <si>
    <t>Walton County</t>
  </si>
  <si>
    <t>Georgia</t>
  </si>
  <si>
    <t>Appling County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</si>
  <si>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</si>
  <si>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</si>
  <si>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</si>
  <si>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</si>
  <si>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</si>
  <si>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</si>
  <si>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</si>
  <si>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</si>
  <si>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</si>
  <si>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</si>
  <si>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</si>
  <si>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</si>
  <si>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</si>
  <si>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</si>
  <si>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</si>
  <si>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</si>
  <si>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</si>
  <si>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</si>
  <si>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</si>
  <si>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</si>
  <si>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</si>
  <si>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</si>
  <si>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</si>
  <si>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</si>
  <si>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</si>
  <si>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</si>
  <si>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</si>
  <si>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</si>
  <si>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</si>
  <si>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</si>
  <si>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</si>
  <si>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</si>
  <si>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</si>
  <si>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</si>
  <si>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</si>
  <si>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</si>
  <si>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</si>
  <si>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</si>
  <si>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</si>
  <si>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</si>
  <si>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</si>
  <si>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</si>
  <si>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</si>
  <si>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</si>
  <si>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</si>
  <si>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</si>
  <si>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</si>
  <si>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</si>
  <si>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</si>
  <si>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</si>
  <si>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</si>
  <si>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</si>
  <si>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</si>
  <si>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</si>
  <si>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</si>
  <si>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</si>
  <si>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</si>
  <si>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</si>
  <si>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</si>
  <si>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</si>
  <si>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</si>
  <si>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</si>
  <si>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</si>
  <si>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</si>
  <si>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</si>
  <si>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</si>
  <si>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</si>
  <si>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</si>
  <si>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</si>
  <si>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</si>
  <si>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</si>
  <si>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</si>
  <si>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</si>
  <si>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</si>
  <si>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</si>
  <si>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</si>
  <si>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</si>
  <si>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</si>
  <si>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</si>
  <si>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</si>
  <si>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</si>
  <si>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</si>
  <si>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</si>
  <si>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</si>
  <si>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</si>
  <si>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</si>
  <si>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</si>
  <si>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</si>
  <si>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</si>
  <si>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</si>
  <si>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</si>
  <si>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</si>
  <si>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</si>
  <si>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</si>
  <si>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</si>
  <si>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</si>
  <si>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</si>
  <si>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</si>
  <si>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</si>
  <si>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</si>
  <si>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</si>
  <si>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</si>
  <si>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</si>
  <si>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</si>
  <si>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</si>
  <si>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</si>
  <si>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</si>
  <si>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Idaho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</si>
  <si>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</si>
  <si>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</si>
  <si>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</si>
  <si>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</si>
  <si>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</si>
  <si>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</si>
  <si>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</si>
  <si>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</si>
  <si>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</si>
  <si>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</si>
  <si>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</si>
  <si>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</si>
  <si>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</si>
  <si>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</si>
  <si>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</si>
  <si>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</si>
  <si>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</si>
  <si>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</si>
  <si>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</si>
  <si>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</si>
  <si>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</si>
  <si>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</si>
  <si>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</si>
  <si>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</si>
  <si>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</si>
  <si>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</si>
  <si>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</si>
  <si>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</si>
  <si>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</si>
  <si>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</si>
  <si>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</si>
  <si>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</si>
  <si>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</si>
  <si>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Illinois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</si>
  <si>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</si>
  <si>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</si>
  <si>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</si>
  <si>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</si>
  <si>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</si>
  <si>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</si>
  <si>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</si>
  <si>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</si>
  <si>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</si>
  <si>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</si>
  <si>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</si>
  <si>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</si>
  <si>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</si>
  <si>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</si>
  <si>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</si>
  <si>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</si>
  <si>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</si>
  <si>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</si>
  <si>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</si>
  <si>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</si>
  <si>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</si>
  <si>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</si>
  <si>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</si>
  <si>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</si>
  <si>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</si>
  <si>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</si>
  <si>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</si>
  <si>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</si>
  <si>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McDonough County</t>
  </si>
  <si>
    <t>McHenry County</t>
  </si>
  <si>
    <t>McLean County</t>
  </si>
  <si>
    <t>Macoupin County</t>
  </si>
  <si>
    <t>Mason County</t>
  </si>
  <si>
    <t>Massac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</si>
  <si>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</si>
  <si>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</si>
  <si>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</si>
  <si>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</si>
  <si>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</si>
  <si>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</si>
  <si>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</si>
  <si>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</si>
  <si>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</si>
  <si>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</si>
  <si>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</si>
  <si>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</si>
  <si>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</si>
  <si>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</si>
  <si>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</si>
  <si>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</si>
  <si>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</si>
  <si>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</si>
  <si>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</si>
  <si>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</si>
  <si>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Indiana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</si>
  <si>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</si>
  <si>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</si>
  <si>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</si>
  <si>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</si>
  <si>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</si>
  <si>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</si>
  <si>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</si>
  <si>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</si>
  <si>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</si>
  <si>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</si>
  <si>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</si>
  <si>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</si>
  <si>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</si>
  <si>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</si>
  <si>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</si>
  <si>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</si>
  <si>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</si>
  <si>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</si>
  <si>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</si>
  <si>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</si>
  <si>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</si>
  <si>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</si>
  <si>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</si>
  <si>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</si>
  <si>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</si>
  <si>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</si>
  <si>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</si>
  <si>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</si>
  <si>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</si>
  <si>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</si>
  <si>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</si>
  <si>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</si>
  <si>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</si>
  <si>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</si>
  <si>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</si>
  <si>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</si>
  <si>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</si>
  <si>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</si>
  <si>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</si>
  <si>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</si>
  <si>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</si>
  <si>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Iowa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</si>
  <si>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</si>
  <si>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</si>
  <si>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</si>
  <si>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</si>
  <si>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</si>
  <si>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</si>
  <si>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</si>
  <si>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</si>
  <si>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</si>
  <si>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</si>
  <si>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</si>
  <si>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</si>
  <si>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</si>
  <si>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</si>
  <si>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</si>
  <si>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</si>
  <si>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</si>
  <si>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</si>
  <si>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</si>
  <si>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</si>
  <si>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</si>
  <si>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</si>
  <si>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</si>
  <si>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</si>
  <si>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</si>
  <si>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</si>
  <si>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</si>
  <si>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</si>
  <si>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</si>
  <si>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</si>
  <si>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</si>
  <si>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</si>
  <si>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</si>
  <si>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</si>
  <si>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</si>
  <si>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</si>
  <si>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</si>
  <si>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</si>
  <si>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</si>
  <si>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</si>
  <si>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</si>
  <si>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</si>
  <si>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</si>
  <si>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</si>
  <si>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</si>
  <si>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Kansas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</si>
  <si>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</si>
  <si>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</si>
  <si>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</si>
  <si>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</si>
  <si>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</si>
  <si>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</si>
  <si>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</si>
  <si>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</si>
  <si>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</si>
  <si>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</si>
  <si>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</si>
  <si>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</si>
  <si>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</si>
  <si>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</si>
  <si>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</si>
  <si>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</si>
  <si>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</si>
  <si>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</si>
  <si>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</si>
  <si>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</si>
  <si>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</si>
  <si>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</si>
  <si>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</si>
  <si>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</si>
  <si>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</si>
  <si>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</si>
  <si>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</si>
  <si>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</si>
  <si>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</si>
  <si>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</si>
  <si>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</si>
  <si>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</si>
  <si>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</si>
  <si>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</si>
  <si>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</si>
  <si>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</si>
  <si>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</si>
  <si>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</si>
  <si>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</si>
  <si>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</si>
  <si>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</si>
  <si>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</si>
  <si>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</si>
  <si>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</si>
  <si>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</si>
  <si>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</si>
  <si>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</si>
  <si>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</si>
  <si>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</si>
  <si>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</si>
  <si>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</si>
  <si>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</si>
  <si>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</si>
  <si>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</si>
  <si>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</si>
  <si>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</si>
  <si>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</si>
  <si>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</si>
  <si>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</si>
  <si>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</si>
  <si>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</si>
  <si>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</si>
  <si>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</si>
  <si>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</si>
  <si>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</si>
  <si>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</si>
  <si>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</si>
  <si>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Kentucky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</si>
  <si>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</si>
  <si>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</si>
  <si>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</si>
  <si>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</si>
  <si>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</si>
  <si>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</si>
  <si>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</si>
  <si>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</si>
  <si>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</si>
  <si>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</si>
  <si>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</si>
  <si>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</si>
  <si>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</si>
  <si>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</si>
  <si>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</si>
  <si>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</si>
  <si>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</si>
  <si>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</si>
  <si>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</si>
  <si>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</si>
  <si>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</si>
  <si>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</si>
  <si>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</si>
  <si>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</si>
  <si>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</si>
  <si>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</si>
  <si>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</si>
  <si>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</si>
  <si>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</si>
  <si>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</si>
  <si>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</si>
  <si>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</si>
  <si>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</si>
  <si>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</si>
  <si>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</si>
  <si>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</si>
  <si>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</si>
  <si>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</si>
  <si>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</si>
  <si>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</si>
  <si>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</si>
  <si>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</si>
  <si>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</si>
  <si>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</si>
  <si>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</si>
  <si>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</si>
  <si>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</si>
  <si>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</si>
  <si>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</si>
  <si>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</si>
  <si>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</si>
  <si>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</si>
  <si>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</si>
  <si>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</si>
  <si>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</si>
  <si>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Louisiana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</si>
  <si>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</si>
  <si>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</si>
  <si>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</si>
  <si>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</si>
  <si>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</si>
  <si>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</si>
  <si>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</si>
  <si>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</si>
  <si>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</si>
  <si>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</si>
  <si>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</si>
  <si>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</si>
  <si>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</si>
  <si>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</si>
  <si>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</si>
  <si>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</si>
  <si>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</si>
  <si>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</si>
  <si>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</si>
  <si>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</si>
  <si>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</si>
  <si>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</si>
  <si>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</si>
  <si>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</si>
  <si>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</si>
  <si>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</si>
  <si>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</si>
  <si>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</si>
  <si>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</si>
  <si>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 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</si>
  <si>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</si>
  <si>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</si>
  <si>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</si>
  <si>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</si>
  <si>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</si>
  <si>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</si>
  <si>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</si>
  <si>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</si>
  <si>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</si>
  <si>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</si>
  <si>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</si>
  <si>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</si>
  <si>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</si>
  <si>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</si>
  <si>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</si>
  <si>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</si>
  <si>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</si>
  <si>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</si>
  <si>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</si>
  <si>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</si>
  <si>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</si>
  <si>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</si>
  <si>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</si>
  <si>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</si>
  <si>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</si>
  <si>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</si>
  <si>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</si>
  <si>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</si>
  <si>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</si>
  <si>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</si>
  <si>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</si>
  <si>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</si>
  <si>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</si>
  <si>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</si>
  <si>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Maine</t>
  </si>
  <si>
    <t>Androscoggin County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</si>
  <si>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</si>
  <si>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</si>
  <si>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</si>
  <si>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</si>
  <si>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</si>
  <si>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</si>
  <si>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</si>
  <si>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</si>
  <si>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</si>
  <si>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Maryland</t>
  </si>
  <si>
    <t>Allegany County</t>
  </si>
  <si>
    <t>Anne Arundel County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</si>
  <si>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</si>
  <si>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</si>
  <si>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</si>
  <si>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</si>
  <si>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</si>
  <si>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</si>
  <si>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</si>
  <si>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</si>
  <si>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</si>
  <si>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</si>
  <si>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</si>
  <si>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</si>
  <si>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</si>
  <si>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</si>
  <si>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Baltimore city</t>
  </si>
  <si>
    <t>Massachusetts</t>
  </si>
  <si>
    <t>Barnstable County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</si>
  <si>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</si>
  <si>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</si>
  <si>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</si>
  <si>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</si>
  <si>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</si>
  <si>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</si>
  <si>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</si>
  <si>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</si>
  <si>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</si>
  <si>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Michigan</t>
  </si>
  <si>
    <t>Alcona County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</si>
  <si>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</si>
  <si>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</si>
  <si>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</si>
  <si>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</si>
  <si>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</si>
  <si>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</si>
  <si>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</si>
  <si>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</si>
  <si>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</si>
  <si>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</si>
  <si>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</si>
  <si>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</si>
  <si>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</si>
  <si>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</si>
  <si>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</si>
  <si>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</si>
  <si>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</si>
  <si>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</si>
  <si>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</si>
  <si>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</si>
  <si>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</si>
  <si>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</si>
  <si>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</si>
  <si>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</si>
  <si>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</si>
  <si>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</si>
  <si>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</si>
  <si>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</si>
  <si>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</si>
  <si>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</si>
  <si>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</si>
  <si>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</si>
  <si>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</si>
  <si>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</si>
  <si>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</si>
  <si>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</si>
  <si>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</si>
  <si>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</si>
  <si>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</si>
  <si>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</si>
  <si>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</si>
  <si>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</si>
  <si>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</si>
  <si>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</si>
  <si>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</si>
  <si>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</si>
  <si>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</si>
  <si>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</si>
  <si>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</si>
  <si>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</si>
  <si>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</si>
  <si>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</si>
  <si>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</si>
  <si>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</si>
  <si>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</si>
  <si>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</si>
  <si>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</si>
  <si>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</si>
  <si>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</si>
  <si>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</si>
  <si>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</si>
  <si>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Minnesota</t>
  </si>
  <si>
    <t>Aitkin County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</si>
  <si>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</si>
  <si>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</si>
  <si>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</si>
  <si>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</si>
  <si>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</si>
  <si>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</si>
  <si>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</si>
  <si>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</si>
  <si>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</si>
  <si>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</si>
  <si>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</si>
  <si>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</si>
  <si>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</si>
  <si>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</si>
  <si>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</si>
  <si>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</si>
  <si>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</si>
  <si>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</si>
  <si>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</si>
  <si>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</si>
  <si>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</si>
  <si>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</si>
  <si>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</si>
  <si>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</si>
  <si>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</si>
  <si>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</si>
  <si>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</si>
  <si>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</si>
  <si>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</si>
  <si>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</si>
  <si>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</si>
  <si>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</si>
  <si>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</si>
  <si>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</si>
  <si>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</si>
  <si>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</si>
  <si>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</si>
  <si>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</si>
  <si>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</si>
  <si>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</si>
  <si>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</si>
  <si>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</si>
  <si>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</si>
  <si>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</si>
  <si>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</si>
  <si>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</si>
  <si>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</si>
  <si>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</si>
  <si>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</si>
  <si>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</si>
  <si>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</si>
  <si>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</si>
  <si>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</si>
  <si>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</si>
  <si>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</si>
  <si>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</si>
  <si>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</si>
  <si>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</si>
  <si>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</si>
  <si>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</si>
  <si>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Mississippi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</si>
  <si>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</si>
  <si>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</si>
  <si>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</si>
  <si>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</si>
  <si>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</si>
  <si>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</si>
  <si>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</si>
  <si>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</si>
  <si>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</si>
  <si>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</si>
  <si>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</si>
  <si>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</si>
  <si>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</si>
  <si>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</si>
  <si>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</si>
  <si>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</si>
  <si>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</si>
  <si>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</si>
  <si>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</si>
  <si>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</si>
  <si>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</si>
  <si>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</si>
  <si>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</si>
  <si>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</si>
  <si>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</si>
  <si>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</si>
  <si>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</si>
  <si>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</si>
  <si>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</si>
  <si>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</si>
  <si>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</si>
  <si>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</si>
  <si>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</si>
  <si>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</si>
  <si>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</si>
  <si>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</si>
  <si>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Missouri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</si>
  <si>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</si>
  <si>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</si>
  <si>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</si>
  <si>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</si>
  <si>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</si>
  <si>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</si>
  <si>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</si>
  <si>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</si>
  <si>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</si>
  <si>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</si>
  <si>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</si>
  <si>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</si>
  <si>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</si>
  <si>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</si>
  <si>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</si>
  <si>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</si>
  <si>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</si>
  <si>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McDonald County</t>
  </si>
  <si>
    <t>Maries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</si>
  <si>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</si>
  <si>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</si>
  <si>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</si>
  <si>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</si>
  <si>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</si>
  <si>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</si>
  <si>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</si>
  <si>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</si>
  <si>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</si>
  <si>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</si>
  <si>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</si>
  <si>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</si>
  <si>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</si>
  <si>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</si>
  <si>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</si>
  <si>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</si>
  <si>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</si>
  <si>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</si>
  <si>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</si>
  <si>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</si>
  <si>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Vernon County</t>
  </si>
  <si>
    <t>St. Louis city</t>
  </si>
  <si>
    <t>Montana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</si>
  <si>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</si>
  <si>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</si>
  <si>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</si>
  <si>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</si>
  <si>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</si>
  <si>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</si>
  <si>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</si>
  <si>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</si>
  <si>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</si>
  <si>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</si>
  <si>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</si>
  <si>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</si>
  <si>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</si>
  <si>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</si>
  <si>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</si>
  <si>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</si>
  <si>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</si>
  <si>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</si>
  <si>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</si>
  <si>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</si>
  <si>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</si>
  <si>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</si>
  <si>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</si>
  <si>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</si>
  <si>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</si>
  <si>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</si>
  <si>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</si>
  <si>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</si>
  <si>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</si>
  <si>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</si>
  <si>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</si>
  <si>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</si>
  <si>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</si>
  <si>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</si>
  <si>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</si>
  <si>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</si>
  <si>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Nebraska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</si>
  <si>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</si>
  <si>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</si>
  <si>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</si>
  <si>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</si>
  <si>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</si>
  <si>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</si>
  <si>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</si>
  <si>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</si>
  <si>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</si>
  <si>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</si>
  <si>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</si>
  <si>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</si>
  <si>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</si>
  <si>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</si>
  <si>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</si>
  <si>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</si>
  <si>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</si>
  <si>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</si>
  <si>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</si>
  <si>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</si>
  <si>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</si>
  <si>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</si>
  <si>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</si>
  <si>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</si>
  <si>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</si>
  <si>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</si>
  <si>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</si>
  <si>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</si>
  <si>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</si>
  <si>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</si>
  <si>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</si>
  <si>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</si>
  <si>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</si>
  <si>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</si>
  <si>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</si>
  <si>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</si>
  <si>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</si>
  <si>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</si>
  <si>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</si>
  <si>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</si>
  <si>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Nevada</t>
  </si>
  <si>
    <t>Churchill County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</si>
  <si>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</si>
  <si>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</si>
  <si>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</si>
  <si>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</si>
  <si>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</si>
  <si>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</si>
  <si>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</si>
  <si>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</si>
  <si>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</si>
  <si>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Carson City</t>
  </si>
  <si>
    <t>New Hampshire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</si>
  <si>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</si>
  <si>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</si>
  <si>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</si>
  <si>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</si>
  <si>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</si>
  <si>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</si>
  <si>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</si>
  <si>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New Jersey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</si>
  <si>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</si>
  <si>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</si>
  <si>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</si>
  <si>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</si>
  <si>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</si>
  <si>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</si>
  <si>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</si>
  <si>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</si>
  <si>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</si>
  <si>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</si>
  <si>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</si>
  <si>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New Mexico</t>
  </si>
  <si>
    <t>Bernalillo County</t>
  </si>
  <si>
    <t>Catron County</t>
  </si>
  <si>
    <t>Chaves County</t>
  </si>
  <si>
    <t>Cibola County</t>
  </si>
  <si>
    <t>Curry County</t>
  </si>
  <si>
    <t>De Baca County</t>
  </si>
  <si>
    <t>Do├▒a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</si>
  <si>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</si>
  <si>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</si>
  <si>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</si>
  <si>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</si>
  <si>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</si>
  <si>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</si>
  <si>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</si>
  <si>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</si>
  <si>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</si>
  <si>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</si>
  <si>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</si>
  <si>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</si>
  <si>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</si>
  <si>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</si>
  <si>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</si>
  <si>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</si>
  <si>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</si>
  <si>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New York</t>
  </si>
  <si>
    <t>Albany County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</si>
  <si>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</si>
  <si>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</si>
  <si>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</si>
  <si>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</si>
  <si>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</si>
  <si>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</si>
  <si>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</si>
  <si>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</si>
  <si>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</si>
  <si>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</si>
  <si>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</si>
  <si>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</si>
  <si>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</si>
  <si>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</si>
  <si>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</si>
  <si>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</si>
  <si>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</si>
  <si>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</si>
  <si>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</si>
  <si>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</si>
  <si>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</si>
  <si>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</si>
  <si>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</si>
  <si>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Seneca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</si>
  <si>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</si>
  <si>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</si>
  <si>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</si>
  <si>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</si>
  <si>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</si>
  <si>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</si>
  <si>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North Carolina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</si>
  <si>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</si>
  <si>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</si>
  <si>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</si>
  <si>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</si>
  <si>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</si>
  <si>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</si>
  <si>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</si>
  <si>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</si>
  <si>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</si>
  <si>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</si>
  <si>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</si>
  <si>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</si>
  <si>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</si>
  <si>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</si>
  <si>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</si>
  <si>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</si>
  <si>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</si>
  <si>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</si>
  <si>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</si>
  <si>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</si>
  <si>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</si>
  <si>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</si>
  <si>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</si>
  <si>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</si>
  <si>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</si>
  <si>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</si>
  <si>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</si>
  <si>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</si>
  <si>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</si>
  <si>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</si>
  <si>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</si>
  <si>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</si>
  <si>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</si>
  <si>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</si>
  <si>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</si>
  <si>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</si>
  <si>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</si>
  <si>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</si>
  <si>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</si>
  <si>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</si>
  <si>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</si>
  <si>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</si>
  <si>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</si>
  <si>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</si>
  <si>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</si>
  <si>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</si>
  <si>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</si>
  <si>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</si>
  <si>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</si>
  <si>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</si>
  <si>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</si>
  <si>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</si>
  <si>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</si>
  <si>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</si>
  <si>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</si>
  <si>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</si>
  <si>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</si>
  <si>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</si>
  <si>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</si>
  <si>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</si>
  <si>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</si>
  <si>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</si>
  <si>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</si>
  <si>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</si>
  <si>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North Dakota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</si>
  <si>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</si>
  <si>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</si>
  <si>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</si>
  <si>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</si>
  <si>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</si>
  <si>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</si>
  <si>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</si>
  <si>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</si>
  <si>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</si>
  <si>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</si>
  <si>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</si>
  <si>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</si>
  <si>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</si>
  <si>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</si>
  <si>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</si>
  <si>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</si>
  <si>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</si>
  <si>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</si>
  <si>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</si>
  <si>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</si>
  <si>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</si>
  <si>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</si>
  <si>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</si>
  <si>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</si>
  <si>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</si>
  <si>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</si>
  <si>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</si>
  <si>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</si>
  <si>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</si>
  <si>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</si>
  <si>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</si>
  <si>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Ohio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</si>
  <si>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</si>
  <si>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</si>
  <si>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</si>
  <si>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</si>
  <si>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</si>
  <si>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</si>
  <si>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</si>
  <si>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</si>
  <si>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</si>
  <si>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</si>
  <si>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</si>
  <si>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</si>
  <si>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</si>
  <si>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</si>
  <si>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</si>
  <si>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</si>
  <si>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</si>
  <si>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</si>
  <si>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</si>
  <si>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</si>
  <si>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</si>
  <si>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</si>
  <si>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</si>
  <si>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</si>
  <si>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</si>
  <si>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</si>
  <si>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</si>
  <si>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</si>
  <si>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</si>
  <si>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</si>
  <si>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</si>
  <si>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</si>
  <si>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</si>
  <si>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</si>
  <si>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</si>
  <si>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Oklahoma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</si>
  <si>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</si>
  <si>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</si>
  <si>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</si>
  <si>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</si>
  <si>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</si>
  <si>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</si>
  <si>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</si>
  <si>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</si>
  <si>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</si>
  <si>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</si>
  <si>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</si>
  <si>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</si>
  <si>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</si>
  <si>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</si>
  <si>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</si>
  <si>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</si>
  <si>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</si>
  <si>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</si>
  <si>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</si>
  <si>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</si>
  <si>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</si>
  <si>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McClain County</t>
  </si>
  <si>
    <t>McCurtain County</t>
  </si>
  <si>
    <t>Major County</t>
  </si>
  <si>
    <t>Mayes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</si>
  <si>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</si>
  <si>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</si>
  <si>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</si>
  <si>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</si>
  <si>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</si>
  <si>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</si>
  <si>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</si>
  <si>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</si>
  <si>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</si>
  <si>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</si>
  <si>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</si>
  <si>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</si>
  <si>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</si>
  <si>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</si>
  <si>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</si>
  <si>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</si>
  <si>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</si>
  <si>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Oregon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</si>
  <si>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</si>
  <si>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</si>
  <si>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</si>
  <si>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</si>
  <si>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</si>
  <si>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</si>
  <si>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</si>
  <si>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</si>
  <si>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</si>
  <si>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</si>
  <si>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</si>
  <si>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</si>
  <si>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</si>
  <si>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</si>
  <si>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</si>
  <si>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</si>
  <si>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Pennsylvania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</si>
  <si>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</si>
  <si>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</si>
  <si>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</si>
  <si>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</si>
  <si>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</si>
  <si>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</si>
  <si>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</si>
  <si>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</si>
  <si>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</si>
  <si>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</si>
  <si>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</si>
  <si>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</si>
  <si>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</si>
  <si>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</si>
  <si>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</si>
  <si>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</si>
  <si>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</si>
  <si>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</si>
  <si>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</si>
  <si>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</si>
  <si>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</si>
  <si>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</si>
  <si>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</si>
  <si>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</si>
  <si>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</si>
  <si>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</si>
  <si>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</si>
  <si>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</si>
  <si>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</si>
  <si>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</si>
  <si>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</si>
  <si>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</si>
  <si>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</si>
  <si>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Rhode Island</t>
  </si>
  <si>
    <t>Newport County</t>
  </si>
  <si>
    <t>Providence County</t>
  </si>
  <si>
    <t>South Carolina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</si>
  <si>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</si>
  <si>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</si>
  <si>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</si>
  <si>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</si>
  <si>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</si>
  <si>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</si>
  <si>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</si>
  <si>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</si>
  <si>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</si>
  <si>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</si>
  <si>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</si>
  <si>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</si>
  <si>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</si>
  <si>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</si>
  <si>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</si>
  <si>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</si>
  <si>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</si>
  <si>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</si>
  <si>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</si>
  <si>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</si>
  <si>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</si>
  <si>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</si>
  <si>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</si>
  <si>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</si>
  <si>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</si>
  <si>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</si>
  <si>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</si>
  <si>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South Dakota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</si>
  <si>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</si>
  <si>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</si>
  <si>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</si>
  <si>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</si>
  <si>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</si>
  <si>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</si>
  <si>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</si>
  <si>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</si>
  <si>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</si>
  <si>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</si>
  <si>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</si>
  <si>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</si>
  <si>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</si>
  <si>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</si>
  <si>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</si>
  <si>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</si>
  <si>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</si>
  <si>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</si>
  <si>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</si>
  <si>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</si>
  <si>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</si>
  <si>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</si>
  <si>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</si>
  <si>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</si>
  <si>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</si>
  <si>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</si>
  <si>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</si>
  <si>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</si>
  <si>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</si>
  <si>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</si>
  <si>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</si>
  <si>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</si>
  <si>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</si>
  <si>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</si>
  <si>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</si>
  <si>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</si>
  <si>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</si>
  <si>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Tennessee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</si>
  <si>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</si>
  <si>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</si>
  <si>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</si>
  <si>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</si>
  <si>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</si>
  <si>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</si>
  <si>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</si>
  <si>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</si>
  <si>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</si>
  <si>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</si>
  <si>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</si>
  <si>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</si>
  <si>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</si>
  <si>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</si>
  <si>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McMinn County</t>
  </si>
  <si>
    <t>McNairy County</t>
  </si>
  <si>
    <t>Maury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</si>
  <si>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</si>
  <si>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</si>
  <si>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</si>
  <si>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</si>
  <si>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</si>
  <si>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</si>
  <si>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</si>
  <si>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</si>
  <si>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</si>
  <si>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Texas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</si>
  <si>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</si>
  <si>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</si>
  <si>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</si>
  <si>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</si>
  <si>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</si>
  <si>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</si>
  <si>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</si>
  <si>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</si>
  <si>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</si>
  <si>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</si>
  <si>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</si>
  <si>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</si>
  <si>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</si>
  <si>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</si>
  <si>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</si>
  <si>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</si>
  <si>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</si>
  <si>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</si>
  <si>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</si>
  <si>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</si>
  <si>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</si>
  <si>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</si>
  <si>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</si>
  <si>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</si>
  <si>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</si>
  <si>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</si>
  <si>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</si>
  <si>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</si>
  <si>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</si>
  <si>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</si>
  <si>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</si>
  <si>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</si>
  <si>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</si>
  <si>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</si>
  <si>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</si>
  <si>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</si>
  <si>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</si>
  <si>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</si>
  <si>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</si>
  <si>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</si>
  <si>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</si>
  <si>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</si>
  <si>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</si>
  <si>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</si>
  <si>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</si>
  <si>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</si>
  <si>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</si>
  <si>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</si>
  <si>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</si>
  <si>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</si>
  <si>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</si>
  <si>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</si>
  <si>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</si>
  <si>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</si>
  <si>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</si>
  <si>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</si>
  <si>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</si>
  <si>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</si>
  <si>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</si>
  <si>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</si>
  <si>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</si>
  <si>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</si>
  <si>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</si>
  <si>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</si>
  <si>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</si>
  <si>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</si>
  <si>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</si>
  <si>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</si>
  <si>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</si>
  <si>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</si>
  <si>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</si>
  <si>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</si>
  <si>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</si>
  <si>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</si>
  <si>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</si>
  <si>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</si>
  <si>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</si>
  <si>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</si>
  <si>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</si>
  <si>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</si>
  <si>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</si>
  <si>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</si>
  <si>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</si>
  <si>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</si>
  <si>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</si>
  <si>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</si>
  <si>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Lamb County</t>
  </si>
  <si>
    <t>Lampasas County</t>
  </si>
  <si>
    <t>La Salle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</si>
  <si>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</si>
  <si>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</si>
  <si>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</si>
  <si>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</si>
  <si>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</si>
  <si>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</si>
  <si>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</si>
  <si>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</si>
  <si>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</si>
  <si>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</si>
  <si>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Matagorda County</t>
  </si>
  <si>
    <t>Maverick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</si>
  <si>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</si>
  <si>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</si>
  <si>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</si>
  <si>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</si>
  <si>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</si>
  <si>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</si>
  <si>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</si>
  <si>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</si>
  <si>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</si>
  <si>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</si>
  <si>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</si>
  <si>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</si>
  <si>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</si>
  <si>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</si>
  <si>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</si>
  <si>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</si>
  <si>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</si>
  <si>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</si>
  <si>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</si>
  <si>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</si>
  <si>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</si>
  <si>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</si>
  <si>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</si>
  <si>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</si>
  <si>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</si>
  <si>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</si>
  <si>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</si>
  <si>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</si>
  <si>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</si>
  <si>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</si>
  <si>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</si>
  <si>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</si>
  <si>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</si>
  <si>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</si>
  <si>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</si>
  <si>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</si>
  <si>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</si>
  <si>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</si>
  <si>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</si>
  <si>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</si>
  <si>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</si>
  <si>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</si>
  <si>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</si>
  <si>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</si>
  <si>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</si>
  <si>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</si>
  <si>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</si>
  <si>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</si>
  <si>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</si>
  <si>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</si>
  <si>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</si>
  <si>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</si>
  <si>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</si>
  <si>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</si>
  <si>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</si>
  <si>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</si>
  <si>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</si>
  <si>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</si>
  <si>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</si>
  <si>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</si>
  <si>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</si>
  <si>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Utah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</si>
  <si>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</si>
  <si>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</si>
  <si>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</si>
  <si>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</si>
  <si>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</si>
  <si>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</si>
  <si>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</si>
  <si>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</si>
  <si>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</si>
  <si>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</si>
  <si>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</si>
  <si>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</si>
  <si>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</si>
  <si>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</si>
  <si>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</si>
  <si>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</si>
  <si>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Vermont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</si>
  <si>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</si>
  <si>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</si>
  <si>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</si>
  <si>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</si>
  <si>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</si>
  <si>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</si>
  <si>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</si>
  <si>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</si>
  <si>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Virginia</t>
  </si>
  <si>
    <t>Accomack County</t>
  </si>
  <si>
    <t>Albemarle County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</si>
  <si>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</si>
  <si>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</si>
  <si>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</si>
  <si>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</si>
  <si>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</si>
  <si>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</si>
  <si>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</si>
  <si>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Buckingham County</t>
  </si>
  <si>
    <t>Charles City County</t>
  </si>
  <si>
    <t>Culpeper County</t>
  </si>
  <si>
    <t>Dickenson County</t>
  </si>
  <si>
    <t>Dinwiddie County</t>
  </si>
  <si>
    <t>Fairfax County</t>
  </si>
  <si>
    <t>Fauquier County</t>
  </si>
  <si>
    <t>Fluvanna County</t>
  </si>
  <si>
    <t>Goochland County</t>
  </si>
  <si>
    <t>Greensville County</t>
  </si>
  <si>
    <t>Hanover County</t>
  </si>
  <si>
    <t>Henrico County</t>
  </si>
  <si>
    <t>Isle of Wight County</t>
  </si>
  <si>
    <t>James City County</t>
  </si>
  <si>
    <t>King and Queen County</t>
  </si>
  <si>
    <t>King George County</t>
  </si>
  <si>
    <t>King William County</t>
  </si>
  <si>
    <t>Loudoun County</t>
  </si>
  <si>
    <t>Lunenburg County</t>
  </si>
  <si>
    <t>Mathews County</t>
  </si>
  <si>
    <t>New Kent County</t>
  </si>
  <si>
    <t>Nottoway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</si>
  <si>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</si>
  <si>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</si>
  <si>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</si>
  <si>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</si>
  <si>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</si>
  <si>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</si>
  <si>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Rappahannock County</t>
  </si>
  <si>
    <t>Roanoke County</t>
  </si>
  <si>
    <t>Rockbridge County</t>
  </si>
  <si>
    <t>Shenandoah County</t>
  </si>
  <si>
    <t>Smyth County</t>
  </si>
  <si>
    <t>Southampton County</t>
  </si>
  <si>
    <t>Spotsylvania County</t>
  </si>
  <si>
    <t>Wythe County</t>
  </si>
  <si>
    <t>Alexandria city</t>
  </si>
  <si>
    <t>Bedford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</si>
  <si>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</si>
  <si>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</si>
  <si>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</si>
  <si>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</si>
  <si>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</si>
  <si>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</si>
  <si>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</si>
  <si>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</si>
  <si>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</si>
  <si>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</si>
  <si>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</si>
  <si>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</si>
  <si>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</si>
  <si>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</si>
  <si>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</si>
  <si>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</si>
  <si>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</si>
  <si>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</si>
  <si>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</si>
  <si>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</si>
  <si>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</si>
  <si>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</si>
  <si>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</si>
  <si>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</si>
  <si>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</si>
  <si>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</si>
  <si>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</si>
  <si>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</si>
  <si>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</si>
  <si>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</si>
  <si>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</si>
  <si>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</si>
  <si>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</si>
  <si>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</si>
  <si>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</si>
  <si>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</si>
  <si>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</si>
  <si>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Washington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</si>
  <si>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</si>
  <si>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</si>
  <si>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</si>
  <si>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</si>
  <si>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</si>
  <si>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</si>
  <si>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</si>
  <si>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</si>
  <si>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</si>
  <si>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</si>
  <si>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</si>
  <si>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</si>
  <si>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</si>
  <si>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</si>
  <si>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</si>
  <si>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</si>
  <si>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</si>
  <si>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</si>
  <si>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</si>
  <si>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</si>
  <si>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</si>
  <si>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</si>
  <si>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West Virginia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</si>
  <si>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</si>
  <si>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</si>
  <si>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</si>
  <si>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</si>
  <si>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</si>
  <si>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</si>
  <si>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</si>
  <si>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</si>
  <si>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</si>
  <si>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</si>
  <si>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</si>
  <si>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</si>
  <si>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</si>
  <si>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</si>
  <si>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</si>
  <si>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</si>
  <si>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</si>
  <si>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Wisconsin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</si>
  <si>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</si>
  <si>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</si>
  <si>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</si>
  <si>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</si>
  <si>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</si>
  <si>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</si>
  <si>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</si>
  <si>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</si>
  <si>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</si>
  <si>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</si>
  <si>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</si>
  <si>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</si>
  <si>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</si>
  <si>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</si>
  <si>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</si>
  <si>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</si>
  <si>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</si>
  <si>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</si>
  <si>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</si>
  <si>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</si>
  <si>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</si>
  <si>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</si>
  <si>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</si>
  <si>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</si>
  <si>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</si>
  <si>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</si>
  <si>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</si>
  <si>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</si>
  <si>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</si>
  <si>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</si>
  <si>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</si>
  <si>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</si>
  <si>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</si>
  <si>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</si>
  <si>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</si>
  <si>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Wyoming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</si>
  <si>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</si>
  <si>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</si>
  <si>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</si>
  <si>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</si>
  <si>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</si>
  <si>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</si>
  <si>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</si>
  <si>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</si>
  <si>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</si>
  <si>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</si>
  <si>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</si>
  <si>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index</t>
  </si>
  <si>
    <t>Aridity</t>
  </si>
  <si>
    <t>SLR</t>
  </si>
  <si>
    <t>Overall</t>
  </si>
  <si>
    <t>Tree cover</t>
  </si>
  <si>
    <t>Wildfire</t>
  </si>
  <si>
    <t>Flood</t>
  </si>
  <si>
    <t>2010-2060 Change</t>
  </si>
  <si>
    <t>Urban Land</t>
  </si>
  <si>
    <t>%</t>
  </si>
  <si>
    <t>Temperature</t>
  </si>
  <si>
    <t>oC</t>
  </si>
  <si>
    <t>Precipitation</t>
  </si>
  <si>
    <t>mm/yr</t>
  </si>
  <si>
    <t>P/PET</t>
  </si>
  <si>
    <t>% Inundated</t>
  </si>
  <si>
    <t xml:space="preserve">Urban   </t>
  </si>
  <si>
    <t>Climate Change</t>
  </si>
  <si>
    <t>Other Threats</t>
  </si>
  <si>
    <t>Urban Forest Ecosystem Services</t>
  </si>
  <si>
    <t>Pop. Growth</t>
  </si>
  <si>
    <t>#</t>
  </si>
  <si>
    <t>Energy</t>
  </si>
  <si>
    <t>$</t>
  </si>
  <si>
    <t>C Emission Avoided</t>
  </si>
  <si>
    <t>tonnes</t>
  </si>
  <si>
    <t>Total emissions avoided</t>
  </si>
  <si>
    <t>C Storage</t>
  </si>
  <si>
    <t>t</t>
  </si>
  <si>
    <t>Net C Seq</t>
  </si>
  <si>
    <t>urb/no urb</t>
  </si>
  <si>
    <t>0 = urban</t>
  </si>
  <si>
    <t>CC</t>
  </si>
  <si>
    <t>AA</t>
  </si>
  <si>
    <t>BB</t>
  </si>
  <si>
    <t>DD</t>
  </si>
  <si>
    <t>EE</t>
  </si>
  <si>
    <t>FF</t>
  </si>
  <si>
    <t>GG</t>
  </si>
  <si>
    <t>HH</t>
  </si>
  <si>
    <t>II</t>
  </si>
  <si>
    <t>JJ</t>
  </si>
  <si>
    <t>KK</t>
  </si>
  <si>
    <t>LL</t>
  </si>
  <si>
    <t>MM</t>
  </si>
  <si>
    <t>NN</t>
  </si>
  <si>
    <t>OO</t>
  </si>
  <si>
    <t>PP</t>
  </si>
  <si>
    <t>QQ</t>
  </si>
  <si>
    <t>RR</t>
  </si>
  <si>
    <t>SS</t>
  </si>
  <si>
    <t>TT</t>
  </si>
  <si>
    <t>UU</t>
  </si>
  <si>
    <t>Annual Precipitation (mm/yr):</t>
  </si>
  <si>
    <t>Aridity (P/PET):</t>
  </si>
  <si>
    <t>Flood Index:</t>
  </si>
  <si>
    <t>Wildfire Index:</t>
  </si>
  <si>
    <t>Sea Level Rise (%inundation):</t>
  </si>
  <si>
    <r>
      <t>Annual Air Temperature (</t>
    </r>
    <r>
      <rPr>
        <vertAlign val="superscript"/>
        <sz val="12"/>
        <color theme="1"/>
        <rFont val="Calibri"/>
        <family val="2"/>
        <scheme val="minor"/>
      </rPr>
      <t>o</t>
    </r>
    <r>
      <rPr>
        <sz val="12"/>
        <color theme="1"/>
        <rFont val="Calibri"/>
        <family val="2"/>
        <scheme val="minor"/>
      </rPr>
      <t>C):</t>
    </r>
  </si>
  <si>
    <t>VV</t>
  </si>
  <si>
    <t>2010NRG$</t>
  </si>
  <si>
    <t>Cavoid mt</t>
  </si>
  <si>
    <t>CarbonDollarValue</t>
  </si>
  <si>
    <t>NC avoid$</t>
  </si>
  <si>
    <t>NC avoid t</t>
  </si>
  <si>
    <t>2060NRG$</t>
  </si>
  <si>
    <t>10-60NRG$</t>
  </si>
  <si>
    <t>C Stor $</t>
  </si>
  <si>
    <t>NetCSeq$</t>
  </si>
  <si>
    <r>
      <t xml:space="preserve">UTC* </t>
    </r>
    <r>
      <rPr>
        <sz val="12"/>
        <color theme="1"/>
        <rFont val="Calibri"/>
        <family val="2"/>
      </rPr>
      <t>∆ - 2010-2060</t>
    </r>
    <r>
      <rPr>
        <sz val="12"/>
        <color theme="1"/>
        <rFont val="Calibri"/>
        <family val="2"/>
        <scheme val="minor"/>
      </rPr>
      <t xml:space="preserve"> (%):</t>
    </r>
  </si>
  <si>
    <t>CarbonStorage2010 (tonnes)</t>
  </si>
  <si>
    <t>C stor t (10-60)</t>
  </si>
  <si>
    <t>C stor $ (10-60)</t>
  </si>
  <si>
    <t>cstor 2060</t>
  </si>
  <si>
    <t>net c seq 2060</t>
  </si>
  <si>
    <t>net (10-60)</t>
  </si>
  <si>
    <t xml:space="preserve"> net C seq $ (10-60)</t>
  </si>
  <si>
    <t xml:space="preserve"> net C seq $ (2060)</t>
  </si>
  <si>
    <t>cstor 2060 $</t>
  </si>
  <si>
    <t>net C seq $ 2010</t>
  </si>
  <si>
    <t>C stor $ 2010</t>
  </si>
  <si>
    <t>net C seq 2010</t>
  </si>
  <si>
    <t>Urban land (%)</t>
  </si>
  <si>
    <t>Urban land change (%)</t>
  </si>
  <si>
    <t>urban TC (%)</t>
  </si>
  <si>
    <t>Urban TC change (%)</t>
  </si>
  <si>
    <t>2010-2060</t>
  </si>
  <si>
    <t>David J. Nowak, Eric J. Greenfield and Alexis Ellis*</t>
  </si>
  <si>
    <t>USDA Forest Service, Northern Research Station and *Davey Institute</t>
  </si>
  <si>
    <t>- value within 80% of the maximum change</t>
  </si>
  <si>
    <t>- value within 60-80% of the maximum change</t>
  </si>
  <si>
    <t>- value within 40-60% of the maximum change</t>
  </si>
  <si>
    <t>- value within 20-40% of the maximum change</t>
  </si>
  <si>
    <t>- value within 0-20% of the maximum change</t>
  </si>
  <si>
    <t>To see county values, go to the "Results" tab and first select state and then county of interest from the dropdown fields.</t>
  </si>
  <si>
    <t>Note: if county selections are empty, scroll up to see counties.</t>
  </si>
  <si>
    <t>CTI</t>
  </si>
  <si>
    <t>CTI (%)</t>
  </si>
  <si>
    <t>Hurricane</t>
  </si>
  <si>
    <t>Tornado</t>
  </si>
  <si>
    <t>Ice Storm</t>
  </si>
  <si>
    <t>Pests</t>
  </si>
  <si>
    <t>UTC</t>
  </si>
  <si>
    <t>Temp</t>
  </si>
  <si>
    <t>Prec</t>
  </si>
  <si>
    <t>Fire</t>
  </si>
  <si>
    <t>x</t>
  </si>
  <si>
    <t xml:space="preserve">     Projected U.S. Urban Forest Threats (2010-2060)</t>
  </si>
  <si>
    <t>Storms</t>
  </si>
  <si>
    <t>Climate Change (2010-2060)</t>
  </si>
  <si>
    <t>Urban Tree Cover</t>
  </si>
  <si>
    <t xml:space="preserve">                                         Projected Threats in Urban Areas:</t>
  </si>
  <si>
    <t>Hurricane index:</t>
  </si>
  <si>
    <t>Tornado index:</t>
  </si>
  <si>
    <t>Ice Storm Index:</t>
  </si>
  <si>
    <t>UTC* - 2060 (% of UA*):</t>
  </si>
  <si>
    <t>Insects and Disease index:</t>
  </si>
  <si>
    <t>*UTC = Urban Tree Cover, UA = urban areas</t>
  </si>
  <si>
    <t>UTC* - 2010 (% of UA*):</t>
  </si>
  <si>
    <t>Select County:</t>
  </si>
  <si>
    <t xml:space="preserve">    Select State:</t>
  </si>
  <si>
    <t xml:space="preserve">    Overall Threat Index =</t>
  </si>
  <si>
    <r>
      <t xml:space="preserve"> </t>
    </r>
    <r>
      <rPr>
        <b/>
        <sz val="22"/>
        <color theme="1"/>
        <rFont val="Calibri"/>
        <family val="2"/>
        <scheme val="minor"/>
      </rPr>
      <t>Projected U.S. Urban Forest Threats (2010-2060)</t>
    </r>
  </si>
  <si>
    <t>This tool allows users to see the projected threats at the county level. Projected threats are standardized and color coded</t>
  </si>
  <si>
    <t xml:space="preserve">    based on a relative change compared against the maximum change in the conterminous United States.</t>
  </si>
  <si>
    <t>FIPS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</si>
  <si>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</si>
  <si>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</si>
  <si>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</si>
  <si>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</si>
  <si>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</si>
  <si>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</si>
  <si>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</si>
  <si>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</si>
  <si>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</si>
  <si>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</si>
  <si>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</si>
  <si>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</si>
  <si>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</si>
  <si>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</si>
  <si>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</si>
  <si>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</si>
  <si>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</si>
  <si>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</si>
  <si>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</si>
  <si>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</si>
  <si>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</si>
  <si>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</si>
  <si>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</si>
  <si>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</si>
  <si>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</si>
  <si>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</si>
  <si>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</si>
  <si>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</si>
  <si>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</si>
  <si>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</si>
  <si>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</si>
  <si>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</si>
  <si>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</si>
  <si>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</si>
  <si>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</si>
  <si>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</si>
  <si>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</si>
  <si>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</si>
  <si>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</si>
  <si>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</si>
  <si>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</si>
  <si>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</si>
  <si>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</si>
  <si>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</si>
  <si>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</si>
  <si>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</si>
  <si>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</si>
  <si>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</si>
  <si>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</si>
  <si>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</si>
  <si>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</si>
  <si>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</si>
  <si>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</si>
  <si>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</si>
  <si>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</si>
  <si>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</si>
  <si>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</si>
  <si>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St. Clair</t>
  </si>
  <si>
    <t>Shelby</t>
  </si>
  <si>
    <t>Sumter</t>
  </si>
  <si>
    <t>Talladega</t>
  </si>
  <si>
    <t>Tallapoosa</t>
  </si>
  <si>
    <t>Tuscaloosa</t>
  </si>
  <si>
    <t>Walker</t>
  </si>
  <si>
    <t>Wilcox</t>
  </si>
  <si>
    <t>Winston</t>
  </si>
  <si>
    <t>Apache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</si>
  <si>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</si>
  <si>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</si>
  <si>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</si>
  <si>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</si>
  <si>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</si>
  <si>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</si>
  <si>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</si>
  <si>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</si>
  <si>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</si>
  <si>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</si>
  <si>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</si>
  <si>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</si>
  <si>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</si>
  <si>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</si>
  <si>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</si>
  <si>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</si>
  <si>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</si>
  <si>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</si>
  <si>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</si>
  <si>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</si>
  <si>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</si>
  <si>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</si>
  <si>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</si>
  <si>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</si>
  <si>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</si>
  <si>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</si>
  <si>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</si>
  <si>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</si>
  <si>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</si>
  <si>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</si>
  <si>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</si>
  <si>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</si>
  <si>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</si>
  <si>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</si>
  <si>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</si>
  <si>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</si>
  <si>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</si>
  <si>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</si>
  <si>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</si>
  <si>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</si>
  <si>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</si>
  <si>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</si>
  <si>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</si>
  <si>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</si>
  <si>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</si>
  <si>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</si>
  <si>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</si>
  <si>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</si>
  <si>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</si>
  <si>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</si>
  <si>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</si>
  <si>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</si>
  <si>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</si>
  <si>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</si>
  <si>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</si>
  <si>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St. Francis</t>
  </si>
  <si>
    <t>Saline</t>
  </si>
  <si>
    <t>Scott</t>
  </si>
  <si>
    <t>Searcy</t>
  </si>
  <si>
    <t>Sebastian</t>
  </si>
  <si>
    <t>Sevier</t>
  </si>
  <si>
    <t>Sharp</t>
  </si>
  <si>
    <t>Stone</t>
  </si>
  <si>
    <t>Union</t>
  </si>
  <si>
    <t>Van Buren</t>
  </si>
  <si>
    <t>White</t>
  </si>
  <si>
    <t>Woodruff</t>
  </si>
  <si>
    <t>Yell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</si>
  <si>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</si>
  <si>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</si>
  <si>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</si>
  <si>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</si>
  <si>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</si>
  <si>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</si>
  <si>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</si>
  <si>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</si>
  <si>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</si>
  <si>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</si>
  <si>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</si>
  <si>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</si>
  <si>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</si>
  <si>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</si>
  <si>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</si>
  <si>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</si>
  <si>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</si>
  <si>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</si>
  <si>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</si>
  <si>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</si>
  <si>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</si>
  <si>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</si>
  <si>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</si>
  <si>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</si>
  <si>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</si>
  <si>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</si>
  <si>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</si>
  <si>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</si>
  <si>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</si>
  <si>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</si>
  <si>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</si>
  <si>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</si>
  <si>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</si>
  <si>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</si>
  <si>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</si>
  <si>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</si>
  <si>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</si>
  <si>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</si>
  <si>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</si>
  <si>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</si>
  <si>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</si>
  <si>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</si>
  <si>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</si>
  <si>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</si>
  <si>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</si>
  <si>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</si>
  <si>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</si>
  <si>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</si>
  <si>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</si>
  <si>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</si>
  <si>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</si>
  <si>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</si>
  <si>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</si>
  <si>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</si>
  <si>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</si>
  <si>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</si>
  <si>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</si>
  <si>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</si>
  <si>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</si>
  <si>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</si>
  <si>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</si>
  <si>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</si>
  <si>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</si>
  <si>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</si>
  <si>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</si>
  <si>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</si>
  <si>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</si>
  <si>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</si>
  <si>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</si>
  <si>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</si>
  <si>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</si>
  <si>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</si>
  <si>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</si>
  <si>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</si>
  <si>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</si>
  <si>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</si>
  <si>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</si>
  <si>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</si>
  <si>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</si>
  <si>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</si>
  <si>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</si>
  <si>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</si>
  <si>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</si>
  <si>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</si>
  <si>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</si>
  <si>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</si>
  <si>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</si>
  <si>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</si>
  <si>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</si>
  <si>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</si>
  <si>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</si>
  <si>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</si>
  <si>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</si>
  <si>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</si>
  <si>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</si>
  <si>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</si>
  <si>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</si>
  <si>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</si>
  <si>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</si>
  <si>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</si>
  <si>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</si>
  <si>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</si>
  <si>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</si>
  <si>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</si>
  <si>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</si>
  <si>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</si>
  <si>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</si>
  <si>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</si>
  <si>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</si>
  <si>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</si>
  <si>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</si>
  <si>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</si>
  <si>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</si>
  <si>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</si>
  <si>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</si>
  <si>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</si>
  <si>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</si>
  <si>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</si>
  <si>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</si>
  <si>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</si>
  <si>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</si>
  <si>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</si>
  <si>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</si>
  <si>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</si>
  <si>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</si>
  <si>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</si>
  <si>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</si>
  <si>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</si>
  <si>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</si>
  <si>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</si>
  <si>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</si>
  <si>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</si>
  <si>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</si>
  <si>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</si>
  <si>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</si>
  <si>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</si>
  <si>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</si>
  <si>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</si>
  <si>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</si>
  <si>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</si>
  <si>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</si>
  <si>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</si>
  <si>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</si>
  <si>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</si>
  <si>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</si>
  <si>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</si>
  <si>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</si>
  <si>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</si>
  <si>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</si>
  <si>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</si>
  <si>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</si>
  <si>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</si>
  <si>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</si>
  <si>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</si>
  <si>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</si>
  <si>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</si>
  <si>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</si>
  <si>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</si>
  <si>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</si>
  <si>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</si>
  <si>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</si>
  <si>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St. Johns</t>
  </si>
  <si>
    <t>St. Lucie</t>
  </si>
  <si>
    <t>Santa Rosa</t>
  </si>
  <si>
    <t>Sarasota</t>
  </si>
  <si>
    <t>Seminole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</si>
  <si>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</si>
  <si>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</si>
  <si>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</si>
  <si>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</si>
  <si>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</si>
  <si>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</si>
  <si>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</si>
  <si>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</si>
  <si>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</si>
  <si>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</si>
  <si>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</si>
  <si>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</si>
  <si>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</si>
  <si>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</si>
  <si>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</si>
  <si>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</si>
  <si>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</si>
  <si>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</si>
  <si>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</si>
  <si>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</si>
  <si>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</si>
  <si>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</si>
  <si>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</si>
  <si>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</si>
  <si>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</si>
  <si>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</si>
  <si>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</si>
  <si>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</si>
  <si>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</si>
  <si>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</si>
  <si>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</si>
  <si>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</si>
  <si>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</si>
  <si>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</si>
  <si>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</si>
  <si>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</si>
  <si>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</si>
  <si>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</si>
  <si>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</si>
  <si>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</si>
  <si>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</si>
  <si>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</si>
  <si>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</si>
  <si>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</si>
  <si>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</si>
  <si>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</si>
  <si>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</si>
  <si>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</si>
  <si>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</si>
  <si>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</si>
  <si>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</si>
  <si>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</si>
  <si>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</si>
  <si>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</si>
  <si>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</si>
  <si>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</si>
  <si>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</si>
  <si>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</si>
  <si>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</si>
  <si>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</si>
  <si>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</si>
  <si>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</si>
  <si>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</si>
  <si>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</si>
  <si>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</si>
  <si>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</si>
  <si>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</si>
  <si>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</si>
  <si>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</si>
  <si>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</si>
  <si>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</si>
  <si>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</si>
  <si>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</si>
  <si>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</si>
  <si>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</si>
  <si>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</si>
  <si>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</si>
  <si>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</si>
  <si>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</si>
  <si>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</si>
  <si>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</si>
  <si>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</si>
  <si>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</si>
  <si>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</si>
  <si>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</si>
  <si>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</si>
  <si>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</si>
  <si>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</si>
  <si>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</si>
  <si>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</si>
  <si>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</si>
  <si>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</si>
  <si>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</si>
  <si>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</si>
  <si>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</si>
  <si>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</si>
  <si>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</si>
  <si>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</si>
  <si>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</si>
  <si>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</si>
  <si>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</si>
  <si>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</si>
  <si>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</si>
  <si>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</si>
  <si>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</si>
  <si>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</si>
  <si>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</si>
  <si>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</si>
  <si>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</si>
  <si>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</si>
  <si>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</si>
  <si>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</si>
  <si>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</si>
  <si>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Ada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</si>
  <si>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</si>
  <si>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</si>
  <si>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</si>
  <si>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</si>
  <si>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</si>
  <si>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</si>
  <si>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</si>
  <si>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</si>
  <si>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</si>
  <si>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</si>
  <si>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</si>
  <si>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</si>
  <si>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</si>
  <si>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</si>
  <si>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</si>
  <si>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</si>
  <si>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</si>
  <si>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</si>
  <si>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</si>
  <si>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</si>
  <si>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</si>
  <si>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</si>
  <si>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</si>
  <si>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</si>
  <si>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</si>
  <si>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</si>
  <si>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</si>
  <si>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</si>
  <si>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</si>
  <si>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</si>
  <si>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</si>
  <si>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Alexander</t>
  </si>
  <si>
    <t>Bond</t>
  </si>
  <si>
    <t>Brown</t>
  </si>
  <si>
    <t>Bureau</t>
  </si>
  <si>
    <t>Cass</t>
  </si>
  <si>
    <t>Champaign</t>
  </si>
  <si>
    <t>Christian</t>
  </si>
  <si>
    <t>Clinton</t>
  </si>
  <si>
    <t>Coles</t>
  </si>
  <si>
    <t>Cumberland</t>
  </si>
  <si>
    <t>De Witt</t>
  </si>
  <si>
    <t>DuPage</t>
  </si>
  <si>
    <t>Edgar</t>
  </si>
  <si>
    <t>Edwards</t>
  </si>
  <si>
    <t>Ford</t>
  </si>
  <si>
    <t>Gallatin</t>
  </si>
  <si>
    <t>Grundy</t>
  </si>
  <si>
    <t>Hardin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</si>
  <si>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</si>
  <si>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</si>
  <si>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</si>
  <si>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</si>
  <si>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</si>
  <si>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</si>
  <si>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</si>
  <si>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</si>
  <si>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LaSalle</t>
  </si>
  <si>
    <t>Livingston</t>
  </si>
  <si>
    <t>McDonough</t>
  </si>
  <si>
    <t>McHenry</t>
  </si>
  <si>
    <t>McLean</t>
  </si>
  <si>
    <t>Macoupin</t>
  </si>
  <si>
    <t>Mason</t>
  </si>
  <si>
    <t>Massac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</si>
  <si>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</si>
  <si>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</si>
  <si>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</si>
  <si>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</si>
  <si>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</si>
  <si>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</si>
  <si>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</si>
  <si>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</si>
  <si>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</si>
  <si>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</si>
  <si>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</si>
  <si>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</si>
  <si>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</si>
  <si>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</si>
  <si>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</si>
  <si>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</si>
  <si>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</si>
  <si>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</si>
  <si>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Winnebago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</si>
  <si>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</si>
  <si>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</si>
  <si>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</si>
  <si>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</si>
  <si>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</si>
  <si>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</si>
  <si>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</si>
  <si>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</si>
  <si>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</si>
  <si>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</si>
  <si>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Harrison</t>
  </si>
  <si>
    <t>Hendricks</t>
  </si>
  <si>
    <t>Huntington</t>
  </si>
  <si>
    <t>Jay</t>
  </si>
  <si>
    <t>Jennings</t>
  </si>
  <si>
    <t>Kosciusko</t>
  </si>
  <si>
    <t>LaGrange</t>
  </si>
  <si>
    <t>LaPorte</t>
  </si>
  <si>
    <t>Miami</t>
  </si>
  <si>
    <t>Noble</t>
  </si>
  <si>
    <t>Owen</t>
  </si>
  <si>
    <t>Parke</t>
  </si>
  <si>
    <t>Porter</t>
  </si>
  <si>
    <t>Posey</t>
  </si>
  <si>
    <t>Ripley</t>
  </si>
  <si>
    <t>Rush</t>
  </si>
  <si>
    <t>St. Joseph</t>
  </si>
  <si>
    <t>Spencer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</si>
  <si>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</si>
  <si>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</si>
  <si>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</si>
  <si>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</si>
  <si>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</si>
  <si>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</si>
  <si>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</si>
  <si>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</si>
  <si>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</si>
  <si>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</si>
  <si>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</si>
  <si>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</si>
  <si>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</si>
  <si>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</si>
  <si>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</si>
  <si>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</si>
  <si>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</si>
  <si>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</si>
  <si>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</si>
  <si>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</si>
  <si>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Cedar</t>
  </si>
  <si>
    <t>Cerro Gordo</t>
  </si>
  <si>
    <t>Chickasaw</t>
  </si>
  <si>
    <t>Davis</t>
  </si>
  <si>
    <t>Des Moines</t>
  </si>
  <si>
    <t>Dickinson</t>
  </si>
  <si>
    <t>Dubuque</t>
  </si>
  <si>
    <t>Emmet</t>
  </si>
  <si>
    <t>Guthrie</t>
  </si>
  <si>
    <t>Ida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</si>
  <si>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</si>
  <si>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</si>
  <si>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</si>
  <si>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</si>
  <si>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</si>
  <si>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</si>
  <si>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</si>
  <si>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</si>
  <si>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</si>
  <si>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</si>
  <si>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O'Brien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</si>
  <si>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</si>
  <si>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</si>
  <si>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</si>
  <si>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</si>
  <si>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</si>
  <si>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</si>
  <si>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</si>
  <si>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</si>
  <si>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</si>
  <si>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</si>
  <si>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</si>
  <si>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</si>
  <si>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Winneshiek</t>
  </si>
  <si>
    <t>Woodbury</t>
  </si>
  <si>
    <t>Wright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</si>
  <si>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</si>
  <si>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</si>
  <si>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</si>
  <si>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</si>
  <si>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</si>
  <si>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</si>
  <si>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</si>
  <si>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</si>
  <si>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</si>
  <si>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</si>
  <si>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</si>
  <si>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</si>
  <si>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</si>
  <si>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</si>
  <si>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</si>
  <si>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</si>
  <si>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</si>
  <si>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</si>
  <si>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</si>
  <si>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</si>
  <si>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</si>
  <si>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</si>
  <si>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</si>
  <si>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</si>
  <si>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</si>
  <si>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</si>
  <si>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</si>
  <si>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</si>
  <si>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</si>
  <si>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</si>
  <si>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</si>
  <si>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</si>
  <si>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</si>
  <si>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</si>
  <si>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</si>
  <si>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</si>
  <si>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</si>
  <si>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</si>
  <si>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</si>
  <si>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</si>
  <si>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</si>
  <si>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</si>
  <si>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</si>
  <si>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</si>
  <si>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</si>
  <si>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</si>
  <si>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</si>
  <si>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</si>
  <si>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</si>
  <si>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</si>
  <si>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</si>
  <si>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</si>
  <si>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</si>
  <si>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</si>
  <si>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</si>
  <si>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</si>
  <si>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</si>
  <si>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</si>
  <si>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</si>
  <si>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</si>
  <si>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</si>
  <si>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</si>
  <si>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</si>
  <si>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</si>
  <si>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</si>
  <si>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</si>
  <si>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</si>
  <si>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</si>
  <si>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</si>
  <si>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</si>
  <si>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</si>
  <si>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</si>
  <si>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</si>
  <si>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</si>
  <si>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</si>
  <si>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</si>
  <si>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</si>
  <si>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</si>
  <si>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</si>
  <si>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</si>
  <si>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</si>
  <si>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</si>
  <si>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</si>
  <si>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</si>
  <si>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</si>
  <si>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</si>
  <si>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</si>
  <si>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</si>
  <si>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</si>
  <si>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</si>
  <si>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</si>
  <si>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</si>
  <si>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</si>
  <si>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</si>
  <si>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</si>
  <si>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</si>
  <si>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</si>
  <si>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</si>
  <si>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</si>
  <si>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</si>
  <si>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</si>
  <si>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</si>
  <si>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McCracken</t>
  </si>
  <si>
    <t>McCreary</t>
  </si>
  <si>
    <t>Magoffin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</si>
  <si>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</si>
  <si>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</si>
  <si>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</si>
  <si>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</si>
  <si>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</si>
  <si>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</si>
  <si>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</si>
  <si>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</si>
  <si>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</si>
  <si>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</si>
  <si>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</si>
  <si>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</si>
  <si>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</si>
  <si>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</si>
  <si>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</si>
  <si>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</si>
  <si>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</si>
  <si>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</si>
  <si>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</si>
  <si>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</si>
  <si>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</si>
  <si>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</si>
  <si>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</si>
  <si>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</si>
  <si>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Somerset</t>
  </si>
  <si>
    <t>Waldo</t>
  </si>
  <si>
    <t>York</t>
  </si>
  <si>
    <t>Allegany</t>
  </si>
  <si>
    <t>Anne Arundel</t>
  </si>
  <si>
    <t>Baltimore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</si>
  <si>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</si>
  <si>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</si>
  <si>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</si>
  <si>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</si>
  <si>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</si>
  <si>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</si>
  <si>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</si>
  <si>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</si>
  <si>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George's</t>
  </si>
  <si>
    <t>Queen Anne's</t>
  </si>
  <si>
    <t>St. Mary's</t>
  </si>
  <si>
    <t>Wicomico</t>
  </si>
  <si>
    <t>Worcester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</si>
  <si>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</si>
  <si>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</si>
  <si>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</si>
  <si>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</si>
  <si>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</si>
  <si>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</si>
  <si>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</si>
  <si>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</si>
  <si>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</si>
  <si>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</si>
  <si>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</si>
  <si>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</si>
  <si>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</si>
  <si>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</si>
  <si>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</si>
  <si>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</si>
  <si>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</si>
  <si>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</si>
  <si>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</si>
  <si>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</si>
  <si>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</si>
  <si>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</si>
  <si>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</si>
  <si>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</si>
  <si>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</si>
  <si>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</si>
  <si>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</si>
  <si>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</si>
  <si>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</si>
  <si>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</si>
  <si>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</si>
  <si>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</si>
  <si>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</si>
  <si>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</si>
  <si>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</si>
  <si>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</si>
  <si>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</si>
  <si>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</si>
  <si>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</si>
  <si>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</si>
  <si>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</si>
  <si>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</si>
  <si>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</si>
  <si>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</si>
  <si>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</si>
  <si>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</si>
  <si>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</si>
  <si>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</si>
  <si>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</si>
  <si>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</si>
  <si>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</si>
  <si>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</si>
  <si>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</si>
  <si>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</si>
  <si>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</si>
  <si>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</si>
  <si>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</si>
  <si>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</si>
  <si>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</si>
  <si>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</si>
  <si>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</si>
  <si>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</si>
  <si>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</si>
  <si>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</si>
  <si>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</si>
  <si>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</si>
  <si>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</si>
  <si>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</si>
  <si>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</si>
  <si>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</si>
  <si>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</si>
  <si>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</si>
  <si>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</si>
  <si>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</si>
  <si>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</si>
  <si>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</si>
  <si>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</si>
  <si>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</si>
  <si>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</si>
  <si>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</si>
  <si>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</si>
  <si>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</si>
  <si>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</si>
  <si>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</si>
  <si>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</si>
  <si>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</si>
  <si>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</si>
  <si>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</si>
  <si>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</si>
  <si>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</si>
  <si>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</si>
  <si>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</si>
  <si>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</si>
  <si>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</si>
  <si>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</si>
  <si>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</si>
  <si>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</si>
  <si>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</si>
  <si>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</si>
  <si>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McLeod</t>
  </si>
  <si>
    <t>Mahnomen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</si>
  <si>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</si>
  <si>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</si>
  <si>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</si>
  <si>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</si>
  <si>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</si>
  <si>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</si>
  <si>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</si>
  <si>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</si>
  <si>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</si>
  <si>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</si>
  <si>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</si>
  <si>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</si>
  <si>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</si>
  <si>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</si>
  <si>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</si>
  <si>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</si>
  <si>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</si>
  <si>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</si>
  <si>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St. Louis</t>
  </si>
  <si>
    <t>Sherburne</t>
  </si>
  <si>
    <t>Sibley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</si>
  <si>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</si>
  <si>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</si>
  <si>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</si>
  <si>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</si>
  <si>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</si>
  <si>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</si>
  <si>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</si>
  <si>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</si>
  <si>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</si>
  <si>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</si>
  <si>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</si>
  <si>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Alcorn</t>
  </si>
  <si>
    <t>Amite</t>
  </si>
  <si>
    <t>Attala</t>
  </si>
  <si>
    <t>Bolivar</t>
  </si>
  <si>
    <t>Claiborne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</si>
  <si>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</si>
  <si>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</si>
  <si>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</si>
  <si>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</si>
  <si>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</si>
  <si>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</si>
  <si>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</si>
  <si>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</si>
  <si>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</si>
  <si>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Jefferson Davis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</si>
  <si>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</si>
  <si>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</si>
  <si>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</si>
  <si>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</si>
  <si>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</si>
  <si>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</si>
  <si>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</si>
  <si>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</si>
  <si>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</si>
  <si>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</si>
  <si>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</si>
  <si>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</si>
  <si>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</si>
  <si>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</si>
  <si>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</si>
  <si>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</si>
  <si>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</si>
  <si>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</si>
  <si>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</si>
  <si>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</si>
  <si>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</si>
  <si>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</si>
  <si>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</si>
  <si>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</si>
  <si>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</si>
  <si>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</si>
  <si>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</si>
  <si>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</si>
  <si>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</si>
  <si>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</si>
  <si>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</si>
  <si>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</si>
  <si>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</si>
  <si>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</si>
  <si>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</si>
  <si>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</si>
  <si>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</si>
  <si>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</si>
  <si>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McDonald</t>
  </si>
  <si>
    <t>Maries</t>
  </si>
  <si>
    <t>Moniteau</t>
  </si>
  <si>
    <t>New Madrid</t>
  </si>
  <si>
    <t>Nodaway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</si>
  <si>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</si>
  <si>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</si>
  <si>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</si>
  <si>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</si>
  <si>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</si>
  <si>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</si>
  <si>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</si>
  <si>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</si>
  <si>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St. Charles</t>
  </si>
  <si>
    <t>Ste. Genevieve</t>
  </si>
  <si>
    <t>St. Francois</t>
  </si>
  <si>
    <t>Scotland</t>
  </si>
  <si>
    <t>Shannon</t>
  </si>
  <si>
    <t>Stoddard</t>
  </si>
  <si>
    <t>Taney</t>
  </si>
  <si>
    <t>Vernon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</si>
  <si>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</si>
  <si>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</si>
  <si>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</si>
  <si>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</si>
  <si>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</si>
  <si>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</si>
  <si>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</si>
  <si>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</si>
  <si>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</si>
  <si>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</si>
  <si>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</si>
  <si>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</si>
  <si>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</si>
  <si>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</si>
  <si>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</si>
  <si>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</si>
  <si>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</si>
  <si>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</si>
  <si>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</si>
  <si>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</si>
  <si>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</si>
  <si>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</si>
  <si>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</si>
  <si>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</si>
  <si>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</si>
  <si>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</si>
  <si>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</si>
  <si>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</si>
  <si>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</si>
  <si>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</si>
  <si>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</si>
  <si>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</si>
  <si>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</si>
  <si>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</si>
  <si>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</si>
  <si>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</si>
  <si>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</si>
  <si>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</si>
  <si>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</si>
  <si>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</si>
  <si>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</si>
  <si>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</si>
  <si>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</si>
  <si>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</si>
  <si>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</si>
  <si>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</si>
  <si>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</si>
  <si>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</si>
  <si>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</si>
  <si>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</si>
  <si>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</si>
  <si>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</si>
  <si>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</si>
  <si>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</si>
  <si>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</si>
  <si>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</si>
  <si>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</si>
  <si>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</si>
  <si>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</si>
  <si>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</si>
  <si>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</si>
  <si>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</si>
  <si>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</si>
  <si>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</si>
  <si>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</si>
  <si>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</si>
  <si>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</si>
  <si>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</si>
  <si>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</si>
  <si>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</si>
  <si>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</si>
  <si>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</si>
  <si>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</si>
  <si>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</si>
  <si>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</si>
  <si>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</si>
  <si>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</si>
  <si>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</si>
  <si>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</si>
  <si>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</si>
  <si>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</si>
  <si>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</si>
  <si>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</si>
  <si>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</si>
  <si>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</si>
  <si>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</si>
  <si>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Belknap</t>
  </si>
  <si>
    <t>Cheshire</t>
  </si>
  <si>
    <t>Coos</t>
  </si>
  <si>
    <t>Grafton</t>
  </si>
  <si>
    <t>Merrimack</t>
  </si>
  <si>
    <t>Rockingham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</si>
  <si>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</si>
  <si>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</si>
  <si>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</si>
  <si>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</si>
  <si>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</si>
  <si>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</si>
  <si>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</si>
  <si>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</si>
  <si>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</si>
  <si>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</si>
  <si>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</si>
  <si>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</si>
  <si>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</si>
  <si>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Catron</t>
  </si>
  <si>
    <t>Chaves</t>
  </si>
  <si>
    <t>Cibola</t>
  </si>
  <si>
    <t>Curry</t>
  </si>
  <si>
    <t>De Baca</t>
  </si>
  <si>
    <t>Do├▒a Ana</t>
  </si>
  <si>
    <t>Eddy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</si>
  <si>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</si>
  <si>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</si>
  <si>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</si>
  <si>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</si>
  <si>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</si>
  <si>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</si>
  <si>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</si>
  <si>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</si>
  <si>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</si>
  <si>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</si>
  <si>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</si>
  <si>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</si>
  <si>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</si>
  <si>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</si>
  <si>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</si>
  <si>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</si>
  <si>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</si>
  <si>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</si>
  <si>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</si>
  <si>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</si>
  <si>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</si>
  <si>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</si>
  <si>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</si>
  <si>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</si>
  <si>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</si>
  <si>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</si>
  <si>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</si>
  <si>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Niagara</t>
  </si>
  <si>
    <t>Onondaga</t>
  </si>
  <si>
    <t>Ontario</t>
  </si>
  <si>
    <t>Orleans</t>
  </si>
  <si>
    <t>Oswego</t>
  </si>
  <si>
    <t>Queens</t>
  </si>
  <si>
    <t>Rensselaer</t>
  </si>
  <si>
    <t>Rockland</t>
  </si>
  <si>
    <t>St. Lawrence</t>
  </si>
  <si>
    <t>Saratoga</t>
  </si>
  <si>
    <t>Schenectady</t>
  </si>
  <si>
    <t>Schoharie</t>
  </si>
  <si>
    <t>Seneca</t>
  </si>
  <si>
    <t>Tioga</t>
  </si>
  <si>
    <t>Tompkins</t>
  </si>
  <si>
    <t>Ulster</t>
  </si>
  <si>
    <t>Westchester</t>
  </si>
  <si>
    <t>Yates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</si>
  <si>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</si>
  <si>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</si>
  <si>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</si>
  <si>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</si>
  <si>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</si>
  <si>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</si>
  <si>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</si>
  <si>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</si>
  <si>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</si>
  <si>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</si>
  <si>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</si>
  <si>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</si>
  <si>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</si>
  <si>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</si>
  <si>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</si>
  <si>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</si>
  <si>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</si>
  <si>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</si>
  <si>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</si>
  <si>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</si>
  <si>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</si>
  <si>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</si>
  <si>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</si>
  <si>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</si>
  <si>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</si>
  <si>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</si>
  <si>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</si>
  <si>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</si>
  <si>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</si>
  <si>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</si>
  <si>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</si>
  <si>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</si>
  <si>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</si>
  <si>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</si>
  <si>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</si>
  <si>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</si>
  <si>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</si>
  <si>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</si>
  <si>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</si>
  <si>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</si>
  <si>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</si>
  <si>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</si>
  <si>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</si>
  <si>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</si>
  <si>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</si>
  <si>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</si>
  <si>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</si>
  <si>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</si>
  <si>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</si>
  <si>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</si>
  <si>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</si>
  <si>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</si>
  <si>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</si>
  <si>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</si>
  <si>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</si>
  <si>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</si>
  <si>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</si>
  <si>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</si>
  <si>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</si>
  <si>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</si>
  <si>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</si>
  <si>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</si>
  <si>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</si>
  <si>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</si>
  <si>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</si>
  <si>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</si>
  <si>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</si>
  <si>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</si>
  <si>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</si>
  <si>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</si>
  <si>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</si>
  <si>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</si>
  <si>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</si>
  <si>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</si>
  <si>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</si>
  <si>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</si>
  <si>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</si>
  <si>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</si>
  <si>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</si>
  <si>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</si>
  <si>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</si>
  <si>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</si>
  <si>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</si>
  <si>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</si>
  <si>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</si>
  <si>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</si>
  <si>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</si>
  <si>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</si>
  <si>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</si>
  <si>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</si>
  <si>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</si>
  <si>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</si>
  <si>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</si>
  <si>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</si>
  <si>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</si>
  <si>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</si>
  <si>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</si>
  <si>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</si>
  <si>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</si>
  <si>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</si>
  <si>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</si>
  <si>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</si>
  <si>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</si>
  <si>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</si>
  <si>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</si>
  <si>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</si>
  <si>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</si>
  <si>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</si>
  <si>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</si>
  <si>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</si>
  <si>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</si>
  <si>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</si>
  <si>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</si>
  <si>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</si>
  <si>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</si>
  <si>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</si>
  <si>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</si>
  <si>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</si>
  <si>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</si>
  <si>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</si>
  <si>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</si>
  <si>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</si>
  <si>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</si>
  <si>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</si>
  <si>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</si>
  <si>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</si>
  <si>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</si>
  <si>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</si>
  <si>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</si>
  <si>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</si>
  <si>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</si>
  <si>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</si>
  <si>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</si>
  <si>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</si>
  <si>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Caddo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</si>
  <si>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</si>
  <si>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</si>
  <si>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</si>
  <si>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</si>
  <si>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</si>
  <si>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</si>
  <si>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</si>
  <si>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</si>
  <si>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</si>
  <si>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</si>
  <si>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</si>
  <si>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</si>
  <si>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</si>
  <si>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</si>
  <si>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</si>
  <si>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</si>
  <si>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</si>
  <si>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</si>
  <si>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</si>
  <si>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</si>
  <si>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</si>
  <si>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</si>
  <si>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</si>
  <si>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</si>
  <si>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</si>
  <si>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</si>
  <si>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</si>
  <si>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</si>
  <si>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</si>
  <si>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</si>
  <si>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</si>
  <si>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</si>
  <si>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</si>
  <si>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</si>
  <si>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</si>
  <si>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</si>
  <si>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</si>
  <si>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</si>
  <si>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</si>
  <si>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</si>
  <si>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</si>
  <si>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</si>
  <si>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</si>
  <si>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</si>
  <si>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</si>
  <si>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</si>
  <si>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</si>
  <si>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</si>
  <si>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</si>
  <si>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</si>
  <si>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</si>
  <si>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</si>
  <si>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</si>
  <si>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</si>
  <si>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</si>
  <si>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</si>
  <si>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</si>
  <si>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</si>
  <si>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</si>
  <si>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Cameron</t>
  </si>
  <si>
    <t>Centre</t>
  </si>
  <si>
    <t>Chester</t>
  </si>
  <si>
    <t>Clarion</t>
  </si>
  <si>
    <t>Clearfield</t>
  </si>
  <si>
    <t>Dauphin</t>
  </si>
  <si>
    <t>Forest</t>
  </si>
  <si>
    <t>Huntingdon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</si>
  <si>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</si>
  <si>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</si>
  <si>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</si>
  <si>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</si>
  <si>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</si>
  <si>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</si>
  <si>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</si>
  <si>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</si>
  <si>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</si>
  <si>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</si>
  <si>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</si>
  <si>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</si>
  <si>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</si>
  <si>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</si>
  <si>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</si>
  <si>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</si>
  <si>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</si>
  <si>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</si>
  <si>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</si>
  <si>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</si>
  <si>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</si>
  <si>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</si>
  <si>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</si>
  <si>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</si>
  <si>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</si>
  <si>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</si>
  <si>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</si>
  <si>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</si>
  <si>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</si>
  <si>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</si>
  <si>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</si>
  <si>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</si>
  <si>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</si>
  <si>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</si>
  <si>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</si>
  <si>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</si>
  <si>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</si>
  <si>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</si>
  <si>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</si>
  <si>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McCormick</t>
  </si>
  <si>
    <t>Marlboro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</si>
  <si>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</si>
  <si>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</si>
  <si>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</si>
  <si>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</si>
  <si>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</si>
  <si>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</si>
  <si>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</si>
  <si>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</si>
  <si>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</si>
  <si>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</si>
  <si>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</si>
  <si>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</si>
  <si>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</si>
  <si>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</si>
  <si>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</si>
  <si>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</si>
  <si>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</si>
  <si>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</si>
  <si>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</si>
  <si>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</si>
  <si>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</si>
  <si>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</si>
  <si>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</si>
  <si>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</si>
  <si>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</si>
  <si>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</si>
  <si>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</si>
  <si>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</si>
  <si>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</si>
  <si>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</si>
  <si>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</si>
  <si>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</si>
  <si>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</si>
  <si>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</si>
  <si>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</si>
  <si>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</si>
  <si>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</si>
  <si>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</si>
  <si>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</si>
  <si>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</si>
  <si>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</si>
  <si>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</si>
  <si>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</si>
  <si>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</si>
  <si>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</si>
  <si>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</si>
  <si>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</si>
  <si>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</si>
  <si>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</si>
  <si>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</si>
  <si>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</si>
  <si>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</si>
  <si>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</si>
  <si>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</si>
  <si>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</si>
  <si>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</si>
  <si>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McMinn</t>
  </si>
  <si>
    <t>McNairy</t>
  </si>
  <si>
    <t>Maury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</si>
  <si>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</si>
  <si>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</si>
  <si>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</si>
  <si>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</si>
  <si>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</si>
  <si>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</si>
  <si>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</si>
  <si>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</si>
  <si>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</si>
  <si>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</si>
  <si>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</si>
  <si>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</si>
  <si>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</si>
  <si>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</si>
  <si>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</si>
  <si>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</si>
  <si>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</si>
  <si>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</si>
  <si>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</si>
  <si>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</si>
  <si>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</si>
  <si>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</si>
  <si>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</si>
  <si>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</si>
  <si>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</si>
  <si>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</si>
  <si>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</si>
  <si>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</si>
  <si>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</si>
  <si>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</si>
  <si>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</si>
  <si>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</si>
  <si>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</si>
  <si>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</si>
  <si>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</si>
  <si>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</si>
  <si>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</si>
  <si>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</si>
  <si>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</si>
  <si>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</si>
  <si>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</si>
  <si>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</si>
  <si>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</si>
  <si>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</si>
  <si>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</si>
  <si>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</si>
  <si>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</si>
  <si>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</si>
  <si>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</si>
  <si>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</si>
  <si>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</si>
  <si>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</si>
  <si>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</si>
  <si>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</si>
  <si>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</si>
  <si>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</si>
  <si>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</si>
  <si>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</si>
  <si>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</si>
  <si>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</si>
  <si>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</si>
  <si>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</si>
  <si>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</si>
  <si>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</si>
  <si>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</si>
  <si>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</si>
  <si>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</si>
  <si>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</si>
  <si>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</si>
  <si>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</si>
  <si>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</si>
  <si>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</si>
  <si>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</si>
  <si>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</si>
  <si>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</si>
  <si>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</si>
  <si>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</si>
  <si>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</si>
  <si>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</si>
  <si>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</si>
  <si>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</si>
  <si>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</si>
  <si>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</si>
  <si>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</si>
  <si>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</si>
  <si>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</si>
  <si>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</si>
  <si>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</si>
  <si>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</si>
  <si>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</si>
  <si>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</si>
  <si>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</si>
  <si>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</si>
  <si>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</si>
  <si>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</si>
  <si>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</si>
  <si>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 Salle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</si>
  <si>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</si>
  <si>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</si>
  <si>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</si>
  <si>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</si>
  <si>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</si>
  <si>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</si>
  <si>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</si>
  <si>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</si>
  <si>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</si>
  <si>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</si>
  <si>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</si>
  <si>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</si>
  <si>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</si>
  <si>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</si>
  <si>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</si>
  <si>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</si>
  <si>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</si>
  <si>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</si>
  <si>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</si>
  <si>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</si>
  <si>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</si>
  <si>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</si>
  <si>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</si>
  <si>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</si>
  <si>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</si>
  <si>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</si>
  <si>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</si>
  <si>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</si>
  <si>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</si>
  <si>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Red River</t>
  </si>
  <si>
    <t>Reeves</t>
  </si>
  <si>
    <t>Refugio</t>
  </si>
  <si>
    <t>Rockwall</t>
  </si>
  <si>
    <t>Runnels</t>
  </si>
  <si>
    <t>Rusk</t>
  </si>
  <si>
    <t>Sabine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</si>
  <si>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</si>
  <si>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</si>
  <si>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</si>
  <si>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</si>
  <si>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</si>
  <si>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</si>
  <si>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</si>
  <si>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</si>
  <si>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</si>
  <si>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</si>
  <si>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</si>
  <si>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</si>
  <si>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</si>
  <si>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</si>
  <si>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</si>
  <si>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</si>
  <si>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</si>
  <si>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</si>
  <si>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</si>
  <si>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</si>
  <si>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</si>
  <si>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</si>
  <si>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</si>
  <si>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</si>
  <si>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</si>
  <si>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</si>
  <si>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</si>
  <si>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</si>
  <si>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</si>
  <si>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</si>
  <si>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</si>
  <si>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</si>
  <si>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</si>
  <si>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</si>
  <si>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</si>
  <si>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</si>
  <si>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</si>
  <si>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</si>
  <si>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</si>
  <si>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</si>
  <si>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</si>
  <si>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</si>
  <si>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</si>
  <si>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</si>
  <si>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</si>
  <si>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</si>
  <si>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</si>
  <si>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</si>
  <si>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</si>
  <si>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</si>
  <si>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</si>
  <si>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</si>
  <si>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</si>
  <si>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</si>
  <si>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</si>
  <si>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</si>
  <si>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</si>
  <si>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</si>
  <si>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</si>
  <si>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</si>
  <si>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Accomack</t>
  </si>
  <si>
    <t>Albemarle</t>
  </si>
  <si>
    <t>Amelia</t>
  </si>
  <si>
    <t>Amherst</t>
  </si>
  <si>
    <t>Appomattox</t>
  </si>
  <si>
    <t>Arlington</t>
  </si>
  <si>
    <t>Augusta</t>
  </si>
  <si>
    <t>Bland</t>
  </si>
  <si>
    <t>Botetourt</t>
  </si>
  <si>
    <t>Buckingham</t>
  </si>
  <si>
    <t>Charles City</t>
  </si>
  <si>
    <t>Culpeper</t>
  </si>
  <si>
    <t>Dickenson</t>
  </si>
  <si>
    <t>Dinwiddie</t>
  </si>
  <si>
    <t>Fairfax</t>
  </si>
  <si>
    <t>Fauquier</t>
  </si>
  <si>
    <t>Fluvanna</t>
  </si>
  <si>
    <t>Goochland</t>
  </si>
  <si>
    <t>Greensville</t>
  </si>
  <si>
    <t>Hanover</t>
  </si>
  <si>
    <t>Henrico</t>
  </si>
  <si>
    <t>Isle of Wight</t>
  </si>
  <si>
    <t>James City</t>
  </si>
  <si>
    <t>King and Queen</t>
  </si>
  <si>
    <t>King George</t>
  </si>
  <si>
    <t>King William</t>
  </si>
  <si>
    <t>Loudoun</t>
  </si>
  <si>
    <t>Lunenburg</t>
  </si>
  <si>
    <t>Mathews</t>
  </si>
  <si>
    <t>New Kent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</si>
  <si>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</si>
  <si>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</si>
  <si>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</si>
  <si>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</si>
  <si>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</si>
  <si>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</si>
  <si>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</si>
  <si>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</si>
  <si>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Roanoke</t>
  </si>
  <si>
    <t>Rockbridge</t>
  </si>
  <si>
    <t>Shenandoah</t>
  </si>
  <si>
    <t>Smyth</t>
  </si>
  <si>
    <t>Southampton</t>
  </si>
  <si>
    <t>Spotsylvania</t>
  </si>
  <si>
    <t>Wythe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</si>
  <si>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</si>
  <si>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</si>
  <si>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</si>
  <si>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</si>
  <si>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</si>
  <si>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</si>
  <si>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</si>
  <si>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</si>
  <si>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</si>
  <si>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</si>
  <si>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</si>
  <si>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</si>
  <si>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</si>
  <si>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</si>
  <si>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</si>
  <si>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</si>
  <si>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</si>
  <si>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</si>
  <si>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</si>
  <si>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</si>
  <si>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</si>
  <si>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</si>
  <si>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</si>
  <si>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</si>
  <si>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</si>
  <si>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</si>
  <si>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</si>
  <si>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</si>
  <si>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</si>
  <si>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</si>
  <si>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</si>
  <si>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</si>
  <si>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</si>
  <si>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</si>
  <si>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</si>
  <si>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</si>
  <si>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</si>
  <si>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</si>
  <si>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</si>
  <si>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</si>
  <si>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</si>
  <si>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</si>
  <si>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</si>
  <si>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</si>
  <si>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</si>
  <si>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</si>
  <si>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</si>
  <si>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</si>
  <si>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Juneau</t>
  </si>
  <si>
    <t>Kenosha</t>
  </si>
  <si>
    <t>Kewaunee</t>
  </si>
  <si>
    <t>La 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</si>
  <si>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</si>
  <si>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</si>
  <si>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</si>
  <si>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</si>
  <si>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</si>
  <si>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</si>
  <si>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</si>
  <si>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</si>
  <si>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</si>
  <si>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</si>
  <si>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</si>
  <si>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St. Croix</t>
  </si>
  <si>
    <t>Sauk</t>
  </si>
  <si>
    <t>Sawyer</t>
  </si>
  <si>
    <t>Shawano</t>
  </si>
  <si>
    <t>Sheboygan</t>
  </si>
  <si>
    <t>Trempealeau</t>
  </si>
  <si>
    <t>Vilas</t>
  </si>
  <si>
    <t>Washburn</t>
  </si>
  <si>
    <t>Waukesha</t>
  </si>
  <si>
    <t>Waupaca</t>
  </si>
  <si>
    <t>Waushara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</si>
  <si>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</si>
  <si>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</si>
  <si>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</si>
  <si>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</si>
  <si>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</si>
  <si>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</si>
  <si>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</si>
  <si>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</si>
  <si>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</si>
  <si>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</si>
  <si>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</si>
  <si>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For detailed methods, results and descriptions of variables, see journal article.</t>
  </si>
  <si>
    <t>This tool is a companion to: Nowak, D.J., E.J. Greenfield, A. Ellis. In review. Projecting urban forest threats across the conterminous United States. J. For.</t>
  </si>
  <si>
    <t xml:space="preserve">An overall threat index is calculated for each county via an equal weighting of all projected threats. </t>
  </si>
  <si>
    <t>Note: A table of index values by county is also given in the County tab. Blank values indicate no urban land.</t>
  </si>
  <si>
    <t>- no projected threat or trend is toward improvement in value</t>
  </si>
  <si>
    <t>updated with new AF numbers</t>
  </si>
  <si>
    <t>New</t>
  </si>
  <si>
    <t/>
  </si>
  <si>
    <t>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</si>
</sst>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#,##0.0"/>
    <numFmt numFmtId="167" formatCode="\+0.0;\-0.0;0.0"/>
    <numFmt numFmtId="168" formatCode="\+0.000;\-0.000;0.000"/>
  </numFmts>
  <fonts count="17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i/>
      <sz val="9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9E1F2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3" fontId="0" fillId="0" borderId="0" xfId="0" applyNumberFormat="1" applyFill="1"/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2" fontId="0" fillId="0" borderId="0" xfId="0" applyNumberFormat="1"/>
    <xf numFmtId="0" fontId="1" fillId="0" borderId="0" xfId="0" applyFont="1" applyBorder="1" applyAlignment="1">
      <alignment vertical="center"/>
    </xf>
    <xf numFmtId="165" fontId="1" fillId="0" borderId="0" xfId="0" applyNumberFormat="1" applyFont="1" applyAlignment="1">
      <alignment vertical="center"/>
    </xf>
    <xf numFmtId="165" fontId="1" fillId="0" borderId="0" xfId="0" applyNumberFormat="1" applyFon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3" fontId="1" fillId="0" borderId="0" xfId="0" applyNumberFormat="1" applyFont="1" applyAlignment="1">
      <alignment vertical="center"/>
    </xf>
    <xf numFmtId="3" fontId="1" fillId="0" borderId="0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164" fontId="1" fillId="0" borderId="0" xfId="0" applyNumberFormat="1" applyFont="1" applyBorder="1" applyAlignment="1">
      <alignment horizontal="right" vertical="center"/>
    </xf>
    <xf numFmtId="0" fontId="0" fillId="0" borderId="0" xfId="0" applyBorder="1"/>
    <xf numFmtId="165" fontId="0" fillId="0" borderId="0" xfId="0" applyNumberFormat="1" applyBorder="1"/>
    <xf numFmtId="3" fontId="0" fillId="0" borderId="0" xfId="0" applyNumberFormat="1" applyBorder="1"/>
    <xf numFmtId="164" fontId="0" fillId="0" borderId="0" xfId="0" applyNumberFormat="1" applyBorder="1"/>
    <xf numFmtId="2" fontId="1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1" fillId="0" borderId="0" xfId="0" applyNumberFormat="1" applyFont="1" applyBorder="1" applyAlignment="1">
      <alignment horizontal="right" vertical="center"/>
    </xf>
    <xf numFmtId="2" fontId="0" fillId="0" borderId="0" xfId="0" applyNumberFormat="1" applyBorder="1"/>
    <xf numFmtId="3" fontId="0" fillId="2" borderId="0" xfId="0" applyNumberFormat="1" applyFill="1"/>
    <xf numFmtId="0" fontId="0" fillId="0" borderId="0" xfId="0" applyFill="1"/>
    <xf numFmtId="0" fontId="2" fillId="0" borderId="0" xfId="0" applyFont="1" applyFill="1" applyAlignment="1">
      <alignment vertical="center"/>
    </xf>
    <xf numFmtId="0" fontId="0" fillId="2" borderId="0" xfId="0" applyFill="1"/>
    <xf numFmtId="165" fontId="0" fillId="2" borderId="0" xfId="0" applyNumberFormat="1" applyFill="1"/>
    <xf numFmtId="164" fontId="0" fillId="2" borderId="0" xfId="0" applyNumberFormat="1" applyFill="1"/>
    <xf numFmtId="2" fontId="0" fillId="2" borderId="0" xfId="0" applyNumberFormat="1" applyFill="1"/>
    <xf numFmtId="165" fontId="1" fillId="0" borderId="0" xfId="0" applyNumberFormat="1" applyFont="1" applyAlignment="1">
      <alignment horizontal="righ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6" fillId="3" borderId="0" xfId="0" applyFont="1" applyFill="1"/>
    <xf numFmtId="0" fontId="2" fillId="3" borderId="0" xfId="0" applyFont="1" applyFill="1"/>
    <xf numFmtId="0" fontId="3" fillId="3" borderId="0" xfId="0" applyFont="1" applyFill="1"/>
    <xf numFmtId="0" fontId="0" fillId="3" borderId="0" xfId="0" applyFill="1" applyAlignment="1">
      <alignment horizontal="left"/>
    </xf>
    <xf numFmtId="165" fontId="0" fillId="3" borderId="0" xfId="0" applyNumberFormat="1" applyFill="1" applyAlignment="1">
      <alignment horizontal="center"/>
    </xf>
    <xf numFmtId="0" fontId="12" fillId="3" borderId="0" xfId="0" applyFont="1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3" fillId="7" borderId="0" xfId="0" applyFont="1" applyFill="1" applyAlignment="1">
      <alignment horizontal="right"/>
    </xf>
    <xf numFmtId="164" fontId="0" fillId="7" borderId="0" xfId="0" applyNumberFormat="1" applyFill="1" applyAlignment="1">
      <alignment horizontal="center"/>
    </xf>
    <xf numFmtId="0" fontId="0" fillId="8" borderId="0" xfId="0" applyFill="1"/>
    <xf numFmtId="0" fontId="0" fillId="9" borderId="0" xfId="0" applyFill="1"/>
    <xf numFmtId="0" fontId="4" fillId="8" borderId="0" xfId="0" applyFont="1" applyFill="1"/>
    <xf numFmtId="0" fontId="0" fillId="8" borderId="0" xfId="0" quotePrefix="1" applyFill="1"/>
    <xf numFmtId="0" fontId="0" fillId="10" borderId="0" xfId="0" applyFill="1"/>
    <xf numFmtId="0" fontId="0" fillId="10" borderId="0" xfId="0" applyFill="1" applyAlignment="1">
      <alignment horizontal="center"/>
    </xf>
    <xf numFmtId="3" fontId="0" fillId="10" borderId="0" xfId="0" applyNumberFormat="1" applyFill="1"/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4" fontId="0" fillId="0" borderId="2" xfId="0" applyNumberFormat="1" applyBorder="1"/>
    <xf numFmtId="168" fontId="0" fillId="7" borderId="0" xfId="0" applyNumberFormat="1" applyFill="1" applyAlignment="1">
      <alignment horizontal="center"/>
    </xf>
    <xf numFmtId="0" fontId="3" fillId="10" borderId="0" xfId="0" applyFont="1" applyFill="1"/>
    <xf numFmtId="166" fontId="0" fillId="10" borderId="0" xfId="0" applyNumberFormat="1" applyFill="1" applyBorder="1" applyAlignment="1">
      <alignment horizontal="center" vertical="center"/>
    </xf>
    <xf numFmtId="0" fontId="8" fillId="10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8" fillId="10" borderId="0" xfId="0" applyFont="1" applyFill="1"/>
    <xf numFmtId="0" fontId="10" fillId="3" borderId="0" xfId="0" applyFont="1" applyFill="1" applyAlignment="1">
      <alignment horizontal="left" vertical="center"/>
    </xf>
    <xf numFmtId="0" fontId="2" fillId="0" borderId="0" xfId="0" applyFont="1"/>
    <xf numFmtId="165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1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4" fillId="7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11" fillId="1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7" borderId="0" xfId="0" applyFont="1" applyFill="1" applyAlignment="1">
      <alignment horizontal="center"/>
    </xf>
    <xf numFmtId="0" fontId="15" fillId="0" borderId="0" xfId="0" applyFont="1" applyAlignment="1">
      <alignment horizontal="center"/>
    </xf>
  </cellXfs>
  <cellStyles count="1">
    <cellStyle name="Normal" xfId="0" builtinId="0"/>
  </cellStyles>
  <dxfs count="72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9E1F2"/>
      <color rgb="FFFFFFCC"/>
      <color rgb="FFFFCC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40" dropStyle="combo" dx="16" fmlaLink="Sheet3!$G$4" fmlaRange="Sheet3!$G$5:$G$52" sel="1" val="0"/>
</file>

<file path=xl/ctrlProps/ctrlProp2.xml><?xml version="1.0" encoding="utf-8"?>
<formControlPr xmlns="http://schemas.microsoft.com/office/spreadsheetml/2009/9/main" objectType="Drop" dropLines="40" dropStyle="combo" dx="16" fmlaLink="Sheet3!$H$4" fmlaRange="Sheet3!$H$5:$H$258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hyperlink" Target="https://www.usda.gov/" TargetMode="External"/><Relationship Id="rId1" Type="http://schemas.openxmlformats.org/officeDocument/2006/relationships/image" Target="../media/image23.png"/><Relationship Id="rId5" Type="http://schemas.openxmlformats.org/officeDocument/2006/relationships/image" Target="../media/image25.jpeg"/><Relationship Id="rId4" Type="http://schemas.openxmlformats.org/officeDocument/2006/relationships/hyperlink" Target="https://www.fs.usda.gov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hyperlink" Target="https://www.usda.gov/" TargetMode="External"/><Relationship Id="rId1" Type="http://schemas.openxmlformats.org/officeDocument/2006/relationships/image" Target="../media/image26.emf"/><Relationship Id="rId5" Type="http://schemas.openxmlformats.org/officeDocument/2006/relationships/image" Target="../media/image28.jpeg"/><Relationship Id="rId4" Type="http://schemas.openxmlformats.org/officeDocument/2006/relationships/hyperlink" Target="https://www.fs.usda.gov/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103415</xdr:colOff>
      <xdr:row>0</xdr:row>
      <xdr:rowOff>76200</xdr:rowOff>
    </xdr:from>
    <xdr:to>
      <xdr:col>0</xdr:col>
      <xdr:colOff>1170214</xdr:colOff>
      <xdr:row>0</xdr:row>
      <xdr:rowOff>787400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415" y="887186"/>
          <a:ext cx="1066799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</xdr:row>
      <xdr:rowOff>73454</xdr:rowOff>
    </xdr:from>
    <xdr:to>
      <xdr:col>0</xdr:col>
      <xdr:colOff>1173263</xdr:colOff>
      <xdr:row>1</xdr:row>
      <xdr:rowOff>786686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415" y="1695425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2</xdr:row>
      <xdr:rowOff>72739</xdr:rowOff>
    </xdr:from>
    <xdr:to>
      <xdr:col>0</xdr:col>
      <xdr:colOff>1173263</xdr:colOff>
      <xdr:row>2</xdr:row>
      <xdr:rowOff>785971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415" y="2505696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3</xdr:row>
      <xdr:rowOff>72024</xdr:rowOff>
    </xdr:from>
    <xdr:to>
      <xdr:col>0</xdr:col>
      <xdr:colOff>1173263</xdr:colOff>
      <xdr:row>3</xdr:row>
      <xdr:rowOff>785256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415" y="3315967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4</xdr:row>
      <xdr:rowOff>71309</xdr:rowOff>
    </xdr:from>
    <xdr:to>
      <xdr:col>0</xdr:col>
      <xdr:colOff>1173263</xdr:colOff>
      <xdr:row>4</xdr:row>
      <xdr:rowOff>784541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15" y="4126238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5</xdr:row>
      <xdr:rowOff>70595</xdr:rowOff>
    </xdr:from>
    <xdr:to>
      <xdr:col>0</xdr:col>
      <xdr:colOff>1173263</xdr:colOff>
      <xdr:row>5</xdr:row>
      <xdr:rowOff>783827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415" y="4936509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6</xdr:row>
      <xdr:rowOff>69880</xdr:rowOff>
    </xdr:from>
    <xdr:to>
      <xdr:col>0</xdr:col>
      <xdr:colOff>1177491</xdr:colOff>
      <xdr:row>6</xdr:row>
      <xdr:rowOff>783112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415" y="5746780"/>
          <a:ext cx="1074076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7</xdr:row>
      <xdr:rowOff>69165</xdr:rowOff>
    </xdr:from>
    <xdr:to>
      <xdr:col>0</xdr:col>
      <xdr:colOff>1177492</xdr:colOff>
      <xdr:row>7</xdr:row>
      <xdr:rowOff>782397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3415" y="6557051"/>
          <a:ext cx="1074077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8</xdr:row>
      <xdr:rowOff>68451</xdr:rowOff>
    </xdr:from>
    <xdr:to>
      <xdr:col>0</xdr:col>
      <xdr:colOff>1177492</xdr:colOff>
      <xdr:row>8</xdr:row>
      <xdr:rowOff>781683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415" y="7367322"/>
          <a:ext cx="1074077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9</xdr:row>
      <xdr:rowOff>67736</xdr:rowOff>
    </xdr:from>
    <xdr:to>
      <xdr:col>0</xdr:col>
      <xdr:colOff>1177492</xdr:colOff>
      <xdr:row>9</xdr:row>
      <xdr:rowOff>780968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415" y="8177593"/>
          <a:ext cx="1074077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10</xdr:row>
      <xdr:rowOff>67021</xdr:rowOff>
    </xdr:from>
    <xdr:to>
      <xdr:col>0</xdr:col>
      <xdr:colOff>1173263</xdr:colOff>
      <xdr:row>10</xdr:row>
      <xdr:rowOff>780253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415" y="8987864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11</xdr:row>
      <xdr:rowOff>66306</xdr:rowOff>
    </xdr:from>
    <xdr:to>
      <xdr:col>0</xdr:col>
      <xdr:colOff>1173263</xdr:colOff>
      <xdr:row>11</xdr:row>
      <xdr:rowOff>779538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415" y="9798135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12</xdr:row>
      <xdr:rowOff>65592</xdr:rowOff>
    </xdr:from>
    <xdr:to>
      <xdr:col>0</xdr:col>
      <xdr:colOff>1173263</xdr:colOff>
      <xdr:row>12</xdr:row>
      <xdr:rowOff>778824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415" y="10608406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13</xdr:row>
      <xdr:rowOff>64877</xdr:rowOff>
    </xdr:from>
    <xdr:to>
      <xdr:col>0</xdr:col>
      <xdr:colOff>1173264</xdr:colOff>
      <xdr:row>13</xdr:row>
      <xdr:rowOff>778109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3415" y="11418677"/>
          <a:ext cx="1069849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14</xdr:row>
      <xdr:rowOff>64162</xdr:rowOff>
    </xdr:from>
    <xdr:to>
      <xdr:col>0</xdr:col>
      <xdr:colOff>1173263</xdr:colOff>
      <xdr:row>14</xdr:row>
      <xdr:rowOff>777394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415" y="12228948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15</xdr:row>
      <xdr:rowOff>63448</xdr:rowOff>
    </xdr:from>
    <xdr:to>
      <xdr:col>0</xdr:col>
      <xdr:colOff>1173263</xdr:colOff>
      <xdr:row>15</xdr:row>
      <xdr:rowOff>776680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415" y="13039219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16</xdr:row>
      <xdr:rowOff>62733</xdr:rowOff>
    </xdr:from>
    <xdr:to>
      <xdr:col>0</xdr:col>
      <xdr:colOff>1173263</xdr:colOff>
      <xdr:row>16</xdr:row>
      <xdr:rowOff>775965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415" y="13849490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17</xdr:row>
      <xdr:rowOff>62018</xdr:rowOff>
    </xdr:from>
    <xdr:to>
      <xdr:col>0</xdr:col>
      <xdr:colOff>1173263</xdr:colOff>
      <xdr:row>17</xdr:row>
      <xdr:rowOff>775250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415" y="14659761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18</xdr:row>
      <xdr:rowOff>61303</xdr:rowOff>
    </xdr:from>
    <xdr:to>
      <xdr:col>0</xdr:col>
      <xdr:colOff>1173263</xdr:colOff>
      <xdr:row>18</xdr:row>
      <xdr:rowOff>774535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415" y="15470032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19</xdr:row>
      <xdr:rowOff>60589</xdr:rowOff>
    </xdr:from>
    <xdr:to>
      <xdr:col>0</xdr:col>
      <xdr:colOff>1173263</xdr:colOff>
      <xdr:row>19</xdr:row>
      <xdr:rowOff>773821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3415" y="16280303"/>
          <a:ext cx="1069848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103415</xdr:colOff>
      <xdr:row>20</xdr:row>
      <xdr:rowOff>59871</xdr:rowOff>
    </xdr:from>
    <xdr:to>
      <xdr:col>0</xdr:col>
      <xdr:colOff>1177492</xdr:colOff>
      <xdr:row>20</xdr:row>
      <xdr:rowOff>773103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415" y="17090571"/>
          <a:ext cx="1074077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179615</xdr:colOff>
      <xdr:row>21</xdr:row>
      <xdr:rowOff>136071</xdr:rowOff>
    </xdr:from>
    <xdr:to>
      <xdr:col>0</xdr:col>
      <xdr:colOff>1110344</xdr:colOff>
      <xdr:row>21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5" y="17977757"/>
          <a:ext cx="930729" cy="473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92529</xdr:colOff>
      <xdr:row>14</xdr:row>
      <xdr:rowOff>108857</xdr:rowOff>
    </xdr:from>
    <xdr:to>
      <xdr:col>15</xdr:col>
      <xdr:colOff>9071</xdr:colOff>
      <xdr:row>17</xdr:row>
      <xdr:rowOff>114301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268" t="19420" r="77349" b="69467"/>
        <a:stretch/>
      </xdr:blipFill>
      <xdr:spPr>
        <a:xfrm>
          <a:off x="7478486" y="3614057"/>
          <a:ext cx="1875971" cy="511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234044</xdr:colOff>
      <xdr:row>0</xdr:row>
      <xdr:rowOff>206830</xdr:rowOff>
    </xdr:from>
    <xdr:to>
      <xdr:col>12</xdr:col>
      <xdr:colOff>547117</xdr:colOff>
      <xdr:row>3</xdr:row>
      <xdr:rowOff>141951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58" y="206830"/>
          <a:ext cx="966216" cy="664464"/>
        </a:xfrm>
        <a:prstGeom prst="rect">
          <a:avLst/>
        </a:prstGeom>
      </xdr:spPr>
    </xdr:pic>
    <xdr:clientData/>
  </xdr:twoCellAnchor>
  <xdr:twoCellAnchor editAs="oneCell">
    <xdr:from>
      <xdr:col>13</xdr:col>
      <xdr:colOff>185059</xdr:colOff>
      <xdr:row>0</xdr:row>
      <xdr:rowOff>108857</xdr:rowOff>
    </xdr:from>
    <xdr:to>
      <xdr:col>14</xdr:col>
      <xdr:colOff>260691</xdr:colOff>
      <xdr:row>3</xdr:row>
      <xdr:rowOff>182445</xdr:rowOff>
    </xdr:to>
    <xdr:pic>
      <xdr:nvPicPr>
        <xdr:cNvPr id="5" name="Pictur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4159" y="108857"/>
          <a:ext cx="728775" cy="8029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960120</xdr:colOff>
          <xdr:row>4</xdr:row>
          <xdr:rowOff>7620</xdr:rowOff>
        </xdr:from>
        <xdr:to>
          <xdr:col>2</xdr:col>
          <xdr:colOff>624840</xdr:colOff>
          <xdr:row>5</xdr:row>
          <xdr:rowOff>60960</xdr:rowOff>
        </xdr:to>
        <xdr:sp macro="" textlink="">
          <xdr:nvSpPr>
            <xdr:cNvPr id="36866" name="Drop Down 2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3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960120</xdr:colOff>
          <xdr:row>6</xdr:row>
          <xdr:rowOff>106680</xdr:rowOff>
        </xdr:from>
        <xdr:to>
          <xdr:col>4</xdr:col>
          <xdr:colOff>99060</xdr:colOff>
          <xdr:row>8</xdr:row>
          <xdr:rowOff>45720</xdr:rowOff>
        </xdr:to>
        <xdr:sp macro="" textlink="">
          <xdr:nvSpPr>
            <xdr:cNvPr id="36867" name="Drop Down 3" hidden="1">
              <a:extLst>
                <a:ext uri="{63B3BB69-23CF-44E3-9099-C40C66FF867C}">
                  <a14:compatExt spid="_x0000_s36867"/>
                </a:ext>
                <a:ext uri="{FF2B5EF4-FFF2-40B4-BE49-F238E27FC236}">
                  <a16:creationId xmlns:a16="http://schemas.microsoft.com/office/drawing/2014/main" id="{00000000-0008-0000-0300-00000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255815</xdr:colOff>
          <xdr:row>9</xdr:row>
          <xdr:rowOff>32659</xdr:rowOff>
        </xdr:from>
        <xdr:to>
          <xdr:col>3</xdr:col>
          <xdr:colOff>92527</xdr:colOff>
          <xdr:row>16</xdr:row>
          <xdr:rowOff>82039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ages" spid="_x0000_s3701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55815" y="1817916"/>
              <a:ext cx="2291441" cy="1459080"/>
            </a:xfrm>
            <a:prstGeom prst="rect">
              <a:avLst/>
            </a:prstGeom>
            <a:effectLst>
              <a:glow rad="228600">
                <a:schemeClr val="accent5">
                  <a:satMod val="175000"/>
                  <a:alpha val="40000"/>
                </a:schemeClr>
              </a:glow>
            </a:effectLst>
          </xdr:spPr>
        </xdr:pic>
        <xdr:clientData/>
      </xdr:twoCellAnchor>
    </mc:Choice>
    <mc:Fallback/>
  </mc:AlternateContent>
  <xdr:twoCellAnchor editAs="oneCell">
    <xdr:from>
      <xdr:col>8</xdr:col>
      <xdr:colOff>664028</xdr:colOff>
      <xdr:row>0</xdr:row>
      <xdr:rowOff>136071</xdr:rowOff>
    </xdr:from>
    <xdr:to>
      <xdr:col>9</xdr:col>
      <xdr:colOff>89915</xdr:colOff>
      <xdr:row>3</xdr:row>
      <xdr:rowOff>65749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428" y="136071"/>
          <a:ext cx="966216" cy="664464"/>
        </a:xfrm>
        <a:prstGeom prst="rect">
          <a:avLst/>
        </a:prstGeom>
      </xdr:spPr>
    </xdr:pic>
    <xdr:clientData/>
  </xdr:twoCellAnchor>
  <xdr:twoCellAnchor editAs="oneCell">
    <xdr:from>
      <xdr:col>9</xdr:col>
      <xdr:colOff>299356</xdr:colOff>
      <xdr:row>0</xdr:row>
      <xdr:rowOff>70757</xdr:rowOff>
    </xdr:from>
    <xdr:to>
      <xdr:col>9</xdr:col>
      <xdr:colOff>1028131</xdr:colOff>
      <xdr:row>3</xdr:row>
      <xdr:rowOff>138902</xdr:rowOff>
    </xdr:to>
    <xdr:pic>
      <xdr:nvPicPr>
        <xdr:cNvPr id="3" name="Picture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9085" y="70757"/>
          <a:ext cx="728775" cy="8029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nowak/Documents/Nowak/Ufore/CityProjects/Baltimore/report%202009/report%20graph%20template%20balt%2020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nowak\My%20Documents\Nowak\UFORE\Reports\ReportsMaster\masterchar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nowak\My%20Documents\Nowak\Ufore\Energy\Coterminous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Conversions"/>
      <sheetName val="DBHTrees"/>
      <sheetName val="dbh top 10"/>
      <sheetName val="SppLU"/>
      <sheetName val="Summary"/>
      <sheetName val="Facts"/>
      <sheetName val="Sheet1"/>
      <sheetName val="TotalEst leaf bio"/>
      <sheetName val="TotalEst"/>
      <sheetName val="Citysum"/>
      <sheetName val="PivotCitysum"/>
      <sheetName val="Energy"/>
      <sheetName val="CarbDBH"/>
      <sheetName val="Gndcov"/>
      <sheetName val="VOC"/>
      <sheetName val="Pests"/>
      <sheetName val="PollutantsValue"/>
      <sheetName val="Native"/>
      <sheetName val="1 inch"/>
      <sheetName val="1 inch (2)"/>
      <sheetName val="1 inch 3"/>
      <sheetName val="Totest -all (3)"/>
      <sheetName val="Pivot by size"/>
      <sheetName val="spp allpivot (2)"/>
      <sheetName val="spp dbh pivot"/>
      <sheetName val="LU dbh pivot "/>
      <sheetName val="LA2"/>
      <sheetName val="DBHTrees spp"/>
      <sheetName val="1-inch dbh"/>
      <sheetName val="%Pop"/>
      <sheetName val="Pararea"/>
      <sheetName val="LAI"/>
      <sheetName val="%PopDBH"/>
      <sheetName val="%Native"/>
      <sheetName val="Groundcov"/>
      <sheetName val="Leafarea"/>
      <sheetName val="Pollution"/>
      <sheetName val="CarbSeq"/>
      <sheetName val="CarbonDBH"/>
      <sheetName val="Compensatory Value"/>
      <sheetName val="PestVal"/>
      <sheetName val="SpeciesList-App IV"/>
      <sheetName val="Top 20"/>
      <sheetName val="LUDist"/>
      <sheetName val="%ofLU"/>
      <sheetName val="%ofspp"/>
      <sheetName val="PollTable"/>
      <sheetName val="DBH 25"/>
      <sheetName val="DBH 10"/>
      <sheetName val="DBH 10 (2)"/>
      <sheetName val="TopLU1"/>
      <sheetName val="TopLU2"/>
      <sheetName val="TopLU3"/>
      <sheetName val="TopLU4"/>
      <sheetName val="TopLU5"/>
      <sheetName val="TopLU6"/>
      <sheetName val="TopLU7"/>
      <sheetName val="TopLU8"/>
    </sheetNames>
    <sheetDataSet>
      <sheetData sheetId="0">
        <row r="1">
          <cell r="B1" t="str">
            <v>Chicago</v>
          </cell>
        </row>
        <row r="20">
          <cell r="B20">
            <v>2409</v>
          </cell>
        </row>
        <row r="24">
          <cell r="C24">
            <v>568000</v>
          </cell>
        </row>
        <row r="26">
          <cell r="C26">
            <v>18600</v>
          </cell>
        </row>
        <row r="28">
          <cell r="B28">
            <v>3305000</v>
          </cell>
          <cell r="F28">
            <v>93900</v>
          </cell>
        </row>
        <row r="71">
          <cell r="B71">
            <v>72.3</v>
          </cell>
        </row>
      </sheetData>
      <sheetData sheetId="1">
        <row r="7">
          <cell r="B7">
            <v>22.8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>
            <v>58.323333333333345</v>
          </cell>
        </row>
      </sheetData>
      <sheetData sheetId="8" refreshError="1"/>
      <sheetData sheetId="9" refreshError="1"/>
      <sheetData sheetId="10">
        <row r="10">
          <cell r="B10" t="str">
            <v>American beech</v>
          </cell>
          <cell r="C10">
            <v>11.3</v>
          </cell>
          <cell r="D10">
            <v>280300</v>
          </cell>
          <cell r="E10">
            <v>84984</v>
          </cell>
          <cell r="F10">
            <v>7.7</v>
          </cell>
          <cell r="G10">
            <v>40197.17</v>
          </cell>
          <cell r="H10">
            <v>16935.509999999998</v>
          </cell>
          <cell r="I10">
            <v>8.8000000000000007</v>
          </cell>
          <cell r="J10">
            <v>1481.1</v>
          </cell>
          <cell r="K10">
            <v>527.87</v>
          </cell>
          <cell r="L10">
            <v>1334</v>
          </cell>
          <cell r="M10">
            <v>457.13</v>
          </cell>
          <cell r="N10">
            <v>11</v>
          </cell>
          <cell r="O10">
            <v>26.408000000000001</v>
          </cell>
          <cell r="P10">
            <v>8.0570000000000004</v>
          </cell>
          <cell r="Q10">
            <v>6.5</v>
          </cell>
          <cell r="R10">
            <v>1125.33</v>
          </cell>
          <cell r="S10">
            <v>343.31</v>
          </cell>
          <cell r="T10">
            <v>8.6</v>
          </cell>
          <cell r="U10">
            <v>297355316</v>
          </cell>
          <cell r="V10">
            <v>116373546</v>
          </cell>
          <cell r="Y10">
            <v>0.97345132743362828</v>
          </cell>
        </row>
        <row r="11">
          <cell r="B11" t="str">
            <v>Black locust</v>
          </cell>
          <cell r="C11">
            <v>7.1</v>
          </cell>
          <cell r="D11">
            <v>176550</v>
          </cell>
          <cell r="E11">
            <v>106745</v>
          </cell>
          <cell r="F11">
            <v>6.6</v>
          </cell>
          <cell r="G11">
            <v>34259.440000000002</v>
          </cell>
          <cell r="H11">
            <v>19271.990000000002</v>
          </cell>
          <cell r="I11">
            <v>5.8</v>
          </cell>
          <cell r="J11">
            <v>977.92</v>
          </cell>
          <cell r="K11">
            <v>452.34</v>
          </cell>
          <cell r="L11">
            <v>284.31</v>
          </cell>
          <cell r="M11">
            <v>296.73</v>
          </cell>
          <cell r="N11">
            <v>2.2999999999999998</v>
          </cell>
          <cell r="O11">
            <v>5.585</v>
          </cell>
          <cell r="P11">
            <v>2.2080000000000002</v>
          </cell>
          <cell r="Q11">
            <v>1.7</v>
          </cell>
          <cell r="R11">
            <v>300.68</v>
          </cell>
          <cell r="S11">
            <v>118.88</v>
          </cell>
          <cell r="T11">
            <v>4</v>
          </cell>
          <cell r="U11">
            <v>138759201</v>
          </cell>
          <cell r="V11">
            <v>66236455</v>
          </cell>
          <cell r="Y11">
            <v>0.323943661971831</v>
          </cell>
        </row>
        <row r="12">
          <cell r="B12" t="str">
            <v>American elm</v>
          </cell>
          <cell r="C12">
            <v>5.8</v>
          </cell>
          <cell r="D12">
            <v>143667</v>
          </cell>
          <cell r="E12">
            <v>55745</v>
          </cell>
          <cell r="F12">
            <v>2.9</v>
          </cell>
          <cell r="G12">
            <v>15019.67</v>
          </cell>
          <cell r="H12">
            <v>8444.57</v>
          </cell>
          <cell r="I12">
            <v>4.2</v>
          </cell>
          <cell r="J12">
            <v>711.23</v>
          </cell>
          <cell r="K12">
            <v>287.37</v>
          </cell>
          <cell r="L12">
            <v>628.36</v>
          </cell>
          <cell r="M12">
            <v>248.04</v>
          </cell>
          <cell r="N12">
            <v>5.7</v>
          </cell>
          <cell r="O12">
            <v>13.775</v>
          </cell>
          <cell r="P12">
            <v>6.0279999999999996</v>
          </cell>
          <cell r="Q12">
            <v>5.7</v>
          </cell>
          <cell r="R12">
            <v>1001.87</v>
          </cell>
          <cell r="S12">
            <v>438.37</v>
          </cell>
          <cell r="T12">
            <v>3.4</v>
          </cell>
          <cell r="U12">
            <v>118381179</v>
          </cell>
          <cell r="V12">
            <v>55257781</v>
          </cell>
          <cell r="Y12">
            <v>0.98275862068965525</v>
          </cell>
        </row>
        <row r="13">
          <cell r="B13" t="str">
            <v>Tree of heaven</v>
          </cell>
          <cell r="C13">
            <v>5.6</v>
          </cell>
          <cell r="D13">
            <v>138232</v>
          </cell>
          <cell r="E13">
            <v>43633</v>
          </cell>
          <cell r="F13">
            <v>3.3</v>
          </cell>
          <cell r="G13">
            <v>17010.62</v>
          </cell>
          <cell r="H13">
            <v>6379.79</v>
          </cell>
          <cell r="I13">
            <v>5</v>
          </cell>
          <cell r="J13">
            <v>846.15</v>
          </cell>
          <cell r="K13">
            <v>313.32</v>
          </cell>
          <cell r="L13">
            <v>-337.31</v>
          </cell>
          <cell r="M13">
            <v>921.66</v>
          </cell>
          <cell r="N13">
            <v>2.6</v>
          </cell>
          <cell r="O13">
            <v>6.2279999999999998</v>
          </cell>
          <cell r="P13">
            <v>2.3330000000000002</v>
          </cell>
          <cell r="Q13">
            <v>2.7</v>
          </cell>
          <cell r="R13">
            <v>466.35</v>
          </cell>
          <cell r="S13">
            <v>174.68</v>
          </cell>
          <cell r="T13">
            <v>2.2000000000000002</v>
          </cell>
          <cell r="U13">
            <v>77210117</v>
          </cell>
          <cell r="V13">
            <v>31104978</v>
          </cell>
          <cell r="Y13">
            <v>0.46428571428571436</v>
          </cell>
        </row>
        <row r="14">
          <cell r="B14" t="str">
            <v>White ash</v>
          </cell>
          <cell r="C14">
            <v>5.2</v>
          </cell>
          <cell r="D14">
            <v>128199</v>
          </cell>
          <cell r="E14">
            <v>56480</v>
          </cell>
          <cell r="F14">
            <v>4.3</v>
          </cell>
          <cell r="G14">
            <v>22229.52</v>
          </cell>
          <cell r="H14">
            <v>10243.66</v>
          </cell>
          <cell r="I14">
            <v>5.7</v>
          </cell>
          <cell r="J14">
            <v>963.45</v>
          </cell>
          <cell r="K14">
            <v>401.72</v>
          </cell>
          <cell r="L14">
            <v>677.17</v>
          </cell>
          <cell r="M14">
            <v>375.99</v>
          </cell>
          <cell r="N14">
            <v>3.6</v>
          </cell>
          <cell r="O14">
            <v>8.6349999999999998</v>
          </cell>
          <cell r="P14">
            <v>3.7989999999999999</v>
          </cell>
          <cell r="Q14">
            <v>2.8</v>
          </cell>
          <cell r="R14">
            <v>490.65</v>
          </cell>
          <cell r="S14">
            <v>215.83</v>
          </cell>
          <cell r="T14">
            <v>3.7</v>
          </cell>
          <cell r="U14">
            <v>126267075</v>
          </cell>
          <cell r="V14">
            <v>52790485</v>
          </cell>
          <cell r="Y14">
            <v>0.69230769230769229</v>
          </cell>
        </row>
        <row r="15">
          <cell r="B15" t="str">
            <v>Black cherry</v>
          </cell>
          <cell r="C15">
            <v>4.9000000000000004</v>
          </cell>
          <cell r="D15">
            <v>121171</v>
          </cell>
          <cell r="E15">
            <v>38654</v>
          </cell>
          <cell r="F15">
            <v>2.2999999999999998</v>
          </cell>
          <cell r="G15">
            <v>12010.62</v>
          </cell>
          <cell r="H15">
            <v>7317.64</v>
          </cell>
          <cell r="I15">
            <v>3.3</v>
          </cell>
          <cell r="J15">
            <v>560.12</v>
          </cell>
          <cell r="K15">
            <v>269.26</v>
          </cell>
          <cell r="L15">
            <v>395.41</v>
          </cell>
          <cell r="M15">
            <v>199.82</v>
          </cell>
          <cell r="N15">
            <v>1.3</v>
          </cell>
          <cell r="O15">
            <v>3.0150000000000001</v>
          </cell>
          <cell r="P15">
            <v>1.127</v>
          </cell>
          <cell r="Q15">
            <v>1.3</v>
          </cell>
          <cell r="R15">
            <v>233.85</v>
          </cell>
          <cell r="S15">
            <v>87.39</v>
          </cell>
          <cell r="T15">
            <v>1.5</v>
          </cell>
          <cell r="U15">
            <v>52810189</v>
          </cell>
          <cell r="V15">
            <v>28069096</v>
          </cell>
          <cell r="Y15">
            <v>0.26530612244897961</v>
          </cell>
        </row>
        <row r="16">
          <cell r="B16" t="str">
            <v>White mulberry</v>
          </cell>
          <cell r="C16">
            <v>4.3</v>
          </cell>
          <cell r="D16">
            <v>106721</v>
          </cell>
          <cell r="E16">
            <v>31696</v>
          </cell>
          <cell r="F16">
            <v>4.7</v>
          </cell>
          <cell r="G16">
            <v>24701.99</v>
          </cell>
          <cell r="H16">
            <v>13960.26</v>
          </cell>
          <cell r="I16">
            <v>4.5999999999999996</v>
          </cell>
          <cell r="J16">
            <v>768.71</v>
          </cell>
          <cell r="K16">
            <v>294.77</v>
          </cell>
          <cell r="L16">
            <v>603.99</v>
          </cell>
          <cell r="M16">
            <v>212.34</v>
          </cell>
          <cell r="N16">
            <v>2.9</v>
          </cell>
          <cell r="O16">
            <v>6.9960000000000004</v>
          </cell>
          <cell r="P16">
            <v>2.524</v>
          </cell>
          <cell r="Q16">
            <v>2.9</v>
          </cell>
          <cell r="R16">
            <v>511.72</v>
          </cell>
          <cell r="S16">
            <v>184.63</v>
          </cell>
          <cell r="T16">
            <v>4.0999999999999996</v>
          </cell>
          <cell r="U16">
            <v>140545943</v>
          </cell>
          <cell r="V16">
            <v>68315966</v>
          </cell>
          <cell r="Y16">
            <v>0.67441860465116277</v>
          </cell>
        </row>
        <row r="17">
          <cell r="B17" t="str">
            <v>Northern red oak</v>
          </cell>
          <cell r="C17">
            <v>3.7</v>
          </cell>
          <cell r="D17">
            <v>92794</v>
          </cell>
          <cell r="E17">
            <v>29851</v>
          </cell>
          <cell r="F17">
            <v>10.3</v>
          </cell>
          <cell r="G17">
            <v>53909.47</v>
          </cell>
          <cell r="H17">
            <v>18749.849999999999</v>
          </cell>
          <cell r="I17">
            <v>6.2</v>
          </cell>
          <cell r="J17">
            <v>1044.46</v>
          </cell>
          <cell r="K17">
            <v>392.4</v>
          </cell>
          <cell r="L17">
            <v>129.43</v>
          </cell>
          <cell r="M17">
            <v>255.72</v>
          </cell>
          <cell r="N17">
            <v>5.7</v>
          </cell>
          <cell r="O17">
            <v>13.737</v>
          </cell>
          <cell r="P17">
            <v>5.0019999999999998</v>
          </cell>
          <cell r="Q17">
            <v>6.3</v>
          </cell>
          <cell r="R17">
            <v>1094.55</v>
          </cell>
          <cell r="S17">
            <v>398.6</v>
          </cell>
          <cell r="T17">
            <v>8</v>
          </cell>
          <cell r="U17">
            <v>276436240</v>
          </cell>
          <cell r="V17">
            <v>97600757</v>
          </cell>
          <cell r="Y17">
            <v>1.5405405405405406</v>
          </cell>
        </row>
        <row r="18">
          <cell r="B18" t="str">
            <v>Red maple</v>
          </cell>
          <cell r="C18">
            <v>3.6</v>
          </cell>
          <cell r="D18">
            <v>89293</v>
          </cell>
          <cell r="E18">
            <v>21676</v>
          </cell>
          <cell r="F18">
            <v>3.9</v>
          </cell>
          <cell r="G18">
            <v>20452.93</v>
          </cell>
          <cell r="H18">
            <v>8355.2900000000009</v>
          </cell>
          <cell r="I18">
            <v>4.9000000000000004</v>
          </cell>
          <cell r="J18">
            <v>829.63</v>
          </cell>
          <cell r="K18">
            <v>305.2</v>
          </cell>
          <cell r="L18">
            <v>734.8</v>
          </cell>
          <cell r="M18">
            <v>280.3</v>
          </cell>
          <cell r="N18">
            <v>5</v>
          </cell>
          <cell r="O18">
            <v>11.942</v>
          </cell>
          <cell r="P18">
            <v>4</v>
          </cell>
          <cell r="Q18">
            <v>4.5999999999999996</v>
          </cell>
          <cell r="R18">
            <v>804.2</v>
          </cell>
          <cell r="S18">
            <v>269.39</v>
          </cell>
          <cell r="T18">
            <v>4.5</v>
          </cell>
          <cell r="U18">
            <v>153508896</v>
          </cell>
          <cell r="V18">
            <v>57811104</v>
          </cell>
          <cell r="Y18">
            <v>1.3888888888888888</v>
          </cell>
        </row>
        <row r="19">
          <cell r="B19" t="str">
            <v>White oak</v>
          </cell>
          <cell r="C19">
            <v>3.2</v>
          </cell>
          <cell r="D19">
            <v>79103</v>
          </cell>
          <cell r="E19">
            <v>35318</v>
          </cell>
          <cell r="F19">
            <v>5</v>
          </cell>
          <cell r="G19">
            <v>26095.98</v>
          </cell>
          <cell r="H19">
            <v>10178.59</v>
          </cell>
          <cell r="I19">
            <v>4.2</v>
          </cell>
          <cell r="J19">
            <v>699.99</v>
          </cell>
          <cell r="K19">
            <v>241.53</v>
          </cell>
          <cell r="L19">
            <v>567.58000000000004</v>
          </cell>
          <cell r="M19">
            <v>183.14</v>
          </cell>
          <cell r="N19">
            <v>2.7</v>
          </cell>
          <cell r="O19">
            <v>6.5810000000000004</v>
          </cell>
          <cell r="P19">
            <v>2.4</v>
          </cell>
          <cell r="Q19">
            <v>2.7</v>
          </cell>
          <cell r="R19">
            <v>478.72</v>
          </cell>
          <cell r="S19">
            <v>174.58</v>
          </cell>
          <cell r="T19">
            <v>6</v>
          </cell>
          <cell r="U19">
            <v>207538194</v>
          </cell>
          <cell r="V19">
            <v>80763703</v>
          </cell>
          <cell r="Y19">
            <v>0.84375</v>
          </cell>
        </row>
        <row r="20">
          <cell r="B20" t="str">
            <v>Green ash</v>
          </cell>
          <cell r="C20">
            <v>3.2</v>
          </cell>
          <cell r="D20">
            <v>78444</v>
          </cell>
          <cell r="E20">
            <v>38386</v>
          </cell>
          <cell r="F20">
            <v>0.8</v>
          </cell>
          <cell r="G20">
            <v>4411.92</v>
          </cell>
          <cell r="H20">
            <v>2030.97</v>
          </cell>
          <cell r="I20">
            <v>1.1000000000000001</v>
          </cell>
          <cell r="J20">
            <v>191.75</v>
          </cell>
          <cell r="K20">
            <v>67.98</v>
          </cell>
          <cell r="L20">
            <v>174.36</v>
          </cell>
          <cell r="M20">
            <v>60.73</v>
          </cell>
          <cell r="N20">
            <v>2.2000000000000002</v>
          </cell>
          <cell r="O20">
            <v>5.2350000000000003</v>
          </cell>
          <cell r="P20">
            <v>2.052</v>
          </cell>
          <cell r="Q20">
            <v>2</v>
          </cell>
          <cell r="R20">
            <v>341.45</v>
          </cell>
          <cell r="S20">
            <v>133.84</v>
          </cell>
          <cell r="T20">
            <v>1.5</v>
          </cell>
          <cell r="U20">
            <v>53030327</v>
          </cell>
          <cell r="V20">
            <v>24127662</v>
          </cell>
          <cell r="Y20">
            <v>0.6875</v>
          </cell>
        </row>
        <row r="21">
          <cell r="B21" t="str">
            <v>Boxelder</v>
          </cell>
          <cell r="C21">
            <v>2.9</v>
          </cell>
          <cell r="D21">
            <v>72820</v>
          </cell>
          <cell r="E21">
            <v>29055</v>
          </cell>
          <cell r="F21">
            <v>3.2</v>
          </cell>
          <cell r="G21">
            <v>16599.060000000001</v>
          </cell>
          <cell r="H21">
            <v>7502.08</v>
          </cell>
          <cell r="I21">
            <v>3.5</v>
          </cell>
          <cell r="J21">
            <v>588.34</v>
          </cell>
          <cell r="K21">
            <v>213.19</v>
          </cell>
          <cell r="L21">
            <v>495.07</v>
          </cell>
          <cell r="M21">
            <v>187.19</v>
          </cell>
          <cell r="N21">
            <v>2.4</v>
          </cell>
          <cell r="O21">
            <v>5.6449999999999996</v>
          </cell>
          <cell r="P21">
            <v>2.1930000000000001</v>
          </cell>
          <cell r="Q21">
            <v>3</v>
          </cell>
          <cell r="R21">
            <v>516.41999999999996</v>
          </cell>
          <cell r="S21">
            <v>200.63</v>
          </cell>
          <cell r="T21">
            <v>1.8</v>
          </cell>
          <cell r="U21">
            <v>62448865</v>
          </cell>
          <cell r="V21">
            <v>24498879</v>
          </cell>
          <cell r="Y21">
            <v>0.82758620689655171</v>
          </cell>
        </row>
        <row r="22">
          <cell r="B22" t="str">
            <v>Silver maple</v>
          </cell>
          <cell r="C22">
            <v>2.8</v>
          </cell>
          <cell r="D22">
            <v>68851</v>
          </cell>
          <cell r="E22">
            <v>24923</v>
          </cell>
          <cell r="F22">
            <v>7.9</v>
          </cell>
          <cell r="G22">
            <v>41482.61</v>
          </cell>
          <cell r="H22">
            <v>16826.53</v>
          </cell>
          <cell r="I22">
            <v>6.3</v>
          </cell>
          <cell r="J22">
            <v>1062.46</v>
          </cell>
          <cell r="K22">
            <v>421.61</v>
          </cell>
          <cell r="L22">
            <v>540.53</v>
          </cell>
          <cell r="M22">
            <v>273.5</v>
          </cell>
          <cell r="N22">
            <v>7.1</v>
          </cell>
          <cell r="O22">
            <v>17.135999999999999</v>
          </cell>
          <cell r="P22">
            <v>7.2140000000000004</v>
          </cell>
          <cell r="Q22">
            <v>5.2</v>
          </cell>
          <cell r="R22">
            <v>901.92</v>
          </cell>
          <cell r="S22">
            <v>379.66</v>
          </cell>
          <cell r="T22">
            <v>7</v>
          </cell>
          <cell r="U22">
            <v>240923515</v>
          </cell>
          <cell r="V22">
            <v>95195649</v>
          </cell>
          <cell r="Y22">
            <v>2.5357142857142856</v>
          </cell>
        </row>
        <row r="23">
          <cell r="B23" t="str">
            <v>Flowering dogwood</v>
          </cell>
          <cell r="C23">
            <v>2.6</v>
          </cell>
          <cell r="D23">
            <v>65637</v>
          </cell>
          <cell r="E23">
            <v>21819</v>
          </cell>
          <cell r="F23">
            <v>0.4</v>
          </cell>
          <cell r="G23">
            <v>2258.04</v>
          </cell>
          <cell r="H23">
            <v>1092.27</v>
          </cell>
          <cell r="I23">
            <v>1.2</v>
          </cell>
          <cell r="J23">
            <v>193.54</v>
          </cell>
          <cell r="K23">
            <v>74.819999999999993</v>
          </cell>
          <cell r="L23">
            <v>172.45</v>
          </cell>
          <cell r="M23">
            <v>70.67</v>
          </cell>
          <cell r="N23">
            <v>0.9</v>
          </cell>
          <cell r="O23">
            <v>2.1680000000000001</v>
          </cell>
          <cell r="P23">
            <v>0.76</v>
          </cell>
          <cell r="Q23">
            <v>0.7</v>
          </cell>
          <cell r="R23">
            <v>125.97</v>
          </cell>
          <cell r="S23">
            <v>44.18</v>
          </cell>
          <cell r="T23">
            <v>0.7</v>
          </cell>
          <cell r="U23">
            <v>24913317</v>
          </cell>
          <cell r="V23">
            <v>11346824</v>
          </cell>
          <cell r="Y23">
            <v>0.34615384615384615</v>
          </cell>
        </row>
        <row r="24">
          <cell r="B24" t="str">
            <v>Tulip tree</v>
          </cell>
          <cell r="C24">
            <v>2.4</v>
          </cell>
          <cell r="D24">
            <v>59388</v>
          </cell>
          <cell r="E24">
            <v>19130</v>
          </cell>
          <cell r="F24">
            <v>7.6</v>
          </cell>
          <cell r="G24">
            <v>39490.129999999997</v>
          </cell>
          <cell r="H24">
            <v>12476.48</v>
          </cell>
          <cell r="I24">
            <v>6</v>
          </cell>
          <cell r="J24">
            <v>1012.35</v>
          </cell>
          <cell r="K24">
            <v>309.86</v>
          </cell>
          <cell r="L24">
            <v>877.97</v>
          </cell>
          <cell r="M24">
            <v>269.64999999999998</v>
          </cell>
          <cell r="N24">
            <v>10.9</v>
          </cell>
          <cell r="O24">
            <v>26.163</v>
          </cell>
          <cell r="P24">
            <v>7.7539999999999996</v>
          </cell>
          <cell r="Q24">
            <v>8.9</v>
          </cell>
          <cell r="R24">
            <v>1542.26</v>
          </cell>
          <cell r="S24">
            <v>457.06</v>
          </cell>
          <cell r="T24">
            <v>9.5</v>
          </cell>
          <cell r="U24">
            <v>327308515</v>
          </cell>
          <cell r="V24">
            <v>96589442</v>
          </cell>
          <cell r="Y24">
            <v>4.541666666666667</v>
          </cell>
        </row>
        <row r="25">
          <cell r="B25" t="str">
            <v>Eastern white pine</v>
          </cell>
          <cell r="C25">
            <v>1.5</v>
          </cell>
          <cell r="D25">
            <v>36982</v>
          </cell>
          <cell r="E25">
            <v>19580</v>
          </cell>
          <cell r="F25">
            <v>1</v>
          </cell>
          <cell r="G25">
            <v>5068.0200000000004</v>
          </cell>
          <cell r="H25">
            <v>2669.72</v>
          </cell>
          <cell r="I25">
            <v>1.2</v>
          </cell>
          <cell r="J25">
            <v>204.82</v>
          </cell>
          <cell r="K25">
            <v>105.19</v>
          </cell>
          <cell r="L25">
            <v>186.19</v>
          </cell>
          <cell r="M25">
            <v>95.29</v>
          </cell>
          <cell r="N25">
            <v>2.2999999999999998</v>
          </cell>
          <cell r="O25">
            <v>5.5979999999999999</v>
          </cell>
          <cell r="P25">
            <v>2.5619999999999998</v>
          </cell>
          <cell r="Q25">
            <v>2.1</v>
          </cell>
          <cell r="R25">
            <v>360.01</v>
          </cell>
          <cell r="S25">
            <v>164.74</v>
          </cell>
          <cell r="T25">
            <v>2.7</v>
          </cell>
          <cell r="U25">
            <v>92773566</v>
          </cell>
          <cell r="V25">
            <v>54747605</v>
          </cell>
          <cell r="Y25">
            <v>1.5333333333333332</v>
          </cell>
        </row>
        <row r="26">
          <cell r="B26" t="str">
            <v>Slippery elm</v>
          </cell>
          <cell r="C26">
            <v>1.5</v>
          </cell>
          <cell r="D26">
            <v>36915</v>
          </cell>
          <cell r="E26">
            <v>17556</v>
          </cell>
          <cell r="F26">
            <v>0.4</v>
          </cell>
          <cell r="G26">
            <v>1974</v>
          </cell>
          <cell r="H26">
            <v>1093.96</v>
          </cell>
          <cell r="I26">
            <v>0.8</v>
          </cell>
          <cell r="J26">
            <v>128.6</v>
          </cell>
          <cell r="K26">
            <v>66.91</v>
          </cell>
          <cell r="L26">
            <v>122.51</v>
          </cell>
          <cell r="M26">
            <v>63.08</v>
          </cell>
          <cell r="N26">
            <v>0.7</v>
          </cell>
          <cell r="O26">
            <v>1.655</v>
          </cell>
          <cell r="P26">
            <v>0.90600000000000003</v>
          </cell>
          <cell r="Q26">
            <v>0.4</v>
          </cell>
          <cell r="R26">
            <v>74.099999999999994</v>
          </cell>
          <cell r="S26">
            <v>40.56</v>
          </cell>
          <cell r="T26">
            <v>0.6</v>
          </cell>
          <cell r="U26">
            <v>20419099</v>
          </cell>
          <cell r="V26">
            <v>10992435</v>
          </cell>
          <cell r="Y26">
            <v>0.46666666666666662</v>
          </cell>
        </row>
        <row r="27">
          <cell r="B27" t="str">
            <v>Plum spp</v>
          </cell>
          <cell r="C27">
            <v>1.4</v>
          </cell>
          <cell r="D27">
            <v>35471</v>
          </cell>
          <cell r="E27">
            <v>11112</v>
          </cell>
          <cell r="F27">
            <v>1.2</v>
          </cell>
          <cell r="G27">
            <v>6144.1</v>
          </cell>
          <cell r="H27">
            <v>3635.64</v>
          </cell>
          <cell r="I27">
            <v>1.8</v>
          </cell>
          <cell r="J27">
            <v>305.81</v>
          </cell>
          <cell r="K27">
            <v>141.34</v>
          </cell>
          <cell r="L27">
            <v>272.58999999999997</v>
          </cell>
          <cell r="M27">
            <v>126.75</v>
          </cell>
          <cell r="N27">
            <v>0.9</v>
          </cell>
          <cell r="O27">
            <v>2.1680000000000001</v>
          </cell>
          <cell r="P27">
            <v>1.141</v>
          </cell>
          <cell r="Q27">
            <v>1</v>
          </cell>
          <cell r="R27">
            <v>167.77</v>
          </cell>
          <cell r="S27">
            <v>88.32</v>
          </cell>
          <cell r="T27">
            <v>1</v>
          </cell>
          <cell r="U27">
            <v>32843689</v>
          </cell>
          <cell r="V27">
            <v>17354423</v>
          </cell>
          <cell r="Y27">
            <v>0.6428571428571429</v>
          </cell>
        </row>
        <row r="28">
          <cell r="B28" t="str">
            <v>Willow oak</v>
          </cell>
          <cell r="C28">
            <v>1.4</v>
          </cell>
          <cell r="D28">
            <v>34641</v>
          </cell>
          <cell r="E28">
            <v>15955</v>
          </cell>
          <cell r="F28">
            <v>1.9</v>
          </cell>
          <cell r="G28">
            <v>9948.74</v>
          </cell>
          <cell r="H28">
            <v>5239.22</v>
          </cell>
          <cell r="I28">
            <v>1.5</v>
          </cell>
          <cell r="J28">
            <v>252.66</v>
          </cell>
          <cell r="K28">
            <v>119.28</v>
          </cell>
          <cell r="L28">
            <v>194.99</v>
          </cell>
          <cell r="M28">
            <v>105.16</v>
          </cell>
          <cell r="N28">
            <v>1.7</v>
          </cell>
          <cell r="O28">
            <v>4.1020000000000003</v>
          </cell>
          <cell r="P28">
            <v>2.56</v>
          </cell>
          <cell r="Q28">
            <v>2.1</v>
          </cell>
          <cell r="R28">
            <v>363.88</v>
          </cell>
          <cell r="S28">
            <v>227.08</v>
          </cell>
          <cell r="T28">
            <v>2.5</v>
          </cell>
          <cell r="U28">
            <v>84451135</v>
          </cell>
          <cell r="V28">
            <v>43801894</v>
          </cell>
          <cell r="Y28">
            <v>1.2142857142857144</v>
          </cell>
        </row>
        <row r="29">
          <cell r="B29" t="str">
            <v>Unknown</v>
          </cell>
          <cell r="C29">
            <v>1.3</v>
          </cell>
          <cell r="D29">
            <v>32204</v>
          </cell>
          <cell r="E29">
            <v>10637</v>
          </cell>
          <cell r="F29">
            <v>0.2</v>
          </cell>
          <cell r="G29">
            <v>898.39</v>
          </cell>
          <cell r="H29">
            <v>548.54</v>
          </cell>
          <cell r="I29">
            <v>0</v>
          </cell>
          <cell r="J29">
            <v>6.85</v>
          </cell>
          <cell r="K29">
            <v>6.84</v>
          </cell>
          <cell r="L29">
            <v>-99.61</v>
          </cell>
          <cell r="M29">
            <v>52.19</v>
          </cell>
          <cell r="N29">
            <v>0</v>
          </cell>
          <cell r="O29">
            <v>1.7999999999999999E-2</v>
          </cell>
          <cell r="P29">
            <v>1.7999999999999999E-2</v>
          </cell>
          <cell r="Q29">
            <v>0</v>
          </cell>
          <cell r="R29">
            <v>1.02</v>
          </cell>
          <cell r="S29">
            <v>1.02</v>
          </cell>
          <cell r="T29">
            <v>0</v>
          </cell>
          <cell r="U29">
            <v>347752</v>
          </cell>
          <cell r="V29">
            <v>347717</v>
          </cell>
          <cell r="Y29">
            <v>0</v>
          </cell>
        </row>
        <row r="30">
          <cell r="B30" t="str">
            <v>American hornbeam</v>
          </cell>
          <cell r="C30">
            <v>1.2</v>
          </cell>
          <cell r="D30">
            <v>30424</v>
          </cell>
          <cell r="E30">
            <v>12578</v>
          </cell>
          <cell r="F30">
            <v>0.2</v>
          </cell>
          <cell r="G30">
            <v>835.18</v>
          </cell>
          <cell r="H30">
            <v>665.49</v>
          </cell>
          <cell r="I30">
            <v>0.4</v>
          </cell>
          <cell r="J30">
            <v>59.94</v>
          </cell>
          <cell r="K30">
            <v>37.94</v>
          </cell>
          <cell r="L30">
            <v>45.65</v>
          </cell>
          <cell r="M30">
            <v>35.97</v>
          </cell>
          <cell r="N30">
            <v>0.6</v>
          </cell>
          <cell r="O30">
            <v>1.4239999999999999</v>
          </cell>
          <cell r="P30">
            <v>0.81</v>
          </cell>
          <cell r="Q30">
            <v>0.5</v>
          </cell>
          <cell r="R30">
            <v>85.76</v>
          </cell>
          <cell r="S30">
            <v>48.8</v>
          </cell>
          <cell r="T30">
            <v>0.2</v>
          </cell>
          <cell r="U30">
            <v>8167015</v>
          </cell>
          <cell r="V30">
            <v>6568358</v>
          </cell>
          <cell r="Y30">
            <v>0.5</v>
          </cell>
        </row>
        <row r="31">
          <cell r="B31" t="str">
            <v>Sugar maple</v>
          </cell>
          <cell r="C31">
            <v>1.2</v>
          </cell>
          <cell r="D31">
            <v>29324</v>
          </cell>
          <cell r="E31">
            <v>13069</v>
          </cell>
          <cell r="F31">
            <v>0.2</v>
          </cell>
          <cell r="G31">
            <v>1231.7</v>
          </cell>
          <cell r="H31">
            <v>717.14</v>
          </cell>
          <cell r="I31">
            <v>0.5</v>
          </cell>
          <cell r="J31">
            <v>80.55</v>
          </cell>
          <cell r="K31">
            <v>45.54</v>
          </cell>
          <cell r="L31">
            <v>-12.6</v>
          </cell>
          <cell r="M31">
            <v>77.84</v>
          </cell>
          <cell r="N31">
            <v>0.7</v>
          </cell>
          <cell r="O31">
            <v>1.6319999999999999</v>
          </cell>
          <cell r="P31">
            <v>0.98399999999999999</v>
          </cell>
          <cell r="Q31">
            <v>0.6</v>
          </cell>
          <cell r="R31">
            <v>98.29</v>
          </cell>
          <cell r="S31">
            <v>59.27</v>
          </cell>
          <cell r="T31">
            <v>0.2</v>
          </cell>
          <cell r="U31">
            <v>8050715</v>
          </cell>
          <cell r="V31">
            <v>5145288</v>
          </cell>
          <cell r="Y31">
            <v>0.58333333333333337</v>
          </cell>
        </row>
        <row r="32">
          <cell r="B32" t="str">
            <v>American sycamore</v>
          </cell>
          <cell r="C32">
            <v>1.2</v>
          </cell>
          <cell r="D32">
            <v>28749</v>
          </cell>
          <cell r="E32">
            <v>24862</v>
          </cell>
          <cell r="F32">
            <v>1.8</v>
          </cell>
          <cell r="G32">
            <v>9521.66</v>
          </cell>
          <cell r="H32">
            <v>6975.48</v>
          </cell>
          <cell r="I32">
            <v>1.6</v>
          </cell>
          <cell r="J32">
            <v>272.63</v>
          </cell>
          <cell r="K32">
            <v>194.23</v>
          </cell>
          <cell r="L32">
            <v>185.37</v>
          </cell>
          <cell r="M32">
            <v>120.28</v>
          </cell>
          <cell r="N32">
            <v>2.8</v>
          </cell>
          <cell r="O32">
            <v>6.6529999999999996</v>
          </cell>
          <cell r="P32">
            <v>4.91</v>
          </cell>
          <cell r="Q32">
            <v>1.8</v>
          </cell>
          <cell r="R32">
            <v>322.32</v>
          </cell>
          <cell r="S32">
            <v>237.89</v>
          </cell>
          <cell r="T32">
            <v>1.2</v>
          </cell>
          <cell r="U32">
            <v>42186375</v>
          </cell>
          <cell r="V32">
            <v>31668392</v>
          </cell>
          <cell r="Y32">
            <v>2.3333333333333335</v>
          </cell>
        </row>
        <row r="33">
          <cell r="B33" t="str">
            <v>Alternateleaf dogwood</v>
          </cell>
          <cell r="C33">
            <v>1.1000000000000001</v>
          </cell>
          <cell r="D33">
            <v>28016</v>
          </cell>
          <cell r="E33">
            <v>28007</v>
          </cell>
          <cell r="F33">
            <v>0</v>
          </cell>
          <cell r="G33">
            <v>47.46</v>
          </cell>
          <cell r="H33">
            <v>47.45</v>
          </cell>
          <cell r="I33">
            <v>0</v>
          </cell>
          <cell r="J33">
            <v>8.31</v>
          </cell>
          <cell r="K33">
            <v>8.3000000000000007</v>
          </cell>
          <cell r="L33">
            <v>7.81</v>
          </cell>
          <cell r="M33">
            <v>7.81</v>
          </cell>
          <cell r="N33">
            <v>0.1</v>
          </cell>
          <cell r="O33">
            <v>0.31</v>
          </cell>
          <cell r="P33">
            <v>0.31</v>
          </cell>
          <cell r="Q33">
            <v>0.1</v>
          </cell>
          <cell r="R33">
            <v>20.7</v>
          </cell>
          <cell r="S33">
            <v>20.69</v>
          </cell>
          <cell r="T33">
            <v>0</v>
          </cell>
          <cell r="U33">
            <v>259071</v>
          </cell>
          <cell r="V33">
            <v>258992</v>
          </cell>
          <cell r="Y33">
            <v>9.0909090909090912E-2</v>
          </cell>
        </row>
        <row r="34">
          <cell r="B34" t="str">
            <v>Norway spruce</v>
          </cell>
          <cell r="C34">
            <v>1.1000000000000001</v>
          </cell>
          <cell r="D34">
            <v>26497</v>
          </cell>
          <cell r="E34">
            <v>13825</v>
          </cell>
          <cell r="F34">
            <v>2.5</v>
          </cell>
          <cell r="G34">
            <v>12885.02</v>
          </cell>
          <cell r="H34">
            <v>7475.01</v>
          </cell>
          <cell r="I34">
            <v>2.4</v>
          </cell>
          <cell r="J34">
            <v>396.77</v>
          </cell>
          <cell r="K34">
            <v>215.59</v>
          </cell>
          <cell r="L34">
            <v>337.65</v>
          </cell>
          <cell r="M34">
            <v>178.76</v>
          </cell>
          <cell r="N34">
            <v>4.8</v>
          </cell>
          <cell r="O34">
            <v>11.548</v>
          </cell>
          <cell r="P34">
            <v>6.27</v>
          </cell>
          <cell r="Q34">
            <v>11</v>
          </cell>
          <cell r="R34">
            <v>1924.63</v>
          </cell>
          <cell r="S34">
            <v>1044.92</v>
          </cell>
          <cell r="T34">
            <v>3.8</v>
          </cell>
          <cell r="U34">
            <v>131625561</v>
          </cell>
          <cell r="V34">
            <v>74133909</v>
          </cell>
          <cell r="Y34">
            <v>4.3636363636363633</v>
          </cell>
        </row>
        <row r="35">
          <cell r="B35" t="str">
            <v>Chinese elm</v>
          </cell>
          <cell r="C35">
            <v>1</v>
          </cell>
          <cell r="D35">
            <v>24720</v>
          </cell>
          <cell r="E35">
            <v>24712</v>
          </cell>
          <cell r="F35">
            <v>0</v>
          </cell>
          <cell r="G35">
            <v>120.46</v>
          </cell>
          <cell r="H35">
            <v>120.42</v>
          </cell>
          <cell r="I35">
            <v>0.1</v>
          </cell>
          <cell r="J35">
            <v>21.39</v>
          </cell>
          <cell r="K35">
            <v>21.38</v>
          </cell>
          <cell r="L35">
            <v>20.329999999999998</v>
          </cell>
          <cell r="M35">
            <v>20.32</v>
          </cell>
          <cell r="N35">
            <v>0.2</v>
          </cell>
          <cell r="O35">
            <v>0.435</v>
          </cell>
          <cell r="P35">
            <v>0.435</v>
          </cell>
          <cell r="Q35">
            <v>0.3</v>
          </cell>
          <cell r="R35">
            <v>49.42</v>
          </cell>
          <cell r="S35">
            <v>49.4</v>
          </cell>
          <cell r="T35">
            <v>0.1</v>
          </cell>
          <cell r="U35">
            <v>3700424</v>
          </cell>
          <cell r="V35">
            <v>3699301</v>
          </cell>
          <cell r="Y35">
            <v>0.2</v>
          </cell>
        </row>
        <row r="36">
          <cell r="B36" t="str">
            <v>Eastern red cedar</v>
          </cell>
          <cell r="C36">
            <v>0.9</v>
          </cell>
          <cell r="D36">
            <v>21732</v>
          </cell>
          <cell r="E36">
            <v>15452</v>
          </cell>
          <cell r="F36">
            <v>1</v>
          </cell>
          <cell r="G36">
            <v>5059.8999999999996</v>
          </cell>
          <cell r="H36">
            <v>3586.07</v>
          </cell>
          <cell r="I36">
            <v>1.1000000000000001</v>
          </cell>
          <cell r="J36">
            <v>184.67</v>
          </cell>
          <cell r="K36">
            <v>126.97</v>
          </cell>
          <cell r="L36">
            <v>140.79</v>
          </cell>
          <cell r="M36">
            <v>99.42</v>
          </cell>
          <cell r="N36">
            <v>1</v>
          </cell>
          <cell r="O36">
            <v>2.347</v>
          </cell>
          <cell r="P36">
            <v>1.645</v>
          </cell>
          <cell r="Q36">
            <v>3.7</v>
          </cell>
          <cell r="R36">
            <v>652.03</v>
          </cell>
          <cell r="S36">
            <v>456.84</v>
          </cell>
          <cell r="T36">
            <v>2</v>
          </cell>
          <cell r="U36">
            <v>69585764</v>
          </cell>
          <cell r="V36">
            <v>48241316</v>
          </cell>
          <cell r="Y36">
            <v>1.1111111111111112</v>
          </cell>
        </row>
        <row r="37">
          <cell r="B37" t="str">
            <v>Mockernut hickory</v>
          </cell>
          <cell r="C37">
            <v>0.7</v>
          </cell>
          <cell r="D37">
            <v>18128</v>
          </cell>
          <cell r="E37">
            <v>13575</v>
          </cell>
          <cell r="F37">
            <v>0.1</v>
          </cell>
          <cell r="G37">
            <v>299.08</v>
          </cell>
          <cell r="H37">
            <v>191.06</v>
          </cell>
          <cell r="I37">
            <v>0.2</v>
          </cell>
          <cell r="J37">
            <v>36.11</v>
          </cell>
          <cell r="K37">
            <v>23.69</v>
          </cell>
          <cell r="L37">
            <v>35.03</v>
          </cell>
          <cell r="M37">
            <v>22.93</v>
          </cell>
          <cell r="N37">
            <v>0.2</v>
          </cell>
          <cell r="O37">
            <v>0.47399999999999998</v>
          </cell>
          <cell r="P37">
            <v>0.317</v>
          </cell>
          <cell r="Q37">
            <v>0.2</v>
          </cell>
          <cell r="R37">
            <v>27.17</v>
          </cell>
          <cell r="S37">
            <v>18.16</v>
          </cell>
          <cell r="T37">
            <v>0.2</v>
          </cell>
          <cell r="U37">
            <v>5362473</v>
          </cell>
          <cell r="V37">
            <v>3596138</v>
          </cell>
          <cell r="Y37">
            <v>0.28571428571428575</v>
          </cell>
        </row>
        <row r="38">
          <cell r="B38" t="str">
            <v>Black tupelo</v>
          </cell>
          <cell r="C38">
            <v>0.7</v>
          </cell>
          <cell r="D38">
            <v>18128</v>
          </cell>
          <cell r="E38">
            <v>13369</v>
          </cell>
          <cell r="F38">
            <v>0.2</v>
          </cell>
          <cell r="G38">
            <v>1235.8399999999999</v>
          </cell>
          <cell r="H38">
            <v>1025.6600000000001</v>
          </cell>
          <cell r="I38">
            <v>0.5</v>
          </cell>
          <cell r="J38">
            <v>91.3</v>
          </cell>
          <cell r="K38">
            <v>78.55</v>
          </cell>
          <cell r="L38">
            <v>83.43</v>
          </cell>
          <cell r="M38">
            <v>78.180000000000007</v>
          </cell>
          <cell r="N38">
            <v>0.5</v>
          </cell>
          <cell r="O38">
            <v>1.222</v>
          </cell>
          <cell r="P38">
            <v>0.996</v>
          </cell>
          <cell r="Q38">
            <v>0.2</v>
          </cell>
          <cell r="R38">
            <v>42.26</v>
          </cell>
          <cell r="S38">
            <v>34.44</v>
          </cell>
          <cell r="T38">
            <v>0.4</v>
          </cell>
          <cell r="U38">
            <v>14872338</v>
          </cell>
          <cell r="V38">
            <v>12157471</v>
          </cell>
          <cell r="Y38">
            <v>0.7142857142857143</v>
          </cell>
        </row>
        <row r="39">
          <cell r="B39" t="str">
            <v>Norway maple</v>
          </cell>
          <cell r="C39">
            <v>0.7</v>
          </cell>
          <cell r="D39">
            <v>17651</v>
          </cell>
          <cell r="E39">
            <v>7098</v>
          </cell>
          <cell r="F39">
            <v>0.2</v>
          </cell>
          <cell r="G39">
            <v>1076.24</v>
          </cell>
          <cell r="H39">
            <v>684.09</v>
          </cell>
          <cell r="I39">
            <v>0.5</v>
          </cell>
          <cell r="J39">
            <v>80.930000000000007</v>
          </cell>
          <cell r="K39">
            <v>42.02</v>
          </cell>
          <cell r="L39">
            <v>77.150000000000006</v>
          </cell>
          <cell r="M39">
            <v>40.06</v>
          </cell>
          <cell r="N39">
            <v>0.9</v>
          </cell>
          <cell r="O39">
            <v>2.2639999999999998</v>
          </cell>
          <cell r="P39">
            <v>1.2589999999999999</v>
          </cell>
          <cell r="Q39">
            <v>0.7</v>
          </cell>
          <cell r="R39">
            <v>122.18</v>
          </cell>
          <cell r="S39">
            <v>67.98</v>
          </cell>
          <cell r="T39">
            <v>0.3</v>
          </cell>
          <cell r="U39">
            <v>10152298</v>
          </cell>
          <cell r="V39">
            <v>6499987</v>
          </cell>
          <cell r="Y39">
            <v>1.2857142857142858</v>
          </cell>
        </row>
        <row r="40">
          <cell r="B40" t="str">
            <v>Callery pear</v>
          </cell>
          <cell r="C40">
            <v>0.7</v>
          </cell>
          <cell r="D40">
            <v>17236</v>
          </cell>
          <cell r="E40">
            <v>10260</v>
          </cell>
          <cell r="F40">
            <v>0.7</v>
          </cell>
          <cell r="G40">
            <v>3596.46</v>
          </cell>
          <cell r="H40">
            <v>2329.5100000000002</v>
          </cell>
          <cell r="I40">
            <v>1</v>
          </cell>
          <cell r="J40">
            <v>174.14</v>
          </cell>
          <cell r="K40">
            <v>106.26</v>
          </cell>
          <cell r="L40">
            <v>163.13</v>
          </cell>
          <cell r="M40">
            <v>99.5</v>
          </cell>
          <cell r="N40">
            <v>1.3</v>
          </cell>
          <cell r="O40">
            <v>3.1859999999999999</v>
          </cell>
          <cell r="P40">
            <v>2.1040000000000001</v>
          </cell>
          <cell r="Q40">
            <v>1.4</v>
          </cell>
          <cell r="R40">
            <v>238.53</v>
          </cell>
          <cell r="S40">
            <v>157.52000000000001</v>
          </cell>
          <cell r="T40">
            <v>1.1000000000000001</v>
          </cell>
          <cell r="U40">
            <v>37024812</v>
          </cell>
          <cell r="V40">
            <v>22895959</v>
          </cell>
          <cell r="Y40">
            <v>1.8571428571428574</v>
          </cell>
        </row>
        <row r="41">
          <cell r="B41" t="str">
            <v>American holly</v>
          </cell>
          <cell r="C41">
            <v>0.6</v>
          </cell>
          <cell r="D41">
            <v>14945</v>
          </cell>
          <cell r="E41">
            <v>10291</v>
          </cell>
          <cell r="F41">
            <v>0.3</v>
          </cell>
          <cell r="G41">
            <v>1667.11</v>
          </cell>
          <cell r="H41">
            <v>1131.56</v>
          </cell>
          <cell r="I41">
            <v>0.6</v>
          </cell>
          <cell r="J41">
            <v>101.19</v>
          </cell>
          <cell r="K41">
            <v>60.26</v>
          </cell>
          <cell r="L41">
            <v>94.56</v>
          </cell>
          <cell r="M41">
            <v>56</v>
          </cell>
          <cell r="N41">
            <v>0.5</v>
          </cell>
          <cell r="O41">
            <v>1.157</v>
          </cell>
          <cell r="P41">
            <v>0.70499999999999996</v>
          </cell>
          <cell r="Q41">
            <v>0.9</v>
          </cell>
          <cell r="R41">
            <v>154.72999999999999</v>
          </cell>
          <cell r="S41">
            <v>94.26</v>
          </cell>
          <cell r="T41">
            <v>0.5</v>
          </cell>
          <cell r="U41">
            <v>16175399</v>
          </cell>
          <cell r="V41">
            <v>10349389</v>
          </cell>
          <cell r="Y41">
            <v>0.83333333333333337</v>
          </cell>
        </row>
        <row r="42">
          <cell r="B42" t="str">
            <v>Sassafras</v>
          </cell>
          <cell r="C42">
            <v>0.6</v>
          </cell>
          <cell r="D42">
            <v>14832</v>
          </cell>
          <cell r="E42">
            <v>6515</v>
          </cell>
          <cell r="F42">
            <v>0.1</v>
          </cell>
          <cell r="G42">
            <v>596.6</v>
          </cell>
          <cell r="H42">
            <v>400.1</v>
          </cell>
          <cell r="I42">
            <v>0.2</v>
          </cell>
          <cell r="J42">
            <v>40.72</v>
          </cell>
          <cell r="K42">
            <v>22.6</v>
          </cell>
          <cell r="L42">
            <v>35.770000000000003</v>
          </cell>
          <cell r="M42">
            <v>21.77</v>
          </cell>
          <cell r="N42">
            <v>0.1</v>
          </cell>
          <cell r="O42">
            <v>0.219</v>
          </cell>
          <cell r="P42">
            <v>0.151</v>
          </cell>
          <cell r="Q42">
            <v>0.1</v>
          </cell>
          <cell r="R42">
            <v>10.76</v>
          </cell>
          <cell r="S42">
            <v>7.44</v>
          </cell>
          <cell r="T42">
            <v>0.2</v>
          </cell>
          <cell r="U42">
            <v>6490336</v>
          </cell>
          <cell r="V42">
            <v>4245663</v>
          </cell>
          <cell r="Y42">
            <v>0.16666666666666669</v>
          </cell>
        </row>
        <row r="43">
          <cell r="B43" t="str">
            <v>Japanese maple</v>
          </cell>
          <cell r="C43">
            <v>0.6</v>
          </cell>
          <cell r="D43">
            <v>14453</v>
          </cell>
          <cell r="E43">
            <v>6522</v>
          </cell>
          <cell r="F43">
            <v>0.9</v>
          </cell>
          <cell r="G43">
            <v>4934.0600000000004</v>
          </cell>
          <cell r="H43">
            <v>2526.89</v>
          </cell>
          <cell r="I43">
            <v>1.3</v>
          </cell>
          <cell r="J43">
            <v>223.67</v>
          </cell>
          <cell r="K43">
            <v>107.16</v>
          </cell>
          <cell r="L43">
            <v>194.32</v>
          </cell>
          <cell r="M43">
            <v>89.7</v>
          </cell>
          <cell r="N43">
            <v>1</v>
          </cell>
          <cell r="O43">
            <v>2.5099999999999998</v>
          </cell>
          <cell r="P43">
            <v>1.206</v>
          </cell>
          <cell r="Q43">
            <v>0.8</v>
          </cell>
          <cell r="R43">
            <v>141.29</v>
          </cell>
          <cell r="S43">
            <v>67.89</v>
          </cell>
          <cell r="T43">
            <v>1.5</v>
          </cell>
          <cell r="U43">
            <v>51109554</v>
          </cell>
          <cell r="V43">
            <v>24549209</v>
          </cell>
          <cell r="Y43">
            <v>1.6666666666666667</v>
          </cell>
        </row>
        <row r="44">
          <cell r="B44" t="str">
            <v>Amur maple</v>
          </cell>
          <cell r="C44">
            <v>0.6</v>
          </cell>
          <cell r="D44">
            <v>13782</v>
          </cell>
          <cell r="E44">
            <v>13780</v>
          </cell>
          <cell r="F44">
            <v>0.1</v>
          </cell>
          <cell r="G44">
            <v>577.73</v>
          </cell>
          <cell r="H44">
            <v>577.66999999999996</v>
          </cell>
          <cell r="I44">
            <v>0.3</v>
          </cell>
          <cell r="J44">
            <v>50.08</v>
          </cell>
          <cell r="K44">
            <v>50.07</v>
          </cell>
          <cell r="L44">
            <v>47.74</v>
          </cell>
          <cell r="M44">
            <v>47.73</v>
          </cell>
          <cell r="N44">
            <v>0.6</v>
          </cell>
          <cell r="O44">
            <v>1.554</v>
          </cell>
          <cell r="P44">
            <v>1.554</v>
          </cell>
          <cell r="Q44">
            <v>0.5</v>
          </cell>
          <cell r="R44">
            <v>87.49</v>
          </cell>
          <cell r="S44">
            <v>87.48</v>
          </cell>
          <cell r="T44">
            <v>0.3</v>
          </cell>
          <cell r="U44">
            <v>11451204</v>
          </cell>
          <cell r="V44">
            <v>11449958</v>
          </cell>
          <cell r="Y44">
            <v>1</v>
          </cell>
        </row>
        <row r="45">
          <cell r="B45" t="str">
            <v>Chestnut oak</v>
          </cell>
          <cell r="C45">
            <v>0.6</v>
          </cell>
          <cell r="D45">
            <v>13647</v>
          </cell>
          <cell r="E45">
            <v>10007</v>
          </cell>
          <cell r="F45">
            <v>1.2</v>
          </cell>
          <cell r="G45">
            <v>6135.95</v>
          </cell>
          <cell r="H45">
            <v>5007.54</v>
          </cell>
          <cell r="I45">
            <v>1.5</v>
          </cell>
          <cell r="J45">
            <v>259.82</v>
          </cell>
          <cell r="K45">
            <v>206.96</v>
          </cell>
          <cell r="L45">
            <v>224.27</v>
          </cell>
          <cell r="M45">
            <v>175.16</v>
          </cell>
          <cell r="N45">
            <v>0.7</v>
          </cell>
          <cell r="O45">
            <v>1.6419999999999999</v>
          </cell>
          <cell r="P45">
            <v>1.1659999999999999</v>
          </cell>
          <cell r="Q45">
            <v>0.7</v>
          </cell>
          <cell r="R45">
            <v>129.03</v>
          </cell>
          <cell r="S45">
            <v>91.6</v>
          </cell>
          <cell r="T45">
            <v>1.1000000000000001</v>
          </cell>
          <cell r="U45">
            <v>38358863</v>
          </cell>
          <cell r="V45">
            <v>29796307</v>
          </cell>
          <cell r="Y45">
            <v>1.1666666666666667</v>
          </cell>
        </row>
        <row r="46">
          <cell r="B46" t="str">
            <v>Honeylocust</v>
          </cell>
          <cell r="C46">
            <v>0.5</v>
          </cell>
          <cell r="D46">
            <v>13173</v>
          </cell>
          <cell r="E46">
            <v>7589</v>
          </cell>
          <cell r="F46">
            <v>0.1</v>
          </cell>
          <cell r="G46">
            <v>587.04999999999995</v>
          </cell>
          <cell r="H46">
            <v>407.45</v>
          </cell>
          <cell r="I46">
            <v>0.5</v>
          </cell>
          <cell r="J46">
            <v>76.03</v>
          </cell>
          <cell r="K46">
            <v>46.9</v>
          </cell>
          <cell r="L46">
            <v>74.819999999999993</v>
          </cell>
          <cell r="M46">
            <v>46.29</v>
          </cell>
          <cell r="N46">
            <v>0.2</v>
          </cell>
          <cell r="O46">
            <v>0.376</v>
          </cell>
          <cell r="P46">
            <v>0.25600000000000001</v>
          </cell>
          <cell r="Q46">
            <v>0.2</v>
          </cell>
          <cell r="R46">
            <v>39.33</v>
          </cell>
          <cell r="S46">
            <v>26.8</v>
          </cell>
          <cell r="T46">
            <v>0.2</v>
          </cell>
          <cell r="U46">
            <v>7090377</v>
          </cell>
          <cell r="V46">
            <v>4633972</v>
          </cell>
          <cell r="Y46">
            <v>0.4</v>
          </cell>
        </row>
        <row r="47">
          <cell r="B47" t="str">
            <v>American basswood</v>
          </cell>
          <cell r="C47">
            <v>0.5</v>
          </cell>
          <cell r="D47">
            <v>12834</v>
          </cell>
          <cell r="E47">
            <v>7463</v>
          </cell>
          <cell r="F47">
            <v>0</v>
          </cell>
          <cell r="G47">
            <v>166.75</v>
          </cell>
          <cell r="H47">
            <v>123.12</v>
          </cell>
          <cell r="I47">
            <v>0.2</v>
          </cell>
          <cell r="J47">
            <v>25.46</v>
          </cell>
          <cell r="K47">
            <v>15.18</v>
          </cell>
          <cell r="L47">
            <v>25.13</v>
          </cell>
          <cell r="M47">
            <v>14.95</v>
          </cell>
          <cell r="N47">
            <v>0.3</v>
          </cell>
          <cell r="O47">
            <v>0.73199999999999998</v>
          </cell>
          <cell r="P47">
            <v>0.51400000000000001</v>
          </cell>
          <cell r="Q47">
            <v>0.1</v>
          </cell>
          <cell r="R47">
            <v>21.36</v>
          </cell>
          <cell r="S47">
            <v>15</v>
          </cell>
          <cell r="T47">
            <v>0.1</v>
          </cell>
          <cell r="U47">
            <v>4079699</v>
          </cell>
          <cell r="V47">
            <v>3120432</v>
          </cell>
          <cell r="Y47">
            <v>0.6</v>
          </cell>
        </row>
        <row r="48">
          <cell r="B48" t="str">
            <v>Eastern redbud</v>
          </cell>
          <cell r="C48">
            <v>0.5</v>
          </cell>
          <cell r="D48">
            <v>12484</v>
          </cell>
          <cell r="E48">
            <v>9471</v>
          </cell>
          <cell r="F48">
            <v>0</v>
          </cell>
          <cell r="G48">
            <v>232.07</v>
          </cell>
          <cell r="H48">
            <v>218.65</v>
          </cell>
          <cell r="I48">
            <v>0.2</v>
          </cell>
          <cell r="J48">
            <v>28.79</v>
          </cell>
          <cell r="K48">
            <v>25.48</v>
          </cell>
          <cell r="L48">
            <v>27.7</v>
          </cell>
          <cell r="M48">
            <v>24.56</v>
          </cell>
          <cell r="N48">
            <v>0.2</v>
          </cell>
          <cell r="O48">
            <v>0.57199999999999995</v>
          </cell>
          <cell r="P48">
            <v>0.53900000000000003</v>
          </cell>
          <cell r="Q48">
            <v>0.2</v>
          </cell>
          <cell r="R48">
            <v>36.659999999999997</v>
          </cell>
          <cell r="S48">
            <v>34.49</v>
          </cell>
          <cell r="T48">
            <v>0.1</v>
          </cell>
          <cell r="U48">
            <v>3934872</v>
          </cell>
          <cell r="V48">
            <v>3750499</v>
          </cell>
          <cell r="Y48">
            <v>0.4</v>
          </cell>
        </row>
        <row r="49">
          <cell r="B49" t="str">
            <v>Oriental arbor vitae</v>
          </cell>
          <cell r="C49">
            <v>0.5</v>
          </cell>
          <cell r="D49">
            <v>12394</v>
          </cell>
          <cell r="E49">
            <v>8779</v>
          </cell>
          <cell r="F49">
            <v>0.5</v>
          </cell>
          <cell r="G49">
            <v>2480.6999999999998</v>
          </cell>
          <cell r="H49">
            <v>1983.39</v>
          </cell>
          <cell r="I49">
            <v>0.4</v>
          </cell>
          <cell r="J49">
            <v>72.47</v>
          </cell>
          <cell r="K49">
            <v>51.89</v>
          </cell>
          <cell r="L49">
            <v>60.02</v>
          </cell>
          <cell r="M49">
            <v>42.98</v>
          </cell>
          <cell r="N49">
            <v>0.1</v>
          </cell>
          <cell r="O49">
            <v>0.32</v>
          </cell>
          <cell r="P49">
            <v>0.248</v>
          </cell>
          <cell r="Q49">
            <v>0.3</v>
          </cell>
          <cell r="R49">
            <v>50.04</v>
          </cell>
          <cell r="S49">
            <v>38.79</v>
          </cell>
          <cell r="T49">
            <v>1.6</v>
          </cell>
          <cell r="U49">
            <v>53455366</v>
          </cell>
          <cell r="V49">
            <v>44553072</v>
          </cell>
          <cell r="Y49">
            <v>0.2</v>
          </cell>
        </row>
        <row r="50">
          <cell r="B50" t="str">
            <v>Shagbark hickory</v>
          </cell>
          <cell r="C50">
            <v>0.5</v>
          </cell>
          <cell r="D50">
            <v>11536</v>
          </cell>
          <cell r="E50">
            <v>11532</v>
          </cell>
          <cell r="F50">
            <v>0.2</v>
          </cell>
          <cell r="G50">
            <v>1171.67</v>
          </cell>
          <cell r="H50">
            <v>1171.31</v>
          </cell>
          <cell r="I50">
            <v>0.6</v>
          </cell>
          <cell r="J50">
            <v>96.7</v>
          </cell>
          <cell r="K50">
            <v>96.67</v>
          </cell>
          <cell r="L50">
            <v>91.97</v>
          </cell>
          <cell r="M50">
            <v>91.94</v>
          </cell>
          <cell r="N50">
            <v>0.7</v>
          </cell>
          <cell r="O50">
            <v>1.641</v>
          </cell>
          <cell r="P50">
            <v>1.641</v>
          </cell>
          <cell r="Q50">
            <v>0.7</v>
          </cell>
          <cell r="R50">
            <v>120.19</v>
          </cell>
          <cell r="S50">
            <v>120.15</v>
          </cell>
          <cell r="T50">
            <v>0.4</v>
          </cell>
          <cell r="U50">
            <v>13567855</v>
          </cell>
          <cell r="V50">
            <v>13563738</v>
          </cell>
          <cell r="Y50">
            <v>1.4</v>
          </cell>
        </row>
        <row r="51">
          <cell r="B51" t="str">
            <v>Pin oak</v>
          </cell>
          <cell r="C51">
            <v>0.5</v>
          </cell>
          <cell r="D51">
            <v>11536</v>
          </cell>
          <cell r="E51">
            <v>11532</v>
          </cell>
          <cell r="F51">
            <v>0.8</v>
          </cell>
          <cell r="G51">
            <v>3981.88</v>
          </cell>
          <cell r="H51">
            <v>3980.67</v>
          </cell>
          <cell r="I51">
            <v>0.8</v>
          </cell>
          <cell r="J51">
            <v>129.85</v>
          </cell>
          <cell r="K51">
            <v>129.82</v>
          </cell>
          <cell r="L51">
            <v>88.94</v>
          </cell>
          <cell r="M51">
            <v>88.92</v>
          </cell>
          <cell r="N51">
            <v>0.4</v>
          </cell>
          <cell r="O51">
            <v>0.97699999999999998</v>
          </cell>
          <cell r="P51">
            <v>0.97699999999999998</v>
          </cell>
          <cell r="Q51">
            <v>0.5</v>
          </cell>
          <cell r="R51">
            <v>88.45</v>
          </cell>
          <cell r="S51">
            <v>88.42</v>
          </cell>
          <cell r="T51">
            <v>0.4</v>
          </cell>
          <cell r="U51">
            <v>13610578</v>
          </cell>
          <cell r="V51">
            <v>13606448</v>
          </cell>
          <cell r="Y51">
            <v>0.8</v>
          </cell>
        </row>
        <row r="52">
          <cell r="B52" t="str">
            <v>Elm spp</v>
          </cell>
          <cell r="C52">
            <v>0.4</v>
          </cell>
          <cell r="D52">
            <v>10351</v>
          </cell>
          <cell r="E52">
            <v>6640</v>
          </cell>
          <cell r="F52">
            <v>0</v>
          </cell>
          <cell r="G52">
            <v>70.819999999999993</v>
          </cell>
          <cell r="H52">
            <v>60.49</v>
          </cell>
          <cell r="I52">
            <v>0.1</v>
          </cell>
          <cell r="J52">
            <v>17.239999999999998</v>
          </cell>
          <cell r="K52">
            <v>14.14</v>
          </cell>
          <cell r="L52">
            <v>16.88</v>
          </cell>
          <cell r="M52">
            <v>13.85</v>
          </cell>
          <cell r="N52">
            <v>0.1</v>
          </cell>
          <cell r="O52">
            <v>0.29899999999999999</v>
          </cell>
          <cell r="P52">
            <v>0.24399999999999999</v>
          </cell>
          <cell r="Q52">
            <v>0.1</v>
          </cell>
          <cell r="R52">
            <v>20.37</v>
          </cell>
          <cell r="S52">
            <v>16.64</v>
          </cell>
          <cell r="T52">
            <v>0</v>
          </cell>
          <cell r="U52">
            <v>1364817</v>
          </cell>
          <cell r="V52">
            <v>1036826</v>
          </cell>
          <cell r="Y52">
            <v>0.25</v>
          </cell>
        </row>
        <row r="53">
          <cell r="B53" t="str">
            <v>Littleleaf linden</v>
          </cell>
          <cell r="C53">
            <v>0.4</v>
          </cell>
          <cell r="D53">
            <v>9098</v>
          </cell>
          <cell r="E53">
            <v>6242</v>
          </cell>
          <cell r="F53">
            <v>0.3</v>
          </cell>
          <cell r="G53">
            <v>1601.91</v>
          </cell>
          <cell r="H53">
            <v>1577.88</v>
          </cell>
          <cell r="I53">
            <v>0.2</v>
          </cell>
          <cell r="J53">
            <v>37.369999999999997</v>
          </cell>
          <cell r="K53">
            <v>32.04</v>
          </cell>
          <cell r="L53">
            <v>33.67</v>
          </cell>
          <cell r="M53">
            <v>28.51</v>
          </cell>
          <cell r="N53">
            <v>0.8</v>
          </cell>
          <cell r="O53">
            <v>1.9670000000000001</v>
          </cell>
          <cell r="P53">
            <v>1.851</v>
          </cell>
          <cell r="Q53">
            <v>0.8</v>
          </cell>
          <cell r="R53">
            <v>147.34</v>
          </cell>
          <cell r="S53">
            <v>138.69</v>
          </cell>
          <cell r="T53">
            <v>0.6</v>
          </cell>
          <cell r="U53">
            <v>20420333</v>
          </cell>
          <cell r="V53">
            <v>19568832</v>
          </cell>
          <cell r="Y53">
            <v>2</v>
          </cell>
        </row>
        <row r="54">
          <cell r="B54" t="str">
            <v>Common juniper</v>
          </cell>
          <cell r="C54">
            <v>0.4</v>
          </cell>
          <cell r="D54">
            <v>8703</v>
          </cell>
          <cell r="E54">
            <v>8702</v>
          </cell>
          <cell r="F54">
            <v>0.2</v>
          </cell>
          <cell r="G54">
            <v>794.84</v>
          </cell>
          <cell r="H54">
            <v>794.7</v>
          </cell>
          <cell r="I54">
            <v>0.3</v>
          </cell>
          <cell r="J54">
            <v>47.65</v>
          </cell>
          <cell r="K54">
            <v>47.64</v>
          </cell>
          <cell r="L54">
            <v>44.51</v>
          </cell>
          <cell r="M54">
            <v>44.51</v>
          </cell>
          <cell r="N54">
            <v>0.1</v>
          </cell>
          <cell r="O54">
            <v>0.28199999999999997</v>
          </cell>
          <cell r="P54">
            <v>0.28199999999999997</v>
          </cell>
          <cell r="Q54">
            <v>0.4</v>
          </cell>
          <cell r="R54">
            <v>78.260000000000005</v>
          </cell>
          <cell r="S54">
            <v>78.239999999999995</v>
          </cell>
          <cell r="T54">
            <v>0.5</v>
          </cell>
          <cell r="U54">
            <v>18942598</v>
          </cell>
          <cell r="V54">
            <v>18939333</v>
          </cell>
          <cell r="Y54">
            <v>0.25</v>
          </cell>
        </row>
        <row r="55">
          <cell r="B55" t="str">
            <v>Yew spp</v>
          </cell>
          <cell r="C55">
            <v>0.4</v>
          </cell>
          <cell r="D55">
            <v>8703</v>
          </cell>
          <cell r="E55">
            <v>6433</v>
          </cell>
          <cell r="F55">
            <v>0.1</v>
          </cell>
          <cell r="G55">
            <v>396.89</v>
          </cell>
          <cell r="H55">
            <v>357.68</v>
          </cell>
          <cell r="I55">
            <v>0.2</v>
          </cell>
          <cell r="J55">
            <v>33.51</v>
          </cell>
          <cell r="K55">
            <v>27.7</v>
          </cell>
          <cell r="L55">
            <v>31.91</v>
          </cell>
          <cell r="M55">
            <v>26.27</v>
          </cell>
          <cell r="N55">
            <v>0.1</v>
          </cell>
          <cell r="O55">
            <v>0.25</v>
          </cell>
          <cell r="P55">
            <v>0.17899999999999999</v>
          </cell>
          <cell r="Q55">
            <v>0.2</v>
          </cell>
          <cell r="R55">
            <v>39.090000000000003</v>
          </cell>
          <cell r="S55">
            <v>27.98</v>
          </cell>
          <cell r="T55">
            <v>0.3</v>
          </cell>
          <cell r="U55">
            <v>10086456</v>
          </cell>
          <cell r="V55">
            <v>9199961</v>
          </cell>
          <cell r="Y55">
            <v>0.25</v>
          </cell>
        </row>
        <row r="56">
          <cell r="B56" t="str">
            <v>Pignut hickory</v>
          </cell>
          <cell r="C56">
            <v>0.3</v>
          </cell>
          <cell r="D56">
            <v>8240</v>
          </cell>
          <cell r="E56">
            <v>6759</v>
          </cell>
          <cell r="F56">
            <v>0</v>
          </cell>
          <cell r="G56">
            <v>134.76</v>
          </cell>
          <cell r="H56">
            <v>122.07</v>
          </cell>
          <cell r="I56">
            <v>0.1</v>
          </cell>
          <cell r="J56">
            <v>14.37</v>
          </cell>
          <cell r="K56">
            <v>12.73</v>
          </cell>
          <cell r="L56">
            <v>12.37</v>
          </cell>
          <cell r="M56">
            <v>10.77</v>
          </cell>
          <cell r="N56">
            <v>0.1</v>
          </cell>
          <cell r="O56">
            <v>0.20200000000000001</v>
          </cell>
          <cell r="P56">
            <v>0.17799999999999999</v>
          </cell>
          <cell r="Q56">
            <v>0</v>
          </cell>
          <cell r="R56">
            <v>3.86</v>
          </cell>
          <cell r="S56">
            <v>3.39</v>
          </cell>
          <cell r="T56">
            <v>0.1</v>
          </cell>
          <cell r="U56">
            <v>1976412</v>
          </cell>
          <cell r="V56">
            <v>1914593</v>
          </cell>
          <cell r="Y56">
            <v>0.33333333333333337</v>
          </cell>
        </row>
        <row r="57">
          <cell r="B57" t="str">
            <v>Black oak</v>
          </cell>
          <cell r="C57">
            <v>0.3</v>
          </cell>
          <cell r="D57">
            <v>7353</v>
          </cell>
          <cell r="E57">
            <v>4375</v>
          </cell>
          <cell r="F57">
            <v>4.5</v>
          </cell>
          <cell r="G57">
            <v>23363.77</v>
          </cell>
          <cell r="H57">
            <v>13652.25</v>
          </cell>
          <cell r="I57">
            <v>1.1000000000000001</v>
          </cell>
          <cell r="J57">
            <v>181.69</v>
          </cell>
          <cell r="K57">
            <v>165.63</v>
          </cell>
          <cell r="L57">
            <v>-169.73</v>
          </cell>
          <cell r="M57">
            <v>329.84</v>
          </cell>
          <cell r="N57">
            <v>0.9</v>
          </cell>
          <cell r="O57">
            <v>2.2200000000000002</v>
          </cell>
          <cell r="P57">
            <v>2.0150000000000001</v>
          </cell>
          <cell r="Q57">
            <v>0.9</v>
          </cell>
          <cell r="R57">
            <v>156.91999999999999</v>
          </cell>
          <cell r="S57">
            <v>142.37</v>
          </cell>
          <cell r="T57">
            <v>2.1</v>
          </cell>
          <cell r="U57">
            <v>71790892</v>
          </cell>
          <cell r="V57">
            <v>50251107</v>
          </cell>
          <cell r="Y57">
            <v>3</v>
          </cell>
        </row>
        <row r="58">
          <cell r="B58" t="str">
            <v>Red spruce</v>
          </cell>
          <cell r="C58">
            <v>0.3</v>
          </cell>
          <cell r="D58">
            <v>7227</v>
          </cell>
          <cell r="E58">
            <v>4071</v>
          </cell>
          <cell r="F58">
            <v>0.2</v>
          </cell>
          <cell r="G58">
            <v>1051.6099999999999</v>
          </cell>
          <cell r="H58">
            <v>808.05</v>
          </cell>
          <cell r="I58">
            <v>0.1</v>
          </cell>
          <cell r="J58">
            <v>20.07</v>
          </cell>
          <cell r="K58">
            <v>16.95</v>
          </cell>
          <cell r="L58">
            <v>-194.68</v>
          </cell>
          <cell r="M58">
            <v>214.66</v>
          </cell>
          <cell r="N58">
            <v>0.4</v>
          </cell>
          <cell r="O58">
            <v>0.99099999999999999</v>
          </cell>
          <cell r="P58">
            <v>0.83099999999999996</v>
          </cell>
          <cell r="Q58">
            <v>1</v>
          </cell>
          <cell r="R58">
            <v>168.17</v>
          </cell>
          <cell r="S58">
            <v>141.01</v>
          </cell>
          <cell r="T58">
            <v>0.1</v>
          </cell>
          <cell r="U58">
            <v>3633449</v>
          </cell>
          <cell r="V58">
            <v>3195245</v>
          </cell>
          <cell r="Y58">
            <v>1.3333333333333335</v>
          </cell>
        </row>
        <row r="59">
          <cell r="B59" t="str">
            <v>Peach</v>
          </cell>
          <cell r="C59">
            <v>0.3</v>
          </cell>
          <cell r="D59">
            <v>7227</v>
          </cell>
          <cell r="E59">
            <v>5334</v>
          </cell>
          <cell r="F59">
            <v>0</v>
          </cell>
          <cell r="G59">
            <v>133.72</v>
          </cell>
          <cell r="H59">
            <v>117.56</v>
          </cell>
          <cell r="I59">
            <v>0.1</v>
          </cell>
          <cell r="J59">
            <v>19.78</v>
          </cell>
          <cell r="K59">
            <v>15.42</v>
          </cell>
          <cell r="L59">
            <v>19.170000000000002</v>
          </cell>
          <cell r="M59">
            <v>14.92</v>
          </cell>
          <cell r="N59">
            <v>0.1</v>
          </cell>
          <cell r="O59">
            <v>0.16400000000000001</v>
          </cell>
          <cell r="P59">
            <v>0.115</v>
          </cell>
          <cell r="Q59">
            <v>0.1</v>
          </cell>
          <cell r="R59">
            <v>12.69</v>
          </cell>
          <cell r="S59">
            <v>8.8699999999999992</v>
          </cell>
          <cell r="T59">
            <v>0</v>
          </cell>
          <cell r="U59">
            <v>1408996</v>
          </cell>
          <cell r="V59">
            <v>1235328</v>
          </cell>
          <cell r="Y59">
            <v>0.33333333333333337</v>
          </cell>
        </row>
        <row r="60">
          <cell r="B60" t="str">
            <v>Witch hazel</v>
          </cell>
          <cell r="C60">
            <v>0.3</v>
          </cell>
          <cell r="D60">
            <v>6592</v>
          </cell>
          <cell r="E60">
            <v>6590</v>
          </cell>
          <cell r="F60">
            <v>0</v>
          </cell>
          <cell r="G60">
            <v>28.87</v>
          </cell>
          <cell r="H60">
            <v>28.86</v>
          </cell>
          <cell r="I60">
            <v>0</v>
          </cell>
          <cell r="J60">
            <v>6.8</v>
          </cell>
          <cell r="K60">
            <v>6.8</v>
          </cell>
          <cell r="L60">
            <v>6.69</v>
          </cell>
          <cell r="M60">
            <v>6.69</v>
          </cell>
          <cell r="N60">
            <v>0.1</v>
          </cell>
          <cell r="O60">
            <v>0.187</v>
          </cell>
          <cell r="P60">
            <v>0.187</v>
          </cell>
          <cell r="Q60">
            <v>0.1</v>
          </cell>
          <cell r="R60">
            <v>11</v>
          </cell>
          <cell r="S60">
            <v>11</v>
          </cell>
          <cell r="T60">
            <v>0</v>
          </cell>
          <cell r="U60">
            <v>532914</v>
          </cell>
          <cell r="V60">
            <v>532752</v>
          </cell>
          <cell r="Y60">
            <v>0.33333333333333337</v>
          </cell>
        </row>
        <row r="61">
          <cell r="B61" t="str">
            <v>Common pear</v>
          </cell>
          <cell r="C61">
            <v>0.3</v>
          </cell>
          <cell r="D61">
            <v>6348</v>
          </cell>
          <cell r="E61">
            <v>3910</v>
          </cell>
          <cell r="F61">
            <v>0.1</v>
          </cell>
          <cell r="G61">
            <v>445.64</v>
          </cell>
          <cell r="H61">
            <v>416.76</v>
          </cell>
          <cell r="I61">
            <v>0.2</v>
          </cell>
          <cell r="J61">
            <v>38.07</v>
          </cell>
          <cell r="K61">
            <v>31.48</v>
          </cell>
          <cell r="L61">
            <v>36.270000000000003</v>
          </cell>
          <cell r="M61">
            <v>29.82</v>
          </cell>
          <cell r="N61">
            <v>0.1</v>
          </cell>
          <cell r="O61">
            <v>0.14000000000000001</v>
          </cell>
          <cell r="P61">
            <v>0.10100000000000001</v>
          </cell>
          <cell r="Q61">
            <v>0.1</v>
          </cell>
          <cell r="R61">
            <v>10.51</v>
          </cell>
          <cell r="S61">
            <v>7.55</v>
          </cell>
          <cell r="T61">
            <v>0.1</v>
          </cell>
          <cell r="U61">
            <v>4815103</v>
          </cell>
          <cell r="V61">
            <v>4351655</v>
          </cell>
          <cell r="Y61">
            <v>0.33333333333333337</v>
          </cell>
        </row>
        <row r="62">
          <cell r="B62" t="str">
            <v>Autumn olive</v>
          </cell>
          <cell r="C62">
            <v>0.2</v>
          </cell>
          <cell r="D62">
            <v>5802</v>
          </cell>
          <cell r="E62">
            <v>5801</v>
          </cell>
          <cell r="F62">
            <v>0</v>
          </cell>
          <cell r="G62">
            <v>95.63</v>
          </cell>
          <cell r="H62">
            <v>95.62</v>
          </cell>
          <cell r="I62">
            <v>0.1</v>
          </cell>
          <cell r="J62">
            <v>19.579999999999998</v>
          </cell>
          <cell r="K62">
            <v>19.579999999999998</v>
          </cell>
          <cell r="L62">
            <v>19.12</v>
          </cell>
          <cell r="M62">
            <v>19.12</v>
          </cell>
          <cell r="N62">
            <v>0</v>
          </cell>
          <cell r="O62">
            <v>4.2999999999999997E-2</v>
          </cell>
          <cell r="P62">
            <v>4.2999999999999997E-2</v>
          </cell>
          <cell r="Q62">
            <v>0</v>
          </cell>
          <cell r="R62">
            <v>3.24</v>
          </cell>
          <cell r="S62">
            <v>3.24</v>
          </cell>
          <cell r="T62">
            <v>0.1</v>
          </cell>
          <cell r="U62">
            <v>1946191</v>
          </cell>
          <cell r="V62">
            <v>1945856</v>
          </cell>
          <cell r="Y62">
            <v>0</v>
          </cell>
        </row>
        <row r="63">
          <cell r="B63" t="str">
            <v>Juniper spp</v>
          </cell>
          <cell r="C63">
            <v>0.2</v>
          </cell>
          <cell r="D63">
            <v>5310</v>
          </cell>
          <cell r="E63">
            <v>3770</v>
          </cell>
          <cell r="F63">
            <v>0.1</v>
          </cell>
          <cell r="G63">
            <v>369.67</v>
          </cell>
          <cell r="H63">
            <v>303.19</v>
          </cell>
          <cell r="I63">
            <v>0.1</v>
          </cell>
          <cell r="J63">
            <v>23</v>
          </cell>
          <cell r="K63">
            <v>16.850000000000001</v>
          </cell>
          <cell r="L63">
            <v>21.53</v>
          </cell>
          <cell r="M63">
            <v>15.7</v>
          </cell>
          <cell r="N63">
            <v>0.2</v>
          </cell>
          <cell r="O63">
            <v>0.38900000000000001</v>
          </cell>
          <cell r="P63">
            <v>0.34399999999999997</v>
          </cell>
          <cell r="Q63">
            <v>0.6</v>
          </cell>
          <cell r="R63">
            <v>107.97</v>
          </cell>
          <cell r="S63">
            <v>95.62</v>
          </cell>
          <cell r="T63">
            <v>0.2</v>
          </cell>
          <cell r="U63">
            <v>8094776</v>
          </cell>
          <cell r="V63">
            <v>6149798</v>
          </cell>
          <cell r="Y63">
            <v>1</v>
          </cell>
        </row>
        <row r="64">
          <cell r="B64" t="str">
            <v>Cucumber tree</v>
          </cell>
          <cell r="C64">
            <v>0.2</v>
          </cell>
          <cell r="D64">
            <v>5310</v>
          </cell>
          <cell r="E64">
            <v>3770</v>
          </cell>
          <cell r="F64">
            <v>0.6</v>
          </cell>
          <cell r="G64">
            <v>2986.59</v>
          </cell>
          <cell r="H64">
            <v>2255.79</v>
          </cell>
          <cell r="I64">
            <v>0.7</v>
          </cell>
          <cell r="J64">
            <v>117.27</v>
          </cell>
          <cell r="K64">
            <v>84.42</v>
          </cell>
          <cell r="L64">
            <v>105.7</v>
          </cell>
          <cell r="M64">
            <v>75.84</v>
          </cell>
          <cell r="N64">
            <v>0.8</v>
          </cell>
          <cell r="O64">
            <v>1.9430000000000001</v>
          </cell>
          <cell r="P64">
            <v>1.3740000000000001</v>
          </cell>
          <cell r="Q64">
            <v>0.4</v>
          </cell>
          <cell r="R64">
            <v>63.71</v>
          </cell>
          <cell r="S64">
            <v>45.06</v>
          </cell>
          <cell r="T64">
            <v>0.7</v>
          </cell>
          <cell r="U64">
            <v>24722917</v>
          </cell>
          <cell r="V64">
            <v>18141198</v>
          </cell>
          <cell r="Y64">
            <v>4</v>
          </cell>
        </row>
        <row r="65">
          <cell r="B65" t="str">
            <v>Eastern hemlock</v>
          </cell>
          <cell r="C65">
            <v>0.2</v>
          </cell>
          <cell r="D65">
            <v>5310</v>
          </cell>
          <cell r="E65">
            <v>3770</v>
          </cell>
          <cell r="F65">
            <v>0</v>
          </cell>
          <cell r="G65">
            <v>240.38</v>
          </cell>
          <cell r="H65">
            <v>179.9</v>
          </cell>
          <cell r="I65">
            <v>0.1</v>
          </cell>
          <cell r="J65">
            <v>23.7</v>
          </cell>
          <cell r="K65">
            <v>16.899999999999999</v>
          </cell>
          <cell r="L65">
            <v>22.23</v>
          </cell>
          <cell r="M65">
            <v>15.89</v>
          </cell>
          <cell r="N65">
            <v>0.2</v>
          </cell>
          <cell r="O65">
            <v>0.59399999999999997</v>
          </cell>
          <cell r="P65">
            <v>0.53200000000000003</v>
          </cell>
          <cell r="Q65">
            <v>0.3</v>
          </cell>
          <cell r="R65">
            <v>55.14</v>
          </cell>
          <cell r="S65">
            <v>49.39</v>
          </cell>
          <cell r="T65">
            <v>0.1</v>
          </cell>
          <cell r="U65">
            <v>4540643</v>
          </cell>
          <cell r="V65">
            <v>3313694</v>
          </cell>
          <cell r="Y65">
            <v>1</v>
          </cell>
        </row>
        <row r="66">
          <cell r="B66" t="str">
            <v>Bitternut hickory</v>
          </cell>
          <cell r="C66">
            <v>0.2</v>
          </cell>
          <cell r="D66">
            <v>4944</v>
          </cell>
          <cell r="E66">
            <v>2792</v>
          </cell>
          <cell r="F66">
            <v>0.1</v>
          </cell>
          <cell r="G66">
            <v>351.84</v>
          </cell>
          <cell r="H66">
            <v>302.89999999999998</v>
          </cell>
          <cell r="I66">
            <v>0.1</v>
          </cell>
          <cell r="J66">
            <v>22.73</v>
          </cell>
          <cell r="K66">
            <v>17.21</v>
          </cell>
          <cell r="L66">
            <v>21.91</v>
          </cell>
          <cell r="M66">
            <v>16.510000000000002</v>
          </cell>
          <cell r="N66">
            <v>0.1</v>
          </cell>
          <cell r="O66">
            <v>0.16600000000000001</v>
          </cell>
          <cell r="P66">
            <v>0.11899999999999999</v>
          </cell>
          <cell r="Q66">
            <v>0.1</v>
          </cell>
          <cell r="R66">
            <v>10.41</v>
          </cell>
          <cell r="S66">
            <v>7.51</v>
          </cell>
          <cell r="T66">
            <v>0.1</v>
          </cell>
          <cell r="U66">
            <v>4529526</v>
          </cell>
          <cell r="V66">
            <v>3538401</v>
          </cell>
          <cell r="Y66">
            <v>0.5</v>
          </cell>
        </row>
        <row r="67">
          <cell r="B67" t="str">
            <v>Sawtooth oak</v>
          </cell>
          <cell r="C67">
            <v>0.2</v>
          </cell>
          <cell r="D67">
            <v>4938</v>
          </cell>
          <cell r="E67">
            <v>4938</v>
          </cell>
          <cell r="F67">
            <v>0.1</v>
          </cell>
          <cell r="G67">
            <v>315.25</v>
          </cell>
          <cell r="H67">
            <v>315.20999999999998</v>
          </cell>
          <cell r="I67">
            <v>0.2</v>
          </cell>
          <cell r="J67">
            <v>37.89</v>
          </cell>
          <cell r="K67">
            <v>37.89</v>
          </cell>
          <cell r="L67">
            <v>36.58</v>
          </cell>
          <cell r="M67">
            <v>36.57</v>
          </cell>
          <cell r="N67">
            <v>0.2</v>
          </cell>
          <cell r="O67">
            <v>0.56299999999999994</v>
          </cell>
          <cell r="P67">
            <v>0.56299999999999994</v>
          </cell>
          <cell r="Q67">
            <v>0.3</v>
          </cell>
          <cell r="R67">
            <v>55.56</v>
          </cell>
          <cell r="S67">
            <v>55.55</v>
          </cell>
          <cell r="T67">
            <v>0.2</v>
          </cell>
          <cell r="U67">
            <v>5996808</v>
          </cell>
          <cell r="V67">
            <v>5996200</v>
          </cell>
          <cell r="Y67">
            <v>1</v>
          </cell>
        </row>
        <row r="68">
          <cell r="B68" t="str">
            <v>Apple spp</v>
          </cell>
          <cell r="C68">
            <v>0.2</v>
          </cell>
          <cell r="D68">
            <v>4818</v>
          </cell>
          <cell r="E68">
            <v>3365</v>
          </cell>
          <cell r="F68">
            <v>0.1</v>
          </cell>
          <cell r="G68">
            <v>755.54</v>
          </cell>
          <cell r="H68">
            <v>662.41</v>
          </cell>
          <cell r="I68">
            <v>0.1</v>
          </cell>
          <cell r="J68">
            <v>18.670000000000002</v>
          </cell>
          <cell r="K68">
            <v>14.27</v>
          </cell>
          <cell r="L68">
            <v>-72.88</v>
          </cell>
          <cell r="M68">
            <v>87.1</v>
          </cell>
          <cell r="N68">
            <v>0.1</v>
          </cell>
          <cell r="O68">
            <v>0.17599999999999999</v>
          </cell>
          <cell r="P68">
            <v>0.13800000000000001</v>
          </cell>
          <cell r="Q68">
            <v>0.1</v>
          </cell>
          <cell r="R68">
            <v>15.14</v>
          </cell>
          <cell r="S68">
            <v>11.92</v>
          </cell>
          <cell r="T68">
            <v>0.1</v>
          </cell>
          <cell r="U68">
            <v>2646288</v>
          </cell>
          <cell r="V68">
            <v>1967684</v>
          </cell>
          <cell r="Y68">
            <v>0.5</v>
          </cell>
        </row>
        <row r="69">
          <cell r="B69" t="str">
            <v>Northern white cedar</v>
          </cell>
          <cell r="C69">
            <v>0.2</v>
          </cell>
          <cell r="D69">
            <v>4818</v>
          </cell>
          <cell r="E69">
            <v>3365</v>
          </cell>
          <cell r="F69">
            <v>0.1</v>
          </cell>
          <cell r="G69">
            <v>593.48</v>
          </cell>
          <cell r="H69">
            <v>443.54</v>
          </cell>
          <cell r="I69">
            <v>0.1</v>
          </cell>
          <cell r="J69">
            <v>21.2</v>
          </cell>
          <cell r="K69">
            <v>15.11</v>
          </cell>
          <cell r="L69">
            <v>15.58</v>
          </cell>
          <cell r="M69">
            <v>10.99</v>
          </cell>
          <cell r="N69">
            <v>0.2</v>
          </cell>
          <cell r="O69">
            <v>0.45400000000000001</v>
          </cell>
          <cell r="P69">
            <v>0.32</v>
          </cell>
          <cell r="Q69">
            <v>0.5</v>
          </cell>
          <cell r="R69">
            <v>87.27</v>
          </cell>
          <cell r="S69">
            <v>61.55</v>
          </cell>
          <cell r="T69">
            <v>0.4</v>
          </cell>
          <cell r="U69">
            <v>13311588</v>
          </cell>
          <cell r="V69">
            <v>9907746</v>
          </cell>
          <cell r="Y69">
            <v>1</v>
          </cell>
        </row>
        <row r="70">
          <cell r="B70" t="str">
            <v>Eastern hophornbeam</v>
          </cell>
          <cell r="C70">
            <v>0.2</v>
          </cell>
          <cell r="D70">
            <v>4594</v>
          </cell>
          <cell r="E70">
            <v>4593</v>
          </cell>
          <cell r="F70">
            <v>0</v>
          </cell>
          <cell r="G70">
            <v>93.59</v>
          </cell>
          <cell r="H70">
            <v>93.58</v>
          </cell>
          <cell r="I70">
            <v>0.1</v>
          </cell>
          <cell r="J70">
            <v>19.22</v>
          </cell>
          <cell r="K70">
            <v>19.22</v>
          </cell>
          <cell r="L70">
            <v>19.149999999999999</v>
          </cell>
          <cell r="M70">
            <v>19.149999999999999</v>
          </cell>
          <cell r="N70">
            <v>0.1</v>
          </cell>
          <cell r="O70">
            <v>0.20699999999999999</v>
          </cell>
          <cell r="P70">
            <v>0.20699999999999999</v>
          </cell>
          <cell r="Q70">
            <v>0.1</v>
          </cell>
          <cell r="R70">
            <v>13.51</v>
          </cell>
          <cell r="S70">
            <v>13.51</v>
          </cell>
          <cell r="T70">
            <v>0</v>
          </cell>
          <cell r="U70">
            <v>1149594</v>
          </cell>
          <cell r="V70">
            <v>1149469</v>
          </cell>
          <cell r="Y70">
            <v>0.5</v>
          </cell>
        </row>
        <row r="71">
          <cell r="B71" t="str">
            <v>Japanese snowbell</v>
          </cell>
          <cell r="C71">
            <v>0.2</v>
          </cell>
          <cell r="D71">
            <v>4594</v>
          </cell>
          <cell r="E71">
            <v>4593</v>
          </cell>
          <cell r="F71">
            <v>0</v>
          </cell>
          <cell r="G71">
            <v>138.97999999999999</v>
          </cell>
          <cell r="H71">
            <v>138.96</v>
          </cell>
          <cell r="I71">
            <v>0.1</v>
          </cell>
          <cell r="J71">
            <v>14.57</v>
          </cell>
          <cell r="K71">
            <v>14.57</v>
          </cell>
          <cell r="L71">
            <v>14</v>
          </cell>
          <cell r="M71">
            <v>14</v>
          </cell>
          <cell r="N71">
            <v>0.1</v>
          </cell>
          <cell r="O71">
            <v>0.28499999999999998</v>
          </cell>
          <cell r="P71">
            <v>0.28499999999999998</v>
          </cell>
          <cell r="Q71">
            <v>0.1</v>
          </cell>
          <cell r="R71">
            <v>21.31</v>
          </cell>
          <cell r="S71">
            <v>21.31</v>
          </cell>
          <cell r="T71">
            <v>0.1</v>
          </cell>
          <cell r="U71">
            <v>3440998</v>
          </cell>
          <cell r="V71">
            <v>3440624</v>
          </cell>
          <cell r="Y71">
            <v>0.5</v>
          </cell>
        </row>
        <row r="72">
          <cell r="B72" t="str">
            <v>Sweetgum</v>
          </cell>
          <cell r="C72">
            <v>0.2</v>
          </cell>
          <cell r="D72">
            <v>4057</v>
          </cell>
          <cell r="E72">
            <v>2918</v>
          </cell>
          <cell r="F72">
            <v>0.2</v>
          </cell>
          <cell r="G72">
            <v>1140.83</v>
          </cell>
          <cell r="H72">
            <v>1136.92</v>
          </cell>
          <cell r="I72">
            <v>0.1</v>
          </cell>
          <cell r="J72">
            <v>24.59</v>
          </cell>
          <cell r="K72">
            <v>23.08</v>
          </cell>
          <cell r="L72">
            <v>22.01</v>
          </cell>
          <cell r="M72">
            <v>20.54</v>
          </cell>
          <cell r="N72">
            <v>0.5</v>
          </cell>
          <cell r="O72">
            <v>1.226</v>
          </cell>
          <cell r="P72">
            <v>1.18</v>
          </cell>
          <cell r="Q72">
            <v>0.3</v>
          </cell>
          <cell r="R72">
            <v>56.29</v>
          </cell>
          <cell r="S72">
            <v>54.19</v>
          </cell>
          <cell r="T72">
            <v>0.3</v>
          </cell>
          <cell r="U72">
            <v>12014160</v>
          </cell>
          <cell r="V72">
            <v>11893698</v>
          </cell>
          <cell r="Y72">
            <v>2.5</v>
          </cell>
        </row>
        <row r="73">
          <cell r="B73" t="str">
            <v>Rhododendron spp</v>
          </cell>
          <cell r="C73">
            <v>0.2</v>
          </cell>
          <cell r="D73">
            <v>4057</v>
          </cell>
          <cell r="E73">
            <v>2918</v>
          </cell>
          <cell r="F73">
            <v>0</v>
          </cell>
          <cell r="G73">
            <v>15.31</v>
          </cell>
          <cell r="H73">
            <v>12</v>
          </cell>
          <cell r="I73">
            <v>0</v>
          </cell>
          <cell r="J73">
            <v>4.9400000000000004</v>
          </cell>
          <cell r="K73">
            <v>3.9</v>
          </cell>
          <cell r="L73">
            <v>4.8499999999999996</v>
          </cell>
          <cell r="M73">
            <v>3.82</v>
          </cell>
          <cell r="N73">
            <v>0</v>
          </cell>
          <cell r="O73">
            <v>0.02</v>
          </cell>
          <cell r="P73">
            <v>1.4E-2</v>
          </cell>
          <cell r="Q73">
            <v>0</v>
          </cell>
          <cell r="R73">
            <v>3.9</v>
          </cell>
          <cell r="S73">
            <v>2.79</v>
          </cell>
          <cell r="T73">
            <v>0</v>
          </cell>
          <cell r="U73">
            <v>294388</v>
          </cell>
          <cell r="V73">
            <v>227561</v>
          </cell>
          <cell r="Y73">
            <v>0</v>
          </cell>
        </row>
        <row r="74">
          <cell r="B74" t="str">
            <v>Northern catalpa</v>
          </cell>
          <cell r="C74">
            <v>0.1</v>
          </cell>
          <cell r="D74">
            <v>3296</v>
          </cell>
          <cell r="E74">
            <v>2305</v>
          </cell>
          <cell r="F74">
            <v>0</v>
          </cell>
          <cell r="G74">
            <v>18.91</v>
          </cell>
          <cell r="H74">
            <v>18.11</v>
          </cell>
          <cell r="I74">
            <v>0</v>
          </cell>
          <cell r="J74">
            <v>2.96</v>
          </cell>
          <cell r="K74">
            <v>2.3199999999999998</v>
          </cell>
          <cell r="L74">
            <v>2.66</v>
          </cell>
          <cell r="M74">
            <v>2.04</v>
          </cell>
          <cell r="N74">
            <v>0</v>
          </cell>
          <cell r="O74">
            <v>1.7000000000000001E-2</v>
          </cell>
          <cell r="P74">
            <v>1.2999999999999999E-2</v>
          </cell>
          <cell r="Q74">
            <v>0</v>
          </cell>
          <cell r="R74">
            <v>1.02</v>
          </cell>
          <cell r="S74">
            <v>0.78</v>
          </cell>
          <cell r="T74">
            <v>0</v>
          </cell>
          <cell r="U74">
            <v>160625</v>
          </cell>
          <cell r="V74">
            <v>120680</v>
          </cell>
          <cell r="Y74">
            <v>0</v>
          </cell>
        </row>
        <row r="75">
          <cell r="B75" t="str">
            <v>Ash spp</v>
          </cell>
          <cell r="C75">
            <v>0.1</v>
          </cell>
          <cell r="D75">
            <v>3296</v>
          </cell>
          <cell r="E75">
            <v>3295</v>
          </cell>
          <cell r="F75">
            <v>0</v>
          </cell>
          <cell r="G75">
            <v>3.68</v>
          </cell>
          <cell r="H75">
            <v>3.68</v>
          </cell>
          <cell r="I75">
            <v>0</v>
          </cell>
          <cell r="J75">
            <v>1.31</v>
          </cell>
          <cell r="K75">
            <v>1.31</v>
          </cell>
          <cell r="L75">
            <v>1.22</v>
          </cell>
          <cell r="M75">
            <v>1.22</v>
          </cell>
          <cell r="N75">
            <v>0</v>
          </cell>
          <cell r="O75">
            <v>5.0000000000000001E-3</v>
          </cell>
          <cell r="P75">
            <v>5.0000000000000001E-3</v>
          </cell>
          <cell r="Q75">
            <v>0</v>
          </cell>
          <cell r="R75">
            <v>0.47</v>
          </cell>
          <cell r="S75">
            <v>0.47</v>
          </cell>
          <cell r="T75">
            <v>0</v>
          </cell>
          <cell r="U75">
            <v>145536</v>
          </cell>
          <cell r="V75">
            <v>145492</v>
          </cell>
          <cell r="Y75">
            <v>0</v>
          </cell>
        </row>
        <row r="76">
          <cell r="B76" t="str">
            <v>Oak spp</v>
          </cell>
          <cell r="C76">
            <v>0.1</v>
          </cell>
          <cell r="D76">
            <v>3296</v>
          </cell>
          <cell r="E76">
            <v>2305</v>
          </cell>
          <cell r="F76">
            <v>0.4</v>
          </cell>
          <cell r="G76">
            <v>2122.3200000000002</v>
          </cell>
          <cell r="H76">
            <v>1925.75</v>
          </cell>
          <cell r="I76">
            <v>0.3</v>
          </cell>
          <cell r="J76">
            <v>51.59</v>
          </cell>
          <cell r="K76">
            <v>39.72</v>
          </cell>
          <cell r="L76">
            <v>22.47</v>
          </cell>
          <cell r="M76">
            <v>15.97</v>
          </cell>
          <cell r="N76">
            <v>0.2</v>
          </cell>
          <cell r="O76">
            <v>0.44500000000000001</v>
          </cell>
          <cell r="P76">
            <v>0.376</v>
          </cell>
          <cell r="Q76">
            <v>0.3</v>
          </cell>
          <cell r="R76">
            <v>43.93</v>
          </cell>
          <cell r="S76">
            <v>37.119999999999997</v>
          </cell>
          <cell r="T76">
            <v>0.3</v>
          </cell>
          <cell r="U76">
            <v>10281743</v>
          </cell>
          <cell r="V76">
            <v>9005013</v>
          </cell>
          <cell r="Y76">
            <v>2</v>
          </cell>
        </row>
        <row r="77">
          <cell r="B77" t="str">
            <v>Post oak</v>
          </cell>
          <cell r="C77">
            <v>0.1</v>
          </cell>
          <cell r="D77">
            <v>3296</v>
          </cell>
          <cell r="E77">
            <v>3295</v>
          </cell>
          <cell r="F77">
            <v>0.1</v>
          </cell>
          <cell r="G77">
            <v>631.26</v>
          </cell>
          <cell r="H77">
            <v>631.07000000000005</v>
          </cell>
          <cell r="I77">
            <v>0.2</v>
          </cell>
          <cell r="J77">
            <v>37.020000000000003</v>
          </cell>
          <cell r="K77">
            <v>37.01</v>
          </cell>
          <cell r="L77">
            <v>34.07</v>
          </cell>
          <cell r="M77">
            <v>34.049999999999997</v>
          </cell>
          <cell r="N77">
            <v>0.2</v>
          </cell>
          <cell r="O77">
            <v>0.39800000000000002</v>
          </cell>
          <cell r="P77">
            <v>0.39800000000000002</v>
          </cell>
          <cell r="Q77">
            <v>0.2</v>
          </cell>
          <cell r="R77">
            <v>33.85</v>
          </cell>
          <cell r="S77">
            <v>33.840000000000003</v>
          </cell>
          <cell r="T77">
            <v>0.1</v>
          </cell>
          <cell r="U77">
            <v>3509918</v>
          </cell>
          <cell r="V77">
            <v>3508853</v>
          </cell>
          <cell r="Y77">
            <v>2</v>
          </cell>
        </row>
        <row r="78">
          <cell r="B78" t="str">
            <v>Mimosa</v>
          </cell>
          <cell r="C78">
            <v>0.1</v>
          </cell>
          <cell r="D78">
            <v>2901</v>
          </cell>
          <cell r="E78">
            <v>2901</v>
          </cell>
          <cell r="F78">
            <v>0</v>
          </cell>
          <cell r="G78">
            <v>12.81</v>
          </cell>
          <cell r="H78">
            <v>12.81</v>
          </cell>
          <cell r="I78">
            <v>0</v>
          </cell>
          <cell r="J78">
            <v>4.3499999999999996</v>
          </cell>
          <cell r="K78">
            <v>4.3499999999999996</v>
          </cell>
          <cell r="L78">
            <v>4.26</v>
          </cell>
          <cell r="M78">
            <v>4.26</v>
          </cell>
          <cell r="N78">
            <v>0</v>
          </cell>
          <cell r="O78">
            <v>3.4000000000000002E-2</v>
          </cell>
          <cell r="P78">
            <v>3.4000000000000002E-2</v>
          </cell>
          <cell r="Q78">
            <v>0</v>
          </cell>
          <cell r="R78">
            <v>1.47</v>
          </cell>
          <cell r="S78">
            <v>1.47</v>
          </cell>
          <cell r="T78">
            <v>0</v>
          </cell>
          <cell r="U78">
            <v>229256</v>
          </cell>
          <cell r="V78">
            <v>229216</v>
          </cell>
          <cell r="Y78">
            <v>0</v>
          </cell>
        </row>
        <row r="79">
          <cell r="B79" t="str">
            <v>Northern hackberry</v>
          </cell>
          <cell r="C79">
            <v>0.1</v>
          </cell>
          <cell r="D79">
            <v>2901</v>
          </cell>
          <cell r="E79">
            <v>2901</v>
          </cell>
          <cell r="F79">
            <v>0.8</v>
          </cell>
          <cell r="G79">
            <v>4270.07</v>
          </cell>
          <cell r="H79">
            <v>4269.33</v>
          </cell>
          <cell r="I79">
            <v>0.7</v>
          </cell>
          <cell r="J79">
            <v>124.02</v>
          </cell>
          <cell r="K79">
            <v>123.99</v>
          </cell>
          <cell r="L79">
            <v>107.64</v>
          </cell>
          <cell r="M79">
            <v>107.63</v>
          </cell>
          <cell r="N79">
            <v>1</v>
          </cell>
          <cell r="O79">
            <v>2.52</v>
          </cell>
          <cell r="P79">
            <v>2.52</v>
          </cell>
          <cell r="Q79">
            <v>0.8</v>
          </cell>
          <cell r="R79">
            <v>131.13</v>
          </cell>
          <cell r="S79">
            <v>131.11000000000001</v>
          </cell>
          <cell r="T79">
            <v>0.8</v>
          </cell>
          <cell r="U79">
            <v>28939634</v>
          </cell>
          <cell r="V79">
            <v>28934646</v>
          </cell>
          <cell r="Y79">
            <v>10</v>
          </cell>
        </row>
        <row r="80">
          <cell r="B80" t="str">
            <v>Black walnut</v>
          </cell>
          <cell r="C80">
            <v>0.1</v>
          </cell>
          <cell r="D80">
            <v>2901</v>
          </cell>
          <cell r="E80">
            <v>2901</v>
          </cell>
          <cell r="F80">
            <v>0.3</v>
          </cell>
          <cell r="G80">
            <v>1686.38</v>
          </cell>
          <cell r="H80">
            <v>1686.08</v>
          </cell>
          <cell r="I80">
            <v>0.4</v>
          </cell>
          <cell r="J80">
            <v>67.209999999999994</v>
          </cell>
          <cell r="K80">
            <v>67.2</v>
          </cell>
          <cell r="L80">
            <v>60.68</v>
          </cell>
          <cell r="M80">
            <v>60.67</v>
          </cell>
          <cell r="N80">
            <v>0.7</v>
          </cell>
          <cell r="O80">
            <v>1.67</v>
          </cell>
          <cell r="P80">
            <v>1.67</v>
          </cell>
          <cell r="Q80">
            <v>0.8</v>
          </cell>
          <cell r="R80">
            <v>133.87</v>
          </cell>
          <cell r="S80">
            <v>133.85</v>
          </cell>
          <cell r="T80">
            <v>0.4</v>
          </cell>
          <cell r="U80">
            <v>14227305</v>
          </cell>
          <cell r="V80">
            <v>14224853</v>
          </cell>
          <cell r="Y80">
            <v>6.9999999999999991</v>
          </cell>
        </row>
        <row r="81">
          <cell r="B81" t="str">
            <v>Common crapemyrtle</v>
          </cell>
          <cell r="C81">
            <v>0.1</v>
          </cell>
          <cell r="D81">
            <v>2901</v>
          </cell>
          <cell r="E81">
            <v>2901</v>
          </cell>
          <cell r="F81">
            <v>0</v>
          </cell>
          <cell r="G81">
            <v>122.58</v>
          </cell>
          <cell r="H81">
            <v>122.56</v>
          </cell>
          <cell r="I81">
            <v>0.1</v>
          </cell>
          <cell r="J81">
            <v>16.489999999999998</v>
          </cell>
          <cell r="K81">
            <v>16.48</v>
          </cell>
          <cell r="L81">
            <v>15.97</v>
          </cell>
          <cell r="M81">
            <v>15.97</v>
          </cell>
          <cell r="N81">
            <v>0.1</v>
          </cell>
          <cell r="O81">
            <v>0.23599999999999999</v>
          </cell>
          <cell r="P81">
            <v>0.23599999999999999</v>
          </cell>
          <cell r="Q81">
            <v>0.1</v>
          </cell>
          <cell r="R81">
            <v>17.670000000000002</v>
          </cell>
          <cell r="S81">
            <v>17.670000000000002</v>
          </cell>
          <cell r="T81">
            <v>0.1</v>
          </cell>
          <cell r="U81">
            <v>2091317</v>
          </cell>
          <cell r="V81">
            <v>2090957</v>
          </cell>
          <cell r="Y81">
            <v>1</v>
          </cell>
        </row>
        <row r="82">
          <cell r="B82" t="str">
            <v>Royal paulownia</v>
          </cell>
          <cell r="C82">
            <v>0.1</v>
          </cell>
          <cell r="D82">
            <v>2901</v>
          </cell>
          <cell r="E82">
            <v>2901</v>
          </cell>
          <cell r="F82">
            <v>0</v>
          </cell>
          <cell r="G82">
            <v>19.649999999999999</v>
          </cell>
          <cell r="H82">
            <v>19.64</v>
          </cell>
          <cell r="I82">
            <v>0</v>
          </cell>
          <cell r="J82">
            <v>5.51</v>
          </cell>
          <cell r="K82">
            <v>5.51</v>
          </cell>
          <cell r="L82">
            <v>5.37</v>
          </cell>
          <cell r="M82">
            <v>5.37</v>
          </cell>
          <cell r="N82">
            <v>0</v>
          </cell>
          <cell r="O82">
            <v>0.109</v>
          </cell>
          <cell r="P82">
            <v>0.109</v>
          </cell>
          <cell r="Q82">
            <v>0</v>
          </cell>
          <cell r="R82">
            <v>8.16</v>
          </cell>
          <cell r="S82">
            <v>8.16</v>
          </cell>
          <cell r="T82">
            <v>0</v>
          </cell>
          <cell r="U82">
            <v>209220</v>
          </cell>
          <cell r="V82">
            <v>209184</v>
          </cell>
          <cell r="Y82">
            <v>0</v>
          </cell>
        </row>
        <row r="83">
          <cell r="B83" t="str">
            <v>Weeping willow</v>
          </cell>
          <cell r="C83">
            <v>0.1</v>
          </cell>
          <cell r="D83">
            <v>2901</v>
          </cell>
          <cell r="E83">
            <v>2901</v>
          </cell>
          <cell r="F83">
            <v>2.5</v>
          </cell>
          <cell r="G83">
            <v>13052.14</v>
          </cell>
          <cell r="H83">
            <v>13049.89</v>
          </cell>
          <cell r="I83">
            <v>0.8</v>
          </cell>
          <cell r="J83">
            <v>142.4</v>
          </cell>
          <cell r="K83">
            <v>142.37</v>
          </cell>
          <cell r="L83">
            <v>-178.87</v>
          </cell>
          <cell r="M83">
            <v>178.84</v>
          </cell>
          <cell r="N83">
            <v>0.4</v>
          </cell>
          <cell r="O83">
            <v>1.036</v>
          </cell>
          <cell r="P83">
            <v>1.036</v>
          </cell>
          <cell r="Q83">
            <v>0.4</v>
          </cell>
          <cell r="R83">
            <v>65.64</v>
          </cell>
          <cell r="S83">
            <v>65.63</v>
          </cell>
          <cell r="T83">
            <v>0.9</v>
          </cell>
          <cell r="U83">
            <v>31576017</v>
          </cell>
          <cell r="V83">
            <v>31570574</v>
          </cell>
          <cell r="Y83">
            <v>4</v>
          </cell>
        </row>
        <row r="84">
          <cell r="B84" t="str">
            <v>Cedar of lebanon</v>
          </cell>
          <cell r="C84">
            <v>0.1</v>
          </cell>
          <cell r="D84">
            <v>2409</v>
          </cell>
          <cell r="E84">
            <v>2408</v>
          </cell>
          <cell r="F84">
            <v>0.2</v>
          </cell>
          <cell r="G84">
            <v>1281.26</v>
          </cell>
          <cell r="H84">
            <v>1280.99</v>
          </cell>
          <cell r="I84">
            <v>0.1</v>
          </cell>
          <cell r="J84">
            <v>18.23</v>
          </cell>
          <cell r="K84">
            <v>18.23</v>
          </cell>
          <cell r="L84">
            <v>17.350000000000001</v>
          </cell>
          <cell r="M84">
            <v>17.350000000000001</v>
          </cell>
          <cell r="N84">
            <v>0.6</v>
          </cell>
          <cell r="O84">
            <v>1.476</v>
          </cell>
          <cell r="P84">
            <v>1.476</v>
          </cell>
          <cell r="Q84">
            <v>1.3</v>
          </cell>
          <cell r="R84">
            <v>231.16</v>
          </cell>
          <cell r="S84">
            <v>231.11</v>
          </cell>
          <cell r="T84">
            <v>0.1</v>
          </cell>
          <cell r="U84">
            <v>4257112</v>
          </cell>
          <cell r="V84">
            <v>4256228</v>
          </cell>
          <cell r="Y84">
            <v>5.9999999999999991</v>
          </cell>
        </row>
        <row r="85">
          <cell r="B85" t="str">
            <v>Pumpkin ash</v>
          </cell>
          <cell r="C85">
            <v>0.1</v>
          </cell>
          <cell r="D85">
            <v>2409</v>
          </cell>
          <cell r="E85">
            <v>2408</v>
          </cell>
          <cell r="F85">
            <v>0.5</v>
          </cell>
          <cell r="G85">
            <v>2791.09</v>
          </cell>
          <cell r="H85">
            <v>2790.51</v>
          </cell>
          <cell r="I85">
            <v>0.1</v>
          </cell>
          <cell r="J85">
            <v>11.19</v>
          </cell>
          <cell r="K85">
            <v>11.18</v>
          </cell>
          <cell r="L85">
            <v>-374.08</v>
          </cell>
          <cell r="M85">
            <v>374</v>
          </cell>
          <cell r="N85">
            <v>0.1</v>
          </cell>
          <cell r="O85">
            <v>0.34899999999999998</v>
          </cell>
          <cell r="P85">
            <v>0.34899999999999998</v>
          </cell>
          <cell r="Q85">
            <v>0.1</v>
          </cell>
          <cell r="R85">
            <v>24.88</v>
          </cell>
          <cell r="S85">
            <v>24.88</v>
          </cell>
          <cell r="T85">
            <v>0.1</v>
          </cell>
          <cell r="U85">
            <v>3111033</v>
          </cell>
          <cell r="V85">
            <v>3110388</v>
          </cell>
          <cell r="Y85">
            <v>1</v>
          </cell>
        </row>
        <row r="86">
          <cell r="B86" t="str">
            <v>Southern magnolia</v>
          </cell>
          <cell r="C86">
            <v>0.1</v>
          </cell>
          <cell r="D86">
            <v>2409</v>
          </cell>
          <cell r="E86">
            <v>2408</v>
          </cell>
          <cell r="F86">
            <v>0</v>
          </cell>
          <cell r="G86">
            <v>11.31</v>
          </cell>
          <cell r="H86">
            <v>11.3</v>
          </cell>
          <cell r="I86">
            <v>0</v>
          </cell>
          <cell r="J86">
            <v>3.56</v>
          </cell>
          <cell r="K86">
            <v>3.56</v>
          </cell>
          <cell r="L86">
            <v>3.48</v>
          </cell>
          <cell r="M86">
            <v>3.48</v>
          </cell>
          <cell r="N86">
            <v>0</v>
          </cell>
          <cell r="O86">
            <v>1.6E-2</v>
          </cell>
          <cell r="P86">
            <v>1.6E-2</v>
          </cell>
          <cell r="Q86">
            <v>0</v>
          </cell>
          <cell r="R86">
            <v>2.1800000000000002</v>
          </cell>
          <cell r="S86">
            <v>2.1800000000000002</v>
          </cell>
          <cell r="T86">
            <v>0</v>
          </cell>
          <cell r="U86">
            <v>211123</v>
          </cell>
          <cell r="V86">
            <v>211079</v>
          </cell>
          <cell r="Y86">
            <v>0</v>
          </cell>
        </row>
        <row r="87">
          <cell r="B87" t="str">
            <v>Japanese pieris</v>
          </cell>
          <cell r="C87">
            <v>0.1</v>
          </cell>
          <cell r="D87">
            <v>2409</v>
          </cell>
          <cell r="E87">
            <v>2408</v>
          </cell>
          <cell r="F87">
            <v>0</v>
          </cell>
          <cell r="G87">
            <v>119.93</v>
          </cell>
          <cell r="H87">
            <v>119.91</v>
          </cell>
          <cell r="I87">
            <v>0.1</v>
          </cell>
          <cell r="J87">
            <v>14.89</v>
          </cell>
          <cell r="K87">
            <v>14.89</v>
          </cell>
          <cell r="L87">
            <v>13.66</v>
          </cell>
          <cell r="M87">
            <v>13.66</v>
          </cell>
          <cell r="N87">
            <v>0</v>
          </cell>
          <cell r="O87">
            <v>5.6000000000000001E-2</v>
          </cell>
          <cell r="P87">
            <v>5.6000000000000001E-2</v>
          </cell>
          <cell r="Q87">
            <v>0</v>
          </cell>
          <cell r="R87">
            <v>4.17</v>
          </cell>
          <cell r="S87">
            <v>4.17</v>
          </cell>
          <cell r="T87">
            <v>0</v>
          </cell>
          <cell r="U87">
            <v>1654681</v>
          </cell>
          <cell r="V87">
            <v>1654337</v>
          </cell>
          <cell r="Y87">
            <v>0</v>
          </cell>
        </row>
        <row r="88">
          <cell r="B88" t="str">
            <v>Sweet cherry</v>
          </cell>
          <cell r="C88">
            <v>0.1</v>
          </cell>
          <cell r="D88">
            <v>2409</v>
          </cell>
          <cell r="E88">
            <v>2408</v>
          </cell>
          <cell r="F88">
            <v>0</v>
          </cell>
          <cell r="G88">
            <v>219.86</v>
          </cell>
          <cell r="H88">
            <v>219.82</v>
          </cell>
          <cell r="I88">
            <v>0.1</v>
          </cell>
          <cell r="J88">
            <v>23.28</v>
          </cell>
          <cell r="K88">
            <v>23.28</v>
          </cell>
          <cell r="L88">
            <v>22.37</v>
          </cell>
          <cell r="M88">
            <v>22.37</v>
          </cell>
          <cell r="N88">
            <v>0.4</v>
          </cell>
          <cell r="O88">
            <v>0.90500000000000003</v>
          </cell>
          <cell r="P88">
            <v>0.90500000000000003</v>
          </cell>
          <cell r="Q88">
            <v>0.4</v>
          </cell>
          <cell r="R88">
            <v>70.03</v>
          </cell>
          <cell r="S88">
            <v>70.02</v>
          </cell>
          <cell r="T88">
            <v>0.1</v>
          </cell>
          <cell r="U88">
            <v>2298626</v>
          </cell>
          <cell r="V88">
            <v>2298149</v>
          </cell>
          <cell r="Y88">
            <v>4</v>
          </cell>
        </row>
        <row r="89">
          <cell r="B89" t="str">
            <v>Willow spp</v>
          </cell>
          <cell r="C89">
            <v>0.1</v>
          </cell>
          <cell r="D89">
            <v>2409</v>
          </cell>
          <cell r="E89">
            <v>2408</v>
          </cell>
          <cell r="F89">
            <v>0.2</v>
          </cell>
          <cell r="G89">
            <v>1030.01</v>
          </cell>
          <cell r="H89">
            <v>1029.8</v>
          </cell>
          <cell r="I89">
            <v>0.3</v>
          </cell>
          <cell r="J89">
            <v>46.74</v>
          </cell>
          <cell r="K89">
            <v>46.73</v>
          </cell>
          <cell r="L89">
            <v>36.909999999999997</v>
          </cell>
          <cell r="M89">
            <v>36.9</v>
          </cell>
          <cell r="N89">
            <v>0.3</v>
          </cell>
          <cell r="O89">
            <v>0.71499999999999997</v>
          </cell>
          <cell r="P89">
            <v>0.71499999999999997</v>
          </cell>
          <cell r="Q89">
            <v>0.3</v>
          </cell>
          <cell r="R89">
            <v>44.17</v>
          </cell>
          <cell r="S89">
            <v>44.16</v>
          </cell>
          <cell r="T89">
            <v>0.2</v>
          </cell>
          <cell r="U89">
            <v>6592103</v>
          </cell>
          <cell r="V89">
            <v>6590734</v>
          </cell>
          <cell r="Y89">
            <v>2.9999999999999996</v>
          </cell>
        </row>
        <row r="90">
          <cell r="B90" t="str">
            <v>Japanese tree lilac</v>
          </cell>
          <cell r="C90">
            <v>0.1</v>
          </cell>
          <cell r="D90">
            <v>2409</v>
          </cell>
          <cell r="E90">
            <v>2408</v>
          </cell>
          <cell r="F90">
            <v>0</v>
          </cell>
          <cell r="G90">
            <v>46.38</v>
          </cell>
          <cell r="H90">
            <v>46.37</v>
          </cell>
          <cell r="I90">
            <v>0.1</v>
          </cell>
          <cell r="J90">
            <v>10.02</v>
          </cell>
          <cell r="K90">
            <v>10.02</v>
          </cell>
          <cell r="L90">
            <v>9.81</v>
          </cell>
          <cell r="M90">
            <v>9.81</v>
          </cell>
          <cell r="N90">
            <v>0</v>
          </cell>
          <cell r="O90">
            <v>3.5000000000000003E-2</v>
          </cell>
          <cell r="P90">
            <v>3.5000000000000003E-2</v>
          </cell>
          <cell r="Q90">
            <v>0</v>
          </cell>
          <cell r="R90">
            <v>3.42</v>
          </cell>
          <cell r="S90">
            <v>3.42</v>
          </cell>
          <cell r="T90">
            <v>0</v>
          </cell>
          <cell r="U90">
            <v>684688</v>
          </cell>
          <cell r="V90">
            <v>684546</v>
          </cell>
          <cell r="Y90">
            <v>0</v>
          </cell>
        </row>
        <row r="91">
          <cell r="B91" t="str">
            <v>Pawpaw</v>
          </cell>
          <cell r="C91">
            <v>0.1</v>
          </cell>
          <cell r="D91">
            <v>1648</v>
          </cell>
          <cell r="E91">
            <v>1647</v>
          </cell>
          <cell r="F91">
            <v>0</v>
          </cell>
          <cell r="G91">
            <v>3.43</v>
          </cell>
          <cell r="H91">
            <v>3.43</v>
          </cell>
          <cell r="I91">
            <v>0</v>
          </cell>
          <cell r="J91">
            <v>1.65</v>
          </cell>
          <cell r="K91">
            <v>1.65</v>
          </cell>
          <cell r="L91">
            <v>1.62</v>
          </cell>
          <cell r="M91">
            <v>1.62</v>
          </cell>
          <cell r="N91">
            <v>0</v>
          </cell>
          <cell r="O91">
            <v>3.6999999999999998E-2</v>
          </cell>
          <cell r="P91">
            <v>3.6999999999999998E-2</v>
          </cell>
          <cell r="Q91">
            <v>0</v>
          </cell>
          <cell r="R91">
            <v>6.17</v>
          </cell>
          <cell r="S91">
            <v>6.17</v>
          </cell>
          <cell r="T91">
            <v>0</v>
          </cell>
          <cell r="U91">
            <v>78010</v>
          </cell>
          <cell r="V91">
            <v>77986</v>
          </cell>
          <cell r="Y91">
            <v>0</v>
          </cell>
        </row>
        <row r="92">
          <cell r="B92" t="str">
            <v>Dogwood spp</v>
          </cell>
          <cell r="C92">
            <v>0.1</v>
          </cell>
          <cell r="D92">
            <v>1648</v>
          </cell>
          <cell r="E92">
            <v>1647</v>
          </cell>
          <cell r="F92">
            <v>0</v>
          </cell>
          <cell r="G92">
            <v>1.59</v>
          </cell>
          <cell r="H92">
            <v>1.59</v>
          </cell>
          <cell r="I92">
            <v>0</v>
          </cell>
          <cell r="J92">
            <v>0.11</v>
          </cell>
          <cell r="K92">
            <v>0.11</v>
          </cell>
          <cell r="L92">
            <v>-0.03</v>
          </cell>
          <cell r="M92">
            <v>0.03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10141</v>
          </cell>
          <cell r="V92">
            <v>10138</v>
          </cell>
          <cell r="Y92">
            <v>0</v>
          </cell>
        </row>
        <row r="93">
          <cell r="B93" t="str">
            <v>Ozark witchhazel</v>
          </cell>
          <cell r="C93">
            <v>0.1</v>
          </cell>
          <cell r="D93">
            <v>1648</v>
          </cell>
          <cell r="E93">
            <v>1647</v>
          </cell>
          <cell r="F93">
            <v>0</v>
          </cell>
          <cell r="G93">
            <v>1.22</v>
          </cell>
          <cell r="H93">
            <v>1.22</v>
          </cell>
          <cell r="I93">
            <v>0</v>
          </cell>
          <cell r="J93">
            <v>0.66</v>
          </cell>
          <cell r="K93">
            <v>0.66</v>
          </cell>
          <cell r="L93">
            <v>0.65</v>
          </cell>
          <cell r="M93">
            <v>0.65</v>
          </cell>
          <cell r="N93">
            <v>0</v>
          </cell>
          <cell r="O93">
            <v>1.0999999999999999E-2</v>
          </cell>
          <cell r="P93">
            <v>1.0999999999999999E-2</v>
          </cell>
          <cell r="Q93">
            <v>0</v>
          </cell>
          <cell r="R93">
            <v>0.66</v>
          </cell>
          <cell r="S93">
            <v>0.66</v>
          </cell>
          <cell r="T93">
            <v>0</v>
          </cell>
          <cell r="U93">
            <v>78010</v>
          </cell>
          <cell r="V93">
            <v>77986</v>
          </cell>
          <cell r="Y93">
            <v>0</v>
          </cell>
        </row>
        <row r="94">
          <cell r="B94" t="str">
            <v>Scarlet oak</v>
          </cell>
          <cell r="C94">
            <v>0.1</v>
          </cell>
          <cell r="D94">
            <v>1648</v>
          </cell>
          <cell r="E94">
            <v>1647</v>
          </cell>
          <cell r="F94">
            <v>0.2</v>
          </cell>
          <cell r="G94">
            <v>843.34</v>
          </cell>
          <cell r="H94">
            <v>843.08</v>
          </cell>
          <cell r="I94">
            <v>0.2</v>
          </cell>
          <cell r="J94">
            <v>29.69</v>
          </cell>
          <cell r="K94">
            <v>29.68</v>
          </cell>
          <cell r="L94">
            <v>27.77</v>
          </cell>
          <cell r="M94">
            <v>27.76</v>
          </cell>
          <cell r="N94">
            <v>0.1</v>
          </cell>
          <cell r="O94">
            <v>0.151</v>
          </cell>
          <cell r="P94">
            <v>0.151</v>
          </cell>
          <cell r="Q94">
            <v>0.1</v>
          </cell>
          <cell r="R94">
            <v>11.02</v>
          </cell>
          <cell r="S94">
            <v>11.02</v>
          </cell>
          <cell r="T94">
            <v>0.2</v>
          </cell>
          <cell r="U94">
            <v>7027830</v>
          </cell>
          <cell r="V94">
            <v>7025697</v>
          </cell>
          <cell r="Y94">
            <v>1</v>
          </cell>
        </row>
        <row r="95">
          <cell r="B95" t="str">
            <v>Southern red oak</v>
          </cell>
          <cell r="C95">
            <v>0.1</v>
          </cell>
          <cell r="D95">
            <v>1648</v>
          </cell>
          <cell r="E95">
            <v>1647</v>
          </cell>
          <cell r="F95">
            <v>1.1000000000000001</v>
          </cell>
          <cell r="G95">
            <v>5905.58</v>
          </cell>
          <cell r="H95">
            <v>5903.79</v>
          </cell>
          <cell r="I95">
            <v>0.6</v>
          </cell>
          <cell r="J95">
            <v>96.06</v>
          </cell>
          <cell r="K95">
            <v>96.03</v>
          </cell>
          <cell r="L95">
            <v>82.84</v>
          </cell>
          <cell r="M95">
            <v>82.82</v>
          </cell>
          <cell r="N95">
            <v>0.4</v>
          </cell>
          <cell r="O95">
            <v>1.0720000000000001</v>
          </cell>
          <cell r="P95">
            <v>1.0720000000000001</v>
          </cell>
          <cell r="Q95">
            <v>0.5</v>
          </cell>
          <cell r="R95">
            <v>83.62</v>
          </cell>
          <cell r="S95">
            <v>83.59</v>
          </cell>
          <cell r="T95">
            <v>0.9</v>
          </cell>
          <cell r="U95">
            <v>30521297</v>
          </cell>
          <cell r="V95">
            <v>30512035</v>
          </cell>
          <cell r="Y95">
            <v>4</v>
          </cell>
        </row>
        <row r="96">
          <cell r="B96" t="str">
            <v>Arrowwood</v>
          </cell>
          <cell r="C96">
            <v>0.1</v>
          </cell>
          <cell r="D96">
            <v>1648</v>
          </cell>
          <cell r="E96">
            <v>1647</v>
          </cell>
          <cell r="F96">
            <v>0</v>
          </cell>
          <cell r="G96">
            <v>6.9</v>
          </cell>
          <cell r="H96">
            <v>6.9</v>
          </cell>
          <cell r="I96">
            <v>0</v>
          </cell>
          <cell r="J96">
            <v>0</v>
          </cell>
          <cell r="K96">
            <v>0</v>
          </cell>
          <cell r="L96">
            <v>-1.9</v>
          </cell>
          <cell r="M96">
            <v>1.9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Y96">
            <v>0</v>
          </cell>
        </row>
        <row r="97">
          <cell r="U97">
            <v>0</v>
          </cell>
          <cell r="Y97" t="e">
            <v>#DIV/0!</v>
          </cell>
        </row>
        <row r="98">
          <cell r="U98">
            <v>0</v>
          </cell>
          <cell r="Y98" t="e">
            <v>#DIV/0!</v>
          </cell>
        </row>
        <row r="99">
          <cell r="B99" t="str">
            <v>Sum of NLB</v>
          </cell>
          <cell r="U99">
            <v>0</v>
          </cell>
          <cell r="Y99" t="e">
            <v>#DIV/0!</v>
          </cell>
        </row>
        <row r="100">
          <cell r="B100">
            <v>13506.940000000006</v>
          </cell>
          <cell r="U100">
            <v>0</v>
          </cell>
          <cell r="Y100" t="e">
            <v>#DIV/0!</v>
          </cell>
        </row>
        <row r="101">
          <cell r="B101">
            <v>3918.75</v>
          </cell>
          <cell r="U101">
            <v>0</v>
          </cell>
          <cell r="Y101" t="e">
            <v>#DIV/0!</v>
          </cell>
        </row>
        <row r="102">
          <cell r="B102">
            <v>17425.690000000006</v>
          </cell>
          <cell r="U102">
            <v>0</v>
          </cell>
          <cell r="Y102" t="e">
            <v>#DIV/0!</v>
          </cell>
        </row>
        <row r="103">
          <cell r="U103">
            <v>0</v>
          </cell>
          <cell r="Y103" t="e">
            <v>#DIV/0!</v>
          </cell>
        </row>
        <row r="104">
          <cell r="U104">
            <v>0</v>
          </cell>
          <cell r="Y104" t="e">
            <v>#DIV/0!</v>
          </cell>
        </row>
        <row r="105">
          <cell r="U105">
            <v>0</v>
          </cell>
          <cell r="Y105" t="e">
            <v>#DIV/0!</v>
          </cell>
        </row>
        <row r="106">
          <cell r="U106">
            <v>0</v>
          </cell>
          <cell r="Y106" t="e">
            <v>#DIV/0!</v>
          </cell>
        </row>
        <row r="107">
          <cell r="U107">
            <v>0</v>
          </cell>
          <cell r="Y107" t="e">
            <v>#DIV/0!</v>
          </cell>
        </row>
        <row r="108">
          <cell r="U108">
            <v>0</v>
          </cell>
          <cell r="Y108" t="e">
            <v>#DIV/0!</v>
          </cell>
        </row>
        <row r="109">
          <cell r="U109">
            <v>0</v>
          </cell>
          <cell r="Y109" t="e">
            <v>#DIV/0!</v>
          </cell>
        </row>
        <row r="110">
          <cell r="U110">
            <v>0</v>
          </cell>
          <cell r="Y110" t="e">
            <v>#DIV/0!</v>
          </cell>
        </row>
        <row r="111">
          <cell r="U111">
            <v>0</v>
          </cell>
          <cell r="Y111" t="e">
            <v>#DIV/0!</v>
          </cell>
        </row>
        <row r="112">
          <cell r="U112">
            <v>0</v>
          </cell>
          <cell r="Y112" t="e">
            <v>#DIV/0!</v>
          </cell>
        </row>
        <row r="113">
          <cell r="Y113" t="e">
            <v>#DIV/0!</v>
          </cell>
        </row>
        <row r="114">
          <cell r="Y114" t="e">
            <v>#DIV/0!</v>
          </cell>
        </row>
        <row r="115">
          <cell r="Y115" t="e">
            <v>#DIV/0!</v>
          </cell>
        </row>
        <row r="116">
          <cell r="Y116" t="e">
            <v>#DIV/0!</v>
          </cell>
        </row>
        <row r="117">
          <cell r="Y117" t="e">
            <v>#DIV/0!</v>
          </cell>
        </row>
        <row r="118">
          <cell r="Y118" t="e">
            <v>#DIV/0!</v>
          </cell>
        </row>
        <row r="119">
          <cell r="Y119" t="e">
            <v>#DIV/0!</v>
          </cell>
        </row>
        <row r="120">
          <cell r="Y120" t="e">
            <v>#DIV/0!</v>
          </cell>
        </row>
        <row r="121">
          <cell r="Y121" t="e">
            <v>#DIV/0!</v>
          </cell>
        </row>
        <row r="122">
          <cell r="Y122" t="e">
            <v>#DIV/0!</v>
          </cell>
        </row>
        <row r="123">
          <cell r="Y123" t="e">
            <v>#DIV/0!</v>
          </cell>
        </row>
        <row r="124">
          <cell r="Y124" t="e">
            <v>#DIV/0!</v>
          </cell>
        </row>
        <row r="125">
          <cell r="Y125" t="e">
            <v>#DIV/0!</v>
          </cell>
        </row>
        <row r="126">
          <cell r="Y126" t="e">
            <v>#DIV/0!</v>
          </cell>
        </row>
        <row r="127">
          <cell r="Y127" t="e">
            <v>#DIV/0!</v>
          </cell>
        </row>
        <row r="128">
          <cell r="Y128" t="e">
            <v>#DIV/0!</v>
          </cell>
        </row>
        <row r="129">
          <cell r="Y129" t="e">
            <v>#DIV/0!</v>
          </cell>
        </row>
        <row r="130">
          <cell r="Y130" t="e">
            <v>#DIV/0!</v>
          </cell>
        </row>
        <row r="131">
          <cell r="Y131" t="e">
            <v>#DIV/0!</v>
          </cell>
        </row>
        <row r="132">
          <cell r="Y132" t="e">
            <v>#DIV/0!</v>
          </cell>
        </row>
        <row r="133">
          <cell r="Y133" t="e">
            <v>#DIV/0!</v>
          </cell>
        </row>
        <row r="134">
          <cell r="Y134" t="e">
            <v>#DIV/0!</v>
          </cell>
        </row>
        <row r="135">
          <cell r="Y135" t="e">
            <v>#DIV/0!</v>
          </cell>
        </row>
        <row r="136">
          <cell r="Y136" t="e">
            <v>#DIV/0!</v>
          </cell>
        </row>
        <row r="137">
          <cell r="Y137" t="e">
            <v>#DIV/0!</v>
          </cell>
        </row>
        <row r="138">
          <cell r="Y138" t="e">
            <v>#DIV/0!</v>
          </cell>
        </row>
        <row r="139">
          <cell r="Y139" t="e">
            <v>#DIV/0!</v>
          </cell>
        </row>
        <row r="140">
          <cell r="Y140" t="e">
            <v>#DIV/0!</v>
          </cell>
        </row>
        <row r="141">
          <cell r="Y141" t="e">
            <v>#DIV/0!</v>
          </cell>
        </row>
        <row r="142">
          <cell r="Y142" t="e">
            <v>#DIV/0!</v>
          </cell>
        </row>
        <row r="143">
          <cell r="Y143" t="e">
            <v>#DIV/0!</v>
          </cell>
        </row>
        <row r="144">
          <cell r="Y144" t="e">
            <v>#DIV/0!</v>
          </cell>
        </row>
        <row r="145">
          <cell r="Y145" t="e">
            <v>#DIV/0!</v>
          </cell>
        </row>
        <row r="146">
          <cell r="Y146" t="e">
            <v>#DIV/0!</v>
          </cell>
        </row>
        <row r="147">
          <cell r="Y147" t="e">
            <v>#DIV/0!</v>
          </cell>
        </row>
        <row r="148">
          <cell r="Y148" t="e">
            <v>#DIV/0!</v>
          </cell>
        </row>
        <row r="149">
          <cell r="Y149" t="e">
            <v>#DIV/0!</v>
          </cell>
        </row>
        <row r="150">
          <cell r="Y150" t="e">
            <v>#DIV/0!</v>
          </cell>
        </row>
        <row r="151">
          <cell r="Y151" t="e">
            <v>#DIV/0!</v>
          </cell>
        </row>
        <row r="152">
          <cell r="Y152" t="e">
            <v>#DIV/0!</v>
          </cell>
        </row>
        <row r="153">
          <cell r="Y153" t="e">
            <v>#DIV/0!</v>
          </cell>
        </row>
        <row r="154">
          <cell r="Y154" t="e">
            <v>#DIV/0!</v>
          </cell>
        </row>
        <row r="155">
          <cell r="Y155" t="e">
            <v>#DIV/0!</v>
          </cell>
        </row>
        <row r="156">
          <cell r="Y156" t="e">
            <v>#DIV/0!</v>
          </cell>
        </row>
        <row r="157">
          <cell r="Y157" t="e">
            <v>#DIV/0!</v>
          </cell>
        </row>
        <row r="158">
          <cell r="Y158" t="e">
            <v>#DIV/0!</v>
          </cell>
        </row>
        <row r="159">
          <cell r="Y159" t="e">
            <v>#DIV/0!</v>
          </cell>
        </row>
        <row r="160">
          <cell r="Y160" t="e">
            <v>#DIV/0!</v>
          </cell>
        </row>
        <row r="161">
          <cell r="Y161" t="e">
            <v>#DIV/0!</v>
          </cell>
        </row>
        <row r="162">
          <cell r="Y162" t="e">
            <v>#DIV/0!</v>
          </cell>
        </row>
        <row r="163">
          <cell r="Y163" t="e">
            <v>#DIV/0!</v>
          </cell>
        </row>
        <row r="164">
          <cell r="Y164" t="e">
            <v>#DIV/0!</v>
          </cell>
        </row>
        <row r="165">
          <cell r="Y165" t="e">
            <v>#DIV/0!</v>
          </cell>
        </row>
        <row r="166">
          <cell r="Y166" t="e">
            <v>#DIV/0!</v>
          </cell>
        </row>
        <row r="167">
          <cell r="Y167" t="e">
            <v>#DIV/0!</v>
          </cell>
        </row>
        <row r="168">
          <cell r="Y168" t="e">
            <v>#DIV/0!</v>
          </cell>
        </row>
        <row r="169">
          <cell r="Y169" t="e">
            <v>#DIV/0!</v>
          </cell>
        </row>
        <row r="170">
          <cell r="Y170" t="e">
            <v>#DIV/0!</v>
          </cell>
        </row>
        <row r="171">
          <cell r="Y171" t="e">
            <v>#DIV/0!</v>
          </cell>
        </row>
        <row r="172">
          <cell r="Y172" t="e">
            <v>#DIV/0!</v>
          </cell>
        </row>
        <row r="173">
          <cell r="Y173" t="e">
            <v>#DIV/0!</v>
          </cell>
        </row>
        <row r="174">
          <cell r="Y174" t="e">
            <v>#DIV/0!</v>
          </cell>
        </row>
        <row r="175">
          <cell r="Y175" t="e">
            <v>#DIV/0!</v>
          </cell>
        </row>
        <row r="176">
          <cell r="Y176" t="e">
            <v>#DIV/0!</v>
          </cell>
        </row>
        <row r="177">
          <cell r="Y177" t="e">
            <v>#DIV/0!</v>
          </cell>
        </row>
        <row r="178">
          <cell r="Y178" t="e">
            <v>#DIV/0!</v>
          </cell>
        </row>
        <row r="179">
          <cell r="Y179" t="e">
            <v>#DIV/0!</v>
          </cell>
        </row>
        <row r="180">
          <cell r="Y180" t="e">
            <v>#DIV/0!</v>
          </cell>
        </row>
        <row r="181">
          <cell r="Y181" t="e">
            <v>#DIV/0!</v>
          </cell>
        </row>
        <row r="182">
          <cell r="Y182" t="e">
            <v>#DIV/0!</v>
          </cell>
        </row>
        <row r="183">
          <cell r="Y183" t="e">
            <v>#DIV/0!</v>
          </cell>
        </row>
        <row r="184">
          <cell r="Y184" t="e">
            <v>#DIV/0!</v>
          </cell>
        </row>
        <row r="185">
          <cell r="Y185" t="e">
            <v>#DIV/0!</v>
          </cell>
        </row>
        <row r="186">
          <cell r="Y186" t="e">
            <v>#DIV/0!</v>
          </cell>
        </row>
        <row r="187">
          <cell r="Y187" t="e">
            <v>#DIV/0!</v>
          </cell>
        </row>
        <row r="188">
          <cell r="Y188" t="e">
            <v>#DIV/0!</v>
          </cell>
        </row>
        <row r="189">
          <cell r="Y189" t="e">
            <v>#DIV/0!</v>
          </cell>
        </row>
        <row r="190">
          <cell r="Y190" t="e">
            <v>#DIV/0!</v>
          </cell>
        </row>
        <row r="191">
          <cell r="Y191" t="e">
            <v>#DIV/0!</v>
          </cell>
        </row>
        <row r="192">
          <cell r="Y192" t="e">
            <v>#DIV/0!</v>
          </cell>
        </row>
        <row r="193">
          <cell r="Y193" t="e">
            <v>#DIV/0!</v>
          </cell>
        </row>
        <row r="194">
          <cell r="Y194" t="e">
            <v>#DIV/0!</v>
          </cell>
        </row>
        <row r="195">
          <cell r="Y195" t="e">
            <v>#DIV/0!</v>
          </cell>
        </row>
        <row r="196">
          <cell r="Y196" t="e">
            <v>#DIV/0!</v>
          </cell>
        </row>
        <row r="197">
          <cell r="Y197" t="e">
            <v>#DIV/0!</v>
          </cell>
        </row>
        <row r="198">
          <cell r="Y198" t="e">
            <v>#DIV/0!</v>
          </cell>
        </row>
        <row r="199">
          <cell r="Y199" t="e">
            <v>#DIV/0!</v>
          </cell>
        </row>
        <row r="200">
          <cell r="Y200" t="e">
            <v>#DIV/0!</v>
          </cell>
        </row>
        <row r="201">
          <cell r="Y201" t="e">
            <v>#DIV/0!</v>
          </cell>
        </row>
        <row r="202">
          <cell r="Y202" t="e">
            <v>#DIV/0!</v>
          </cell>
        </row>
        <row r="203">
          <cell r="Y203" t="e">
            <v>#DIV/0!</v>
          </cell>
        </row>
        <row r="204">
          <cell r="Y204" t="e">
            <v>#DIV/0!</v>
          </cell>
        </row>
        <row r="205">
          <cell r="Y205" t="e">
            <v>#DIV/0!</v>
          </cell>
        </row>
        <row r="206">
          <cell r="Y206" t="e">
            <v>#DIV/0!</v>
          </cell>
        </row>
        <row r="207">
          <cell r="Y207" t="e">
            <v>#DIV/0!</v>
          </cell>
        </row>
        <row r="208">
          <cell r="Y208" t="e">
            <v>#DIV/0!</v>
          </cell>
        </row>
        <row r="209">
          <cell r="Y209" t="e">
            <v>#DIV/0!</v>
          </cell>
        </row>
        <row r="210">
          <cell r="Y210" t="e">
            <v>#DIV/0!</v>
          </cell>
        </row>
        <row r="211">
          <cell r="Y211" t="e">
            <v>#DIV/0!</v>
          </cell>
        </row>
        <row r="212">
          <cell r="Y212" t="e">
            <v>#DIV/0!</v>
          </cell>
        </row>
        <row r="213">
          <cell r="Y213" t="e">
            <v>#DIV/0!</v>
          </cell>
        </row>
        <row r="214">
          <cell r="Y214" t="e">
            <v>#DIV/0!</v>
          </cell>
        </row>
        <row r="215">
          <cell r="Y215" t="e">
            <v>#DIV/0!</v>
          </cell>
        </row>
        <row r="216">
          <cell r="Y216" t="e">
            <v>#DIV/0!</v>
          </cell>
        </row>
        <row r="217">
          <cell r="Y217" t="e">
            <v>#DIV/0!</v>
          </cell>
        </row>
        <row r="218">
          <cell r="Y218" t="e">
            <v>#DIV/0!</v>
          </cell>
        </row>
        <row r="219">
          <cell r="Y219" t="e">
            <v>#DIV/0!</v>
          </cell>
        </row>
        <row r="220">
          <cell r="Y220" t="e">
            <v>#DIV/0!</v>
          </cell>
        </row>
        <row r="221">
          <cell r="Y221" t="e">
            <v>#DIV/0!</v>
          </cell>
        </row>
        <row r="222">
          <cell r="Y222" t="e">
            <v>#DIV/0!</v>
          </cell>
        </row>
        <row r="223">
          <cell r="Y223" t="e">
            <v>#DIV/0!</v>
          </cell>
        </row>
        <row r="224">
          <cell r="Y224" t="e">
            <v>#DIV/0!</v>
          </cell>
        </row>
        <row r="225">
          <cell r="Y225" t="e">
            <v>#DIV/0!</v>
          </cell>
        </row>
        <row r="226">
          <cell r="Y226" t="e">
            <v>#DIV/0!</v>
          </cell>
        </row>
        <row r="227">
          <cell r="Y227" t="e">
            <v>#DIV/0!</v>
          </cell>
        </row>
        <row r="228">
          <cell r="Y228" t="e">
            <v>#DIV/0!</v>
          </cell>
        </row>
        <row r="229">
          <cell r="Y229" t="e">
            <v>#DIV/0!</v>
          </cell>
        </row>
        <row r="230">
          <cell r="Y230" t="e">
            <v>#DIV/0!</v>
          </cell>
        </row>
        <row r="231">
          <cell r="Y231" t="e">
            <v>#DIV/0!</v>
          </cell>
        </row>
        <row r="232">
          <cell r="Y232" t="e">
            <v>#DIV/0!</v>
          </cell>
        </row>
        <row r="233">
          <cell r="Y233" t="e">
            <v>#DIV/0!</v>
          </cell>
        </row>
        <row r="234">
          <cell r="Y234" t="e">
            <v>#DIV/0!</v>
          </cell>
        </row>
        <row r="235">
          <cell r="Y235" t="e">
            <v>#DIV/0!</v>
          </cell>
        </row>
        <row r="236">
          <cell r="Y236" t="e">
            <v>#DIV/0!</v>
          </cell>
        </row>
        <row r="237">
          <cell r="Y237" t="e">
            <v>#DIV/0!</v>
          </cell>
        </row>
        <row r="238">
          <cell r="Y238" t="e">
            <v>#DIV/0!</v>
          </cell>
        </row>
        <row r="239">
          <cell r="Y239" t="e">
            <v>#DIV/0!</v>
          </cell>
        </row>
        <row r="240">
          <cell r="Y240" t="e">
            <v>#DIV/0!</v>
          </cell>
        </row>
        <row r="241">
          <cell r="Y241" t="e">
            <v>#DIV/0!</v>
          </cell>
        </row>
        <row r="242">
          <cell r="Y242" t="e">
            <v>#DIV/0!</v>
          </cell>
        </row>
        <row r="243">
          <cell r="Y243" t="e">
            <v>#DIV/0!</v>
          </cell>
        </row>
        <row r="244">
          <cell r="Y244" t="e">
            <v>#DIV/0!</v>
          </cell>
        </row>
        <row r="245">
          <cell r="Y245" t="e">
            <v>#DIV/0!</v>
          </cell>
        </row>
        <row r="246">
          <cell r="Y246" t="e">
            <v>#DIV/0!</v>
          </cell>
        </row>
        <row r="247">
          <cell r="Y247" t="e">
            <v>#DIV/0!</v>
          </cell>
        </row>
        <row r="248">
          <cell r="Y248" t="e">
            <v>#DIV/0!</v>
          </cell>
        </row>
        <row r="249">
          <cell r="Y249" t="e">
            <v>#DIV/0!</v>
          </cell>
        </row>
        <row r="250">
          <cell r="Y250" t="e">
            <v>#DIV/0!</v>
          </cell>
        </row>
        <row r="251">
          <cell r="Y251" t="e">
            <v>#DIV/0!</v>
          </cell>
        </row>
        <row r="252">
          <cell r="Y252" t="e">
            <v>#DIV/0!</v>
          </cell>
        </row>
        <row r="253">
          <cell r="Y253" t="e">
            <v>#DIV/0!</v>
          </cell>
        </row>
        <row r="254">
          <cell r="Y254" t="e">
            <v>#DIV/0!</v>
          </cell>
        </row>
        <row r="255">
          <cell r="Y255" t="e">
            <v>#DIV/0!</v>
          </cell>
        </row>
        <row r="256">
          <cell r="Y256" t="e">
            <v>#DIV/0!</v>
          </cell>
        </row>
        <row r="257">
          <cell r="Y257" t="e">
            <v>#DIV/0!</v>
          </cell>
        </row>
        <row r="258">
          <cell r="Y258" t="e">
            <v>#DIV/0!</v>
          </cell>
        </row>
        <row r="259">
          <cell r="Y259" t="e">
            <v>#DIV/0!</v>
          </cell>
        </row>
        <row r="260">
          <cell r="Y260" t="e">
            <v>#DIV/0!</v>
          </cell>
        </row>
        <row r="261">
          <cell r="Y261" t="e">
            <v>#DIV/0!</v>
          </cell>
        </row>
        <row r="262">
          <cell r="Y262" t="e">
            <v>#DIV/0!</v>
          </cell>
        </row>
        <row r="263">
          <cell r="Y263" t="e">
            <v>#DIV/0!</v>
          </cell>
        </row>
        <row r="264">
          <cell r="Y264" t="e">
            <v>#DIV/0!</v>
          </cell>
        </row>
        <row r="265">
          <cell r="Y265" t="e">
            <v>#DIV/0!</v>
          </cell>
        </row>
        <row r="266">
          <cell r="Y266" t="e">
            <v>#DIV/0!</v>
          </cell>
        </row>
        <row r="267">
          <cell r="Y267" t="e">
            <v>#DIV/0!</v>
          </cell>
        </row>
        <row r="268">
          <cell r="Y268" t="e">
            <v>#DIV/0!</v>
          </cell>
        </row>
        <row r="269">
          <cell r="Y269" t="e">
            <v>#DIV/0!</v>
          </cell>
        </row>
        <row r="270">
          <cell r="Y270" t="e">
            <v>#DIV/0!</v>
          </cell>
        </row>
        <row r="271">
          <cell r="Y271" t="e">
            <v>#DIV/0!</v>
          </cell>
        </row>
        <row r="272">
          <cell r="Y272" t="e">
            <v>#DIV/0!</v>
          </cell>
        </row>
        <row r="273">
          <cell r="Y273" t="e">
            <v>#DIV/0!</v>
          </cell>
        </row>
        <row r="274">
          <cell r="Y274" t="e">
            <v>#DIV/0!</v>
          </cell>
        </row>
        <row r="275">
          <cell r="Y275" t="e">
            <v>#DIV/0!</v>
          </cell>
        </row>
        <row r="276">
          <cell r="Y276" t="e">
            <v>#DIV/0!</v>
          </cell>
        </row>
        <row r="277">
          <cell r="Y277" t="e">
            <v>#DIV/0!</v>
          </cell>
        </row>
        <row r="278">
          <cell r="Y278" t="e">
            <v>#DIV/0!</v>
          </cell>
        </row>
        <row r="279">
          <cell r="Y279" t="e">
            <v>#DIV/0!</v>
          </cell>
        </row>
        <row r="280">
          <cell r="Y280" t="e">
            <v>#DIV/0!</v>
          </cell>
        </row>
        <row r="281">
          <cell r="Y281" t="e">
            <v>#DIV/0!</v>
          </cell>
        </row>
        <row r="282">
          <cell r="Y282" t="e">
            <v>#DIV/0!</v>
          </cell>
        </row>
        <row r="283">
          <cell r="Y283" t="e">
            <v>#DIV/0!</v>
          </cell>
        </row>
        <row r="284">
          <cell r="Y284" t="e">
            <v>#DIV/0!</v>
          </cell>
        </row>
        <row r="285">
          <cell r="Y285" t="e">
            <v>#DIV/0!</v>
          </cell>
        </row>
        <row r="286">
          <cell r="Y286" t="e">
            <v>#DIV/0!</v>
          </cell>
        </row>
        <row r="287">
          <cell r="Y287" t="e">
            <v>#DIV/0!</v>
          </cell>
        </row>
        <row r="288">
          <cell r="Y288" t="e">
            <v>#DIV/0!</v>
          </cell>
        </row>
        <row r="289">
          <cell r="Y289" t="e">
            <v>#DIV/0!</v>
          </cell>
        </row>
        <row r="290">
          <cell r="Y290" t="e">
            <v>#DIV/0!</v>
          </cell>
        </row>
        <row r="291">
          <cell r="Y291" t="e">
            <v>#DIV/0!</v>
          </cell>
        </row>
        <row r="292">
          <cell r="Y292" t="e">
            <v>#DIV/0!</v>
          </cell>
        </row>
        <row r="293">
          <cell r="Y293" t="e">
            <v>#DIV/0!</v>
          </cell>
        </row>
        <row r="294">
          <cell r="Y294" t="e">
            <v>#DIV/0!</v>
          </cell>
        </row>
        <row r="295">
          <cell r="Y295" t="e">
            <v>#DIV/0!</v>
          </cell>
        </row>
        <row r="296">
          <cell r="Y296" t="e">
            <v>#DIV/0!</v>
          </cell>
        </row>
        <row r="297">
          <cell r="Y297" t="e">
            <v>#DIV/0!</v>
          </cell>
        </row>
        <row r="298">
          <cell r="Y298" t="e">
            <v>#DIV/0!</v>
          </cell>
        </row>
        <row r="299">
          <cell r="Y299" t="e">
            <v>#DIV/0!</v>
          </cell>
        </row>
        <row r="300">
          <cell r="Y300" t="e">
            <v>#DIV/0!</v>
          </cell>
        </row>
        <row r="301">
          <cell r="Y301" t="e">
            <v>#DIV/0!</v>
          </cell>
        </row>
        <row r="302">
          <cell r="Y302" t="e">
            <v>#DIV/0!</v>
          </cell>
        </row>
        <row r="303">
          <cell r="Y303" t="e">
            <v>#DIV/0!</v>
          </cell>
        </row>
        <row r="304">
          <cell r="Y304" t="e">
            <v>#DIV/0!</v>
          </cell>
        </row>
        <row r="305">
          <cell r="Y305" t="e">
            <v>#DIV/0!</v>
          </cell>
        </row>
        <row r="306">
          <cell r="Y306" t="e">
            <v>#DIV/0!</v>
          </cell>
        </row>
        <row r="307">
          <cell r="Y307" t="e">
            <v>#DIV/0!</v>
          </cell>
        </row>
        <row r="308">
          <cell r="Y308" t="e">
            <v>#DIV/0!</v>
          </cell>
        </row>
        <row r="309">
          <cell r="Y309" t="e">
            <v>#DIV/0!</v>
          </cell>
        </row>
        <row r="310">
          <cell r="Y310" t="e">
            <v>#DIV/0!</v>
          </cell>
        </row>
        <row r="311">
          <cell r="Y311" t="e">
            <v>#DIV/0!</v>
          </cell>
        </row>
        <row r="312">
          <cell r="B312" t="str">
            <v>SPECIES COMMON NAME</v>
          </cell>
          <cell r="C312" t="str">
            <v>Trees</v>
          </cell>
          <cell r="D312" t="str">
            <v>Carbon Storage</v>
          </cell>
          <cell r="E312" t="str">
            <v>Carbon Sequeration</v>
          </cell>
          <cell r="F312" t="str">
            <v>Compensatory Value</v>
          </cell>
        </row>
        <row r="313">
          <cell r="B313" t="str">
            <v>American beech</v>
          </cell>
          <cell r="C313">
            <v>280300</v>
          </cell>
          <cell r="D313">
            <v>40197.17</v>
          </cell>
          <cell r="E313">
            <v>1481.1</v>
          </cell>
          <cell r="F313">
            <v>297355316</v>
          </cell>
        </row>
        <row r="314">
          <cell r="B314" t="str">
            <v>Black locust</v>
          </cell>
          <cell r="C314">
            <v>176550</v>
          </cell>
          <cell r="D314">
            <v>34259.440000000002</v>
          </cell>
          <cell r="E314">
            <v>977.92</v>
          </cell>
          <cell r="F314">
            <v>138759201</v>
          </cell>
        </row>
        <row r="315">
          <cell r="B315" t="str">
            <v>American elm</v>
          </cell>
          <cell r="C315">
            <v>143667</v>
          </cell>
          <cell r="D315">
            <v>15019.67</v>
          </cell>
          <cell r="E315">
            <v>711.23</v>
          </cell>
          <cell r="F315">
            <v>118381179</v>
          </cell>
        </row>
        <row r="316">
          <cell r="B316" t="str">
            <v>Tree of heaven</v>
          </cell>
          <cell r="C316">
            <v>138232</v>
          </cell>
          <cell r="D316">
            <v>17010.62</v>
          </cell>
          <cell r="E316">
            <v>846.15</v>
          </cell>
          <cell r="F316">
            <v>77210117</v>
          </cell>
        </row>
        <row r="317">
          <cell r="B317" t="str">
            <v>White ash</v>
          </cell>
          <cell r="C317">
            <v>128199</v>
          </cell>
          <cell r="D317">
            <v>22229.52</v>
          </cell>
          <cell r="E317">
            <v>963.45</v>
          </cell>
          <cell r="F317">
            <v>126267075</v>
          </cell>
        </row>
        <row r="318">
          <cell r="B318" t="str">
            <v>Black cherry</v>
          </cell>
          <cell r="C318">
            <v>121171</v>
          </cell>
          <cell r="D318">
            <v>12010.62</v>
          </cell>
          <cell r="E318">
            <v>560.12</v>
          </cell>
          <cell r="F318">
            <v>52810189</v>
          </cell>
        </row>
        <row r="319">
          <cell r="B319" t="str">
            <v>White mulberry</v>
          </cell>
          <cell r="C319">
            <v>106721</v>
          </cell>
          <cell r="D319">
            <v>24701.99</v>
          </cell>
          <cell r="E319">
            <v>768.71</v>
          </cell>
          <cell r="F319">
            <v>140545943</v>
          </cell>
        </row>
        <row r="320">
          <cell r="B320" t="str">
            <v>Northern red oak</v>
          </cell>
          <cell r="C320">
            <v>92794</v>
          </cell>
          <cell r="D320">
            <v>53909.47</v>
          </cell>
          <cell r="E320">
            <v>1044.46</v>
          </cell>
          <cell r="F320">
            <v>276436240</v>
          </cell>
        </row>
        <row r="321">
          <cell r="B321" t="str">
            <v>Red maple</v>
          </cell>
          <cell r="C321">
            <v>89293</v>
          </cell>
          <cell r="D321">
            <v>20452.93</v>
          </cell>
          <cell r="E321">
            <v>829.63</v>
          </cell>
          <cell r="F321">
            <v>153508896</v>
          </cell>
        </row>
        <row r="322">
          <cell r="B322" t="str">
            <v>White oak</v>
          </cell>
          <cell r="C322">
            <v>79103</v>
          </cell>
          <cell r="D322">
            <v>26095.98</v>
          </cell>
          <cell r="E322">
            <v>699.99</v>
          </cell>
          <cell r="F322">
            <v>207538194</v>
          </cell>
        </row>
        <row r="323">
          <cell r="B323" t="str">
            <v>Green ash</v>
          </cell>
          <cell r="C323">
            <v>78444</v>
          </cell>
          <cell r="D323">
            <v>4411.92</v>
          </cell>
          <cell r="E323">
            <v>191.75</v>
          </cell>
          <cell r="F323">
            <v>53030327</v>
          </cell>
        </row>
        <row r="324">
          <cell r="B324" t="str">
            <v>Boxelder</v>
          </cell>
          <cell r="C324">
            <v>72820</v>
          </cell>
          <cell r="D324">
            <v>16599.060000000001</v>
          </cell>
          <cell r="E324">
            <v>588.34</v>
          </cell>
          <cell r="F324">
            <v>62448865</v>
          </cell>
        </row>
        <row r="325">
          <cell r="B325" t="str">
            <v>Silver maple</v>
          </cell>
          <cell r="C325">
            <v>68851</v>
          </cell>
          <cell r="D325">
            <v>41482.61</v>
          </cell>
          <cell r="E325">
            <v>1062.46</v>
          </cell>
          <cell r="F325">
            <v>240923515</v>
          </cell>
        </row>
        <row r="326">
          <cell r="B326" t="str">
            <v>Flowering dogwood</v>
          </cell>
          <cell r="C326">
            <v>65637</v>
          </cell>
          <cell r="D326">
            <v>2258.04</v>
          </cell>
          <cell r="E326">
            <v>193.54</v>
          </cell>
          <cell r="F326">
            <v>24913317</v>
          </cell>
        </row>
        <row r="327">
          <cell r="B327" t="str">
            <v>Tulip tree</v>
          </cell>
          <cell r="C327">
            <v>59388</v>
          </cell>
          <cell r="D327">
            <v>39490.129999999997</v>
          </cell>
          <cell r="E327">
            <v>1012.35</v>
          </cell>
          <cell r="F327">
            <v>327308515</v>
          </cell>
        </row>
        <row r="328">
          <cell r="B328" t="str">
            <v>Eastern white pine</v>
          </cell>
          <cell r="C328">
            <v>36982</v>
          </cell>
          <cell r="D328">
            <v>5068.0200000000004</v>
          </cell>
          <cell r="E328">
            <v>204.82</v>
          </cell>
          <cell r="F328">
            <v>92773566</v>
          </cell>
        </row>
        <row r="329">
          <cell r="B329" t="str">
            <v>Slippery elm</v>
          </cell>
          <cell r="C329">
            <v>36915</v>
          </cell>
          <cell r="D329">
            <v>1974</v>
          </cell>
          <cell r="E329">
            <v>128.6</v>
          </cell>
          <cell r="F329">
            <v>20419099</v>
          </cell>
        </row>
        <row r="330">
          <cell r="B330" t="str">
            <v>Plum spp</v>
          </cell>
          <cell r="C330">
            <v>35471</v>
          </cell>
          <cell r="D330">
            <v>6144.1</v>
          </cell>
          <cell r="E330">
            <v>305.81</v>
          </cell>
          <cell r="F330">
            <v>32843689</v>
          </cell>
        </row>
        <row r="331">
          <cell r="B331" t="str">
            <v>Willow oak</v>
          </cell>
          <cell r="C331">
            <v>34641</v>
          </cell>
          <cell r="D331">
            <v>9948.74</v>
          </cell>
          <cell r="E331">
            <v>252.66</v>
          </cell>
          <cell r="F331">
            <v>84451135</v>
          </cell>
        </row>
        <row r="332">
          <cell r="B332" t="str">
            <v>Unknown</v>
          </cell>
          <cell r="C332">
            <v>32204</v>
          </cell>
          <cell r="D332">
            <v>898.39</v>
          </cell>
          <cell r="E332">
            <v>6.85</v>
          </cell>
          <cell r="F332">
            <v>347752</v>
          </cell>
        </row>
        <row r="333">
          <cell r="B333" t="str">
            <v>American hornbeam</v>
          </cell>
          <cell r="C333">
            <v>30424</v>
          </cell>
          <cell r="D333">
            <v>835.18</v>
          </cell>
          <cell r="E333">
            <v>59.94</v>
          </cell>
          <cell r="F333">
            <v>8167015</v>
          </cell>
        </row>
        <row r="334">
          <cell r="B334" t="str">
            <v>Sugar maple</v>
          </cell>
          <cell r="C334">
            <v>29324</v>
          </cell>
          <cell r="D334">
            <v>1231.7</v>
          </cell>
          <cell r="E334">
            <v>80.55</v>
          </cell>
          <cell r="F334">
            <v>8050715</v>
          </cell>
        </row>
        <row r="335">
          <cell r="B335" t="str">
            <v>American sycamore</v>
          </cell>
          <cell r="C335">
            <v>28749</v>
          </cell>
          <cell r="D335">
            <v>9521.66</v>
          </cell>
          <cell r="E335">
            <v>272.63</v>
          </cell>
          <cell r="F335">
            <v>42186375</v>
          </cell>
        </row>
        <row r="336">
          <cell r="B336" t="str">
            <v>Alternateleaf dogwood</v>
          </cell>
          <cell r="C336">
            <v>28016</v>
          </cell>
          <cell r="D336">
            <v>47.46</v>
          </cell>
          <cell r="E336">
            <v>8.31</v>
          </cell>
          <cell r="F336">
            <v>259071</v>
          </cell>
        </row>
        <row r="337">
          <cell r="B337" t="str">
            <v>Norway spruce</v>
          </cell>
          <cell r="C337">
            <v>26497</v>
          </cell>
          <cell r="D337">
            <v>12885.02</v>
          </cell>
          <cell r="E337">
            <v>396.77</v>
          </cell>
          <cell r="F337">
            <v>131625561</v>
          </cell>
        </row>
        <row r="338">
          <cell r="B338" t="str">
            <v>Chinese elm</v>
          </cell>
          <cell r="C338">
            <v>24720</v>
          </cell>
          <cell r="D338">
            <v>120.46</v>
          </cell>
          <cell r="E338">
            <v>21.39</v>
          </cell>
          <cell r="F338">
            <v>3700424</v>
          </cell>
        </row>
        <row r="339">
          <cell r="B339" t="str">
            <v>Eastern red cedar</v>
          </cell>
          <cell r="C339">
            <v>21732</v>
          </cell>
          <cell r="D339">
            <v>5059.8999999999996</v>
          </cell>
          <cell r="E339">
            <v>184.67</v>
          </cell>
          <cell r="F339">
            <v>69585764</v>
          </cell>
        </row>
        <row r="340">
          <cell r="B340" t="str">
            <v>Mockernut hickory</v>
          </cell>
          <cell r="C340">
            <v>18128</v>
          </cell>
          <cell r="D340">
            <v>299.08</v>
          </cell>
          <cell r="E340">
            <v>36.11</v>
          </cell>
          <cell r="F340">
            <v>5362473</v>
          </cell>
        </row>
        <row r="341">
          <cell r="B341" t="str">
            <v>Black tupelo</v>
          </cell>
          <cell r="C341">
            <v>18128</v>
          </cell>
          <cell r="D341">
            <v>1235.8399999999999</v>
          </cell>
          <cell r="E341">
            <v>91.3</v>
          </cell>
          <cell r="F341">
            <v>14872338</v>
          </cell>
        </row>
        <row r="342">
          <cell r="B342" t="str">
            <v>Norway maple</v>
          </cell>
          <cell r="C342">
            <v>17651</v>
          </cell>
          <cell r="D342">
            <v>1076.24</v>
          </cell>
          <cell r="E342">
            <v>80.930000000000007</v>
          </cell>
          <cell r="F342">
            <v>10152298</v>
          </cell>
        </row>
        <row r="343">
          <cell r="B343" t="str">
            <v>Callery pear</v>
          </cell>
          <cell r="C343">
            <v>17236</v>
          </cell>
          <cell r="D343">
            <v>3596.46</v>
          </cell>
          <cell r="E343">
            <v>174.14</v>
          </cell>
          <cell r="F343">
            <v>37024812</v>
          </cell>
        </row>
        <row r="344">
          <cell r="B344" t="str">
            <v>American holly</v>
          </cell>
          <cell r="C344">
            <v>14945</v>
          </cell>
          <cell r="D344">
            <v>1667.11</v>
          </cell>
          <cell r="E344">
            <v>101.19</v>
          </cell>
          <cell r="F344">
            <v>16175399</v>
          </cell>
        </row>
        <row r="345">
          <cell r="B345" t="str">
            <v>Sassafras</v>
          </cell>
          <cell r="C345">
            <v>14832</v>
          </cell>
          <cell r="D345">
            <v>596.6</v>
          </cell>
          <cell r="E345">
            <v>40.72</v>
          </cell>
          <cell r="F345">
            <v>6490336</v>
          </cell>
        </row>
        <row r="346">
          <cell r="B346" t="str">
            <v>Japanese maple</v>
          </cell>
          <cell r="C346">
            <v>14453</v>
          </cell>
          <cell r="D346">
            <v>4934.0600000000004</v>
          </cell>
          <cell r="E346">
            <v>223.67</v>
          </cell>
          <cell r="F346">
            <v>51109554</v>
          </cell>
        </row>
        <row r="347">
          <cell r="B347" t="str">
            <v>Amur maple</v>
          </cell>
          <cell r="C347">
            <v>13782</v>
          </cell>
          <cell r="D347">
            <v>577.73</v>
          </cell>
          <cell r="E347">
            <v>50.08</v>
          </cell>
          <cell r="F347">
            <v>11451204</v>
          </cell>
        </row>
        <row r="348">
          <cell r="B348" t="str">
            <v>Chestnut oak</v>
          </cell>
          <cell r="C348">
            <v>13647</v>
          </cell>
          <cell r="D348">
            <v>6135.95</v>
          </cell>
          <cell r="E348">
            <v>259.82</v>
          </cell>
          <cell r="F348">
            <v>38358863</v>
          </cell>
        </row>
        <row r="349">
          <cell r="B349" t="str">
            <v>Honeylocust</v>
          </cell>
          <cell r="C349">
            <v>13173</v>
          </cell>
          <cell r="D349">
            <v>587.04999999999995</v>
          </cell>
          <cell r="E349">
            <v>76.03</v>
          </cell>
          <cell r="F349">
            <v>7090377</v>
          </cell>
        </row>
        <row r="350">
          <cell r="B350" t="str">
            <v>American basswood</v>
          </cell>
          <cell r="C350">
            <v>12834</v>
          </cell>
          <cell r="D350">
            <v>166.75</v>
          </cell>
          <cell r="E350">
            <v>25.46</v>
          </cell>
          <cell r="F350">
            <v>4079699</v>
          </cell>
        </row>
        <row r="351">
          <cell r="B351" t="str">
            <v>Eastern redbud</v>
          </cell>
          <cell r="C351">
            <v>12484</v>
          </cell>
          <cell r="D351">
            <v>232.07</v>
          </cell>
          <cell r="E351">
            <v>28.79</v>
          </cell>
          <cell r="F351">
            <v>3934872</v>
          </cell>
        </row>
        <row r="352">
          <cell r="B352" t="str">
            <v>Oriental arbor vitae</v>
          </cell>
          <cell r="C352">
            <v>12394</v>
          </cell>
          <cell r="D352">
            <v>2480.6999999999998</v>
          </cell>
          <cell r="E352">
            <v>72.47</v>
          </cell>
          <cell r="F352">
            <v>53455366</v>
          </cell>
        </row>
        <row r="353">
          <cell r="B353" t="str">
            <v>Shagbark hickory</v>
          </cell>
          <cell r="C353">
            <v>11536</v>
          </cell>
          <cell r="D353">
            <v>1171.67</v>
          </cell>
          <cell r="E353">
            <v>96.7</v>
          </cell>
          <cell r="F353">
            <v>13567855</v>
          </cell>
        </row>
        <row r="354">
          <cell r="B354" t="str">
            <v>Pin oak</v>
          </cell>
          <cell r="C354">
            <v>11536</v>
          </cell>
          <cell r="D354">
            <v>3981.88</v>
          </cell>
          <cell r="E354">
            <v>129.85</v>
          </cell>
          <cell r="F354">
            <v>13610578</v>
          </cell>
        </row>
        <row r="355">
          <cell r="B355" t="str">
            <v>Elm spp</v>
          </cell>
          <cell r="C355">
            <v>10351</v>
          </cell>
          <cell r="D355">
            <v>70.819999999999993</v>
          </cell>
          <cell r="E355">
            <v>17.239999999999998</v>
          </cell>
          <cell r="F355">
            <v>1364817</v>
          </cell>
        </row>
        <row r="356">
          <cell r="B356" t="str">
            <v>Littleleaf linden</v>
          </cell>
          <cell r="C356">
            <v>9098</v>
          </cell>
          <cell r="D356">
            <v>1601.91</v>
          </cell>
          <cell r="E356">
            <v>37.369999999999997</v>
          </cell>
          <cell r="F356">
            <v>20420333</v>
          </cell>
        </row>
        <row r="357">
          <cell r="B357" t="str">
            <v>Common juniper</v>
          </cell>
          <cell r="C357">
            <v>8703</v>
          </cell>
          <cell r="D357">
            <v>794.84</v>
          </cell>
          <cell r="E357">
            <v>47.65</v>
          </cell>
          <cell r="F357">
            <v>18942598</v>
          </cell>
        </row>
        <row r="358">
          <cell r="B358" t="str">
            <v>Yew spp</v>
          </cell>
          <cell r="C358">
            <v>8703</v>
          </cell>
          <cell r="D358">
            <v>396.89</v>
          </cell>
          <cell r="E358">
            <v>33.51</v>
          </cell>
          <cell r="F358">
            <v>10086456</v>
          </cell>
        </row>
        <row r="359">
          <cell r="B359" t="str">
            <v>Pignut hickory</v>
          </cell>
          <cell r="C359">
            <v>8240</v>
          </cell>
          <cell r="D359">
            <v>134.76</v>
          </cell>
          <cell r="E359">
            <v>14.37</v>
          </cell>
          <cell r="F359">
            <v>1976412</v>
          </cell>
        </row>
        <row r="360">
          <cell r="B360" t="str">
            <v>Black oak</v>
          </cell>
          <cell r="C360">
            <v>7353</v>
          </cell>
          <cell r="D360">
            <v>23363.77</v>
          </cell>
          <cell r="E360">
            <v>181.69</v>
          </cell>
          <cell r="F360">
            <v>71790892</v>
          </cell>
        </row>
        <row r="361">
          <cell r="B361" t="str">
            <v>Red spruce</v>
          </cell>
          <cell r="C361">
            <v>7227</v>
          </cell>
          <cell r="D361">
            <v>1051.6099999999999</v>
          </cell>
          <cell r="E361">
            <v>20.07</v>
          </cell>
          <cell r="F361">
            <v>3633449</v>
          </cell>
        </row>
        <row r="362">
          <cell r="B362" t="str">
            <v>Peach</v>
          </cell>
          <cell r="C362">
            <v>7227</v>
          </cell>
          <cell r="D362">
            <v>133.72</v>
          </cell>
          <cell r="E362">
            <v>19.78</v>
          </cell>
          <cell r="F362">
            <v>1408996</v>
          </cell>
        </row>
        <row r="363">
          <cell r="B363" t="str">
            <v>Witch hazel</v>
          </cell>
          <cell r="C363">
            <v>6592</v>
          </cell>
          <cell r="D363">
            <v>28.87</v>
          </cell>
          <cell r="E363">
            <v>6.8</v>
          </cell>
          <cell r="F363">
            <v>532914</v>
          </cell>
        </row>
        <row r="364">
          <cell r="B364" t="str">
            <v>Common pear</v>
          </cell>
          <cell r="C364">
            <v>6348</v>
          </cell>
          <cell r="D364">
            <v>445.64</v>
          </cell>
          <cell r="E364">
            <v>38.07</v>
          </cell>
          <cell r="F364">
            <v>4815103</v>
          </cell>
        </row>
        <row r="365">
          <cell r="B365" t="str">
            <v>Autumn olive</v>
          </cell>
          <cell r="C365">
            <v>5802</v>
          </cell>
          <cell r="D365">
            <v>95.63</v>
          </cell>
          <cell r="E365">
            <v>19.579999999999998</v>
          </cell>
          <cell r="F365">
            <v>1946191</v>
          </cell>
        </row>
        <row r="366">
          <cell r="B366" t="str">
            <v>Juniper spp</v>
          </cell>
          <cell r="C366">
            <v>5310</v>
          </cell>
          <cell r="D366">
            <v>369.67</v>
          </cell>
          <cell r="E366">
            <v>23</v>
          </cell>
          <cell r="F366">
            <v>8094776</v>
          </cell>
        </row>
        <row r="367">
          <cell r="B367" t="str">
            <v>Cucumber tree</v>
          </cell>
          <cell r="C367">
            <v>5310</v>
          </cell>
          <cell r="D367">
            <v>2986.59</v>
          </cell>
          <cell r="E367">
            <v>117.27</v>
          </cell>
          <cell r="F367">
            <v>24722917</v>
          </cell>
        </row>
        <row r="368">
          <cell r="B368" t="str">
            <v>Eastern hemlock</v>
          </cell>
          <cell r="C368">
            <v>5310</v>
          </cell>
          <cell r="D368">
            <v>240.38</v>
          </cell>
          <cell r="E368">
            <v>23.7</v>
          </cell>
          <cell r="F368">
            <v>4540643</v>
          </cell>
        </row>
        <row r="369">
          <cell r="B369" t="str">
            <v>Bitternut hickory</v>
          </cell>
          <cell r="C369">
            <v>4944</v>
          </cell>
          <cell r="D369">
            <v>351.84</v>
          </cell>
          <cell r="E369">
            <v>22.73</v>
          </cell>
          <cell r="F369">
            <v>4529526</v>
          </cell>
        </row>
        <row r="370">
          <cell r="B370" t="str">
            <v>Sawtooth oak</v>
          </cell>
          <cell r="C370">
            <v>4938</v>
          </cell>
          <cell r="D370">
            <v>315.25</v>
          </cell>
          <cell r="E370">
            <v>37.89</v>
          </cell>
          <cell r="F370">
            <v>5996808</v>
          </cell>
        </row>
        <row r="371">
          <cell r="B371" t="str">
            <v>Apple spp</v>
          </cell>
          <cell r="C371">
            <v>4818</v>
          </cell>
          <cell r="D371">
            <v>755.54</v>
          </cell>
          <cell r="E371">
            <v>18.670000000000002</v>
          </cell>
          <cell r="F371">
            <v>2646288</v>
          </cell>
        </row>
        <row r="372">
          <cell r="B372" t="str">
            <v>Northern white cedar</v>
          </cell>
          <cell r="C372">
            <v>4818</v>
          </cell>
          <cell r="D372">
            <v>593.48</v>
          </cell>
          <cell r="E372">
            <v>21.2</v>
          </cell>
          <cell r="F372">
            <v>13311588</v>
          </cell>
        </row>
        <row r="373">
          <cell r="B373" t="str">
            <v>Eastern hophornbeam</v>
          </cell>
          <cell r="C373">
            <v>4594</v>
          </cell>
          <cell r="D373">
            <v>93.59</v>
          </cell>
          <cell r="E373">
            <v>19.22</v>
          </cell>
          <cell r="F373">
            <v>1149594</v>
          </cell>
        </row>
        <row r="374">
          <cell r="B374" t="str">
            <v>Japanese snowbell</v>
          </cell>
          <cell r="C374">
            <v>4594</v>
          </cell>
          <cell r="D374">
            <v>138.97999999999999</v>
          </cell>
          <cell r="E374">
            <v>14.57</v>
          </cell>
          <cell r="F374">
            <v>3440998</v>
          </cell>
        </row>
        <row r="375">
          <cell r="B375" t="str">
            <v>Sweetgum</v>
          </cell>
          <cell r="C375">
            <v>4057</v>
          </cell>
          <cell r="D375">
            <v>1140.83</v>
          </cell>
          <cell r="E375">
            <v>24.59</v>
          </cell>
          <cell r="F375">
            <v>12014160</v>
          </cell>
        </row>
        <row r="376">
          <cell r="B376" t="str">
            <v>Rhododendron spp</v>
          </cell>
          <cell r="C376">
            <v>4057</v>
          </cell>
          <cell r="D376">
            <v>15.31</v>
          </cell>
          <cell r="E376">
            <v>4.9400000000000004</v>
          </cell>
          <cell r="F376">
            <v>294388</v>
          </cell>
        </row>
        <row r="377">
          <cell r="B377" t="str">
            <v>Northern catalpa</v>
          </cell>
          <cell r="C377">
            <v>3296</v>
          </cell>
          <cell r="D377">
            <v>18.91</v>
          </cell>
          <cell r="E377">
            <v>2.96</v>
          </cell>
          <cell r="F377">
            <v>160625</v>
          </cell>
        </row>
        <row r="378">
          <cell r="B378" t="str">
            <v>Ash spp</v>
          </cell>
          <cell r="C378">
            <v>3296</v>
          </cell>
          <cell r="D378">
            <v>3.68</v>
          </cell>
          <cell r="E378">
            <v>1.31</v>
          </cell>
          <cell r="F378">
            <v>145536</v>
          </cell>
        </row>
        <row r="379">
          <cell r="B379" t="str">
            <v>Oak spp</v>
          </cell>
          <cell r="C379">
            <v>3296</v>
          </cell>
          <cell r="D379">
            <v>2122.3200000000002</v>
          </cell>
          <cell r="E379">
            <v>51.59</v>
          </cell>
          <cell r="F379">
            <v>10281743</v>
          </cell>
        </row>
        <row r="380">
          <cell r="B380" t="str">
            <v>Post oak</v>
          </cell>
          <cell r="C380">
            <v>3296</v>
          </cell>
          <cell r="D380">
            <v>631.26</v>
          </cell>
          <cell r="E380">
            <v>37.020000000000003</v>
          </cell>
          <cell r="F380">
            <v>3509918</v>
          </cell>
        </row>
        <row r="381">
          <cell r="B381" t="str">
            <v>Mimosa</v>
          </cell>
          <cell r="C381">
            <v>2901</v>
          </cell>
          <cell r="D381">
            <v>12.81</v>
          </cell>
          <cell r="E381">
            <v>4.3499999999999996</v>
          </cell>
          <cell r="F381">
            <v>229256</v>
          </cell>
        </row>
        <row r="382">
          <cell r="B382" t="str">
            <v>Northern hackberry</v>
          </cell>
          <cell r="C382">
            <v>2901</v>
          </cell>
          <cell r="D382">
            <v>4270.07</v>
          </cell>
          <cell r="E382">
            <v>124.02</v>
          </cell>
          <cell r="F382">
            <v>28939634</v>
          </cell>
        </row>
        <row r="383">
          <cell r="B383" t="str">
            <v>Black walnut</v>
          </cell>
          <cell r="C383">
            <v>2901</v>
          </cell>
          <cell r="D383">
            <v>1686.38</v>
          </cell>
          <cell r="E383">
            <v>67.209999999999994</v>
          </cell>
          <cell r="F383">
            <v>14227305</v>
          </cell>
        </row>
        <row r="384">
          <cell r="B384" t="str">
            <v>Common crapemyrtle</v>
          </cell>
          <cell r="C384">
            <v>2901</v>
          </cell>
          <cell r="D384">
            <v>122.58</v>
          </cell>
          <cell r="E384">
            <v>16.489999999999998</v>
          </cell>
          <cell r="F384">
            <v>2091317</v>
          </cell>
        </row>
        <row r="385">
          <cell r="B385" t="str">
            <v>Royal paulownia</v>
          </cell>
          <cell r="C385">
            <v>2901</v>
          </cell>
          <cell r="D385">
            <v>19.649999999999999</v>
          </cell>
          <cell r="E385">
            <v>5.51</v>
          </cell>
          <cell r="F385">
            <v>209220</v>
          </cell>
        </row>
        <row r="386">
          <cell r="B386" t="str">
            <v>Weeping willow</v>
          </cell>
          <cell r="C386">
            <v>2901</v>
          </cell>
          <cell r="D386">
            <v>13052.14</v>
          </cell>
          <cell r="E386">
            <v>142.4</v>
          </cell>
          <cell r="F386">
            <v>31576017</v>
          </cell>
        </row>
        <row r="387">
          <cell r="B387" t="str">
            <v>Cedar of lebanon</v>
          </cell>
          <cell r="C387">
            <v>2409</v>
          </cell>
          <cell r="D387">
            <v>1281.26</v>
          </cell>
          <cell r="E387">
            <v>18.23</v>
          </cell>
          <cell r="F387">
            <v>4257112</v>
          </cell>
        </row>
        <row r="388">
          <cell r="B388" t="str">
            <v>Pumpkin ash</v>
          </cell>
          <cell r="C388">
            <v>2409</v>
          </cell>
          <cell r="D388">
            <v>2791.09</v>
          </cell>
          <cell r="E388">
            <v>11.19</v>
          </cell>
          <cell r="F388">
            <v>3111033</v>
          </cell>
        </row>
        <row r="389">
          <cell r="B389" t="str">
            <v>Southern magnolia</v>
          </cell>
          <cell r="C389">
            <v>2409</v>
          </cell>
          <cell r="D389">
            <v>11.31</v>
          </cell>
          <cell r="E389">
            <v>3.56</v>
          </cell>
          <cell r="F389">
            <v>211123</v>
          </cell>
        </row>
        <row r="390">
          <cell r="B390" t="str">
            <v>Japanese pieris</v>
          </cell>
          <cell r="C390">
            <v>2409</v>
          </cell>
          <cell r="D390">
            <v>119.93</v>
          </cell>
          <cell r="E390">
            <v>14.89</v>
          </cell>
          <cell r="F390">
            <v>1654681</v>
          </cell>
        </row>
        <row r="391">
          <cell r="B391" t="str">
            <v>Sweet cherry</v>
          </cell>
          <cell r="C391">
            <v>2409</v>
          </cell>
          <cell r="D391">
            <v>219.86</v>
          </cell>
          <cell r="E391">
            <v>23.28</v>
          </cell>
          <cell r="F391">
            <v>2298626</v>
          </cell>
        </row>
        <row r="392">
          <cell r="B392" t="str">
            <v>Willow spp</v>
          </cell>
          <cell r="C392">
            <v>2409</v>
          </cell>
          <cell r="D392">
            <v>1030.01</v>
          </cell>
          <cell r="E392">
            <v>46.74</v>
          </cell>
          <cell r="F392">
            <v>6592103</v>
          </cell>
        </row>
        <row r="393">
          <cell r="B393" t="str">
            <v>Japanese tree lilac</v>
          </cell>
          <cell r="C393">
            <v>2409</v>
          </cell>
          <cell r="D393">
            <v>46.38</v>
          </cell>
          <cell r="E393">
            <v>10.02</v>
          </cell>
          <cell r="F393">
            <v>684688</v>
          </cell>
        </row>
        <row r="394">
          <cell r="B394" t="str">
            <v>Pawpaw</v>
          </cell>
          <cell r="C394">
            <v>1648</v>
          </cell>
          <cell r="D394">
            <v>3.43</v>
          </cell>
          <cell r="E394">
            <v>1.65</v>
          </cell>
          <cell r="F394">
            <v>78010</v>
          </cell>
        </row>
        <row r="395">
          <cell r="B395" t="str">
            <v>Dogwood spp</v>
          </cell>
          <cell r="C395">
            <v>1648</v>
          </cell>
          <cell r="D395">
            <v>1.59</v>
          </cell>
          <cell r="E395">
            <v>0.11</v>
          </cell>
          <cell r="F395">
            <v>10141</v>
          </cell>
        </row>
        <row r="396">
          <cell r="B396" t="str">
            <v>Ozark witchhazel</v>
          </cell>
          <cell r="C396">
            <v>1648</v>
          </cell>
          <cell r="D396">
            <v>1.22</v>
          </cell>
          <cell r="E396">
            <v>0.66</v>
          </cell>
          <cell r="F396">
            <v>78010</v>
          </cell>
        </row>
        <row r="397">
          <cell r="B397" t="str">
            <v>Scarlet oak</v>
          </cell>
          <cell r="C397">
            <v>1648</v>
          </cell>
          <cell r="D397">
            <v>843.34</v>
          </cell>
          <cell r="E397">
            <v>29.69</v>
          </cell>
          <cell r="F397">
            <v>7027830</v>
          </cell>
        </row>
        <row r="398">
          <cell r="B398" t="str">
            <v>Southern red oak</v>
          </cell>
          <cell r="C398">
            <v>1648</v>
          </cell>
          <cell r="D398">
            <v>5905.58</v>
          </cell>
          <cell r="E398">
            <v>96.06</v>
          </cell>
          <cell r="F398">
            <v>30521297</v>
          </cell>
        </row>
        <row r="399">
          <cell r="B399" t="str">
            <v>Arrowwood</v>
          </cell>
          <cell r="C399">
            <v>1648</v>
          </cell>
          <cell r="D399">
            <v>6.9</v>
          </cell>
          <cell r="E399">
            <v>0</v>
          </cell>
          <cell r="F399">
            <v>0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</row>
        <row r="401"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</row>
        <row r="402">
          <cell r="B402" t="str">
            <v>Sum of NLB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B403">
            <v>13506.940000000006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</row>
        <row r="404">
          <cell r="B404">
            <v>3918.75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B405">
            <v>17425.690000000006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B415" t="str">
            <v>Total</v>
          </cell>
          <cell r="C415">
            <v>2479339</v>
          </cell>
          <cell r="D415">
            <v>521924.61000000016</v>
          </cell>
          <cell r="E415">
            <v>16814.310000000005</v>
          </cell>
          <cell r="F415">
            <v>3444138151</v>
          </cell>
        </row>
        <row r="416">
          <cell r="F416">
            <v>0</v>
          </cell>
        </row>
        <row r="417">
          <cell r="F417" t="str">
            <v>billion</v>
          </cell>
        </row>
        <row r="418">
          <cell r="F418">
            <v>3.4441381510000002</v>
          </cell>
        </row>
        <row r="419">
          <cell r="F419" t="str">
            <v>3 billion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0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0</v>
          </cell>
        </row>
        <row r="433">
          <cell r="F433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Conversions"/>
      <sheetName val="Facts"/>
      <sheetName val="TotalEst"/>
      <sheetName val="Citysum"/>
      <sheetName val="PivotCitysum"/>
      <sheetName val="Energy"/>
      <sheetName val="LA2"/>
      <sheetName val="CarbDBH"/>
      <sheetName val="Gndcov"/>
      <sheetName val="DBHTrees"/>
      <sheetName val="Pests"/>
      <sheetName val="PollutantsValue"/>
      <sheetName val="Spplist"/>
      <sheetName val="Native"/>
      <sheetName val="Leafarea"/>
      <sheetName val="Pollution"/>
      <sheetName val="Pararea "/>
      <sheetName val="%Pop"/>
      <sheetName val="PestVal"/>
      <sheetName val="Groundcov"/>
      <sheetName val="CarbSeq"/>
      <sheetName val="%PopDBH"/>
      <sheetName val="CarbonDBH"/>
      <sheetName val="Compensatory Value"/>
      <sheetName val="%Native"/>
      <sheetName val="1-inch dbh"/>
      <sheetName val="Future"/>
      <sheetName val="Pararea"/>
      <sheetName val="SpeciesList-App V"/>
      <sheetName val="FutureGrow"/>
      <sheetName val="EnergyTotal"/>
      <sheetName val="NRG$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American beech</v>
          </cell>
          <cell r="B5">
            <v>14.1</v>
          </cell>
          <cell r="C5">
            <v>271072</v>
          </cell>
          <cell r="D5">
            <v>89356</v>
          </cell>
          <cell r="E5">
            <v>2.9</v>
          </cell>
          <cell r="F5">
            <v>13740.64</v>
          </cell>
          <cell r="G5">
            <v>4306.47</v>
          </cell>
          <cell r="H5">
            <v>5.9</v>
          </cell>
          <cell r="I5">
            <v>868.89</v>
          </cell>
          <cell r="J5">
            <v>250.4</v>
          </cell>
          <cell r="K5">
            <v>685</v>
          </cell>
          <cell r="L5">
            <v>232.51</v>
          </cell>
          <cell r="M5">
            <v>9.9</v>
          </cell>
          <cell r="N5">
            <v>15.749000000000001</v>
          </cell>
          <cell r="O5">
            <v>4.8449999999999998</v>
          </cell>
          <cell r="P5">
            <v>6.2</v>
          </cell>
          <cell r="Q5">
            <v>671.09</v>
          </cell>
          <cell r="R5">
            <v>206.45</v>
          </cell>
          <cell r="S5">
            <v>3.6</v>
          </cell>
          <cell r="T5">
            <v>127161189</v>
          </cell>
          <cell r="U5">
            <v>37294488</v>
          </cell>
        </row>
        <row r="6">
          <cell r="A6" t="str">
            <v>red maple</v>
          </cell>
          <cell r="B6">
            <v>6.4</v>
          </cell>
          <cell r="C6">
            <v>122636</v>
          </cell>
          <cell r="D6">
            <v>37264</v>
          </cell>
          <cell r="E6">
            <v>3.6</v>
          </cell>
          <cell r="F6">
            <v>17166.86</v>
          </cell>
          <cell r="G6">
            <v>6337.49</v>
          </cell>
          <cell r="H6">
            <v>5.3</v>
          </cell>
          <cell r="I6">
            <v>775.17</v>
          </cell>
          <cell r="J6">
            <v>262.54000000000002</v>
          </cell>
          <cell r="K6">
            <v>676.76</v>
          </cell>
          <cell r="L6">
            <v>242.32</v>
          </cell>
          <cell r="M6">
            <v>5</v>
          </cell>
          <cell r="N6">
            <v>7.9059999999999997</v>
          </cell>
          <cell r="O6">
            <v>3.5990000000000002</v>
          </cell>
          <cell r="P6">
            <v>4.9000000000000004</v>
          </cell>
          <cell r="Q6">
            <v>532.41</v>
          </cell>
          <cell r="R6">
            <v>242.4</v>
          </cell>
          <cell r="S6">
            <v>4.4000000000000004</v>
          </cell>
          <cell r="T6">
            <v>157581883</v>
          </cell>
          <cell r="U6">
            <v>57831106</v>
          </cell>
        </row>
        <row r="7">
          <cell r="A7" t="str">
            <v>boxelder</v>
          </cell>
          <cell r="B7">
            <v>5.5</v>
          </cell>
          <cell r="C7">
            <v>106983</v>
          </cell>
          <cell r="D7">
            <v>51116</v>
          </cell>
          <cell r="E7">
            <v>0.6</v>
          </cell>
          <cell r="F7">
            <v>2696.53</v>
          </cell>
          <cell r="G7">
            <v>1540.87</v>
          </cell>
          <cell r="H7">
            <v>1.7</v>
          </cell>
          <cell r="I7">
            <v>242.85</v>
          </cell>
          <cell r="J7">
            <v>116.19</v>
          </cell>
          <cell r="K7">
            <v>233.44</v>
          </cell>
          <cell r="L7">
            <v>111.79</v>
          </cell>
          <cell r="M7">
            <v>3.5</v>
          </cell>
          <cell r="N7">
            <v>5.58</v>
          </cell>
          <cell r="O7">
            <v>3.66</v>
          </cell>
          <cell r="P7">
            <v>4.7</v>
          </cell>
          <cell r="Q7">
            <v>510.47</v>
          </cell>
          <cell r="R7">
            <v>334.83</v>
          </cell>
          <cell r="S7">
            <v>0.5</v>
          </cell>
          <cell r="T7">
            <v>18583708</v>
          </cell>
          <cell r="U7">
            <v>10092966</v>
          </cell>
        </row>
        <row r="8">
          <cell r="A8" t="str">
            <v>tulip tree</v>
          </cell>
          <cell r="B8">
            <v>5.2</v>
          </cell>
          <cell r="C8">
            <v>99353</v>
          </cell>
          <cell r="D8">
            <v>27615</v>
          </cell>
          <cell r="E8">
            <v>13.4</v>
          </cell>
          <cell r="F8">
            <v>63766.68</v>
          </cell>
          <cell r="G8">
            <v>19643.82</v>
          </cell>
          <cell r="H8">
            <v>10.4</v>
          </cell>
          <cell r="I8">
            <v>1528.8</v>
          </cell>
          <cell r="J8">
            <v>441.72</v>
          </cell>
          <cell r="K8">
            <v>1344.83</v>
          </cell>
          <cell r="L8">
            <v>389.12</v>
          </cell>
          <cell r="M8">
            <v>16.899999999999999</v>
          </cell>
          <cell r="N8">
            <v>26.905999999999999</v>
          </cell>
          <cell r="O8">
            <v>7.835</v>
          </cell>
          <cell r="P8">
            <v>14.7</v>
          </cell>
          <cell r="Q8">
            <v>1586.07</v>
          </cell>
          <cell r="R8">
            <v>461.87</v>
          </cell>
          <cell r="S8">
            <v>15.9</v>
          </cell>
          <cell r="T8">
            <v>569513268</v>
          </cell>
          <cell r="U8">
            <v>170555231</v>
          </cell>
        </row>
        <row r="9">
          <cell r="A9" t="str">
            <v>flowering dogwood</v>
          </cell>
          <cell r="B9">
            <v>3.7</v>
          </cell>
          <cell r="C9">
            <v>70635</v>
          </cell>
          <cell r="D9">
            <v>23581</v>
          </cell>
          <cell r="E9">
            <v>0.1</v>
          </cell>
          <cell r="F9">
            <v>643.62</v>
          </cell>
          <cell r="G9">
            <v>312.88</v>
          </cell>
          <cell r="H9">
            <v>0.8</v>
          </cell>
          <cell r="I9">
            <v>121.6</v>
          </cell>
          <cell r="J9">
            <v>45.4</v>
          </cell>
          <cell r="K9">
            <v>112.12</v>
          </cell>
          <cell r="L9">
            <v>43.22</v>
          </cell>
          <cell r="M9">
            <v>0.4</v>
          </cell>
          <cell r="N9">
            <v>0.60599999999999998</v>
          </cell>
          <cell r="O9">
            <v>0.224</v>
          </cell>
          <cell r="P9">
            <v>0.3</v>
          </cell>
          <cell r="Q9">
            <v>35.19</v>
          </cell>
          <cell r="R9">
            <v>13.03</v>
          </cell>
          <cell r="S9">
            <v>0.3</v>
          </cell>
          <cell r="T9">
            <v>9271834</v>
          </cell>
          <cell r="U9">
            <v>4406527</v>
          </cell>
        </row>
        <row r="10">
          <cell r="A10" t="str">
            <v>black cherry</v>
          </cell>
          <cell r="B10">
            <v>3.5</v>
          </cell>
          <cell r="C10">
            <v>67214</v>
          </cell>
          <cell r="D10">
            <v>30070</v>
          </cell>
          <cell r="E10">
            <v>2.1</v>
          </cell>
          <cell r="F10">
            <v>9949.52</v>
          </cell>
          <cell r="G10">
            <v>5174</v>
          </cell>
          <cell r="H10">
            <v>2.9</v>
          </cell>
          <cell r="I10">
            <v>429.74</v>
          </cell>
          <cell r="J10">
            <v>171.59</v>
          </cell>
          <cell r="K10">
            <v>384.98</v>
          </cell>
          <cell r="L10">
            <v>151.86000000000001</v>
          </cell>
          <cell r="M10">
            <v>2.7</v>
          </cell>
          <cell r="N10">
            <v>4.3220000000000001</v>
          </cell>
          <cell r="O10">
            <v>2.5089999999999999</v>
          </cell>
          <cell r="P10">
            <v>3.1</v>
          </cell>
          <cell r="Q10">
            <v>335.21</v>
          </cell>
          <cell r="R10">
            <v>194.6</v>
          </cell>
          <cell r="S10">
            <v>1.5</v>
          </cell>
          <cell r="T10">
            <v>51988236</v>
          </cell>
          <cell r="U10">
            <v>23506550</v>
          </cell>
        </row>
        <row r="11">
          <cell r="A11" t="str">
            <v>northern red oak</v>
          </cell>
          <cell r="B11">
            <v>3.3</v>
          </cell>
          <cell r="C11">
            <v>64348</v>
          </cell>
          <cell r="D11">
            <v>15978</v>
          </cell>
          <cell r="E11">
            <v>10.5</v>
          </cell>
          <cell r="F11">
            <v>49749.17</v>
          </cell>
          <cell r="G11">
            <v>14843.85</v>
          </cell>
          <cell r="H11">
            <v>9.3000000000000007</v>
          </cell>
          <cell r="I11">
            <v>1363.12</v>
          </cell>
          <cell r="J11">
            <v>382.6</v>
          </cell>
          <cell r="K11">
            <v>1143.96</v>
          </cell>
          <cell r="L11">
            <v>322.83999999999997</v>
          </cell>
          <cell r="M11">
            <v>6.8</v>
          </cell>
          <cell r="N11">
            <v>10.798999999999999</v>
          </cell>
          <cell r="O11">
            <v>3.1259999999999999</v>
          </cell>
          <cell r="P11">
            <v>8</v>
          </cell>
          <cell r="Q11">
            <v>860.51</v>
          </cell>
          <cell r="R11">
            <v>249.1</v>
          </cell>
          <cell r="S11">
            <v>10</v>
          </cell>
          <cell r="T11">
            <v>356520725</v>
          </cell>
          <cell r="U11">
            <v>103544003</v>
          </cell>
        </row>
        <row r="12">
          <cell r="A12" t="str">
            <v>black tupelo</v>
          </cell>
          <cell r="B12">
            <v>3.2</v>
          </cell>
          <cell r="C12">
            <v>61673</v>
          </cell>
          <cell r="D12">
            <v>21872</v>
          </cell>
          <cell r="E12">
            <v>0.3</v>
          </cell>
          <cell r="F12">
            <v>1198.44</v>
          </cell>
          <cell r="G12">
            <v>419.71</v>
          </cell>
          <cell r="H12">
            <v>0.8</v>
          </cell>
          <cell r="I12">
            <v>121.7</v>
          </cell>
          <cell r="J12">
            <v>40.729999999999997</v>
          </cell>
          <cell r="K12">
            <v>117.27</v>
          </cell>
          <cell r="L12">
            <v>39.14</v>
          </cell>
          <cell r="M12">
            <v>0.9</v>
          </cell>
          <cell r="N12">
            <v>1.371</v>
          </cell>
          <cell r="O12">
            <v>0.55500000000000005</v>
          </cell>
          <cell r="P12">
            <v>0.4</v>
          </cell>
          <cell r="Q12">
            <v>47.42</v>
          </cell>
          <cell r="R12">
            <v>19.18</v>
          </cell>
          <cell r="S12">
            <v>0.6</v>
          </cell>
          <cell r="T12">
            <v>20835907</v>
          </cell>
          <cell r="U12">
            <v>6868364</v>
          </cell>
        </row>
        <row r="13">
          <cell r="A13" t="str">
            <v>elm</v>
          </cell>
          <cell r="B13">
            <v>3.1</v>
          </cell>
          <cell r="C13">
            <v>60208</v>
          </cell>
          <cell r="D13">
            <v>35468</v>
          </cell>
          <cell r="E13">
            <v>0.8</v>
          </cell>
          <cell r="F13">
            <v>3873.38</v>
          </cell>
          <cell r="G13">
            <v>3671.31</v>
          </cell>
          <cell r="H13">
            <v>1</v>
          </cell>
          <cell r="I13">
            <v>151.65</v>
          </cell>
          <cell r="J13">
            <v>100.07</v>
          </cell>
          <cell r="K13">
            <v>136.72</v>
          </cell>
          <cell r="L13">
            <v>86.48</v>
          </cell>
          <cell r="M13">
            <v>1.3</v>
          </cell>
          <cell r="N13">
            <v>1.9870000000000001</v>
          </cell>
          <cell r="O13">
            <v>1.0960000000000001</v>
          </cell>
          <cell r="P13">
            <v>1.3</v>
          </cell>
          <cell r="Q13">
            <v>135.31</v>
          </cell>
          <cell r="R13">
            <v>74.67</v>
          </cell>
          <cell r="S13">
            <v>0.9</v>
          </cell>
          <cell r="T13">
            <v>31304292</v>
          </cell>
          <cell r="U13">
            <v>27016733</v>
          </cell>
        </row>
        <row r="14">
          <cell r="A14" t="str">
            <v>white oak</v>
          </cell>
          <cell r="B14">
            <v>3.1</v>
          </cell>
          <cell r="C14">
            <v>59249</v>
          </cell>
          <cell r="D14">
            <v>16644</v>
          </cell>
          <cell r="E14">
            <v>13.6</v>
          </cell>
          <cell r="F14">
            <v>64684.75</v>
          </cell>
          <cell r="G14">
            <v>20519.82</v>
          </cell>
          <cell r="H14">
            <v>8.6999999999999993</v>
          </cell>
          <cell r="I14">
            <v>1267.82</v>
          </cell>
          <cell r="J14">
            <v>362.98</v>
          </cell>
          <cell r="K14">
            <v>668.26</v>
          </cell>
          <cell r="L14">
            <v>407.55</v>
          </cell>
          <cell r="M14">
            <v>5.9</v>
          </cell>
          <cell r="N14">
            <v>9.3979999999999997</v>
          </cell>
          <cell r="O14">
            <v>3.105</v>
          </cell>
          <cell r="P14">
            <v>6.3</v>
          </cell>
          <cell r="Q14">
            <v>683.62</v>
          </cell>
          <cell r="R14">
            <v>225.84</v>
          </cell>
          <cell r="S14">
            <v>12</v>
          </cell>
          <cell r="T14">
            <v>430230874</v>
          </cell>
          <cell r="U14">
            <v>123835719</v>
          </cell>
        </row>
        <row r="15">
          <cell r="A15" t="str">
            <v>white mulberry</v>
          </cell>
          <cell r="B15">
            <v>1.9</v>
          </cell>
          <cell r="C15">
            <v>36424</v>
          </cell>
          <cell r="D15">
            <v>18172</v>
          </cell>
          <cell r="E15">
            <v>1.9</v>
          </cell>
          <cell r="F15">
            <v>9160.34</v>
          </cell>
          <cell r="G15">
            <v>6302.09</v>
          </cell>
          <cell r="H15">
            <v>2.4</v>
          </cell>
          <cell r="I15">
            <v>347.36</v>
          </cell>
          <cell r="J15">
            <v>206.47</v>
          </cell>
          <cell r="K15">
            <v>283.18</v>
          </cell>
          <cell r="L15">
            <v>196.28</v>
          </cell>
          <cell r="M15">
            <v>2.6</v>
          </cell>
          <cell r="N15">
            <v>4.0819999999999999</v>
          </cell>
          <cell r="O15">
            <v>2.835</v>
          </cell>
          <cell r="P15">
            <v>2.8</v>
          </cell>
          <cell r="Q15">
            <v>298.62</v>
          </cell>
          <cell r="R15">
            <v>207.37</v>
          </cell>
          <cell r="S15">
            <v>2.1</v>
          </cell>
          <cell r="T15">
            <v>76299405</v>
          </cell>
          <cell r="U15">
            <v>52543972</v>
          </cell>
        </row>
        <row r="16">
          <cell r="A16" t="str">
            <v>common crapemyrtle</v>
          </cell>
          <cell r="B16">
            <v>1.7</v>
          </cell>
          <cell r="C16">
            <v>33245</v>
          </cell>
          <cell r="D16">
            <v>15608</v>
          </cell>
          <cell r="E16">
            <v>0.2</v>
          </cell>
          <cell r="F16">
            <v>842.23</v>
          </cell>
          <cell r="G16">
            <v>410.78</v>
          </cell>
          <cell r="H16">
            <v>0.7</v>
          </cell>
          <cell r="I16">
            <v>104.06</v>
          </cell>
          <cell r="J16">
            <v>45.2</v>
          </cell>
          <cell r="K16">
            <v>100.7</v>
          </cell>
          <cell r="L16">
            <v>43.66</v>
          </cell>
          <cell r="M16">
            <v>0.4</v>
          </cell>
          <cell r="N16">
            <v>0.57499999999999996</v>
          </cell>
          <cell r="O16">
            <v>0.24399999999999999</v>
          </cell>
          <cell r="P16">
            <v>0.4</v>
          </cell>
          <cell r="Q16">
            <v>42.98</v>
          </cell>
          <cell r="R16">
            <v>18.2</v>
          </cell>
          <cell r="S16">
            <v>0.3</v>
          </cell>
          <cell r="T16">
            <v>12368132</v>
          </cell>
          <cell r="U16">
            <v>5722255</v>
          </cell>
        </row>
        <row r="17">
          <cell r="A17" t="str">
            <v>willow oak</v>
          </cell>
          <cell r="B17">
            <v>1.5</v>
          </cell>
          <cell r="C17">
            <v>29755</v>
          </cell>
          <cell r="D17">
            <v>12006</v>
          </cell>
          <cell r="E17">
            <v>7</v>
          </cell>
          <cell r="F17">
            <v>33055.379999999997</v>
          </cell>
          <cell r="G17">
            <v>16159.21</v>
          </cell>
          <cell r="H17">
            <v>3.3</v>
          </cell>
          <cell r="I17">
            <v>484.93</v>
          </cell>
          <cell r="J17">
            <v>213.74</v>
          </cell>
          <cell r="K17">
            <v>371.87</v>
          </cell>
          <cell r="L17">
            <v>183.78</v>
          </cell>
          <cell r="M17">
            <v>2.9</v>
          </cell>
          <cell r="N17">
            <v>4.53</v>
          </cell>
          <cell r="O17">
            <v>1.831</v>
          </cell>
          <cell r="P17">
            <v>3.7</v>
          </cell>
          <cell r="Q17">
            <v>401.88</v>
          </cell>
          <cell r="R17">
            <v>162.44</v>
          </cell>
          <cell r="S17">
            <v>6.6</v>
          </cell>
          <cell r="T17">
            <v>237722337</v>
          </cell>
          <cell r="U17">
            <v>99610104</v>
          </cell>
        </row>
        <row r="18">
          <cell r="A18" t="str">
            <v>eastern white pine</v>
          </cell>
          <cell r="B18">
            <v>1.5</v>
          </cell>
          <cell r="C18">
            <v>28528</v>
          </cell>
          <cell r="D18">
            <v>17759</v>
          </cell>
          <cell r="E18">
            <v>1.1000000000000001</v>
          </cell>
          <cell r="F18">
            <v>4998.97</v>
          </cell>
          <cell r="G18">
            <v>4257.6000000000004</v>
          </cell>
          <cell r="H18">
            <v>1.4</v>
          </cell>
          <cell r="I18">
            <v>206.19</v>
          </cell>
          <cell r="J18">
            <v>173.38</v>
          </cell>
          <cell r="K18">
            <v>170.11</v>
          </cell>
          <cell r="L18">
            <v>152.91999999999999</v>
          </cell>
          <cell r="M18">
            <v>1.2</v>
          </cell>
          <cell r="N18">
            <v>1.966</v>
          </cell>
          <cell r="O18">
            <v>1.5860000000000001</v>
          </cell>
          <cell r="P18">
            <v>1.2</v>
          </cell>
          <cell r="Q18">
            <v>126.44</v>
          </cell>
          <cell r="R18">
            <v>102.01</v>
          </cell>
          <cell r="S18">
            <v>1.9</v>
          </cell>
          <cell r="T18">
            <v>67728133</v>
          </cell>
          <cell r="U18">
            <v>58043666</v>
          </cell>
        </row>
        <row r="19">
          <cell r="A19" t="str">
            <v>tree of heaven</v>
          </cell>
          <cell r="B19">
            <v>1.4</v>
          </cell>
          <cell r="C19">
            <v>27145</v>
          </cell>
          <cell r="D19">
            <v>12389</v>
          </cell>
          <cell r="E19">
            <v>0.3</v>
          </cell>
          <cell r="F19">
            <v>1488.98</v>
          </cell>
          <cell r="G19">
            <v>752.02</v>
          </cell>
          <cell r="H19">
            <v>1</v>
          </cell>
          <cell r="I19">
            <v>148.03</v>
          </cell>
          <cell r="J19">
            <v>71.31</v>
          </cell>
          <cell r="K19">
            <v>142.01</v>
          </cell>
          <cell r="L19">
            <v>68.400000000000006</v>
          </cell>
          <cell r="M19">
            <v>0.8</v>
          </cell>
          <cell r="N19">
            <v>1.256</v>
          </cell>
          <cell r="O19">
            <v>0.82</v>
          </cell>
          <cell r="P19">
            <v>0.9</v>
          </cell>
          <cell r="Q19">
            <v>93.88</v>
          </cell>
          <cell r="R19">
            <v>61.3</v>
          </cell>
          <cell r="S19">
            <v>0.4</v>
          </cell>
          <cell r="T19">
            <v>15206365</v>
          </cell>
          <cell r="U19">
            <v>8052943</v>
          </cell>
        </row>
        <row r="20">
          <cell r="A20" t="str">
            <v>Norway maple</v>
          </cell>
          <cell r="B20">
            <v>1.4</v>
          </cell>
          <cell r="C20">
            <v>26732</v>
          </cell>
          <cell r="D20">
            <v>13623</v>
          </cell>
          <cell r="E20">
            <v>0.5</v>
          </cell>
          <cell r="F20">
            <v>2232.94</v>
          </cell>
          <cell r="G20">
            <v>1155.71</v>
          </cell>
          <cell r="H20">
            <v>1.3</v>
          </cell>
          <cell r="I20">
            <v>188.64</v>
          </cell>
          <cell r="J20">
            <v>92.4</v>
          </cell>
          <cell r="K20">
            <v>179.54</v>
          </cell>
          <cell r="L20">
            <v>88.05</v>
          </cell>
          <cell r="M20">
            <v>1.7</v>
          </cell>
          <cell r="N20">
            <v>2.6459999999999999</v>
          </cell>
          <cell r="O20">
            <v>1.8979999999999999</v>
          </cell>
          <cell r="P20">
            <v>1.3</v>
          </cell>
          <cell r="Q20">
            <v>142.83000000000001</v>
          </cell>
          <cell r="R20">
            <v>102.42</v>
          </cell>
          <cell r="S20">
            <v>0.6</v>
          </cell>
          <cell r="T20">
            <v>21010296</v>
          </cell>
          <cell r="U20">
            <v>10529137</v>
          </cell>
        </row>
        <row r="21">
          <cell r="A21" t="str">
            <v>sweetgum</v>
          </cell>
          <cell r="B21">
            <v>1.3</v>
          </cell>
          <cell r="C21">
            <v>24500</v>
          </cell>
          <cell r="D21">
            <v>14670</v>
          </cell>
          <cell r="E21">
            <v>1</v>
          </cell>
          <cell r="F21">
            <v>4694.63</v>
          </cell>
          <cell r="G21">
            <v>2380.08</v>
          </cell>
          <cell r="H21">
            <v>1</v>
          </cell>
          <cell r="I21">
            <v>146.38</v>
          </cell>
          <cell r="J21">
            <v>77.12</v>
          </cell>
          <cell r="K21">
            <v>133.07</v>
          </cell>
          <cell r="L21">
            <v>71.12</v>
          </cell>
          <cell r="M21">
            <v>1.1000000000000001</v>
          </cell>
          <cell r="N21">
            <v>1.7350000000000001</v>
          </cell>
          <cell r="O21">
            <v>0.98199999999999998</v>
          </cell>
          <cell r="P21">
            <v>0.7</v>
          </cell>
          <cell r="Q21">
            <v>79.650000000000006</v>
          </cell>
          <cell r="R21">
            <v>45.1</v>
          </cell>
          <cell r="S21">
            <v>1.6</v>
          </cell>
          <cell r="T21">
            <v>58867251</v>
          </cell>
          <cell r="U21">
            <v>29926309</v>
          </cell>
        </row>
        <row r="22">
          <cell r="A22" t="str">
            <v>callery pear</v>
          </cell>
          <cell r="B22">
            <v>1.3</v>
          </cell>
          <cell r="C22">
            <v>24342</v>
          </cell>
          <cell r="D22">
            <v>20722</v>
          </cell>
          <cell r="E22">
            <v>0.2</v>
          </cell>
          <cell r="F22">
            <v>745.34</v>
          </cell>
          <cell r="G22">
            <v>677.63</v>
          </cell>
          <cell r="H22">
            <v>0.4</v>
          </cell>
          <cell r="I22">
            <v>52.63</v>
          </cell>
          <cell r="J22">
            <v>35.78</v>
          </cell>
          <cell r="K22">
            <v>49.69</v>
          </cell>
          <cell r="L22">
            <v>33.299999999999997</v>
          </cell>
          <cell r="M22">
            <v>0.2</v>
          </cell>
          <cell r="N22">
            <v>0.36799999999999999</v>
          </cell>
          <cell r="O22">
            <v>0.251</v>
          </cell>
          <cell r="P22">
            <v>0.3</v>
          </cell>
          <cell r="Q22">
            <v>27.49</v>
          </cell>
          <cell r="R22">
            <v>18.75</v>
          </cell>
          <cell r="S22">
            <v>0.2</v>
          </cell>
          <cell r="T22">
            <v>7387265</v>
          </cell>
          <cell r="U22">
            <v>6025946</v>
          </cell>
        </row>
        <row r="23">
          <cell r="A23" t="str">
            <v>crabapple</v>
          </cell>
          <cell r="B23">
            <v>1.2</v>
          </cell>
          <cell r="C23">
            <v>23229</v>
          </cell>
          <cell r="D23">
            <v>8839</v>
          </cell>
          <cell r="E23">
            <v>0.4</v>
          </cell>
          <cell r="F23">
            <v>1872.98</v>
          </cell>
          <cell r="G23">
            <v>791.88</v>
          </cell>
          <cell r="H23">
            <v>1</v>
          </cell>
          <cell r="I23">
            <v>148.25</v>
          </cell>
          <cell r="J23">
            <v>54.82</v>
          </cell>
          <cell r="K23">
            <v>134.87</v>
          </cell>
          <cell r="L23">
            <v>50.37</v>
          </cell>
          <cell r="M23">
            <v>0.5</v>
          </cell>
          <cell r="N23">
            <v>0.78400000000000003</v>
          </cell>
          <cell r="O23">
            <v>0.376</v>
          </cell>
          <cell r="P23">
            <v>0.6</v>
          </cell>
          <cell r="Q23">
            <v>67.59</v>
          </cell>
          <cell r="R23">
            <v>32.4</v>
          </cell>
          <cell r="S23">
            <v>0.6</v>
          </cell>
          <cell r="T23">
            <v>22095259</v>
          </cell>
          <cell r="U23">
            <v>8686855</v>
          </cell>
        </row>
        <row r="24">
          <cell r="A24" t="str">
            <v>white ash</v>
          </cell>
          <cell r="B24">
            <v>1.2</v>
          </cell>
          <cell r="C24">
            <v>23066</v>
          </cell>
          <cell r="D24">
            <v>14061</v>
          </cell>
          <cell r="E24">
            <v>1.5</v>
          </cell>
          <cell r="F24">
            <v>6947.42</v>
          </cell>
          <cell r="G24">
            <v>5283.6</v>
          </cell>
          <cell r="H24">
            <v>1.6</v>
          </cell>
          <cell r="I24">
            <v>230.71</v>
          </cell>
          <cell r="J24">
            <v>160.71</v>
          </cell>
          <cell r="K24">
            <v>204.34</v>
          </cell>
          <cell r="L24">
            <v>140.58000000000001</v>
          </cell>
          <cell r="M24">
            <v>1.1000000000000001</v>
          </cell>
          <cell r="N24">
            <v>1.734</v>
          </cell>
          <cell r="O24">
            <v>0.99299999999999999</v>
          </cell>
          <cell r="P24">
            <v>0.9</v>
          </cell>
          <cell r="Q24">
            <v>98.53</v>
          </cell>
          <cell r="R24">
            <v>56.41</v>
          </cell>
          <cell r="S24">
            <v>1.3</v>
          </cell>
          <cell r="T24">
            <v>46082653</v>
          </cell>
          <cell r="U24">
            <v>32015863</v>
          </cell>
        </row>
        <row r="25">
          <cell r="A25" t="str">
            <v>pignut hickory</v>
          </cell>
          <cell r="B25">
            <v>1.2</v>
          </cell>
          <cell r="C25">
            <v>22861</v>
          </cell>
          <cell r="D25">
            <v>10836</v>
          </cell>
          <cell r="E25">
            <v>0.5</v>
          </cell>
          <cell r="F25">
            <v>2597.0100000000002</v>
          </cell>
          <cell r="G25">
            <v>1638.1</v>
          </cell>
          <cell r="H25">
            <v>1</v>
          </cell>
          <cell r="I25">
            <v>146</v>
          </cell>
          <cell r="J25">
            <v>81.02</v>
          </cell>
          <cell r="K25">
            <v>139.41</v>
          </cell>
          <cell r="L25">
            <v>77.290000000000006</v>
          </cell>
          <cell r="M25">
            <v>1.1000000000000001</v>
          </cell>
          <cell r="N25">
            <v>1.754</v>
          </cell>
          <cell r="O25">
            <v>1.075</v>
          </cell>
          <cell r="P25">
            <v>0.3</v>
          </cell>
          <cell r="Q25">
            <v>33.42</v>
          </cell>
          <cell r="R25">
            <v>20.49</v>
          </cell>
          <cell r="S25">
            <v>0.7</v>
          </cell>
          <cell r="T25">
            <v>26165814</v>
          </cell>
          <cell r="U25">
            <v>15594393</v>
          </cell>
        </row>
        <row r="26">
          <cell r="A26" t="str">
            <v>American elm</v>
          </cell>
          <cell r="B26">
            <v>1.2</v>
          </cell>
          <cell r="C26">
            <v>22740</v>
          </cell>
          <cell r="D26">
            <v>8752</v>
          </cell>
          <cell r="E26">
            <v>2.5</v>
          </cell>
          <cell r="F26">
            <v>11763.14</v>
          </cell>
          <cell r="G26">
            <v>5420.31</v>
          </cell>
          <cell r="H26">
            <v>2.2999999999999998</v>
          </cell>
          <cell r="I26">
            <v>333.38</v>
          </cell>
          <cell r="J26">
            <v>142.49</v>
          </cell>
          <cell r="K26">
            <v>258.12</v>
          </cell>
          <cell r="L26">
            <v>120.59</v>
          </cell>
          <cell r="M26">
            <v>2.9</v>
          </cell>
          <cell r="N26">
            <v>4.6500000000000004</v>
          </cell>
          <cell r="O26">
            <v>2.528</v>
          </cell>
          <cell r="P26">
            <v>3.1</v>
          </cell>
          <cell r="Q26">
            <v>338.2</v>
          </cell>
          <cell r="R26">
            <v>183.87</v>
          </cell>
          <cell r="S26">
            <v>2.2000000000000002</v>
          </cell>
          <cell r="T26">
            <v>80350608</v>
          </cell>
          <cell r="U26">
            <v>36803267</v>
          </cell>
        </row>
        <row r="27">
          <cell r="A27" t="str">
            <v>hickory</v>
          </cell>
          <cell r="B27">
            <v>1.2</v>
          </cell>
          <cell r="C27">
            <v>22631</v>
          </cell>
          <cell r="D27">
            <v>10986</v>
          </cell>
          <cell r="E27">
            <v>0.2</v>
          </cell>
          <cell r="F27">
            <v>951.27</v>
          </cell>
          <cell r="G27">
            <v>630.09</v>
          </cell>
          <cell r="H27">
            <v>0.4</v>
          </cell>
          <cell r="I27">
            <v>65.569999999999993</v>
          </cell>
          <cell r="J27">
            <v>36.049999999999997</v>
          </cell>
          <cell r="K27">
            <v>62.2</v>
          </cell>
          <cell r="L27">
            <v>33.86</v>
          </cell>
          <cell r="M27">
            <v>0.5</v>
          </cell>
          <cell r="N27">
            <v>0.72799999999999998</v>
          </cell>
          <cell r="O27">
            <v>0.41099999999999998</v>
          </cell>
          <cell r="P27">
            <v>0.4</v>
          </cell>
          <cell r="Q27">
            <v>40.94</v>
          </cell>
          <cell r="R27">
            <v>23.15</v>
          </cell>
          <cell r="S27">
            <v>0.3</v>
          </cell>
          <cell r="T27">
            <v>11174166</v>
          </cell>
          <cell r="U27">
            <v>7089692</v>
          </cell>
        </row>
        <row r="28">
          <cell r="A28" t="str">
            <v>black locust</v>
          </cell>
          <cell r="B28">
            <v>1.1000000000000001</v>
          </cell>
          <cell r="C28">
            <v>21233</v>
          </cell>
          <cell r="D28">
            <v>10847</v>
          </cell>
          <cell r="E28">
            <v>1.2</v>
          </cell>
          <cell r="F28">
            <v>5572.08</v>
          </cell>
          <cell r="G28">
            <v>2862.25</v>
          </cell>
          <cell r="H28">
            <v>1.7</v>
          </cell>
          <cell r="I28">
            <v>244.09</v>
          </cell>
          <cell r="J28">
            <v>117.9</v>
          </cell>
          <cell r="K28">
            <v>203.31</v>
          </cell>
          <cell r="L28">
            <v>99.52</v>
          </cell>
          <cell r="M28">
            <v>0.7</v>
          </cell>
          <cell r="N28">
            <v>1.1819999999999999</v>
          </cell>
          <cell r="O28">
            <v>0.753</v>
          </cell>
          <cell r="P28">
            <v>0.6</v>
          </cell>
          <cell r="Q28">
            <v>63.66</v>
          </cell>
          <cell r="R28">
            <v>40.51</v>
          </cell>
          <cell r="S28">
            <v>1.1000000000000001</v>
          </cell>
          <cell r="T28">
            <v>40386737</v>
          </cell>
          <cell r="U28">
            <v>20210571</v>
          </cell>
        </row>
        <row r="29">
          <cell r="A29" t="str">
            <v>American holly</v>
          </cell>
          <cell r="B29">
            <v>1.1000000000000001</v>
          </cell>
          <cell r="C29">
            <v>21202</v>
          </cell>
          <cell r="D29">
            <v>11179</v>
          </cell>
          <cell r="E29">
            <v>0.3</v>
          </cell>
          <cell r="F29">
            <v>1642.87</v>
          </cell>
          <cell r="G29">
            <v>1228.31</v>
          </cell>
          <cell r="H29">
            <v>0.9</v>
          </cell>
          <cell r="I29">
            <v>136.04</v>
          </cell>
          <cell r="J29">
            <v>72.36</v>
          </cell>
          <cell r="K29">
            <v>129.4</v>
          </cell>
          <cell r="L29">
            <v>67.94</v>
          </cell>
          <cell r="M29">
            <v>0.2</v>
          </cell>
          <cell r="N29">
            <v>0.376</v>
          </cell>
          <cell r="O29">
            <v>0.27</v>
          </cell>
          <cell r="P29">
            <v>0.5</v>
          </cell>
          <cell r="Q29">
            <v>50.33</v>
          </cell>
          <cell r="R29">
            <v>36.15</v>
          </cell>
          <cell r="S29">
            <v>0.5</v>
          </cell>
          <cell r="T29">
            <v>17609720</v>
          </cell>
          <cell r="U29">
            <v>11489158</v>
          </cell>
        </row>
        <row r="30">
          <cell r="A30" t="str">
            <v>other species</v>
          </cell>
          <cell r="B30">
            <v>1.1000000000000001</v>
          </cell>
          <cell r="C30">
            <v>20744</v>
          </cell>
          <cell r="D30">
            <v>8705</v>
          </cell>
          <cell r="E30">
            <v>0.2</v>
          </cell>
          <cell r="F30">
            <v>1173.29</v>
          </cell>
          <cell r="G30">
            <v>714.12</v>
          </cell>
          <cell r="H30">
            <v>0</v>
          </cell>
          <cell r="I30">
            <v>1.95</v>
          </cell>
          <cell r="J30">
            <v>1.37</v>
          </cell>
          <cell r="K30">
            <v>-186.41</v>
          </cell>
          <cell r="L30">
            <v>116.09</v>
          </cell>
          <cell r="M30">
            <v>0</v>
          </cell>
          <cell r="N30">
            <v>5.5E-2</v>
          </cell>
          <cell r="O30">
            <v>4.9000000000000002E-2</v>
          </cell>
          <cell r="P30">
            <v>0</v>
          </cell>
          <cell r="Q30">
            <v>4.09</v>
          </cell>
          <cell r="R30">
            <v>3.68</v>
          </cell>
          <cell r="S30">
            <v>0</v>
          </cell>
          <cell r="T30">
            <v>134018</v>
          </cell>
          <cell r="U30">
            <v>95382</v>
          </cell>
        </row>
        <row r="31">
          <cell r="A31" t="str">
            <v>sugar maple</v>
          </cell>
          <cell r="B31">
            <v>1</v>
          </cell>
          <cell r="C31">
            <v>19845</v>
          </cell>
          <cell r="D31">
            <v>7265</v>
          </cell>
          <cell r="E31">
            <v>1.1000000000000001</v>
          </cell>
          <cell r="F31">
            <v>5237.2</v>
          </cell>
          <cell r="G31">
            <v>2931.54</v>
          </cell>
          <cell r="H31">
            <v>1.5</v>
          </cell>
          <cell r="I31">
            <v>222.4</v>
          </cell>
          <cell r="J31">
            <v>92.63</v>
          </cell>
          <cell r="K31">
            <v>145.18</v>
          </cell>
          <cell r="L31">
            <v>64.88</v>
          </cell>
          <cell r="M31">
            <v>1</v>
          </cell>
          <cell r="N31">
            <v>1.6479999999999999</v>
          </cell>
          <cell r="O31">
            <v>0.74199999999999999</v>
          </cell>
          <cell r="P31">
            <v>0.9</v>
          </cell>
          <cell r="Q31">
            <v>99.3</v>
          </cell>
          <cell r="R31">
            <v>44.7</v>
          </cell>
          <cell r="S31">
            <v>1</v>
          </cell>
          <cell r="T31">
            <v>34013718</v>
          </cell>
          <cell r="U31">
            <v>16169153</v>
          </cell>
        </row>
        <row r="32">
          <cell r="A32" t="str">
            <v>sassafras</v>
          </cell>
          <cell r="B32">
            <v>1</v>
          </cell>
          <cell r="C32">
            <v>18689</v>
          </cell>
          <cell r="D32">
            <v>8870</v>
          </cell>
          <cell r="E32">
            <v>0</v>
          </cell>
          <cell r="F32">
            <v>57.41</v>
          </cell>
          <cell r="G32">
            <v>27.27</v>
          </cell>
          <cell r="H32">
            <v>0.1</v>
          </cell>
          <cell r="I32">
            <v>15.05</v>
          </cell>
          <cell r="J32">
            <v>6.9</v>
          </cell>
          <cell r="K32">
            <v>14.84</v>
          </cell>
          <cell r="L32">
            <v>6.8</v>
          </cell>
          <cell r="M32">
            <v>0.1</v>
          </cell>
          <cell r="N32">
            <v>0.115</v>
          </cell>
          <cell r="O32">
            <v>5.8999999999999997E-2</v>
          </cell>
          <cell r="P32">
            <v>0.1</v>
          </cell>
          <cell r="Q32">
            <v>5.66</v>
          </cell>
          <cell r="R32">
            <v>2.9</v>
          </cell>
          <cell r="S32">
            <v>0</v>
          </cell>
          <cell r="T32">
            <v>1147510</v>
          </cell>
          <cell r="U32">
            <v>538161</v>
          </cell>
        </row>
        <row r="33">
          <cell r="A33" t="str">
            <v>eastern hemlock</v>
          </cell>
          <cell r="B33">
            <v>1</v>
          </cell>
          <cell r="C33">
            <v>18581</v>
          </cell>
          <cell r="D33">
            <v>8243</v>
          </cell>
          <cell r="E33">
            <v>0.4</v>
          </cell>
          <cell r="F33">
            <v>1866.4</v>
          </cell>
          <cell r="G33">
            <v>1053.8900000000001</v>
          </cell>
          <cell r="H33">
            <v>0.7</v>
          </cell>
          <cell r="I33">
            <v>102.2</v>
          </cell>
          <cell r="J33">
            <v>44.91</v>
          </cell>
          <cell r="K33">
            <v>74.849999999999994</v>
          </cell>
          <cell r="L33">
            <v>40.07</v>
          </cell>
          <cell r="M33">
            <v>0.5</v>
          </cell>
          <cell r="N33">
            <v>0.745</v>
          </cell>
          <cell r="O33">
            <v>0.34699999999999998</v>
          </cell>
          <cell r="P33">
            <v>0.6</v>
          </cell>
          <cell r="Q33">
            <v>69.2</v>
          </cell>
          <cell r="R33">
            <v>32.24</v>
          </cell>
          <cell r="S33">
            <v>0.7</v>
          </cell>
          <cell r="T33">
            <v>25629993</v>
          </cell>
          <cell r="U33">
            <v>13033568</v>
          </cell>
        </row>
        <row r="34">
          <cell r="A34" t="str">
            <v>eastern red cedar</v>
          </cell>
          <cell r="B34">
            <v>0.9</v>
          </cell>
          <cell r="C34">
            <v>17612</v>
          </cell>
          <cell r="D34">
            <v>6814</v>
          </cell>
          <cell r="E34">
            <v>0.2</v>
          </cell>
          <cell r="F34">
            <v>1023.77</v>
          </cell>
          <cell r="G34">
            <v>574.22</v>
          </cell>
          <cell r="H34">
            <v>0.4</v>
          </cell>
          <cell r="I34">
            <v>56.17</v>
          </cell>
          <cell r="J34">
            <v>25.5</v>
          </cell>
          <cell r="K34">
            <v>42.87</v>
          </cell>
          <cell r="L34">
            <v>19.13</v>
          </cell>
          <cell r="M34">
            <v>0.4</v>
          </cell>
          <cell r="N34">
            <v>0.56799999999999995</v>
          </cell>
          <cell r="O34">
            <v>0.29199999999999998</v>
          </cell>
          <cell r="P34">
            <v>1.5</v>
          </cell>
          <cell r="Q34">
            <v>157.78</v>
          </cell>
          <cell r="R34">
            <v>81.23</v>
          </cell>
          <cell r="S34">
            <v>0.5</v>
          </cell>
          <cell r="T34">
            <v>18772224</v>
          </cell>
          <cell r="U34">
            <v>9922077</v>
          </cell>
        </row>
        <row r="35">
          <cell r="A35" t="str">
            <v>northern white cedar</v>
          </cell>
          <cell r="B35">
            <v>0.9</v>
          </cell>
          <cell r="C35">
            <v>16676</v>
          </cell>
          <cell r="D35">
            <v>14746</v>
          </cell>
          <cell r="E35">
            <v>0.1</v>
          </cell>
          <cell r="F35">
            <v>564.80999999999995</v>
          </cell>
          <cell r="G35">
            <v>552.58000000000004</v>
          </cell>
          <cell r="H35">
            <v>0.2</v>
          </cell>
          <cell r="I35">
            <v>25.71</v>
          </cell>
          <cell r="J35">
            <v>23.12</v>
          </cell>
          <cell r="K35">
            <v>8.5500000000000007</v>
          </cell>
          <cell r="L35">
            <v>6.44</v>
          </cell>
          <cell r="M35">
            <v>0.1</v>
          </cell>
          <cell r="N35">
            <v>0.223</v>
          </cell>
          <cell r="O35">
            <v>0.21299999999999999</v>
          </cell>
          <cell r="P35">
            <v>0.4</v>
          </cell>
          <cell r="Q35">
            <v>42.92</v>
          </cell>
          <cell r="R35">
            <v>41.05</v>
          </cell>
          <cell r="S35">
            <v>0.2</v>
          </cell>
          <cell r="T35">
            <v>8874861</v>
          </cell>
          <cell r="U35">
            <v>8571491</v>
          </cell>
        </row>
        <row r="36">
          <cell r="A36" t="str">
            <v>chestnut oak</v>
          </cell>
          <cell r="B36">
            <v>0.8</v>
          </cell>
          <cell r="C36">
            <v>15820</v>
          </cell>
          <cell r="D36">
            <v>7362</v>
          </cell>
          <cell r="E36">
            <v>4.7</v>
          </cell>
          <cell r="F36">
            <v>22249.16</v>
          </cell>
          <cell r="G36">
            <v>11537.99</v>
          </cell>
          <cell r="H36">
            <v>4.4000000000000004</v>
          </cell>
          <cell r="I36">
            <v>649.02</v>
          </cell>
          <cell r="J36">
            <v>338.54</v>
          </cell>
          <cell r="K36">
            <v>579.21</v>
          </cell>
          <cell r="L36">
            <v>300.77</v>
          </cell>
          <cell r="M36">
            <v>1.7</v>
          </cell>
          <cell r="N36">
            <v>2.66</v>
          </cell>
          <cell r="O36">
            <v>1.3720000000000001</v>
          </cell>
          <cell r="P36">
            <v>1.9</v>
          </cell>
          <cell r="Q36">
            <v>209.06</v>
          </cell>
          <cell r="R36">
            <v>107.86</v>
          </cell>
          <cell r="S36">
            <v>3.2</v>
          </cell>
          <cell r="T36">
            <v>114233789</v>
          </cell>
          <cell r="U36">
            <v>58158080</v>
          </cell>
        </row>
        <row r="37">
          <cell r="A37" t="str">
            <v>pin oak</v>
          </cell>
          <cell r="B37">
            <v>0.8</v>
          </cell>
          <cell r="C37">
            <v>15494</v>
          </cell>
          <cell r="D37">
            <v>5293</v>
          </cell>
          <cell r="E37">
            <v>2.9</v>
          </cell>
          <cell r="F37">
            <v>13603.2</v>
          </cell>
          <cell r="G37">
            <v>5829.24</v>
          </cell>
          <cell r="H37">
            <v>2.9</v>
          </cell>
          <cell r="I37">
            <v>425.79</v>
          </cell>
          <cell r="J37">
            <v>177.8</v>
          </cell>
          <cell r="K37">
            <v>341.55</v>
          </cell>
          <cell r="L37">
            <v>156.11000000000001</v>
          </cell>
          <cell r="M37">
            <v>3.3</v>
          </cell>
          <cell r="N37">
            <v>5.2169999999999996</v>
          </cell>
          <cell r="O37">
            <v>2.5960000000000001</v>
          </cell>
          <cell r="P37">
            <v>4.4000000000000004</v>
          </cell>
          <cell r="Q37">
            <v>472.15</v>
          </cell>
          <cell r="R37">
            <v>234.9</v>
          </cell>
          <cell r="S37">
            <v>2.2000000000000002</v>
          </cell>
          <cell r="T37">
            <v>78404771</v>
          </cell>
          <cell r="U37">
            <v>32899260</v>
          </cell>
        </row>
        <row r="38">
          <cell r="A38" t="str">
            <v>ginkgo</v>
          </cell>
          <cell r="B38">
            <v>0.8</v>
          </cell>
          <cell r="C38">
            <v>15050</v>
          </cell>
          <cell r="D38">
            <v>7512</v>
          </cell>
          <cell r="E38">
            <v>1.9</v>
          </cell>
          <cell r="F38">
            <v>8891.36</v>
          </cell>
          <cell r="G38">
            <v>4872.74</v>
          </cell>
          <cell r="H38">
            <v>2.2999999999999998</v>
          </cell>
          <cell r="I38">
            <v>333.79</v>
          </cell>
          <cell r="J38">
            <v>177.27</v>
          </cell>
          <cell r="K38">
            <v>296.82</v>
          </cell>
          <cell r="L38">
            <v>157.28</v>
          </cell>
          <cell r="M38">
            <v>0.9</v>
          </cell>
          <cell r="N38">
            <v>1.4610000000000001</v>
          </cell>
          <cell r="O38">
            <v>0.77900000000000003</v>
          </cell>
          <cell r="P38">
            <v>0.6</v>
          </cell>
          <cell r="Q38">
            <v>64.400000000000006</v>
          </cell>
          <cell r="R38">
            <v>34.36</v>
          </cell>
          <cell r="S38">
            <v>2.2000000000000002</v>
          </cell>
          <cell r="T38">
            <v>77721096</v>
          </cell>
          <cell r="U38">
            <v>41651578</v>
          </cell>
        </row>
        <row r="39">
          <cell r="A39" t="str">
            <v>rock elm</v>
          </cell>
          <cell r="B39">
            <v>0.8</v>
          </cell>
          <cell r="C39">
            <v>14531</v>
          </cell>
          <cell r="D39">
            <v>9472</v>
          </cell>
          <cell r="E39">
            <v>0.5</v>
          </cell>
          <cell r="F39">
            <v>2376.17</v>
          </cell>
          <cell r="G39">
            <v>2351.35</v>
          </cell>
          <cell r="H39">
            <v>0.6</v>
          </cell>
          <cell r="I39">
            <v>90.55</v>
          </cell>
          <cell r="J39">
            <v>82.98</v>
          </cell>
          <cell r="K39">
            <v>85.06</v>
          </cell>
          <cell r="L39">
            <v>77.62</v>
          </cell>
          <cell r="M39">
            <v>0.7</v>
          </cell>
          <cell r="N39">
            <v>1.1759999999999999</v>
          </cell>
          <cell r="O39">
            <v>1.141</v>
          </cell>
          <cell r="P39">
            <v>0.7</v>
          </cell>
          <cell r="Q39">
            <v>80.13</v>
          </cell>
          <cell r="R39">
            <v>77.73</v>
          </cell>
          <cell r="S39">
            <v>0.8</v>
          </cell>
          <cell r="T39">
            <v>28533820</v>
          </cell>
          <cell r="U39">
            <v>27858802</v>
          </cell>
        </row>
        <row r="40">
          <cell r="A40" t="str">
            <v>mockernut hickory</v>
          </cell>
          <cell r="B40">
            <v>0.7</v>
          </cell>
          <cell r="C40">
            <v>13951</v>
          </cell>
          <cell r="D40">
            <v>7748</v>
          </cell>
          <cell r="E40">
            <v>0.5</v>
          </cell>
          <cell r="F40">
            <v>2411.14</v>
          </cell>
          <cell r="G40">
            <v>1683.66</v>
          </cell>
          <cell r="H40">
            <v>0.9</v>
          </cell>
          <cell r="I40">
            <v>137.57</v>
          </cell>
          <cell r="J40">
            <v>94.05</v>
          </cell>
          <cell r="K40">
            <v>128.11000000000001</v>
          </cell>
          <cell r="L40">
            <v>87.66</v>
          </cell>
          <cell r="M40">
            <v>0.2</v>
          </cell>
          <cell r="N40">
            <v>0.36099999999999999</v>
          </cell>
          <cell r="O40">
            <v>0.23899999999999999</v>
          </cell>
          <cell r="P40">
            <v>0.2</v>
          </cell>
          <cell r="Q40">
            <v>20.69</v>
          </cell>
          <cell r="R40">
            <v>13.67</v>
          </cell>
          <cell r="S40">
            <v>0.6</v>
          </cell>
          <cell r="T40">
            <v>19850254</v>
          </cell>
          <cell r="U40">
            <v>13579024</v>
          </cell>
        </row>
        <row r="41">
          <cell r="A41" t="str">
            <v>leyland cypress</v>
          </cell>
          <cell r="B41">
            <v>0.6</v>
          </cell>
          <cell r="C41">
            <v>12517</v>
          </cell>
          <cell r="D41">
            <v>10583</v>
          </cell>
          <cell r="E41">
            <v>0</v>
          </cell>
          <cell r="F41">
            <v>175.02</v>
          </cell>
          <cell r="G41">
            <v>128.02000000000001</v>
          </cell>
          <cell r="H41">
            <v>0.2</v>
          </cell>
          <cell r="I41">
            <v>25.21</v>
          </cell>
          <cell r="J41">
            <v>21.25</v>
          </cell>
          <cell r="K41">
            <v>24.55</v>
          </cell>
          <cell r="L41">
            <v>20.72</v>
          </cell>
          <cell r="M41">
            <v>0.1</v>
          </cell>
          <cell r="N41">
            <v>0.151</v>
          </cell>
          <cell r="O41">
            <v>0.105</v>
          </cell>
          <cell r="P41">
            <v>0.3</v>
          </cell>
          <cell r="Q41">
            <v>35.33</v>
          </cell>
          <cell r="R41">
            <v>24.69</v>
          </cell>
          <cell r="S41">
            <v>0.1</v>
          </cell>
          <cell r="T41">
            <v>4747290</v>
          </cell>
          <cell r="U41">
            <v>3437148</v>
          </cell>
        </row>
        <row r="42">
          <cell r="A42" t="str">
            <v>American sycamore</v>
          </cell>
          <cell r="B42">
            <v>0.6</v>
          </cell>
          <cell r="C42">
            <v>11658</v>
          </cell>
          <cell r="D42">
            <v>4722</v>
          </cell>
          <cell r="E42">
            <v>6.3</v>
          </cell>
          <cell r="F42">
            <v>29896.65</v>
          </cell>
          <cell r="G42">
            <v>14916.25</v>
          </cell>
          <cell r="H42">
            <v>2.4</v>
          </cell>
          <cell r="I42">
            <v>354.64</v>
          </cell>
          <cell r="J42">
            <v>161.49</v>
          </cell>
          <cell r="K42">
            <v>279.20999999999998</v>
          </cell>
          <cell r="L42">
            <v>128.30000000000001</v>
          </cell>
          <cell r="M42">
            <v>6.7</v>
          </cell>
          <cell r="N42">
            <v>10.564</v>
          </cell>
          <cell r="O42">
            <v>6.3150000000000004</v>
          </cell>
          <cell r="P42">
            <v>4.7</v>
          </cell>
          <cell r="Q42">
            <v>511.79</v>
          </cell>
          <cell r="R42">
            <v>305.95</v>
          </cell>
          <cell r="S42">
            <v>4.0999999999999996</v>
          </cell>
          <cell r="T42">
            <v>146357927</v>
          </cell>
          <cell r="U42">
            <v>69821600</v>
          </cell>
        </row>
        <row r="43">
          <cell r="A43" t="str">
            <v>silver maple</v>
          </cell>
          <cell r="B43">
            <v>0.6</v>
          </cell>
          <cell r="C43">
            <v>11547</v>
          </cell>
          <cell r="D43">
            <v>5956</v>
          </cell>
          <cell r="E43">
            <v>4.8</v>
          </cell>
          <cell r="F43">
            <v>22613.43</v>
          </cell>
          <cell r="G43">
            <v>14658.76</v>
          </cell>
          <cell r="H43">
            <v>1.9</v>
          </cell>
          <cell r="I43">
            <v>281.07</v>
          </cell>
          <cell r="J43">
            <v>141.37</v>
          </cell>
          <cell r="K43">
            <v>123.68</v>
          </cell>
          <cell r="L43">
            <v>106.08</v>
          </cell>
          <cell r="M43">
            <v>1.6</v>
          </cell>
          <cell r="N43">
            <v>2.5950000000000002</v>
          </cell>
          <cell r="O43">
            <v>1.2989999999999999</v>
          </cell>
          <cell r="P43">
            <v>1.3</v>
          </cell>
          <cell r="Q43">
            <v>136.57</v>
          </cell>
          <cell r="R43">
            <v>68.37</v>
          </cell>
          <cell r="S43">
            <v>2.8</v>
          </cell>
          <cell r="T43">
            <v>101919492</v>
          </cell>
          <cell r="U43">
            <v>61845668</v>
          </cell>
        </row>
        <row r="44">
          <cell r="A44" t="str">
            <v>hornbeam</v>
          </cell>
          <cell r="B44">
            <v>0.6</v>
          </cell>
          <cell r="C44">
            <v>11213</v>
          </cell>
          <cell r="D44">
            <v>4351</v>
          </cell>
          <cell r="E44">
            <v>0</v>
          </cell>
          <cell r="F44">
            <v>35.369999999999997</v>
          </cell>
          <cell r="G44">
            <v>22.22</v>
          </cell>
          <cell r="H44">
            <v>0</v>
          </cell>
          <cell r="I44">
            <v>5.17</v>
          </cell>
          <cell r="J44">
            <v>2.42</v>
          </cell>
          <cell r="K44">
            <v>1.69</v>
          </cell>
          <cell r="L44">
            <v>4.25</v>
          </cell>
          <cell r="M44">
            <v>0.1</v>
          </cell>
          <cell r="N44">
            <v>0.13800000000000001</v>
          </cell>
          <cell r="O44">
            <v>6.2E-2</v>
          </cell>
          <cell r="P44">
            <v>0.1</v>
          </cell>
          <cell r="Q44">
            <v>10.33</v>
          </cell>
          <cell r="R44">
            <v>4.6399999999999997</v>
          </cell>
          <cell r="S44">
            <v>0</v>
          </cell>
          <cell r="T44">
            <v>454322</v>
          </cell>
          <cell r="U44">
            <v>197429</v>
          </cell>
        </row>
        <row r="45">
          <cell r="A45" t="str">
            <v>black oak</v>
          </cell>
          <cell r="B45">
            <v>0.6</v>
          </cell>
          <cell r="C45">
            <v>11213</v>
          </cell>
          <cell r="D45">
            <v>7850</v>
          </cell>
          <cell r="E45">
            <v>1.2</v>
          </cell>
          <cell r="F45">
            <v>5758.88</v>
          </cell>
          <cell r="G45">
            <v>4923.0200000000004</v>
          </cell>
          <cell r="H45">
            <v>1.2</v>
          </cell>
          <cell r="I45">
            <v>180.31</v>
          </cell>
          <cell r="J45">
            <v>141.19999999999999</v>
          </cell>
          <cell r="K45">
            <v>160.13</v>
          </cell>
          <cell r="L45">
            <v>123.5</v>
          </cell>
          <cell r="M45">
            <v>0.3</v>
          </cell>
          <cell r="N45">
            <v>0.47399999999999998</v>
          </cell>
          <cell r="O45">
            <v>0.28499999999999998</v>
          </cell>
          <cell r="P45">
            <v>0.3</v>
          </cell>
          <cell r="Q45">
            <v>33.47</v>
          </cell>
          <cell r="R45">
            <v>20.16</v>
          </cell>
          <cell r="S45">
            <v>0.9</v>
          </cell>
          <cell r="T45">
            <v>33561605</v>
          </cell>
          <cell r="U45">
            <v>27178686</v>
          </cell>
        </row>
        <row r="46">
          <cell r="A46" t="str">
            <v>cypress</v>
          </cell>
          <cell r="B46">
            <v>0.5</v>
          </cell>
          <cell r="C46">
            <v>10430</v>
          </cell>
          <cell r="D46">
            <v>10428</v>
          </cell>
          <cell r="E46">
            <v>0</v>
          </cell>
          <cell r="F46">
            <v>208.27</v>
          </cell>
          <cell r="G46">
            <v>208.22</v>
          </cell>
          <cell r="H46">
            <v>0.2</v>
          </cell>
          <cell r="I46">
            <v>29.4</v>
          </cell>
          <cell r="J46">
            <v>29.4</v>
          </cell>
          <cell r="K46">
            <v>28.52</v>
          </cell>
          <cell r="L46">
            <v>28.51</v>
          </cell>
          <cell r="M46">
            <v>0</v>
          </cell>
          <cell r="N46">
            <v>7.4999999999999997E-2</v>
          </cell>
          <cell r="O46">
            <v>7.4999999999999997E-2</v>
          </cell>
          <cell r="P46">
            <v>0.2</v>
          </cell>
          <cell r="Q46">
            <v>17.61</v>
          </cell>
          <cell r="R46">
            <v>17.61</v>
          </cell>
          <cell r="S46">
            <v>0.1</v>
          </cell>
          <cell r="T46">
            <v>5271815</v>
          </cell>
          <cell r="U46">
            <v>5270551</v>
          </cell>
        </row>
        <row r="47">
          <cell r="A47" t="str">
            <v>southern magnolia</v>
          </cell>
          <cell r="B47">
            <v>0.5</v>
          </cell>
          <cell r="C47">
            <v>10399</v>
          </cell>
          <cell r="D47">
            <v>4507</v>
          </cell>
          <cell r="E47">
            <v>0.5</v>
          </cell>
          <cell r="F47">
            <v>2285.66</v>
          </cell>
          <cell r="G47">
            <v>1299.22</v>
          </cell>
          <cell r="H47">
            <v>0.9</v>
          </cell>
          <cell r="I47">
            <v>126.05</v>
          </cell>
          <cell r="J47">
            <v>62.05</v>
          </cell>
          <cell r="K47">
            <v>117.07</v>
          </cell>
          <cell r="L47">
            <v>57.17</v>
          </cell>
          <cell r="M47">
            <v>0.4</v>
          </cell>
          <cell r="N47">
            <v>0.61399999999999999</v>
          </cell>
          <cell r="O47">
            <v>0.34300000000000003</v>
          </cell>
          <cell r="P47">
            <v>0.8</v>
          </cell>
          <cell r="Q47">
            <v>82.92</v>
          </cell>
          <cell r="R47">
            <v>46.33</v>
          </cell>
          <cell r="S47">
            <v>0.6</v>
          </cell>
          <cell r="T47">
            <v>22871294</v>
          </cell>
          <cell r="U47">
            <v>12089784</v>
          </cell>
        </row>
        <row r="48">
          <cell r="A48" t="str">
            <v>slippery elm</v>
          </cell>
          <cell r="B48">
            <v>0.5</v>
          </cell>
          <cell r="C48">
            <v>10237</v>
          </cell>
          <cell r="D48">
            <v>6813</v>
          </cell>
          <cell r="E48">
            <v>0.1</v>
          </cell>
          <cell r="F48">
            <v>280.44</v>
          </cell>
          <cell r="G48">
            <v>215.96</v>
          </cell>
          <cell r="H48">
            <v>0.2</v>
          </cell>
          <cell r="I48">
            <v>34.6</v>
          </cell>
          <cell r="J48">
            <v>21.51</v>
          </cell>
          <cell r="K48">
            <v>33.32</v>
          </cell>
          <cell r="L48">
            <v>20.64</v>
          </cell>
          <cell r="M48">
            <v>0.2</v>
          </cell>
          <cell r="N48">
            <v>0.34799999999999998</v>
          </cell>
          <cell r="O48">
            <v>0.25900000000000001</v>
          </cell>
          <cell r="P48">
            <v>0.1</v>
          </cell>
          <cell r="Q48">
            <v>15.59</v>
          </cell>
          <cell r="R48">
            <v>11.59</v>
          </cell>
          <cell r="S48">
            <v>0.1</v>
          </cell>
          <cell r="T48">
            <v>4707745</v>
          </cell>
          <cell r="U48">
            <v>3358316</v>
          </cell>
        </row>
        <row r="49">
          <cell r="A49" t="str">
            <v>eastern cottonwood</v>
          </cell>
          <cell r="B49">
            <v>0.5</v>
          </cell>
          <cell r="C49">
            <v>9903</v>
          </cell>
          <cell r="D49">
            <v>7208</v>
          </cell>
          <cell r="E49">
            <v>0.2</v>
          </cell>
          <cell r="F49">
            <v>742.88</v>
          </cell>
          <cell r="G49">
            <v>710.28</v>
          </cell>
          <cell r="H49">
            <v>0.3</v>
          </cell>
          <cell r="I49">
            <v>40.229999999999997</v>
          </cell>
          <cell r="J49">
            <v>35.409999999999997</v>
          </cell>
          <cell r="K49">
            <v>37.36</v>
          </cell>
          <cell r="L49">
            <v>32.659999999999997</v>
          </cell>
          <cell r="M49">
            <v>0.2</v>
          </cell>
          <cell r="N49">
            <v>0.34499999999999997</v>
          </cell>
          <cell r="O49">
            <v>0.27100000000000002</v>
          </cell>
          <cell r="P49">
            <v>0.2</v>
          </cell>
          <cell r="Q49">
            <v>24.91</v>
          </cell>
          <cell r="R49">
            <v>19.53</v>
          </cell>
          <cell r="S49">
            <v>0.3</v>
          </cell>
          <cell r="T49">
            <v>11112680</v>
          </cell>
          <cell r="U49">
            <v>10572183</v>
          </cell>
        </row>
        <row r="50">
          <cell r="A50" t="str">
            <v>cherry</v>
          </cell>
          <cell r="B50">
            <v>0.5</v>
          </cell>
          <cell r="C50">
            <v>9748</v>
          </cell>
          <cell r="D50">
            <v>4317</v>
          </cell>
          <cell r="E50">
            <v>0.3</v>
          </cell>
          <cell r="F50">
            <v>1553.55</v>
          </cell>
          <cell r="G50">
            <v>1216.75</v>
          </cell>
          <cell r="H50">
            <v>0.5</v>
          </cell>
          <cell r="I50">
            <v>70.11</v>
          </cell>
          <cell r="J50">
            <v>53.55</v>
          </cell>
          <cell r="K50">
            <v>41.43</v>
          </cell>
          <cell r="L50">
            <v>54.42</v>
          </cell>
          <cell r="M50">
            <v>0.2</v>
          </cell>
          <cell r="N50">
            <v>0.33400000000000002</v>
          </cell>
          <cell r="O50">
            <v>0.21099999999999999</v>
          </cell>
          <cell r="P50">
            <v>0.2</v>
          </cell>
          <cell r="Q50">
            <v>25.82</v>
          </cell>
          <cell r="R50">
            <v>16.329999999999998</v>
          </cell>
          <cell r="S50">
            <v>0.2</v>
          </cell>
          <cell r="T50">
            <v>8625468</v>
          </cell>
          <cell r="U50">
            <v>6785229</v>
          </cell>
        </row>
        <row r="51">
          <cell r="A51" t="str">
            <v>Green ash</v>
          </cell>
          <cell r="B51">
            <v>0.5</v>
          </cell>
          <cell r="C51">
            <v>9585</v>
          </cell>
          <cell r="D51">
            <v>4242</v>
          </cell>
          <cell r="E51">
            <v>0.3</v>
          </cell>
          <cell r="F51">
            <v>1324.8</v>
          </cell>
          <cell r="G51">
            <v>779.18</v>
          </cell>
          <cell r="H51">
            <v>0.4</v>
          </cell>
          <cell r="I51">
            <v>55.65</v>
          </cell>
          <cell r="J51">
            <v>29.94</v>
          </cell>
          <cell r="K51">
            <v>50.63</v>
          </cell>
          <cell r="L51">
            <v>26.99</v>
          </cell>
          <cell r="M51">
            <v>0.4</v>
          </cell>
          <cell r="N51">
            <v>0.67</v>
          </cell>
          <cell r="O51">
            <v>0.38500000000000001</v>
          </cell>
          <cell r="P51">
            <v>0.4</v>
          </cell>
          <cell r="Q51">
            <v>43.71</v>
          </cell>
          <cell r="R51">
            <v>25.1</v>
          </cell>
          <cell r="S51">
            <v>0.4</v>
          </cell>
          <cell r="T51">
            <v>15801466</v>
          </cell>
          <cell r="U51">
            <v>9169717</v>
          </cell>
        </row>
        <row r="52">
          <cell r="A52" t="str">
            <v>honeylocust</v>
          </cell>
          <cell r="B52">
            <v>0.5</v>
          </cell>
          <cell r="C52">
            <v>9391</v>
          </cell>
          <cell r="D52">
            <v>4920</v>
          </cell>
          <cell r="E52">
            <v>0.2</v>
          </cell>
          <cell r="F52">
            <v>980.82</v>
          </cell>
          <cell r="G52">
            <v>525.58000000000004</v>
          </cell>
          <cell r="H52">
            <v>0.5</v>
          </cell>
          <cell r="I52">
            <v>70.53</v>
          </cell>
          <cell r="J52">
            <v>36.74</v>
          </cell>
          <cell r="K52">
            <v>67.290000000000006</v>
          </cell>
          <cell r="L52">
            <v>34.99</v>
          </cell>
          <cell r="M52">
            <v>0.4</v>
          </cell>
          <cell r="N52">
            <v>0.57599999999999996</v>
          </cell>
          <cell r="O52">
            <v>0.28999999999999998</v>
          </cell>
          <cell r="P52">
            <v>0.6</v>
          </cell>
          <cell r="Q52">
            <v>60.35</v>
          </cell>
          <cell r="R52">
            <v>30.41</v>
          </cell>
          <cell r="S52">
            <v>0.3</v>
          </cell>
          <cell r="T52">
            <v>10257256</v>
          </cell>
          <cell r="U52">
            <v>5297962</v>
          </cell>
        </row>
        <row r="53">
          <cell r="A53" t="str">
            <v>maple</v>
          </cell>
          <cell r="B53">
            <v>0.4</v>
          </cell>
          <cell r="C53">
            <v>7693</v>
          </cell>
          <cell r="D53">
            <v>5981</v>
          </cell>
          <cell r="E53">
            <v>0.1</v>
          </cell>
          <cell r="F53">
            <v>325.7</v>
          </cell>
          <cell r="G53">
            <v>263.16000000000003</v>
          </cell>
          <cell r="H53">
            <v>0.1</v>
          </cell>
          <cell r="I53">
            <v>18.37</v>
          </cell>
          <cell r="J53">
            <v>18.36</v>
          </cell>
          <cell r="K53">
            <v>-2.23</v>
          </cell>
          <cell r="L53">
            <v>26.74</v>
          </cell>
          <cell r="M53">
            <v>0.4</v>
          </cell>
          <cell r="N53">
            <v>0.65500000000000003</v>
          </cell>
          <cell r="O53">
            <v>0.65500000000000003</v>
          </cell>
          <cell r="P53">
            <v>0.3</v>
          </cell>
          <cell r="Q53">
            <v>36.869999999999997</v>
          </cell>
          <cell r="R53">
            <v>36.86</v>
          </cell>
          <cell r="S53">
            <v>0.1</v>
          </cell>
          <cell r="T53">
            <v>3008236</v>
          </cell>
          <cell r="U53">
            <v>3007431</v>
          </cell>
        </row>
        <row r="54">
          <cell r="A54" t="str">
            <v>dogwood</v>
          </cell>
          <cell r="B54">
            <v>0.4</v>
          </cell>
          <cell r="C54">
            <v>7478</v>
          </cell>
          <cell r="D54">
            <v>3733</v>
          </cell>
          <cell r="E54">
            <v>0</v>
          </cell>
          <cell r="F54">
            <v>23.03</v>
          </cell>
          <cell r="G54">
            <v>12.8</v>
          </cell>
          <cell r="H54">
            <v>0</v>
          </cell>
          <cell r="I54">
            <v>4.74</v>
          </cell>
          <cell r="J54">
            <v>2.8</v>
          </cell>
          <cell r="K54">
            <v>3.4</v>
          </cell>
          <cell r="L54">
            <v>3.05</v>
          </cell>
          <cell r="M54">
            <v>0</v>
          </cell>
          <cell r="N54">
            <v>7.2999999999999995E-2</v>
          </cell>
          <cell r="O54">
            <v>6.4000000000000001E-2</v>
          </cell>
          <cell r="P54">
            <v>0</v>
          </cell>
          <cell r="Q54">
            <v>4.28</v>
          </cell>
          <cell r="R54">
            <v>3.75</v>
          </cell>
          <cell r="S54">
            <v>0</v>
          </cell>
          <cell r="T54">
            <v>331922</v>
          </cell>
          <cell r="U54">
            <v>194648</v>
          </cell>
        </row>
        <row r="55">
          <cell r="A55" t="str">
            <v>ash</v>
          </cell>
          <cell r="B55">
            <v>0.4</v>
          </cell>
          <cell r="C55">
            <v>7475</v>
          </cell>
          <cell r="D55">
            <v>4503</v>
          </cell>
          <cell r="E55">
            <v>0.3</v>
          </cell>
          <cell r="F55">
            <v>1481.79</v>
          </cell>
          <cell r="G55">
            <v>1358.48</v>
          </cell>
          <cell r="H55">
            <v>0.3</v>
          </cell>
          <cell r="I55">
            <v>41.76</v>
          </cell>
          <cell r="J55">
            <v>34.53</v>
          </cell>
          <cell r="K55">
            <v>32.32</v>
          </cell>
          <cell r="L55">
            <v>27.31</v>
          </cell>
          <cell r="M55">
            <v>0.5</v>
          </cell>
          <cell r="N55">
            <v>0.77800000000000002</v>
          </cell>
          <cell r="O55">
            <v>0.54600000000000004</v>
          </cell>
          <cell r="P55">
            <v>0.6</v>
          </cell>
          <cell r="Q55">
            <v>70.05</v>
          </cell>
          <cell r="R55">
            <v>49.19</v>
          </cell>
          <cell r="S55">
            <v>0.3</v>
          </cell>
          <cell r="T55">
            <v>10085520</v>
          </cell>
          <cell r="U55">
            <v>8485130</v>
          </cell>
        </row>
        <row r="56">
          <cell r="A56" t="str">
            <v>spicebush</v>
          </cell>
          <cell r="B56">
            <v>0.4</v>
          </cell>
          <cell r="C56">
            <v>7475</v>
          </cell>
          <cell r="D56">
            <v>5233</v>
          </cell>
          <cell r="E56">
            <v>0</v>
          </cell>
          <cell r="F56">
            <v>7.02</v>
          </cell>
          <cell r="G56">
            <v>5.13</v>
          </cell>
          <cell r="H56">
            <v>0</v>
          </cell>
          <cell r="I56">
            <v>3.21</v>
          </cell>
          <cell r="J56">
            <v>2.27</v>
          </cell>
          <cell r="K56">
            <v>3.18</v>
          </cell>
          <cell r="L56">
            <v>2.25</v>
          </cell>
          <cell r="M56">
            <v>0</v>
          </cell>
          <cell r="N56">
            <v>6.5000000000000002E-2</v>
          </cell>
          <cell r="O56">
            <v>4.8000000000000001E-2</v>
          </cell>
          <cell r="P56">
            <v>0</v>
          </cell>
          <cell r="Q56">
            <v>4.8499999999999996</v>
          </cell>
          <cell r="R56">
            <v>3.56</v>
          </cell>
          <cell r="S56">
            <v>0</v>
          </cell>
          <cell r="T56">
            <v>336987</v>
          </cell>
          <cell r="U56">
            <v>235920</v>
          </cell>
        </row>
        <row r="57">
          <cell r="A57" t="str">
            <v>wych elm</v>
          </cell>
          <cell r="B57">
            <v>0.4</v>
          </cell>
          <cell r="C57">
            <v>7475</v>
          </cell>
          <cell r="D57">
            <v>5233</v>
          </cell>
          <cell r="E57">
            <v>0</v>
          </cell>
          <cell r="F57">
            <v>15.74</v>
          </cell>
          <cell r="G57">
            <v>11.36</v>
          </cell>
          <cell r="H57">
            <v>0</v>
          </cell>
          <cell r="I57">
            <v>4.6100000000000003</v>
          </cell>
          <cell r="J57">
            <v>3.26</v>
          </cell>
          <cell r="K57">
            <v>4.55</v>
          </cell>
          <cell r="L57">
            <v>3.21</v>
          </cell>
          <cell r="M57">
            <v>0.1</v>
          </cell>
          <cell r="N57">
            <v>0.127</v>
          </cell>
          <cell r="O57">
            <v>9.4E-2</v>
          </cell>
          <cell r="P57">
            <v>0.1</v>
          </cell>
          <cell r="Q57">
            <v>8.67</v>
          </cell>
          <cell r="R57">
            <v>6.4</v>
          </cell>
          <cell r="S57">
            <v>0</v>
          </cell>
          <cell r="T57">
            <v>436944</v>
          </cell>
          <cell r="U57">
            <v>308905</v>
          </cell>
        </row>
        <row r="58">
          <cell r="A58" t="str">
            <v>Eastern redbud</v>
          </cell>
          <cell r="B58">
            <v>0.3</v>
          </cell>
          <cell r="C58">
            <v>6258</v>
          </cell>
          <cell r="D58">
            <v>6257</v>
          </cell>
          <cell r="E58">
            <v>0.1</v>
          </cell>
          <cell r="F58">
            <v>496.51</v>
          </cell>
          <cell r="G58">
            <v>496.4</v>
          </cell>
          <cell r="H58">
            <v>0.3</v>
          </cell>
          <cell r="I58">
            <v>44.38</v>
          </cell>
          <cell r="J58">
            <v>44.37</v>
          </cell>
          <cell r="K58">
            <v>40.1</v>
          </cell>
          <cell r="L58">
            <v>40.090000000000003</v>
          </cell>
          <cell r="M58">
            <v>0</v>
          </cell>
          <cell r="N58">
            <v>7.3999999999999996E-2</v>
          </cell>
          <cell r="O58">
            <v>7.3999999999999996E-2</v>
          </cell>
          <cell r="P58">
            <v>0</v>
          </cell>
          <cell r="Q58">
            <v>4.74</v>
          </cell>
          <cell r="R58">
            <v>4.74</v>
          </cell>
          <cell r="S58">
            <v>0.1</v>
          </cell>
          <cell r="T58">
            <v>5333754</v>
          </cell>
          <cell r="U58">
            <v>5332475</v>
          </cell>
        </row>
        <row r="59">
          <cell r="A59" t="str">
            <v>winged burningbush</v>
          </cell>
          <cell r="B59">
            <v>0.3</v>
          </cell>
          <cell r="C59">
            <v>6258</v>
          </cell>
          <cell r="D59">
            <v>6257</v>
          </cell>
          <cell r="E59">
            <v>0</v>
          </cell>
          <cell r="F59">
            <v>42.92</v>
          </cell>
          <cell r="G59">
            <v>42.91</v>
          </cell>
          <cell r="H59">
            <v>0.1</v>
          </cell>
          <cell r="I59">
            <v>12.76</v>
          </cell>
          <cell r="J59">
            <v>12.76</v>
          </cell>
          <cell r="K59">
            <v>12.31</v>
          </cell>
          <cell r="L59">
            <v>12.31</v>
          </cell>
          <cell r="M59">
            <v>0</v>
          </cell>
          <cell r="N59">
            <v>5.5E-2</v>
          </cell>
          <cell r="O59">
            <v>5.5E-2</v>
          </cell>
          <cell r="P59">
            <v>0</v>
          </cell>
          <cell r="Q59">
            <v>4.1100000000000003</v>
          </cell>
          <cell r="R59">
            <v>4.0999999999999996</v>
          </cell>
          <cell r="S59">
            <v>0</v>
          </cell>
          <cell r="T59">
            <v>641073</v>
          </cell>
          <cell r="U59">
            <v>640920</v>
          </cell>
        </row>
        <row r="60">
          <cell r="A60" t="str">
            <v>common fig</v>
          </cell>
          <cell r="B60">
            <v>0.3</v>
          </cell>
          <cell r="C60">
            <v>6258</v>
          </cell>
          <cell r="D60">
            <v>6257</v>
          </cell>
          <cell r="E60">
            <v>0</v>
          </cell>
          <cell r="F60">
            <v>28.76</v>
          </cell>
          <cell r="G60">
            <v>28.75</v>
          </cell>
          <cell r="H60">
            <v>0.1</v>
          </cell>
          <cell r="I60">
            <v>9.8800000000000008</v>
          </cell>
          <cell r="J60">
            <v>9.8800000000000008</v>
          </cell>
          <cell r="K60">
            <v>9.7100000000000009</v>
          </cell>
          <cell r="L60">
            <v>9.7100000000000009</v>
          </cell>
          <cell r="M60">
            <v>0</v>
          </cell>
          <cell r="N60">
            <v>1.7999999999999999E-2</v>
          </cell>
          <cell r="O60">
            <v>1.7999999999999999E-2</v>
          </cell>
          <cell r="P60">
            <v>0</v>
          </cell>
          <cell r="Q60">
            <v>1.34</v>
          </cell>
          <cell r="R60">
            <v>1.34</v>
          </cell>
          <cell r="S60">
            <v>0</v>
          </cell>
          <cell r="T60">
            <v>533992</v>
          </cell>
          <cell r="U60">
            <v>533864</v>
          </cell>
        </row>
        <row r="61">
          <cell r="A61" t="str">
            <v>red cedar</v>
          </cell>
          <cell r="B61">
            <v>0.3</v>
          </cell>
          <cell r="C61">
            <v>6258</v>
          </cell>
          <cell r="D61">
            <v>6257</v>
          </cell>
          <cell r="E61">
            <v>0</v>
          </cell>
          <cell r="F61">
            <v>138.25</v>
          </cell>
          <cell r="G61">
            <v>138.22</v>
          </cell>
          <cell r="H61">
            <v>0.2</v>
          </cell>
          <cell r="I61">
            <v>27.59</v>
          </cell>
          <cell r="J61">
            <v>27.58</v>
          </cell>
          <cell r="K61">
            <v>26.97</v>
          </cell>
          <cell r="L61">
            <v>26.97</v>
          </cell>
          <cell r="M61">
            <v>0</v>
          </cell>
          <cell r="N61">
            <v>0.03</v>
          </cell>
          <cell r="O61">
            <v>0.03</v>
          </cell>
          <cell r="P61">
            <v>0</v>
          </cell>
          <cell r="Q61">
            <v>2.2200000000000002</v>
          </cell>
          <cell r="R61">
            <v>2.2200000000000002</v>
          </cell>
          <cell r="S61">
            <v>0.1</v>
          </cell>
          <cell r="T61">
            <v>2426960</v>
          </cell>
          <cell r="U61">
            <v>2426378</v>
          </cell>
        </row>
        <row r="62">
          <cell r="A62" t="str">
            <v>Serbian spruce</v>
          </cell>
          <cell r="B62">
            <v>0.3</v>
          </cell>
          <cell r="C62">
            <v>6221</v>
          </cell>
          <cell r="D62">
            <v>6219</v>
          </cell>
          <cell r="E62">
            <v>0.3</v>
          </cell>
          <cell r="F62">
            <v>1203.6099999999999</v>
          </cell>
          <cell r="G62">
            <v>1203.32</v>
          </cell>
          <cell r="H62">
            <v>0.3</v>
          </cell>
          <cell r="I62">
            <v>46.77</v>
          </cell>
          <cell r="J62">
            <v>46.76</v>
          </cell>
          <cell r="K62">
            <v>37.33</v>
          </cell>
          <cell r="L62">
            <v>37.32</v>
          </cell>
          <cell r="M62">
            <v>0.2</v>
          </cell>
          <cell r="N62">
            <v>0.31</v>
          </cell>
          <cell r="O62">
            <v>0.31</v>
          </cell>
          <cell r="P62">
            <v>0.5</v>
          </cell>
          <cell r="Q62">
            <v>58.46</v>
          </cell>
          <cell r="R62">
            <v>58.44</v>
          </cell>
          <cell r="S62">
            <v>0.5</v>
          </cell>
          <cell r="T62">
            <v>17990934</v>
          </cell>
          <cell r="U62">
            <v>17986596</v>
          </cell>
        </row>
        <row r="63">
          <cell r="A63" t="str">
            <v>topal holly</v>
          </cell>
          <cell r="B63">
            <v>0.3</v>
          </cell>
          <cell r="C63">
            <v>6064</v>
          </cell>
          <cell r="D63">
            <v>4580</v>
          </cell>
          <cell r="E63">
            <v>0.3</v>
          </cell>
          <cell r="F63">
            <v>1393.04</v>
          </cell>
          <cell r="G63">
            <v>1360.49</v>
          </cell>
          <cell r="H63">
            <v>0.5</v>
          </cell>
          <cell r="I63">
            <v>73.45</v>
          </cell>
          <cell r="J63">
            <v>66.53</v>
          </cell>
          <cell r="K63">
            <v>67.98</v>
          </cell>
          <cell r="L63">
            <v>61.23</v>
          </cell>
          <cell r="M63">
            <v>0.7</v>
          </cell>
          <cell r="N63">
            <v>1.079</v>
          </cell>
          <cell r="O63">
            <v>1.0669999999999999</v>
          </cell>
          <cell r="P63">
            <v>1.3</v>
          </cell>
          <cell r="Q63">
            <v>144.19999999999999</v>
          </cell>
          <cell r="R63">
            <v>142.69999999999999</v>
          </cell>
          <cell r="S63">
            <v>0.4</v>
          </cell>
          <cell r="T63">
            <v>12987283</v>
          </cell>
          <cell r="U63">
            <v>12524609</v>
          </cell>
        </row>
        <row r="64">
          <cell r="A64" t="str">
            <v>Siberian elm</v>
          </cell>
          <cell r="B64">
            <v>0.3</v>
          </cell>
          <cell r="C64">
            <v>6064</v>
          </cell>
          <cell r="D64">
            <v>3473</v>
          </cell>
          <cell r="E64">
            <v>0.9</v>
          </cell>
          <cell r="F64">
            <v>4480.12</v>
          </cell>
          <cell r="G64">
            <v>3205.01</v>
          </cell>
          <cell r="H64">
            <v>0.9</v>
          </cell>
          <cell r="I64">
            <v>134.24</v>
          </cell>
          <cell r="J64">
            <v>94.09</v>
          </cell>
          <cell r="K64">
            <v>102.59</v>
          </cell>
          <cell r="L64">
            <v>71.16</v>
          </cell>
          <cell r="M64">
            <v>1</v>
          </cell>
          <cell r="N64">
            <v>1.5640000000000001</v>
          </cell>
          <cell r="O64">
            <v>1.27</v>
          </cell>
          <cell r="P64">
            <v>1</v>
          </cell>
          <cell r="Q64">
            <v>106.5</v>
          </cell>
          <cell r="R64">
            <v>86.48</v>
          </cell>
          <cell r="S64">
            <v>0.5</v>
          </cell>
          <cell r="T64">
            <v>19660917</v>
          </cell>
          <cell r="U64">
            <v>13869898</v>
          </cell>
        </row>
        <row r="65">
          <cell r="A65" t="str">
            <v>shagbark hickory</v>
          </cell>
          <cell r="B65">
            <v>0.3</v>
          </cell>
          <cell r="C65">
            <v>6041</v>
          </cell>
          <cell r="D65">
            <v>4571</v>
          </cell>
          <cell r="E65">
            <v>0.3</v>
          </cell>
          <cell r="F65">
            <v>1270.3900000000001</v>
          </cell>
          <cell r="G65">
            <v>899.9</v>
          </cell>
          <cell r="H65">
            <v>0.5</v>
          </cell>
          <cell r="I65">
            <v>75.69</v>
          </cell>
          <cell r="J65">
            <v>56.09</v>
          </cell>
          <cell r="K65">
            <v>69.64</v>
          </cell>
          <cell r="L65">
            <v>52.17</v>
          </cell>
          <cell r="M65">
            <v>0.1</v>
          </cell>
          <cell r="N65">
            <v>9.4E-2</v>
          </cell>
          <cell r="O65">
            <v>6.8000000000000005E-2</v>
          </cell>
          <cell r="P65">
            <v>0.1</v>
          </cell>
          <cell r="Q65">
            <v>6.91</v>
          </cell>
          <cell r="R65">
            <v>4.96</v>
          </cell>
          <cell r="S65">
            <v>0.3</v>
          </cell>
          <cell r="T65">
            <v>12114098</v>
          </cell>
          <cell r="U65">
            <v>8744835</v>
          </cell>
        </row>
        <row r="66">
          <cell r="A66" t="str">
            <v>littleleaf linden</v>
          </cell>
          <cell r="B66">
            <v>0.3</v>
          </cell>
          <cell r="C66">
            <v>6041</v>
          </cell>
          <cell r="D66">
            <v>3460</v>
          </cell>
          <cell r="E66">
            <v>0.3</v>
          </cell>
          <cell r="F66">
            <v>1296.19</v>
          </cell>
          <cell r="G66">
            <v>915.17</v>
          </cell>
          <cell r="H66">
            <v>0.4</v>
          </cell>
          <cell r="I66">
            <v>55.38</v>
          </cell>
          <cell r="J66">
            <v>38.14</v>
          </cell>
          <cell r="K66">
            <v>50.34</v>
          </cell>
          <cell r="L66">
            <v>34.6</v>
          </cell>
          <cell r="M66">
            <v>0.7</v>
          </cell>
          <cell r="N66">
            <v>1.177</v>
          </cell>
          <cell r="O66">
            <v>0.91900000000000004</v>
          </cell>
          <cell r="P66">
            <v>0.8</v>
          </cell>
          <cell r="Q66">
            <v>88.17</v>
          </cell>
          <cell r="R66">
            <v>68.83</v>
          </cell>
          <cell r="S66">
            <v>0.5</v>
          </cell>
          <cell r="T66">
            <v>18959588</v>
          </cell>
          <cell r="U66">
            <v>13248823</v>
          </cell>
        </row>
        <row r="67">
          <cell r="A67" t="str">
            <v>royal paulownia</v>
          </cell>
          <cell r="B67">
            <v>0.3</v>
          </cell>
          <cell r="C67">
            <v>6016</v>
          </cell>
          <cell r="D67">
            <v>4548</v>
          </cell>
          <cell r="E67">
            <v>0</v>
          </cell>
          <cell r="F67">
            <v>174.21</v>
          </cell>
          <cell r="G67">
            <v>169.69</v>
          </cell>
          <cell r="H67">
            <v>0.1</v>
          </cell>
          <cell r="I67">
            <v>13.23</v>
          </cell>
          <cell r="J67">
            <v>11.43</v>
          </cell>
          <cell r="K67">
            <v>12.22</v>
          </cell>
          <cell r="L67">
            <v>10.46</v>
          </cell>
          <cell r="M67">
            <v>0.1</v>
          </cell>
          <cell r="N67">
            <v>0.18099999999999999</v>
          </cell>
          <cell r="O67">
            <v>0.17699999999999999</v>
          </cell>
          <cell r="P67">
            <v>0.1</v>
          </cell>
          <cell r="Q67">
            <v>13.49</v>
          </cell>
          <cell r="R67">
            <v>13.19</v>
          </cell>
          <cell r="S67">
            <v>0</v>
          </cell>
          <cell r="T67">
            <v>1638326</v>
          </cell>
          <cell r="U67">
            <v>1494014</v>
          </cell>
        </row>
        <row r="68">
          <cell r="A68" t="str">
            <v>kousa dogwood</v>
          </cell>
          <cell r="B68">
            <v>0.3</v>
          </cell>
          <cell r="C68">
            <v>5847</v>
          </cell>
          <cell r="D68">
            <v>3379</v>
          </cell>
          <cell r="E68">
            <v>0</v>
          </cell>
          <cell r="F68">
            <v>221.65</v>
          </cell>
          <cell r="G68">
            <v>155.58000000000001</v>
          </cell>
          <cell r="H68">
            <v>0.2</v>
          </cell>
          <cell r="I68">
            <v>27.9</v>
          </cell>
          <cell r="J68">
            <v>17.98</v>
          </cell>
          <cell r="K68">
            <v>27.06</v>
          </cell>
          <cell r="L68">
            <v>17.38</v>
          </cell>
          <cell r="M68">
            <v>0.1</v>
          </cell>
          <cell r="N68">
            <v>9.5000000000000001E-2</v>
          </cell>
          <cell r="O68">
            <v>5.7000000000000002E-2</v>
          </cell>
          <cell r="P68">
            <v>0.1</v>
          </cell>
          <cell r="Q68">
            <v>5.54</v>
          </cell>
          <cell r="R68">
            <v>3.34</v>
          </cell>
          <cell r="S68">
            <v>0.1</v>
          </cell>
          <cell r="T68">
            <v>3360441</v>
          </cell>
          <cell r="U68">
            <v>2261579</v>
          </cell>
        </row>
        <row r="69">
          <cell r="A69" t="str">
            <v>black walnut</v>
          </cell>
          <cell r="B69">
            <v>0.3</v>
          </cell>
          <cell r="C69">
            <v>5847</v>
          </cell>
          <cell r="D69">
            <v>3379</v>
          </cell>
          <cell r="E69">
            <v>0.4</v>
          </cell>
          <cell r="F69">
            <v>1880.81</v>
          </cell>
          <cell r="G69">
            <v>1139.8900000000001</v>
          </cell>
          <cell r="H69">
            <v>0.6</v>
          </cell>
          <cell r="I69">
            <v>81.739999999999995</v>
          </cell>
          <cell r="J69">
            <v>47.9</v>
          </cell>
          <cell r="K69">
            <v>67.62</v>
          </cell>
          <cell r="L69">
            <v>41.53</v>
          </cell>
          <cell r="M69">
            <v>1.4</v>
          </cell>
          <cell r="N69">
            <v>2.2069999999999999</v>
          </cell>
          <cell r="O69">
            <v>1.53</v>
          </cell>
          <cell r="P69">
            <v>1.6</v>
          </cell>
          <cell r="Q69">
            <v>176.9</v>
          </cell>
          <cell r="R69">
            <v>122.59</v>
          </cell>
          <cell r="S69">
            <v>0.4</v>
          </cell>
          <cell r="T69">
            <v>15936431</v>
          </cell>
          <cell r="U69">
            <v>9794039</v>
          </cell>
        </row>
        <row r="70">
          <cell r="A70" t="str">
            <v>Japanese maple</v>
          </cell>
          <cell r="B70">
            <v>0.3</v>
          </cell>
          <cell r="C70">
            <v>5827</v>
          </cell>
          <cell r="D70">
            <v>3349</v>
          </cell>
          <cell r="E70">
            <v>0.1</v>
          </cell>
          <cell r="F70">
            <v>580.62</v>
          </cell>
          <cell r="G70">
            <v>375.77</v>
          </cell>
          <cell r="H70">
            <v>0.3</v>
          </cell>
          <cell r="I70">
            <v>47.13</v>
          </cell>
          <cell r="J70">
            <v>27.46</v>
          </cell>
          <cell r="K70">
            <v>44.79</v>
          </cell>
          <cell r="L70">
            <v>26.03</v>
          </cell>
          <cell r="M70">
            <v>0.2</v>
          </cell>
          <cell r="N70">
            <v>0.29799999999999999</v>
          </cell>
          <cell r="O70">
            <v>0.20200000000000001</v>
          </cell>
          <cell r="P70">
            <v>0.2</v>
          </cell>
          <cell r="Q70">
            <v>16.78</v>
          </cell>
          <cell r="R70">
            <v>11.39</v>
          </cell>
          <cell r="S70">
            <v>0.2</v>
          </cell>
          <cell r="T70">
            <v>8107258</v>
          </cell>
          <cell r="U70">
            <v>5107996</v>
          </cell>
        </row>
        <row r="71">
          <cell r="A71" t="str">
            <v>northern catalpa</v>
          </cell>
          <cell r="B71">
            <v>0.3</v>
          </cell>
          <cell r="C71">
            <v>5824</v>
          </cell>
          <cell r="D71">
            <v>4279</v>
          </cell>
          <cell r="E71">
            <v>0</v>
          </cell>
          <cell r="F71">
            <v>38.840000000000003</v>
          </cell>
          <cell r="G71">
            <v>33.979999999999997</v>
          </cell>
          <cell r="H71">
            <v>0.1</v>
          </cell>
          <cell r="I71">
            <v>7.81</v>
          </cell>
          <cell r="J71">
            <v>5.98</v>
          </cell>
          <cell r="K71">
            <v>7.67</v>
          </cell>
          <cell r="L71">
            <v>5.88</v>
          </cell>
          <cell r="M71">
            <v>0.1</v>
          </cell>
          <cell r="N71">
            <v>8.6999999999999994E-2</v>
          </cell>
          <cell r="O71">
            <v>7.0000000000000007E-2</v>
          </cell>
          <cell r="P71">
            <v>0</v>
          </cell>
          <cell r="Q71">
            <v>5.27</v>
          </cell>
          <cell r="R71">
            <v>4.25</v>
          </cell>
          <cell r="S71">
            <v>0</v>
          </cell>
          <cell r="T71">
            <v>383200</v>
          </cell>
          <cell r="U71">
            <v>325447</v>
          </cell>
        </row>
        <row r="72">
          <cell r="A72" t="str">
            <v>Japanese zelkova</v>
          </cell>
          <cell r="B72">
            <v>0.3</v>
          </cell>
          <cell r="C72">
            <v>5802</v>
          </cell>
          <cell r="D72">
            <v>4464</v>
          </cell>
          <cell r="E72">
            <v>0.3</v>
          </cell>
          <cell r="F72">
            <v>1306.6600000000001</v>
          </cell>
          <cell r="G72">
            <v>1046.52</v>
          </cell>
          <cell r="H72">
            <v>0.4</v>
          </cell>
          <cell r="I72">
            <v>58.82</v>
          </cell>
          <cell r="J72">
            <v>46.35</v>
          </cell>
          <cell r="K72">
            <v>54.22</v>
          </cell>
          <cell r="L72">
            <v>42.44</v>
          </cell>
          <cell r="M72">
            <v>0.6</v>
          </cell>
          <cell r="N72">
            <v>0.93400000000000005</v>
          </cell>
          <cell r="O72">
            <v>0.81599999999999995</v>
          </cell>
          <cell r="P72">
            <v>0.6</v>
          </cell>
          <cell r="Q72">
            <v>69.760000000000005</v>
          </cell>
          <cell r="R72">
            <v>60.96</v>
          </cell>
          <cell r="S72">
            <v>0.5</v>
          </cell>
          <cell r="T72">
            <v>18262539</v>
          </cell>
          <cell r="U72">
            <v>15063192</v>
          </cell>
        </row>
        <row r="73">
          <cell r="A73" t="str">
            <v>American basswood</v>
          </cell>
          <cell r="B73">
            <v>0.3</v>
          </cell>
          <cell r="C73">
            <v>5653</v>
          </cell>
          <cell r="D73">
            <v>3242</v>
          </cell>
          <cell r="E73">
            <v>0</v>
          </cell>
          <cell r="F73">
            <v>53.61</v>
          </cell>
          <cell r="G73">
            <v>42.31</v>
          </cell>
          <cell r="H73">
            <v>0.1</v>
          </cell>
          <cell r="I73">
            <v>10.68</v>
          </cell>
          <cell r="J73">
            <v>7.59</v>
          </cell>
          <cell r="K73">
            <v>10.44</v>
          </cell>
          <cell r="L73">
            <v>7.4</v>
          </cell>
          <cell r="M73">
            <v>0.2</v>
          </cell>
          <cell r="N73">
            <v>0.249</v>
          </cell>
          <cell r="O73">
            <v>0.191</v>
          </cell>
          <cell r="P73">
            <v>0.1</v>
          </cell>
          <cell r="Q73">
            <v>7.26</v>
          </cell>
          <cell r="R73">
            <v>5.59</v>
          </cell>
          <cell r="S73">
            <v>0</v>
          </cell>
          <cell r="T73">
            <v>1552925</v>
          </cell>
          <cell r="U73">
            <v>1231650</v>
          </cell>
        </row>
        <row r="74">
          <cell r="A74" t="str">
            <v>bitternut hickory</v>
          </cell>
          <cell r="B74">
            <v>0.3</v>
          </cell>
          <cell r="C74">
            <v>5607</v>
          </cell>
          <cell r="D74">
            <v>4146</v>
          </cell>
          <cell r="E74">
            <v>0</v>
          </cell>
          <cell r="F74">
            <v>7.14</v>
          </cell>
          <cell r="G74">
            <v>5.18</v>
          </cell>
          <cell r="H74">
            <v>0</v>
          </cell>
          <cell r="I74">
            <v>3.05</v>
          </cell>
          <cell r="J74">
            <v>2.23</v>
          </cell>
          <cell r="K74">
            <v>3.01</v>
          </cell>
          <cell r="L74">
            <v>2.2000000000000002</v>
          </cell>
          <cell r="M74">
            <v>0</v>
          </cell>
          <cell r="N74">
            <v>6.9000000000000006E-2</v>
          </cell>
          <cell r="O74">
            <v>5.0999999999999997E-2</v>
          </cell>
          <cell r="P74">
            <v>0</v>
          </cell>
          <cell r="Q74">
            <v>4.3499999999999996</v>
          </cell>
          <cell r="R74">
            <v>3.21</v>
          </cell>
          <cell r="S74">
            <v>0</v>
          </cell>
          <cell r="T74">
            <v>299603</v>
          </cell>
          <cell r="U74">
            <v>221527</v>
          </cell>
        </row>
        <row r="75">
          <cell r="A75" t="str">
            <v>hedge maple</v>
          </cell>
          <cell r="B75">
            <v>0.2</v>
          </cell>
          <cell r="C75">
            <v>4172</v>
          </cell>
          <cell r="D75">
            <v>4171</v>
          </cell>
          <cell r="E75">
            <v>0</v>
          </cell>
          <cell r="F75">
            <v>11.34</v>
          </cell>
          <cell r="G75">
            <v>11.33</v>
          </cell>
          <cell r="H75">
            <v>0</v>
          </cell>
          <cell r="I75">
            <v>2.61</v>
          </cell>
          <cell r="J75">
            <v>2.61</v>
          </cell>
          <cell r="K75">
            <v>1.17</v>
          </cell>
          <cell r="L75">
            <v>1.17</v>
          </cell>
          <cell r="M75">
            <v>0</v>
          </cell>
          <cell r="N75">
            <v>4.0000000000000001E-3</v>
          </cell>
          <cell r="O75">
            <v>4.0000000000000001E-3</v>
          </cell>
          <cell r="P75">
            <v>0</v>
          </cell>
          <cell r="Q75">
            <v>0.21</v>
          </cell>
          <cell r="R75">
            <v>0.21</v>
          </cell>
          <cell r="S75">
            <v>0</v>
          </cell>
          <cell r="T75">
            <v>109659</v>
          </cell>
          <cell r="U75">
            <v>109633</v>
          </cell>
        </row>
        <row r="76">
          <cell r="A76" t="str">
            <v>kwanzan cherry</v>
          </cell>
          <cell r="B76">
            <v>0.2</v>
          </cell>
          <cell r="C76">
            <v>4172</v>
          </cell>
          <cell r="D76">
            <v>2912</v>
          </cell>
          <cell r="E76">
            <v>0.1</v>
          </cell>
          <cell r="F76">
            <v>626.80999999999995</v>
          </cell>
          <cell r="G76">
            <v>480.28</v>
          </cell>
          <cell r="H76">
            <v>0.4</v>
          </cell>
          <cell r="I76">
            <v>52.46</v>
          </cell>
          <cell r="J76">
            <v>37.979999999999997</v>
          </cell>
          <cell r="K76">
            <v>49.93</v>
          </cell>
          <cell r="L76">
            <v>36.07</v>
          </cell>
          <cell r="M76">
            <v>0.2</v>
          </cell>
          <cell r="N76">
            <v>0.34</v>
          </cell>
          <cell r="O76">
            <v>0.317</v>
          </cell>
          <cell r="P76">
            <v>0.2</v>
          </cell>
          <cell r="Q76">
            <v>26.27</v>
          </cell>
          <cell r="R76">
            <v>24.55</v>
          </cell>
          <cell r="S76">
            <v>0.1</v>
          </cell>
          <cell r="T76">
            <v>4970288</v>
          </cell>
          <cell r="U76">
            <v>3601944</v>
          </cell>
        </row>
        <row r="77">
          <cell r="A77" t="str">
            <v>rhododendron</v>
          </cell>
          <cell r="B77">
            <v>0.2</v>
          </cell>
          <cell r="C77">
            <v>4172</v>
          </cell>
          <cell r="D77">
            <v>4171</v>
          </cell>
          <cell r="E77">
            <v>0</v>
          </cell>
          <cell r="F77">
            <v>22.37</v>
          </cell>
          <cell r="G77">
            <v>22.36</v>
          </cell>
          <cell r="H77">
            <v>0.1</v>
          </cell>
          <cell r="I77">
            <v>7.47</v>
          </cell>
          <cell r="J77">
            <v>7.47</v>
          </cell>
          <cell r="K77">
            <v>7.35</v>
          </cell>
          <cell r="L77">
            <v>7.34</v>
          </cell>
          <cell r="M77">
            <v>0</v>
          </cell>
          <cell r="N77">
            <v>1.4E-2</v>
          </cell>
          <cell r="O77">
            <v>1.4E-2</v>
          </cell>
          <cell r="P77">
            <v>0</v>
          </cell>
          <cell r="Q77">
            <v>2.86</v>
          </cell>
          <cell r="R77">
            <v>2.86</v>
          </cell>
          <cell r="S77">
            <v>0</v>
          </cell>
          <cell r="T77">
            <v>347057</v>
          </cell>
          <cell r="U77">
            <v>346973</v>
          </cell>
        </row>
        <row r="78">
          <cell r="A78" t="str">
            <v>Norway spruce</v>
          </cell>
          <cell r="B78">
            <v>0.2</v>
          </cell>
          <cell r="C78">
            <v>4160</v>
          </cell>
          <cell r="D78">
            <v>2941</v>
          </cell>
          <cell r="E78">
            <v>0.1</v>
          </cell>
          <cell r="F78">
            <v>307.11</v>
          </cell>
          <cell r="G78">
            <v>241.7</v>
          </cell>
          <cell r="H78">
            <v>0.1</v>
          </cell>
          <cell r="I78">
            <v>21.72</v>
          </cell>
          <cell r="J78">
            <v>15.42</v>
          </cell>
          <cell r="K78">
            <v>20.5</v>
          </cell>
          <cell r="L78">
            <v>14.53</v>
          </cell>
          <cell r="M78">
            <v>0.1</v>
          </cell>
          <cell r="N78">
            <v>0.122</v>
          </cell>
          <cell r="O78">
            <v>0.10299999999999999</v>
          </cell>
          <cell r="P78">
            <v>0.2</v>
          </cell>
          <cell r="Q78">
            <v>20.27</v>
          </cell>
          <cell r="R78">
            <v>17.13</v>
          </cell>
          <cell r="S78">
            <v>0.2</v>
          </cell>
          <cell r="T78">
            <v>5848002</v>
          </cell>
          <cell r="U78">
            <v>4556397</v>
          </cell>
        </row>
        <row r="79">
          <cell r="A79" t="str">
            <v>Washington hawthorn</v>
          </cell>
          <cell r="B79">
            <v>0.2</v>
          </cell>
          <cell r="C79">
            <v>4147</v>
          </cell>
          <cell r="D79">
            <v>4146</v>
          </cell>
          <cell r="E79">
            <v>0</v>
          </cell>
          <cell r="F79">
            <v>36.049999999999997</v>
          </cell>
          <cell r="G79">
            <v>36.04</v>
          </cell>
          <cell r="H79">
            <v>0.1</v>
          </cell>
          <cell r="I79">
            <v>9.7200000000000006</v>
          </cell>
          <cell r="J79">
            <v>9.7200000000000006</v>
          </cell>
          <cell r="K79">
            <v>8.98</v>
          </cell>
          <cell r="L79">
            <v>8.98</v>
          </cell>
          <cell r="M79">
            <v>0</v>
          </cell>
          <cell r="N79">
            <v>2.1999999999999999E-2</v>
          </cell>
          <cell r="O79">
            <v>2.1999999999999999E-2</v>
          </cell>
          <cell r="P79">
            <v>0</v>
          </cell>
          <cell r="Q79">
            <v>1.68</v>
          </cell>
          <cell r="R79">
            <v>1.68</v>
          </cell>
          <cell r="S79">
            <v>0</v>
          </cell>
          <cell r="T79">
            <v>411159</v>
          </cell>
          <cell r="U79">
            <v>411060</v>
          </cell>
        </row>
        <row r="80">
          <cell r="A80" t="str">
            <v>spruce</v>
          </cell>
          <cell r="B80">
            <v>0.2</v>
          </cell>
          <cell r="C80">
            <v>4147</v>
          </cell>
          <cell r="D80">
            <v>4146</v>
          </cell>
          <cell r="E80">
            <v>0.2</v>
          </cell>
          <cell r="F80">
            <v>769.19</v>
          </cell>
          <cell r="G80">
            <v>769.01</v>
          </cell>
          <cell r="H80">
            <v>0.2</v>
          </cell>
          <cell r="I80">
            <v>30.64</v>
          </cell>
          <cell r="J80">
            <v>30.63</v>
          </cell>
          <cell r="K80">
            <v>27.66</v>
          </cell>
          <cell r="L80">
            <v>27.65</v>
          </cell>
          <cell r="M80">
            <v>0.2</v>
          </cell>
          <cell r="N80">
            <v>0.252</v>
          </cell>
          <cell r="O80">
            <v>0.252</v>
          </cell>
          <cell r="P80">
            <v>0.4</v>
          </cell>
          <cell r="Q80">
            <v>42.8</v>
          </cell>
          <cell r="R80">
            <v>42.79</v>
          </cell>
          <cell r="S80">
            <v>0.4</v>
          </cell>
          <cell r="T80">
            <v>13318135</v>
          </cell>
          <cell r="U80">
            <v>13314923</v>
          </cell>
        </row>
        <row r="81">
          <cell r="A81" t="str">
            <v>rose-of-Sharon</v>
          </cell>
          <cell r="B81">
            <v>0.2</v>
          </cell>
          <cell r="C81">
            <v>3978</v>
          </cell>
          <cell r="D81">
            <v>2816</v>
          </cell>
          <cell r="E81">
            <v>0</v>
          </cell>
          <cell r="F81">
            <v>4.47</v>
          </cell>
          <cell r="G81">
            <v>3.44</v>
          </cell>
          <cell r="H81">
            <v>0</v>
          </cell>
          <cell r="I81">
            <v>2.75</v>
          </cell>
          <cell r="J81">
            <v>2.0099999999999998</v>
          </cell>
          <cell r="K81">
            <v>2.71</v>
          </cell>
          <cell r="L81">
            <v>1.98</v>
          </cell>
          <cell r="M81">
            <v>0</v>
          </cell>
          <cell r="N81">
            <v>0.01</v>
          </cell>
          <cell r="O81">
            <v>8.0000000000000002E-3</v>
          </cell>
          <cell r="P81">
            <v>0</v>
          </cell>
          <cell r="Q81">
            <v>0.5</v>
          </cell>
          <cell r="R81">
            <v>0.38</v>
          </cell>
          <cell r="S81">
            <v>0</v>
          </cell>
          <cell r="T81">
            <v>183828</v>
          </cell>
          <cell r="U81">
            <v>129988</v>
          </cell>
        </row>
        <row r="82">
          <cell r="A82" t="str">
            <v>pin cherry</v>
          </cell>
          <cell r="B82">
            <v>0.2</v>
          </cell>
          <cell r="C82">
            <v>3978</v>
          </cell>
          <cell r="D82">
            <v>2816</v>
          </cell>
          <cell r="E82">
            <v>0</v>
          </cell>
          <cell r="F82">
            <v>18.07</v>
          </cell>
          <cell r="G82">
            <v>15.9</v>
          </cell>
          <cell r="H82">
            <v>0</v>
          </cell>
          <cell r="I82">
            <v>3.28</v>
          </cell>
          <cell r="J82">
            <v>2.41</v>
          </cell>
          <cell r="K82">
            <v>2.5499999999999998</v>
          </cell>
          <cell r="L82">
            <v>1.83</v>
          </cell>
          <cell r="M82">
            <v>0</v>
          </cell>
          <cell r="N82">
            <v>1.4E-2</v>
          </cell>
          <cell r="O82">
            <v>1.0999999999999999E-2</v>
          </cell>
          <cell r="P82">
            <v>0</v>
          </cell>
          <cell r="Q82">
            <v>0.65</v>
          </cell>
          <cell r="R82">
            <v>0.51</v>
          </cell>
          <cell r="S82">
            <v>0</v>
          </cell>
          <cell r="T82">
            <v>106262</v>
          </cell>
          <cell r="U82">
            <v>76306</v>
          </cell>
        </row>
        <row r="83">
          <cell r="A83" t="str">
            <v>Yoshino flowering cherry</v>
          </cell>
          <cell r="B83">
            <v>0.2</v>
          </cell>
          <cell r="C83">
            <v>3978</v>
          </cell>
          <cell r="D83">
            <v>2816</v>
          </cell>
          <cell r="E83">
            <v>0</v>
          </cell>
          <cell r="F83">
            <v>161.12</v>
          </cell>
          <cell r="G83">
            <v>161</v>
          </cell>
          <cell r="H83">
            <v>0.1</v>
          </cell>
          <cell r="I83">
            <v>18.62</v>
          </cell>
          <cell r="J83">
            <v>18.3</v>
          </cell>
          <cell r="K83">
            <v>17.95</v>
          </cell>
          <cell r="L83">
            <v>17.63</v>
          </cell>
          <cell r="M83">
            <v>0.1</v>
          </cell>
          <cell r="N83">
            <v>0.129</v>
          </cell>
          <cell r="O83">
            <v>0.11</v>
          </cell>
          <cell r="P83">
            <v>0.1</v>
          </cell>
          <cell r="Q83">
            <v>9.9499999999999993</v>
          </cell>
          <cell r="R83">
            <v>8.51</v>
          </cell>
          <cell r="S83">
            <v>0.1</v>
          </cell>
          <cell r="T83">
            <v>1793727</v>
          </cell>
          <cell r="U83">
            <v>1733703</v>
          </cell>
        </row>
        <row r="84">
          <cell r="A84" t="str">
            <v>common persimmon</v>
          </cell>
          <cell r="B84">
            <v>0.2</v>
          </cell>
          <cell r="C84">
            <v>3942</v>
          </cell>
          <cell r="D84">
            <v>2791</v>
          </cell>
          <cell r="E84">
            <v>0.3</v>
          </cell>
          <cell r="F84">
            <v>1311.07</v>
          </cell>
          <cell r="G84">
            <v>969.26</v>
          </cell>
          <cell r="H84">
            <v>0.3</v>
          </cell>
          <cell r="I84">
            <v>50.73</v>
          </cell>
          <cell r="J84">
            <v>36.57</v>
          </cell>
          <cell r="K84">
            <v>46.38</v>
          </cell>
          <cell r="L84">
            <v>33.25</v>
          </cell>
          <cell r="M84">
            <v>0.2</v>
          </cell>
          <cell r="N84">
            <v>0.25</v>
          </cell>
          <cell r="O84">
            <v>0.17699999999999999</v>
          </cell>
          <cell r="P84">
            <v>0.2</v>
          </cell>
          <cell r="Q84">
            <v>18.68</v>
          </cell>
          <cell r="R84">
            <v>13.25</v>
          </cell>
          <cell r="S84">
            <v>0.4</v>
          </cell>
          <cell r="T84">
            <v>13145328</v>
          </cell>
          <cell r="U84">
            <v>9973795</v>
          </cell>
        </row>
        <row r="85">
          <cell r="A85" t="str">
            <v>mimosa</v>
          </cell>
          <cell r="B85">
            <v>0.2</v>
          </cell>
          <cell r="C85">
            <v>3738</v>
          </cell>
          <cell r="D85">
            <v>3737</v>
          </cell>
          <cell r="E85">
            <v>0</v>
          </cell>
          <cell r="F85">
            <v>6.06</v>
          </cell>
          <cell r="G85">
            <v>6.06</v>
          </cell>
          <cell r="H85">
            <v>0</v>
          </cell>
          <cell r="I85">
            <v>2.2599999999999998</v>
          </cell>
          <cell r="J85">
            <v>2.2599999999999998</v>
          </cell>
          <cell r="K85">
            <v>2.23</v>
          </cell>
          <cell r="L85">
            <v>2.23</v>
          </cell>
          <cell r="M85">
            <v>0</v>
          </cell>
          <cell r="N85">
            <v>3.1E-2</v>
          </cell>
          <cell r="O85">
            <v>3.1E-2</v>
          </cell>
          <cell r="P85">
            <v>0</v>
          </cell>
          <cell r="Q85">
            <v>1.34</v>
          </cell>
          <cell r="R85">
            <v>1.34</v>
          </cell>
          <cell r="S85">
            <v>0</v>
          </cell>
          <cell r="T85">
            <v>168494</v>
          </cell>
          <cell r="U85">
            <v>168448</v>
          </cell>
        </row>
        <row r="86">
          <cell r="A86" t="str">
            <v>Japanese black pine</v>
          </cell>
          <cell r="B86">
            <v>0.2</v>
          </cell>
          <cell r="C86">
            <v>3738</v>
          </cell>
          <cell r="D86">
            <v>3737</v>
          </cell>
          <cell r="E86">
            <v>0</v>
          </cell>
          <cell r="F86">
            <v>43.55</v>
          </cell>
          <cell r="G86">
            <v>43.54</v>
          </cell>
          <cell r="H86">
            <v>0</v>
          </cell>
          <cell r="I86">
            <v>4.24</v>
          </cell>
          <cell r="J86">
            <v>4.24</v>
          </cell>
          <cell r="K86">
            <v>4.13</v>
          </cell>
          <cell r="L86">
            <v>4.13</v>
          </cell>
          <cell r="M86">
            <v>0</v>
          </cell>
          <cell r="N86">
            <v>7.3999999999999996E-2</v>
          </cell>
          <cell r="O86">
            <v>7.3999999999999996E-2</v>
          </cell>
          <cell r="P86">
            <v>0.1</v>
          </cell>
          <cell r="Q86">
            <v>7.14</v>
          </cell>
          <cell r="R86">
            <v>7.14</v>
          </cell>
          <cell r="S86">
            <v>0</v>
          </cell>
          <cell r="T86">
            <v>1269412</v>
          </cell>
          <cell r="U86">
            <v>1269072</v>
          </cell>
        </row>
        <row r="87">
          <cell r="A87" t="str">
            <v>linden</v>
          </cell>
          <cell r="B87">
            <v>0.2</v>
          </cell>
          <cell r="C87">
            <v>3738</v>
          </cell>
          <cell r="D87">
            <v>2617</v>
          </cell>
          <cell r="E87">
            <v>0.1</v>
          </cell>
          <cell r="F87">
            <v>322.8</v>
          </cell>
          <cell r="G87">
            <v>312.58</v>
          </cell>
          <cell r="H87">
            <v>0.1</v>
          </cell>
          <cell r="I87">
            <v>15.17</v>
          </cell>
          <cell r="J87">
            <v>13.36</v>
          </cell>
          <cell r="K87">
            <v>14.43</v>
          </cell>
          <cell r="L87">
            <v>12.65</v>
          </cell>
          <cell r="M87">
            <v>0.3</v>
          </cell>
          <cell r="N87">
            <v>0.52200000000000002</v>
          </cell>
          <cell r="O87">
            <v>0.46500000000000002</v>
          </cell>
          <cell r="P87">
            <v>0.2</v>
          </cell>
          <cell r="Q87">
            <v>24.27</v>
          </cell>
          <cell r="R87">
            <v>21.64</v>
          </cell>
          <cell r="S87">
            <v>0.1</v>
          </cell>
          <cell r="T87">
            <v>5281710</v>
          </cell>
          <cell r="U87">
            <v>5024450</v>
          </cell>
        </row>
        <row r="88">
          <cell r="A88" t="str">
            <v>viburnum</v>
          </cell>
          <cell r="B88">
            <v>0.2</v>
          </cell>
          <cell r="C88">
            <v>3738</v>
          </cell>
          <cell r="D88">
            <v>3737</v>
          </cell>
          <cell r="E88">
            <v>0</v>
          </cell>
          <cell r="F88">
            <v>26.68</v>
          </cell>
          <cell r="G88">
            <v>26.68</v>
          </cell>
          <cell r="H88">
            <v>0</v>
          </cell>
          <cell r="I88">
            <v>4.6399999999999997</v>
          </cell>
          <cell r="J88">
            <v>4.63</v>
          </cell>
          <cell r="K88">
            <v>4.5599999999999996</v>
          </cell>
          <cell r="L88">
            <v>4.5599999999999996</v>
          </cell>
          <cell r="M88">
            <v>0</v>
          </cell>
          <cell r="N88">
            <v>7.6999999999999999E-2</v>
          </cell>
          <cell r="O88">
            <v>7.6999999999999999E-2</v>
          </cell>
          <cell r="P88">
            <v>0.1</v>
          </cell>
          <cell r="Q88">
            <v>5.73</v>
          </cell>
          <cell r="R88">
            <v>5.73</v>
          </cell>
          <cell r="S88">
            <v>0</v>
          </cell>
          <cell r="T88">
            <v>446751</v>
          </cell>
          <cell r="U88">
            <v>446631</v>
          </cell>
        </row>
        <row r="89">
          <cell r="A89" t="str">
            <v>boxwood</v>
          </cell>
          <cell r="B89">
            <v>0.1</v>
          </cell>
          <cell r="C89">
            <v>2086</v>
          </cell>
          <cell r="D89">
            <v>2086</v>
          </cell>
          <cell r="E89">
            <v>0</v>
          </cell>
          <cell r="F89">
            <v>215.93</v>
          </cell>
          <cell r="G89">
            <v>215.88</v>
          </cell>
          <cell r="H89">
            <v>0.1</v>
          </cell>
          <cell r="I89">
            <v>19.600000000000001</v>
          </cell>
          <cell r="J89">
            <v>19.59</v>
          </cell>
          <cell r="K89">
            <v>18.72</v>
          </cell>
          <cell r="L89">
            <v>18.71</v>
          </cell>
          <cell r="M89">
            <v>0</v>
          </cell>
          <cell r="N89">
            <v>3.6999999999999998E-2</v>
          </cell>
          <cell r="O89">
            <v>3.6999999999999998E-2</v>
          </cell>
          <cell r="P89">
            <v>0</v>
          </cell>
          <cell r="Q89">
            <v>2.8</v>
          </cell>
          <cell r="R89">
            <v>2.8</v>
          </cell>
          <cell r="S89">
            <v>0.1</v>
          </cell>
          <cell r="T89">
            <v>2877980</v>
          </cell>
          <cell r="U89">
            <v>2877290</v>
          </cell>
        </row>
        <row r="90">
          <cell r="A90" t="str">
            <v>cucumber tree</v>
          </cell>
          <cell r="B90">
            <v>0.1</v>
          </cell>
          <cell r="C90">
            <v>2086</v>
          </cell>
          <cell r="D90">
            <v>2086</v>
          </cell>
          <cell r="E90">
            <v>0.1</v>
          </cell>
          <cell r="F90">
            <v>255.93</v>
          </cell>
          <cell r="G90">
            <v>255.87</v>
          </cell>
          <cell r="H90">
            <v>0.2</v>
          </cell>
          <cell r="I90">
            <v>22.37</v>
          </cell>
          <cell r="J90">
            <v>22.37</v>
          </cell>
          <cell r="K90">
            <v>21.33</v>
          </cell>
          <cell r="L90">
            <v>21.33</v>
          </cell>
          <cell r="M90">
            <v>0</v>
          </cell>
          <cell r="N90">
            <v>5.3999999999999999E-2</v>
          </cell>
          <cell r="O90">
            <v>5.3999999999999999E-2</v>
          </cell>
          <cell r="P90">
            <v>0</v>
          </cell>
          <cell r="Q90">
            <v>1.79</v>
          </cell>
          <cell r="R90">
            <v>1.79</v>
          </cell>
          <cell r="S90">
            <v>0.1</v>
          </cell>
          <cell r="T90">
            <v>2695669</v>
          </cell>
          <cell r="U90">
            <v>2695023</v>
          </cell>
        </row>
        <row r="91">
          <cell r="A91" t="str">
            <v>red mulberry</v>
          </cell>
          <cell r="B91">
            <v>0.1</v>
          </cell>
          <cell r="C91">
            <v>2086</v>
          </cell>
          <cell r="D91">
            <v>2086</v>
          </cell>
          <cell r="E91">
            <v>0.1</v>
          </cell>
          <cell r="F91">
            <v>433.62</v>
          </cell>
          <cell r="G91">
            <v>433.52</v>
          </cell>
          <cell r="H91">
            <v>0.2</v>
          </cell>
          <cell r="I91">
            <v>26.22</v>
          </cell>
          <cell r="J91">
            <v>26.22</v>
          </cell>
          <cell r="K91">
            <v>24.51</v>
          </cell>
          <cell r="L91">
            <v>24.5</v>
          </cell>
          <cell r="M91">
            <v>0</v>
          </cell>
          <cell r="N91">
            <v>3.5000000000000003E-2</v>
          </cell>
          <cell r="O91">
            <v>3.5000000000000003E-2</v>
          </cell>
          <cell r="P91">
            <v>0</v>
          </cell>
          <cell r="Q91">
            <v>3.47</v>
          </cell>
          <cell r="R91">
            <v>3.47</v>
          </cell>
          <cell r="S91">
            <v>0.1</v>
          </cell>
          <cell r="T91">
            <v>4621178</v>
          </cell>
          <cell r="U91">
            <v>4620070</v>
          </cell>
        </row>
        <row r="92">
          <cell r="A92" t="str">
            <v>London planetree</v>
          </cell>
          <cell r="B92">
            <v>0.1</v>
          </cell>
          <cell r="C92">
            <v>2086</v>
          </cell>
          <cell r="D92">
            <v>2086</v>
          </cell>
          <cell r="E92">
            <v>0</v>
          </cell>
          <cell r="F92">
            <v>4.01</v>
          </cell>
          <cell r="G92">
            <v>4</v>
          </cell>
          <cell r="H92">
            <v>0</v>
          </cell>
          <cell r="I92">
            <v>0.27</v>
          </cell>
          <cell r="J92">
            <v>0.27</v>
          </cell>
          <cell r="K92">
            <v>-0.32</v>
          </cell>
          <cell r="L92">
            <v>0.32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0.01</v>
          </cell>
          <cell r="R92">
            <v>0.01</v>
          </cell>
          <cell r="S92">
            <v>0</v>
          </cell>
          <cell r="T92">
            <v>13221</v>
          </cell>
          <cell r="U92">
            <v>13217</v>
          </cell>
        </row>
        <row r="93">
          <cell r="A93" t="str">
            <v>yew</v>
          </cell>
          <cell r="B93">
            <v>0.1</v>
          </cell>
          <cell r="C93">
            <v>2086</v>
          </cell>
          <cell r="D93">
            <v>2086</v>
          </cell>
          <cell r="E93">
            <v>0</v>
          </cell>
          <cell r="F93">
            <v>72.56</v>
          </cell>
          <cell r="G93">
            <v>72.540000000000006</v>
          </cell>
          <cell r="H93">
            <v>0</v>
          </cell>
          <cell r="I93">
            <v>7.09</v>
          </cell>
          <cell r="J93">
            <v>7.09</v>
          </cell>
          <cell r="K93">
            <v>6.79</v>
          </cell>
          <cell r="L93">
            <v>6.79</v>
          </cell>
          <cell r="M93">
            <v>0</v>
          </cell>
          <cell r="N93">
            <v>1.9E-2</v>
          </cell>
          <cell r="O93">
            <v>1.9E-2</v>
          </cell>
          <cell r="P93">
            <v>0</v>
          </cell>
          <cell r="Q93">
            <v>2.0499999999999998</v>
          </cell>
          <cell r="R93">
            <v>2.0499999999999998</v>
          </cell>
          <cell r="S93">
            <v>0.1</v>
          </cell>
          <cell r="T93">
            <v>2153792</v>
          </cell>
          <cell r="U93">
            <v>2153276</v>
          </cell>
        </row>
        <row r="94">
          <cell r="A94" t="str">
            <v>Chinese elm</v>
          </cell>
          <cell r="B94">
            <v>0.1</v>
          </cell>
          <cell r="C94">
            <v>2086</v>
          </cell>
          <cell r="D94">
            <v>2086</v>
          </cell>
          <cell r="E94">
            <v>0.2</v>
          </cell>
          <cell r="F94">
            <v>833.9</v>
          </cell>
          <cell r="G94">
            <v>833.7</v>
          </cell>
          <cell r="H94">
            <v>0.2</v>
          </cell>
          <cell r="I94">
            <v>27.66</v>
          </cell>
          <cell r="J94">
            <v>27.65</v>
          </cell>
          <cell r="K94">
            <v>23.01</v>
          </cell>
          <cell r="L94">
            <v>23.01</v>
          </cell>
          <cell r="M94">
            <v>0.3</v>
          </cell>
          <cell r="N94">
            <v>0.52300000000000002</v>
          </cell>
          <cell r="O94">
            <v>0.52300000000000002</v>
          </cell>
          <cell r="P94">
            <v>0.5</v>
          </cell>
          <cell r="Q94">
            <v>59.44</v>
          </cell>
          <cell r="R94">
            <v>59.43</v>
          </cell>
          <cell r="S94">
            <v>0.2</v>
          </cell>
          <cell r="T94">
            <v>8623218</v>
          </cell>
          <cell r="U94">
            <v>8621151</v>
          </cell>
        </row>
        <row r="95">
          <cell r="A95" t="str">
            <v>sweetbay</v>
          </cell>
          <cell r="B95">
            <v>0.1</v>
          </cell>
          <cell r="C95">
            <v>2074</v>
          </cell>
          <cell r="D95">
            <v>2073</v>
          </cell>
          <cell r="E95">
            <v>0</v>
          </cell>
          <cell r="F95">
            <v>126.71</v>
          </cell>
          <cell r="G95">
            <v>126.68</v>
          </cell>
          <cell r="H95">
            <v>0.1</v>
          </cell>
          <cell r="I95">
            <v>9.7799999999999994</v>
          </cell>
          <cell r="J95">
            <v>9.7799999999999994</v>
          </cell>
          <cell r="K95">
            <v>9.2799999999999994</v>
          </cell>
          <cell r="L95">
            <v>9.27</v>
          </cell>
          <cell r="M95">
            <v>0</v>
          </cell>
          <cell r="N95">
            <v>4.7E-2</v>
          </cell>
          <cell r="O95">
            <v>4.7E-2</v>
          </cell>
          <cell r="P95">
            <v>0.1</v>
          </cell>
          <cell r="Q95">
            <v>6.78</v>
          </cell>
          <cell r="R95">
            <v>6.78</v>
          </cell>
          <cell r="S95">
            <v>0.1</v>
          </cell>
          <cell r="T95">
            <v>2557208</v>
          </cell>
          <cell r="U95">
            <v>2556591</v>
          </cell>
        </row>
        <row r="96">
          <cell r="A96" t="str">
            <v>higan cherry</v>
          </cell>
          <cell r="B96">
            <v>0.1</v>
          </cell>
          <cell r="C96">
            <v>2074</v>
          </cell>
          <cell r="D96">
            <v>2073</v>
          </cell>
          <cell r="E96">
            <v>0</v>
          </cell>
          <cell r="F96">
            <v>209.97</v>
          </cell>
          <cell r="G96">
            <v>209.92</v>
          </cell>
          <cell r="H96">
            <v>0.1</v>
          </cell>
          <cell r="I96">
            <v>14.46</v>
          </cell>
          <cell r="J96">
            <v>14.46</v>
          </cell>
          <cell r="K96">
            <v>13.62</v>
          </cell>
          <cell r="L96">
            <v>13.62</v>
          </cell>
          <cell r="M96">
            <v>0</v>
          </cell>
          <cell r="N96">
            <v>3.1E-2</v>
          </cell>
          <cell r="O96">
            <v>3.1E-2</v>
          </cell>
          <cell r="P96">
            <v>0</v>
          </cell>
          <cell r="Q96">
            <v>2.4300000000000002</v>
          </cell>
          <cell r="R96">
            <v>2.4300000000000002</v>
          </cell>
          <cell r="S96">
            <v>0.1</v>
          </cell>
          <cell r="T96">
            <v>2485647</v>
          </cell>
          <cell r="U96">
            <v>2485047</v>
          </cell>
        </row>
        <row r="97">
          <cell r="A97" t="str">
            <v>honeysuckle</v>
          </cell>
          <cell r="B97">
            <v>0.1</v>
          </cell>
          <cell r="C97">
            <v>2055</v>
          </cell>
          <cell r="D97">
            <v>2054</v>
          </cell>
          <cell r="E97">
            <v>0</v>
          </cell>
          <cell r="F97">
            <v>25.32</v>
          </cell>
          <cell r="G97">
            <v>25.31</v>
          </cell>
          <cell r="H97">
            <v>0</v>
          </cell>
          <cell r="I97">
            <v>3.86</v>
          </cell>
          <cell r="J97">
            <v>3.85</v>
          </cell>
          <cell r="K97">
            <v>3.75</v>
          </cell>
          <cell r="L97">
            <v>3.75</v>
          </cell>
          <cell r="M97">
            <v>0</v>
          </cell>
          <cell r="N97">
            <v>1.2E-2</v>
          </cell>
          <cell r="O97">
            <v>1.2E-2</v>
          </cell>
          <cell r="P97">
            <v>0</v>
          </cell>
          <cell r="Q97">
            <v>0.61</v>
          </cell>
          <cell r="R97">
            <v>0.61</v>
          </cell>
          <cell r="S97">
            <v>0</v>
          </cell>
          <cell r="T97">
            <v>499706</v>
          </cell>
          <cell r="U97">
            <v>499584</v>
          </cell>
        </row>
        <row r="98">
          <cell r="A98" t="str">
            <v>southern catalpa</v>
          </cell>
          <cell r="B98">
            <v>0.1</v>
          </cell>
          <cell r="C98">
            <v>1919</v>
          </cell>
          <cell r="D98">
            <v>1918</v>
          </cell>
          <cell r="E98">
            <v>0.3</v>
          </cell>
          <cell r="F98">
            <v>1553.44</v>
          </cell>
          <cell r="G98">
            <v>1553.03</v>
          </cell>
          <cell r="H98">
            <v>0.4</v>
          </cell>
          <cell r="I98">
            <v>53.63</v>
          </cell>
          <cell r="J98">
            <v>53.62</v>
          </cell>
          <cell r="K98">
            <v>47.64</v>
          </cell>
          <cell r="L98">
            <v>47.63</v>
          </cell>
          <cell r="M98">
            <v>0.1</v>
          </cell>
          <cell r="N98">
            <v>0.193</v>
          </cell>
          <cell r="O98">
            <v>0.193</v>
          </cell>
          <cell r="P98">
            <v>0.1</v>
          </cell>
          <cell r="Q98">
            <v>10.32</v>
          </cell>
          <cell r="R98">
            <v>10.31</v>
          </cell>
          <cell r="S98">
            <v>0.3</v>
          </cell>
          <cell r="T98">
            <v>10077939</v>
          </cell>
          <cell r="U98">
            <v>10075312</v>
          </cell>
        </row>
        <row r="99">
          <cell r="A99" t="str">
            <v>catalpa</v>
          </cell>
          <cell r="B99">
            <v>0.1</v>
          </cell>
          <cell r="C99">
            <v>1892</v>
          </cell>
          <cell r="D99">
            <v>1892</v>
          </cell>
          <cell r="E99">
            <v>0</v>
          </cell>
          <cell r="F99">
            <v>210.9</v>
          </cell>
          <cell r="G99">
            <v>210.85</v>
          </cell>
          <cell r="H99">
            <v>0.1</v>
          </cell>
          <cell r="I99">
            <v>18.87</v>
          </cell>
          <cell r="J99">
            <v>18.87</v>
          </cell>
          <cell r="K99">
            <v>16.78</v>
          </cell>
          <cell r="L99">
            <v>16.77</v>
          </cell>
          <cell r="M99">
            <v>0</v>
          </cell>
          <cell r="N99">
            <v>0.02</v>
          </cell>
          <cell r="O99">
            <v>0.02</v>
          </cell>
          <cell r="P99">
            <v>0</v>
          </cell>
          <cell r="Q99">
            <v>1.39</v>
          </cell>
          <cell r="R99">
            <v>1.39</v>
          </cell>
          <cell r="S99">
            <v>0</v>
          </cell>
          <cell r="T99">
            <v>1683306</v>
          </cell>
          <cell r="U99">
            <v>1682861</v>
          </cell>
        </row>
        <row r="100">
          <cell r="A100" t="str">
            <v>water hickory</v>
          </cell>
          <cell r="B100">
            <v>0.1</v>
          </cell>
          <cell r="C100">
            <v>1892</v>
          </cell>
          <cell r="D100">
            <v>1892</v>
          </cell>
          <cell r="E100">
            <v>0.7</v>
          </cell>
          <cell r="F100">
            <v>3368.59</v>
          </cell>
          <cell r="G100">
            <v>3367.7</v>
          </cell>
          <cell r="H100">
            <v>0.7</v>
          </cell>
          <cell r="I100">
            <v>101.96</v>
          </cell>
          <cell r="J100">
            <v>101.94</v>
          </cell>
          <cell r="K100">
            <v>89.03</v>
          </cell>
          <cell r="L100">
            <v>89.01</v>
          </cell>
          <cell r="M100">
            <v>0.2</v>
          </cell>
          <cell r="N100">
            <v>0.32100000000000001</v>
          </cell>
          <cell r="O100">
            <v>0.32100000000000001</v>
          </cell>
          <cell r="P100">
            <v>0.7</v>
          </cell>
          <cell r="Q100">
            <v>74.650000000000006</v>
          </cell>
          <cell r="R100">
            <v>74.63</v>
          </cell>
          <cell r="S100">
            <v>0.5</v>
          </cell>
          <cell r="T100">
            <v>18075611</v>
          </cell>
          <cell r="U100">
            <v>18070835</v>
          </cell>
        </row>
        <row r="101">
          <cell r="A101" t="str">
            <v>chamaecyparis cedar species</v>
          </cell>
          <cell r="B101">
            <v>0.1</v>
          </cell>
          <cell r="C101">
            <v>1892</v>
          </cell>
          <cell r="D101">
            <v>1892</v>
          </cell>
          <cell r="E101">
            <v>0</v>
          </cell>
          <cell r="F101">
            <v>3.15</v>
          </cell>
          <cell r="G101">
            <v>3.15</v>
          </cell>
          <cell r="H101">
            <v>0</v>
          </cell>
          <cell r="I101">
            <v>1</v>
          </cell>
          <cell r="J101">
            <v>1</v>
          </cell>
          <cell r="K101">
            <v>0.98</v>
          </cell>
          <cell r="L101">
            <v>0.98</v>
          </cell>
          <cell r="M101">
            <v>0</v>
          </cell>
          <cell r="N101">
            <v>1.0999999999999999E-2</v>
          </cell>
          <cell r="O101">
            <v>1.0999999999999999E-2</v>
          </cell>
          <cell r="P101">
            <v>0</v>
          </cell>
          <cell r="Q101">
            <v>2.67</v>
          </cell>
          <cell r="R101">
            <v>2.67</v>
          </cell>
          <cell r="S101">
            <v>0</v>
          </cell>
          <cell r="T101">
            <v>107857</v>
          </cell>
          <cell r="U101">
            <v>107828</v>
          </cell>
        </row>
        <row r="102">
          <cell r="A102" t="str">
            <v>nectarine</v>
          </cell>
          <cell r="B102">
            <v>0.1</v>
          </cell>
          <cell r="C102">
            <v>1892</v>
          </cell>
          <cell r="D102">
            <v>1892</v>
          </cell>
          <cell r="E102">
            <v>0</v>
          </cell>
          <cell r="F102">
            <v>2.0299999999999998</v>
          </cell>
          <cell r="G102">
            <v>2.02</v>
          </cell>
          <cell r="H102">
            <v>0</v>
          </cell>
          <cell r="I102">
            <v>1.44</v>
          </cell>
          <cell r="J102">
            <v>1.44</v>
          </cell>
          <cell r="K102">
            <v>1.42</v>
          </cell>
          <cell r="L102">
            <v>1.42</v>
          </cell>
          <cell r="M102">
            <v>0</v>
          </cell>
          <cell r="N102">
            <v>1.7000000000000001E-2</v>
          </cell>
          <cell r="O102">
            <v>1.7000000000000001E-2</v>
          </cell>
          <cell r="P102">
            <v>0</v>
          </cell>
          <cell r="Q102">
            <v>1.33</v>
          </cell>
          <cell r="R102">
            <v>1.32</v>
          </cell>
          <cell r="S102">
            <v>0</v>
          </cell>
          <cell r="T102">
            <v>63863</v>
          </cell>
          <cell r="U102">
            <v>63846</v>
          </cell>
        </row>
        <row r="103">
          <cell r="A103" t="str">
            <v>Canada yew</v>
          </cell>
          <cell r="B103">
            <v>0.1</v>
          </cell>
          <cell r="C103">
            <v>1892</v>
          </cell>
          <cell r="D103">
            <v>1892</v>
          </cell>
          <cell r="E103">
            <v>0</v>
          </cell>
          <cell r="F103">
            <v>40.61</v>
          </cell>
          <cell r="G103">
            <v>40.6</v>
          </cell>
          <cell r="H103">
            <v>0</v>
          </cell>
          <cell r="I103">
            <v>4.87</v>
          </cell>
          <cell r="J103">
            <v>4.87</v>
          </cell>
          <cell r="K103">
            <v>4.7</v>
          </cell>
          <cell r="L103">
            <v>4.7</v>
          </cell>
          <cell r="M103">
            <v>0</v>
          </cell>
          <cell r="N103">
            <v>7.0999999999999994E-2</v>
          </cell>
          <cell r="O103">
            <v>7.0999999999999994E-2</v>
          </cell>
          <cell r="P103">
            <v>0.1</v>
          </cell>
          <cell r="Q103">
            <v>7.87</v>
          </cell>
          <cell r="R103">
            <v>7.87</v>
          </cell>
          <cell r="S103">
            <v>0</v>
          </cell>
          <cell r="T103">
            <v>1336637</v>
          </cell>
          <cell r="U103">
            <v>1336284</v>
          </cell>
        </row>
        <row r="104">
          <cell r="A104" t="str">
            <v>winged elm</v>
          </cell>
          <cell r="B104">
            <v>0.1</v>
          </cell>
          <cell r="C104">
            <v>1892</v>
          </cell>
          <cell r="D104">
            <v>1892</v>
          </cell>
          <cell r="E104">
            <v>0</v>
          </cell>
          <cell r="F104">
            <v>184.77</v>
          </cell>
          <cell r="G104">
            <v>184.72</v>
          </cell>
          <cell r="H104">
            <v>0.1</v>
          </cell>
          <cell r="I104">
            <v>16.329999999999998</v>
          </cell>
          <cell r="J104">
            <v>16.329999999999998</v>
          </cell>
          <cell r="K104">
            <v>15.58</v>
          </cell>
          <cell r="L104">
            <v>15.58</v>
          </cell>
          <cell r="M104">
            <v>0</v>
          </cell>
          <cell r="N104">
            <v>2.5999999999999999E-2</v>
          </cell>
          <cell r="O104">
            <v>2.5999999999999999E-2</v>
          </cell>
          <cell r="P104">
            <v>0</v>
          </cell>
          <cell r="Q104">
            <v>1.85</v>
          </cell>
          <cell r="R104">
            <v>1.85</v>
          </cell>
          <cell r="S104">
            <v>0.1</v>
          </cell>
          <cell r="T104">
            <v>2683031</v>
          </cell>
          <cell r="U104">
            <v>2682322</v>
          </cell>
        </row>
        <row r="105">
          <cell r="A105" t="str">
            <v>chinkapin</v>
          </cell>
          <cell r="B105">
            <v>0.1</v>
          </cell>
          <cell r="C105">
            <v>1869</v>
          </cell>
          <cell r="D105">
            <v>1868</v>
          </cell>
          <cell r="E105">
            <v>0</v>
          </cell>
          <cell r="F105">
            <v>13.09</v>
          </cell>
          <cell r="G105">
            <v>13.09</v>
          </cell>
          <cell r="H105">
            <v>0</v>
          </cell>
          <cell r="I105">
            <v>2.59</v>
          </cell>
          <cell r="J105">
            <v>2.59</v>
          </cell>
          <cell r="K105">
            <v>2.54</v>
          </cell>
          <cell r="L105">
            <v>2.54</v>
          </cell>
          <cell r="M105">
            <v>0</v>
          </cell>
          <cell r="N105">
            <v>3.3000000000000002E-2</v>
          </cell>
          <cell r="O105">
            <v>3.3000000000000002E-2</v>
          </cell>
          <cell r="P105">
            <v>0</v>
          </cell>
          <cell r="Q105">
            <v>2.3199999999999998</v>
          </cell>
          <cell r="R105">
            <v>2.3199999999999998</v>
          </cell>
          <cell r="S105">
            <v>0</v>
          </cell>
          <cell r="T105">
            <v>155051</v>
          </cell>
          <cell r="U105">
            <v>155010</v>
          </cell>
        </row>
        <row r="106">
          <cell r="A106" t="str">
            <v>American hornbeam</v>
          </cell>
          <cell r="B106">
            <v>0.1</v>
          </cell>
          <cell r="C106">
            <v>1869</v>
          </cell>
          <cell r="D106">
            <v>1868</v>
          </cell>
          <cell r="E106">
            <v>0</v>
          </cell>
          <cell r="F106">
            <v>24.89</v>
          </cell>
          <cell r="G106">
            <v>24.89</v>
          </cell>
          <cell r="H106">
            <v>0</v>
          </cell>
          <cell r="I106">
            <v>3.69</v>
          </cell>
          <cell r="J106">
            <v>3.69</v>
          </cell>
          <cell r="K106">
            <v>3.53</v>
          </cell>
          <cell r="L106">
            <v>3.53</v>
          </cell>
          <cell r="M106">
            <v>0</v>
          </cell>
          <cell r="N106">
            <v>2.4E-2</v>
          </cell>
          <cell r="O106">
            <v>2.4E-2</v>
          </cell>
          <cell r="P106">
            <v>0</v>
          </cell>
          <cell r="Q106">
            <v>1.47</v>
          </cell>
          <cell r="R106">
            <v>1.46</v>
          </cell>
          <cell r="S106">
            <v>0</v>
          </cell>
          <cell r="T106">
            <v>308593</v>
          </cell>
          <cell r="U106">
            <v>308510</v>
          </cell>
        </row>
        <row r="107">
          <cell r="A107" t="str">
            <v>osage orange</v>
          </cell>
          <cell r="B107">
            <v>0.1</v>
          </cell>
          <cell r="C107">
            <v>1869</v>
          </cell>
          <cell r="D107">
            <v>1868</v>
          </cell>
          <cell r="E107">
            <v>0</v>
          </cell>
          <cell r="F107">
            <v>47.62</v>
          </cell>
          <cell r="G107">
            <v>47.61</v>
          </cell>
          <cell r="H107">
            <v>0</v>
          </cell>
          <cell r="I107">
            <v>5.4</v>
          </cell>
          <cell r="J107">
            <v>5.39</v>
          </cell>
          <cell r="K107">
            <v>5.28</v>
          </cell>
          <cell r="L107">
            <v>5.28</v>
          </cell>
          <cell r="M107">
            <v>0.1</v>
          </cell>
          <cell r="N107">
            <v>0.113</v>
          </cell>
          <cell r="O107">
            <v>0.113</v>
          </cell>
          <cell r="P107">
            <v>0.1</v>
          </cell>
          <cell r="Q107">
            <v>11.38</v>
          </cell>
          <cell r="R107">
            <v>11.38</v>
          </cell>
          <cell r="S107">
            <v>0</v>
          </cell>
          <cell r="T107">
            <v>589466</v>
          </cell>
          <cell r="U107">
            <v>589308</v>
          </cell>
        </row>
        <row r="108">
          <cell r="A108" t="str">
            <v>eastern hophornbeam</v>
          </cell>
          <cell r="B108">
            <v>0.1</v>
          </cell>
          <cell r="C108">
            <v>1869</v>
          </cell>
          <cell r="D108">
            <v>1868</v>
          </cell>
          <cell r="E108">
            <v>0</v>
          </cell>
          <cell r="F108">
            <v>72.94</v>
          </cell>
          <cell r="G108">
            <v>72.92</v>
          </cell>
          <cell r="H108">
            <v>0</v>
          </cell>
          <cell r="I108">
            <v>6.67</v>
          </cell>
          <cell r="J108">
            <v>6.67</v>
          </cell>
          <cell r="K108">
            <v>6.5</v>
          </cell>
          <cell r="L108">
            <v>6.5</v>
          </cell>
          <cell r="M108">
            <v>0.3</v>
          </cell>
          <cell r="N108">
            <v>0.48399999999999999</v>
          </cell>
          <cell r="O108">
            <v>0.48399999999999999</v>
          </cell>
          <cell r="P108">
            <v>0.3</v>
          </cell>
          <cell r="Q108">
            <v>31.62</v>
          </cell>
          <cell r="R108">
            <v>31.61</v>
          </cell>
          <cell r="S108">
            <v>0</v>
          </cell>
          <cell r="T108">
            <v>1356261</v>
          </cell>
          <cell r="U108">
            <v>1355898</v>
          </cell>
        </row>
        <row r="109">
          <cell r="A109" t="str">
            <v>pine</v>
          </cell>
          <cell r="B109">
            <v>0.1</v>
          </cell>
          <cell r="C109">
            <v>1869</v>
          </cell>
          <cell r="D109">
            <v>1868</v>
          </cell>
          <cell r="E109">
            <v>0.1</v>
          </cell>
          <cell r="F109">
            <v>322.49</v>
          </cell>
          <cell r="G109">
            <v>322.39999999999998</v>
          </cell>
          <cell r="H109">
            <v>0</v>
          </cell>
          <cell r="I109">
            <v>0</v>
          </cell>
          <cell r="J109">
            <v>0</v>
          </cell>
          <cell r="K109">
            <v>-52.4</v>
          </cell>
          <cell r="L109">
            <v>52.39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 t="str">
            <v>water oak</v>
          </cell>
          <cell r="B110">
            <v>0.1</v>
          </cell>
          <cell r="C110">
            <v>1869</v>
          </cell>
          <cell r="D110">
            <v>1868</v>
          </cell>
          <cell r="E110">
            <v>0.8</v>
          </cell>
          <cell r="F110">
            <v>3975.48</v>
          </cell>
          <cell r="G110">
            <v>3974.42</v>
          </cell>
          <cell r="H110">
            <v>0.5</v>
          </cell>
          <cell r="I110">
            <v>78.75</v>
          </cell>
          <cell r="J110">
            <v>78.73</v>
          </cell>
          <cell r="K110">
            <v>69.83</v>
          </cell>
          <cell r="L110">
            <v>69.81</v>
          </cell>
          <cell r="M110">
            <v>0.4</v>
          </cell>
          <cell r="N110">
            <v>0.57799999999999996</v>
          </cell>
          <cell r="O110">
            <v>0.57799999999999996</v>
          </cell>
          <cell r="P110">
            <v>0.5</v>
          </cell>
          <cell r="Q110">
            <v>54.65</v>
          </cell>
          <cell r="R110">
            <v>54.64</v>
          </cell>
          <cell r="S110">
            <v>0.7</v>
          </cell>
          <cell r="T110">
            <v>23644795</v>
          </cell>
          <cell r="U110">
            <v>23638468</v>
          </cell>
        </row>
        <row r="111">
          <cell r="A111" t="str">
            <v>English oak</v>
          </cell>
          <cell r="B111">
            <v>0.1</v>
          </cell>
          <cell r="C111">
            <v>1869</v>
          </cell>
          <cell r="D111">
            <v>1868</v>
          </cell>
          <cell r="E111">
            <v>0.2</v>
          </cell>
          <cell r="F111">
            <v>839.68</v>
          </cell>
          <cell r="G111">
            <v>839.45</v>
          </cell>
          <cell r="H111">
            <v>0</v>
          </cell>
          <cell r="I111">
            <v>0</v>
          </cell>
          <cell r="J111">
            <v>0</v>
          </cell>
          <cell r="K111">
            <v>-136.43</v>
          </cell>
          <cell r="L111">
            <v>136.4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 t="str">
            <v>red pine</v>
          </cell>
          <cell r="B112">
            <v>0.1</v>
          </cell>
          <cell r="C112">
            <v>1655</v>
          </cell>
          <cell r="D112">
            <v>1654</v>
          </cell>
          <cell r="E112">
            <v>0</v>
          </cell>
          <cell r="F112">
            <v>102.13</v>
          </cell>
          <cell r="G112">
            <v>102.1</v>
          </cell>
          <cell r="H112">
            <v>0</v>
          </cell>
          <cell r="I112">
            <v>6.88</v>
          </cell>
          <cell r="J112">
            <v>6.88</v>
          </cell>
          <cell r="K112">
            <v>6.64</v>
          </cell>
          <cell r="L112">
            <v>6.64</v>
          </cell>
          <cell r="M112">
            <v>0</v>
          </cell>
          <cell r="N112">
            <v>8.0000000000000002E-3</v>
          </cell>
          <cell r="O112">
            <v>8.0000000000000002E-3</v>
          </cell>
          <cell r="P112">
            <v>0</v>
          </cell>
          <cell r="Q112">
            <v>1.18</v>
          </cell>
          <cell r="R112">
            <v>1.18</v>
          </cell>
          <cell r="S112">
            <v>0</v>
          </cell>
          <cell r="T112">
            <v>1626932</v>
          </cell>
          <cell r="U112">
            <v>1626441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by state"/>
      <sheetName val="Vintage"/>
      <sheetName val="Sheet2"/>
      <sheetName val="Sheet1"/>
      <sheetName val="BTU Cost"/>
      <sheetName val="ElectCost"/>
      <sheetName val="RPA_UA"/>
      <sheetName val="Final"/>
    </sheetNames>
    <sheetDataSet>
      <sheetData sheetId="0"/>
      <sheetData sheetId="1">
        <row r="1">
          <cell r="A1" t="str">
            <v>ID</v>
          </cell>
          <cell r="B1" t="str">
            <v>Region</v>
          </cell>
          <cell r="C1" t="str">
            <v>Vintage</v>
          </cell>
          <cell r="F1" t="str">
            <v>Natural Gas</v>
          </cell>
          <cell r="I1" t="str">
            <v>Fuel Oil</v>
          </cell>
          <cell r="L1" t="str">
            <v>Other</v>
          </cell>
        </row>
        <row r="2">
          <cell r="A2">
            <v>1</v>
          </cell>
          <cell r="B2" t="str">
            <v>Southeast</v>
          </cell>
          <cell r="C2">
            <v>0.28000000000000003</v>
          </cell>
          <cell r="D2">
            <v>0.53</v>
          </cell>
          <cell r="E2">
            <v>0.18</v>
          </cell>
          <cell r="F2">
            <v>0.7</v>
          </cell>
          <cell r="G2">
            <v>0.61</v>
          </cell>
          <cell r="H2">
            <v>0.52</v>
          </cell>
          <cell r="I2">
            <v>0.08</v>
          </cell>
          <cell r="J2">
            <v>0.02</v>
          </cell>
          <cell r="K2">
            <v>0.02</v>
          </cell>
          <cell r="L2">
            <v>0.14000000000000001</v>
          </cell>
          <cell r="M2">
            <v>0.18</v>
          </cell>
          <cell r="N2">
            <v>0.17</v>
          </cell>
        </row>
        <row r="3">
          <cell r="A3">
            <v>2</v>
          </cell>
          <cell r="B3" t="str">
            <v>Mid-Atlantic</v>
          </cell>
          <cell r="C3">
            <v>0.3</v>
          </cell>
          <cell r="D3">
            <v>0.57999999999999996</v>
          </cell>
          <cell r="E3">
            <v>0.12</v>
          </cell>
          <cell r="F3">
            <v>0.49</v>
          </cell>
          <cell r="G3">
            <v>0.54</v>
          </cell>
          <cell r="H3">
            <v>0.53</v>
          </cell>
          <cell r="I3">
            <v>0.19</v>
          </cell>
          <cell r="J3">
            <v>0.2</v>
          </cell>
          <cell r="K3">
            <v>0</v>
          </cell>
          <cell r="L3">
            <v>0.24</v>
          </cell>
          <cell r="M3">
            <v>0.13</v>
          </cell>
          <cell r="N3">
            <v>0.13</v>
          </cell>
        </row>
        <row r="4">
          <cell r="A4">
            <v>3</v>
          </cell>
          <cell r="B4" t="str">
            <v>Northern Tier</v>
          </cell>
          <cell r="C4">
            <v>0.45</v>
          </cell>
          <cell r="D4">
            <v>0.42</v>
          </cell>
          <cell r="E4">
            <v>0.13</v>
          </cell>
          <cell r="F4">
            <v>0.47</v>
          </cell>
          <cell r="G4">
            <v>0.5</v>
          </cell>
          <cell r="H4">
            <v>0.44</v>
          </cell>
          <cell r="I4">
            <v>0.2</v>
          </cell>
          <cell r="J4">
            <v>0.25</v>
          </cell>
          <cell r="K4">
            <v>0.11</v>
          </cell>
          <cell r="L4">
            <v>0.3</v>
          </cell>
          <cell r="M4">
            <v>0.18</v>
          </cell>
          <cell r="N4">
            <v>0.22</v>
          </cell>
        </row>
        <row r="5">
          <cell r="A5">
            <v>4</v>
          </cell>
          <cell r="B5" t="str">
            <v>North Central</v>
          </cell>
          <cell r="C5">
            <v>0.43</v>
          </cell>
          <cell r="D5">
            <v>0.48</v>
          </cell>
          <cell r="E5">
            <v>0.1</v>
          </cell>
          <cell r="F5">
            <v>0.69</v>
          </cell>
          <cell r="G5">
            <v>0.61</v>
          </cell>
          <cell r="H5">
            <v>0.5</v>
          </cell>
          <cell r="I5">
            <v>0.18</v>
          </cell>
          <cell r="J5">
            <v>0.19</v>
          </cell>
          <cell r="K5">
            <v>0</v>
          </cell>
          <cell r="L5">
            <v>0.1</v>
          </cell>
          <cell r="M5">
            <v>0.08</v>
          </cell>
          <cell r="N5">
            <v>0.25</v>
          </cell>
        </row>
        <row r="6">
          <cell r="A6">
            <v>5</v>
          </cell>
          <cell r="B6" t="str">
            <v>Mountains</v>
          </cell>
          <cell r="C6">
            <v>0.43</v>
          </cell>
          <cell r="D6">
            <v>0.48</v>
          </cell>
          <cell r="E6">
            <v>0.1</v>
          </cell>
          <cell r="F6">
            <v>0.69</v>
          </cell>
          <cell r="G6">
            <v>0.61</v>
          </cell>
          <cell r="H6">
            <v>0.5</v>
          </cell>
          <cell r="I6">
            <v>0.18</v>
          </cell>
          <cell r="J6">
            <v>0.19</v>
          </cell>
          <cell r="K6">
            <v>0</v>
          </cell>
          <cell r="L6">
            <v>0.1</v>
          </cell>
          <cell r="M6">
            <v>0.08</v>
          </cell>
          <cell r="N6">
            <v>0.25</v>
          </cell>
        </row>
        <row r="7">
          <cell r="A7">
            <v>6</v>
          </cell>
          <cell r="B7" t="str">
            <v>Southeast</v>
          </cell>
          <cell r="C7">
            <v>0.28000000000000003</v>
          </cell>
          <cell r="D7">
            <v>0.53</v>
          </cell>
          <cell r="E7">
            <v>0.18</v>
          </cell>
          <cell r="F7">
            <v>0.7</v>
          </cell>
          <cell r="G7">
            <v>0.61</v>
          </cell>
          <cell r="H7">
            <v>0.52</v>
          </cell>
          <cell r="I7">
            <v>0.08</v>
          </cell>
          <cell r="J7">
            <v>0.02</v>
          </cell>
          <cell r="K7">
            <v>0.02</v>
          </cell>
          <cell r="L7">
            <v>0.14000000000000001</v>
          </cell>
          <cell r="M7">
            <v>0.18</v>
          </cell>
          <cell r="N7">
            <v>0.17</v>
          </cell>
        </row>
        <row r="8">
          <cell r="A8">
            <v>7</v>
          </cell>
          <cell r="B8" t="str">
            <v>South Central</v>
          </cell>
          <cell r="C8">
            <v>0.19</v>
          </cell>
          <cell r="D8">
            <v>0.62</v>
          </cell>
          <cell r="E8">
            <v>0.18</v>
          </cell>
          <cell r="F8">
            <v>0.73</v>
          </cell>
          <cell r="G8">
            <v>0.62</v>
          </cell>
          <cell r="H8">
            <v>0.28999999999999998</v>
          </cell>
          <cell r="I8">
            <v>0</v>
          </cell>
          <cell r="J8">
            <v>0</v>
          </cell>
          <cell r="K8">
            <v>0</v>
          </cell>
          <cell r="L8">
            <v>0.09</v>
          </cell>
          <cell r="M8">
            <v>0.11</v>
          </cell>
          <cell r="N8">
            <v>0.05</v>
          </cell>
        </row>
        <row r="9">
          <cell r="A9">
            <v>8</v>
          </cell>
          <cell r="B9" t="str">
            <v>Pacific Northwest</v>
          </cell>
          <cell r="C9">
            <v>0.3</v>
          </cell>
          <cell r="D9">
            <v>0.57999999999999996</v>
          </cell>
          <cell r="E9">
            <v>0.12</v>
          </cell>
          <cell r="F9">
            <v>0.69</v>
          </cell>
          <cell r="G9">
            <v>0.61</v>
          </cell>
          <cell r="H9">
            <v>0.5</v>
          </cell>
          <cell r="I9">
            <v>0.18</v>
          </cell>
          <cell r="J9">
            <v>0.19</v>
          </cell>
          <cell r="K9">
            <v>0</v>
          </cell>
          <cell r="L9">
            <v>0.1</v>
          </cell>
          <cell r="M9">
            <v>0.08</v>
          </cell>
          <cell r="N9">
            <v>0.25</v>
          </cell>
        </row>
        <row r="10">
          <cell r="A10">
            <v>9</v>
          </cell>
          <cell r="B10" t="str">
            <v>Gulf Coast/Hawaii</v>
          </cell>
          <cell r="C10">
            <v>0.19</v>
          </cell>
          <cell r="D10">
            <v>0.62</v>
          </cell>
          <cell r="E10">
            <v>0.18</v>
          </cell>
          <cell r="F10">
            <v>0.73</v>
          </cell>
          <cell r="G10">
            <v>0.62</v>
          </cell>
          <cell r="H10">
            <v>0.28999999999999998</v>
          </cell>
          <cell r="I10">
            <v>0</v>
          </cell>
          <cell r="J10">
            <v>0</v>
          </cell>
          <cell r="K10">
            <v>0</v>
          </cell>
          <cell r="L10">
            <v>0.09</v>
          </cell>
          <cell r="M10">
            <v>0.11</v>
          </cell>
          <cell r="N10">
            <v>0.05</v>
          </cell>
        </row>
        <row r="11">
          <cell r="A11">
            <v>10</v>
          </cell>
          <cell r="B11" t="str">
            <v>Southwest</v>
          </cell>
          <cell r="C11">
            <v>0.28000000000000003</v>
          </cell>
          <cell r="D11">
            <v>0.53</v>
          </cell>
          <cell r="E11">
            <v>0.18</v>
          </cell>
          <cell r="F11">
            <v>0.7</v>
          </cell>
          <cell r="G11">
            <v>0.61</v>
          </cell>
          <cell r="H11">
            <v>0.52</v>
          </cell>
          <cell r="I11">
            <v>0.08</v>
          </cell>
          <cell r="J11">
            <v>0.02</v>
          </cell>
          <cell r="K11">
            <v>0.02</v>
          </cell>
          <cell r="L11">
            <v>0.14000000000000001</v>
          </cell>
          <cell r="M11">
            <v>0.18</v>
          </cell>
          <cell r="N11">
            <v>0.17</v>
          </cell>
        </row>
        <row r="12">
          <cell r="A12">
            <v>11</v>
          </cell>
          <cell r="B12" t="str">
            <v>Desert Southwest</v>
          </cell>
          <cell r="C12">
            <v>0.19</v>
          </cell>
          <cell r="D12">
            <v>0.62</v>
          </cell>
          <cell r="E12">
            <v>0.18</v>
          </cell>
          <cell r="F12">
            <v>0.73</v>
          </cell>
          <cell r="G12">
            <v>0.62</v>
          </cell>
          <cell r="H12">
            <v>0.28999999999999998</v>
          </cell>
          <cell r="I12">
            <v>0</v>
          </cell>
          <cell r="J12">
            <v>0</v>
          </cell>
          <cell r="K12">
            <v>0</v>
          </cell>
          <cell r="L12">
            <v>0.09</v>
          </cell>
          <cell r="M12">
            <v>0.11</v>
          </cell>
          <cell r="N12">
            <v>0.05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." id="{FBEEC2BE-7D4E-40C3-BB57-A38982EABADE}" userId=".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" dT="2021-02-11T13:57:18.80" personId="{FBEEC2BE-7D4E-40C3-BB57-A38982EABADE}" id="{DD0799B5-FD82-4966-81BB-CC0A3202D1D3}">
    <text>Cumulative Threat Index</text>
  </threadedComment>
  <threadedComment ref="E1" dT="2021-02-11T13:58:40.38" personId="{FBEEC2BE-7D4E-40C3-BB57-A38982EABADE}" id="{5A01A32A-6650-419C-A8B3-32A4D3B224E2}">
    <text>Cumulative Threat Index weighted by percent urban land</text>
  </threadedComment>
  <threadedComment ref="J1" dT="2021-02-11T13:59:12.16" personId="{FBEEC2BE-7D4E-40C3-BB57-A38982EABADE}" id="{720AD6EC-BC42-4A51-B7C0-F10BFF4646FB}">
    <text>Urban Tree Cover Index</text>
  </threadedComment>
  <threadedComment ref="K1" dT="2021-02-11T14:00:18.81" personId="{FBEEC2BE-7D4E-40C3-BB57-A38982EABADE}" id="{F3227075-3B21-42B3-BE72-FC97CA71C901}">
    <text>Air temperature change (2010-2060) index</text>
  </threadedComment>
  <threadedComment ref="L1" dT="2021-02-11T13:59:54.55" personId="{FBEEC2BE-7D4E-40C3-BB57-A38982EABADE}" id="{3706A1AA-2EA6-4C70-B4FD-E00C4A3DC77F}">
    <text>Precipitation Change (2010-2060) index</text>
  </threadedComment>
  <threadedComment ref="O1" dT="2021-02-11T13:59:26.12" personId="{FBEEC2BE-7D4E-40C3-BB57-A38982EABADE}" id="{7A02C67F-3F45-4CEA-B80A-2C1EE59B4CCA}">
    <text>Sea level rise index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D3115"/>
  <sheetViews>
    <sheetView topLeftCell="BH1" zoomScaleNormal="100" workbookViewId="0">
      <pane ySplit="6" topLeftCell="A3076" activePane="bottomLeft" state="frozen"/>
      <selection pane="bottomLeft" activeCell="BO7" sqref="BO7:BP3115"/>
    </sheetView>
  </sheetViews>
  <sheetFormatPr defaultRowHeight="14.4" x14ac:dyDescent="0.3"/>
  <cols>
    <col min="3" max="3" width="16.109375" customWidth="1"/>
    <col min="4" max="4" width="6.6640625" customWidth="1"/>
    <col min="5" max="6" width="8.6640625" style="2" customWidth="1"/>
    <col min="7" max="7" width="10.109375" style="3" customWidth="1"/>
    <col min="8" max="8" width="10.6640625" style="1" customWidth="1"/>
    <col min="9" max="9" width="9.21875" style="1" customWidth="1"/>
    <col min="10" max="10" width="11.109375" style="1" customWidth="1"/>
    <col min="11" max="11" width="12.109375" style="1" customWidth="1"/>
    <col min="12" max="13" width="9.21875" style="2" customWidth="1"/>
    <col min="14" max="14" width="12.109375" style="7" customWidth="1"/>
    <col min="15" max="15" width="9.21875" style="2"/>
    <col min="16" max="16" width="9.77734375" style="3" bestFit="1" customWidth="1"/>
    <col min="17" max="17" width="9.33203125" style="3" bestFit="1" customWidth="1"/>
    <col min="18" max="18" width="10.77734375" style="3" bestFit="1" customWidth="1"/>
    <col min="19" max="19" width="17.33203125" style="3" customWidth="1"/>
    <col min="20" max="20" width="19.88671875" style="3" customWidth="1"/>
    <col min="21" max="21" width="2.109375" customWidth="1"/>
    <col min="23" max="31" width="9.21875" style="2"/>
    <col min="47" max="47" width="9.77734375" bestFit="1" customWidth="1"/>
    <col min="51" max="51" width="12.33203125" customWidth="1"/>
    <col min="52" max="52" width="12.6640625" customWidth="1"/>
  </cols>
  <sheetData>
    <row r="1" spans="1:82" x14ac:dyDescent="0.3">
      <c r="D1">
        <f>VLOOKUP(Sheet3!$I$3,'County Table'!$D$7:$AE$3115,1,FALSE)</f>
        <v>1001</v>
      </c>
      <c r="E1" s="2">
        <f>VLOOKUP(Sheet3!$I$3,'County Table'!$D$7:$AE$3115,2,FALSE)</f>
        <v>0.49550960008155931</v>
      </c>
      <c r="F1" t="str">
        <f>VLOOKUP(Sheet3!$I$3,'County Table'!$D$7:$AE$3115,3,FALSE)</f>
        <v>KK</v>
      </c>
      <c r="G1" s="3">
        <f>VLOOKUP(Sheet3!$I$3,'County Table'!$D$7:$AE$3115,4,FALSE)</f>
        <v>12432</v>
      </c>
      <c r="H1" s="1">
        <f>VLOOKUP(Sheet3!$I$3,'County Table'!$D$7:$AE$3115,5,FALSE)</f>
        <v>9.42579651340351</v>
      </c>
      <c r="I1" s="1">
        <f>VLOOKUP(Sheet3!$I$3,'County Table'!$D$7:$AE$3115,6,FALSE)</f>
        <v>0.12092083939586473</v>
      </c>
      <c r="J1" s="1">
        <f>VLOOKUP(Sheet3!$I$3,'County Table'!$D$7:$AE$3115,7,FALSE)</f>
        <v>2.3537484965700002</v>
      </c>
      <c r="K1" s="1">
        <f>VLOOKUP(Sheet3!$I$3,'County Table'!$D$7:$AE$3115,8,FALSE)</f>
        <v>109.39224905499999</v>
      </c>
      <c r="L1" s="2">
        <f>VLOOKUP(Sheet3!$I$3,'County Table'!$D$7:$AE$3115,9,FALSE)</f>
        <v>0.17696546106</v>
      </c>
      <c r="M1" s="2">
        <f>VLOOKUP(Sheet3!$I$3,'County Table'!$D$7:$AE$3115,10,FALSE)</f>
        <v>3.8100212815439785E-3</v>
      </c>
      <c r="N1" s="7">
        <f>VLOOKUP(Sheet3!$I$3,'County Table'!$D$7:$AE$3115,11,FALSE)</f>
        <v>0</v>
      </c>
      <c r="O1" s="2">
        <f>VLOOKUP(Sheet3!$I$3,'County Table'!$D$7:$AE$3115,12,FALSE)</f>
        <v>6.0002080938572226E-2</v>
      </c>
      <c r="P1">
        <f>(VLOOKUP(Sheet3!$I$3,'County Table'!$D$7:$AE$3115,13,FALSE))</f>
        <v>511318.30341498007</v>
      </c>
      <c r="Q1">
        <f>(VLOOKUP(Sheet3!$I$3,'County Table'!$D$7:$AE$3115,14,FALSE))</f>
        <v>16876.828579036443</v>
      </c>
      <c r="R1">
        <f>VLOOKUP(Sheet3!$I$3,'County Table'!$D$7:$AE$3115,15,FALSE)</f>
        <v>757085.06123822846</v>
      </c>
      <c r="S1"/>
      <c r="T1"/>
      <c r="V1">
        <f>VLOOKUP(Sheet3!$I$3,'County Table'!$D$7:$AE$3115,19,FALSE)</f>
        <v>1001</v>
      </c>
      <c r="W1">
        <f>VLOOKUP(Sheet3!$I$3,'County Table'!$D$7:$AE$3115,20,FALSE)</f>
        <v>0.44443594399181174</v>
      </c>
      <c r="X1">
        <f>VLOOKUP(Sheet3!$I$3,'County Table'!$D$7:$AE$3115,21,FALSE)</f>
        <v>0.25286298262028994</v>
      </c>
      <c r="Y1">
        <f>VLOOKUP(Sheet3!$I$3,'County Table'!$D$7:$AE$3115,22,FALSE)</f>
        <v>-1.0857937208313458E-3</v>
      </c>
      <c r="Z1">
        <f>VLOOKUP(Sheet3!$I$3,'County Table'!$D$7:$AE$3115,23,FALSE)</f>
        <v>0.67123108637029349</v>
      </c>
      <c r="AA1">
        <f>VLOOKUP(Sheet3!$I$3,'County Table'!$D$7:$AE$3115,24,FALSE)</f>
        <v>0.31530516643545953</v>
      </c>
      <c r="AB1">
        <f>VLOOKUP(Sheet3!$I$3,'County Table'!$D$7:$AE$3115,25,FALSE)</f>
        <v>0.43681736427926854</v>
      </c>
      <c r="AC1">
        <f>VLOOKUP(Sheet3!$I$3,'County Table'!$D$7:$AE$3115,26,FALSE)</f>
        <v>3.8100212815439785E-3</v>
      </c>
      <c r="AD1">
        <f>VLOOKUP(Sheet3!$I$3,'County Table'!$D$7:$AE$3115,27,FALSE)</f>
        <v>0</v>
      </c>
      <c r="AE1">
        <f>VLOOKUP(Sheet3!$I$3,'County Table'!$D$7:$AE$3115,28,FALSE)</f>
        <v>6.0002080938572226E-2</v>
      </c>
      <c r="AF1">
        <f>VLOOKUP(Sheet3!$I$3,'County Table'!$D$7:$AT$3115,29,FALSE)</f>
        <v>358550.91091389989</v>
      </c>
      <c r="AG1">
        <f>VLOOKUP(Sheet3!$I$3,'County Table'!$D$7:$AT$3115,30,FALSE)</f>
        <v>387.63314841765106</v>
      </c>
      <c r="AH1">
        <f>VLOOKUP(Sheet3!$I$3,'County Table'!$D$7:$AT$3115,31,FALSE)</f>
        <v>72854.450789613591</v>
      </c>
      <c r="AI1">
        <f>VLOOKUP(Sheet3!$I$3,'County Table'!$D$7:$AT$3115,32,FALSE)</f>
        <v>34246.761838391103</v>
      </c>
      <c r="AJ1">
        <f>VLOOKUP(Sheet3!$I$3,'County Table'!$D$7:$AT$3115,33,FALSE)</f>
        <v>6.0939582063444222</v>
      </c>
      <c r="AK1">
        <f>VLOOKUP(Sheet3!$I$3,'County Table'!$D$7:$AT$3115,34,FALSE)</f>
        <v>1115635.9721521283</v>
      </c>
      <c r="AL1">
        <f>VLOOKUP(Sheet3!$I$3,'County Table'!$D$7:$AT$3115,35,FALSE)</f>
        <v>1203.8125434740962</v>
      </c>
      <c r="AM1">
        <f>VLOOKUP(Sheet3!$I$3,'County Table'!$D$7:$AT$3115,36,FALSE)</f>
        <v>226252.84258186916</v>
      </c>
      <c r="AN1">
        <f>VLOOKUP(Sheet3!$I$3,'County Table'!$D$7:$AT$3115,37,FALSE)</f>
        <v>107248.52858799514</v>
      </c>
      <c r="AO1">
        <f>VLOOKUP(Sheet3!$I$3,'County Table'!$D$7:$AT$3115,38,FALSE)</f>
        <v>18.937074030827677</v>
      </c>
      <c r="AP1">
        <f>VLOOKUP(Sheet3!$I$3,'County Table'!$D$7:$AT$3115,39,FALSE)</f>
        <v>757085.06123822846</v>
      </c>
      <c r="AQ1">
        <f>VLOOKUP(Sheet3!$I$3,'County Table'!$D$7:$AT$3115,40,FALSE)</f>
        <v>816.17939505644517</v>
      </c>
      <c r="AR1">
        <f>VLOOKUP(Sheet3!$I$3,'County Table'!$D$7:$AT$3115,41,FALSE)</f>
        <v>153398.39179225557</v>
      </c>
      <c r="AS1">
        <f>VLOOKUP(Sheet3!$I$3,'County Table'!$D$7:$AT$3115,42,FALSE)</f>
        <v>73001.766749604038</v>
      </c>
      <c r="AT1">
        <f>VLOOKUP(Sheet3!$I$3,'County Table'!$D$7:$AT$3115,43,FALSE)</f>
        <v>12.843115824483256</v>
      </c>
      <c r="AU1">
        <f>VLOOKUP(Sheet3!$I$3,'County Table'!$D$7:$AV$3115,44,FALSE)</f>
        <v>96097161.943811357</v>
      </c>
      <c r="AV1">
        <f>VLOOKUP(Sheet3!$I$3,'County Table'!$D$7:$AV$3115,45,FALSE)</f>
        <v>3171831.1631441088</v>
      </c>
      <c r="AW1">
        <f>VLOOKUP(Sheet3!$I$3,'County Table'!$D$7:$BH$3115,46,FALSE)</f>
        <v>176591.06789705003</v>
      </c>
      <c r="AX1">
        <f>VLOOKUP(Sheet3!$I$3,'County Table'!$D$7:$BH$3115,47,FALSE)</f>
        <v>33188525.300571583</v>
      </c>
      <c r="AY1">
        <f>VLOOKUP(Sheet3!$I$3,'County Table'!$D$7:$BH$3115,48,FALSE)</f>
        <v>5828.6534269999001</v>
      </c>
      <c r="AZ1">
        <f>VLOOKUP(Sheet3!$I$3,'County Table'!$D$7:$BH$3115,49,FALSE)</f>
        <v>1095437.1250703612</v>
      </c>
      <c r="BA1">
        <f>VLOOKUP(Sheet3!$I$3,'County Table'!$D$7:$BH$3115,50,FALSE)</f>
        <v>687909.37131203013</v>
      </c>
      <c r="BB1">
        <f>VLOOKUP(Sheet3!$I$3,'County Table'!$D$7:$BH$3115,51,FALSE)</f>
        <v>129285687.24438293</v>
      </c>
      <c r="BC1">
        <f>VLOOKUP(Sheet3!$I$3,'County Table'!$D$7:$BH$3115,52,FALSE)</f>
        <v>22705.482006036342</v>
      </c>
      <c r="BD1">
        <f>VLOOKUP(Sheet3!$I$3,'County Table'!$D$7:$BH$3115,53,FALSE)</f>
        <v>4267268.2882144703</v>
      </c>
      <c r="BE1">
        <f>VLOOKUP(Sheet3!$I$3,'County Table'!$D$7:$BH$3115,54,FALSE)</f>
        <v>511318.30341498007</v>
      </c>
      <c r="BF1">
        <f>VLOOKUP(Sheet3!$I$3,'County Table'!$D$7:$BH$3115,55,FALSE)</f>
        <v>96097161.943811357</v>
      </c>
      <c r="BG1">
        <f>VLOOKUP(Sheet3!$I$3,'County Table'!$D$7:$BH$3115,56,FALSE)</f>
        <v>16876.828579036443</v>
      </c>
      <c r="BH1">
        <f>VLOOKUP(Sheet3!$I$3,'County Table'!$D$7:$BH$3115,57,FALSE)</f>
        <v>3171831.1631441088</v>
      </c>
      <c r="BI1">
        <f>VLOOKUP(Sheet3!$I$3,'County Table'!$D$7:$BN$3115,58,FALSE)</f>
        <v>3.2592278285747471</v>
      </c>
      <c r="BJ1">
        <f>VLOOKUP(Sheet3!$I$3,'County Table'!$D$7:$BN$3115,59,FALSE)</f>
        <v>12.685024341978258</v>
      </c>
      <c r="BK1">
        <f>VLOOKUP(Sheet3!$I$3,'County Table'!$D$7:$BN$3115,60,FALSE)</f>
        <v>9.42579651340351</v>
      </c>
      <c r="BL1">
        <f>VLOOKUP(Sheet3!$I$3,'County Table'!$D$7:$BN$3115,61,FALSE)</f>
        <v>45.010766617638872</v>
      </c>
      <c r="BM1">
        <f>VLOOKUP(Sheet3!$I$3,'County Table'!$D$7:$BN$3115,62,FALSE)</f>
        <v>45.131687457034737</v>
      </c>
      <c r="BN1">
        <f>VLOOKUP(Sheet3!$I$3,'County Table'!$D$7:$BN$3115,63,FALSE)</f>
        <v>0.12092083939586473</v>
      </c>
      <c r="BO1">
        <f>VLOOKUP(Sheet3!$I$3,'County Table'!$D$7:$CA$3115,64,FALSE)</f>
        <v>0.49550960008155931</v>
      </c>
      <c r="BP1">
        <f>VLOOKUP(Sheet3!$I$3,'County Table'!$D$7:$CA$3115,65,FALSE)</f>
        <v>1.9556792106249003E-2</v>
      </c>
      <c r="BQ1">
        <f>VLOOKUP(Sheet3!$I$3,'County Table'!$D$7:$CA$3115,66,FALSE)</f>
        <v>0.36584348220845064</v>
      </c>
      <c r="BR1">
        <f>VLOOKUP(Sheet3!$I$3,'County Table'!$D$7:$CA$3115,67,FALSE)</f>
        <v>0.20833333333333334</v>
      </c>
      <c r="BS1">
        <f>VLOOKUP(Sheet3!$I$3,'County Table'!$D$7:$CA$3115,68,FALSE)</f>
        <v>3.4482758620689655E-2</v>
      </c>
      <c r="BT1">
        <f>VLOOKUP(Sheet3!$I$3,'County Table'!$D$7:$CA$3115,69,FALSE)</f>
        <v>0.27777777777777779</v>
      </c>
      <c r="BU1">
        <f>VLOOKUP(Sheet3!$I$3,'County Table'!$D$7:$CA$3115,70,FALSE)</f>
        <v>-3.4629072388889692E-3</v>
      </c>
      <c r="BV1">
        <f>VLOOKUP(Sheet3!$I$3,'County Table'!$D$7:$CA$3115,71,FALSE)</f>
        <v>0.67123108637029349</v>
      </c>
      <c r="BW1">
        <f>VLOOKUP(Sheet3!$I$3,'County Table'!$D$7:$CA$3115,72,FALSE)</f>
        <v>0.32708004816956382</v>
      </c>
      <c r="BX1">
        <f>VLOOKUP(Sheet3!$I$3,'County Table'!$D$7:$CA$3115,73,FALSE)</f>
        <v>0.43681736427926854</v>
      </c>
      <c r="BY1">
        <f>VLOOKUP(Sheet3!$I$3,'County Table'!$D$7:$CA$3115,74,FALSE)</f>
        <v>4.3422636532032724E-2</v>
      </c>
      <c r="BZ1">
        <f>VLOOKUP(Sheet3!$I$3,'County Table'!$D$7:$CA$3115,75,FALSE)</f>
        <v>0</v>
      </c>
      <c r="CA1">
        <f>VLOOKUP(Sheet3!$I$3,'County Table'!$D$7:$CA$3115,76,FALSE)</f>
        <v>3.2650478740033122E-2</v>
      </c>
    </row>
    <row r="3" spans="1:82" x14ac:dyDescent="0.3">
      <c r="H3" s="1" t="s">
        <v>1902</v>
      </c>
    </row>
    <row r="4" spans="1:82" x14ac:dyDescent="0.3">
      <c r="G4" s="3" t="s">
        <v>1911</v>
      </c>
      <c r="J4" s="1" t="s">
        <v>1912</v>
      </c>
      <c r="M4" s="2" t="s">
        <v>1913</v>
      </c>
      <c r="R4" s="3" t="s">
        <v>1914</v>
      </c>
      <c r="V4" t="s">
        <v>0</v>
      </c>
      <c r="BM4" t="s">
        <v>3746</v>
      </c>
    </row>
    <row r="5" spans="1:82" x14ac:dyDescent="0.3">
      <c r="A5" t="s">
        <v>1926</v>
      </c>
      <c r="E5" s="2" t="s">
        <v>1898</v>
      </c>
      <c r="G5" s="3" t="s">
        <v>1915</v>
      </c>
      <c r="H5" s="1" t="s">
        <v>1903</v>
      </c>
      <c r="I5" s="1" t="s">
        <v>1899</v>
      </c>
      <c r="J5" s="1" t="s">
        <v>1905</v>
      </c>
      <c r="K5" s="1" t="s">
        <v>1907</v>
      </c>
      <c r="L5" s="2" t="s">
        <v>1896</v>
      </c>
      <c r="M5" s="2" t="s">
        <v>1901</v>
      </c>
      <c r="N5" s="7" t="s">
        <v>1897</v>
      </c>
      <c r="O5" s="2" t="s">
        <v>1900</v>
      </c>
      <c r="P5" s="3" t="s">
        <v>1922</v>
      </c>
      <c r="Q5" s="3" t="s">
        <v>1924</v>
      </c>
      <c r="R5" s="3" t="s">
        <v>1917</v>
      </c>
      <c r="S5" s="3" t="s">
        <v>1919</v>
      </c>
      <c r="T5" s="3" t="s">
        <v>1921</v>
      </c>
      <c r="W5" s="2" t="s">
        <v>1898</v>
      </c>
      <c r="X5" s="2" t="s">
        <v>1903</v>
      </c>
      <c r="Y5" s="2" t="s">
        <v>1899</v>
      </c>
      <c r="Z5" s="2" t="s">
        <v>1905</v>
      </c>
      <c r="AA5" s="2" t="s">
        <v>1907</v>
      </c>
      <c r="AB5" s="2" t="s">
        <v>1896</v>
      </c>
      <c r="AC5" s="2" t="s">
        <v>1901</v>
      </c>
      <c r="AD5" s="2" t="s">
        <v>1897</v>
      </c>
      <c r="AE5" s="2" t="s">
        <v>1900</v>
      </c>
      <c r="BI5" t="s">
        <v>1977</v>
      </c>
      <c r="BJ5" t="s">
        <v>1978</v>
      </c>
      <c r="BL5" t="s">
        <v>1979</v>
      </c>
      <c r="BM5" t="s">
        <v>1980</v>
      </c>
      <c r="BO5" t="s">
        <v>3749</v>
      </c>
      <c r="BP5" t="s">
        <v>3749</v>
      </c>
      <c r="BQ5" t="s">
        <v>2001</v>
      </c>
      <c r="BR5" t="s">
        <v>2001</v>
      </c>
      <c r="BS5" t="s">
        <v>2001</v>
      </c>
      <c r="BT5" t="s">
        <v>2001</v>
      </c>
      <c r="BU5" t="s">
        <v>3747</v>
      </c>
      <c r="BV5" t="s">
        <v>2001</v>
      </c>
      <c r="BW5" t="s">
        <v>2001</v>
      </c>
      <c r="BX5" t="s">
        <v>2001</v>
      </c>
      <c r="BY5" t="s">
        <v>2001</v>
      </c>
      <c r="BZ5" t="s">
        <v>2001</v>
      </c>
      <c r="CA5" t="s">
        <v>2001</v>
      </c>
    </row>
    <row r="6" spans="1:82" ht="15" thickBot="1" x14ac:dyDescent="0.35">
      <c r="A6" t="s">
        <v>1925</v>
      </c>
      <c r="B6" t="s">
        <v>1</v>
      </c>
      <c r="C6" t="s">
        <v>2</v>
      </c>
      <c r="D6" t="s">
        <v>3</v>
      </c>
      <c r="E6" s="2" t="s">
        <v>1895</v>
      </c>
      <c r="G6" s="4" t="s">
        <v>1916</v>
      </c>
      <c r="H6" s="1" t="s">
        <v>1904</v>
      </c>
      <c r="I6" s="1" t="s">
        <v>1904</v>
      </c>
      <c r="J6" s="1" t="s">
        <v>1906</v>
      </c>
      <c r="K6" s="1" t="s">
        <v>1908</v>
      </c>
      <c r="L6" s="2" t="s">
        <v>1909</v>
      </c>
      <c r="M6" s="2" t="s">
        <v>0</v>
      </c>
      <c r="N6" s="7" t="s">
        <v>1910</v>
      </c>
      <c r="O6" s="2" t="s">
        <v>0</v>
      </c>
      <c r="P6" s="3" t="s">
        <v>1923</v>
      </c>
      <c r="Q6" s="3" t="s">
        <v>1923</v>
      </c>
      <c r="R6" s="3" t="s">
        <v>1918</v>
      </c>
      <c r="S6" s="3" t="s">
        <v>1920</v>
      </c>
      <c r="T6" s="3" t="s">
        <v>1918</v>
      </c>
      <c r="V6" t="s">
        <v>3</v>
      </c>
      <c r="W6" s="2" t="s">
        <v>1895</v>
      </c>
      <c r="X6" s="2" t="s">
        <v>1904</v>
      </c>
      <c r="Y6" s="2" t="s">
        <v>1904</v>
      </c>
      <c r="Z6" s="2" t="s">
        <v>1906</v>
      </c>
      <c r="AA6" s="2" t="s">
        <v>1908</v>
      </c>
      <c r="AB6" s="2" t="s">
        <v>1909</v>
      </c>
      <c r="AC6" s="2" t="s">
        <v>0</v>
      </c>
      <c r="AD6" s="2" t="s">
        <v>1910</v>
      </c>
      <c r="AE6" s="2" t="s">
        <v>0</v>
      </c>
      <c r="AF6" t="s">
        <v>1955</v>
      </c>
      <c r="AG6" t="s">
        <v>1956</v>
      </c>
      <c r="AH6" t="s">
        <v>1957</v>
      </c>
      <c r="AI6" t="s">
        <v>1958</v>
      </c>
      <c r="AJ6" t="s">
        <v>1959</v>
      </c>
      <c r="AK6" t="s">
        <v>1960</v>
      </c>
      <c r="AL6" t="s">
        <v>1956</v>
      </c>
      <c r="AM6" t="s">
        <v>1957</v>
      </c>
      <c r="AN6" t="s">
        <v>1958</v>
      </c>
      <c r="AO6" t="s">
        <v>1959</v>
      </c>
      <c r="AP6" t="s">
        <v>1961</v>
      </c>
      <c r="AQ6" t="s">
        <v>1956</v>
      </c>
      <c r="AR6" t="s">
        <v>1957</v>
      </c>
      <c r="AS6" t="s">
        <v>1958</v>
      </c>
      <c r="AT6" t="s">
        <v>1959</v>
      </c>
      <c r="AU6" t="s">
        <v>1962</v>
      </c>
      <c r="AV6" t="s">
        <v>1963</v>
      </c>
      <c r="AW6" t="s">
        <v>1965</v>
      </c>
      <c r="AX6" t="s">
        <v>1975</v>
      </c>
      <c r="AY6" t="s">
        <v>1976</v>
      </c>
      <c r="AZ6" t="s">
        <v>1974</v>
      </c>
      <c r="BA6" t="s">
        <v>1968</v>
      </c>
      <c r="BB6" t="s">
        <v>1973</v>
      </c>
      <c r="BC6" t="s">
        <v>1969</v>
      </c>
      <c r="BD6" t="s">
        <v>1972</v>
      </c>
      <c r="BE6" t="s">
        <v>1966</v>
      </c>
      <c r="BF6" t="s">
        <v>1967</v>
      </c>
      <c r="BG6" t="s">
        <v>1970</v>
      </c>
      <c r="BH6" t="s">
        <v>1971</v>
      </c>
      <c r="BI6">
        <v>2010</v>
      </c>
      <c r="BJ6">
        <v>2060</v>
      </c>
      <c r="BK6" t="s">
        <v>1981</v>
      </c>
      <c r="BL6">
        <v>2010</v>
      </c>
      <c r="BM6">
        <v>2060</v>
      </c>
      <c r="BN6" t="s">
        <v>1981</v>
      </c>
      <c r="BO6" t="s">
        <v>1991</v>
      </c>
      <c r="BP6" t="s">
        <v>1992</v>
      </c>
      <c r="BQ6" t="s">
        <v>1993</v>
      </c>
      <c r="BR6" t="s">
        <v>1994</v>
      </c>
      <c r="BS6" t="s">
        <v>1995</v>
      </c>
      <c r="BT6" t="s">
        <v>1996</v>
      </c>
      <c r="BU6" t="s">
        <v>1997</v>
      </c>
      <c r="BV6" t="s">
        <v>1998</v>
      </c>
      <c r="BW6" t="s">
        <v>1999</v>
      </c>
      <c r="BX6" t="s">
        <v>1896</v>
      </c>
      <c r="BY6" t="s">
        <v>1901</v>
      </c>
      <c r="BZ6" t="s">
        <v>1897</v>
      </c>
      <c r="CA6" t="s">
        <v>2000</v>
      </c>
      <c r="CC6" t="s">
        <v>1901</v>
      </c>
      <c r="CD6" t="s">
        <v>2000</v>
      </c>
    </row>
    <row r="7" spans="1:82" x14ac:dyDescent="0.3">
      <c r="A7">
        <v>0</v>
      </c>
      <c r="B7" t="s">
        <v>4</v>
      </c>
      <c r="C7" t="s">
        <v>5</v>
      </c>
      <c r="D7">
        <v>1001</v>
      </c>
      <c r="E7" s="2">
        <f t="shared" ref="E7:E17" si="0">BO7</f>
        <v>0.49550960008155931</v>
      </c>
      <c r="F7" s="2" t="s">
        <v>1937</v>
      </c>
      <c r="G7" s="3">
        <v>12432</v>
      </c>
      <c r="H7" s="1">
        <v>9.42579651340351</v>
      </c>
      <c r="I7" s="1">
        <f>BN7</f>
        <v>0.12092083939586473</v>
      </c>
      <c r="J7" s="1">
        <v>2.3537484965700002</v>
      </c>
      <c r="K7" s="1">
        <v>109.39224905499999</v>
      </c>
      <c r="L7" s="2">
        <v>0.17696546106</v>
      </c>
      <c r="M7" s="2">
        <v>3.8100212815439785E-3</v>
      </c>
      <c r="N7" s="21">
        <v>0</v>
      </c>
      <c r="O7" s="2">
        <v>6.0002080938572226E-2</v>
      </c>
      <c r="P7" s="3">
        <v>511318.30341498007</v>
      </c>
      <c r="Q7" s="3">
        <v>16876.828579036443</v>
      </c>
      <c r="R7" s="3">
        <v>757085.06123822846</v>
      </c>
      <c r="S7" s="3">
        <v>816.17939505644517</v>
      </c>
      <c r="T7" s="3">
        <v>226400.15854185962</v>
      </c>
      <c r="V7">
        <v>1001</v>
      </c>
      <c r="W7" s="2">
        <v>0.44443594399181174</v>
      </c>
      <c r="X7" s="2">
        <v>0.25286298262028994</v>
      </c>
      <c r="Y7" s="2">
        <v>-1.0857937208313458E-3</v>
      </c>
      <c r="Z7" s="2">
        <v>0.67123108637029349</v>
      </c>
      <c r="AA7" s="2">
        <v>0.31530516643545953</v>
      </c>
      <c r="AB7" s="2">
        <v>0.43681736427926854</v>
      </c>
      <c r="AC7" s="2">
        <v>3.8100212815439785E-3</v>
      </c>
      <c r="AD7" s="2">
        <v>0</v>
      </c>
      <c r="AE7" s="2">
        <v>6.0002080938572226E-2</v>
      </c>
      <c r="AF7">
        <v>358550.91091389989</v>
      </c>
      <c r="AG7">
        <v>387.63314841765106</v>
      </c>
      <c r="AH7">
        <v>72854.450789613591</v>
      </c>
      <c r="AI7">
        <v>34246.761838391103</v>
      </c>
      <c r="AJ7">
        <v>6.0939582063444222</v>
      </c>
      <c r="AK7">
        <v>1115635.9721521283</v>
      </c>
      <c r="AL7">
        <v>1203.8125434740962</v>
      </c>
      <c r="AM7">
        <v>226252.84258186916</v>
      </c>
      <c r="AN7">
        <v>107248.52858799514</v>
      </c>
      <c r="AO7">
        <v>18.937074030827677</v>
      </c>
      <c r="AP7">
        <v>757085.06123822846</v>
      </c>
      <c r="AQ7">
        <v>816.17939505644517</v>
      </c>
      <c r="AR7">
        <v>153398.39179225557</v>
      </c>
      <c r="AS7">
        <v>73001.766749604038</v>
      </c>
      <c r="AT7">
        <v>12.843115824483256</v>
      </c>
      <c r="AU7" s="3">
        <v>96097161.943811357</v>
      </c>
      <c r="AV7" s="3">
        <v>3171831.1631441088</v>
      </c>
      <c r="AW7">
        <v>176591.06789705003</v>
      </c>
      <c r="AX7">
        <v>33188525.300571583</v>
      </c>
      <c r="AY7">
        <v>5828.6534269999001</v>
      </c>
      <c r="AZ7">
        <v>1095437.1250703612</v>
      </c>
      <c r="BA7">
        <v>687909.37131203013</v>
      </c>
      <c r="BB7">
        <v>129285687.24438293</v>
      </c>
      <c r="BC7">
        <v>22705.482006036342</v>
      </c>
      <c r="BD7">
        <v>4267268.2882144703</v>
      </c>
      <c r="BE7">
        <v>511318.30341498007</v>
      </c>
      <c r="BF7">
        <v>96097161.943811357</v>
      </c>
      <c r="BG7">
        <v>16876.828579036443</v>
      </c>
      <c r="BH7">
        <v>3171831.1631441088</v>
      </c>
      <c r="BI7">
        <v>3.2592278285747471</v>
      </c>
      <c r="BJ7">
        <v>12.685024341978258</v>
      </c>
      <c r="BK7">
        <v>9.42579651340351</v>
      </c>
      <c r="BL7">
        <v>45.010766617638872</v>
      </c>
      <c r="BM7">
        <v>45.131687457034737</v>
      </c>
      <c r="BN7">
        <f t="shared" ref="BN7:BN70" si="1">IF(BL7=-999,-999,BM7-BL7)</f>
        <v>0.12092083939586473</v>
      </c>
      <c r="BO7">
        <v>0.49550960008155931</v>
      </c>
      <c r="BP7">
        <v>1.9556792106249003E-2</v>
      </c>
      <c r="BQ7">
        <v>0.36584348220845064</v>
      </c>
      <c r="BR7">
        <v>0.20833333333333334</v>
      </c>
      <c r="BS7">
        <v>3.4482758620689655E-2</v>
      </c>
      <c r="BT7">
        <v>0.27777777777777779</v>
      </c>
      <c r="BU7">
        <v>-3.4629072388889692E-3</v>
      </c>
      <c r="BV7">
        <v>0.67123108637029349</v>
      </c>
      <c r="BW7">
        <v>0.32708004816956382</v>
      </c>
      <c r="BX7">
        <v>0.43681736427926854</v>
      </c>
      <c r="BY7">
        <f t="shared" ref="BY7:BY70" si="2">IF(I7=-999,-999,CC7)</f>
        <v>4.3422636532032724E-2</v>
      </c>
      <c r="BZ7">
        <v>0</v>
      </c>
      <c r="CA7">
        <f t="shared" ref="CA7:CA70" si="3">IF(I7=-999,-999,CD7)</f>
        <v>3.2650478740033122E-2</v>
      </c>
      <c r="CC7">
        <v>4.3422636532032724E-2</v>
      </c>
      <c r="CD7">
        <v>3.2650478740033122E-2</v>
      </c>
    </row>
    <row r="8" spans="1:82" x14ac:dyDescent="0.3">
      <c r="A8">
        <v>0</v>
      </c>
      <c r="B8" t="s">
        <v>4</v>
      </c>
      <c r="C8" t="s">
        <v>6</v>
      </c>
      <c r="D8">
        <v>1003</v>
      </c>
      <c r="E8" s="2">
        <f t="shared" si="0"/>
        <v>0.75271041489556367</v>
      </c>
      <c r="F8" s="2" t="s">
        <v>1942</v>
      </c>
      <c r="G8" s="3">
        <v>74271</v>
      </c>
      <c r="H8" s="1">
        <v>16.102684463318312</v>
      </c>
      <c r="I8" s="1">
        <f t="shared" ref="I8:I71" si="4">BN8</f>
        <v>-7.1302764448722087</v>
      </c>
      <c r="J8" s="1">
        <v>2.1415121982100001</v>
      </c>
      <c r="K8" s="1">
        <v>155.31337486800001</v>
      </c>
      <c r="L8" s="2">
        <v>0.23255679139000018</v>
      </c>
      <c r="M8" s="2">
        <v>8.5144071073201599E-2</v>
      </c>
      <c r="N8" s="7">
        <v>2.95778190754E-2</v>
      </c>
      <c r="O8" s="2">
        <v>0.13457409302010936</v>
      </c>
      <c r="P8" s="3">
        <v>2589882.5856034001</v>
      </c>
      <c r="Q8" s="3">
        <v>85482.964613505217</v>
      </c>
      <c r="R8" s="3">
        <v>9507746.6411213893</v>
      </c>
      <c r="S8" s="3">
        <v>10419.09110236137</v>
      </c>
      <c r="T8" s="3">
        <v>2846910.1946445368</v>
      </c>
      <c r="V8">
        <v>1003</v>
      </c>
      <c r="W8" s="2">
        <v>0.64890016238285642</v>
      </c>
      <c r="X8" s="2">
        <v>0.43198182941865954</v>
      </c>
      <c r="Y8" s="2">
        <v>0.19364068699414186</v>
      </c>
      <c r="Z8" s="2">
        <v>0.6107065225424283</v>
      </c>
      <c r="AA8" s="2">
        <v>0.44766525906041182</v>
      </c>
      <c r="AB8" s="2">
        <v>0.57403769103724323</v>
      </c>
      <c r="AC8" s="2">
        <v>8.5144071073201599E-2</v>
      </c>
      <c r="AD8" s="2">
        <v>6.1199161739255346E-2</v>
      </c>
      <c r="AE8" s="2">
        <v>0.13457409302010936</v>
      </c>
      <c r="AF8">
        <v>3806025.7234667479</v>
      </c>
      <c r="AG8">
        <v>4203.5647828523361</v>
      </c>
      <c r="AH8">
        <v>790046.99382237636</v>
      </c>
      <c r="AI8">
        <v>345670.26638023549</v>
      </c>
      <c r="AJ8">
        <v>65.622911579683276</v>
      </c>
      <c r="AK8">
        <v>13313772.364588138</v>
      </c>
      <c r="AL8">
        <v>14622.655885213708</v>
      </c>
      <c r="AM8">
        <v>2748282.926657584</v>
      </c>
      <c r="AN8">
        <v>1234344.5281895651</v>
      </c>
      <c r="AO8">
        <v>228.6932847927261</v>
      </c>
      <c r="AP8">
        <v>9507746.6411213893</v>
      </c>
      <c r="AQ8">
        <v>10419.091102361372</v>
      </c>
      <c r="AR8">
        <v>1958235.9328352078</v>
      </c>
      <c r="AS8">
        <v>888674.2618093295</v>
      </c>
      <c r="AT8">
        <v>163.07037321304284</v>
      </c>
      <c r="AU8" s="3">
        <v>486742533.13830304</v>
      </c>
      <c r="AV8" s="3">
        <v>16065668.36946217</v>
      </c>
      <c r="AW8">
        <v>1063262.2985881001</v>
      </c>
      <c r="AX8">
        <v>199829516.39664754</v>
      </c>
      <c r="AY8">
        <v>35094.569132331802</v>
      </c>
      <c r="AZ8">
        <v>6595673.3227304388</v>
      </c>
      <c r="BA8">
        <v>3653144.8841915</v>
      </c>
      <c r="BB8">
        <v>686572049.53495049</v>
      </c>
      <c r="BC8">
        <v>120577.53374583702</v>
      </c>
      <c r="BD8">
        <v>22661341.69219261</v>
      </c>
      <c r="BE8">
        <v>2589882.5856034001</v>
      </c>
      <c r="BF8">
        <v>486742533.13830304</v>
      </c>
      <c r="BG8">
        <v>85482.964613505217</v>
      </c>
      <c r="BH8">
        <v>16065668.36946217</v>
      </c>
      <c r="BI8">
        <v>5.3376488634195756</v>
      </c>
      <c r="BJ8">
        <v>21.440333326737885</v>
      </c>
      <c r="BK8">
        <v>16.102684463318312</v>
      </c>
      <c r="BL8">
        <v>49.333960772041273</v>
      </c>
      <c r="BM8">
        <v>42.203684327169064</v>
      </c>
      <c r="BN8">
        <f t="shared" si="1"/>
        <v>-7.1302764448722087</v>
      </c>
      <c r="BO8">
        <v>0.75271041489556367</v>
      </c>
      <c r="BP8">
        <v>4.8652902237433897E-2</v>
      </c>
      <c r="BQ8">
        <v>0.81920226870316437</v>
      </c>
      <c r="BR8">
        <v>0.39285714285714285</v>
      </c>
      <c r="BS8">
        <v>6.8965517241379309E-2</v>
      </c>
      <c r="BT8">
        <v>0.27777777777777779</v>
      </c>
      <c r="BU8">
        <v>0.20419545580058121</v>
      </c>
      <c r="BV8">
        <v>0.6107065225424283</v>
      </c>
      <c r="BW8">
        <v>0.46438304881785458</v>
      </c>
      <c r="BX8">
        <v>0.57403769103724323</v>
      </c>
      <c r="BY8">
        <f t="shared" si="2"/>
        <v>0.13584280522683143</v>
      </c>
      <c r="BZ8">
        <v>6.1199161739255346E-2</v>
      </c>
      <c r="CA8">
        <f t="shared" si="3"/>
        <v>5.6574277850891308E-2</v>
      </c>
      <c r="CC8">
        <v>0.13584280522683143</v>
      </c>
      <c r="CD8">
        <v>5.6574277850891308E-2</v>
      </c>
    </row>
    <row r="9" spans="1:82" x14ac:dyDescent="0.3">
      <c r="A9">
        <v>0</v>
      </c>
      <c r="B9" t="s">
        <v>4</v>
      </c>
      <c r="C9" t="s">
        <v>7</v>
      </c>
      <c r="D9">
        <v>1005</v>
      </c>
      <c r="E9" s="2">
        <f t="shared" si="0"/>
        <v>0.61472254212816158</v>
      </c>
      <c r="F9" s="2" t="s">
        <v>1939</v>
      </c>
      <c r="G9" s="3">
        <v>1724</v>
      </c>
      <c r="H9" s="1">
        <v>0.57090388535015302</v>
      </c>
      <c r="I9" s="1">
        <f t="shared" si="4"/>
        <v>-10.018591068650409</v>
      </c>
      <c r="J9" s="1">
        <v>2.3435360858599998</v>
      </c>
      <c r="K9" s="1">
        <v>154.99207912099999</v>
      </c>
      <c r="L9" s="2">
        <v>0.19133859308000001</v>
      </c>
      <c r="M9" s="2">
        <v>4.1905134331839634E-3</v>
      </c>
      <c r="N9" s="7">
        <v>0</v>
      </c>
      <c r="O9" s="2">
        <v>3.7696807608094157E-2</v>
      </c>
      <c r="P9" s="3">
        <v>24322.560285304004</v>
      </c>
      <c r="Q9" s="3">
        <v>802.80263350011182</v>
      </c>
      <c r="R9" s="3">
        <v>24264.625835822284</v>
      </c>
      <c r="S9" s="3">
        <v>25.379695205963031</v>
      </c>
      <c r="T9" s="3">
        <v>6973.5013721103751</v>
      </c>
      <c r="V9">
        <v>1005</v>
      </c>
      <c r="W9" s="2">
        <v>0.49302072548123016</v>
      </c>
      <c r="X9" s="2">
        <v>1.5315465280188336E-2</v>
      </c>
      <c r="Y9" s="2">
        <v>0.2844840212251209</v>
      </c>
      <c r="Z9" s="2">
        <v>0.66831875841965538</v>
      </c>
      <c r="AA9" s="2">
        <v>0.44673917691238035</v>
      </c>
      <c r="AB9" s="2">
        <v>0.47229566387404465</v>
      </c>
      <c r="AC9" s="2">
        <v>4.1905134331839634E-3</v>
      </c>
      <c r="AD9" s="2">
        <v>0</v>
      </c>
      <c r="AE9" s="2">
        <v>3.7696807608094157E-2</v>
      </c>
      <c r="AF9">
        <v>197778.75901891952</v>
      </c>
      <c r="AG9">
        <v>215.02476321564632</v>
      </c>
      <c r="AH9">
        <v>40413.238894017362</v>
      </c>
      <c r="AI9">
        <v>15867.153553881735</v>
      </c>
      <c r="AJ9">
        <v>3.3741419096753384</v>
      </c>
      <c r="AK9">
        <v>222043.3848547418</v>
      </c>
      <c r="AL9">
        <v>240.40445842160935</v>
      </c>
      <c r="AM9">
        <v>45183.274075441048</v>
      </c>
      <c r="AN9">
        <v>18070.619744568416</v>
      </c>
      <c r="AO9">
        <v>3.7775624707736712</v>
      </c>
      <c r="AP9">
        <v>24264.625835822284</v>
      </c>
      <c r="AQ9">
        <v>25.379695205963031</v>
      </c>
      <c r="AR9">
        <v>4770.0351814236856</v>
      </c>
      <c r="AS9">
        <v>2203.4661906866804</v>
      </c>
      <c r="AT9">
        <v>0.4034205610983328</v>
      </c>
      <c r="AU9" s="3">
        <v>4571181.9800200341</v>
      </c>
      <c r="AV9" s="3">
        <v>150878.72694001102</v>
      </c>
      <c r="AW9">
        <v>65439.063792655994</v>
      </c>
      <c r="AX9">
        <v>12298617.649191767</v>
      </c>
      <c r="AY9">
        <v>2159.9145867167681</v>
      </c>
      <c r="AZ9">
        <v>405934.34742754936</v>
      </c>
      <c r="BA9">
        <v>89761.624077960005</v>
      </c>
      <c r="BB9">
        <v>16869799.629211802</v>
      </c>
      <c r="BC9">
        <v>2962.7172202168799</v>
      </c>
      <c r="BD9">
        <v>556813.07436756045</v>
      </c>
      <c r="BE9">
        <v>24322.560285304004</v>
      </c>
      <c r="BF9">
        <v>4571181.9800200341</v>
      </c>
      <c r="BG9">
        <v>802.80263350011182</v>
      </c>
      <c r="BH9">
        <v>150878.72694001102</v>
      </c>
      <c r="BI9">
        <v>0.75639791855151473</v>
      </c>
      <c r="BJ9">
        <v>1.3273018039016677</v>
      </c>
      <c r="BK9">
        <v>0.57090388535015302</v>
      </c>
      <c r="BL9">
        <v>48.022478328867166</v>
      </c>
      <c r="BM9">
        <v>38.003887260216757</v>
      </c>
      <c r="BN9">
        <f t="shared" si="1"/>
        <v>-10.018591068650409</v>
      </c>
      <c r="BO9">
        <v>0.61472254212816158</v>
      </c>
      <c r="BP9">
        <v>5.6306727927156498E-3</v>
      </c>
      <c r="BQ9">
        <v>0.48047285684589003</v>
      </c>
      <c r="BR9">
        <v>0.17857142857142858</v>
      </c>
      <c r="BS9">
        <v>3.4482758620689655E-2</v>
      </c>
      <c r="BT9">
        <v>0.27777777777777779</v>
      </c>
      <c r="BU9">
        <v>0.28691044247154246</v>
      </c>
      <c r="BV9">
        <v>0.66831875841965538</v>
      </c>
      <c r="BW9">
        <v>0.46342238268919128</v>
      </c>
      <c r="BX9">
        <v>0.47229566387404465</v>
      </c>
      <c r="BY9">
        <f t="shared" si="2"/>
        <v>0.10207303175853388</v>
      </c>
      <c r="BZ9">
        <v>0</v>
      </c>
      <c r="CA9">
        <f t="shared" si="3"/>
        <v>1.9223419816890699E-2</v>
      </c>
      <c r="CC9">
        <v>0.10207303175853388</v>
      </c>
      <c r="CD9">
        <v>1.9223419816890699E-2</v>
      </c>
    </row>
    <row r="10" spans="1:82" x14ac:dyDescent="0.3">
      <c r="A10">
        <v>0</v>
      </c>
      <c r="B10" t="s">
        <v>4</v>
      </c>
      <c r="C10" t="s">
        <v>8</v>
      </c>
      <c r="D10">
        <v>1007</v>
      </c>
      <c r="E10" s="2">
        <f t="shared" si="0"/>
        <v>0.55981912121945565</v>
      </c>
      <c r="F10" s="2" t="s">
        <v>1938</v>
      </c>
      <c r="G10" s="3">
        <v>2393</v>
      </c>
      <c r="H10" s="1">
        <v>1.6217330085335804</v>
      </c>
      <c r="I10" s="1">
        <f t="shared" si="4"/>
        <v>-8.343396365315634</v>
      </c>
      <c r="J10" s="1">
        <v>2.5517313652000002</v>
      </c>
      <c r="K10" s="1">
        <v>128.52892450300001</v>
      </c>
      <c r="L10" s="2">
        <v>0.16913464613000007</v>
      </c>
      <c r="M10" s="2">
        <v>3.5479350269794849E-3</v>
      </c>
      <c r="N10" s="22">
        <v>0</v>
      </c>
      <c r="O10" s="2">
        <v>6.1037557738275156E-2</v>
      </c>
      <c r="P10" s="3">
        <v>97882.576937919992</v>
      </c>
      <c r="Q10" s="3">
        <v>3230.7614666297604</v>
      </c>
      <c r="R10" s="3">
        <v>24106.964668308086</v>
      </c>
      <c r="S10" s="3">
        <v>17.339515983030338</v>
      </c>
      <c r="T10" s="3">
        <v>7011.379582424076</v>
      </c>
      <c r="V10">
        <v>1007</v>
      </c>
      <c r="W10" s="2">
        <v>0.45795206215564704</v>
      </c>
      <c r="X10" s="2">
        <v>4.3505739272903632E-2</v>
      </c>
      <c r="Y10" s="2">
        <v>0.16809376785519642</v>
      </c>
      <c r="Z10" s="2">
        <v>0.72769092317396189</v>
      </c>
      <c r="AA10" s="2">
        <v>0.37046348605387519</v>
      </c>
      <c r="AB10" s="2">
        <v>0.41748796566446456</v>
      </c>
      <c r="AC10" s="2">
        <v>3.5479350269794849E-3</v>
      </c>
      <c r="AD10" s="2">
        <v>0</v>
      </c>
      <c r="AE10" s="2">
        <v>6.1037557738275156E-2</v>
      </c>
      <c r="AF10">
        <v>25625.856958372802</v>
      </c>
      <c r="AG10">
        <v>19.447203038857328</v>
      </c>
      <c r="AH10">
        <v>3655.0416355608554</v>
      </c>
      <c r="AI10">
        <v>3756.7942962051247</v>
      </c>
      <c r="AJ10">
        <v>0.34858831597408596</v>
      </c>
      <c r="AK10">
        <v>49732.821626680889</v>
      </c>
      <c r="AL10">
        <v>36.786719021887663</v>
      </c>
      <c r="AM10">
        <v>6913.9500108072252</v>
      </c>
      <c r="AN10">
        <v>7509.2655033828296</v>
      </c>
      <c r="AO10">
        <v>0.6664585464446463</v>
      </c>
      <c r="AP10">
        <v>24106.964668308086</v>
      </c>
      <c r="AQ10">
        <v>17.339515983030335</v>
      </c>
      <c r="AR10">
        <v>3258.9083752463698</v>
      </c>
      <c r="AS10">
        <v>3752.4712071777049</v>
      </c>
      <c r="AT10">
        <v>0.31787023047056034</v>
      </c>
      <c r="AU10" s="3">
        <v>18396051.509712685</v>
      </c>
      <c r="AV10" s="3">
        <v>607189.31003839721</v>
      </c>
      <c r="AW10">
        <v>86129.241250590014</v>
      </c>
      <c r="AX10">
        <v>16187129.600635886</v>
      </c>
      <c r="AY10">
        <v>2842.8249693400203</v>
      </c>
      <c r="AZ10">
        <v>534280.52473776345</v>
      </c>
      <c r="BA10">
        <v>184011.81818851002</v>
      </c>
      <c r="BB10">
        <v>34583181.110348575</v>
      </c>
      <c r="BC10">
        <v>6073.5864359697807</v>
      </c>
      <c r="BD10">
        <v>1141469.8347761605</v>
      </c>
      <c r="BE10">
        <v>97882.576937919992</v>
      </c>
      <c r="BF10">
        <v>18396051.509712685</v>
      </c>
      <c r="BG10">
        <v>3230.7614666297604</v>
      </c>
      <c r="BH10">
        <v>607189.31003839721</v>
      </c>
      <c r="BI10">
        <v>1.169392678309908</v>
      </c>
      <c r="BJ10">
        <v>2.7911256868434884</v>
      </c>
      <c r="BK10">
        <v>1.6217330085335804</v>
      </c>
      <c r="BL10">
        <v>59.057629980498611</v>
      </c>
      <c r="BM10">
        <v>50.714233615182977</v>
      </c>
      <c r="BN10">
        <f t="shared" si="1"/>
        <v>-8.343396365315634</v>
      </c>
      <c r="BO10">
        <v>0.55981912121945565</v>
      </c>
      <c r="BP10">
        <v>7.9275488125123209E-3</v>
      </c>
      <c r="BQ10">
        <v>0.29134854403918087</v>
      </c>
      <c r="BR10">
        <v>0.1785714285714286</v>
      </c>
      <c r="BS10">
        <v>6.8965517241379309E-2</v>
      </c>
      <c r="BT10">
        <v>0.27777777777777779</v>
      </c>
      <c r="BU10">
        <v>0.23893654571636633</v>
      </c>
      <c r="BV10">
        <v>0.72769092317396189</v>
      </c>
      <c r="BW10">
        <v>0.3842982220475884</v>
      </c>
      <c r="BX10">
        <v>0.41748796566446456</v>
      </c>
      <c r="BY10">
        <f t="shared" si="2"/>
        <v>9.2710203729618537E-2</v>
      </c>
      <c r="BZ10">
        <v>0</v>
      </c>
      <c r="CA10">
        <f t="shared" si="3"/>
        <v>3.4326397651132719E-2</v>
      </c>
      <c r="CC10">
        <v>9.2710203729618537E-2</v>
      </c>
      <c r="CD10">
        <v>3.4326397651132719E-2</v>
      </c>
    </row>
    <row r="11" spans="1:82" x14ac:dyDescent="0.3">
      <c r="A11">
        <v>0</v>
      </c>
      <c r="B11" t="s">
        <v>4</v>
      </c>
      <c r="C11" t="s">
        <v>9</v>
      </c>
      <c r="D11">
        <v>1009</v>
      </c>
      <c r="E11" s="2">
        <f t="shared" si="0"/>
        <v>0.62861662602474588</v>
      </c>
      <c r="F11" s="2" t="s">
        <v>1940</v>
      </c>
      <c r="G11" s="3">
        <v>2338</v>
      </c>
      <c r="H11" s="1">
        <v>0.37553627952200219</v>
      </c>
      <c r="I11" s="1">
        <f t="shared" si="4"/>
        <v>-7.4646296166510098</v>
      </c>
      <c r="J11" s="1">
        <v>2.6689739166600002</v>
      </c>
      <c r="K11" s="1">
        <v>176.84567935300001</v>
      </c>
      <c r="L11" s="2">
        <v>0.16059234720000015</v>
      </c>
      <c r="M11" s="2">
        <v>1.8283632399669423E-3</v>
      </c>
      <c r="N11" s="7">
        <v>0</v>
      </c>
      <c r="O11" s="2">
        <v>3.2553191580724797E-2</v>
      </c>
      <c r="P11" s="3">
        <v>7916.5742811640057</v>
      </c>
      <c r="Q11" s="3">
        <v>261.29842445319201</v>
      </c>
      <c r="R11" s="3">
        <v>14691.540420272388</v>
      </c>
      <c r="S11" s="3">
        <v>12.190663508987798</v>
      </c>
      <c r="T11" s="3">
        <v>4750.1895806244847</v>
      </c>
      <c r="V11">
        <v>1009</v>
      </c>
      <c r="W11" s="2">
        <v>0.50153521734152429</v>
      </c>
      <c r="X11" s="2">
        <v>1.0074397806809014E-2</v>
      </c>
      <c r="Y11" s="2">
        <v>0.25064252289438033</v>
      </c>
      <c r="Z11" s="2">
        <v>0.76112561056728445</v>
      </c>
      <c r="AA11" s="2">
        <v>0.50972858537495203</v>
      </c>
      <c r="AB11" s="2">
        <v>0.39640235674881835</v>
      </c>
      <c r="AC11" s="2">
        <v>1.8283632399669423E-3</v>
      </c>
      <c r="AD11" s="2">
        <v>0</v>
      </c>
      <c r="AE11" s="2">
        <v>3.2553191580724797E-2</v>
      </c>
      <c r="AF11">
        <v>37553.937598956334</v>
      </c>
      <c r="AG11">
        <v>30.676728476953787</v>
      </c>
      <c r="AH11">
        <v>5765.596194065839</v>
      </c>
      <c r="AI11">
        <v>6427.538710604309</v>
      </c>
      <c r="AJ11">
        <v>0.53377487014735292</v>
      </c>
      <c r="AK11">
        <v>52245.478019228722</v>
      </c>
      <c r="AL11">
        <v>42.867391985941588</v>
      </c>
      <c r="AM11">
        <v>8056.7936789397827</v>
      </c>
      <c r="AN11">
        <v>8886.5308063548491</v>
      </c>
      <c r="AO11">
        <v>0.74459006259420069</v>
      </c>
      <c r="AP11">
        <v>14691.540420272388</v>
      </c>
      <c r="AQ11">
        <v>12.1906635089878</v>
      </c>
      <c r="AR11">
        <v>2291.1974848739437</v>
      </c>
      <c r="AS11">
        <v>2458.9920957505401</v>
      </c>
      <c r="AT11">
        <v>0.21081519244684777</v>
      </c>
      <c r="AU11" s="3">
        <v>1487840.9704019632</v>
      </c>
      <c r="AV11" s="3">
        <v>49108.425891732906</v>
      </c>
      <c r="AW11">
        <v>34563.026109022998</v>
      </c>
      <c r="AX11">
        <v>6495775.1269297823</v>
      </c>
      <c r="AY11">
        <v>1140.8045886855941</v>
      </c>
      <c r="AZ11">
        <v>214402.81439757056</v>
      </c>
      <c r="BA11">
        <v>42479.600390187006</v>
      </c>
      <c r="BB11">
        <v>7983616.0973317456</v>
      </c>
      <c r="BC11">
        <v>1402.1030131387861</v>
      </c>
      <c r="BD11">
        <v>263511.24028930347</v>
      </c>
      <c r="BE11">
        <v>7916.5742811640057</v>
      </c>
      <c r="BF11">
        <v>1487840.9704019632</v>
      </c>
      <c r="BG11">
        <v>261.29842445319201</v>
      </c>
      <c r="BH11">
        <v>49108.425891732906</v>
      </c>
      <c r="BI11">
        <v>0.64481223375391494</v>
      </c>
      <c r="BJ11">
        <v>1.0203485132759171</v>
      </c>
      <c r="BK11">
        <v>0.37553627952200219</v>
      </c>
      <c r="BL11">
        <v>41.364493375523566</v>
      </c>
      <c r="BM11">
        <v>33.899863758872556</v>
      </c>
      <c r="BN11">
        <f t="shared" si="1"/>
        <v>-7.4646296166510098</v>
      </c>
      <c r="BO11">
        <v>0.62861662602474588</v>
      </c>
      <c r="BP11">
        <v>4.9085131425224042E-3</v>
      </c>
      <c r="BQ11">
        <v>0.22254342831803803</v>
      </c>
      <c r="BR11">
        <v>0.35714285714285715</v>
      </c>
      <c r="BS11">
        <v>0.10344827586206896</v>
      </c>
      <c r="BT11">
        <v>0.3888888888888889</v>
      </c>
      <c r="BU11">
        <v>0.21377059623694419</v>
      </c>
      <c r="BV11">
        <v>0.76112561056728445</v>
      </c>
      <c r="BW11">
        <v>0.52876409271260583</v>
      </c>
      <c r="BX11">
        <v>0.39640235674881835</v>
      </c>
      <c r="BY11">
        <f t="shared" si="2"/>
        <v>6.1068734934139744E-2</v>
      </c>
      <c r="BZ11">
        <v>0</v>
      </c>
      <c r="CA11">
        <f t="shared" si="3"/>
        <v>1.9084127748753909E-2</v>
      </c>
      <c r="CC11">
        <v>6.1068734934139744E-2</v>
      </c>
      <c r="CD11">
        <v>1.9084127748753909E-2</v>
      </c>
    </row>
    <row r="12" spans="1:82" x14ac:dyDescent="0.3">
      <c r="A12">
        <v>0</v>
      </c>
      <c r="B12" t="s">
        <v>4</v>
      </c>
      <c r="C12" t="s">
        <v>10</v>
      </c>
      <c r="D12">
        <v>1011</v>
      </c>
      <c r="E12" s="2">
        <f t="shared" si="0"/>
        <v>0.5717290257558354</v>
      </c>
      <c r="F12" s="2" t="s">
        <v>1938</v>
      </c>
      <c r="G12" s="3">
        <v>811</v>
      </c>
      <c r="H12" s="1">
        <v>0.76817319649376781</v>
      </c>
      <c r="I12" s="1">
        <f t="shared" si="4"/>
        <v>-5.8417796528525514</v>
      </c>
      <c r="J12" s="1">
        <v>2.3437850434600001</v>
      </c>
      <c r="K12" s="1">
        <v>147.246530455</v>
      </c>
      <c r="L12" s="2">
        <v>0.19078625801999993</v>
      </c>
      <c r="M12" s="2">
        <v>3.8798034935228647E-3</v>
      </c>
      <c r="N12" s="22">
        <v>0</v>
      </c>
      <c r="O12" s="2">
        <v>7.0000310575915006E-2</v>
      </c>
      <c r="P12" s="3">
        <v>49606.861181841989</v>
      </c>
      <c r="Q12" s="3">
        <v>1637.3489603608762</v>
      </c>
      <c r="R12" s="3">
        <v>42693.936895674546</v>
      </c>
      <c r="S12" s="3">
        <v>46.674120192299938</v>
      </c>
      <c r="T12" s="3">
        <v>12366.538928108363</v>
      </c>
      <c r="V12">
        <v>1011</v>
      </c>
      <c r="W12" s="2">
        <v>0.44833348813337237</v>
      </c>
      <c r="X12" s="2">
        <v>2.0607549224955436E-2</v>
      </c>
      <c r="Y12" s="2">
        <v>9.5969196929904257E-2</v>
      </c>
      <c r="Z12" s="2">
        <v>0.66838975499407782</v>
      </c>
      <c r="AA12" s="2">
        <v>0.42441390677336721</v>
      </c>
      <c r="AB12" s="2">
        <v>0.47093229305771084</v>
      </c>
      <c r="AC12" s="2">
        <v>3.8798034935228647E-3</v>
      </c>
      <c r="AD12" s="2">
        <v>0</v>
      </c>
      <c r="AE12" s="2">
        <v>7.0000310575915006E-2</v>
      </c>
      <c r="AF12">
        <v>77317.281201578924</v>
      </c>
      <c r="AG12">
        <v>83.673739390996843</v>
      </c>
      <c r="AH12">
        <v>15726.220406404098</v>
      </c>
      <c r="AI12">
        <v>6744.0331523250461</v>
      </c>
      <c r="AJ12">
        <v>1.3149876701672474</v>
      </c>
      <c r="AK12">
        <v>120011.21809725347</v>
      </c>
      <c r="AL12">
        <v>130.34785958329678</v>
      </c>
      <c r="AM12">
        <v>24498.476872547915</v>
      </c>
      <c r="AN12">
        <v>10338.315614289593</v>
      </c>
      <c r="AO12">
        <v>2.046063909853721</v>
      </c>
      <c r="AP12">
        <v>42693.936895674546</v>
      </c>
      <c r="AQ12">
        <v>46.674120192299938</v>
      </c>
      <c r="AR12">
        <v>8772.2564661438173</v>
      </c>
      <c r="AS12">
        <v>3594.2824619645471</v>
      </c>
      <c r="AT12">
        <v>0.73107623968647362</v>
      </c>
      <c r="AU12" s="3">
        <v>9323113.490515383</v>
      </c>
      <c r="AV12" s="3">
        <v>307723.36361022305</v>
      </c>
      <c r="AW12">
        <v>58020.077031978006</v>
      </c>
      <c r="AX12">
        <v>10904293.277389945</v>
      </c>
      <c r="AY12">
        <v>1915.0397857290843</v>
      </c>
      <c r="AZ12">
        <v>359912.5773299241</v>
      </c>
      <c r="BA12">
        <v>107626.93821381999</v>
      </c>
      <c r="BB12">
        <v>20227406.767905328</v>
      </c>
      <c r="BC12">
        <v>3552.3887460899605</v>
      </c>
      <c r="BD12">
        <v>667635.94094014715</v>
      </c>
      <c r="BE12">
        <v>49606.861181841989</v>
      </c>
      <c r="BF12">
        <v>9323113.490515383</v>
      </c>
      <c r="BG12">
        <v>1637.3489603608762</v>
      </c>
      <c r="BH12">
        <v>307723.36361022305</v>
      </c>
      <c r="BI12">
        <v>0.78932564908138059</v>
      </c>
      <c r="BJ12">
        <v>1.5574988455751484</v>
      </c>
      <c r="BK12">
        <v>0.76817319649376781</v>
      </c>
      <c r="BL12">
        <v>59.036568671550192</v>
      </c>
      <c r="BM12">
        <v>53.194789018697641</v>
      </c>
      <c r="BN12">
        <f t="shared" si="1"/>
        <v>-5.8417796528525514</v>
      </c>
      <c r="BO12">
        <v>0.5717290257558354</v>
      </c>
      <c r="BP12">
        <v>5.4648378824662123E-3</v>
      </c>
      <c r="BQ12">
        <v>0.46890582064877345</v>
      </c>
      <c r="BR12">
        <v>7.1428571428571425E-2</v>
      </c>
      <c r="BS12">
        <v>3.4482758620689655E-2</v>
      </c>
      <c r="BT12">
        <v>0.27777777777777779</v>
      </c>
      <c r="BU12">
        <v>0.16729573784739377</v>
      </c>
      <c r="BV12">
        <v>0.66838975499407782</v>
      </c>
      <c r="BW12">
        <v>0.44026338876905313</v>
      </c>
      <c r="BX12">
        <v>0.47093229305771084</v>
      </c>
      <c r="BY12">
        <f t="shared" si="2"/>
        <v>0.13592478733559638</v>
      </c>
      <c r="BZ12">
        <v>0</v>
      </c>
      <c r="CA12">
        <f t="shared" si="3"/>
        <v>3.5593572378133272E-2</v>
      </c>
      <c r="CC12">
        <v>0.13592478733559638</v>
      </c>
      <c r="CD12">
        <v>3.5593572378133272E-2</v>
      </c>
    </row>
    <row r="13" spans="1:82" x14ac:dyDescent="0.3">
      <c r="A13">
        <v>0</v>
      </c>
      <c r="B13" t="s">
        <v>4</v>
      </c>
      <c r="C13" t="s">
        <v>11</v>
      </c>
      <c r="D13">
        <v>1013</v>
      </c>
      <c r="E13" s="2">
        <f t="shared" si="0"/>
        <v>0.5551090623802345</v>
      </c>
      <c r="F13" s="2" t="s">
        <v>1938</v>
      </c>
      <c r="G13" s="3">
        <v>1212</v>
      </c>
      <c r="H13" s="1">
        <v>0.37622194956510691</v>
      </c>
      <c r="I13" s="1">
        <f t="shared" si="4"/>
        <v>-8.4729593173911582</v>
      </c>
      <c r="J13" s="1">
        <v>2.43109169364</v>
      </c>
      <c r="K13" s="1">
        <v>137.315573865</v>
      </c>
      <c r="L13" s="2">
        <v>0.18217136035999992</v>
      </c>
      <c r="M13" s="2">
        <v>1.9289517950988558E-4</v>
      </c>
      <c r="N13" s="22">
        <v>0</v>
      </c>
      <c r="O13" s="2">
        <v>3.4980090315804326E-2</v>
      </c>
      <c r="P13" s="3">
        <v>16690.069758823007</v>
      </c>
      <c r="Q13" s="3">
        <v>550.8808200499941</v>
      </c>
      <c r="R13" s="3">
        <v>33140.66711287103</v>
      </c>
      <c r="S13" s="3">
        <v>36.440469725314145</v>
      </c>
      <c r="T13" s="3">
        <v>12433.285543690799</v>
      </c>
      <c r="V13">
        <v>1013</v>
      </c>
      <c r="W13" s="2">
        <v>0.46321536340382835</v>
      </c>
      <c r="X13" s="2">
        <v>1.0092792068975219E-2</v>
      </c>
      <c r="Y13" s="2">
        <v>0.22841079526007591</v>
      </c>
      <c r="Z13" s="2">
        <v>0.69328746081654424</v>
      </c>
      <c r="AA13" s="2">
        <v>0.39578955772191904</v>
      </c>
      <c r="AB13" s="2">
        <v>0.44966748315166394</v>
      </c>
      <c r="AC13" s="2">
        <v>1.9289517950988558E-4</v>
      </c>
      <c r="AD13" s="2">
        <v>0</v>
      </c>
      <c r="AE13" s="2">
        <v>3.4980090315804326E-2</v>
      </c>
      <c r="AF13">
        <v>100548.58062142839</v>
      </c>
      <c r="AG13">
        <v>109.02782821526939</v>
      </c>
      <c r="AH13">
        <v>20491.442947623033</v>
      </c>
      <c r="AI13">
        <v>17806.716562377431</v>
      </c>
      <c r="AJ13">
        <v>1.7123399271897159</v>
      </c>
      <c r="AK13">
        <v>133689.24773429942</v>
      </c>
      <c r="AL13">
        <v>145.46829794058354</v>
      </c>
      <c r="AM13">
        <v>27340.316474540461</v>
      </c>
      <c r="AN13">
        <v>23391.128579150798</v>
      </c>
      <c r="AO13">
        <v>2.2820430816225947</v>
      </c>
      <c r="AP13">
        <v>33140.66711287103</v>
      </c>
      <c r="AQ13">
        <v>36.440469725314145</v>
      </c>
      <c r="AR13">
        <v>6848.8735269174285</v>
      </c>
      <c r="AS13">
        <v>5584.4120167733672</v>
      </c>
      <c r="AT13">
        <v>0.56970315443287878</v>
      </c>
      <c r="AU13" s="3">
        <v>3136731.7104731956</v>
      </c>
      <c r="AV13" s="3">
        <v>103532.54132019589</v>
      </c>
      <c r="AW13">
        <v>39329.299665555001</v>
      </c>
      <c r="AX13">
        <v>7391548.5791444071</v>
      </c>
      <c r="AY13">
        <v>1298.1226061262901</v>
      </c>
      <c r="AZ13">
        <v>243969.16259537495</v>
      </c>
      <c r="BA13">
        <v>56019.369424378005</v>
      </c>
      <c r="BB13">
        <v>10528280.289617602</v>
      </c>
      <c r="BC13">
        <v>1849.0034261762842</v>
      </c>
      <c r="BD13">
        <v>347501.70391557086</v>
      </c>
      <c r="BE13">
        <v>16690.069758823007</v>
      </c>
      <c r="BF13">
        <v>3136731.7104731956</v>
      </c>
      <c r="BG13">
        <v>550.8808200499941</v>
      </c>
      <c r="BH13">
        <v>103532.54132019589</v>
      </c>
      <c r="BI13">
        <v>0.52113975309965577</v>
      </c>
      <c r="BJ13">
        <v>0.89736170266476267</v>
      </c>
      <c r="BK13">
        <v>0.37622194956510691</v>
      </c>
      <c r="BL13">
        <v>48.710814518326963</v>
      </c>
      <c r="BM13">
        <v>40.237855200935805</v>
      </c>
      <c r="BN13">
        <f t="shared" si="1"/>
        <v>-8.4729593173911582</v>
      </c>
      <c r="BO13">
        <v>0.5551090623802345</v>
      </c>
      <c r="BP13">
        <v>3.5031872098948602E-3</v>
      </c>
      <c r="BQ13">
        <v>0.51213017553622975</v>
      </c>
      <c r="BR13">
        <v>0.13095238095238096</v>
      </c>
      <c r="BS13">
        <v>0</v>
      </c>
      <c r="BT13">
        <v>0.22222222222222221</v>
      </c>
      <c r="BU13">
        <v>0.24264694408008711</v>
      </c>
      <c r="BV13">
        <v>0.69328746081654424</v>
      </c>
      <c r="BW13">
        <v>0.41057008062439737</v>
      </c>
      <c r="BX13">
        <v>0.44966748315166394</v>
      </c>
      <c r="BY13">
        <f t="shared" si="2"/>
        <v>8.8309326014386E-3</v>
      </c>
      <c r="BZ13">
        <v>0</v>
      </c>
      <c r="CA13">
        <f t="shared" si="3"/>
        <v>1.8519959659265763E-2</v>
      </c>
      <c r="CC13">
        <v>8.8309326014386E-3</v>
      </c>
      <c r="CD13">
        <v>1.8519959659265763E-2</v>
      </c>
    </row>
    <row r="14" spans="1:82" x14ac:dyDescent="0.3">
      <c r="A14">
        <v>0</v>
      </c>
      <c r="B14" t="s">
        <v>4</v>
      </c>
      <c r="C14" t="s">
        <v>12</v>
      </c>
      <c r="D14">
        <v>1015</v>
      </c>
      <c r="E14" s="2">
        <f t="shared" si="0"/>
        <v>0.60265173284297047</v>
      </c>
      <c r="F14" s="2" t="s">
        <v>1939</v>
      </c>
      <c r="G14" s="3">
        <v>16207</v>
      </c>
      <c r="H14" s="1">
        <v>27.306895322678013</v>
      </c>
      <c r="I14" s="1">
        <f t="shared" si="4"/>
        <v>-3.8195241191196558</v>
      </c>
      <c r="J14" s="1">
        <v>2.4933376164299998</v>
      </c>
      <c r="K14" s="1">
        <v>183.672749052</v>
      </c>
      <c r="L14" s="2">
        <v>0.16483882137000005</v>
      </c>
      <c r="M14" s="2">
        <v>7.5932710694011987E-2</v>
      </c>
      <c r="N14" s="23">
        <v>0</v>
      </c>
      <c r="O14" s="2">
        <v>7.7312298618906622E-2</v>
      </c>
      <c r="P14" s="3">
        <v>1485495.5454477996</v>
      </c>
      <c r="Q14" s="3">
        <v>49031.011618408404</v>
      </c>
      <c r="R14" s="3">
        <v>671313.71537573519</v>
      </c>
      <c r="S14" s="3">
        <v>556.9132327844203</v>
      </c>
      <c r="T14" s="3">
        <v>224702.05393113336</v>
      </c>
      <c r="V14">
        <v>1015</v>
      </c>
      <c r="W14" s="2">
        <v>0.6700615752798017</v>
      </c>
      <c r="X14" s="2">
        <v>0.73255379400283194</v>
      </c>
      <c r="Y14" s="2">
        <v>8.8619486356023708E-2</v>
      </c>
      <c r="Z14" s="2">
        <v>0.71103846456114095</v>
      </c>
      <c r="AA14" s="2">
        <v>0.52940649095149239</v>
      </c>
      <c r="AB14" s="2">
        <v>0.40688425329127664</v>
      </c>
      <c r="AC14" s="2">
        <v>7.5932710694011987E-2</v>
      </c>
      <c r="AD14" s="2">
        <v>0</v>
      </c>
      <c r="AE14" s="2">
        <v>7.7312298618906622E-2</v>
      </c>
      <c r="AF14">
        <v>495620.67209670274</v>
      </c>
      <c r="AG14">
        <v>397.17828901510575</v>
      </c>
      <c r="AH14">
        <v>74648.43042932167</v>
      </c>
      <c r="AI14">
        <v>93013.200183133027</v>
      </c>
      <c r="AJ14">
        <v>6.9636583351604777</v>
      </c>
      <c r="AK14">
        <v>1166934.3874724379</v>
      </c>
      <c r="AL14">
        <v>954.09152179952616</v>
      </c>
      <c r="AM14">
        <v>179318.54927132945</v>
      </c>
      <c r="AN14">
        <v>213045.13527225857</v>
      </c>
      <c r="AO14">
        <v>16.595302361817854</v>
      </c>
      <c r="AP14">
        <v>671313.71537573519</v>
      </c>
      <c r="AQ14">
        <v>556.91323278442042</v>
      </c>
      <c r="AR14">
        <v>104670.11884200778</v>
      </c>
      <c r="AS14">
        <v>120031.93508912555</v>
      </c>
      <c r="AT14">
        <v>9.6316440266573764</v>
      </c>
      <c r="AU14" s="3">
        <v>279184032.81145948</v>
      </c>
      <c r="AV14" s="3">
        <v>9214888.3235636745</v>
      </c>
      <c r="AW14">
        <v>803847.85604440013</v>
      </c>
      <c r="AX14">
        <v>151075166.06498456</v>
      </c>
      <c r="AY14">
        <v>26532.2058285032</v>
      </c>
      <c r="AZ14">
        <v>4986462.7634088909</v>
      </c>
      <c r="BA14">
        <v>2289343.4014921999</v>
      </c>
      <c r="BB14">
        <v>430259198.87644404</v>
      </c>
      <c r="BC14">
        <v>75563.2174469116</v>
      </c>
      <c r="BD14">
        <v>14201351.086972566</v>
      </c>
      <c r="BE14">
        <v>1485495.5454477996</v>
      </c>
      <c r="BF14">
        <v>279184032.81145948</v>
      </c>
      <c r="BG14">
        <v>49031.011618408404</v>
      </c>
      <c r="BH14">
        <v>9214888.3235636745</v>
      </c>
      <c r="BI14">
        <v>13.325043642893302</v>
      </c>
      <c r="BJ14">
        <v>40.631938965571315</v>
      </c>
      <c r="BK14">
        <v>27.306895322678013</v>
      </c>
      <c r="BL14">
        <v>49.467910116940502</v>
      </c>
      <c r="BM14">
        <v>45.648385997820846</v>
      </c>
      <c r="BN14">
        <f t="shared" si="1"/>
        <v>-3.8195241191196558</v>
      </c>
      <c r="BO14">
        <v>0.60265173284297047</v>
      </c>
      <c r="BP14">
        <v>9.7244685489596486E-2</v>
      </c>
      <c r="BQ14">
        <v>0.2376094056154901</v>
      </c>
      <c r="BR14">
        <v>0.27976190476190477</v>
      </c>
      <c r="BS14">
        <v>6.8965517241379309E-2</v>
      </c>
      <c r="BT14">
        <v>0.3888888888888889</v>
      </c>
      <c r="BU14">
        <v>0.1093827812252418</v>
      </c>
      <c r="BV14">
        <v>0.71103846456114095</v>
      </c>
      <c r="BW14">
        <v>0.54917685783349834</v>
      </c>
      <c r="BX14">
        <v>0.40688425329127664</v>
      </c>
      <c r="BY14">
        <f t="shared" si="2"/>
        <v>0.1275933565246751</v>
      </c>
      <c r="BZ14">
        <v>0</v>
      </c>
      <c r="CA14">
        <f t="shared" si="3"/>
        <v>4.4570662611289821E-2</v>
      </c>
      <c r="CC14">
        <v>0.1275933565246751</v>
      </c>
      <c r="CD14">
        <v>4.4570662611289821E-2</v>
      </c>
    </row>
    <row r="15" spans="1:82" x14ac:dyDescent="0.3">
      <c r="A15">
        <v>0</v>
      </c>
      <c r="B15" t="s">
        <v>4</v>
      </c>
      <c r="C15" t="s">
        <v>13</v>
      </c>
      <c r="D15">
        <v>1017</v>
      </c>
      <c r="E15" s="2">
        <f t="shared" si="0"/>
        <v>0.57720605031250904</v>
      </c>
      <c r="F15" s="2" t="s">
        <v>1938</v>
      </c>
      <c r="G15" s="3">
        <v>2487</v>
      </c>
      <c r="H15" s="1">
        <v>10.608675738933314</v>
      </c>
      <c r="I15" s="1">
        <f t="shared" si="4"/>
        <v>-4.1647920305044934</v>
      </c>
      <c r="J15" s="1">
        <v>2.51351142018</v>
      </c>
      <c r="K15" s="1">
        <v>180.22605851</v>
      </c>
      <c r="L15" s="2">
        <v>0.18850556253999984</v>
      </c>
      <c r="M15" s="2">
        <v>5.8088030488695043E-3</v>
      </c>
      <c r="N15" s="22">
        <v>0</v>
      </c>
      <c r="O15" s="2">
        <v>4.7866227587235292E-2</v>
      </c>
      <c r="P15" s="3">
        <v>648009.50349521008</v>
      </c>
      <c r="Q15" s="3">
        <v>21388.526941112381</v>
      </c>
      <c r="R15" s="3">
        <v>1102882.7597055105</v>
      </c>
      <c r="S15" s="3">
        <v>1165.617343548643</v>
      </c>
      <c r="T15" s="3">
        <v>308972.57281694934</v>
      </c>
      <c r="V15">
        <v>1017</v>
      </c>
      <c r="W15" s="2">
        <v>0.54170028324215624</v>
      </c>
      <c r="X15" s="2">
        <v>0.28459572463543048</v>
      </c>
      <c r="Y15" s="2">
        <v>7.967179386070361E-2</v>
      </c>
      <c r="Z15" s="2">
        <v>0.71679153640678073</v>
      </c>
      <c r="AA15" s="2">
        <v>0.51947197233262354</v>
      </c>
      <c r="AB15" s="2">
        <v>0.46530267820332122</v>
      </c>
      <c r="AC15" s="2">
        <v>5.8088030488695043E-3</v>
      </c>
      <c r="AD15" s="2">
        <v>0</v>
      </c>
      <c r="AE15" s="2">
        <v>4.7866227587235292E-2</v>
      </c>
      <c r="AF15">
        <v>447313.03420515289</v>
      </c>
      <c r="AG15">
        <v>478.98810716100968</v>
      </c>
      <c r="AH15">
        <v>90024.332605252799</v>
      </c>
      <c r="AI15">
        <v>34974.33108615427</v>
      </c>
      <c r="AJ15">
        <v>7.5540558989804207</v>
      </c>
      <c r="AK15">
        <v>1550195.7939106633</v>
      </c>
      <c r="AL15">
        <v>1644.6054507096526</v>
      </c>
      <c r="AM15">
        <v>309098.50554876012</v>
      </c>
      <c r="AN15">
        <v>124872.73095959629</v>
      </c>
      <c r="AO15">
        <v>26.017356075420121</v>
      </c>
      <c r="AP15">
        <v>1102882.7597055105</v>
      </c>
      <c r="AQ15">
        <v>1165.617343548643</v>
      </c>
      <c r="AR15">
        <v>219074.17294350732</v>
      </c>
      <c r="AS15">
        <v>89898.399873442017</v>
      </c>
      <c r="AT15">
        <v>18.463300176439702</v>
      </c>
      <c r="AU15" s="3">
        <v>121786906.08688979</v>
      </c>
      <c r="AV15" s="3">
        <v>4019759.7533126608</v>
      </c>
      <c r="AW15">
        <v>230700.48463149002</v>
      </c>
      <c r="AX15">
        <v>43357849.081642233</v>
      </c>
      <c r="AY15">
        <v>7614.6159959902207</v>
      </c>
      <c r="AZ15">
        <v>1431090.9302864021</v>
      </c>
      <c r="BA15">
        <v>878709.98812670005</v>
      </c>
      <c r="BB15">
        <v>165144755.16853201</v>
      </c>
      <c r="BC15">
        <v>29003.142937102602</v>
      </c>
      <c r="BD15">
        <v>5450850.6835990632</v>
      </c>
      <c r="BE15">
        <v>648009.50349521008</v>
      </c>
      <c r="BF15">
        <v>121786906.08688979</v>
      </c>
      <c r="BG15">
        <v>21388.526941112381</v>
      </c>
      <c r="BH15">
        <v>4019759.7533126608</v>
      </c>
      <c r="BI15">
        <v>3.5073749711915188</v>
      </c>
      <c r="BJ15">
        <v>14.116050710124833</v>
      </c>
      <c r="BK15">
        <v>10.608675738933314</v>
      </c>
      <c r="BL15">
        <v>54.75803028618094</v>
      </c>
      <c r="BM15">
        <v>50.593238255676447</v>
      </c>
      <c r="BN15">
        <f t="shared" si="1"/>
        <v>-4.1647920305044934</v>
      </c>
      <c r="BO15">
        <v>0.57720605031250904</v>
      </c>
      <c r="BP15">
        <v>2.4515677494037231E-2</v>
      </c>
      <c r="BQ15">
        <v>0.37619361586720296</v>
      </c>
      <c r="BR15">
        <v>0.13690476190476192</v>
      </c>
      <c r="BS15">
        <v>0.10344827586206896</v>
      </c>
      <c r="BT15">
        <v>0.27777777777777779</v>
      </c>
      <c r="BU15">
        <v>0.11927049582980578</v>
      </c>
      <c r="BV15">
        <v>0.71679153640678073</v>
      </c>
      <c r="BW15">
        <v>0.53887134059400787</v>
      </c>
      <c r="BX15">
        <v>0.46530267820332122</v>
      </c>
      <c r="BY15">
        <f t="shared" si="2"/>
        <v>3.8953126916157738E-2</v>
      </c>
      <c r="BZ15">
        <v>0</v>
      </c>
      <c r="CA15">
        <f t="shared" si="3"/>
        <v>2.4558512953621981E-2</v>
      </c>
      <c r="CC15">
        <v>3.8953126916157738E-2</v>
      </c>
      <c r="CD15">
        <v>2.4558512953621981E-2</v>
      </c>
    </row>
    <row r="16" spans="1:82" x14ac:dyDescent="0.3">
      <c r="A16">
        <v>0</v>
      </c>
      <c r="B16" t="s">
        <v>4</v>
      </c>
      <c r="C16" t="s">
        <v>14</v>
      </c>
      <c r="D16">
        <v>1019</v>
      </c>
      <c r="E16" s="2">
        <f t="shared" si="0"/>
        <v>0.67947207236066787</v>
      </c>
      <c r="F16" s="2" t="s">
        <v>1941</v>
      </c>
      <c r="G16" s="3">
        <v>1125</v>
      </c>
      <c r="H16" s="1">
        <v>3.9021903760846341</v>
      </c>
      <c r="I16" s="1">
        <f t="shared" si="4"/>
        <v>-7.0711229856153253</v>
      </c>
      <c r="J16" s="1">
        <v>2.47560636538</v>
      </c>
      <c r="K16" s="1">
        <v>217.538034498</v>
      </c>
      <c r="L16" s="2">
        <v>0.14234332595999999</v>
      </c>
      <c r="M16" s="2">
        <v>4.6586369966665375E-2</v>
      </c>
      <c r="N16" s="7">
        <v>0</v>
      </c>
      <c r="O16" s="2">
        <v>5.7602602329666547E-2</v>
      </c>
      <c r="P16" s="3">
        <v>98659.508534650013</v>
      </c>
      <c r="Q16" s="3">
        <v>3256.4052608926995</v>
      </c>
      <c r="R16" s="3">
        <v>65158.638021797851</v>
      </c>
      <c r="S16" s="3">
        <v>56.37441923669553</v>
      </c>
      <c r="T16" s="3">
        <v>13870.438834133944</v>
      </c>
      <c r="V16">
        <v>1019</v>
      </c>
      <c r="W16" s="2">
        <v>0.54803874380450501</v>
      </c>
      <c r="X16" s="2">
        <v>0.10468287702220533</v>
      </c>
      <c r="Y16" s="2">
        <v>0.25108089960509627</v>
      </c>
      <c r="Z16" s="2">
        <v>0.70598194857298857</v>
      </c>
      <c r="AA16" s="2">
        <v>0.62701760651203597</v>
      </c>
      <c r="AB16" s="2">
        <v>0.35135690374920431</v>
      </c>
      <c r="AC16" s="2">
        <v>4.6586369966665375E-2</v>
      </c>
      <c r="AD16" s="2">
        <v>0</v>
      </c>
      <c r="AE16" s="2">
        <v>5.7602602329666547E-2</v>
      </c>
      <c r="AF16">
        <v>61903.030161338909</v>
      </c>
      <c r="AG16">
        <v>50.978473785670111</v>
      </c>
      <c r="AH16">
        <v>9581.2464050316266</v>
      </c>
      <c r="AI16">
        <v>3353.1945563188142</v>
      </c>
      <c r="AJ16">
        <v>0.8841970340616564</v>
      </c>
      <c r="AK16">
        <v>127061.66818313676</v>
      </c>
      <c r="AL16">
        <v>107.35289302236565</v>
      </c>
      <c r="AM16">
        <v>20176.644060878389</v>
      </c>
      <c r="AN16">
        <v>6628.235734605998</v>
      </c>
      <c r="AO16">
        <v>1.8434843700394683</v>
      </c>
      <c r="AP16">
        <v>65158.638021797851</v>
      </c>
      <c r="AQ16">
        <v>56.374419236695537</v>
      </c>
      <c r="AR16">
        <v>10595.397655846762</v>
      </c>
      <c r="AS16">
        <v>3275.0411782871838</v>
      </c>
      <c r="AT16">
        <v>0.95928733597781191</v>
      </c>
      <c r="AU16" s="3">
        <v>18542068.034002122</v>
      </c>
      <c r="AV16" s="3">
        <v>612008.80473217391</v>
      </c>
      <c r="AW16">
        <v>88699.666560819998</v>
      </c>
      <c r="AX16">
        <v>16670215.333440511</v>
      </c>
      <c r="AY16">
        <v>2927.6657173559602</v>
      </c>
      <c r="AZ16">
        <v>550225.49491987913</v>
      </c>
      <c r="BA16">
        <v>187359.17509547001</v>
      </c>
      <c r="BB16">
        <v>35212283.36744263</v>
      </c>
      <c r="BC16">
        <v>6184.0709782486592</v>
      </c>
      <c r="BD16">
        <v>1162234.299652053</v>
      </c>
      <c r="BE16">
        <v>98659.508534650013</v>
      </c>
      <c r="BF16">
        <v>18542068.034002122</v>
      </c>
      <c r="BG16">
        <v>3256.4052608926995</v>
      </c>
      <c r="BH16">
        <v>612008.80473217391</v>
      </c>
      <c r="BI16">
        <v>2.0977161946771443</v>
      </c>
      <c r="BJ16">
        <v>5.9999065707617785</v>
      </c>
      <c r="BK16">
        <v>3.9021903760846341</v>
      </c>
      <c r="BL16">
        <v>35.384794900305664</v>
      </c>
      <c r="BM16">
        <v>28.313671914690339</v>
      </c>
      <c r="BN16">
        <f t="shared" si="1"/>
        <v>-7.0711229856153253</v>
      </c>
      <c r="BO16">
        <v>0.67947207236066787</v>
      </c>
      <c r="BP16">
        <v>1.7260332927596687E-2</v>
      </c>
      <c r="BQ16">
        <v>0.24493257147690278</v>
      </c>
      <c r="BR16">
        <v>0.15476190476190477</v>
      </c>
      <c r="BS16">
        <v>0.13793103448275862</v>
      </c>
      <c r="BT16">
        <v>0.3888888888888889</v>
      </c>
      <c r="BU16">
        <v>0.20250143065744289</v>
      </c>
      <c r="BV16">
        <v>0.70598194857298857</v>
      </c>
      <c r="BW16">
        <v>0.65043320177597097</v>
      </c>
      <c r="BX16">
        <v>0.35135690374920431</v>
      </c>
      <c r="BY16">
        <f t="shared" si="2"/>
        <v>0.42899045779114436</v>
      </c>
      <c r="BZ16">
        <v>0</v>
      </c>
      <c r="CA16">
        <f t="shared" si="3"/>
        <v>3.7882990223575219E-2</v>
      </c>
      <c r="CC16">
        <v>0.42899045779114436</v>
      </c>
      <c r="CD16">
        <v>3.7882990223575219E-2</v>
      </c>
    </row>
    <row r="17" spans="1:82" x14ac:dyDescent="0.3">
      <c r="A17">
        <v>0</v>
      </c>
      <c r="B17" t="s">
        <v>4</v>
      </c>
      <c r="C17" t="s">
        <v>15</v>
      </c>
      <c r="D17">
        <v>1021</v>
      </c>
      <c r="E17" s="2">
        <f t="shared" si="0"/>
        <v>0.54580129585065129</v>
      </c>
      <c r="F17" s="2" t="s">
        <v>1938</v>
      </c>
      <c r="G17" s="3">
        <v>2435</v>
      </c>
      <c r="H17" s="1">
        <v>1.1499735205851536</v>
      </c>
      <c r="I17" s="1">
        <f t="shared" si="4"/>
        <v>-3.687238015156332</v>
      </c>
      <c r="J17" s="1">
        <v>2.5193888534400002</v>
      </c>
      <c r="K17" s="1">
        <v>130.963108154</v>
      </c>
      <c r="L17" s="2">
        <v>0.18805420906999992</v>
      </c>
      <c r="M17" s="2">
        <v>5.7443478568217259E-3</v>
      </c>
      <c r="N17" s="7">
        <v>0</v>
      </c>
      <c r="O17" s="2">
        <v>5.8762822473571341E-2</v>
      </c>
      <c r="P17" s="3">
        <v>54049.392892381009</v>
      </c>
      <c r="Q17" s="3">
        <v>1783.9813919303176</v>
      </c>
      <c r="R17" s="3">
        <v>90599.364782801029</v>
      </c>
      <c r="S17" s="3">
        <v>95.64213691162287</v>
      </c>
      <c r="T17" s="3">
        <v>23511.23693020644</v>
      </c>
      <c r="V17">
        <v>1021</v>
      </c>
      <c r="W17" s="2">
        <v>0.45559742302784045</v>
      </c>
      <c r="X17" s="2">
        <v>3.0849990654478816E-2</v>
      </c>
      <c r="Y17" s="2">
        <v>0.12712140219064946</v>
      </c>
      <c r="Z17" s="2">
        <v>0.71846763558132198</v>
      </c>
      <c r="AA17" s="2">
        <v>0.37747962008387526</v>
      </c>
      <c r="AB17" s="2">
        <v>0.46418856795862878</v>
      </c>
      <c r="AC17" s="2">
        <v>5.7443478568217259E-3</v>
      </c>
      <c r="AD17" s="2">
        <v>0</v>
      </c>
      <c r="AE17" s="2">
        <v>5.8762822473571341E-2</v>
      </c>
      <c r="AF17">
        <v>125158.5226697029</v>
      </c>
      <c r="AG17">
        <v>133.36381547744065</v>
      </c>
      <c r="AH17">
        <v>25065.316450562557</v>
      </c>
      <c r="AI17">
        <v>7427.9698528833042</v>
      </c>
      <c r="AJ17">
        <v>2.1067077104297542</v>
      </c>
      <c r="AK17">
        <v>215757.88745250393</v>
      </c>
      <c r="AL17">
        <v>229.00595238906351</v>
      </c>
      <c r="AM17">
        <v>43040.960137086928</v>
      </c>
      <c r="AN17">
        <v>12963.563096565385</v>
      </c>
      <c r="AO17">
        <v>3.6222606716746721</v>
      </c>
      <c r="AP17">
        <v>90599.364782801029</v>
      </c>
      <c r="AQ17">
        <v>95.642136911622856</v>
      </c>
      <c r="AR17">
        <v>17975.64368652437</v>
      </c>
      <c r="AS17">
        <v>5535.5932436820813</v>
      </c>
      <c r="AT17">
        <v>1.5155529612449179</v>
      </c>
      <c r="AU17" s="3">
        <v>10158042.900194086</v>
      </c>
      <c r="AV17" s="3">
        <v>335281.46279938391</v>
      </c>
      <c r="AW17">
        <v>56354.091676798998</v>
      </c>
      <c r="AX17">
        <v>10591187.989737604</v>
      </c>
      <c r="AY17">
        <v>1860.0514368537222</v>
      </c>
      <c r="AZ17">
        <v>349578.06704228855</v>
      </c>
      <c r="BA17">
        <v>110403.48456918</v>
      </c>
      <c r="BB17">
        <v>20749230.88993169</v>
      </c>
      <c r="BC17">
        <v>3644.0328287840398</v>
      </c>
      <c r="BD17">
        <v>684859.5298416724</v>
      </c>
      <c r="BE17">
        <v>54049.392892381009</v>
      </c>
      <c r="BF17">
        <v>10158042.900194086</v>
      </c>
      <c r="BG17">
        <v>1783.9813919303176</v>
      </c>
      <c r="BH17">
        <v>335281.46279938391</v>
      </c>
      <c r="BI17">
        <v>0.95559071641040627</v>
      </c>
      <c r="BJ17">
        <v>2.1055642369955598</v>
      </c>
      <c r="BK17">
        <v>1.1499735205851536</v>
      </c>
      <c r="BL17">
        <v>42.250302033737142</v>
      </c>
      <c r="BM17">
        <v>38.56306401858081</v>
      </c>
      <c r="BN17">
        <f t="shared" si="1"/>
        <v>-3.687238015156332</v>
      </c>
      <c r="BO17">
        <v>0.54580129585065129</v>
      </c>
      <c r="BP17">
        <v>6.3159300378080761E-3</v>
      </c>
      <c r="BQ17">
        <v>0.33019302970905012</v>
      </c>
      <c r="BR17">
        <v>0.18452380952380953</v>
      </c>
      <c r="BS17">
        <v>3.4482758620689655E-2</v>
      </c>
      <c r="BT17">
        <v>0.22222222222222221</v>
      </c>
      <c r="BU17">
        <v>0.10559439777283021</v>
      </c>
      <c r="BV17">
        <v>0.71846763558132198</v>
      </c>
      <c r="BW17">
        <v>0.39157636938161333</v>
      </c>
      <c r="BX17">
        <v>0.46418856795862878</v>
      </c>
      <c r="BY17">
        <f t="shared" si="2"/>
        <v>0.16158343323089441</v>
      </c>
      <c r="BZ17">
        <v>0</v>
      </c>
      <c r="CA17">
        <f t="shared" si="3"/>
        <v>2.9979092401928222E-2</v>
      </c>
      <c r="CC17">
        <v>0.16158343323089441</v>
      </c>
      <c r="CD17">
        <v>2.9979092401928222E-2</v>
      </c>
    </row>
    <row r="18" spans="1:82" x14ac:dyDescent="0.3">
      <c r="A18">
        <v>1</v>
      </c>
      <c r="B18" t="s">
        <v>4</v>
      </c>
      <c r="C18" t="s">
        <v>16</v>
      </c>
      <c r="D18">
        <v>1023</v>
      </c>
      <c r="E18" s="2">
        <v>0</v>
      </c>
      <c r="F18" s="2" t="s">
        <v>1954</v>
      </c>
      <c r="G18" s="3">
        <v>-999</v>
      </c>
      <c r="H18" s="1">
        <v>0.37603980563988015</v>
      </c>
      <c r="I18" s="1">
        <f t="shared" si="4"/>
        <v>-999</v>
      </c>
      <c r="J18" s="1">
        <v>-999</v>
      </c>
      <c r="K18" s="1">
        <v>-999</v>
      </c>
      <c r="L18" s="1">
        <v>-999</v>
      </c>
      <c r="M18" s="1">
        <v>-999</v>
      </c>
      <c r="N18" s="20">
        <v>-999</v>
      </c>
      <c r="O18" s="1">
        <v>-999</v>
      </c>
      <c r="P18" s="1">
        <v>-999</v>
      </c>
      <c r="Q18" s="1">
        <v>-999</v>
      </c>
      <c r="R18" s="1">
        <v>-999</v>
      </c>
      <c r="S18" s="1">
        <v>-999</v>
      </c>
      <c r="T18" s="1">
        <v>-999</v>
      </c>
      <c r="V18">
        <v>1023</v>
      </c>
      <c r="W18" s="2">
        <v>-999</v>
      </c>
      <c r="X18" s="2">
        <v>1.0087905749168345E-2</v>
      </c>
      <c r="Y18" s="2">
        <v>-999</v>
      </c>
      <c r="Z18" s="2">
        <v>-999</v>
      </c>
      <c r="AA18" s="2">
        <v>-999</v>
      </c>
      <c r="AB18" s="2">
        <v>-999</v>
      </c>
      <c r="AC18" s="2">
        <v>-999</v>
      </c>
      <c r="AD18" s="2">
        <v>-999</v>
      </c>
      <c r="AE18" s="2">
        <v>-999</v>
      </c>
      <c r="AF18" s="2">
        <v>-999</v>
      </c>
      <c r="AG18" s="2">
        <v>-999</v>
      </c>
      <c r="AH18" s="2">
        <v>-999</v>
      </c>
      <c r="AI18" s="2">
        <v>-999</v>
      </c>
      <c r="AJ18" s="2">
        <v>-999</v>
      </c>
      <c r="AK18" s="2">
        <v>-999</v>
      </c>
      <c r="AL18" s="2">
        <v>-999</v>
      </c>
      <c r="AM18" s="2">
        <v>-999</v>
      </c>
      <c r="AN18" s="2">
        <v>-999</v>
      </c>
      <c r="AO18" s="2">
        <v>-999</v>
      </c>
      <c r="AP18" s="2">
        <v>-999</v>
      </c>
      <c r="AQ18" s="2">
        <v>-999</v>
      </c>
      <c r="AR18" s="2">
        <v>-999</v>
      </c>
      <c r="AS18" s="2">
        <v>-999</v>
      </c>
      <c r="AT18" s="2">
        <v>-999</v>
      </c>
      <c r="AU18" s="2">
        <v>-999</v>
      </c>
      <c r="AV18" s="2">
        <v>-999</v>
      </c>
      <c r="AW18" s="2">
        <v>-999</v>
      </c>
      <c r="AX18" s="2">
        <v>-999</v>
      </c>
      <c r="AY18" s="2">
        <v>-999</v>
      </c>
      <c r="AZ18" s="2">
        <v>-999</v>
      </c>
      <c r="BA18" s="2">
        <v>-999</v>
      </c>
      <c r="BB18" s="2">
        <v>-999</v>
      </c>
      <c r="BC18" s="2">
        <v>-999</v>
      </c>
      <c r="BD18" s="2">
        <v>-999</v>
      </c>
      <c r="BE18" s="2">
        <v>-999</v>
      </c>
      <c r="BF18" s="2">
        <v>-999</v>
      </c>
      <c r="BG18" s="2">
        <v>-999</v>
      </c>
      <c r="BH18" s="2">
        <v>-999</v>
      </c>
      <c r="BI18">
        <v>0</v>
      </c>
      <c r="BJ18">
        <v>0.37603980563988015</v>
      </c>
      <c r="BK18">
        <v>0.37603980563988015</v>
      </c>
      <c r="BL18">
        <v>-999</v>
      </c>
      <c r="BM18">
        <v>30.512559671713557</v>
      </c>
      <c r="BN18">
        <f t="shared" si="1"/>
        <v>-999</v>
      </c>
      <c r="BO18" t="s">
        <v>3748</v>
      </c>
      <c r="BP18" t="s">
        <v>3748</v>
      </c>
      <c r="BQ18">
        <v>0.42084870883378228</v>
      </c>
      <c r="BR18">
        <v>0.13095238095238096</v>
      </c>
      <c r="BS18">
        <v>0.13793103448275862</v>
      </c>
      <c r="BT18">
        <v>0.27777777777777779</v>
      </c>
      <c r="BU18" t="s">
        <v>3748</v>
      </c>
      <c r="BY18">
        <f t="shared" si="2"/>
        <v>-999</v>
      </c>
      <c r="CA18">
        <f t="shared" si="3"/>
        <v>-999</v>
      </c>
    </row>
    <row r="19" spans="1:82" x14ac:dyDescent="0.3">
      <c r="A19">
        <v>0</v>
      </c>
      <c r="B19" t="s">
        <v>4</v>
      </c>
      <c r="C19" t="s">
        <v>17</v>
      </c>
      <c r="D19">
        <v>1025</v>
      </c>
      <c r="E19" s="2">
        <f>BO19</f>
        <v>0.66507466432713336</v>
      </c>
      <c r="F19" s="2" t="s">
        <v>1940</v>
      </c>
      <c r="G19" s="3">
        <v>1251</v>
      </c>
      <c r="H19" s="1">
        <v>0.37559106969473677</v>
      </c>
      <c r="I19" s="1">
        <f t="shared" si="4"/>
        <v>-13.401017417355305</v>
      </c>
      <c r="J19" s="1">
        <v>2.5655308915799999</v>
      </c>
      <c r="K19" s="1">
        <v>125.794404757</v>
      </c>
      <c r="L19" s="2">
        <v>0.20684176872999993</v>
      </c>
      <c r="M19" s="2">
        <v>1.2220163535239087E-3</v>
      </c>
      <c r="N19" s="7">
        <v>0</v>
      </c>
      <c r="O19" s="2">
        <v>4.4793497212154094E-2</v>
      </c>
      <c r="P19" s="3">
        <v>25315.471202639998</v>
      </c>
      <c r="Q19" s="3">
        <v>835.57514962992025</v>
      </c>
      <c r="R19" s="3">
        <v>44623.275184354992</v>
      </c>
      <c r="S19" s="3">
        <v>47.498508111263405</v>
      </c>
      <c r="T19" s="3">
        <v>12699.595757509091</v>
      </c>
      <c r="V19">
        <v>1025</v>
      </c>
      <c r="W19" s="2">
        <v>0.50666134596382006</v>
      </c>
      <c r="X19" s="2">
        <v>1.0075867646145801E-2</v>
      </c>
      <c r="Y19" s="2">
        <v>0.321549404649001</v>
      </c>
      <c r="Z19" s="2">
        <v>0.73162620814469714</v>
      </c>
      <c r="AA19" s="2">
        <v>0.3625816826255529</v>
      </c>
      <c r="AB19" s="2">
        <v>0.5105633364742671</v>
      </c>
      <c r="AC19" s="2">
        <v>1.2220163535239087E-3</v>
      </c>
      <c r="AD19" s="2">
        <v>0</v>
      </c>
      <c r="AE19" s="2">
        <v>4.4793497212154094E-2</v>
      </c>
      <c r="AF19">
        <v>111306.58900994594</v>
      </c>
      <c r="AG19">
        <v>120.9640479425002</v>
      </c>
      <c r="AH19">
        <v>22734.818511042613</v>
      </c>
      <c r="AI19">
        <v>8782.670457895143</v>
      </c>
      <c r="AJ19">
        <v>1.8984021624279408</v>
      </c>
      <c r="AK19">
        <v>155929.86419430093</v>
      </c>
      <c r="AL19">
        <v>168.46255605376362</v>
      </c>
      <c r="AM19">
        <v>31662.016135647329</v>
      </c>
      <c r="AN19">
        <v>12555.068590799512</v>
      </c>
      <c r="AO19">
        <v>2.6489862250832559</v>
      </c>
      <c r="AP19">
        <v>44623.275184354992</v>
      </c>
      <c r="AQ19">
        <v>47.498508111263419</v>
      </c>
      <c r="AR19">
        <v>8927.1976246047161</v>
      </c>
      <c r="AS19">
        <v>3772.398132904369</v>
      </c>
      <c r="AT19">
        <v>0.75058406265531508</v>
      </c>
      <c r="AU19" s="3">
        <v>4757789.6578241615</v>
      </c>
      <c r="AV19" s="3">
        <v>157037.99362144721</v>
      </c>
      <c r="AW19">
        <v>79615.804206550005</v>
      </c>
      <c r="AX19">
        <v>14962994.242579008</v>
      </c>
      <c r="AY19">
        <v>2627.8391968408996</v>
      </c>
      <c r="AZ19">
        <v>493876.09865427867</v>
      </c>
      <c r="BA19">
        <v>104931.27540919</v>
      </c>
      <c r="BB19">
        <v>19720783.900403168</v>
      </c>
      <c r="BC19">
        <v>3463.41434647082</v>
      </c>
      <c r="BD19">
        <v>650914.09227572591</v>
      </c>
      <c r="BE19">
        <v>25315.471202639998</v>
      </c>
      <c r="BF19">
        <v>4757789.6578241615</v>
      </c>
      <c r="BG19">
        <v>835.57514962992025</v>
      </c>
      <c r="BH19">
        <v>157037.99362144721</v>
      </c>
      <c r="BI19">
        <v>0.56341349401534413</v>
      </c>
      <c r="BJ19">
        <v>0.9390045637100809</v>
      </c>
      <c r="BK19">
        <v>0.37559106969473677</v>
      </c>
      <c r="BL19">
        <v>56.642432717760329</v>
      </c>
      <c r="BM19">
        <v>43.241415300405023</v>
      </c>
      <c r="BN19">
        <f t="shared" si="1"/>
        <v>-13.401017417355305</v>
      </c>
      <c r="BO19">
        <v>0.66507466432713336</v>
      </c>
      <c r="BP19">
        <v>4.5376236691094859E-3</v>
      </c>
      <c r="BQ19">
        <v>0.4681305225678708</v>
      </c>
      <c r="BR19">
        <v>0.20833333333333334</v>
      </c>
      <c r="BS19">
        <v>0.27586206896551724</v>
      </c>
      <c r="BT19">
        <v>0.22222222222222221</v>
      </c>
      <c r="BU19">
        <v>0.38377570363296587</v>
      </c>
      <c r="BV19">
        <v>0.73162620814469714</v>
      </c>
      <c r="BW19">
        <v>0.37612207741239928</v>
      </c>
      <c r="BX19">
        <v>0.5105633364742671</v>
      </c>
      <c r="BY19">
        <f t="shared" si="2"/>
        <v>3.4784442715856942E-2</v>
      </c>
      <c r="BZ19">
        <v>0</v>
      </c>
      <c r="CA19">
        <f t="shared" si="3"/>
        <v>2.1062602982287851E-2</v>
      </c>
      <c r="CC19">
        <v>3.4784442715856942E-2</v>
      </c>
      <c r="CD19">
        <v>2.1062602982287851E-2</v>
      </c>
    </row>
    <row r="20" spans="1:82" x14ac:dyDescent="0.3">
      <c r="A20">
        <v>1</v>
      </c>
      <c r="B20" t="s">
        <v>4</v>
      </c>
      <c r="C20" t="s">
        <v>18</v>
      </c>
      <c r="D20">
        <v>1027</v>
      </c>
      <c r="E20" s="2">
        <v>0</v>
      </c>
      <c r="F20" s="2" t="s">
        <v>1954</v>
      </c>
      <c r="G20" s="3">
        <v>-999</v>
      </c>
      <c r="H20" s="1">
        <v>0.37497196861964244</v>
      </c>
      <c r="I20" s="1">
        <f t="shared" si="4"/>
        <v>-999</v>
      </c>
      <c r="J20" s="1">
        <v>-999</v>
      </c>
      <c r="K20" s="1">
        <v>-999</v>
      </c>
      <c r="L20" s="1">
        <v>-999</v>
      </c>
      <c r="M20" s="1">
        <v>-999</v>
      </c>
      <c r="N20" s="1">
        <v>-999</v>
      </c>
      <c r="O20" s="1">
        <v>-999</v>
      </c>
      <c r="P20" s="1">
        <v>-999</v>
      </c>
      <c r="Q20" s="1">
        <v>-999</v>
      </c>
      <c r="R20" s="1">
        <v>-999</v>
      </c>
      <c r="S20" s="1">
        <v>-999</v>
      </c>
      <c r="T20" s="1">
        <v>-999</v>
      </c>
      <c r="V20">
        <v>1027</v>
      </c>
      <c r="W20" s="2">
        <v>-999</v>
      </c>
      <c r="X20" s="2">
        <v>1.0059259209482738E-2</v>
      </c>
      <c r="Y20" s="2">
        <v>-999</v>
      </c>
      <c r="Z20" s="2">
        <v>-999</v>
      </c>
      <c r="AA20" s="2">
        <v>-999</v>
      </c>
      <c r="AB20" s="2">
        <v>-999</v>
      </c>
      <c r="AC20" s="2">
        <v>-999</v>
      </c>
      <c r="AD20" s="2">
        <v>-999</v>
      </c>
      <c r="AE20" s="2">
        <v>-999</v>
      </c>
      <c r="AF20" s="2">
        <v>-999</v>
      </c>
      <c r="AG20" s="2">
        <v>-999</v>
      </c>
      <c r="AH20" s="2">
        <v>-999</v>
      </c>
      <c r="AI20" s="2">
        <v>-999</v>
      </c>
      <c r="AJ20" s="2">
        <v>-999</v>
      </c>
      <c r="AK20" s="2">
        <v>-999</v>
      </c>
      <c r="AL20" s="2">
        <v>-999</v>
      </c>
      <c r="AM20" s="2">
        <v>-999</v>
      </c>
      <c r="AN20" s="2">
        <v>-999</v>
      </c>
      <c r="AO20" s="2">
        <v>-999</v>
      </c>
      <c r="AP20" s="2">
        <v>-999</v>
      </c>
      <c r="AQ20" s="2">
        <v>-999</v>
      </c>
      <c r="AR20" s="2">
        <v>-999</v>
      </c>
      <c r="AS20" s="2">
        <v>-999</v>
      </c>
      <c r="AT20" s="2">
        <v>-999</v>
      </c>
      <c r="AU20" s="2">
        <v>-999</v>
      </c>
      <c r="AV20" s="2">
        <v>-999</v>
      </c>
      <c r="AW20" s="2">
        <v>-999</v>
      </c>
      <c r="AX20" s="2">
        <v>-999</v>
      </c>
      <c r="AY20" s="2">
        <v>-999</v>
      </c>
      <c r="AZ20" s="2">
        <v>-999</v>
      </c>
      <c r="BA20" s="2">
        <v>-999</v>
      </c>
      <c r="BB20" s="2">
        <v>-999</v>
      </c>
      <c r="BC20" s="2">
        <v>-999</v>
      </c>
      <c r="BD20" s="2">
        <v>-999</v>
      </c>
      <c r="BE20" s="2">
        <v>-999</v>
      </c>
      <c r="BF20" s="2">
        <v>-999</v>
      </c>
      <c r="BG20" s="2">
        <v>-999</v>
      </c>
      <c r="BH20" s="2">
        <v>-999</v>
      </c>
      <c r="BI20">
        <v>0</v>
      </c>
      <c r="BJ20">
        <v>0.37497196861964244</v>
      </c>
      <c r="BK20">
        <v>0.37497196861964244</v>
      </c>
      <c r="BL20">
        <v>-999</v>
      </c>
      <c r="BM20">
        <v>41.055391399533107</v>
      </c>
      <c r="BN20">
        <f t="shared" si="1"/>
        <v>-999</v>
      </c>
      <c r="BO20" t="s">
        <v>3748</v>
      </c>
      <c r="BP20" t="s">
        <v>3748</v>
      </c>
      <c r="BQ20">
        <v>0.25527822503843867</v>
      </c>
      <c r="BR20">
        <v>0.14880952380952381</v>
      </c>
      <c r="BS20">
        <v>3.4482758620689655E-2</v>
      </c>
      <c r="BT20">
        <v>0.33333333333333331</v>
      </c>
      <c r="BU20" t="s">
        <v>3748</v>
      </c>
      <c r="BY20">
        <f t="shared" si="2"/>
        <v>-999</v>
      </c>
      <c r="CA20">
        <f t="shared" si="3"/>
        <v>-999</v>
      </c>
    </row>
    <row r="21" spans="1:82" x14ac:dyDescent="0.3">
      <c r="A21">
        <v>1</v>
      </c>
      <c r="B21" t="s">
        <v>4</v>
      </c>
      <c r="C21" t="s">
        <v>19</v>
      </c>
      <c r="D21">
        <v>1029</v>
      </c>
      <c r="E21" s="2">
        <v>0</v>
      </c>
      <c r="F21" s="2" t="s">
        <v>1954</v>
      </c>
      <c r="G21" s="3">
        <v>-999</v>
      </c>
      <c r="H21" s="1">
        <v>0.37586563606734325</v>
      </c>
      <c r="I21" s="1">
        <f t="shared" si="4"/>
        <v>-999</v>
      </c>
      <c r="J21" s="1">
        <v>-999</v>
      </c>
      <c r="K21" s="1">
        <v>-999</v>
      </c>
      <c r="L21" s="1">
        <v>-999</v>
      </c>
      <c r="M21" s="1">
        <v>-999</v>
      </c>
      <c r="N21" s="1">
        <v>-999</v>
      </c>
      <c r="O21" s="1">
        <v>-999</v>
      </c>
      <c r="P21" s="1">
        <v>-999</v>
      </c>
      <c r="Q21" s="1">
        <v>-999</v>
      </c>
      <c r="R21" s="1">
        <v>-999</v>
      </c>
      <c r="S21" s="1">
        <v>-999</v>
      </c>
      <c r="T21" s="1">
        <v>-999</v>
      </c>
      <c r="V21">
        <v>1029</v>
      </c>
      <c r="W21" s="2">
        <v>-999</v>
      </c>
      <c r="X21" s="2">
        <v>1.0083233354901107E-2</v>
      </c>
      <c r="Y21" s="2">
        <v>-999</v>
      </c>
      <c r="Z21" s="2">
        <v>-999</v>
      </c>
      <c r="AA21" s="2">
        <v>-999</v>
      </c>
      <c r="AB21" s="2">
        <v>-999</v>
      </c>
      <c r="AC21" s="2">
        <v>-999</v>
      </c>
      <c r="AD21" s="2">
        <v>-999</v>
      </c>
      <c r="AE21" s="2">
        <v>-999</v>
      </c>
      <c r="AF21" s="2">
        <v>-999</v>
      </c>
      <c r="AG21" s="2">
        <v>-999</v>
      </c>
      <c r="AH21" s="2">
        <v>-999</v>
      </c>
      <c r="AI21" s="2">
        <v>-999</v>
      </c>
      <c r="AJ21" s="2">
        <v>-999</v>
      </c>
      <c r="AK21" s="2">
        <v>-999</v>
      </c>
      <c r="AL21" s="2">
        <v>-999</v>
      </c>
      <c r="AM21" s="2">
        <v>-999</v>
      </c>
      <c r="AN21" s="2">
        <v>-999</v>
      </c>
      <c r="AO21" s="2">
        <v>-999</v>
      </c>
      <c r="AP21" s="2">
        <v>-999</v>
      </c>
      <c r="AQ21" s="2">
        <v>-999</v>
      </c>
      <c r="AR21" s="2">
        <v>-999</v>
      </c>
      <c r="AS21" s="2">
        <v>-999</v>
      </c>
      <c r="AT21" s="2">
        <v>-999</v>
      </c>
      <c r="AU21" s="2">
        <v>-999</v>
      </c>
      <c r="AV21" s="2">
        <v>-999</v>
      </c>
      <c r="AW21" s="2">
        <v>-999</v>
      </c>
      <c r="AX21" s="2">
        <v>-999</v>
      </c>
      <c r="AY21" s="2">
        <v>-999</v>
      </c>
      <c r="AZ21" s="2">
        <v>-999</v>
      </c>
      <c r="BA21" s="2">
        <v>-999</v>
      </c>
      <c r="BB21" s="2">
        <v>-999</v>
      </c>
      <c r="BC21" s="2">
        <v>-999</v>
      </c>
      <c r="BD21" s="2">
        <v>-999</v>
      </c>
      <c r="BE21" s="2">
        <v>-999</v>
      </c>
      <c r="BF21" s="2">
        <v>-999</v>
      </c>
      <c r="BG21" s="2">
        <v>-999</v>
      </c>
      <c r="BH21" s="2">
        <v>-999</v>
      </c>
      <c r="BI21">
        <v>0</v>
      </c>
      <c r="BJ21">
        <v>0.37586563606734325</v>
      </c>
      <c r="BK21">
        <v>0.37586563606734325</v>
      </c>
      <c r="BL21">
        <v>-999</v>
      </c>
      <c r="BM21">
        <v>42.231521674774221</v>
      </c>
      <c r="BN21">
        <f t="shared" si="1"/>
        <v>-999</v>
      </c>
      <c r="BO21" t="s">
        <v>3748</v>
      </c>
      <c r="BP21" t="s">
        <v>3748</v>
      </c>
      <c r="BQ21">
        <v>0.21625279216429188</v>
      </c>
      <c r="BR21">
        <v>0.14285714285714285</v>
      </c>
      <c r="BS21">
        <v>0.13793103448275862</v>
      </c>
      <c r="BT21">
        <v>0.3888888888888889</v>
      </c>
      <c r="BU21" t="s">
        <v>3748</v>
      </c>
      <c r="BY21">
        <f t="shared" si="2"/>
        <v>-999</v>
      </c>
      <c r="CA21">
        <f t="shared" si="3"/>
        <v>-999</v>
      </c>
    </row>
    <row r="22" spans="1:82" x14ac:dyDescent="0.3">
      <c r="A22">
        <v>0</v>
      </c>
      <c r="B22" t="s">
        <v>4</v>
      </c>
      <c r="C22" t="s">
        <v>20</v>
      </c>
      <c r="D22">
        <v>1031</v>
      </c>
      <c r="E22" s="2">
        <f>BO22</f>
        <v>0.59493255642323828</v>
      </c>
      <c r="F22" s="2" t="s">
        <v>1939</v>
      </c>
      <c r="G22" s="3">
        <v>8248</v>
      </c>
      <c r="H22" s="1">
        <v>9.4954357859917291</v>
      </c>
      <c r="I22" s="1">
        <f t="shared" si="4"/>
        <v>-3.1851345141261902</v>
      </c>
      <c r="J22" s="1">
        <v>2.2510008487299999</v>
      </c>
      <c r="K22" s="1">
        <v>157.61816500399999</v>
      </c>
      <c r="L22" s="2">
        <v>0.19931362943999997</v>
      </c>
      <c r="M22" s="2">
        <v>3.1050092755909686E-3</v>
      </c>
      <c r="N22" s="22">
        <v>0</v>
      </c>
      <c r="O22" s="2">
        <v>2.4664653694999365E-2</v>
      </c>
      <c r="P22" s="3">
        <v>531274.31415363995</v>
      </c>
      <c r="Q22" s="3">
        <v>17535.50668640792</v>
      </c>
      <c r="R22" s="3">
        <v>699699.20346525661</v>
      </c>
      <c r="S22" s="3">
        <v>752.10863668561717</v>
      </c>
      <c r="T22" s="3">
        <v>221895.95927837124</v>
      </c>
      <c r="V22">
        <v>1031</v>
      </c>
      <c r="W22" s="2">
        <v>0.50139084302327341</v>
      </c>
      <c r="X22" s="2">
        <v>0.25473117425259645</v>
      </c>
      <c r="Y22" s="2">
        <v>9.1069816887128868E-2</v>
      </c>
      <c r="Z22" s="2">
        <v>0.64192998840586002</v>
      </c>
      <c r="AA22" s="2">
        <v>0.45430843756444739</v>
      </c>
      <c r="AB22" s="2">
        <v>0.49198105526025077</v>
      </c>
      <c r="AC22" s="2">
        <v>3.1050092755909686E-3</v>
      </c>
      <c r="AD22" s="2">
        <v>0</v>
      </c>
      <c r="AE22" s="2">
        <v>2.4664653694999365E-2</v>
      </c>
      <c r="AF22">
        <v>337492.04532194446</v>
      </c>
      <c r="AG22">
        <v>365.35607107756073</v>
      </c>
      <c r="AH22">
        <v>68667.543035632349</v>
      </c>
      <c r="AI22">
        <v>37927.539691003709</v>
      </c>
      <c r="AJ22">
        <v>5.7411987660793464</v>
      </c>
      <c r="AK22">
        <v>1037191.248787201</v>
      </c>
      <c r="AL22">
        <v>1117.464707763178</v>
      </c>
      <c r="AM22">
        <v>210024.03404660744</v>
      </c>
      <c r="AN22">
        <v>118467.00795839993</v>
      </c>
      <c r="AO22">
        <v>17.587600488242799</v>
      </c>
      <c r="AP22">
        <v>699699.20346525661</v>
      </c>
      <c r="AQ22">
        <v>752.10863668561728</v>
      </c>
      <c r="AR22">
        <v>141356.49101097509</v>
      </c>
      <c r="AS22">
        <v>80539.468267396223</v>
      </c>
      <c r="AT22">
        <v>11.846401722163453</v>
      </c>
      <c r="AU22" s="3">
        <v>99847694.60203509</v>
      </c>
      <c r="AV22" s="3">
        <v>3295623.1266435045</v>
      </c>
      <c r="AW22">
        <v>196462.65300946005</v>
      </c>
      <c r="AX22">
        <v>36923191.006597921</v>
      </c>
      <c r="AY22">
        <v>6484.5449397738812</v>
      </c>
      <c r="AZ22">
        <v>1218705.3759811032</v>
      </c>
      <c r="BA22">
        <v>727736.96716310002</v>
      </c>
      <c r="BB22">
        <v>136770885.60863301</v>
      </c>
      <c r="BC22">
        <v>24020.051626181801</v>
      </c>
      <c r="BD22">
        <v>4514328.5026246076</v>
      </c>
      <c r="BE22">
        <v>531274.31415363995</v>
      </c>
      <c r="BF22">
        <v>99847694.60203509</v>
      </c>
      <c r="BG22">
        <v>17535.50668640792</v>
      </c>
      <c r="BH22">
        <v>3295623.1266435045</v>
      </c>
      <c r="BI22">
        <v>3.1678991125470497</v>
      </c>
      <c r="BJ22">
        <v>12.663334898538778</v>
      </c>
      <c r="BK22">
        <v>9.4954357859917291</v>
      </c>
      <c r="BL22">
        <v>45.757297586889543</v>
      </c>
      <c r="BM22">
        <v>42.572163072763352</v>
      </c>
      <c r="BN22">
        <f t="shared" si="1"/>
        <v>-3.1851345141261902</v>
      </c>
      <c r="BO22">
        <v>0.59493255642323828</v>
      </c>
      <c r="BP22">
        <v>2.2822851472479703E-2</v>
      </c>
      <c r="BQ22">
        <v>0.5757789717665921</v>
      </c>
      <c r="BR22">
        <v>0.24404761904761904</v>
      </c>
      <c r="BS22">
        <v>0</v>
      </c>
      <c r="BT22">
        <v>0.33333333333333331</v>
      </c>
      <c r="BU22">
        <v>9.1215256368621309E-2</v>
      </c>
      <c r="BV22">
        <v>0.64192998840586002</v>
      </c>
      <c r="BW22">
        <v>0.47127431282619026</v>
      </c>
      <c r="BX22">
        <v>0.49198105526025077</v>
      </c>
      <c r="BY22">
        <f t="shared" si="2"/>
        <v>2.4086580451237394E-2</v>
      </c>
      <c r="BZ22">
        <v>0</v>
      </c>
      <c r="CA22">
        <f t="shared" si="3"/>
        <v>1.2062423836668244E-2</v>
      </c>
      <c r="CC22">
        <v>2.4086580451237394E-2</v>
      </c>
      <c r="CD22">
        <v>1.2062423836668244E-2</v>
      </c>
    </row>
    <row r="23" spans="1:82" x14ac:dyDescent="0.3">
      <c r="A23">
        <v>0</v>
      </c>
      <c r="B23" t="s">
        <v>4</v>
      </c>
      <c r="C23" t="s">
        <v>21</v>
      </c>
      <c r="D23">
        <v>1033</v>
      </c>
      <c r="E23" s="2">
        <f>BO23</f>
        <v>0.57441567959182638</v>
      </c>
      <c r="F23" s="2" t="s">
        <v>1939</v>
      </c>
      <c r="G23" s="3">
        <v>4815</v>
      </c>
      <c r="H23" s="1">
        <v>12.106639086235013</v>
      </c>
      <c r="I23" s="1">
        <f t="shared" si="4"/>
        <v>-2.9952068835386854</v>
      </c>
      <c r="J23" s="1">
        <v>2.5470725571899999</v>
      </c>
      <c r="K23" s="1">
        <v>227.317550512</v>
      </c>
      <c r="L23" s="2">
        <v>0.10777173356999992</v>
      </c>
      <c r="M23" s="2">
        <v>2.6027607531503464E-2</v>
      </c>
      <c r="N23" s="22">
        <v>0</v>
      </c>
      <c r="O23" s="2">
        <v>1.4793569011045839E-2</v>
      </c>
      <c r="P23" s="3">
        <v>320426.83366437006</v>
      </c>
      <c r="Q23" s="3">
        <v>10576.168910362861</v>
      </c>
      <c r="R23" s="3">
        <v>149192.52316468064</v>
      </c>
      <c r="S23" s="3">
        <v>121.63628729280686</v>
      </c>
      <c r="T23" s="3">
        <v>51619.200467699186</v>
      </c>
      <c r="V23">
        <v>1033</v>
      </c>
      <c r="W23" s="2">
        <v>0.55504875532157383</v>
      </c>
      <c r="X23" s="2">
        <v>0.32478113276682341</v>
      </c>
      <c r="Y23" s="2">
        <v>0.1585459445587192</v>
      </c>
      <c r="Z23" s="2">
        <v>0.72636234589975435</v>
      </c>
      <c r="AA23" s="2">
        <v>0.65520545301021138</v>
      </c>
      <c r="AB23" s="2">
        <v>0.26602120165072018</v>
      </c>
      <c r="AC23" s="2">
        <v>2.6027607531503464E-2</v>
      </c>
      <c r="AD23" s="2">
        <v>0</v>
      </c>
      <c r="AE23" s="2">
        <v>1.4793569011045839E-2</v>
      </c>
      <c r="AF23">
        <v>105666.77562917727</v>
      </c>
      <c r="AG23">
        <v>85.080028033738074</v>
      </c>
      <c r="AH23">
        <v>15990.528005320262</v>
      </c>
      <c r="AI23">
        <v>20722.088785831078</v>
      </c>
      <c r="AJ23">
        <v>1.4888836231643763</v>
      </c>
      <c r="AK23">
        <v>254859.29879385789</v>
      </c>
      <c r="AL23">
        <v>206.71631532654493</v>
      </c>
      <c r="AM23">
        <v>38851.691822138913</v>
      </c>
      <c r="AN23">
        <v>49480.12543671162</v>
      </c>
      <c r="AO23">
        <v>3.6069670840829153</v>
      </c>
      <c r="AP23">
        <v>149192.52316468064</v>
      </c>
      <c r="AQ23">
        <v>121.63628729280686</v>
      </c>
      <c r="AR23">
        <v>22861.163816818651</v>
      </c>
      <c r="AS23">
        <v>28758.036650880542</v>
      </c>
      <c r="AT23">
        <v>2.1180834609185393</v>
      </c>
      <c r="AU23" s="3">
        <v>60221019.11888171</v>
      </c>
      <c r="AV23" s="3">
        <v>1987685.1850135962</v>
      </c>
      <c r="AW23">
        <v>155765.81423260001</v>
      </c>
      <c r="AX23">
        <v>29274627.126874845</v>
      </c>
      <c r="AY23">
        <v>5141.2846513027998</v>
      </c>
      <c r="AZ23">
        <v>966253.0373658482</v>
      </c>
      <c r="BA23">
        <v>476192.64789697004</v>
      </c>
      <c r="BB23">
        <v>89495646.245756552</v>
      </c>
      <c r="BC23">
        <v>15717.453561665661</v>
      </c>
      <c r="BD23">
        <v>2953938.2223794442</v>
      </c>
      <c r="BE23">
        <v>320426.83366437006</v>
      </c>
      <c r="BF23">
        <v>60221019.11888171</v>
      </c>
      <c r="BG23">
        <v>10576.168910362861</v>
      </c>
      <c r="BH23">
        <v>1987685.1850135962</v>
      </c>
      <c r="BI23">
        <v>4.2940878791636363</v>
      </c>
      <c r="BJ23">
        <v>16.40072696539865</v>
      </c>
      <c r="BK23">
        <v>12.106639086235013</v>
      </c>
      <c r="BL23">
        <v>29.275291211179738</v>
      </c>
      <c r="BM23">
        <v>26.280084327641053</v>
      </c>
      <c r="BN23">
        <f t="shared" si="1"/>
        <v>-2.9952068835386854</v>
      </c>
      <c r="BO23">
        <v>0.57441567959182638</v>
      </c>
      <c r="BP23">
        <v>2.9869506033801438E-2</v>
      </c>
      <c r="BQ23">
        <v>0.19346070359940704</v>
      </c>
      <c r="BR23">
        <v>0.27380952380952384</v>
      </c>
      <c r="BS23">
        <v>0.10344827586206896</v>
      </c>
      <c r="BT23">
        <v>0.33333333333333331</v>
      </c>
      <c r="BU23">
        <v>8.5776146202727166E-2</v>
      </c>
      <c r="BV23">
        <v>0.72636234589975435</v>
      </c>
      <c r="BW23">
        <v>0.67967370644212799</v>
      </c>
      <c r="BX23">
        <v>0.26602120165072018</v>
      </c>
      <c r="BY23">
        <f t="shared" si="2"/>
        <v>0.10976637890115107</v>
      </c>
      <c r="BZ23">
        <v>0</v>
      </c>
      <c r="CA23">
        <f t="shared" si="3"/>
        <v>1.2625295847672101E-2</v>
      </c>
      <c r="CC23">
        <v>0.10976637890115107</v>
      </c>
      <c r="CD23">
        <v>1.2625295847672101E-2</v>
      </c>
    </row>
    <row r="24" spans="1:82" x14ac:dyDescent="0.3">
      <c r="A24">
        <v>0</v>
      </c>
      <c r="B24" t="s">
        <v>4</v>
      </c>
      <c r="C24" t="s">
        <v>22</v>
      </c>
      <c r="D24">
        <v>1035</v>
      </c>
      <c r="E24" s="2">
        <f>BO24</f>
        <v>0.60972884466305932</v>
      </c>
      <c r="F24" s="2" t="s">
        <v>1939</v>
      </c>
      <c r="G24" s="3">
        <v>227</v>
      </c>
      <c r="H24" s="1">
        <v>0.37539114938793827</v>
      </c>
      <c r="I24" s="1">
        <f t="shared" si="4"/>
        <v>-10.84325146960439</v>
      </c>
      <c r="J24" s="1">
        <v>2.42536311299</v>
      </c>
      <c r="K24" s="1">
        <v>147.916404175</v>
      </c>
      <c r="L24" s="2">
        <v>0.2188843464800001</v>
      </c>
      <c r="M24" s="2">
        <v>0</v>
      </c>
      <c r="N24" s="22">
        <v>0</v>
      </c>
      <c r="O24" s="2">
        <v>9.3564017827591148E-2</v>
      </c>
      <c r="P24" s="3">
        <v>23283.611220480001</v>
      </c>
      <c r="Q24" s="3">
        <v>768.51055916543999</v>
      </c>
      <c r="R24" s="3">
        <v>28338.00841763019</v>
      </c>
      <c r="S24" s="3">
        <v>31.170402261322671</v>
      </c>
      <c r="T24" s="3">
        <v>9100.781885680808</v>
      </c>
      <c r="V24">
        <v>1035</v>
      </c>
      <c r="W24" s="2">
        <v>0.52013700825831499</v>
      </c>
      <c r="X24" s="2">
        <v>1.0070504444745098E-2</v>
      </c>
      <c r="Y24" s="2">
        <v>0.27321619658737856</v>
      </c>
      <c r="Z24" s="2">
        <v>0.69165381073937471</v>
      </c>
      <c r="AA24" s="2">
        <v>0.42634470759883653</v>
      </c>
      <c r="AB24" s="2">
        <v>0.54028895095504825</v>
      </c>
      <c r="AC24" s="2">
        <v>0</v>
      </c>
      <c r="AD24" s="2">
        <v>0</v>
      </c>
      <c r="AE24" s="2">
        <v>9.3564017827591148E-2</v>
      </c>
      <c r="AF24">
        <v>31682.60649605724</v>
      </c>
      <c r="AG24">
        <v>34.377311637893094</v>
      </c>
      <c r="AH24">
        <v>6461.109348428593</v>
      </c>
      <c r="AI24">
        <v>3806.0624491448148</v>
      </c>
      <c r="AJ24">
        <v>0.53979533858788842</v>
      </c>
      <c r="AK24">
        <v>60020.61491368743</v>
      </c>
      <c r="AL24">
        <v>65.547713899215779</v>
      </c>
      <c r="AM24">
        <v>12319.490002688932</v>
      </c>
      <c r="AN24">
        <v>7048.4636805652817</v>
      </c>
      <c r="AO24">
        <v>1.027052225618295</v>
      </c>
      <c r="AP24">
        <v>28338.00841763019</v>
      </c>
      <c r="AQ24">
        <v>31.170402261322685</v>
      </c>
      <c r="AR24">
        <v>5858.3806542603388</v>
      </c>
      <c r="AS24">
        <v>3242.401231420467</v>
      </c>
      <c r="AT24">
        <v>0.48725688703040659</v>
      </c>
      <c r="AU24" s="3">
        <v>4375921.8927770117</v>
      </c>
      <c r="AV24" s="3">
        <v>144433.87448955278</v>
      </c>
      <c r="AW24">
        <v>23065.900444081999</v>
      </c>
      <c r="AX24">
        <v>4335005.3294607708</v>
      </c>
      <c r="AY24">
        <v>761.32468799959599</v>
      </c>
      <c r="AZ24">
        <v>143083.36186264406</v>
      </c>
      <c r="BA24">
        <v>46349.511664562</v>
      </c>
      <c r="BB24">
        <v>8710927.2222377826</v>
      </c>
      <c r="BC24">
        <v>1529.835247165036</v>
      </c>
      <c r="BD24">
        <v>287517.23635219684</v>
      </c>
      <c r="BE24">
        <v>23283.611220480001</v>
      </c>
      <c r="BF24">
        <v>4375921.8927770117</v>
      </c>
      <c r="BG24">
        <v>768.51055916543999</v>
      </c>
      <c r="BH24">
        <v>144433.87448955278</v>
      </c>
      <c r="BI24">
        <v>0.25428608570174605</v>
      </c>
      <c r="BJ24">
        <v>0.62967723508968432</v>
      </c>
      <c r="BK24">
        <v>0.37539114938793827</v>
      </c>
      <c r="BL24">
        <v>53.409310857682335</v>
      </c>
      <c r="BM24">
        <v>42.566059388077946</v>
      </c>
      <c r="BN24">
        <f t="shared" si="1"/>
        <v>-10.84325146960439</v>
      </c>
      <c r="BO24">
        <v>0.60972884466305932</v>
      </c>
      <c r="BP24">
        <v>1.8775441743048742E-3</v>
      </c>
      <c r="BQ24">
        <v>0.57947921777691747</v>
      </c>
      <c r="BR24">
        <v>0.13095238095238096</v>
      </c>
      <c r="BS24">
        <v>0</v>
      </c>
      <c r="BT24">
        <v>0.22222222222222221</v>
      </c>
      <c r="BU24">
        <v>0.31052690499658081</v>
      </c>
      <c r="BV24">
        <v>0.69165381073937471</v>
      </c>
      <c r="BW24">
        <v>0.44226629418966446</v>
      </c>
      <c r="BX24">
        <v>0.54028895095504825</v>
      </c>
      <c r="BY24">
        <f t="shared" si="2"/>
        <v>0</v>
      </c>
      <c r="BZ24">
        <v>0</v>
      </c>
      <c r="CA24">
        <f t="shared" si="3"/>
        <v>4.1470582516108918E-2</v>
      </c>
      <c r="CC24">
        <v>0</v>
      </c>
      <c r="CD24">
        <v>4.1470582516108918E-2</v>
      </c>
    </row>
    <row r="25" spans="1:82" x14ac:dyDescent="0.3">
      <c r="A25">
        <v>1</v>
      </c>
      <c r="B25" t="s">
        <v>4</v>
      </c>
      <c r="C25" t="s">
        <v>23</v>
      </c>
      <c r="D25">
        <v>1037</v>
      </c>
      <c r="E25" s="2">
        <v>0</v>
      </c>
      <c r="F25" s="2" t="s">
        <v>1954</v>
      </c>
      <c r="G25" s="3">
        <v>-999</v>
      </c>
      <c r="H25" s="1">
        <v>0.37490605377955533</v>
      </c>
      <c r="I25" s="1">
        <f t="shared" si="4"/>
        <v>-999</v>
      </c>
      <c r="J25" s="1">
        <v>-999</v>
      </c>
      <c r="K25" s="1">
        <v>-999</v>
      </c>
      <c r="L25" s="1">
        <v>-999</v>
      </c>
      <c r="M25" s="1">
        <v>-999</v>
      </c>
      <c r="N25" s="1">
        <v>-999</v>
      </c>
      <c r="O25" s="1">
        <v>-999</v>
      </c>
      <c r="P25" s="1">
        <v>-999</v>
      </c>
      <c r="Q25" s="1">
        <v>-999</v>
      </c>
      <c r="R25" s="1">
        <v>-999</v>
      </c>
      <c r="S25" s="1">
        <v>-999</v>
      </c>
      <c r="T25" s="1">
        <v>-999</v>
      </c>
      <c r="V25">
        <v>1037</v>
      </c>
      <c r="W25" s="2">
        <v>-999</v>
      </c>
      <c r="X25" s="2">
        <v>1.0057490932070886E-2</v>
      </c>
      <c r="Y25" s="2">
        <v>-999</v>
      </c>
      <c r="Z25" s="2">
        <v>-999</v>
      </c>
      <c r="AA25" s="2">
        <v>-999</v>
      </c>
      <c r="AB25" s="2">
        <v>-999</v>
      </c>
      <c r="AC25" s="2">
        <v>-999</v>
      </c>
      <c r="AD25" s="2">
        <v>-999</v>
      </c>
      <c r="AE25" s="2">
        <v>-999</v>
      </c>
      <c r="AF25" s="2">
        <v>-999</v>
      </c>
      <c r="AG25" s="2">
        <v>-999</v>
      </c>
      <c r="AH25" s="2">
        <v>-999</v>
      </c>
      <c r="AI25" s="2">
        <v>-999</v>
      </c>
      <c r="AJ25" s="2">
        <v>-999</v>
      </c>
      <c r="AK25" s="2">
        <v>-999</v>
      </c>
      <c r="AL25" s="2">
        <v>-999</v>
      </c>
      <c r="AM25" s="2">
        <v>-999</v>
      </c>
      <c r="AN25" s="2">
        <v>-999</v>
      </c>
      <c r="AO25" s="2">
        <v>-999</v>
      </c>
      <c r="AP25" s="2">
        <v>-999</v>
      </c>
      <c r="AQ25" s="2">
        <v>-999</v>
      </c>
      <c r="AR25" s="2">
        <v>-999</v>
      </c>
      <c r="AS25" s="2">
        <v>-999</v>
      </c>
      <c r="AT25" s="2">
        <v>-999</v>
      </c>
      <c r="AU25" s="2">
        <v>-999</v>
      </c>
      <c r="AV25" s="2">
        <v>-999</v>
      </c>
      <c r="AW25" s="2">
        <v>-999</v>
      </c>
      <c r="AX25" s="2">
        <v>-999</v>
      </c>
      <c r="AY25" s="2">
        <v>-999</v>
      </c>
      <c r="AZ25" s="2">
        <v>-999</v>
      </c>
      <c r="BA25" s="2">
        <v>-999</v>
      </c>
      <c r="BB25" s="2">
        <v>-999</v>
      </c>
      <c r="BC25" s="2">
        <v>-999</v>
      </c>
      <c r="BD25" s="2">
        <v>-999</v>
      </c>
      <c r="BE25" s="2">
        <v>-999</v>
      </c>
      <c r="BF25" s="2">
        <v>-999</v>
      </c>
      <c r="BG25" s="2">
        <v>-999</v>
      </c>
      <c r="BH25" s="2">
        <v>-999</v>
      </c>
      <c r="BI25">
        <v>0</v>
      </c>
      <c r="BJ25">
        <v>0.37490605377955533</v>
      </c>
      <c r="BK25">
        <v>0.37490605377955533</v>
      </c>
      <c r="BL25">
        <v>-999</v>
      </c>
      <c r="BM25">
        <v>50.33594929721707</v>
      </c>
      <c r="BN25">
        <f t="shared" si="1"/>
        <v>-999</v>
      </c>
      <c r="BO25" t="s">
        <v>3748</v>
      </c>
      <c r="BP25" t="s">
        <v>3748</v>
      </c>
      <c r="BQ25">
        <v>0.28707974367825578</v>
      </c>
      <c r="BR25">
        <v>0.13095238095238096</v>
      </c>
      <c r="BS25">
        <v>3.4482758620689655E-2</v>
      </c>
      <c r="BT25">
        <v>0.27777777777777779</v>
      </c>
      <c r="BU25" t="s">
        <v>3748</v>
      </c>
      <c r="BY25">
        <f t="shared" si="2"/>
        <v>-999</v>
      </c>
      <c r="CA25">
        <f t="shared" si="3"/>
        <v>-999</v>
      </c>
    </row>
    <row r="26" spans="1:82" x14ac:dyDescent="0.3">
      <c r="A26">
        <v>0</v>
      </c>
      <c r="B26" t="s">
        <v>4</v>
      </c>
      <c r="C26" t="s">
        <v>24</v>
      </c>
      <c r="D26">
        <v>1039</v>
      </c>
      <c r="E26" s="2">
        <f>BO26</f>
        <v>0.62813709824078301</v>
      </c>
      <c r="F26" s="2" t="s">
        <v>1940</v>
      </c>
      <c r="G26" s="3">
        <v>2331</v>
      </c>
      <c r="H26" s="1">
        <v>1.1473257802411867</v>
      </c>
      <c r="I26" s="1">
        <f t="shared" si="4"/>
        <v>-8.9527331002250747</v>
      </c>
      <c r="J26" s="1">
        <v>2.4147288634700002</v>
      </c>
      <c r="K26" s="1">
        <v>159.16758602600001</v>
      </c>
      <c r="L26" s="2">
        <v>0.20854635198000016</v>
      </c>
      <c r="M26" s="2">
        <v>9.846348876530157E-5</v>
      </c>
      <c r="N26" s="7">
        <v>0</v>
      </c>
      <c r="O26" s="2">
        <v>3.5930375480900681E-2</v>
      </c>
      <c r="P26" s="3">
        <v>52566.485083610016</v>
      </c>
      <c r="Q26" s="3">
        <v>1735.0357924475802</v>
      </c>
      <c r="R26" s="3">
        <v>130173.10687131973</v>
      </c>
      <c r="S26" s="3">
        <v>139.66447058026498</v>
      </c>
      <c r="T26" s="3">
        <v>42681.203759892203</v>
      </c>
      <c r="V26">
        <v>1039</v>
      </c>
      <c r="W26" s="2">
        <v>0.51579486779969219</v>
      </c>
      <c r="X26" s="2">
        <v>3.0778960527780508E-2</v>
      </c>
      <c r="Y26" s="2">
        <v>0.28917444832064987</v>
      </c>
      <c r="Z26" s="2">
        <v>0.68862118475216993</v>
      </c>
      <c r="AA26" s="2">
        <v>0.45877438883101918</v>
      </c>
      <c r="AB26" s="2">
        <v>0.51477088950749572</v>
      </c>
      <c r="AC26" s="2">
        <v>9.846348876530157E-5</v>
      </c>
      <c r="AD26" s="2">
        <v>0</v>
      </c>
      <c r="AE26" s="2">
        <v>3.5930375480900681E-2</v>
      </c>
      <c r="AF26">
        <v>215331.3091296955</v>
      </c>
      <c r="AG26">
        <v>232.36886553472181</v>
      </c>
      <c r="AH26">
        <v>43673.009256931888</v>
      </c>
      <c r="AI26">
        <v>26662.055619930521</v>
      </c>
      <c r="AJ26">
        <v>3.6552793887531694</v>
      </c>
      <c r="AK26">
        <v>345504.41600101523</v>
      </c>
      <c r="AL26">
        <v>372.03333611498675</v>
      </c>
      <c r="AM26">
        <v>69922.514337916902</v>
      </c>
      <c r="AN26">
        <v>43093.75429883771</v>
      </c>
      <c r="AO26">
        <v>5.8564750261872094</v>
      </c>
      <c r="AP26">
        <v>130173.10687131973</v>
      </c>
      <c r="AQ26">
        <v>139.66447058026495</v>
      </c>
      <c r="AR26">
        <v>26249.505080985015</v>
      </c>
      <c r="AS26">
        <v>16431.698678907189</v>
      </c>
      <c r="AT26">
        <v>2.20119563743404</v>
      </c>
      <c r="AU26" s="3">
        <v>9879345.2066136654</v>
      </c>
      <c r="AV26" s="3">
        <v>326082.62683259824</v>
      </c>
      <c r="AW26">
        <v>83407.142786730008</v>
      </c>
      <c r="AX26">
        <v>15675538.415338038</v>
      </c>
      <c r="AY26">
        <v>2752.9780210829399</v>
      </c>
      <c r="AZ26">
        <v>517394.68928232772</v>
      </c>
      <c r="BA26">
        <v>135973.62787034002</v>
      </c>
      <c r="BB26">
        <v>25554883.621951703</v>
      </c>
      <c r="BC26">
        <v>4488.0138135305206</v>
      </c>
      <c r="BD26">
        <v>843477.31611492601</v>
      </c>
      <c r="BE26">
        <v>52566.485083610016</v>
      </c>
      <c r="BF26">
        <v>9879345.2066136654</v>
      </c>
      <c r="BG26">
        <v>1735.0357924475802</v>
      </c>
      <c r="BH26">
        <v>326082.62683259824</v>
      </c>
      <c r="BI26">
        <v>0.96342038706601718</v>
      </c>
      <c r="BJ26">
        <v>2.1107461673072039</v>
      </c>
      <c r="BK26">
        <v>1.1473257802411867</v>
      </c>
      <c r="BL26">
        <v>41.643850156661671</v>
      </c>
      <c r="BM26">
        <v>32.691117056436596</v>
      </c>
      <c r="BN26">
        <f t="shared" si="1"/>
        <v>-8.9527331002250747</v>
      </c>
      <c r="BO26">
        <v>0.62813709824078301</v>
      </c>
      <c r="BP26">
        <v>7.3282639337488593E-3</v>
      </c>
      <c r="BQ26">
        <v>0.62162571344290363</v>
      </c>
      <c r="BR26">
        <v>0.19642857142857142</v>
      </c>
      <c r="BS26">
        <v>0</v>
      </c>
      <c r="BT26">
        <v>0.27777777777777779</v>
      </c>
      <c r="BU26">
        <v>0.25638661140215774</v>
      </c>
      <c r="BV26">
        <v>0.68862118475216993</v>
      </c>
      <c r="BW26">
        <v>0.47590704235582904</v>
      </c>
      <c r="BX26">
        <v>0.51477088950749572</v>
      </c>
      <c r="BY26">
        <f t="shared" si="2"/>
        <v>1.6182921121379612E-3</v>
      </c>
      <c r="BZ26">
        <v>0</v>
      </c>
      <c r="CA26">
        <f t="shared" si="3"/>
        <v>1.6732166677563328E-2</v>
      </c>
      <c r="CC26">
        <v>1.6182921121379612E-3</v>
      </c>
      <c r="CD26">
        <v>1.6732166677563328E-2</v>
      </c>
    </row>
    <row r="27" spans="1:82" x14ac:dyDescent="0.3">
      <c r="A27">
        <v>1</v>
      </c>
      <c r="B27" t="s">
        <v>4</v>
      </c>
      <c r="C27" t="s">
        <v>25</v>
      </c>
      <c r="D27">
        <v>1041</v>
      </c>
      <c r="E27" s="2">
        <v>0</v>
      </c>
      <c r="F27" s="2" t="s">
        <v>1954</v>
      </c>
      <c r="G27" s="3">
        <v>-999</v>
      </c>
      <c r="H27" s="1">
        <v>0.3760393887029756</v>
      </c>
      <c r="I27" s="1">
        <f t="shared" si="4"/>
        <v>-999</v>
      </c>
      <c r="J27" s="1">
        <v>-999</v>
      </c>
      <c r="K27" s="1">
        <v>-999</v>
      </c>
      <c r="L27" s="1">
        <v>-999</v>
      </c>
      <c r="M27" s="1">
        <v>-999</v>
      </c>
      <c r="N27" s="1">
        <v>-999</v>
      </c>
      <c r="O27" s="1">
        <v>-999</v>
      </c>
      <c r="P27" s="1">
        <v>-999</v>
      </c>
      <c r="Q27" s="1">
        <v>-999</v>
      </c>
      <c r="R27" s="1">
        <v>-999</v>
      </c>
      <c r="S27" s="1">
        <v>-999</v>
      </c>
      <c r="T27" s="1">
        <v>-999</v>
      </c>
      <c r="V27">
        <v>1041</v>
      </c>
      <c r="W27" s="2">
        <v>-999</v>
      </c>
      <c r="X27" s="2">
        <v>1.0087894564128536E-2</v>
      </c>
      <c r="Y27" s="2">
        <v>-999</v>
      </c>
      <c r="Z27" s="2">
        <v>-999</v>
      </c>
      <c r="AA27" s="2">
        <v>-999</v>
      </c>
      <c r="AB27" s="2">
        <v>-999</v>
      </c>
      <c r="AC27" s="2">
        <v>-999</v>
      </c>
      <c r="AD27" s="2">
        <v>-999</v>
      </c>
      <c r="AE27" s="2">
        <v>-999</v>
      </c>
      <c r="AF27" s="2">
        <v>-999</v>
      </c>
      <c r="AG27" s="2">
        <v>-999</v>
      </c>
      <c r="AH27" s="2">
        <v>-999</v>
      </c>
      <c r="AI27" s="2">
        <v>-999</v>
      </c>
      <c r="AJ27" s="2">
        <v>-999</v>
      </c>
      <c r="AK27" s="2">
        <v>-999</v>
      </c>
      <c r="AL27" s="2">
        <v>-999</v>
      </c>
      <c r="AM27" s="2">
        <v>-999</v>
      </c>
      <c r="AN27" s="2">
        <v>-999</v>
      </c>
      <c r="AO27" s="2">
        <v>-999</v>
      </c>
      <c r="AP27" s="2">
        <v>-999</v>
      </c>
      <c r="AQ27" s="2">
        <v>-999</v>
      </c>
      <c r="AR27" s="2">
        <v>-999</v>
      </c>
      <c r="AS27" s="2">
        <v>-999</v>
      </c>
      <c r="AT27" s="2">
        <v>-999</v>
      </c>
      <c r="AU27" s="2">
        <v>-999</v>
      </c>
      <c r="AV27" s="2">
        <v>-999</v>
      </c>
      <c r="AW27" s="2">
        <v>-999</v>
      </c>
      <c r="AX27" s="2">
        <v>-999</v>
      </c>
      <c r="AY27" s="2">
        <v>-999</v>
      </c>
      <c r="AZ27" s="2">
        <v>-999</v>
      </c>
      <c r="BA27" s="2">
        <v>-999</v>
      </c>
      <c r="BB27" s="2">
        <v>-999</v>
      </c>
      <c r="BC27" s="2">
        <v>-999</v>
      </c>
      <c r="BD27" s="2">
        <v>-999</v>
      </c>
      <c r="BE27" s="2">
        <v>-999</v>
      </c>
      <c r="BF27" s="2">
        <v>-999</v>
      </c>
      <c r="BG27" s="2">
        <v>-999</v>
      </c>
      <c r="BH27" s="2">
        <v>-999</v>
      </c>
      <c r="BI27">
        <v>0</v>
      </c>
      <c r="BJ27">
        <v>0.3760393887029756</v>
      </c>
      <c r="BK27">
        <v>0.3760393887029756</v>
      </c>
      <c r="BL27">
        <v>-999</v>
      </c>
      <c r="BM27">
        <v>32.691117056436596</v>
      </c>
      <c r="BN27">
        <f t="shared" si="1"/>
        <v>-999</v>
      </c>
      <c r="BO27" t="s">
        <v>3748</v>
      </c>
      <c r="BP27" t="s">
        <v>3748</v>
      </c>
      <c r="BQ27">
        <v>0.5123569030180839</v>
      </c>
      <c r="BR27">
        <v>0.14285714285714285</v>
      </c>
      <c r="BS27">
        <v>0</v>
      </c>
      <c r="BT27">
        <v>0.27777777777777779</v>
      </c>
      <c r="BU27" t="s">
        <v>3748</v>
      </c>
      <c r="BY27">
        <f t="shared" si="2"/>
        <v>-999</v>
      </c>
      <c r="CA27">
        <f t="shared" si="3"/>
        <v>-999</v>
      </c>
    </row>
    <row r="28" spans="1:82" x14ac:dyDescent="0.3">
      <c r="A28">
        <v>0</v>
      </c>
      <c r="B28" t="s">
        <v>4</v>
      </c>
      <c r="C28" t="s">
        <v>26</v>
      </c>
      <c r="D28">
        <v>1043</v>
      </c>
      <c r="E28" s="2">
        <f t="shared" ref="E28:E37" si="5">BO28</f>
        <v>0.65074856415388882</v>
      </c>
      <c r="F28" s="2" t="s">
        <v>1940</v>
      </c>
      <c r="G28" s="3">
        <v>6897</v>
      </c>
      <c r="H28" s="1">
        <v>9.3867393810090238</v>
      </c>
      <c r="I28" s="1">
        <f t="shared" si="4"/>
        <v>-4.6623090646420167</v>
      </c>
      <c r="J28" s="1">
        <v>2.5145699701100002</v>
      </c>
      <c r="K28" s="1">
        <v>177.346889121</v>
      </c>
      <c r="L28" s="2">
        <v>0.14926066320999998</v>
      </c>
      <c r="M28" s="2">
        <v>6.5762559824949548E-3</v>
      </c>
      <c r="N28" s="22">
        <v>0</v>
      </c>
      <c r="O28" s="2">
        <v>1.7995889393730539E-2</v>
      </c>
      <c r="P28" s="3">
        <v>457715.51575390005</v>
      </c>
      <c r="Q28" s="3">
        <v>15107.588063544203</v>
      </c>
      <c r="R28" s="3">
        <v>411175.57243386132</v>
      </c>
      <c r="S28" s="3">
        <v>348.56111440851976</v>
      </c>
      <c r="T28" s="3">
        <v>130734.18717321055</v>
      </c>
      <c r="V28">
        <v>1043</v>
      </c>
      <c r="W28" s="2">
        <v>0.51931451011810204</v>
      </c>
      <c r="X28" s="2">
        <v>0.25181520878220404</v>
      </c>
      <c r="Y28" s="2">
        <v>0.15883450399837454</v>
      </c>
      <c r="Z28" s="2">
        <v>0.71709340876932359</v>
      </c>
      <c r="AA28" s="2">
        <v>0.5111732400985135</v>
      </c>
      <c r="AB28" s="2">
        <v>0.36843149563440458</v>
      </c>
      <c r="AC28" s="2">
        <v>6.5762559824949548E-3</v>
      </c>
      <c r="AD28" s="2">
        <v>0</v>
      </c>
      <c r="AE28" s="2">
        <v>1.7995889393730539E-2</v>
      </c>
      <c r="AF28">
        <v>193331.63652880199</v>
      </c>
      <c r="AG28">
        <v>159.51845425137464</v>
      </c>
      <c r="AH28">
        <v>29980.999877674039</v>
      </c>
      <c r="AI28">
        <v>31923.274237108242</v>
      </c>
      <c r="AJ28">
        <v>2.7646875110523959</v>
      </c>
      <c r="AK28">
        <v>604507.20896266331</v>
      </c>
      <c r="AL28">
        <v>508.07956865989439</v>
      </c>
      <c r="AM28">
        <v>95491.982776091303</v>
      </c>
      <c r="AN28">
        <v>97146.478511901543</v>
      </c>
      <c r="AO28">
        <v>8.7425159391077276</v>
      </c>
      <c r="AP28">
        <v>411175.57243386132</v>
      </c>
      <c r="AQ28">
        <v>348.56111440851976</v>
      </c>
      <c r="AR28">
        <v>65510.982898417264</v>
      </c>
      <c r="AS28">
        <v>65223.204274793301</v>
      </c>
      <c r="AT28">
        <v>5.9778284280553322</v>
      </c>
      <c r="AU28" s="3">
        <v>86023054.030787975</v>
      </c>
      <c r="AV28" s="3">
        <v>2839320.1006624973</v>
      </c>
      <c r="AW28">
        <v>201692.49038742002</v>
      </c>
      <c r="AX28">
        <v>37906086.643411718</v>
      </c>
      <c r="AY28">
        <v>6657.163577390761</v>
      </c>
      <c r="AZ28">
        <v>1251147.3227348197</v>
      </c>
      <c r="BA28">
        <v>659408.0061413201</v>
      </c>
      <c r="BB28">
        <v>123929140.6741997</v>
      </c>
      <c r="BC28">
        <v>21764.751640934963</v>
      </c>
      <c r="BD28">
        <v>4090467.4233973171</v>
      </c>
      <c r="BE28">
        <v>457715.51575390005</v>
      </c>
      <c r="BF28">
        <v>86023054.030787975</v>
      </c>
      <c r="BG28">
        <v>15107.588063544203</v>
      </c>
      <c r="BH28">
        <v>2839320.1006624973</v>
      </c>
      <c r="BI28">
        <v>3.3238110886056611</v>
      </c>
      <c r="BJ28">
        <v>12.710550469614684</v>
      </c>
      <c r="BK28">
        <v>9.3867393810090238</v>
      </c>
      <c r="BL28">
        <v>40.351844853378644</v>
      </c>
      <c r="BM28">
        <v>35.689535788736627</v>
      </c>
      <c r="BN28">
        <f t="shared" si="1"/>
        <v>-4.6623090646420167</v>
      </c>
      <c r="BO28">
        <v>0.65074856415388882</v>
      </c>
      <c r="BP28">
        <v>2.6192706538588878E-2</v>
      </c>
      <c r="BQ28">
        <v>0.22816802582723317</v>
      </c>
      <c r="BR28">
        <v>0.6785714285714286</v>
      </c>
      <c r="BS28">
        <v>6.8965517241379309E-2</v>
      </c>
      <c r="BT28">
        <v>0.3888888888888889</v>
      </c>
      <c r="BU28">
        <v>0.13351829089633854</v>
      </c>
      <c r="BV28">
        <v>0.71709340876932359</v>
      </c>
      <c r="BW28">
        <v>0.53026269719762809</v>
      </c>
      <c r="BX28">
        <v>0.36843149563440458</v>
      </c>
      <c r="BY28">
        <f t="shared" si="2"/>
        <v>3.6495377132973919E-2</v>
      </c>
      <c r="BZ28">
        <v>0</v>
      </c>
      <c r="CA28">
        <f t="shared" si="3"/>
        <v>1.1261110659783594E-2</v>
      </c>
      <c r="CC28">
        <v>3.6495377132973919E-2</v>
      </c>
      <c r="CD28">
        <v>1.1261110659783594E-2</v>
      </c>
    </row>
    <row r="29" spans="1:82" x14ac:dyDescent="0.3">
      <c r="A29">
        <v>0</v>
      </c>
      <c r="B29" t="s">
        <v>4</v>
      </c>
      <c r="C29" t="s">
        <v>27</v>
      </c>
      <c r="D29">
        <v>1045</v>
      </c>
      <c r="E29" s="2">
        <f t="shared" si="5"/>
        <v>0.61326719481414294</v>
      </c>
      <c r="F29" s="2" t="s">
        <v>1939</v>
      </c>
      <c r="G29" s="3">
        <v>5113</v>
      </c>
      <c r="H29" s="1">
        <v>13.144679504471403</v>
      </c>
      <c r="I29" s="1">
        <f t="shared" si="4"/>
        <v>-8.9067165982632801</v>
      </c>
      <c r="J29" s="1">
        <v>2.2639270952100001</v>
      </c>
      <c r="K29" s="1">
        <v>158.46991743999999</v>
      </c>
      <c r="L29" s="2">
        <v>0.19726744782000005</v>
      </c>
      <c r="M29" s="2">
        <v>5.5232349110615709E-3</v>
      </c>
      <c r="N29" s="7">
        <v>0</v>
      </c>
      <c r="O29" s="2">
        <v>2.6322638105182622E-2</v>
      </c>
      <c r="P29" s="3">
        <v>587793.17060079006</v>
      </c>
      <c r="Q29" s="3">
        <v>19400.996431975618</v>
      </c>
      <c r="R29" s="3">
        <v>879316.52460691612</v>
      </c>
      <c r="S29" s="3">
        <v>949.24360536374104</v>
      </c>
      <c r="T29" s="3">
        <v>241265.29729223612</v>
      </c>
      <c r="V29">
        <v>1045</v>
      </c>
      <c r="W29" s="2">
        <v>0.56355161617496008</v>
      </c>
      <c r="X29" s="2">
        <v>0.35262832805291056</v>
      </c>
      <c r="Y29" s="2">
        <v>0.23122214800434465</v>
      </c>
      <c r="Z29" s="2">
        <v>0.64561623546246116</v>
      </c>
      <c r="AA29" s="2">
        <v>0.45676347387565586</v>
      </c>
      <c r="AB29" s="2">
        <v>0.48693030887883115</v>
      </c>
      <c r="AC29" s="2">
        <v>5.5232349110615709E-3</v>
      </c>
      <c r="AD29" s="2">
        <v>0</v>
      </c>
      <c r="AE29" s="2">
        <v>2.6322638105182622E-2</v>
      </c>
      <c r="AF29">
        <v>419782.61661091988</v>
      </c>
      <c r="AG29">
        <v>454.78896809748261</v>
      </c>
      <c r="AH29">
        <v>85476.17929779827</v>
      </c>
      <c r="AI29">
        <v>29644.793279425805</v>
      </c>
      <c r="AJ29">
        <v>7.144740498241716</v>
      </c>
      <c r="AK29">
        <v>1299099.1412178359</v>
      </c>
      <c r="AL29">
        <v>1404.0325734612236</v>
      </c>
      <c r="AM29">
        <v>263883.57767595764</v>
      </c>
      <c r="AN29">
        <v>92502.692193502589</v>
      </c>
      <c r="AO29">
        <v>22.074983480009841</v>
      </c>
      <c r="AP29">
        <v>879316.52460691612</v>
      </c>
      <c r="AQ29">
        <v>949.24360536374093</v>
      </c>
      <c r="AR29">
        <v>178407.39837815939</v>
      </c>
      <c r="AS29">
        <v>62857.898914076781</v>
      </c>
      <c r="AT29">
        <v>14.930242981768124</v>
      </c>
      <c r="AU29" s="3">
        <v>110469848.48271248</v>
      </c>
      <c r="AV29" s="3">
        <v>3646223.2694254979</v>
      </c>
      <c r="AW29">
        <v>309614.95286351</v>
      </c>
      <c r="AX29">
        <v>58189034.241168067</v>
      </c>
      <c r="AY29">
        <v>10219.30654561978</v>
      </c>
      <c r="AZ29">
        <v>1920616.4721837814</v>
      </c>
      <c r="BA29">
        <v>897408.12346430006</v>
      </c>
      <c r="BB29">
        <v>168658882.72388056</v>
      </c>
      <c r="BC29">
        <v>29620.302977595398</v>
      </c>
      <c r="BD29">
        <v>5566839.7416092791</v>
      </c>
      <c r="BE29">
        <v>587793.17060079006</v>
      </c>
      <c r="BF29">
        <v>110469848.48271248</v>
      </c>
      <c r="BG29">
        <v>19400.996431975618</v>
      </c>
      <c r="BH29">
        <v>3646223.2694254979</v>
      </c>
      <c r="BI29">
        <v>5.3256889770465516</v>
      </c>
      <c r="BJ29">
        <v>18.470368481517955</v>
      </c>
      <c r="BK29">
        <v>13.144679504471403</v>
      </c>
      <c r="BL29">
        <v>51.873354049670219</v>
      </c>
      <c r="BM29">
        <v>42.966637451406939</v>
      </c>
      <c r="BN29">
        <f t="shared" si="1"/>
        <v>-8.9067165982632801</v>
      </c>
      <c r="BO29">
        <v>0.61326719481414294</v>
      </c>
      <c r="BP29">
        <v>3.9550899033998277E-2</v>
      </c>
      <c r="BQ29">
        <v>0.55666445679930809</v>
      </c>
      <c r="BR29">
        <v>0.20238095238095238</v>
      </c>
      <c r="BS29">
        <v>3.4482758620689655E-2</v>
      </c>
      <c r="BT29">
        <v>0.27777777777777779</v>
      </c>
      <c r="BU29">
        <v>0.25506879986075609</v>
      </c>
      <c r="BV29">
        <v>0.64561623546246116</v>
      </c>
      <c r="BW29">
        <v>0.47382103099134426</v>
      </c>
      <c r="BX29">
        <v>0.48693030887883115</v>
      </c>
      <c r="BY29">
        <f t="shared" si="2"/>
        <v>3.0608994965639461E-2</v>
      </c>
      <c r="BZ29">
        <v>0</v>
      </c>
      <c r="CA29">
        <f t="shared" si="3"/>
        <v>1.3002167263166034E-2</v>
      </c>
      <c r="CC29">
        <v>3.0608994965639461E-2</v>
      </c>
      <c r="CD29">
        <v>1.3002167263166034E-2</v>
      </c>
    </row>
    <row r="30" spans="1:82" x14ac:dyDescent="0.3">
      <c r="A30">
        <v>0</v>
      </c>
      <c r="B30" t="s">
        <v>4</v>
      </c>
      <c r="C30" t="s">
        <v>28</v>
      </c>
      <c r="D30">
        <v>1047</v>
      </c>
      <c r="E30" s="2">
        <f t="shared" si="5"/>
        <v>0.6340299442985261</v>
      </c>
      <c r="F30" s="2" t="s">
        <v>1939</v>
      </c>
      <c r="G30" s="3">
        <v>498</v>
      </c>
      <c r="H30" s="1">
        <v>2.7355740840092091</v>
      </c>
      <c r="I30" s="1">
        <f t="shared" si="4"/>
        <v>-0.75832692376919653</v>
      </c>
      <c r="J30" s="1">
        <v>2.4828054154000001</v>
      </c>
      <c r="K30" s="1">
        <v>106.341822792</v>
      </c>
      <c r="L30" s="2">
        <v>0.16387460496999995</v>
      </c>
      <c r="M30" s="2">
        <v>4.4317583177674084E-2</v>
      </c>
      <c r="N30" s="7">
        <v>0</v>
      </c>
      <c r="O30" s="2">
        <v>2.5009488639428458E-2</v>
      </c>
      <c r="P30" s="3">
        <v>268987.60430256004</v>
      </c>
      <c r="Q30" s="3">
        <v>8878.3398860956822</v>
      </c>
      <c r="R30" s="3">
        <v>389535.53046686144</v>
      </c>
      <c r="S30" s="3">
        <v>417.57361607202046</v>
      </c>
      <c r="T30" s="3">
        <v>134679.83384021636</v>
      </c>
      <c r="V30">
        <v>1047</v>
      </c>
      <c r="W30" s="2">
        <v>0.39936427488601206</v>
      </c>
      <c r="X30" s="2">
        <v>7.3386415787535894E-2</v>
      </c>
      <c r="Y30" s="2">
        <v>8.2570512877298862E-4</v>
      </c>
      <c r="Z30" s="2">
        <v>0.70803494028930858</v>
      </c>
      <c r="AA30" s="2">
        <v>0.30651281442822792</v>
      </c>
      <c r="AB30" s="2">
        <v>0.40450420430363782</v>
      </c>
      <c r="AC30" s="2">
        <v>4.4317583177674084E-2</v>
      </c>
      <c r="AD30" s="2">
        <v>0</v>
      </c>
      <c r="AE30" s="2">
        <v>2.5009488639428458E-2</v>
      </c>
      <c r="AF30">
        <v>388018.42313825397</v>
      </c>
      <c r="AG30">
        <v>419.53561849389268</v>
      </c>
      <c r="AH30">
        <v>78850.421324446303</v>
      </c>
      <c r="AI30">
        <v>54393.208165417185</v>
      </c>
      <c r="AJ30">
        <v>6.5952623698044102</v>
      </c>
      <c r="AK30">
        <v>777553.95360511541</v>
      </c>
      <c r="AL30">
        <v>837.10923456591308</v>
      </c>
      <c r="AM30">
        <v>157332.09036473709</v>
      </c>
      <c r="AN30">
        <v>110591.37296534279</v>
      </c>
      <c r="AO30">
        <v>13.178377710426595</v>
      </c>
      <c r="AP30">
        <v>389535.53046686144</v>
      </c>
      <c r="AQ30">
        <v>417.5736160720204</v>
      </c>
      <c r="AR30">
        <v>78481.669040290784</v>
      </c>
      <c r="AS30">
        <v>56198.164799925602</v>
      </c>
      <c r="AT30">
        <v>6.583115340622185</v>
      </c>
      <c r="AU30" s="3">
        <v>50553530.352623135</v>
      </c>
      <c r="AV30" s="3">
        <v>1668595.1981928225</v>
      </c>
      <c r="AW30">
        <v>168203.33820184998</v>
      </c>
      <c r="AX30">
        <v>31612135.381655686</v>
      </c>
      <c r="AY30">
        <v>5551.8038104542993</v>
      </c>
      <c r="AZ30">
        <v>1043406.008136781</v>
      </c>
      <c r="BA30">
        <v>437190.94250441005</v>
      </c>
      <c r="BB30">
        <v>82165665.734278828</v>
      </c>
      <c r="BC30">
        <v>14430.143696549982</v>
      </c>
      <c r="BD30">
        <v>2712001.2063296037</v>
      </c>
      <c r="BE30">
        <v>268987.60430256004</v>
      </c>
      <c r="BF30">
        <v>50553530.352623135</v>
      </c>
      <c r="BG30">
        <v>8878.3398860956822</v>
      </c>
      <c r="BH30">
        <v>1668595.1981928225</v>
      </c>
      <c r="BI30">
        <v>1.7089086048237139</v>
      </c>
      <c r="BJ30">
        <v>4.444482688832923</v>
      </c>
      <c r="BK30">
        <v>2.7355740840092091</v>
      </c>
      <c r="BL30">
        <v>49.726498217169784</v>
      </c>
      <c r="BM30">
        <v>48.968171293400587</v>
      </c>
      <c r="BN30">
        <f t="shared" si="1"/>
        <v>-0.75832692376919653</v>
      </c>
      <c r="BO30">
        <v>0.6340299442985261</v>
      </c>
      <c r="BP30">
        <v>1.3120773314133759E-2</v>
      </c>
      <c r="BQ30">
        <v>0.41855543396701844</v>
      </c>
      <c r="BR30">
        <v>0.22023809523809523</v>
      </c>
      <c r="BS30">
        <v>3.4482758620689655E-2</v>
      </c>
      <c r="BT30">
        <v>0.33333333333333331</v>
      </c>
      <c r="BU30">
        <v>2.1716817439282176E-2</v>
      </c>
      <c r="BV30">
        <v>0.70803494028930858</v>
      </c>
      <c r="BW30">
        <v>0.31795935106662648</v>
      </c>
      <c r="BX30">
        <v>0.40450420430363782</v>
      </c>
      <c r="BY30">
        <f t="shared" si="2"/>
        <v>0.60551228660352807</v>
      </c>
      <c r="BZ30">
        <v>0</v>
      </c>
      <c r="CA30">
        <f t="shared" si="3"/>
        <v>1.4664452617071234E-2</v>
      </c>
      <c r="CC30">
        <v>0.60551228660352807</v>
      </c>
      <c r="CD30">
        <v>1.4664452617071234E-2</v>
      </c>
    </row>
    <row r="31" spans="1:82" x14ac:dyDescent="0.3">
      <c r="A31">
        <v>0</v>
      </c>
      <c r="B31" t="s">
        <v>4</v>
      </c>
      <c r="C31" t="s">
        <v>29</v>
      </c>
      <c r="D31">
        <v>1049</v>
      </c>
      <c r="E31" s="2">
        <f t="shared" si="5"/>
        <v>0.74626761565764244</v>
      </c>
      <c r="F31" s="2" t="s">
        <v>1942</v>
      </c>
      <c r="G31" s="3">
        <v>2053</v>
      </c>
      <c r="H31" s="1">
        <v>0.3754759050528349</v>
      </c>
      <c r="I31" s="1">
        <f t="shared" si="4"/>
        <v>-9.8612557286930773</v>
      </c>
      <c r="J31" s="1">
        <v>2.63176802608</v>
      </c>
      <c r="K31" s="1">
        <v>230.641307982</v>
      </c>
      <c r="L31" s="2">
        <v>0.13593274586999993</v>
      </c>
      <c r="M31" s="2">
        <v>5.2045622737259172E-3</v>
      </c>
      <c r="N31" s="7">
        <v>0</v>
      </c>
      <c r="O31" s="2">
        <v>2.0916451827227154E-2</v>
      </c>
      <c r="P31" s="3">
        <v>-2729.5241062680034</v>
      </c>
      <c r="Q31" s="3">
        <v>-90.092042737703991</v>
      </c>
      <c r="R31" s="3">
        <v>-5385.775912431418</v>
      </c>
      <c r="S31" s="3">
        <v>-3.9609361236649092</v>
      </c>
      <c r="T31" s="3">
        <v>-1894.9444725698486</v>
      </c>
      <c r="V31">
        <v>1049</v>
      </c>
      <c r="W31" s="2">
        <v>0.55823426389672404</v>
      </c>
      <c r="X31" s="2">
        <v>1.0072778159246494E-2</v>
      </c>
      <c r="Y31" s="2">
        <v>0.3971731663508265</v>
      </c>
      <c r="Z31" s="2">
        <v>0.75051540714504927</v>
      </c>
      <c r="AA31" s="2">
        <v>0.66478563726753059</v>
      </c>
      <c r="AB31" s="2">
        <v>0.33553317926849585</v>
      </c>
      <c r="AC31" s="2">
        <v>5.2045622737259172E-3</v>
      </c>
      <c r="AD31" s="2">
        <v>0</v>
      </c>
      <c r="AE31" s="2">
        <v>2.0916451827227154E-2</v>
      </c>
      <c r="AF31">
        <v>51991.222088623559</v>
      </c>
      <c r="AG31">
        <v>41.724654693330322</v>
      </c>
      <c r="AH31">
        <v>7842.0197407720825</v>
      </c>
      <c r="AI31">
        <v>9986.833340580366</v>
      </c>
      <c r="AJ31">
        <v>0.73112988888906927</v>
      </c>
      <c r="AK31">
        <v>46605.446176192141</v>
      </c>
      <c r="AL31">
        <v>37.763718569665407</v>
      </c>
      <c r="AM31">
        <v>7097.574052676724</v>
      </c>
      <c r="AN31">
        <v>8836.3345561058777</v>
      </c>
      <c r="AO31">
        <v>0.65919693561091797</v>
      </c>
      <c r="AP31">
        <v>-5385.775912431418</v>
      </c>
      <c r="AQ31">
        <v>-3.960936123664915</v>
      </c>
      <c r="AR31">
        <v>-744.44568809535849</v>
      </c>
      <c r="AS31">
        <v>-1150.4987844744883</v>
      </c>
      <c r="AT31">
        <v>-7.1932953278151301E-2</v>
      </c>
      <c r="AU31" s="3">
        <v>-512986.76053200854</v>
      </c>
      <c r="AV31" s="3">
        <v>-16931.898512124088</v>
      </c>
      <c r="AW31">
        <v>27323.295551500003</v>
      </c>
      <c r="AX31">
        <v>5135140.1659489106</v>
      </c>
      <c r="AY31">
        <v>901.84640791700008</v>
      </c>
      <c r="AZ31">
        <v>169493.013903921</v>
      </c>
      <c r="BA31">
        <v>24593.771445232</v>
      </c>
      <c r="BB31">
        <v>4622153.4054169022</v>
      </c>
      <c r="BC31">
        <v>811.75436517929609</v>
      </c>
      <c r="BD31">
        <v>152561.11539179689</v>
      </c>
      <c r="BE31">
        <v>-2729.5241062680034</v>
      </c>
      <c r="BF31">
        <v>-512986.76053200854</v>
      </c>
      <c r="BG31">
        <v>-90.092042737703991</v>
      </c>
      <c r="BH31">
        <v>-16931.898512124088</v>
      </c>
      <c r="BI31">
        <v>0.55666177865799615</v>
      </c>
      <c r="BJ31">
        <v>0.93213768371083106</v>
      </c>
      <c r="BK31">
        <v>0.3754759050528349</v>
      </c>
      <c r="BL31">
        <v>31.648890581686594</v>
      </c>
      <c r="BM31">
        <v>21.787634852993516</v>
      </c>
      <c r="BN31">
        <f t="shared" si="1"/>
        <v>-9.8612557286930773</v>
      </c>
      <c r="BO31">
        <v>0.74626761565764244</v>
      </c>
      <c r="BP31">
        <v>5.030565696184759E-3</v>
      </c>
      <c r="BQ31">
        <v>0.23548980374994</v>
      </c>
      <c r="BR31">
        <v>0.61904761904761907</v>
      </c>
      <c r="BS31">
        <v>0.2413793103448276</v>
      </c>
      <c r="BT31">
        <v>0.33333333333333331</v>
      </c>
      <c r="BU31">
        <v>0.28240470392065764</v>
      </c>
      <c r="BV31">
        <v>0.75051540714504927</v>
      </c>
      <c r="BW31">
        <v>0.68961165691652548</v>
      </c>
      <c r="BX31">
        <v>0.33553317926849585</v>
      </c>
      <c r="BY31">
        <f t="shared" si="2"/>
        <v>0.13231407837543366</v>
      </c>
      <c r="BZ31">
        <v>0</v>
      </c>
      <c r="CA31">
        <f t="shared" si="3"/>
        <v>1.4260260251112745E-2</v>
      </c>
      <c r="CC31">
        <v>0.13231407837543366</v>
      </c>
      <c r="CD31">
        <v>1.4260260251112745E-2</v>
      </c>
    </row>
    <row r="32" spans="1:82" x14ac:dyDescent="0.3">
      <c r="A32">
        <v>0</v>
      </c>
      <c r="B32" t="s">
        <v>4</v>
      </c>
      <c r="C32" t="s">
        <v>30</v>
      </c>
      <c r="D32">
        <v>1051</v>
      </c>
      <c r="E32" s="2">
        <f t="shared" si="5"/>
        <v>0.5418695222242883</v>
      </c>
      <c r="F32" s="2" t="s">
        <v>1938</v>
      </c>
      <c r="G32" s="3">
        <v>17648</v>
      </c>
      <c r="H32" s="1">
        <v>13.089273615295006</v>
      </c>
      <c r="I32" s="1">
        <f t="shared" si="4"/>
        <v>-4.6562610194164478</v>
      </c>
      <c r="J32" s="1">
        <v>2.3919495026300002</v>
      </c>
      <c r="K32" s="1">
        <v>117.20020248500001</v>
      </c>
      <c r="L32" s="2">
        <v>0.17552810876000002</v>
      </c>
      <c r="M32" s="2">
        <v>1.7893083756137806E-2</v>
      </c>
      <c r="N32" s="7">
        <v>0</v>
      </c>
      <c r="O32" s="2">
        <v>7.3189706036081645E-2</v>
      </c>
      <c r="P32" s="3">
        <v>718953.34877783991</v>
      </c>
      <c r="Q32" s="3">
        <v>23730.135108815517</v>
      </c>
      <c r="R32" s="3">
        <v>1222284.3182361124</v>
      </c>
      <c r="S32" s="3">
        <v>1311.3057463816542</v>
      </c>
      <c r="T32" s="3">
        <v>322078.27387448796</v>
      </c>
      <c r="V32">
        <v>1051</v>
      </c>
      <c r="W32" s="2">
        <v>0.51558623849262908</v>
      </c>
      <c r="X32" s="2">
        <v>0.35114197107799067</v>
      </c>
      <c r="Y32" s="2">
        <v>0.12190282883752293</v>
      </c>
      <c r="Z32" s="2">
        <v>0.68212507221264596</v>
      </c>
      <c r="AA32" s="2">
        <v>0.33781030804314954</v>
      </c>
      <c r="AB32" s="2">
        <v>0.4332694378112113</v>
      </c>
      <c r="AC32" s="2">
        <v>1.7893083756137806E-2</v>
      </c>
      <c r="AD32" s="2">
        <v>0</v>
      </c>
      <c r="AE32" s="2">
        <v>7.3189706036081645E-2</v>
      </c>
      <c r="AF32">
        <v>474633.10981777782</v>
      </c>
      <c r="AG32">
        <v>509.64298872968374</v>
      </c>
      <c r="AH32">
        <v>95785.822740508476</v>
      </c>
      <c r="AI32">
        <v>29282.448529374502</v>
      </c>
      <c r="AJ32">
        <v>8.030171915085571</v>
      </c>
      <c r="AK32">
        <v>1696917.4280538901</v>
      </c>
      <c r="AL32">
        <v>1820.948735111338</v>
      </c>
      <c r="AM32">
        <v>342241.68019201624</v>
      </c>
      <c r="AN32">
        <v>104904.86495235472</v>
      </c>
      <c r="AO32">
        <v>28.697655508169632</v>
      </c>
      <c r="AP32">
        <v>1222284.3182361124</v>
      </c>
      <c r="AQ32">
        <v>1311.3057463816542</v>
      </c>
      <c r="AR32">
        <v>246455.85745150776</v>
      </c>
      <c r="AS32">
        <v>75622.416422980226</v>
      </c>
      <c r="AT32">
        <v>20.667483593084061</v>
      </c>
      <c r="AU32" s="3">
        <v>135120092.36930722</v>
      </c>
      <c r="AV32" s="3">
        <v>4459841.5923507884</v>
      </c>
      <c r="AW32">
        <v>325148.98360196</v>
      </c>
      <c r="AX32">
        <v>61108499.978152364</v>
      </c>
      <c r="AY32">
        <v>10732.03056148888</v>
      </c>
      <c r="AZ32">
        <v>2016977.8237262201</v>
      </c>
      <c r="BA32">
        <v>1044102.3323797999</v>
      </c>
      <c r="BB32">
        <v>196228592.34745958</v>
      </c>
      <c r="BC32">
        <v>34462.165670304399</v>
      </c>
      <c r="BD32">
        <v>6476819.4160770085</v>
      </c>
      <c r="BE32">
        <v>718953.34877783991</v>
      </c>
      <c r="BF32">
        <v>135120092.36930722</v>
      </c>
      <c r="BG32">
        <v>23730.135108815517</v>
      </c>
      <c r="BH32">
        <v>4459841.5923507884</v>
      </c>
      <c r="BI32">
        <v>5.1513318087678739</v>
      </c>
      <c r="BJ32">
        <v>18.240605424062881</v>
      </c>
      <c r="BK32">
        <v>13.089273615295006</v>
      </c>
      <c r="BL32">
        <v>48.233155700475969</v>
      </c>
      <c r="BM32">
        <v>43.576894681059521</v>
      </c>
      <c r="BN32">
        <f t="shared" si="1"/>
        <v>-4.6562610194164478</v>
      </c>
      <c r="BO32">
        <v>0.5418695222242883</v>
      </c>
      <c r="BP32">
        <v>3.3802208439908936E-2</v>
      </c>
      <c r="BQ32">
        <v>0.37775581963217925</v>
      </c>
      <c r="BR32">
        <v>0.23809523809523808</v>
      </c>
      <c r="BS32">
        <v>3.4482758620689655E-2</v>
      </c>
      <c r="BT32">
        <v>0.22222222222222221</v>
      </c>
      <c r="BU32">
        <v>0.1333450881655488</v>
      </c>
      <c r="BV32">
        <v>0.68212507221264596</v>
      </c>
      <c r="BW32">
        <v>0.35042563075015515</v>
      </c>
      <c r="BX32">
        <v>0.4332694378112113</v>
      </c>
      <c r="BY32">
        <f t="shared" si="2"/>
        <v>0.1115064547883724</v>
      </c>
      <c r="BZ32">
        <v>0</v>
      </c>
      <c r="CA32">
        <f t="shared" si="3"/>
        <v>4.0145443660464006E-2</v>
      </c>
      <c r="CC32">
        <v>0.1115064547883724</v>
      </c>
      <c r="CD32">
        <v>4.0145443660464006E-2</v>
      </c>
    </row>
    <row r="33" spans="1:82" x14ac:dyDescent="0.3">
      <c r="A33">
        <v>0</v>
      </c>
      <c r="B33" t="s">
        <v>4</v>
      </c>
      <c r="C33" t="s">
        <v>31</v>
      </c>
      <c r="D33">
        <v>1053</v>
      </c>
      <c r="E33" s="2">
        <f t="shared" si="5"/>
        <v>0.60927212710086276</v>
      </c>
      <c r="F33" s="2" t="s">
        <v>1939</v>
      </c>
      <c r="G33" s="3">
        <v>2044</v>
      </c>
      <c r="H33" s="1">
        <v>1.6159734425840442</v>
      </c>
      <c r="I33" s="1">
        <f t="shared" si="4"/>
        <v>-3.4658256750400724</v>
      </c>
      <c r="J33" s="1">
        <v>2.2926657980299998</v>
      </c>
      <c r="K33" s="1">
        <v>159.29300033300001</v>
      </c>
      <c r="L33" s="2">
        <v>0.22599070165000001</v>
      </c>
      <c r="M33" s="2">
        <v>4.8385961178468448E-3</v>
      </c>
      <c r="N33" s="22">
        <v>0</v>
      </c>
      <c r="O33" s="2">
        <v>0.11263566238575599</v>
      </c>
      <c r="P33" s="3">
        <v>98416.853076210013</v>
      </c>
      <c r="Q33" s="3">
        <v>3248.3960530303807</v>
      </c>
      <c r="R33" s="3">
        <v>213765.88491438181</v>
      </c>
      <c r="S33" s="3">
        <v>229.71470379263391</v>
      </c>
      <c r="T33" s="3">
        <v>70386.954939736795</v>
      </c>
      <c r="V33">
        <v>1053</v>
      </c>
      <c r="W33" s="2">
        <v>0.50153090288527247</v>
      </c>
      <c r="X33" s="2">
        <v>4.3351229145029875E-2</v>
      </c>
      <c r="Y33" s="2">
        <v>0.1307348687274365</v>
      </c>
      <c r="Z33" s="2">
        <v>0.65381180552564011</v>
      </c>
      <c r="AA33" s="2">
        <v>0.45913587494437386</v>
      </c>
      <c r="AB33" s="2">
        <v>0.55783011020950435</v>
      </c>
      <c r="AC33" s="2">
        <v>4.8385961178468448E-3</v>
      </c>
      <c r="AD33" s="2">
        <v>0</v>
      </c>
      <c r="AE33" s="2">
        <v>0.11263566238575599</v>
      </c>
      <c r="AF33">
        <v>237802.34532567955</v>
      </c>
      <c r="AG33">
        <v>254.5022800644104</v>
      </c>
      <c r="AH33">
        <v>47832.916030234788</v>
      </c>
      <c r="AI33">
        <v>30682.493933407448</v>
      </c>
      <c r="AJ33">
        <v>4.0144506148163348</v>
      </c>
      <c r="AK33">
        <v>451568.23024006136</v>
      </c>
      <c r="AL33">
        <v>484.21698385704434</v>
      </c>
      <c r="AM33">
        <v>91007.083800529217</v>
      </c>
      <c r="AN33">
        <v>57895.28110284984</v>
      </c>
      <c r="AO33">
        <v>7.6329962487245133</v>
      </c>
      <c r="AP33">
        <v>213765.88491438181</v>
      </c>
      <c r="AQ33">
        <v>229.71470379263394</v>
      </c>
      <c r="AR33">
        <v>43174.167770294429</v>
      </c>
      <c r="AS33">
        <v>27212.787169442392</v>
      </c>
      <c r="AT33">
        <v>3.6185456339081785</v>
      </c>
      <c r="AU33" s="3">
        <v>18496463.367142908</v>
      </c>
      <c r="AV33" s="3">
        <v>610503.55420652975</v>
      </c>
      <c r="AW33">
        <v>90859.78529996</v>
      </c>
      <c r="AX33">
        <v>17076188.049274482</v>
      </c>
      <c r="AY33">
        <v>2998.9636807328802</v>
      </c>
      <c r="AZ33">
        <v>563625.23415693745</v>
      </c>
      <c r="BA33">
        <v>189276.63837617001</v>
      </c>
      <c r="BB33">
        <v>35572651.41641739</v>
      </c>
      <c r="BC33">
        <v>6247.3597337632609</v>
      </c>
      <c r="BD33">
        <v>1174128.7883634672</v>
      </c>
      <c r="BE33">
        <v>98416.853076210013</v>
      </c>
      <c r="BF33">
        <v>18496463.367142908</v>
      </c>
      <c r="BG33">
        <v>3248.3960530303807</v>
      </c>
      <c r="BH33">
        <v>610503.55420652975</v>
      </c>
      <c r="BI33">
        <v>1.1838586602841159</v>
      </c>
      <c r="BJ33">
        <v>2.7998321028681601</v>
      </c>
      <c r="BK33">
        <v>1.6159734425840442</v>
      </c>
      <c r="BL33">
        <v>40.429076276680924</v>
      </c>
      <c r="BM33">
        <v>36.963250601640851</v>
      </c>
      <c r="BN33">
        <f t="shared" si="1"/>
        <v>-3.4658256750400724</v>
      </c>
      <c r="BO33">
        <v>0.60927212710086276</v>
      </c>
      <c r="BP33">
        <v>8.7345793045462347E-3</v>
      </c>
      <c r="BQ33">
        <v>0.6551712648716409</v>
      </c>
      <c r="BR33">
        <v>0.17261904761904764</v>
      </c>
      <c r="BS33">
        <v>0</v>
      </c>
      <c r="BT33">
        <v>0.22222222222222221</v>
      </c>
      <c r="BU33">
        <v>9.9253634681880615E-2</v>
      </c>
      <c r="BV33">
        <v>0.65381180552564011</v>
      </c>
      <c r="BW33">
        <v>0.47628202795059532</v>
      </c>
      <c r="BX33">
        <v>0.55783011020950435</v>
      </c>
      <c r="BY33">
        <f t="shared" si="2"/>
        <v>7.1033321802502034E-2</v>
      </c>
      <c r="BZ33">
        <v>0</v>
      </c>
      <c r="CA33">
        <f t="shared" si="3"/>
        <v>4.8378980374557727E-2</v>
      </c>
      <c r="CC33">
        <v>7.1033321802502034E-2</v>
      </c>
      <c r="CD33">
        <v>4.8378980374557727E-2</v>
      </c>
    </row>
    <row r="34" spans="1:82" x14ac:dyDescent="0.3">
      <c r="A34">
        <v>0</v>
      </c>
      <c r="B34" t="s">
        <v>4</v>
      </c>
      <c r="C34" t="s">
        <v>32</v>
      </c>
      <c r="D34">
        <v>1055</v>
      </c>
      <c r="E34" s="2">
        <f t="shared" si="5"/>
        <v>0.64287392649526021</v>
      </c>
      <c r="F34" s="2" t="s">
        <v>1940</v>
      </c>
      <c r="G34" s="3">
        <v>12331</v>
      </c>
      <c r="H34" s="1">
        <v>27.32964677419821</v>
      </c>
      <c r="I34" s="1">
        <f t="shared" si="4"/>
        <v>-8.0660145325673867</v>
      </c>
      <c r="J34" s="1">
        <v>2.49900445845</v>
      </c>
      <c r="K34" s="1">
        <v>196.91043010199999</v>
      </c>
      <c r="L34" s="2">
        <v>0.15250895173000001</v>
      </c>
      <c r="M34" s="2">
        <v>0.11268014748515195</v>
      </c>
      <c r="N34" s="22">
        <v>0</v>
      </c>
      <c r="O34" s="2">
        <v>3.7598758631829585E-2</v>
      </c>
      <c r="P34" s="3">
        <v>1103885.5253321202</v>
      </c>
      <c r="Q34" s="3">
        <v>36435.399745097362</v>
      </c>
      <c r="R34" s="3">
        <v>754244.73114108271</v>
      </c>
      <c r="S34" s="3">
        <v>625.08807330220895</v>
      </c>
      <c r="T34" s="3">
        <v>249266.46012593489</v>
      </c>
      <c r="V34">
        <v>1055</v>
      </c>
      <c r="W34" s="2">
        <v>0.70526244632288659</v>
      </c>
      <c r="X34" s="2">
        <v>0.73316414028838539</v>
      </c>
      <c r="Y34" s="2">
        <v>0.21936884068757198</v>
      </c>
      <c r="Z34" s="2">
        <v>0.71265450830197252</v>
      </c>
      <c r="AA34" s="2">
        <v>0.56756192941031069</v>
      </c>
      <c r="AB34" s="2">
        <v>0.37644949429485469</v>
      </c>
      <c r="AC34" s="2">
        <v>0.11268014748515195</v>
      </c>
      <c r="AD34" s="2">
        <v>0</v>
      </c>
      <c r="AE34" s="2">
        <v>3.7598758631829585E-2</v>
      </c>
      <c r="AF34">
        <v>646761.74469485111</v>
      </c>
      <c r="AG34">
        <v>520.44566655490883</v>
      </c>
      <c r="AH34">
        <v>97816.152610971301</v>
      </c>
      <c r="AI34">
        <v>117780.54431680628</v>
      </c>
      <c r="AJ34">
        <v>9.1098522520133702</v>
      </c>
      <c r="AK34">
        <v>1401006.4758359338</v>
      </c>
      <c r="AL34">
        <v>1145.5337398571178</v>
      </c>
      <c r="AM34">
        <v>215299.52177449575</v>
      </c>
      <c r="AN34">
        <v>249563.63527921672</v>
      </c>
      <c r="AO34">
        <v>19.924777999868695</v>
      </c>
      <c r="AP34">
        <v>754244.73114108271</v>
      </c>
      <c r="AQ34">
        <v>625.08807330220895</v>
      </c>
      <c r="AR34">
        <v>117483.36916352445</v>
      </c>
      <c r="AS34">
        <v>131783.09096241044</v>
      </c>
      <c r="AT34">
        <v>10.814925747855325</v>
      </c>
      <c r="AU34" s="3">
        <v>207464245.63091868</v>
      </c>
      <c r="AV34" s="3">
        <v>6847669.0280935979</v>
      </c>
      <c r="AW34">
        <v>752301.94908777997</v>
      </c>
      <c r="AX34">
        <v>141387628.31155735</v>
      </c>
      <c r="AY34">
        <v>24830.85574999484</v>
      </c>
      <c r="AZ34">
        <v>4666711.0296540298</v>
      </c>
      <c r="BA34">
        <v>1856187.4744199002</v>
      </c>
      <c r="BB34">
        <v>348851873.94247603</v>
      </c>
      <c r="BC34">
        <v>61266.255495092206</v>
      </c>
      <c r="BD34">
        <v>11514380.057747629</v>
      </c>
      <c r="BE34">
        <v>1103885.5253321202</v>
      </c>
      <c r="BF34">
        <v>207464245.63091868</v>
      </c>
      <c r="BG34">
        <v>36435.399745097362</v>
      </c>
      <c r="BH34">
        <v>6847669.0280935979</v>
      </c>
      <c r="BI34">
        <v>13.99647212695276</v>
      </c>
      <c r="BJ34">
        <v>41.32611890115097</v>
      </c>
      <c r="BK34">
        <v>27.32964677419821</v>
      </c>
      <c r="BL34">
        <v>49.188378626780931</v>
      </c>
      <c r="BM34">
        <v>41.122364094213545</v>
      </c>
      <c r="BN34">
        <f t="shared" si="1"/>
        <v>-8.0660145325673867</v>
      </c>
      <c r="BO34">
        <v>0.64287392649526021</v>
      </c>
      <c r="BP34">
        <v>0.10896203911193005</v>
      </c>
      <c r="BQ34">
        <v>0.24017548193900876</v>
      </c>
      <c r="BR34">
        <v>0.25</v>
      </c>
      <c r="BS34">
        <v>6.8965517241379309E-2</v>
      </c>
      <c r="BT34">
        <v>0.44444444444444442</v>
      </c>
      <c r="BU34">
        <v>0.23099293929286474</v>
      </c>
      <c r="BV34">
        <v>0.71265450830197252</v>
      </c>
      <c r="BW34">
        <v>0.58875718818496958</v>
      </c>
      <c r="BX34">
        <v>0.37644949429485469</v>
      </c>
      <c r="BY34">
        <f t="shared" si="2"/>
        <v>0.18705385219968398</v>
      </c>
      <c r="BZ34">
        <v>0</v>
      </c>
      <c r="CA34">
        <f t="shared" si="3"/>
        <v>2.3231684583469667E-2</v>
      </c>
      <c r="CC34">
        <v>0.18705385219968398</v>
      </c>
      <c r="CD34">
        <v>2.3231684583469667E-2</v>
      </c>
    </row>
    <row r="35" spans="1:82" x14ac:dyDescent="0.3">
      <c r="A35">
        <v>0</v>
      </c>
      <c r="B35" t="s">
        <v>4</v>
      </c>
      <c r="C35" t="s">
        <v>33</v>
      </c>
      <c r="D35">
        <v>1057</v>
      </c>
      <c r="E35" s="2">
        <f t="shared" si="5"/>
        <v>0.61560592405988823</v>
      </c>
      <c r="F35" s="2" t="s">
        <v>1939</v>
      </c>
      <c r="G35" s="3">
        <v>640</v>
      </c>
      <c r="H35" s="1">
        <v>0.3754099722649219</v>
      </c>
      <c r="I35" s="1">
        <f t="shared" si="4"/>
        <v>-18.179750495241084</v>
      </c>
      <c r="J35" s="1">
        <v>2.6085817658699999</v>
      </c>
      <c r="K35" s="1">
        <v>132.25852038299999</v>
      </c>
      <c r="L35" s="2">
        <v>0.14879203480000003</v>
      </c>
      <c r="M35" s="2">
        <v>2.6423261296807873E-4</v>
      </c>
      <c r="N35" s="7">
        <v>0</v>
      </c>
      <c r="O35" s="2">
        <v>2.6220143736269356E-2</v>
      </c>
      <c r="P35" s="3">
        <v>29.371631250999869</v>
      </c>
      <c r="Q35" s="3">
        <v>0.96945480417809449</v>
      </c>
      <c r="R35" s="3">
        <v>5095.4173468767185</v>
      </c>
      <c r="S35" s="3">
        <v>4.1273815943168977</v>
      </c>
      <c r="T35" s="3">
        <v>2006.6453319110606</v>
      </c>
      <c r="V35">
        <v>1057</v>
      </c>
      <c r="W35" s="2">
        <v>0.53303472311461175</v>
      </c>
      <c r="X35" s="2">
        <v>1.0071009400353763E-2</v>
      </c>
      <c r="Y35" s="2">
        <v>0.55665621055718395</v>
      </c>
      <c r="Z35" s="2">
        <v>0.74390325692921166</v>
      </c>
      <c r="AA35" s="2">
        <v>0.38121343278080599</v>
      </c>
      <c r="AB35" s="2">
        <v>0.36727474433583812</v>
      </c>
      <c r="AC35" s="2">
        <v>2.6423261296807873E-4</v>
      </c>
      <c r="AD35" s="2">
        <v>0</v>
      </c>
      <c r="AE35" s="2">
        <v>2.6220143736269356E-2</v>
      </c>
      <c r="AF35">
        <v>17639.2177614387</v>
      </c>
      <c r="AG35">
        <v>13.684061419108945</v>
      </c>
      <c r="AH35">
        <v>2571.8770010514563</v>
      </c>
      <c r="AI35">
        <v>4508.904362393293</v>
      </c>
      <c r="AJ35">
        <v>0.24308245619058411</v>
      </c>
      <c r="AK35">
        <v>22734.635108315419</v>
      </c>
      <c r="AL35">
        <v>17.811443013425841</v>
      </c>
      <c r="AM35">
        <v>3347.6056003226763</v>
      </c>
      <c r="AN35">
        <v>5739.821095033134</v>
      </c>
      <c r="AO35">
        <v>0.31513874297110939</v>
      </c>
      <c r="AP35">
        <v>5095.4173468767185</v>
      </c>
      <c r="AQ35">
        <v>4.1273815943168959</v>
      </c>
      <c r="AR35">
        <v>775.72859927121999</v>
      </c>
      <c r="AS35">
        <v>1230.916732639841</v>
      </c>
      <c r="AT35">
        <v>7.205628678052528E-2</v>
      </c>
      <c r="AU35" s="3">
        <v>5520.1043773129149</v>
      </c>
      <c r="AV35" s="3">
        <v>182.19933589723107</v>
      </c>
      <c r="AW35">
        <v>25298.097244084001</v>
      </c>
      <c r="AX35">
        <v>4754524.3960531475</v>
      </c>
      <c r="AY35">
        <v>835.00169603295194</v>
      </c>
      <c r="AZ35">
        <v>156930.21875243299</v>
      </c>
      <c r="BA35">
        <v>25327.468875335002</v>
      </c>
      <c r="BB35">
        <v>4760044.5004304601</v>
      </c>
      <c r="BC35">
        <v>835.97115083713004</v>
      </c>
      <c r="BD35">
        <v>157112.41808833022</v>
      </c>
      <c r="BE35">
        <v>29.371631250999869</v>
      </c>
      <c r="BF35">
        <v>5520.1043773129149</v>
      </c>
      <c r="BG35">
        <v>0.96945480417809449</v>
      </c>
      <c r="BH35">
        <v>182.19933589723107</v>
      </c>
      <c r="BI35">
        <v>0.44795584600875926</v>
      </c>
      <c r="BJ35">
        <v>0.82336581827368116</v>
      </c>
      <c r="BK35">
        <v>0.3754099722649219</v>
      </c>
      <c r="BL35">
        <v>45.054433400035727</v>
      </c>
      <c r="BM35">
        <v>26.874682904794643</v>
      </c>
      <c r="BN35">
        <f t="shared" si="1"/>
        <v>-18.179750495241084</v>
      </c>
      <c r="BO35">
        <v>0.61560592405988823</v>
      </c>
      <c r="BP35">
        <v>3.3394029418289395E-3</v>
      </c>
      <c r="BQ35">
        <v>0.22891047271291901</v>
      </c>
      <c r="BR35">
        <v>0.35119047619047616</v>
      </c>
      <c r="BS35">
        <v>6.8965517241379309E-2</v>
      </c>
      <c r="BT35">
        <v>0.27777777777777779</v>
      </c>
      <c r="BU35">
        <v>0.52062812254443058</v>
      </c>
      <c r="BV35">
        <v>0.74390325692921166</v>
      </c>
      <c r="BW35">
        <v>0.39544961906722614</v>
      </c>
      <c r="BX35">
        <v>0.36727474433583812</v>
      </c>
      <c r="BY35">
        <f t="shared" si="2"/>
        <v>1.7279268253419369E-2</v>
      </c>
      <c r="BZ35">
        <v>0</v>
      </c>
      <c r="CA35">
        <f t="shared" si="3"/>
        <v>1.6536585104920475E-2</v>
      </c>
      <c r="CC35">
        <v>1.7279268253419369E-2</v>
      </c>
      <c r="CD35">
        <v>1.6536585104920475E-2</v>
      </c>
    </row>
    <row r="36" spans="1:82" x14ac:dyDescent="0.3">
      <c r="A36">
        <v>0</v>
      </c>
      <c r="B36" t="s">
        <v>4</v>
      </c>
      <c r="C36" t="s">
        <v>34</v>
      </c>
      <c r="D36">
        <v>1059</v>
      </c>
      <c r="E36" s="2">
        <f t="shared" si="5"/>
        <v>0.55629186493348037</v>
      </c>
      <c r="F36" s="2" t="s">
        <v>1938</v>
      </c>
      <c r="G36" s="3">
        <v>1923</v>
      </c>
      <c r="H36" s="1">
        <v>1.6191508560808885</v>
      </c>
      <c r="I36" s="1">
        <f t="shared" si="4"/>
        <v>-5.0730668210432768</v>
      </c>
      <c r="J36" s="1">
        <v>2.5943323791499999</v>
      </c>
      <c r="K36" s="1">
        <v>204.44016139199999</v>
      </c>
      <c r="L36" s="2">
        <v>0.12005181468000004</v>
      </c>
      <c r="M36" s="2">
        <v>2.3409060611800361E-3</v>
      </c>
      <c r="N36" s="22">
        <v>0</v>
      </c>
      <c r="O36" s="2">
        <v>1.9258560211445293E-2</v>
      </c>
      <c r="P36" s="3">
        <v>62755.283746743989</v>
      </c>
      <c r="Q36" s="3">
        <v>2071.3323953964318</v>
      </c>
      <c r="R36" s="3">
        <v>35919.113951755571</v>
      </c>
      <c r="S36" s="3">
        <v>29.46084724927973</v>
      </c>
      <c r="T36" s="3">
        <v>15215.022130597779</v>
      </c>
      <c r="V36">
        <v>1059</v>
      </c>
      <c r="W36" s="2">
        <v>0.47691802601188216</v>
      </c>
      <c r="X36" s="2">
        <v>4.3436468652660612E-2</v>
      </c>
      <c r="Y36" s="2">
        <v>0.17556160979598412</v>
      </c>
      <c r="Z36" s="2">
        <v>0.73983968287186697</v>
      </c>
      <c r="AA36" s="2">
        <v>0.58926514145793996</v>
      </c>
      <c r="AB36" s="2">
        <v>0.29633306381566082</v>
      </c>
      <c r="AC36" s="2">
        <v>2.3409060611800361E-3</v>
      </c>
      <c r="AD36" s="2">
        <v>0</v>
      </c>
      <c r="AE36" s="2">
        <v>1.9258560211445293E-2</v>
      </c>
      <c r="AF36">
        <v>49269.164105608856</v>
      </c>
      <c r="AG36">
        <v>39.940826991092713</v>
      </c>
      <c r="AH36">
        <v>7506.7548438448566</v>
      </c>
      <c r="AI36">
        <v>13493.351708421067</v>
      </c>
      <c r="AJ36">
        <v>0.69707040466827852</v>
      </c>
      <c r="AK36">
        <v>85188.278057364427</v>
      </c>
      <c r="AL36">
        <v>69.401674240372444</v>
      </c>
      <c r="AM36">
        <v>13043.829923477644</v>
      </c>
      <c r="AN36">
        <v>23171.298759386056</v>
      </c>
      <c r="AO36">
        <v>1.2088676169180002</v>
      </c>
      <c r="AP36">
        <v>35919.113951755571</v>
      </c>
      <c r="AQ36">
        <v>29.46084724927973</v>
      </c>
      <c r="AR36">
        <v>5537.0750796327875</v>
      </c>
      <c r="AS36">
        <v>9677.9470509649891</v>
      </c>
      <c r="AT36">
        <v>0.51179721224972163</v>
      </c>
      <c r="AU36" s="3">
        <v>11794228.027363066</v>
      </c>
      <c r="AV36" s="3">
        <v>389286.21039080538</v>
      </c>
      <c r="AW36">
        <v>56583.406079526008</v>
      </c>
      <c r="AX36">
        <v>10634285.338586118</v>
      </c>
      <c r="AY36">
        <v>1867.6203031346283</v>
      </c>
      <c r="AZ36">
        <v>351000.55977112206</v>
      </c>
      <c r="BA36">
        <v>119338.68982627</v>
      </c>
      <c r="BB36">
        <v>22428513.365949184</v>
      </c>
      <c r="BC36">
        <v>3938.9526985310604</v>
      </c>
      <c r="BD36">
        <v>740286.77016192744</v>
      </c>
      <c r="BE36">
        <v>62755.283746743989</v>
      </c>
      <c r="BF36">
        <v>11794228.027363066</v>
      </c>
      <c r="BG36">
        <v>2071.3323953964318</v>
      </c>
      <c r="BH36">
        <v>389286.21039080538</v>
      </c>
      <c r="BI36">
        <v>1.0752849994356446</v>
      </c>
      <c r="BJ36">
        <v>2.6944358555165331</v>
      </c>
      <c r="BK36">
        <v>1.6191508560808885</v>
      </c>
      <c r="BL36">
        <v>40.865796957758256</v>
      </c>
      <c r="BM36">
        <v>35.792730136714979</v>
      </c>
      <c r="BN36">
        <f t="shared" si="1"/>
        <v>-5.0730668210432768</v>
      </c>
      <c r="BO36">
        <v>0.55629186493348037</v>
      </c>
      <c r="BP36">
        <v>7.243644407984689E-3</v>
      </c>
      <c r="BQ36">
        <v>0.19463453217366225</v>
      </c>
      <c r="BR36">
        <v>0.21428571428571427</v>
      </c>
      <c r="BS36">
        <v>0.10344827586206896</v>
      </c>
      <c r="BT36">
        <v>0.33333333333333331</v>
      </c>
      <c r="BU36">
        <v>0.1452814908143864</v>
      </c>
      <c r="BV36">
        <v>0.73983968287186697</v>
      </c>
      <c r="BW36">
        <v>0.61127089362856846</v>
      </c>
      <c r="BX36">
        <v>0.29633306381566082</v>
      </c>
      <c r="BY36">
        <f t="shared" si="2"/>
        <v>4.1466745534532036E-2</v>
      </c>
      <c r="BZ36">
        <v>0</v>
      </c>
      <c r="CA36">
        <f t="shared" si="3"/>
        <v>1.4781521190526951E-2</v>
      </c>
      <c r="CC36">
        <v>4.1466745534532036E-2</v>
      </c>
      <c r="CD36">
        <v>1.4781521190526951E-2</v>
      </c>
    </row>
    <row r="37" spans="1:82" x14ac:dyDescent="0.3">
      <c r="A37">
        <v>0</v>
      </c>
      <c r="B37" t="s">
        <v>4</v>
      </c>
      <c r="C37" t="s">
        <v>35</v>
      </c>
      <c r="D37">
        <v>1061</v>
      </c>
      <c r="E37" s="2">
        <f t="shared" si="5"/>
        <v>0.63071272344463825</v>
      </c>
      <c r="F37" s="2" t="s">
        <v>1940</v>
      </c>
      <c r="G37" s="3">
        <v>649</v>
      </c>
      <c r="H37" s="1">
        <v>0.37605809032200027</v>
      </c>
      <c r="I37" s="1">
        <f t="shared" si="4"/>
        <v>-9.1997529676365311</v>
      </c>
      <c r="J37" s="1">
        <v>2.2429532459099999</v>
      </c>
      <c r="K37" s="1">
        <v>177.58971571699999</v>
      </c>
      <c r="L37" s="2">
        <v>0.20249387929999996</v>
      </c>
      <c r="M37" s="2">
        <v>9.9376023990554378E-4</v>
      </c>
      <c r="N37" s="22">
        <v>0</v>
      </c>
      <c r="O37" s="2">
        <v>4.1277344521892231E-2</v>
      </c>
      <c r="P37" s="3">
        <v>6376.3672419359982</v>
      </c>
      <c r="Q37" s="3">
        <v>210.4615778086079</v>
      </c>
      <c r="R37" s="3">
        <v>13063.397936086083</v>
      </c>
      <c r="S37" s="3">
        <v>14.046369467286059</v>
      </c>
      <c r="T37" s="3">
        <v>4468.2372887304373</v>
      </c>
      <c r="V37">
        <v>1061</v>
      </c>
      <c r="W37" s="2">
        <v>0.51613040315093983</v>
      </c>
      <c r="X37" s="2">
        <v>1.0088396266786733E-2</v>
      </c>
      <c r="Y37" s="2">
        <v>0.31576279077467151</v>
      </c>
      <c r="Z37" s="2">
        <v>0.63963501033517101</v>
      </c>
      <c r="AA37" s="2">
        <v>0.5118731478244094</v>
      </c>
      <c r="AB37" s="2">
        <v>0.49983110889938265</v>
      </c>
      <c r="AC37" s="2">
        <v>9.9376023990554378E-4</v>
      </c>
      <c r="AD37" s="2">
        <v>0</v>
      </c>
      <c r="AE37" s="2">
        <v>4.1277344521892231E-2</v>
      </c>
      <c r="AF37">
        <v>41280.663690943504</v>
      </c>
      <c r="AG37">
        <v>44.737524347971373</v>
      </c>
      <c r="AH37">
        <v>8408.2792696219421</v>
      </c>
      <c r="AI37">
        <v>5625.2319319628068</v>
      </c>
      <c r="AJ37">
        <v>0.70275249474386181</v>
      </c>
      <c r="AK37">
        <v>54344.061627029587</v>
      </c>
      <c r="AL37">
        <v>58.783893815257436</v>
      </c>
      <c r="AM37">
        <v>11048.250947236405</v>
      </c>
      <c r="AN37">
        <v>7453.4975430787799</v>
      </c>
      <c r="AO37">
        <v>0.92397229163163075</v>
      </c>
      <c r="AP37">
        <v>13063.397936086083</v>
      </c>
      <c r="AQ37">
        <v>14.046369467286063</v>
      </c>
      <c r="AR37">
        <v>2639.9716776144633</v>
      </c>
      <c r="AS37">
        <v>1828.2656111159731</v>
      </c>
      <c r="AT37">
        <v>0.22121979688776894</v>
      </c>
      <c r="AU37" s="3">
        <v>1198374.4594494514</v>
      </c>
      <c r="AV37" s="3">
        <v>39554.148933349767</v>
      </c>
      <c r="AW37">
        <v>19081.702256838998</v>
      </c>
      <c r="AX37">
        <v>3586215.1221503215</v>
      </c>
      <c r="AY37">
        <v>629.82024276084212</v>
      </c>
      <c r="AZ37">
        <v>118368.41642447267</v>
      </c>
      <c r="BA37">
        <v>25458.069498774996</v>
      </c>
      <c r="BB37">
        <v>4784589.5815997729</v>
      </c>
      <c r="BC37">
        <v>840.28182056945002</v>
      </c>
      <c r="BD37">
        <v>157922.56535782243</v>
      </c>
      <c r="BE37">
        <v>6376.3672419359982</v>
      </c>
      <c r="BF37">
        <v>1198374.4594494514</v>
      </c>
      <c r="BG37">
        <v>210.4615778086079</v>
      </c>
      <c r="BH37">
        <v>39554.148933349767</v>
      </c>
      <c r="BI37">
        <v>0.42050776642912319</v>
      </c>
      <c r="BJ37">
        <v>0.79656585675112346</v>
      </c>
      <c r="BK37">
        <v>0.37605809032200027</v>
      </c>
      <c r="BL37">
        <v>39.353026027512861</v>
      </c>
      <c r="BM37">
        <v>30.15327305987633</v>
      </c>
      <c r="BN37">
        <f t="shared" si="1"/>
        <v>-9.1997529676365311</v>
      </c>
      <c r="BO37">
        <v>0.63071272344463825</v>
      </c>
      <c r="BP37">
        <v>3.2117108560932263E-3</v>
      </c>
      <c r="BQ37">
        <v>0.66195551031471833</v>
      </c>
      <c r="BR37">
        <v>0.10714285714285714</v>
      </c>
      <c r="BS37">
        <v>0</v>
      </c>
      <c r="BT37">
        <v>0.27777777777777779</v>
      </c>
      <c r="BU37">
        <v>0.26346071782816538</v>
      </c>
      <c r="BV37">
        <v>0.63963501033517101</v>
      </c>
      <c r="BW37">
        <v>0.53098874255644135</v>
      </c>
      <c r="BX37">
        <v>0.49983110889938265</v>
      </c>
      <c r="BY37">
        <f t="shared" si="2"/>
        <v>6.1988923115811036E-2</v>
      </c>
      <c r="BZ37">
        <v>0</v>
      </c>
      <c r="CA37">
        <f t="shared" si="3"/>
        <v>1.9821139822486542E-2</v>
      </c>
      <c r="CC37">
        <v>6.1988923115811036E-2</v>
      </c>
      <c r="CD37">
        <v>1.9821139822486542E-2</v>
      </c>
    </row>
    <row r="38" spans="1:82" x14ac:dyDescent="0.3">
      <c r="A38">
        <v>1</v>
      </c>
      <c r="B38" t="s">
        <v>4</v>
      </c>
      <c r="C38" t="s">
        <v>36</v>
      </c>
      <c r="D38">
        <v>1063</v>
      </c>
      <c r="E38" s="2">
        <v>0</v>
      </c>
      <c r="F38" s="2" t="s">
        <v>1954</v>
      </c>
      <c r="G38" s="3">
        <v>-999</v>
      </c>
      <c r="H38" s="1">
        <v>0.38207624783861277</v>
      </c>
      <c r="I38" s="1">
        <f t="shared" si="4"/>
        <v>-999</v>
      </c>
      <c r="J38" s="1">
        <v>-999</v>
      </c>
      <c r="K38" s="1">
        <v>-999</v>
      </c>
      <c r="L38" s="1">
        <v>-999</v>
      </c>
      <c r="M38" s="1">
        <v>-999</v>
      </c>
      <c r="N38" s="1">
        <v>-999</v>
      </c>
      <c r="O38" s="1">
        <v>-999</v>
      </c>
      <c r="P38" s="1">
        <v>-999</v>
      </c>
      <c r="Q38" s="1">
        <v>-999</v>
      </c>
      <c r="R38" s="1">
        <v>-999</v>
      </c>
      <c r="S38" s="1">
        <v>-999</v>
      </c>
      <c r="T38" s="1">
        <v>-999</v>
      </c>
      <c r="V38">
        <v>1063</v>
      </c>
      <c r="W38" s="2">
        <v>-999</v>
      </c>
      <c r="X38" s="2">
        <v>1.0249843552155708E-2</v>
      </c>
      <c r="Y38" s="2">
        <v>-999</v>
      </c>
      <c r="Z38" s="2">
        <v>-999</v>
      </c>
      <c r="AA38" s="2">
        <v>-999</v>
      </c>
      <c r="AB38" s="2">
        <v>-999</v>
      </c>
      <c r="AC38" s="2">
        <v>-999</v>
      </c>
      <c r="AD38" s="2">
        <v>-999</v>
      </c>
      <c r="AE38" s="2">
        <v>-999</v>
      </c>
      <c r="AF38" s="2">
        <v>-999</v>
      </c>
      <c r="AG38" s="2">
        <v>-999</v>
      </c>
      <c r="AH38" s="2">
        <v>-999</v>
      </c>
      <c r="AI38" s="2">
        <v>-999</v>
      </c>
      <c r="AJ38" s="2">
        <v>-999</v>
      </c>
      <c r="AK38" s="2">
        <v>-999</v>
      </c>
      <c r="AL38" s="2">
        <v>-999</v>
      </c>
      <c r="AM38" s="2">
        <v>-999</v>
      </c>
      <c r="AN38" s="2">
        <v>-999</v>
      </c>
      <c r="AO38" s="2">
        <v>-999</v>
      </c>
      <c r="AP38" s="2">
        <v>-999</v>
      </c>
      <c r="AQ38" s="2">
        <v>-999</v>
      </c>
      <c r="AR38" s="2">
        <v>-999</v>
      </c>
      <c r="AS38" s="2">
        <v>-999</v>
      </c>
      <c r="AT38" s="2">
        <v>-999</v>
      </c>
      <c r="AU38" s="2">
        <v>-999</v>
      </c>
      <c r="AV38" s="2">
        <v>-999</v>
      </c>
      <c r="AW38" s="2">
        <v>-999</v>
      </c>
      <c r="AX38" s="2">
        <v>-999</v>
      </c>
      <c r="AY38" s="2">
        <v>-999</v>
      </c>
      <c r="AZ38" s="2">
        <v>-999</v>
      </c>
      <c r="BA38" s="2">
        <v>-999</v>
      </c>
      <c r="BB38" s="2">
        <v>-999</v>
      </c>
      <c r="BC38" s="2">
        <v>-999</v>
      </c>
      <c r="BD38" s="2">
        <v>-999</v>
      </c>
      <c r="BE38" s="2">
        <v>-999</v>
      </c>
      <c r="BF38" s="2">
        <v>-999</v>
      </c>
      <c r="BG38" s="2">
        <v>-999</v>
      </c>
      <c r="BH38" s="2">
        <v>-999</v>
      </c>
      <c r="BI38">
        <v>0</v>
      </c>
      <c r="BJ38">
        <v>0.38207624783861277</v>
      </c>
      <c r="BK38">
        <v>0.38207624783861277</v>
      </c>
      <c r="BL38">
        <v>-999</v>
      </c>
      <c r="BM38">
        <v>30.512559671713557</v>
      </c>
      <c r="BN38">
        <f t="shared" si="1"/>
        <v>-999</v>
      </c>
      <c r="BO38" t="s">
        <v>3748</v>
      </c>
      <c r="BP38" t="s">
        <v>3748</v>
      </c>
      <c r="BQ38">
        <v>0.35410853078776272</v>
      </c>
      <c r="BR38">
        <v>0.1130952380952381</v>
      </c>
      <c r="BS38">
        <v>6.8965517241379309E-2</v>
      </c>
      <c r="BT38">
        <v>0.27777777777777779</v>
      </c>
      <c r="BU38" t="s">
        <v>3748</v>
      </c>
      <c r="BY38">
        <f t="shared" si="2"/>
        <v>-999</v>
      </c>
      <c r="CA38">
        <f t="shared" si="3"/>
        <v>-999</v>
      </c>
    </row>
    <row r="39" spans="1:82" x14ac:dyDescent="0.3">
      <c r="A39">
        <v>0</v>
      </c>
      <c r="B39" t="s">
        <v>4</v>
      </c>
      <c r="C39" t="s">
        <v>37</v>
      </c>
      <c r="D39">
        <v>1065</v>
      </c>
      <c r="E39" s="2">
        <f>BO39</f>
        <v>0.59365550447296112</v>
      </c>
      <c r="F39" s="2" t="s">
        <v>1939</v>
      </c>
      <c r="G39" s="3">
        <v>405</v>
      </c>
      <c r="H39" s="1">
        <v>0.38431185417374791</v>
      </c>
      <c r="I39" s="1">
        <f t="shared" si="4"/>
        <v>-9.5772448003185033</v>
      </c>
      <c r="J39" s="1">
        <v>2.6207243949799999</v>
      </c>
      <c r="K39" s="1">
        <v>117.024283111</v>
      </c>
      <c r="L39" s="2">
        <v>0.16276181981999982</v>
      </c>
      <c r="M39" s="2">
        <v>1.212457397072662E-3</v>
      </c>
      <c r="N39" s="7">
        <v>0</v>
      </c>
      <c r="O39" s="2">
        <v>3.3604849769014622E-2</v>
      </c>
      <c r="P39" s="3">
        <v>12151.449500422001</v>
      </c>
      <c r="Q39" s="3">
        <v>401.07684163811604</v>
      </c>
      <c r="R39" s="3">
        <v>13516.299188305216</v>
      </c>
      <c r="S39" s="3">
        <v>13.768951209866312</v>
      </c>
      <c r="T39" s="3">
        <v>3554.82211362403</v>
      </c>
      <c r="V39">
        <v>1065</v>
      </c>
      <c r="W39" s="2">
        <v>0.46626479440711888</v>
      </c>
      <c r="X39" s="2">
        <v>1.0309817484869324E-2</v>
      </c>
      <c r="Y39" s="2">
        <v>0.29279873078476437</v>
      </c>
      <c r="Z39" s="2">
        <v>0.74736603561638848</v>
      </c>
      <c r="AA39" s="2">
        <v>0.33730324938060752</v>
      </c>
      <c r="AB39" s="2">
        <v>0.4017574317225896</v>
      </c>
      <c r="AC39" s="2">
        <v>1.212457397072662E-3</v>
      </c>
      <c r="AD39" s="2">
        <v>0</v>
      </c>
      <c r="AE39" s="2">
        <v>3.3604849769014622E-2</v>
      </c>
      <c r="AF39">
        <v>32089.632402605333</v>
      </c>
      <c r="AG39">
        <v>34.120676829330804</v>
      </c>
      <c r="AH39">
        <v>6412.8756302658749</v>
      </c>
      <c r="AI39">
        <v>2027.9517256235879</v>
      </c>
      <c r="AJ39">
        <v>0.53937697894632775</v>
      </c>
      <c r="AK39">
        <v>45605.93159091055</v>
      </c>
      <c r="AL39">
        <v>47.889628039197113</v>
      </c>
      <c r="AM39">
        <v>9000.7074048152081</v>
      </c>
      <c r="AN39">
        <v>2994.942064698283</v>
      </c>
      <c r="AO39">
        <v>0.76021699614994542</v>
      </c>
      <c r="AP39">
        <v>13516.299188305216</v>
      </c>
      <c r="AQ39">
        <v>13.768951209866309</v>
      </c>
      <c r="AR39">
        <v>2587.8317745493332</v>
      </c>
      <c r="AS39">
        <v>966.99033907469516</v>
      </c>
      <c r="AT39">
        <v>0.22084001720361768</v>
      </c>
      <c r="AU39" s="3">
        <v>2283743.419109311</v>
      </c>
      <c r="AV39" s="3">
        <v>75378.38161746753</v>
      </c>
      <c r="AW39">
        <v>19234.387717455</v>
      </c>
      <c r="AX39">
        <v>3614910.8276184928</v>
      </c>
      <c r="AY39">
        <v>634.8598557144901</v>
      </c>
      <c r="AZ39">
        <v>119315.56128298126</v>
      </c>
      <c r="BA39">
        <v>31385.837217877001</v>
      </c>
      <c r="BB39">
        <v>5898654.2467278037</v>
      </c>
      <c r="BC39">
        <v>1035.9366973526062</v>
      </c>
      <c r="BD39">
        <v>194693.9429004488</v>
      </c>
      <c r="BE39">
        <v>12151.449500422001</v>
      </c>
      <c r="BF39">
        <v>2283743.419109311</v>
      </c>
      <c r="BG39">
        <v>401.07684163811604</v>
      </c>
      <c r="BH39">
        <v>75378.38161746753</v>
      </c>
      <c r="BI39">
        <v>0.33209121128072661</v>
      </c>
      <c r="BJ39">
        <v>0.71640306545447452</v>
      </c>
      <c r="BK39">
        <v>0.38431185417374791</v>
      </c>
      <c r="BL39">
        <v>44.296050179942313</v>
      </c>
      <c r="BM39">
        <v>34.718805379623809</v>
      </c>
      <c r="BN39">
        <f t="shared" si="1"/>
        <v>-9.5772448003185033</v>
      </c>
      <c r="BO39">
        <v>0.59365550447296112</v>
      </c>
      <c r="BP39">
        <v>2.3873863560217351E-3</v>
      </c>
      <c r="BQ39">
        <v>0.34747863176463295</v>
      </c>
      <c r="BR39">
        <v>0.22023809523809523</v>
      </c>
      <c r="BS39">
        <v>6.8965517241379309E-2</v>
      </c>
      <c r="BT39">
        <v>0.33333333333333331</v>
      </c>
      <c r="BU39">
        <v>0.27427125475916003</v>
      </c>
      <c r="BV39">
        <v>0.74736603561638848</v>
      </c>
      <c r="BW39">
        <v>0.34989963628693727</v>
      </c>
      <c r="BX39">
        <v>0.4017574317225896</v>
      </c>
      <c r="BY39">
        <f t="shared" si="2"/>
        <v>0.11640826004038411</v>
      </c>
      <c r="BZ39">
        <v>0</v>
      </c>
      <c r="CA39">
        <f t="shared" si="3"/>
        <v>1.9677775313709702E-2</v>
      </c>
      <c r="CC39">
        <v>0.11640826004038411</v>
      </c>
      <c r="CD39">
        <v>1.9677775313709702E-2</v>
      </c>
    </row>
    <row r="40" spans="1:82" x14ac:dyDescent="0.3">
      <c r="A40">
        <v>0</v>
      </c>
      <c r="B40" t="s">
        <v>4</v>
      </c>
      <c r="C40" t="s">
        <v>38</v>
      </c>
      <c r="D40">
        <v>1067</v>
      </c>
      <c r="E40" s="2">
        <f>BO40</f>
        <v>0.5855751084747467</v>
      </c>
      <c r="F40" s="2" t="s">
        <v>1939</v>
      </c>
      <c r="G40" s="3">
        <v>535</v>
      </c>
      <c r="H40" s="1">
        <v>0.37626061583424197</v>
      </c>
      <c r="I40" s="1">
        <f t="shared" si="4"/>
        <v>-7.1157540787115323</v>
      </c>
      <c r="J40" s="1">
        <v>2.2120157746600002</v>
      </c>
      <c r="K40" s="1">
        <v>157.96893122399999</v>
      </c>
      <c r="L40" s="2">
        <v>0.20250661904</v>
      </c>
      <c r="M40" s="2">
        <v>1.5224384619808037E-5</v>
      </c>
      <c r="N40" s="7">
        <v>0</v>
      </c>
      <c r="O40" s="2">
        <v>2.5038590702142979E-2</v>
      </c>
      <c r="P40" s="3">
        <v>598.38748834400155</v>
      </c>
      <c r="Q40" s="3">
        <v>19.750677801232026</v>
      </c>
      <c r="R40" s="3">
        <v>-10240.438122017149</v>
      </c>
      <c r="S40" s="3">
        <v>-12.052100532318478</v>
      </c>
      <c r="T40" s="3">
        <v>-4006.1865728423327</v>
      </c>
      <c r="V40">
        <v>1067</v>
      </c>
      <c r="W40" s="2">
        <v>0.50299912936701485</v>
      </c>
      <c r="X40" s="2">
        <v>1.009382935724326E-2</v>
      </c>
      <c r="Y40" s="2">
        <v>0.34694080248911191</v>
      </c>
      <c r="Z40" s="2">
        <v>0.63081240568265673</v>
      </c>
      <c r="AA40" s="2">
        <v>0.45531946350396735</v>
      </c>
      <c r="AB40" s="2">
        <v>0.49986255537269497</v>
      </c>
      <c r="AC40" s="2">
        <v>1.5224384619808037E-5</v>
      </c>
      <c r="AD40" s="2">
        <v>0</v>
      </c>
      <c r="AE40" s="2">
        <v>2.5038590702142979E-2</v>
      </c>
      <c r="AF40">
        <v>45662.270339498282</v>
      </c>
      <c r="AG40">
        <v>49.332518700067602</v>
      </c>
      <c r="AH40">
        <v>9271.8942397809387</v>
      </c>
      <c r="AI40">
        <v>11184.451670954149</v>
      </c>
      <c r="AJ40">
        <v>0.77572723739337091</v>
      </c>
      <c r="AK40">
        <v>35421.832217481133</v>
      </c>
      <c r="AL40">
        <v>37.280418167749133</v>
      </c>
      <c r="AM40">
        <v>7006.7392376157768</v>
      </c>
      <c r="AN40">
        <v>9443.4201002769805</v>
      </c>
      <c r="AO40">
        <v>0.59134916171455276</v>
      </c>
      <c r="AP40">
        <v>-10240.438122017149</v>
      </c>
      <c r="AQ40">
        <v>-12.05210053231847</v>
      </c>
      <c r="AR40">
        <v>-2265.1550021651619</v>
      </c>
      <c r="AS40">
        <v>-1741.0315706771689</v>
      </c>
      <c r="AT40">
        <v>-0.18437807567881814</v>
      </c>
      <c r="AU40" s="3">
        <v>112460.94455937165</v>
      </c>
      <c r="AV40" s="3">
        <v>3711.9423859635472</v>
      </c>
      <c r="AW40">
        <v>7820.5526009280002</v>
      </c>
      <c r="AX40">
        <v>1469794.6558184084</v>
      </c>
      <c r="AY40">
        <v>258.12908467718404</v>
      </c>
      <c r="AZ40">
        <v>48512.780174229971</v>
      </c>
      <c r="BA40">
        <v>8418.9400892720023</v>
      </c>
      <c r="BB40">
        <v>1582255.6003777802</v>
      </c>
      <c r="BC40">
        <v>277.87976247841607</v>
      </c>
      <c r="BD40">
        <v>52224.722560193513</v>
      </c>
      <c r="BE40">
        <v>598.38748834400155</v>
      </c>
      <c r="BF40">
        <v>112460.94455937165</v>
      </c>
      <c r="BG40">
        <v>19.750677801232026</v>
      </c>
      <c r="BH40">
        <v>3711.9423859635472</v>
      </c>
      <c r="BI40">
        <v>0.28811571588072793</v>
      </c>
      <c r="BJ40">
        <v>0.6643763317149699</v>
      </c>
      <c r="BK40">
        <v>0.37626061583424197</v>
      </c>
      <c r="BL40">
        <v>23.980780306580169</v>
      </c>
      <c r="BM40">
        <v>16.865026227868636</v>
      </c>
      <c r="BN40">
        <f t="shared" si="1"/>
        <v>-7.1157540787115323</v>
      </c>
      <c r="BO40">
        <v>0.5855751084747467</v>
      </c>
      <c r="BP40">
        <v>2.0430565243990096E-3</v>
      </c>
      <c r="BQ40">
        <v>0.53415517885961072</v>
      </c>
      <c r="BR40">
        <v>0.17261904761904764</v>
      </c>
      <c r="BS40">
        <v>3.4482758620689655E-2</v>
      </c>
      <c r="BT40">
        <v>0.27777777777777779</v>
      </c>
      <c r="BU40">
        <v>0.20377956713197079</v>
      </c>
      <c r="BV40">
        <v>0.63081240568265673</v>
      </c>
      <c r="BW40">
        <v>0.47232309492112795</v>
      </c>
      <c r="BX40">
        <v>0.49986255537269497</v>
      </c>
      <c r="BY40">
        <f t="shared" si="2"/>
        <v>1.5479781721803884E-3</v>
      </c>
      <c r="BZ40">
        <v>0</v>
      </c>
      <c r="CA40">
        <f t="shared" si="3"/>
        <v>1.2087235764999628E-2</v>
      </c>
      <c r="CC40">
        <v>1.5479781721803884E-3</v>
      </c>
      <c r="CD40">
        <v>1.2087235764999628E-2</v>
      </c>
    </row>
    <row r="41" spans="1:82" x14ac:dyDescent="0.3">
      <c r="A41">
        <v>0</v>
      </c>
      <c r="B41" t="s">
        <v>4</v>
      </c>
      <c r="C41" t="s">
        <v>39</v>
      </c>
      <c r="D41">
        <v>1069</v>
      </c>
      <c r="E41" s="2">
        <f>BO41</f>
        <v>0.6007319043385575</v>
      </c>
      <c r="F41" s="2" t="s">
        <v>1939</v>
      </c>
      <c r="G41" s="3">
        <v>20047</v>
      </c>
      <c r="H41" s="1">
        <v>23.616971644195964</v>
      </c>
      <c r="I41" s="1">
        <f t="shared" si="4"/>
        <v>-5.5559707709923245</v>
      </c>
      <c r="J41" s="1">
        <v>2.23702567036</v>
      </c>
      <c r="K41" s="1">
        <v>160.704521642</v>
      </c>
      <c r="L41" s="2">
        <v>0.19568728200000018</v>
      </c>
      <c r="M41" s="2">
        <v>1.7588150645807057E-2</v>
      </c>
      <c r="N41" s="22">
        <v>0</v>
      </c>
      <c r="O41" s="2">
        <v>3.1192592240155095E-2</v>
      </c>
      <c r="P41" s="3">
        <v>956736.94693760015</v>
      </c>
      <c r="Q41" s="3">
        <v>31578.539905292808</v>
      </c>
      <c r="R41" s="3">
        <v>1878793.5302890025</v>
      </c>
      <c r="S41" s="3">
        <v>2014.3204523101276</v>
      </c>
      <c r="T41" s="3">
        <v>599089.40841204929</v>
      </c>
      <c r="V41">
        <v>1069</v>
      </c>
      <c r="W41" s="2">
        <v>0.62274353866336662</v>
      </c>
      <c r="X41" s="2">
        <v>0.63356533126067427</v>
      </c>
      <c r="Y41" s="2">
        <v>0.17008148418286495</v>
      </c>
      <c r="Z41" s="2">
        <v>0.63794461181478257</v>
      </c>
      <c r="AA41" s="2">
        <v>0.46320435296823892</v>
      </c>
      <c r="AB41" s="2">
        <v>0.48302986489116229</v>
      </c>
      <c r="AC41" s="2">
        <v>1.7588150645807057E-2</v>
      </c>
      <c r="AD41" s="2">
        <v>0</v>
      </c>
      <c r="AE41" s="2">
        <v>3.1192592240155095E-2</v>
      </c>
      <c r="AF41">
        <v>1256606.4395237186</v>
      </c>
      <c r="AG41">
        <v>1359.2389164560068</v>
      </c>
      <c r="AH41">
        <v>255464.74844709804</v>
      </c>
      <c r="AI41">
        <v>143179.38658604797</v>
      </c>
      <c r="AJ41">
        <v>21.364838364033439</v>
      </c>
      <c r="AK41">
        <v>3135399.969812721</v>
      </c>
      <c r="AL41">
        <v>3373.5593687661349</v>
      </c>
      <c r="AM41">
        <v>634050.04453540849</v>
      </c>
      <c r="AN41">
        <v>363683.49890978687</v>
      </c>
      <c r="AO41">
        <v>53.11938239865998</v>
      </c>
      <c r="AP41">
        <v>1878793.5302890025</v>
      </c>
      <c r="AQ41">
        <v>2014.3204523101281</v>
      </c>
      <c r="AR41">
        <v>378585.29608831042</v>
      </c>
      <c r="AS41">
        <v>220504.1123237389</v>
      </c>
      <c r="AT41">
        <v>31.754544034626541</v>
      </c>
      <c r="AU41" s="3">
        <v>179809141.80745256</v>
      </c>
      <c r="AV41" s="3">
        <v>5934870.7898007305</v>
      </c>
      <c r="AW41">
        <v>467775.63473560003</v>
      </c>
      <c r="AX41">
        <v>87913752.792208672</v>
      </c>
      <c r="AY41">
        <v>15439.637400336802</v>
      </c>
      <c r="AZ41">
        <v>2901725.4530192986</v>
      </c>
      <c r="BA41">
        <v>1424512.5816732002</v>
      </c>
      <c r="BB41">
        <v>267722894.59966126</v>
      </c>
      <c r="BC41">
        <v>47018.177305629608</v>
      </c>
      <c r="BD41">
        <v>8836596.2428200282</v>
      </c>
      <c r="BE41">
        <v>956736.94693760015</v>
      </c>
      <c r="BF41">
        <v>179809141.80745256</v>
      </c>
      <c r="BG41">
        <v>31578.539905292808</v>
      </c>
      <c r="BH41">
        <v>5934870.7898007305</v>
      </c>
      <c r="BI41">
        <v>9.2421607419059395</v>
      </c>
      <c r="BJ41">
        <v>32.859132386101905</v>
      </c>
      <c r="BK41">
        <v>23.616971644195964</v>
      </c>
      <c r="BL41">
        <v>43.689636744785773</v>
      </c>
      <c r="BM41">
        <v>38.133665973793448</v>
      </c>
      <c r="BN41">
        <f t="shared" si="1"/>
        <v>-5.5559707709923245</v>
      </c>
      <c r="BO41">
        <v>0.6007319043385575</v>
      </c>
      <c r="BP41">
        <v>6.7233394939283334E-2</v>
      </c>
      <c r="BQ41">
        <v>0.63590778001290782</v>
      </c>
      <c r="BR41">
        <v>0.22619047619047619</v>
      </c>
      <c r="BS41">
        <v>0</v>
      </c>
      <c r="BT41">
        <v>0.22222222222222221</v>
      </c>
      <c r="BU41">
        <v>0.15911079924725377</v>
      </c>
      <c r="BV41">
        <v>0.63794461181478257</v>
      </c>
      <c r="BW41">
        <v>0.48050244083842214</v>
      </c>
      <c r="BX41">
        <v>0.48302986489116229</v>
      </c>
      <c r="BY41">
        <f t="shared" si="2"/>
        <v>5.3921487175507467E-2</v>
      </c>
      <c r="BZ41">
        <v>0</v>
      </c>
      <c r="CA41">
        <f t="shared" si="3"/>
        <v>1.5551040911862707E-2</v>
      </c>
      <c r="CC41">
        <v>5.3921487175507467E-2</v>
      </c>
      <c r="CD41">
        <v>1.5551040911862707E-2</v>
      </c>
    </row>
    <row r="42" spans="1:82" x14ac:dyDescent="0.3">
      <c r="A42">
        <v>0</v>
      </c>
      <c r="B42" t="s">
        <v>4</v>
      </c>
      <c r="C42" t="s">
        <v>40</v>
      </c>
      <c r="D42">
        <v>1071</v>
      </c>
      <c r="E42" s="2">
        <f>BO42</f>
        <v>0.66885143081518283</v>
      </c>
      <c r="F42" s="2" t="s">
        <v>1940</v>
      </c>
      <c r="G42" s="3">
        <v>2565</v>
      </c>
      <c r="H42" s="1">
        <v>1.8979373034005205</v>
      </c>
      <c r="I42" s="1">
        <f t="shared" si="4"/>
        <v>-8.7787175636077848</v>
      </c>
      <c r="J42" s="1">
        <v>2.44361248983</v>
      </c>
      <c r="K42" s="1">
        <v>222.090415463</v>
      </c>
      <c r="L42" s="2">
        <v>0.13060550710000007</v>
      </c>
      <c r="M42" s="2">
        <v>2.4048566488952459E-2</v>
      </c>
      <c r="N42" s="22">
        <v>0</v>
      </c>
      <c r="O42" s="2">
        <v>1.2505784214353066E-2</v>
      </c>
      <c r="P42" s="3">
        <v>128583.95214602</v>
      </c>
      <c r="Q42" s="3">
        <v>4244.1064673215606</v>
      </c>
      <c r="R42" s="3">
        <v>94898.712385648352</v>
      </c>
      <c r="S42" s="3">
        <v>79.761082151844903</v>
      </c>
      <c r="T42" s="3">
        <v>24617.485879602798</v>
      </c>
      <c r="V42">
        <v>1071</v>
      </c>
      <c r="W42" s="2">
        <v>0.51315858914639789</v>
      </c>
      <c r="X42" s="2">
        <v>5.0915388071630957E-2</v>
      </c>
      <c r="Y42" s="2">
        <v>0.26098328591816422</v>
      </c>
      <c r="Z42" s="2">
        <v>0.69685808343874966</v>
      </c>
      <c r="AA42" s="2">
        <v>0.64013909592510454</v>
      </c>
      <c r="AB42" s="2">
        <v>0.32238354891430659</v>
      </c>
      <c r="AC42" s="2">
        <v>2.4048566488952459E-2</v>
      </c>
      <c r="AD42" s="2">
        <v>0</v>
      </c>
      <c r="AE42" s="2">
        <v>1.2505784214353066E-2</v>
      </c>
      <c r="AF42">
        <v>99114.274149168181</v>
      </c>
      <c r="AG42">
        <v>79.611739135726964</v>
      </c>
      <c r="AH42">
        <v>14962.780027496909</v>
      </c>
      <c r="AI42">
        <v>10723.050457100613</v>
      </c>
      <c r="AJ42">
        <v>1.3945305259891008</v>
      </c>
      <c r="AK42">
        <v>194012.98653481653</v>
      </c>
      <c r="AL42">
        <v>159.37282128757187</v>
      </c>
      <c r="AM42">
        <v>29953.628612760236</v>
      </c>
      <c r="AN42">
        <v>20349.687751440084</v>
      </c>
      <c r="AO42">
        <v>2.7669774448490849</v>
      </c>
      <c r="AP42">
        <v>94898.712385648352</v>
      </c>
      <c r="AQ42">
        <v>79.761082151844903</v>
      </c>
      <c r="AR42">
        <v>14990.848585263328</v>
      </c>
      <c r="AS42">
        <v>9626.6372943394708</v>
      </c>
      <c r="AT42">
        <v>1.3724469188599842</v>
      </c>
      <c r="AU42" s="3">
        <v>24166067.966322999</v>
      </c>
      <c r="AV42" s="3">
        <v>797637.36946841411</v>
      </c>
      <c r="AW42">
        <v>120820.13485939</v>
      </c>
      <c r="AX42">
        <v>22706936.145473756</v>
      </c>
      <c r="AY42">
        <v>3987.8500169064205</v>
      </c>
      <c r="AZ42">
        <v>749476.53217739263</v>
      </c>
      <c r="BA42">
        <v>249404.08700540999</v>
      </c>
      <c r="BB42">
        <v>46873004.111796752</v>
      </c>
      <c r="BC42">
        <v>8231.9564842279815</v>
      </c>
      <c r="BD42">
        <v>1547113.9016458069</v>
      </c>
      <c r="BE42">
        <v>128583.95214602</v>
      </c>
      <c r="BF42">
        <v>24166067.966322999</v>
      </c>
      <c r="BG42">
        <v>4244.1064673215606</v>
      </c>
      <c r="BH42">
        <v>797637.36946841411</v>
      </c>
      <c r="BI42">
        <v>1.1763113112526575</v>
      </c>
      <c r="BJ42">
        <v>3.074248614653178</v>
      </c>
      <c r="BK42">
        <v>1.8979373034005205</v>
      </c>
      <c r="BL42">
        <v>45.767334419737125</v>
      </c>
      <c r="BM42">
        <v>36.98861685612934</v>
      </c>
      <c r="BN42">
        <f t="shared" si="1"/>
        <v>-8.7787175636077848</v>
      </c>
      <c r="BO42">
        <v>0.66885143081518283</v>
      </c>
      <c r="BP42">
        <v>9.5275834179905598E-3</v>
      </c>
      <c r="BQ42">
        <v>0.18202648144029265</v>
      </c>
      <c r="BR42">
        <v>0.35714285714285715</v>
      </c>
      <c r="BS42">
        <v>0.17241379310344829</v>
      </c>
      <c r="BT42">
        <v>0.3888888888888889</v>
      </c>
      <c r="BU42">
        <v>0.25140318865681605</v>
      </c>
      <c r="BV42">
        <v>0.69685808343874966</v>
      </c>
      <c r="BW42">
        <v>0.66404470531649851</v>
      </c>
      <c r="BX42">
        <v>0.32238354891430659</v>
      </c>
      <c r="BY42">
        <f t="shared" si="2"/>
        <v>0.2071190300128537</v>
      </c>
      <c r="BZ42">
        <v>0</v>
      </c>
      <c r="CA42">
        <f t="shared" si="3"/>
        <v>8.8737579137497611E-3</v>
      </c>
      <c r="CC42">
        <v>0.2071190300128537</v>
      </c>
      <c r="CD42">
        <v>8.8737579137497611E-3</v>
      </c>
    </row>
    <row r="43" spans="1:82" x14ac:dyDescent="0.3">
      <c r="A43">
        <v>0</v>
      </c>
      <c r="B43" t="s">
        <v>4</v>
      </c>
      <c r="C43" t="s">
        <v>41</v>
      </c>
      <c r="D43">
        <v>1073</v>
      </c>
      <c r="E43" s="2">
        <f>BO43</f>
        <v>0.64154568223736119</v>
      </c>
      <c r="F43" s="2" t="s">
        <v>1939</v>
      </c>
      <c r="G43" s="3">
        <v>99571</v>
      </c>
      <c r="H43" s="1">
        <v>35.309123384220364</v>
      </c>
      <c r="I43" s="1">
        <f t="shared" si="4"/>
        <v>-3.3289829642683841</v>
      </c>
      <c r="J43" s="1">
        <v>2.5554909549599998</v>
      </c>
      <c r="K43" s="1">
        <v>153.79598458300001</v>
      </c>
      <c r="L43" s="2">
        <v>0.1561077045899999</v>
      </c>
      <c r="M43" s="2">
        <v>0.1477129029656529</v>
      </c>
      <c r="N43" s="22">
        <v>0</v>
      </c>
      <c r="O43" s="2">
        <v>5.1318349038924273E-2</v>
      </c>
      <c r="P43" s="3">
        <v>4060242.1179101011</v>
      </c>
      <c r="Q43" s="3">
        <v>134014.38938464786</v>
      </c>
      <c r="R43" s="3">
        <v>1779953.939532435</v>
      </c>
      <c r="S43" s="3">
        <v>1374.0088578884047</v>
      </c>
      <c r="T43" s="3">
        <v>636909.38023520098</v>
      </c>
      <c r="V43">
        <v>1073</v>
      </c>
      <c r="W43" s="2">
        <v>0.70007378217626615</v>
      </c>
      <c r="X43" s="2">
        <v>0.94722713777510659</v>
      </c>
      <c r="Y43" s="2">
        <v>3.5530494373206788E-2</v>
      </c>
      <c r="Z43" s="2">
        <v>0.7287630655556091</v>
      </c>
      <c r="AA43" s="2">
        <v>0.44329163112522851</v>
      </c>
      <c r="AB43" s="2">
        <v>0.38533257085443628</v>
      </c>
      <c r="AC43" s="2">
        <v>0.1477129029656529</v>
      </c>
      <c r="AD43" s="2">
        <v>0</v>
      </c>
      <c r="AE43" s="2">
        <v>5.1318349038924273E-2</v>
      </c>
      <c r="AF43">
        <v>2958156.4613263416</v>
      </c>
      <c r="AG43">
        <v>2306.5332765622879</v>
      </c>
      <c r="AH43">
        <v>433505.79221067874</v>
      </c>
      <c r="AI43">
        <v>621527.9314811877</v>
      </c>
      <c r="AJ43">
        <v>40.888637586548711</v>
      </c>
      <c r="AK43">
        <v>4738110.4008587766</v>
      </c>
      <c r="AL43">
        <v>3680.5421344506926</v>
      </c>
      <c r="AM43">
        <v>691746.50544728106</v>
      </c>
      <c r="AN43">
        <v>1000196.5984797864</v>
      </c>
      <c r="AO43">
        <v>65.345848358091658</v>
      </c>
      <c r="AP43">
        <v>1779953.939532435</v>
      </c>
      <c r="AQ43">
        <v>1374.0088578884047</v>
      </c>
      <c r="AR43">
        <v>258240.71323660231</v>
      </c>
      <c r="AS43">
        <v>378668.66699859872</v>
      </c>
      <c r="AT43">
        <v>24.457210771542947</v>
      </c>
      <c r="AU43" s="3">
        <v>763081903.64002442</v>
      </c>
      <c r="AV43" s="3">
        <v>25186664.34095072</v>
      </c>
      <c r="AW43">
        <v>4339154.2546979003</v>
      </c>
      <c r="AX43">
        <v>815500650.62792337</v>
      </c>
      <c r="AY43">
        <v>143220.30337157618</v>
      </c>
      <c r="AZ43">
        <v>26916823.815654028</v>
      </c>
      <c r="BA43">
        <v>8399396.3726080023</v>
      </c>
      <c r="BB43">
        <v>1578582554.2679479</v>
      </c>
      <c r="BC43">
        <v>277234.69275622407</v>
      </c>
      <c r="BD43">
        <v>52103488.156604752</v>
      </c>
      <c r="BE43">
        <v>4060242.1179101011</v>
      </c>
      <c r="BF43">
        <v>763081903.64002442</v>
      </c>
      <c r="BG43">
        <v>134014.38938464786</v>
      </c>
      <c r="BH43">
        <v>25186664.34095072</v>
      </c>
      <c r="BI43">
        <v>35.89011564609654</v>
      </c>
      <c r="BJ43">
        <v>71.199239030316903</v>
      </c>
      <c r="BK43">
        <v>35.309123384220364</v>
      </c>
      <c r="BL43">
        <v>54.014349047244913</v>
      </c>
      <c r="BM43">
        <v>50.685366082976529</v>
      </c>
      <c r="BN43">
        <f t="shared" si="1"/>
        <v>-3.3289829642683841</v>
      </c>
      <c r="BO43">
        <v>0.64154568223736119</v>
      </c>
      <c r="BP43">
        <v>0.27882600126113138</v>
      </c>
      <c r="BQ43">
        <v>0.23307986418666118</v>
      </c>
      <c r="BR43">
        <v>0.75595238095238093</v>
      </c>
      <c r="BS43">
        <v>3.4482758620689655E-2</v>
      </c>
      <c r="BT43">
        <v>0.33333333333333331</v>
      </c>
      <c r="BU43">
        <v>9.5334760019018541E-2</v>
      </c>
      <c r="BV43">
        <v>0.7287630655556091</v>
      </c>
      <c r="BW43">
        <v>0.45984609037886776</v>
      </c>
      <c r="BX43">
        <v>0.38533257085443628</v>
      </c>
      <c r="BY43">
        <f t="shared" si="2"/>
        <v>5.8975176118658643E-2</v>
      </c>
      <c r="BZ43">
        <v>0</v>
      </c>
      <c r="CA43">
        <f t="shared" si="3"/>
        <v>3.1058452723937448E-2</v>
      </c>
      <c r="CC43">
        <v>5.8975176118658643E-2</v>
      </c>
      <c r="CD43">
        <v>3.1058452723937448E-2</v>
      </c>
    </row>
    <row r="44" spans="1:82" x14ac:dyDescent="0.3">
      <c r="A44">
        <v>1</v>
      </c>
      <c r="B44" t="s">
        <v>4</v>
      </c>
      <c r="C44" t="s">
        <v>42</v>
      </c>
      <c r="D44">
        <v>1075</v>
      </c>
      <c r="E44" s="2">
        <v>0</v>
      </c>
      <c r="F44" s="2" t="s">
        <v>1954</v>
      </c>
      <c r="G44" s="3">
        <v>-999</v>
      </c>
      <c r="H44" s="1">
        <v>0.37614717927228225</v>
      </c>
      <c r="I44" s="1">
        <f t="shared" si="4"/>
        <v>-999</v>
      </c>
      <c r="J44" s="1">
        <v>-999</v>
      </c>
      <c r="K44" s="1">
        <v>-999</v>
      </c>
      <c r="L44" s="1">
        <v>-999</v>
      </c>
      <c r="M44" s="1">
        <v>-999</v>
      </c>
      <c r="N44" s="1">
        <v>-999</v>
      </c>
      <c r="O44" s="1">
        <v>-999</v>
      </c>
      <c r="P44" s="1">
        <v>-999</v>
      </c>
      <c r="Q44" s="1">
        <v>-999</v>
      </c>
      <c r="R44" s="1">
        <v>-999</v>
      </c>
      <c r="S44" s="1">
        <v>-999</v>
      </c>
      <c r="T44" s="1">
        <v>-999</v>
      </c>
      <c r="V44">
        <v>1075</v>
      </c>
      <c r="W44" s="2">
        <v>-999</v>
      </c>
      <c r="X44" s="2">
        <v>1.0090786229020139E-2</v>
      </c>
      <c r="Y44" s="2">
        <v>-999</v>
      </c>
      <c r="Z44" s="2">
        <v>-999</v>
      </c>
      <c r="AA44" s="2">
        <v>-999</v>
      </c>
      <c r="AB44" s="2">
        <v>-999</v>
      </c>
      <c r="AC44" s="2">
        <v>-999</v>
      </c>
      <c r="AD44" s="2">
        <v>-999</v>
      </c>
      <c r="AE44" s="2">
        <v>-999</v>
      </c>
      <c r="AF44" s="2">
        <v>-999</v>
      </c>
      <c r="AG44" s="2">
        <v>-999</v>
      </c>
      <c r="AH44" s="2">
        <v>-999</v>
      </c>
      <c r="AI44" s="2">
        <v>-999</v>
      </c>
      <c r="AJ44" s="2">
        <v>-999</v>
      </c>
      <c r="AK44" s="2">
        <v>-999</v>
      </c>
      <c r="AL44" s="2">
        <v>-999</v>
      </c>
      <c r="AM44" s="2">
        <v>-999</v>
      </c>
      <c r="AN44" s="2">
        <v>-999</v>
      </c>
      <c r="AO44" s="2">
        <v>-999</v>
      </c>
      <c r="AP44" s="2">
        <v>-999</v>
      </c>
      <c r="AQ44" s="2">
        <v>-999</v>
      </c>
      <c r="AR44" s="2">
        <v>-999</v>
      </c>
      <c r="AS44" s="2">
        <v>-999</v>
      </c>
      <c r="AT44" s="2">
        <v>-999</v>
      </c>
      <c r="AU44" s="2">
        <v>-999</v>
      </c>
      <c r="AV44" s="2">
        <v>-999</v>
      </c>
      <c r="AW44" s="2">
        <v>-999</v>
      </c>
      <c r="AX44" s="2">
        <v>-999</v>
      </c>
      <c r="AY44" s="2">
        <v>-999</v>
      </c>
      <c r="AZ44" s="2">
        <v>-999</v>
      </c>
      <c r="BA44" s="2">
        <v>-999</v>
      </c>
      <c r="BB44" s="2">
        <v>-999</v>
      </c>
      <c r="BC44" s="2">
        <v>-999</v>
      </c>
      <c r="BD44" s="2">
        <v>-999</v>
      </c>
      <c r="BE44" s="2">
        <v>-999</v>
      </c>
      <c r="BF44" s="2">
        <v>-999</v>
      </c>
      <c r="BG44" s="2">
        <v>-999</v>
      </c>
      <c r="BH44" s="2">
        <v>-999</v>
      </c>
      <c r="BI44">
        <v>0</v>
      </c>
      <c r="BJ44">
        <v>0.37614717927228225</v>
      </c>
      <c r="BK44">
        <v>0.37614717927228225</v>
      </c>
      <c r="BL44">
        <v>-999</v>
      </c>
      <c r="BM44">
        <v>40.306065346233389</v>
      </c>
      <c r="BN44">
        <f t="shared" si="1"/>
        <v>-999</v>
      </c>
      <c r="BO44" t="s">
        <v>3748</v>
      </c>
      <c r="BP44" t="s">
        <v>3748</v>
      </c>
      <c r="BQ44">
        <v>0.23284374626516816</v>
      </c>
      <c r="BR44">
        <v>0.26190476190476192</v>
      </c>
      <c r="BS44">
        <v>6.8965517241379309E-2</v>
      </c>
      <c r="BT44">
        <v>0.22222222222222221</v>
      </c>
      <c r="BU44" t="s">
        <v>3748</v>
      </c>
      <c r="BY44">
        <f t="shared" si="2"/>
        <v>-999</v>
      </c>
      <c r="CA44">
        <f t="shared" si="3"/>
        <v>-999</v>
      </c>
    </row>
    <row r="45" spans="1:82" x14ac:dyDescent="0.3">
      <c r="A45">
        <v>0</v>
      </c>
      <c r="B45" t="s">
        <v>4</v>
      </c>
      <c r="C45" t="s">
        <v>43</v>
      </c>
      <c r="D45">
        <v>1077</v>
      </c>
      <c r="E45" s="2">
        <f>BO45</f>
        <v>0.6261604447436101</v>
      </c>
      <c r="F45" s="2" t="s">
        <v>1940</v>
      </c>
      <c r="G45" s="3">
        <v>12026</v>
      </c>
      <c r="H45" s="1">
        <v>13.08032161532115</v>
      </c>
      <c r="I45" s="1">
        <f t="shared" si="4"/>
        <v>-9.9180694751581946</v>
      </c>
      <c r="J45" s="1">
        <v>2.5199937735</v>
      </c>
      <c r="K45" s="1">
        <v>241.252080025</v>
      </c>
      <c r="L45" s="2">
        <v>0.10994627547000002</v>
      </c>
      <c r="M45" s="2">
        <v>2.6986259456571932E-2</v>
      </c>
      <c r="N45" s="7">
        <v>0</v>
      </c>
      <c r="O45" s="2">
        <v>2.1442371394584912E-2</v>
      </c>
      <c r="P45" s="3">
        <v>467710.8794833899</v>
      </c>
      <c r="Q45" s="3">
        <v>15437.500055978418</v>
      </c>
      <c r="R45" s="3">
        <v>235963.57903880993</v>
      </c>
      <c r="S45" s="3">
        <v>201.54468057138251</v>
      </c>
      <c r="T45" s="3">
        <v>80455.705146880704</v>
      </c>
      <c r="V45">
        <v>1077</v>
      </c>
      <c r="W45" s="2">
        <v>0.61370898703958365</v>
      </c>
      <c r="X45" s="2">
        <v>0.35090181849135388</v>
      </c>
      <c r="Y45" s="2">
        <v>0.31652810529767983</v>
      </c>
      <c r="Z45" s="2">
        <v>0.71864014388016217</v>
      </c>
      <c r="AA45" s="2">
        <v>0.69536944255472899</v>
      </c>
      <c r="AB45" s="2">
        <v>0.27138878951551165</v>
      </c>
      <c r="AC45" s="2">
        <v>2.6986259456571932E-2</v>
      </c>
      <c r="AD45" s="2">
        <v>0</v>
      </c>
      <c r="AE45" s="2">
        <v>2.1442371394584912E-2</v>
      </c>
      <c r="AF45">
        <v>188829.94941891625</v>
      </c>
      <c r="AG45">
        <v>150.98636074479833</v>
      </c>
      <c r="AH45">
        <v>28377.419304019109</v>
      </c>
      <c r="AI45">
        <v>37486.715487393703</v>
      </c>
      <c r="AJ45">
        <v>2.6495800387922404</v>
      </c>
      <c r="AK45">
        <v>424793.52845772618</v>
      </c>
      <c r="AL45">
        <v>352.53104131618085</v>
      </c>
      <c r="AM45">
        <v>66257.118376544458</v>
      </c>
      <c r="AN45">
        <v>80062.721561749044</v>
      </c>
      <c r="AO45">
        <v>6.096052128522631</v>
      </c>
      <c r="AP45">
        <v>235963.57903880993</v>
      </c>
      <c r="AQ45">
        <v>201.54468057138251</v>
      </c>
      <c r="AR45">
        <v>37879.699072525349</v>
      </c>
      <c r="AS45">
        <v>42576.00607435534</v>
      </c>
      <c r="AT45">
        <v>3.4464720897303907</v>
      </c>
      <c r="AU45" s="3">
        <v>87901582.690108299</v>
      </c>
      <c r="AV45" s="3">
        <v>2901323.7605205839</v>
      </c>
      <c r="AW45">
        <v>302468.21468221</v>
      </c>
      <c r="AX45">
        <v>56845876.267374545</v>
      </c>
      <c r="AY45">
        <v>9983.4177178983791</v>
      </c>
      <c r="AZ45">
        <v>1876283.5259018214</v>
      </c>
      <c r="BA45">
        <v>770179.0941655999</v>
      </c>
      <c r="BB45">
        <v>144747458.95748284</v>
      </c>
      <c r="BC45">
        <v>25420.917773876798</v>
      </c>
      <c r="BD45">
        <v>4777607.2864224054</v>
      </c>
      <c r="BE45">
        <v>467710.8794833899</v>
      </c>
      <c r="BF45">
        <v>87901582.690108299</v>
      </c>
      <c r="BG45">
        <v>15437.500055978418</v>
      </c>
      <c r="BH45">
        <v>2901323.7605205839</v>
      </c>
      <c r="BI45">
        <v>5.1209323913155584</v>
      </c>
      <c r="BJ45">
        <v>18.201254006636709</v>
      </c>
      <c r="BK45">
        <v>13.08032161532115</v>
      </c>
      <c r="BL45">
        <v>41.131814402411791</v>
      </c>
      <c r="BM45">
        <v>31.213744927253597</v>
      </c>
      <c r="BN45">
        <f t="shared" si="1"/>
        <v>-9.9180694751581946</v>
      </c>
      <c r="BO45">
        <v>0.6261604447436101</v>
      </c>
      <c r="BP45">
        <v>3.8829830761579441E-2</v>
      </c>
      <c r="BQ45">
        <v>0.19773689265072106</v>
      </c>
      <c r="BR45">
        <v>0.27976190476190477</v>
      </c>
      <c r="BS45">
        <v>0.13793103448275862</v>
      </c>
      <c r="BT45">
        <v>0.33333333333333331</v>
      </c>
      <c r="BU45">
        <v>0.28403172482859546</v>
      </c>
      <c r="BV45">
        <v>0.71864014388016217</v>
      </c>
      <c r="BW45">
        <v>0.72133759601112968</v>
      </c>
      <c r="BX45">
        <v>0.27138878951551165</v>
      </c>
      <c r="BY45">
        <f t="shared" si="2"/>
        <v>7.8000632644193019E-2</v>
      </c>
      <c r="BZ45">
        <v>0</v>
      </c>
      <c r="CA45">
        <f t="shared" si="3"/>
        <v>1.7933893114758005E-2</v>
      </c>
      <c r="CC45">
        <v>7.8000632644193019E-2</v>
      </c>
      <c r="CD45">
        <v>1.7933893114758005E-2</v>
      </c>
    </row>
    <row r="46" spans="1:82" x14ac:dyDescent="0.3">
      <c r="A46">
        <v>0</v>
      </c>
      <c r="B46" t="s">
        <v>4</v>
      </c>
      <c r="C46" t="s">
        <v>44</v>
      </c>
      <c r="D46">
        <v>1079</v>
      </c>
      <c r="E46" s="2">
        <f>BO46</f>
        <v>0.61112251875937718</v>
      </c>
      <c r="F46" s="2" t="s">
        <v>1940</v>
      </c>
      <c r="G46" s="3">
        <v>804</v>
      </c>
      <c r="H46" s="1">
        <v>0.37442252244760332</v>
      </c>
      <c r="I46" s="1">
        <f t="shared" si="4"/>
        <v>-8.6569325428819681</v>
      </c>
      <c r="J46" s="1">
        <v>2.50068112753</v>
      </c>
      <c r="K46" s="1">
        <v>194.12148842100001</v>
      </c>
      <c r="L46" s="2">
        <v>0.12224437020000001</v>
      </c>
      <c r="M46" s="2">
        <v>3.1504068038648728E-3</v>
      </c>
      <c r="N46" s="7">
        <v>0</v>
      </c>
      <c r="O46" s="2">
        <v>2.116406234746877E-2</v>
      </c>
      <c r="P46" s="3">
        <v>1133.3852669999972</v>
      </c>
      <c r="Q46" s="3">
        <v>37.409083025999912</v>
      </c>
      <c r="R46" s="3">
        <v>-598.83385820741023</v>
      </c>
      <c r="S46" s="3">
        <v>-0.59960933795725624</v>
      </c>
      <c r="T46" s="3">
        <v>-178.96312161623428</v>
      </c>
      <c r="V46">
        <v>1079</v>
      </c>
      <c r="W46" s="2">
        <v>0.50235117072568869</v>
      </c>
      <c r="X46" s="2">
        <v>1.0044519383765776E-2</v>
      </c>
      <c r="Y46" s="2">
        <v>0.35678758473023875</v>
      </c>
      <c r="Z46" s="2">
        <v>0.71313265301866247</v>
      </c>
      <c r="AA46" s="2">
        <v>0.5595232637049885</v>
      </c>
      <c r="AB46" s="2">
        <v>0.30174511607459076</v>
      </c>
      <c r="AC46" s="2">
        <v>3.1504068038648728E-3</v>
      </c>
      <c r="AD46" s="2">
        <v>0</v>
      </c>
      <c r="AE46" s="2">
        <v>2.116406234746877E-2</v>
      </c>
      <c r="AF46">
        <v>15147.291231234874</v>
      </c>
      <c r="AG46">
        <v>12.898630297072126</v>
      </c>
      <c r="AH46">
        <v>2424.2576520286816</v>
      </c>
      <c r="AI46">
        <v>2305.5323440573784</v>
      </c>
      <c r="AJ46">
        <v>0.22082781500128229</v>
      </c>
      <c r="AK46">
        <v>14548.457373027464</v>
      </c>
      <c r="AL46">
        <v>12.29902095911487</v>
      </c>
      <c r="AM46">
        <v>2311.5629323342437</v>
      </c>
      <c r="AN46">
        <v>2239.2639421355807</v>
      </c>
      <c r="AO46">
        <v>0.21115329890504295</v>
      </c>
      <c r="AP46">
        <v>-598.83385820741023</v>
      </c>
      <c r="AQ46">
        <v>-0.59960933795725602</v>
      </c>
      <c r="AR46">
        <v>-112.69471969443794</v>
      </c>
      <c r="AS46">
        <v>-66.268401921797704</v>
      </c>
      <c r="AT46">
        <v>-9.6745160962393439E-3</v>
      </c>
      <c r="AU46" s="3">
        <v>213008.42707997948</v>
      </c>
      <c r="AV46" s="3">
        <v>7030.6630639064233</v>
      </c>
      <c r="AW46">
        <v>21315.888591340001</v>
      </c>
      <c r="AX46">
        <v>4006108.1018564398</v>
      </c>
      <c r="AY46">
        <v>703.56291836852006</v>
      </c>
      <c r="AZ46">
        <v>132227.61487817965</v>
      </c>
      <c r="BA46">
        <v>22449.273858339999</v>
      </c>
      <c r="BB46">
        <v>4219116.5289364196</v>
      </c>
      <c r="BC46">
        <v>740.97200139452002</v>
      </c>
      <c r="BD46">
        <v>139258.2779420861</v>
      </c>
      <c r="BE46">
        <v>1133.3852669999972</v>
      </c>
      <c r="BF46">
        <v>213008.42707997948</v>
      </c>
      <c r="BG46">
        <v>37.409083025999912</v>
      </c>
      <c r="BH46">
        <v>7030.6630639064233</v>
      </c>
      <c r="BI46">
        <v>0.4697829192047025</v>
      </c>
      <c r="BJ46">
        <v>0.84420544165230582</v>
      </c>
      <c r="BK46">
        <v>0.37442252244760332</v>
      </c>
      <c r="BL46">
        <v>31.764497227019611</v>
      </c>
      <c r="BM46">
        <v>23.107564684137643</v>
      </c>
      <c r="BN46">
        <f t="shared" si="1"/>
        <v>-8.6569325428819681</v>
      </c>
      <c r="BO46">
        <v>0.61112251875937718</v>
      </c>
      <c r="BP46">
        <v>3.4766128857946746E-3</v>
      </c>
      <c r="BQ46">
        <v>0.22176245245652532</v>
      </c>
      <c r="BR46">
        <v>0.32738095238095244</v>
      </c>
      <c r="BS46">
        <v>0.10344827586206896</v>
      </c>
      <c r="BT46">
        <v>0.33333333333333331</v>
      </c>
      <c r="BU46">
        <v>0.24791553316280285</v>
      </c>
      <c r="BV46">
        <v>0.71313265301866247</v>
      </c>
      <c r="BW46">
        <v>0.58041832334542376</v>
      </c>
      <c r="BX46">
        <v>0.30174511607459076</v>
      </c>
      <c r="BY46">
        <f t="shared" si="2"/>
        <v>0.12059835392630787</v>
      </c>
      <c r="BZ46">
        <v>0</v>
      </c>
      <c r="CA46">
        <f t="shared" si="3"/>
        <v>1.6015504688741238E-2</v>
      </c>
      <c r="CC46">
        <v>0.12059835392630787</v>
      </c>
      <c r="CD46">
        <v>1.6015504688741238E-2</v>
      </c>
    </row>
    <row r="47" spans="1:82" x14ac:dyDescent="0.3">
      <c r="A47">
        <v>0</v>
      </c>
      <c r="B47" t="s">
        <v>4</v>
      </c>
      <c r="C47" t="s">
        <v>45</v>
      </c>
      <c r="D47">
        <v>1081</v>
      </c>
      <c r="E47" s="2">
        <f>BO47</f>
        <v>0.54603795979700209</v>
      </c>
      <c r="F47" s="2" t="s">
        <v>1938</v>
      </c>
      <c r="G47" s="3">
        <v>49757</v>
      </c>
      <c r="H47" s="1">
        <v>27.462155314183775</v>
      </c>
      <c r="I47" s="1">
        <f t="shared" si="4"/>
        <v>1.3474518771305668</v>
      </c>
      <c r="J47" s="1">
        <v>2.4190209071300002</v>
      </c>
      <c r="K47" s="1">
        <v>168.88796218100001</v>
      </c>
      <c r="L47" s="2">
        <v>0.19323578981000011</v>
      </c>
      <c r="M47" s="2">
        <v>1.9283200905501768E-2</v>
      </c>
      <c r="N47" s="23">
        <v>0</v>
      </c>
      <c r="O47" s="2">
        <v>4.5195419895458486E-2</v>
      </c>
      <c r="P47" s="3">
        <v>1838256.5856854001</v>
      </c>
      <c r="Q47" s="3">
        <v>60674.419581101196</v>
      </c>
      <c r="R47" s="3">
        <v>3826392.0963183176</v>
      </c>
      <c r="S47" s="3">
        <v>4124.8733321997061</v>
      </c>
      <c r="T47" s="3">
        <v>989333.43596020923</v>
      </c>
      <c r="V47">
        <v>1081</v>
      </c>
      <c r="W47" s="2">
        <v>0.60866620924788062</v>
      </c>
      <c r="X47" s="2">
        <v>0.73671890667823514</v>
      </c>
      <c r="Y47" s="2">
        <v>-7.3287059041219016E-2</v>
      </c>
      <c r="Z47" s="2">
        <v>0.68984516986903732</v>
      </c>
      <c r="AA47" s="2">
        <v>0.48679177441220955</v>
      </c>
      <c r="AB47" s="2">
        <v>0.47697865947190832</v>
      </c>
      <c r="AC47" s="2">
        <v>1.9283200905501768E-2</v>
      </c>
      <c r="AD47" s="2">
        <v>0</v>
      </c>
      <c r="AE47" s="2">
        <v>4.5195419895458486E-2</v>
      </c>
      <c r="AF47">
        <v>2034176.0821925027</v>
      </c>
      <c r="AG47">
        <v>2200.4736078397086</v>
      </c>
      <c r="AH47">
        <v>413572.20565531368</v>
      </c>
      <c r="AI47">
        <v>112491.45588601624</v>
      </c>
      <c r="AJ47">
        <v>34.586746461495366</v>
      </c>
      <c r="AK47">
        <v>5860568.1785108205</v>
      </c>
      <c r="AL47">
        <v>6325.3469400394142</v>
      </c>
      <c r="AM47">
        <v>1188829.3848229372</v>
      </c>
      <c r="AN47">
        <v>326567.71267860202</v>
      </c>
      <c r="AO47">
        <v>99.495301401490664</v>
      </c>
      <c r="AP47">
        <v>3826392.0963183176</v>
      </c>
      <c r="AQ47">
        <v>4124.8733321997061</v>
      </c>
      <c r="AR47">
        <v>775257.17916762352</v>
      </c>
      <c r="AS47">
        <v>214076.25679258577</v>
      </c>
      <c r="AT47">
        <v>64.908554939995298</v>
      </c>
      <c r="AU47" s="3">
        <v>345481942.71371406</v>
      </c>
      <c r="AV47" s="3">
        <v>11403150.416072158</v>
      </c>
      <c r="AW47">
        <v>789587.39923450002</v>
      </c>
      <c r="AX47">
        <v>148395055.81213194</v>
      </c>
      <c r="AY47">
        <v>26061.518032990996</v>
      </c>
      <c r="AZ47">
        <v>4898001.6991203278</v>
      </c>
      <c r="BA47">
        <v>2627843.9849199001</v>
      </c>
      <c r="BB47">
        <v>493876998.525846</v>
      </c>
      <c r="BC47">
        <v>86735.937614092196</v>
      </c>
      <c r="BD47">
        <v>16301152.115192488</v>
      </c>
      <c r="BE47">
        <v>1838256.5856854001</v>
      </c>
      <c r="BF47">
        <v>345481942.71371406</v>
      </c>
      <c r="BG47">
        <v>60674.419581101196</v>
      </c>
      <c r="BH47">
        <v>11403150.416072158</v>
      </c>
      <c r="BI47">
        <v>12.716606452362802</v>
      </c>
      <c r="BJ47">
        <v>40.178761766546579</v>
      </c>
      <c r="BK47">
        <v>27.462155314183775</v>
      </c>
      <c r="BL47">
        <v>50.620630130144633</v>
      </c>
      <c r="BM47">
        <v>51.9680820072752</v>
      </c>
      <c r="BN47">
        <f t="shared" si="1"/>
        <v>1.3474518771305668</v>
      </c>
      <c r="BO47">
        <v>0.54603795979700209</v>
      </c>
      <c r="BP47">
        <v>8.4086232202661051E-2</v>
      </c>
      <c r="BQ47">
        <v>0.40177484060284802</v>
      </c>
      <c r="BR47">
        <v>0.20238095238095238</v>
      </c>
      <c r="BS47">
        <v>6.8965517241379309E-2</v>
      </c>
      <c r="BT47">
        <v>0.27777777777777779</v>
      </c>
      <c r="BU47">
        <v>-3.8588062096511895E-2</v>
      </c>
      <c r="BV47">
        <v>0.68984516986903732</v>
      </c>
      <c r="BW47">
        <v>0.50497072034461576</v>
      </c>
      <c r="BX47">
        <v>0.47697865947190832</v>
      </c>
      <c r="BY47">
        <f t="shared" si="2"/>
        <v>3.7218144048279014E-2</v>
      </c>
      <c r="BZ47">
        <v>0</v>
      </c>
      <c r="CA47">
        <f t="shared" si="3"/>
        <v>2.2657630907866745E-2</v>
      </c>
      <c r="CC47">
        <v>3.7218144048279014E-2</v>
      </c>
      <c r="CD47">
        <v>2.2657630907866745E-2</v>
      </c>
    </row>
    <row r="48" spans="1:82" x14ac:dyDescent="0.3">
      <c r="A48">
        <v>0</v>
      </c>
      <c r="B48" t="s">
        <v>4</v>
      </c>
      <c r="C48" t="s">
        <v>46</v>
      </c>
      <c r="D48">
        <v>1083</v>
      </c>
      <c r="E48" s="2">
        <f>BO48</f>
        <v>0.63523294065379177</v>
      </c>
      <c r="F48" s="2" t="s">
        <v>1940</v>
      </c>
      <c r="G48" s="3">
        <v>15855</v>
      </c>
      <c r="H48" s="1">
        <v>19.439567244770327</v>
      </c>
      <c r="I48" s="1">
        <f t="shared" si="4"/>
        <v>-6.1174703681034579</v>
      </c>
      <c r="J48" s="1">
        <v>2.4966193989300001</v>
      </c>
      <c r="K48" s="1">
        <v>232.69106602900001</v>
      </c>
      <c r="L48" s="2">
        <v>0.13343784338000009</v>
      </c>
      <c r="M48" s="2">
        <v>3.6210848680077276E-2</v>
      </c>
      <c r="N48" s="7">
        <v>0</v>
      </c>
      <c r="O48" s="2">
        <v>1.2617587728345326E-2</v>
      </c>
      <c r="P48" s="3">
        <v>420323.89846688003</v>
      </c>
      <c r="Q48" s="3">
        <v>13873.421574624635</v>
      </c>
      <c r="R48" s="3">
        <v>290436.8826458134</v>
      </c>
      <c r="S48" s="3">
        <v>256.09055806949186</v>
      </c>
      <c r="T48" s="3">
        <v>78408.7167183946</v>
      </c>
      <c r="V48">
        <v>1083</v>
      </c>
      <c r="W48" s="2">
        <v>0.6472329275726918</v>
      </c>
      <c r="X48" s="2">
        <v>0.52149937115345046</v>
      </c>
      <c r="Y48" s="2">
        <v>0.25005522702834776</v>
      </c>
      <c r="Z48" s="2">
        <v>0.71197434808307047</v>
      </c>
      <c r="AA48" s="2">
        <v>0.6706937277195042</v>
      </c>
      <c r="AB48" s="2">
        <v>0.32937482089004361</v>
      </c>
      <c r="AC48" s="2">
        <v>3.6210848680077276E-2</v>
      </c>
      <c r="AD48" s="2">
        <v>0</v>
      </c>
      <c r="AE48" s="2">
        <v>1.2617587728345326E-2</v>
      </c>
      <c r="AF48">
        <v>158404.78906313385</v>
      </c>
      <c r="AG48">
        <v>133.97008371304958</v>
      </c>
      <c r="AH48">
        <v>25179.262689465962</v>
      </c>
      <c r="AI48">
        <v>17660.356400741646</v>
      </c>
      <c r="AJ48">
        <v>2.2996581446583364</v>
      </c>
      <c r="AK48">
        <v>448841.67170894722</v>
      </c>
      <c r="AL48">
        <v>390.0606417825415</v>
      </c>
      <c r="AM48">
        <v>73310.690656138046</v>
      </c>
      <c r="AN48">
        <v>47937.645152464167</v>
      </c>
      <c r="AO48">
        <v>6.6262001539387878</v>
      </c>
      <c r="AP48">
        <v>290436.8826458134</v>
      </c>
      <c r="AQ48">
        <v>256.09055806949192</v>
      </c>
      <c r="AR48">
        <v>48131.427966672083</v>
      </c>
      <c r="AS48">
        <v>30277.288751722521</v>
      </c>
      <c r="AT48">
        <v>4.3265420092804519</v>
      </c>
      <c r="AU48" s="3">
        <v>78995673.477865428</v>
      </c>
      <c r="AV48" s="3">
        <v>2607370.8507349538</v>
      </c>
      <c r="AW48">
        <v>235754.47979333001</v>
      </c>
      <c r="AX48">
        <v>44307696.932358444</v>
      </c>
      <c r="AY48">
        <v>7781.4306971577407</v>
      </c>
      <c r="AZ48">
        <v>1462442.0852238259</v>
      </c>
      <c r="BA48">
        <v>656078.37826021004</v>
      </c>
      <c r="BB48">
        <v>123303370.41022387</v>
      </c>
      <c r="BC48">
        <v>21654.852271782376</v>
      </c>
      <c r="BD48">
        <v>4069812.9359587799</v>
      </c>
      <c r="BE48">
        <v>420323.89846688003</v>
      </c>
      <c r="BF48">
        <v>78995673.477865428</v>
      </c>
      <c r="BG48">
        <v>13873.421574624635</v>
      </c>
      <c r="BH48">
        <v>2607370.8507349538</v>
      </c>
      <c r="BI48">
        <v>6.4640132406139346</v>
      </c>
      <c r="BJ48">
        <v>25.903580485384261</v>
      </c>
      <c r="BK48">
        <v>19.439567244770327</v>
      </c>
      <c r="BL48">
        <v>30.158428983135519</v>
      </c>
      <c r="BM48">
        <v>24.040958615032061</v>
      </c>
      <c r="BN48">
        <f t="shared" si="1"/>
        <v>-6.1174703681034579</v>
      </c>
      <c r="BO48">
        <v>0.63523294065379177</v>
      </c>
      <c r="BP48">
        <v>4.9724001905438034E-2</v>
      </c>
      <c r="BQ48">
        <v>0.22475235990779177</v>
      </c>
      <c r="BR48">
        <v>0.34543325526932084</v>
      </c>
      <c r="BS48">
        <v>0.10344827586206896</v>
      </c>
      <c r="BT48">
        <v>0.3888888888888889</v>
      </c>
      <c r="BU48">
        <v>0.1751909143802941</v>
      </c>
      <c r="BV48">
        <v>0.71197434808307047</v>
      </c>
      <c r="BW48">
        <v>0.69574038145176786</v>
      </c>
      <c r="BX48">
        <v>0.32937482089004361</v>
      </c>
      <c r="BY48">
        <f t="shared" si="2"/>
        <v>0.10136110518004408</v>
      </c>
      <c r="BZ48">
        <v>0</v>
      </c>
      <c r="CA48">
        <f t="shared" si="3"/>
        <v>8.7847728235080427E-3</v>
      </c>
      <c r="CC48">
        <v>0.10136110518004408</v>
      </c>
      <c r="CD48">
        <v>8.7847728235080427E-3</v>
      </c>
    </row>
    <row r="49" spans="1:82" x14ac:dyDescent="0.3">
      <c r="A49">
        <v>1</v>
      </c>
      <c r="B49" t="s">
        <v>4</v>
      </c>
      <c r="C49" t="s">
        <v>47</v>
      </c>
      <c r="D49">
        <v>1085</v>
      </c>
      <c r="E49" s="2">
        <v>0</v>
      </c>
      <c r="F49" s="2" t="s">
        <v>1954</v>
      </c>
      <c r="G49" s="3">
        <v>-999</v>
      </c>
      <c r="H49" s="1">
        <v>0.37551447197000426</v>
      </c>
      <c r="I49" s="1">
        <f t="shared" si="4"/>
        <v>-999</v>
      </c>
      <c r="J49" s="1">
        <v>-999</v>
      </c>
      <c r="K49" s="1">
        <v>-999</v>
      </c>
      <c r="L49" s="1">
        <v>-999</v>
      </c>
      <c r="M49" s="1">
        <v>-999</v>
      </c>
      <c r="N49" s="1">
        <v>-999</v>
      </c>
      <c r="O49" s="1">
        <v>-999</v>
      </c>
      <c r="P49" s="1">
        <v>-999</v>
      </c>
      <c r="Q49" s="1">
        <v>-999</v>
      </c>
      <c r="R49" s="1">
        <v>-999</v>
      </c>
      <c r="S49" s="1">
        <v>-999</v>
      </c>
      <c r="T49" s="1">
        <v>-999</v>
      </c>
      <c r="V49">
        <v>1085</v>
      </c>
      <c r="W49" s="2">
        <v>-999</v>
      </c>
      <c r="X49" s="2">
        <v>1.00738127822295E-2</v>
      </c>
      <c r="Y49" s="2">
        <v>-999</v>
      </c>
      <c r="Z49" s="2">
        <v>-999</v>
      </c>
      <c r="AA49" s="2">
        <v>-999</v>
      </c>
      <c r="AB49" s="2">
        <v>-999</v>
      </c>
      <c r="AC49" s="2">
        <v>-999</v>
      </c>
      <c r="AD49" s="2">
        <v>-999</v>
      </c>
      <c r="AE49" s="2">
        <v>-999</v>
      </c>
      <c r="AF49" s="2">
        <v>-999</v>
      </c>
      <c r="AG49" s="2">
        <v>-999</v>
      </c>
      <c r="AH49" s="2">
        <v>-999</v>
      </c>
      <c r="AI49" s="2">
        <v>-999</v>
      </c>
      <c r="AJ49" s="2">
        <v>-999</v>
      </c>
      <c r="AK49" s="2">
        <v>-999</v>
      </c>
      <c r="AL49" s="2">
        <v>-999</v>
      </c>
      <c r="AM49" s="2">
        <v>-999</v>
      </c>
      <c r="AN49" s="2">
        <v>-999</v>
      </c>
      <c r="AO49" s="2">
        <v>-999</v>
      </c>
      <c r="AP49" s="2">
        <v>-999</v>
      </c>
      <c r="AQ49" s="2">
        <v>-999</v>
      </c>
      <c r="AR49" s="2">
        <v>-999</v>
      </c>
      <c r="AS49" s="2">
        <v>-999</v>
      </c>
      <c r="AT49" s="2">
        <v>-999</v>
      </c>
      <c r="AU49" s="2">
        <v>-999</v>
      </c>
      <c r="AV49" s="2">
        <v>-999</v>
      </c>
      <c r="AW49" s="2">
        <v>-999</v>
      </c>
      <c r="AX49" s="2">
        <v>-999</v>
      </c>
      <c r="AY49" s="2">
        <v>-999</v>
      </c>
      <c r="AZ49" s="2">
        <v>-999</v>
      </c>
      <c r="BA49" s="2">
        <v>-999</v>
      </c>
      <c r="BB49" s="2">
        <v>-999</v>
      </c>
      <c r="BC49" s="2">
        <v>-999</v>
      </c>
      <c r="BD49" s="2">
        <v>-999</v>
      </c>
      <c r="BE49" s="2">
        <v>-999</v>
      </c>
      <c r="BF49" s="2">
        <v>-999</v>
      </c>
      <c r="BG49" s="2">
        <v>-999</v>
      </c>
      <c r="BH49" s="2">
        <v>-999</v>
      </c>
      <c r="BI49">
        <v>0</v>
      </c>
      <c r="BJ49">
        <v>0.37551447197000426</v>
      </c>
      <c r="BK49">
        <v>0.37551447197000426</v>
      </c>
      <c r="BL49">
        <v>-999</v>
      </c>
      <c r="BM49">
        <v>48.968171293400587</v>
      </c>
      <c r="BN49">
        <f t="shared" si="1"/>
        <v>-999</v>
      </c>
      <c r="BO49" t="s">
        <v>3748</v>
      </c>
      <c r="BP49" t="s">
        <v>3748</v>
      </c>
      <c r="BQ49">
        <v>0.44863836705680432</v>
      </c>
      <c r="BR49">
        <v>0.14880952380952381</v>
      </c>
      <c r="BS49">
        <v>3.4482758620689655E-2</v>
      </c>
      <c r="BT49">
        <v>0.27777777777777779</v>
      </c>
      <c r="BU49" t="s">
        <v>3748</v>
      </c>
      <c r="BY49">
        <f t="shared" si="2"/>
        <v>-999</v>
      </c>
      <c r="CA49">
        <f t="shared" si="3"/>
        <v>-999</v>
      </c>
    </row>
    <row r="50" spans="1:82" x14ac:dyDescent="0.3">
      <c r="A50">
        <v>0</v>
      </c>
      <c r="B50" t="s">
        <v>4</v>
      </c>
      <c r="C50" t="s">
        <v>48</v>
      </c>
      <c r="D50">
        <v>1087</v>
      </c>
      <c r="E50" s="2">
        <f t="shared" ref="E50:E58" si="6">BO50</f>
        <v>0.54298855965625448</v>
      </c>
      <c r="F50" s="2" t="s">
        <v>1938</v>
      </c>
      <c r="G50" s="3">
        <v>1181</v>
      </c>
      <c r="H50" s="1">
        <v>2.7169680436367827</v>
      </c>
      <c r="I50" s="1">
        <f t="shared" si="4"/>
        <v>-5.0680176878440406</v>
      </c>
      <c r="J50" s="1">
        <v>2.39869142999</v>
      </c>
      <c r="K50" s="1">
        <v>146.66415022699999</v>
      </c>
      <c r="L50" s="2">
        <v>0.18553226755999996</v>
      </c>
      <c r="M50" s="2">
        <v>6.5241349802237076E-4</v>
      </c>
      <c r="N50" s="22">
        <v>0</v>
      </c>
      <c r="O50" s="2">
        <v>7.317641184125348E-2</v>
      </c>
      <c r="P50" s="3">
        <v>170379.84542297001</v>
      </c>
      <c r="Q50" s="3">
        <v>5623.6427002936607</v>
      </c>
      <c r="R50" s="3">
        <v>193325.6031617616</v>
      </c>
      <c r="S50" s="3">
        <v>208.82632813915984</v>
      </c>
      <c r="T50" s="3">
        <v>55147.984805868058</v>
      </c>
      <c r="V50">
        <v>1087</v>
      </c>
      <c r="W50" s="2">
        <v>0.46138529062967953</v>
      </c>
      <c r="X50" s="2">
        <v>7.2887277188836572E-2</v>
      </c>
      <c r="Y50" s="2">
        <v>9.3797990413717766E-2</v>
      </c>
      <c r="Z50" s="2">
        <v>0.68404770380760049</v>
      </c>
      <c r="AA50" s="2">
        <v>0.42273529154875528</v>
      </c>
      <c r="AB50" s="2">
        <v>0.45796346710185115</v>
      </c>
      <c r="AC50" s="2">
        <v>6.5241349802237076E-4</v>
      </c>
      <c r="AD50" s="2">
        <v>0</v>
      </c>
      <c r="AE50" s="2">
        <v>7.317641184125348E-2</v>
      </c>
      <c r="AF50">
        <v>173561.16262935335</v>
      </c>
      <c r="AG50">
        <v>188.63961605424103</v>
      </c>
      <c r="AH50">
        <v>35454.232128744072</v>
      </c>
      <c r="AI50">
        <v>13974.595463490528</v>
      </c>
      <c r="AJ50">
        <v>2.9603975387882873</v>
      </c>
      <c r="AK50">
        <v>366886.76579111494</v>
      </c>
      <c r="AL50">
        <v>397.46594419340084</v>
      </c>
      <c r="AM50">
        <v>74702.49432998916</v>
      </c>
      <c r="AN50">
        <v>29874.318068113513</v>
      </c>
      <c r="AO50">
        <v>6.2442784666821209</v>
      </c>
      <c r="AP50">
        <v>193325.6031617616</v>
      </c>
      <c r="AQ50">
        <v>208.82632813915981</v>
      </c>
      <c r="AR50">
        <v>39248.262201245088</v>
      </c>
      <c r="AS50">
        <v>15899.722604622984</v>
      </c>
      <c r="AT50">
        <v>3.2838809278938337</v>
      </c>
      <c r="AU50" s="3">
        <v>32021188.148792986</v>
      </c>
      <c r="AV50" s="3">
        <v>1056907.4090931907</v>
      </c>
      <c r="AW50">
        <v>112101.68664798001</v>
      </c>
      <c r="AX50">
        <v>21068390.988621362</v>
      </c>
      <c r="AY50">
        <v>3700.0845390104405</v>
      </c>
      <c r="AZ50">
        <v>695393.88826162217</v>
      </c>
      <c r="BA50">
        <v>282481.53207095002</v>
      </c>
      <c r="BB50">
        <v>53089579.137414344</v>
      </c>
      <c r="BC50">
        <v>9323.7272393041021</v>
      </c>
      <c r="BD50">
        <v>1752301.297354813</v>
      </c>
      <c r="BE50">
        <v>170379.84542297001</v>
      </c>
      <c r="BF50">
        <v>32021188.148792986</v>
      </c>
      <c r="BG50">
        <v>5623.6427002936607</v>
      </c>
      <c r="BH50">
        <v>1056907.4090931907</v>
      </c>
      <c r="BI50">
        <v>1.6143766108064856</v>
      </c>
      <c r="BJ50">
        <v>4.3313446544432681</v>
      </c>
      <c r="BK50">
        <v>2.7169680436367827</v>
      </c>
      <c r="BL50">
        <v>56.856659107628353</v>
      </c>
      <c r="BM50">
        <v>51.788641419784312</v>
      </c>
      <c r="BN50">
        <f t="shared" si="1"/>
        <v>-5.0680176878440406</v>
      </c>
      <c r="BO50">
        <v>0.54298855965625448</v>
      </c>
      <c r="BP50">
        <v>1.0615155551346877E-2</v>
      </c>
      <c r="BQ50">
        <v>0.4342794318450578</v>
      </c>
      <c r="BR50">
        <v>0.10714285714285714</v>
      </c>
      <c r="BS50">
        <v>3.4482758620689655E-2</v>
      </c>
      <c r="BT50">
        <v>0.27777777777777779</v>
      </c>
      <c r="BU50">
        <v>0.1451368947299306</v>
      </c>
      <c r="BV50">
        <v>0.68404770380760049</v>
      </c>
      <c r="BW50">
        <v>0.4385220866688333</v>
      </c>
      <c r="BX50">
        <v>0.45796346710185115</v>
      </c>
      <c r="BY50">
        <f t="shared" si="2"/>
        <v>1.1386846417958769E-2</v>
      </c>
      <c r="BZ50">
        <v>0</v>
      </c>
      <c r="CA50">
        <f t="shared" si="3"/>
        <v>3.8165709683796754E-2</v>
      </c>
      <c r="CC50">
        <v>1.1386846417958769E-2</v>
      </c>
      <c r="CD50">
        <v>3.8165709683796754E-2</v>
      </c>
    </row>
    <row r="51" spans="1:82" x14ac:dyDescent="0.3">
      <c r="A51">
        <v>0</v>
      </c>
      <c r="B51" t="s">
        <v>4</v>
      </c>
      <c r="C51" t="s">
        <v>49</v>
      </c>
      <c r="D51">
        <v>1089</v>
      </c>
      <c r="E51" s="2">
        <f t="shared" si="6"/>
        <v>0.69382320782292872</v>
      </c>
      <c r="F51" s="2" t="s">
        <v>1941</v>
      </c>
      <c r="G51" s="3">
        <v>116906</v>
      </c>
      <c r="H51" s="1">
        <v>33.909059842255203</v>
      </c>
      <c r="I51" s="1">
        <f t="shared" si="4"/>
        <v>-8.7549175966407198</v>
      </c>
      <c r="J51" s="1">
        <v>2.48636616315</v>
      </c>
      <c r="K51" s="1">
        <v>234.348592908</v>
      </c>
      <c r="L51" s="2">
        <v>0.13616341669000009</v>
      </c>
      <c r="M51" s="2">
        <v>0.18512762496385768</v>
      </c>
      <c r="N51" s="23">
        <v>0</v>
      </c>
      <c r="O51" s="2">
        <v>1.017962474547811E-2</v>
      </c>
      <c r="P51" s="3">
        <v>654059.44620620017</v>
      </c>
      <c r="Q51" s="3">
        <v>21588.214387003605</v>
      </c>
      <c r="R51" s="3">
        <v>696114.50465880428</v>
      </c>
      <c r="S51" s="3">
        <v>576.48433924548624</v>
      </c>
      <c r="T51" s="3">
        <v>222831.21543538629</v>
      </c>
      <c r="V51">
        <v>1089</v>
      </c>
      <c r="W51" s="2">
        <v>0.80825456120347094</v>
      </c>
      <c r="X51" s="2">
        <v>0.90966805801184059</v>
      </c>
      <c r="Y51" s="2">
        <v>0.33685517037086932</v>
      </c>
      <c r="Z51" s="2">
        <v>0.70905037782819857</v>
      </c>
      <c r="AA51" s="2">
        <v>0.67547127633898241</v>
      </c>
      <c r="AB51" s="2">
        <v>0.33610256167229974</v>
      </c>
      <c r="AC51" s="2">
        <v>0.18512762496385768</v>
      </c>
      <c r="AD51" s="2">
        <v>0</v>
      </c>
      <c r="AE51" s="2">
        <v>1.017962474547811E-2</v>
      </c>
      <c r="AF51">
        <v>1205635.3007324999</v>
      </c>
      <c r="AG51">
        <v>985.41541902971801</v>
      </c>
      <c r="AH51">
        <v>185205.77883002837</v>
      </c>
      <c r="AI51">
        <v>202023.33427537911</v>
      </c>
      <c r="AJ51">
        <v>17.142328540667222</v>
      </c>
      <c r="AK51">
        <v>1901749.8053913042</v>
      </c>
      <c r="AL51">
        <v>1561.899758275204</v>
      </c>
      <c r="AM51">
        <v>293554.22657240601</v>
      </c>
      <c r="AN51">
        <v>316506.10196838767</v>
      </c>
      <c r="AO51">
        <v>27.119235638135081</v>
      </c>
      <c r="AP51">
        <v>696114.50465880428</v>
      </c>
      <c r="AQ51">
        <v>576.48433924548601</v>
      </c>
      <c r="AR51">
        <v>108348.44774237764</v>
      </c>
      <c r="AS51">
        <v>114482.76769300856</v>
      </c>
      <c r="AT51">
        <v>9.9769070974678584</v>
      </c>
      <c r="AU51" s="3">
        <v>122923932.31999326</v>
      </c>
      <c r="AV51" s="3">
        <v>4057289.0118934577</v>
      </c>
      <c r="AW51">
        <v>1349608.704349</v>
      </c>
      <c r="AX51">
        <v>253645459.89535105</v>
      </c>
      <c r="AY51">
        <v>44545.862332621997</v>
      </c>
      <c r="AZ51">
        <v>8371949.3667929778</v>
      </c>
      <c r="BA51">
        <v>2003668.1505552002</v>
      </c>
      <c r="BB51">
        <v>376569392.21534431</v>
      </c>
      <c r="BC51">
        <v>66134.076719625606</v>
      </c>
      <c r="BD51">
        <v>12429238.378686436</v>
      </c>
      <c r="BE51">
        <v>654059.44620620017</v>
      </c>
      <c r="BF51">
        <v>122923932.31999326</v>
      </c>
      <c r="BG51">
        <v>21588.214387003605</v>
      </c>
      <c r="BH51">
        <v>4057289.0118934577</v>
      </c>
      <c r="BI51">
        <v>24.922898000457501</v>
      </c>
      <c r="BJ51">
        <v>58.831957842712704</v>
      </c>
      <c r="BK51">
        <v>33.909059842255203</v>
      </c>
      <c r="BL51">
        <v>33.454163991738703</v>
      </c>
      <c r="BM51">
        <v>24.699246395097983</v>
      </c>
      <c r="BN51">
        <f t="shared" si="1"/>
        <v>-8.7549175966407198</v>
      </c>
      <c r="BO51">
        <v>0.69382320782292872</v>
      </c>
      <c r="BP51">
        <v>0.20940072882388569</v>
      </c>
      <c r="BQ51">
        <v>0.21201327857263971</v>
      </c>
      <c r="BR51">
        <v>0.5535714285714286</v>
      </c>
      <c r="BS51">
        <v>0.17241379310344829</v>
      </c>
      <c r="BT51">
        <v>0.33333333333333331</v>
      </c>
      <c r="BU51">
        <v>0.25072160987926756</v>
      </c>
      <c r="BV51">
        <v>0.70905037782819857</v>
      </c>
      <c r="BW51">
        <v>0.70069634474998177</v>
      </c>
      <c r="BX51">
        <v>0.33610256167229974</v>
      </c>
      <c r="BY51">
        <f t="shared" si="2"/>
        <v>9.9749588379159038E-2</v>
      </c>
      <c r="BZ51">
        <v>0</v>
      </c>
      <c r="CA51">
        <f t="shared" si="3"/>
        <v>6.9590649639589483E-3</v>
      </c>
      <c r="CC51">
        <v>9.9749588379159038E-2</v>
      </c>
      <c r="CD51">
        <v>6.9590649639589483E-3</v>
      </c>
    </row>
    <row r="52" spans="1:82" x14ac:dyDescent="0.3">
      <c r="A52">
        <v>0</v>
      </c>
      <c r="B52" t="s">
        <v>4</v>
      </c>
      <c r="C52" t="s">
        <v>50</v>
      </c>
      <c r="D52">
        <v>1091</v>
      </c>
      <c r="E52" s="2">
        <f t="shared" si="6"/>
        <v>0.57055374231283273</v>
      </c>
      <c r="F52" s="2" t="s">
        <v>1939</v>
      </c>
      <c r="G52" s="3">
        <v>729</v>
      </c>
      <c r="H52" s="1">
        <v>0.37753830074855632</v>
      </c>
      <c r="I52" s="1">
        <f t="shared" si="4"/>
        <v>-5.9802168731865812</v>
      </c>
      <c r="J52" s="1">
        <v>2.6655082544300002</v>
      </c>
      <c r="K52" s="1">
        <v>108.296529693</v>
      </c>
      <c r="L52" s="2">
        <v>0.17440750733000021</v>
      </c>
      <c r="M52" s="2">
        <v>2.4923065571812158E-3</v>
      </c>
      <c r="N52" s="7">
        <v>0</v>
      </c>
      <c r="O52" s="2">
        <v>1.0080204514136855E-2</v>
      </c>
      <c r="P52" s="3">
        <v>11404.137623571001</v>
      </c>
      <c r="Q52" s="3">
        <v>376.41069071713815</v>
      </c>
      <c r="R52" s="3">
        <v>7097.9840956659464</v>
      </c>
      <c r="S52" s="3">
        <v>7.6256750418626096</v>
      </c>
      <c r="T52" s="3">
        <v>2330.1856774299376</v>
      </c>
      <c r="V52">
        <v>1091</v>
      </c>
      <c r="W52" s="2">
        <v>0.45132766174035077</v>
      </c>
      <c r="X52" s="2">
        <v>1.0128105422700758E-2</v>
      </c>
      <c r="Y52" s="2">
        <v>0.2404198944116934</v>
      </c>
      <c r="Z52" s="2">
        <v>0.76013728907625622</v>
      </c>
      <c r="AA52" s="2">
        <v>0.31214693558467721</v>
      </c>
      <c r="AB52" s="2">
        <v>0.43050337170922692</v>
      </c>
      <c r="AC52" s="2">
        <v>2.4923065571812158E-3</v>
      </c>
      <c r="AD52" s="2">
        <v>0</v>
      </c>
      <c r="AE52" s="2">
        <v>1.0080204514136855E-2</v>
      </c>
      <c r="AF52">
        <v>143138.55005422709</v>
      </c>
      <c r="AG52">
        <v>155.01912816339225</v>
      </c>
      <c r="AH52">
        <v>29135.365461728383</v>
      </c>
      <c r="AI52">
        <v>17605.790953672546</v>
      </c>
      <c r="AJ52">
        <v>2.4356424284902105</v>
      </c>
      <c r="AK52">
        <v>150236.53414989304</v>
      </c>
      <c r="AL52">
        <v>162.64480320525487</v>
      </c>
      <c r="AM52">
        <v>30568.587489676258</v>
      </c>
      <c r="AN52">
        <v>18502.754603154608</v>
      </c>
      <c r="AO52">
        <v>2.555774528627198</v>
      </c>
      <c r="AP52">
        <v>7097.9840956659464</v>
      </c>
      <c r="AQ52">
        <v>7.6256750418626211</v>
      </c>
      <c r="AR52">
        <v>1433.2220279478752</v>
      </c>
      <c r="AS52">
        <v>896.96364948206246</v>
      </c>
      <c r="AT52">
        <v>0.1201321001369875</v>
      </c>
      <c r="AU52" s="3">
        <v>2143293.6249739341</v>
      </c>
      <c r="AV52" s="3">
        <v>70742.625213378938</v>
      </c>
      <c r="AW52">
        <v>37127.276450761005</v>
      </c>
      <c r="AX52">
        <v>6977700.3361560227</v>
      </c>
      <c r="AY52">
        <v>1225.4415225919581</v>
      </c>
      <c r="AZ52">
        <v>230309.47975593261</v>
      </c>
      <c r="BA52">
        <v>48531.414074332002</v>
      </c>
      <c r="BB52">
        <v>9120993.9611299559</v>
      </c>
      <c r="BC52">
        <v>1601.8522133090962</v>
      </c>
      <c r="BD52">
        <v>301052.10496931156</v>
      </c>
      <c r="BE52">
        <v>11404.137623571001</v>
      </c>
      <c r="BF52">
        <v>2143293.6249739341</v>
      </c>
      <c r="BG52">
        <v>376.41069071713815</v>
      </c>
      <c r="BH52">
        <v>70742.625213378938</v>
      </c>
      <c r="BI52">
        <v>0.51982367015313935</v>
      </c>
      <c r="BJ52">
        <v>0.89736197090169567</v>
      </c>
      <c r="BK52">
        <v>0.37753830074855632</v>
      </c>
      <c r="BL52">
        <v>36.492776544900138</v>
      </c>
      <c r="BM52">
        <v>30.512559671713557</v>
      </c>
      <c r="BN52">
        <f t="shared" si="1"/>
        <v>-5.9802168731865812</v>
      </c>
      <c r="BO52">
        <v>0.57055374231283273</v>
      </c>
      <c r="BP52">
        <v>3.5915625610885467E-3</v>
      </c>
      <c r="BQ52">
        <v>0.42415027896590074</v>
      </c>
      <c r="BR52">
        <v>0.22619047619047619</v>
      </c>
      <c r="BS52">
        <v>3.4482758620689655E-2</v>
      </c>
      <c r="BT52">
        <v>0.27777777777777779</v>
      </c>
      <c r="BU52">
        <v>0.17126027576179709</v>
      </c>
      <c r="BV52">
        <v>0.76013728907625622</v>
      </c>
      <c r="BW52">
        <v>0.32380387508783942</v>
      </c>
      <c r="BX52">
        <v>0.43050337170922692</v>
      </c>
      <c r="BY52">
        <f t="shared" si="2"/>
        <v>0.11132763303373351</v>
      </c>
      <c r="BZ52">
        <v>0</v>
      </c>
      <c r="CA52">
        <f t="shared" si="3"/>
        <v>5.550286219465358E-3</v>
      </c>
      <c r="CC52">
        <v>0.11132763303373351</v>
      </c>
      <c r="CD52">
        <v>5.550286219465358E-3</v>
      </c>
    </row>
    <row r="53" spans="1:82" x14ac:dyDescent="0.3">
      <c r="A53">
        <v>0</v>
      </c>
      <c r="B53" t="s">
        <v>4</v>
      </c>
      <c r="C53" t="s">
        <v>51</v>
      </c>
      <c r="D53">
        <v>1093</v>
      </c>
      <c r="E53" s="2">
        <f t="shared" si="6"/>
        <v>0.57422497114093962</v>
      </c>
      <c r="F53" s="2" t="s">
        <v>1938</v>
      </c>
      <c r="G53" s="3">
        <v>656</v>
      </c>
      <c r="H53" s="1">
        <v>0.37642073461967285</v>
      </c>
      <c r="I53" s="1">
        <f t="shared" si="4"/>
        <v>-11.643351269953143</v>
      </c>
      <c r="J53" s="1">
        <v>2.5701487799899998</v>
      </c>
      <c r="K53" s="1">
        <v>161.81499431099999</v>
      </c>
      <c r="L53" s="2">
        <v>0.13714413026000005</v>
      </c>
      <c r="M53" s="2">
        <v>1.2327588417387486E-3</v>
      </c>
      <c r="N53" s="7">
        <v>0</v>
      </c>
      <c r="O53" s="2">
        <v>3.647801959561818E-2</v>
      </c>
      <c r="P53" s="3">
        <v>7769.302218349002</v>
      </c>
      <c r="Q53" s="3">
        <v>256.43748882462199</v>
      </c>
      <c r="R53" s="3">
        <v>18109.052728596187</v>
      </c>
      <c r="S53" s="3">
        <v>13.897289304524923</v>
      </c>
      <c r="T53" s="3">
        <v>5469.7055117552873</v>
      </c>
      <c r="V53">
        <v>1093</v>
      </c>
      <c r="W53" s="2">
        <v>0.4911417312034716</v>
      </c>
      <c r="X53" s="2">
        <v>1.0098124815308794E-2</v>
      </c>
      <c r="Y53" s="2">
        <v>0.33600801355381033</v>
      </c>
      <c r="Z53" s="2">
        <v>0.73294311615704344</v>
      </c>
      <c r="AA53" s="2">
        <v>0.46640510780000977</v>
      </c>
      <c r="AB53" s="2">
        <v>0.33852333188471451</v>
      </c>
      <c r="AC53" s="2">
        <v>1.2327588417387486E-3</v>
      </c>
      <c r="AD53" s="2">
        <v>0</v>
      </c>
      <c r="AE53" s="2">
        <v>3.647801959561818E-2</v>
      </c>
      <c r="AF53">
        <v>24346.023817501715</v>
      </c>
      <c r="AG53">
        <v>18.112204235212442</v>
      </c>
      <c r="AH53">
        <v>3404.1327413102863</v>
      </c>
      <c r="AI53">
        <v>3984.7815170549829</v>
      </c>
      <c r="AJ53">
        <v>0.32734839355012252</v>
      </c>
      <c r="AK53">
        <v>42455.076546097902</v>
      </c>
      <c r="AL53">
        <v>32.00949353973737</v>
      </c>
      <c r="AM53">
        <v>6016.0852636334021</v>
      </c>
      <c r="AN53">
        <v>6842.5345064871535</v>
      </c>
      <c r="AO53">
        <v>0.57531275279675587</v>
      </c>
      <c r="AP53">
        <v>18109.052728596187</v>
      </c>
      <c r="AQ53">
        <v>13.897289304524929</v>
      </c>
      <c r="AR53">
        <v>2611.9525223231158</v>
      </c>
      <c r="AS53">
        <v>2857.7529894321706</v>
      </c>
      <c r="AT53">
        <v>0.24796435924663335</v>
      </c>
      <c r="AU53" s="3">
        <v>1460162.6589165113</v>
      </c>
      <c r="AV53" s="3">
        <v>48194.861649699458</v>
      </c>
      <c r="AW53">
        <v>44673.489655897996</v>
      </c>
      <c r="AX53">
        <v>8395935.6459294688</v>
      </c>
      <c r="AY53">
        <v>1474.5156234668441</v>
      </c>
      <c r="AZ53">
        <v>277120.46627435868</v>
      </c>
      <c r="BA53">
        <v>52442.791874246999</v>
      </c>
      <c r="BB53">
        <v>9856098.3048459813</v>
      </c>
      <c r="BC53">
        <v>1730.9531122914661</v>
      </c>
      <c r="BD53">
        <v>325315.32792405813</v>
      </c>
      <c r="BE53">
        <v>7769.302218349002</v>
      </c>
      <c r="BF53">
        <v>1460162.6589165113</v>
      </c>
      <c r="BG53">
        <v>256.43748882462199</v>
      </c>
      <c r="BH53">
        <v>48194.861649699458</v>
      </c>
      <c r="BI53">
        <v>0.63774842607408289</v>
      </c>
      <c r="BJ53">
        <v>1.0141691606937557</v>
      </c>
      <c r="BK53">
        <v>0.37642073461967285</v>
      </c>
      <c r="BL53">
        <v>47.298115534082001</v>
      </c>
      <c r="BM53">
        <v>35.654764264128858</v>
      </c>
      <c r="BN53">
        <f t="shared" si="1"/>
        <v>-11.643351269953143</v>
      </c>
      <c r="BO53">
        <v>0.57422497114093962</v>
      </c>
      <c r="BP53">
        <v>4.4346800929401372E-3</v>
      </c>
      <c r="BQ53">
        <v>0.20582953009100455</v>
      </c>
      <c r="BR53">
        <v>0.33333333333333331</v>
      </c>
      <c r="BS53">
        <v>6.8965517241379309E-2</v>
      </c>
      <c r="BT53">
        <v>0.22222222222222221</v>
      </c>
      <c r="BU53">
        <v>0.33344000586739792</v>
      </c>
      <c r="BV53">
        <v>0.73294311615704344</v>
      </c>
      <c r="BW53">
        <v>0.48382272593362008</v>
      </c>
      <c r="BX53">
        <v>0.33852333188471451</v>
      </c>
      <c r="BY53">
        <f t="shared" si="2"/>
        <v>3.9588824938625908E-2</v>
      </c>
      <c r="BZ53">
        <v>0</v>
      </c>
      <c r="CA53">
        <f t="shared" si="3"/>
        <v>2.4665467411024267E-2</v>
      </c>
      <c r="CC53">
        <v>3.9588824938625908E-2</v>
      </c>
      <c r="CD53">
        <v>2.4665467411024267E-2</v>
      </c>
    </row>
    <row r="54" spans="1:82" x14ac:dyDescent="0.3">
      <c r="A54">
        <v>0</v>
      </c>
      <c r="B54" t="s">
        <v>4</v>
      </c>
      <c r="C54" t="s">
        <v>52</v>
      </c>
      <c r="D54">
        <v>1095</v>
      </c>
      <c r="E54" s="2">
        <f t="shared" si="6"/>
        <v>0.65243254294102704</v>
      </c>
      <c r="F54" s="2" t="s">
        <v>1940</v>
      </c>
      <c r="G54" s="3">
        <v>14806</v>
      </c>
      <c r="H54" s="1">
        <v>19.730449872544881</v>
      </c>
      <c r="I54" s="1">
        <f t="shared" si="4"/>
        <v>-7.6408363784659059</v>
      </c>
      <c r="J54" s="1">
        <v>2.4718013717499998</v>
      </c>
      <c r="K54" s="1">
        <v>194.98102710399999</v>
      </c>
      <c r="L54" s="2">
        <v>0.14276381000999994</v>
      </c>
      <c r="M54" s="2">
        <v>2.3964789368038062E-2</v>
      </c>
      <c r="N54" s="7">
        <v>0</v>
      </c>
      <c r="O54" s="2">
        <v>1.7554291912527598E-2</v>
      </c>
      <c r="P54" s="3">
        <v>656193.35615649004</v>
      </c>
      <c r="Q54" s="3">
        <v>21658.647289940218</v>
      </c>
      <c r="R54" s="3">
        <v>646328.88370613242</v>
      </c>
      <c r="S54" s="3">
        <v>547.60530036764624</v>
      </c>
      <c r="T54" s="3">
        <v>187713.74006968754</v>
      </c>
      <c r="V54">
        <v>1095</v>
      </c>
      <c r="W54" s="2">
        <v>0.62423022011145668</v>
      </c>
      <c r="X54" s="2">
        <v>0.52930279113465928</v>
      </c>
      <c r="Y54" s="2">
        <v>0.25230903133986982</v>
      </c>
      <c r="Z54" s="2">
        <v>0.70489685812614655</v>
      </c>
      <c r="AA54" s="2">
        <v>0.56200074259259014</v>
      </c>
      <c r="AB54" s="2">
        <v>0.35239481664668304</v>
      </c>
      <c r="AC54" s="2">
        <v>2.3964789368038062E-2</v>
      </c>
      <c r="AD54" s="2">
        <v>0</v>
      </c>
      <c r="AE54" s="2">
        <v>1.7554291912527598E-2</v>
      </c>
      <c r="AF54">
        <v>362555.34662692418</v>
      </c>
      <c r="AG54">
        <v>296.75868577036277</v>
      </c>
      <c r="AH54">
        <v>55774.876728428979</v>
      </c>
      <c r="AI54">
        <v>50033.3280357732</v>
      </c>
      <c r="AJ54">
        <v>5.1594932738356949</v>
      </c>
      <c r="AK54">
        <v>1008884.2303330565</v>
      </c>
      <c r="AL54">
        <v>844.36398613800895</v>
      </c>
      <c r="AM54">
        <v>158695.59847429296</v>
      </c>
      <c r="AN54">
        <v>134826.34635959679</v>
      </c>
      <c r="AO54">
        <v>14.552915869353477</v>
      </c>
      <c r="AP54">
        <v>646328.88370613242</v>
      </c>
      <c r="AQ54">
        <v>547.60530036764612</v>
      </c>
      <c r="AR54">
        <v>102920.72174586398</v>
      </c>
      <c r="AS54">
        <v>84793.018323823591</v>
      </c>
      <c r="AT54">
        <v>9.3934225955177819</v>
      </c>
      <c r="AU54" s="3">
        <v>123324979.35605074</v>
      </c>
      <c r="AV54" s="3">
        <v>4070526.1716713645</v>
      </c>
      <c r="AW54">
        <v>346250.56311300996</v>
      </c>
      <c r="AX54">
        <v>65074330.83145909</v>
      </c>
      <c r="AY54">
        <v>11428.519886780781</v>
      </c>
      <c r="AZ54">
        <v>2147876.02752158</v>
      </c>
      <c r="BA54">
        <v>1002443.9192695001</v>
      </c>
      <c r="BB54">
        <v>188399310.18750983</v>
      </c>
      <c r="BC54">
        <v>33087.167176720999</v>
      </c>
      <c r="BD54">
        <v>6218402.1991929449</v>
      </c>
      <c r="BE54">
        <v>656193.35615649004</v>
      </c>
      <c r="BF54">
        <v>123324979.35605074</v>
      </c>
      <c r="BG54">
        <v>21658.647289940218</v>
      </c>
      <c r="BH54">
        <v>4070526.1716713645</v>
      </c>
      <c r="BI54">
        <v>7.0754180411784784</v>
      </c>
      <c r="BJ54">
        <v>26.805867913723361</v>
      </c>
      <c r="BK54">
        <v>19.730449872544881</v>
      </c>
      <c r="BL54">
        <v>39.42766764493647</v>
      </c>
      <c r="BM54">
        <v>31.786831266470564</v>
      </c>
      <c r="BN54">
        <f t="shared" si="1"/>
        <v>-7.6408363784659059</v>
      </c>
      <c r="BO54">
        <v>0.65243254294102704</v>
      </c>
      <c r="BP54">
        <v>5.5900867321627266E-2</v>
      </c>
      <c r="BQ54">
        <v>0.22437578602398184</v>
      </c>
      <c r="BR54">
        <v>0.54761904761904767</v>
      </c>
      <c r="BS54">
        <v>6.8965517241379309E-2</v>
      </c>
      <c r="BT54">
        <v>0.3888888888888889</v>
      </c>
      <c r="BU54">
        <v>0.21881677085894119</v>
      </c>
      <c r="BV54">
        <v>0.70489685812614655</v>
      </c>
      <c r="BW54">
        <v>0.58298832219148355</v>
      </c>
      <c r="BX54">
        <v>0.35239481664668304</v>
      </c>
      <c r="BY54">
        <f t="shared" si="2"/>
        <v>6.954421136072006E-2</v>
      </c>
      <c r="BZ54">
        <v>0</v>
      </c>
      <c r="CA54">
        <f t="shared" si="3"/>
        <v>1.1491382404197161E-2</v>
      </c>
      <c r="CC54">
        <v>6.954421136072006E-2</v>
      </c>
      <c r="CD54">
        <v>1.1491382404197161E-2</v>
      </c>
    </row>
    <row r="55" spans="1:82" x14ac:dyDescent="0.3">
      <c r="A55">
        <v>0</v>
      </c>
      <c r="B55" t="s">
        <v>4</v>
      </c>
      <c r="C55" t="s">
        <v>53</v>
      </c>
      <c r="D55">
        <v>1097</v>
      </c>
      <c r="E55" s="2">
        <f t="shared" si="6"/>
        <v>0.8186280101191975</v>
      </c>
      <c r="F55" s="2" t="s">
        <v>1943</v>
      </c>
      <c r="G55" s="3">
        <v>101485</v>
      </c>
      <c r="H55" s="1">
        <v>30.492934636080243</v>
      </c>
      <c r="I55" s="1">
        <f t="shared" si="4"/>
        <v>-10.572215566075855</v>
      </c>
      <c r="J55" s="1">
        <v>2.1549369721499998</v>
      </c>
      <c r="K55" s="1">
        <v>152.38411144599999</v>
      </c>
      <c r="L55" s="2">
        <v>0.25118332755999995</v>
      </c>
      <c r="M55" s="9">
        <v>0.23205173601888482</v>
      </c>
      <c r="N55" s="7">
        <v>3.7588274849500003E-2</v>
      </c>
      <c r="O55" s="2">
        <v>0.26383021964087061</v>
      </c>
      <c r="P55" s="3">
        <v>3949345.1982773999</v>
      </c>
      <c r="Q55" s="3">
        <v>130354.06999047722</v>
      </c>
      <c r="R55" s="3">
        <v>10852201.304238044</v>
      </c>
      <c r="S55" s="3">
        <v>11941.904760892678</v>
      </c>
      <c r="T55" s="3">
        <v>3519145.1336345952</v>
      </c>
      <c r="V55">
        <v>1097</v>
      </c>
      <c r="W55" s="2">
        <v>0.85266040866423387</v>
      </c>
      <c r="X55" s="2">
        <v>0.81802470379669168</v>
      </c>
      <c r="Y55" s="2">
        <v>0.27074905011969164</v>
      </c>
      <c r="Z55" s="2">
        <v>0.61453493734934295</v>
      </c>
      <c r="AA55" s="2">
        <v>0.43922213901501767</v>
      </c>
      <c r="AB55" s="2">
        <v>0.62001499297342799</v>
      </c>
      <c r="AC55" s="2">
        <v>0.23205173601888482</v>
      </c>
      <c r="AD55" s="2">
        <v>7.7773513528837657E-2</v>
      </c>
      <c r="AE55" s="2">
        <v>0.26383021964087061</v>
      </c>
      <c r="AF55">
        <v>8055046.5822980991</v>
      </c>
      <c r="AG55">
        <v>8973.7797066073053</v>
      </c>
      <c r="AH55">
        <v>1686594.1282386077</v>
      </c>
      <c r="AI55">
        <v>903246.3262651168</v>
      </c>
      <c r="AJ55">
        <v>139.69875706988674</v>
      </c>
      <c r="AK55">
        <v>18907247.886536144</v>
      </c>
      <c r="AL55">
        <v>20915.684467499985</v>
      </c>
      <c r="AM55">
        <v>3931038.1761436989</v>
      </c>
      <c r="AN55">
        <v>2177947.4119946207</v>
      </c>
      <c r="AO55">
        <v>326.34943467765908</v>
      </c>
      <c r="AP55">
        <v>10852201.304238044</v>
      </c>
      <c r="AQ55">
        <v>11941.904760892679</v>
      </c>
      <c r="AR55">
        <v>2244444.0479050912</v>
      </c>
      <c r="AS55">
        <v>1274701.085729504</v>
      </c>
      <c r="AT55">
        <v>186.65067760777234</v>
      </c>
      <c r="AU55" s="3">
        <v>742239936.56425452</v>
      </c>
      <c r="AV55" s="3">
        <v>24498743.91401029</v>
      </c>
      <c r="AW55">
        <v>2501532.1070086001</v>
      </c>
      <c r="AX55">
        <v>470137944.19119632</v>
      </c>
      <c r="AY55">
        <v>82566.824369430804</v>
      </c>
      <c r="AZ55">
        <v>15517608.971990826</v>
      </c>
      <c r="BA55">
        <v>6450877.3052859996</v>
      </c>
      <c r="BB55">
        <v>1212377880.7554507</v>
      </c>
      <c r="BC55">
        <v>212920.89435990801</v>
      </c>
      <c r="BD55">
        <v>40016352.88600111</v>
      </c>
      <c r="BE55">
        <v>3949345.1982773999</v>
      </c>
      <c r="BF55">
        <v>742239936.56425452</v>
      </c>
      <c r="BG55">
        <v>130354.06999047722</v>
      </c>
      <c r="BH55">
        <v>24498743.91401029</v>
      </c>
      <c r="BI55">
        <v>14.110061554577117</v>
      </c>
      <c r="BJ55">
        <v>44.602996190657358</v>
      </c>
      <c r="BK55">
        <v>30.492934636080243</v>
      </c>
      <c r="BL55">
        <v>54.164102535486542</v>
      </c>
      <c r="BM55">
        <v>43.591886969410687</v>
      </c>
      <c r="BN55">
        <f t="shared" si="1"/>
        <v>-10.572215566075855</v>
      </c>
      <c r="BO55">
        <v>0.8186280101191975</v>
      </c>
      <c r="BP55">
        <v>0.13987700829027236</v>
      </c>
      <c r="BQ55">
        <v>0.8221385180449492</v>
      </c>
      <c r="BR55">
        <v>0.40476190476190477</v>
      </c>
      <c r="BS55">
        <v>0.13793103448275862</v>
      </c>
      <c r="BT55">
        <v>0.27777777777777779</v>
      </c>
      <c r="BU55">
        <v>0.30276503204716204</v>
      </c>
      <c r="BV55">
        <v>0.61453493734934295</v>
      </c>
      <c r="BW55">
        <v>0.4556246255342507</v>
      </c>
      <c r="BX55">
        <v>0.62001499297342799</v>
      </c>
      <c r="BY55">
        <f t="shared" si="2"/>
        <v>0.17465989471031704</v>
      </c>
      <c r="BZ55">
        <v>7.7773513528837657E-2</v>
      </c>
      <c r="CA55">
        <f t="shared" si="3"/>
        <v>0.10364700329589943</v>
      </c>
      <c r="CC55">
        <v>0.17465989471031704</v>
      </c>
      <c r="CD55">
        <v>0.10364700329589943</v>
      </c>
    </row>
    <row r="56" spans="1:82" ht="15" thickBot="1" x14ac:dyDescent="0.35">
      <c r="A56">
        <v>0</v>
      </c>
      <c r="B56" t="s">
        <v>4</v>
      </c>
      <c r="C56" t="s">
        <v>54</v>
      </c>
      <c r="D56">
        <v>1099</v>
      </c>
      <c r="E56" s="2">
        <f t="shared" si="6"/>
        <v>0.61199609545960132</v>
      </c>
      <c r="F56" s="2" t="s">
        <v>1939</v>
      </c>
      <c r="G56" s="3">
        <v>1530</v>
      </c>
      <c r="H56" s="1">
        <v>0.37555592819086547</v>
      </c>
      <c r="I56" s="1">
        <f t="shared" si="4"/>
        <v>-11.859267616161993</v>
      </c>
      <c r="J56" s="1">
        <v>2.45988202836</v>
      </c>
      <c r="K56" s="1">
        <v>137.234507404</v>
      </c>
      <c r="L56" s="2">
        <v>0.20504529995000009</v>
      </c>
      <c r="M56" s="9">
        <v>2.0850209940618216E-5</v>
      </c>
      <c r="N56" s="7">
        <v>0</v>
      </c>
      <c r="O56" s="2">
        <v>7.4531103496218082E-2</v>
      </c>
      <c r="P56" s="3">
        <v>22858.727615351007</v>
      </c>
      <c r="Q56" s="3">
        <v>754.48663762397814</v>
      </c>
      <c r="R56" s="3">
        <v>55613.483233315026</v>
      </c>
      <c r="S56" s="3">
        <v>58.113886733317983</v>
      </c>
      <c r="T56" s="3">
        <v>16206.314417187812</v>
      </c>
      <c r="V56">
        <v>1099</v>
      </c>
      <c r="W56" s="2">
        <v>0.50575403664422891</v>
      </c>
      <c r="X56" s="2">
        <v>1.0074924915685832E-2</v>
      </c>
      <c r="Y56" s="2">
        <v>0.29105248121963495</v>
      </c>
      <c r="Z56" s="2">
        <v>0.70149775502564571</v>
      </c>
      <c r="AA56" s="2">
        <v>0.39555589698088162</v>
      </c>
      <c r="AB56" s="2">
        <v>0.50612897536905999</v>
      </c>
      <c r="AC56" s="2">
        <v>2.0850209940618216E-5</v>
      </c>
      <c r="AD56" s="2">
        <v>0</v>
      </c>
      <c r="AE56" s="2">
        <v>7.4531103496218082E-2</v>
      </c>
      <c r="AF56">
        <v>98903.245689656382</v>
      </c>
      <c r="AG56">
        <v>106.76205210415587</v>
      </c>
      <c r="AH56">
        <v>20065.597338543317</v>
      </c>
      <c r="AI56">
        <v>8482.2752277119198</v>
      </c>
      <c r="AJ56">
        <v>1.6792475634773665</v>
      </c>
      <c r="AK56">
        <v>154516.72892297141</v>
      </c>
      <c r="AL56">
        <v>164.87593883747383</v>
      </c>
      <c r="AM56">
        <v>30987.922527935974</v>
      </c>
      <c r="AN56">
        <v>13766.264455507071</v>
      </c>
      <c r="AO56">
        <v>2.6032880150613864</v>
      </c>
      <c r="AP56">
        <v>55613.483233315026</v>
      </c>
      <c r="AQ56">
        <v>58.113886733317955</v>
      </c>
      <c r="AR56">
        <v>10922.325189392657</v>
      </c>
      <c r="AS56">
        <v>5283.9892277951512</v>
      </c>
      <c r="AT56">
        <v>0.92404045158401993</v>
      </c>
      <c r="AU56" s="3">
        <v>4296069.2680290677</v>
      </c>
      <c r="AV56" s="3">
        <v>141798.21867505045</v>
      </c>
      <c r="AW56">
        <v>55854.025979989005</v>
      </c>
      <c r="AX56">
        <v>10497205.642679133</v>
      </c>
      <c r="AY56">
        <v>1843.5460174565424</v>
      </c>
      <c r="AZ56">
        <v>346476.03852078255</v>
      </c>
      <c r="BA56">
        <v>78712.753595340007</v>
      </c>
      <c r="BB56">
        <v>14793274.9107082</v>
      </c>
      <c r="BC56">
        <v>2598.0326550805203</v>
      </c>
      <c r="BD56">
        <v>488274.25719583296</v>
      </c>
      <c r="BE56">
        <v>22858.727615351007</v>
      </c>
      <c r="BF56">
        <v>4296069.2680290677</v>
      </c>
      <c r="BG56">
        <v>754.48663762397814</v>
      </c>
      <c r="BH56">
        <v>141798.21867505045</v>
      </c>
      <c r="BI56">
        <v>0.49761087655837233</v>
      </c>
      <c r="BJ56">
        <v>0.8731668047492378</v>
      </c>
      <c r="BK56">
        <v>0.37555592819086547</v>
      </c>
      <c r="BL56">
        <v>54.480691420808881</v>
      </c>
      <c r="BM56">
        <v>42.621423804646888</v>
      </c>
      <c r="BN56">
        <f t="shared" si="1"/>
        <v>-11.859267616161993</v>
      </c>
      <c r="BO56">
        <v>0.61199609545960132</v>
      </c>
      <c r="BP56">
        <v>3.6878168305856159E-3</v>
      </c>
      <c r="BQ56">
        <v>0.51415619770969834</v>
      </c>
      <c r="BR56">
        <v>0.18452380952380953</v>
      </c>
      <c r="BS56">
        <v>0</v>
      </c>
      <c r="BT56">
        <v>0.27777777777777779</v>
      </c>
      <c r="BU56">
        <v>0.33962337576473467</v>
      </c>
      <c r="BV56">
        <v>0.70149775502564571</v>
      </c>
      <c r="BW56">
        <v>0.41032769396357016</v>
      </c>
      <c r="BX56">
        <v>0.50612897536905999</v>
      </c>
      <c r="BY56">
        <f t="shared" si="2"/>
        <v>7.5867341866263415E-4</v>
      </c>
      <c r="BZ56">
        <v>0</v>
      </c>
      <c r="CA56">
        <f t="shared" si="3"/>
        <v>3.5275083286452714E-2</v>
      </c>
      <c r="CC56">
        <v>7.5867341866263415E-4</v>
      </c>
      <c r="CD56">
        <v>3.5275083286452714E-2</v>
      </c>
    </row>
    <row r="57" spans="1:82" x14ac:dyDescent="0.3">
      <c r="A57">
        <v>0</v>
      </c>
      <c r="B57" t="s">
        <v>4</v>
      </c>
      <c r="C57" s="5" t="s">
        <v>55</v>
      </c>
      <c r="D57" s="5">
        <v>1101</v>
      </c>
      <c r="E57" s="2">
        <f t="shared" si="6"/>
        <v>0.55299679044381966</v>
      </c>
      <c r="F57" s="2" t="s">
        <v>1938</v>
      </c>
      <c r="G57" s="11">
        <v>58910</v>
      </c>
      <c r="H57" s="14">
        <v>27.420651623934639</v>
      </c>
      <c r="I57" s="1">
        <f t="shared" si="4"/>
        <v>-2.6594678353365424</v>
      </c>
      <c r="J57" s="1">
        <v>2.3912145160699998</v>
      </c>
      <c r="K57" s="1">
        <v>113.686710578</v>
      </c>
      <c r="L57" s="2">
        <v>0.17157519312000002</v>
      </c>
      <c r="M57" s="9">
        <v>0.1054807378792549</v>
      </c>
      <c r="N57" s="7">
        <v>0</v>
      </c>
      <c r="O57" s="2">
        <v>2.534582632609934E-2</v>
      </c>
      <c r="P57" s="3">
        <v>1429552.1084383999</v>
      </c>
      <c r="Q57" s="3">
        <v>47184.514455635202</v>
      </c>
      <c r="R57" s="3">
        <v>2721452.145925248</v>
      </c>
      <c r="S57" s="3">
        <v>2887.829169929641</v>
      </c>
      <c r="T57" s="3">
        <v>868582.44574767502</v>
      </c>
      <c r="V57">
        <v>1101</v>
      </c>
      <c r="W57" s="2">
        <v>0.61650079047087314</v>
      </c>
      <c r="X57" s="2">
        <v>0.73560549977503897</v>
      </c>
      <c r="Y57" s="2">
        <v>0.1126374739441503</v>
      </c>
      <c r="Z57" s="2">
        <v>0.68191547215220805</v>
      </c>
      <c r="AA57" s="2">
        <v>0.32768324547631916</v>
      </c>
      <c r="AB57" s="2">
        <v>0.42351215421055621</v>
      </c>
      <c r="AC57" s="2">
        <v>0.1054807378792549</v>
      </c>
      <c r="AD57" s="2">
        <v>0</v>
      </c>
      <c r="AE57" s="2">
        <v>2.534582632609934E-2</v>
      </c>
      <c r="AF57">
        <v>2919891.564234524</v>
      </c>
      <c r="AG57">
        <v>3159.9082573756214</v>
      </c>
      <c r="AH57">
        <v>593894.97925142606</v>
      </c>
      <c r="AI57">
        <v>327940.11024873308</v>
      </c>
      <c r="AJ57">
        <v>49.660212990200165</v>
      </c>
      <c r="AK57">
        <v>5641343.7101597721</v>
      </c>
      <c r="AL57">
        <v>6047.7374273052619</v>
      </c>
      <c r="AM57">
        <v>1136653.5359132676</v>
      </c>
      <c r="AN57">
        <v>653763.99933456641</v>
      </c>
      <c r="AO57">
        <v>95.341776875920146</v>
      </c>
      <c r="AP57">
        <v>2721452.145925248</v>
      </c>
      <c r="AQ57">
        <v>2887.8291699296406</v>
      </c>
      <c r="AR57">
        <v>542758.55666184158</v>
      </c>
      <c r="AS57">
        <v>325823.88908583333</v>
      </c>
      <c r="AT57">
        <v>45.681563885719981</v>
      </c>
      <c r="AU57" s="3">
        <v>268670023.25991285</v>
      </c>
      <c r="AV57" s="3">
        <v>8867857.6467920803</v>
      </c>
      <c r="AW57">
        <v>846797.80196320009</v>
      </c>
      <c r="AX57">
        <v>159147178.90096381</v>
      </c>
      <c r="AY57">
        <v>27949.833302249601</v>
      </c>
      <c r="AZ57">
        <v>5252891.6708247904</v>
      </c>
      <c r="BA57">
        <v>2276349.9104015999</v>
      </c>
      <c r="BB57">
        <v>427817202.16087669</v>
      </c>
      <c r="BC57">
        <v>75134.347757884796</v>
      </c>
      <c r="BD57">
        <v>14120749.317616869</v>
      </c>
      <c r="BE57">
        <v>1429552.1084383999</v>
      </c>
      <c r="BF57">
        <v>268670023.25991285</v>
      </c>
      <c r="BG57">
        <v>47184.514455635202</v>
      </c>
      <c r="BH57">
        <v>8867857.6467920803</v>
      </c>
      <c r="BI57">
        <v>13.649374169465341</v>
      </c>
      <c r="BJ57">
        <v>41.070025793399978</v>
      </c>
      <c r="BK57">
        <v>27.420651623934639</v>
      </c>
      <c r="BL57">
        <v>38.940040496836502</v>
      </c>
      <c r="BM57">
        <v>36.28057266149996</v>
      </c>
      <c r="BN57">
        <f t="shared" si="1"/>
        <v>-2.6594678353365424</v>
      </c>
      <c r="BO57">
        <v>0.55299679044381966</v>
      </c>
      <c r="BP57">
        <v>9.14042051096563E-2</v>
      </c>
      <c r="BQ57">
        <v>0.46050785818844181</v>
      </c>
      <c r="BR57">
        <v>0.21428571428571427</v>
      </c>
      <c r="BS57">
        <v>3.4482758620689655E-2</v>
      </c>
      <c r="BT57">
        <v>0.22222222222222221</v>
      </c>
      <c r="BU57">
        <v>7.6161317309663315E-2</v>
      </c>
      <c r="BV57">
        <v>0.68191547215220805</v>
      </c>
      <c r="BW57">
        <v>0.33992037912481243</v>
      </c>
      <c r="BX57">
        <v>0.42351215421055621</v>
      </c>
      <c r="BY57">
        <f t="shared" si="2"/>
        <v>0.21114542350594034</v>
      </c>
      <c r="BZ57">
        <v>0</v>
      </c>
      <c r="CA57">
        <f t="shared" si="3"/>
        <v>1.4231556796605514E-2</v>
      </c>
      <c r="CC57">
        <v>0.21114542350594034</v>
      </c>
      <c r="CD57">
        <v>1.4231556796605514E-2</v>
      </c>
    </row>
    <row r="58" spans="1:82" x14ac:dyDescent="0.3">
      <c r="A58">
        <v>0</v>
      </c>
      <c r="B58" t="s">
        <v>4</v>
      </c>
      <c r="C58" s="6" t="s">
        <v>56</v>
      </c>
      <c r="D58" s="6">
        <v>1103</v>
      </c>
      <c r="E58" s="2">
        <f t="shared" si="6"/>
        <v>0.62107040874401276</v>
      </c>
      <c r="F58" s="2" t="s">
        <v>1940</v>
      </c>
      <c r="G58" s="12">
        <v>21579</v>
      </c>
      <c r="H58" s="15">
        <v>23.901647711332689</v>
      </c>
      <c r="I58" s="1">
        <f t="shared" si="4"/>
        <v>-4.048382939096733</v>
      </c>
      <c r="J58" s="1">
        <v>2.5187033047899998</v>
      </c>
      <c r="K58" s="1">
        <v>200.271876851</v>
      </c>
      <c r="L58" s="2">
        <v>0.12794285391000004</v>
      </c>
      <c r="M58" s="10">
        <v>6.8751652454748097E-2</v>
      </c>
      <c r="N58" s="7">
        <v>0</v>
      </c>
      <c r="O58" s="2">
        <v>1.2800306293079091E-2</v>
      </c>
      <c r="P58" s="3">
        <v>687273.40139871987</v>
      </c>
      <c r="Q58" s="3">
        <v>22684.490863852163</v>
      </c>
      <c r="R58" s="3">
        <v>394053.72805612109</v>
      </c>
      <c r="S58" s="3">
        <v>322.7994775389447</v>
      </c>
      <c r="T58" s="3">
        <v>134557.6869065424</v>
      </c>
      <c r="V58">
        <v>1103</v>
      </c>
      <c r="W58" s="2">
        <v>0.64229668959407138</v>
      </c>
      <c r="X58" s="2">
        <v>0.64120224972315598</v>
      </c>
      <c r="Y58" s="2">
        <v>0.17902372287240559</v>
      </c>
      <c r="Z58" s="2">
        <v>0.71827213399490786</v>
      </c>
      <c r="AA58" s="2">
        <v>0.57725074681568733</v>
      </c>
      <c r="AB58" s="2">
        <v>0.3158111186701289</v>
      </c>
      <c r="AC58" s="2">
        <v>6.8751652454748097E-2</v>
      </c>
      <c r="AD58" s="2">
        <v>0</v>
      </c>
      <c r="AE58" s="2">
        <v>1.2800306293079091E-2</v>
      </c>
      <c r="AF58">
        <v>311089.81459771161</v>
      </c>
      <c r="AG58">
        <v>253.93824867944764</v>
      </c>
      <c r="AH58">
        <v>47726.908076716609</v>
      </c>
      <c r="AI58">
        <v>58622.136769452285</v>
      </c>
      <c r="AJ58">
        <v>4.419774440842108</v>
      </c>
      <c r="AK58">
        <v>705143.5426538327</v>
      </c>
      <c r="AL58">
        <v>576.73772621839225</v>
      </c>
      <c r="AM58">
        <v>108396.07103987859</v>
      </c>
      <c r="AN58">
        <v>132510.6607128327</v>
      </c>
      <c r="AO58">
        <v>10.030243096136385</v>
      </c>
      <c r="AP58">
        <v>394053.72805612109</v>
      </c>
      <c r="AQ58">
        <v>322.79947753894464</v>
      </c>
      <c r="AR58">
        <v>60669.16296316198</v>
      </c>
      <c r="AS58">
        <v>73888.523943380424</v>
      </c>
      <c r="AT58">
        <v>5.6104686552942766</v>
      </c>
      <c r="AU58" s="3">
        <v>129166163.05887541</v>
      </c>
      <c r="AV58" s="3">
        <v>4263323.2129523754</v>
      </c>
      <c r="AW58">
        <v>424647.29282858002</v>
      </c>
      <c r="AX58">
        <v>79808212.214203328</v>
      </c>
      <c r="AY58">
        <v>14016.121699057239</v>
      </c>
      <c r="AZ58">
        <v>2634189.9121208177</v>
      </c>
      <c r="BA58">
        <v>1111920.6942272999</v>
      </c>
      <c r="BB58">
        <v>208974375.27307874</v>
      </c>
      <c r="BC58">
        <v>36700.612562909402</v>
      </c>
      <c r="BD58">
        <v>6897513.1250731926</v>
      </c>
      <c r="BE58">
        <v>687273.40139871987</v>
      </c>
      <c r="BF58">
        <v>129166163.05887541</v>
      </c>
      <c r="BG58">
        <v>22684.490863852163</v>
      </c>
      <c r="BH58">
        <v>4263323.2129523754</v>
      </c>
      <c r="BI58">
        <v>10.586487571377855</v>
      </c>
      <c r="BJ58">
        <v>34.488135282710545</v>
      </c>
      <c r="BK58">
        <v>23.901647711332689</v>
      </c>
      <c r="BL58">
        <v>33.619364724109552</v>
      </c>
      <c r="BM58">
        <v>29.570981785012819</v>
      </c>
      <c r="BN58">
        <f t="shared" si="1"/>
        <v>-4.048382939096733</v>
      </c>
      <c r="BO58">
        <v>0.62107040874401276</v>
      </c>
      <c r="BP58">
        <v>7.9620253465204766E-2</v>
      </c>
      <c r="BQ58">
        <v>0.22951788570520407</v>
      </c>
      <c r="BR58">
        <v>0.39880952380952384</v>
      </c>
      <c r="BS58">
        <v>0.10344827586206896</v>
      </c>
      <c r="BT58">
        <v>0.3888888888888889</v>
      </c>
      <c r="BU58">
        <v>0.115936795143287</v>
      </c>
      <c r="BV58">
        <v>0.71827213399490786</v>
      </c>
      <c r="BW58">
        <v>0.59880782864697857</v>
      </c>
      <c r="BX58">
        <v>0.3158111186701289</v>
      </c>
      <c r="BY58">
        <f t="shared" si="2"/>
        <v>0.13614914924484015</v>
      </c>
      <c r="BZ58">
        <v>0</v>
      </c>
      <c r="CA58">
        <f t="shared" si="3"/>
        <v>9.289904236659435E-3</v>
      </c>
      <c r="CC58">
        <v>0.13614914924484015</v>
      </c>
      <c r="CD58">
        <v>9.289904236659435E-3</v>
      </c>
    </row>
    <row r="59" spans="1:82" x14ac:dyDescent="0.3">
      <c r="A59">
        <v>1</v>
      </c>
      <c r="B59" t="s">
        <v>4</v>
      </c>
      <c r="C59" s="6" t="s">
        <v>57</v>
      </c>
      <c r="D59" s="6">
        <v>1105</v>
      </c>
      <c r="E59" s="32">
        <v>0</v>
      </c>
      <c r="F59" s="2" t="s">
        <v>1954</v>
      </c>
      <c r="G59" s="3">
        <v>-999</v>
      </c>
      <c r="H59" s="15">
        <v>0.37869377614345168</v>
      </c>
      <c r="I59" s="1">
        <f t="shared" si="4"/>
        <v>-999</v>
      </c>
      <c r="J59" s="1">
        <v>-999</v>
      </c>
      <c r="K59" s="1">
        <v>-999</v>
      </c>
      <c r="L59" s="1">
        <v>-999</v>
      </c>
      <c r="M59" s="1">
        <v>-999</v>
      </c>
      <c r="N59" s="1">
        <v>-999</v>
      </c>
      <c r="O59" s="1">
        <v>-999</v>
      </c>
      <c r="P59" s="1">
        <v>-999</v>
      </c>
      <c r="Q59" s="1">
        <v>-999</v>
      </c>
      <c r="R59" s="1">
        <v>-999</v>
      </c>
      <c r="S59" s="1">
        <v>-999</v>
      </c>
      <c r="T59" s="1">
        <v>-999</v>
      </c>
      <c r="V59">
        <v>1105</v>
      </c>
      <c r="W59" s="2">
        <v>-999</v>
      </c>
      <c r="X59" s="2">
        <v>1.0159103010467704E-2</v>
      </c>
      <c r="Y59" s="2">
        <v>-999</v>
      </c>
      <c r="Z59" s="2">
        <v>-999</v>
      </c>
      <c r="AA59" s="2">
        <v>-999</v>
      </c>
      <c r="AB59" s="2">
        <v>-999</v>
      </c>
      <c r="AC59" s="2">
        <v>-999</v>
      </c>
      <c r="AD59" s="2">
        <v>-999</v>
      </c>
      <c r="AE59" s="2">
        <v>-999</v>
      </c>
      <c r="AF59" s="2">
        <v>-999</v>
      </c>
      <c r="AG59" s="2">
        <v>-999</v>
      </c>
      <c r="AH59" s="2">
        <v>-999</v>
      </c>
      <c r="AI59" s="2">
        <v>-999</v>
      </c>
      <c r="AJ59" s="2">
        <v>-999</v>
      </c>
      <c r="AK59" s="2">
        <v>-999</v>
      </c>
      <c r="AL59" s="2">
        <v>-999</v>
      </c>
      <c r="AM59" s="2">
        <v>-999</v>
      </c>
      <c r="AN59" s="2">
        <v>-999</v>
      </c>
      <c r="AO59" s="2">
        <v>-999</v>
      </c>
      <c r="AP59" s="2">
        <v>-999</v>
      </c>
      <c r="AQ59" s="2">
        <v>-999</v>
      </c>
      <c r="AR59" s="2">
        <v>-999</v>
      </c>
      <c r="AS59" s="2">
        <v>-999</v>
      </c>
      <c r="AT59" s="2">
        <v>-999</v>
      </c>
      <c r="AU59" s="2">
        <v>-999</v>
      </c>
      <c r="AV59" s="2">
        <v>-999</v>
      </c>
      <c r="AW59" s="2">
        <v>-999</v>
      </c>
      <c r="AX59" s="2">
        <v>-999</v>
      </c>
      <c r="AY59" s="2">
        <v>-999</v>
      </c>
      <c r="AZ59" s="2">
        <v>-999</v>
      </c>
      <c r="BA59" s="2">
        <v>-999</v>
      </c>
      <c r="BB59" s="2">
        <v>-999</v>
      </c>
      <c r="BC59" s="2">
        <v>-999</v>
      </c>
      <c r="BD59" s="2">
        <v>-999</v>
      </c>
      <c r="BE59" s="2">
        <v>-999</v>
      </c>
      <c r="BF59" s="2">
        <v>-999</v>
      </c>
      <c r="BG59" s="2">
        <v>-999</v>
      </c>
      <c r="BH59" s="2">
        <v>-999</v>
      </c>
      <c r="BI59">
        <v>0</v>
      </c>
      <c r="BJ59">
        <v>0.37869377614345168</v>
      </c>
      <c r="BK59">
        <v>0.37869377614345168</v>
      </c>
      <c r="BL59">
        <v>-999</v>
      </c>
      <c r="BM59">
        <v>30.512559671713557</v>
      </c>
      <c r="BN59">
        <f t="shared" si="1"/>
        <v>-999</v>
      </c>
      <c r="BO59" t="s">
        <v>3748</v>
      </c>
      <c r="BP59" t="s">
        <v>3748</v>
      </c>
      <c r="BQ59">
        <v>0.34553122711989614</v>
      </c>
      <c r="BR59">
        <v>0.18452380952380953</v>
      </c>
      <c r="BS59">
        <v>3.4482758620689655E-2</v>
      </c>
      <c r="BT59">
        <v>0.33333333333333331</v>
      </c>
      <c r="BU59" t="s">
        <v>3748</v>
      </c>
      <c r="BY59">
        <f t="shared" si="2"/>
        <v>-999</v>
      </c>
      <c r="CA59">
        <f t="shared" si="3"/>
        <v>-999</v>
      </c>
    </row>
    <row r="60" spans="1:82" ht="15" thickBot="1" x14ac:dyDescent="0.35">
      <c r="A60">
        <v>1</v>
      </c>
      <c r="B60" t="s">
        <v>4</v>
      </c>
      <c r="C60" s="6" t="s">
        <v>58</v>
      </c>
      <c r="D60" s="6">
        <v>1107</v>
      </c>
      <c r="E60" s="32">
        <v>0</v>
      </c>
      <c r="F60" s="2" t="s">
        <v>1954</v>
      </c>
      <c r="G60" s="3">
        <v>-999</v>
      </c>
      <c r="H60" s="15">
        <v>0.3776496213615077</v>
      </c>
      <c r="I60" s="1">
        <f t="shared" si="4"/>
        <v>-999</v>
      </c>
      <c r="J60" s="1">
        <v>-999</v>
      </c>
      <c r="K60" s="1">
        <v>-999</v>
      </c>
      <c r="L60" s="1">
        <v>-999</v>
      </c>
      <c r="M60" s="58">
        <v>-999</v>
      </c>
      <c r="N60" s="1">
        <v>-999</v>
      </c>
      <c r="O60" s="1">
        <v>-999</v>
      </c>
      <c r="P60" s="1">
        <v>-999</v>
      </c>
      <c r="Q60" s="1">
        <v>-999</v>
      </c>
      <c r="R60" s="1">
        <v>-999</v>
      </c>
      <c r="S60" s="1">
        <v>-999</v>
      </c>
      <c r="T60" s="1">
        <v>-999</v>
      </c>
      <c r="V60">
        <v>1107</v>
      </c>
      <c r="W60" s="2">
        <v>-999</v>
      </c>
      <c r="X60" s="2">
        <v>1.0131091787001958E-2</v>
      </c>
      <c r="Y60" s="2">
        <v>-999</v>
      </c>
      <c r="Z60" s="2">
        <v>-999</v>
      </c>
      <c r="AA60" s="2">
        <v>-999</v>
      </c>
      <c r="AB60" s="2">
        <v>-999</v>
      </c>
      <c r="AC60" s="2">
        <v>-999</v>
      </c>
      <c r="AD60" s="2">
        <v>-999</v>
      </c>
      <c r="AE60" s="2">
        <v>-999</v>
      </c>
      <c r="AF60" s="2">
        <v>-999</v>
      </c>
      <c r="AG60" s="2">
        <v>-999</v>
      </c>
      <c r="AH60" s="2">
        <v>-999</v>
      </c>
      <c r="AI60" s="2">
        <v>-999</v>
      </c>
      <c r="AJ60" s="2">
        <v>-999</v>
      </c>
      <c r="AK60" s="2">
        <v>-999</v>
      </c>
      <c r="AL60" s="2">
        <v>-999</v>
      </c>
      <c r="AM60" s="2">
        <v>-999</v>
      </c>
      <c r="AN60" s="2">
        <v>-999</v>
      </c>
      <c r="AO60" s="2">
        <v>-999</v>
      </c>
      <c r="AP60" s="2">
        <v>-999</v>
      </c>
      <c r="AQ60" s="2">
        <v>-999</v>
      </c>
      <c r="AR60" s="2">
        <v>-999</v>
      </c>
      <c r="AS60" s="2">
        <v>-999</v>
      </c>
      <c r="AT60" s="2">
        <v>-999</v>
      </c>
      <c r="AU60" s="2">
        <v>-999</v>
      </c>
      <c r="AV60" s="2">
        <v>-999</v>
      </c>
      <c r="AW60" s="2">
        <v>-999</v>
      </c>
      <c r="AX60" s="2">
        <v>-999</v>
      </c>
      <c r="AY60" s="2">
        <v>-999</v>
      </c>
      <c r="AZ60" s="2">
        <v>-999</v>
      </c>
      <c r="BA60" s="2">
        <v>-999</v>
      </c>
      <c r="BB60" s="2">
        <v>-999</v>
      </c>
      <c r="BC60" s="2">
        <v>-999</v>
      </c>
      <c r="BD60" s="2">
        <v>-999</v>
      </c>
      <c r="BE60" s="2">
        <v>-999</v>
      </c>
      <c r="BF60" s="2">
        <v>-999</v>
      </c>
      <c r="BG60" s="2">
        <v>-999</v>
      </c>
      <c r="BH60" s="2">
        <v>-999</v>
      </c>
      <c r="BI60">
        <v>0</v>
      </c>
      <c r="BJ60">
        <v>0.3776496213615077</v>
      </c>
      <c r="BK60">
        <v>0.3776496213615077</v>
      </c>
      <c r="BL60">
        <v>-999</v>
      </c>
      <c r="BM60">
        <v>51.527873565697817</v>
      </c>
      <c r="BN60">
        <f t="shared" si="1"/>
        <v>-999</v>
      </c>
      <c r="BO60" t="s">
        <v>3748</v>
      </c>
      <c r="BP60" t="s">
        <v>3748</v>
      </c>
      <c r="BQ60">
        <v>0.29162923882832564</v>
      </c>
      <c r="BR60">
        <v>0.35714285714285715</v>
      </c>
      <c r="BS60">
        <v>6.8965517241379309E-2</v>
      </c>
      <c r="BT60">
        <v>0.22222222222222221</v>
      </c>
      <c r="BU60" t="s">
        <v>3748</v>
      </c>
      <c r="BY60">
        <f t="shared" si="2"/>
        <v>-999</v>
      </c>
      <c r="CA60">
        <f t="shared" si="3"/>
        <v>-999</v>
      </c>
    </row>
    <row r="61" spans="1:82" x14ac:dyDescent="0.3">
      <c r="A61">
        <v>0</v>
      </c>
      <c r="B61" t="s">
        <v>4</v>
      </c>
      <c r="C61" s="6" t="s">
        <v>59</v>
      </c>
      <c r="D61" s="6">
        <v>1109</v>
      </c>
      <c r="E61" s="2">
        <f>BO61</f>
        <v>0.56280726394723879</v>
      </c>
      <c r="F61" s="2" t="s">
        <v>1938</v>
      </c>
      <c r="G61" s="12">
        <v>4119</v>
      </c>
      <c r="H61" s="15">
        <v>3.9521339655930006</v>
      </c>
      <c r="I61" s="1">
        <f t="shared" si="4"/>
        <v>-1.1450214505011616</v>
      </c>
      <c r="J61" s="1">
        <v>2.3646262493700001</v>
      </c>
      <c r="K61" s="1">
        <v>133.69611774399999</v>
      </c>
      <c r="L61" s="2">
        <v>0.1852718549900001</v>
      </c>
      <c r="M61" s="2">
        <v>7.1700868018213901E-4</v>
      </c>
      <c r="N61" s="7">
        <v>0</v>
      </c>
      <c r="O61" s="2">
        <v>2.5302336579704359E-2</v>
      </c>
      <c r="P61" s="3">
        <v>259528.51987177003</v>
      </c>
      <c r="Q61" s="3">
        <v>8566.1285973800586</v>
      </c>
      <c r="R61" s="3">
        <v>311876.78838137526</v>
      </c>
      <c r="S61" s="3">
        <v>337.74648215729587</v>
      </c>
      <c r="T61" s="3">
        <v>91860.080198385403</v>
      </c>
      <c r="V61">
        <v>1109</v>
      </c>
      <c r="W61" s="2">
        <v>0.4257496868060715</v>
      </c>
      <c r="X61" s="2">
        <v>0.10602269854157408</v>
      </c>
      <c r="Y61" s="2">
        <v>1.6776318503584815E-2</v>
      </c>
      <c r="Z61" s="2">
        <v>0.67433315349422429</v>
      </c>
      <c r="AA61" s="2">
        <v>0.38535707073589898</v>
      </c>
      <c r="AB61" s="2">
        <v>0.45732067086482742</v>
      </c>
      <c r="AC61" s="2">
        <v>7.1700868018213901E-4</v>
      </c>
      <c r="AD61" s="2">
        <v>0</v>
      </c>
      <c r="AE61" s="2">
        <v>2.5302336579704359E-2</v>
      </c>
      <c r="AF61">
        <v>183074.59293828177</v>
      </c>
      <c r="AG61">
        <v>198.51709537222001</v>
      </c>
      <c r="AH61">
        <v>37310.673802617079</v>
      </c>
      <c r="AI61">
        <v>16586.520567934738</v>
      </c>
      <c r="AJ61">
        <v>3.1177964658974919</v>
      </c>
      <c r="AK61">
        <v>494951.38131965703</v>
      </c>
      <c r="AL61">
        <v>536.26357752951594</v>
      </c>
      <c r="AM61">
        <v>100789.08003319569</v>
      </c>
      <c r="AN61">
        <v>44968.194535741517</v>
      </c>
      <c r="AO61">
        <v>8.4245139332079333</v>
      </c>
      <c r="AP61">
        <v>311876.78838137526</v>
      </c>
      <c r="AQ61">
        <v>337.74648215729593</v>
      </c>
      <c r="AR61">
        <v>63478.406230578606</v>
      </c>
      <c r="AS61">
        <v>28381.673967806779</v>
      </c>
      <c r="AT61">
        <v>5.3067174673104418</v>
      </c>
      <c r="AU61" s="3">
        <v>48775790.024700455</v>
      </c>
      <c r="AV61" s="3">
        <v>1609918.2085916081</v>
      </c>
      <c r="AW61">
        <v>122030.49108971001</v>
      </c>
      <c r="AX61">
        <v>22934410.495400097</v>
      </c>
      <c r="AY61">
        <v>4027.7996421833809</v>
      </c>
      <c r="AZ61">
        <v>756984.6647519446</v>
      </c>
      <c r="BA61">
        <v>381559.01096148003</v>
      </c>
      <c r="BB61">
        <v>71710200.520100549</v>
      </c>
      <c r="BC61">
        <v>12593.92823956344</v>
      </c>
      <c r="BD61">
        <v>2366902.8733435529</v>
      </c>
      <c r="BE61">
        <v>259528.51987177003</v>
      </c>
      <c r="BF61">
        <v>48775790.024700455</v>
      </c>
      <c r="BG61">
        <v>8566.1285973800586</v>
      </c>
      <c r="BH61">
        <v>1609918.2085916081</v>
      </c>
      <c r="BI61">
        <v>1.8246386891143849</v>
      </c>
      <c r="BJ61">
        <v>5.7767726547073854</v>
      </c>
      <c r="BK61">
        <v>3.9521339655930006</v>
      </c>
      <c r="BL61">
        <v>49.893647429749834</v>
      </c>
      <c r="BM61">
        <v>48.748625979248672</v>
      </c>
      <c r="BN61">
        <f t="shared" si="1"/>
        <v>-1.1450214505011616</v>
      </c>
      <c r="BO61">
        <v>0.56280726394723879</v>
      </c>
      <c r="BP61">
        <v>1.2435618767802645E-2</v>
      </c>
      <c r="BQ61">
        <v>0.49669054578081467</v>
      </c>
      <c r="BR61">
        <v>0.27380952380952384</v>
      </c>
      <c r="BS61">
        <v>3.4482758620689655E-2</v>
      </c>
      <c r="BT61">
        <v>0.33333333333333331</v>
      </c>
      <c r="BU61">
        <v>3.2790899314243588E-2</v>
      </c>
      <c r="BV61">
        <v>0.67433315349422429</v>
      </c>
      <c r="BW61">
        <v>0.39974799868869187</v>
      </c>
      <c r="BX61">
        <v>0.45732067086482742</v>
      </c>
      <c r="BY61">
        <f t="shared" si="2"/>
        <v>1.1097187361696228E-2</v>
      </c>
      <c r="BZ61">
        <v>0</v>
      </c>
      <c r="CA61">
        <f t="shared" si="3"/>
        <v>1.328042283472739E-2</v>
      </c>
      <c r="CC61">
        <v>1.1097187361696228E-2</v>
      </c>
      <c r="CD61">
        <v>1.328042283472739E-2</v>
      </c>
    </row>
    <row r="62" spans="1:82" x14ac:dyDescent="0.3">
      <c r="A62">
        <v>0</v>
      </c>
      <c r="B62" t="s">
        <v>4</v>
      </c>
      <c r="C62" s="6" t="s">
        <v>60</v>
      </c>
      <c r="D62" s="6">
        <v>1111</v>
      </c>
      <c r="E62" s="2">
        <f>BO62</f>
        <v>0.57100383600385951</v>
      </c>
      <c r="F62" s="2" t="s">
        <v>1938</v>
      </c>
      <c r="G62" s="12">
        <v>1050</v>
      </c>
      <c r="H62" s="15">
        <v>0.58256784007206219</v>
      </c>
      <c r="I62" s="1">
        <f t="shared" si="4"/>
        <v>-4.3408292511404198</v>
      </c>
      <c r="J62" s="1">
        <v>2.56559063593</v>
      </c>
      <c r="K62" s="1">
        <v>191.569783387</v>
      </c>
      <c r="L62" s="2">
        <v>0.19230326957999999</v>
      </c>
      <c r="M62" s="2">
        <v>5.2933804878013268E-4</v>
      </c>
      <c r="N62" s="7">
        <v>0</v>
      </c>
      <c r="O62" s="2">
        <v>4.5579607956158147E-2</v>
      </c>
      <c r="P62" s="3">
        <v>29581.19673172</v>
      </c>
      <c r="Q62" s="3">
        <v>976.37182762616021</v>
      </c>
      <c r="R62" s="3">
        <v>15763.649187482108</v>
      </c>
      <c r="S62" s="3">
        <v>12.537486907485405</v>
      </c>
      <c r="T62" s="3">
        <v>4672.2628461551776</v>
      </c>
      <c r="V62">
        <v>1111</v>
      </c>
      <c r="W62" s="2">
        <v>0.4894131703039431</v>
      </c>
      <c r="X62" s="2">
        <v>1.5628370653854737E-2</v>
      </c>
      <c r="Y62" s="2">
        <v>9.4699334079023367E-2</v>
      </c>
      <c r="Z62" s="2">
        <v>0.73164324576150863</v>
      </c>
      <c r="AA62" s="2">
        <v>0.55216839361693448</v>
      </c>
      <c r="AB62" s="2">
        <v>0.47467684856165593</v>
      </c>
      <c r="AC62" s="2">
        <v>5.2933804878013268E-4</v>
      </c>
      <c r="AD62" s="2">
        <v>0</v>
      </c>
      <c r="AE62" s="2">
        <v>4.5579607956158147E-2</v>
      </c>
      <c r="AF62">
        <v>51291.907164184231</v>
      </c>
      <c r="AG62">
        <v>42.500010758627603</v>
      </c>
      <c r="AH62">
        <v>7987.7455140559669</v>
      </c>
      <c r="AI62">
        <v>7121.1460872080124</v>
      </c>
      <c r="AJ62">
        <v>0.73537032279933945</v>
      </c>
      <c r="AK62">
        <v>67055.556351666339</v>
      </c>
      <c r="AL62">
        <v>55.037497666113005</v>
      </c>
      <c r="AM62">
        <v>10344.127383499894</v>
      </c>
      <c r="AN62">
        <v>9437.0270639192604</v>
      </c>
      <c r="AO62">
        <v>0.95585396736753858</v>
      </c>
      <c r="AP62">
        <v>15763.649187482108</v>
      </c>
      <c r="AQ62">
        <v>12.537486907485402</v>
      </c>
      <c r="AR62">
        <v>2356.3818694439269</v>
      </c>
      <c r="AS62">
        <v>2315.880976711248</v>
      </c>
      <c r="AT62">
        <v>0.22048364456819913</v>
      </c>
      <c r="AU62" s="3">
        <v>5559490.1137594571</v>
      </c>
      <c r="AV62" s="3">
        <v>183499.32128406054</v>
      </c>
      <c r="AW62">
        <v>43608.682686158005</v>
      </c>
      <c r="AX62">
        <v>8195815.8240365349</v>
      </c>
      <c r="AY62">
        <v>1439.3700701431242</v>
      </c>
      <c r="AZ62">
        <v>270515.21098269877</v>
      </c>
      <c r="BA62">
        <v>73189.879417878008</v>
      </c>
      <c r="BB62">
        <v>13755305.937795993</v>
      </c>
      <c r="BC62">
        <v>2415.7418977692842</v>
      </c>
      <c r="BD62">
        <v>454014.53226675926</v>
      </c>
      <c r="BE62">
        <v>29581.19673172</v>
      </c>
      <c r="BF62">
        <v>5559490.1137594571</v>
      </c>
      <c r="BG62">
        <v>976.37182762616021</v>
      </c>
      <c r="BH62">
        <v>183499.32128406054</v>
      </c>
      <c r="BI62">
        <v>0.72789702838834103</v>
      </c>
      <c r="BJ62">
        <v>1.3104648684604032</v>
      </c>
      <c r="BK62">
        <v>0.58256784007206219</v>
      </c>
      <c r="BL62">
        <v>51.49495112963087</v>
      </c>
      <c r="BM62">
        <v>47.15412187849045</v>
      </c>
      <c r="BN62">
        <f t="shared" si="1"/>
        <v>-4.3408292511404198</v>
      </c>
      <c r="BO62">
        <v>0.57100383600385951</v>
      </c>
      <c r="BP62">
        <v>5.0331491297169262E-3</v>
      </c>
      <c r="BQ62">
        <v>0.28061113142533178</v>
      </c>
      <c r="BR62">
        <v>0.10714285714285714</v>
      </c>
      <c r="BS62">
        <v>0.10344827586206896</v>
      </c>
      <c r="BT62">
        <v>0.33333333333333331</v>
      </c>
      <c r="BU62">
        <v>0.1243118151648326</v>
      </c>
      <c r="BV62">
        <v>0.73164324576150863</v>
      </c>
      <c r="BW62">
        <v>0.57278879005906069</v>
      </c>
      <c r="BX62">
        <v>0.47467684856165593</v>
      </c>
      <c r="BY62">
        <f t="shared" si="2"/>
        <v>1.6629787769125982E-2</v>
      </c>
      <c r="BZ62">
        <v>0</v>
      </c>
      <c r="CA62">
        <f t="shared" si="3"/>
        <v>2.2823138942015573E-2</v>
      </c>
      <c r="CC62">
        <v>1.6629787769125982E-2</v>
      </c>
      <c r="CD62">
        <v>2.2823138942015573E-2</v>
      </c>
    </row>
    <row r="63" spans="1:82" x14ac:dyDescent="0.3">
      <c r="A63">
        <v>0</v>
      </c>
      <c r="B63" t="s">
        <v>4</v>
      </c>
      <c r="C63" s="6" t="s">
        <v>61</v>
      </c>
      <c r="D63" s="6">
        <v>1113</v>
      </c>
      <c r="E63" s="2">
        <f>BO63</f>
        <v>0.52969607662189966</v>
      </c>
      <c r="F63" s="2" t="s">
        <v>1937</v>
      </c>
      <c r="G63" s="12">
        <v>6797</v>
      </c>
      <c r="H63" s="15">
        <v>10.637960090345246</v>
      </c>
      <c r="I63" s="1">
        <f t="shared" si="4"/>
        <v>1.9756966251564592</v>
      </c>
      <c r="J63" s="1">
        <v>2.3635511170800001</v>
      </c>
      <c r="K63" s="1">
        <v>157.907197293</v>
      </c>
      <c r="L63" s="2">
        <v>0.17639412677999999</v>
      </c>
      <c r="M63" s="2">
        <v>6.9547733041017421E-3</v>
      </c>
      <c r="N63" s="7">
        <v>0</v>
      </c>
      <c r="O63" s="2">
        <v>4.4271199112207942E-2</v>
      </c>
      <c r="P63" s="3">
        <v>686229.73380834004</v>
      </c>
      <c r="Q63" s="3">
        <v>22650.043047494521</v>
      </c>
      <c r="R63" s="3">
        <v>1382381.1562811057</v>
      </c>
      <c r="S63" s="3">
        <v>1499.8548702572641</v>
      </c>
      <c r="T63" s="3">
        <v>439193.0701021977</v>
      </c>
      <c r="V63">
        <v>1113</v>
      </c>
      <c r="W63" s="2">
        <v>0.46843243418684322</v>
      </c>
      <c r="X63" s="2">
        <v>0.28538132704384145</v>
      </c>
      <c r="Y63" s="2">
        <v>-6.8348585079657562E-2</v>
      </c>
      <c r="Z63" s="2">
        <v>0.67402655225111785</v>
      </c>
      <c r="AA63" s="2">
        <v>0.45514152560108284</v>
      </c>
      <c r="AB63" s="2">
        <v>0.43540709623703527</v>
      </c>
      <c r="AC63" s="2">
        <v>6.9547733041017421E-3</v>
      </c>
      <c r="AD63" s="2">
        <v>0</v>
      </c>
      <c r="AE63" s="2">
        <v>4.4271199112207942E-2</v>
      </c>
      <c r="AF63">
        <v>613317.18794033711</v>
      </c>
      <c r="AG63">
        <v>665.23251282298213</v>
      </c>
      <c r="AH63">
        <v>125028.39235228331</v>
      </c>
      <c r="AI63">
        <v>69862.847897287167</v>
      </c>
      <c r="AJ63">
        <v>10.446823875784723</v>
      </c>
      <c r="AK63">
        <v>1995698.3442214429</v>
      </c>
      <c r="AL63">
        <v>2165.0873830802461</v>
      </c>
      <c r="AM63">
        <v>406921.47420757194</v>
      </c>
      <c r="AN63">
        <v>227162.83614419616</v>
      </c>
      <c r="AO63">
        <v>33.998195088610153</v>
      </c>
      <c r="AP63">
        <v>1382381.1562811057</v>
      </c>
      <c r="AQ63">
        <v>1499.8548702572639</v>
      </c>
      <c r="AR63">
        <v>281893.08185528865</v>
      </c>
      <c r="AS63">
        <v>157299.98824690899</v>
      </c>
      <c r="AT63">
        <v>23.55137121282543</v>
      </c>
      <c r="AU63" s="3">
        <v>128970016.17193943</v>
      </c>
      <c r="AV63" s="3">
        <v>4256849.0903461203</v>
      </c>
      <c r="AW63">
        <v>221602.26286326002</v>
      </c>
      <c r="AX63">
        <v>41647929.282521091</v>
      </c>
      <c r="AY63">
        <v>7314.3155214502794</v>
      </c>
      <c r="AZ63">
        <v>1374652.4591013654</v>
      </c>
      <c r="BA63">
        <v>907831.99667160003</v>
      </c>
      <c r="BB63">
        <v>170617945.4544605</v>
      </c>
      <c r="BC63">
        <v>29964.358568944801</v>
      </c>
      <c r="BD63">
        <v>5631501.5494474862</v>
      </c>
      <c r="BE63">
        <v>686229.73380834004</v>
      </c>
      <c r="BF63">
        <v>128970016.17193943</v>
      </c>
      <c r="BG63">
        <v>22650.043047494521</v>
      </c>
      <c r="BH63">
        <v>4256849.0903461203</v>
      </c>
      <c r="BI63">
        <v>3.6850048886772222</v>
      </c>
      <c r="BJ63">
        <v>14.322964979022467</v>
      </c>
      <c r="BK63">
        <v>10.637960090345246</v>
      </c>
      <c r="BL63">
        <v>46.652904465783024</v>
      </c>
      <c r="BM63">
        <v>48.628601090939483</v>
      </c>
      <c r="BN63">
        <f t="shared" si="1"/>
        <v>1.9756966251564592</v>
      </c>
      <c r="BO63">
        <v>0.52969607662189966</v>
      </c>
      <c r="BP63">
        <v>2.3637179368921634E-2</v>
      </c>
      <c r="BQ63">
        <v>0.44009176836658404</v>
      </c>
      <c r="BR63">
        <v>0.21428571428571427</v>
      </c>
      <c r="BS63">
        <v>3.4482758620689655E-2</v>
      </c>
      <c r="BT63">
        <v>0.27777777777777779</v>
      </c>
      <c r="BU63">
        <v>-5.6579611746697657E-2</v>
      </c>
      <c r="BV63">
        <v>0.67402655225111785</v>
      </c>
      <c r="BW63">
        <v>0.47213851203431834</v>
      </c>
      <c r="BX63">
        <v>0.43540709623703527</v>
      </c>
      <c r="BY63">
        <f t="shared" si="2"/>
        <v>4.7173155054213413E-2</v>
      </c>
      <c r="BZ63">
        <v>0</v>
      </c>
      <c r="CA63">
        <f t="shared" si="3"/>
        <v>2.4385594888534184E-2</v>
      </c>
      <c r="CC63">
        <v>4.7173155054213413E-2</v>
      </c>
      <c r="CD63">
        <v>2.4385594888534184E-2</v>
      </c>
    </row>
    <row r="64" spans="1:82" x14ac:dyDescent="0.3">
      <c r="A64">
        <v>0</v>
      </c>
      <c r="B64" t="s">
        <v>4</v>
      </c>
      <c r="C64" s="6" t="s">
        <v>62</v>
      </c>
      <c r="D64" s="6">
        <v>1115</v>
      </c>
      <c r="E64" s="2">
        <f>BO64</f>
        <v>0.63994262827591242</v>
      </c>
      <c r="F64" s="2" t="s">
        <v>1940</v>
      </c>
      <c r="G64" s="12">
        <v>14320</v>
      </c>
      <c r="H64" s="15">
        <v>10.563265600847279</v>
      </c>
      <c r="I64" s="1">
        <f t="shared" si="4"/>
        <v>-5.2610890820283558</v>
      </c>
      <c r="J64" s="1">
        <v>2.5885926377200001</v>
      </c>
      <c r="K64" s="1">
        <v>172.312642692</v>
      </c>
      <c r="L64" s="2">
        <v>0.16223319909999989</v>
      </c>
      <c r="M64" s="2">
        <v>3.3428056694667731E-2</v>
      </c>
      <c r="N64" s="7">
        <v>0</v>
      </c>
      <c r="O64" s="2">
        <v>7.2072277863267822E-2</v>
      </c>
      <c r="P64" s="3">
        <v>567408.42528264003</v>
      </c>
      <c r="Q64" s="3">
        <v>18728.167295869924</v>
      </c>
      <c r="R64" s="3">
        <v>256775.40807677869</v>
      </c>
      <c r="S64" s="3">
        <v>202.88962459190773</v>
      </c>
      <c r="T64" s="3">
        <v>69639.115986688732</v>
      </c>
      <c r="V64">
        <v>1115</v>
      </c>
      <c r="W64" s="2">
        <v>0.55380854413884584</v>
      </c>
      <c r="X64" s="2">
        <v>0.28337752064160293</v>
      </c>
      <c r="Y64" s="2">
        <v>0.14268852985207811</v>
      </c>
      <c r="Z64" s="2">
        <v>0.73820285001518848</v>
      </c>
      <c r="AA64" s="2">
        <v>0.49666285273665484</v>
      </c>
      <c r="AB64" s="2">
        <v>0.40045259682299589</v>
      </c>
      <c r="AC64" s="2">
        <v>3.3428056694667731E-2</v>
      </c>
      <c r="AD64" s="2">
        <v>0</v>
      </c>
      <c r="AE64" s="2">
        <v>7.2072277863267822E-2</v>
      </c>
      <c r="AF64">
        <v>112475.36875974103</v>
      </c>
      <c r="AG64">
        <v>88.524991474566932</v>
      </c>
      <c r="AH64">
        <v>16637.998224253832</v>
      </c>
      <c r="AI64">
        <v>13870.500364399149</v>
      </c>
      <c r="AJ64">
        <v>1.5633675683079784</v>
      </c>
      <c r="AK64">
        <v>369250.77683651971</v>
      </c>
      <c r="AL64">
        <v>291.41461606647465</v>
      </c>
      <c r="AM64">
        <v>54770.47536376887</v>
      </c>
      <c r="AN64">
        <v>45377.139211572852</v>
      </c>
      <c r="AO64">
        <v>5.1407909316066798</v>
      </c>
      <c r="AP64">
        <v>256775.40807677869</v>
      </c>
      <c r="AQ64">
        <v>202.8896245919077</v>
      </c>
      <c r="AR64">
        <v>38132.477139515038</v>
      </c>
      <c r="AS64">
        <v>31506.638847173701</v>
      </c>
      <c r="AT64">
        <v>3.5774233632987014</v>
      </c>
      <c r="AU64" s="3">
        <v>106638739.44761936</v>
      </c>
      <c r="AV64" s="3">
        <v>3519771.7615857935</v>
      </c>
      <c r="AW64">
        <v>255420.09477686</v>
      </c>
      <c r="AX64">
        <v>48003652.61236307</v>
      </c>
      <c r="AY64">
        <v>8430.5238564710799</v>
      </c>
      <c r="AZ64">
        <v>1584432.6535851748</v>
      </c>
      <c r="BA64">
        <v>822828.52005950001</v>
      </c>
      <c r="BB64">
        <v>154642392.05998242</v>
      </c>
      <c r="BC64">
        <v>27158.691152341002</v>
      </c>
      <c r="BD64">
        <v>5104204.4151709676</v>
      </c>
      <c r="BE64">
        <v>567408.42528264003</v>
      </c>
      <c r="BF64">
        <v>106638739.44761936</v>
      </c>
      <c r="BG64">
        <v>18728.167295869924</v>
      </c>
      <c r="BH64">
        <v>3519771.7615857935</v>
      </c>
      <c r="BI64">
        <v>4.0426943569317988</v>
      </c>
      <c r="BJ64">
        <v>14.605959957779078</v>
      </c>
      <c r="BK64">
        <v>10.563265600847279</v>
      </c>
      <c r="BL64">
        <v>48.531863834902303</v>
      </c>
      <c r="BM64">
        <v>43.270774752873947</v>
      </c>
      <c r="BN64">
        <f t="shared" si="1"/>
        <v>-5.2610890820283558</v>
      </c>
      <c r="BO64">
        <v>0.63994262827591242</v>
      </c>
      <c r="BP64">
        <v>3.1328728940628575E-2</v>
      </c>
      <c r="BQ64">
        <v>0.24356638643092246</v>
      </c>
      <c r="BR64">
        <v>0.32142857142857145</v>
      </c>
      <c r="BS64">
        <v>6.8965517241379309E-2</v>
      </c>
      <c r="BT64">
        <v>0.44444444444444442</v>
      </c>
      <c r="BU64">
        <v>0.15066603537999224</v>
      </c>
      <c r="BV64">
        <v>0.73820285001518848</v>
      </c>
      <c r="BW64">
        <v>0.51521042815005691</v>
      </c>
      <c r="BX64">
        <v>0.40045259682299589</v>
      </c>
      <c r="BY64">
        <f t="shared" si="2"/>
        <v>0.1832333804030335</v>
      </c>
      <c r="BZ64">
        <v>0</v>
      </c>
      <c r="CA64">
        <f t="shared" si="3"/>
        <v>4.2062963142366704E-2</v>
      </c>
      <c r="CC64">
        <v>0.1832333804030335</v>
      </c>
      <c r="CD64">
        <v>4.2062963142366704E-2</v>
      </c>
    </row>
    <row r="65" spans="1:82" x14ac:dyDescent="0.3">
      <c r="A65">
        <v>0</v>
      </c>
      <c r="B65" t="s">
        <v>4</v>
      </c>
      <c r="C65" s="6" t="s">
        <v>63</v>
      </c>
      <c r="D65" s="6">
        <v>1117</v>
      </c>
      <c r="E65" s="2">
        <f>BO65</f>
        <v>0.54399735394011839</v>
      </c>
      <c r="F65" s="2" t="s">
        <v>1938</v>
      </c>
      <c r="G65" s="12">
        <v>146233</v>
      </c>
      <c r="H65" s="15">
        <v>30.474200972983851</v>
      </c>
      <c r="I65" s="1">
        <f t="shared" si="4"/>
        <v>-2.6136120425632186</v>
      </c>
      <c r="J65" s="1">
        <v>2.51157059187</v>
      </c>
      <c r="K65" s="1">
        <v>152.317094</v>
      </c>
      <c r="L65" s="2">
        <v>0.16584238610000002</v>
      </c>
      <c r="M65" s="2">
        <v>6.4447032830962939E-2</v>
      </c>
      <c r="N65" s="7">
        <v>0</v>
      </c>
      <c r="O65" s="2">
        <v>5.828697885956597E-2</v>
      </c>
      <c r="P65" s="3">
        <v>2559951.3202161007</v>
      </c>
      <c r="Q65" s="3">
        <v>84495.038244115829</v>
      </c>
      <c r="R65" s="3">
        <v>1636887.3877721918</v>
      </c>
      <c r="S65" s="3">
        <v>1307.1479278403422</v>
      </c>
      <c r="T65" s="3">
        <v>419090.43725055491</v>
      </c>
      <c r="V65">
        <v>1117</v>
      </c>
      <c r="W65" s="2">
        <v>0.64751957692724316</v>
      </c>
      <c r="X65" s="2">
        <v>0.81752214150190616</v>
      </c>
      <c r="Y65" s="2">
        <v>2.8662888979940494E-2</v>
      </c>
      <c r="Z65" s="2">
        <v>0.71623805998528622</v>
      </c>
      <c r="AA65" s="2">
        <v>0.43902897224911192</v>
      </c>
      <c r="AB65" s="2">
        <v>0.40936142876730691</v>
      </c>
      <c r="AC65" s="2">
        <v>6.4447032830962939E-2</v>
      </c>
      <c r="AD65" s="2">
        <v>0</v>
      </c>
      <c r="AE65" s="2">
        <v>5.828697885956597E-2</v>
      </c>
      <c r="AF65">
        <v>843910.75254352682</v>
      </c>
      <c r="AG65">
        <v>660.34647779867748</v>
      </c>
      <c r="AH65">
        <v>124110.07718835157</v>
      </c>
      <c r="AI65">
        <v>91776.184559996225</v>
      </c>
      <c r="AJ65">
        <v>11.689381602549394</v>
      </c>
      <c r="AK65">
        <v>2480798.1403157185</v>
      </c>
      <c r="AL65">
        <v>1967.4944056390195</v>
      </c>
      <c r="AM65">
        <v>369784.48551058152</v>
      </c>
      <c r="AN65">
        <v>265192.21348832099</v>
      </c>
      <c r="AO65">
        <v>34.63968726638776</v>
      </c>
      <c r="AP65">
        <v>1636887.3877721918</v>
      </c>
      <c r="AQ65">
        <v>1307.1479278403422</v>
      </c>
      <c r="AR65">
        <v>245674.40832222995</v>
      </c>
      <c r="AS65">
        <v>173416.02892832475</v>
      </c>
      <c r="AT65">
        <v>22.950305663838364</v>
      </c>
      <c r="AU65" s="3">
        <v>481117251.12141395</v>
      </c>
      <c r="AV65" s="3">
        <v>15879997.487599129</v>
      </c>
      <c r="AW65">
        <v>1371945.8641901</v>
      </c>
      <c r="AX65">
        <v>257843505.7158874</v>
      </c>
      <c r="AY65">
        <v>45283.133842487798</v>
      </c>
      <c r="AZ65">
        <v>8510512.1743571572</v>
      </c>
      <c r="BA65">
        <v>3931897.1844062004</v>
      </c>
      <c r="BB65">
        <v>738960756.83730125</v>
      </c>
      <c r="BC65">
        <v>129778.17208660362</v>
      </c>
      <c r="BD65">
        <v>24390509.661956284</v>
      </c>
      <c r="BE65">
        <v>2559951.3202161007</v>
      </c>
      <c r="BF65">
        <v>481117251.12141395</v>
      </c>
      <c r="BG65">
        <v>84495.038244115829</v>
      </c>
      <c r="BH65">
        <v>15879997.487599129</v>
      </c>
      <c r="BI65">
        <v>15.843715109997541</v>
      </c>
      <c r="BJ65">
        <v>46.317916082981391</v>
      </c>
      <c r="BK65">
        <v>30.474200972983851</v>
      </c>
      <c r="BL65">
        <v>53.705866395834462</v>
      </c>
      <c r="BM65">
        <v>51.092254353271244</v>
      </c>
      <c r="BN65">
        <f t="shared" si="1"/>
        <v>-2.6136120425632186</v>
      </c>
      <c r="BO65">
        <v>0.54399735394011839</v>
      </c>
      <c r="BP65">
        <v>0.10437215202311914</v>
      </c>
      <c r="BQ65">
        <v>0.28384288422066734</v>
      </c>
      <c r="BR65">
        <v>0.23214285714285715</v>
      </c>
      <c r="BS65">
        <v>6.8965517241379309E-2</v>
      </c>
      <c r="BT65">
        <v>0.27777777777777779</v>
      </c>
      <c r="BU65">
        <v>7.4848108126423341E-2</v>
      </c>
      <c r="BV65">
        <v>0.71623805998528622</v>
      </c>
      <c r="BW65">
        <v>0.45542424507169288</v>
      </c>
      <c r="BX65">
        <v>0.40936142876730691</v>
      </c>
      <c r="BY65">
        <f t="shared" si="2"/>
        <v>8.1939876583809926E-2</v>
      </c>
      <c r="BZ65">
        <v>0</v>
      </c>
      <c r="CA65">
        <f t="shared" si="3"/>
        <v>3.3352119687782761E-2</v>
      </c>
      <c r="CC65">
        <v>8.1939876583809926E-2</v>
      </c>
      <c r="CD65">
        <v>3.3352119687782761E-2</v>
      </c>
    </row>
    <row r="66" spans="1:82" x14ac:dyDescent="0.3">
      <c r="A66">
        <v>1</v>
      </c>
      <c r="B66" t="s">
        <v>4</v>
      </c>
      <c r="C66" s="6" t="s">
        <v>64</v>
      </c>
      <c r="D66" s="6">
        <v>1119</v>
      </c>
      <c r="E66" s="32">
        <v>0</v>
      </c>
      <c r="F66" s="2" t="s">
        <v>1954</v>
      </c>
      <c r="G66" s="3">
        <v>-999</v>
      </c>
      <c r="H66" s="15">
        <v>0.37859136232090473</v>
      </c>
      <c r="I66" s="1">
        <f t="shared" si="4"/>
        <v>-999</v>
      </c>
      <c r="J66" s="1">
        <v>-999</v>
      </c>
      <c r="K66" s="1">
        <v>-999</v>
      </c>
      <c r="L66" s="1">
        <v>-999</v>
      </c>
      <c r="M66" s="1">
        <v>-999</v>
      </c>
      <c r="N66" s="1">
        <v>-999</v>
      </c>
      <c r="O66" s="1">
        <v>-999</v>
      </c>
      <c r="P66" s="1">
        <v>-999</v>
      </c>
      <c r="Q66" s="1">
        <v>-999</v>
      </c>
      <c r="R66" s="1">
        <v>-999</v>
      </c>
      <c r="S66" s="1">
        <v>-999</v>
      </c>
      <c r="T66" s="1">
        <v>-999</v>
      </c>
      <c r="V66">
        <v>1119</v>
      </c>
      <c r="W66" s="2">
        <v>-999</v>
      </c>
      <c r="X66" s="2">
        <v>1.0156355585929741E-2</v>
      </c>
      <c r="Y66" s="2">
        <v>-999</v>
      </c>
      <c r="Z66" s="2">
        <v>-999</v>
      </c>
      <c r="AA66" s="2">
        <v>-999</v>
      </c>
      <c r="AB66" s="2">
        <v>-999</v>
      </c>
      <c r="AC66" s="2">
        <v>-999</v>
      </c>
      <c r="AD66" s="2">
        <v>-999</v>
      </c>
      <c r="AE66" s="2">
        <v>-999</v>
      </c>
      <c r="AF66" s="2">
        <v>-999</v>
      </c>
      <c r="AG66" s="2">
        <v>-999</v>
      </c>
      <c r="AH66" s="2">
        <v>-999</v>
      </c>
      <c r="AI66" s="2">
        <v>-999</v>
      </c>
      <c r="AJ66" s="2">
        <v>-999</v>
      </c>
      <c r="AK66" s="2">
        <v>-999</v>
      </c>
      <c r="AL66" s="2">
        <v>-999</v>
      </c>
      <c r="AM66" s="2">
        <v>-999</v>
      </c>
      <c r="AN66" s="2">
        <v>-999</v>
      </c>
      <c r="AO66" s="2">
        <v>-999</v>
      </c>
      <c r="AP66" s="2">
        <v>-999</v>
      </c>
      <c r="AQ66" s="2">
        <v>-999</v>
      </c>
      <c r="AR66" s="2">
        <v>-999</v>
      </c>
      <c r="AS66" s="2">
        <v>-999</v>
      </c>
      <c r="AT66" s="2">
        <v>-999</v>
      </c>
      <c r="AU66" s="2">
        <v>-999</v>
      </c>
      <c r="AV66" s="2">
        <v>-999</v>
      </c>
      <c r="AW66" s="2">
        <v>-999</v>
      </c>
      <c r="AX66" s="2">
        <v>-999</v>
      </c>
      <c r="AY66" s="2">
        <v>-999</v>
      </c>
      <c r="AZ66" s="2">
        <v>-999</v>
      </c>
      <c r="BA66" s="2">
        <v>-999</v>
      </c>
      <c r="BB66" s="2">
        <v>-999</v>
      </c>
      <c r="BC66" s="2">
        <v>-999</v>
      </c>
      <c r="BD66" s="2">
        <v>-999</v>
      </c>
      <c r="BE66" s="2">
        <v>-999</v>
      </c>
      <c r="BF66" s="2">
        <v>-999</v>
      </c>
      <c r="BG66" s="2">
        <v>-999</v>
      </c>
      <c r="BH66" s="2">
        <v>-999</v>
      </c>
      <c r="BI66">
        <v>0</v>
      </c>
      <c r="BJ66">
        <v>0.37859136232090473</v>
      </c>
      <c r="BK66">
        <v>0.37859136232090473</v>
      </c>
      <c r="BL66">
        <v>-999</v>
      </c>
      <c r="BM66">
        <v>30.512559671713557</v>
      </c>
      <c r="BN66">
        <f t="shared" si="1"/>
        <v>-999</v>
      </c>
      <c r="BO66" t="s">
        <v>3748</v>
      </c>
      <c r="BP66" t="s">
        <v>3748</v>
      </c>
      <c r="BQ66">
        <v>0.38115880817202202</v>
      </c>
      <c r="BR66">
        <v>0.15476190476190474</v>
      </c>
      <c r="BS66">
        <v>6.8965517241379309E-2</v>
      </c>
      <c r="BT66">
        <v>0.27777777777777779</v>
      </c>
      <c r="BU66" t="s">
        <v>3748</v>
      </c>
      <c r="BY66">
        <f t="shared" si="2"/>
        <v>-999</v>
      </c>
      <c r="CA66">
        <f t="shared" si="3"/>
        <v>-999</v>
      </c>
    </row>
    <row r="67" spans="1:82" x14ac:dyDescent="0.3">
      <c r="A67">
        <v>0</v>
      </c>
      <c r="B67" t="s">
        <v>4</v>
      </c>
      <c r="C67" s="8" t="s">
        <v>65</v>
      </c>
      <c r="D67" s="8">
        <v>1121</v>
      </c>
      <c r="E67" s="2">
        <f>BO67</f>
        <v>0.6388103418565767</v>
      </c>
      <c r="F67" s="2" t="s">
        <v>1940</v>
      </c>
      <c r="G67" s="12">
        <v>10956</v>
      </c>
      <c r="H67" s="15">
        <v>13.024651612352752</v>
      </c>
      <c r="I67" s="1">
        <f t="shared" si="4"/>
        <v>-7.5546486717299004</v>
      </c>
      <c r="J67" s="1">
        <v>2.5381350084099998</v>
      </c>
      <c r="K67" s="1">
        <v>172.33961978400001</v>
      </c>
      <c r="L67" s="2">
        <v>0.17170032113000011</v>
      </c>
      <c r="M67" s="2">
        <v>3.9903077229763433E-2</v>
      </c>
      <c r="N67" s="7">
        <v>0</v>
      </c>
      <c r="O67" s="2">
        <v>9.1078775600488077E-2</v>
      </c>
      <c r="P67" s="3">
        <v>745617.80579406011</v>
      </c>
      <c r="Q67" s="3">
        <v>24610.23556133268</v>
      </c>
      <c r="R67" s="3">
        <v>353270.96558119229</v>
      </c>
      <c r="S67" s="3">
        <v>295.6418920148534</v>
      </c>
      <c r="T67" s="3">
        <v>105856.21338360009</v>
      </c>
      <c r="V67">
        <v>1121</v>
      </c>
      <c r="W67" s="2">
        <v>0.59632532462326882</v>
      </c>
      <c r="X67" s="2">
        <v>0.3494083762158865</v>
      </c>
      <c r="Y67" s="2">
        <v>0.20847450440819512</v>
      </c>
      <c r="Z67" s="2">
        <v>0.72381357716518935</v>
      </c>
      <c r="AA67" s="2">
        <v>0.49674060976749101</v>
      </c>
      <c r="AB67" s="2">
        <v>0.42382101723500382</v>
      </c>
      <c r="AC67" s="2">
        <v>3.9903077229763433E-2</v>
      </c>
      <c r="AD67" s="2">
        <v>0</v>
      </c>
      <c r="AE67" s="2">
        <v>9.1078775600488077E-2</v>
      </c>
      <c r="AF67">
        <v>219276.44990811156</v>
      </c>
      <c r="AG67">
        <v>178.0037148826257</v>
      </c>
      <c r="AH67">
        <v>33455.24741426923</v>
      </c>
      <c r="AI67">
        <v>32606.02578273078</v>
      </c>
      <c r="AJ67">
        <v>3.1049361439490695</v>
      </c>
      <c r="AK67">
        <v>572547.41548930388</v>
      </c>
      <c r="AL67">
        <v>473.64560689747907</v>
      </c>
      <c r="AM67">
        <v>89020.226212051552</v>
      </c>
      <c r="AN67">
        <v>82897.260368548552</v>
      </c>
      <c r="AO67">
        <v>8.2005685821752543</v>
      </c>
      <c r="AP67">
        <v>353270.96558119229</v>
      </c>
      <c r="AQ67">
        <v>295.6418920148534</v>
      </c>
      <c r="AR67">
        <v>55564.978797782322</v>
      </c>
      <c r="AS67">
        <v>50291.234585817772</v>
      </c>
      <c r="AT67">
        <v>5.0956324382261844</v>
      </c>
      <c r="AU67" s="3">
        <v>140131410.42093566</v>
      </c>
      <c r="AV67" s="3">
        <v>4625247.6713968636</v>
      </c>
      <c r="AW67">
        <v>389713.88456524001</v>
      </c>
      <c r="AX67">
        <v>73242827.4651912</v>
      </c>
      <c r="AY67">
        <v>12863.092091072722</v>
      </c>
      <c r="AZ67">
        <v>2417489.5275962073</v>
      </c>
      <c r="BA67">
        <v>1135331.6903593</v>
      </c>
      <c r="BB67">
        <v>213374237.88612685</v>
      </c>
      <c r="BC67">
        <v>37473.327652405402</v>
      </c>
      <c r="BD67">
        <v>7042737.198993071</v>
      </c>
      <c r="BE67">
        <v>745617.80579406011</v>
      </c>
      <c r="BF67">
        <v>140131410.42093566</v>
      </c>
      <c r="BG67">
        <v>24610.23556133268</v>
      </c>
      <c r="BH67">
        <v>4625247.6713968636</v>
      </c>
      <c r="BI67">
        <v>5.2943453641913436</v>
      </c>
      <c r="BJ67">
        <v>18.318996976544096</v>
      </c>
      <c r="BK67">
        <v>13.024651612352752</v>
      </c>
      <c r="BL67">
        <v>48.610040071263008</v>
      </c>
      <c r="BM67">
        <v>41.055391399533107</v>
      </c>
      <c r="BN67">
        <f t="shared" si="1"/>
        <v>-7.5546486717299004</v>
      </c>
      <c r="BO67">
        <v>0.6388103418565767</v>
      </c>
      <c r="BP67">
        <v>4.0955764092447215E-2</v>
      </c>
      <c r="BQ67">
        <v>0.27358376207971546</v>
      </c>
      <c r="BR67">
        <v>0.26190476190476192</v>
      </c>
      <c r="BS67">
        <v>0.10344827586206896</v>
      </c>
      <c r="BT67">
        <v>0.3888888888888889</v>
      </c>
      <c r="BU67">
        <v>0.21634854424845373</v>
      </c>
      <c r="BV67">
        <v>0.72381357716518935</v>
      </c>
      <c r="BW67">
        <v>0.51529108897042641</v>
      </c>
      <c r="BX67">
        <v>0.42382101723500382</v>
      </c>
      <c r="BY67">
        <f t="shared" si="2"/>
        <v>0.14495731855525418</v>
      </c>
      <c r="BZ67">
        <v>0</v>
      </c>
      <c r="CA67">
        <f t="shared" si="3"/>
        <v>5.0578069532145907E-2</v>
      </c>
      <c r="CC67">
        <v>0.14495731855525418</v>
      </c>
      <c r="CD67">
        <v>5.0578069532145907E-2</v>
      </c>
    </row>
    <row r="68" spans="1:82" x14ac:dyDescent="0.3">
      <c r="A68">
        <v>0</v>
      </c>
      <c r="B68" t="s">
        <v>4</v>
      </c>
      <c r="C68" s="8" t="s">
        <v>66</v>
      </c>
      <c r="D68" s="8">
        <v>1123</v>
      </c>
      <c r="E68" s="2">
        <f>BO68</f>
        <v>0.58517710957627134</v>
      </c>
      <c r="F68" s="2" t="s">
        <v>1938</v>
      </c>
      <c r="G68" s="13">
        <v>2503</v>
      </c>
      <c r="H68" s="16">
        <v>2.7072155338571955</v>
      </c>
      <c r="I68" s="1">
        <f t="shared" si="4"/>
        <v>-8.4661126428366984</v>
      </c>
      <c r="J68" s="1">
        <v>2.4633090745900001</v>
      </c>
      <c r="K68" s="1">
        <v>154.60172216800001</v>
      </c>
      <c r="L68" s="2">
        <v>0.19045260744999992</v>
      </c>
      <c r="M68" s="2">
        <v>1.4091942836502126E-3</v>
      </c>
      <c r="N68" s="7">
        <v>0</v>
      </c>
      <c r="O68" s="2">
        <v>5.564891533717705E-2</v>
      </c>
      <c r="P68" s="3">
        <v>200022.59826693006</v>
      </c>
      <c r="Q68" s="3">
        <v>6602.0462798585422</v>
      </c>
      <c r="R68" s="3">
        <v>274855.48997379933</v>
      </c>
      <c r="S68" s="3">
        <v>292.68988101398963</v>
      </c>
      <c r="T68" s="3">
        <v>82717.746252976125</v>
      </c>
      <c r="V68">
        <v>1123</v>
      </c>
      <c r="W68" s="2">
        <v>0.49446610120580575</v>
      </c>
      <c r="X68" s="2">
        <v>7.2625649568571982E-2</v>
      </c>
      <c r="Y68" s="2">
        <v>0.18681414467284646</v>
      </c>
      <c r="Z68" s="2">
        <v>0.70247506418478334</v>
      </c>
      <c r="AA68" s="2">
        <v>0.44561403719637527</v>
      </c>
      <c r="AB68" s="2">
        <v>0.47010871787131747</v>
      </c>
      <c r="AC68" s="2">
        <v>1.4091942836502126E-3</v>
      </c>
      <c r="AD68" s="2">
        <v>0</v>
      </c>
      <c r="AE68" s="2">
        <v>5.564891533717705E-2</v>
      </c>
      <c r="AF68">
        <v>167653.45700463044</v>
      </c>
      <c r="AG68">
        <v>180.35392534751281</v>
      </c>
      <c r="AH68">
        <v>33896.962198874986</v>
      </c>
      <c r="AI68">
        <v>16352.354854362617</v>
      </c>
      <c r="AJ68">
        <v>2.839994688167514</v>
      </c>
      <c r="AK68">
        <v>442508.9469784298</v>
      </c>
      <c r="AL68">
        <v>473.04380636150245</v>
      </c>
      <c r="AM68">
        <v>88907.11966346961</v>
      </c>
      <c r="AN68">
        <v>44059.943642744111</v>
      </c>
      <c r="AO68">
        <v>7.4645017280855237</v>
      </c>
      <c r="AP68">
        <v>274855.48997379933</v>
      </c>
      <c r="AQ68">
        <v>292.68988101398963</v>
      </c>
      <c r="AR68">
        <v>55010.157464594624</v>
      </c>
      <c r="AS68">
        <v>27707.588788381494</v>
      </c>
      <c r="AT68">
        <v>4.6245070399180097</v>
      </c>
      <c r="AU68" s="3">
        <v>37592247.118286833</v>
      </c>
      <c r="AV68" s="3">
        <v>1240788.5778366143</v>
      </c>
      <c r="AW68">
        <v>123686.03996062001</v>
      </c>
      <c r="AX68">
        <v>23245554.350198925</v>
      </c>
      <c r="AY68">
        <v>4082.44351922036</v>
      </c>
      <c r="AZ68">
        <v>767254.43500227446</v>
      </c>
      <c r="BA68">
        <v>323708.63822755008</v>
      </c>
      <c r="BB68">
        <v>60837801.468485758</v>
      </c>
      <c r="BC68">
        <v>10684.489799078903</v>
      </c>
      <c r="BD68">
        <v>2008043.0128388891</v>
      </c>
      <c r="BE68">
        <v>200022.59826693006</v>
      </c>
      <c r="BF68">
        <v>37592247.118286833</v>
      </c>
      <c r="BG68">
        <v>6602.0462798585422</v>
      </c>
      <c r="BH68">
        <v>1240788.5778366143</v>
      </c>
      <c r="BI68">
        <v>1.3782588643331983</v>
      </c>
      <c r="BJ68">
        <v>4.085474398190394</v>
      </c>
      <c r="BK68">
        <v>2.7072155338571955</v>
      </c>
      <c r="BL68">
        <v>58.802061940053768</v>
      </c>
      <c r="BM68">
        <v>50.33594929721707</v>
      </c>
      <c r="BN68">
        <f t="shared" si="1"/>
        <v>-8.4661126428366984</v>
      </c>
      <c r="BO68">
        <v>0.58517710957627134</v>
      </c>
      <c r="BP68">
        <v>9.7667247872259E-3</v>
      </c>
      <c r="BQ68">
        <v>0.33562725895825496</v>
      </c>
      <c r="BR68">
        <v>0.17261904761904762</v>
      </c>
      <c r="BS68">
        <v>6.8965517241379309E-2</v>
      </c>
      <c r="BT68">
        <v>0.33333333333333331</v>
      </c>
      <c r="BU68">
        <v>0.24245087035949922</v>
      </c>
      <c r="BV68">
        <v>0.70247506418478334</v>
      </c>
      <c r="BW68">
        <v>0.46225522530744323</v>
      </c>
      <c r="BX68">
        <v>0.47010871787131747</v>
      </c>
      <c r="BY68">
        <f t="shared" si="2"/>
        <v>2.156696090729324E-2</v>
      </c>
      <c r="BZ68">
        <v>0</v>
      </c>
      <c r="CA68">
        <f t="shared" si="3"/>
        <v>2.8077952082987332E-2</v>
      </c>
      <c r="CC68">
        <v>2.156696090729324E-2</v>
      </c>
      <c r="CD68">
        <v>2.8077952082987332E-2</v>
      </c>
    </row>
    <row r="69" spans="1:82" x14ac:dyDescent="0.3">
      <c r="A69">
        <v>0</v>
      </c>
      <c r="B69" t="s">
        <v>4</v>
      </c>
      <c r="C69" s="6" t="s">
        <v>67</v>
      </c>
      <c r="D69" s="6">
        <v>1125</v>
      </c>
      <c r="E69" s="2">
        <f>BO69</f>
        <v>0.57630555527888483</v>
      </c>
      <c r="F69" s="2" t="s">
        <v>1938</v>
      </c>
      <c r="G69" s="12">
        <v>45296</v>
      </c>
      <c r="H69" s="15">
        <v>19.808321742573028</v>
      </c>
      <c r="I69" s="1">
        <f t="shared" si="4"/>
        <v>1.0221405822323177</v>
      </c>
      <c r="J69" s="1">
        <v>2.6464411670199999</v>
      </c>
      <c r="K69" s="1">
        <v>117.171233993</v>
      </c>
      <c r="L69" s="2">
        <v>0.15353877267000016</v>
      </c>
      <c r="M69" s="2">
        <v>5.2619646112485936E-2</v>
      </c>
      <c r="N69" s="7">
        <v>0</v>
      </c>
      <c r="O69" s="2">
        <v>3.0974645021735209E-2</v>
      </c>
      <c r="P69" s="3">
        <v>2846425.5085538006</v>
      </c>
      <c r="Q69" s="3">
        <v>93950.549100276403</v>
      </c>
      <c r="R69" s="3">
        <v>1073257.1971747568</v>
      </c>
      <c r="S69" s="3">
        <v>800.54573385303411</v>
      </c>
      <c r="T69" s="3">
        <v>348165.50510078773</v>
      </c>
      <c r="V69">
        <v>1125</v>
      </c>
      <c r="W69" s="2">
        <v>0.51860228515197782</v>
      </c>
      <c r="X69" s="2">
        <v>0.53139183616014185</v>
      </c>
      <c r="Y69" s="2">
        <v>-5.7270961255960276E-2</v>
      </c>
      <c r="Z69" s="2">
        <v>0.75469982546670644</v>
      </c>
      <c r="AA69" s="2">
        <v>0.33772681112933389</v>
      </c>
      <c r="AB69" s="2">
        <v>0.37899147997949595</v>
      </c>
      <c r="AC69" s="2">
        <v>5.2619646112485936E-2</v>
      </c>
      <c r="AD69" s="2">
        <v>0</v>
      </c>
      <c r="AE69" s="2">
        <v>3.0974645021735209E-2</v>
      </c>
      <c r="AF69">
        <v>561775.12939437898</v>
      </c>
      <c r="AG69">
        <v>426.01961678726525</v>
      </c>
      <c r="AH69">
        <v>80069.068740212388</v>
      </c>
      <c r="AI69">
        <v>101521.60299898422</v>
      </c>
      <c r="AJ69">
        <v>7.6386018242031648</v>
      </c>
      <c r="AK69">
        <v>1635032.3265691358</v>
      </c>
      <c r="AL69">
        <v>1226.5653506402994</v>
      </c>
      <c r="AM69">
        <v>230529.16228461472</v>
      </c>
      <c r="AN69">
        <v>299227.01455536979</v>
      </c>
      <c r="AO69">
        <v>22.091336075625605</v>
      </c>
      <c r="AP69">
        <v>1073257.1971747568</v>
      </c>
      <c r="AQ69">
        <v>800.54573385303411</v>
      </c>
      <c r="AR69">
        <v>150460.09354440233</v>
      </c>
      <c r="AS69">
        <v>197705.41155638557</v>
      </c>
      <c r="AT69">
        <v>14.452734251422442</v>
      </c>
      <c r="AU69" s="3">
        <v>534957210.07760131</v>
      </c>
      <c r="AV69" s="3">
        <v>17657066.197905947</v>
      </c>
      <c r="AW69">
        <v>991712.30541210005</v>
      </c>
      <c r="AX69">
        <v>186382410.67915007</v>
      </c>
      <c r="AY69">
        <v>32732.954143003804</v>
      </c>
      <c r="AZ69">
        <v>6151831.4016361348</v>
      </c>
      <c r="BA69">
        <v>3838137.8139659008</v>
      </c>
      <c r="BB69">
        <v>721339620.75675142</v>
      </c>
      <c r="BC69">
        <v>126683.50324328021</v>
      </c>
      <c r="BD69">
        <v>23808897.599542081</v>
      </c>
      <c r="BE69">
        <v>2846425.5085538006</v>
      </c>
      <c r="BF69">
        <v>534957210.07760131</v>
      </c>
      <c r="BG69">
        <v>93950.549100276403</v>
      </c>
      <c r="BH69">
        <v>17657066.197905947</v>
      </c>
      <c r="BI69">
        <v>7.2959620717260156</v>
      </c>
      <c r="BJ69">
        <v>27.104283814299045</v>
      </c>
      <c r="BK69">
        <v>19.808321742573028</v>
      </c>
      <c r="BL69">
        <v>50.505732983465499</v>
      </c>
      <c r="BM69">
        <v>51.527873565697817</v>
      </c>
      <c r="BN69">
        <f t="shared" si="1"/>
        <v>1.0221405822323177</v>
      </c>
      <c r="BO69">
        <v>0.57630555527888483</v>
      </c>
      <c r="BP69">
        <v>5.0917397743596896E-2</v>
      </c>
      <c r="BQ69">
        <v>0.26055033862458432</v>
      </c>
      <c r="BR69">
        <v>0.60119047619047628</v>
      </c>
      <c r="BS69">
        <v>6.8965517241379309E-2</v>
      </c>
      <c r="BT69">
        <v>0.27777777777777779</v>
      </c>
      <c r="BU69">
        <v>-2.9271861153616224E-2</v>
      </c>
      <c r="BV69">
        <v>0.75469982546670644</v>
      </c>
      <c r="BW69">
        <v>0.35033901569432979</v>
      </c>
      <c r="BX69">
        <v>0.37899147997949595</v>
      </c>
      <c r="BY69">
        <f t="shared" si="2"/>
        <v>0.11127246327839642</v>
      </c>
      <c r="BZ69">
        <v>0</v>
      </c>
      <c r="CA69">
        <f t="shared" si="3"/>
        <v>1.9105165071481058E-2</v>
      </c>
      <c r="CC69">
        <v>0.11127246327839642</v>
      </c>
      <c r="CD69">
        <v>1.9105165071481058E-2</v>
      </c>
    </row>
    <row r="70" spans="1:82" x14ac:dyDescent="0.3">
      <c r="A70">
        <v>0</v>
      </c>
      <c r="B70" t="s">
        <v>4</v>
      </c>
      <c r="C70" s="6" t="s">
        <v>68</v>
      </c>
      <c r="D70" s="6">
        <v>1127</v>
      </c>
      <c r="E70" s="2">
        <f>BO70</f>
        <v>0.61869640370963241</v>
      </c>
      <c r="F70" s="2" t="s">
        <v>1939</v>
      </c>
      <c r="G70" s="12">
        <v>2477</v>
      </c>
      <c r="H70" s="15">
        <v>9.4125597674479007</v>
      </c>
      <c r="I70" s="1">
        <f t="shared" si="4"/>
        <v>-11.543349090539472</v>
      </c>
      <c r="J70" s="1">
        <v>2.5548537716099999</v>
      </c>
      <c r="K70" s="1">
        <v>151.63632971600001</v>
      </c>
      <c r="L70" s="2">
        <v>0.15020479173000001</v>
      </c>
      <c r="M70" s="2">
        <v>4.6167388310122915E-3</v>
      </c>
      <c r="N70" s="7">
        <v>0</v>
      </c>
      <c r="O70" s="2">
        <v>0.10773105222974937</v>
      </c>
      <c r="P70" s="3">
        <v>684650.24960349</v>
      </c>
      <c r="Q70" s="3">
        <v>22597.909799006222</v>
      </c>
      <c r="R70" s="3">
        <v>237406.29715253308</v>
      </c>
      <c r="S70" s="3">
        <v>193.11797138696258</v>
      </c>
      <c r="T70" s="3">
        <v>67954.901036176481</v>
      </c>
      <c r="V70">
        <v>1127</v>
      </c>
      <c r="W70" s="2">
        <v>0.55796817790564279</v>
      </c>
      <c r="X70" s="2">
        <v>0.2525078844534917</v>
      </c>
      <c r="Y70" s="2">
        <v>0.28189429518553144</v>
      </c>
      <c r="Z70" s="2">
        <v>0.72858135656127065</v>
      </c>
      <c r="AA70" s="2">
        <v>0.43706678116405606</v>
      </c>
      <c r="AB70" s="2">
        <v>0.37076196017351298</v>
      </c>
      <c r="AC70" s="2">
        <v>4.6167388310122915E-3</v>
      </c>
      <c r="AD70" s="2">
        <v>0</v>
      </c>
      <c r="AE70" s="2">
        <v>0.10773105222974937</v>
      </c>
      <c r="AF70">
        <v>95397.090458840466</v>
      </c>
      <c r="AG70">
        <v>74.475443374409977</v>
      </c>
      <c r="AH70">
        <v>13997.429132426942</v>
      </c>
      <c r="AI70">
        <v>13433.230595594376</v>
      </c>
      <c r="AJ70">
        <v>1.3195842165539657</v>
      </c>
      <c r="AK70">
        <v>332803.38761137356</v>
      </c>
      <c r="AL70">
        <v>267.59341476137257</v>
      </c>
      <c r="AM70">
        <v>50293.35428855534</v>
      </c>
      <c r="AN70">
        <v>45092.206475642452</v>
      </c>
      <c r="AO70">
        <v>4.6854164549494239</v>
      </c>
      <c r="AP70">
        <v>237406.29715253308</v>
      </c>
      <c r="AQ70">
        <v>193.11797138696261</v>
      </c>
      <c r="AR70">
        <v>36295.925156128396</v>
      </c>
      <c r="AS70">
        <v>31658.975880048078</v>
      </c>
      <c r="AT70">
        <v>3.3658322383954582</v>
      </c>
      <c r="AU70" s="3">
        <v>128673167.9104799</v>
      </c>
      <c r="AV70" s="3">
        <v>4247051.1676252289</v>
      </c>
      <c r="AW70">
        <v>293757.38217771007</v>
      </c>
      <c r="AX70">
        <v>55208762.40647883</v>
      </c>
      <c r="AY70">
        <v>9695.90360784738</v>
      </c>
      <c r="AZ70">
        <v>1822248.1240588366</v>
      </c>
      <c r="BA70">
        <v>978407.63178120006</v>
      </c>
      <c r="BB70">
        <v>183881930.31695873</v>
      </c>
      <c r="BC70">
        <v>32293.813406853602</v>
      </c>
      <c r="BD70">
        <v>6069299.2916840659</v>
      </c>
      <c r="BE70">
        <v>684650.24960349</v>
      </c>
      <c r="BF70">
        <v>128673167.9104799</v>
      </c>
      <c r="BG70">
        <v>22597.909799006222</v>
      </c>
      <c r="BH70">
        <v>4247051.1676252289</v>
      </c>
      <c r="BI70">
        <v>3.096160817552521</v>
      </c>
      <c r="BJ70">
        <v>12.508720585000422</v>
      </c>
      <c r="BK70">
        <v>9.4125597674479007</v>
      </c>
      <c r="BL70">
        <v>59.1616675871065</v>
      </c>
      <c r="BM70">
        <v>47.618318496567028</v>
      </c>
      <c r="BN70">
        <f t="shared" si="1"/>
        <v>-11.543349090539472</v>
      </c>
      <c r="BO70">
        <v>0.61869640370963241</v>
      </c>
      <c r="BP70">
        <v>2.3197005643846632E-2</v>
      </c>
      <c r="BQ70">
        <v>0.21751485370631399</v>
      </c>
      <c r="BR70">
        <v>0.45833333333333331</v>
      </c>
      <c r="BS70">
        <v>6.8965517241379309E-2</v>
      </c>
      <c r="BT70">
        <v>0.27777777777777779</v>
      </c>
      <c r="BU70">
        <v>0.33057616310277249</v>
      </c>
      <c r="BV70">
        <v>0.72858135656127065</v>
      </c>
      <c r="BW70">
        <v>0.45338877714113701</v>
      </c>
      <c r="BX70">
        <v>0.37076196017351298</v>
      </c>
      <c r="BY70">
        <f t="shared" si="2"/>
        <v>3.0030394954281593E-2</v>
      </c>
      <c r="BZ70">
        <v>0</v>
      </c>
      <c r="CA70">
        <f t="shared" si="3"/>
        <v>6.7264614385218441E-2</v>
      </c>
      <c r="CC70">
        <v>3.0030394954281593E-2</v>
      </c>
      <c r="CD70">
        <v>6.7264614385218441E-2</v>
      </c>
    </row>
    <row r="71" spans="1:82" x14ac:dyDescent="0.3">
      <c r="A71">
        <v>1</v>
      </c>
      <c r="B71" t="s">
        <v>4</v>
      </c>
      <c r="C71" s="6" t="s">
        <v>69</v>
      </c>
      <c r="D71" s="6">
        <v>1129</v>
      </c>
      <c r="E71" s="32">
        <v>0</v>
      </c>
      <c r="F71" s="2" t="s">
        <v>1954</v>
      </c>
      <c r="G71" s="3">
        <v>-999</v>
      </c>
      <c r="H71" s="15">
        <v>0.37589312285498833</v>
      </c>
      <c r="I71" s="1">
        <f t="shared" si="4"/>
        <v>-999</v>
      </c>
      <c r="J71" s="1">
        <v>-999</v>
      </c>
      <c r="K71" s="1">
        <v>-999</v>
      </c>
      <c r="L71" s="1">
        <v>-999</v>
      </c>
      <c r="M71" s="1">
        <v>-999</v>
      </c>
      <c r="N71" s="1">
        <v>-999</v>
      </c>
      <c r="O71" s="1">
        <v>-999</v>
      </c>
      <c r="P71" s="1">
        <v>-999</v>
      </c>
      <c r="Q71" s="1">
        <v>-999</v>
      </c>
      <c r="R71" s="1">
        <v>-999</v>
      </c>
      <c r="S71" s="1">
        <v>-999</v>
      </c>
      <c r="T71" s="1">
        <v>-999</v>
      </c>
      <c r="V71">
        <v>1129</v>
      </c>
      <c r="W71" s="2">
        <v>-999</v>
      </c>
      <c r="X71" s="2">
        <v>1.0083970734611852E-2</v>
      </c>
      <c r="Y71" s="2">
        <v>-999</v>
      </c>
      <c r="Z71" s="2">
        <v>-999</v>
      </c>
      <c r="AA71" s="2">
        <v>-999</v>
      </c>
      <c r="AB71" s="2">
        <v>-999</v>
      </c>
      <c r="AC71" s="2">
        <v>-999</v>
      </c>
      <c r="AD71" s="2">
        <v>-999</v>
      </c>
      <c r="AE71" s="2">
        <v>-999</v>
      </c>
      <c r="AF71" s="2">
        <v>-999</v>
      </c>
      <c r="AG71" s="2">
        <v>-999</v>
      </c>
      <c r="AH71" s="2">
        <v>-999</v>
      </c>
      <c r="AI71" s="2">
        <v>-999</v>
      </c>
      <c r="AJ71" s="2">
        <v>-999</v>
      </c>
      <c r="AK71" s="2">
        <v>-999</v>
      </c>
      <c r="AL71" s="2">
        <v>-999</v>
      </c>
      <c r="AM71" s="2">
        <v>-999</v>
      </c>
      <c r="AN71" s="2">
        <v>-999</v>
      </c>
      <c r="AO71" s="2">
        <v>-999</v>
      </c>
      <c r="AP71" s="2">
        <v>-999</v>
      </c>
      <c r="AQ71" s="2">
        <v>-999</v>
      </c>
      <c r="AR71" s="2">
        <v>-999</v>
      </c>
      <c r="AS71" s="2">
        <v>-999</v>
      </c>
      <c r="AT71" s="2">
        <v>-999</v>
      </c>
      <c r="AU71" s="2">
        <v>-999</v>
      </c>
      <c r="AV71" s="2">
        <v>-999</v>
      </c>
      <c r="AW71" s="2">
        <v>-999</v>
      </c>
      <c r="AX71" s="2">
        <v>-999</v>
      </c>
      <c r="AY71" s="2">
        <v>-999</v>
      </c>
      <c r="AZ71" s="2">
        <v>-999</v>
      </c>
      <c r="BA71" s="2">
        <v>-999</v>
      </c>
      <c r="BB71" s="2">
        <v>-999</v>
      </c>
      <c r="BC71" s="2">
        <v>-999</v>
      </c>
      <c r="BD71" s="2">
        <v>-999</v>
      </c>
      <c r="BE71" s="2">
        <v>-999</v>
      </c>
      <c r="BF71" s="2">
        <v>-999</v>
      </c>
      <c r="BG71" s="2">
        <v>-999</v>
      </c>
      <c r="BH71" s="2">
        <v>-999</v>
      </c>
      <c r="BI71">
        <v>0</v>
      </c>
      <c r="BJ71">
        <v>0.37589312285498833</v>
      </c>
      <c r="BK71">
        <v>0.37589312285498833</v>
      </c>
      <c r="BL71">
        <v>-999</v>
      </c>
      <c r="BM71">
        <v>42.203684327169064</v>
      </c>
      <c r="BN71">
        <f t="shared" ref="BN71:BN134" si="7">IF(BL71=-999,-999,BM71-BL71)</f>
        <v>-999</v>
      </c>
      <c r="BO71" t="s">
        <v>3748</v>
      </c>
      <c r="BP71" t="s">
        <v>3748</v>
      </c>
      <c r="BQ71">
        <v>0.58543181037583059</v>
      </c>
      <c r="BR71">
        <v>0.16071428571428573</v>
      </c>
      <c r="BS71">
        <v>0</v>
      </c>
      <c r="BT71">
        <v>0.27777777777777779</v>
      </c>
      <c r="BU71" t="s">
        <v>3748</v>
      </c>
      <c r="BY71">
        <f t="shared" ref="BY71:BY134" si="8">IF(I71=-999,-999,CC71)</f>
        <v>-999</v>
      </c>
      <c r="CA71">
        <f t="shared" ref="CA71:CA134" si="9">IF(I71=-999,-999,CD71)</f>
        <v>-999</v>
      </c>
    </row>
    <row r="72" spans="1:82" x14ac:dyDescent="0.3">
      <c r="A72">
        <v>1</v>
      </c>
      <c r="B72" t="s">
        <v>4</v>
      </c>
      <c r="C72" s="6" t="s">
        <v>70</v>
      </c>
      <c r="D72" s="6">
        <v>1131</v>
      </c>
      <c r="E72" s="32">
        <v>0</v>
      </c>
      <c r="F72" s="2" t="s">
        <v>1954</v>
      </c>
      <c r="G72" s="3">
        <v>-999</v>
      </c>
      <c r="H72" s="15">
        <v>0.37705912997859015</v>
      </c>
      <c r="I72" s="1">
        <f t="shared" ref="I72:I135" si="10">BN72</f>
        <v>-999</v>
      </c>
      <c r="J72" s="1">
        <v>-999</v>
      </c>
      <c r="K72" s="1">
        <v>-999</v>
      </c>
      <c r="L72" s="1">
        <v>-999</v>
      </c>
      <c r="M72" s="1">
        <v>-999</v>
      </c>
      <c r="N72" s="1">
        <v>-999</v>
      </c>
      <c r="O72" s="1">
        <v>-999</v>
      </c>
      <c r="P72" s="1">
        <v>-999</v>
      </c>
      <c r="Q72" s="1">
        <v>-999</v>
      </c>
      <c r="R72" s="1">
        <v>-999</v>
      </c>
      <c r="S72" s="1">
        <v>-999</v>
      </c>
      <c r="T72" s="1">
        <v>-999</v>
      </c>
      <c r="V72">
        <v>1131</v>
      </c>
      <c r="W72" s="2">
        <v>-999</v>
      </c>
      <c r="X72" s="2">
        <v>1.0115250853868744E-2</v>
      </c>
      <c r="Y72" s="2">
        <v>-999</v>
      </c>
      <c r="Z72" s="2">
        <v>-999</v>
      </c>
      <c r="AA72" s="2">
        <v>-999</v>
      </c>
      <c r="AB72" s="2">
        <v>-999</v>
      </c>
      <c r="AC72" s="2">
        <v>-999</v>
      </c>
      <c r="AD72" s="2">
        <v>-999</v>
      </c>
      <c r="AE72" s="2">
        <v>-999</v>
      </c>
      <c r="AF72" s="2">
        <v>-999</v>
      </c>
      <c r="AG72" s="2">
        <v>-999</v>
      </c>
      <c r="AH72" s="2">
        <v>-999</v>
      </c>
      <c r="AI72" s="2">
        <v>-999</v>
      </c>
      <c r="AJ72" s="2">
        <v>-999</v>
      </c>
      <c r="AK72" s="2">
        <v>-999</v>
      </c>
      <c r="AL72" s="2">
        <v>-999</v>
      </c>
      <c r="AM72" s="2">
        <v>-999</v>
      </c>
      <c r="AN72" s="2">
        <v>-999</v>
      </c>
      <c r="AO72" s="2">
        <v>-999</v>
      </c>
      <c r="AP72" s="2">
        <v>-999</v>
      </c>
      <c r="AQ72" s="2">
        <v>-999</v>
      </c>
      <c r="AR72" s="2">
        <v>-999</v>
      </c>
      <c r="AS72" s="2">
        <v>-999</v>
      </c>
      <c r="AT72" s="2">
        <v>-999</v>
      </c>
      <c r="AU72" s="2">
        <v>-999</v>
      </c>
      <c r="AV72" s="2">
        <v>-999</v>
      </c>
      <c r="AW72" s="2">
        <v>-999</v>
      </c>
      <c r="AX72" s="2">
        <v>-999</v>
      </c>
      <c r="AY72" s="2">
        <v>-999</v>
      </c>
      <c r="AZ72" s="2">
        <v>-999</v>
      </c>
      <c r="BA72" s="2">
        <v>-999</v>
      </c>
      <c r="BB72" s="2">
        <v>-999</v>
      </c>
      <c r="BC72" s="2">
        <v>-999</v>
      </c>
      <c r="BD72" s="2">
        <v>-999</v>
      </c>
      <c r="BE72" s="2">
        <v>-999</v>
      </c>
      <c r="BF72" s="2">
        <v>-999</v>
      </c>
      <c r="BG72" s="2">
        <v>-999</v>
      </c>
      <c r="BH72" s="2">
        <v>-999</v>
      </c>
      <c r="BI72">
        <v>0</v>
      </c>
      <c r="BJ72">
        <v>0.37705912997859015</v>
      </c>
      <c r="BK72">
        <v>0.37705912997859015</v>
      </c>
      <c r="BL72">
        <v>-999</v>
      </c>
      <c r="BM72">
        <v>30.512559671713557</v>
      </c>
      <c r="BN72">
        <f t="shared" si="7"/>
        <v>-999</v>
      </c>
      <c r="BO72" t="s">
        <v>3748</v>
      </c>
      <c r="BP72" t="s">
        <v>3748</v>
      </c>
      <c r="BQ72">
        <v>0.45219841700465674</v>
      </c>
      <c r="BR72">
        <v>5.9523809523809521E-2</v>
      </c>
      <c r="BS72">
        <v>0</v>
      </c>
      <c r="BT72">
        <v>0.27777777777777779</v>
      </c>
      <c r="BU72" t="s">
        <v>3748</v>
      </c>
      <c r="BY72">
        <f t="shared" si="8"/>
        <v>-999</v>
      </c>
      <c r="CA72">
        <f t="shared" si="9"/>
        <v>-999</v>
      </c>
    </row>
    <row r="73" spans="1:82" x14ac:dyDescent="0.3">
      <c r="A73">
        <v>0</v>
      </c>
      <c r="B73" t="s">
        <v>4</v>
      </c>
      <c r="C73" s="6" t="s">
        <v>71</v>
      </c>
      <c r="D73" s="6">
        <v>1133</v>
      </c>
      <c r="E73" s="2">
        <f t="shared" ref="E73:E94" si="11">BO73</f>
        <v>0.58440005962672392</v>
      </c>
      <c r="F73" s="2" t="s">
        <v>1939</v>
      </c>
      <c r="G73" s="12">
        <v>855</v>
      </c>
      <c r="H73" s="15">
        <v>0.37381866707533762</v>
      </c>
      <c r="I73" s="1">
        <f t="shared" si="10"/>
        <v>-9.5836937366070742</v>
      </c>
      <c r="J73" s="1">
        <v>2.5462954152999999</v>
      </c>
      <c r="K73" s="1">
        <v>188.924141241</v>
      </c>
      <c r="L73" s="2">
        <v>0.14165567767999998</v>
      </c>
      <c r="M73" s="18">
        <v>0</v>
      </c>
      <c r="N73" s="7">
        <v>0</v>
      </c>
      <c r="O73" s="2">
        <v>2.654696505034496E-2</v>
      </c>
      <c r="P73" s="3">
        <v>9447.5975871080045</v>
      </c>
      <c r="Q73" s="3">
        <v>311.83214818722394</v>
      </c>
      <c r="R73" s="3">
        <v>2575.0302218490542</v>
      </c>
      <c r="S73" s="3">
        <v>2.1666556818931277</v>
      </c>
      <c r="T73" s="3">
        <v>985.69740343437297</v>
      </c>
      <c r="V73">
        <v>1133</v>
      </c>
      <c r="W73" s="2">
        <v>0.49538629166949455</v>
      </c>
      <c r="X73" s="2">
        <v>1.0028319938945887E-2</v>
      </c>
      <c r="Y73" s="2">
        <v>0.28137784561209078</v>
      </c>
      <c r="Z73" s="2">
        <v>0.7261407241777017</v>
      </c>
      <c r="AA73" s="2">
        <v>0.54454276525313894</v>
      </c>
      <c r="AB73" s="2">
        <v>0.34965952897662689</v>
      </c>
      <c r="AC73" s="2">
        <v>0</v>
      </c>
      <c r="AD73" s="2">
        <v>0</v>
      </c>
      <c r="AE73" s="2">
        <v>2.654696505034496E-2</v>
      </c>
      <c r="AF73">
        <v>22270.556115405496</v>
      </c>
      <c r="AG73">
        <v>16.71686104150676</v>
      </c>
      <c r="AH73">
        <v>3141.8823056717852</v>
      </c>
      <c r="AI73">
        <v>5817.5079387074975</v>
      </c>
      <c r="AJ73">
        <v>0.30100820728091127</v>
      </c>
      <c r="AK73">
        <v>24845.58633725455</v>
      </c>
      <c r="AL73">
        <v>18.883516723399886</v>
      </c>
      <c r="AM73">
        <v>3549.0985367884423</v>
      </c>
      <c r="AN73">
        <v>6395.9891110252138</v>
      </c>
      <c r="AO73">
        <v>0.33827392181368937</v>
      </c>
      <c r="AP73">
        <v>2575.0302218490542</v>
      </c>
      <c r="AQ73">
        <v>2.1666556818931255</v>
      </c>
      <c r="AR73">
        <v>407.21623111665713</v>
      </c>
      <c r="AS73">
        <v>578.4811723177163</v>
      </c>
      <c r="AT73">
        <v>3.7265714532778105E-2</v>
      </c>
      <c r="AU73" s="3">
        <v>1775581.4905210785</v>
      </c>
      <c r="AV73" s="3">
        <v>58605.733930306866</v>
      </c>
      <c r="AW73">
        <v>32998.606464986995</v>
      </c>
      <c r="AX73">
        <v>6201758.0990296556</v>
      </c>
      <c r="AY73">
        <v>1089.1685686531862</v>
      </c>
      <c r="AZ73">
        <v>204698.34079267981</v>
      </c>
      <c r="BA73">
        <v>42446.204052094996</v>
      </c>
      <c r="BB73">
        <v>7977339.5895507336</v>
      </c>
      <c r="BC73">
        <v>1401.0007168404102</v>
      </c>
      <c r="BD73">
        <v>263304.07472298667</v>
      </c>
      <c r="BE73">
        <v>9447.5975871080045</v>
      </c>
      <c r="BF73">
        <v>1775581.4905210785</v>
      </c>
      <c r="BG73">
        <v>311.83214818722394</v>
      </c>
      <c r="BH73">
        <v>58605.733930306866</v>
      </c>
      <c r="BI73">
        <v>0.56759750237300954</v>
      </c>
      <c r="BJ73">
        <v>0.94141616944834716</v>
      </c>
      <c r="BK73">
        <v>0.37381866707533762</v>
      </c>
      <c r="BL73">
        <v>46.196063820983227</v>
      </c>
      <c r="BM73">
        <v>36.612370084376153</v>
      </c>
      <c r="BN73">
        <f t="shared" si="7"/>
        <v>-9.5836937366070742</v>
      </c>
      <c r="BO73">
        <v>0.58440005962672392</v>
      </c>
      <c r="BP73">
        <v>4.0168124420734887E-3</v>
      </c>
      <c r="BQ73">
        <v>0.19524971895564319</v>
      </c>
      <c r="BR73">
        <v>0.30357142857142855</v>
      </c>
      <c r="BS73">
        <v>6.8965517241379309E-2</v>
      </c>
      <c r="BT73">
        <v>0.33333333333333331</v>
      </c>
      <c r="BU73">
        <v>0.27445593812944091</v>
      </c>
      <c r="BV73">
        <v>0.7261407241777017</v>
      </c>
      <c r="BW73">
        <v>0.56487838719205286</v>
      </c>
      <c r="BX73">
        <v>0.34965952897662689</v>
      </c>
      <c r="BY73">
        <f t="shared" si="8"/>
        <v>0</v>
      </c>
      <c r="BZ73">
        <v>0</v>
      </c>
      <c r="CA73">
        <f t="shared" si="9"/>
        <v>1.7383742735993569E-2</v>
      </c>
      <c r="CC73">
        <v>0</v>
      </c>
      <c r="CD73">
        <v>1.7383742735993569E-2</v>
      </c>
    </row>
    <row r="74" spans="1:82" x14ac:dyDescent="0.3">
      <c r="A74">
        <v>0</v>
      </c>
      <c r="B74" t="s">
        <v>72</v>
      </c>
      <c r="C74" s="6" t="s">
        <v>73</v>
      </c>
      <c r="D74" s="6">
        <v>4001</v>
      </c>
      <c r="E74" s="2">
        <f t="shared" si="11"/>
        <v>0.468559018330448</v>
      </c>
      <c r="F74" s="2" t="s">
        <v>1936</v>
      </c>
      <c r="G74" s="12">
        <v>12194</v>
      </c>
      <c r="H74" s="15">
        <v>0.37491128439712917</v>
      </c>
      <c r="I74" s="1">
        <f t="shared" si="10"/>
        <v>-9.553266555667193</v>
      </c>
      <c r="J74" s="1">
        <v>2.4308562773400002</v>
      </c>
      <c r="K74" s="1">
        <v>48.721282354000003</v>
      </c>
      <c r="L74" s="2">
        <v>5.350306912699998E-2</v>
      </c>
      <c r="M74" s="2">
        <v>4.1409603181606202E-3</v>
      </c>
      <c r="N74" s="7">
        <v>0</v>
      </c>
      <c r="O74" s="2">
        <v>4.5374482865097869E-2</v>
      </c>
      <c r="P74" s="3">
        <v>86869.453504890014</v>
      </c>
      <c r="Q74" s="3">
        <v>2959.2096281067602</v>
      </c>
      <c r="R74" s="3">
        <v>306414.98534721683</v>
      </c>
      <c r="S74" s="3">
        <v>316.05564385988225</v>
      </c>
      <c r="T74" s="3">
        <v>56842.142172395979</v>
      </c>
      <c r="V74">
        <v>4001</v>
      </c>
      <c r="W74" s="2">
        <v>0.34060684580586753</v>
      </c>
      <c r="X74" s="2">
        <v>1.0057631252261206E-2</v>
      </c>
      <c r="Y74" s="2">
        <v>0.30740097605569472</v>
      </c>
      <c r="Z74" s="2">
        <v>0.69322032588729054</v>
      </c>
      <c r="AA74" s="2">
        <v>0.14043108331974488</v>
      </c>
      <c r="AB74" s="2">
        <v>0.13206571212776766</v>
      </c>
      <c r="AC74" s="2">
        <v>4.1409603181606202E-3</v>
      </c>
      <c r="AD74" s="2">
        <v>0</v>
      </c>
      <c r="AE74" s="2">
        <v>4.5374482865097869E-2</v>
      </c>
      <c r="AF74">
        <v>471955.90777930664</v>
      </c>
      <c r="AG74">
        <v>489.88415557967437</v>
      </c>
      <c r="AH74">
        <v>92072.211189835449</v>
      </c>
      <c r="AI74">
        <v>-3857.4009537502993</v>
      </c>
      <c r="AJ74">
        <v>1.609924216484955</v>
      </c>
      <c r="AK74">
        <v>778370.89312652347</v>
      </c>
      <c r="AL74">
        <v>805.93979943955662</v>
      </c>
      <c r="AM74">
        <v>151473.89148050101</v>
      </c>
      <c r="AN74">
        <v>-6416.9390720198944</v>
      </c>
      <c r="AO74">
        <v>2.6499612852181684</v>
      </c>
      <c r="AP74">
        <v>306414.98534721683</v>
      </c>
      <c r="AQ74">
        <v>316.05564385988225</v>
      </c>
      <c r="AR74">
        <v>59401.680290665565</v>
      </c>
      <c r="AS74">
        <v>-2559.5381182695951</v>
      </c>
      <c r="AT74">
        <v>1.0400370687332134</v>
      </c>
      <c r="AU74" s="3">
        <v>16326245.091709029</v>
      </c>
      <c r="AV74" s="3">
        <v>556153.85750638449</v>
      </c>
      <c r="AW74">
        <v>90118.463301759999</v>
      </c>
      <c r="AX74">
        <v>16936863.992932774</v>
      </c>
      <c r="AY74">
        <v>3069.8872102118398</v>
      </c>
      <c r="AZ74">
        <v>576954.6022872132</v>
      </c>
      <c r="BA74">
        <v>176987.91680665</v>
      </c>
      <c r="BB74">
        <v>33263109.084641799</v>
      </c>
      <c r="BC74">
        <v>6029.0968383186</v>
      </c>
      <c r="BD74">
        <v>1133108.4597935977</v>
      </c>
      <c r="BE74">
        <v>86869.453504890014</v>
      </c>
      <c r="BF74">
        <v>16326245.091709029</v>
      </c>
      <c r="BG74">
        <v>2959.2096281067602</v>
      </c>
      <c r="BH74">
        <v>556153.85750638449</v>
      </c>
      <c r="BI74">
        <v>0.15319650653236372</v>
      </c>
      <c r="BJ74">
        <v>0.52810779092949289</v>
      </c>
      <c r="BK74">
        <v>0.37491128439712917</v>
      </c>
      <c r="BL74">
        <v>26.327424625110403</v>
      </c>
      <c r="BM74">
        <v>16.77415806944321</v>
      </c>
      <c r="BN74">
        <f t="shared" si="7"/>
        <v>-9.553266555667193</v>
      </c>
      <c r="BO74">
        <v>0.468559018330448</v>
      </c>
      <c r="BP74">
        <v>8.6924857870550396E-4</v>
      </c>
      <c r="BQ74">
        <v>6.292325370183172E-3</v>
      </c>
      <c r="BR74">
        <v>0</v>
      </c>
      <c r="BS74">
        <v>3.4482758620689655E-2</v>
      </c>
      <c r="BT74">
        <v>0.77777777777777779</v>
      </c>
      <c r="BU74">
        <v>0.27358457050031992</v>
      </c>
      <c r="BV74">
        <v>0.69322032588729054</v>
      </c>
      <c r="BW74">
        <v>0.14567539763459014</v>
      </c>
      <c r="BX74">
        <v>0.13206571212776766</v>
      </c>
      <c r="BY74">
        <f t="shared" si="8"/>
        <v>0.11620529450706529</v>
      </c>
      <c r="BZ74">
        <v>0</v>
      </c>
      <c r="CA74">
        <f t="shared" si="9"/>
        <v>8.1631910441464145E-2</v>
      </c>
      <c r="CC74">
        <v>0.11620529450706529</v>
      </c>
      <c r="CD74">
        <v>8.1631910441464145E-2</v>
      </c>
    </row>
    <row r="75" spans="1:82" x14ac:dyDescent="0.3">
      <c r="A75">
        <v>0</v>
      </c>
      <c r="B75" t="s">
        <v>72</v>
      </c>
      <c r="C75" s="6" t="s">
        <v>74</v>
      </c>
      <c r="D75" s="6">
        <v>4003</v>
      </c>
      <c r="E75" s="2">
        <f t="shared" si="11"/>
        <v>0.44823754426759083</v>
      </c>
      <c r="F75" s="2" t="s">
        <v>1936</v>
      </c>
      <c r="G75" s="12">
        <v>37507</v>
      </c>
      <c r="H75" s="15">
        <v>0.56407637007509781</v>
      </c>
      <c r="I75" s="1">
        <f t="shared" si="10"/>
        <v>-7.8622758315449435</v>
      </c>
      <c r="J75" s="1">
        <v>2.1857658092399999</v>
      </c>
      <c r="K75" s="1">
        <v>105.34222567499999</v>
      </c>
      <c r="L75" s="2">
        <v>8.1492261268000021E-2</v>
      </c>
      <c r="M75" s="2">
        <v>1.1906338260206763E-2</v>
      </c>
      <c r="N75" s="7">
        <v>0</v>
      </c>
      <c r="O75" s="2">
        <v>1.5635424838244288E-2</v>
      </c>
      <c r="P75" s="3">
        <v>-14408.937283160001</v>
      </c>
      <c r="Q75" s="3">
        <v>-490.84072960944133</v>
      </c>
      <c r="R75" s="3">
        <v>-19084.406160785758</v>
      </c>
      <c r="S75" s="3">
        <v>-20.284858247003864</v>
      </c>
      <c r="T75" s="3">
        <v>-4474.0824828887562</v>
      </c>
      <c r="V75">
        <v>4003</v>
      </c>
      <c r="W75" s="2">
        <v>0.37345832104085452</v>
      </c>
      <c r="X75" s="2">
        <v>1.5132305599849273E-2</v>
      </c>
      <c r="Y75" s="2">
        <v>0.2904431760051765</v>
      </c>
      <c r="Z75" s="2">
        <v>0.62332656221563976</v>
      </c>
      <c r="AA75" s="2">
        <v>0.30363164013967636</v>
      </c>
      <c r="AB75" s="2">
        <v>0.20115357292334055</v>
      </c>
      <c r="AC75" s="2">
        <v>1.1906338260206763E-2</v>
      </c>
      <c r="AD75" s="2">
        <v>0</v>
      </c>
      <c r="AE75" s="2">
        <v>1.5635424838244288E-2</v>
      </c>
      <c r="AF75">
        <v>383811.98076545476</v>
      </c>
      <c r="AG75">
        <v>405.44464948906659</v>
      </c>
      <c r="AH75">
        <v>76202.067301755771</v>
      </c>
      <c r="AI75">
        <v>13594.285041455796</v>
      </c>
      <c r="AJ75">
        <v>1.3275879080336479</v>
      </c>
      <c r="AK75">
        <v>364727.574604669</v>
      </c>
      <c r="AL75">
        <v>385.15979124206268</v>
      </c>
      <c r="AM75">
        <v>72389.590961785114</v>
      </c>
      <c r="AN75">
        <v>12932.678898537692</v>
      </c>
      <c r="AO75">
        <v>1.2612513227899218</v>
      </c>
      <c r="AP75">
        <v>-19084.406160785758</v>
      </c>
      <c r="AQ75">
        <v>-20.28485824700391</v>
      </c>
      <c r="AR75">
        <v>-3812.4763399706571</v>
      </c>
      <c r="AS75">
        <v>-661.60614291810452</v>
      </c>
      <c r="AT75">
        <v>-6.6336585243726098E-2</v>
      </c>
      <c r="AU75" s="3">
        <v>-2708015.6729970905</v>
      </c>
      <c r="AV75" s="3">
        <v>-92248.606722798402</v>
      </c>
      <c r="AW75">
        <v>188356.08250273002</v>
      </c>
      <c r="AX75">
        <v>35399642.145563081</v>
      </c>
      <c r="AY75">
        <v>6416.3536245013202</v>
      </c>
      <c r="AZ75">
        <v>1205889.5001887782</v>
      </c>
      <c r="BA75">
        <v>173947.14521957003</v>
      </c>
      <c r="BB75">
        <v>32691626.47256599</v>
      </c>
      <c r="BC75">
        <v>5925.5128948918791</v>
      </c>
      <c r="BD75">
        <v>1113640.8934659797</v>
      </c>
      <c r="BE75">
        <v>-14408.937283160001</v>
      </c>
      <c r="BF75">
        <v>-2708015.6729970905</v>
      </c>
      <c r="BG75">
        <v>-490.84072960944133</v>
      </c>
      <c r="BH75">
        <v>-92248.606722798402</v>
      </c>
      <c r="BI75">
        <v>0.69610172860773123</v>
      </c>
      <c r="BJ75">
        <v>1.260178098682829</v>
      </c>
      <c r="BK75">
        <v>0.56407637007509781</v>
      </c>
      <c r="BL75">
        <v>21.849382810403611</v>
      </c>
      <c r="BM75">
        <v>13.987106978858668</v>
      </c>
      <c r="BN75">
        <f t="shared" si="7"/>
        <v>-7.8622758315449435</v>
      </c>
      <c r="BO75">
        <v>0.44823754426759083</v>
      </c>
      <c r="BP75">
        <v>3.7784333742506651E-3</v>
      </c>
      <c r="BQ75">
        <v>1.0185163651499672E-2</v>
      </c>
      <c r="BR75">
        <v>2.3809523809523808E-2</v>
      </c>
      <c r="BS75">
        <v>0</v>
      </c>
      <c r="BT75">
        <v>0.66666666666666663</v>
      </c>
      <c r="BU75">
        <v>0.22515831040559139</v>
      </c>
      <c r="BV75">
        <v>0.62332656221563976</v>
      </c>
      <c r="BW75">
        <v>0.31497058105775555</v>
      </c>
      <c r="BX75">
        <v>0.20115357292334055</v>
      </c>
      <c r="BY75">
        <f t="shared" si="8"/>
        <v>7.5480403880779631E-2</v>
      </c>
      <c r="BZ75">
        <v>0</v>
      </c>
      <c r="CA75">
        <f t="shared" si="9"/>
        <v>1.9718703040358287E-2</v>
      </c>
      <c r="CC75">
        <v>7.5480403880779631E-2</v>
      </c>
      <c r="CD75">
        <v>1.9718703040358287E-2</v>
      </c>
    </row>
    <row r="76" spans="1:82" x14ac:dyDescent="0.3">
      <c r="A76">
        <v>0</v>
      </c>
      <c r="B76" t="s">
        <v>72</v>
      </c>
      <c r="C76" s="6" t="s">
        <v>75</v>
      </c>
      <c r="D76" s="6">
        <v>4005</v>
      </c>
      <c r="E76" s="2">
        <f t="shared" si="11"/>
        <v>0.5371592987349072</v>
      </c>
      <c r="F76" s="2" t="s">
        <v>1938</v>
      </c>
      <c r="G76" s="12">
        <v>51368</v>
      </c>
      <c r="H76" s="15">
        <v>0.37506171422171564</v>
      </c>
      <c r="I76" s="1">
        <f t="shared" si="10"/>
        <v>-9.5508489079200558</v>
      </c>
      <c r="J76" s="1">
        <v>2.3505203860899999</v>
      </c>
      <c r="K76" s="1">
        <v>89.874981072099999</v>
      </c>
      <c r="L76" s="2">
        <v>0.13976193126800007</v>
      </c>
      <c r="M76" s="2">
        <v>1.0645776230662459E-2</v>
      </c>
      <c r="N76" s="7">
        <v>0</v>
      </c>
      <c r="O76" s="2">
        <v>0.16840266893768102</v>
      </c>
      <c r="P76" s="3">
        <v>156051.06746172</v>
      </c>
      <c r="Q76" s="3">
        <v>5315.8826569924786</v>
      </c>
      <c r="R76" s="3">
        <v>448616.03382705175</v>
      </c>
      <c r="S76" s="3">
        <v>467.04689726404501</v>
      </c>
      <c r="T76" s="3">
        <v>93969.168541515653</v>
      </c>
      <c r="V76">
        <v>4005</v>
      </c>
      <c r="W76" s="2">
        <v>0.44787181506799928</v>
      </c>
      <c r="X76" s="2">
        <v>1.0061666787514474E-2</v>
      </c>
      <c r="Y76" s="2">
        <v>0.28893090628424389</v>
      </c>
      <c r="Z76" s="2">
        <v>0.67031050878625187</v>
      </c>
      <c r="AA76" s="2">
        <v>0.25904985143028303</v>
      </c>
      <c r="AB76" s="2">
        <v>0.3449850500622208</v>
      </c>
      <c r="AC76" s="2">
        <v>1.0645776230662459E-2</v>
      </c>
      <c r="AD76" s="2">
        <v>0</v>
      </c>
      <c r="AE76" s="2">
        <v>0.16840266893768102</v>
      </c>
      <c r="AF76">
        <v>773754.05144547252</v>
      </c>
      <c r="AG76">
        <v>806.46643984631874</v>
      </c>
      <c r="AH76">
        <v>151572.87191536551</v>
      </c>
      <c r="AI76">
        <v>10637.257886151085</v>
      </c>
      <c r="AJ76">
        <v>2.6480421459030725</v>
      </c>
      <c r="AK76">
        <v>1222370.0852725243</v>
      </c>
      <c r="AL76">
        <v>1273.5133371103636</v>
      </c>
      <c r="AM76">
        <v>239352.89107023837</v>
      </c>
      <c r="AN76">
        <v>16826.407272793884</v>
      </c>
      <c r="AO76">
        <v>4.1819621413786381</v>
      </c>
      <c r="AP76">
        <v>448616.03382705175</v>
      </c>
      <c r="AQ76">
        <v>467.0468972640449</v>
      </c>
      <c r="AR76">
        <v>87780.019154872862</v>
      </c>
      <c r="AS76">
        <v>6189.1493866427991</v>
      </c>
      <c r="AT76">
        <v>1.5339199954755656</v>
      </c>
      <c r="AU76" s="3">
        <v>29328237.618755657</v>
      </c>
      <c r="AV76" s="3">
        <v>999066.98655516643</v>
      </c>
      <c r="AW76">
        <v>275119.88699645002</v>
      </c>
      <c r="AX76">
        <v>51706031.562112816</v>
      </c>
      <c r="AY76">
        <v>9371.9643169817991</v>
      </c>
      <c r="AZ76">
        <v>1761366.9737335593</v>
      </c>
      <c r="BA76">
        <v>431170.95445816999</v>
      </c>
      <c r="BB76">
        <v>81034269.180868462</v>
      </c>
      <c r="BC76">
        <v>14687.846973974278</v>
      </c>
      <c r="BD76">
        <v>2760433.9602887258</v>
      </c>
      <c r="BE76">
        <v>156051.06746172</v>
      </c>
      <c r="BF76">
        <v>29328237.618755657</v>
      </c>
      <c r="BG76">
        <v>5315.8826569924786</v>
      </c>
      <c r="BH76">
        <v>999066.98655516643</v>
      </c>
      <c r="BI76">
        <v>0.25462544766286122</v>
      </c>
      <c r="BJ76">
        <v>0.62968716188457685</v>
      </c>
      <c r="BK76">
        <v>0.37506171422171564</v>
      </c>
      <c r="BL76">
        <v>29.070625980472332</v>
      </c>
      <c r="BM76">
        <v>19.519777072552277</v>
      </c>
      <c r="BN76">
        <f t="shared" si="7"/>
        <v>-9.5508489079200558</v>
      </c>
      <c r="BO76">
        <v>0.5371592987349072</v>
      </c>
      <c r="BP76">
        <v>1.6562875219648821E-3</v>
      </c>
      <c r="BQ76">
        <v>5.1585839006495467E-3</v>
      </c>
      <c r="BR76">
        <v>0.13095238095238096</v>
      </c>
      <c r="BS76">
        <v>0</v>
      </c>
      <c r="BT76">
        <v>0.72222222222222221</v>
      </c>
      <c r="BU76">
        <v>0.27351533437918085</v>
      </c>
      <c r="BV76">
        <v>0.67031050878625187</v>
      </c>
      <c r="BW76">
        <v>0.26872391227207781</v>
      </c>
      <c r="BX76">
        <v>0.3449850500622208</v>
      </c>
      <c r="BY76">
        <f t="shared" si="8"/>
        <v>6.1694505831720738E-2</v>
      </c>
      <c r="BZ76">
        <v>0</v>
      </c>
      <c r="CA76">
        <f t="shared" si="9"/>
        <v>0.12252396757550713</v>
      </c>
      <c r="CC76">
        <v>6.1694505831720738E-2</v>
      </c>
      <c r="CD76">
        <v>0.12252396757550713</v>
      </c>
    </row>
    <row r="77" spans="1:82" x14ac:dyDescent="0.3">
      <c r="A77">
        <v>0</v>
      </c>
      <c r="B77" t="s">
        <v>72</v>
      </c>
      <c r="C77" s="6" t="s">
        <v>76</v>
      </c>
      <c r="D77" s="6">
        <v>4007</v>
      </c>
      <c r="E77" s="2">
        <f t="shared" si="11"/>
        <v>0.51278360609287732</v>
      </c>
      <c r="F77" s="2" t="s">
        <v>1937</v>
      </c>
      <c r="G77" s="12">
        <v>13822</v>
      </c>
      <c r="H77" s="15">
        <v>0.37394256631588202</v>
      </c>
      <c r="I77" s="1">
        <f t="shared" si="10"/>
        <v>-8.1224923784840168</v>
      </c>
      <c r="J77" s="1">
        <v>2.2959680682400001</v>
      </c>
      <c r="K77" s="1">
        <v>138.55142739999999</v>
      </c>
      <c r="L77" s="2">
        <v>9.4279560660999961E-2</v>
      </c>
      <c r="M77" s="2">
        <v>1.7723738876816414E-2</v>
      </c>
      <c r="N77" s="7">
        <v>0</v>
      </c>
      <c r="O77" s="2">
        <v>0.12258612690769677</v>
      </c>
      <c r="P77" s="3">
        <v>6727.7775533599852</v>
      </c>
      <c r="Q77" s="3">
        <v>229.18187358623993</v>
      </c>
      <c r="R77" s="3">
        <v>-3104.405273856828</v>
      </c>
      <c r="S77" s="3">
        <v>-3.193232350947389</v>
      </c>
      <c r="T77" s="3">
        <v>-727.93936253672291</v>
      </c>
      <c r="V77">
        <v>4007</v>
      </c>
      <c r="W77" s="2">
        <v>0.44059479897713116</v>
      </c>
      <c r="X77" s="2">
        <v>1.003164374627229E-2</v>
      </c>
      <c r="Y77" s="2">
        <v>0.28674948985390525</v>
      </c>
      <c r="Z77" s="2">
        <v>0.65475353163774463</v>
      </c>
      <c r="AA77" s="2">
        <v>0.39935170227886208</v>
      </c>
      <c r="AB77" s="2">
        <v>0.23271744071789452</v>
      </c>
      <c r="AC77" s="2">
        <v>1.7723738876816414E-2</v>
      </c>
      <c r="AD77" s="2">
        <v>0</v>
      </c>
      <c r="AE77" s="2">
        <v>0.12258612690769677</v>
      </c>
      <c r="AF77">
        <v>340250.71599009342</v>
      </c>
      <c r="AG77">
        <v>360.02936212370719</v>
      </c>
      <c r="AH77">
        <v>67666.404570221785</v>
      </c>
      <c r="AI77">
        <v>12761.228772411796</v>
      </c>
      <c r="AJ77">
        <v>1.1784747192997773</v>
      </c>
      <c r="AK77">
        <v>337146.31071623659</v>
      </c>
      <c r="AL77">
        <v>356.83612977275988</v>
      </c>
      <c r="AM77">
        <v>67066.246430698462</v>
      </c>
      <c r="AN77">
        <v>12633.447549398405</v>
      </c>
      <c r="AO77">
        <v>1.1679607140882193</v>
      </c>
      <c r="AP77">
        <v>-3104.405273856828</v>
      </c>
      <c r="AQ77">
        <v>-3.1932323509473122</v>
      </c>
      <c r="AR77">
        <v>-600.15813952332246</v>
      </c>
      <c r="AS77">
        <v>-127.78122301339135</v>
      </c>
      <c r="AT77">
        <v>-1.0514005211557986E-2</v>
      </c>
      <c r="AU77" s="3">
        <v>1264418.5133784756</v>
      </c>
      <c r="AV77" s="3">
        <v>43072.441321797931</v>
      </c>
      <c r="AW77">
        <v>92613.345620150008</v>
      </c>
      <c r="AX77">
        <v>17405752.175850991</v>
      </c>
      <c r="AY77">
        <v>3154.8754250526003</v>
      </c>
      <c r="AZ77">
        <v>592927.28738438571</v>
      </c>
      <c r="BA77">
        <v>99341.123173509986</v>
      </c>
      <c r="BB77">
        <v>18670170.689229466</v>
      </c>
      <c r="BC77">
        <v>3384.0572986388402</v>
      </c>
      <c r="BD77">
        <v>635999.72870618361</v>
      </c>
      <c r="BE77">
        <v>6727.7775533599852</v>
      </c>
      <c r="BF77">
        <v>1264418.5133784756</v>
      </c>
      <c r="BG77">
        <v>229.18187358623993</v>
      </c>
      <c r="BH77">
        <v>43072.441321797931</v>
      </c>
      <c r="BI77">
        <v>0.40552903227442699</v>
      </c>
      <c r="BJ77">
        <v>0.77947159859030901</v>
      </c>
      <c r="BK77">
        <v>0.37394256631588202</v>
      </c>
      <c r="BL77">
        <v>23.910902912169639</v>
      </c>
      <c r="BM77">
        <v>15.788410533685623</v>
      </c>
      <c r="BN77">
        <f t="shared" si="7"/>
        <v>-8.1224923784840168</v>
      </c>
      <c r="BO77">
        <v>0.51278360609287732</v>
      </c>
      <c r="BP77">
        <v>2.5181808081937841E-3</v>
      </c>
      <c r="BQ77">
        <v>4.6477520832606325E-3</v>
      </c>
      <c r="BR77">
        <v>1.1904761904761904E-2</v>
      </c>
      <c r="BS77">
        <v>0</v>
      </c>
      <c r="BT77">
        <v>0.61111111111111116</v>
      </c>
      <c r="BU77">
        <v>0.23261034074689602</v>
      </c>
      <c r="BV77">
        <v>0.65475353163774463</v>
      </c>
      <c r="BW77">
        <v>0.4142652513266204</v>
      </c>
      <c r="BX77">
        <v>0.23271744071789452</v>
      </c>
      <c r="BY77">
        <f t="shared" si="8"/>
        <v>0.18652224235393078</v>
      </c>
      <c r="BZ77">
        <v>0</v>
      </c>
      <c r="CA77">
        <f t="shared" si="9"/>
        <v>0.13104394735901906</v>
      </c>
      <c r="CC77">
        <v>0.18652224235393078</v>
      </c>
      <c r="CD77">
        <v>0.13104394735901906</v>
      </c>
    </row>
    <row r="78" spans="1:82" x14ac:dyDescent="0.3">
      <c r="A78">
        <v>0</v>
      </c>
      <c r="B78" t="s">
        <v>72</v>
      </c>
      <c r="C78" s="8" t="s">
        <v>77</v>
      </c>
      <c r="D78" s="8">
        <v>4009</v>
      </c>
      <c r="E78" s="2">
        <f t="shared" si="11"/>
        <v>0.48867534533890344</v>
      </c>
      <c r="F78" s="2" t="s">
        <v>1937</v>
      </c>
      <c r="G78" s="12">
        <v>11133</v>
      </c>
      <c r="H78" s="15">
        <v>0.37428701521580254</v>
      </c>
      <c r="I78" s="1">
        <f t="shared" si="10"/>
        <v>-8.6022691508692173</v>
      </c>
      <c r="J78" s="1">
        <v>2.2748496028799998</v>
      </c>
      <c r="K78" s="1">
        <v>101.108898912</v>
      </c>
      <c r="L78" s="2">
        <v>4.0497649859000007E-2</v>
      </c>
      <c r="M78" s="2">
        <v>1.4903178505142932E-2</v>
      </c>
      <c r="N78" s="7">
        <v>0</v>
      </c>
      <c r="O78" s="2">
        <v>7.8279917676513083E-3</v>
      </c>
      <c r="P78" s="3">
        <v>14681.068326270997</v>
      </c>
      <c r="Q78" s="3">
        <v>500.11087890116409</v>
      </c>
      <c r="R78" s="3">
        <v>198964.02250003302</v>
      </c>
      <c r="S78" s="3">
        <v>210.33451929391973</v>
      </c>
      <c r="T78" s="3">
        <v>41780.521874858096</v>
      </c>
      <c r="V78">
        <v>4009</v>
      </c>
      <c r="W78" s="2">
        <v>0.35045306338318544</v>
      </c>
      <c r="X78" s="2">
        <v>1.0040884172380613E-2</v>
      </c>
      <c r="Y78" s="2">
        <v>0.29832009728206743</v>
      </c>
      <c r="Z78" s="2">
        <v>0.64873106557277482</v>
      </c>
      <c r="AA78" s="2">
        <v>0.29142977198983794</v>
      </c>
      <c r="AB78" s="2">
        <v>9.9963442385603535E-2</v>
      </c>
      <c r="AC78" s="2">
        <v>1.4903178505142932E-2</v>
      </c>
      <c r="AD78" s="2">
        <v>0</v>
      </c>
      <c r="AE78" s="2">
        <v>7.8279917676513083E-3</v>
      </c>
      <c r="AF78">
        <v>803015.11824495951</v>
      </c>
      <c r="AG78">
        <v>844.44939834294212</v>
      </c>
      <c r="AH78">
        <v>158711.65143391865</v>
      </c>
      <c r="AI78">
        <v>9229.9174461495295</v>
      </c>
      <c r="AJ78">
        <v>2.7676446343643173</v>
      </c>
      <c r="AK78">
        <v>1001979.1407449925</v>
      </c>
      <c r="AL78">
        <v>1054.783917636862</v>
      </c>
      <c r="AM78">
        <v>198243.37349589626</v>
      </c>
      <c r="AN78">
        <v>11478.717259030009</v>
      </c>
      <c r="AO78">
        <v>3.4562585326512107</v>
      </c>
      <c r="AP78">
        <v>198964.02250003302</v>
      </c>
      <c r="AQ78">
        <v>210.33451929391993</v>
      </c>
      <c r="AR78">
        <v>39531.722061977605</v>
      </c>
      <c r="AS78">
        <v>2248.7998128804793</v>
      </c>
      <c r="AT78">
        <v>0.68861389828689346</v>
      </c>
      <c r="AU78" s="3">
        <v>2759159.981239371</v>
      </c>
      <c r="AV78" s="3">
        <v>93990.83858068478</v>
      </c>
      <c r="AW78">
        <v>66838.212119889009</v>
      </c>
      <c r="AX78">
        <v>12561573.585811941</v>
      </c>
      <c r="AY78">
        <v>2276.844999600276</v>
      </c>
      <c r="AZ78">
        <v>427910.24922487588</v>
      </c>
      <c r="BA78">
        <v>81519.280446160003</v>
      </c>
      <c r="BB78">
        <v>15320733.56705131</v>
      </c>
      <c r="BC78">
        <v>2776.9558785014401</v>
      </c>
      <c r="BD78">
        <v>521901.08780556067</v>
      </c>
      <c r="BE78">
        <v>14681.068326270997</v>
      </c>
      <c r="BF78">
        <v>2759159.981239371</v>
      </c>
      <c r="BG78">
        <v>500.11087890116409</v>
      </c>
      <c r="BH78">
        <v>93990.83858068478</v>
      </c>
      <c r="BI78">
        <v>0.30049144236191827</v>
      </c>
      <c r="BJ78">
        <v>0.67477845757772081</v>
      </c>
      <c r="BK78">
        <v>0.37428701521580254</v>
      </c>
      <c r="BL78">
        <v>24.063253703895391</v>
      </c>
      <c r="BM78">
        <v>15.460984553026174</v>
      </c>
      <c r="BN78">
        <f t="shared" si="7"/>
        <v>-8.6022691508692173</v>
      </c>
      <c r="BO78">
        <v>0.48867534533890344</v>
      </c>
      <c r="BP78">
        <v>1.7782112894353158E-3</v>
      </c>
      <c r="BQ78">
        <v>6.9407310832819919E-3</v>
      </c>
      <c r="BR78">
        <v>0</v>
      </c>
      <c r="BS78">
        <v>0</v>
      </c>
      <c r="BT78">
        <v>0.72222222222222221</v>
      </c>
      <c r="BU78">
        <v>0.24635009368314892</v>
      </c>
      <c r="BV78">
        <v>0.64873106557277482</v>
      </c>
      <c r="BW78">
        <v>0.3023130414832344</v>
      </c>
      <c r="BX78">
        <v>9.9963442385603535E-2</v>
      </c>
      <c r="BY78">
        <f t="shared" si="8"/>
        <v>0.31446785969476188</v>
      </c>
      <c r="BZ78">
        <v>0</v>
      </c>
      <c r="CA78">
        <f t="shared" si="9"/>
        <v>1.9399983011244126E-2</v>
      </c>
      <c r="CC78">
        <v>0.31446785969476188</v>
      </c>
      <c r="CD78">
        <v>1.9399983011244126E-2</v>
      </c>
    </row>
    <row r="79" spans="1:82" x14ac:dyDescent="0.3">
      <c r="A79">
        <v>0</v>
      </c>
      <c r="B79" t="s">
        <v>72</v>
      </c>
      <c r="C79" s="6" t="s">
        <v>78</v>
      </c>
      <c r="D79" s="6">
        <v>4011</v>
      </c>
      <c r="E79" s="2">
        <f t="shared" si="11"/>
        <v>0.43606142602240838</v>
      </c>
      <c r="F79" s="2" t="s">
        <v>1936</v>
      </c>
      <c r="G79" s="12">
        <v>-420</v>
      </c>
      <c r="H79" s="15">
        <v>0.3741696308106584</v>
      </c>
      <c r="I79" s="1">
        <f t="shared" si="10"/>
        <v>-7.0649351726820644</v>
      </c>
      <c r="J79" s="1">
        <v>2.5408162565899999</v>
      </c>
      <c r="K79" s="1">
        <v>95.404770916999993</v>
      </c>
      <c r="L79" s="2">
        <v>5.3819072214000008E-2</v>
      </c>
      <c r="M79" s="2">
        <v>8.7664318833720919E-4</v>
      </c>
      <c r="N79" s="7">
        <v>0</v>
      </c>
      <c r="O79" s="2">
        <v>4.6300636921994308E-3</v>
      </c>
      <c r="P79" s="3">
        <v>12332.215125230001</v>
      </c>
      <c r="Q79" s="3">
        <v>420.09714879131991</v>
      </c>
      <c r="R79" s="3">
        <v>60935.402020192996</v>
      </c>
      <c r="S79" s="3">
        <v>62.062952981080656</v>
      </c>
      <c r="T79" s="3">
        <v>13897.590173901324</v>
      </c>
      <c r="V79">
        <v>4011</v>
      </c>
      <c r="W79" s="2">
        <v>0.35824421785117061</v>
      </c>
      <c r="X79" s="2">
        <v>1.0037735136566436E-2</v>
      </c>
      <c r="Y79" s="2">
        <v>0.25374392055890249</v>
      </c>
      <c r="Z79" s="2">
        <v>0.72457820309328336</v>
      </c>
      <c r="AA79" s="2">
        <v>0.27498856118770537</v>
      </c>
      <c r="AB79" s="2">
        <v>0.13284572668394518</v>
      </c>
      <c r="AC79" s="2">
        <v>8.7664318833720919E-4</v>
      </c>
      <c r="AD79" s="2">
        <v>0</v>
      </c>
      <c r="AE79" s="2">
        <v>4.6300636921994308E-3</v>
      </c>
      <c r="AF79">
        <v>82257.544975870696</v>
      </c>
      <c r="AG79">
        <v>83.745533575485339</v>
      </c>
      <c r="AH79">
        <v>15739.71390122555</v>
      </c>
      <c r="AI79">
        <v>3018.0282499162759</v>
      </c>
      <c r="AJ79">
        <v>0.27633915645949209</v>
      </c>
      <c r="AK79">
        <v>143192.94699606369</v>
      </c>
      <c r="AL79">
        <v>145.80848655656601</v>
      </c>
      <c r="AM79">
        <v>27404.25387226677</v>
      </c>
      <c r="AN79">
        <v>5251.0784527763808</v>
      </c>
      <c r="AO79">
        <v>0.48111358384647318</v>
      </c>
      <c r="AP79">
        <v>60935.402020192996</v>
      </c>
      <c r="AQ79">
        <v>62.06295298108067</v>
      </c>
      <c r="AR79">
        <v>11664.53997104122</v>
      </c>
      <c r="AS79">
        <v>2233.0502028601049</v>
      </c>
      <c r="AT79">
        <v>0.20477442738698109</v>
      </c>
      <c r="AU79" s="3">
        <v>2317716.5106357262</v>
      </c>
      <c r="AV79" s="3">
        <v>78953.058143840666</v>
      </c>
      <c r="AW79">
        <v>15489.721420619002</v>
      </c>
      <c r="AX79">
        <v>2911138.243791135</v>
      </c>
      <c r="AY79">
        <v>527.65766233359602</v>
      </c>
      <c r="AZ79">
        <v>99167.981058976031</v>
      </c>
      <c r="BA79">
        <v>27821.936545849003</v>
      </c>
      <c r="BB79">
        <v>5228854.7544268612</v>
      </c>
      <c r="BC79">
        <v>947.75481112491593</v>
      </c>
      <c r="BD79">
        <v>178121.0392028167</v>
      </c>
      <c r="BE79">
        <v>12332.215125230001</v>
      </c>
      <c r="BF79">
        <v>2317716.5106357262</v>
      </c>
      <c r="BG79">
        <v>420.09714879131991</v>
      </c>
      <c r="BH79">
        <v>78953.058143840666</v>
      </c>
      <c r="BI79">
        <v>0.18376232829031852</v>
      </c>
      <c r="BJ79">
        <v>0.55793195910097693</v>
      </c>
      <c r="BK79">
        <v>0.3741696308106584</v>
      </c>
      <c r="BL79">
        <v>22.895914351687903</v>
      </c>
      <c r="BM79">
        <v>15.830979179005839</v>
      </c>
      <c r="BN79">
        <f t="shared" si="7"/>
        <v>-7.0649351726820644</v>
      </c>
      <c r="BO79">
        <v>0.43606142602240838</v>
      </c>
      <c r="BP79">
        <v>9.7036468304879399E-4</v>
      </c>
      <c r="BQ79">
        <v>4.6771268393578621E-3</v>
      </c>
      <c r="BR79">
        <v>0</v>
      </c>
      <c r="BS79">
        <v>0</v>
      </c>
      <c r="BT79">
        <v>0.66666666666666663</v>
      </c>
      <c r="BU79">
        <v>0.20232422528650323</v>
      </c>
      <c r="BV79">
        <v>0.72457820309328336</v>
      </c>
      <c r="BW79">
        <v>0.28525784355571099</v>
      </c>
      <c r="BX79">
        <v>0.13284572668394518</v>
      </c>
      <c r="BY79">
        <f t="shared" si="8"/>
        <v>7.5336656300941315E-2</v>
      </c>
      <c r="BZ79">
        <v>0</v>
      </c>
      <c r="CA79">
        <f t="shared" si="9"/>
        <v>8.5859778552911555E-3</v>
      </c>
      <c r="CC79">
        <v>7.5336656300941315E-2</v>
      </c>
      <c r="CD79">
        <v>8.5859778552911555E-3</v>
      </c>
    </row>
    <row r="80" spans="1:82" x14ac:dyDescent="0.3">
      <c r="A80">
        <v>0</v>
      </c>
      <c r="B80" t="s">
        <v>72</v>
      </c>
      <c r="C80" s="6" t="s">
        <v>79</v>
      </c>
      <c r="D80" s="6">
        <v>4012</v>
      </c>
      <c r="E80" s="2">
        <f t="shared" si="11"/>
        <v>0.27652242112148911</v>
      </c>
      <c r="F80" s="2" t="s">
        <v>1933</v>
      </c>
      <c r="G80" s="12">
        <v>6147</v>
      </c>
      <c r="H80" s="15">
        <v>0.37513627453244092</v>
      </c>
      <c r="I80" s="1">
        <f t="shared" si="10"/>
        <v>-8.0446256438862065</v>
      </c>
      <c r="J80" s="1">
        <v>2.22175904204</v>
      </c>
      <c r="K80" s="1">
        <v>47.910341737300001</v>
      </c>
      <c r="L80" s="2">
        <v>1.069486432559999E-2</v>
      </c>
      <c r="M80" s="2">
        <v>2.7534277137093903E-3</v>
      </c>
      <c r="N80" s="7">
        <v>0</v>
      </c>
      <c r="O80" s="2">
        <v>1.0937235616205569E-3</v>
      </c>
      <c r="P80" s="3">
        <v>20758.936594003004</v>
      </c>
      <c r="Q80" s="3">
        <v>707.15357999545222</v>
      </c>
      <c r="R80" s="3">
        <v>87187.272394938904</v>
      </c>
      <c r="S80" s="3">
        <v>91.388870826951077</v>
      </c>
      <c r="T80" s="3">
        <v>16438.055148054078</v>
      </c>
      <c r="V80">
        <v>4012</v>
      </c>
      <c r="W80" s="2">
        <v>0.28307544808026414</v>
      </c>
      <c r="X80" s="2">
        <v>1.0063666994343497E-2</v>
      </c>
      <c r="Y80" s="2">
        <v>0.29559388569323836</v>
      </c>
      <c r="Z80" s="2">
        <v>0.63359094551297579</v>
      </c>
      <c r="AA80" s="2">
        <v>0.1380936803654523</v>
      </c>
      <c r="AB80" s="2">
        <v>2.6398950496046389E-2</v>
      </c>
      <c r="AC80" s="2">
        <v>2.7534277137093903E-3</v>
      </c>
      <c r="AD80" s="2">
        <v>0</v>
      </c>
      <c r="AE80" s="2">
        <v>1.0937235616205569E-3</v>
      </c>
      <c r="AF80">
        <v>76268.066495243766</v>
      </c>
      <c r="AG80">
        <v>80.198998572958587</v>
      </c>
      <c r="AH80">
        <v>15073.153621564332</v>
      </c>
      <c r="AI80">
        <v>-638.42919195307832</v>
      </c>
      <c r="AJ80">
        <v>0.2628515478202082</v>
      </c>
      <c r="AK80">
        <v>163455.33889018267</v>
      </c>
      <c r="AL80">
        <v>171.58786939990966</v>
      </c>
      <c r="AM80">
        <v>32249.409108380387</v>
      </c>
      <c r="AN80">
        <v>-1376.6295307150551</v>
      </c>
      <c r="AO80">
        <v>0.56257568063060781</v>
      </c>
      <c r="AP80">
        <v>87187.272394938904</v>
      </c>
      <c r="AQ80">
        <v>91.388870826951077</v>
      </c>
      <c r="AR80">
        <v>17176.255486816055</v>
      </c>
      <c r="AS80">
        <v>-738.20033876197681</v>
      </c>
      <c r="AT80">
        <v>0.29972413281039961</v>
      </c>
      <c r="AU80" s="3">
        <v>3901434.5434769243</v>
      </c>
      <c r="AV80" s="3">
        <v>132902.44382434528</v>
      </c>
      <c r="AW80">
        <v>25118.953831696999</v>
      </c>
      <c r="AX80">
        <v>4720856.1831291337</v>
      </c>
      <c r="AY80">
        <v>855.67765224334789</v>
      </c>
      <c r="AZ80">
        <v>160816.05796261481</v>
      </c>
      <c r="BA80">
        <v>45877.890425700003</v>
      </c>
      <c r="BB80">
        <v>8622290.726606058</v>
      </c>
      <c r="BC80">
        <v>1562.8312322388001</v>
      </c>
      <c r="BD80">
        <v>293718.50178696011</v>
      </c>
      <c r="BE80">
        <v>20758.936594003004</v>
      </c>
      <c r="BF80">
        <v>3901434.5434769243</v>
      </c>
      <c r="BG80">
        <v>707.15357999545222</v>
      </c>
      <c r="BH80">
        <v>132902.44382434528</v>
      </c>
      <c r="BI80">
        <v>0.13352318918412898</v>
      </c>
      <c r="BJ80">
        <v>0.50865946371656989</v>
      </c>
      <c r="BK80">
        <v>0.37513627453244092</v>
      </c>
      <c r="BL80">
        <v>20.925865693604607</v>
      </c>
      <c r="BM80">
        <v>12.8812400497184</v>
      </c>
      <c r="BN80">
        <f t="shared" si="7"/>
        <v>-8.0446256438862065</v>
      </c>
      <c r="BO80">
        <v>0.27652242112148911</v>
      </c>
      <c r="BP80">
        <v>4.4711359354985072E-4</v>
      </c>
      <c r="BQ80">
        <v>8.2785720318029072E-3</v>
      </c>
      <c r="BR80">
        <v>0</v>
      </c>
      <c r="BS80">
        <v>0</v>
      </c>
      <c r="BT80">
        <v>0</v>
      </c>
      <c r="BU80">
        <v>0.23038040850151481</v>
      </c>
      <c r="BV80">
        <v>0.63359094551297579</v>
      </c>
      <c r="BW80">
        <v>0.14325070577329077</v>
      </c>
      <c r="BX80">
        <v>2.6398950496046389E-2</v>
      </c>
      <c r="BY80">
        <f t="shared" si="8"/>
        <v>0.25968808194469983</v>
      </c>
      <c r="BZ80">
        <v>0</v>
      </c>
      <c r="CA80">
        <f t="shared" si="9"/>
        <v>9.9457669280530112E-3</v>
      </c>
      <c r="CC80">
        <v>0.25968808194469983</v>
      </c>
      <c r="CD80">
        <v>9.9457669280530112E-3</v>
      </c>
    </row>
    <row r="81" spans="1:82" x14ac:dyDescent="0.3">
      <c r="A81">
        <v>0</v>
      </c>
      <c r="B81" t="s">
        <v>72</v>
      </c>
      <c r="C81" s="6" t="s">
        <v>80</v>
      </c>
      <c r="D81" s="6">
        <v>4013</v>
      </c>
      <c r="E81" s="2">
        <f t="shared" si="11"/>
        <v>0.34561086834634369</v>
      </c>
      <c r="F81" s="2" t="s">
        <v>1934</v>
      </c>
      <c r="G81" s="12">
        <v>2812483</v>
      </c>
      <c r="H81" s="15">
        <v>27.381505967962696</v>
      </c>
      <c r="I81" s="1">
        <f t="shared" si="10"/>
        <v>-8.5043223318398429</v>
      </c>
      <c r="J81" s="1">
        <v>2.30132660106</v>
      </c>
      <c r="K81" s="1">
        <v>94.548559746600006</v>
      </c>
      <c r="L81" s="2">
        <v>3.4089892289000001E-2</v>
      </c>
      <c r="M81" s="2">
        <v>0.33912057132441981</v>
      </c>
      <c r="N81" s="7">
        <v>0</v>
      </c>
      <c r="O81" s="2">
        <v>6.3719738311814617E-3</v>
      </c>
      <c r="P81" s="3">
        <v>2706736.1740838005</v>
      </c>
      <c r="Q81" s="3">
        <v>92205.020567359184</v>
      </c>
      <c r="R81" s="3">
        <v>49485228.501188233</v>
      </c>
      <c r="S81" s="3">
        <v>52188.125828182005</v>
      </c>
      <c r="T81" s="3">
        <v>12419438.401298262</v>
      </c>
      <c r="V81">
        <v>4013</v>
      </c>
      <c r="W81" s="2">
        <v>0.61208372168519465</v>
      </c>
      <c r="X81" s="2">
        <v>0.73455535114180492</v>
      </c>
      <c r="Y81" s="2">
        <v>0.30190085298369501</v>
      </c>
      <c r="Z81" s="2">
        <v>0.6562816531899669</v>
      </c>
      <c r="AA81" s="2">
        <v>0.27252067330790564</v>
      </c>
      <c r="AB81" s="2">
        <v>8.4146684946597244E-2</v>
      </c>
      <c r="AC81" s="2">
        <v>0.33912057132441981</v>
      </c>
      <c r="AD81" s="2">
        <v>0</v>
      </c>
      <c r="AE81" s="2">
        <v>6.3719738311814617E-3</v>
      </c>
      <c r="AF81">
        <v>117306251.09379901</v>
      </c>
      <c r="AG81">
        <v>123885.496714341</v>
      </c>
      <c r="AH81">
        <v>23283895.767854325</v>
      </c>
      <c r="AI81">
        <v>6159408.7254526792</v>
      </c>
      <c r="AJ81">
        <v>405.67253337455452</v>
      </c>
      <c r="AK81">
        <v>166791479.59498724</v>
      </c>
      <c r="AL81">
        <v>176073.62254252302</v>
      </c>
      <c r="AM81">
        <v>33092492.531242777</v>
      </c>
      <c r="AN81">
        <v>8770250.3633624874</v>
      </c>
      <c r="AO81">
        <v>576.61546330477177</v>
      </c>
      <c r="AP81">
        <v>49485228.501188233</v>
      </c>
      <c r="AQ81">
        <v>52188.125828182019</v>
      </c>
      <c r="AR81">
        <v>9808596.7633884512</v>
      </c>
      <c r="AS81">
        <v>2610841.6379098082</v>
      </c>
      <c r="AT81">
        <v>170.94292993021725</v>
      </c>
      <c r="AU81" s="3">
        <v>508703996.55730945</v>
      </c>
      <c r="AV81" s="3">
        <v>17329011.565429486</v>
      </c>
      <c r="AW81">
        <v>5209842.7895212006</v>
      </c>
      <c r="AX81">
        <v>979137853.86261439</v>
      </c>
      <c r="AY81">
        <v>177473.3962474608</v>
      </c>
      <c r="AZ81">
        <v>33354350.090747781</v>
      </c>
      <c r="BA81">
        <v>7916578.9636050016</v>
      </c>
      <c r="BB81">
        <v>1487841850.419924</v>
      </c>
      <c r="BC81">
        <v>269678.41681481997</v>
      </c>
      <c r="BD81">
        <v>50683361.656177267</v>
      </c>
      <c r="BE81">
        <v>2706736.1740838005</v>
      </c>
      <c r="BF81">
        <v>508703996.55730945</v>
      </c>
      <c r="BG81">
        <v>92205.020567359184</v>
      </c>
      <c r="BH81">
        <v>17329011.565429486</v>
      </c>
      <c r="BI81">
        <v>13.011913285404338</v>
      </c>
      <c r="BJ81">
        <v>40.393419253367036</v>
      </c>
      <c r="BK81">
        <v>27.381505967962696</v>
      </c>
      <c r="BL81">
        <v>21.79320549035133</v>
      </c>
      <c r="BM81">
        <v>13.288883158511487</v>
      </c>
      <c r="BN81">
        <f t="shared" si="7"/>
        <v>-8.5043223318398429</v>
      </c>
      <c r="BO81">
        <v>0.34561086834634369</v>
      </c>
      <c r="BP81">
        <v>5.4457710370490291E-2</v>
      </c>
      <c r="BQ81">
        <v>9.2534654729826311E-3</v>
      </c>
      <c r="BR81">
        <v>0.21428571428571427</v>
      </c>
      <c r="BS81">
        <v>0</v>
      </c>
      <c r="BT81">
        <v>5.5555555555555552E-2</v>
      </c>
      <c r="BU81">
        <v>0.24354511192535136</v>
      </c>
      <c r="BV81">
        <v>0.6562816531899669</v>
      </c>
      <c r="BW81">
        <v>0.28269779388786892</v>
      </c>
      <c r="BX81">
        <v>8.4146684946597244E-2</v>
      </c>
      <c r="BY81">
        <f t="shared" si="8"/>
        <v>8.8339685930882608E-2</v>
      </c>
      <c r="BZ81">
        <v>0</v>
      </c>
      <c r="CA81">
        <f t="shared" si="9"/>
        <v>1.8991589025529186E-2</v>
      </c>
      <c r="CC81">
        <v>8.8339685930882608E-2</v>
      </c>
      <c r="CD81">
        <v>1.8991589025529186E-2</v>
      </c>
    </row>
    <row r="82" spans="1:82" x14ac:dyDescent="0.3">
      <c r="A82">
        <v>0</v>
      </c>
      <c r="B82" t="s">
        <v>72</v>
      </c>
      <c r="C82" s="6" t="s">
        <v>81</v>
      </c>
      <c r="D82" s="6">
        <v>4015</v>
      </c>
      <c r="E82" s="2">
        <f t="shared" si="11"/>
        <v>0.32983169825215519</v>
      </c>
      <c r="F82" s="2" t="s">
        <v>1934</v>
      </c>
      <c r="G82" s="12">
        <v>201845</v>
      </c>
      <c r="H82" s="15">
        <v>0.56776312002026652</v>
      </c>
      <c r="I82" s="1">
        <f t="shared" si="10"/>
        <v>-7.5091270320177106</v>
      </c>
      <c r="J82" s="1">
        <v>2.19678336593</v>
      </c>
      <c r="K82" s="1">
        <v>36.801663510899999</v>
      </c>
      <c r="L82" s="2">
        <v>1.8005422461000009E-2</v>
      </c>
      <c r="M82" s="2">
        <v>1.3849272139839715E-2</v>
      </c>
      <c r="N82" s="7">
        <v>0</v>
      </c>
      <c r="O82" s="2">
        <v>2.1467459075484286E-3</v>
      </c>
      <c r="P82" s="3">
        <v>-40432.925843729972</v>
      </c>
      <c r="Q82" s="3">
        <v>-1377.3484075453189</v>
      </c>
      <c r="R82" s="3">
        <v>-1682718.7071324196</v>
      </c>
      <c r="S82" s="3">
        <v>-1778.5480893293509</v>
      </c>
      <c r="T82" s="3">
        <v>-331983.03403944266</v>
      </c>
      <c r="V82">
        <v>4015</v>
      </c>
      <c r="W82" s="2">
        <v>0.27991975318676876</v>
      </c>
      <c r="X82" s="2">
        <v>1.5231208921810966E-2</v>
      </c>
      <c r="Y82" s="2">
        <v>0.28702637750303339</v>
      </c>
      <c r="Z82" s="2">
        <v>0.62646849796491455</v>
      </c>
      <c r="AA82" s="2">
        <v>0.10607474239396972</v>
      </c>
      <c r="AB82" s="2">
        <v>4.4444159527163983E-2</v>
      </c>
      <c r="AC82" s="2">
        <v>1.3849272139839715E-2</v>
      </c>
      <c r="AD82" s="2">
        <v>0</v>
      </c>
      <c r="AE82" s="2">
        <v>2.1467459075484286E-3</v>
      </c>
      <c r="AF82">
        <v>9068038.8372434564</v>
      </c>
      <c r="AG82">
        <v>9581.351005499233</v>
      </c>
      <c r="AH82">
        <v>1800785.273853976</v>
      </c>
      <c r="AI82">
        <v>-12356.076554664953</v>
      </c>
      <c r="AJ82">
        <v>31.371682147967935</v>
      </c>
      <c r="AK82">
        <v>7385320.1301110368</v>
      </c>
      <c r="AL82">
        <v>7802.8029161698832</v>
      </c>
      <c r="AM82">
        <v>1466512.6638361213</v>
      </c>
      <c r="AN82">
        <v>-10066.500576252653</v>
      </c>
      <c r="AO82">
        <v>25.548669926802194</v>
      </c>
      <c r="AP82">
        <v>-1682718.7071324196</v>
      </c>
      <c r="AQ82">
        <v>-1778.5480893293498</v>
      </c>
      <c r="AR82">
        <v>-334272.61001785472</v>
      </c>
      <c r="AS82">
        <v>2289.5759784123002</v>
      </c>
      <c r="AT82">
        <v>-5.8230122211657402</v>
      </c>
      <c r="AU82" s="3">
        <v>-7598964.0830706106</v>
      </c>
      <c r="AV82" s="3">
        <v>-258858.85971406722</v>
      </c>
      <c r="AW82">
        <v>387735.91977121</v>
      </c>
      <c r="AX82">
        <v>72871088.761801213</v>
      </c>
      <c r="AY82">
        <v>13208.231670125639</v>
      </c>
      <c r="AZ82">
        <v>2482355.0600834126</v>
      </c>
      <c r="BA82">
        <v>347302.99392748001</v>
      </c>
      <c r="BB82">
        <v>65272124.678730592</v>
      </c>
      <c r="BC82">
        <v>11830.883262580319</v>
      </c>
      <c r="BD82">
        <v>2223496.200369345</v>
      </c>
      <c r="BE82">
        <v>-40432.925843729972</v>
      </c>
      <c r="BF82">
        <v>-7598964.0830706106</v>
      </c>
      <c r="BG82">
        <v>-1377.3484075453189</v>
      </c>
      <c r="BH82">
        <v>-258858.85971406722</v>
      </c>
      <c r="BI82">
        <v>0.69377813117712572</v>
      </c>
      <c r="BJ82">
        <v>1.2615412511973922</v>
      </c>
      <c r="BK82">
        <v>0.56776312002026652</v>
      </c>
      <c r="BL82">
        <v>20.846350027479112</v>
      </c>
      <c r="BM82">
        <v>13.337222995461401</v>
      </c>
      <c r="BN82">
        <f t="shared" si="7"/>
        <v>-7.5091270320177106</v>
      </c>
      <c r="BO82">
        <v>0.32983169825215519</v>
      </c>
      <c r="BP82">
        <v>2.7710465622183202E-3</v>
      </c>
      <c r="BQ82">
        <v>4.3962479606827129E-3</v>
      </c>
      <c r="BR82">
        <v>4.1666666666666664E-2</v>
      </c>
      <c r="BS82">
        <v>3.4482758620689655E-2</v>
      </c>
      <c r="BT82">
        <v>0.3888888888888889</v>
      </c>
      <c r="BU82">
        <v>0.21504490447492081</v>
      </c>
      <c r="BV82">
        <v>0.62646849796491455</v>
      </c>
      <c r="BW82">
        <v>0.11003603982776942</v>
      </c>
      <c r="BX82">
        <v>4.4444159527163983E-2</v>
      </c>
      <c r="BY82">
        <f t="shared" si="8"/>
        <v>9.8209390234359248E-2</v>
      </c>
      <c r="BZ82">
        <v>0</v>
      </c>
      <c r="CA82">
        <f t="shared" si="9"/>
        <v>1.1449643697165357E-2</v>
      </c>
      <c r="CC82">
        <v>9.8209390234359248E-2</v>
      </c>
      <c r="CD82">
        <v>1.1449643697165357E-2</v>
      </c>
    </row>
    <row r="83" spans="1:82" x14ac:dyDescent="0.3">
      <c r="A83">
        <v>0</v>
      </c>
      <c r="B83" t="s">
        <v>72</v>
      </c>
      <c r="C83" s="6" t="s">
        <v>82</v>
      </c>
      <c r="D83" s="6">
        <v>4017</v>
      </c>
      <c r="E83" s="2">
        <f t="shared" si="11"/>
        <v>0.51291109339788932</v>
      </c>
      <c r="F83" s="2" t="s">
        <v>1937</v>
      </c>
      <c r="G83" s="12">
        <v>29718</v>
      </c>
      <c r="H83" s="15">
        <v>0.37504725249526488</v>
      </c>
      <c r="I83" s="1">
        <f t="shared" si="10"/>
        <v>-10.013859612114228</v>
      </c>
      <c r="J83" s="1">
        <v>2.4193796936099998</v>
      </c>
      <c r="K83" s="1">
        <v>87.7077750614</v>
      </c>
      <c r="L83" s="2">
        <v>8.0934735445000017E-2</v>
      </c>
      <c r="M83" s="2">
        <v>1.9638519009493507E-2</v>
      </c>
      <c r="N83" s="7">
        <v>0</v>
      </c>
      <c r="O83" s="2">
        <v>7.5039327362490971E-2</v>
      </c>
      <c r="P83" s="3">
        <v>52149.22230769998</v>
      </c>
      <c r="Q83" s="3">
        <v>1776.4642751267984</v>
      </c>
      <c r="R83" s="3">
        <v>70967.303582927678</v>
      </c>
      <c r="S83" s="3">
        <v>74.504124077553072</v>
      </c>
      <c r="T83" s="3">
        <v>13668.235839058005</v>
      </c>
      <c r="V83">
        <v>4017</v>
      </c>
      <c r="W83" s="2">
        <v>0.39345592400410134</v>
      </c>
      <c r="X83" s="2">
        <v>1.0061278827167678E-2</v>
      </c>
      <c r="Y83" s="2">
        <v>0.29220633063730511</v>
      </c>
      <c r="Z83" s="2">
        <v>0.68994748693438901</v>
      </c>
      <c r="AA83" s="2">
        <v>0.25280323653931275</v>
      </c>
      <c r="AB83" s="2">
        <v>0.19977738935021991</v>
      </c>
      <c r="AC83" s="2">
        <v>1.9638519009493507E-2</v>
      </c>
      <c r="AD83" s="2">
        <v>0</v>
      </c>
      <c r="AE83" s="2">
        <v>7.5039327362490971E-2</v>
      </c>
      <c r="AF83">
        <v>371517.06748074963</v>
      </c>
      <c r="AG83">
        <v>387.12270340562242</v>
      </c>
      <c r="AH83">
        <v>72758.51422907575</v>
      </c>
      <c r="AI83">
        <v>-1803.1893089544137</v>
      </c>
      <c r="AJ83">
        <v>1.2711911436751253</v>
      </c>
      <c r="AK83">
        <v>442484.3710636773</v>
      </c>
      <c r="AL83">
        <v>461.62682748317548</v>
      </c>
      <c r="AM83">
        <v>86761.333810911558</v>
      </c>
      <c r="AN83">
        <v>-2137.7730517322225</v>
      </c>
      <c r="AO83">
        <v>1.5154596847323574</v>
      </c>
      <c r="AP83">
        <v>70967.303582927678</v>
      </c>
      <c r="AQ83">
        <v>74.504124077553058</v>
      </c>
      <c r="AR83">
        <v>14002.819581835807</v>
      </c>
      <c r="AS83">
        <v>-334.58374277780877</v>
      </c>
      <c r="AT83">
        <v>0.24426854105723206</v>
      </c>
      <c r="AU83" s="3">
        <v>9800924.8405091334</v>
      </c>
      <c r="AV83" s="3">
        <v>333868.69586733048</v>
      </c>
      <c r="AW83">
        <v>261684.47882845002</v>
      </c>
      <c r="AX83">
        <v>49180980.9510189</v>
      </c>
      <c r="AY83">
        <v>8914.2868756698008</v>
      </c>
      <c r="AZ83">
        <v>1675351.0754133824</v>
      </c>
      <c r="BA83">
        <v>313833.70113614999</v>
      </c>
      <c r="BB83">
        <v>58981905.791528031</v>
      </c>
      <c r="BC83">
        <v>10690.751150796599</v>
      </c>
      <c r="BD83">
        <v>2009219.7712807129</v>
      </c>
      <c r="BE83">
        <v>52149.22230769998</v>
      </c>
      <c r="BF83">
        <v>9800924.8405091334</v>
      </c>
      <c r="BG83">
        <v>1776.4642751267984</v>
      </c>
      <c r="BH83">
        <v>333868.69586733048</v>
      </c>
      <c r="BI83">
        <v>0.43559386905004888</v>
      </c>
      <c r="BJ83">
        <v>0.81064112154531376</v>
      </c>
      <c r="BK83">
        <v>0.37504725249526488</v>
      </c>
      <c r="BL83">
        <v>30.284753764472882</v>
      </c>
      <c r="BM83">
        <v>20.270894152358654</v>
      </c>
      <c r="BN83">
        <f t="shared" si="7"/>
        <v>-10.013859612114228</v>
      </c>
      <c r="BO83">
        <v>0.51291109339788932</v>
      </c>
      <c r="BP83">
        <v>2.7055444719077597E-3</v>
      </c>
      <c r="BQ83">
        <v>6.3056760323079945E-3</v>
      </c>
      <c r="BR83">
        <v>0</v>
      </c>
      <c r="BS83">
        <v>3.4482758620689655E-2</v>
      </c>
      <c r="BT83">
        <v>0.77777777777777779</v>
      </c>
      <c r="BU83">
        <v>0.28677494394894298</v>
      </c>
      <c r="BV83">
        <v>0.68994748693438901</v>
      </c>
      <c r="BW83">
        <v>0.26224402130634106</v>
      </c>
      <c r="BX83">
        <v>0.19977738935021991</v>
      </c>
      <c r="BY83">
        <f t="shared" si="8"/>
        <v>0.13199999212340208</v>
      </c>
      <c r="BZ83">
        <v>0</v>
      </c>
      <c r="CA83">
        <f t="shared" si="9"/>
        <v>9.0896612926742643E-2</v>
      </c>
      <c r="CC83">
        <v>0.13199999212340208</v>
      </c>
      <c r="CD83">
        <v>9.0896612926742643E-2</v>
      </c>
    </row>
    <row r="84" spans="1:82" x14ac:dyDescent="0.3">
      <c r="A84">
        <v>0</v>
      </c>
      <c r="B84" t="s">
        <v>72</v>
      </c>
      <c r="C84" s="6" t="s">
        <v>83</v>
      </c>
      <c r="D84" s="6">
        <v>4019</v>
      </c>
      <c r="E84" s="2">
        <f t="shared" si="11"/>
        <v>0.46899439930161846</v>
      </c>
      <c r="F84" s="2" t="s">
        <v>1936</v>
      </c>
      <c r="G84" s="12">
        <v>485578</v>
      </c>
      <c r="H84" s="15">
        <v>12.115814409252458</v>
      </c>
      <c r="I84" s="1">
        <f t="shared" si="10"/>
        <v>-8.7016663308074698</v>
      </c>
      <c r="J84" s="1">
        <v>2.1186219572399998</v>
      </c>
      <c r="K84" s="1">
        <v>136.80993714499999</v>
      </c>
      <c r="L84" s="2">
        <v>5.6831504634000024E-2</v>
      </c>
      <c r="M84" s="2">
        <v>0.18958876329029531</v>
      </c>
      <c r="N84" s="7">
        <v>0</v>
      </c>
      <c r="O84" s="2">
        <v>2.7439014868790901E-2</v>
      </c>
      <c r="P84" s="3">
        <v>1750379.0187899005</v>
      </c>
      <c r="Q84" s="3">
        <v>59626.695417711613</v>
      </c>
      <c r="R84" s="3">
        <v>10951980.997839101</v>
      </c>
      <c r="S84" s="3">
        <v>11568.576265928446</v>
      </c>
      <c r="T84" s="3">
        <v>2385986.6603652872</v>
      </c>
      <c r="V84">
        <v>4019</v>
      </c>
      <c r="W84" s="2">
        <v>0.50494846914451796</v>
      </c>
      <c r="X84" s="2">
        <v>0.32502727637297879</v>
      </c>
      <c r="Y84" s="2">
        <v>0.29486251517024648</v>
      </c>
      <c r="Z84" s="2">
        <v>0.6041787897213724</v>
      </c>
      <c r="AA84" s="2">
        <v>0.39433214303730713</v>
      </c>
      <c r="AB84" s="2">
        <v>0.14028154371791249</v>
      </c>
      <c r="AC84" s="2">
        <v>0.18958876329029531</v>
      </c>
      <c r="AD84" s="2">
        <v>0</v>
      </c>
      <c r="AE84" s="2">
        <v>2.7439014868790901E-2</v>
      </c>
      <c r="AF84">
        <v>17622418.583175704</v>
      </c>
      <c r="AG84">
        <v>18625.090123326405</v>
      </c>
      <c r="AH84">
        <v>3500528.0569555489</v>
      </c>
      <c r="AI84">
        <v>340004.57626244123</v>
      </c>
      <c r="AJ84">
        <v>60.979637710714755</v>
      </c>
      <c r="AK84">
        <v>28574399.581014805</v>
      </c>
      <c r="AL84">
        <v>30193.666389254853</v>
      </c>
      <c r="AM84">
        <v>5674806.169424626</v>
      </c>
      <c r="AN84">
        <v>551713.1241586518</v>
      </c>
      <c r="AO84">
        <v>98.860246004258101</v>
      </c>
      <c r="AP84">
        <v>10951980.997839101</v>
      </c>
      <c r="AQ84">
        <v>11568.576265928448</v>
      </c>
      <c r="AR84">
        <v>2174278.1124690771</v>
      </c>
      <c r="AS84">
        <v>211708.54789621057</v>
      </c>
      <c r="AT84">
        <v>37.880608293543347</v>
      </c>
      <c r="AU84" s="3">
        <v>328966232.79137391</v>
      </c>
      <c r="AV84" s="3">
        <v>11206241.13680472</v>
      </c>
      <c r="AW84">
        <v>1789157.7296854998</v>
      </c>
      <c r="AX84">
        <v>336254303.71709281</v>
      </c>
      <c r="AY84">
        <v>60947.692960781991</v>
      </c>
      <c r="AZ84">
        <v>11454509.415049367</v>
      </c>
      <c r="BA84">
        <v>3539536.7484754003</v>
      </c>
      <c r="BB84">
        <v>665220536.50846672</v>
      </c>
      <c r="BC84">
        <v>120574.3883784936</v>
      </c>
      <c r="BD84">
        <v>22660750.551854089</v>
      </c>
      <c r="BE84">
        <v>1750379.0187899005</v>
      </c>
      <c r="BF84">
        <v>328966232.79137391</v>
      </c>
      <c r="BG84">
        <v>59626.695417711613</v>
      </c>
      <c r="BH84">
        <v>11206241.13680472</v>
      </c>
      <c r="BI84">
        <v>4.3193117080957109</v>
      </c>
      <c r="BJ84">
        <v>16.435126117348169</v>
      </c>
      <c r="BK84">
        <v>12.115814409252458</v>
      </c>
      <c r="BL84">
        <v>22.634469740033285</v>
      </c>
      <c r="BM84">
        <v>13.932803409225816</v>
      </c>
      <c r="BN84">
        <f t="shared" si="7"/>
        <v>-8.7016663308074698</v>
      </c>
      <c r="BO84">
        <v>0.46899439930161846</v>
      </c>
      <c r="BP84">
        <v>2.4530874422267437E-2</v>
      </c>
      <c r="BQ84">
        <v>1.0820757317335072E-2</v>
      </c>
      <c r="BR84">
        <v>7.738095238095237E-2</v>
      </c>
      <c r="BS84">
        <v>0</v>
      </c>
      <c r="BT84">
        <v>0.61111111111111116</v>
      </c>
      <c r="BU84">
        <v>0.24919661059167358</v>
      </c>
      <c r="BV84">
        <v>0.6041787897213724</v>
      </c>
      <c r="BW84">
        <v>0.4090582396652564</v>
      </c>
      <c r="BX84">
        <v>0.14028154371791249</v>
      </c>
      <c r="BY84">
        <f t="shared" si="8"/>
        <v>0.11135409059963121</v>
      </c>
      <c r="BZ84">
        <v>0</v>
      </c>
      <c r="CA84">
        <f t="shared" si="9"/>
        <v>4.9706441668125149E-2</v>
      </c>
      <c r="CC84">
        <v>0.11135409059963121</v>
      </c>
      <c r="CD84">
        <v>4.9706441668125149E-2</v>
      </c>
    </row>
    <row r="85" spans="1:82" x14ac:dyDescent="0.3">
      <c r="A85">
        <v>0</v>
      </c>
      <c r="B85" t="s">
        <v>72</v>
      </c>
      <c r="C85" s="6" t="s">
        <v>84</v>
      </c>
      <c r="D85" s="6">
        <v>4021</v>
      </c>
      <c r="E85" s="2">
        <f t="shared" si="11"/>
        <v>0.40366441600282466</v>
      </c>
      <c r="F85" s="2" t="s">
        <v>1935</v>
      </c>
      <c r="G85" s="12">
        <v>237809</v>
      </c>
      <c r="H85" s="15">
        <v>4.9726981377680728</v>
      </c>
      <c r="I85" s="1">
        <f t="shared" si="10"/>
        <v>-7.8082244335275881</v>
      </c>
      <c r="J85" s="1">
        <v>2.1785049276500001</v>
      </c>
      <c r="K85" s="1">
        <v>110.50138749</v>
      </c>
      <c r="L85" s="2">
        <v>4.0838593089999986E-2</v>
      </c>
      <c r="M85" s="2">
        <v>5.9357588101188553E-2</v>
      </c>
      <c r="N85" s="7">
        <v>0</v>
      </c>
      <c r="O85" s="2">
        <v>2.0460305302251628E-2</v>
      </c>
      <c r="P85" s="3">
        <v>312788.20271826</v>
      </c>
      <c r="Q85" s="3">
        <v>10655.136226797842</v>
      </c>
      <c r="R85" s="3">
        <v>5423231.8684127163</v>
      </c>
      <c r="S85" s="3">
        <v>5716.8501690169978</v>
      </c>
      <c r="T85" s="3">
        <v>1278315.7711477033</v>
      </c>
      <c r="V85">
        <v>4021</v>
      </c>
      <c r="W85" s="2">
        <v>0.39230818916154175</v>
      </c>
      <c r="X85" s="2">
        <v>0.13340106387808751</v>
      </c>
      <c r="Y85" s="2">
        <v>0.28120084159762698</v>
      </c>
      <c r="Z85" s="2">
        <v>0.6212559376587834</v>
      </c>
      <c r="AA85" s="2">
        <v>0.31850207555716348</v>
      </c>
      <c r="AB85" s="2">
        <v>0.10080501860416165</v>
      </c>
      <c r="AC85" s="2">
        <v>5.9357588101188553E-2</v>
      </c>
      <c r="AD85" s="2">
        <v>0</v>
      </c>
      <c r="AE85" s="2">
        <v>2.0460305302251628E-2</v>
      </c>
      <c r="AF85">
        <v>10349245.180901578</v>
      </c>
      <c r="AG85">
        <v>10922.331185202145</v>
      </c>
      <c r="AH85">
        <v>2052818.3492264438</v>
      </c>
      <c r="AI85">
        <v>387454.0221486286</v>
      </c>
      <c r="AJ85">
        <v>35.770974341355235</v>
      </c>
      <c r="AK85">
        <v>15772477.049314294</v>
      </c>
      <c r="AL85">
        <v>16639.181354219145</v>
      </c>
      <c r="AM85">
        <v>3127282.648810782</v>
      </c>
      <c r="AN85">
        <v>591305.49371199333</v>
      </c>
      <c r="AO85">
        <v>54.498352479943591</v>
      </c>
      <c r="AP85">
        <v>5423231.8684127163</v>
      </c>
      <c r="AQ85">
        <v>5716.8501690169996</v>
      </c>
      <c r="AR85">
        <v>1074464.2995843382</v>
      </c>
      <c r="AS85">
        <v>203851.47156336473</v>
      </c>
      <c r="AT85">
        <v>18.727378138588357</v>
      </c>
      <c r="AU85" s="3">
        <v>58785414.818869784</v>
      </c>
      <c r="AV85" s="3">
        <v>2002526.3024643864</v>
      </c>
      <c r="AW85">
        <v>499708.61055264005</v>
      </c>
      <c r="AX85">
        <v>93915236.267263174</v>
      </c>
      <c r="AY85">
        <v>17022.583565717759</v>
      </c>
      <c r="AZ85">
        <v>3199224.3553409958</v>
      </c>
      <c r="BA85">
        <v>812496.81327090005</v>
      </c>
      <c r="BB85">
        <v>152700651.08613294</v>
      </c>
      <c r="BC85">
        <v>27677.7197925156</v>
      </c>
      <c r="BD85">
        <v>5201750.6578053813</v>
      </c>
      <c r="BE85">
        <v>312788.20271826</v>
      </c>
      <c r="BF85">
        <v>58785414.818869784</v>
      </c>
      <c r="BG85">
        <v>10655.136226797842</v>
      </c>
      <c r="BH85">
        <v>2002526.3024643864</v>
      </c>
      <c r="BI85">
        <v>2.2342246088194653</v>
      </c>
      <c r="BJ85">
        <v>7.2069227465875381</v>
      </c>
      <c r="BK85">
        <v>4.9726981377680728</v>
      </c>
      <c r="BL85">
        <v>20.89528975535417</v>
      </c>
      <c r="BM85">
        <v>13.087065321826582</v>
      </c>
      <c r="BN85">
        <f t="shared" si="7"/>
        <v>-7.8082244335275881</v>
      </c>
      <c r="BO85">
        <v>0.40366441600282466</v>
      </c>
      <c r="BP85">
        <v>1.0921395239976896E-2</v>
      </c>
      <c r="BQ85">
        <v>8.8907364559765046E-3</v>
      </c>
      <c r="BR85">
        <v>7.7380952380952384E-2</v>
      </c>
      <c r="BS85">
        <v>0</v>
      </c>
      <c r="BT85">
        <v>0.3888888888888889</v>
      </c>
      <c r="BU85">
        <v>0.22361039708972691</v>
      </c>
      <c r="BV85">
        <v>0.6212559376587834</v>
      </c>
      <c r="BW85">
        <v>0.33039634393896627</v>
      </c>
      <c r="BX85">
        <v>0.10080501860416165</v>
      </c>
      <c r="BY85">
        <f t="shared" si="8"/>
        <v>0.13760043486983831</v>
      </c>
      <c r="BZ85">
        <v>0</v>
      </c>
      <c r="CA85">
        <f t="shared" si="9"/>
        <v>5.1277334870689716E-2</v>
      </c>
      <c r="CC85">
        <v>0.13760043486983831</v>
      </c>
      <c r="CD85">
        <v>5.1277334870689716E-2</v>
      </c>
    </row>
    <row r="86" spans="1:82" x14ac:dyDescent="0.3">
      <c r="A86">
        <v>0</v>
      </c>
      <c r="B86" t="s">
        <v>72</v>
      </c>
      <c r="C86" s="6" t="s">
        <v>85</v>
      </c>
      <c r="D86" s="6">
        <v>4023</v>
      </c>
      <c r="E86" s="2">
        <f t="shared" si="11"/>
        <v>0.43212622541038792</v>
      </c>
      <c r="F86" s="2" t="s">
        <v>1936</v>
      </c>
      <c r="G86" s="12">
        <v>26321</v>
      </c>
      <c r="H86" s="15">
        <v>4.9735116081040625</v>
      </c>
      <c r="I86" s="1">
        <f t="shared" si="10"/>
        <v>-8.1609650989034641</v>
      </c>
      <c r="J86" s="1">
        <v>1.98915751968</v>
      </c>
      <c r="K86" s="1">
        <v>133.32929321200001</v>
      </c>
      <c r="L86" s="2">
        <v>0.10853868102900005</v>
      </c>
      <c r="M86" s="2">
        <v>1.0471053353178637E-2</v>
      </c>
      <c r="N86" s="7">
        <v>0</v>
      </c>
      <c r="O86" s="2">
        <v>1.7077520588409365E-2</v>
      </c>
      <c r="P86" s="3">
        <v>112158.28404827998</v>
      </c>
      <c r="Q86" s="3">
        <v>3820.674133847519</v>
      </c>
      <c r="R86" s="3">
        <v>377538.34156345198</v>
      </c>
      <c r="S86" s="3">
        <v>399.05611144483055</v>
      </c>
      <c r="T86" s="3">
        <v>81564.104174413544</v>
      </c>
      <c r="V86">
        <v>4023</v>
      </c>
      <c r="W86" s="2">
        <v>0.42303097049673932</v>
      </c>
      <c r="X86" s="2">
        <v>0.1334228865999274</v>
      </c>
      <c r="Y86" s="2">
        <v>0.27474748790610215</v>
      </c>
      <c r="Z86" s="2">
        <v>0.56725872149982981</v>
      </c>
      <c r="AA86" s="2">
        <v>0.38429975935310884</v>
      </c>
      <c r="AB86" s="2">
        <v>0.26791431664374998</v>
      </c>
      <c r="AC86" s="2">
        <v>1.0471053353178637E-2</v>
      </c>
      <c r="AD86" s="2">
        <v>0</v>
      </c>
      <c r="AE86" s="2">
        <v>1.7077520588409365E-2</v>
      </c>
      <c r="AF86">
        <v>485339.1653303621</v>
      </c>
      <c r="AG86">
        <v>512.57576823108309</v>
      </c>
      <c r="AH86">
        <v>96337.029572879997</v>
      </c>
      <c r="AI86">
        <v>8460.2119890453178</v>
      </c>
      <c r="AJ86">
        <v>1.6784578696093249</v>
      </c>
      <c r="AK86">
        <v>862877.50689381408</v>
      </c>
      <c r="AL86">
        <v>911.63187967591364</v>
      </c>
      <c r="AM86">
        <v>171338.39091731168</v>
      </c>
      <c r="AN86">
        <v>15022.954819027171</v>
      </c>
      <c r="AO86">
        <v>2.9849662002958683</v>
      </c>
      <c r="AP86">
        <v>377538.34156345198</v>
      </c>
      <c r="AQ86">
        <v>399.05611144483055</v>
      </c>
      <c r="AR86">
        <v>75001.361344431687</v>
      </c>
      <c r="AS86">
        <v>6562.742829981853</v>
      </c>
      <c r="AT86">
        <v>1.3065083306865435</v>
      </c>
      <c r="AU86" s="3">
        <v>21079027.904033739</v>
      </c>
      <c r="AV86" s="3">
        <v>718057.4967153027</v>
      </c>
      <c r="AW86">
        <v>125892.43159065001</v>
      </c>
      <c r="AX86">
        <v>23660223.593146764</v>
      </c>
      <c r="AY86">
        <v>4288.5281377745996</v>
      </c>
      <c r="AZ86">
        <v>805985.9782133582</v>
      </c>
      <c r="BA86">
        <v>238050.71563892998</v>
      </c>
      <c r="BB86">
        <v>44739251.497180499</v>
      </c>
      <c r="BC86">
        <v>8109.2022716221181</v>
      </c>
      <c r="BD86">
        <v>1524043.4749286608</v>
      </c>
      <c r="BE86">
        <v>112158.28404827998</v>
      </c>
      <c r="BF86">
        <v>21079027.904033739</v>
      </c>
      <c r="BG86">
        <v>3820.674133847519</v>
      </c>
      <c r="BH86">
        <v>718057.4967153027</v>
      </c>
      <c r="BI86">
        <v>2.1577198408496701</v>
      </c>
      <c r="BJ86">
        <v>7.1312314489537325</v>
      </c>
      <c r="BK86">
        <v>4.9735116081040625</v>
      </c>
      <c r="BL86">
        <v>23.664146274580013</v>
      </c>
      <c r="BM86">
        <v>15.503181175676549</v>
      </c>
      <c r="BN86">
        <f t="shared" si="7"/>
        <v>-8.1609650989034641</v>
      </c>
      <c r="BO86">
        <v>0.43212622541038792</v>
      </c>
      <c r="BP86">
        <v>1.1291106543263502E-2</v>
      </c>
      <c r="BQ86">
        <v>7.5313869665838452E-3</v>
      </c>
      <c r="BR86">
        <v>0</v>
      </c>
      <c r="BS86">
        <v>0</v>
      </c>
      <c r="BT86">
        <v>0.5</v>
      </c>
      <c r="BU86">
        <v>0.23371211495476521</v>
      </c>
      <c r="BV86">
        <v>0.56725872149982981</v>
      </c>
      <c r="BW86">
        <v>0.39865120264845316</v>
      </c>
      <c r="BX86">
        <v>0.26791431664374998</v>
      </c>
      <c r="BY86">
        <f t="shared" si="8"/>
        <v>8.9338777524037127E-2</v>
      </c>
      <c r="BZ86">
        <v>0</v>
      </c>
      <c r="CA86">
        <f t="shared" si="9"/>
        <v>1.6410813052172766E-2</v>
      </c>
      <c r="CC86">
        <v>8.9338777524037127E-2</v>
      </c>
      <c r="CD86">
        <v>1.6410813052172766E-2</v>
      </c>
    </row>
    <row r="87" spans="1:82" x14ac:dyDescent="0.3">
      <c r="A87">
        <v>0</v>
      </c>
      <c r="B87" t="s">
        <v>72</v>
      </c>
      <c r="C87" s="6" t="s">
        <v>86</v>
      </c>
      <c r="D87" s="6">
        <v>4025</v>
      </c>
      <c r="E87" s="2">
        <f t="shared" si="11"/>
        <v>0.44457184445848696</v>
      </c>
      <c r="F87" s="2" t="s">
        <v>1936</v>
      </c>
      <c r="G87" s="12">
        <v>155856</v>
      </c>
      <c r="H87" s="15">
        <v>1.6202069937599859</v>
      </c>
      <c r="I87" s="1">
        <f t="shared" si="10"/>
        <v>-9.3343675095699172</v>
      </c>
      <c r="J87" s="1">
        <v>2.2883823759299999</v>
      </c>
      <c r="K87" s="1">
        <v>69.710061160899997</v>
      </c>
      <c r="L87" s="2">
        <v>7.9572921209000003E-2</v>
      </c>
      <c r="M87" s="2">
        <v>3.2720646561122925E-2</v>
      </c>
      <c r="N87" s="7">
        <v>0</v>
      </c>
      <c r="O87" s="2">
        <v>3.1554256781435377E-2</v>
      </c>
      <c r="P87" s="3">
        <v>126977.06663326012</v>
      </c>
      <c r="Q87" s="3">
        <v>4325.4762516578412</v>
      </c>
      <c r="R87" s="3">
        <v>1275897.0153540997</v>
      </c>
      <c r="S87" s="3">
        <v>1342.0985500686666</v>
      </c>
      <c r="T87" s="3">
        <v>261913.92113521358</v>
      </c>
      <c r="V87">
        <v>4025</v>
      </c>
      <c r="W87" s="2">
        <v>0.37592167942648264</v>
      </c>
      <c r="X87" s="2">
        <v>4.3464801337671846E-2</v>
      </c>
      <c r="Y87" s="2">
        <v>0.31319370415455716</v>
      </c>
      <c r="Z87" s="2">
        <v>0.65259027906529177</v>
      </c>
      <c r="AA87" s="2">
        <v>0.20092778625945071</v>
      </c>
      <c r="AB87" s="2">
        <v>0.19641591925518356</v>
      </c>
      <c r="AC87" s="2">
        <v>3.2720646561122925E-2</v>
      </c>
      <c r="AD87" s="2">
        <v>0</v>
      </c>
      <c r="AE87" s="2">
        <v>3.1554256781435377E-2</v>
      </c>
      <c r="AF87">
        <v>4341790.8245606851</v>
      </c>
      <c r="AG87">
        <v>4589.5196782531957</v>
      </c>
      <c r="AH87">
        <v>862586.02215051209</v>
      </c>
      <c r="AI87">
        <v>32387.617091953642</v>
      </c>
      <c r="AJ87">
        <v>15.025890435581463</v>
      </c>
      <c r="AK87">
        <v>5617687.8399147848</v>
      </c>
      <c r="AL87">
        <v>5931.6182283218623</v>
      </c>
      <c r="AM87">
        <v>1114829.291772644</v>
      </c>
      <c r="AN87">
        <v>42058.268605035264</v>
      </c>
      <c r="AO87">
        <v>19.424308819994554</v>
      </c>
      <c r="AP87">
        <v>1275897.0153540997</v>
      </c>
      <c r="AQ87">
        <v>1342.0985500686666</v>
      </c>
      <c r="AR87">
        <v>252243.26962213195</v>
      </c>
      <c r="AS87">
        <v>9670.6515130816224</v>
      </c>
      <c r="AT87">
        <v>4.3984183844130911</v>
      </c>
      <c r="AU87" s="3">
        <v>23864069.903054908</v>
      </c>
      <c r="AV87" s="3">
        <v>812930.00673657469</v>
      </c>
      <c r="AW87">
        <v>451060.18177632999</v>
      </c>
      <c r="AX87">
        <v>84772250.56304346</v>
      </c>
      <c r="AY87">
        <v>15365.373890523721</v>
      </c>
      <c r="AZ87">
        <v>2887768.368985028</v>
      </c>
      <c r="BA87">
        <v>578037.2484095901</v>
      </c>
      <c r="BB87">
        <v>108636320.46609837</v>
      </c>
      <c r="BC87">
        <v>19690.85014218156</v>
      </c>
      <c r="BD87">
        <v>3700698.3757216022</v>
      </c>
      <c r="BE87">
        <v>126977.06663326012</v>
      </c>
      <c r="BF87">
        <v>23864069.903054908</v>
      </c>
      <c r="BG87">
        <v>4325.4762516578412</v>
      </c>
      <c r="BH87">
        <v>812930.00673657469</v>
      </c>
      <c r="BI87">
        <v>1.1378117923332836</v>
      </c>
      <c r="BJ87">
        <v>2.7580187860932694</v>
      </c>
      <c r="BK87">
        <v>1.6202069937599859</v>
      </c>
      <c r="BL87">
        <v>24.488398522157802</v>
      </c>
      <c r="BM87">
        <v>15.154031012587884</v>
      </c>
      <c r="BN87">
        <f t="shared" si="7"/>
        <v>-9.3343675095699172</v>
      </c>
      <c r="BO87">
        <v>0.44457184445848696</v>
      </c>
      <c r="BP87">
        <v>6.1255235144510173E-3</v>
      </c>
      <c r="BQ87">
        <v>5.3817691145673172E-3</v>
      </c>
      <c r="BR87">
        <v>3.5714285714285712E-2</v>
      </c>
      <c r="BS87">
        <v>0</v>
      </c>
      <c r="BT87">
        <v>0.61111111111111116</v>
      </c>
      <c r="BU87">
        <v>0.26731578262964895</v>
      </c>
      <c r="BV87">
        <v>0.65259027906529177</v>
      </c>
      <c r="BW87">
        <v>0.20843131354714806</v>
      </c>
      <c r="BX87">
        <v>0.19641591925518356</v>
      </c>
      <c r="BY87">
        <f t="shared" si="8"/>
        <v>0.1259304915770762</v>
      </c>
      <c r="BZ87">
        <v>0</v>
      </c>
      <c r="CA87">
        <f t="shared" si="9"/>
        <v>3.9455817712520908E-2</v>
      </c>
      <c r="CC87">
        <v>0.1259304915770762</v>
      </c>
      <c r="CD87">
        <v>3.9455817712520908E-2</v>
      </c>
    </row>
    <row r="88" spans="1:82" x14ac:dyDescent="0.3">
      <c r="A88">
        <v>0</v>
      </c>
      <c r="B88" t="s">
        <v>72</v>
      </c>
      <c r="C88" s="6" t="s">
        <v>87</v>
      </c>
      <c r="D88" s="6">
        <v>4027</v>
      </c>
      <c r="E88" s="2">
        <f t="shared" si="11"/>
        <v>0.2522472945539741</v>
      </c>
      <c r="F88" s="2" t="s">
        <v>1932</v>
      </c>
      <c r="G88" s="12">
        <v>120459</v>
      </c>
      <c r="H88" s="15">
        <v>1.8969871145972155</v>
      </c>
      <c r="I88" s="1">
        <f t="shared" si="10"/>
        <v>-8.6268259794621152</v>
      </c>
      <c r="J88" s="1">
        <v>2.2615543329299999</v>
      </c>
      <c r="K88" s="1">
        <v>56.764385321299997</v>
      </c>
      <c r="L88" s="2">
        <v>1.0699162365500003E-2</v>
      </c>
      <c r="M88" s="2">
        <v>6.4779348224038363E-3</v>
      </c>
      <c r="N88" s="7">
        <v>0</v>
      </c>
      <c r="O88" s="2">
        <v>1.3858629135160127E-3</v>
      </c>
      <c r="P88" s="3">
        <v>90280.784652280039</v>
      </c>
      <c r="Q88" s="3">
        <v>3075.4166901835215</v>
      </c>
      <c r="R88" s="3">
        <v>1606325.3289369149</v>
      </c>
      <c r="S88" s="3">
        <v>1694.2171459351605</v>
      </c>
      <c r="T88" s="3">
        <v>281550.45052758302</v>
      </c>
      <c r="V88">
        <v>4027</v>
      </c>
      <c r="W88" s="2">
        <v>0.30538363056397644</v>
      </c>
      <c r="X88" s="2">
        <v>5.0889897644958319E-2</v>
      </c>
      <c r="Y88" s="2">
        <v>0.30115658317107669</v>
      </c>
      <c r="Z88" s="2">
        <v>0.64493958211346325</v>
      </c>
      <c r="AA88" s="2">
        <v>0.1636140047942545</v>
      </c>
      <c r="AB88" s="2">
        <v>2.6409559676218865E-2</v>
      </c>
      <c r="AC88" s="2">
        <v>6.4779348224038363E-3</v>
      </c>
      <c r="AD88" s="2">
        <v>0</v>
      </c>
      <c r="AE88" s="2">
        <v>1.3858629135160127E-3</v>
      </c>
      <c r="AF88">
        <v>5681936.835191763</v>
      </c>
      <c r="AG88">
        <v>5990.1841206822464</v>
      </c>
      <c r="AH88">
        <v>1125836.570021</v>
      </c>
      <c r="AI88">
        <v>-130636.55454570273</v>
      </c>
      <c r="AJ88">
        <v>19.622350644169295</v>
      </c>
      <c r="AK88">
        <v>7288262.1641286779</v>
      </c>
      <c r="AL88">
        <v>7684.4012666174076</v>
      </c>
      <c r="AM88">
        <v>1444259.4401736401</v>
      </c>
      <c r="AN88">
        <v>-167508.97417076002</v>
      </c>
      <c r="AO88">
        <v>25.171678481497388</v>
      </c>
      <c r="AP88">
        <v>1606325.3289369149</v>
      </c>
      <c r="AQ88">
        <v>1694.2171459351612</v>
      </c>
      <c r="AR88">
        <v>318422.87015264016</v>
      </c>
      <c r="AS88">
        <v>-36872.419625057286</v>
      </c>
      <c r="AT88">
        <v>5.549327837328093</v>
      </c>
      <c r="AU88" s="3">
        <v>16967370.66754951</v>
      </c>
      <c r="AV88" s="3">
        <v>577993.81275309098</v>
      </c>
      <c r="AW88">
        <v>311929.07021996996</v>
      </c>
      <c r="AX88">
        <v>58623949.457141154</v>
      </c>
      <c r="AY88">
        <v>10625.86986148548</v>
      </c>
      <c r="AZ88">
        <v>1997025.9817675811</v>
      </c>
      <c r="BA88">
        <v>402209.85487225</v>
      </c>
      <c r="BB88">
        <v>75591320.124690667</v>
      </c>
      <c r="BC88">
        <v>13701.286551669002</v>
      </c>
      <c r="BD88">
        <v>2575019.7945206719</v>
      </c>
      <c r="BE88">
        <v>90280.784652280039</v>
      </c>
      <c r="BF88">
        <v>16967370.66754951</v>
      </c>
      <c r="BG88">
        <v>3075.4166901835215</v>
      </c>
      <c r="BH88">
        <v>577993.81275309098</v>
      </c>
      <c r="BI88">
        <v>1.2486243667268724</v>
      </c>
      <c r="BJ88">
        <v>3.1456114813240879</v>
      </c>
      <c r="BK88">
        <v>1.8969871145972155</v>
      </c>
      <c r="BL88">
        <v>22.734236703036014</v>
      </c>
      <c r="BM88">
        <v>14.107410723573899</v>
      </c>
      <c r="BN88">
        <f t="shared" si="7"/>
        <v>-8.6268259794621152</v>
      </c>
      <c r="BO88">
        <v>0.2522472945539741</v>
      </c>
      <c r="BP88">
        <v>3.8140743005154821E-3</v>
      </c>
      <c r="BQ88">
        <v>1.2372619285379211E-2</v>
      </c>
      <c r="BR88">
        <v>2.976190476190476E-2</v>
      </c>
      <c r="BS88">
        <v>0</v>
      </c>
      <c r="BT88">
        <v>0</v>
      </c>
      <c r="BU88">
        <v>0.24705334731522227</v>
      </c>
      <c r="BV88">
        <v>0.64493958211346325</v>
      </c>
      <c r="BW88">
        <v>0.16972407136333456</v>
      </c>
      <c r="BX88">
        <v>2.6409559676218865E-2</v>
      </c>
      <c r="BY88">
        <f t="shared" si="8"/>
        <v>4.8322112304637704E-2</v>
      </c>
      <c r="BZ88">
        <v>0</v>
      </c>
      <c r="CA88">
        <f t="shared" si="9"/>
        <v>1.2937332529479432E-2</v>
      </c>
      <c r="CC88">
        <v>4.8322112304637704E-2</v>
      </c>
      <c r="CD88">
        <v>1.2937332529479432E-2</v>
      </c>
    </row>
    <row r="89" spans="1:82" x14ac:dyDescent="0.3">
      <c r="A89">
        <v>0</v>
      </c>
      <c r="B89" t="s">
        <v>88</v>
      </c>
      <c r="C89" s="6" t="s">
        <v>89</v>
      </c>
      <c r="D89" s="6">
        <v>5001</v>
      </c>
      <c r="E89" s="2">
        <f t="shared" si="11"/>
        <v>0.62227977639085075</v>
      </c>
      <c r="F89" s="2" t="s">
        <v>1940</v>
      </c>
      <c r="G89" s="12">
        <v>631</v>
      </c>
      <c r="H89" s="15">
        <v>0.56963195643957076</v>
      </c>
      <c r="I89" s="1">
        <f t="shared" si="10"/>
        <v>-17.440246488863149</v>
      </c>
      <c r="J89" s="1">
        <v>2.6185003555800002</v>
      </c>
      <c r="K89" s="1">
        <v>183.895742157</v>
      </c>
      <c r="L89" s="2">
        <v>0.12045552520999991</v>
      </c>
      <c r="M89" s="2">
        <v>1.5624510198028179E-3</v>
      </c>
      <c r="N89" s="7">
        <v>0</v>
      </c>
      <c r="O89" s="2">
        <v>6.7924437223943997E-4</v>
      </c>
      <c r="P89" s="3">
        <v>-13642.848853272997</v>
      </c>
      <c r="Q89" s="3">
        <v>-434.54868636159813</v>
      </c>
      <c r="R89" s="3">
        <v>-8496.7327872914502</v>
      </c>
      <c r="S89" s="3">
        <v>-9.2208337147845185</v>
      </c>
      <c r="T89" s="3">
        <v>-2453.9627724546699</v>
      </c>
      <c r="V89">
        <v>5001</v>
      </c>
      <c r="W89" s="2">
        <v>0.55879714444646844</v>
      </c>
      <c r="X89" s="2">
        <v>1.5281343629296186E-2</v>
      </c>
      <c r="Y89" s="2">
        <v>0.59476992433580433</v>
      </c>
      <c r="Z89" s="2">
        <v>0.7467317943689622</v>
      </c>
      <c r="AA89" s="2">
        <v>0.53004923190154485</v>
      </c>
      <c r="AB89" s="2">
        <v>0.29732957335255028</v>
      </c>
      <c r="AC89" s="2">
        <v>1.5624510198028179E-3</v>
      </c>
      <c r="AD89" s="2">
        <v>0</v>
      </c>
      <c r="AE89" s="2">
        <v>6.7924437223943997E-4</v>
      </c>
      <c r="AF89">
        <v>37798.019805974953</v>
      </c>
      <c r="AG89">
        <v>43.160538873918462</v>
      </c>
      <c r="AH89">
        <v>8111.8897294489307</v>
      </c>
      <c r="AI89">
        <v>2988.7432750337593</v>
      </c>
      <c r="AJ89">
        <v>0.41957505044010696</v>
      </c>
      <c r="AK89">
        <v>29301.287018683503</v>
      </c>
      <c r="AL89">
        <v>33.939705159133943</v>
      </c>
      <c r="AM89">
        <v>6378.8625648340567</v>
      </c>
      <c r="AN89">
        <v>2267.807667193963</v>
      </c>
      <c r="AO89">
        <v>0.32935189479537957</v>
      </c>
      <c r="AP89">
        <v>-8496.7327872914502</v>
      </c>
      <c r="AQ89">
        <v>-9.2208337147845185</v>
      </c>
      <c r="AR89">
        <v>-1733.027164614874</v>
      </c>
      <c r="AS89">
        <v>-720.93560783979638</v>
      </c>
      <c r="AT89">
        <v>-9.0223155644727382E-2</v>
      </c>
      <c r="AU89" s="3">
        <v>-2564037.0134841269</v>
      </c>
      <c r="AV89" s="3">
        <v>-81669.080114798751</v>
      </c>
      <c r="AW89">
        <v>54790.027652199002</v>
      </c>
      <c r="AX89">
        <v>10297237.79695428</v>
      </c>
      <c r="AY89">
        <v>1745.1585660766743</v>
      </c>
      <c r="AZ89">
        <v>327985.10090845014</v>
      </c>
      <c r="BA89">
        <v>41147.178798926005</v>
      </c>
      <c r="BB89">
        <v>7733200.7834701529</v>
      </c>
      <c r="BC89">
        <v>1310.6098797150762</v>
      </c>
      <c r="BD89">
        <v>246316.02079365141</v>
      </c>
      <c r="BE89">
        <v>-13642.848853272997</v>
      </c>
      <c r="BF89">
        <v>-2564037.0134841269</v>
      </c>
      <c r="BG89">
        <v>-434.54868636159813</v>
      </c>
      <c r="BH89">
        <v>-81669.080114798751</v>
      </c>
      <c r="BI89">
        <v>0.70862028628515039</v>
      </c>
      <c r="BJ89">
        <v>1.2782522427247212</v>
      </c>
      <c r="BK89">
        <v>0.56963195643957076</v>
      </c>
      <c r="BL89">
        <v>37.552725451015114</v>
      </c>
      <c r="BM89">
        <v>20.112478962151965</v>
      </c>
      <c r="BN89">
        <f t="shared" si="7"/>
        <v>-17.440246488863149</v>
      </c>
      <c r="BO89">
        <v>0.62227977639085075</v>
      </c>
      <c r="BP89">
        <v>5.3398627477535387E-3</v>
      </c>
      <c r="BQ89">
        <v>0.20806923625362136</v>
      </c>
      <c r="BR89">
        <v>0.27380952380952378</v>
      </c>
      <c r="BS89">
        <v>0.13793103448275862</v>
      </c>
      <c r="BT89">
        <v>0.27777777777777779</v>
      </c>
      <c r="BU89">
        <v>0.49945035211488525</v>
      </c>
      <c r="BV89">
        <v>0.7467317943689622</v>
      </c>
      <c r="BW89">
        <v>0.54984360155761913</v>
      </c>
      <c r="BX89">
        <v>0.29732957335255028</v>
      </c>
      <c r="BY89">
        <f t="shared" si="8"/>
        <v>2.9440176674467366E-2</v>
      </c>
      <c r="BZ89">
        <v>0</v>
      </c>
      <c r="CA89">
        <f t="shared" si="9"/>
        <v>5.273818616644588E-4</v>
      </c>
      <c r="CC89">
        <v>2.9440176674467366E-2</v>
      </c>
      <c r="CD89">
        <v>5.273818616644588E-4</v>
      </c>
    </row>
    <row r="90" spans="1:82" x14ac:dyDescent="0.3">
      <c r="A90">
        <v>0</v>
      </c>
      <c r="B90" t="s">
        <v>88</v>
      </c>
      <c r="C90" s="6" t="s">
        <v>90</v>
      </c>
      <c r="D90" s="6">
        <v>5003</v>
      </c>
      <c r="E90" s="2">
        <f t="shared" si="11"/>
        <v>0.60517102073502826</v>
      </c>
      <c r="F90" s="2" t="s">
        <v>1939</v>
      </c>
      <c r="G90" s="13">
        <v>833</v>
      </c>
      <c r="H90" s="16">
        <v>1.6448937563327952</v>
      </c>
      <c r="I90" s="1">
        <f t="shared" si="10"/>
        <v>-20.324016349921941</v>
      </c>
      <c r="J90" s="1">
        <v>2.6647245216100002</v>
      </c>
      <c r="K90" s="1">
        <v>46.242972275699998</v>
      </c>
      <c r="L90" s="2">
        <v>0.16879120522000002</v>
      </c>
      <c r="M90" s="2">
        <v>8.2523639642677826E-4</v>
      </c>
      <c r="N90" s="7">
        <v>0</v>
      </c>
      <c r="O90" s="2">
        <v>1.0604185320225685E-2</v>
      </c>
      <c r="P90" s="3">
        <v>76456.179501490027</v>
      </c>
      <c r="Q90" s="3">
        <v>2435.2635379837407</v>
      </c>
      <c r="R90" s="3">
        <v>107592.48384664301</v>
      </c>
      <c r="S90" s="3">
        <v>128.91422021178735</v>
      </c>
      <c r="T90" s="3">
        <v>27310.280999854134</v>
      </c>
      <c r="V90">
        <v>5003</v>
      </c>
      <c r="W90" s="2">
        <v>0.49041592473103068</v>
      </c>
      <c r="X90" s="2">
        <v>4.4127065625525166E-2</v>
      </c>
      <c r="Y90" s="2">
        <v>0.55345035081258342</v>
      </c>
      <c r="Z90" s="2">
        <v>0.75991378778333596</v>
      </c>
      <c r="AA90" s="2">
        <v>0.13328776212041407</v>
      </c>
      <c r="AB90" s="2">
        <v>0.41664022423405611</v>
      </c>
      <c r="AC90" s="2">
        <v>8.2523639642677826E-4</v>
      </c>
      <c r="AD90" s="2">
        <v>0</v>
      </c>
      <c r="AE90" s="2">
        <v>1.0604185320225685E-2</v>
      </c>
      <c r="AF90">
        <v>304109.72516909329</v>
      </c>
      <c r="AG90">
        <v>366.90944557005935</v>
      </c>
      <c r="AH90">
        <v>68959.494964881829</v>
      </c>
      <c r="AI90">
        <v>8609.3838186948906</v>
      </c>
      <c r="AJ90">
        <v>3.5429379627259951</v>
      </c>
      <c r="AK90">
        <v>411702.2090157363</v>
      </c>
      <c r="AL90">
        <v>495.82366578184673</v>
      </c>
      <c r="AM90">
        <v>93188.523753673115</v>
      </c>
      <c r="AN90">
        <v>11690.636029757759</v>
      </c>
      <c r="AO90">
        <v>4.7887860040505297</v>
      </c>
      <c r="AP90">
        <v>107592.48384664301</v>
      </c>
      <c r="AQ90">
        <v>128.91422021178738</v>
      </c>
      <c r="AR90">
        <v>24229.028788791285</v>
      </c>
      <c r="AS90">
        <v>3081.2522110628688</v>
      </c>
      <c r="AT90">
        <v>1.2458480413245345</v>
      </c>
      <c r="AU90" s="3">
        <v>14369174.375510035</v>
      </c>
      <c r="AV90" s="3">
        <v>457683.42932866421</v>
      </c>
      <c r="AW90">
        <v>129984.18697259</v>
      </c>
      <c r="AX90">
        <v>24429228.099628564</v>
      </c>
      <c r="AY90">
        <v>4140.2245457823401</v>
      </c>
      <c r="AZ90">
        <v>778113.80113433301</v>
      </c>
      <c r="BA90">
        <v>206440.36647408002</v>
      </c>
      <c r="BB90">
        <v>38798402.475138597</v>
      </c>
      <c r="BC90">
        <v>6575.4880837660803</v>
      </c>
      <c r="BD90">
        <v>1235797.2304629972</v>
      </c>
      <c r="BE90">
        <v>76456.179501490027</v>
      </c>
      <c r="BF90">
        <v>14369174.375510035</v>
      </c>
      <c r="BG90">
        <v>2435.2635379837407</v>
      </c>
      <c r="BH90">
        <v>457683.42932866421</v>
      </c>
      <c r="BI90">
        <v>1.1635463761513818</v>
      </c>
      <c r="BJ90">
        <v>2.808440132484177</v>
      </c>
      <c r="BK90">
        <v>1.6448937563327952</v>
      </c>
      <c r="BL90">
        <v>59.635881027496396</v>
      </c>
      <c r="BM90">
        <v>39.311864677574455</v>
      </c>
      <c r="BN90">
        <f t="shared" si="7"/>
        <v>-20.324016349921941</v>
      </c>
      <c r="BO90">
        <v>0.60517102073502826</v>
      </c>
      <c r="BP90">
        <v>8.5269290107877239E-3</v>
      </c>
      <c r="BQ90">
        <v>0.27009786677544795</v>
      </c>
      <c r="BR90">
        <v>0.26190476190476192</v>
      </c>
      <c r="BS90">
        <v>0.2413793103448276</v>
      </c>
      <c r="BT90">
        <v>0.22222222222222221</v>
      </c>
      <c r="BU90">
        <v>0.58203518676408827</v>
      </c>
      <c r="BV90">
        <v>0.75991378778333596</v>
      </c>
      <c r="BW90">
        <v>0.13826531340291917</v>
      </c>
      <c r="BX90">
        <v>0.41664022423405611</v>
      </c>
      <c r="BY90">
        <f t="shared" si="8"/>
        <v>3.7866406928841641E-2</v>
      </c>
      <c r="BZ90">
        <v>0</v>
      </c>
      <c r="CA90">
        <f t="shared" si="9"/>
        <v>6.002026575040416E-3</v>
      </c>
      <c r="CC90">
        <v>3.7866406928841641E-2</v>
      </c>
      <c r="CD90">
        <v>6.002026575040416E-3</v>
      </c>
    </row>
    <row r="91" spans="1:82" x14ac:dyDescent="0.3">
      <c r="A91">
        <v>0</v>
      </c>
      <c r="B91" t="s">
        <v>88</v>
      </c>
      <c r="C91" s="6" t="s">
        <v>91</v>
      </c>
      <c r="D91" s="6">
        <v>5005</v>
      </c>
      <c r="E91" s="2">
        <f t="shared" si="11"/>
        <v>0.45385582117196471</v>
      </c>
      <c r="F91" s="2" t="s">
        <v>1936</v>
      </c>
      <c r="G91" s="12">
        <v>7697</v>
      </c>
      <c r="H91" s="15">
        <v>3.9441164048288773</v>
      </c>
      <c r="I91" s="1">
        <f t="shared" si="10"/>
        <v>-9.7744842144375816</v>
      </c>
      <c r="J91" s="1">
        <v>2.61980101869</v>
      </c>
      <c r="K91" s="1">
        <v>91.2795099537</v>
      </c>
      <c r="L91" s="2">
        <v>0.1155569381899999</v>
      </c>
      <c r="M91" s="2">
        <v>1.1417133049023342E-3</v>
      </c>
      <c r="N91" s="7">
        <v>0</v>
      </c>
      <c r="O91" s="2">
        <v>5.7263723092034202E-3</v>
      </c>
      <c r="P91" s="3">
        <v>104114.38035125</v>
      </c>
      <c r="Q91" s="3">
        <v>3316.2257897575005</v>
      </c>
      <c r="R91" s="3">
        <v>26362.931454467645</v>
      </c>
      <c r="S91" s="3">
        <v>30.507245280128689</v>
      </c>
      <c r="T91" s="3">
        <v>8720.6095743487676</v>
      </c>
      <c r="V91">
        <v>5005</v>
      </c>
      <c r="W91" s="2">
        <v>0.44442421450986719</v>
      </c>
      <c r="X91" s="2">
        <v>0.10580761387204268</v>
      </c>
      <c r="Y91" s="2">
        <v>0.33078241158517574</v>
      </c>
      <c r="Z91" s="2">
        <v>0.7471027114459563</v>
      </c>
      <c r="AA91" s="2">
        <v>0.2630981749321944</v>
      </c>
      <c r="AB91" s="2">
        <v>0.28523801685360417</v>
      </c>
      <c r="AC91" s="2">
        <v>1.1417133049023342E-3</v>
      </c>
      <c r="AD91" s="2">
        <v>0</v>
      </c>
      <c r="AE91" s="2">
        <v>5.7263723092034202E-3</v>
      </c>
      <c r="AF91">
        <v>77791.692344474533</v>
      </c>
      <c r="AG91">
        <v>92.004347859564476</v>
      </c>
      <c r="AH91">
        <v>17291.932490621617</v>
      </c>
      <c r="AI91">
        <v>8514.2613562041188</v>
      </c>
      <c r="AJ91">
        <v>0.8905387975500213</v>
      </c>
      <c r="AK91">
        <v>104154.62379894218</v>
      </c>
      <c r="AL91">
        <v>122.51159313969318</v>
      </c>
      <c r="AM91">
        <v>23025.674842277011</v>
      </c>
      <c r="AN91">
        <v>11501.128578897502</v>
      </c>
      <c r="AO91">
        <v>1.1866166966461105</v>
      </c>
      <c r="AP91">
        <v>26362.931454467645</v>
      </c>
      <c r="AQ91">
        <v>30.5072452801287</v>
      </c>
      <c r="AR91">
        <v>5733.7423516553936</v>
      </c>
      <c r="AS91">
        <v>2986.8672226933832</v>
      </c>
      <c r="AT91">
        <v>0.29607789909608917</v>
      </c>
      <c r="AU91" s="3">
        <v>19567256.643213924</v>
      </c>
      <c r="AV91" s="3">
        <v>623251.47492702468</v>
      </c>
      <c r="AW91">
        <v>89154.320662119993</v>
      </c>
      <c r="AX91">
        <v>16755663.025238831</v>
      </c>
      <c r="AY91">
        <v>2839.72162587512</v>
      </c>
      <c r="AZ91">
        <v>533697.28236697009</v>
      </c>
      <c r="BA91">
        <v>193268.70101337001</v>
      </c>
      <c r="BB91">
        <v>36322919.668452762</v>
      </c>
      <c r="BC91">
        <v>6155.9474156326205</v>
      </c>
      <c r="BD91">
        <v>1156948.7572939948</v>
      </c>
      <c r="BE91">
        <v>104114.38035125</v>
      </c>
      <c r="BF91">
        <v>19567256.643213924</v>
      </c>
      <c r="BG91">
        <v>3316.2257897575005</v>
      </c>
      <c r="BH91">
        <v>623251.47492702468</v>
      </c>
      <c r="BI91">
        <v>1.8796640686077088</v>
      </c>
      <c r="BJ91">
        <v>5.8237804734365861</v>
      </c>
      <c r="BK91">
        <v>3.9441164048288773</v>
      </c>
      <c r="BL91">
        <v>40.588936670558041</v>
      </c>
      <c r="BM91">
        <v>30.81445245612046</v>
      </c>
      <c r="BN91">
        <f t="shared" si="7"/>
        <v>-9.7744842144375816</v>
      </c>
      <c r="BO91">
        <v>0.45385582117196471</v>
      </c>
      <c r="BP91">
        <v>1.0330681588617562E-2</v>
      </c>
      <c r="BQ91">
        <v>7.0000656212339016E-2</v>
      </c>
      <c r="BR91">
        <v>0.14285714285714285</v>
      </c>
      <c r="BS91">
        <v>0.13793103448275862</v>
      </c>
      <c r="BT91">
        <v>0.22222222222222221</v>
      </c>
      <c r="BU91">
        <v>0.27991975834513938</v>
      </c>
      <c r="BV91">
        <v>0.7471027114459563</v>
      </c>
      <c r="BW91">
        <v>0.2729234179794548</v>
      </c>
      <c r="BX91">
        <v>0.28523801685360417</v>
      </c>
      <c r="BY91">
        <f t="shared" si="8"/>
        <v>2.5434499567403086E-2</v>
      </c>
      <c r="BZ91">
        <v>0</v>
      </c>
      <c r="CA91">
        <f t="shared" si="9"/>
        <v>4.6160194086883348E-3</v>
      </c>
      <c r="CC91">
        <v>2.5434499567403086E-2</v>
      </c>
      <c r="CD91">
        <v>4.6160194086883348E-3</v>
      </c>
    </row>
    <row r="92" spans="1:82" x14ac:dyDescent="0.3">
      <c r="A92">
        <v>0</v>
      </c>
      <c r="B92" t="s">
        <v>88</v>
      </c>
      <c r="C92" s="6" t="s">
        <v>92</v>
      </c>
      <c r="D92" s="6">
        <v>5007</v>
      </c>
      <c r="E92" s="2">
        <f t="shared" si="11"/>
        <v>0.58024654822373045</v>
      </c>
      <c r="F92" s="2" t="s">
        <v>1938</v>
      </c>
      <c r="G92" s="12">
        <v>155848</v>
      </c>
      <c r="H92" s="15">
        <v>27.331212656177026</v>
      </c>
      <c r="I92" s="1">
        <f t="shared" si="10"/>
        <v>-14.909141060166142</v>
      </c>
      <c r="J92" s="1">
        <v>2.7449889020699998</v>
      </c>
      <c r="K92" s="1">
        <v>77.974732017899996</v>
      </c>
      <c r="L92" s="2">
        <v>0.16435153766999999</v>
      </c>
      <c r="M92" s="2">
        <v>2.7717051734374755E-2</v>
      </c>
      <c r="N92" s="7">
        <v>0</v>
      </c>
      <c r="O92" s="2">
        <v>2.4769822360629766E-2</v>
      </c>
      <c r="P92" s="3">
        <v>1296696.6824883001</v>
      </c>
      <c r="Q92" s="3">
        <v>41302.0657228458</v>
      </c>
      <c r="R92" s="3">
        <v>490423.79240966926</v>
      </c>
      <c r="S92" s="3">
        <v>571.05844231044409</v>
      </c>
      <c r="T92" s="3">
        <v>127200.64911059747</v>
      </c>
      <c r="V92">
        <v>5007</v>
      </c>
      <c r="W92" s="2">
        <v>0.67269759396874329</v>
      </c>
      <c r="X92" s="2">
        <v>0.73320614772903314</v>
      </c>
      <c r="Y92" s="2">
        <v>0.43313441120803098</v>
      </c>
      <c r="Z92" s="2">
        <v>0.78280321176874246</v>
      </c>
      <c r="AA92" s="2">
        <v>0.22474934073531208</v>
      </c>
      <c r="AB92" s="2">
        <v>0.40568145371549891</v>
      </c>
      <c r="AC92" s="2">
        <v>2.7717051734374755E-2</v>
      </c>
      <c r="AD92" s="2">
        <v>0</v>
      </c>
      <c r="AE92" s="2">
        <v>2.4769822360629766E-2</v>
      </c>
      <c r="AF92">
        <v>659861.2281814866</v>
      </c>
      <c r="AG92">
        <v>772.44471033620903</v>
      </c>
      <c r="AH92">
        <v>145178.59312757399</v>
      </c>
      <c r="AI92">
        <v>26532.236722959486</v>
      </c>
      <c r="AJ92">
        <v>7.4860897189557232</v>
      </c>
      <c r="AK92">
        <v>1150285.0205911559</v>
      </c>
      <c r="AL92">
        <v>1343.503152646653</v>
      </c>
      <c r="AM92">
        <v>252507.26033039461</v>
      </c>
      <c r="AN92">
        <v>46404.218630736323</v>
      </c>
      <c r="AO92">
        <v>13.02406327039791</v>
      </c>
      <c r="AP92">
        <v>490423.79240966926</v>
      </c>
      <c r="AQ92">
        <v>571.05844231044398</v>
      </c>
      <c r="AR92">
        <v>107328.66720282062</v>
      </c>
      <c r="AS92">
        <v>19871.981907776837</v>
      </c>
      <c r="AT92">
        <v>5.5379735514421871</v>
      </c>
      <c r="AU92" s="3">
        <v>243701174.50685114</v>
      </c>
      <c r="AV92" s="3">
        <v>7762310.23195164</v>
      </c>
      <c r="AW92">
        <v>1316438.4768650001</v>
      </c>
      <c r="AX92">
        <v>247411447.34200811</v>
      </c>
      <c r="AY92">
        <v>41930.876530989997</v>
      </c>
      <c r="AZ92">
        <v>7880488.9352342598</v>
      </c>
      <c r="BA92">
        <v>2613135.1593533</v>
      </c>
      <c r="BB92">
        <v>491112621.84885919</v>
      </c>
      <c r="BC92">
        <v>83232.94225383579</v>
      </c>
      <c r="BD92">
        <v>15642799.167185899</v>
      </c>
      <c r="BE92">
        <v>1296696.6824883001</v>
      </c>
      <c r="BF92">
        <v>243701174.50685114</v>
      </c>
      <c r="BG92">
        <v>41302.0657228458</v>
      </c>
      <c r="BH92">
        <v>7762310.23195164</v>
      </c>
      <c r="BI92">
        <v>14.546188619697755</v>
      </c>
      <c r="BJ92">
        <v>41.877401275874782</v>
      </c>
      <c r="BK92">
        <v>27.331212656177026</v>
      </c>
      <c r="BL92">
        <v>51.406109305327007</v>
      </c>
      <c r="BM92">
        <v>36.496968245160865</v>
      </c>
      <c r="BN92">
        <f t="shared" si="7"/>
        <v>-14.909141060166142</v>
      </c>
      <c r="BO92">
        <v>0.58024654822373045</v>
      </c>
      <c r="BP92">
        <v>0.10220981603835429</v>
      </c>
      <c r="BQ92">
        <v>6.2931920509864347E-2</v>
      </c>
      <c r="BR92">
        <v>0.32738095238095244</v>
      </c>
      <c r="BS92">
        <v>0.27586206896551724</v>
      </c>
      <c r="BT92">
        <v>0.22222222222222221</v>
      </c>
      <c r="BU92">
        <v>0.42696505218464198</v>
      </c>
      <c r="BV92">
        <v>0.78280321176874246</v>
      </c>
      <c r="BW92">
        <v>0.23314246964243993</v>
      </c>
      <c r="BX92">
        <v>0.40568145371549891</v>
      </c>
      <c r="BY92">
        <f t="shared" si="8"/>
        <v>6.1693769711311283E-2</v>
      </c>
      <c r="BZ92">
        <v>0</v>
      </c>
      <c r="CA92">
        <f t="shared" si="9"/>
        <v>1.4420806562290521E-2</v>
      </c>
      <c r="CC92">
        <v>6.1693769711311283E-2</v>
      </c>
      <c r="CD92">
        <v>1.4420806562290521E-2</v>
      </c>
    </row>
    <row r="93" spans="1:82" x14ac:dyDescent="0.3">
      <c r="A93">
        <v>0</v>
      </c>
      <c r="B93" t="s">
        <v>88</v>
      </c>
      <c r="C93" s="6" t="s">
        <v>93</v>
      </c>
      <c r="D93" s="6">
        <v>5009</v>
      </c>
      <c r="E93" s="2">
        <f t="shared" si="11"/>
        <v>0.53972859219903258</v>
      </c>
      <c r="F93" s="2" t="s">
        <v>1938</v>
      </c>
      <c r="G93" s="13">
        <v>6490</v>
      </c>
      <c r="H93" s="16">
        <v>3.9177087630710812</v>
      </c>
      <c r="I93" s="1">
        <f t="shared" si="10"/>
        <v>-16.191548311432836</v>
      </c>
      <c r="J93" s="1">
        <v>2.6231411517400001</v>
      </c>
      <c r="K93" s="1">
        <v>90.559676319800005</v>
      </c>
      <c r="L93" s="2">
        <v>0.12353119784</v>
      </c>
      <c r="M93" s="2">
        <v>3.3284505075951158E-3</v>
      </c>
      <c r="N93" s="7">
        <v>0</v>
      </c>
      <c r="O93" s="2">
        <v>6.6354085057880865E-3</v>
      </c>
      <c r="P93" s="3">
        <v>27749.706935850008</v>
      </c>
      <c r="Q93" s="3">
        <v>883.87688125709997</v>
      </c>
      <c r="R93" s="3">
        <v>39451.752375702534</v>
      </c>
      <c r="S93" s="3">
        <v>47.953701892724666</v>
      </c>
      <c r="T93" s="3">
        <v>11653.302223630802</v>
      </c>
      <c r="V93">
        <v>5009</v>
      </c>
      <c r="W93" s="2">
        <v>0.50380159169961725</v>
      </c>
      <c r="X93" s="2">
        <v>0.10509918408052862</v>
      </c>
      <c r="Y93" s="2">
        <v>0.54215952085443631</v>
      </c>
      <c r="Z93" s="2">
        <v>0.74805523510727356</v>
      </c>
      <c r="AA93" s="2">
        <v>0.26102337287168859</v>
      </c>
      <c r="AB93" s="2">
        <v>0.3049214910271919</v>
      </c>
      <c r="AC93" s="2">
        <v>3.3284505075951158E-3</v>
      </c>
      <c r="AD93" s="2">
        <v>0</v>
      </c>
      <c r="AE93" s="2">
        <v>6.6354085057880865E-3</v>
      </c>
      <c r="AF93">
        <v>102736.79831407672</v>
      </c>
      <c r="AG93">
        <v>123.94942809564326</v>
      </c>
      <c r="AH93">
        <v>23295.911473146843</v>
      </c>
      <c r="AI93">
        <v>6965.052307156524</v>
      </c>
      <c r="AJ93">
        <v>1.1968793773774793</v>
      </c>
      <c r="AK93">
        <v>142188.55068977925</v>
      </c>
      <c r="AL93">
        <v>171.90312998836791</v>
      </c>
      <c r="AM93">
        <v>32308.661360468464</v>
      </c>
      <c r="AN93">
        <v>9605.604643465711</v>
      </c>
      <c r="AO93">
        <v>1.65951986756645</v>
      </c>
      <c r="AP93">
        <v>39451.752375702534</v>
      </c>
      <c r="AQ93">
        <v>47.953701892724652</v>
      </c>
      <c r="AR93">
        <v>9012.7498873216209</v>
      </c>
      <c r="AS93">
        <v>2640.552336309187</v>
      </c>
      <c r="AT93">
        <v>0.46264049018897069</v>
      </c>
      <c r="AU93" s="3">
        <v>5215279.9215236502</v>
      </c>
      <c r="AV93" s="3">
        <v>166115.82106345936</v>
      </c>
      <c r="AW93">
        <v>79198.19937943999</v>
      </c>
      <c r="AX93">
        <v>14884509.591371952</v>
      </c>
      <c r="AY93">
        <v>2522.6016847854403</v>
      </c>
      <c r="AZ93">
        <v>474097.76063857565</v>
      </c>
      <c r="BA93">
        <v>106947.90631528999</v>
      </c>
      <c r="BB93">
        <v>20099789.512895599</v>
      </c>
      <c r="BC93">
        <v>3406.4785660425405</v>
      </c>
      <c r="BD93">
        <v>640213.58170203504</v>
      </c>
      <c r="BE93">
        <v>27749.706935850008</v>
      </c>
      <c r="BF93">
        <v>5215279.9215236502</v>
      </c>
      <c r="BG93">
        <v>883.87688125709997</v>
      </c>
      <c r="BH93">
        <v>166115.82106345936</v>
      </c>
      <c r="BI93">
        <v>1.8661337715360327</v>
      </c>
      <c r="BJ93">
        <v>5.7838425346071141</v>
      </c>
      <c r="BK93">
        <v>3.9177087630710812</v>
      </c>
      <c r="BL93">
        <v>35.405856627739929</v>
      </c>
      <c r="BM93">
        <v>19.214308316307093</v>
      </c>
      <c r="BN93">
        <f t="shared" si="7"/>
        <v>-16.191548311432836</v>
      </c>
      <c r="BO93">
        <v>0.53972859219903258</v>
      </c>
      <c r="BP93">
        <v>1.2196887671774688E-2</v>
      </c>
      <c r="BQ93">
        <v>6.6181193161630653E-2</v>
      </c>
      <c r="BR93">
        <v>0.1130952380952381</v>
      </c>
      <c r="BS93">
        <v>0.34482758620689657</v>
      </c>
      <c r="BT93">
        <v>0.22222222222222221</v>
      </c>
      <c r="BU93">
        <v>0.46369037906627963</v>
      </c>
      <c r="BV93">
        <v>0.74805523510727356</v>
      </c>
      <c r="BW93">
        <v>0.27077113368432426</v>
      </c>
      <c r="BX93">
        <v>0.3049214910271919</v>
      </c>
      <c r="BY93">
        <f t="shared" si="8"/>
        <v>7.3994049745568113E-2</v>
      </c>
      <c r="BZ93">
        <v>0</v>
      </c>
      <c r="CA93">
        <f t="shared" si="9"/>
        <v>5.0301727475509997E-3</v>
      </c>
      <c r="CC93">
        <v>7.3994049745568113E-2</v>
      </c>
      <c r="CD93">
        <v>5.0301727475509997E-3</v>
      </c>
    </row>
    <row r="94" spans="1:82" x14ac:dyDescent="0.3">
      <c r="A94">
        <v>0</v>
      </c>
      <c r="B94" t="s">
        <v>88</v>
      </c>
      <c r="C94" s="6" t="s">
        <v>94</v>
      </c>
      <c r="D94" s="6">
        <v>5011</v>
      </c>
      <c r="E94" s="2">
        <f t="shared" si="11"/>
        <v>0.58968719301992822</v>
      </c>
      <c r="F94" s="2" t="s">
        <v>1939</v>
      </c>
      <c r="G94" s="12">
        <v>416</v>
      </c>
      <c r="H94" s="15">
        <v>1.1524945770992883</v>
      </c>
      <c r="I94" s="1">
        <f t="shared" si="10"/>
        <v>-16.676785162794005</v>
      </c>
      <c r="J94" s="1">
        <v>2.82645998921</v>
      </c>
      <c r="K94" s="1">
        <v>106.013599645</v>
      </c>
      <c r="L94" s="2">
        <v>0.14773586094999991</v>
      </c>
      <c r="M94" s="2">
        <v>5.1919163766468745E-4</v>
      </c>
      <c r="N94" s="7">
        <v>0</v>
      </c>
      <c r="O94" s="2">
        <v>1.4362851588495732E-2</v>
      </c>
      <c r="P94" s="3">
        <v>43092.937997534005</v>
      </c>
      <c r="Q94" s="3">
        <v>1372.5857260228838</v>
      </c>
      <c r="R94" s="3">
        <v>36903.351850379637</v>
      </c>
      <c r="S94" s="3">
        <v>44.901169443330929</v>
      </c>
      <c r="T94" s="3">
        <v>9938.2840455981423</v>
      </c>
      <c r="V94">
        <v>5011</v>
      </c>
      <c r="W94" s="2">
        <v>0.50241135599919906</v>
      </c>
      <c r="X94" s="2">
        <v>3.0917622272518937E-2</v>
      </c>
      <c r="Y94" s="2">
        <v>0.44371219355500585</v>
      </c>
      <c r="Z94" s="2">
        <v>0.80603675877193437</v>
      </c>
      <c r="AA94" s="2">
        <v>0.30556676518902842</v>
      </c>
      <c r="AB94" s="2">
        <v>0.36466770975059037</v>
      </c>
      <c r="AC94" s="2">
        <v>5.1919163766468745E-4</v>
      </c>
      <c r="AD94" s="2">
        <v>0</v>
      </c>
      <c r="AE94" s="2">
        <v>1.4362851588495732E-2</v>
      </c>
      <c r="AF94">
        <v>140661.88871072471</v>
      </c>
      <c r="AG94">
        <v>169.45533447918106</v>
      </c>
      <c r="AH94">
        <v>31848.605768744535</v>
      </c>
      <c r="AI94">
        <v>5812.0612709474335</v>
      </c>
      <c r="AJ94">
        <v>1.6365804158436794</v>
      </c>
      <c r="AK94">
        <v>177565.24056110435</v>
      </c>
      <c r="AL94">
        <v>214.35650392251199</v>
      </c>
      <c r="AM94">
        <v>40287.641627671343</v>
      </c>
      <c r="AN94">
        <v>7311.3094576187632</v>
      </c>
      <c r="AO94">
        <v>2.0697197065714987</v>
      </c>
      <c r="AP94">
        <v>36903.351850379637</v>
      </c>
      <c r="AQ94">
        <v>44.901169443330929</v>
      </c>
      <c r="AR94">
        <v>8439.0358589268071</v>
      </c>
      <c r="AS94">
        <v>1499.2481866713297</v>
      </c>
      <c r="AT94">
        <v>0.43313929072781931</v>
      </c>
      <c r="AU94" s="3">
        <v>8098886.7672565412</v>
      </c>
      <c r="AV94" s="3">
        <v>257963.76134874078</v>
      </c>
      <c r="AW94">
        <v>72304.613571176014</v>
      </c>
      <c r="AX94">
        <v>13588929.074566821</v>
      </c>
      <c r="AY94">
        <v>2303.0288749185761</v>
      </c>
      <c r="AZ94">
        <v>432831.24675219721</v>
      </c>
      <c r="BA94">
        <v>115397.55156871001</v>
      </c>
      <c r="BB94">
        <v>21687815.841823358</v>
      </c>
      <c r="BC94">
        <v>3675.6146009414597</v>
      </c>
      <c r="BD94">
        <v>690795.00810093794</v>
      </c>
      <c r="BE94">
        <v>43092.937997534005</v>
      </c>
      <c r="BF94">
        <v>8098886.7672565412</v>
      </c>
      <c r="BG94">
        <v>1372.5857260228838</v>
      </c>
      <c r="BH94">
        <v>257963.76134874078</v>
      </c>
      <c r="BI94">
        <v>0.94926519231454976</v>
      </c>
      <c r="BJ94">
        <v>2.1017597694138379</v>
      </c>
      <c r="BK94">
        <v>1.1524945770992883</v>
      </c>
      <c r="BL94">
        <v>58.573300505621354</v>
      </c>
      <c r="BM94">
        <v>41.89651534282735</v>
      </c>
      <c r="BN94">
        <f t="shared" si="7"/>
        <v>-16.676785162794005</v>
      </c>
      <c r="BO94">
        <v>0.58968719301992822</v>
      </c>
      <c r="BP94">
        <v>6.7786011113137182E-3</v>
      </c>
      <c r="BQ94">
        <v>0.24021600166447865</v>
      </c>
      <c r="BR94">
        <v>0.15476190476190477</v>
      </c>
      <c r="BS94">
        <v>0.13793103448275862</v>
      </c>
      <c r="BT94">
        <v>0.33333333333333331</v>
      </c>
      <c r="BU94">
        <v>0.47758649667139563</v>
      </c>
      <c r="BV94">
        <v>0.80603675877193437</v>
      </c>
      <c r="BW94">
        <v>0.31697797218778884</v>
      </c>
      <c r="BX94">
        <v>0.36466770975059037</v>
      </c>
      <c r="BY94">
        <f t="shared" si="8"/>
        <v>1.9076856884683975E-2</v>
      </c>
      <c r="BZ94">
        <v>0</v>
      </c>
      <c r="CA94">
        <f t="shared" si="9"/>
        <v>9.1891143514243427E-3</v>
      </c>
      <c r="CC94">
        <v>1.9076856884683975E-2</v>
      </c>
      <c r="CD94">
        <v>9.1891143514243427E-3</v>
      </c>
    </row>
    <row r="95" spans="1:82" x14ac:dyDescent="0.3">
      <c r="A95">
        <v>1</v>
      </c>
      <c r="B95" t="s">
        <v>88</v>
      </c>
      <c r="C95" s="6" t="s">
        <v>12</v>
      </c>
      <c r="D95" s="6">
        <v>5013</v>
      </c>
      <c r="E95" s="32">
        <v>0</v>
      </c>
      <c r="F95" s="2" t="s">
        <v>1954</v>
      </c>
      <c r="G95" s="3">
        <v>-999</v>
      </c>
      <c r="H95" s="15">
        <v>0.37583387867236995</v>
      </c>
      <c r="I95" s="1">
        <f t="shared" si="10"/>
        <v>-999</v>
      </c>
      <c r="J95" s="1">
        <v>-999</v>
      </c>
      <c r="K95" s="1">
        <v>-999</v>
      </c>
      <c r="L95" s="1">
        <v>-999</v>
      </c>
      <c r="M95" s="1">
        <v>-999</v>
      </c>
      <c r="N95" s="1">
        <v>-999</v>
      </c>
      <c r="O95" s="1">
        <v>-999</v>
      </c>
      <c r="P95" s="1">
        <v>-999</v>
      </c>
      <c r="Q95" s="1">
        <v>-999</v>
      </c>
      <c r="R95" s="1">
        <v>-999</v>
      </c>
      <c r="S95" s="1">
        <v>-999</v>
      </c>
      <c r="T95" s="1">
        <v>-999</v>
      </c>
      <c r="V95">
        <v>5013</v>
      </c>
      <c r="W95" s="2">
        <v>-999</v>
      </c>
      <c r="X95" s="2">
        <v>1.0082381408903569E-2</v>
      </c>
      <c r="Y95" s="2">
        <v>-999</v>
      </c>
      <c r="Z95" s="2">
        <v>-999</v>
      </c>
      <c r="AA95" s="2">
        <v>-999</v>
      </c>
      <c r="AB95" s="2">
        <v>-999</v>
      </c>
      <c r="AC95" s="2">
        <v>-999</v>
      </c>
      <c r="AD95" s="2">
        <v>-999</v>
      </c>
      <c r="AE95" s="2">
        <v>-999</v>
      </c>
      <c r="AF95" s="2">
        <v>-999</v>
      </c>
      <c r="AG95" s="2">
        <v>-999</v>
      </c>
      <c r="AH95" s="2">
        <v>-999</v>
      </c>
      <c r="AI95" s="2">
        <v>-999</v>
      </c>
      <c r="AJ95" s="2">
        <v>-999</v>
      </c>
      <c r="AK95" s="2">
        <v>-999</v>
      </c>
      <c r="AL95" s="2">
        <v>-999</v>
      </c>
      <c r="AM95" s="2">
        <v>-999</v>
      </c>
      <c r="AN95" s="2">
        <v>-999</v>
      </c>
      <c r="AO95" s="2">
        <v>-999</v>
      </c>
      <c r="AP95" s="2">
        <v>-999</v>
      </c>
      <c r="AQ95" s="2">
        <v>-999</v>
      </c>
      <c r="AR95" s="2">
        <v>-999</v>
      </c>
      <c r="AS95" s="2">
        <v>-999</v>
      </c>
      <c r="AT95" s="2">
        <v>-999</v>
      </c>
      <c r="AU95" s="2">
        <v>-999</v>
      </c>
      <c r="AV95" s="2">
        <v>-999</v>
      </c>
      <c r="AW95" s="2">
        <v>-999</v>
      </c>
      <c r="AX95" s="2">
        <v>-999</v>
      </c>
      <c r="AY95" s="2">
        <v>-999</v>
      </c>
      <c r="AZ95" s="2">
        <v>-999</v>
      </c>
      <c r="BA95" s="2">
        <v>-999</v>
      </c>
      <c r="BB95" s="2">
        <v>-999</v>
      </c>
      <c r="BC95" s="2">
        <v>-999</v>
      </c>
      <c r="BD95" s="2">
        <v>-999</v>
      </c>
      <c r="BE95" s="2">
        <v>-999</v>
      </c>
      <c r="BF95" s="2">
        <v>-999</v>
      </c>
      <c r="BG95" s="2">
        <v>-999</v>
      </c>
      <c r="BH95" s="2">
        <v>-999</v>
      </c>
      <c r="BI95">
        <v>0</v>
      </c>
      <c r="BJ95">
        <v>0.37583387867236995</v>
      </c>
      <c r="BK95">
        <v>0.37583387867236995</v>
      </c>
      <c r="BL95">
        <v>-999</v>
      </c>
      <c r="BM95">
        <v>43.564326200371021</v>
      </c>
      <c r="BN95">
        <f t="shared" si="7"/>
        <v>-999</v>
      </c>
      <c r="BO95" t="s">
        <v>3748</v>
      </c>
      <c r="BP95" t="s">
        <v>3748</v>
      </c>
      <c r="BQ95">
        <v>0.22882302707043664</v>
      </c>
      <c r="BR95">
        <v>0.11904761904761904</v>
      </c>
      <c r="BS95">
        <v>0.13793103448275862</v>
      </c>
      <c r="BT95">
        <v>0.27777777777777779</v>
      </c>
      <c r="BU95" t="s">
        <v>3748</v>
      </c>
      <c r="BY95">
        <f t="shared" si="8"/>
        <v>-999</v>
      </c>
      <c r="CA95">
        <f t="shared" si="9"/>
        <v>-999</v>
      </c>
    </row>
    <row r="96" spans="1:82" x14ac:dyDescent="0.3">
      <c r="A96">
        <v>0</v>
      </c>
      <c r="B96" t="s">
        <v>88</v>
      </c>
      <c r="C96" s="6" t="s">
        <v>95</v>
      </c>
      <c r="D96" s="6">
        <v>5015</v>
      </c>
      <c r="E96" s="2">
        <f>BO96</f>
        <v>0.47373937789713938</v>
      </c>
      <c r="F96" s="2" t="s">
        <v>1937</v>
      </c>
      <c r="G96" s="12">
        <v>4288</v>
      </c>
      <c r="H96" s="15">
        <v>0.95581284737724104</v>
      </c>
      <c r="I96" s="1">
        <f t="shared" si="10"/>
        <v>-11.741882155073355</v>
      </c>
      <c r="J96" s="1">
        <v>2.6825542195100001</v>
      </c>
      <c r="K96" s="1">
        <v>81.6385222997</v>
      </c>
      <c r="L96" s="2">
        <v>0.13374022845</v>
      </c>
      <c r="M96" s="2">
        <v>2.5202526068250825E-4</v>
      </c>
      <c r="N96" s="7">
        <v>0</v>
      </c>
      <c r="O96" s="2">
        <v>1.1812295898199644E-2</v>
      </c>
      <c r="P96" s="3">
        <v>8559.627937944002</v>
      </c>
      <c r="Q96" s="3">
        <v>272.63917647854402</v>
      </c>
      <c r="R96" s="3">
        <v>-2404.6553681213991</v>
      </c>
      <c r="S96" s="3">
        <v>-3.0890571222530085</v>
      </c>
      <c r="T96" s="3">
        <v>-713.34085298344507</v>
      </c>
      <c r="V96">
        <v>5015</v>
      </c>
      <c r="W96" s="2">
        <v>0.45713043841797957</v>
      </c>
      <c r="X96" s="2">
        <v>2.5641301196235002E-2</v>
      </c>
      <c r="Y96" s="2">
        <v>0.42047777511740642</v>
      </c>
      <c r="Z96" s="2">
        <v>0.76499837838785933</v>
      </c>
      <c r="AA96" s="2">
        <v>0.23530961364831118</v>
      </c>
      <c r="AB96" s="2">
        <v>0.33012122105470609</v>
      </c>
      <c r="AC96" s="2">
        <v>2.5202526068250825E-4</v>
      </c>
      <c r="AD96" s="2">
        <v>0</v>
      </c>
      <c r="AE96" s="2">
        <v>1.1812295898199644E-2</v>
      </c>
      <c r="AF96">
        <v>44144.211254820068</v>
      </c>
      <c r="AG96">
        <v>53.104088082300713</v>
      </c>
      <c r="AH96">
        <v>9980.7490347827861</v>
      </c>
      <c r="AI96">
        <v>2750.6434261861095</v>
      </c>
      <c r="AJ96">
        <v>0.51296130421639796</v>
      </c>
      <c r="AK96">
        <v>41739.555886698668</v>
      </c>
      <c r="AL96">
        <v>50.01503096004771</v>
      </c>
      <c r="AM96">
        <v>9400.17030714258</v>
      </c>
      <c r="AN96">
        <v>2617.8813008428729</v>
      </c>
      <c r="AO96">
        <v>0.48334890173395151</v>
      </c>
      <c r="AP96">
        <v>-2404.6553681213991</v>
      </c>
      <c r="AQ96">
        <v>-3.0890571222530028</v>
      </c>
      <c r="AR96">
        <v>-580.57872764020613</v>
      </c>
      <c r="AS96">
        <v>-132.76212534323668</v>
      </c>
      <c r="AT96">
        <v>-2.9612402482446454E-2</v>
      </c>
      <c r="AU96" s="3">
        <v>1608696.4746571956</v>
      </c>
      <c r="AV96" s="3">
        <v>51239.806827377564</v>
      </c>
      <c r="AW96">
        <v>42987.081057222997</v>
      </c>
      <c r="AX96">
        <v>8078992.01389449</v>
      </c>
      <c r="AY96">
        <v>1369.2139966392981</v>
      </c>
      <c r="AZ96">
        <v>257330.07852838968</v>
      </c>
      <c r="BA96">
        <v>51546.708995166999</v>
      </c>
      <c r="BB96">
        <v>9687688.4885516856</v>
      </c>
      <c r="BC96">
        <v>1641.8531731178421</v>
      </c>
      <c r="BD96">
        <v>308569.88535576721</v>
      </c>
      <c r="BE96">
        <v>8559.627937944002</v>
      </c>
      <c r="BF96">
        <v>1608696.4746571956</v>
      </c>
      <c r="BG96">
        <v>272.63917647854402</v>
      </c>
      <c r="BH96">
        <v>51239.806827377564</v>
      </c>
      <c r="BI96">
        <v>0.90720586251463231</v>
      </c>
      <c r="BJ96">
        <v>1.8630187098918733</v>
      </c>
      <c r="BK96">
        <v>0.95581284737724104</v>
      </c>
      <c r="BL96">
        <v>37.241326142965995</v>
      </c>
      <c r="BM96">
        <v>25.49944398789264</v>
      </c>
      <c r="BN96">
        <f t="shared" si="7"/>
        <v>-11.741882155073355</v>
      </c>
      <c r="BO96">
        <v>0.47373937789713938</v>
      </c>
      <c r="BP96">
        <v>5.2044658086036347E-3</v>
      </c>
      <c r="BQ96">
        <v>5.5782514308405959E-2</v>
      </c>
      <c r="BR96">
        <v>7.1428571428571425E-2</v>
      </c>
      <c r="BS96">
        <v>0.2413793103448276</v>
      </c>
      <c r="BT96">
        <v>0.22222222222222221</v>
      </c>
      <c r="BU96">
        <v>0.33626171399514176</v>
      </c>
      <c r="BV96">
        <v>0.76499837838785933</v>
      </c>
      <c r="BW96">
        <v>0.2440971095936838</v>
      </c>
      <c r="BX96">
        <v>0.33012122105470609</v>
      </c>
      <c r="BY96">
        <f t="shared" si="8"/>
        <v>1.1944673832908462E-2</v>
      </c>
      <c r="BZ96">
        <v>0</v>
      </c>
      <c r="CA96">
        <f t="shared" si="9"/>
        <v>8.3113460674135824E-3</v>
      </c>
      <c r="CC96">
        <v>1.1944673832908462E-2</v>
      </c>
      <c r="CD96">
        <v>8.3113460674135824E-3</v>
      </c>
    </row>
    <row r="97" spans="1:82" x14ac:dyDescent="0.3">
      <c r="A97">
        <v>0</v>
      </c>
      <c r="B97" t="s">
        <v>88</v>
      </c>
      <c r="C97" s="6" t="s">
        <v>96</v>
      </c>
      <c r="D97" s="6">
        <v>5017</v>
      </c>
      <c r="E97" s="2">
        <f>BO97</f>
        <v>0.60669826796445869</v>
      </c>
      <c r="F97" s="2" t="s">
        <v>1939</v>
      </c>
      <c r="G97" s="12">
        <v>132</v>
      </c>
      <c r="H97" s="15">
        <v>0.39259570062505156</v>
      </c>
      <c r="I97" s="1">
        <f t="shared" si="10"/>
        <v>-20.725629218280631</v>
      </c>
      <c r="J97" s="1">
        <v>2.77324460026</v>
      </c>
      <c r="K97" s="1">
        <v>85.476418582400001</v>
      </c>
      <c r="L97" s="2">
        <v>0.14418168368000006</v>
      </c>
      <c r="M97" s="2">
        <v>3.4492653077412182E-4</v>
      </c>
      <c r="N97" s="7">
        <v>0</v>
      </c>
      <c r="O97" s="2">
        <v>1.7210344895963881E-3</v>
      </c>
      <c r="P97" s="3">
        <v>-7825.0024824859984</v>
      </c>
      <c r="Q97" s="3">
        <v>-249.24006606763609</v>
      </c>
      <c r="R97" s="3">
        <v>-3431.8643339732844</v>
      </c>
      <c r="S97" s="3">
        <v>-3.8150414662760217</v>
      </c>
      <c r="T97" s="3">
        <v>-984.24731123081074</v>
      </c>
      <c r="V97">
        <v>5017</v>
      </c>
      <c r="W97" s="2">
        <v>0.52864886705562608</v>
      </c>
      <c r="X97" s="2">
        <v>1.0532045719721042E-2</v>
      </c>
      <c r="Y97" s="2">
        <v>0.66271707868818497</v>
      </c>
      <c r="Z97" s="2">
        <v>0.79086104081031738</v>
      </c>
      <c r="AA97" s="2">
        <v>0.24637171847413245</v>
      </c>
      <c r="AB97" s="2">
        <v>0.3558946625245204</v>
      </c>
      <c r="AC97" s="2">
        <v>3.4492653077412182E-4</v>
      </c>
      <c r="AD97" s="2">
        <v>0</v>
      </c>
      <c r="AE97" s="2">
        <v>1.7210344895963881E-3</v>
      </c>
      <c r="AF97">
        <v>20008.504669089078</v>
      </c>
      <c r="AG97">
        <v>23.858942530005326</v>
      </c>
      <c r="AH97">
        <v>4484.2144216512024</v>
      </c>
      <c r="AI97">
        <v>1400.9493741640749</v>
      </c>
      <c r="AJ97">
        <v>0.23070952187010105</v>
      </c>
      <c r="AK97">
        <v>16576.640335115793</v>
      </c>
      <c r="AL97">
        <v>20.043901063729308</v>
      </c>
      <c r="AM97">
        <v>3767.1891829694077</v>
      </c>
      <c r="AN97">
        <v>1133.7273016150586</v>
      </c>
      <c r="AO97">
        <v>0.19349645219911654</v>
      </c>
      <c r="AP97">
        <v>-3431.8643339732844</v>
      </c>
      <c r="AQ97">
        <v>-3.8150414662760177</v>
      </c>
      <c r="AR97">
        <v>-717.02523868179469</v>
      </c>
      <c r="AS97">
        <v>-267.22207254901627</v>
      </c>
      <c r="AT97">
        <v>-3.7213069670984505E-2</v>
      </c>
      <c r="AU97" s="3">
        <v>-1470630.9665584185</v>
      </c>
      <c r="AV97" s="3">
        <v>-46842.178016751524</v>
      </c>
      <c r="AW97">
        <v>34935.710957709001</v>
      </c>
      <c r="AX97">
        <v>6565817.5173918298</v>
      </c>
      <c r="AY97">
        <v>1112.763724574934</v>
      </c>
      <c r="AZ97">
        <v>209132.8143966131</v>
      </c>
      <c r="BA97">
        <v>27110.708475223004</v>
      </c>
      <c r="BB97">
        <v>5095186.5508334115</v>
      </c>
      <c r="BC97">
        <v>863.52365850729791</v>
      </c>
      <c r="BD97">
        <v>162290.63637986156</v>
      </c>
      <c r="BE97">
        <v>-7825.0024824859984</v>
      </c>
      <c r="BF97">
        <v>-1470630.9665584185</v>
      </c>
      <c r="BG97">
        <v>-249.24006606763609</v>
      </c>
      <c r="BH97">
        <v>-46842.178016751524</v>
      </c>
      <c r="BI97">
        <v>0.56400688358026652</v>
      </c>
      <c r="BJ97">
        <v>0.95660258420531807</v>
      </c>
      <c r="BK97">
        <v>0.39259570062505156</v>
      </c>
      <c r="BL97">
        <v>45.021260217773687</v>
      </c>
      <c r="BM97">
        <v>24.295630999493056</v>
      </c>
      <c r="BN97">
        <f t="shared" si="7"/>
        <v>-20.725629218280631</v>
      </c>
      <c r="BO97">
        <v>0.60669826796445869</v>
      </c>
      <c r="BP97">
        <v>4.143696951583461E-3</v>
      </c>
      <c r="BQ97">
        <v>0.27725045185790587</v>
      </c>
      <c r="BR97">
        <v>0.20238095238095238</v>
      </c>
      <c r="BS97">
        <v>0.27586206896551724</v>
      </c>
      <c r="BT97">
        <v>0.16666666666666666</v>
      </c>
      <c r="BU97">
        <v>0.5935364971752517</v>
      </c>
      <c r="BV97">
        <v>0.79086104081031738</v>
      </c>
      <c r="BW97">
        <v>0.25557232206860214</v>
      </c>
      <c r="BX97">
        <v>0.3558946625245204</v>
      </c>
      <c r="BY97">
        <f t="shared" si="8"/>
        <v>2.4723326418979751E-2</v>
      </c>
      <c r="BZ97">
        <v>0</v>
      </c>
      <c r="CA97">
        <f t="shared" si="9"/>
        <v>1.1296192483300879E-3</v>
      </c>
      <c r="CC97">
        <v>2.4723326418979751E-2</v>
      </c>
      <c r="CD97">
        <v>1.1296192483300879E-3</v>
      </c>
    </row>
    <row r="98" spans="1:82" x14ac:dyDescent="0.3">
      <c r="A98">
        <v>0</v>
      </c>
      <c r="B98" t="s">
        <v>88</v>
      </c>
      <c r="C98" s="6" t="s">
        <v>97</v>
      </c>
      <c r="D98" s="6">
        <v>5019</v>
      </c>
      <c r="E98" s="2">
        <f>BO98</f>
        <v>0.68431531131613754</v>
      </c>
      <c r="F98" s="2" t="s">
        <v>1940</v>
      </c>
      <c r="G98" s="12">
        <v>1412</v>
      </c>
      <c r="H98" s="15">
        <v>0.37604295493758366</v>
      </c>
      <c r="I98" s="1">
        <f t="shared" si="10"/>
        <v>-21.428550408744918</v>
      </c>
      <c r="J98" s="1">
        <v>2.6150325240000001</v>
      </c>
      <c r="K98" s="1">
        <v>145.53928263700001</v>
      </c>
      <c r="L98" s="2">
        <v>0.16176424847999993</v>
      </c>
      <c r="M98" s="2">
        <v>8.3366190918101341E-3</v>
      </c>
      <c r="N98" s="7">
        <v>0</v>
      </c>
      <c r="O98" s="2">
        <v>3.7204342320947409E-2</v>
      </c>
      <c r="P98" s="3">
        <v>5315.3830196429935</v>
      </c>
      <c r="Q98" s="3">
        <v>169.30428047221818</v>
      </c>
      <c r="R98" s="3">
        <v>16404.322359663027</v>
      </c>
      <c r="S98" s="3">
        <v>19.324228390084816</v>
      </c>
      <c r="T98" s="3">
        <v>4868.6752087435161</v>
      </c>
      <c r="V98">
        <v>5019</v>
      </c>
      <c r="W98" s="2">
        <v>0.55373650755160198</v>
      </c>
      <c r="X98" s="2">
        <v>1.008799023442212E-2</v>
      </c>
      <c r="Y98" s="2">
        <v>0.54644292553897067</v>
      </c>
      <c r="Z98" s="2">
        <v>0.74574285423275621</v>
      </c>
      <c r="AA98" s="2">
        <v>0.41949304572469809</v>
      </c>
      <c r="AB98" s="2">
        <v>0.39929505018887579</v>
      </c>
      <c r="AC98" s="2">
        <v>8.3366190918101341E-3</v>
      </c>
      <c r="AD98" s="2">
        <v>0</v>
      </c>
      <c r="AE98" s="2">
        <v>3.7204342320947409E-2</v>
      </c>
      <c r="AF98">
        <v>62584.839736276554</v>
      </c>
      <c r="AG98">
        <v>72.626144009189062</v>
      </c>
      <c r="AH98">
        <v>13649.859039031349</v>
      </c>
      <c r="AI98">
        <v>4830.2472797312157</v>
      </c>
      <c r="AJ98">
        <v>0.70460560789985127</v>
      </c>
      <c r="AK98">
        <v>78989.16209593958</v>
      </c>
      <c r="AL98">
        <v>91.950372399273874</v>
      </c>
      <c r="AM98">
        <v>17281.787969876572</v>
      </c>
      <c r="AN98">
        <v>6066.9935576295147</v>
      </c>
      <c r="AO98">
        <v>0.89174141213616087</v>
      </c>
      <c r="AP98">
        <v>16404.322359663027</v>
      </c>
      <c r="AQ98">
        <v>19.324228390084812</v>
      </c>
      <c r="AR98">
        <v>3631.9289308452226</v>
      </c>
      <c r="AS98">
        <v>1236.746277898299</v>
      </c>
      <c r="AT98">
        <v>0.1871358042363096</v>
      </c>
      <c r="AU98" s="3">
        <v>998973.08471170417</v>
      </c>
      <c r="AV98" s="3">
        <v>31819.046471948684</v>
      </c>
      <c r="AW98">
        <v>72963.136784927017</v>
      </c>
      <c r="AX98">
        <v>13712691.927359184</v>
      </c>
      <c r="AY98">
        <v>2324.0039953316023</v>
      </c>
      <c r="AZ98">
        <v>436773.31088262133</v>
      </c>
      <c r="BA98">
        <v>78278.519804570009</v>
      </c>
      <c r="BB98">
        <v>14711665.012070887</v>
      </c>
      <c r="BC98">
        <v>2493.3082758038204</v>
      </c>
      <c r="BD98">
        <v>468592.35735457001</v>
      </c>
      <c r="BE98">
        <v>5315.3830196429935</v>
      </c>
      <c r="BF98">
        <v>998973.08471170417</v>
      </c>
      <c r="BG98">
        <v>169.30428047221818</v>
      </c>
      <c r="BH98">
        <v>31819.046471948684</v>
      </c>
      <c r="BI98">
        <v>0.65564582373132452</v>
      </c>
      <c r="BJ98">
        <v>1.0316887786689082</v>
      </c>
      <c r="BK98">
        <v>0.37604295493758366</v>
      </c>
      <c r="BL98">
        <v>63.286603689062837</v>
      </c>
      <c r="BM98">
        <v>41.858053280317918</v>
      </c>
      <c r="BN98">
        <f t="shared" si="7"/>
        <v>-21.428550408744918</v>
      </c>
      <c r="BO98">
        <v>0.68431531131613754</v>
      </c>
      <c r="BP98">
        <v>5.4332086419313476E-3</v>
      </c>
      <c r="BQ98">
        <v>0.17773573627651079</v>
      </c>
      <c r="BR98">
        <v>0.23809523809523808</v>
      </c>
      <c r="BS98">
        <v>0.17241379310344829</v>
      </c>
      <c r="BT98">
        <v>0.27777777777777779</v>
      </c>
      <c r="BU98">
        <v>0.61366661611081774</v>
      </c>
      <c r="BV98">
        <v>0.74574285423275621</v>
      </c>
      <c r="BW98">
        <v>0.43515876112520552</v>
      </c>
      <c r="BX98">
        <v>0.39929505018887579</v>
      </c>
      <c r="BY98">
        <f t="shared" si="8"/>
        <v>0.24578266816360603</v>
      </c>
      <c r="BZ98">
        <v>0</v>
      </c>
      <c r="CA98">
        <f t="shared" si="9"/>
        <v>2.1937147534043772E-2</v>
      </c>
      <c r="CC98">
        <v>0.24578266816360603</v>
      </c>
      <c r="CD98">
        <v>2.1937147534043772E-2</v>
      </c>
    </row>
    <row r="99" spans="1:82" x14ac:dyDescent="0.3">
      <c r="A99">
        <v>0</v>
      </c>
      <c r="B99" t="s">
        <v>88</v>
      </c>
      <c r="C99" s="6" t="s">
        <v>18</v>
      </c>
      <c r="D99" s="6">
        <v>5021</v>
      </c>
      <c r="E99" s="2">
        <f>BO99</f>
        <v>0.57195728026375814</v>
      </c>
      <c r="F99" s="2" t="s">
        <v>1939</v>
      </c>
      <c r="G99" s="12">
        <v>441</v>
      </c>
      <c r="H99" s="15">
        <v>0.37843851335256162</v>
      </c>
      <c r="I99" s="1">
        <f t="shared" si="10"/>
        <v>-15.384921346265198</v>
      </c>
      <c r="J99" s="1">
        <v>2.9422194554600001</v>
      </c>
      <c r="K99" s="1">
        <v>118.326161685</v>
      </c>
      <c r="L99" s="2">
        <v>0.12537193053000006</v>
      </c>
      <c r="M99" s="2">
        <v>5.6343489992539972E-3</v>
      </c>
      <c r="N99" s="7">
        <v>0</v>
      </c>
      <c r="O99" s="2">
        <v>1.1937143361947697E-3</v>
      </c>
      <c r="P99" s="3">
        <v>-11722.188850339002</v>
      </c>
      <c r="Q99" s="3">
        <v>-373.37229349831392</v>
      </c>
      <c r="R99" s="3">
        <v>-7297.1347388927352</v>
      </c>
      <c r="S99" s="3">
        <v>-8.6113208112100974</v>
      </c>
      <c r="T99" s="3">
        <v>-2869.5820233407458</v>
      </c>
      <c r="V99">
        <v>5021</v>
      </c>
      <c r="W99" s="2">
        <v>0.53394405212639506</v>
      </c>
      <c r="X99" s="2">
        <v>1.0152255153041049E-2</v>
      </c>
      <c r="Y99" s="2">
        <v>0.58261132101955093</v>
      </c>
      <c r="Z99" s="2">
        <v>0.83904850679933118</v>
      </c>
      <c r="AA99" s="2">
        <v>0.34105570025349746</v>
      </c>
      <c r="AB99" s="2">
        <v>0.30946511212236089</v>
      </c>
      <c r="AC99" s="2">
        <v>5.6343489992539972E-3</v>
      </c>
      <c r="AD99" s="2">
        <v>0</v>
      </c>
      <c r="AE99" s="2">
        <v>1.1937143361947697E-3</v>
      </c>
      <c r="AF99">
        <v>18497.312200988999</v>
      </c>
      <c r="AG99">
        <v>21.808057616018484</v>
      </c>
      <c r="AH99">
        <v>4098.7569481323781</v>
      </c>
      <c r="AI99">
        <v>3176.2756244686075</v>
      </c>
      <c r="AJ99">
        <v>0.2111676512860175</v>
      </c>
      <c r="AK99">
        <v>11200.177462096264</v>
      </c>
      <c r="AL99">
        <v>13.196736804808385</v>
      </c>
      <c r="AM99">
        <v>2480.2858477250275</v>
      </c>
      <c r="AN99">
        <v>1925.1647015352112</v>
      </c>
      <c r="AO99">
        <v>0.12779368327586035</v>
      </c>
      <c r="AP99">
        <v>-7297.1347388927352</v>
      </c>
      <c r="AQ99">
        <v>-8.6113208112100992</v>
      </c>
      <c r="AR99">
        <v>-1618.4711004073506</v>
      </c>
      <c r="AS99">
        <v>-1251.1109229333963</v>
      </c>
      <c r="AT99">
        <v>-8.3373968010157146E-2</v>
      </c>
      <c r="AU99" s="3">
        <v>-2203068.1725327121</v>
      </c>
      <c r="AV99" s="3">
        <v>-70171.58884007312</v>
      </c>
      <c r="AW99">
        <v>27812.902761412999</v>
      </c>
      <c r="AX99">
        <v>5227156.9449799592</v>
      </c>
      <c r="AY99">
        <v>885.88977924323797</v>
      </c>
      <c r="AZ99">
        <v>166494.12511097413</v>
      </c>
      <c r="BA99">
        <v>16090.713911073997</v>
      </c>
      <c r="BB99">
        <v>3024088.7724472471</v>
      </c>
      <c r="BC99">
        <v>512.51748574492399</v>
      </c>
      <c r="BD99">
        <v>96322.536270901008</v>
      </c>
      <c r="BE99">
        <v>-11722.188850339002</v>
      </c>
      <c r="BF99">
        <v>-2203068.1725327121</v>
      </c>
      <c r="BG99">
        <v>-373.37229349831392</v>
      </c>
      <c r="BH99">
        <v>-70171.58884007312</v>
      </c>
      <c r="BI99">
        <v>0.64439866147102753</v>
      </c>
      <c r="BJ99">
        <v>1.0228371748235892</v>
      </c>
      <c r="BK99">
        <v>0.37843851335256162</v>
      </c>
      <c r="BL99">
        <v>33.784151956841797</v>
      </c>
      <c r="BM99">
        <v>18.399230610576598</v>
      </c>
      <c r="BN99">
        <f t="shared" si="7"/>
        <v>-15.384921346265198</v>
      </c>
      <c r="BO99">
        <v>0.57195728026375814</v>
      </c>
      <c r="BP99">
        <v>4.4632277464889481E-3</v>
      </c>
      <c r="BQ99">
        <v>0.11871906228002978</v>
      </c>
      <c r="BR99">
        <v>0.11904761904761904</v>
      </c>
      <c r="BS99">
        <v>0.10344827586206896</v>
      </c>
      <c r="BT99">
        <v>0.22222222222222221</v>
      </c>
      <c r="BU99">
        <v>0.44059035453190165</v>
      </c>
      <c r="BV99">
        <v>0.83904850679933118</v>
      </c>
      <c r="BW99">
        <v>0.35379222017997664</v>
      </c>
      <c r="BX99">
        <v>0.30946511212236089</v>
      </c>
      <c r="BY99">
        <f t="shared" si="8"/>
        <v>0.2648978031094219</v>
      </c>
      <c r="BZ99">
        <v>0</v>
      </c>
      <c r="CA99">
        <f t="shared" si="9"/>
        <v>8.9174573589690309E-4</v>
      </c>
      <c r="CC99">
        <v>0.2648978031094219</v>
      </c>
      <c r="CD99">
        <v>8.9174573589690309E-4</v>
      </c>
    </row>
    <row r="100" spans="1:82" x14ac:dyDescent="0.3">
      <c r="A100">
        <v>0</v>
      </c>
      <c r="B100" t="s">
        <v>88</v>
      </c>
      <c r="C100" s="6" t="s">
        <v>19</v>
      </c>
      <c r="D100" s="6">
        <v>5023</v>
      </c>
      <c r="E100" s="2">
        <f>BO100</f>
        <v>0.5749305667923984</v>
      </c>
      <c r="F100" s="2" t="s">
        <v>1938</v>
      </c>
      <c r="G100" s="12">
        <v>3695</v>
      </c>
      <c r="H100" s="15">
        <v>0.95486256608206888</v>
      </c>
      <c r="I100" s="1">
        <f t="shared" si="10"/>
        <v>-16.469022070313471</v>
      </c>
      <c r="J100" s="1">
        <v>2.60865798196</v>
      </c>
      <c r="K100" s="1">
        <v>137.21512339899999</v>
      </c>
      <c r="L100" s="2">
        <v>0.14550414685000002</v>
      </c>
      <c r="M100" s="2">
        <v>1.6188891134694145E-3</v>
      </c>
      <c r="N100" s="7">
        <v>0</v>
      </c>
      <c r="O100" s="2">
        <v>7.6073015300278275E-3</v>
      </c>
      <c r="P100" s="3">
        <v>32694.451291229008</v>
      </c>
      <c r="Q100" s="3">
        <v>1041.3756696064543</v>
      </c>
      <c r="R100" s="3">
        <v>29880.888539006533</v>
      </c>
      <c r="S100" s="3">
        <v>35.363534327332701</v>
      </c>
      <c r="T100" s="3">
        <v>8659.1854690531491</v>
      </c>
      <c r="V100">
        <v>5023</v>
      </c>
      <c r="W100" s="2">
        <v>0.50347492449257081</v>
      </c>
      <c r="X100" s="2">
        <v>2.5615808288311111E-2</v>
      </c>
      <c r="Y100" s="2">
        <v>0.43651849739226661</v>
      </c>
      <c r="Z100" s="2">
        <v>0.743924991880488</v>
      </c>
      <c r="AA100" s="2">
        <v>0.39550002577450721</v>
      </c>
      <c r="AB100" s="2">
        <v>0.35915899937768708</v>
      </c>
      <c r="AC100" s="2">
        <v>1.6188891134694145E-3</v>
      </c>
      <c r="AD100" s="2">
        <v>0</v>
      </c>
      <c r="AE100" s="2">
        <v>7.6073015300278275E-3</v>
      </c>
      <c r="AF100">
        <v>53029.338646957585</v>
      </c>
      <c r="AG100">
        <v>62.497467310942497</v>
      </c>
      <c r="AH100">
        <v>11746.205594818557</v>
      </c>
      <c r="AI100">
        <v>3596.0898108386268</v>
      </c>
      <c r="AJ100">
        <v>0.60519110398909493</v>
      </c>
      <c r="AK100">
        <v>82910.227185964119</v>
      </c>
      <c r="AL100">
        <v>97.861001638275198</v>
      </c>
      <c r="AM100">
        <v>18392.672446052773</v>
      </c>
      <c r="AN100">
        <v>5608.8084286575595</v>
      </c>
      <c r="AO100">
        <v>0.94745837611494643</v>
      </c>
      <c r="AP100">
        <v>29880.888539006533</v>
      </c>
      <c r="AQ100">
        <v>35.363534327332701</v>
      </c>
      <c r="AR100">
        <v>6646.4668512342159</v>
      </c>
      <c r="AS100">
        <v>2012.7186178189327</v>
      </c>
      <c r="AT100">
        <v>0.34226727212585151</v>
      </c>
      <c r="AU100" s="3">
        <v>6144595.1756735798</v>
      </c>
      <c r="AV100" s="3">
        <v>195716.14334583702</v>
      </c>
      <c r="AW100">
        <v>55299.504092630996</v>
      </c>
      <c r="AX100">
        <v>10392988.799169069</v>
      </c>
      <c r="AY100">
        <v>1761.3862851039059</v>
      </c>
      <c r="AZ100">
        <v>331034.93842242809</v>
      </c>
      <c r="BA100">
        <v>87993.955383860011</v>
      </c>
      <c r="BB100">
        <v>16537583.974842651</v>
      </c>
      <c r="BC100">
        <v>2802.7619547103604</v>
      </c>
      <c r="BD100">
        <v>526751.08176826511</v>
      </c>
      <c r="BE100">
        <v>32694.451291229008</v>
      </c>
      <c r="BF100">
        <v>6144595.1756735798</v>
      </c>
      <c r="BG100">
        <v>1041.3756696064543</v>
      </c>
      <c r="BH100">
        <v>195716.14334583702</v>
      </c>
      <c r="BI100">
        <v>0.80029071593495527</v>
      </c>
      <c r="BJ100">
        <v>1.7551532820170241</v>
      </c>
      <c r="BK100">
        <v>0.95486256608206888</v>
      </c>
      <c r="BL100">
        <v>58.612846080217196</v>
      </c>
      <c r="BM100">
        <v>42.143824009903724</v>
      </c>
      <c r="BN100">
        <f t="shared" si="7"/>
        <v>-16.469022070313471</v>
      </c>
      <c r="BO100">
        <v>0.5749305667923984</v>
      </c>
      <c r="BP100">
        <v>5.5717805630646298E-3</v>
      </c>
      <c r="BQ100">
        <v>0.11126756388426558</v>
      </c>
      <c r="BR100">
        <v>0.27380952380952384</v>
      </c>
      <c r="BS100">
        <v>0.2413793103448276</v>
      </c>
      <c r="BT100">
        <v>0.1111111111111111</v>
      </c>
      <c r="BU100">
        <v>0.47163661805229801</v>
      </c>
      <c r="BV100">
        <v>0.743924991880488</v>
      </c>
      <c r="BW100">
        <v>0.41026973628060914</v>
      </c>
      <c r="BX100">
        <v>0.35915899937768708</v>
      </c>
      <c r="BY100">
        <f t="shared" si="8"/>
        <v>5.9339843360541045E-2</v>
      </c>
      <c r="BZ100">
        <v>0</v>
      </c>
      <c r="CA100">
        <f t="shared" si="9"/>
        <v>4.9247452649978972E-3</v>
      </c>
      <c r="CC100">
        <v>5.9339843360541045E-2</v>
      </c>
      <c r="CD100">
        <v>4.9247452649978972E-3</v>
      </c>
    </row>
    <row r="101" spans="1:82" x14ac:dyDescent="0.3">
      <c r="A101">
        <v>1</v>
      </c>
      <c r="B101" t="s">
        <v>88</v>
      </c>
      <c r="C101" s="6" t="s">
        <v>98</v>
      </c>
      <c r="D101" s="6">
        <v>5025</v>
      </c>
      <c r="E101" s="32">
        <v>0</v>
      </c>
      <c r="F101" s="2" t="s">
        <v>1954</v>
      </c>
      <c r="G101" s="3">
        <v>-999</v>
      </c>
      <c r="H101" s="15">
        <v>0.37607824927167621</v>
      </c>
      <c r="I101" s="1">
        <f t="shared" si="10"/>
        <v>-999</v>
      </c>
      <c r="J101" s="1">
        <v>-999</v>
      </c>
      <c r="K101" s="1">
        <v>-999</v>
      </c>
      <c r="L101" s="1">
        <v>-999</v>
      </c>
      <c r="M101" s="1">
        <v>-999</v>
      </c>
      <c r="N101" s="1">
        <v>-999</v>
      </c>
      <c r="O101" s="1">
        <v>-999</v>
      </c>
      <c r="P101" s="1">
        <v>-999</v>
      </c>
      <c r="Q101" s="1">
        <v>-999</v>
      </c>
      <c r="R101" s="1">
        <v>-999</v>
      </c>
      <c r="S101" s="1">
        <v>-999</v>
      </c>
      <c r="T101" s="1">
        <v>-999</v>
      </c>
      <c r="V101">
        <v>5025</v>
      </c>
      <c r="W101" s="2">
        <v>-999</v>
      </c>
      <c r="X101" s="2">
        <v>1.0088937064812056E-2</v>
      </c>
      <c r="Y101" s="2">
        <v>-999</v>
      </c>
      <c r="Z101" s="2">
        <v>-999</v>
      </c>
      <c r="AA101" s="2">
        <v>-999</v>
      </c>
      <c r="AB101" s="2">
        <v>-999</v>
      </c>
      <c r="AC101" s="2">
        <v>-999</v>
      </c>
      <c r="AD101" s="2">
        <v>-999</v>
      </c>
      <c r="AE101" s="2">
        <v>-999</v>
      </c>
      <c r="AF101" s="2">
        <v>-999</v>
      </c>
      <c r="AG101" s="2">
        <v>-999</v>
      </c>
      <c r="AH101" s="2">
        <v>-999</v>
      </c>
      <c r="AI101" s="2">
        <v>-999</v>
      </c>
      <c r="AJ101" s="2">
        <v>-999</v>
      </c>
      <c r="AK101" s="2">
        <v>-999</v>
      </c>
      <c r="AL101" s="2">
        <v>-999</v>
      </c>
      <c r="AM101" s="2">
        <v>-999</v>
      </c>
      <c r="AN101" s="2">
        <v>-999</v>
      </c>
      <c r="AO101" s="2">
        <v>-999</v>
      </c>
      <c r="AP101" s="2">
        <v>-999</v>
      </c>
      <c r="AQ101" s="2">
        <v>-999</v>
      </c>
      <c r="AR101" s="2">
        <v>-999</v>
      </c>
      <c r="AS101" s="2">
        <v>-999</v>
      </c>
      <c r="AT101" s="2">
        <v>-999</v>
      </c>
      <c r="AU101" s="2">
        <v>-999</v>
      </c>
      <c r="AV101" s="2">
        <v>-999</v>
      </c>
      <c r="AW101" s="2">
        <v>-999</v>
      </c>
      <c r="AX101" s="2">
        <v>-999</v>
      </c>
      <c r="AY101" s="2">
        <v>-999</v>
      </c>
      <c r="AZ101" s="2">
        <v>-999</v>
      </c>
      <c r="BA101" s="2">
        <v>-999</v>
      </c>
      <c r="BB101" s="2">
        <v>-999</v>
      </c>
      <c r="BC101" s="2">
        <v>-999</v>
      </c>
      <c r="BD101" s="2">
        <v>-999</v>
      </c>
      <c r="BE101" s="2">
        <v>-999</v>
      </c>
      <c r="BF101" s="2">
        <v>-999</v>
      </c>
      <c r="BG101" s="2">
        <v>-999</v>
      </c>
      <c r="BH101" s="2">
        <v>-999</v>
      </c>
      <c r="BI101">
        <v>0</v>
      </c>
      <c r="BJ101">
        <v>0.37607824927167621</v>
      </c>
      <c r="BK101">
        <v>0.37607824927167621</v>
      </c>
      <c r="BL101">
        <v>-999</v>
      </c>
      <c r="BM101">
        <v>46.225213993814826</v>
      </c>
      <c r="BN101">
        <f t="shared" si="7"/>
        <v>-999</v>
      </c>
      <c r="BO101" t="s">
        <v>3748</v>
      </c>
      <c r="BP101" t="s">
        <v>3748</v>
      </c>
      <c r="BQ101">
        <v>0.21373142598348779</v>
      </c>
      <c r="BR101">
        <v>8.9285714285714274E-2</v>
      </c>
      <c r="BS101">
        <v>0.17241379310344829</v>
      </c>
      <c r="BT101">
        <v>0.33333333333333331</v>
      </c>
      <c r="BU101" t="s">
        <v>3748</v>
      </c>
      <c r="BY101">
        <f t="shared" si="8"/>
        <v>-999</v>
      </c>
      <c r="CA101">
        <f t="shared" si="9"/>
        <v>-999</v>
      </c>
    </row>
    <row r="102" spans="1:82" x14ac:dyDescent="0.3">
      <c r="A102">
        <v>0</v>
      </c>
      <c r="B102" t="s">
        <v>88</v>
      </c>
      <c r="C102" s="6" t="s">
        <v>99</v>
      </c>
      <c r="D102" s="6">
        <v>5027</v>
      </c>
      <c r="E102" s="2">
        <f t="shared" ref="E102:E120" si="12">BO102</f>
        <v>0.5816914964608354</v>
      </c>
      <c r="F102" s="2" t="s">
        <v>1938</v>
      </c>
      <c r="G102" s="12">
        <v>1370</v>
      </c>
      <c r="H102" s="15">
        <v>1.1568795747773701</v>
      </c>
      <c r="I102" s="1">
        <f t="shared" si="10"/>
        <v>-11.145721868419145</v>
      </c>
      <c r="J102" s="1">
        <v>2.69153610508</v>
      </c>
      <c r="K102" s="1">
        <v>97.149995347100003</v>
      </c>
      <c r="L102" s="2">
        <v>0.17463650225999983</v>
      </c>
      <c r="M102" s="2">
        <v>1.4646622701316833E-3</v>
      </c>
      <c r="N102" s="7">
        <v>0</v>
      </c>
      <c r="O102" s="2">
        <v>2.4704691670463005E-2</v>
      </c>
      <c r="P102" s="3">
        <v>56165.702925000012</v>
      </c>
      <c r="Q102" s="3">
        <v>1788.9762385500005</v>
      </c>
      <c r="R102" s="3">
        <v>62711.338473172364</v>
      </c>
      <c r="S102" s="3">
        <v>74.263451154145017</v>
      </c>
      <c r="T102" s="3">
        <v>18285.862961877297</v>
      </c>
      <c r="V102">
        <v>5027</v>
      </c>
      <c r="W102" s="2">
        <v>0.47144884821760091</v>
      </c>
      <c r="X102" s="2">
        <v>3.1035257274514377E-2</v>
      </c>
      <c r="Y102" s="2">
        <v>0.30878429766333743</v>
      </c>
      <c r="Z102" s="2">
        <v>0.76755979088269066</v>
      </c>
      <c r="AA102" s="2">
        <v>0.28001888357483579</v>
      </c>
      <c r="AB102" s="2">
        <v>0.43106861738573687</v>
      </c>
      <c r="AC102" s="2">
        <v>1.4646622701316833E-3</v>
      </c>
      <c r="AD102" s="2">
        <v>0</v>
      </c>
      <c r="AE102" s="2">
        <v>2.4704691670463005E-2</v>
      </c>
      <c r="AF102">
        <v>143387.52869193815</v>
      </c>
      <c r="AG102">
        <v>171.1731846307982</v>
      </c>
      <c r="AH102">
        <v>32171.470389187361</v>
      </c>
      <c r="AI102">
        <v>9767.3573115508116</v>
      </c>
      <c r="AJ102">
        <v>1.6549747878517882</v>
      </c>
      <c r="AK102">
        <v>206098.86716511051</v>
      </c>
      <c r="AL102">
        <v>245.43663578494323</v>
      </c>
      <c r="AM102">
        <v>46129.056239784251</v>
      </c>
      <c r="AN102">
        <v>14095.634422831215</v>
      </c>
      <c r="AO102">
        <v>2.3736828420006089</v>
      </c>
      <c r="AP102">
        <v>62711.338473172364</v>
      </c>
      <c r="AQ102">
        <v>74.263451154145031</v>
      </c>
      <c r="AR102">
        <v>13957.58585059689</v>
      </c>
      <c r="AS102">
        <v>4328.2771112804039</v>
      </c>
      <c r="AT102">
        <v>0.71870805414882066</v>
      </c>
      <c r="AU102" s="3">
        <v>10555782.207724502</v>
      </c>
      <c r="AV102" s="3">
        <v>336220.19427308708</v>
      </c>
      <c r="AW102">
        <v>79016.669077950006</v>
      </c>
      <c r="AX102">
        <v>14850392.786509924</v>
      </c>
      <c r="AY102">
        <v>2516.8196260016998</v>
      </c>
      <c r="AZ102">
        <v>473011.08051075944</v>
      </c>
      <c r="BA102">
        <v>135182.37200295003</v>
      </c>
      <c r="BB102">
        <v>25406174.994234428</v>
      </c>
      <c r="BC102">
        <v>4305.7958645517001</v>
      </c>
      <c r="BD102">
        <v>809231.27478384646</v>
      </c>
      <c r="BE102">
        <v>56165.702925000012</v>
      </c>
      <c r="BF102">
        <v>10555782.207724502</v>
      </c>
      <c r="BG102">
        <v>1788.9762385500005</v>
      </c>
      <c r="BH102">
        <v>336220.19427308708</v>
      </c>
      <c r="BI102">
        <v>0.97980167400158347</v>
      </c>
      <c r="BJ102">
        <v>2.1366812487789537</v>
      </c>
      <c r="BK102">
        <v>1.1568795747773701</v>
      </c>
      <c r="BL102">
        <v>52.807326320249807</v>
      </c>
      <c r="BM102">
        <v>41.661604451830662</v>
      </c>
      <c r="BN102">
        <f t="shared" si="7"/>
        <v>-11.145721868419145</v>
      </c>
      <c r="BO102">
        <v>0.5816914964608354</v>
      </c>
      <c r="BP102">
        <v>6.9017896427502994E-3</v>
      </c>
      <c r="BQ102">
        <v>0.23425276612972931</v>
      </c>
      <c r="BR102">
        <v>0.24404761904761904</v>
      </c>
      <c r="BS102">
        <v>0.13793103448275862</v>
      </c>
      <c r="BT102">
        <v>0.33333333333333331</v>
      </c>
      <c r="BU102">
        <v>0.31918899284544394</v>
      </c>
      <c r="BV102">
        <v>0.76755979088269066</v>
      </c>
      <c r="BW102">
        <v>0.29047602030584624</v>
      </c>
      <c r="BX102">
        <v>0.43106861738573687</v>
      </c>
      <c r="BY102">
        <f t="shared" si="8"/>
        <v>4.8718473544025281E-2</v>
      </c>
      <c r="BZ102">
        <v>0</v>
      </c>
      <c r="CA102">
        <f t="shared" si="9"/>
        <v>1.3670905938665913E-2</v>
      </c>
      <c r="CC102">
        <v>4.8718473544025281E-2</v>
      </c>
      <c r="CD102">
        <v>1.3670905938665913E-2</v>
      </c>
    </row>
    <row r="103" spans="1:82" x14ac:dyDescent="0.3">
      <c r="A103">
        <v>0</v>
      </c>
      <c r="B103" t="s">
        <v>88</v>
      </c>
      <c r="C103" s="6" t="s">
        <v>100</v>
      </c>
      <c r="D103" s="6">
        <v>5029</v>
      </c>
      <c r="E103" s="2">
        <f t="shared" si="12"/>
        <v>0.58238259457653341</v>
      </c>
      <c r="F103" s="2" t="s">
        <v>1939</v>
      </c>
      <c r="G103" s="12">
        <v>1707</v>
      </c>
      <c r="H103" s="15">
        <v>1.6121253705663563</v>
      </c>
      <c r="I103" s="1">
        <f t="shared" si="10"/>
        <v>-15.326704454316555</v>
      </c>
      <c r="J103" s="1">
        <v>2.5868856620999998</v>
      </c>
      <c r="K103" s="1">
        <v>133.15500812100001</v>
      </c>
      <c r="L103" s="2">
        <v>0.13040907433999993</v>
      </c>
      <c r="M103" s="2">
        <v>1.3718653643134864E-3</v>
      </c>
      <c r="N103" s="7">
        <v>0</v>
      </c>
      <c r="O103" s="2">
        <v>1.4312053222707202E-2</v>
      </c>
      <c r="P103" s="3">
        <v>42802.233975680996</v>
      </c>
      <c r="Q103" s="3">
        <v>1363.3262925882061</v>
      </c>
      <c r="R103" s="3">
        <v>43484.937514308258</v>
      </c>
      <c r="S103" s="3">
        <v>53.05273552211586</v>
      </c>
      <c r="T103" s="3">
        <v>12031.869854871904</v>
      </c>
      <c r="V103">
        <v>5029</v>
      </c>
      <c r="W103" s="2">
        <v>0.49955452519720123</v>
      </c>
      <c r="X103" s="2">
        <v>4.3247998084785091E-2</v>
      </c>
      <c r="Y103" s="2">
        <v>0.45226111177102241</v>
      </c>
      <c r="Z103" s="2">
        <v>0.73771606261989542</v>
      </c>
      <c r="AA103" s="2">
        <v>0.38379741124252797</v>
      </c>
      <c r="AB103" s="2">
        <v>0.32189867892912755</v>
      </c>
      <c r="AC103" s="2">
        <v>1.3718653643134864E-3</v>
      </c>
      <c r="AD103" s="2">
        <v>0</v>
      </c>
      <c r="AE103" s="2">
        <v>1.4312053222707202E-2</v>
      </c>
      <c r="AF103">
        <v>57499.946692975194</v>
      </c>
      <c r="AG103">
        <v>69.4946175050394</v>
      </c>
      <c r="AH103">
        <v>13061.298322476918</v>
      </c>
      <c r="AI103">
        <v>2769.4388588428578</v>
      </c>
      <c r="AJ103">
        <v>0.67091259567656192</v>
      </c>
      <c r="AK103">
        <v>100984.88420728345</v>
      </c>
      <c r="AL103">
        <v>122.54735302715527</v>
      </c>
      <c r="AM103">
        <v>23032.395802473489</v>
      </c>
      <c r="AN103">
        <v>4830.2112337181925</v>
      </c>
      <c r="AO103">
        <v>1.182522221769847</v>
      </c>
      <c r="AP103">
        <v>43484.937514308258</v>
      </c>
      <c r="AQ103">
        <v>53.052735522115867</v>
      </c>
      <c r="AR103">
        <v>9971.0974799965716</v>
      </c>
      <c r="AS103">
        <v>2060.7723748753347</v>
      </c>
      <c r="AT103">
        <v>0.51160962609328509</v>
      </c>
      <c r="AU103" s="3">
        <v>8044251.8533894867</v>
      </c>
      <c r="AV103" s="3">
        <v>256223.54342902746</v>
      </c>
      <c r="AW103">
        <v>57609.397941139003</v>
      </c>
      <c r="AX103">
        <v>10827110.249057664</v>
      </c>
      <c r="AY103">
        <v>1834.960459259114</v>
      </c>
      <c r="AZ103">
        <v>344862.46871315787</v>
      </c>
      <c r="BA103">
        <v>100411.63191682</v>
      </c>
      <c r="BB103">
        <v>18871362.102447152</v>
      </c>
      <c r="BC103">
        <v>3198.2867518473204</v>
      </c>
      <c r="BD103">
        <v>601086.01214218535</v>
      </c>
      <c r="BE103">
        <v>42802.233975680996</v>
      </c>
      <c r="BF103">
        <v>8044251.8533894867</v>
      </c>
      <c r="BG103">
        <v>1363.3262925882061</v>
      </c>
      <c r="BH103">
        <v>256223.54342902746</v>
      </c>
      <c r="BI103">
        <v>1.008432939976011</v>
      </c>
      <c r="BJ103">
        <v>2.6205583105423673</v>
      </c>
      <c r="BK103">
        <v>1.6121253705663563</v>
      </c>
      <c r="BL103">
        <v>50.616324942537155</v>
      </c>
      <c r="BM103">
        <v>35.289620488220599</v>
      </c>
      <c r="BN103">
        <f t="shared" si="7"/>
        <v>-15.326704454316555</v>
      </c>
      <c r="BO103">
        <v>0.58238259457653341</v>
      </c>
      <c r="BP103">
        <v>7.1119097442585684E-3</v>
      </c>
      <c r="BQ103">
        <v>0.1255960337225217</v>
      </c>
      <c r="BR103">
        <v>0.3392857142857143</v>
      </c>
      <c r="BS103">
        <v>0.2413793103448276</v>
      </c>
      <c r="BT103">
        <v>0.16666666666666666</v>
      </c>
      <c r="BU103">
        <v>0.4389231506193107</v>
      </c>
      <c r="BV103">
        <v>0.73771606261989542</v>
      </c>
      <c r="BW103">
        <v>0.39813009464992533</v>
      </c>
      <c r="BX103">
        <v>0.32189867892912755</v>
      </c>
      <c r="BY103">
        <f t="shared" si="8"/>
        <v>4.3720347182223313E-2</v>
      </c>
      <c r="BZ103">
        <v>0</v>
      </c>
      <c r="CA103">
        <f t="shared" si="9"/>
        <v>1.0348189329917094E-2</v>
      </c>
      <c r="CC103">
        <v>4.3720347182223313E-2</v>
      </c>
      <c r="CD103">
        <v>1.0348189329917094E-2</v>
      </c>
    </row>
    <row r="104" spans="1:82" x14ac:dyDescent="0.3">
      <c r="A104">
        <v>0</v>
      </c>
      <c r="B104" t="s">
        <v>88</v>
      </c>
      <c r="C104" s="8" t="s">
        <v>101</v>
      </c>
      <c r="D104" s="8">
        <v>5031</v>
      </c>
      <c r="E104" s="2">
        <f t="shared" si="12"/>
        <v>0.55911109632941181</v>
      </c>
      <c r="F104" s="2" t="s">
        <v>1938</v>
      </c>
      <c r="G104" s="13">
        <v>23439</v>
      </c>
      <c r="H104" s="16">
        <v>16.298718496428105</v>
      </c>
      <c r="I104" s="1">
        <f t="shared" si="10"/>
        <v>-13.270543447563327</v>
      </c>
      <c r="J104" s="1">
        <v>2.8298494773799998</v>
      </c>
      <c r="K104" s="1">
        <v>152.69033296800001</v>
      </c>
      <c r="L104" s="2">
        <v>0.11530104507000005</v>
      </c>
      <c r="M104" s="2">
        <v>1.3298867944747342E-2</v>
      </c>
      <c r="N104" s="7">
        <v>0</v>
      </c>
      <c r="O104" s="2">
        <v>1.9063370039347645E-3</v>
      </c>
      <c r="P104" s="3">
        <v>516431.83012738009</v>
      </c>
      <c r="Q104" s="3">
        <v>16449.260399401879</v>
      </c>
      <c r="R104" s="3">
        <v>232069.89657062455</v>
      </c>
      <c r="S104" s="3">
        <v>282.40669344708095</v>
      </c>
      <c r="T104" s="3">
        <v>64482.027044751594</v>
      </c>
      <c r="V104">
        <v>5031</v>
      </c>
      <c r="W104" s="2">
        <v>0.61473365064383234</v>
      </c>
      <c r="X104" s="2">
        <v>0.43724077493448288</v>
      </c>
      <c r="Y104" s="2">
        <v>0.42110564247367033</v>
      </c>
      <c r="Z104" s="2">
        <v>0.80700335729760675</v>
      </c>
      <c r="AA104" s="2">
        <v>0.44010477218870614</v>
      </c>
      <c r="AB104" s="2">
        <v>0.28460637632021424</v>
      </c>
      <c r="AC104" s="2">
        <v>1.3298867944747342E-2</v>
      </c>
      <c r="AD104" s="2">
        <v>0</v>
      </c>
      <c r="AE104" s="2">
        <v>1.9063370039347645E-3</v>
      </c>
      <c r="AF104">
        <v>235867.2354520373</v>
      </c>
      <c r="AG104">
        <v>281.13838534424576</v>
      </c>
      <c r="AH104">
        <v>52839.089597325859</v>
      </c>
      <c r="AI104">
        <v>12001.885635349441</v>
      </c>
      <c r="AJ104">
        <v>2.7186708222021938</v>
      </c>
      <c r="AK104">
        <v>467937.13202266186</v>
      </c>
      <c r="AL104">
        <v>563.54507879132677</v>
      </c>
      <c r="AM104">
        <v>105916.55377804654</v>
      </c>
      <c r="AN104">
        <v>23406.448499380353</v>
      </c>
      <c r="AO104">
        <v>5.4428602820201037</v>
      </c>
      <c r="AP104">
        <v>232069.89657062455</v>
      </c>
      <c r="AQ104">
        <v>282.40669344708101</v>
      </c>
      <c r="AR104">
        <v>53077.464180720679</v>
      </c>
      <c r="AS104">
        <v>11404.562864030911</v>
      </c>
      <c r="AT104">
        <v>2.7241894598179099</v>
      </c>
      <c r="AU104" s="3">
        <v>97058198.154139817</v>
      </c>
      <c r="AV104" s="3">
        <v>3091473.9994635889</v>
      </c>
      <c r="AW104">
        <v>415388.16052492004</v>
      </c>
      <c r="AX104">
        <v>78068050.889053464</v>
      </c>
      <c r="AY104">
        <v>13230.842137707923</v>
      </c>
      <c r="AZ104">
        <v>2486604.4713608269</v>
      </c>
      <c r="BA104">
        <v>931819.99065230018</v>
      </c>
      <c r="BB104">
        <v>175126249.04319328</v>
      </c>
      <c r="BC104">
        <v>29680.1025371098</v>
      </c>
      <c r="BD104">
        <v>5578078.4708244158</v>
      </c>
      <c r="BE104">
        <v>516431.83012738009</v>
      </c>
      <c r="BF104">
        <v>97058198.154139817</v>
      </c>
      <c r="BG104">
        <v>16449.260399401879</v>
      </c>
      <c r="BH104">
        <v>3091473.9994635889</v>
      </c>
      <c r="BI104">
        <v>6.628018098841518</v>
      </c>
      <c r="BJ104">
        <v>22.926736595269624</v>
      </c>
      <c r="BK104">
        <v>16.298718496428105</v>
      </c>
      <c r="BL104">
        <v>44.1513908040953</v>
      </c>
      <c r="BM104">
        <v>30.880847356531973</v>
      </c>
      <c r="BN104">
        <f t="shared" si="7"/>
        <v>-13.270543447563327</v>
      </c>
      <c r="BO104">
        <v>0.55911109632941181</v>
      </c>
      <c r="BP104">
        <v>4.4875843361434901E-2</v>
      </c>
      <c r="BQ104">
        <v>0.14247108227171143</v>
      </c>
      <c r="BR104">
        <v>0.2321428571428571</v>
      </c>
      <c r="BS104">
        <v>0.13793103448275862</v>
      </c>
      <c r="BT104">
        <v>0.22222222222222221</v>
      </c>
      <c r="BU104">
        <v>0.38003921572288712</v>
      </c>
      <c r="BV104">
        <v>0.80700335729760675</v>
      </c>
      <c r="BW104">
        <v>0.45654022011276574</v>
      </c>
      <c r="BX104">
        <v>0.28460637632021424</v>
      </c>
      <c r="BY104">
        <f t="shared" si="8"/>
        <v>4.411459624285996E-2</v>
      </c>
      <c r="BZ104">
        <v>0</v>
      </c>
      <c r="CA104">
        <f t="shared" si="9"/>
        <v>1.5421856880938434E-3</v>
      </c>
      <c r="CC104">
        <v>4.411459624285996E-2</v>
      </c>
      <c r="CD104">
        <v>1.5421856880938434E-3</v>
      </c>
    </row>
    <row r="105" spans="1:82" x14ac:dyDescent="0.3">
      <c r="A105">
        <v>0</v>
      </c>
      <c r="B105" t="s">
        <v>88</v>
      </c>
      <c r="C105" t="s">
        <v>102</v>
      </c>
      <c r="D105">
        <v>5033</v>
      </c>
      <c r="E105" s="2">
        <f t="shared" si="12"/>
        <v>0.54478419353981533</v>
      </c>
      <c r="F105" s="2" t="s">
        <v>1938</v>
      </c>
      <c r="G105" s="3">
        <v>17941</v>
      </c>
      <c r="H105" s="1">
        <v>9.4604639050944392</v>
      </c>
      <c r="I105" s="1">
        <f t="shared" si="10"/>
        <v>-11.946852597430638</v>
      </c>
      <c r="J105" s="1">
        <v>2.6033470976599999</v>
      </c>
      <c r="K105" s="1">
        <v>89.315087316100005</v>
      </c>
      <c r="L105" s="2">
        <v>0.13027339405000005</v>
      </c>
      <c r="M105" s="2">
        <v>1.4110563139697512E-2</v>
      </c>
      <c r="N105" s="7">
        <v>0</v>
      </c>
      <c r="O105" s="2">
        <v>3.2923058992123624E-2</v>
      </c>
      <c r="P105" s="3">
        <v>231765.15181241004</v>
      </c>
      <c r="Q105" s="3">
        <v>7382.1269551276609</v>
      </c>
      <c r="R105" s="3">
        <v>141963.83893320308</v>
      </c>
      <c r="S105" s="3">
        <v>176.93378479012449</v>
      </c>
      <c r="T105" s="3">
        <v>39322.651338029878</v>
      </c>
      <c r="V105">
        <v>5033</v>
      </c>
      <c r="W105" s="2">
        <v>0.51595498200681611</v>
      </c>
      <c r="X105" s="2">
        <v>0.25379299421667528</v>
      </c>
      <c r="Y105" s="2">
        <v>0.39653829565729937</v>
      </c>
      <c r="Z105" s="2">
        <v>0.74241045851234322</v>
      </c>
      <c r="AA105" s="2">
        <v>0.25743604976291812</v>
      </c>
      <c r="AB105" s="2">
        <v>0.321563768905966</v>
      </c>
      <c r="AC105" s="2">
        <v>1.4110563139697512E-2</v>
      </c>
      <c r="AD105" s="2">
        <v>0</v>
      </c>
      <c r="AE105" s="2">
        <v>3.2923058992123624E-2</v>
      </c>
      <c r="AF105">
        <v>170153.989147268</v>
      </c>
      <c r="AG105">
        <v>205.15748904618559</v>
      </c>
      <c r="AH105">
        <v>38558.715246230517</v>
      </c>
      <c r="AI105">
        <v>7699.1289536285049</v>
      </c>
      <c r="AJ105">
        <v>1.9811884641216484</v>
      </c>
      <c r="AK105">
        <v>312117.82808047108</v>
      </c>
      <c r="AL105">
        <v>382.09127383631005</v>
      </c>
      <c r="AM105">
        <v>71812.872610304985</v>
      </c>
      <c r="AN105">
        <v>13767.622927583909</v>
      </c>
      <c r="AO105">
        <v>3.6831871548022979</v>
      </c>
      <c r="AP105">
        <v>141963.83893320308</v>
      </c>
      <c r="AQ105">
        <v>176.93378479012446</v>
      </c>
      <c r="AR105">
        <v>33254.157364074468</v>
      </c>
      <c r="AS105">
        <v>6068.4939739554038</v>
      </c>
      <c r="AT105">
        <v>1.7019986906806495</v>
      </c>
      <c r="AU105" s="3">
        <v>43557942.631624341</v>
      </c>
      <c r="AV105" s="3">
        <v>1387396.9399466927</v>
      </c>
      <c r="AW105">
        <v>159047.07654312</v>
      </c>
      <c r="AX105">
        <v>29891307.565513972</v>
      </c>
      <c r="AY105">
        <v>5065.9285992811201</v>
      </c>
      <c r="AZ105">
        <v>952090.62094889372</v>
      </c>
      <c r="BA105">
        <v>390812.22835553007</v>
      </c>
      <c r="BB105">
        <v>73449250.197138324</v>
      </c>
      <c r="BC105">
        <v>12448.05555440878</v>
      </c>
      <c r="BD105">
        <v>2339487.5608955859</v>
      </c>
      <c r="BE105">
        <v>231765.15181241004</v>
      </c>
      <c r="BF105">
        <v>43557942.631624341</v>
      </c>
      <c r="BG105">
        <v>7382.1269551276609</v>
      </c>
      <c r="BH105">
        <v>1387396.9399466927</v>
      </c>
      <c r="BI105">
        <v>3.298713757571714</v>
      </c>
      <c r="BJ105">
        <v>12.759177662666154</v>
      </c>
      <c r="BK105">
        <v>9.4604639050944392</v>
      </c>
      <c r="BL105">
        <v>40.066882957056542</v>
      </c>
      <c r="BM105">
        <v>28.120030359625904</v>
      </c>
      <c r="BN105">
        <f t="shared" si="7"/>
        <v>-11.946852597430638</v>
      </c>
      <c r="BO105">
        <v>0.54478419353981533</v>
      </c>
      <c r="BP105">
        <v>2.1762057647379263E-2</v>
      </c>
      <c r="BQ105">
        <v>7.4825570993604651E-2</v>
      </c>
      <c r="BR105">
        <v>0.27380952380952384</v>
      </c>
      <c r="BS105">
        <v>0.2413793103448276</v>
      </c>
      <c r="BT105">
        <v>0.16666666666666666</v>
      </c>
      <c r="BU105">
        <v>0.34213161724873742</v>
      </c>
      <c r="BV105">
        <v>0.74241045851234322</v>
      </c>
      <c r="BW105">
        <v>0.26704984415240468</v>
      </c>
      <c r="BX105">
        <v>0.321563768905966</v>
      </c>
      <c r="BY105">
        <f t="shared" si="8"/>
        <v>0.1839873499203761</v>
      </c>
      <c r="BZ105">
        <v>0</v>
      </c>
      <c r="CA105">
        <f t="shared" si="9"/>
        <v>2.3958791292148094E-2</v>
      </c>
      <c r="CC105">
        <v>0.1839873499203761</v>
      </c>
      <c r="CD105">
        <v>2.3958791292148094E-2</v>
      </c>
    </row>
    <row r="106" spans="1:82" x14ac:dyDescent="0.3">
      <c r="A106">
        <v>0</v>
      </c>
      <c r="B106" t="s">
        <v>88</v>
      </c>
      <c r="C106" t="s">
        <v>103</v>
      </c>
      <c r="D106">
        <v>5035</v>
      </c>
      <c r="E106" s="2">
        <f t="shared" si="12"/>
        <v>0.59758051507718624</v>
      </c>
      <c r="F106" s="2" t="s">
        <v>1939</v>
      </c>
      <c r="G106" s="3">
        <v>5744</v>
      </c>
      <c r="H106" s="1">
        <v>10.608650244423847</v>
      </c>
      <c r="I106" s="1">
        <f t="shared" si="10"/>
        <v>-19.001348313440992</v>
      </c>
      <c r="J106" s="1">
        <v>2.73396591764</v>
      </c>
      <c r="K106" s="1">
        <v>223.93168080000001</v>
      </c>
      <c r="L106" s="2">
        <v>0.11287851112999991</v>
      </c>
      <c r="M106" s="2">
        <v>1.1189241636016598E-2</v>
      </c>
      <c r="N106" s="7">
        <v>0</v>
      </c>
      <c r="O106" s="2">
        <v>4.0624478286171431E-4</v>
      </c>
      <c r="P106" s="3">
        <v>13497.882812290012</v>
      </c>
      <c r="Q106" s="3">
        <v>429.93126346454062</v>
      </c>
      <c r="R106" s="3">
        <v>13851.958743148978</v>
      </c>
      <c r="S106" s="3">
        <v>21.700040289199571</v>
      </c>
      <c r="T106" s="3">
        <v>4585.0577079752547</v>
      </c>
      <c r="V106">
        <v>5035</v>
      </c>
      <c r="W106" s="2">
        <v>0.67441381318948568</v>
      </c>
      <c r="X106" s="2">
        <v>0.28459504070196184</v>
      </c>
      <c r="Y106" s="2">
        <v>0.63885333750543905</v>
      </c>
      <c r="Z106" s="2">
        <v>0.77965972816173279</v>
      </c>
      <c r="AA106" s="2">
        <v>0.64544624043077004</v>
      </c>
      <c r="AB106" s="2">
        <v>0.2786266507612864</v>
      </c>
      <c r="AC106" s="2">
        <v>1.1189241636016598E-2</v>
      </c>
      <c r="AD106" s="2">
        <v>0</v>
      </c>
      <c r="AE106" s="2">
        <v>4.0624478286171431E-4</v>
      </c>
      <c r="AF106">
        <v>235998.8573625008</v>
      </c>
      <c r="AG106">
        <v>280.65546990244502</v>
      </c>
      <c r="AH106">
        <v>52748.327134327446</v>
      </c>
      <c r="AI106">
        <v>17954.673935442457</v>
      </c>
      <c r="AJ106">
        <v>2.7147458042210735</v>
      </c>
      <c r="AK106">
        <v>249850.81610564978</v>
      </c>
      <c r="AL106">
        <v>302.35551019164461</v>
      </c>
      <c r="AM106">
        <v>56826.782560122847</v>
      </c>
      <c r="AN106">
        <v>18461.276217622311</v>
      </c>
      <c r="AO106">
        <v>2.9185483048906185</v>
      </c>
      <c r="AP106">
        <v>13851.958743148978</v>
      </c>
      <c r="AQ106">
        <v>21.700040289199592</v>
      </c>
      <c r="AR106">
        <v>4078.4554257954005</v>
      </c>
      <c r="AS106">
        <v>506.60228217985423</v>
      </c>
      <c r="AT106">
        <v>0.20380250066954497</v>
      </c>
      <c r="AU106" s="3">
        <v>2536792.0957417847</v>
      </c>
      <c r="AV106" s="3">
        <v>80801.28165552576</v>
      </c>
      <c r="AW106">
        <v>148799.58911959</v>
      </c>
      <c r="AX106">
        <v>27965394.779135745</v>
      </c>
      <c r="AY106">
        <v>4739.5281351043404</v>
      </c>
      <c r="AZ106">
        <v>890746.91771150974</v>
      </c>
      <c r="BA106">
        <v>162297.47193188002</v>
      </c>
      <c r="BB106">
        <v>30502186.874877531</v>
      </c>
      <c r="BC106">
        <v>5169.4593985688807</v>
      </c>
      <c r="BD106">
        <v>971548.19936703541</v>
      </c>
      <c r="BE106">
        <v>13497.882812290012</v>
      </c>
      <c r="BF106">
        <v>2536792.0957417847</v>
      </c>
      <c r="BG106">
        <v>429.93126346454062</v>
      </c>
      <c r="BH106">
        <v>80801.28165552576</v>
      </c>
      <c r="BI106">
        <v>3.6065718783495933</v>
      </c>
      <c r="BJ106">
        <v>14.21522212277344</v>
      </c>
      <c r="BK106">
        <v>10.608650244423847</v>
      </c>
      <c r="BL106">
        <v>32.550679638902984</v>
      </c>
      <c r="BM106">
        <v>13.54933132546199</v>
      </c>
      <c r="BN106">
        <f t="shared" si="7"/>
        <v>-19.001348313440992</v>
      </c>
      <c r="BO106">
        <v>0.59758051507718624</v>
      </c>
      <c r="BP106">
        <v>2.6098878559880658E-2</v>
      </c>
      <c r="BQ106">
        <v>0.17547916708254466</v>
      </c>
      <c r="BR106">
        <v>0.125</v>
      </c>
      <c r="BS106">
        <v>0.10344827586206896</v>
      </c>
      <c r="BT106">
        <v>0.16666666666666666</v>
      </c>
      <c r="BU106">
        <v>0.54415687942632462</v>
      </c>
      <c r="BV106">
        <v>0.77965972816173279</v>
      </c>
      <c r="BW106">
        <v>0.66955004194063283</v>
      </c>
      <c r="BX106">
        <v>0.2786266507612864</v>
      </c>
      <c r="BY106">
        <f t="shared" si="8"/>
        <v>5.5879916432473531E-2</v>
      </c>
      <c r="BZ106">
        <v>0</v>
      </c>
      <c r="CA106">
        <f t="shared" si="9"/>
        <v>3.3335997173029142E-4</v>
      </c>
      <c r="CC106">
        <v>5.5879916432473531E-2</v>
      </c>
      <c r="CD106">
        <v>3.3335997173029142E-4</v>
      </c>
    </row>
    <row r="107" spans="1:82" x14ac:dyDescent="0.3">
      <c r="A107">
        <v>0</v>
      </c>
      <c r="B107" t="s">
        <v>88</v>
      </c>
      <c r="C107" t="s">
        <v>104</v>
      </c>
      <c r="D107">
        <v>5037</v>
      </c>
      <c r="E107" s="2">
        <f t="shared" si="12"/>
        <v>0.56224339901183507</v>
      </c>
      <c r="F107" s="2" t="s">
        <v>1939</v>
      </c>
      <c r="G107" s="3">
        <v>614</v>
      </c>
      <c r="H107" s="1">
        <v>0.57369075779845569</v>
      </c>
      <c r="I107" s="1">
        <f t="shared" si="10"/>
        <v>-15.981247953429662</v>
      </c>
      <c r="J107" s="1">
        <v>2.73977994521</v>
      </c>
      <c r="K107" s="1">
        <v>189.331824391</v>
      </c>
      <c r="L107" s="2">
        <v>0.11719513361000011</v>
      </c>
      <c r="M107" s="2">
        <v>8.0085876168750733E-4</v>
      </c>
      <c r="N107" s="7">
        <v>0</v>
      </c>
      <c r="O107" s="2">
        <v>1.0457124059844018E-3</v>
      </c>
      <c r="P107" s="3">
        <v>-7796.2852333230039</v>
      </c>
      <c r="Q107" s="3">
        <v>-248.32537126789805</v>
      </c>
      <c r="R107" s="3">
        <v>-13299.401500363514</v>
      </c>
      <c r="S107" s="3">
        <v>-15.890655131648417</v>
      </c>
      <c r="T107" s="3">
        <v>-3994.551101829451</v>
      </c>
      <c r="V107">
        <v>5037</v>
      </c>
      <c r="W107" s="2">
        <v>0.56022876656588172</v>
      </c>
      <c r="X107" s="2">
        <v>1.5390227861627267E-2</v>
      </c>
      <c r="Y107" s="2">
        <v>0.55845097641866726</v>
      </c>
      <c r="Z107" s="2">
        <v>0.78131774559549216</v>
      </c>
      <c r="AA107" s="2">
        <v>0.54571784488240094</v>
      </c>
      <c r="AB107" s="2">
        <v>0.28928169973529505</v>
      </c>
      <c r="AC107" s="2">
        <v>8.0085876168750733E-4</v>
      </c>
      <c r="AD107" s="2">
        <v>0</v>
      </c>
      <c r="AE107" s="2">
        <v>1.0457124059844018E-3</v>
      </c>
      <c r="AF107">
        <v>50106.551270753916</v>
      </c>
      <c r="AG107">
        <v>60.343926744936958</v>
      </c>
      <c r="AH107">
        <v>11341.454309150793</v>
      </c>
      <c r="AI107">
        <v>3747.5023777838951</v>
      </c>
      <c r="AJ107">
        <v>0.58281717601584804</v>
      </c>
      <c r="AK107">
        <v>36807.149770390402</v>
      </c>
      <c r="AL107">
        <v>44.45327161328855</v>
      </c>
      <c r="AM107">
        <v>8354.8548477031763</v>
      </c>
      <c r="AN107">
        <v>2739.5507374020631</v>
      </c>
      <c r="AO107">
        <v>0.42919598053281915</v>
      </c>
      <c r="AP107">
        <v>-13299.401500363514</v>
      </c>
      <c r="AQ107">
        <v>-15.890655131648408</v>
      </c>
      <c r="AR107">
        <v>-2986.5994614476167</v>
      </c>
      <c r="AS107">
        <v>-1007.951640381832</v>
      </c>
      <c r="AT107">
        <v>-0.15362119548302888</v>
      </c>
      <c r="AU107" s="3">
        <v>-1465233.8467507253</v>
      </c>
      <c r="AV107" s="3">
        <v>-46670.270276088762</v>
      </c>
      <c r="AW107">
        <v>33828.990065919003</v>
      </c>
      <c r="AX107">
        <v>6357820.3929888168</v>
      </c>
      <c r="AY107">
        <v>1077.512721293394</v>
      </c>
      <c r="AZ107">
        <v>202507.74083988045</v>
      </c>
      <c r="BA107">
        <v>26032.704832595999</v>
      </c>
      <c r="BB107">
        <v>4892586.5462380918</v>
      </c>
      <c r="BC107">
        <v>829.1873500254959</v>
      </c>
      <c r="BD107">
        <v>155837.47056379169</v>
      </c>
      <c r="BE107">
        <v>-7796.2852333230039</v>
      </c>
      <c r="BF107">
        <v>-1465233.8467507253</v>
      </c>
      <c r="BG107">
        <v>-248.32537126789805</v>
      </c>
      <c r="BH107">
        <v>-46670.270276088762</v>
      </c>
      <c r="BI107">
        <v>0.7484764116017194</v>
      </c>
      <c r="BJ107">
        <v>1.3221671694001751</v>
      </c>
      <c r="BK107">
        <v>0.57369075779845569</v>
      </c>
      <c r="BL107">
        <v>36.465801544100728</v>
      </c>
      <c r="BM107">
        <v>20.484553590671066</v>
      </c>
      <c r="BN107">
        <f t="shared" si="7"/>
        <v>-15.981247953429662</v>
      </c>
      <c r="BO107">
        <v>0.56224339901183507</v>
      </c>
      <c r="BP107">
        <v>5.0960456487354833E-3</v>
      </c>
      <c r="BQ107">
        <v>0.16344852970624324</v>
      </c>
      <c r="BR107">
        <v>0.17261904761904762</v>
      </c>
      <c r="BS107">
        <v>0.10344827586206896</v>
      </c>
      <c r="BT107">
        <v>0.16666666666666666</v>
      </c>
      <c r="BU107">
        <v>0.45766783873569178</v>
      </c>
      <c r="BV107">
        <v>0.78131774559549216</v>
      </c>
      <c r="BW107">
        <v>0.56609734946307155</v>
      </c>
      <c r="BX107">
        <v>0.28928169973529505</v>
      </c>
      <c r="BY107">
        <f t="shared" si="8"/>
        <v>2.2720204818402107E-2</v>
      </c>
      <c r="BZ107">
        <v>0</v>
      </c>
      <c r="CA107">
        <f t="shared" si="9"/>
        <v>8.3146486827702587E-4</v>
      </c>
      <c r="CC107">
        <v>2.2720204818402107E-2</v>
      </c>
      <c r="CD107">
        <v>8.3146486827702587E-4</v>
      </c>
    </row>
    <row r="108" spans="1:82" x14ac:dyDescent="0.3">
      <c r="A108">
        <v>0</v>
      </c>
      <c r="B108" t="s">
        <v>88</v>
      </c>
      <c r="C108" t="s">
        <v>28</v>
      </c>
      <c r="D108">
        <v>5039</v>
      </c>
      <c r="E108" s="2">
        <f t="shared" si="12"/>
        <v>0.58883496812356195</v>
      </c>
      <c r="F108" s="2" t="s">
        <v>1938</v>
      </c>
      <c r="G108" s="3">
        <v>210</v>
      </c>
      <c r="H108" s="1">
        <v>0.37563504701344641</v>
      </c>
      <c r="I108" s="1">
        <f t="shared" si="10"/>
        <v>-17.013202793665421</v>
      </c>
      <c r="J108" s="1">
        <v>2.6955998780999999</v>
      </c>
      <c r="K108" s="1">
        <v>128.84525418999999</v>
      </c>
      <c r="L108" s="2">
        <v>0.14771585116999986</v>
      </c>
      <c r="M108" s="2">
        <v>4.5308541125683538E-4</v>
      </c>
      <c r="N108" s="7">
        <v>0</v>
      </c>
      <c r="O108" s="2">
        <v>1.4036350943930461E-2</v>
      </c>
      <c r="P108" s="3">
        <v>11420.304532811992</v>
      </c>
      <c r="Q108" s="3">
        <v>363.75674801911197</v>
      </c>
      <c r="R108" s="3">
        <v>10579.672781587447</v>
      </c>
      <c r="S108" s="3">
        <v>12.683911137570769</v>
      </c>
      <c r="T108" s="3">
        <v>2905.1547405751444</v>
      </c>
      <c r="V108">
        <v>5039</v>
      </c>
      <c r="W108" s="2">
        <v>0.49604805114991612</v>
      </c>
      <c r="X108" s="2">
        <v>1.0077047412329036E-2</v>
      </c>
      <c r="Y108" s="2">
        <v>0.41160667789385963</v>
      </c>
      <c r="Z108" s="2">
        <v>0.76871867883650213</v>
      </c>
      <c r="AA108" s="2">
        <v>0.37137525435071184</v>
      </c>
      <c r="AB108" s="2">
        <v>0.36461831808225531</v>
      </c>
      <c r="AC108" s="2">
        <v>4.5308541125683538E-4</v>
      </c>
      <c r="AD108" s="2">
        <v>0</v>
      </c>
      <c r="AE108" s="2">
        <v>1.4036350943930461E-2</v>
      </c>
      <c r="AF108">
        <v>91596.465009463689</v>
      </c>
      <c r="AG108">
        <v>110.35110632971099</v>
      </c>
      <c r="AH108">
        <v>20740.148974605239</v>
      </c>
      <c r="AI108">
        <v>4475.9685431520193</v>
      </c>
      <c r="AJ108">
        <v>1.065752865675766</v>
      </c>
      <c r="AK108">
        <v>102176.13779105114</v>
      </c>
      <c r="AL108">
        <v>123.03501746728175</v>
      </c>
      <c r="AM108">
        <v>23124.050825012371</v>
      </c>
      <c r="AN108">
        <v>4997.2214333200354</v>
      </c>
      <c r="AO108">
        <v>1.1883233890398013</v>
      </c>
      <c r="AP108">
        <v>10579.672781587447</v>
      </c>
      <c r="AQ108">
        <v>12.68391113757076</v>
      </c>
      <c r="AR108">
        <v>2383.9018504071319</v>
      </c>
      <c r="AS108">
        <v>521.25289016801617</v>
      </c>
      <c r="AT108">
        <v>0.12257052336403529</v>
      </c>
      <c r="AU108" s="3">
        <v>2146332.0338966856</v>
      </c>
      <c r="AV108" s="3">
        <v>68364.443222711896</v>
      </c>
      <c r="AW108">
        <v>52555.783757279009</v>
      </c>
      <c r="AX108">
        <v>9877333.9993430171</v>
      </c>
      <c r="AY108">
        <v>1673.9939757487541</v>
      </c>
      <c r="AZ108">
        <v>314610.42780222086</v>
      </c>
      <c r="BA108">
        <v>63976.088290091</v>
      </c>
      <c r="BB108">
        <v>12023666.033239702</v>
      </c>
      <c r="BC108">
        <v>2037.750723767866</v>
      </c>
      <c r="BD108">
        <v>382974.87102493271</v>
      </c>
      <c r="BE108">
        <v>11420.304532811992</v>
      </c>
      <c r="BF108">
        <v>2146332.0338966856</v>
      </c>
      <c r="BG108">
        <v>363.75674801911197</v>
      </c>
      <c r="BH108">
        <v>68364.443222711896</v>
      </c>
      <c r="BI108">
        <v>0.62458063945656073</v>
      </c>
      <c r="BJ108">
        <v>1.0002156864700071</v>
      </c>
      <c r="BK108">
        <v>0.37563504701344641</v>
      </c>
      <c r="BL108">
        <v>63.238416787480247</v>
      </c>
      <c r="BM108">
        <v>46.225213993814826</v>
      </c>
      <c r="BN108">
        <f t="shared" si="7"/>
        <v>-17.013202793665421</v>
      </c>
      <c r="BO108">
        <v>0.58883496812356195</v>
      </c>
      <c r="BP108">
        <v>4.4536177280820599E-3</v>
      </c>
      <c r="BQ108">
        <v>0.19726760158233747</v>
      </c>
      <c r="BR108">
        <v>0.17261904761904759</v>
      </c>
      <c r="BS108">
        <v>0.17241379310344829</v>
      </c>
      <c r="BT108">
        <v>0.27777777777777779</v>
      </c>
      <c r="BU108">
        <v>0.48722075868160747</v>
      </c>
      <c r="BV108">
        <v>0.76871867883650213</v>
      </c>
      <c r="BW108">
        <v>0.38524403978289612</v>
      </c>
      <c r="BX108">
        <v>0.36461831808225531</v>
      </c>
      <c r="BY108">
        <f t="shared" si="8"/>
        <v>2.0698344954184718E-2</v>
      </c>
      <c r="BZ108">
        <v>0</v>
      </c>
      <c r="CA108">
        <f t="shared" si="9"/>
        <v>8.9855392448767325E-3</v>
      </c>
      <c r="CC108">
        <v>2.0698344954184718E-2</v>
      </c>
      <c r="CD108">
        <v>8.9855392448767325E-3</v>
      </c>
    </row>
    <row r="109" spans="1:82" x14ac:dyDescent="0.3">
      <c r="A109">
        <v>0</v>
      </c>
      <c r="B109" t="s">
        <v>88</v>
      </c>
      <c r="C109" t="s">
        <v>105</v>
      </c>
      <c r="D109">
        <v>5041</v>
      </c>
      <c r="E109" s="2">
        <f t="shared" si="12"/>
        <v>0.58422029889862714</v>
      </c>
      <c r="F109" s="2" t="s">
        <v>1939</v>
      </c>
      <c r="G109" s="3">
        <v>468</v>
      </c>
      <c r="H109" s="1">
        <v>0.57469147338875348</v>
      </c>
      <c r="I109" s="1">
        <f t="shared" si="10"/>
        <v>-18.871724662533566</v>
      </c>
      <c r="J109" s="1">
        <v>2.7295245535900001</v>
      </c>
      <c r="K109" s="1">
        <v>125.82678516</v>
      </c>
      <c r="L109" s="2">
        <v>0.12984375150999994</v>
      </c>
      <c r="M109" s="2">
        <v>1.152412715709998E-3</v>
      </c>
      <c r="N109" s="7">
        <v>0</v>
      </c>
      <c r="O109" s="2">
        <v>1.9917992243157949E-3</v>
      </c>
      <c r="P109" s="3">
        <v>-11164.144777645997</v>
      </c>
      <c r="Q109" s="3">
        <v>-355.59761012179604</v>
      </c>
      <c r="R109" s="3">
        <v>-9898.8790054810161</v>
      </c>
      <c r="S109" s="3">
        <v>-11.356618088847595</v>
      </c>
      <c r="T109" s="3">
        <v>-2834.489209468049</v>
      </c>
      <c r="V109">
        <v>5041</v>
      </c>
      <c r="W109" s="2">
        <v>0.53814176905297895</v>
      </c>
      <c r="X109" s="2">
        <v>1.5417073755081204E-2</v>
      </c>
      <c r="Y109" s="2">
        <v>0.62545264103371689</v>
      </c>
      <c r="Z109" s="2">
        <v>0.77839316054816166</v>
      </c>
      <c r="AA109" s="2">
        <v>0.36267501381167772</v>
      </c>
      <c r="AB109" s="2">
        <v>0.32050324940808805</v>
      </c>
      <c r="AC109" s="2">
        <v>1.152412715709998E-3</v>
      </c>
      <c r="AD109" s="2">
        <v>0</v>
      </c>
      <c r="AE109" s="2">
        <v>1.9917992243157949E-3</v>
      </c>
      <c r="AF109">
        <v>48790.312915471666</v>
      </c>
      <c r="AG109">
        <v>58.345122440003564</v>
      </c>
      <c r="AH109">
        <v>10965.785224950236</v>
      </c>
      <c r="AI109">
        <v>3233.2992769043731</v>
      </c>
      <c r="AJ109">
        <v>0.56398883995140869</v>
      </c>
      <c r="AK109">
        <v>38891.43390999065</v>
      </c>
      <c r="AL109">
        <v>46.988504351155967</v>
      </c>
      <c r="AM109">
        <v>8831.3439960000942</v>
      </c>
      <c r="AN109">
        <v>2533.2512963864683</v>
      </c>
      <c r="AO109">
        <v>0.45365298399061599</v>
      </c>
      <c r="AP109">
        <v>-9898.8790054810161</v>
      </c>
      <c r="AQ109">
        <v>-11.356618088847597</v>
      </c>
      <c r="AR109">
        <v>-2134.4412289501415</v>
      </c>
      <c r="AS109">
        <v>-700.04798051790476</v>
      </c>
      <c r="AT109">
        <v>-0.11033585596079271</v>
      </c>
      <c r="AU109" s="3">
        <v>-2098189.3695107885</v>
      </c>
      <c r="AV109" s="3">
        <v>-66831.014846290345</v>
      </c>
      <c r="AW109">
        <v>44773.432847019998</v>
      </c>
      <c r="AX109">
        <v>8414718.9692689385</v>
      </c>
      <c r="AY109">
        <v>1426.1124371325202</v>
      </c>
      <c r="AZ109">
        <v>268023.57143468584</v>
      </c>
      <c r="BA109">
        <v>33609.288069374001</v>
      </c>
      <c r="BB109">
        <v>6316529.5997581501</v>
      </c>
      <c r="BC109">
        <v>1070.5148270107243</v>
      </c>
      <c r="BD109">
        <v>201192.55658839553</v>
      </c>
      <c r="BE109">
        <v>-11164.144777645997</v>
      </c>
      <c r="BF109">
        <v>-2098189.3695107885</v>
      </c>
      <c r="BG109">
        <v>-355.59761012179604</v>
      </c>
      <c r="BH109">
        <v>-66831.014846290345</v>
      </c>
      <c r="BI109">
        <v>0.69961588967608634</v>
      </c>
      <c r="BJ109">
        <v>1.2743073630648398</v>
      </c>
      <c r="BK109">
        <v>0.57469147338875348</v>
      </c>
      <c r="BL109">
        <v>39.20735998638618</v>
      </c>
      <c r="BM109">
        <v>20.335635323852614</v>
      </c>
      <c r="BN109">
        <f t="shared" si="7"/>
        <v>-18.871724662533566</v>
      </c>
      <c r="BO109">
        <v>0.58422029889862714</v>
      </c>
      <c r="BP109">
        <v>4.9495661567046136E-3</v>
      </c>
      <c r="BQ109">
        <v>0.23773730904284529</v>
      </c>
      <c r="BR109">
        <v>0.17857142857142858</v>
      </c>
      <c r="BS109">
        <v>0.13793103448275862</v>
      </c>
      <c r="BT109">
        <v>0.22222222222222221</v>
      </c>
      <c r="BU109">
        <v>0.54044474278138255</v>
      </c>
      <c r="BV109">
        <v>0.77839316054816166</v>
      </c>
      <c r="BW109">
        <v>0.37621889399551633</v>
      </c>
      <c r="BX109">
        <v>0.32050324940808805</v>
      </c>
      <c r="BY109">
        <f t="shared" si="8"/>
        <v>3.9285644925556792E-2</v>
      </c>
      <c r="BZ109">
        <v>0</v>
      </c>
      <c r="CA109">
        <f t="shared" si="9"/>
        <v>1.4419209099589545E-3</v>
      </c>
      <c r="CC109">
        <v>3.9285644925556792E-2</v>
      </c>
      <c r="CD109">
        <v>1.4419209099589545E-3</v>
      </c>
    </row>
    <row r="110" spans="1:82" x14ac:dyDescent="0.3">
      <c r="A110">
        <v>0</v>
      </c>
      <c r="B110" t="s">
        <v>88</v>
      </c>
      <c r="C110" t="s">
        <v>106</v>
      </c>
      <c r="D110">
        <v>5043</v>
      </c>
      <c r="E110" s="2">
        <f t="shared" si="12"/>
        <v>0.5660347512834395</v>
      </c>
      <c r="F110" s="2" t="s">
        <v>1938</v>
      </c>
      <c r="G110" s="3">
        <v>2310</v>
      </c>
      <c r="H110" s="1">
        <v>1.6198106392392824</v>
      </c>
      <c r="I110" s="1">
        <f t="shared" si="10"/>
        <v>-13.590969221996069</v>
      </c>
      <c r="J110" s="1">
        <v>2.7724621211199998</v>
      </c>
      <c r="K110" s="1">
        <v>101.143795342</v>
      </c>
      <c r="L110" s="2">
        <v>0.14870017941000002</v>
      </c>
      <c r="M110" s="2">
        <v>1.3635739935867052E-3</v>
      </c>
      <c r="N110" s="7">
        <v>0</v>
      </c>
      <c r="O110" s="2">
        <v>1.5175795697840796E-2</v>
      </c>
      <c r="P110" s="3">
        <v>102490.14740582001</v>
      </c>
      <c r="Q110" s="3">
        <v>3264.4911190613216</v>
      </c>
      <c r="R110" s="3">
        <v>94469.483857588086</v>
      </c>
      <c r="S110" s="3">
        <v>112.51031974391249</v>
      </c>
      <c r="T110" s="3">
        <v>24247.084313585539</v>
      </c>
      <c r="V110">
        <v>5043</v>
      </c>
      <c r="W110" s="2">
        <v>0.47408014728462777</v>
      </c>
      <c r="X110" s="2">
        <v>4.3454168455226566E-2</v>
      </c>
      <c r="Y110" s="2">
        <v>0.34572187399666737</v>
      </c>
      <c r="Z110" s="2">
        <v>0.79063789703604848</v>
      </c>
      <c r="AA110" s="2">
        <v>0.29153035520998566</v>
      </c>
      <c r="AB110" s="2">
        <v>0.36704801066072262</v>
      </c>
      <c r="AC110" s="2">
        <v>1.3635739935867052E-3</v>
      </c>
      <c r="AD110" s="2">
        <v>0</v>
      </c>
      <c r="AE110" s="2">
        <v>1.5175795697840796E-2</v>
      </c>
      <c r="AF110">
        <v>182213.40946006536</v>
      </c>
      <c r="AG110">
        <v>219.80963693573449</v>
      </c>
      <c r="AH110">
        <v>41312.541103845622</v>
      </c>
      <c r="AI110">
        <v>5856.8087291052816</v>
      </c>
      <c r="AJ110">
        <v>2.1225542182091877</v>
      </c>
      <c r="AK110">
        <v>276682.89331765345</v>
      </c>
      <c r="AL110">
        <v>332.31995667964702</v>
      </c>
      <c r="AM110">
        <v>62458.507558383528</v>
      </c>
      <c r="AN110">
        <v>8957.9265881529027</v>
      </c>
      <c r="AO110">
        <v>3.2106602012096097</v>
      </c>
      <c r="AP110">
        <v>94469.483857588086</v>
      </c>
      <c r="AQ110">
        <v>112.51031974391253</v>
      </c>
      <c r="AR110">
        <v>21145.966454537906</v>
      </c>
      <c r="AS110">
        <v>3101.1178590476211</v>
      </c>
      <c r="AT110">
        <v>1.0881059830004221</v>
      </c>
      <c r="AU110" s="3">
        <v>19261998.303449813</v>
      </c>
      <c r="AV110" s="3">
        <v>613528.46091638482</v>
      </c>
      <c r="AW110">
        <v>116576.59850233</v>
      </c>
      <c r="AX110">
        <v>21909405.922527902</v>
      </c>
      <c r="AY110">
        <v>3713.1693156255797</v>
      </c>
      <c r="AZ110">
        <v>697853.04117867141</v>
      </c>
      <c r="BA110">
        <v>219066.74590815001</v>
      </c>
      <c r="BB110">
        <v>41171404.225977711</v>
      </c>
      <c r="BC110">
        <v>6977.6604346869008</v>
      </c>
      <c r="BD110">
        <v>1311381.502095056</v>
      </c>
      <c r="BE110">
        <v>102490.14740582001</v>
      </c>
      <c r="BF110">
        <v>19261998.303449813</v>
      </c>
      <c r="BG110">
        <v>3264.4911190613216</v>
      </c>
      <c r="BH110">
        <v>613528.46091638482</v>
      </c>
      <c r="BI110">
        <v>1.1684126877858085</v>
      </c>
      <c r="BJ110">
        <v>2.7882233270250909</v>
      </c>
      <c r="BK110">
        <v>1.6198106392392824</v>
      </c>
      <c r="BL110">
        <v>59.946954142534878</v>
      </c>
      <c r="BM110">
        <v>46.355984920538809</v>
      </c>
      <c r="BN110">
        <f t="shared" si="7"/>
        <v>-13.590969221996069</v>
      </c>
      <c r="BO110">
        <v>0.5660347512834395</v>
      </c>
      <c r="BP110">
        <v>8.0088504810433055E-3</v>
      </c>
      <c r="BQ110">
        <v>0.24251881501873521</v>
      </c>
      <c r="BR110">
        <v>0.13690476190476192</v>
      </c>
      <c r="BS110">
        <v>0.13793103448275862</v>
      </c>
      <c r="BT110">
        <v>0.33333333333333331</v>
      </c>
      <c r="BU110">
        <v>0.38921550609064731</v>
      </c>
      <c r="BV110">
        <v>0.79063789703604848</v>
      </c>
      <c r="BW110">
        <v>0.30241738092322162</v>
      </c>
      <c r="BX110">
        <v>0.36704801066072262</v>
      </c>
      <c r="BY110">
        <f t="shared" si="8"/>
        <v>3.3188545302605392E-2</v>
      </c>
      <c r="BZ110">
        <v>0</v>
      </c>
      <c r="CA110">
        <f t="shared" si="9"/>
        <v>9.6474648111796318E-3</v>
      </c>
      <c r="CC110">
        <v>3.3188545302605392E-2</v>
      </c>
      <c r="CD110">
        <v>9.6474648111796318E-3</v>
      </c>
    </row>
    <row r="111" spans="1:82" x14ac:dyDescent="0.3">
      <c r="A111">
        <v>0</v>
      </c>
      <c r="B111" t="s">
        <v>88</v>
      </c>
      <c r="C111" t="s">
        <v>107</v>
      </c>
      <c r="D111">
        <v>5045</v>
      </c>
      <c r="E111" s="2">
        <f t="shared" si="12"/>
        <v>0.63646284337471293</v>
      </c>
      <c r="F111" s="2" t="s">
        <v>1940</v>
      </c>
      <c r="G111" s="3">
        <v>52062</v>
      </c>
      <c r="H111" s="1">
        <v>19.656087176881222</v>
      </c>
      <c r="I111" s="1">
        <f t="shared" si="10"/>
        <v>-12.735938030039335</v>
      </c>
      <c r="J111" s="1">
        <v>2.6215833492699998</v>
      </c>
      <c r="K111" s="1">
        <v>137.95009473799999</v>
      </c>
      <c r="L111" s="2">
        <v>0.1342155519599999</v>
      </c>
      <c r="M111" s="2">
        <v>3.4154407840482646E-2</v>
      </c>
      <c r="N111" s="7">
        <v>0</v>
      </c>
      <c r="O111" s="2">
        <v>1.4683840538066699E-2</v>
      </c>
      <c r="P111" s="3">
        <v>755286.06026269996</v>
      </c>
      <c r="Q111" s="3">
        <v>24057.186944180201</v>
      </c>
      <c r="R111" s="3">
        <v>591146.98421179492</v>
      </c>
      <c r="S111" s="3">
        <v>727.25228347008283</v>
      </c>
      <c r="T111" s="3">
        <v>159475.38289449149</v>
      </c>
      <c r="V111">
        <v>5045</v>
      </c>
      <c r="W111" s="2">
        <v>0.62277749712081021</v>
      </c>
      <c r="X111" s="2">
        <v>0.52730788566492426</v>
      </c>
      <c r="Y111" s="2">
        <v>0.38406917671389884</v>
      </c>
      <c r="Z111" s="2">
        <v>0.74761098821946359</v>
      </c>
      <c r="AA111" s="2">
        <v>0.39761845978030386</v>
      </c>
      <c r="AB111" s="2">
        <v>0.33129449837997882</v>
      </c>
      <c r="AC111" s="2">
        <v>3.4154407840482646E-2</v>
      </c>
      <c r="AD111" s="2">
        <v>0</v>
      </c>
      <c r="AE111" s="2">
        <v>1.4683840538066699E-2</v>
      </c>
      <c r="AF111">
        <v>428600.47506790108</v>
      </c>
      <c r="AG111">
        <v>517.32961245282979</v>
      </c>
      <c r="AH111">
        <v>97230.499884509729</v>
      </c>
      <c r="AI111">
        <v>17072.604034574131</v>
      </c>
      <c r="AJ111">
        <v>4.9951649088590298</v>
      </c>
      <c r="AK111">
        <v>1019747.459279696</v>
      </c>
      <c r="AL111">
        <v>1244.5818959229127</v>
      </c>
      <c r="AM111">
        <v>233915.31622178209</v>
      </c>
      <c r="AN111">
        <v>39863.17059179322</v>
      </c>
      <c r="AO111">
        <v>12.001493930110207</v>
      </c>
      <c r="AP111">
        <v>591146.98421179492</v>
      </c>
      <c r="AQ111">
        <v>727.25228347008294</v>
      </c>
      <c r="AR111">
        <v>136684.81633727235</v>
      </c>
      <c r="AS111">
        <v>22790.566557219088</v>
      </c>
      <c r="AT111">
        <v>7.0063290212511777</v>
      </c>
      <c r="AU111" s="3">
        <v>141948462.16577184</v>
      </c>
      <c r="AV111" s="3">
        <v>4521307.7142892266</v>
      </c>
      <c r="AW111">
        <v>439393.43987230002</v>
      </c>
      <c r="AX111">
        <v>82579603.089600071</v>
      </c>
      <c r="AY111">
        <v>13995.452426829801</v>
      </c>
      <c r="AZ111">
        <v>2630305.3290983927</v>
      </c>
      <c r="BA111">
        <v>1194679.5001349999</v>
      </c>
      <c r="BB111">
        <v>224528065.25537187</v>
      </c>
      <c r="BC111">
        <v>38052.639371010002</v>
      </c>
      <c r="BD111">
        <v>7151613.0433876198</v>
      </c>
      <c r="BE111">
        <v>755286.06026269996</v>
      </c>
      <c r="BF111">
        <v>141948462.16577184</v>
      </c>
      <c r="BG111">
        <v>24057.186944180201</v>
      </c>
      <c r="BH111">
        <v>4521307.7142892266</v>
      </c>
      <c r="BI111">
        <v>6.8964037646241287</v>
      </c>
      <c r="BJ111">
        <v>26.552490941505351</v>
      </c>
      <c r="BK111">
        <v>19.656087176881222</v>
      </c>
      <c r="BL111">
        <v>48.171379130066917</v>
      </c>
      <c r="BM111">
        <v>35.435441100027582</v>
      </c>
      <c r="BN111">
        <f t="shared" si="7"/>
        <v>-12.735938030039335</v>
      </c>
      <c r="BO111">
        <v>0.63646284337471293</v>
      </c>
      <c r="BP111">
        <v>5.3152850649380773E-2</v>
      </c>
      <c r="BQ111">
        <v>0.13940766341390878</v>
      </c>
      <c r="BR111">
        <v>0.60119047619047616</v>
      </c>
      <c r="BS111">
        <v>0.2413793103448276</v>
      </c>
      <c r="BT111">
        <v>0.1111111111111111</v>
      </c>
      <c r="BU111">
        <v>0.36472929082042732</v>
      </c>
      <c r="BV111">
        <v>0.74761098821946359</v>
      </c>
      <c r="BW111">
        <v>0.41246728192977578</v>
      </c>
      <c r="BX111">
        <v>0.33129449837997882</v>
      </c>
      <c r="BY111">
        <f t="shared" si="8"/>
        <v>0.13152535612996449</v>
      </c>
      <c r="BZ111">
        <v>0</v>
      </c>
      <c r="CA111">
        <f t="shared" si="9"/>
        <v>1.0313616842675621E-2</v>
      </c>
      <c r="CC111">
        <v>0.13152535612996449</v>
      </c>
      <c r="CD111">
        <v>1.0313616842675621E-2</v>
      </c>
    </row>
    <row r="112" spans="1:82" x14ac:dyDescent="0.3">
      <c r="A112">
        <v>0</v>
      </c>
      <c r="B112" t="s">
        <v>88</v>
      </c>
      <c r="C112" t="s">
        <v>34</v>
      </c>
      <c r="D112">
        <v>5047</v>
      </c>
      <c r="E112" s="2">
        <f t="shared" si="12"/>
        <v>0.52503010293110397</v>
      </c>
      <c r="F112" s="2" t="s">
        <v>1938</v>
      </c>
      <c r="G112" s="3">
        <v>1045</v>
      </c>
      <c r="H112" s="1">
        <v>0.37526691163866227</v>
      </c>
      <c r="I112" s="1">
        <f t="shared" si="10"/>
        <v>-15.204115549474984</v>
      </c>
      <c r="J112" s="1">
        <v>2.6187678921700002</v>
      </c>
      <c r="K112" s="1">
        <v>91.092418515299997</v>
      </c>
      <c r="L112" s="2">
        <v>0.1211840715300001</v>
      </c>
      <c r="M112" s="2">
        <v>1.6270211298930089E-3</v>
      </c>
      <c r="N112" s="7">
        <v>0</v>
      </c>
      <c r="O112" s="2">
        <v>1.3873265371051042E-2</v>
      </c>
      <c r="P112" s="3">
        <v>-5103.1178613770007</v>
      </c>
      <c r="Q112" s="3">
        <v>-162.543262544302</v>
      </c>
      <c r="R112" s="3">
        <v>-11337.087718116052</v>
      </c>
      <c r="S112" s="3">
        <v>-13.689633223801762</v>
      </c>
      <c r="T112" s="3">
        <v>-3298.4238600108865</v>
      </c>
      <c r="V112">
        <v>5047</v>
      </c>
      <c r="W112" s="2">
        <v>0.48674536981739791</v>
      </c>
      <c r="X112" s="2">
        <v>1.0067171556347678E-2</v>
      </c>
      <c r="Y112" s="2">
        <v>0.57042448359414455</v>
      </c>
      <c r="Z112" s="2">
        <v>0.74680808921363706</v>
      </c>
      <c r="AA112" s="2">
        <v>0.26255891463146042</v>
      </c>
      <c r="AB112" s="2">
        <v>0.29912789988108085</v>
      </c>
      <c r="AC112" s="2">
        <v>1.6270211298930089E-3</v>
      </c>
      <c r="AD112" s="2">
        <v>0</v>
      </c>
      <c r="AE112" s="2">
        <v>1.3873265371051042E-2</v>
      </c>
      <c r="AF112">
        <v>25586.480577456605</v>
      </c>
      <c r="AG112">
        <v>31.68964782231042</v>
      </c>
      <c r="AH112">
        <v>5955.9712507434542</v>
      </c>
      <c r="AI112">
        <v>1566.8026629446035</v>
      </c>
      <c r="AJ112">
        <v>0.30505791207398719</v>
      </c>
      <c r="AK112">
        <v>14249.392859340553</v>
      </c>
      <c r="AL112">
        <v>18.000014598508656</v>
      </c>
      <c r="AM112">
        <v>3383.0470462408498</v>
      </c>
      <c r="AN112">
        <v>841.30300743632165</v>
      </c>
      <c r="AO112">
        <v>0.17288167070915966</v>
      </c>
      <c r="AP112">
        <v>-11337.087718116052</v>
      </c>
      <c r="AQ112">
        <v>-13.689633223801764</v>
      </c>
      <c r="AR112">
        <v>-2572.9242045026044</v>
      </c>
      <c r="AS112">
        <v>-725.49965550828188</v>
      </c>
      <c r="AT112">
        <v>-0.13217624136482753</v>
      </c>
      <c r="AU112" s="3">
        <v>-959079.97086719354</v>
      </c>
      <c r="AV112" s="3">
        <v>-30548.380762576118</v>
      </c>
      <c r="AW112">
        <v>17150.045936867002</v>
      </c>
      <c r="AX112">
        <v>3223179.6333747841</v>
      </c>
      <c r="AY112">
        <v>546.25907045204201</v>
      </c>
      <c r="AZ112">
        <v>102663.92970075678</v>
      </c>
      <c r="BA112">
        <v>12046.928075490001</v>
      </c>
      <c r="BB112">
        <v>2264099.6625075908</v>
      </c>
      <c r="BC112">
        <v>383.71580790773999</v>
      </c>
      <c r="BD112">
        <v>72115.548938180655</v>
      </c>
      <c r="BE112">
        <v>-5103.1178613770007</v>
      </c>
      <c r="BF112">
        <v>-959079.97086719354</v>
      </c>
      <c r="BG112">
        <v>-162.543262544302</v>
      </c>
      <c r="BH112">
        <v>-30548.380762576118</v>
      </c>
      <c r="BI112">
        <v>0.41672928915438329</v>
      </c>
      <c r="BJ112">
        <v>0.79199620079304556</v>
      </c>
      <c r="BK112">
        <v>0.37526691163866227</v>
      </c>
      <c r="BL112">
        <v>33.34641702608026</v>
      </c>
      <c r="BM112">
        <v>18.142301476605276</v>
      </c>
      <c r="BN112">
        <f t="shared" si="7"/>
        <v>-15.204115549474984</v>
      </c>
      <c r="BO112">
        <v>0.52503010293110397</v>
      </c>
      <c r="BP112">
        <v>2.649531310936586E-3</v>
      </c>
      <c r="BQ112">
        <v>8.7820389830975315E-2</v>
      </c>
      <c r="BR112">
        <v>0.15476190476190477</v>
      </c>
      <c r="BS112">
        <v>0.20689655172413793</v>
      </c>
      <c r="BT112">
        <v>0.16666666666666666</v>
      </c>
      <c r="BU112">
        <v>0.43541247364994567</v>
      </c>
      <c r="BV112">
        <v>0.74680808921363706</v>
      </c>
      <c r="BW112">
        <v>0.27236401932724108</v>
      </c>
      <c r="BX112">
        <v>0.29912789988108085</v>
      </c>
      <c r="BY112">
        <f t="shared" si="8"/>
        <v>0.15953139298689237</v>
      </c>
      <c r="BZ112">
        <v>0</v>
      </c>
      <c r="CA112">
        <f t="shared" si="9"/>
        <v>1.0731994695522142E-2</v>
      </c>
      <c r="CC112">
        <v>0.15953139298689237</v>
      </c>
      <c r="CD112">
        <v>1.0731994695522142E-2</v>
      </c>
    </row>
    <row r="113" spans="1:82" x14ac:dyDescent="0.3">
      <c r="A113">
        <v>0</v>
      </c>
      <c r="B113" t="s">
        <v>88</v>
      </c>
      <c r="C113" t="s">
        <v>108</v>
      </c>
      <c r="D113">
        <v>5049</v>
      </c>
      <c r="E113" s="2">
        <f t="shared" si="12"/>
        <v>0.5464496334848955</v>
      </c>
      <c r="F113" s="2" t="s">
        <v>1938</v>
      </c>
      <c r="G113" s="3">
        <v>300</v>
      </c>
      <c r="H113" s="1">
        <v>0.37580769850574181</v>
      </c>
      <c r="I113" s="1">
        <f t="shared" si="10"/>
        <v>-21.63947887079355</v>
      </c>
      <c r="J113" s="1">
        <v>2.6179054362700001</v>
      </c>
      <c r="K113" s="1">
        <v>97.531392480299999</v>
      </c>
      <c r="L113" s="2">
        <v>0.12052400883999992</v>
      </c>
      <c r="M113" s="2">
        <v>2.6787567319992928E-4</v>
      </c>
      <c r="N113" s="7">
        <v>0</v>
      </c>
      <c r="O113" s="2">
        <v>1.1270471387173017E-2</v>
      </c>
      <c r="P113" s="3">
        <v>7696.251422241302</v>
      </c>
      <c r="Q113" s="3">
        <v>245.13911877292378</v>
      </c>
      <c r="R113" s="3">
        <v>3980.2589893022468</v>
      </c>
      <c r="S113" s="3">
        <v>4.6581525601105938</v>
      </c>
      <c r="T113" s="3">
        <v>1282.4784969081306</v>
      </c>
      <c r="V113">
        <v>5049</v>
      </c>
      <c r="W113" s="2">
        <v>0.51279108768797732</v>
      </c>
      <c r="X113" s="2">
        <v>1.0081679081518326E-2</v>
      </c>
      <c r="Y113" s="2">
        <v>0.65959685235536036</v>
      </c>
      <c r="Z113" s="2">
        <v>0.74656213803765237</v>
      </c>
      <c r="AA113" s="2">
        <v>0.28111819808386623</v>
      </c>
      <c r="AB113" s="2">
        <v>0.29749861672730654</v>
      </c>
      <c r="AC113" s="2">
        <v>2.6787567319992928E-4</v>
      </c>
      <c r="AD113" s="2">
        <v>0</v>
      </c>
      <c r="AE113" s="2">
        <v>1.1270471387173017E-2</v>
      </c>
      <c r="AF113">
        <v>4946.9165609174252</v>
      </c>
      <c r="AG113">
        <v>5.8250567455523905</v>
      </c>
      <c r="AH113">
        <v>1094.8013908199316</v>
      </c>
      <c r="AI113">
        <v>500.921519457984</v>
      </c>
      <c r="AJ113">
        <v>5.6412660094365588E-2</v>
      </c>
      <c r="AK113">
        <v>8927.175550219672</v>
      </c>
      <c r="AL113">
        <v>10.483209305662985</v>
      </c>
      <c r="AM113">
        <v>1970.2867507444198</v>
      </c>
      <c r="AN113">
        <v>907.91465644162679</v>
      </c>
      <c r="AO113">
        <v>0.10155822425090233</v>
      </c>
      <c r="AP113">
        <v>3980.2589893022468</v>
      </c>
      <c r="AQ113">
        <v>4.6581525601105946</v>
      </c>
      <c r="AR113">
        <v>875.48535992448819</v>
      </c>
      <c r="AS113">
        <v>406.99313698364278</v>
      </c>
      <c r="AT113">
        <v>4.5145564156536741E-2</v>
      </c>
      <c r="AU113" s="3">
        <v>1446433.4922960303</v>
      </c>
      <c r="AV113" s="3">
        <v>46071.445982183293</v>
      </c>
      <c r="AW113">
        <v>7541.0008749207</v>
      </c>
      <c r="AX113">
        <v>1417255.7044325962</v>
      </c>
      <c r="AY113">
        <v>240.19411629428819</v>
      </c>
      <c r="AZ113">
        <v>45142.082216348521</v>
      </c>
      <c r="BA113">
        <v>15237.252297162002</v>
      </c>
      <c r="BB113">
        <v>2863689.1967286267</v>
      </c>
      <c r="BC113">
        <v>485.33323506721194</v>
      </c>
      <c r="BD113">
        <v>91213.528198531814</v>
      </c>
      <c r="BE113">
        <v>7696.251422241302</v>
      </c>
      <c r="BF113">
        <v>1446433.4922960303</v>
      </c>
      <c r="BG113">
        <v>245.13911877292378</v>
      </c>
      <c r="BH113">
        <v>46071.445982183293</v>
      </c>
      <c r="BI113">
        <v>0.12469295899304553</v>
      </c>
      <c r="BJ113">
        <v>0.50050065749878736</v>
      </c>
      <c r="BK113">
        <v>0.37580769850574181</v>
      </c>
      <c r="BL113">
        <v>48.948003445521216</v>
      </c>
      <c r="BM113">
        <v>27.308524574727667</v>
      </c>
      <c r="BN113">
        <f t="shared" si="7"/>
        <v>-21.63947887079355</v>
      </c>
      <c r="BO113">
        <v>0.5464496334848955</v>
      </c>
      <c r="BP113">
        <v>8.2513098571564407E-4</v>
      </c>
      <c r="BQ113">
        <v>8.6794868419624568E-2</v>
      </c>
      <c r="BR113">
        <v>0.15476190476190477</v>
      </c>
      <c r="BS113">
        <v>0.13793103448275862</v>
      </c>
      <c r="BT113">
        <v>0.22222222222222221</v>
      </c>
      <c r="BU113">
        <v>0.61970714396164317</v>
      </c>
      <c r="BV113">
        <v>0.74656213803765237</v>
      </c>
      <c r="BW113">
        <v>0.29161638805380313</v>
      </c>
      <c r="BX113">
        <v>0.29749861672730654</v>
      </c>
      <c r="BY113">
        <f t="shared" si="8"/>
        <v>8.0190489094466536E-2</v>
      </c>
      <c r="BZ113">
        <v>0</v>
      </c>
      <c r="CA113">
        <f t="shared" si="9"/>
        <v>8.7318031306281713E-3</v>
      </c>
      <c r="CC113">
        <v>8.0190489094466536E-2</v>
      </c>
      <c r="CD113">
        <v>8.7318031306281713E-3</v>
      </c>
    </row>
    <row r="114" spans="1:82" x14ac:dyDescent="0.3">
      <c r="A114">
        <v>0</v>
      </c>
      <c r="B114" t="s">
        <v>88</v>
      </c>
      <c r="C114" t="s">
        <v>109</v>
      </c>
      <c r="D114">
        <v>5051</v>
      </c>
      <c r="E114" s="2">
        <f t="shared" si="12"/>
        <v>0.65873710731082868</v>
      </c>
      <c r="F114" s="2" t="s">
        <v>1940</v>
      </c>
      <c r="G114" s="3">
        <v>22767</v>
      </c>
      <c r="H114" s="1">
        <v>20.239759494699854</v>
      </c>
      <c r="I114" s="1">
        <f t="shared" si="10"/>
        <v>-19.955191533659928</v>
      </c>
      <c r="J114" s="1">
        <v>2.6481105120100001</v>
      </c>
      <c r="K114" s="1">
        <v>166.380705812</v>
      </c>
      <c r="L114" s="2">
        <v>0.16214066763000012</v>
      </c>
      <c r="M114" s="2">
        <v>4.6512205305540379E-2</v>
      </c>
      <c r="N114" s="7">
        <v>0</v>
      </c>
      <c r="O114" s="2">
        <v>2.9812719019344135E-2</v>
      </c>
      <c r="P114" s="3">
        <v>1171270.2813081101</v>
      </c>
      <c r="Q114" s="3">
        <v>37307.014655865853</v>
      </c>
      <c r="R114" s="3">
        <v>506756.7348507751</v>
      </c>
      <c r="S114" s="3">
        <v>582.72288000747585</v>
      </c>
      <c r="T114" s="3">
        <v>142830.90208066523</v>
      </c>
      <c r="V114">
        <v>5051</v>
      </c>
      <c r="W114" s="2">
        <v>0.70887530357837503</v>
      </c>
      <c r="X114" s="2">
        <v>0.54296588580811056</v>
      </c>
      <c r="Y114" s="2">
        <v>0.5193579263120125</v>
      </c>
      <c r="Z114" s="2">
        <v>0.75517588153335824</v>
      </c>
      <c r="AA114" s="2">
        <v>0.47956502029065895</v>
      </c>
      <c r="AB114" s="2">
        <v>0.40022419432797751</v>
      </c>
      <c r="AC114" s="2">
        <v>4.6512205305540379E-2</v>
      </c>
      <c r="AD114" s="2">
        <v>0</v>
      </c>
      <c r="AE114" s="2">
        <v>2.9812719019344135E-2</v>
      </c>
      <c r="AF114">
        <v>434268.0716992158</v>
      </c>
      <c r="AG114">
        <v>497.43744733805261</v>
      </c>
      <c r="AH114">
        <v>93491.829003628445</v>
      </c>
      <c r="AI114">
        <v>28711.083865717421</v>
      </c>
      <c r="AJ114">
        <v>4.833827448695323</v>
      </c>
      <c r="AK114">
        <v>941024.8065499909</v>
      </c>
      <c r="AL114">
        <v>1080.1603273455285</v>
      </c>
      <c r="AM114">
        <v>203012.79117826943</v>
      </c>
      <c r="AN114">
        <v>62021.023771741631</v>
      </c>
      <c r="AO114">
        <v>10.493683714119216</v>
      </c>
      <c r="AP114">
        <v>506756.7348507751</v>
      </c>
      <c r="AQ114">
        <v>582.72288000747585</v>
      </c>
      <c r="AR114">
        <v>109520.96217464098</v>
      </c>
      <c r="AS114">
        <v>33309.939906024214</v>
      </c>
      <c r="AT114">
        <v>5.6598562654238931</v>
      </c>
      <c r="AU114" s="3">
        <v>220128536.66904622</v>
      </c>
      <c r="AV114" s="3">
        <v>7011480.3344234284</v>
      </c>
      <c r="AW114">
        <v>768789.03154799005</v>
      </c>
      <c r="AX114">
        <v>144486210.58912924</v>
      </c>
      <c r="AY114">
        <v>24487.280284442742</v>
      </c>
      <c r="AZ114">
        <v>4602139.4566581687</v>
      </c>
      <c r="BA114">
        <v>1940059.3128561</v>
      </c>
      <c r="BB114">
        <v>364614747.25817543</v>
      </c>
      <c r="BC114">
        <v>61794.294940308595</v>
      </c>
      <c r="BD114">
        <v>11613619.791081598</v>
      </c>
      <c r="BE114">
        <v>1171270.2813081101</v>
      </c>
      <c r="BF114">
        <v>220128536.66904622</v>
      </c>
      <c r="BG114">
        <v>37307.014655865853</v>
      </c>
      <c r="BH114">
        <v>7011480.3344234284</v>
      </c>
      <c r="BI114">
        <v>7.9373368146214096</v>
      </c>
      <c r="BJ114">
        <v>28.177096309321264</v>
      </c>
      <c r="BK114">
        <v>20.239759494699854</v>
      </c>
      <c r="BL114">
        <v>66.195073384740297</v>
      </c>
      <c r="BM114">
        <v>46.239881851080369</v>
      </c>
      <c r="BN114">
        <f t="shared" si="7"/>
        <v>-19.955191533659928</v>
      </c>
      <c r="BO114">
        <v>0.65873710731082868</v>
      </c>
      <c r="BP114">
        <v>6.3316626007504928E-2</v>
      </c>
      <c r="BQ114">
        <v>0.12051898555570095</v>
      </c>
      <c r="BR114">
        <v>0.26785714285714285</v>
      </c>
      <c r="BS114">
        <v>0.17241379310344829</v>
      </c>
      <c r="BT114">
        <v>0.27777777777777779</v>
      </c>
      <c r="BU114">
        <v>0.57147285414634685</v>
      </c>
      <c r="BV114">
        <v>0.75517588153335824</v>
      </c>
      <c r="BW114">
        <v>0.4974740874384429</v>
      </c>
      <c r="BX114">
        <v>0.40022419432797751</v>
      </c>
      <c r="BY114">
        <f t="shared" si="8"/>
        <v>0.12078054469249516</v>
      </c>
      <c r="BZ114">
        <v>0</v>
      </c>
      <c r="CA114">
        <f t="shared" si="9"/>
        <v>1.7455242910383532E-2</v>
      </c>
      <c r="CC114">
        <v>0.12078054469249516</v>
      </c>
      <c r="CD114">
        <v>1.7455242910383532E-2</v>
      </c>
    </row>
    <row r="115" spans="1:82" x14ac:dyDescent="0.3">
      <c r="A115">
        <v>0</v>
      </c>
      <c r="B115" t="s">
        <v>88</v>
      </c>
      <c r="C115" t="s">
        <v>110</v>
      </c>
      <c r="D115">
        <v>5053</v>
      </c>
      <c r="E115" s="2">
        <f t="shared" si="12"/>
        <v>0.60706392491811867</v>
      </c>
      <c r="F115" s="2" t="s">
        <v>1939</v>
      </c>
      <c r="G115" s="3">
        <v>1411</v>
      </c>
      <c r="H115" s="1">
        <v>0.37565303942826744</v>
      </c>
      <c r="I115" s="1">
        <f t="shared" si="10"/>
        <v>-17.338219584411398</v>
      </c>
      <c r="J115" s="1">
        <v>2.54501074038</v>
      </c>
      <c r="K115" s="1">
        <v>174.090618702</v>
      </c>
      <c r="L115" s="2">
        <v>0.1453261724599999</v>
      </c>
      <c r="M115" s="2">
        <v>1.466197885467522E-3</v>
      </c>
      <c r="N115" s="7">
        <v>0</v>
      </c>
      <c r="O115" s="2">
        <v>3.0046456575453139E-2</v>
      </c>
      <c r="P115" s="3">
        <v>3455.6205673460067</v>
      </c>
      <c r="Q115" s="3">
        <v>110.06758150399611</v>
      </c>
      <c r="R115" s="3">
        <v>7179.0025939381012</v>
      </c>
      <c r="S115" s="3">
        <v>8.5578983054007587</v>
      </c>
      <c r="T115" s="3">
        <v>1974.6818518845666</v>
      </c>
      <c r="V115">
        <v>5053</v>
      </c>
      <c r="W115" s="2">
        <v>0.54422302198403971</v>
      </c>
      <c r="X115" s="2">
        <v>1.0077530089381285E-2</v>
      </c>
      <c r="Y115" s="2">
        <v>0.50150762796012927</v>
      </c>
      <c r="Z115" s="2">
        <v>0.72577436653862482</v>
      </c>
      <c r="AA115" s="2">
        <v>0.50178757616627778</v>
      </c>
      <c r="AB115" s="2">
        <v>0.3587196915970422</v>
      </c>
      <c r="AC115" s="2">
        <v>1.466197885467522E-3</v>
      </c>
      <c r="AD115" s="2">
        <v>0</v>
      </c>
      <c r="AE115" s="2">
        <v>3.0046456575453139E-2</v>
      </c>
      <c r="AF115">
        <v>40475.841492051288</v>
      </c>
      <c r="AG115">
        <v>47.940400211904489</v>
      </c>
      <c r="AH115">
        <v>9010.2498775709337</v>
      </c>
      <c r="AI115">
        <v>2086.653878448702</v>
      </c>
      <c r="AJ115">
        <v>0.46394847486524626</v>
      </c>
      <c r="AK115">
        <v>47654.844085989389</v>
      </c>
      <c r="AL115">
        <v>56.498298517305244</v>
      </c>
      <c r="AM115">
        <v>10618.680383316987</v>
      </c>
      <c r="AN115">
        <v>2452.9052245872167</v>
      </c>
      <c r="AO115">
        <v>0.54670410005619186</v>
      </c>
      <c r="AP115">
        <v>7179.0025939381012</v>
      </c>
      <c r="AQ115">
        <v>8.5578983054007551</v>
      </c>
      <c r="AR115">
        <v>1608.4305057460533</v>
      </c>
      <c r="AS115">
        <v>366.25134613851469</v>
      </c>
      <c r="AT115">
        <v>8.2755625190945592E-2</v>
      </c>
      <c r="AU115" s="3">
        <v>649449.32942700852</v>
      </c>
      <c r="AV115" s="3">
        <v>20686.101267861028</v>
      </c>
      <c r="AW115">
        <v>36067.883498636002</v>
      </c>
      <c r="AX115">
        <v>6778598.0247336505</v>
      </c>
      <c r="AY115">
        <v>1148.8254075625362</v>
      </c>
      <c r="AZ115">
        <v>215910.24709730304</v>
      </c>
      <c r="BA115">
        <v>39523.504065982008</v>
      </c>
      <c r="BB115">
        <v>7428047.3541606581</v>
      </c>
      <c r="BC115">
        <v>1258.8929890665322</v>
      </c>
      <c r="BD115">
        <v>236596.34836516407</v>
      </c>
      <c r="BE115">
        <v>3455.6205673460067</v>
      </c>
      <c r="BF115">
        <v>649449.32942700852</v>
      </c>
      <c r="BG115">
        <v>110.06758150399611</v>
      </c>
      <c r="BH115">
        <v>20686.101267861028</v>
      </c>
      <c r="BI115">
        <v>0.54435759490022306</v>
      </c>
      <c r="BJ115">
        <v>0.92001063432849051</v>
      </c>
      <c r="BK115">
        <v>0.37565303942826744</v>
      </c>
      <c r="BL115">
        <v>52.56045189047758</v>
      </c>
      <c r="BM115">
        <v>35.222232306066182</v>
      </c>
      <c r="BN115">
        <f t="shared" si="7"/>
        <v>-17.338219584411398</v>
      </c>
      <c r="BO115">
        <v>0.60706392491811867</v>
      </c>
      <c r="BP115">
        <v>4.0017461735486846E-3</v>
      </c>
      <c r="BQ115">
        <v>0.18954570754256372</v>
      </c>
      <c r="BR115">
        <v>0.17857142857142855</v>
      </c>
      <c r="BS115">
        <v>0.17241379310344829</v>
      </c>
      <c r="BT115">
        <v>0.22222222222222221</v>
      </c>
      <c r="BU115">
        <v>0.49652852567245748</v>
      </c>
      <c r="BV115">
        <v>0.72577436653862482</v>
      </c>
      <c r="BW115">
        <v>0.52052653129281934</v>
      </c>
      <c r="BX115">
        <v>0.3587196915970422</v>
      </c>
      <c r="BY115">
        <f t="shared" si="8"/>
        <v>6.1860196030836721E-2</v>
      </c>
      <c r="BZ115">
        <v>0</v>
      </c>
      <c r="CA115">
        <f t="shared" si="9"/>
        <v>1.9522903456323397E-2</v>
      </c>
      <c r="CC115">
        <v>6.1860196030836721E-2</v>
      </c>
      <c r="CD115">
        <v>1.9522903456323397E-2</v>
      </c>
    </row>
    <row r="116" spans="1:82" x14ac:dyDescent="0.3">
      <c r="A116">
        <v>0</v>
      </c>
      <c r="B116" t="s">
        <v>88</v>
      </c>
      <c r="C116" t="s">
        <v>36</v>
      </c>
      <c r="D116">
        <v>5055</v>
      </c>
      <c r="E116" s="2">
        <f t="shared" si="12"/>
        <v>0.54255325870393645</v>
      </c>
      <c r="F116" s="2" t="s">
        <v>1938</v>
      </c>
      <c r="G116" s="3">
        <v>8617</v>
      </c>
      <c r="H116" s="1">
        <v>9.5877474458728891</v>
      </c>
      <c r="I116" s="1">
        <f t="shared" si="10"/>
        <v>-14.862877282190116</v>
      </c>
      <c r="J116" s="1">
        <v>2.8189998907999998</v>
      </c>
      <c r="K116" s="1">
        <v>131.24077212399999</v>
      </c>
      <c r="L116" s="2">
        <v>0.12504385208000013</v>
      </c>
      <c r="M116" s="2">
        <v>7.5969502927456939E-3</v>
      </c>
      <c r="N116" s="7">
        <v>0</v>
      </c>
      <c r="O116" s="2">
        <v>2.1696506734102711E-3</v>
      </c>
      <c r="P116" s="3">
        <v>172747.27884134999</v>
      </c>
      <c r="Q116" s="3">
        <v>5502.3040935501003</v>
      </c>
      <c r="R116" s="3">
        <v>117321.01743582264</v>
      </c>
      <c r="S116" s="3">
        <v>151.19576697495557</v>
      </c>
      <c r="T116" s="3">
        <v>33639.969913151945</v>
      </c>
      <c r="V116">
        <v>5055</v>
      </c>
      <c r="W116" s="2">
        <v>0.57294546430954851</v>
      </c>
      <c r="X116" s="2">
        <v>0.2572075911384254</v>
      </c>
      <c r="Y116" s="2">
        <v>0.48394289643350935</v>
      </c>
      <c r="Z116" s="2">
        <v>0.80390932248574198</v>
      </c>
      <c r="AA116" s="2">
        <v>0.37827994081071176</v>
      </c>
      <c r="AB116" s="2">
        <v>0.3086552910253661</v>
      </c>
      <c r="AC116" s="2">
        <v>7.5969502927456939E-3</v>
      </c>
      <c r="AD116" s="2">
        <v>0</v>
      </c>
      <c r="AE116" s="2">
        <v>2.1696506734102711E-3</v>
      </c>
      <c r="AF116">
        <v>100139.81352327013</v>
      </c>
      <c r="AG116">
        <v>122.55026986748979</v>
      </c>
      <c r="AH116">
        <v>23032.94401358876</v>
      </c>
      <c r="AI116">
        <v>4917.4070102392707</v>
      </c>
      <c r="AJ116">
        <v>1.1813743277233211</v>
      </c>
      <c r="AK116">
        <v>217460.83095909277</v>
      </c>
      <c r="AL116">
        <v>273.74603684244533</v>
      </c>
      <c r="AM116">
        <v>51449.720570599027</v>
      </c>
      <c r="AN116">
        <v>10140.600366380946</v>
      </c>
      <c r="AO116">
        <v>2.6302490755876886</v>
      </c>
      <c r="AP116">
        <v>117321.01743582264</v>
      </c>
      <c r="AQ116">
        <v>151.19576697495555</v>
      </c>
      <c r="AR116">
        <v>28416.776557010267</v>
      </c>
      <c r="AS116">
        <v>5223.1933561416754</v>
      </c>
      <c r="AT116">
        <v>1.4488747478643675</v>
      </c>
      <c r="AU116" s="3">
        <v>32466123.585443318</v>
      </c>
      <c r="AV116" s="3">
        <v>1034103.0313418058</v>
      </c>
      <c r="AW116">
        <v>157803.14298902001</v>
      </c>
      <c r="AX116">
        <v>29657522.693356421</v>
      </c>
      <c r="AY116">
        <v>5026.3071318245202</v>
      </c>
      <c r="AZ116">
        <v>944644.16235510027</v>
      </c>
      <c r="BA116">
        <v>330550.42183036997</v>
      </c>
      <c r="BB116">
        <v>62123646.278799735</v>
      </c>
      <c r="BC116">
        <v>10528.611225374621</v>
      </c>
      <c r="BD116">
        <v>1978747.1936969063</v>
      </c>
      <c r="BE116">
        <v>172747.27884134999</v>
      </c>
      <c r="BF116">
        <v>32466123.585443318</v>
      </c>
      <c r="BG116">
        <v>5502.3040935501003</v>
      </c>
      <c r="BH116">
        <v>1034103.0313418058</v>
      </c>
      <c r="BI116">
        <v>3.4324491395193926</v>
      </c>
      <c r="BJ116">
        <v>13.020196585392281</v>
      </c>
      <c r="BK116">
        <v>9.5877474458728891</v>
      </c>
      <c r="BL116">
        <v>39.827814961493559</v>
      </c>
      <c r="BM116">
        <v>24.964937679303443</v>
      </c>
      <c r="BN116">
        <f t="shared" si="7"/>
        <v>-14.862877282190116</v>
      </c>
      <c r="BO116">
        <v>0.54255325870393645</v>
      </c>
      <c r="BP116">
        <v>2.2551597588012569E-2</v>
      </c>
      <c r="BQ116">
        <v>0.12574515632628341</v>
      </c>
      <c r="BR116">
        <v>0.19642857142857142</v>
      </c>
      <c r="BS116">
        <v>0.13793103448275862</v>
      </c>
      <c r="BT116">
        <v>0.16666666666666666</v>
      </c>
      <c r="BU116">
        <v>0.42564015920133202</v>
      </c>
      <c r="BV116">
        <v>0.80390932248574198</v>
      </c>
      <c r="BW116">
        <v>0.39240657760447278</v>
      </c>
      <c r="BX116">
        <v>0.3086552910253661</v>
      </c>
      <c r="BY116">
        <f t="shared" si="8"/>
        <v>6.7747018137703507E-2</v>
      </c>
      <c r="BZ116">
        <v>0</v>
      </c>
      <c r="CA116">
        <f t="shared" si="9"/>
        <v>1.6236681334843243E-3</v>
      </c>
      <c r="CC116">
        <v>6.7747018137703507E-2</v>
      </c>
      <c r="CD116">
        <v>1.6236681334843243E-3</v>
      </c>
    </row>
    <row r="117" spans="1:82" x14ac:dyDescent="0.3">
      <c r="A117">
        <v>0</v>
      </c>
      <c r="B117" t="s">
        <v>88</v>
      </c>
      <c r="C117" t="s">
        <v>111</v>
      </c>
      <c r="D117">
        <v>5057</v>
      </c>
      <c r="E117" s="2">
        <f t="shared" si="12"/>
        <v>0.64774936533631633</v>
      </c>
      <c r="F117" s="2" t="s">
        <v>1940</v>
      </c>
      <c r="G117" s="3">
        <v>1891</v>
      </c>
      <c r="H117" s="1">
        <v>1.6181977862584338</v>
      </c>
      <c r="I117" s="1">
        <f t="shared" si="10"/>
        <v>-22.360650339733674</v>
      </c>
      <c r="J117" s="1">
        <v>2.6867380978200002</v>
      </c>
      <c r="K117" s="1">
        <v>123.856559256</v>
      </c>
      <c r="L117" s="2">
        <v>0.19060984322000007</v>
      </c>
      <c r="M117" s="2">
        <v>4.8282655396156705E-4</v>
      </c>
      <c r="N117" s="7">
        <v>0</v>
      </c>
      <c r="O117" s="2">
        <v>3.9271107314547186E-2</v>
      </c>
      <c r="P117" s="3">
        <v>45825.870413309989</v>
      </c>
      <c r="Q117" s="3">
        <v>1459.6344212010599</v>
      </c>
      <c r="R117" s="3">
        <v>65413.416217315971</v>
      </c>
      <c r="S117" s="3">
        <v>79.158114781203338</v>
      </c>
      <c r="T117" s="3">
        <v>19814.146491399384</v>
      </c>
      <c r="V117">
        <v>5057</v>
      </c>
      <c r="W117" s="2">
        <v>0.5901690573989985</v>
      </c>
      <c r="X117" s="2">
        <v>4.3410900937761551E-2</v>
      </c>
      <c r="Y117" s="2">
        <v>0.63230298432159115</v>
      </c>
      <c r="Z117" s="2">
        <v>0.76619151741157199</v>
      </c>
      <c r="AA117" s="2">
        <v>0.35699616168145193</v>
      </c>
      <c r="AB117" s="2">
        <v>0.47049683493218619</v>
      </c>
      <c r="AC117" s="2">
        <v>4.8282655396156705E-4</v>
      </c>
      <c r="AD117" s="2">
        <v>0</v>
      </c>
      <c r="AE117" s="2">
        <v>3.9271107314547186E-2</v>
      </c>
      <c r="AF117">
        <v>117310.89026090753</v>
      </c>
      <c r="AG117">
        <v>140.5957316798301</v>
      </c>
      <c r="AH117">
        <v>26424.532723041695</v>
      </c>
      <c r="AI117">
        <v>8998.8439792539357</v>
      </c>
      <c r="AJ117">
        <v>1.3586969924657295</v>
      </c>
      <c r="AK117">
        <v>182724.3064782235</v>
      </c>
      <c r="AL117">
        <v>219.75384646103342</v>
      </c>
      <c r="AM117">
        <v>41302.055456758339</v>
      </c>
      <c r="AN117">
        <v>13935.467736936685</v>
      </c>
      <c r="AO117">
        <v>2.1227886372959937</v>
      </c>
      <c r="AP117">
        <v>65413.416217315971</v>
      </c>
      <c r="AQ117">
        <v>79.158114781203324</v>
      </c>
      <c r="AR117">
        <v>14877.522733716643</v>
      </c>
      <c r="AS117">
        <v>4936.6237576827498</v>
      </c>
      <c r="AT117">
        <v>0.76409164483026415</v>
      </c>
      <c r="AU117" s="3">
        <v>8612514.0854774788</v>
      </c>
      <c r="AV117" s="3">
        <v>274323.6931205272</v>
      </c>
      <c r="AW117">
        <v>84750.41503797</v>
      </c>
      <c r="AX117">
        <v>15927993.002236081</v>
      </c>
      <c r="AY117">
        <v>2699.4495005722197</v>
      </c>
      <c r="AZ117">
        <v>507334.53913754295</v>
      </c>
      <c r="BA117">
        <v>130576.28545127998</v>
      </c>
      <c r="BB117">
        <v>24540507.087713558</v>
      </c>
      <c r="BC117">
        <v>4159.0839217732791</v>
      </c>
      <c r="BD117">
        <v>781658.23225807003</v>
      </c>
      <c r="BE117">
        <v>45825.870413309989</v>
      </c>
      <c r="BF117">
        <v>8612514.0854774788</v>
      </c>
      <c r="BG117">
        <v>1459.6344212010599</v>
      </c>
      <c r="BH117">
        <v>274323.6931205272</v>
      </c>
      <c r="BI117">
        <v>1.0073920426999945</v>
      </c>
      <c r="BJ117">
        <v>2.6255898289584283</v>
      </c>
      <c r="BK117">
        <v>1.6181977862584338</v>
      </c>
      <c r="BL117">
        <v>56.992461307523989</v>
      </c>
      <c r="BM117">
        <v>34.631810967790315</v>
      </c>
      <c r="BN117">
        <f t="shared" si="7"/>
        <v>-22.360650339733674</v>
      </c>
      <c r="BO117">
        <v>0.64774936533631633</v>
      </c>
      <c r="BP117">
        <v>7.9019875028034092E-3</v>
      </c>
      <c r="BQ117">
        <v>0.1902054952036949</v>
      </c>
      <c r="BR117">
        <v>0.22619047619047619</v>
      </c>
      <c r="BS117">
        <v>0.17241379310344829</v>
      </c>
      <c r="BT117">
        <v>0.27777777777777779</v>
      </c>
      <c r="BU117">
        <v>0.64035991078620391</v>
      </c>
      <c r="BV117">
        <v>0.76619151741157199</v>
      </c>
      <c r="BW117">
        <v>0.37032796854922401</v>
      </c>
      <c r="BX117">
        <v>0.47049683493218619</v>
      </c>
      <c r="BY117">
        <f t="shared" si="8"/>
        <v>1.2861879457693277E-2</v>
      </c>
      <c r="BZ117">
        <v>0</v>
      </c>
      <c r="CA117">
        <f t="shared" si="9"/>
        <v>2.0002959123186458E-2</v>
      </c>
      <c r="CC117">
        <v>1.2861879457693277E-2</v>
      </c>
      <c r="CD117">
        <v>2.0002959123186458E-2</v>
      </c>
    </row>
    <row r="118" spans="1:82" x14ac:dyDescent="0.3">
      <c r="A118">
        <v>0</v>
      </c>
      <c r="B118" t="s">
        <v>88</v>
      </c>
      <c r="C118" t="s">
        <v>112</v>
      </c>
      <c r="D118">
        <v>5059</v>
      </c>
      <c r="E118" s="2">
        <f t="shared" si="12"/>
        <v>0.66960297449039652</v>
      </c>
      <c r="F118" s="2" t="s">
        <v>1940</v>
      </c>
      <c r="G118" s="3">
        <v>3146</v>
      </c>
      <c r="H118" s="1">
        <v>2.7145142439236301</v>
      </c>
      <c r="I118" s="1">
        <f t="shared" si="10"/>
        <v>-17.756873443922231</v>
      </c>
      <c r="J118" s="1">
        <v>2.5850803507500002</v>
      </c>
      <c r="K118" s="1">
        <v>168.75441982500001</v>
      </c>
      <c r="L118" s="2">
        <v>0.16181700976000002</v>
      </c>
      <c r="M118" s="2">
        <v>1.201601863619577E-2</v>
      </c>
      <c r="N118" s="7">
        <v>0</v>
      </c>
      <c r="O118" s="2">
        <v>5.7041614973356809E-2</v>
      </c>
      <c r="P118" s="3">
        <v>123827.15433668</v>
      </c>
      <c r="Q118" s="3">
        <v>3944.1122474936797</v>
      </c>
      <c r="R118" s="3">
        <v>65229.377394723691</v>
      </c>
      <c r="S118" s="3">
        <v>77.215632575886943</v>
      </c>
      <c r="T118" s="3">
        <v>18093.516143557896</v>
      </c>
      <c r="V118">
        <v>5059</v>
      </c>
      <c r="W118" s="2">
        <v>0.56803816153648379</v>
      </c>
      <c r="X118" s="2">
        <v>7.2821449848585976E-2</v>
      </c>
      <c r="Y118" s="2">
        <v>0.45764839589944062</v>
      </c>
      <c r="Z118" s="2">
        <v>0.73720123229691792</v>
      </c>
      <c r="AA118" s="2">
        <v>0.48640686053441196</v>
      </c>
      <c r="AB118" s="2">
        <v>0.39942528488624324</v>
      </c>
      <c r="AC118" s="2">
        <v>1.201601863619577E-2</v>
      </c>
      <c r="AD118" s="2">
        <v>0</v>
      </c>
      <c r="AE118" s="2">
        <v>5.7041614973356809E-2</v>
      </c>
      <c r="AF118">
        <v>111780.68972250239</v>
      </c>
      <c r="AG118">
        <v>129.5889850512817</v>
      </c>
      <c r="AH118">
        <v>24355.848752445523</v>
      </c>
      <c r="AI118">
        <v>6340.4898784901561</v>
      </c>
      <c r="AJ118">
        <v>1.2573995519559635</v>
      </c>
      <c r="AK118">
        <v>177010.06711722608</v>
      </c>
      <c r="AL118">
        <v>206.80461762716865</v>
      </c>
      <c r="AM118">
        <v>38868.287966306823</v>
      </c>
      <c r="AN118">
        <v>9921.5668081867589</v>
      </c>
      <c r="AO118">
        <v>2.0047130888028071</v>
      </c>
      <c r="AP118">
        <v>65229.377394723691</v>
      </c>
      <c r="AQ118">
        <v>77.215632575886957</v>
      </c>
      <c r="AR118">
        <v>14512.4392138613</v>
      </c>
      <c r="AS118">
        <v>3581.0769296966027</v>
      </c>
      <c r="AT118">
        <v>0.74731353684684354</v>
      </c>
      <c r="AU118" s="3">
        <v>23272075.38603564</v>
      </c>
      <c r="AV118" s="3">
        <v>741256.45579396212</v>
      </c>
      <c r="AW118">
        <v>120197.49103936</v>
      </c>
      <c r="AX118">
        <v>22589916.465937316</v>
      </c>
      <c r="AY118">
        <v>3828.5010995033599</v>
      </c>
      <c r="AZ118">
        <v>719528.4966406615</v>
      </c>
      <c r="BA118">
        <v>244024.64537604002</v>
      </c>
      <c r="BB118">
        <v>45861991.85197296</v>
      </c>
      <c r="BC118">
        <v>7772.6133469970391</v>
      </c>
      <c r="BD118">
        <v>1460784.9524346236</v>
      </c>
      <c r="BE118">
        <v>123827.15433668</v>
      </c>
      <c r="BF118">
        <v>23272075.38603564</v>
      </c>
      <c r="BG118">
        <v>3944.1122474936797</v>
      </c>
      <c r="BH118">
        <v>741256.45579396212</v>
      </c>
      <c r="BI118">
        <v>1.5344927154182029</v>
      </c>
      <c r="BJ118">
        <v>4.2490069593418331</v>
      </c>
      <c r="BK118">
        <v>2.7145142439236301</v>
      </c>
      <c r="BL118">
        <v>63.210445635126945</v>
      </c>
      <c r="BM118">
        <v>45.453572191204714</v>
      </c>
      <c r="BN118">
        <f t="shared" si="7"/>
        <v>-17.756873443922231</v>
      </c>
      <c r="BO118">
        <v>0.66960297449039652</v>
      </c>
      <c r="BP118">
        <v>1.2442654198861154E-2</v>
      </c>
      <c r="BQ118">
        <v>0.1591004960346529</v>
      </c>
      <c r="BR118">
        <v>0.30952380952380953</v>
      </c>
      <c r="BS118">
        <v>0.13793103448275862</v>
      </c>
      <c r="BT118">
        <v>0.27777777777777779</v>
      </c>
      <c r="BU118">
        <v>0.50851785263985239</v>
      </c>
      <c r="BV118">
        <v>0.73720123229691792</v>
      </c>
      <c r="BW118">
        <v>0.50457143208963895</v>
      </c>
      <c r="BX118">
        <v>0.39942528488624324</v>
      </c>
      <c r="BY118">
        <f t="shared" si="8"/>
        <v>0.18735499251855744</v>
      </c>
      <c r="BZ118">
        <v>0</v>
      </c>
      <c r="CA118">
        <f t="shared" si="9"/>
        <v>3.3465951602172389E-2</v>
      </c>
      <c r="CC118">
        <v>0.18735499251855744</v>
      </c>
      <c r="CD118">
        <v>3.3465951602172389E-2</v>
      </c>
    </row>
    <row r="119" spans="1:82" x14ac:dyDescent="0.3">
      <c r="A119">
        <v>0</v>
      </c>
      <c r="B119" t="s">
        <v>88</v>
      </c>
      <c r="C119" s="17" t="s">
        <v>113</v>
      </c>
      <c r="D119" s="17">
        <v>5061</v>
      </c>
      <c r="E119" s="2">
        <f t="shared" si="12"/>
        <v>0.58282379359608616</v>
      </c>
      <c r="F119" s="2" t="s">
        <v>1939</v>
      </c>
      <c r="G119" s="19">
        <v>668</v>
      </c>
      <c r="H119" s="20">
        <v>0.37597159520243462</v>
      </c>
      <c r="I119" s="1">
        <f t="shared" si="10"/>
        <v>-11.323455764400862</v>
      </c>
      <c r="J119" s="1">
        <v>2.61505909125</v>
      </c>
      <c r="K119" s="1">
        <v>138.21546578100001</v>
      </c>
      <c r="L119" s="2">
        <v>0.19435723862000009</v>
      </c>
      <c r="M119" s="2">
        <v>9.7249863231020585E-4</v>
      </c>
      <c r="N119" s="7">
        <v>0</v>
      </c>
      <c r="O119" s="2">
        <v>4.2807884697556253E-2</v>
      </c>
      <c r="P119" s="3">
        <v>3172.8733854169996</v>
      </c>
      <c r="Q119" s="3">
        <v>101.06158738934204</v>
      </c>
      <c r="R119" s="3">
        <v>-4155.3929508705878</v>
      </c>
      <c r="S119" s="3">
        <v>-4.316488733459761</v>
      </c>
      <c r="T119" s="3">
        <v>-1237.3020039103831</v>
      </c>
      <c r="V119">
        <v>5061</v>
      </c>
      <c r="W119" s="2">
        <v>0.52783676472787577</v>
      </c>
      <c r="X119" s="2">
        <v>1.0086075888462803E-2</v>
      </c>
      <c r="Y119" s="2">
        <v>0.38751794223126618</v>
      </c>
      <c r="Z119" s="2">
        <v>0.74575043055796908</v>
      </c>
      <c r="AA119" s="2">
        <v>0.39838334816684945</v>
      </c>
      <c r="AB119" s="2">
        <v>0.47974681722667056</v>
      </c>
      <c r="AC119" s="2">
        <v>9.7249863231020585E-4</v>
      </c>
      <c r="AD119" s="2">
        <v>0</v>
      </c>
      <c r="AE119" s="2">
        <v>4.2807884697556253E-2</v>
      </c>
      <c r="AF119">
        <v>31604.862698750898</v>
      </c>
      <c r="AG119">
        <v>38.052267585045293</v>
      </c>
      <c r="AH119">
        <v>7151.8059472584928</v>
      </c>
      <c r="AI119">
        <v>2629.0012705570325</v>
      </c>
      <c r="AJ119">
        <v>0.3675299459544431</v>
      </c>
      <c r="AK119">
        <v>27449.46974788031</v>
      </c>
      <c r="AL119">
        <v>33.735778851585529</v>
      </c>
      <c r="AM119">
        <v>6340.5352463406798</v>
      </c>
      <c r="AN119">
        <v>2202.9699675644615</v>
      </c>
      <c r="AO119">
        <v>0.3250475345072929</v>
      </c>
      <c r="AP119">
        <v>-4155.3929508705878</v>
      </c>
      <c r="AQ119">
        <v>-4.3164887334597637</v>
      </c>
      <c r="AR119">
        <v>-811.27070091781297</v>
      </c>
      <c r="AS119">
        <v>-426.031302992571</v>
      </c>
      <c r="AT119">
        <v>-4.2482411447150203E-2</v>
      </c>
      <c r="AU119" s="3">
        <v>596309.82405527087</v>
      </c>
      <c r="AV119" s="3">
        <v>18993.514733952943</v>
      </c>
      <c r="AW119">
        <v>28730.695727820003</v>
      </c>
      <c r="AX119">
        <v>5399646.9550864911</v>
      </c>
      <c r="AY119">
        <v>915.12309643331992</v>
      </c>
      <c r="AZ119">
        <v>171988.23474367816</v>
      </c>
      <c r="BA119">
        <v>31903.569113237001</v>
      </c>
      <c r="BB119">
        <v>5995956.7791417623</v>
      </c>
      <c r="BC119">
        <v>1016.184683822662</v>
      </c>
      <c r="BD119">
        <v>190981.74947763109</v>
      </c>
      <c r="BE119">
        <v>3172.8733854169996</v>
      </c>
      <c r="BF119">
        <v>596309.82405527087</v>
      </c>
      <c r="BG119">
        <v>101.06158738934204</v>
      </c>
      <c r="BH119">
        <v>18993.514733952943</v>
      </c>
      <c r="BI119">
        <v>0.56522038575532563</v>
      </c>
      <c r="BJ119">
        <v>0.94119198095776024</v>
      </c>
      <c r="BK119">
        <v>0.37597159520243462</v>
      </c>
      <c r="BL119">
        <v>42.866942930343953</v>
      </c>
      <c r="BM119">
        <v>31.543487165943091</v>
      </c>
      <c r="BN119">
        <f t="shared" si="7"/>
        <v>-11.323455764400862</v>
      </c>
      <c r="BO119">
        <v>0.58282379359608616</v>
      </c>
      <c r="BP119">
        <v>3.9892009775720459E-3</v>
      </c>
      <c r="BQ119">
        <v>0.15070644420823348</v>
      </c>
      <c r="BR119">
        <v>0.24404761904761904</v>
      </c>
      <c r="BS119">
        <v>0.17241379310344829</v>
      </c>
      <c r="BT119">
        <v>0.22222222222222221</v>
      </c>
      <c r="BU119">
        <v>0.32427890123564385</v>
      </c>
      <c r="BV119">
        <v>0.74575043055796908</v>
      </c>
      <c r="BW119">
        <v>0.4132607346129144</v>
      </c>
      <c r="BX119">
        <v>0.47974681722667056</v>
      </c>
      <c r="BY119">
        <f t="shared" si="8"/>
        <v>5.2016253970985318E-2</v>
      </c>
      <c r="BZ119">
        <v>0</v>
      </c>
      <c r="CA119">
        <f t="shared" si="9"/>
        <v>2.1402259705202497E-2</v>
      </c>
      <c r="CC119">
        <v>5.2016253970985318E-2</v>
      </c>
      <c r="CD119">
        <v>2.1402259705202497E-2</v>
      </c>
    </row>
    <row r="120" spans="1:82" x14ac:dyDescent="0.3">
      <c r="A120">
        <v>0</v>
      </c>
      <c r="B120" t="s">
        <v>88</v>
      </c>
      <c r="C120" t="s">
        <v>114</v>
      </c>
      <c r="D120">
        <v>5063</v>
      </c>
      <c r="E120" s="2">
        <f t="shared" si="12"/>
        <v>0.63298271969821407</v>
      </c>
      <c r="F120" s="2" t="s">
        <v>1940</v>
      </c>
      <c r="G120" s="3">
        <v>5156</v>
      </c>
      <c r="H120" s="1">
        <v>1.8986791814742621</v>
      </c>
      <c r="I120" s="1">
        <f t="shared" si="10"/>
        <v>-19.586078383616488</v>
      </c>
      <c r="J120" s="1">
        <v>2.6399500822099999</v>
      </c>
      <c r="K120" s="1">
        <v>118.248903294</v>
      </c>
      <c r="L120" s="2">
        <v>0.12657880919999998</v>
      </c>
      <c r="M120" s="2">
        <v>6.3510796879871221E-3</v>
      </c>
      <c r="N120" s="7">
        <v>0</v>
      </c>
      <c r="O120" s="2">
        <v>1.2276318710167376E-2</v>
      </c>
      <c r="P120" s="3">
        <v>55546.994477850021</v>
      </c>
      <c r="Q120" s="3">
        <v>1769.2692883491004</v>
      </c>
      <c r="R120" s="3">
        <v>40779.772533770272</v>
      </c>
      <c r="S120" s="3">
        <v>49.96347535769668</v>
      </c>
      <c r="T120" s="3">
        <v>11698.610198745242</v>
      </c>
      <c r="V120">
        <v>5063</v>
      </c>
      <c r="W120" s="2">
        <v>0.52167215158781355</v>
      </c>
      <c r="X120" s="2">
        <v>5.0935290209577613E-2</v>
      </c>
      <c r="Y120" s="2">
        <v>0.56545616272875543</v>
      </c>
      <c r="Z120" s="2">
        <v>0.75284872798747826</v>
      </c>
      <c r="AA120" s="2">
        <v>0.34083301564793145</v>
      </c>
      <c r="AB120" s="2">
        <v>0.31244414292575301</v>
      </c>
      <c r="AC120" s="2">
        <v>6.3510796879871221E-3</v>
      </c>
      <c r="AD120" s="2">
        <v>0</v>
      </c>
      <c r="AE120" s="2">
        <v>1.2276318710167376E-2</v>
      </c>
      <c r="AF120">
        <v>90065.600122719392</v>
      </c>
      <c r="AG120">
        <v>107.26711272742781</v>
      </c>
      <c r="AH120">
        <v>20160.521919875282</v>
      </c>
      <c r="AI120">
        <v>5349.0285925134967</v>
      </c>
      <c r="AJ120">
        <v>1.0373960924997205</v>
      </c>
      <c r="AK120">
        <v>130845.37265648966</v>
      </c>
      <c r="AL120">
        <v>157.23058808512448</v>
      </c>
      <c r="AM120">
        <v>29551.002511084786</v>
      </c>
      <c r="AN120">
        <v>7657.1582000492326</v>
      </c>
      <c r="AO120">
        <v>1.5189745718316008</v>
      </c>
      <c r="AP120">
        <v>40779.772533770272</v>
      </c>
      <c r="AQ120">
        <v>49.963475357696666</v>
      </c>
      <c r="AR120">
        <v>9390.4805912095035</v>
      </c>
      <c r="AS120">
        <v>2308.1296075357359</v>
      </c>
      <c r="AT120">
        <v>0.48157847933188025</v>
      </c>
      <c r="AU120" s="3">
        <v>10439502.142167132</v>
      </c>
      <c r="AV120" s="3">
        <v>332516.47005232994</v>
      </c>
      <c r="AW120">
        <v>98303.956570709997</v>
      </c>
      <c r="AX120">
        <v>18475245.597899236</v>
      </c>
      <c r="AY120">
        <v>3131.1535919934604</v>
      </c>
      <c r="AZ120">
        <v>588469.00607925095</v>
      </c>
      <c r="BA120">
        <v>153850.95104856003</v>
      </c>
      <c r="BB120">
        <v>28914747.740066372</v>
      </c>
      <c r="BC120">
        <v>4900.4228803425613</v>
      </c>
      <c r="BD120">
        <v>920985.476131581</v>
      </c>
      <c r="BE120">
        <v>55546.994477850021</v>
      </c>
      <c r="BF120">
        <v>10439502.142167132</v>
      </c>
      <c r="BG120">
        <v>1769.2692883491004</v>
      </c>
      <c r="BH120">
        <v>332516.47005232994</v>
      </c>
      <c r="BI120">
        <v>1.204794314779708</v>
      </c>
      <c r="BJ120">
        <v>3.1034734962539701</v>
      </c>
      <c r="BK120">
        <v>1.8986791814742621</v>
      </c>
      <c r="BL120">
        <v>53.100009384679318</v>
      </c>
      <c r="BM120">
        <v>33.513931001062829</v>
      </c>
      <c r="BN120">
        <f t="shared" si="7"/>
        <v>-19.586078383616488</v>
      </c>
      <c r="BO120">
        <v>0.63298271969821407</v>
      </c>
      <c r="BP120">
        <v>9.2349721443264979E-3</v>
      </c>
      <c r="BQ120">
        <v>0.11487201938266538</v>
      </c>
      <c r="BR120">
        <v>0.39285714285714285</v>
      </c>
      <c r="BS120">
        <v>0.27586206896551724</v>
      </c>
      <c r="BT120">
        <v>0.16666666666666666</v>
      </c>
      <c r="BU120">
        <v>0.56090226428242762</v>
      </c>
      <c r="BV120">
        <v>0.75284872798747826</v>
      </c>
      <c r="BW120">
        <v>0.35356121955179615</v>
      </c>
      <c r="BX120">
        <v>0.31244414292575301</v>
      </c>
      <c r="BY120">
        <f t="shared" si="8"/>
        <v>0.13472371875735281</v>
      </c>
      <c r="BZ120">
        <v>0</v>
      </c>
      <c r="CA120">
        <f t="shared" si="9"/>
        <v>9.0863670707733556E-3</v>
      </c>
      <c r="CC120">
        <v>0.13472371875735281</v>
      </c>
      <c r="CD120">
        <v>9.0863670707733556E-3</v>
      </c>
    </row>
    <row r="121" spans="1:82" x14ac:dyDescent="0.3">
      <c r="A121">
        <v>1</v>
      </c>
      <c r="B121" t="s">
        <v>88</v>
      </c>
      <c r="C121" t="s">
        <v>115</v>
      </c>
      <c r="D121">
        <v>5065</v>
      </c>
      <c r="E121" s="2">
        <v>0</v>
      </c>
      <c r="F121" s="2" t="s">
        <v>1954</v>
      </c>
      <c r="G121" s="3">
        <v>-999</v>
      </c>
      <c r="H121" s="1">
        <v>0.37532273153369899</v>
      </c>
      <c r="I121" s="1">
        <f t="shared" si="10"/>
        <v>-999</v>
      </c>
      <c r="J121" s="1">
        <v>-999</v>
      </c>
      <c r="K121" s="1">
        <v>-999</v>
      </c>
      <c r="L121" s="1">
        <v>-999</v>
      </c>
      <c r="M121" s="1">
        <v>-999</v>
      </c>
      <c r="N121" s="1">
        <v>-999</v>
      </c>
      <c r="O121" s="1">
        <v>-999</v>
      </c>
      <c r="P121" s="1">
        <v>-999</v>
      </c>
      <c r="Q121" s="1">
        <v>-999</v>
      </c>
      <c r="R121" s="1">
        <v>-999</v>
      </c>
      <c r="S121" s="1">
        <v>-999</v>
      </c>
      <c r="T121" s="1">
        <v>-999</v>
      </c>
      <c r="V121">
        <v>5065</v>
      </c>
      <c r="W121" s="2">
        <v>-999</v>
      </c>
      <c r="X121" s="2">
        <v>1.0068669019732175E-2</v>
      </c>
      <c r="Y121" s="2">
        <v>-999</v>
      </c>
      <c r="Z121" s="2">
        <v>-999</v>
      </c>
      <c r="AA121" s="2">
        <v>-999</v>
      </c>
      <c r="AB121" s="2">
        <v>-999</v>
      </c>
      <c r="AC121" s="2">
        <v>-999</v>
      </c>
      <c r="AD121" s="2">
        <v>-999</v>
      </c>
      <c r="AE121" s="2">
        <v>-999</v>
      </c>
      <c r="AF121" s="2">
        <v>-999</v>
      </c>
      <c r="AG121" s="2">
        <v>-999</v>
      </c>
      <c r="AH121" s="2">
        <v>-999</v>
      </c>
      <c r="AI121" s="2">
        <v>-999</v>
      </c>
      <c r="AJ121" s="2">
        <v>-999</v>
      </c>
      <c r="AK121" s="2">
        <v>-999</v>
      </c>
      <c r="AL121" s="2">
        <v>-999</v>
      </c>
      <c r="AM121" s="2">
        <v>-999</v>
      </c>
      <c r="AN121" s="2">
        <v>-999</v>
      </c>
      <c r="AO121" s="2">
        <v>-999</v>
      </c>
      <c r="AP121" s="2">
        <v>-999</v>
      </c>
      <c r="AQ121" s="2">
        <v>-999</v>
      </c>
      <c r="AR121" s="2">
        <v>-999</v>
      </c>
      <c r="AS121" s="2">
        <v>-999</v>
      </c>
      <c r="AT121" s="2">
        <v>-999</v>
      </c>
      <c r="AU121" s="2">
        <v>-999</v>
      </c>
      <c r="AV121" s="2">
        <v>-999</v>
      </c>
      <c r="AW121" s="2">
        <v>-999</v>
      </c>
      <c r="AX121" s="2">
        <v>-999</v>
      </c>
      <c r="AY121" s="2">
        <v>-999</v>
      </c>
      <c r="AZ121" s="2">
        <v>-999</v>
      </c>
      <c r="BA121" s="2">
        <v>-999</v>
      </c>
      <c r="BB121" s="2">
        <v>-999</v>
      </c>
      <c r="BC121" s="2">
        <v>-999</v>
      </c>
      <c r="BD121" s="2">
        <v>-999</v>
      </c>
      <c r="BE121" s="2">
        <v>-999</v>
      </c>
      <c r="BF121" s="2">
        <v>-999</v>
      </c>
      <c r="BG121" s="2">
        <v>-999</v>
      </c>
      <c r="BH121" s="2">
        <v>-999</v>
      </c>
      <c r="BI121">
        <v>0</v>
      </c>
      <c r="BJ121">
        <v>0.37532273153369899</v>
      </c>
      <c r="BK121">
        <v>0.37532273153369899</v>
      </c>
      <c r="BL121">
        <v>-999</v>
      </c>
      <c r="BM121">
        <v>30.81445245612046</v>
      </c>
      <c r="BN121">
        <f t="shared" si="7"/>
        <v>-999</v>
      </c>
      <c r="BO121" t="s">
        <v>3748</v>
      </c>
      <c r="BP121" t="s">
        <v>3748</v>
      </c>
      <c r="BQ121">
        <v>8.5721492737303659E-2</v>
      </c>
      <c r="BR121">
        <v>0.21428571428571427</v>
      </c>
      <c r="BS121">
        <v>0.17241379310344829</v>
      </c>
      <c r="BT121">
        <v>0.22222222222222221</v>
      </c>
      <c r="BU121" t="s">
        <v>3748</v>
      </c>
      <c r="BY121">
        <f t="shared" si="8"/>
        <v>-999</v>
      </c>
      <c r="CA121">
        <f t="shared" si="9"/>
        <v>-999</v>
      </c>
    </row>
    <row r="122" spans="1:82" x14ac:dyDescent="0.3">
      <c r="A122">
        <v>0</v>
      </c>
      <c r="B122" t="s">
        <v>88</v>
      </c>
      <c r="C122" t="s">
        <v>40</v>
      </c>
      <c r="D122">
        <v>5067</v>
      </c>
      <c r="E122" s="2">
        <f>BO122</f>
        <v>0.66926552965183794</v>
      </c>
      <c r="F122" s="2" t="s">
        <v>1941</v>
      </c>
      <c r="G122" s="3">
        <v>465</v>
      </c>
      <c r="H122" s="1">
        <v>0.57265121126581719</v>
      </c>
      <c r="I122" s="1">
        <f t="shared" si="10"/>
        <v>-17.046425680854711</v>
      </c>
      <c r="J122" s="1">
        <v>2.7513035001500001</v>
      </c>
      <c r="K122" s="1">
        <v>131.67659122699999</v>
      </c>
      <c r="L122" s="2">
        <v>0.13117870322000003</v>
      </c>
      <c r="M122" s="2">
        <v>6.8426591353456514E-3</v>
      </c>
      <c r="N122" s="7">
        <v>0</v>
      </c>
      <c r="O122" s="2">
        <v>6.4556894334568014E-3</v>
      </c>
      <c r="P122" s="3">
        <v>-9321.3648382969986</v>
      </c>
      <c r="Q122" s="3">
        <v>-296.90183400422205</v>
      </c>
      <c r="R122" s="3">
        <v>-5730.448922833606</v>
      </c>
      <c r="S122" s="3">
        <v>-6.393436092550572</v>
      </c>
      <c r="T122" s="3">
        <v>-1638.7885146514609</v>
      </c>
      <c r="V122">
        <v>5067</v>
      </c>
      <c r="W122" s="2">
        <v>0.53870071227350924</v>
      </c>
      <c r="X122" s="2">
        <v>1.5362340262267175E-2</v>
      </c>
      <c r="Y122" s="2">
        <v>0.59117312682421319</v>
      </c>
      <c r="Z122" s="2">
        <v>0.78460397958034478</v>
      </c>
      <c r="AA122" s="2">
        <v>0.37953611769704743</v>
      </c>
      <c r="AB122" s="2">
        <v>0.32379841267842036</v>
      </c>
      <c r="AC122" s="2">
        <v>6.8426591353456514E-3</v>
      </c>
      <c r="AD122" s="2">
        <v>0</v>
      </c>
      <c r="AE122" s="2">
        <v>6.4556894334568014E-3</v>
      </c>
      <c r="AF122">
        <v>22408.297935175291</v>
      </c>
      <c r="AG122">
        <v>26.562382280103424</v>
      </c>
      <c r="AH122">
        <v>4992.3175574129491</v>
      </c>
      <c r="AI122">
        <v>1560.7201184733212</v>
      </c>
      <c r="AJ122">
        <v>0.25703512305976617</v>
      </c>
      <c r="AK122">
        <v>16677.849012341685</v>
      </c>
      <c r="AL122">
        <v>20.168946187552852</v>
      </c>
      <c r="AM122">
        <v>3790.6910270641965</v>
      </c>
      <c r="AN122">
        <v>1123.5581341706115</v>
      </c>
      <c r="AO122">
        <v>0.19470053097013737</v>
      </c>
      <c r="AP122">
        <v>-5730.448922833606</v>
      </c>
      <c r="AQ122">
        <v>-6.3934360925505729</v>
      </c>
      <c r="AR122">
        <v>-1201.6265303487526</v>
      </c>
      <c r="AS122">
        <v>-437.1619843027097</v>
      </c>
      <c r="AT122">
        <v>-6.2334592089628799E-2</v>
      </c>
      <c r="AU122" s="3">
        <v>-1751857.3077095379</v>
      </c>
      <c r="AV122" s="3">
        <v>-55799.730682753492</v>
      </c>
      <c r="AW122">
        <v>32708.109277987998</v>
      </c>
      <c r="AX122">
        <v>6147162.0577050643</v>
      </c>
      <c r="AY122">
        <v>1041.8107004616879</v>
      </c>
      <c r="AZ122">
        <v>195797.90304476963</v>
      </c>
      <c r="BA122">
        <v>23386.744439691</v>
      </c>
      <c r="BB122">
        <v>4395304.7499955269</v>
      </c>
      <c r="BC122">
        <v>744.90886645746582</v>
      </c>
      <c r="BD122">
        <v>139998.17236201614</v>
      </c>
      <c r="BE122">
        <v>-9321.3648382969986</v>
      </c>
      <c r="BF122">
        <v>-1751857.3077095379</v>
      </c>
      <c r="BG122">
        <v>-296.90183400422205</v>
      </c>
      <c r="BH122">
        <v>-55799.730682753492</v>
      </c>
      <c r="BI122">
        <v>0.70997551621779731</v>
      </c>
      <c r="BJ122">
        <v>1.2826267274836145</v>
      </c>
      <c r="BK122">
        <v>0.57265121126581719</v>
      </c>
      <c r="BL122">
        <v>36.056477074718295</v>
      </c>
      <c r="BM122">
        <v>19.010051393863584</v>
      </c>
      <c r="BN122">
        <f t="shared" si="7"/>
        <v>-17.046425680854711</v>
      </c>
      <c r="BO122">
        <v>0.66926552965183794</v>
      </c>
      <c r="BP122">
        <v>5.7540370742397247E-3</v>
      </c>
      <c r="BQ122">
        <v>0.14544647382252324</v>
      </c>
      <c r="BR122">
        <v>0.43452380952380953</v>
      </c>
      <c r="BS122">
        <v>0.2413793103448276</v>
      </c>
      <c r="BT122">
        <v>0.16666666666666666</v>
      </c>
      <c r="BU122">
        <v>0.48817218919697086</v>
      </c>
      <c r="BV122">
        <v>0.78460397958034478</v>
      </c>
      <c r="BW122">
        <v>0.39370966566083759</v>
      </c>
      <c r="BX122">
        <v>0.32379841267842036</v>
      </c>
      <c r="BY122">
        <f t="shared" si="8"/>
        <v>0.27027555937899123</v>
      </c>
      <c r="BZ122">
        <v>0</v>
      </c>
      <c r="CA122">
        <f t="shared" si="9"/>
        <v>4.6255159223377671E-3</v>
      </c>
      <c r="CC122">
        <v>0.27027555937899123</v>
      </c>
      <c r="CD122">
        <v>4.6255159223377671E-3</v>
      </c>
    </row>
    <row r="123" spans="1:82" x14ac:dyDescent="0.3">
      <c r="A123">
        <v>0</v>
      </c>
      <c r="B123" t="s">
        <v>88</v>
      </c>
      <c r="C123" t="s">
        <v>41</v>
      </c>
      <c r="D123">
        <v>5069</v>
      </c>
      <c r="E123" s="2">
        <f>BO123</f>
        <v>0.61225340675875028</v>
      </c>
      <c r="F123" s="2" t="s">
        <v>1939</v>
      </c>
      <c r="G123" s="3">
        <v>6406</v>
      </c>
      <c r="H123" s="1">
        <v>12.074814351438668</v>
      </c>
      <c r="I123" s="1">
        <f t="shared" si="10"/>
        <v>-15.13680626435827</v>
      </c>
      <c r="J123" s="1">
        <v>2.6380278321600001</v>
      </c>
      <c r="K123" s="1">
        <v>181.24643299900001</v>
      </c>
      <c r="L123" s="2">
        <v>0.13290535984000007</v>
      </c>
      <c r="M123" s="2">
        <v>2.6113372150433176E-2</v>
      </c>
      <c r="N123" s="7">
        <v>0</v>
      </c>
      <c r="O123" s="2">
        <v>1.3541207542172754E-2</v>
      </c>
      <c r="P123" s="3">
        <v>841178.46467797004</v>
      </c>
      <c r="Q123" s="3">
        <v>26793.010811212222</v>
      </c>
      <c r="R123" s="3">
        <v>616327.42685105407</v>
      </c>
      <c r="S123" s="3">
        <v>722.87480364394469</v>
      </c>
      <c r="T123" s="3">
        <v>173463.84245232577</v>
      </c>
      <c r="V123">
        <v>5069</v>
      </c>
      <c r="W123" s="2">
        <v>0.60684004005599512</v>
      </c>
      <c r="X123" s="2">
        <v>0.32392738026428847</v>
      </c>
      <c r="Y123" s="2">
        <v>0.40802483194834266</v>
      </c>
      <c r="Z123" s="2">
        <v>0.75230054962805837</v>
      </c>
      <c r="AA123" s="2">
        <v>0.52241303397876337</v>
      </c>
      <c r="AB123" s="2">
        <v>0.32806045109679882</v>
      </c>
      <c r="AC123" s="2">
        <v>2.6113372150433176E-2</v>
      </c>
      <c r="AD123" s="2">
        <v>0</v>
      </c>
      <c r="AE123" s="2">
        <v>1.3541207542172754E-2</v>
      </c>
      <c r="AF123">
        <v>606291.59390975733</v>
      </c>
      <c r="AG123">
        <v>716.10844723494779</v>
      </c>
      <c r="AH123">
        <v>134590.36679931535</v>
      </c>
      <c r="AI123">
        <v>36579.923186354892</v>
      </c>
      <c r="AJ123">
        <v>6.9325559344429069</v>
      </c>
      <c r="AK123">
        <v>1222619.0207608114</v>
      </c>
      <c r="AL123">
        <v>1438.9832508788925</v>
      </c>
      <c r="AM123">
        <v>270452.44934852608</v>
      </c>
      <c r="AN123">
        <v>74181.683089469952</v>
      </c>
      <c r="AO123">
        <v>13.936593095855752</v>
      </c>
      <c r="AP123">
        <v>616327.42685105407</v>
      </c>
      <c r="AQ123">
        <v>722.87480364394469</v>
      </c>
      <c r="AR123">
        <v>135862.08254921073</v>
      </c>
      <c r="AS123">
        <v>37601.75990311506</v>
      </c>
      <c r="AT123">
        <v>7.0040371614128452</v>
      </c>
      <c r="AU123" s="3">
        <v>158091080.65157768</v>
      </c>
      <c r="AV123" s="3">
        <v>5035478.4518592246</v>
      </c>
      <c r="AW123">
        <v>434476.22522553004</v>
      </c>
      <c r="AX123">
        <v>81655461.768886119</v>
      </c>
      <c r="AY123">
        <v>13838.830508028781</v>
      </c>
      <c r="AZ123">
        <v>2600869.8056789292</v>
      </c>
      <c r="BA123">
        <v>1275654.6899035</v>
      </c>
      <c r="BB123">
        <v>239746542.4204638</v>
      </c>
      <c r="BC123">
        <v>40631.841319241001</v>
      </c>
      <c r="BD123">
        <v>7636348.2575381538</v>
      </c>
      <c r="BE123">
        <v>841178.46467797004</v>
      </c>
      <c r="BF123">
        <v>158091080.65157768</v>
      </c>
      <c r="BG123">
        <v>26793.010811212222</v>
      </c>
      <c r="BH123">
        <v>5035478.4518592246</v>
      </c>
      <c r="BI123">
        <v>4.087512297408864</v>
      </c>
      <c r="BJ123">
        <v>16.162326648847532</v>
      </c>
      <c r="BK123">
        <v>12.074814351438668</v>
      </c>
      <c r="BL123">
        <v>58.404359572440534</v>
      </c>
      <c r="BM123">
        <v>43.267553308082263</v>
      </c>
      <c r="BN123">
        <f t="shared" si="7"/>
        <v>-15.13680626435827</v>
      </c>
      <c r="BO123">
        <v>0.61225340675875028</v>
      </c>
      <c r="BP123">
        <v>3.0305475939810603E-2</v>
      </c>
      <c r="BQ123">
        <v>0.19976432142794756</v>
      </c>
      <c r="BR123">
        <v>0.17857142857142858</v>
      </c>
      <c r="BS123">
        <v>0.20689655172413793</v>
      </c>
      <c r="BT123">
        <v>0.22222222222222221</v>
      </c>
      <c r="BU123">
        <v>0.43348488356837134</v>
      </c>
      <c r="BV123">
        <v>0.75230054962805837</v>
      </c>
      <c r="BW123">
        <v>0.54192223441780429</v>
      </c>
      <c r="BX123">
        <v>0.32806045109679882</v>
      </c>
      <c r="BY123">
        <f t="shared" si="8"/>
        <v>9.8543411351997803E-2</v>
      </c>
      <c r="BZ123">
        <v>0</v>
      </c>
      <c r="CA123">
        <f t="shared" si="9"/>
        <v>9.5753996608706378E-3</v>
      </c>
      <c r="CC123">
        <v>9.8543411351997803E-2</v>
      </c>
      <c r="CD123">
        <v>9.5753996608706378E-3</v>
      </c>
    </row>
    <row r="124" spans="1:82" x14ac:dyDescent="0.3">
      <c r="A124">
        <v>0</v>
      </c>
      <c r="B124" t="s">
        <v>88</v>
      </c>
      <c r="C124" t="s">
        <v>116</v>
      </c>
      <c r="D124">
        <v>5071</v>
      </c>
      <c r="E124" s="2">
        <f>BO124</f>
        <v>0.60104228455828801</v>
      </c>
      <c r="F124" s="2" t="s">
        <v>1939</v>
      </c>
      <c r="G124" s="3">
        <v>3014</v>
      </c>
      <c r="H124" s="1">
        <v>1.6088300246508229</v>
      </c>
      <c r="I124" s="1">
        <f t="shared" si="10"/>
        <v>-16.513578137223398</v>
      </c>
      <c r="J124" s="1">
        <v>2.6499350702300002</v>
      </c>
      <c r="K124" s="1">
        <v>100.135743213</v>
      </c>
      <c r="L124" s="2">
        <v>0.12077072167000003</v>
      </c>
      <c r="M124" s="2">
        <v>6.8009563955517731E-3</v>
      </c>
      <c r="N124" s="7">
        <v>0</v>
      </c>
      <c r="O124" s="2">
        <v>1.3920937010752187E-2</v>
      </c>
      <c r="P124" s="3">
        <v>28852.594289585002</v>
      </c>
      <c r="Q124" s="3">
        <v>919.00577962170996</v>
      </c>
      <c r="R124" s="3">
        <v>18567.222599095498</v>
      </c>
      <c r="S124" s="3">
        <v>23.740193062946272</v>
      </c>
      <c r="T124" s="3">
        <v>5074.0229844151345</v>
      </c>
      <c r="V124">
        <v>5071</v>
      </c>
      <c r="W124" s="2">
        <v>0.49300272512394133</v>
      </c>
      <c r="X124" s="2">
        <v>4.3159594839947114E-2</v>
      </c>
      <c r="Y124" s="2">
        <v>0.52265988039453137</v>
      </c>
      <c r="Z124" s="2">
        <v>0.75569620058951115</v>
      </c>
      <c r="AA124" s="2">
        <v>0.28862481073991852</v>
      </c>
      <c r="AB124" s="2">
        <v>0.29810759684969318</v>
      </c>
      <c r="AC124" s="2">
        <v>6.8009563955517731E-3</v>
      </c>
      <c r="AD124" s="2">
        <v>0</v>
      </c>
      <c r="AE124" s="2">
        <v>1.3920937010752187E-2</v>
      </c>
      <c r="AF124">
        <v>46757.138536823339</v>
      </c>
      <c r="AG124">
        <v>56.95253801480635</v>
      </c>
      <c r="AH124">
        <v>10704.053291316426</v>
      </c>
      <c r="AI124">
        <v>1682.4300482482611</v>
      </c>
      <c r="AJ124">
        <v>0.54932210668295045</v>
      </c>
      <c r="AK124">
        <v>65324.361135918836</v>
      </c>
      <c r="AL124">
        <v>80.692731077752626</v>
      </c>
      <c r="AM124">
        <v>15165.949118081038</v>
      </c>
      <c r="AN124">
        <v>2294.5572058987855</v>
      </c>
      <c r="AO124">
        <v>0.7770214805980058</v>
      </c>
      <c r="AP124">
        <v>18567.222599095498</v>
      </c>
      <c r="AQ124">
        <v>23.740193062946275</v>
      </c>
      <c r="AR124">
        <v>4461.8958267646121</v>
      </c>
      <c r="AS124">
        <v>612.1271576505244</v>
      </c>
      <c r="AT124">
        <v>0.22769937391505535</v>
      </c>
      <c r="AU124" s="3">
        <v>5422556.5707846051</v>
      </c>
      <c r="AV124" s="3">
        <v>172717.94622210416</v>
      </c>
      <c r="AW124">
        <v>59949.611208015005</v>
      </c>
      <c r="AX124">
        <v>11266929.930434341</v>
      </c>
      <c r="AY124">
        <v>1909.5003601158899</v>
      </c>
      <c r="AZ124">
        <v>358871.49768018036</v>
      </c>
      <c r="BA124">
        <v>88802.205497600007</v>
      </c>
      <c r="BB124">
        <v>16689486.501218945</v>
      </c>
      <c r="BC124">
        <v>2828.5061397375998</v>
      </c>
      <c r="BD124">
        <v>531589.44390228449</v>
      </c>
      <c r="BE124">
        <v>28852.594289585002</v>
      </c>
      <c r="BF124">
        <v>5422556.5707846051</v>
      </c>
      <c r="BG124">
        <v>919.00577962170996</v>
      </c>
      <c r="BH124">
        <v>172717.94622210416</v>
      </c>
      <c r="BI124">
        <v>0.994037100675076</v>
      </c>
      <c r="BJ124">
        <v>2.6028671253258988</v>
      </c>
      <c r="BK124">
        <v>1.6088300246508229</v>
      </c>
      <c r="BL124">
        <v>44.349940513216424</v>
      </c>
      <c r="BM124">
        <v>27.836362375993026</v>
      </c>
      <c r="BN124">
        <f t="shared" si="7"/>
        <v>-16.513578137223398</v>
      </c>
      <c r="BO124">
        <v>0.60104228455828801</v>
      </c>
      <c r="BP124">
        <v>7.2349985237000446E-3</v>
      </c>
      <c r="BQ124">
        <v>7.8955352305450852E-2</v>
      </c>
      <c r="BR124">
        <v>0.30357142857142855</v>
      </c>
      <c r="BS124">
        <v>0.2413793103448276</v>
      </c>
      <c r="BT124">
        <v>0.22222222222222221</v>
      </c>
      <c r="BU124">
        <v>0.47291260594164508</v>
      </c>
      <c r="BV124">
        <v>0.75569620058951115</v>
      </c>
      <c r="BW124">
        <v>0.29940333064306901</v>
      </c>
      <c r="BX124">
        <v>0.29810759684969318</v>
      </c>
      <c r="BY124">
        <f t="shared" si="8"/>
        <v>0.23288234488887577</v>
      </c>
      <c r="BZ124">
        <v>0</v>
      </c>
      <c r="CA124">
        <f t="shared" si="9"/>
        <v>1.0784808254906486E-2</v>
      </c>
      <c r="CC124">
        <v>0.23288234488887577</v>
      </c>
      <c r="CD124">
        <v>1.0784808254906486E-2</v>
      </c>
    </row>
    <row r="125" spans="1:82" x14ac:dyDescent="0.3">
      <c r="A125">
        <v>1</v>
      </c>
      <c r="B125" t="s">
        <v>88</v>
      </c>
      <c r="C125" t="s">
        <v>117</v>
      </c>
      <c r="D125">
        <v>5073</v>
      </c>
      <c r="E125" s="2">
        <v>0</v>
      </c>
      <c r="F125" s="2" t="s">
        <v>1954</v>
      </c>
      <c r="G125" s="3">
        <v>-999</v>
      </c>
      <c r="H125" s="1">
        <v>0.37975798121523752</v>
      </c>
      <c r="I125" s="1">
        <f t="shared" si="10"/>
        <v>-999</v>
      </c>
      <c r="J125" s="1">
        <v>-999</v>
      </c>
      <c r="K125" s="1">
        <v>-999</v>
      </c>
      <c r="L125" s="1">
        <v>-999</v>
      </c>
      <c r="M125" s="1">
        <v>-999</v>
      </c>
      <c r="N125" s="1">
        <v>-999</v>
      </c>
      <c r="O125" s="1">
        <v>-999</v>
      </c>
      <c r="P125" s="1">
        <v>-999</v>
      </c>
      <c r="Q125" s="1">
        <v>-999</v>
      </c>
      <c r="R125" s="1">
        <v>-999</v>
      </c>
      <c r="S125" s="1">
        <v>-999</v>
      </c>
      <c r="T125" s="1">
        <v>-999</v>
      </c>
      <c r="V125">
        <v>5073</v>
      </c>
      <c r="W125" s="2">
        <v>-999</v>
      </c>
      <c r="X125" s="2">
        <v>1.0187652116974378E-2</v>
      </c>
      <c r="Y125" s="2">
        <v>-999</v>
      </c>
      <c r="Z125" s="2">
        <v>-999</v>
      </c>
      <c r="AA125" s="2">
        <v>-999</v>
      </c>
      <c r="AB125" s="2">
        <v>-999</v>
      </c>
      <c r="AC125" s="2">
        <v>-999</v>
      </c>
      <c r="AD125" s="2">
        <v>-999</v>
      </c>
      <c r="AE125" s="2">
        <v>-999</v>
      </c>
      <c r="AF125" s="2">
        <v>-999</v>
      </c>
      <c r="AG125" s="2">
        <v>-999</v>
      </c>
      <c r="AH125" s="2">
        <v>-999</v>
      </c>
      <c r="AI125" s="2">
        <v>-999</v>
      </c>
      <c r="AJ125" s="2">
        <v>-999</v>
      </c>
      <c r="AK125" s="2">
        <v>-999</v>
      </c>
      <c r="AL125" s="2">
        <v>-999</v>
      </c>
      <c r="AM125" s="2">
        <v>-999</v>
      </c>
      <c r="AN125" s="2">
        <v>-999</v>
      </c>
      <c r="AO125" s="2">
        <v>-999</v>
      </c>
      <c r="AP125" s="2">
        <v>-999</v>
      </c>
      <c r="AQ125" s="2">
        <v>-999</v>
      </c>
      <c r="AR125" s="2">
        <v>-999</v>
      </c>
      <c r="AS125" s="2">
        <v>-999</v>
      </c>
      <c r="AT125" s="2">
        <v>-999</v>
      </c>
      <c r="AU125" s="2">
        <v>-999</v>
      </c>
      <c r="AV125" s="2">
        <v>-999</v>
      </c>
      <c r="AW125" s="2">
        <v>-999</v>
      </c>
      <c r="AX125" s="2">
        <v>-999</v>
      </c>
      <c r="AY125" s="2">
        <v>-999</v>
      </c>
      <c r="AZ125" s="2">
        <v>-999</v>
      </c>
      <c r="BA125" s="2">
        <v>-999</v>
      </c>
      <c r="BB125" s="2">
        <v>-999</v>
      </c>
      <c r="BC125" s="2">
        <v>-999</v>
      </c>
      <c r="BD125" s="2">
        <v>-999</v>
      </c>
      <c r="BE125" s="2">
        <v>-999</v>
      </c>
      <c r="BF125" s="2">
        <v>-999</v>
      </c>
      <c r="BG125" s="2">
        <v>-999</v>
      </c>
      <c r="BH125" s="2">
        <v>-999</v>
      </c>
      <c r="BI125">
        <v>0</v>
      </c>
      <c r="BJ125">
        <v>0.37975798121523752</v>
      </c>
      <c r="BK125">
        <v>0.37975798121523752</v>
      </c>
      <c r="BL125">
        <v>-999</v>
      </c>
      <c r="BM125">
        <v>41.661604451830662</v>
      </c>
      <c r="BN125">
        <f t="shared" si="7"/>
        <v>-999</v>
      </c>
      <c r="BO125" t="s">
        <v>3748</v>
      </c>
      <c r="BP125" t="s">
        <v>3748</v>
      </c>
      <c r="BQ125">
        <v>0.22462399317025561</v>
      </c>
      <c r="BR125">
        <v>6.5476190476190479E-2</v>
      </c>
      <c r="BS125">
        <v>0.13793103448275862</v>
      </c>
      <c r="BT125">
        <v>0.27777777777777779</v>
      </c>
      <c r="BU125" t="s">
        <v>3748</v>
      </c>
      <c r="BY125">
        <f t="shared" si="8"/>
        <v>-999</v>
      </c>
      <c r="CA125">
        <f t="shared" si="9"/>
        <v>-999</v>
      </c>
    </row>
    <row r="126" spans="1:82" x14ac:dyDescent="0.3">
      <c r="A126">
        <v>0</v>
      </c>
      <c r="B126" t="s">
        <v>88</v>
      </c>
      <c r="C126" t="s">
        <v>44</v>
      </c>
      <c r="D126">
        <v>5075</v>
      </c>
      <c r="E126" s="2">
        <f>BO126</f>
        <v>0.5364285225737736</v>
      </c>
      <c r="F126" s="2" t="s">
        <v>1938</v>
      </c>
      <c r="G126" s="3">
        <v>969</v>
      </c>
      <c r="H126" s="1">
        <v>0.37657308359769903</v>
      </c>
      <c r="I126" s="1">
        <f t="shared" si="10"/>
        <v>-13.320679271446583</v>
      </c>
      <c r="J126" s="1">
        <v>2.7266754945399998</v>
      </c>
      <c r="K126" s="1">
        <v>119.660169813</v>
      </c>
      <c r="L126" s="2">
        <v>0.12400350703000007</v>
      </c>
      <c r="M126" s="2">
        <v>4.357513779944709E-3</v>
      </c>
      <c r="N126" s="7">
        <v>0</v>
      </c>
      <c r="O126" s="2">
        <v>2.9981755488793539E-3</v>
      </c>
      <c r="P126" s="3">
        <v>-10617.649776115004</v>
      </c>
      <c r="Q126" s="3">
        <v>-338.19078493648999</v>
      </c>
      <c r="R126" s="3">
        <v>-10551.463277544166</v>
      </c>
      <c r="S126" s="3">
        <v>-12.337944113909211</v>
      </c>
      <c r="T126" s="3">
        <v>-3191.9638378403156</v>
      </c>
      <c r="V126">
        <v>5075</v>
      </c>
      <c r="W126" s="2">
        <v>0.50945021937715074</v>
      </c>
      <c r="X126" s="2">
        <v>1.0102211835108985E-2</v>
      </c>
      <c r="Y126" s="2">
        <v>0.54729736059210621</v>
      </c>
      <c r="Z126" s="2">
        <v>0.77758067909398265</v>
      </c>
      <c r="AA126" s="2">
        <v>0.34490075928152619</v>
      </c>
      <c r="AB126" s="2">
        <v>0.30608732787617321</v>
      </c>
      <c r="AC126" s="2">
        <v>4.357513779944709E-3</v>
      </c>
      <c r="AD126" s="2">
        <v>0</v>
      </c>
      <c r="AE126" s="2">
        <v>2.9981755488793539E-3</v>
      </c>
      <c r="AF126">
        <v>23204.11360173707</v>
      </c>
      <c r="AG126">
        <v>27.510534075787266</v>
      </c>
      <c r="AH126">
        <v>5170.5197535401658</v>
      </c>
      <c r="AI126">
        <v>1878.137249875733</v>
      </c>
      <c r="AJ126">
        <v>0.26620443794140752</v>
      </c>
      <c r="AK126">
        <v>12652.650324192904</v>
      </c>
      <c r="AL126">
        <v>15.172589961878057</v>
      </c>
      <c r="AM126">
        <v>2851.6413347024677</v>
      </c>
      <c r="AN126">
        <v>1005.0518308731141</v>
      </c>
      <c r="AO126">
        <v>0.14661584993872134</v>
      </c>
      <c r="AP126">
        <v>-10551.463277544166</v>
      </c>
      <c r="AQ126">
        <v>-12.337944113909209</v>
      </c>
      <c r="AR126">
        <v>-2318.8784188376981</v>
      </c>
      <c r="AS126">
        <v>-873.08541900261889</v>
      </c>
      <c r="AT126">
        <v>-0.11958858800268618</v>
      </c>
      <c r="AU126" s="3">
        <v>-1995481.0989230538</v>
      </c>
      <c r="AV126" s="3">
        <v>-63559.576120963931</v>
      </c>
      <c r="AW126">
        <v>22099.137385419002</v>
      </c>
      <c r="AX126">
        <v>4153311.8802156472</v>
      </c>
      <c r="AY126">
        <v>703.89632135039403</v>
      </c>
      <c r="AZ126">
        <v>132290.27463459305</v>
      </c>
      <c r="BA126">
        <v>11481.487609303998</v>
      </c>
      <c r="BB126">
        <v>2157830.7812925936</v>
      </c>
      <c r="BC126">
        <v>365.70553641390404</v>
      </c>
      <c r="BD126">
        <v>68730.698513629119</v>
      </c>
      <c r="BE126">
        <v>-10617.649776115004</v>
      </c>
      <c r="BF126">
        <v>-1995481.0989230538</v>
      </c>
      <c r="BG126">
        <v>-338.19078493648999</v>
      </c>
      <c r="BH126">
        <v>-63559.576120963931</v>
      </c>
      <c r="BI126">
        <v>0.6272185392002787</v>
      </c>
      <c r="BJ126">
        <v>1.0037916227979777</v>
      </c>
      <c r="BK126">
        <v>0.37657308359769903</v>
      </c>
      <c r="BL126">
        <v>29.863968752365388</v>
      </c>
      <c r="BM126">
        <v>16.543289480918805</v>
      </c>
      <c r="BN126">
        <f t="shared" si="7"/>
        <v>-13.320679271446583</v>
      </c>
      <c r="BO126">
        <v>0.5364285225737736</v>
      </c>
      <c r="BP126">
        <v>4.0743804068367005E-3</v>
      </c>
      <c r="BQ126">
        <v>0.12086237302631035</v>
      </c>
      <c r="BR126">
        <v>0.11904761904761904</v>
      </c>
      <c r="BS126">
        <v>0.13793103448275862</v>
      </c>
      <c r="BT126">
        <v>0.16666666666666666</v>
      </c>
      <c r="BU126">
        <v>0.38147499559607023</v>
      </c>
      <c r="BV126">
        <v>0.77758067909398265</v>
      </c>
      <c r="BW126">
        <v>0.35778087062398983</v>
      </c>
      <c r="BX126">
        <v>0.30608732787617321</v>
      </c>
      <c r="BY126">
        <f t="shared" si="8"/>
        <v>0.22678233871140988</v>
      </c>
      <c r="BZ126">
        <v>0</v>
      </c>
      <c r="CA126">
        <f t="shared" si="9"/>
        <v>2.2597035792969148E-3</v>
      </c>
      <c r="CC126">
        <v>0.22678233871140988</v>
      </c>
      <c r="CD126">
        <v>2.2597035792969148E-3</v>
      </c>
    </row>
    <row r="127" spans="1:82" x14ac:dyDescent="0.3">
      <c r="A127">
        <v>0</v>
      </c>
      <c r="B127" t="s">
        <v>88</v>
      </c>
      <c r="C127" t="s">
        <v>45</v>
      </c>
      <c r="D127">
        <v>5077</v>
      </c>
      <c r="E127" s="2">
        <f>BO127</f>
        <v>0.53905680670631884</v>
      </c>
      <c r="F127" s="2" t="s">
        <v>1938</v>
      </c>
      <c r="G127" s="3">
        <v>-87</v>
      </c>
      <c r="H127" s="1">
        <v>0.37653492586379023</v>
      </c>
      <c r="I127" s="1">
        <f t="shared" si="10"/>
        <v>-13.549666938982885</v>
      </c>
      <c r="J127" s="1">
        <v>2.6488066989600001</v>
      </c>
      <c r="K127" s="1">
        <v>204.272782522</v>
      </c>
      <c r="L127" s="2">
        <v>0.11793764409999996</v>
      </c>
      <c r="M127" s="2">
        <v>4.0715291879058884E-4</v>
      </c>
      <c r="N127" s="7">
        <v>0</v>
      </c>
      <c r="O127" s="2">
        <v>1.3141729134802974E-3</v>
      </c>
      <c r="P127" s="3">
        <v>3710.1550048689992</v>
      </c>
      <c r="Q127" s="3">
        <v>118.17495018109399</v>
      </c>
      <c r="R127" s="3">
        <v>4330.9634477664076</v>
      </c>
      <c r="S127" s="3">
        <v>5.3832825852041948</v>
      </c>
      <c r="T127" s="3">
        <v>1380.4968573480346</v>
      </c>
      <c r="V127">
        <v>5077</v>
      </c>
      <c r="W127" s="2">
        <v>0.53959900811341199</v>
      </c>
      <c r="X127" s="2">
        <v>1.0101188189161135E-2</v>
      </c>
      <c r="Y127" s="2">
        <v>0.46419295908298275</v>
      </c>
      <c r="Z127" s="2">
        <v>0.7553744169008566</v>
      </c>
      <c r="AA127" s="2">
        <v>0.58878269939354289</v>
      </c>
      <c r="AB127" s="2">
        <v>0.29111449509122883</v>
      </c>
      <c r="AC127" s="2">
        <v>4.0715291879058884E-4</v>
      </c>
      <c r="AD127" s="2">
        <v>0</v>
      </c>
      <c r="AE127" s="2">
        <v>1.3141729134802974E-3</v>
      </c>
      <c r="AF127">
        <v>16848.924563764893</v>
      </c>
      <c r="AG127">
        <v>20.063947439221483</v>
      </c>
      <c r="AH127">
        <v>3770.9568372135468</v>
      </c>
      <c r="AI127">
        <v>1546.6543233473096</v>
      </c>
      <c r="AJ127">
        <v>0.19404481513347574</v>
      </c>
      <c r="AK127">
        <v>21179.8880115313</v>
      </c>
      <c r="AL127">
        <v>25.447230024425675</v>
      </c>
      <c r="AM127">
        <v>4782.7281415803645</v>
      </c>
      <c r="AN127">
        <v>1915.3798763285274</v>
      </c>
      <c r="AO127">
        <v>0.24584499431468193</v>
      </c>
      <c r="AP127">
        <v>4330.9634477664076</v>
      </c>
      <c r="AQ127">
        <v>5.3832825852041921</v>
      </c>
      <c r="AR127">
        <v>1011.7713043668177</v>
      </c>
      <c r="AS127">
        <v>368.72555298121779</v>
      </c>
      <c r="AT127">
        <v>5.1800179181206191E-2</v>
      </c>
      <c r="AU127" s="3">
        <v>697286.53161507973</v>
      </c>
      <c r="AV127" s="3">
        <v>22209.800137034803</v>
      </c>
      <c r="AW127">
        <v>17316.043271184</v>
      </c>
      <c r="AX127">
        <v>3254377.1723863208</v>
      </c>
      <c r="AY127">
        <v>551.54637696278405</v>
      </c>
      <c r="AZ127">
        <v>103657.62608638563</v>
      </c>
      <c r="BA127">
        <v>21026.198276053001</v>
      </c>
      <c r="BB127">
        <v>3951663.7040014011</v>
      </c>
      <c r="BC127">
        <v>669.72132714387806</v>
      </c>
      <c r="BD127">
        <v>125867.42622342044</v>
      </c>
      <c r="BE127">
        <v>3710.1550048689992</v>
      </c>
      <c r="BF127">
        <v>697286.53161507973</v>
      </c>
      <c r="BG127">
        <v>118.17495018109399</v>
      </c>
      <c r="BH127">
        <v>22209.800137034803</v>
      </c>
      <c r="BI127">
        <v>0.3444653046983811</v>
      </c>
      <c r="BJ127">
        <v>0.72100023056217133</v>
      </c>
      <c r="BK127">
        <v>0.37653492586379023</v>
      </c>
      <c r="BL127">
        <v>40.741847213352592</v>
      </c>
      <c r="BM127">
        <v>27.192180274369708</v>
      </c>
      <c r="BN127">
        <f t="shared" si="7"/>
        <v>-13.549666938982885</v>
      </c>
      <c r="BO127">
        <v>0.53905680670631884</v>
      </c>
      <c r="BP127">
        <v>2.2485929563105227E-3</v>
      </c>
      <c r="BQ127">
        <v>0.18585854652756187</v>
      </c>
      <c r="BR127">
        <v>8.3333333333333329E-2</v>
      </c>
      <c r="BS127">
        <v>0.10344827586206896</v>
      </c>
      <c r="BT127">
        <v>0.16666666666666666</v>
      </c>
      <c r="BU127">
        <v>0.3880326994251993</v>
      </c>
      <c r="BV127">
        <v>0.7553744169008566</v>
      </c>
      <c r="BW127">
        <v>0.6107704350555424</v>
      </c>
      <c r="BX127">
        <v>0.29111449509122883</v>
      </c>
      <c r="BY127">
        <f t="shared" si="8"/>
        <v>2.3833224815172679E-2</v>
      </c>
      <c r="BZ127">
        <v>0</v>
      </c>
      <c r="CA127">
        <f t="shared" si="9"/>
        <v>1.0353918958857541E-3</v>
      </c>
      <c r="CC127">
        <v>2.3833224815172679E-2</v>
      </c>
      <c r="CD127">
        <v>1.0353918958857541E-3</v>
      </c>
    </row>
    <row r="128" spans="1:82" x14ac:dyDescent="0.3">
      <c r="A128">
        <v>1</v>
      </c>
      <c r="B128" t="s">
        <v>88</v>
      </c>
      <c r="C128" t="s">
        <v>118</v>
      </c>
      <c r="D128">
        <v>5079</v>
      </c>
      <c r="E128" s="2">
        <v>0</v>
      </c>
      <c r="F128" s="2" t="s">
        <v>1954</v>
      </c>
      <c r="G128" s="3">
        <v>-999</v>
      </c>
      <c r="H128" s="1">
        <v>0.37810927454948595</v>
      </c>
      <c r="I128" s="1">
        <f t="shared" si="10"/>
        <v>-999</v>
      </c>
      <c r="J128" s="1">
        <v>-999</v>
      </c>
      <c r="K128" s="1">
        <v>-999</v>
      </c>
      <c r="L128" s="1">
        <v>-999</v>
      </c>
      <c r="M128" s="1">
        <v>-999</v>
      </c>
      <c r="N128" s="1">
        <v>-999</v>
      </c>
      <c r="O128" s="1">
        <v>-999</v>
      </c>
      <c r="P128" s="1">
        <v>-999</v>
      </c>
      <c r="Q128" s="1">
        <v>-999</v>
      </c>
      <c r="R128" s="1">
        <v>-999</v>
      </c>
      <c r="S128" s="1">
        <v>-999</v>
      </c>
      <c r="T128" s="1">
        <v>-999</v>
      </c>
      <c r="V128">
        <v>5079</v>
      </c>
      <c r="W128" s="2">
        <v>-999</v>
      </c>
      <c r="X128" s="2">
        <v>1.0143422763584979E-2</v>
      </c>
      <c r="Y128" s="2">
        <v>-999</v>
      </c>
      <c r="Z128" s="2">
        <v>-999</v>
      </c>
      <c r="AA128" s="2">
        <v>-999</v>
      </c>
      <c r="AB128" s="2">
        <v>-999</v>
      </c>
      <c r="AC128" s="2">
        <v>-999</v>
      </c>
      <c r="AD128" s="2">
        <v>-999</v>
      </c>
      <c r="AE128" s="2">
        <v>-999</v>
      </c>
      <c r="AF128" s="2">
        <v>-999</v>
      </c>
      <c r="AG128" s="2">
        <v>-999</v>
      </c>
      <c r="AH128" s="2">
        <v>-999</v>
      </c>
      <c r="AI128" s="2">
        <v>-999</v>
      </c>
      <c r="AJ128" s="2">
        <v>-999</v>
      </c>
      <c r="AK128" s="2">
        <v>-999</v>
      </c>
      <c r="AL128" s="2">
        <v>-999</v>
      </c>
      <c r="AM128" s="2">
        <v>-999</v>
      </c>
      <c r="AN128" s="2">
        <v>-999</v>
      </c>
      <c r="AO128" s="2">
        <v>-999</v>
      </c>
      <c r="AP128" s="2">
        <v>-999</v>
      </c>
      <c r="AQ128" s="2">
        <v>-999</v>
      </c>
      <c r="AR128" s="2">
        <v>-999</v>
      </c>
      <c r="AS128" s="2">
        <v>-999</v>
      </c>
      <c r="AT128" s="2">
        <v>-999</v>
      </c>
      <c r="AU128" s="2">
        <v>-999</v>
      </c>
      <c r="AV128" s="2">
        <v>-999</v>
      </c>
      <c r="AW128" s="2">
        <v>-999</v>
      </c>
      <c r="AX128" s="2">
        <v>-999</v>
      </c>
      <c r="AY128" s="2">
        <v>-999</v>
      </c>
      <c r="AZ128" s="2">
        <v>-999</v>
      </c>
      <c r="BA128" s="2">
        <v>-999</v>
      </c>
      <c r="BB128" s="2">
        <v>-999</v>
      </c>
      <c r="BC128" s="2">
        <v>-999</v>
      </c>
      <c r="BD128" s="2">
        <v>-999</v>
      </c>
      <c r="BE128" s="2">
        <v>-999</v>
      </c>
      <c r="BF128" s="2">
        <v>-999</v>
      </c>
      <c r="BG128" s="2">
        <v>-999</v>
      </c>
      <c r="BH128" s="2">
        <v>-999</v>
      </c>
      <c r="BI128">
        <v>0</v>
      </c>
      <c r="BJ128">
        <v>0.37810927454948595</v>
      </c>
      <c r="BK128">
        <v>0.37810927454948595</v>
      </c>
      <c r="BL128">
        <v>-999</v>
      </c>
      <c r="BM128">
        <v>20.112478962151965</v>
      </c>
      <c r="BN128">
        <f t="shared" si="7"/>
        <v>-999</v>
      </c>
      <c r="BO128" t="s">
        <v>3748</v>
      </c>
      <c r="BP128" t="s">
        <v>3748</v>
      </c>
      <c r="BQ128">
        <v>0.21848224440188546</v>
      </c>
      <c r="BR128">
        <v>0.1130952380952381</v>
      </c>
      <c r="BS128">
        <v>0.13793103448275862</v>
      </c>
      <c r="BT128">
        <v>0.22222222222222221</v>
      </c>
      <c r="BU128" t="s">
        <v>3748</v>
      </c>
      <c r="BY128">
        <f t="shared" si="8"/>
        <v>-999</v>
      </c>
      <c r="CA128">
        <f t="shared" si="9"/>
        <v>-999</v>
      </c>
    </row>
    <row r="129" spans="1:82" x14ac:dyDescent="0.3">
      <c r="A129">
        <v>0</v>
      </c>
      <c r="B129" t="s">
        <v>88</v>
      </c>
      <c r="C129" t="s">
        <v>119</v>
      </c>
      <c r="D129">
        <v>5081</v>
      </c>
      <c r="E129" s="2">
        <f>BO129</f>
        <v>0.56953895531887611</v>
      </c>
      <c r="F129" s="2" t="s">
        <v>1938</v>
      </c>
      <c r="G129" s="3">
        <v>772</v>
      </c>
      <c r="H129" s="1">
        <v>0.37243292174534137</v>
      </c>
      <c r="I129" s="1">
        <f t="shared" si="10"/>
        <v>-13.790799909842384</v>
      </c>
      <c r="J129" s="1">
        <v>2.5642930125099999</v>
      </c>
      <c r="K129" s="1">
        <v>131.77478535500001</v>
      </c>
      <c r="L129" s="2">
        <v>0.19448521312000011</v>
      </c>
      <c r="M129" s="2">
        <v>2.5085664609767437E-4</v>
      </c>
      <c r="N129" s="7">
        <v>0</v>
      </c>
      <c r="O129" s="2">
        <v>2.8938581114551803E-2</v>
      </c>
      <c r="P129" s="3">
        <v>2727.6947783079968</v>
      </c>
      <c r="Q129" s="3">
        <v>86.88186723000797</v>
      </c>
      <c r="R129" s="3">
        <v>1796.6572579807507</v>
      </c>
      <c r="S129" s="3">
        <v>1.5600137255474071</v>
      </c>
      <c r="T129" s="3">
        <v>493.19188745194879</v>
      </c>
      <c r="V129">
        <v>5081</v>
      </c>
      <c r="W129" s="2">
        <v>0.52436362782979107</v>
      </c>
      <c r="X129" s="2">
        <v>9.9911449695099658E-3</v>
      </c>
      <c r="Y129" s="2">
        <v>0.42134003640002321</v>
      </c>
      <c r="Z129" s="2">
        <v>0.73127319552921932</v>
      </c>
      <c r="AA129" s="2">
        <v>0.37981914612126844</v>
      </c>
      <c r="AB129" s="2">
        <v>0.48006270645980181</v>
      </c>
      <c r="AC129" s="2">
        <v>2.5085664609767437E-4</v>
      </c>
      <c r="AD129" s="2">
        <v>0</v>
      </c>
      <c r="AE129" s="2">
        <v>2.8938581114551803E-2</v>
      </c>
      <c r="AF129">
        <v>26165.697309984633</v>
      </c>
      <c r="AG129">
        <v>31.692931451302456</v>
      </c>
      <c r="AH129">
        <v>5956.5883986519539</v>
      </c>
      <c r="AI129">
        <v>1957.5558253845875</v>
      </c>
      <c r="AJ129">
        <v>0.30588962165314471</v>
      </c>
      <c r="AK129">
        <v>27962.354567965383</v>
      </c>
      <c r="AL129">
        <v>33.252945176849863</v>
      </c>
      <c r="AM129">
        <v>6249.7881512091335</v>
      </c>
      <c r="AN129">
        <v>2157.547960279358</v>
      </c>
      <c r="AO129">
        <v>0.32165229059647155</v>
      </c>
      <c r="AP129">
        <v>1796.6572579807507</v>
      </c>
      <c r="AQ129">
        <v>1.5600137255474067</v>
      </c>
      <c r="AR129">
        <v>293.19975255717964</v>
      </c>
      <c r="AS129">
        <v>199.99213489477052</v>
      </c>
      <c r="AT129">
        <v>1.5762668943326841E-2</v>
      </c>
      <c r="AU129" s="3">
        <v>512642.9566352049</v>
      </c>
      <c r="AV129" s="3">
        <v>16328.578127207698</v>
      </c>
      <c r="AW129">
        <v>34743.215598262002</v>
      </c>
      <c r="AX129">
        <v>6529639.9395373603</v>
      </c>
      <c r="AY129">
        <v>1106.6324094458121</v>
      </c>
      <c r="AZ129">
        <v>207980.49503124593</v>
      </c>
      <c r="BA129">
        <v>37470.910376569998</v>
      </c>
      <c r="BB129">
        <v>7042282.8961725654</v>
      </c>
      <c r="BC129">
        <v>1193.5142766758199</v>
      </c>
      <c r="BD129">
        <v>224309.0731584536</v>
      </c>
      <c r="BE129">
        <v>2727.6947783079968</v>
      </c>
      <c r="BF129">
        <v>512642.9566352049</v>
      </c>
      <c r="BG129">
        <v>86.88186723000797</v>
      </c>
      <c r="BH129">
        <v>16328.578127207698</v>
      </c>
      <c r="BI129">
        <v>0.6361004544014176</v>
      </c>
      <c r="BJ129">
        <v>1.008533376146759</v>
      </c>
      <c r="BK129">
        <v>0.37243292174534137</v>
      </c>
      <c r="BL129">
        <v>48.558429739530112</v>
      </c>
      <c r="BM129">
        <v>34.767629829687728</v>
      </c>
      <c r="BN129">
        <f t="shared" si="7"/>
        <v>-13.790799909842384</v>
      </c>
      <c r="BO129">
        <v>0.56953895531887611</v>
      </c>
      <c r="BP129">
        <v>4.3871245726476273E-3</v>
      </c>
      <c r="BQ129">
        <v>0.18253460941696648</v>
      </c>
      <c r="BR129">
        <v>0.15476190476190477</v>
      </c>
      <c r="BS129">
        <v>0.17241379310344829</v>
      </c>
      <c r="BT129">
        <v>0.22222222222222221</v>
      </c>
      <c r="BU129">
        <v>0.39493821806446799</v>
      </c>
      <c r="BV129">
        <v>0.73127319552921932</v>
      </c>
      <c r="BW129">
        <v>0.3940032636112743</v>
      </c>
      <c r="BX129">
        <v>0.48006270645980181</v>
      </c>
      <c r="BY129">
        <f t="shared" si="8"/>
        <v>1.3341723903998551E-2</v>
      </c>
      <c r="BZ129">
        <v>0</v>
      </c>
      <c r="CA129">
        <f t="shared" si="9"/>
        <v>1.4615417423090879E-2</v>
      </c>
      <c r="CC129">
        <v>1.3341723903998551E-2</v>
      </c>
      <c r="CD129">
        <v>1.4615417423090879E-2</v>
      </c>
    </row>
    <row r="130" spans="1:82" x14ac:dyDescent="0.3">
      <c r="A130">
        <v>0</v>
      </c>
      <c r="B130" t="s">
        <v>88</v>
      </c>
      <c r="C130" t="s">
        <v>120</v>
      </c>
      <c r="D130">
        <v>5083</v>
      </c>
      <c r="E130" s="2">
        <f>BO130</f>
        <v>0.51737907433509189</v>
      </c>
      <c r="F130" s="2" t="s">
        <v>1938</v>
      </c>
      <c r="G130" s="3">
        <v>1527</v>
      </c>
      <c r="H130" s="1">
        <v>0.37304577998084598</v>
      </c>
      <c r="I130" s="1">
        <f t="shared" si="10"/>
        <v>-11.662792833114828</v>
      </c>
      <c r="J130" s="1">
        <v>2.6816936942399998</v>
      </c>
      <c r="K130" s="1">
        <v>100.057176536</v>
      </c>
      <c r="L130" s="2">
        <v>0.12929470629000006</v>
      </c>
      <c r="M130" s="2">
        <v>1.388273519306308E-3</v>
      </c>
      <c r="N130" s="7">
        <v>0</v>
      </c>
      <c r="O130" s="2">
        <v>1.2034348547509002E-2</v>
      </c>
      <c r="P130" s="3">
        <v>-2007.6602642539963</v>
      </c>
      <c r="Q130" s="3">
        <v>-63.947503917603818</v>
      </c>
      <c r="R130" s="3">
        <v>-10699.9060696944</v>
      </c>
      <c r="S130" s="3">
        <v>-12.833739544122304</v>
      </c>
      <c r="T130" s="3">
        <v>-3308.1857504388281</v>
      </c>
      <c r="V130">
        <v>5083</v>
      </c>
      <c r="W130" s="2">
        <v>0.4661062587501259</v>
      </c>
      <c r="X130" s="2">
        <v>1.0007585931409869E-2</v>
      </c>
      <c r="Y130" s="2">
        <v>0.42800273011599449</v>
      </c>
      <c r="Z130" s="2">
        <v>0.76475297777998941</v>
      </c>
      <c r="AA130" s="2">
        <v>0.28839835521512797</v>
      </c>
      <c r="AB130" s="2">
        <v>0.31914799915510694</v>
      </c>
      <c r="AC130" s="2">
        <v>1.388273519306308E-3</v>
      </c>
      <c r="AD130" s="2">
        <v>0</v>
      </c>
      <c r="AE130" s="2">
        <v>1.2034348547509002E-2</v>
      </c>
      <c r="AF130">
        <v>57261.279003745731</v>
      </c>
      <c r="AG130">
        <v>69.810814713368501</v>
      </c>
      <c r="AH130">
        <v>13120.726609371532</v>
      </c>
      <c r="AI130">
        <v>4664.6820217250288</v>
      </c>
      <c r="AJ130">
        <v>0.67327096404947029</v>
      </c>
      <c r="AK130">
        <v>46561.372934051331</v>
      </c>
      <c r="AL130">
        <v>56.977075169246199</v>
      </c>
      <c r="AM130">
        <v>10708.664973567938</v>
      </c>
      <c r="AN130">
        <v>3768.5579070897961</v>
      </c>
      <c r="AO130">
        <v>0.54925915532157832</v>
      </c>
      <c r="AP130">
        <v>-10699.9060696944</v>
      </c>
      <c r="AQ130">
        <v>-12.833739544122302</v>
      </c>
      <c r="AR130">
        <v>-2412.0616358035932</v>
      </c>
      <c r="AS130">
        <v>-896.12411463523267</v>
      </c>
      <c r="AT130">
        <v>-0.12401180872789197</v>
      </c>
      <c r="AU130" s="3">
        <v>-377319.67006389605</v>
      </c>
      <c r="AV130" s="3">
        <v>-12018.293886274461</v>
      </c>
      <c r="AW130">
        <v>35670.340095908003</v>
      </c>
      <c r="AX130">
        <v>6703883.7176249502</v>
      </c>
      <c r="AY130">
        <v>1136.1629522876078</v>
      </c>
      <c r="AZ130">
        <v>213530.46525293301</v>
      </c>
      <c r="BA130">
        <v>33662.679831654008</v>
      </c>
      <c r="BB130">
        <v>6326564.0475610541</v>
      </c>
      <c r="BC130">
        <v>1072.215448370004</v>
      </c>
      <c r="BD130">
        <v>201512.17136665856</v>
      </c>
      <c r="BE130">
        <v>-2007.6602642539963</v>
      </c>
      <c r="BF130">
        <v>-377319.67006389605</v>
      </c>
      <c r="BG130">
        <v>-63.947503917603818</v>
      </c>
      <c r="BH130">
        <v>-12018.293886274461</v>
      </c>
      <c r="BI130">
        <v>0.63138474283374513</v>
      </c>
      <c r="BJ130">
        <v>1.0044305228145911</v>
      </c>
      <c r="BK130">
        <v>0.37304577998084598</v>
      </c>
      <c r="BL130">
        <v>38.774666241814643</v>
      </c>
      <c r="BM130">
        <v>27.111873408699815</v>
      </c>
      <c r="BN130">
        <f t="shared" si="7"/>
        <v>-11.662792833114828</v>
      </c>
      <c r="BO130">
        <v>0.51737907433509189</v>
      </c>
      <c r="BP130">
        <v>3.9557949242378029E-3</v>
      </c>
      <c r="BQ130">
        <v>0.10875626410304767</v>
      </c>
      <c r="BR130">
        <v>0.20238095238095238</v>
      </c>
      <c r="BS130">
        <v>0.17241379310344829</v>
      </c>
      <c r="BT130">
        <v>0.22222222222222221</v>
      </c>
      <c r="BU130">
        <v>0.33399676953315044</v>
      </c>
      <c r="BV130">
        <v>0.76475297777998941</v>
      </c>
      <c r="BW130">
        <v>0.29916841827295432</v>
      </c>
      <c r="BX130">
        <v>0.31914799915510694</v>
      </c>
      <c r="BY130">
        <f t="shared" si="8"/>
        <v>7.0648727507330755E-2</v>
      </c>
      <c r="BZ130">
        <v>0</v>
      </c>
      <c r="CA130">
        <f t="shared" si="9"/>
        <v>8.8076209306089011E-3</v>
      </c>
      <c r="CC130">
        <v>7.0648727507330755E-2</v>
      </c>
      <c r="CD130">
        <v>8.8076209306089011E-3</v>
      </c>
    </row>
    <row r="131" spans="1:82" x14ac:dyDescent="0.3">
      <c r="A131">
        <v>0</v>
      </c>
      <c r="B131" t="s">
        <v>88</v>
      </c>
      <c r="C131" t="s">
        <v>121</v>
      </c>
      <c r="D131">
        <v>5085</v>
      </c>
      <c r="E131" s="2">
        <f>BO131</f>
        <v>0.63123778079729576</v>
      </c>
      <c r="F131" s="2" t="s">
        <v>1939</v>
      </c>
      <c r="G131" s="3">
        <v>18972</v>
      </c>
      <c r="H131" s="1">
        <v>10.713686927049087</v>
      </c>
      <c r="I131" s="1">
        <f t="shared" si="10"/>
        <v>-7.4631271130030683</v>
      </c>
      <c r="J131" s="1">
        <v>2.61146323464</v>
      </c>
      <c r="K131" s="1">
        <v>154.296609676</v>
      </c>
      <c r="L131" s="2">
        <v>0.13449857613999994</v>
      </c>
      <c r="M131" s="2">
        <v>2.2513459405033343E-2</v>
      </c>
      <c r="N131" s="7">
        <v>0</v>
      </c>
      <c r="O131" s="2">
        <v>1.1468455163207663E-2</v>
      </c>
      <c r="P131" s="3">
        <v>798554.12097227003</v>
      </c>
      <c r="Q131" s="3">
        <v>25435.350636014016</v>
      </c>
      <c r="R131" s="3">
        <v>264155.17150732782</v>
      </c>
      <c r="S131" s="3">
        <v>317.64257330579028</v>
      </c>
      <c r="T131" s="3">
        <v>70603.828440162935</v>
      </c>
      <c r="V131">
        <v>5085</v>
      </c>
      <c r="W131" s="2">
        <v>0.52004785327540826</v>
      </c>
      <c r="X131" s="2">
        <v>0.28741282791128581</v>
      </c>
      <c r="Y131" s="2">
        <v>0.19194191925733181</v>
      </c>
      <c r="Z131" s="2">
        <v>0.74472498083711769</v>
      </c>
      <c r="AA131" s="2">
        <v>0.44473460061926251</v>
      </c>
      <c r="AB131" s="2">
        <v>0.33199310858105641</v>
      </c>
      <c r="AC131" s="2">
        <v>2.2513459405033343E-2</v>
      </c>
      <c r="AD131" s="2">
        <v>0</v>
      </c>
      <c r="AE131" s="2">
        <v>1.1468455163207663E-2</v>
      </c>
      <c r="AF131">
        <v>191312.5518256177</v>
      </c>
      <c r="AG131">
        <v>232.09478503702826</v>
      </c>
      <c r="AH131">
        <v>43621.496675479255</v>
      </c>
      <c r="AI131">
        <v>7780.355953715396</v>
      </c>
      <c r="AJ131">
        <v>2.2396783385048207</v>
      </c>
      <c r="AK131">
        <v>455467.72333294555</v>
      </c>
      <c r="AL131">
        <v>549.73735834281842</v>
      </c>
      <c r="AM131">
        <v>103321.43544505832</v>
      </c>
      <c r="AN131">
        <v>18684.24562429927</v>
      </c>
      <c r="AO131">
        <v>5.3081082710549499</v>
      </c>
      <c r="AP131">
        <v>264155.17150732782</v>
      </c>
      <c r="AQ131">
        <v>317.64257330579017</v>
      </c>
      <c r="AR131">
        <v>59699.938769579065</v>
      </c>
      <c r="AS131">
        <v>10903.889670583874</v>
      </c>
      <c r="AT131">
        <v>3.0684299325501292</v>
      </c>
      <c r="AU131" s="3">
        <v>150080261.49552843</v>
      </c>
      <c r="AV131" s="3">
        <v>4780319.7985324739</v>
      </c>
      <c r="AW131">
        <v>330052.29196032998</v>
      </c>
      <c r="AX131">
        <v>62030027.751024418</v>
      </c>
      <c r="AY131">
        <v>10512.744914533581</v>
      </c>
      <c r="AZ131">
        <v>1975765.2792374413</v>
      </c>
      <c r="BA131">
        <v>1128606.4129325999</v>
      </c>
      <c r="BB131">
        <v>212110289.24655282</v>
      </c>
      <c r="BC131">
        <v>35948.095550547601</v>
      </c>
      <c r="BD131">
        <v>6756085.0777699165</v>
      </c>
      <c r="BE131">
        <v>798554.12097227003</v>
      </c>
      <c r="BF131">
        <v>150080261.49552843</v>
      </c>
      <c r="BG131">
        <v>25435.350636014016</v>
      </c>
      <c r="BH131">
        <v>4780319.7985324739</v>
      </c>
      <c r="BI131">
        <v>3.6782858903820248</v>
      </c>
      <c r="BJ131">
        <v>14.391972817431112</v>
      </c>
      <c r="BK131">
        <v>10.713686927049087</v>
      </c>
      <c r="BL131">
        <v>56.114711601569262</v>
      </c>
      <c r="BM131">
        <v>48.651584488566193</v>
      </c>
      <c r="BN131">
        <f t="shared" si="7"/>
        <v>-7.4631271130030683</v>
      </c>
      <c r="BO131">
        <v>0.63123778079729576</v>
      </c>
      <c r="BP131">
        <v>2.8117020132101038E-2</v>
      </c>
      <c r="BQ131">
        <v>0.17705534274073281</v>
      </c>
      <c r="BR131">
        <v>0.57738095238095244</v>
      </c>
      <c r="BS131">
        <v>0.20689655172413793</v>
      </c>
      <c r="BT131">
        <v>0.22222222222222221</v>
      </c>
      <c r="BU131">
        <v>0.2137275678327013</v>
      </c>
      <c r="BV131">
        <v>0.74472498083711769</v>
      </c>
      <c r="BW131">
        <v>0.46134294670047982</v>
      </c>
      <c r="BX131">
        <v>0.33199310858105641</v>
      </c>
      <c r="BY131">
        <f t="shared" si="8"/>
        <v>0.12183409688140592</v>
      </c>
      <c r="BZ131">
        <v>0</v>
      </c>
      <c r="CA131">
        <f t="shared" si="9"/>
        <v>8.0198295492141299E-3</v>
      </c>
      <c r="CC131">
        <v>0.12183409688140592</v>
      </c>
      <c r="CD131">
        <v>8.0198295492141299E-3</v>
      </c>
    </row>
    <row r="132" spans="1:82" x14ac:dyDescent="0.3">
      <c r="A132">
        <v>1</v>
      </c>
      <c r="B132" t="s">
        <v>88</v>
      </c>
      <c r="C132" t="s">
        <v>49</v>
      </c>
      <c r="D132">
        <v>5087</v>
      </c>
      <c r="E132" s="2">
        <v>0</v>
      </c>
      <c r="F132" s="2" t="s">
        <v>1954</v>
      </c>
      <c r="G132" s="3">
        <v>-999</v>
      </c>
      <c r="H132" s="1">
        <v>0.37411858412885529</v>
      </c>
      <c r="I132" s="1">
        <f t="shared" si="10"/>
        <v>-999</v>
      </c>
      <c r="J132" s="1">
        <v>-999</v>
      </c>
      <c r="K132" s="1">
        <v>-999</v>
      </c>
      <c r="L132" s="1">
        <v>-999</v>
      </c>
      <c r="M132" s="1">
        <v>-999</v>
      </c>
      <c r="N132" s="1">
        <v>-999</v>
      </c>
      <c r="O132" s="1">
        <v>-999</v>
      </c>
      <c r="P132" s="1">
        <v>-999</v>
      </c>
      <c r="Q132" s="1">
        <v>-999</v>
      </c>
      <c r="R132" s="1">
        <v>-999</v>
      </c>
      <c r="S132" s="1">
        <v>-999</v>
      </c>
      <c r="T132" s="1">
        <v>-999</v>
      </c>
      <c r="V132">
        <v>5087</v>
      </c>
      <c r="W132" s="2">
        <v>-999</v>
      </c>
      <c r="X132" s="2">
        <v>1.003636572272483E-2</v>
      </c>
      <c r="Y132" s="2">
        <v>-999</v>
      </c>
      <c r="Z132" s="2">
        <v>-999</v>
      </c>
      <c r="AA132" s="2">
        <v>-999</v>
      </c>
      <c r="AB132" s="2">
        <v>-999</v>
      </c>
      <c r="AC132" s="2">
        <v>-999</v>
      </c>
      <c r="AD132" s="2">
        <v>-999</v>
      </c>
      <c r="AE132" s="2">
        <v>-999</v>
      </c>
      <c r="AF132" s="2">
        <v>-999</v>
      </c>
      <c r="AG132" s="2">
        <v>-999</v>
      </c>
      <c r="AH132" s="2">
        <v>-999</v>
      </c>
      <c r="AI132" s="2">
        <v>-999</v>
      </c>
      <c r="AJ132" s="2">
        <v>-999</v>
      </c>
      <c r="AK132" s="2">
        <v>-999</v>
      </c>
      <c r="AL132" s="2">
        <v>-999</v>
      </c>
      <c r="AM132" s="2">
        <v>-999</v>
      </c>
      <c r="AN132" s="2">
        <v>-999</v>
      </c>
      <c r="AO132" s="2">
        <v>-999</v>
      </c>
      <c r="AP132" s="2">
        <v>-999</v>
      </c>
      <c r="AQ132" s="2">
        <v>-999</v>
      </c>
      <c r="AR132" s="2">
        <v>-999</v>
      </c>
      <c r="AS132" s="2">
        <v>-999</v>
      </c>
      <c r="AT132" s="2">
        <v>-999</v>
      </c>
      <c r="AU132" s="2">
        <v>-999</v>
      </c>
      <c r="AV132" s="2">
        <v>-999</v>
      </c>
      <c r="AW132" s="2">
        <v>-999</v>
      </c>
      <c r="AX132" s="2">
        <v>-999</v>
      </c>
      <c r="AY132" s="2">
        <v>-999</v>
      </c>
      <c r="AZ132" s="2">
        <v>-999</v>
      </c>
      <c r="BA132" s="2">
        <v>-999</v>
      </c>
      <c r="BB132" s="2">
        <v>-999</v>
      </c>
      <c r="BC132" s="2">
        <v>-999</v>
      </c>
      <c r="BD132" s="2">
        <v>-999</v>
      </c>
      <c r="BE132" s="2">
        <v>-999</v>
      </c>
      <c r="BF132" s="2">
        <v>-999</v>
      </c>
      <c r="BG132" s="2">
        <v>-999</v>
      </c>
      <c r="BH132" s="2">
        <v>-999</v>
      </c>
      <c r="BI132">
        <v>0</v>
      </c>
      <c r="BJ132">
        <v>0.37411858412885529</v>
      </c>
      <c r="BK132">
        <v>0.37411858412885529</v>
      </c>
      <c r="BL132">
        <v>-999</v>
      </c>
      <c r="BM132">
        <v>25.49944398789264</v>
      </c>
      <c r="BN132">
        <f t="shared" si="7"/>
        <v>-999</v>
      </c>
      <c r="BO132" t="s">
        <v>3748</v>
      </c>
      <c r="BP132" t="s">
        <v>3748</v>
      </c>
      <c r="BQ132">
        <v>5.9182869614149057E-2</v>
      </c>
      <c r="BR132">
        <v>0.11904761904761904</v>
      </c>
      <c r="BS132">
        <v>0.2413793103448276</v>
      </c>
      <c r="BT132">
        <v>0.16666666666666666</v>
      </c>
      <c r="BU132" t="s">
        <v>3748</v>
      </c>
      <c r="BY132">
        <f t="shared" si="8"/>
        <v>-999</v>
      </c>
      <c r="CA132">
        <f t="shared" si="9"/>
        <v>-999</v>
      </c>
    </row>
    <row r="133" spans="1:82" x14ac:dyDescent="0.3">
      <c r="A133">
        <v>1</v>
      </c>
      <c r="B133" t="s">
        <v>88</v>
      </c>
      <c r="C133" t="s">
        <v>51</v>
      </c>
      <c r="D133">
        <v>5089</v>
      </c>
      <c r="E133" s="2">
        <v>0</v>
      </c>
      <c r="F133" s="2" t="s">
        <v>1954</v>
      </c>
      <c r="G133" s="3">
        <v>-999</v>
      </c>
      <c r="H133" s="1">
        <v>0.37397921998997535</v>
      </c>
      <c r="I133" s="1">
        <f t="shared" si="10"/>
        <v>-999</v>
      </c>
      <c r="J133" s="1">
        <v>-999</v>
      </c>
      <c r="K133" s="1">
        <v>-999</v>
      </c>
      <c r="L133" s="1">
        <v>-999</v>
      </c>
      <c r="M133" s="1">
        <v>-999</v>
      </c>
      <c r="N133" s="1">
        <v>-999</v>
      </c>
      <c r="O133" s="1">
        <v>-999</v>
      </c>
      <c r="P133" s="1">
        <v>-999</v>
      </c>
      <c r="Q133" s="1">
        <v>-999</v>
      </c>
      <c r="R133" s="1">
        <v>-999</v>
      </c>
      <c r="S133" s="1">
        <v>-999</v>
      </c>
      <c r="T133" s="1">
        <v>-999</v>
      </c>
      <c r="V133">
        <v>5089</v>
      </c>
      <c r="W133" s="2">
        <v>-999</v>
      </c>
      <c r="X133" s="2">
        <v>1.0032627043263909E-2</v>
      </c>
      <c r="Y133" s="2">
        <v>-999</v>
      </c>
      <c r="Z133" s="2">
        <v>-999</v>
      </c>
      <c r="AA133" s="2">
        <v>-999</v>
      </c>
      <c r="AB133" s="2">
        <v>-999</v>
      </c>
      <c r="AC133" s="2">
        <v>-999</v>
      </c>
      <c r="AD133" s="2">
        <v>-999</v>
      </c>
      <c r="AE133" s="2">
        <v>-999</v>
      </c>
      <c r="AF133" s="2">
        <v>-999</v>
      </c>
      <c r="AG133" s="2">
        <v>-999</v>
      </c>
      <c r="AH133" s="2">
        <v>-999</v>
      </c>
      <c r="AI133" s="2">
        <v>-999</v>
      </c>
      <c r="AJ133" s="2">
        <v>-999</v>
      </c>
      <c r="AK133" s="2">
        <v>-999</v>
      </c>
      <c r="AL133" s="2">
        <v>-999</v>
      </c>
      <c r="AM133" s="2">
        <v>-999</v>
      </c>
      <c r="AN133" s="2">
        <v>-999</v>
      </c>
      <c r="AO133" s="2">
        <v>-999</v>
      </c>
      <c r="AP133" s="2">
        <v>-999</v>
      </c>
      <c r="AQ133" s="2">
        <v>-999</v>
      </c>
      <c r="AR133" s="2">
        <v>-999</v>
      </c>
      <c r="AS133" s="2">
        <v>-999</v>
      </c>
      <c r="AT133" s="2">
        <v>-999</v>
      </c>
      <c r="AU133" s="2">
        <v>-999</v>
      </c>
      <c r="AV133" s="2">
        <v>-999</v>
      </c>
      <c r="AW133" s="2">
        <v>-999</v>
      </c>
      <c r="AX133" s="2">
        <v>-999</v>
      </c>
      <c r="AY133" s="2">
        <v>-999</v>
      </c>
      <c r="AZ133" s="2">
        <v>-999</v>
      </c>
      <c r="BA133" s="2">
        <v>-999</v>
      </c>
      <c r="BB133" s="2">
        <v>-999</v>
      </c>
      <c r="BC133" s="2">
        <v>-999</v>
      </c>
      <c r="BD133" s="2">
        <v>-999</v>
      </c>
      <c r="BE133" s="2">
        <v>-999</v>
      </c>
      <c r="BF133" s="2">
        <v>-999</v>
      </c>
      <c r="BG133" s="2">
        <v>-999</v>
      </c>
      <c r="BH133" s="2">
        <v>-999</v>
      </c>
      <c r="BI133">
        <v>0</v>
      </c>
      <c r="BJ133">
        <v>0.37397921998997535</v>
      </c>
      <c r="BK133">
        <v>0.37397921998997535</v>
      </c>
      <c r="BL133">
        <v>-999</v>
      </c>
      <c r="BM133">
        <v>30.81445245612046</v>
      </c>
      <c r="BN133">
        <f t="shared" si="7"/>
        <v>-999</v>
      </c>
      <c r="BO133" t="s">
        <v>3748</v>
      </c>
      <c r="BP133" t="s">
        <v>3748</v>
      </c>
      <c r="BQ133">
        <v>6.3677335382631081E-2</v>
      </c>
      <c r="BR133">
        <v>0.14285714285714285</v>
      </c>
      <c r="BS133">
        <v>0.13793103448275862</v>
      </c>
      <c r="BT133">
        <v>0.22222222222222221</v>
      </c>
      <c r="BU133" t="s">
        <v>3748</v>
      </c>
      <c r="BY133">
        <f t="shared" si="8"/>
        <v>-999</v>
      </c>
      <c r="CA133">
        <f t="shared" si="9"/>
        <v>-999</v>
      </c>
    </row>
    <row r="134" spans="1:82" x14ac:dyDescent="0.3">
      <c r="A134">
        <v>0</v>
      </c>
      <c r="B134" t="s">
        <v>88</v>
      </c>
      <c r="C134" t="s">
        <v>122</v>
      </c>
      <c r="D134">
        <v>5091</v>
      </c>
      <c r="E134" s="2">
        <f>BO134</f>
        <v>0.52533741984621962</v>
      </c>
      <c r="F134" s="2" t="s">
        <v>1937</v>
      </c>
      <c r="G134" s="3">
        <v>5614</v>
      </c>
      <c r="H134" s="1">
        <v>9.6024524057554608</v>
      </c>
      <c r="I134" s="1">
        <f t="shared" si="10"/>
        <v>-2.8176877445352204</v>
      </c>
      <c r="J134" s="1">
        <v>2.5623761919099999</v>
      </c>
      <c r="K134" s="1">
        <v>121.93088860899999</v>
      </c>
      <c r="L134" s="2">
        <v>0.18744663492999991</v>
      </c>
      <c r="M134" s="2">
        <v>6.2299148069714736E-3</v>
      </c>
      <c r="N134" s="7">
        <v>0</v>
      </c>
      <c r="O134" s="2">
        <v>5.7935800573526014E-2</v>
      </c>
      <c r="P134" s="3">
        <v>556051.22208143992</v>
      </c>
      <c r="Q134" s="3">
        <v>17711.207586037443</v>
      </c>
      <c r="R134" s="3">
        <v>308196.44439557195</v>
      </c>
      <c r="S134" s="3">
        <v>361.55358649279509</v>
      </c>
      <c r="T134" s="3">
        <v>89164.434986133376</v>
      </c>
      <c r="V134">
        <v>5091</v>
      </c>
      <c r="W134" s="2">
        <v>0.49865133939905038</v>
      </c>
      <c r="X134" s="2">
        <v>0.2576020766346836</v>
      </c>
      <c r="Y134" s="2">
        <v>8.4442352849571023E-2</v>
      </c>
      <c r="Z134" s="2">
        <v>0.73072656551518433</v>
      </c>
      <c r="AA134" s="2">
        <v>0.3514457327516386</v>
      </c>
      <c r="AB134" s="2">
        <v>0.4626888463019318</v>
      </c>
      <c r="AC134" s="2">
        <v>6.2299148069714736E-3</v>
      </c>
      <c r="AD134" s="2">
        <v>0</v>
      </c>
      <c r="AE134" s="2">
        <v>5.7935800573526014E-2</v>
      </c>
      <c r="AF134">
        <v>264396.95660927228</v>
      </c>
      <c r="AG134">
        <v>315.6337840525232</v>
      </c>
      <c r="AH134">
        <v>59322.393045235687</v>
      </c>
      <c r="AI134">
        <v>17693.151028920085</v>
      </c>
      <c r="AJ134">
        <v>3.0516787339413805</v>
      </c>
      <c r="AK134">
        <v>572593.40100484423</v>
      </c>
      <c r="AL134">
        <v>677.18737054531834</v>
      </c>
      <c r="AM134">
        <v>127275.27086921131</v>
      </c>
      <c r="AN134">
        <v>38904.708191077829</v>
      </c>
      <c r="AO134">
        <v>6.5547310000532466</v>
      </c>
      <c r="AP134">
        <v>308196.44439557195</v>
      </c>
      <c r="AQ134">
        <v>361.55358649279515</v>
      </c>
      <c r="AR134">
        <v>67952.877823975621</v>
      </c>
      <c r="AS134">
        <v>21211.557162157744</v>
      </c>
      <c r="AT134">
        <v>3.5030522661118662</v>
      </c>
      <c r="AU134" s="3">
        <v>104504266.67798582</v>
      </c>
      <c r="AV134" s="3">
        <v>3328644.3537198771</v>
      </c>
      <c r="AW134">
        <v>200398.15486614002</v>
      </c>
      <c r="AX134">
        <v>37662829.225542352</v>
      </c>
      <c r="AY134">
        <v>6383.0330367896413</v>
      </c>
      <c r="AZ134">
        <v>1199627.2289342452</v>
      </c>
      <c r="BA134">
        <v>756449.37694757991</v>
      </c>
      <c r="BB134">
        <v>142167095.90352815</v>
      </c>
      <c r="BC134">
        <v>24094.240622827085</v>
      </c>
      <c r="BD134">
        <v>4528271.5826541223</v>
      </c>
      <c r="BE134">
        <v>556051.22208143992</v>
      </c>
      <c r="BF134">
        <v>104504266.67798582</v>
      </c>
      <c r="BG134">
        <v>17711.207586037443</v>
      </c>
      <c r="BH134">
        <v>3328644.3537198771</v>
      </c>
      <c r="BI134">
        <v>3.1726084729321751</v>
      </c>
      <c r="BJ134">
        <v>12.775060878687636</v>
      </c>
      <c r="BK134">
        <v>9.6024524057554608</v>
      </c>
      <c r="BL134">
        <v>49.735625876743498</v>
      </c>
      <c r="BM134">
        <v>46.917938132208278</v>
      </c>
      <c r="BN134">
        <f t="shared" si="7"/>
        <v>-2.8176877445352204</v>
      </c>
      <c r="BO134">
        <v>0.52533741984621962</v>
      </c>
      <c r="BP134">
        <v>2.0182996401666015E-2</v>
      </c>
      <c r="BQ134">
        <v>0.21359733530187355</v>
      </c>
      <c r="BR134">
        <v>0.16666666666666666</v>
      </c>
      <c r="BS134">
        <v>0.20689655172413793</v>
      </c>
      <c r="BT134">
        <v>0.22222222222222221</v>
      </c>
      <c r="BU134">
        <v>8.0692387980672853E-2</v>
      </c>
      <c r="BV134">
        <v>0.73072656551518433</v>
      </c>
      <c r="BW134">
        <v>0.36457026219049649</v>
      </c>
      <c r="BX134">
        <v>0.4626888463019318</v>
      </c>
      <c r="BY134">
        <f t="shared" si="8"/>
        <v>6.3174648432149538E-2</v>
      </c>
      <c r="BZ134">
        <v>0</v>
      </c>
      <c r="CA134">
        <f t="shared" si="9"/>
        <v>3.0405229151133001E-2</v>
      </c>
      <c r="CC134">
        <v>6.3174648432149538E-2</v>
      </c>
      <c r="CD134">
        <v>3.0405229151133001E-2</v>
      </c>
    </row>
    <row r="135" spans="1:82" x14ac:dyDescent="0.3">
      <c r="A135">
        <v>0</v>
      </c>
      <c r="B135" t="s">
        <v>88</v>
      </c>
      <c r="C135" t="s">
        <v>123</v>
      </c>
      <c r="D135">
        <v>5093</v>
      </c>
      <c r="E135" s="2">
        <f>BO135</f>
        <v>0.65105798703311935</v>
      </c>
      <c r="F135" s="2" t="s">
        <v>1940</v>
      </c>
      <c r="G135" s="3">
        <v>79</v>
      </c>
      <c r="H135" s="1">
        <v>2.7301225293212275</v>
      </c>
      <c r="I135" s="1">
        <f t="shared" si="10"/>
        <v>-18.007438988474455</v>
      </c>
      <c r="J135" s="1">
        <v>2.9220114209900001</v>
      </c>
      <c r="K135" s="1">
        <v>199.87655410799999</v>
      </c>
      <c r="L135" s="2">
        <v>0.11541140770999991</v>
      </c>
      <c r="M135" s="2">
        <v>2.336720203670989E-3</v>
      </c>
      <c r="N135" s="7">
        <v>0</v>
      </c>
      <c r="O135" s="2">
        <v>5.6316438175911727E-4</v>
      </c>
      <c r="P135" s="3">
        <v>-13648.376650590002</v>
      </c>
      <c r="Q135" s="3">
        <v>-434.72475641033981</v>
      </c>
      <c r="R135" s="3">
        <v>-17456.174544004127</v>
      </c>
      <c r="S135" s="3">
        <v>-20.208495992500993</v>
      </c>
      <c r="T135" s="3">
        <v>-5632.7503617675793</v>
      </c>
      <c r="V135">
        <v>5093</v>
      </c>
      <c r="W135" s="2">
        <v>0.60938466015962534</v>
      </c>
      <c r="X135" s="2">
        <v>7.3240168584303739E-2</v>
      </c>
      <c r="Y135" s="2">
        <v>0.61392133922493775</v>
      </c>
      <c r="Z135" s="2">
        <v>0.83328567319562497</v>
      </c>
      <c r="AA135" s="2">
        <v>0.57611129402671801</v>
      </c>
      <c r="AB135" s="2">
        <v>0.284878792854101</v>
      </c>
      <c r="AC135" s="2">
        <v>2.336720203670989E-3</v>
      </c>
      <c r="AD135" s="2">
        <v>0</v>
      </c>
      <c r="AE135" s="2">
        <v>5.6316438175911727E-4</v>
      </c>
      <c r="AF135">
        <v>116582.06709481809</v>
      </c>
      <c r="AG135">
        <v>139.72423424884917</v>
      </c>
      <c r="AH135">
        <v>26260.737477568353</v>
      </c>
      <c r="AI135">
        <v>11590.337895552579</v>
      </c>
      <c r="AJ135">
        <v>1.3502726636729026</v>
      </c>
      <c r="AK135">
        <v>99125.892550813965</v>
      </c>
      <c r="AL135">
        <v>119.51573825634817</v>
      </c>
      <c r="AM135">
        <v>22462.613187043338</v>
      </c>
      <c r="AN135">
        <v>9755.7118243100213</v>
      </c>
      <c r="AO135">
        <v>1.1541556404176012</v>
      </c>
      <c r="AP135">
        <v>-17456.174544004127</v>
      </c>
      <c r="AQ135">
        <v>-20.208495992501</v>
      </c>
      <c r="AR135">
        <v>-3798.1242905250147</v>
      </c>
      <c r="AS135">
        <v>-1834.6260712425574</v>
      </c>
      <c r="AT135">
        <v>-0.19611702325530134</v>
      </c>
      <c r="AU135" s="3">
        <v>-2565075.9077118849</v>
      </c>
      <c r="AV135" s="3">
        <v>-81702.170719759262</v>
      </c>
      <c r="AW135">
        <v>98699.499026210004</v>
      </c>
      <c r="AX135">
        <v>18549583.846985906</v>
      </c>
      <c r="AY135">
        <v>3143.7523135864599</v>
      </c>
      <c r="AZ135">
        <v>590836.80981543928</v>
      </c>
      <c r="BA135">
        <v>85051.122375620005</v>
      </c>
      <c r="BB135">
        <v>15984507.939274024</v>
      </c>
      <c r="BC135">
        <v>2709.0275571761199</v>
      </c>
      <c r="BD135">
        <v>509134.63909567997</v>
      </c>
      <c r="BE135">
        <v>-13648.376650590002</v>
      </c>
      <c r="BF135">
        <v>-2565075.9077118849</v>
      </c>
      <c r="BG135">
        <v>-434.72475641033981</v>
      </c>
      <c r="BH135">
        <v>-81702.170719759262</v>
      </c>
      <c r="BI135">
        <v>1.6177925063902483</v>
      </c>
      <c r="BJ135">
        <v>4.347915035711476</v>
      </c>
      <c r="BK135">
        <v>2.7301225293212275</v>
      </c>
      <c r="BL135">
        <v>33.301899832156892</v>
      </c>
      <c r="BM135">
        <v>15.294460843682439</v>
      </c>
      <c r="BN135">
        <f t="shared" ref="BN135:BN198" si="13">IF(BL135=-999,-999,BM135-BL135)</f>
        <v>-18.007438988474455</v>
      </c>
      <c r="BO135">
        <v>0.65105798703311935</v>
      </c>
      <c r="BP135">
        <v>1.2754790123529878E-2</v>
      </c>
      <c r="BQ135">
        <v>0.15281032718558687</v>
      </c>
      <c r="BR135">
        <v>0.39880952380952384</v>
      </c>
      <c r="BS135">
        <v>0.13793103448275862</v>
      </c>
      <c r="BT135">
        <v>0.22222222222222221</v>
      </c>
      <c r="BU135">
        <v>0.51569349947112741</v>
      </c>
      <c r="BV135">
        <v>0.83328567319562497</v>
      </c>
      <c r="BW135">
        <v>0.59762582367916806</v>
      </c>
      <c r="BX135">
        <v>0.284878792854101</v>
      </c>
      <c r="BY135">
        <f t="shared" ref="BY135:BY198" si="14">IF(I135=-999,-999,CC135)</f>
        <v>1.9475749651951698E-2</v>
      </c>
      <c r="BZ135">
        <v>0</v>
      </c>
      <c r="CA135">
        <f t="shared" ref="CA135:CA198" si="15">IF(I135=-999,-999,CD135)</f>
        <v>4.5333861400452427E-4</v>
      </c>
      <c r="CC135">
        <v>1.9475749651951698E-2</v>
      </c>
      <c r="CD135">
        <v>4.5333861400452427E-4</v>
      </c>
    </row>
    <row r="136" spans="1:82" x14ac:dyDescent="0.3">
      <c r="A136">
        <v>0</v>
      </c>
      <c r="B136" t="s">
        <v>88</v>
      </c>
      <c r="C136" t="s">
        <v>54</v>
      </c>
      <c r="D136">
        <v>5095</v>
      </c>
      <c r="E136" s="2">
        <f>BO136</f>
        <v>0.59473304453889608</v>
      </c>
      <c r="F136" s="2" t="s">
        <v>1939</v>
      </c>
      <c r="G136" s="3">
        <v>-210</v>
      </c>
      <c r="H136" s="1">
        <v>0.37610962720432778</v>
      </c>
      <c r="I136" s="1">
        <f t="shared" ref="I136:I199" si="16">BN136</f>
        <v>-17.908715879033462</v>
      </c>
      <c r="J136" s="1">
        <v>2.7362885446899998</v>
      </c>
      <c r="K136" s="1">
        <v>185.37071048000001</v>
      </c>
      <c r="L136" s="2">
        <v>0.11745560974999991</v>
      </c>
      <c r="M136" s="2">
        <v>2.3946635238472924E-3</v>
      </c>
      <c r="N136" s="7">
        <v>0</v>
      </c>
      <c r="O136" s="2">
        <v>1.4269042783346952E-3</v>
      </c>
      <c r="P136" s="3">
        <v>-1101.9095417819992</v>
      </c>
      <c r="Q136" s="3">
        <v>-35.097753337331987</v>
      </c>
      <c r="R136" s="3">
        <v>-1698.3711216973898</v>
      </c>
      <c r="S136" s="3">
        <v>-1.6048266014916979</v>
      </c>
      <c r="T136" s="3">
        <v>-458.91152256106125</v>
      </c>
      <c r="V136">
        <v>5095</v>
      </c>
      <c r="W136" s="2">
        <v>0.56876217403081886</v>
      </c>
      <c r="X136" s="2">
        <v>1.0089778831089044E-2</v>
      </c>
      <c r="Y136" s="2">
        <v>0.60693502893239915</v>
      </c>
      <c r="Z136" s="2">
        <v>0.78032208417822146</v>
      </c>
      <c r="AA136" s="2">
        <v>0.53430058550829551</v>
      </c>
      <c r="AB136" s="2">
        <v>0.28992465288700514</v>
      </c>
      <c r="AC136" s="2">
        <v>2.3946635238472924E-3</v>
      </c>
      <c r="AD136" s="2">
        <v>0</v>
      </c>
      <c r="AE136" s="2">
        <v>1.4269042783346952E-3</v>
      </c>
      <c r="AF136">
        <v>17518.490121857885</v>
      </c>
      <c r="AG136">
        <v>20.921909277771309</v>
      </c>
      <c r="AH136">
        <v>3932.2081099727288</v>
      </c>
      <c r="AI136">
        <v>1205.805463175873</v>
      </c>
      <c r="AJ136">
        <v>0.20227177864434787</v>
      </c>
      <c r="AK136">
        <v>15820.119000160495</v>
      </c>
      <c r="AL136">
        <v>19.317082676279611</v>
      </c>
      <c r="AM136">
        <v>3630.5859160465602</v>
      </c>
      <c r="AN136">
        <v>1048.5161345409804</v>
      </c>
      <c r="AO136">
        <v>0.18626432389344841</v>
      </c>
      <c r="AP136">
        <v>-1698.3711216973898</v>
      </c>
      <c r="AQ136">
        <v>-1.6048266014916983</v>
      </c>
      <c r="AR136">
        <v>-301.62219392616862</v>
      </c>
      <c r="AS136">
        <v>-157.28932863489263</v>
      </c>
      <c r="AT136">
        <v>-1.6007454750899458E-2</v>
      </c>
      <c r="AU136" s="3">
        <v>-207092.87928250892</v>
      </c>
      <c r="AV136" s="3">
        <v>-6596.2717622181735</v>
      </c>
      <c r="AW136">
        <v>16282.408928388</v>
      </c>
      <c r="AX136">
        <v>3060115.9340012409</v>
      </c>
      <c r="AY136">
        <v>518.62330857208804</v>
      </c>
      <c r="AZ136">
        <v>97470.064613038223</v>
      </c>
      <c r="BA136">
        <v>15180.499386606001</v>
      </c>
      <c r="BB136">
        <v>2853023.0547187319</v>
      </c>
      <c r="BC136">
        <v>483.52555523475604</v>
      </c>
      <c r="BD136">
        <v>90873.792850820042</v>
      </c>
      <c r="BE136">
        <v>-1101.9095417819992</v>
      </c>
      <c r="BF136">
        <v>-207092.87928250892</v>
      </c>
      <c r="BG136">
        <v>-35.097753337331987</v>
      </c>
      <c r="BH136">
        <v>-6596.2717622181735</v>
      </c>
      <c r="BI136">
        <v>0.33138936880532593</v>
      </c>
      <c r="BJ136">
        <v>0.70749899600965371</v>
      </c>
      <c r="BK136">
        <v>0.37610962720432778</v>
      </c>
      <c r="BL136">
        <v>39.706485986201692</v>
      </c>
      <c r="BM136">
        <v>21.79777010716823</v>
      </c>
      <c r="BN136">
        <f t="shared" si="13"/>
        <v>-17.908715879033462</v>
      </c>
      <c r="BO136">
        <v>0.59473304453889608</v>
      </c>
      <c r="BP136">
        <v>2.3866650178169251E-3</v>
      </c>
      <c r="BQ136">
        <v>0.18771498109216467</v>
      </c>
      <c r="BR136">
        <v>0.13095238095238096</v>
      </c>
      <c r="BS136">
        <v>0.10344827586206896</v>
      </c>
      <c r="BT136">
        <v>0.16666666666666666</v>
      </c>
      <c r="BU136">
        <v>0.51286628646105514</v>
      </c>
      <c r="BV136">
        <v>0.78032208417822146</v>
      </c>
      <c r="BW136">
        <v>0.55425371940694557</v>
      </c>
      <c r="BX136">
        <v>0.28992465288700514</v>
      </c>
      <c r="BY136">
        <f t="shared" si="14"/>
        <v>0.15744230733658196</v>
      </c>
      <c r="BZ136">
        <v>0</v>
      </c>
      <c r="CA136">
        <f t="shared" si="15"/>
        <v>1.1318270155820467E-3</v>
      </c>
      <c r="CC136">
        <v>0.15744230733658196</v>
      </c>
      <c r="CD136">
        <v>1.1318270155820467E-3</v>
      </c>
    </row>
    <row r="137" spans="1:82" x14ac:dyDescent="0.3">
      <c r="A137">
        <v>1</v>
      </c>
      <c r="B137" t="s">
        <v>88</v>
      </c>
      <c r="C137" t="s">
        <v>55</v>
      </c>
      <c r="D137">
        <v>5097</v>
      </c>
      <c r="E137" s="2">
        <v>0</v>
      </c>
      <c r="F137" s="2" t="s">
        <v>1954</v>
      </c>
      <c r="G137" s="3">
        <v>-999</v>
      </c>
      <c r="H137" s="1">
        <v>0.37429545342016296</v>
      </c>
      <c r="I137" s="1">
        <f t="shared" si="16"/>
        <v>-999</v>
      </c>
      <c r="J137" s="1">
        <v>-999</v>
      </c>
      <c r="K137" s="1">
        <v>-999</v>
      </c>
      <c r="L137" s="1">
        <v>-999</v>
      </c>
      <c r="M137" s="1">
        <v>-999</v>
      </c>
      <c r="N137" s="1">
        <v>-999</v>
      </c>
      <c r="O137" s="1">
        <v>-999</v>
      </c>
      <c r="P137" s="1">
        <v>-999</v>
      </c>
      <c r="Q137" s="1">
        <v>-999</v>
      </c>
      <c r="R137" s="1">
        <v>-999</v>
      </c>
      <c r="S137" s="1">
        <v>-999</v>
      </c>
      <c r="T137" s="1">
        <v>-999</v>
      </c>
      <c r="V137">
        <v>5097</v>
      </c>
      <c r="W137" s="2">
        <v>-999</v>
      </c>
      <c r="X137" s="2">
        <v>1.004111054152825E-2</v>
      </c>
      <c r="Y137" s="2">
        <v>-999</v>
      </c>
      <c r="Z137" s="2">
        <v>-999</v>
      </c>
      <c r="AA137" s="2">
        <v>-999</v>
      </c>
      <c r="AB137" s="2">
        <v>-999</v>
      </c>
      <c r="AC137" s="2">
        <v>-999</v>
      </c>
      <c r="AD137" s="2">
        <v>-999</v>
      </c>
      <c r="AE137" s="2">
        <v>-999</v>
      </c>
      <c r="AF137" s="2">
        <v>-999</v>
      </c>
      <c r="AG137" s="2">
        <v>-999</v>
      </c>
      <c r="AH137" s="2">
        <v>-999</v>
      </c>
      <c r="AI137" s="2">
        <v>-999</v>
      </c>
      <c r="AJ137" s="2">
        <v>-999</v>
      </c>
      <c r="AK137" s="2">
        <v>-999</v>
      </c>
      <c r="AL137" s="2">
        <v>-999</v>
      </c>
      <c r="AM137" s="2">
        <v>-999</v>
      </c>
      <c r="AN137" s="2">
        <v>-999</v>
      </c>
      <c r="AO137" s="2">
        <v>-999</v>
      </c>
      <c r="AP137" s="2">
        <v>-999</v>
      </c>
      <c r="AQ137" s="2">
        <v>-999</v>
      </c>
      <c r="AR137" s="2">
        <v>-999</v>
      </c>
      <c r="AS137" s="2">
        <v>-999</v>
      </c>
      <c r="AT137" s="2">
        <v>-999</v>
      </c>
      <c r="AU137" s="2">
        <v>-999</v>
      </c>
      <c r="AV137" s="2">
        <v>-999</v>
      </c>
      <c r="AW137" s="2">
        <v>-999</v>
      </c>
      <c r="AX137" s="2">
        <v>-999</v>
      </c>
      <c r="AY137" s="2">
        <v>-999</v>
      </c>
      <c r="AZ137" s="2">
        <v>-999</v>
      </c>
      <c r="BA137" s="2">
        <v>-999</v>
      </c>
      <c r="BB137" s="2">
        <v>-999</v>
      </c>
      <c r="BC137" s="2">
        <v>-999</v>
      </c>
      <c r="BD137" s="2">
        <v>-999</v>
      </c>
      <c r="BE137" s="2">
        <v>-999</v>
      </c>
      <c r="BF137" s="2">
        <v>-999</v>
      </c>
      <c r="BG137" s="2">
        <v>-999</v>
      </c>
      <c r="BH137" s="2">
        <v>-999</v>
      </c>
      <c r="BI137">
        <v>0</v>
      </c>
      <c r="BJ137">
        <v>0.37429545342016296</v>
      </c>
      <c r="BK137">
        <v>0.37429545342016296</v>
      </c>
      <c r="BL137">
        <v>-999</v>
      </c>
      <c r="BM137">
        <v>46.239881851080369</v>
      </c>
      <c r="BN137">
        <f t="shared" si="13"/>
        <v>-999</v>
      </c>
      <c r="BO137" t="s">
        <v>3748</v>
      </c>
      <c r="BP137" t="s">
        <v>3748</v>
      </c>
      <c r="BQ137">
        <v>0.10610437007731346</v>
      </c>
      <c r="BR137">
        <v>8.3333333333333329E-2</v>
      </c>
      <c r="BS137">
        <v>0.17241379310344829</v>
      </c>
      <c r="BT137">
        <v>0.27777777777777779</v>
      </c>
      <c r="BU137" t="s">
        <v>3748</v>
      </c>
      <c r="BY137">
        <f t="shared" si="14"/>
        <v>-999</v>
      </c>
      <c r="CA137">
        <f t="shared" si="15"/>
        <v>-999</v>
      </c>
    </row>
    <row r="138" spans="1:82" x14ac:dyDescent="0.3">
      <c r="A138">
        <v>0</v>
      </c>
      <c r="B138" t="s">
        <v>88</v>
      </c>
      <c r="C138" t="s">
        <v>124</v>
      </c>
      <c r="D138">
        <v>5099</v>
      </c>
      <c r="E138" s="2">
        <f>BO138</f>
        <v>0.66394450646039471</v>
      </c>
      <c r="F138" s="2" t="s">
        <v>1940</v>
      </c>
      <c r="G138" s="3">
        <v>262</v>
      </c>
      <c r="H138" s="1">
        <v>0.37485078287242246</v>
      </c>
      <c r="I138" s="1">
        <f t="shared" si="16"/>
        <v>-25.90161500035909</v>
      </c>
      <c r="J138" s="1">
        <v>2.6332512544100002</v>
      </c>
      <c r="K138" s="1">
        <v>130.03382440799999</v>
      </c>
      <c r="L138" s="2">
        <v>0.18010555538999995</v>
      </c>
      <c r="M138" s="2">
        <v>9.4079738754621135E-5</v>
      </c>
      <c r="N138" s="7">
        <v>0</v>
      </c>
      <c r="O138" s="2">
        <v>1.5942971094487758E-2</v>
      </c>
      <c r="P138" s="3">
        <v>-744.12358131900055</v>
      </c>
      <c r="Q138" s="3">
        <v>-23.701642393794057</v>
      </c>
      <c r="R138" s="3">
        <v>277.23656196676166</v>
      </c>
      <c r="S138" s="3">
        <v>0.58047832238375308</v>
      </c>
      <c r="T138" s="3">
        <v>102.54364285763768</v>
      </c>
      <c r="V138">
        <v>5099</v>
      </c>
      <c r="W138" s="2">
        <v>0.60834382499474859</v>
      </c>
      <c r="X138" s="2">
        <v>1.0056008196218285E-2</v>
      </c>
      <c r="Y138" s="2">
        <v>0.78386382265735632</v>
      </c>
      <c r="Z138" s="2">
        <v>0.75093838732527329</v>
      </c>
      <c r="AA138" s="2">
        <v>0.37480111252296949</v>
      </c>
      <c r="AB138" s="2">
        <v>0.44456829895659411</v>
      </c>
      <c r="AC138" s="2">
        <v>9.4079738754621135E-5</v>
      </c>
      <c r="AD138" s="2">
        <v>0</v>
      </c>
      <c r="AE138" s="2">
        <v>1.5942971094487758E-2</v>
      </c>
      <c r="AF138">
        <v>38018.598652175366</v>
      </c>
      <c r="AG138">
        <v>45.849850829617246</v>
      </c>
      <c r="AH138">
        <v>8617.3375899690418</v>
      </c>
      <c r="AI138">
        <v>3535.2588586794172</v>
      </c>
      <c r="AJ138">
        <v>0.44275638490158908</v>
      </c>
      <c r="AK138">
        <v>38295.835214142127</v>
      </c>
      <c r="AL138">
        <v>46.430329152000994</v>
      </c>
      <c r="AM138">
        <v>8726.4366944836529</v>
      </c>
      <c r="AN138">
        <v>3528.7033970224452</v>
      </c>
      <c r="AO138">
        <v>0.44807864384500662</v>
      </c>
      <c r="AP138">
        <v>277.23656196676166</v>
      </c>
      <c r="AQ138">
        <v>0.58047832238374752</v>
      </c>
      <c r="AR138">
        <v>109.0991045146111</v>
      </c>
      <c r="AS138">
        <v>-6.5554616569720565</v>
      </c>
      <c r="AT138">
        <v>5.3222589434175349E-3</v>
      </c>
      <c r="AU138" s="3">
        <v>-139850.58587309296</v>
      </c>
      <c r="AV138" s="3">
        <v>-4454.4866714896552</v>
      </c>
      <c r="AW138">
        <v>18918.977850349002</v>
      </c>
      <c r="AX138">
        <v>3555632.6971945912</v>
      </c>
      <c r="AY138">
        <v>602.60265730357401</v>
      </c>
      <c r="AZ138">
        <v>113253.14341363369</v>
      </c>
      <c r="BA138">
        <v>18174.854269030002</v>
      </c>
      <c r="BB138">
        <v>3415782.1113214986</v>
      </c>
      <c r="BC138">
        <v>578.90101490977997</v>
      </c>
      <c r="BD138">
        <v>108798.65674214404</v>
      </c>
      <c r="BE138">
        <v>-744.12358131900055</v>
      </c>
      <c r="BF138">
        <v>-139850.58587309296</v>
      </c>
      <c r="BG138">
        <v>-23.701642393794057</v>
      </c>
      <c r="BH138">
        <v>-4454.4866714896552</v>
      </c>
      <c r="BI138">
        <v>0.30251197478227032</v>
      </c>
      <c r="BJ138">
        <v>0.67736275765469278</v>
      </c>
      <c r="BK138">
        <v>0.37485078287242246</v>
      </c>
      <c r="BL138">
        <v>50.593398360777535</v>
      </c>
      <c r="BM138">
        <v>24.691783360418444</v>
      </c>
      <c r="BN138">
        <f t="shared" si="13"/>
        <v>-25.90161500035909</v>
      </c>
      <c r="BO138">
        <v>0.66394450646039471</v>
      </c>
      <c r="BP138">
        <v>2.4322330123388771E-3</v>
      </c>
      <c r="BQ138">
        <v>0.19961476204176123</v>
      </c>
      <c r="BR138">
        <v>0.14285714285714285</v>
      </c>
      <c r="BS138">
        <v>0.20689655172413793</v>
      </c>
      <c r="BT138">
        <v>0.33333333333333331</v>
      </c>
      <c r="BU138">
        <v>0.74176536097322199</v>
      </c>
      <c r="BV138">
        <v>0.75093838732527329</v>
      </c>
      <c r="BW138">
        <v>0.38879783456739575</v>
      </c>
      <c r="BX138">
        <v>0.44456829895659411</v>
      </c>
      <c r="BY138">
        <f t="shared" si="14"/>
        <v>9.5866865927648533E-3</v>
      </c>
      <c r="BZ138">
        <v>0</v>
      </c>
      <c r="CA138">
        <f t="shared" si="15"/>
        <v>8.5368143353335649E-3</v>
      </c>
      <c r="CC138">
        <v>9.5866865927648533E-3</v>
      </c>
      <c r="CD138">
        <v>8.5368143353335649E-3</v>
      </c>
    </row>
    <row r="139" spans="1:82" x14ac:dyDescent="0.3">
      <c r="A139">
        <v>1</v>
      </c>
      <c r="B139" t="s">
        <v>88</v>
      </c>
      <c r="C139" t="s">
        <v>125</v>
      </c>
      <c r="D139">
        <v>5101</v>
      </c>
      <c r="E139" s="2">
        <v>0</v>
      </c>
      <c r="F139" s="2" t="s">
        <v>1954</v>
      </c>
      <c r="G139" s="3">
        <v>-999</v>
      </c>
      <c r="H139" s="1">
        <v>0.37435777448407753</v>
      </c>
      <c r="I139" s="1">
        <f t="shared" si="16"/>
        <v>-999</v>
      </c>
      <c r="J139" s="1">
        <v>-999</v>
      </c>
      <c r="K139" s="1">
        <v>-999</v>
      </c>
      <c r="L139" s="1">
        <v>-999</v>
      </c>
      <c r="M139" s="1">
        <v>-999</v>
      </c>
      <c r="N139" s="1">
        <v>-999</v>
      </c>
      <c r="O139" s="1">
        <v>-999</v>
      </c>
      <c r="P139" s="1">
        <v>-999</v>
      </c>
      <c r="Q139" s="1">
        <v>-999</v>
      </c>
      <c r="R139" s="1">
        <v>-999</v>
      </c>
      <c r="S139" s="1">
        <v>-999</v>
      </c>
      <c r="T139" s="1">
        <v>-999</v>
      </c>
      <c r="V139">
        <v>5101</v>
      </c>
      <c r="W139" s="2">
        <v>-999</v>
      </c>
      <c r="X139" s="2">
        <v>1.0042782409797323E-2</v>
      </c>
      <c r="Y139" s="2">
        <v>-999</v>
      </c>
      <c r="Z139" s="2">
        <v>-999</v>
      </c>
      <c r="AA139" s="2">
        <v>-999</v>
      </c>
      <c r="AB139" s="2">
        <v>-999</v>
      </c>
      <c r="AC139" s="2">
        <v>-999</v>
      </c>
      <c r="AD139" s="2">
        <v>-999</v>
      </c>
      <c r="AE139" s="2">
        <v>-999</v>
      </c>
      <c r="AF139" s="2">
        <v>-999</v>
      </c>
      <c r="AG139" s="2">
        <v>-999</v>
      </c>
      <c r="AH139" s="2">
        <v>-999</v>
      </c>
      <c r="AI139" s="2">
        <v>-999</v>
      </c>
      <c r="AJ139" s="2">
        <v>-999</v>
      </c>
      <c r="AK139" s="2">
        <v>-999</v>
      </c>
      <c r="AL139" s="2">
        <v>-999</v>
      </c>
      <c r="AM139" s="2">
        <v>-999</v>
      </c>
      <c r="AN139" s="2">
        <v>-999</v>
      </c>
      <c r="AO139" s="2">
        <v>-999</v>
      </c>
      <c r="AP139" s="2">
        <v>-999</v>
      </c>
      <c r="AQ139" s="2">
        <v>-999</v>
      </c>
      <c r="AR139" s="2">
        <v>-999</v>
      </c>
      <c r="AS139" s="2">
        <v>-999</v>
      </c>
      <c r="AT139" s="2">
        <v>-999</v>
      </c>
      <c r="AU139" s="2">
        <v>-999</v>
      </c>
      <c r="AV139" s="2">
        <v>-999</v>
      </c>
      <c r="AW139" s="2">
        <v>-999</v>
      </c>
      <c r="AX139" s="2">
        <v>-999</v>
      </c>
      <c r="AY139" s="2">
        <v>-999</v>
      </c>
      <c r="AZ139" s="2">
        <v>-999</v>
      </c>
      <c r="BA139" s="2">
        <v>-999</v>
      </c>
      <c r="BB139" s="2">
        <v>-999</v>
      </c>
      <c r="BC139" s="2">
        <v>-999</v>
      </c>
      <c r="BD139" s="2">
        <v>-999</v>
      </c>
      <c r="BE139" s="2">
        <v>-999</v>
      </c>
      <c r="BF139" s="2">
        <v>-999</v>
      </c>
      <c r="BG139" s="2">
        <v>-999</v>
      </c>
      <c r="BH139" s="2">
        <v>-999</v>
      </c>
      <c r="BI139">
        <v>0</v>
      </c>
      <c r="BJ139">
        <v>0.37435777448407753</v>
      </c>
      <c r="BK139">
        <v>0.37435777448407753</v>
      </c>
      <c r="BL139">
        <v>-999</v>
      </c>
      <c r="BM139">
        <v>35.227085554638762</v>
      </c>
      <c r="BN139">
        <f t="shared" si="13"/>
        <v>-999</v>
      </c>
      <c r="BO139" t="s">
        <v>3748</v>
      </c>
      <c r="BP139" t="s">
        <v>3748</v>
      </c>
      <c r="BQ139">
        <v>5.4995874739284981E-2</v>
      </c>
      <c r="BR139">
        <v>7.1428571428571425E-2</v>
      </c>
      <c r="BS139">
        <v>0.27586206896551724</v>
      </c>
      <c r="BT139">
        <v>0.22222222222222221</v>
      </c>
      <c r="BU139" t="s">
        <v>3748</v>
      </c>
      <c r="BY139">
        <f t="shared" si="14"/>
        <v>-999</v>
      </c>
      <c r="CA139">
        <f t="shared" si="15"/>
        <v>-999</v>
      </c>
    </row>
    <row r="140" spans="1:82" x14ac:dyDescent="0.3">
      <c r="A140">
        <v>0</v>
      </c>
      <c r="B140" t="s">
        <v>88</v>
      </c>
      <c r="C140" t="s">
        <v>126</v>
      </c>
      <c r="D140">
        <v>5103</v>
      </c>
      <c r="E140" s="2">
        <f>BO140</f>
        <v>0.58253668229491085</v>
      </c>
      <c r="F140" s="2" t="s">
        <v>1938</v>
      </c>
      <c r="G140" s="3">
        <v>1076</v>
      </c>
      <c r="H140" s="1">
        <v>2.7210497668003235</v>
      </c>
      <c r="I140" s="1">
        <f t="shared" si="16"/>
        <v>-13.737562513182553</v>
      </c>
      <c r="J140" s="1">
        <v>2.6791869270199999</v>
      </c>
      <c r="K140" s="1">
        <v>104.451578802</v>
      </c>
      <c r="L140" s="2">
        <v>0.15844527522000007</v>
      </c>
      <c r="M140" s="2">
        <v>8.7466780661660751E-3</v>
      </c>
      <c r="N140" s="7">
        <v>0</v>
      </c>
      <c r="O140" s="2">
        <v>2.8567199879587616E-2</v>
      </c>
      <c r="P140" s="3">
        <v>198243.37928511002</v>
      </c>
      <c r="Q140" s="3">
        <v>6314.3996517678606</v>
      </c>
      <c r="R140" s="3">
        <v>124959.15017708117</v>
      </c>
      <c r="S140" s="3">
        <v>147.26172682906105</v>
      </c>
      <c r="T140" s="3">
        <v>33518.962654335075</v>
      </c>
      <c r="V140">
        <v>5103</v>
      </c>
      <c r="W140" s="2">
        <v>0.48080284986402816</v>
      </c>
      <c r="X140" s="2">
        <v>7.2996776337465069E-2</v>
      </c>
      <c r="Y140" s="2">
        <v>0.31471973327831065</v>
      </c>
      <c r="Z140" s="2">
        <v>0.76403810952332984</v>
      </c>
      <c r="AA140" s="2">
        <v>0.30106449701068477</v>
      </c>
      <c r="AB140" s="2">
        <v>0.39110257498573453</v>
      </c>
      <c r="AC140" s="2">
        <v>8.7466780661660751E-3</v>
      </c>
      <c r="AD140" s="2">
        <v>0</v>
      </c>
      <c r="AE140" s="2">
        <v>2.8567199879587616E-2</v>
      </c>
      <c r="AF140">
        <v>239132.55329255917</v>
      </c>
      <c r="AG140">
        <v>287.49340684229867</v>
      </c>
      <c r="AH140">
        <v>54033.496223505281</v>
      </c>
      <c r="AI140">
        <v>10819.177542409348</v>
      </c>
      <c r="AJ140">
        <v>2.7772577979277884</v>
      </c>
      <c r="AK140">
        <v>364091.70346964034</v>
      </c>
      <c r="AL140">
        <v>434.75513367135977</v>
      </c>
      <c r="AM140">
        <v>81710.882108217746</v>
      </c>
      <c r="AN140">
        <v>16660.75431203195</v>
      </c>
      <c r="AO140">
        <v>4.2032691111438707</v>
      </c>
      <c r="AP140">
        <v>124959.15017708117</v>
      </c>
      <c r="AQ140">
        <v>147.2617268290611</v>
      </c>
      <c r="AR140">
        <v>27677.385884712465</v>
      </c>
      <c r="AS140">
        <v>5841.5767696226012</v>
      </c>
      <c r="AT140">
        <v>1.4260113132160823</v>
      </c>
      <c r="AU140" s="3">
        <v>37257860.702843577</v>
      </c>
      <c r="AV140" s="3">
        <v>1186728.2705532517</v>
      </c>
      <c r="AW140">
        <v>160201.81446393998</v>
      </c>
      <c r="AX140">
        <v>30108329.01035288</v>
      </c>
      <c r="AY140">
        <v>5102.7090292324392</v>
      </c>
      <c r="AZ140">
        <v>959003.13495394459</v>
      </c>
      <c r="BA140">
        <v>358445.19374905003</v>
      </c>
      <c r="BB140">
        <v>67366189.713196456</v>
      </c>
      <c r="BC140">
        <v>11417.1086810003</v>
      </c>
      <c r="BD140">
        <v>2145731.4055071962</v>
      </c>
      <c r="BE140">
        <v>198243.37928511002</v>
      </c>
      <c r="BF140">
        <v>37257860.702843577</v>
      </c>
      <c r="BG140">
        <v>6314.3996517678606</v>
      </c>
      <c r="BH140">
        <v>1186728.2705532517</v>
      </c>
      <c r="BI140">
        <v>1.6019544944023425</v>
      </c>
      <c r="BJ140">
        <v>4.3230042612026658</v>
      </c>
      <c r="BK140">
        <v>2.7210497668003235</v>
      </c>
      <c r="BL140">
        <v>67.87439888448975</v>
      </c>
      <c r="BM140">
        <v>54.136836371307197</v>
      </c>
      <c r="BN140">
        <f t="shared" si="13"/>
        <v>-13.737562513182553</v>
      </c>
      <c r="BO140">
        <v>0.58253668229491085</v>
      </c>
      <c r="BP140">
        <v>1.1300672254252752E-2</v>
      </c>
      <c r="BQ140">
        <v>0.21093508411153544</v>
      </c>
      <c r="BR140">
        <v>0.14880952380952384</v>
      </c>
      <c r="BS140">
        <v>0.13793103448275862</v>
      </c>
      <c r="BT140">
        <v>0.27777777777777779</v>
      </c>
      <c r="BU140">
        <v>0.39341361595953722</v>
      </c>
      <c r="BV140">
        <v>0.76403810952332984</v>
      </c>
      <c r="BW140">
        <v>0.31230756951315847</v>
      </c>
      <c r="BX140">
        <v>0.39110257498573453</v>
      </c>
      <c r="BY140">
        <f t="shared" si="14"/>
        <v>0.17087640131642101</v>
      </c>
      <c r="BZ140">
        <v>0</v>
      </c>
      <c r="CA140">
        <f t="shared" si="15"/>
        <v>1.7234345451301217E-2</v>
      </c>
      <c r="CC140">
        <v>0.17087640131642101</v>
      </c>
      <c r="CD140">
        <v>1.7234345451301217E-2</v>
      </c>
    </row>
    <row r="141" spans="1:82" x14ac:dyDescent="0.3">
      <c r="A141">
        <v>1</v>
      </c>
      <c r="B141" t="s">
        <v>88</v>
      </c>
      <c r="C141" t="s">
        <v>57</v>
      </c>
      <c r="D141">
        <v>5105</v>
      </c>
      <c r="E141" s="2">
        <v>0</v>
      </c>
      <c r="F141" s="2" t="s">
        <v>1954</v>
      </c>
      <c r="G141" s="3">
        <v>-999</v>
      </c>
      <c r="H141" s="1">
        <v>0.37592509535268087</v>
      </c>
      <c r="I141" s="1">
        <f t="shared" si="16"/>
        <v>-999</v>
      </c>
      <c r="J141" s="1">
        <v>-999</v>
      </c>
      <c r="K141" s="1">
        <v>-999</v>
      </c>
      <c r="L141" s="1">
        <v>-999</v>
      </c>
      <c r="M141" s="1">
        <v>-999</v>
      </c>
      <c r="N141" s="1">
        <v>-999</v>
      </c>
      <c r="O141" s="1">
        <v>-999</v>
      </c>
      <c r="P141" s="1">
        <v>-999</v>
      </c>
      <c r="Q141" s="1">
        <v>-999</v>
      </c>
      <c r="R141" s="1">
        <v>-999</v>
      </c>
      <c r="S141" s="1">
        <v>-999</v>
      </c>
      <c r="T141" s="1">
        <v>-999</v>
      </c>
      <c r="V141">
        <v>5105</v>
      </c>
      <c r="W141" s="2">
        <v>-999</v>
      </c>
      <c r="X141" s="2">
        <v>1.008482845110476E-2</v>
      </c>
      <c r="Y141" s="2">
        <v>-999</v>
      </c>
      <c r="Z141" s="2">
        <v>-999</v>
      </c>
      <c r="AA141" s="2">
        <v>-999</v>
      </c>
      <c r="AB141" s="2">
        <v>-999</v>
      </c>
      <c r="AC141" s="2">
        <v>-999</v>
      </c>
      <c r="AD141" s="2">
        <v>-999</v>
      </c>
      <c r="AE141" s="2">
        <v>-999</v>
      </c>
      <c r="AF141" s="2">
        <v>-999</v>
      </c>
      <c r="AG141" s="2">
        <v>-999</v>
      </c>
      <c r="AH141" s="2">
        <v>-999</v>
      </c>
      <c r="AI141" s="2">
        <v>-999</v>
      </c>
      <c r="AJ141" s="2">
        <v>-999</v>
      </c>
      <c r="AK141" s="2">
        <v>-999</v>
      </c>
      <c r="AL141" s="2">
        <v>-999</v>
      </c>
      <c r="AM141" s="2">
        <v>-999</v>
      </c>
      <c r="AN141" s="2">
        <v>-999</v>
      </c>
      <c r="AO141" s="2">
        <v>-999</v>
      </c>
      <c r="AP141" s="2">
        <v>-999</v>
      </c>
      <c r="AQ141" s="2">
        <v>-999</v>
      </c>
      <c r="AR141" s="2">
        <v>-999</v>
      </c>
      <c r="AS141" s="2">
        <v>-999</v>
      </c>
      <c r="AT141" s="2">
        <v>-999</v>
      </c>
      <c r="AU141" s="2">
        <v>-999</v>
      </c>
      <c r="AV141" s="2">
        <v>-999</v>
      </c>
      <c r="AW141" s="2">
        <v>-999</v>
      </c>
      <c r="AX141" s="2">
        <v>-999</v>
      </c>
      <c r="AY141" s="2">
        <v>-999</v>
      </c>
      <c r="AZ141" s="2">
        <v>-999</v>
      </c>
      <c r="BA141" s="2">
        <v>-999</v>
      </c>
      <c r="BB141" s="2">
        <v>-999</v>
      </c>
      <c r="BC141" s="2">
        <v>-999</v>
      </c>
      <c r="BD141" s="2">
        <v>-999</v>
      </c>
      <c r="BE141" s="2">
        <v>-999</v>
      </c>
      <c r="BF141" s="2">
        <v>-999</v>
      </c>
      <c r="BG141" s="2">
        <v>-999</v>
      </c>
      <c r="BH141" s="2">
        <v>-999</v>
      </c>
      <c r="BI141">
        <v>0</v>
      </c>
      <c r="BJ141">
        <v>0.37592509535268087</v>
      </c>
      <c r="BK141">
        <v>0.37592509535268087</v>
      </c>
      <c r="BL141">
        <v>-999</v>
      </c>
      <c r="BM141">
        <v>46.010053139530015</v>
      </c>
      <c r="BN141">
        <f t="shared" si="13"/>
        <v>-999</v>
      </c>
      <c r="BO141" t="s">
        <v>3748</v>
      </c>
      <c r="BP141" t="s">
        <v>3748</v>
      </c>
      <c r="BQ141">
        <v>0.11580559047966781</v>
      </c>
      <c r="BR141">
        <v>0.125</v>
      </c>
      <c r="BS141">
        <v>0.20689655172413793</v>
      </c>
      <c r="BT141">
        <v>0.22222222222222221</v>
      </c>
      <c r="BU141" t="s">
        <v>3748</v>
      </c>
      <c r="BY141">
        <f t="shared" si="14"/>
        <v>-999</v>
      </c>
      <c r="CA141">
        <f t="shared" si="15"/>
        <v>-999</v>
      </c>
    </row>
    <row r="142" spans="1:82" x14ac:dyDescent="0.3">
      <c r="A142">
        <v>0</v>
      </c>
      <c r="B142" t="s">
        <v>88</v>
      </c>
      <c r="C142" t="s">
        <v>127</v>
      </c>
      <c r="D142">
        <v>5107</v>
      </c>
      <c r="E142" s="2">
        <f>BO142</f>
        <v>0.55414047214365525</v>
      </c>
      <c r="F142" s="2" t="s">
        <v>1938</v>
      </c>
      <c r="G142" s="3">
        <v>-711</v>
      </c>
      <c r="H142" s="1">
        <v>0.95968596267828565</v>
      </c>
      <c r="I142" s="1">
        <f t="shared" si="16"/>
        <v>-13.255776196006558</v>
      </c>
      <c r="J142" s="1">
        <v>2.6672947964499998</v>
      </c>
      <c r="K142" s="1">
        <v>200.366186102</v>
      </c>
      <c r="L142" s="2">
        <v>0.11607091976000006</v>
      </c>
      <c r="M142" s="2">
        <v>7.4961483867715811E-4</v>
      </c>
      <c r="N142" s="7">
        <v>0</v>
      </c>
      <c r="O142" s="2">
        <v>9.0160550612017505E-4</v>
      </c>
      <c r="P142" s="3">
        <v>38956.517572973986</v>
      </c>
      <c r="Q142" s="3">
        <v>1240.8334739043237</v>
      </c>
      <c r="R142" s="3">
        <v>13540.821385641328</v>
      </c>
      <c r="S142" s="3">
        <v>16.353794845104058</v>
      </c>
      <c r="T142" s="3">
        <v>4623.3052121291548</v>
      </c>
      <c r="V142">
        <v>5107</v>
      </c>
      <c r="W142" s="2">
        <v>0.51658344946075463</v>
      </c>
      <c r="X142" s="2">
        <v>2.5745204085042515E-2</v>
      </c>
      <c r="Y142" s="2">
        <v>0.36916170569705214</v>
      </c>
      <c r="Z142" s="2">
        <v>0.76064676684870214</v>
      </c>
      <c r="AA142" s="2">
        <v>0.57752257772089166</v>
      </c>
      <c r="AB142" s="2">
        <v>0.28650671682110496</v>
      </c>
      <c r="AC142" s="2">
        <v>7.4961483867715811E-4</v>
      </c>
      <c r="AD142" s="2">
        <v>0</v>
      </c>
      <c r="AE142" s="2">
        <v>9.0160550612017505E-4</v>
      </c>
      <c r="AF142">
        <v>41618.71594635873</v>
      </c>
      <c r="AG142">
        <v>48.928744661713353</v>
      </c>
      <c r="AH142">
        <v>9196.0061586725878</v>
      </c>
      <c r="AI142">
        <v>4981.0021940596034</v>
      </c>
      <c r="AJ142">
        <v>0.47394128121027979</v>
      </c>
      <c r="AK142">
        <v>55159.537332000058</v>
      </c>
      <c r="AL142">
        <v>65.282539506817415</v>
      </c>
      <c r="AM142">
        <v>12269.651296168307</v>
      </c>
      <c r="AN142">
        <v>6530.6622686930414</v>
      </c>
      <c r="AO142">
        <v>0.63183695282006558</v>
      </c>
      <c r="AP142">
        <v>13540.821385641328</v>
      </c>
      <c r="AQ142">
        <v>16.353794845104062</v>
      </c>
      <c r="AR142">
        <v>3073.6451374957196</v>
      </c>
      <c r="AS142">
        <v>1549.6600746334379</v>
      </c>
      <c r="AT142">
        <v>0.15789567160978579</v>
      </c>
      <c r="AU142" s="3">
        <v>7321487.912664731</v>
      </c>
      <c r="AV142" s="3">
        <v>233202.24308557858</v>
      </c>
      <c r="AW142">
        <v>65645.276979366012</v>
      </c>
      <c r="AX142">
        <v>12337373.355502049</v>
      </c>
      <c r="AY142">
        <v>2090.9173138265164</v>
      </c>
      <c r="AZ142">
        <v>392966.99996055546</v>
      </c>
      <c r="BA142">
        <v>104601.79455234</v>
      </c>
      <c r="BB142">
        <v>19658861.26816678</v>
      </c>
      <c r="BC142">
        <v>3331.7507877308399</v>
      </c>
      <c r="BD142">
        <v>626169.24304613401</v>
      </c>
      <c r="BE142">
        <v>38956.517572973986</v>
      </c>
      <c r="BF142">
        <v>7321487.912664731</v>
      </c>
      <c r="BG142">
        <v>1240.8334739043237</v>
      </c>
      <c r="BH142">
        <v>233202.24308557858</v>
      </c>
      <c r="BI142">
        <v>0.84529436242694511</v>
      </c>
      <c r="BJ142">
        <v>1.8049803251052308</v>
      </c>
      <c r="BK142">
        <v>0.95968596267828565</v>
      </c>
      <c r="BL142">
        <v>53.608438625434609</v>
      </c>
      <c r="BM142">
        <v>40.352662429428051</v>
      </c>
      <c r="BN142">
        <f t="shared" si="13"/>
        <v>-13.255776196006558</v>
      </c>
      <c r="BO142">
        <v>0.55414047214365525</v>
      </c>
      <c r="BP142">
        <v>5.672293171631722E-3</v>
      </c>
      <c r="BQ142">
        <v>0.20516138492489486</v>
      </c>
      <c r="BR142">
        <v>0.16666666666666666</v>
      </c>
      <c r="BS142">
        <v>0.10344827586206896</v>
      </c>
      <c r="BT142">
        <v>0.16666666666666666</v>
      </c>
      <c r="BU142">
        <v>0.37961631407442092</v>
      </c>
      <c r="BV142">
        <v>0.76064676684870214</v>
      </c>
      <c r="BW142">
        <v>0.5990898109137881</v>
      </c>
      <c r="BX142">
        <v>0.28650671682110496</v>
      </c>
      <c r="BY142">
        <f t="shared" si="14"/>
        <v>1.551611007692315E-2</v>
      </c>
      <c r="BZ142">
        <v>0</v>
      </c>
      <c r="CA142">
        <f t="shared" si="15"/>
        <v>7.2034928513339098E-4</v>
      </c>
      <c r="CC142">
        <v>1.551611007692315E-2</v>
      </c>
      <c r="CD142">
        <v>7.2034928513339098E-4</v>
      </c>
    </row>
    <row r="143" spans="1:82" x14ac:dyDescent="0.3">
      <c r="A143">
        <v>1</v>
      </c>
      <c r="B143" t="s">
        <v>88</v>
      </c>
      <c r="C143" t="s">
        <v>59</v>
      </c>
      <c r="D143">
        <v>5109</v>
      </c>
      <c r="E143" s="2">
        <v>0</v>
      </c>
      <c r="F143" s="2" t="s">
        <v>1954</v>
      </c>
      <c r="G143" s="3">
        <v>-999</v>
      </c>
      <c r="H143" s="1">
        <v>0.37390200728947592</v>
      </c>
      <c r="I143" s="1">
        <f t="shared" si="16"/>
        <v>-999</v>
      </c>
      <c r="J143" s="1">
        <v>-999</v>
      </c>
      <c r="K143" s="1">
        <v>-999</v>
      </c>
      <c r="L143" s="1">
        <v>-999</v>
      </c>
      <c r="M143" s="1">
        <v>-999</v>
      </c>
      <c r="N143" s="1">
        <v>-999</v>
      </c>
      <c r="O143" s="1">
        <v>-999</v>
      </c>
      <c r="P143" s="1">
        <v>-999</v>
      </c>
      <c r="Q143" s="1">
        <v>-999</v>
      </c>
      <c r="R143" s="1">
        <v>-999</v>
      </c>
      <c r="S143" s="1">
        <v>-999</v>
      </c>
      <c r="T143" s="1">
        <v>-999</v>
      </c>
      <c r="V143">
        <v>5109</v>
      </c>
      <c r="W143" s="2">
        <v>-999</v>
      </c>
      <c r="X143" s="2">
        <v>1.0030555681579335E-2</v>
      </c>
      <c r="Y143" s="2">
        <v>-999</v>
      </c>
      <c r="Z143" s="2">
        <v>-999</v>
      </c>
      <c r="AA143" s="2">
        <v>-999</v>
      </c>
      <c r="AB143" s="2">
        <v>-999</v>
      </c>
      <c r="AC143" s="2">
        <v>-999</v>
      </c>
      <c r="AD143" s="2">
        <v>-999</v>
      </c>
      <c r="AE143" s="2">
        <v>-999</v>
      </c>
      <c r="AF143" s="2">
        <v>-999</v>
      </c>
      <c r="AG143" s="2">
        <v>-999</v>
      </c>
      <c r="AH143" s="2">
        <v>-999</v>
      </c>
      <c r="AI143" s="2">
        <v>-999</v>
      </c>
      <c r="AJ143" s="2">
        <v>-999</v>
      </c>
      <c r="AK143" s="2">
        <v>-999</v>
      </c>
      <c r="AL143" s="2">
        <v>-999</v>
      </c>
      <c r="AM143" s="2">
        <v>-999</v>
      </c>
      <c r="AN143" s="2">
        <v>-999</v>
      </c>
      <c r="AO143" s="2">
        <v>-999</v>
      </c>
      <c r="AP143" s="2">
        <v>-999</v>
      </c>
      <c r="AQ143" s="2">
        <v>-999</v>
      </c>
      <c r="AR143" s="2">
        <v>-999</v>
      </c>
      <c r="AS143" s="2">
        <v>-999</v>
      </c>
      <c r="AT143" s="2">
        <v>-999</v>
      </c>
      <c r="AU143" s="2">
        <v>-999</v>
      </c>
      <c r="AV143" s="2">
        <v>-999</v>
      </c>
      <c r="AW143" s="2">
        <v>-999</v>
      </c>
      <c r="AX143" s="2">
        <v>-999</v>
      </c>
      <c r="AY143" s="2">
        <v>-999</v>
      </c>
      <c r="AZ143" s="2">
        <v>-999</v>
      </c>
      <c r="BA143" s="2">
        <v>-999</v>
      </c>
      <c r="BB143" s="2">
        <v>-999</v>
      </c>
      <c r="BC143" s="2">
        <v>-999</v>
      </c>
      <c r="BD143" s="2">
        <v>-999</v>
      </c>
      <c r="BE143" s="2">
        <v>-999</v>
      </c>
      <c r="BF143" s="2">
        <v>-999</v>
      </c>
      <c r="BG143" s="2">
        <v>-999</v>
      </c>
      <c r="BH143" s="2">
        <v>-999</v>
      </c>
      <c r="BI143">
        <v>0</v>
      </c>
      <c r="BJ143">
        <v>0.37390200728947592</v>
      </c>
      <c r="BK143">
        <v>0.37390200728947592</v>
      </c>
      <c r="BL143">
        <v>-999</v>
      </c>
      <c r="BM143">
        <v>31.543487165943091</v>
      </c>
      <c r="BN143">
        <f t="shared" si="13"/>
        <v>-999</v>
      </c>
      <c r="BO143" t="s">
        <v>3748</v>
      </c>
      <c r="BP143" t="s">
        <v>3748</v>
      </c>
      <c r="BQ143">
        <v>0.14674130573400065</v>
      </c>
      <c r="BR143">
        <v>0.13690476190476192</v>
      </c>
      <c r="BS143">
        <v>0.20689655172413793</v>
      </c>
      <c r="BT143">
        <v>0.27777777777777779</v>
      </c>
      <c r="BU143" t="s">
        <v>3748</v>
      </c>
      <c r="BY143">
        <f t="shared" si="14"/>
        <v>-999</v>
      </c>
      <c r="CA143">
        <f t="shared" si="15"/>
        <v>-999</v>
      </c>
    </row>
    <row r="144" spans="1:82" x14ac:dyDescent="0.3">
      <c r="A144">
        <v>0</v>
      </c>
      <c r="B144" t="s">
        <v>88</v>
      </c>
      <c r="C144" t="s">
        <v>128</v>
      </c>
      <c r="D144">
        <v>5111</v>
      </c>
      <c r="E144" s="2">
        <f>BO144</f>
        <v>0.56656702441401507</v>
      </c>
      <c r="F144" s="2" t="s">
        <v>1939</v>
      </c>
      <c r="G144" s="3">
        <v>599</v>
      </c>
      <c r="H144" s="1">
        <v>0.38443660528365642</v>
      </c>
      <c r="I144" s="1">
        <f t="shared" si="16"/>
        <v>-13.93103394164129</v>
      </c>
      <c r="J144" s="1">
        <v>2.8131559725100002</v>
      </c>
      <c r="K144" s="1">
        <v>173.748252433</v>
      </c>
      <c r="L144" s="2">
        <v>0.10760976479000006</v>
      </c>
      <c r="M144" s="2">
        <v>1.2941711628157071E-4</v>
      </c>
      <c r="N144" s="7">
        <v>0</v>
      </c>
      <c r="O144" s="2">
        <v>3.4318922879598475E-4</v>
      </c>
      <c r="P144" s="3">
        <v>-12759.382643441</v>
      </c>
      <c r="Q144" s="3">
        <v>-406.40873662996614</v>
      </c>
      <c r="R144" s="3">
        <v>-18677.332549001712</v>
      </c>
      <c r="S144" s="3">
        <v>-22.219959487989868</v>
      </c>
      <c r="T144" s="3">
        <v>-5986.1793010303745</v>
      </c>
      <c r="V144">
        <v>5111</v>
      </c>
      <c r="W144" s="2">
        <v>0.55093092258963983</v>
      </c>
      <c r="X144" s="2">
        <v>1.0313164145036642E-2</v>
      </c>
      <c r="Y144" s="2">
        <v>0.57617471032543388</v>
      </c>
      <c r="Z144" s="2">
        <v>0.8022427809549999</v>
      </c>
      <c r="AA144" s="2">
        <v>0.50080076170399668</v>
      </c>
      <c r="AB144" s="2">
        <v>0.26562140173975857</v>
      </c>
      <c r="AC144" s="2">
        <v>1.2941711628157071E-4</v>
      </c>
      <c r="AD144" s="2">
        <v>0</v>
      </c>
      <c r="AE144" s="2">
        <v>3.4318922879598475E-4</v>
      </c>
      <c r="AF144">
        <v>31426.019903662651</v>
      </c>
      <c r="AG144">
        <v>37.510684532305717</v>
      </c>
      <c r="AH144">
        <v>7050.0170883196497</v>
      </c>
      <c r="AI144">
        <v>3028.8415636704467</v>
      </c>
      <c r="AJ144">
        <v>0.36267507048281966</v>
      </c>
      <c r="AK144">
        <v>12748.687354660939</v>
      </c>
      <c r="AL144">
        <v>15.290725044315852</v>
      </c>
      <c r="AM144">
        <v>2873.844457900585</v>
      </c>
      <c r="AN144">
        <v>1218.8348930591374</v>
      </c>
      <c r="AO144">
        <v>0.14775397533248893</v>
      </c>
      <c r="AP144">
        <v>-18677.332549001712</v>
      </c>
      <c r="AQ144">
        <v>-22.219959487989865</v>
      </c>
      <c r="AR144">
        <v>-4176.1726304190652</v>
      </c>
      <c r="AS144">
        <v>-1810.0066706113093</v>
      </c>
      <c r="AT144">
        <v>-0.21492109515033073</v>
      </c>
      <c r="AU144" s="3">
        <v>-2397998.3740083016</v>
      </c>
      <c r="AV144" s="3">
        <v>-76380.457962235829</v>
      </c>
      <c r="AW144">
        <v>21440.988425512001</v>
      </c>
      <c r="AX144">
        <v>4029619.3646907257</v>
      </c>
      <c r="AY144">
        <v>682.933121579312</v>
      </c>
      <c r="AZ144">
        <v>128350.4508696159</v>
      </c>
      <c r="BA144">
        <v>8681.6057820710012</v>
      </c>
      <c r="BB144">
        <v>1631620.990682424</v>
      </c>
      <c r="BC144">
        <v>276.52438494934586</v>
      </c>
      <c r="BD144">
        <v>51969.992907380059</v>
      </c>
      <c r="BE144">
        <v>-12759.382643441</v>
      </c>
      <c r="BF144">
        <v>-2397998.3740083016</v>
      </c>
      <c r="BG144">
        <v>-406.40873662996614</v>
      </c>
      <c r="BH144">
        <v>-76380.457962235829</v>
      </c>
      <c r="BI144">
        <v>0.51058996349418284</v>
      </c>
      <c r="BJ144">
        <v>0.89502656877783926</v>
      </c>
      <c r="BK144">
        <v>0.38443660528365642</v>
      </c>
      <c r="BL144">
        <v>27.61106104930408</v>
      </c>
      <c r="BM144">
        <v>13.68002710766279</v>
      </c>
      <c r="BN144">
        <f t="shared" si="13"/>
        <v>-13.93103394164129</v>
      </c>
      <c r="BO144">
        <v>0.56656702441401507</v>
      </c>
      <c r="BP144">
        <v>3.5031149953393772E-3</v>
      </c>
      <c r="BQ144">
        <v>0.15471067115158735</v>
      </c>
      <c r="BR144">
        <v>0.27380952380952384</v>
      </c>
      <c r="BS144">
        <v>0.10344827586206896</v>
      </c>
      <c r="BT144">
        <v>0.22222222222222221</v>
      </c>
      <c r="BU144">
        <v>0.39895421271254705</v>
      </c>
      <c r="BV144">
        <v>0.8022427809549999</v>
      </c>
      <c r="BW144">
        <v>0.51950286483817087</v>
      </c>
      <c r="BX144">
        <v>0.26562140173975857</v>
      </c>
      <c r="BY144">
        <f t="shared" si="14"/>
        <v>4.6660465295236568E-3</v>
      </c>
      <c r="BZ144">
        <v>0</v>
      </c>
      <c r="CA144">
        <f t="shared" si="15"/>
        <v>2.9623521881539766E-4</v>
      </c>
      <c r="CC144">
        <v>4.6660465295236568E-3</v>
      </c>
      <c r="CD144">
        <v>2.9623521881539766E-4</v>
      </c>
    </row>
    <row r="145" spans="1:82" x14ac:dyDescent="0.3">
      <c r="A145">
        <v>0</v>
      </c>
      <c r="B145" t="s">
        <v>88</v>
      </c>
      <c r="C145" t="s">
        <v>129</v>
      </c>
      <c r="D145">
        <v>5113</v>
      </c>
      <c r="E145" s="2">
        <f>BO145</f>
        <v>0.56540875926516865</v>
      </c>
      <c r="F145" s="2" t="s">
        <v>1938</v>
      </c>
      <c r="G145" s="3">
        <v>1555</v>
      </c>
      <c r="H145" s="1">
        <v>0.37401178746449837</v>
      </c>
      <c r="I145" s="1">
        <f t="shared" si="16"/>
        <v>-10.976133894990163</v>
      </c>
      <c r="J145" s="1">
        <v>2.77158010549</v>
      </c>
      <c r="K145" s="1">
        <v>130.66762666400001</v>
      </c>
      <c r="L145" s="2">
        <v>0.21665079261999987</v>
      </c>
      <c r="M145" s="2">
        <v>8.1296072984918526E-4</v>
      </c>
      <c r="N145" s="7">
        <v>0</v>
      </c>
      <c r="O145" s="2">
        <v>2.0139475967707009E-2</v>
      </c>
      <c r="P145" s="3">
        <v>13172.136648542002</v>
      </c>
      <c r="Q145" s="3">
        <v>419.55567629309229</v>
      </c>
      <c r="R145" s="3">
        <v>2003.3911320719781</v>
      </c>
      <c r="S145" s="3">
        <v>2.0247298700908498</v>
      </c>
      <c r="T145" s="3">
        <v>576.81524556396289</v>
      </c>
      <c r="V145">
        <v>5113</v>
      </c>
      <c r="W145" s="2">
        <v>0.52584988069297034</v>
      </c>
      <c r="X145" s="2">
        <v>1.0033500721019693E-2</v>
      </c>
      <c r="Y145" s="2">
        <v>0.32471497546111905</v>
      </c>
      <c r="Z145" s="2">
        <v>0.79038636790692396</v>
      </c>
      <c r="AA145" s="2">
        <v>0.37662794328604104</v>
      </c>
      <c r="AB145" s="2">
        <v>0.53477569936201397</v>
      </c>
      <c r="AC145" s="2">
        <v>8.1296072984918526E-4</v>
      </c>
      <c r="AD145" s="2">
        <v>0</v>
      </c>
      <c r="AE145" s="2">
        <v>2.0139475967707009E-2</v>
      </c>
      <c r="AF145">
        <v>34622.105027401893</v>
      </c>
      <c r="AG145">
        <v>41.125788967245327</v>
      </c>
      <c r="AH145">
        <v>7729.4647806280718</v>
      </c>
      <c r="AI145">
        <v>2731.3104902634927</v>
      </c>
      <c r="AJ145">
        <v>0.39786028868229728</v>
      </c>
      <c r="AK145">
        <v>36625.496159473871</v>
      </c>
      <c r="AL145">
        <v>43.150518837336172</v>
      </c>
      <c r="AM145">
        <v>8110.0064945783479</v>
      </c>
      <c r="AN145">
        <v>2927.5840218771805</v>
      </c>
      <c r="AO145">
        <v>0.41786270906604367</v>
      </c>
      <c r="AP145">
        <v>2003.3911320719781</v>
      </c>
      <c r="AQ145">
        <v>2.0247298700908445</v>
      </c>
      <c r="AR145">
        <v>380.54171395027606</v>
      </c>
      <c r="AS145">
        <v>196.27353161368774</v>
      </c>
      <c r="AT145">
        <v>2.0002420383746389E-2</v>
      </c>
      <c r="AU145" s="3">
        <v>2475571.3617269839</v>
      </c>
      <c r="AV145" s="3">
        <v>78851.293802523767</v>
      </c>
      <c r="AW145">
        <v>47704.352278098006</v>
      </c>
      <c r="AX145">
        <v>8965555.9671457391</v>
      </c>
      <c r="AY145">
        <v>1519.4673663195479</v>
      </c>
      <c r="AZ145">
        <v>285568.69682609581</v>
      </c>
      <c r="BA145">
        <v>60876.488926640006</v>
      </c>
      <c r="BB145">
        <v>11441127.328872724</v>
      </c>
      <c r="BC145">
        <v>1939.0230426126402</v>
      </c>
      <c r="BD145">
        <v>364419.99062861962</v>
      </c>
      <c r="BE145">
        <v>13172.136648542002</v>
      </c>
      <c r="BF145">
        <v>2475571.3617269839</v>
      </c>
      <c r="BG145">
        <v>419.55567629309229</v>
      </c>
      <c r="BH145">
        <v>78851.293802523767</v>
      </c>
      <c r="BI145">
        <v>0.55345892691739451</v>
      </c>
      <c r="BJ145">
        <v>0.92747071438189288</v>
      </c>
      <c r="BK145">
        <v>0.37401178746449837</v>
      </c>
      <c r="BL145">
        <v>50.176140869904046</v>
      </c>
      <c r="BM145">
        <v>39.200006974913883</v>
      </c>
      <c r="BN145">
        <f t="shared" si="13"/>
        <v>-10.976133894990163</v>
      </c>
      <c r="BO145">
        <v>0.56540875926516865</v>
      </c>
      <c r="BP145">
        <v>3.7894724606600347E-3</v>
      </c>
      <c r="BQ145">
        <v>9.9283054105257229E-2</v>
      </c>
      <c r="BR145">
        <v>0.24404761904761904</v>
      </c>
      <c r="BS145">
        <v>0.10344827586206896</v>
      </c>
      <c r="BT145">
        <v>0.22222222222222221</v>
      </c>
      <c r="BU145">
        <v>0.31433236578471735</v>
      </c>
      <c r="BV145">
        <v>0.79038636790692396</v>
      </c>
      <c r="BW145">
        <v>0.39069288722618367</v>
      </c>
      <c r="BX145">
        <v>0.53477569936201397</v>
      </c>
      <c r="BY145">
        <f t="shared" si="14"/>
        <v>3.15524617861851E-2</v>
      </c>
      <c r="BZ145">
        <v>0</v>
      </c>
      <c r="CA145">
        <f t="shared" si="15"/>
        <v>9.0069774374625881E-3</v>
      </c>
      <c r="CC145">
        <v>3.15524617861851E-2</v>
      </c>
      <c r="CD145">
        <v>9.0069774374625881E-3</v>
      </c>
    </row>
    <row r="146" spans="1:82" x14ac:dyDescent="0.3">
      <c r="A146">
        <v>0</v>
      </c>
      <c r="B146" t="s">
        <v>88</v>
      </c>
      <c r="C146" t="s">
        <v>130</v>
      </c>
      <c r="D146">
        <v>5115</v>
      </c>
      <c r="E146" s="2">
        <f>BO146</f>
        <v>0.59143439148188504</v>
      </c>
      <c r="F146" s="2" t="s">
        <v>1939</v>
      </c>
      <c r="G146" s="3">
        <v>13579</v>
      </c>
      <c r="H146" s="1">
        <v>6.6863020021933224</v>
      </c>
      <c r="I146" s="1">
        <f t="shared" si="16"/>
        <v>-15.825778402358097</v>
      </c>
      <c r="J146" s="1">
        <v>2.5865307712400001</v>
      </c>
      <c r="K146" s="1">
        <v>117.243116257</v>
      </c>
      <c r="L146" s="2">
        <v>0.12787158361999995</v>
      </c>
      <c r="M146" s="2">
        <v>1.9292730622800448E-2</v>
      </c>
      <c r="N146" s="7">
        <v>0</v>
      </c>
      <c r="O146" s="2">
        <v>1.0510546423489656E-2</v>
      </c>
      <c r="P146" s="3">
        <v>302451.05472405005</v>
      </c>
      <c r="Q146" s="3">
        <v>9633.5970538503007</v>
      </c>
      <c r="R146" s="3">
        <v>212443.59627531975</v>
      </c>
      <c r="S146" s="3">
        <v>263.28108024987489</v>
      </c>
      <c r="T146" s="3">
        <v>58021.073784189124</v>
      </c>
      <c r="V146">
        <v>5115</v>
      </c>
      <c r="W146" s="2">
        <v>0.52719984503573303</v>
      </c>
      <c r="X146" s="2">
        <v>0.17937139472196473</v>
      </c>
      <c r="Y146" s="2">
        <v>0.46241419906839037</v>
      </c>
      <c r="Z146" s="2">
        <v>0.73761485648939862</v>
      </c>
      <c r="AA146" s="2">
        <v>0.33793399993302037</v>
      </c>
      <c r="AB146" s="2">
        <v>0.31563519676964735</v>
      </c>
      <c r="AC146" s="2">
        <v>1.9292730622800448E-2</v>
      </c>
      <c r="AD146" s="2">
        <v>0</v>
      </c>
      <c r="AE146" s="2">
        <v>1.0510546423489656E-2</v>
      </c>
      <c r="AF146">
        <v>209692.21791193978</v>
      </c>
      <c r="AG146">
        <v>252.00326049246004</v>
      </c>
      <c r="AH146">
        <v>47363.233034417375</v>
      </c>
      <c r="AI146">
        <v>8887.8342278440396</v>
      </c>
      <c r="AJ146">
        <v>2.4345249219498575</v>
      </c>
      <c r="AK146">
        <v>422135.81418725953</v>
      </c>
      <c r="AL146">
        <v>515.28434074233496</v>
      </c>
      <c r="AM146">
        <v>96846.097395218254</v>
      </c>
      <c r="AN146">
        <v>17426.043651232285</v>
      </c>
      <c r="AO146">
        <v>4.9687968556835225</v>
      </c>
      <c r="AP146">
        <v>212443.59627531975</v>
      </c>
      <c r="AQ146">
        <v>263.28108024987489</v>
      </c>
      <c r="AR146">
        <v>49482.864360800879</v>
      </c>
      <c r="AS146">
        <v>8538.2094233882453</v>
      </c>
      <c r="AT146">
        <v>2.534271933733665</v>
      </c>
      <c r="AU146" s="3">
        <v>56842651.224837966</v>
      </c>
      <c r="AV146" s="3">
        <v>1810538.2303006256</v>
      </c>
      <c r="AW146">
        <v>221210.08173752</v>
      </c>
      <c r="AX146">
        <v>41574222.761749506</v>
      </c>
      <c r="AY146">
        <v>7045.9294435355214</v>
      </c>
      <c r="AZ146">
        <v>1324211.9796180658</v>
      </c>
      <c r="BA146">
        <v>523661.13646157004</v>
      </c>
      <c r="BB146">
        <v>98416873.98658748</v>
      </c>
      <c r="BC146">
        <v>16679.526497385821</v>
      </c>
      <c r="BD146">
        <v>3134750.2099186913</v>
      </c>
      <c r="BE146">
        <v>302451.05472405005</v>
      </c>
      <c r="BF146">
        <v>56842651.224837966</v>
      </c>
      <c r="BG146">
        <v>9633.5970538503007</v>
      </c>
      <c r="BH146">
        <v>1810538.2303006256</v>
      </c>
      <c r="BI146">
        <v>2.6186739569808997</v>
      </c>
      <c r="BJ146">
        <v>9.3049759591742216</v>
      </c>
      <c r="BK146">
        <v>6.6863020021933224</v>
      </c>
      <c r="BL146">
        <v>51.052863956996859</v>
      </c>
      <c r="BM146">
        <v>35.227085554638762</v>
      </c>
      <c r="BN146">
        <f t="shared" si="13"/>
        <v>-15.825778402358097</v>
      </c>
      <c r="BO146">
        <v>0.59143439148188504</v>
      </c>
      <c r="BP146">
        <v>1.8755076081346661E-2</v>
      </c>
      <c r="BQ146">
        <v>9.3967586622282259E-2</v>
      </c>
      <c r="BR146">
        <v>0.23214285714285715</v>
      </c>
      <c r="BS146">
        <v>0.27586206896551724</v>
      </c>
      <c r="BT146">
        <v>0.22222222222222221</v>
      </c>
      <c r="BU146">
        <v>0.45321553228030875</v>
      </c>
      <c r="BV146">
        <v>0.73761485648939862</v>
      </c>
      <c r="BW146">
        <v>0.35055394183923277</v>
      </c>
      <c r="BX146">
        <v>0.31563519676964735</v>
      </c>
      <c r="BY146">
        <f t="shared" si="14"/>
        <v>0.17947974514639728</v>
      </c>
      <c r="BZ146">
        <v>0</v>
      </c>
      <c r="CA146">
        <f t="shared" si="15"/>
        <v>7.7210853403629027E-3</v>
      </c>
      <c r="CC146">
        <v>0.17947974514639728</v>
      </c>
      <c r="CD146">
        <v>7.7210853403629027E-3</v>
      </c>
    </row>
    <row r="147" spans="1:82" x14ac:dyDescent="0.3">
      <c r="A147">
        <v>1</v>
      </c>
      <c r="B147" t="s">
        <v>88</v>
      </c>
      <c r="C147" t="s">
        <v>131</v>
      </c>
      <c r="D147">
        <v>5117</v>
      </c>
      <c r="E147" s="2">
        <v>0</v>
      </c>
      <c r="F147" s="2" t="s">
        <v>1954</v>
      </c>
      <c r="G147" s="3">
        <v>-999</v>
      </c>
      <c r="H147" s="1">
        <v>0.37796179065203411</v>
      </c>
      <c r="I147" s="1">
        <f t="shared" si="16"/>
        <v>-999</v>
      </c>
      <c r="J147" s="1">
        <v>-999</v>
      </c>
      <c r="K147" s="1">
        <v>-999</v>
      </c>
      <c r="L147" s="1">
        <v>-999</v>
      </c>
      <c r="M147" s="1">
        <v>-999</v>
      </c>
      <c r="N147" s="1">
        <v>-999</v>
      </c>
      <c r="O147" s="1">
        <v>-999</v>
      </c>
      <c r="P147" s="1">
        <v>-999</v>
      </c>
      <c r="Q147" s="1">
        <v>-999</v>
      </c>
      <c r="R147" s="1">
        <v>-999</v>
      </c>
      <c r="S147" s="1">
        <v>-999</v>
      </c>
      <c r="T147" s="1">
        <v>-999</v>
      </c>
      <c r="V147">
        <v>5117</v>
      </c>
      <c r="W147" s="2">
        <v>-999</v>
      </c>
      <c r="X147" s="2">
        <v>1.013946625782495E-2</v>
      </c>
      <c r="Y147" s="2">
        <v>-999</v>
      </c>
      <c r="Z147" s="2">
        <v>-999</v>
      </c>
      <c r="AA147" s="2">
        <v>-999</v>
      </c>
      <c r="AB147" s="2">
        <v>-999</v>
      </c>
      <c r="AC147" s="2">
        <v>-999</v>
      </c>
      <c r="AD147" s="2">
        <v>-999</v>
      </c>
      <c r="AE147" s="2">
        <v>-999</v>
      </c>
      <c r="AF147" s="2">
        <v>-999</v>
      </c>
      <c r="AG147" s="2">
        <v>-999</v>
      </c>
      <c r="AH147" s="2">
        <v>-999</v>
      </c>
      <c r="AI147" s="2">
        <v>-999</v>
      </c>
      <c r="AJ147" s="2">
        <v>-999</v>
      </c>
      <c r="AK147" s="2">
        <v>-999</v>
      </c>
      <c r="AL147" s="2">
        <v>-999</v>
      </c>
      <c r="AM147" s="2">
        <v>-999</v>
      </c>
      <c r="AN147" s="2">
        <v>-999</v>
      </c>
      <c r="AO147" s="2">
        <v>-999</v>
      </c>
      <c r="AP147" s="2">
        <v>-999</v>
      </c>
      <c r="AQ147" s="2">
        <v>-999</v>
      </c>
      <c r="AR147" s="2">
        <v>-999</v>
      </c>
      <c r="AS147" s="2">
        <v>-999</v>
      </c>
      <c r="AT147" s="2">
        <v>-999</v>
      </c>
      <c r="AU147" s="2">
        <v>-999</v>
      </c>
      <c r="AV147" s="2">
        <v>-999</v>
      </c>
      <c r="AW147" s="2">
        <v>-999</v>
      </c>
      <c r="AX147" s="2">
        <v>-999</v>
      </c>
      <c r="AY147" s="2">
        <v>-999</v>
      </c>
      <c r="AZ147" s="2">
        <v>-999</v>
      </c>
      <c r="BA147" s="2">
        <v>-999</v>
      </c>
      <c r="BB147" s="2">
        <v>-999</v>
      </c>
      <c r="BC147" s="2">
        <v>-999</v>
      </c>
      <c r="BD147" s="2">
        <v>-999</v>
      </c>
      <c r="BE147" s="2">
        <v>-999</v>
      </c>
      <c r="BF147" s="2">
        <v>-999</v>
      </c>
      <c r="BG147" s="2">
        <v>-999</v>
      </c>
      <c r="BH147" s="2">
        <v>-999</v>
      </c>
      <c r="BI147">
        <v>0</v>
      </c>
      <c r="BJ147">
        <v>0.37796179065203411</v>
      </c>
      <c r="BK147">
        <v>0.37796179065203411</v>
      </c>
      <c r="BL147">
        <v>-999</v>
      </c>
      <c r="BM147">
        <v>48.651584488566193</v>
      </c>
      <c r="BN147">
        <f t="shared" si="13"/>
        <v>-999</v>
      </c>
      <c r="BO147" t="s">
        <v>3748</v>
      </c>
      <c r="BP147" t="s">
        <v>3748</v>
      </c>
      <c r="BQ147">
        <v>0.17574884717199113</v>
      </c>
      <c r="BR147">
        <v>0.22619047619047619</v>
      </c>
      <c r="BS147">
        <v>0.20689655172413793</v>
      </c>
      <c r="BT147">
        <v>0.16666666666666666</v>
      </c>
      <c r="BU147" t="s">
        <v>3748</v>
      </c>
      <c r="BY147">
        <f t="shared" si="14"/>
        <v>-999</v>
      </c>
      <c r="CA147">
        <f t="shared" si="15"/>
        <v>-999</v>
      </c>
    </row>
    <row r="148" spans="1:82" x14ac:dyDescent="0.3">
      <c r="A148">
        <v>0</v>
      </c>
      <c r="B148" t="s">
        <v>88</v>
      </c>
      <c r="C148" t="s">
        <v>132</v>
      </c>
      <c r="D148">
        <v>5119</v>
      </c>
      <c r="E148" s="2">
        <f>BO148</f>
        <v>0.64149856289136786</v>
      </c>
      <c r="F148" s="2" t="s">
        <v>1940</v>
      </c>
      <c r="G148" s="3">
        <v>82191</v>
      </c>
      <c r="H148" s="1">
        <v>33.082556853735412</v>
      </c>
      <c r="I148" s="1">
        <f t="shared" si="16"/>
        <v>-8.3273031415457694</v>
      </c>
      <c r="J148" s="1">
        <v>2.57630755887</v>
      </c>
      <c r="K148" s="1">
        <v>149.923208375</v>
      </c>
      <c r="L148" s="2">
        <v>0.13474017120000004</v>
      </c>
      <c r="M148" s="2">
        <v>0.16778889211162376</v>
      </c>
      <c r="N148" s="7">
        <v>0</v>
      </c>
      <c r="O148" s="2">
        <v>1.0094901708262325E-2</v>
      </c>
      <c r="P148" s="3">
        <v>2170898.3473640005</v>
      </c>
      <c r="Q148" s="3">
        <v>69146.923433464006</v>
      </c>
      <c r="R148" s="3">
        <v>1325091.1195458837</v>
      </c>
      <c r="S148" s="3">
        <v>1541.8560872871185</v>
      </c>
      <c r="T148" s="3">
        <v>379667.25633420725</v>
      </c>
      <c r="V148">
        <v>5119</v>
      </c>
      <c r="W148" s="2">
        <v>0.71143191020087804</v>
      </c>
      <c r="X148" s="2">
        <v>0.8874957131575345</v>
      </c>
      <c r="Y148" s="2">
        <v>0.21881965614718993</v>
      </c>
      <c r="Z148" s="2">
        <v>0.73469944817142863</v>
      </c>
      <c r="AA148" s="2">
        <v>0.4321289906513428</v>
      </c>
      <c r="AB148" s="2">
        <v>0.33258945612085322</v>
      </c>
      <c r="AC148" s="2">
        <v>0.16778889211162376</v>
      </c>
      <c r="AD148" s="2">
        <v>0</v>
      </c>
      <c r="AE148" s="2">
        <v>1.0094901708262325E-2</v>
      </c>
      <c r="AF148">
        <v>2068559.4275024745</v>
      </c>
      <c r="AG148">
        <v>2417.8048778779844</v>
      </c>
      <c r="AH148">
        <v>454418.94536960695</v>
      </c>
      <c r="AI148">
        <v>139338.33954496839</v>
      </c>
      <c r="AJ148">
        <v>23.436343093674015</v>
      </c>
      <c r="AK148">
        <v>3393650.5470483582</v>
      </c>
      <c r="AL148">
        <v>3959.6609651651024</v>
      </c>
      <c r="AM148">
        <v>744206.02600104886</v>
      </c>
      <c r="AN148">
        <v>229218.5152477338</v>
      </c>
      <c r="AO148">
        <v>38.390171148758554</v>
      </c>
      <c r="AP148">
        <v>1325091.1195458837</v>
      </c>
      <c r="AQ148">
        <v>1541.856087287118</v>
      </c>
      <c r="AR148">
        <v>289787.0806314419</v>
      </c>
      <c r="AS148">
        <v>89880.175702765409</v>
      </c>
      <c r="AT148">
        <v>14.953828055084539</v>
      </c>
      <c r="AU148" s="3">
        <v>407998635.40359026</v>
      </c>
      <c r="AV148" s="3">
        <v>12995472.790085224</v>
      </c>
      <c r="AW148">
        <v>1963767.5654767</v>
      </c>
      <c r="AX148">
        <v>369070476.25569099</v>
      </c>
      <c r="AY148">
        <v>62549.444406744209</v>
      </c>
      <c r="AZ148">
        <v>11755542.581803506</v>
      </c>
      <c r="BA148">
        <v>4134665.9128407007</v>
      </c>
      <c r="BB148">
        <v>777069111.65928125</v>
      </c>
      <c r="BC148">
        <v>131696.36784020823</v>
      </c>
      <c r="BD148">
        <v>24751015.371888734</v>
      </c>
      <c r="BE148">
        <v>2170898.3473640005</v>
      </c>
      <c r="BF148">
        <v>407998635.40359026</v>
      </c>
      <c r="BG148">
        <v>69146.923433464006</v>
      </c>
      <c r="BH148">
        <v>12995472.790085224</v>
      </c>
      <c r="BI148">
        <v>22.468577604957531</v>
      </c>
      <c r="BJ148">
        <v>55.551134458692943</v>
      </c>
      <c r="BK148">
        <v>33.082556853735412</v>
      </c>
      <c r="BL148">
        <v>54.337356281075785</v>
      </c>
      <c r="BM148">
        <v>46.010053139530015</v>
      </c>
      <c r="BN148">
        <f t="shared" si="13"/>
        <v>-8.3273031415457694</v>
      </c>
      <c r="BO148">
        <v>0.64149856289136786</v>
      </c>
      <c r="BP148">
        <v>0.17454286242543515</v>
      </c>
      <c r="BQ148">
        <v>0.15438116916142189</v>
      </c>
      <c r="BR148">
        <v>0.61904761904761907</v>
      </c>
      <c r="BS148">
        <v>0.20689655172413793</v>
      </c>
      <c r="BT148">
        <v>0.22222222222222221</v>
      </c>
      <c r="BU148">
        <v>0.23847567113620172</v>
      </c>
      <c r="BV148">
        <v>0.73469944817142863</v>
      </c>
      <c r="BW148">
        <v>0.44826658781259626</v>
      </c>
      <c r="BX148">
        <v>0.33258945612085322</v>
      </c>
      <c r="BY148">
        <f t="shared" si="14"/>
        <v>0.15229046167008828</v>
      </c>
      <c r="BZ148">
        <v>0</v>
      </c>
      <c r="CA148">
        <f t="shared" si="15"/>
        <v>7.0563140823255753E-3</v>
      </c>
      <c r="CC148">
        <v>0.15229046167008828</v>
      </c>
      <c r="CD148">
        <v>7.0563140823255753E-3</v>
      </c>
    </row>
    <row r="149" spans="1:82" x14ac:dyDescent="0.3">
      <c r="A149">
        <v>0</v>
      </c>
      <c r="B149" t="s">
        <v>88</v>
      </c>
      <c r="C149" t="s">
        <v>60</v>
      </c>
      <c r="D149">
        <v>5121</v>
      </c>
      <c r="E149" s="2">
        <f>BO149</f>
        <v>0.52953248170598122</v>
      </c>
      <c r="F149" s="2" t="s">
        <v>1938</v>
      </c>
      <c r="G149" s="3">
        <v>1488</v>
      </c>
      <c r="H149" s="1">
        <v>0.3762562916837352</v>
      </c>
      <c r="I149" s="1">
        <f t="shared" si="16"/>
        <v>-17.368579603615629</v>
      </c>
      <c r="J149" s="1">
        <v>2.7091431716300001</v>
      </c>
      <c r="K149" s="1">
        <v>107.683646438</v>
      </c>
      <c r="L149" s="2">
        <v>0.12297587257999987</v>
      </c>
      <c r="M149" s="2">
        <v>8.661685342726275E-4</v>
      </c>
      <c r="N149" s="7">
        <v>0</v>
      </c>
      <c r="O149" s="2">
        <v>7.6404102719139378E-3</v>
      </c>
      <c r="P149" s="3">
        <v>1670.872746213995</v>
      </c>
      <c r="Q149" s="3">
        <v>53.220230228563857</v>
      </c>
      <c r="R149" s="3">
        <v>-88.041558603250451</v>
      </c>
      <c r="S149" s="3">
        <v>0.12473615753783064</v>
      </c>
      <c r="T149" s="3">
        <v>-52.124743853939435</v>
      </c>
      <c r="V149">
        <v>5121</v>
      </c>
      <c r="W149" s="2">
        <v>0.49692045187666456</v>
      </c>
      <c r="X149" s="2">
        <v>1.0093713354569864E-2</v>
      </c>
      <c r="Y149" s="2">
        <v>0.53918652774955622</v>
      </c>
      <c r="Z149" s="2">
        <v>0.7725808925107418</v>
      </c>
      <c r="AA149" s="2">
        <v>0.31038040040149323</v>
      </c>
      <c r="AB149" s="2">
        <v>0.30355073927180443</v>
      </c>
      <c r="AC149" s="2">
        <v>8.661685342726275E-4</v>
      </c>
      <c r="AD149" s="2">
        <v>0</v>
      </c>
      <c r="AE149" s="2">
        <v>7.6404102719139378E-3</v>
      </c>
      <c r="AF149">
        <v>30594.432914312158</v>
      </c>
      <c r="AG149">
        <v>36.512043204385655</v>
      </c>
      <c r="AH149">
        <v>6862.3255408386867</v>
      </c>
      <c r="AI149">
        <v>5623.7687738646318</v>
      </c>
      <c r="AJ149">
        <v>0.3530266527178727</v>
      </c>
      <c r="AK149">
        <v>30506.391355708907</v>
      </c>
      <c r="AL149">
        <v>36.636779361923487</v>
      </c>
      <c r="AM149">
        <v>6885.7693156761106</v>
      </c>
      <c r="AN149">
        <v>5548.2002551732676</v>
      </c>
      <c r="AO149">
        <v>0.35396548086451868</v>
      </c>
      <c r="AP149">
        <v>-88.041558603250451</v>
      </c>
      <c r="AQ149">
        <v>0.12473615753783207</v>
      </c>
      <c r="AR149">
        <v>23.443774837423916</v>
      </c>
      <c r="AS149">
        <v>-75.568518691364261</v>
      </c>
      <c r="AT149">
        <v>9.388281466459758E-4</v>
      </c>
      <c r="AU149" s="3">
        <v>314023.82392345823</v>
      </c>
      <c r="AV149" s="3">
        <v>10002.210069156292</v>
      </c>
      <c r="AW149">
        <v>28843.986537301003</v>
      </c>
      <c r="AX149">
        <v>5420938.8298203507</v>
      </c>
      <c r="AY149">
        <v>918.73160760032613</v>
      </c>
      <c r="AZ149">
        <v>172666.4183324053</v>
      </c>
      <c r="BA149">
        <v>30514.859283514998</v>
      </c>
      <c r="BB149">
        <v>5734962.6537438082</v>
      </c>
      <c r="BC149">
        <v>971.95183782889001</v>
      </c>
      <c r="BD149">
        <v>182668.62840156158</v>
      </c>
      <c r="BE149">
        <v>1670.872746213995</v>
      </c>
      <c r="BF149">
        <v>314023.82392345823</v>
      </c>
      <c r="BG149">
        <v>53.220230228563857</v>
      </c>
      <c r="BH149">
        <v>10002.210069156292</v>
      </c>
      <c r="BI149">
        <v>0.46273882482559892</v>
      </c>
      <c r="BJ149">
        <v>0.83899511650933412</v>
      </c>
      <c r="BK149">
        <v>0.3762562916837352</v>
      </c>
      <c r="BL149">
        <v>47.706088509011437</v>
      </c>
      <c r="BM149">
        <v>30.337508905395808</v>
      </c>
      <c r="BN149">
        <f t="shared" si="13"/>
        <v>-17.368579603615629</v>
      </c>
      <c r="BO149">
        <v>0.52953248170598122</v>
      </c>
      <c r="BP149">
        <v>2.9672857478035409E-3</v>
      </c>
      <c r="BQ149">
        <v>0.10178463824865844</v>
      </c>
      <c r="BR149">
        <v>8.3333333333333329E-2</v>
      </c>
      <c r="BS149">
        <v>0.13793103448275862</v>
      </c>
      <c r="BT149">
        <v>0.27777777777777779</v>
      </c>
      <c r="BU149">
        <v>0.49739796993698954</v>
      </c>
      <c r="BV149">
        <v>0.7725808925107418</v>
      </c>
      <c r="BW149">
        <v>0.32197136971109258</v>
      </c>
      <c r="BX149">
        <v>0.30355073927180443</v>
      </c>
      <c r="BY149">
        <f t="shared" si="14"/>
        <v>6.0251332978887712E-2</v>
      </c>
      <c r="BZ149">
        <v>0</v>
      </c>
      <c r="CA149">
        <f t="shared" si="15"/>
        <v>5.8014386534406878E-3</v>
      </c>
      <c r="CC149">
        <v>6.0251332978887712E-2</v>
      </c>
      <c r="CD149">
        <v>5.8014386534406878E-3</v>
      </c>
    </row>
    <row r="150" spans="1:82" x14ac:dyDescent="0.3">
      <c r="A150">
        <v>0</v>
      </c>
      <c r="B150" t="s">
        <v>88</v>
      </c>
      <c r="C150" t="s">
        <v>133</v>
      </c>
      <c r="D150">
        <v>5123</v>
      </c>
      <c r="E150" s="2">
        <f>BO150</f>
        <v>0.51063220417219513</v>
      </c>
      <c r="F150" s="2" t="s">
        <v>1937</v>
      </c>
      <c r="G150" s="3">
        <v>1228</v>
      </c>
      <c r="H150" s="1">
        <v>0.96182346958653586</v>
      </c>
      <c r="I150" s="1">
        <f t="shared" si="16"/>
        <v>-8.9902098059486519</v>
      </c>
      <c r="J150" s="1">
        <v>2.6871726403</v>
      </c>
      <c r="K150" s="1">
        <v>206.03704403899999</v>
      </c>
      <c r="L150" s="2">
        <v>0.11544053021000011</v>
      </c>
      <c r="M150" s="2">
        <v>3.3839274693780247E-5</v>
      </c>
      <c r="N150" s="7">
        <v>0</v>
      </c>
      <c r="O150" s="2">
        <v>1.6846539920459954E-3</v>
      </c>
      <c r="P150" s="3">
        <v>45008.057554639003</v>
      </c>
      <c r="Q150" s="3">
        <v>1433.5856459601139</v>
      </c>
      <c r="R150" s="3">
        <v>8506.1485616315113</v>
      </c>
      <c r="S150" s="3">
        <v>9.1484634738383317</v>
      </c>
      <c r="T150" s="3">
        <v>2966.9182553281607</v>
      </c>
      <c r="V150">
        <v>5123</v>
      </c>
      <c r="W150" s="2">
        <v>0.48882494362711615</v>
      </c>
      <c r="X150" s="2">
        <v>2.5802546334201305E-2</v>
      </c>
      <c r="Y150" s="2">
        <v>0.23996853726945372</v>
      </c>
      <c r="Z150" s="2">
        <v>0.76631543822186643</v>
      </c>
      <c r="AA150" s="2">
        <v>0.59386789305268117</v>
      </c>
      <c r="AB150" s="2">
        <v>0.28495067814524827</v>
      </c>
      <c r="AC150" s="2">
        <v>3.3839274693780247E-5</v>
      </c>
      <c r="AD150" s="2">
        <v>0</v>
      </c>
      <c r="AE150" s="2">
        <v>1.6846539920459954E-3</v>
      </c>
      <c r="AF150">
        <v>40164.838216627904</v>
      </c>
      <c r="AG150">
        <v>47.131758023792187</v>
      </c>
      <c r="AH150">
        <v>8858.2680805014097</v>
      </c>
      <c r="AI150">
        <v>5200.5944382503039</v>
      </c>
      <c r="AJ150">
        <v>0.45663860027820929</v>
      </c>
      <c r="AK150">
        <v>48670.986778259416</v>
      </c>
      <c r="AL150">
        <v>56.280221497630521</v>
      </c>
      <c r="AM150">
        <v>10577.693482266102</v>
      </c>
      <c r="AN150">
        <v>6448.0872918137675</v>
      </c>
      <c r="AO150">
        <v>0.54625924227791589</v>
      </c>
      <c r="AP150">
        <v>8506.1485616315113</v>
      </c>
      <c r="AQ150">
        <v>9.1484634738383335</v>
      </c>
      <c r="AR150">
        <v>1719.4254017646927</v>
      </c>
      <c r="AS150">
        <v>1247.4928535634635</v>
      </c>
      <c r="AT150">
        <v>8.9620641999706596E-2</v>
      </c>
      <c r="AU150" s="3">
        <v>8458814.3368188534</v>
      </c>
      <c r="AV150" s="3">
        <v>269428.08630174381</v>
      </c>
      <c r="AW150">
        <v>62564.343686721004</v>
      </c>
      <c r="AX150">
        <v>11758342.752482345</v>
      </c>
      <c r="AY150">
        <v>1992.7841797952458</v>
      </c>
      <c r="AZ150">
        <v>374523.85875071847</v>
      </c>
      <c r="BA150">
        <v>107572.40124136</v>
      </c>
      <c r="BB150">
        <v>20217157.089301199</v>
      </c>
      <c r="BC150">
        <v>3426.3698257553597</v>
      </c>
      <c r="BD150">
        <v>643951.94505246228</v>
      </c>
      <c r="BE150">
        <v>45008.057554639003</v>
      </c>
      <c r="BF150">
        <v>8458814.3368188534</v>
      </c>
      <c r="BG150">
        <v>1433.5856459601139</v>
      </c>
      <c r="BH150">
        <v>269428.08630174381</v>
      </c>
      <c r="BI150">
        <v>0.90923988259707722</v>
      </c>
      <c r="BJ150">
        <v>1.8710633521836131</v>
      </c>
      <c r="BK150">
        <v>0.96182346958653586</v>
      </c>
      <c r="BL150">
        <v>53.769829889240896</v>
      </c>
      <c r="BM150">
        <v>44.779620083292244</v>
      </c>
      <c r="BN150">
        <f t="shared" si="13"/>
        <v>-8.9902098059486519</v>
      </c>
      <c r="BO150">
        <v>0.51063220417219513</v>
      </c>
      <c r="BP150">
        <v>5.6223451708458487E-3</v>
      </c>
      <c r="BQ150">
        <v>0.17551408290819814</v>
      </c>
      <c r="BR150">
        <v>0.13095238095238096</v>
      </c>
      <c r="BS150">
        <v>6.8965517241379309E-2</v>
      </c>
      <c r="BT150">
        <v>0.16666666666666666</v>
      </c>
      <c r="BU150">
        <v>0.25745986193687348</v>
      </c>
      <c r="BV150">
        <v>0.76631543822186643</v>
      </c>
      <c r="BW150">
        <v>0.61604553221232494</v>
      </c>
      <c r="BX150">
        <v>0.28495067814524827</v>
      </c>
      <c r="BY150">
        <f t="shared" si="14"/>
        <v>7.1414129320527815E-4</v>
      </c>
      <c r="BZ150">
        <v>0</v>
      </c>
      <c r="CA150">
        <f t="shared" si="15"/>
        <v>1.3558431514383604E-3</v>
      </c>
      <c r="CC150">
        <v>7.1414129320527815E-4</v>
      </c>
      <c r="CD150">
        <v>1.3558431514383604E-3</v>
      </c>
    </row>
    <row r="151" spans="1:82" x14ac:dyDescent="0.3">
      <c r="A151">
        <v>0</v>
      </c>
      <c r="B151" t="s">
        <v>88</v>
      </c>
      <c r="C151" t="s">
        <v>134</v>
      </c>
      <c r="D151">
        <v>5125</v>
      </c>
      <c r="E151" s="2">
        <f>BO151</f>
        <v>0.61875564858676657</v>
      </c>
      <c r="F151" s="2" t="s">
        <v>1939</v>
      </c>
      <c r="G151" s="3">
        <v>42388</v>
      </c>
      <c r="H151" s="1">
        <v>20.195268956016061</v>
      </c>
      <c r="I151" s="1">
        <f t="shared" si="16"/>
        <v>-10.550385060272745</v>
      </c>
      <c r="J151" s="1">
        <v>2.5492751709700001</v>
      </c>
      <c r="K151" s="1">
        <v>156.918502332</v>
      </c>
      <c r="L151" s="2">
        <v>0.15172025425000002</v>
      </c>
      <c r="M151" s="2">
        <v>2.6902839212683247E-2</v>
      </c>
      <c r="N151" s="7">
        <v>0</v>
      </c>
      <c r="O151" s="2">
        <v>4.2824837204131452E-2</v>
      </c>
      <c r="P151" s="3">
        <v>1491238.6422324998</v>
      </c>
      <c r="Q151" s="3">
        <v>47498.568664295002</v>
      </c>
      <c r="R151" s="3">
        <v>652835.35184293659</v>
      </c>
      <c r="S151" s="3">
        <v>765.521816093187</v>
      </c>
      <c r="T151" s="3">
        <v>171432.16274211265</v>
      </c>
      <c r="V151">
        <v>5125</v>
      </c>
      <c r="W151" s="2">
        <v>0.6160823482174731</v>
      </c>
      <c r="X151" s="2">
        <v>0.54177235162837634</v>
      </c>
      <c r="Y151" s="2">
        <v>0.24525820009321439</v>
      </c>
      <c r="Z151" s="2">
        <v>0.72699047708817921</v>
      </c>
      <c r="AA151" s="2">
        <v>0.45229177498415141</v>
      </c>
      <c r="AB151" s="2">
        <v>0.37450269206370923</v>
      </c>
      <c r="AC151" s="2">
        <v>2.6902839212683247E-2</v>
      </c>
      <c r="AD151" s="2">
        <v>0</v>
      </c>
      <c r="AE151" s="2">
        <v>4.2824837204131452E-2</v>
      </c>
      <c r="AF151">
        <v>444674.37309749896</v>
      </c>
      <c r="AG151">
        <v>521.68998888926808</v>
      </c>
      <c r="AH151">
        <v>98050.019143400365</v>
      </c>
      <c r="AI151">
        <v>18754.110339451137</v>
      </c>
      <c r="AJ151">
        <v>5.0545599384562934</v>
      </c>
      <c r="AK151">
        <v>1097509.7249404355</v>
      </c>
      <c r="AL151">
        <v>1287.2118049824551</v>
      </c>
      <c r="AM151">
        <v>241927.47571954993</v>
      </c>
      <c r="AN151">
        <v>46308.816505414172</v>
      </c>
      <c r="AO151">
        <v>12.472013839501638</v>
      </c>
      <c r="AP151">
        <v>652835.35184293659</v>
      </c>
      <c r="AQ151">
        <v>765.521816093187</v>
      </c>
      <c r="AR151">
        <v>143877.45657614956</v>
      </c>
      <c r="AS151">
        <v>27554.706165963034</v>
      </c>
      <c r="AT151">
        <v>7.4174539010453451</v>
      </c>
      <c r="AU151" s="3">
        <v>280263390.42117602</v>
      </c>
      <c r="AV151" s="3">
        <v>8926880.9947676025</v>
      </c>
      <c r="AW151">
        <v>769654.62962910009</v>
      </c>
      <c r="AX151">
        <v>144648891.09249306</v>
      </c>
      <c r="AY151">
        <v>24514.851102906599</v>
      </c>
      <c r="AZ151">
        <v>4607321.1162802661</v>
      </c>
      <c r="BA151">
        <v>2260893.2718615998</v>
      </c>
      <c r="BB151">
        <v>424912281.51366907</v>
      </c>
      <c r="BC151">
        <v>72013.419767201602</v>
      </c>
      <c r="BD151">
        <v>13534202.11104787</v>
      </c>
      <c r="BE151">
        <v>1491238.6422324998</v>
      </c>
      <c r="BF151">
        <v>280263390.42117602</v>
      </c>
      <c r="BG151">
        <v>47498.568664295002</v>
      </c>
      <c r="BH151">
        <v>8926880.9947676025</v>
      </c>
      <c r="BI151">
        <v>8.3283464514490184</v>
      </c>
      <c r="BJ151">
        <v>28.52361540746508</v>
      </c>
      <c r="BK151">
        <v>20.195268956016061</v>
      </c>
      <c r="BL151">
        <v>63.518164634376774</v>
      </c>
      <c r="BM151">
        <v>52.967779574104028</v>
      </c>
      <c r="BN151">
        <f t="shared" si="13"/>
        <v>-10.550385060272745</v>
      </c>
      <c r="BO151">
        <v>0.61875564858676657</v>
      </c>
      <c r="BP151">
        <v>6.2403476657393431E-2</v>
      </c>
      <c r="BQ151">
        <v>0.14333027318098474</v>
      </c>
      <c r="BR151">
        <v>0.44047619047619047</v>
      </c>
      <c r="BS151">
        <v>0.17241379310344829</v>
      </c>
      <c r="BT151">
        <v>0.27777777777777779</v>
      </c>
      <c r="BU151">
        <v>0.30213985431144763</v>
      </c>
      <c r="BV151">
        <v>0.72699047708817921</v>
      </c>
      <c r="BW151">
        <v>0.46918233919517782</v>
      </c>
      <c r="BX151">
        <v>0.37450269206370923</v>
      </c>
      <c r="BY151">
        <f t="shared" si="14"/>
        <v>6.9981727825276979E-2</v>
      </c>
      <c r="BZ151">
        <v>0</v>
      </c>
      <c r="CA151">
        <f t="shared" si="15"/>
        <v>2.6692521915157183E-2</v>
      </c>
      <c r="CC151">
        <v>6.9981727825276979E-2</v>
      </c>
      <c r="CD151">
        <v>2.6692521915157183E-2</v>
      </c>
    </row>
    <row r="152" spans="1:82" x14ac:dyDescent="0.3">
      <c r="A152">
        <v>0</v>
      </c>
      <c r="B152" t="s">
        <v>88</v>
      </c>
      <c r="C152" t="s">
        <v>135</v>
      </c>
      <c r="D152">
        <v>5127</v>
      </c>
      <c r="E152" s="2">
        <f>BO152</f>
        <v>0.51871711907688622</v>
      </c>
      <c r="F152" s="2" t="s">
        <v>1938</v>
      </c>
      <c r="G152" s="3">
        <v>725</v>
      </c>
      <c r="H152" s="1">
        <v>0.37417926505252125</v>
      </c>
      <c r="I152" s="1">
        <f t="shared" si="16"/>
        <v>-16.009900762399099</v>
      </c>
      <c r="J152" s="1">
        <v>2.6629952060700002</v>
      </c>
      <c r="K152" s="1">
        <v>109.529122782</v>
      </c>
      <c r="L152" s="2">
        <v>0.15896765306000016</v>
      </c>
      <c r="M152" s="2">
        <v>3.5825048738239232E-4</v>
      </c>
      <c r="N152" s="7">
        <v>0</v>
      </c>
      <c r="O152" s="2">
        <v>2.3595845655685541E-2</v>
      </c>
      <c r="P152" s="3">
        <v>3930.3299517939986</v>
      </c>
      <c r="Q152" s="3">
        <v>125.1879087636439</v>
      </c>
      <c r="R152" s="3">
        <v>727.09254426488042</v>
      </c>
      <c r="S152" s="3">
        <v>1.3940632662733712</v>
      </c>
      <c r="T152" s="3">
        <v>262.51194150614356</v>
      </c>
      <c r="V152">
        <v>5127</v>
      </c>
      <c r="W152" s="2">
        <v>0.52116421136791224</v>
      </c>
      <c r="X152" s="2">
        <v>1.0037993591449188E-2</v>
      </c>
      <c r="Y152" s="2">
        <v>0.53765292016134902</v>
      </c>
      <c r="Z152" s="2">
        <v>0.75942062959320522</v>
      </c>
      <c r="AA152" s="2">
        <v>0.31569968244226254</v>
      </c>
      <c r="AB152" s="2">
        <v>0.39239200010778913</v>
      </c>
      <c r="AC152" s="2">
        <v>3.5825048738239232E-4</v>
      </c>
      <c r="AD152" s="2">
        <v>0</v>
      </c>
      <c r="AE152" s="2">
        <v>2.3595845655685541E-2</v>
      </c>
      <c r="AF152">
        <v>30896.460422191569</v>
      </c>
      <c r="AG152">
        <v>37.613008764172463</v>
      </c>
      <c r="AH152">
        <v>7069.2486110765431</v>
      </c>
      <c r="AI152">
        <v>2224.3447388150375</v>
      </c>
      <c r="AJ152">
        <v>0.36281056876253148</v>
      </c>
      <c r="AK152">
        <v>31623.552966456449</v>
      </c>
      <c r="AL152">
        <v>39.00707203044584</v>
      </c>
      <c r="AM152">
        <v>7331.258488314631</v>
      </c>
      <c r="AN152">
        <v>2224.8468030830932</v>
      </c>
      <c r="AO152">
        <v>0.37567743119031788</v>
      </c>
      <c r="AP152">
        <v>727.09254426488042</v>
      </c>
      <c r="AQ152">
        <v>1.3940632662733776</v>
      </c>
      <c r="AR152">
        <v>262.00987723808794</v>
      </c>
      <c r="AS152">
        <v>0.50206426805561932</v>
      </c>
      <c r="AT152">
        <v>1.2866862427786396E-2</v>
      </c>
      <c r="AU152" s="3">
        <v>738666.21114016406</v>
      </c>
      <c r="AV152" s="3">
        <v>23527.815573039235</v>
      </c>
      <c r="AW152">
        <v>21032.900854676001</v>
      </c>
      <c r="AX152">
        <v>3952923.3866278077</v>
      </c>
      <c r="AY152">
        <v>669.93481603957605</v>
      </c>
      <c r="AZ152">
        <v>125907.54932647792</v>
      </c>
      <c r="BA152">
        <v>24963.230806470001</v>
      </c>
      <c r="BB152">
        <v>4691589.5977679724</v>
      </c>
      <c r="BC152">
        <v>795.12272480321997</v>
      </c>
      <c r="BD152">
        <v>149435.36489951715</v>
      </c>
      <c r="BE152">
        <v>3930.3299517939986</v>
      </c>
      <c r="BF152">
        <v>738666.21114016406</v>
      </c>
      <c r="BG152">
        <v>125.1879087636439</v>
      </c>
      <c r="BH152">
        <v>23527.815573039235</v>
      </c>
      <c r="BI152">
        <v>0.28745227669245316</v>
      </c>
      <c r="BJ152">
        <v>0.66163154174497441</v>
      </c>
      <c r="BK152">
        <v>0.37417926505252125</v>
      </c>
      <c r="BL152">
        <v>40.907220060204793</v>
      </c>
      <c r="BM152">
        <v>24.897319297805694</v>
      </c>
      <c r="BN152">
        <f t="shared" si="13"/>
        <v>-16.009900762399099</v>
      </c>
      <c r="BO152">
        <v>0.51871711907688622</v>
      </c>
      <c r="BP152">
        <v>1.8056233408474892E-3</v>
      </c>
      <c r="BQ152">
        <v>9.7642837620577821E-2</v>
      </c>
      <c r="BR152">
        <v>4.7619047619047616E-2</v>
      </c>
      <c r="BS152">
        <v>0.10344827586206896</v>
      </c>
      <c r="BT152">
        <v>0.27777777777777779</v>
      </c>
      <c r="BU152">
        <v>0.45848839224896948</v>
      </c>
      <c r="BV152">
        <v>0.75942062959320522</v>
      </c>
      <c r="BW152">
        <v>0.32748929713927649</v>
      </c>
      <c r="BX152">
        <v>0.39239200010778913</v>
      </c>
      <c r="BY152">
        <f t="shared" si="14"/>
        <v>3.0407896808822561E-2</v>
      </c>
      <c r="BZ152">
        <v>0</v>
      </c>
      <c r="CA152">
        <f t="shared" si="15"/>
        <v>1.4224700200761806E-2</v>
      </c>
      <c r="CC152">
        <v>3.0407896808822561E-2</v>
      </c>
      <c r="CD152">
        <v>1.4224700200761806E-2</v>
      </c>
    </row>
    <row r="153" spans="1:82" x14ac:dyDescent="0.3">
      <c r="A153">
        <v>1</v>
      </c>
      <c r="B153" t="s">
        <v>88</v>
      </c>
      <c r="C153" t="s">
        <v>136</v>
      </c>
      <c r="D153">
        <v>5129</v>
      </c>
      <c r="E153" s="2">
        <v>0</v>
      </c>
      <c r="F153" s="2" t="s">
        <v>1954</v>
      </c>
      <c r="G153" s="3">
        <v>-999</v>
      </c>
      <c r="H153" s="1">
        <v>0.37446130174667996</v>
      </c>
      <c r="I153" s="1">
        <f t="shared" si="16"/>
        <v>-999</v>
      </c>
      <c r="J153" s="1">
        <v>-999</v>
      </c>
      <c r="K153" s="1">
        <v>-999</v>
      </c>
      <c r="L153" s="1">
        <v>-999</v>
      </c>
      <c r="M153" s="1">
        <v>-999</v>
      </c>
      <c r="N153" s="1">
        <v>-999</v>
      </c>
      <c r="O153" s="1">
        <v>-999</v>
      </c>
      <c r="P153" s="1">
        <v>-999</v>
      </c>
      <c r="Q153" s="1">
        <v>-999</v>
      </c>
      <c r="R153" s="1">
        <v>-999</v>
      </c>
      <c r="S153" s="1">
        <v>-999</v>
      </c>
      <c r="T153" s="1">
        <v>-999</v>
      </c>
      <c r="V153">
        <v>5129</v>
      </c>
      <c r="W153" s="2">
        <v>-999</v>
      </c>
      <c r="X153" s="2">
        <v>1.0045559704253759E-2</v>
      </c>
      <c r="Y153" s="2">
        <v>-999</v>
      </c>
      <c r="Z153" s="2">
        <v>-999</v>
      </c>
      <c r="AA153" s="2">
        <v>-999</v>
      </c>
      <c r="AB153" s="2">
        <v>-999</v>
      </c>
      <c r="AC153" s="2">
        <v>-999</v>
      </c>
      <c r="AD153" s="2">
        <v>-999</v>
      </c>
      <c r="AE153" s="2">
        <v>-999</v>
      </c>
      <c r="AF153" s="2">
        <v>-999</v>
      </c>
      <c r="AG153" s="2">
        <v>-999</v>
      </c>
      <c r="AH153" s="2">
        <v>-999</v>
      </c>
      <c r="AI153" s="2">
        <v>-999</v>
      </c>
      <c r="AJ153" s="2">
        <v>-999</v>
      </c>
      <c r="AK153" s="2">
        <v>-999</v>
      </c>
      <c r="AL153" s="2">
        <v>-999</v>
      </c>
      <c r="AM153" s="2">
        <v>-999</v>
      </c>
      <c r="AN153" s="2">
        <v>-999</v>
      </c>
      <c r="AO153" s="2">
        <v>-999</v>
      </c>
      <c r="AP153" s="2">
        <v>-999</v>
      </c>
      <c r="AQ153" s="2">
        <v>-999</v>
      </c>
      <c r="AR153" s="2">
        <v>-999</v>
      </c>
      <c r="AS153" s="2">
        <v>-999</v>
      </c>
      <c r="AT153" s="2">
        <v>-999</v>
      </c>
      <c r="AU153" s="2">
        <v>-999</v>
      </c>
      <c r="AV153" s="2">
        <v>-999</v>
      </c>
      <c r="AW153" s="2">
        <v>-999</v>
      </c>
      <c r="AX153" s="2">
        <v>-999</v>
      </c>
      <c r="AY153" s="2">
        <v>-999</v>
      </c>
      <c r="AZ153" s="2">
        <v>-999</v>
      </c>
      <c r="BA153" s="2">
        <v>-999</v>
      </c>
      <c r="BB153" s="2">
        <v>-999</v>
      </c>
      <c r="BC153" s="2">
        <v>-999</v>
      </c>
      <c r="BD153" s="2">
        <v>-999</v>
      </c>
      <c r="BE153" s="2">
        <v>-999</v>
      </c>
      <c r="BF153" s="2">
        <v>-999</v>
      </c>
      <c r="BG153" s="2">
        <v>-999</v>
      </c>
      <c r="BH153" s="2">
        <v>-999</v>
      </c>
      <c r="BI153">
        <v>0</v>
      </c>
      <c r="BJ153">
        <v>0.37446130174667996</v>
      </c>
      <c r="BK153">
        <v>0.37446130174667996</v>
      </c>
      <c r="BL153">
        <v>-999</v>
      </c>
      <c r="BM153">
        <v>30.81445245612046</v>
      </c>
      <c r="BN153">
        <f t="shared" si="13"/>
        <v>-999</v>
      </c>
      <c r="BO153" t="s">
        <v>3748</v>
      </c>
      <c r="BP153" t="s">
        <v>3748</v>
      </c>
      <c r="BQ153">
        <v>6.7021515223637543E-2</v>
      </c>
      <c r="BR153">
        <v>0.10119047619047619</v>
      </c>
      <c r="BS153">
        <v>0.17241379310344829</v>
      </c>
      <c r="BT153">
        <v>0.27777777777777779</v>
      </c>
      <c r="BU153" t="s">
        <v>3748</v>
      </c>
      <c r="BY153">
        <f t="shared" si="14"/>
        <v>-999</v>
      </c>
      <c r="CA153">
        <f t="shared" si="15"/>
        <v>-999</v>
      </c>
    </row>
    <row r="154" spans="1:82" x14ac:dyDescent="0.3">
      <c r="A154">
        <v>0</v>
      </c>
      <c r="B154" t="s">
        <v>88</v>
      </c>
      <c r="C154" t="s">
        <v>137</v>
      </c>
      <c r="D154">
        <v>5131</v>
      </c>
      <c r="E154" s="2">
        <f>BO154</f>
        <v>0.50857840827461487</v>
      </c>
      <c r="F154" s="2" t="s">
        <v>1937</v>
      </c>
      <c r="G154" s="3">
        <v>10105</v>
      </c>
      <c r="H154" s="1">
        <v>23.862604114957328</v>
      </c>
      <c r="I154" s="1">
        <f t="shared" si="16"/>
        <v>-13.092286877813926</v>
      </c>
      <c r="J154" s="1">
        <v>2.62069361534</v>
      </c>
      <c r="K154" s="1">
        <v>92.2266307979</v>
      </c>
      <c r="L154" s="2">
        <v>0.13167767794999996</v>
      </c>
      <c r="M154" s="2">
        <v>2.0546127561497988E-2</v>
      </c>
      <c r="N154" s="7">
        <v>0</v>
      </c>
      <c r="O154" s="2">
        <v>1.7701425337261274E-2</v>
      </c>
      <c r="P154" s="3">
        <v>382550.12088543002</v>
      </c>
      <c r="Q154" s="3">
        <v>12184.892927136179</v>
      </c>
      <c r="R154" s="3">
        <v>219551.92890400492</v>
      </c>
      <c r="S154" s="3">
        <v>275.1151536398848</v>
      </c>
      <c r="T154" s="3">
        <v>63247.247667064599</v>
      </c>
      <c r="V154">
        <v>5131</v>
      </c>
      <c r="W154" s="2">
        <v>0.63050778838604371</v>
      </c>
      <c r="X154" s="2">
        <v>0.64015483901174741</v>
      </c>
      <c r="Y154" s="2">
        <v>0.45036772472627118</v>
      </c>
      <c r="Z154" s="2">
        <v>0.74735725802132025</v>
      </c>
      <c r="AA154" s="2">
        <v>0.26582809499503929</v>
      </c>
      <c r="AB154" s="2">
        <v>0.3250300701165158</v>
      </c>
      <c r="AC154" s="2">
        <v>2.0546127561497988E-2</v>
      </c>
      <c r="AD154" s="2">
        <v>0</v>
      </c>
      <c r="AE154" s="2">
        <v>1.7701425337261274E-2</v>
      </c>
      <c r="AF154">
        <v>513985.00492837938</v>
      </c>
      <c r="AG154">
        <v>611.53879478855163</v>
      </c>
      <c r="AH154">
        <v>114936.82419249308</v>
      </c>
      <c r="AI154">
        <v>29514.073022995381</v>
      </c>
      <c r="AJ154">
        <v>5.9149945682647163</v>
      </c>
      <c r="AK154">
        <v>733536.9338323843</v>
      </c>
      <c r="AL154">
        <v>886.65394842843648</v>
      </c>
      <c r="AM154">
        <v>166643.86602870488</v>
      </c>
      <c r="AN154">
        <v>41054.278853848147</v>
      </c>
      <c r="AO154">
        <v>8.5597911424543511</v>
      </c>
      <c r="AP154">
        <v>219551.92890400492</v>
      </c>
      <c r="AQ154">
        <v>275.11515363988485</v>
      </c>
      <c r="AR154">
        <v>51707.041836211807</v>
      </c>
      <c r="AS154">
        <v>11540.205830852767</v>
      </c>
      <c r="AT154">
        <v>2.6447965741896349</v>
      </c>
      <c r="AU154" s="3">
        <v>71896469.719207719</v>
      </c>
      <c r="AV154" s="3">
        <v>2290028.7767259735</v>
      </c>
      <c r="AW154">
        <v>431410.15129297</v>
      </c>
      <c r="AX154">
        <v>81079223.834000781</v>
      </c>
      <c r="AY154">
        <v>13741.17067070222</v>
      </c>
      <c r="AZ154">
        <v>2582515.6158517753</v>
      </c>
      <c r="BA154">
        <v>813960.27217840008</v>
      </c>
      <c r="BB154">
        <v>152975693.5532085</v>
      </c>
      <c r="BC154">
        <v>25926.063597838402</v>
      </c>
      <c r="BD154">
        <v>4872544.3925777487</v>
      </c>
      <c r="BE154">
        <v>382550.12088543002</v>
      </c>
      <c r="BF154">
        <v>71896469.719207719</v>
      </c>
      <c r="BG154">
        <v>12184.892927136179</v>
      </c>
      <c r="BH154">
        <v>2290028.7767259735</v>
      </c>
      <c r="BI154">
        <v>10.301110459338508</v>
      </c>
      <c r="BJ154">
        <v>34.163714574295838</v>
      </c>
      <c r="BK154">
        <v>23.862604114957328</v>
      </c>
      <c r="BL154">
        <v>38.498619414951804</v>
      </c>
      <c r="BM154">
        <v>25.406332537137878</v>
      </c>
      <c r="BN154">
        <f t="shared" si="13"/>
        <v>-13.092286877813926</v>
      </c>
      <c r="BO154">
        <v>0.50857840827461487</v>
      </c>
      <c r="BP154">
        <v>6.3441404443073682E-2</v>
      </c>
      <c r="BQ154">
        <v>0.10643032700818036</v>
      </c>
      <c r="BR154">
        <v>0.18452380952380953</v>
      </c>
      <c r="BS154">
        <v>0.17241379310344829</v>
      </c>
      <c r="BT154">
        <v>0.16666666666666666</v>
      </c>
      <c r="BU154">
        <v>0.37493433910402846</v>
      </c>
      <c r="BV154">
        <v>0.74735725802132025</v>
      </c>
      <c r="BW154">
        <v>0.27575528526456361</v>
      </c>
      <c r="BX154">
        <v>0.3250300701165158</v>
      </c>
      <c r="BY154">
        <f t="shared" si="14"/>
        <v>9.2878703158229797E-2</v>
      </c>
      <c r="BZ154">
        <v>0</v>
      </c>
      <c r="CA154">
        <f t="shared" si="15"/>
        <v>1.2796205064514714E-2</v>
      </c>
      <c r="CC154">
        <v>9.2878703158229797E-2</v>
      </c>
      <c r="CD154">
        <v>1.2796205064514714E-2</v>
      </c>
    </row>
    <row r="155" spans="1:82" x14ac:dyDescent="0.3">
      <c r="A155">
        <v>0</v>
      </c>
      <c r="B155" t="s">
        <v>88</v>
      </c>
      <c r="C155" t="s">
        <v>138</v>
      </c>
      <c r="D155">
        <v>5133</v>
      </c>
      <c r="E155" s="2">
        <f>BO155</f>
        <v>0.59513693272837054</v>
      </c>
      <c r="F155" s="2" t="s">
        <v>1939</v>
      </c>
      <c r="G155" s="3">
        <v>1318</v>
      </c>
      <c r="H155" s="1">
        <v>0.56950648892791111</v>
      </c>
      <c r="I155" s="1">
        <f t="shared" si="16"/>
        <v>-15.339157456660161</v>
      </c>
      <c r="J155" s="1">
        <v>2.6568015883</v>
      </c>
      <c r="K155" s="1">
        <v>125.339560972</v>
      </c>
      <c r="L155" s="2">
        <v>0.20633182874</v>
      </c>
      <c r="M155" s="2">
        <v>1.8184490992082727E-3</v>
      </c>
      <c r="N155" s="7">
        <v>0</v>
      </c>
      <c r="O155" s="2">
        <v>7.3673558303420969E-2</v>
      </c>
      <c r="P155" s="3">
        <v>11037.112557209999</v>
      </c>
      <c r="Q155" s="3">
        <v>351.5514108924599</v>
      </c>
      <c r="R155" s="3">
        <v>10447.952378253562</v>
      </c>
      <c r="S155" s="3">
        <v>13.952994972190282</v>
      </c>
      <c r="T155" s="3">
        <v>3306.0303839412372</v>
      </c>
      <c r="V155">
        <v>5133</v>
      </c>
      <c r="W155" s="2">
        <v>0.55074045536786287</v>
      </c>
      <c r="X155" s="2">
        <v>1.5277977750436496E-2</v>
      </c>
      <c r="Y155" s="2">
        <v>0.43588055439718354</v>
      </c>
      <c r="Z155" s="2">
        <v>0.75765436238565187</v>
      </c>
      <c r="AA155" s="2">
        <v>0.36127067022229337</v>
      </c>
      <c r="AB155" s="2">
        <v>0.50930461264737958</v>
      </c>
      <c r="AC155" s="2">
        <v>1.8184490992082727E-3</v>
      </c>
      <c r="AD155" s="2">
        <v>0</v>
      </c>
      <c r="AE155" s="2">
        <v>7.3673558303420969E-2</v>
      </c>
      <c r="AF155">
        <v>43429.08226756841</v>
      </c>
      <c r="AG155">
        <v>52.193983703934578</v>
      </c>
      <c r="AH155">
        <v>9809.6977330100908</v>
      </c>
      <c r="AI155">
        <v>3494.735765691185</v>
      </c>
      <c r="AJ155">
        <v>0.50422758886410624</v>
      </c>
      <c r="AK155">
        <v>53877.034645821972</v>
      </c>
      <c r="AL155">
        <v>66.14697867612486</v>
      </c>
      <c r="AM155">
        <v>12432.119963200539</v>
      </c>
      <c r="AN155">
        <v>4178.3439194419716</v>
      </c>
      <c r="AO155">
        <v>0.63741012717256929</v>
      </c>
      <c r="AP155">
        <v>10447.952378253562</v>
      </c>
      <c r="AQ155">
        <v>13.952994972190282</v>
      </c>
      <c r="AR155">
        <v>2622.4222301904483</v>
      </c>
      <c r="AS155">
        <v>683.60815375078664</v>
      </c>
      <c r="AT155">
        <v>0.13318253830846305</v>
      </c>
      <c r="AU155" s="3">
        <v>2074314.9340020472</v>
      </c>
      <c r="AV155" s="3">
        <v>66070.57216312892</v>
      </c>
      <c r="AW155">
        <v>44570.794742079008</v>
      </c>
      <c r="AX155">
        <v>8376635.1638263287</v>
      </c>
      <c r="AY155">
        <v>1419.6580577535542</v>
      </c>
      <c r="AZ155">
        <v>266810.535374203</v>
      </c>
      <c r="BA155">
        <v>55607.907299289007</v>
      </c>
      <c r="BB155">
        <v>10450950.097828375</v>
      </c>
      <c r="BC155">
        <v>1771.2094686460141</v>
      </c>
      <c r="BD155">
        <v>332881.10753733187</v>
      </c>
      <c r="BE155">
        <v>11037.112557209999</v>
      </c>
      <c r="BF155">
        <v>2074314.9340020472</v>
      </c>
      <c r="BG155">
        <v>351.5514108924599</v>
      </c>
      <c r="BH155">
        <v>66070.57216312892</v>
      </c>
      <c r="BI155">
        <v>0.72351313060060618</v>
      </c>
      <c r="BJ155">
        <v>1.2930196195285173</v>
      </c>
      <c r="BK155">
        <v>0.56950648892791111</v>
      </c>
      <c r="BL155">
        <v>53.209416390064263</v>
      </c>
      <c r="BM155">
        <v>37.870258933404102</v>
      </c>
      <c r="BN155">
        <f t="shared" si="13"/>
        <v>-15.339157456660161</v>
      </c>
      <c r="BO155">
        <v>0.59513693272837054</v>
      </c>
      <c r="BP155">
        <v>5.2142775674475133E-3</v>
      </c>
      <c r="BQ155">
        <v>0.15412883260512752</v>
      </c>
      <c r="BR155">
        <v>0.13690476190476192</v>
      </c>
      <c r="BS155">
        <v>0.17241379310344829</v>
      </c>
      <c r="BT155">
        <v>0.22222222222222221</v>
      </c>
      <c r="BU155">
        <v>0.43927977725353701</v>
      </c>
      <c r="BV155">
        <v>0.75765436238565187</v>
      </c>
      <c r="BW155">
        <v>0.37476210603972343</v>
      </c>
      <c r="BX155">
        <v>0.50930461264737958</v>
      </c>
      <c r="BY155">
        <f t="shared" si="14"/>
        <v>8.5096936881946028E-2</v>
      </c>
      <c r="BZ155">
        <v>0</v>
      </c>
      <c r="CA155">
        <f t="shared" si="15"/>
        <v>3.4952544720591817E-2</v>
      </c>
      <c r="CC155">
        <v>8.5096936881946028E-2</v>
      </c>
      <c r="CD155">
        <v>3.4952544720591817E-2</v>
      </c>
    </row>
    <row r="156" spans="1:82" x14ac:dyDescent="0.3">
      <c r="A156">
        <v>0</v>
      </c>
      <c r="B156" t="s">
        <v>88</v>
      </c>
      <c r="C156" t="s">
        <v>139</v>
      </c>
      <c r="D156">
        <v>5135</v>
      </c>
      <c r="E156" s="2">
        <f>BO156</f>
        <v>0.54670071290140543</v>
      </c>
      <c r="F156" s="2" t="s">
        <v>1937</v>
      </c>
      <c r="G156" s="3">
        <v>1600</v>
      </c>
      <c r="H156" s="1">
        <v>1.6207412889806256</v>
      </c>
      <c r="I156" s="1">
        <f t="shared" si="16"/>
        <v>-17.895458153439172</v>
      </c>
      <c r="J156" s="1">
        <v>2.5787887708500001</v>
      </c>
      <c r="K156" s="1">
        <v>99.888739043300006</v>
      </c>
      <c r="L156" s="2">
        <v>0.12195088041000002</v>
      </c>
      <c r="M156" s="2">
        <v>4.2595589575164516E-3</v>
      </c>
      <c r="N156" s="7">
        <v>0</v>
      </c>
      <c r="O156" s="2">
        <v>1.4794099129895428E-2</v>
      </c>
      <c r="P156" s="3">
        <v>102668.54080251</v>
      </c>
      <c r="Q156" s="3">
        <v>3270.1732619202594</v>
      </c>
      <c r="R156" s="3">
        <v>15895.173237520903</v>
      </c>
      <c r="S156" s="3">
        <v>16.322810903511751</v>
      </c>
      <c r="T156" s="3">
        <v>3941.6583720591207</v>
      </c>
      <c r="V156">
        <v>5135</v>
      </c>
      <c r="W156" s="2">
        <v>0.45104178233159575</v>
      </c>
      <c r="X156" s="2">
        <v>4.347913471341347E-2</v>
      </c>
      <c r="Y156" s="2">
        <v>0.37791619179085101</v>
      </c>
      <c r="Z156" s="2">
        <v>0.73540702870319641</v>
      </c>
      <c r="AA156" s="2">
        <v>0.28791286184490722</v>
      </c>
      <c r="AB156" s="2">
        <v>0.30102067280897971</v>
      </c>
      <c r="AC156" s="2">
        <v>4.2595589575164516E-3</v>
      </c>
      <c r="AD156" s="2">
        <v>0</v>
      </c>
      <c r="AE156" s="2">
        <v>1.4794099129895428E-2</v>
      </c>
      <c r="AF156">
        <v>18212.389467738278</v>
      </c>
      <c r="AG156">
        <v>19.060893407346377</v>
      </c>
      <c r="AH156">
        <v>3582.4359356784903</v>
      </c>
      <c r="AI156">
        <v>978.98083180939773</v>
      </c>
      <c r="AJ156">
        <v>0.18740493662734345</v>
      </c>
      <c r="AK156">
        <v>34107.562705259181</v>
      </c>
      <c r="AL156">
        <v>35.383704310858128</v>
      </c>
      <c r="AM156">
        <v>6650.2577372257247</v>
      </c>
      <c r="AN156">
        <v>1852.8174023212857</v>
      </c>
      <c r="AO156">
        <v>0.34830419360715753</v>
      </c>
      <c r="AP156">
        <v>15895.173237520903</v>
      </c>
      <c r="AQ156">
        <v>16.322810903511751</v>
      </c>
      <c r="AR156">
        <v>3067.8218015472344</v>
      </c>
      <c r="AS156">
        <v>873.836570511888</v>
      </c>
      <c r="AT156">
        <v>0.16089925697981408</v>
      </c>
      <c r="AU156" s="3">
        <v>19295525.558423731</v>
      </c>
      <c r="AV156" s="3">
        <v>614596.3628452936</v>
      </c>
      <c r="AW156">
        <v>111366.74062872</v>
      </c>
      <c r="AX156">
        <v>20930265.233761635</v>
      </c>
      <c r="AY156">
        <v>3547.2261963067199</v>
      </c>
      <c r="AZ156">
        <v>666665.69133388496</v>
      </c>
      <c r="BA156">
        <v>214035.28143123002</v>
      </c>
      <c r="BB156">
        <v>40225790.792185366</v>
      </c>
      <c r="BC156">
        <v>6817.3994582269788</v>
      </c>
      <c r="BD156">
        <v>1281262.0541791783</v>
      </c>
      <c r="BE156">
        <v>102668.54080251</v>
      </c>
      <c r="BF156">
        <v>19295525.558423731</v>
      </c>
      <c r="BG156">
        <v>3270.1732619202594</v>
      </c>
      <c r="BH156">
        <v>614596.3628452936</v>
      </c>
      <c r="BI156">
        <v>1.2020765171352774</v>
      </c>
      <c r="BJ156">
        <v>2.822817806115903</v>
      </c>
      <c r="BK156">
        <v>1.6207412889806256</v>
      </c>
      <c r="BL156">
        <v>76.701150291850169</v>
      </c>
      <c r="BM156">
        <v>58.805692138410997</v>
      </c>
      <c r="BN156">
        <f t="shared" si="13"/>
        <v>-17.895458153439172</v>
      </c>
      <c r="BO156">
        <v>0.54670071290140543</v>
      </c>
      <c r="BP156">
        <v>7.9581584098933414E-3</v>
      </c>
      <c r="BQ156">
        <v>9.5004296096278321E-2</v>
      </c>
      <c r="BR156">
        <v>0.16666666666666666</v>
      </c>
      <c r="BS156">
        <v>0.17241379310344829</v>
      </c>
      <c r="BT156">
        <v>0.22222222222222221</v>
      </c>
      <c r="BU156">
        <v>0.5124866143204958</v>
      </c>
      <c r="BV156">
        <v>0.73540702870319641</v>
      </c>
      <c r="BW156">
        <v>0.2986647944449245</v>
      </c>
      <c r="BX156">
        <v>0.30102067280897971</v>
      </c>
      <c r="BY156">
        <f t="shared" si="14"/>
        <v>0.13204347284669196</v>
      </c>
      <c r="BZ156">
        <v>0</v>
      </c>
      <c r="CA156">
        <f t="shared" si="15"/>
        <v>1.1328349934876181E-2</v>
      </c>
      <c r="CC156">
        <v>0.13204347284669196</v>
      </c>
      <c r="CD156">
        <v>1.1328349934876181E-2</v>
      </c>
    </row>
    <row r="157" spans="1:82" x14ac:dyDescent="0.3">
      <c r="A157">
        <v>1</v>
      </c>
      <c r="B157" t="s">
        <v>88</v>
      </c>
      <c r="C157" t="s">
        <v>140</v>
      </c>
      <c r="D157">
        <v>5137</v>
      </c>
      <c r="E157" s="2">
        <v>0</v>
      </c>
      <c r="F157" s="2" t="s">
        <v>1954</v>
      </c>
      <c r="G157" s="3">
        <v>-999</v>
      </c>
      <c r="H157" s="1">
        <v>0.37529988714960205</v>
      </c>
      <c r="I157" s="1">
        <f t="shared" si="16"/>
        <v>-999</v>
      </c>
      <c r="J157" s="1">
        <v>-999</v>
      </c>
      <c r="K157" s="1">
        <v>-999</v>
      </c>
      <c r="L157" s="1">
        <v>-999</v>
      </c>
      <c r="M157" s="1">
        <v>-999</v>
      </c>
      <c r="N157" s="1">
        <v>-999</v>
      </c>
      <c r="O157" s="1">
        <v>-999</v>
      </c>
      <c r="P157" s="1">
        <v>-999</v>
      </c>
      <c r="Q157" s="1">
        <v>-999</v>
      </c>
      <c r="R157" s="1">
        <v>-999</v>
      </c>
      <c r="S157" s="1">
        <v>-999</v>
      </c>
      <c r="T157" s="1">
        <v>-999</v>
      </c>
      <c r="V157">
        <v>5137</v>
      </c>
      <c r="W157" s="2">
        <v>-999</v>
      </c>
      <c r="X157" s="2">
        <v>1.0068056180372587E-2</v>
      </c>
      <c r="Y157" s="2">
        <v>-999</v>
      </c>
      <c r="Z157" s="2">
        <v>-999</v>
      </c>
      <c r="AA157" s="2">
        <v>-999</v>
      </c>
      <c r="AB157" s="2">
        <v>-999</v>
      </c>
      <c r="AC157" s="2">
        <v>-999</v>
      </c>
      <c r="AD157" s="2">
        <v>-999</v>
      </c>
      <c r="AE157" s="2">
        <v>-999</v>
      </c>
      <c r="AF157" s="2">
        <v>-999</v>
      </c>
      <c r="AG157" s="2">
        <v>-999</v>
      </c>
      <c r="AH157" s="2">
        <v>-999</v>
      </c>
      <c r="AI157" s="2">
        <v>-999</v>
      </c>
      <c r="AJ157" s="2">
        <v>-999</v>
      </c>
      <c r="AK157" s="2">
        <v>-999</v>
      </c>
      <c r="AL157" s="2">
        <v>-999</v>
      </c>
      <c r="AM157" s="2">
        <v>-999</v>
      </c>
      <c r="AN157" s="2">
        <v>-999</v>
      </c>
      <c r="AO157" s="2">
        <v>-999</v>
      </c>
      <c r="AP157" s="2">
        <v>-999</v>
      </c>
      <c r="AQ157" s="2">
        <v>-999</v>
      </c>
      <c r="AR157" s="2">
        <v>-999</v>
      </c>
      <c r="AS157" s="2">
        <v>-999</v>
      </c>
      <c r="AT157" s="2">
        <v>-999</v>
      </c>
      <c r="AU157" s="2">
        <v>-999</v>
      </c>
      <c r="AV157" s="2">
        <v>-999</v>
      </c>
      <c r="AW157" s="2">
        <v>-999</v>
      </c>
      <c r="AX157" s="2">
        <v>-999</v>
      </c>
      <c r="AY157" s="2">
        <v>-999</v>
      </c>
      <c r="AZ157" s="2">
        <v>-999</v>
      </c>
      <c r="BA157" s="2">
        <v>-999</v>
      </c>
      <c r="BB157" s="2">
        <v>-999</v>
      </c>
      <c r="BC157" s="2">
        <v>-999</v>
      </c>
      <c r="BD157" s="2">
        <v>-999</v>
      </c>
      <c r="BE157" s="2">
        <v>-999</v>
      </c>
      <c r="BF157" s="2">
        <v>-999</v>
      </c>
      <c r="BG157" s="2">
        <v>-999</v>
      </c>
      <c r="BH157" s="2">
        <v>-999</v>
      </c>
      <c r="BI157">
        <v>0</v>
      </c>
      <c r="BJ157">
        <v>0.37529988714960205</v>
      </c>
      <c r="BK157">
        <v>0.37529988714960205</v>
      </c>
      <c r="BL157">
        <v>-999</v>
      </c>
      <c r="BM157">
        <v>42.143824009903724</v>
      </c>
      <c r="BN157">
        <f t="shared" si="13"/>
        <v>-999</v>
      </c>
      <c r="BO157" t="s">
        <v>3748</v>
      </c>
      <c r="BP157" t="s">
        <v>3748</v>
      </c>
      <c r="BQ157">
        <v>7.651652902147181E-2</v>
      </c>
      <c r="BR157">
        <v>0.16071428571428573</v>
      </c>
      <c r="BS157">
        <v>0.20689655172413793</v>
      </c>
      <c r="BT157">
        <v>0.22222222222222221</v>
      </c>
      <c r="BU157" t="s">
        <v>3748</v>
      </c>
      <c r="BY157">
        <f t="shared" si="14"/>
        <v>-999</v>
      </c>
      <c r="CA157">
        <f t="shared" si="15"/>
        <v>-999</v>
      </c>
    </row>
    <row r="158" spans="1:82" x14ac:dyDescent="0.3">
      <c r="A158">
        <v>0</v>
      </c>
      <c r="B158" t="s">
        <v>88</v>
      </c>
      <c r="C158" t="s">
        <v>141</v>
      </c>
      <c r="D158">
        <v>5139</v>
      </c>
      <c r="E158" s="2">
        <f>BO158</f>
        <v>0.5901815015630949</v>
      </c>
      <c r="F158" s="2" t="s">
        <v>1939</v>
      </c>
      <c r="G158" s="3">
        <v>2424</v>
      </c>
      <c r="H158" s="1">
        <v>1.9027773214789674</v>
      </c>
      <c r="I158" s="1">
        <f t="shared" si="16"/>
        <v>-15.276598407330411</v>
      </c>
      <c r="J158" s="1">
        <v>2.6891781682999998</v>
      </c>
      <c r="K158" s="1">
        <v>68.380937047399996</v>
      </c>
      <c r="L158" s="2">
        <v>0.16513162846999996</v>
      </c>
      <c r="M158" s="2">
        <v>2.0378257994730677E-3</v>
      </c>
      <c r="N158" s="7">
        <v>0</v>
      </c>
      <c r="O158" s="2">
        <v>1.9009384631433993E-2</v>
      </c>
      <c r="P158" s="3">
        <v>131111.48718873001</v>
      </c>
      <c r="Q158" s="3">
        <v>4176.1310366719808</v>
      </c>
      <c r="R158" s="3">
        <v>209941.93915514386</v>
      </c>
      <c r="S158" s="3">
        <v>255.62708871091743</v>
      </c>
      <c r="T158" s="3">
        <v>62427.157053980627</v>
      </c>
      <c r="V158">
        <v>5139</v>
      </c>
      <c r="W158" s="2">
        <v>0.47192521338913046</v>
      </c>
      <c r="X158" s="2">
        <v>5.1045229767822026E-2</v>
      </c>
      <c r="Y158" s="2">
        <v>0.40281645138207933</v>
      </c>
      <c r="Z158" s="2">
        <v>0.76688736540106484</v>
      </c>
      <c r="AA158" s="2">
        <v>0.19709680459995674</v>
      </c>
      <c r="AB158" s="2">
        <v>0.40760701142101613</v>
      </c>
      <c r="AC158" s="2">
        <v>2.0378257994730677E-3</v>
      </c>
      <c r="AD158" s="2">
        <v>0</v>
      </c>
      <c r="AE158" s="2">
        <v>1.9009384631433993E-2</v>
      </c>
      <c r="AF158">
        <v>328769.56998572493</v>
      </c>
      <c r="AG158">
        <v>394.10293552160044</v>
      </c>
      <c r="AH158">
        <v>74070.427256301366</v>
      </c>
      <c r="AI158">
        <v>23133.32339742098</v>
      </c>
      <c r="AJ158">
        <v>3.8084657475667196</v>
      </c>
      <c r="AK158">
        <v>538711.50914086879</v>
      </c>
      <c r="AL158">
        <v>649.73002423251785</v>
      </c>
      <c r="AM158">
        <v>122114.74759114529</v>
      </c>
      <c r="AN158">
        <v>37516.160116557709</v>
      </c>
      <c r="AO158">
        <v>6.2741614227323437</v>
      </c>
      <c r="AP158">
        <v>209941.93915514386</v>
      </c>
      <c r="AQ158">
        <v>255.62708871091741</v>
      </c>
      <c r="AR158">
        <v>48044.320334843927</v>
      </c>
      <c r="AS158">
        <v>14382.836719136729</v>
      </c>
      <c r="AT158">
        <v>2.465695675165624</v>
      </c>
      <c r="AU158" s="3">
        <v>24641092.902249917</v>
      </c>
      <c r="AV158" s="3">
        <v>784862.06703213206</v>
      </c>
      <c r="AW158">
        <v>177710.53554827999</v>
      </c>
      <c r="AX158">
        <v>33398918.05094374</v>
      </c>
      <c r="AY158">
        <v>5660.3925327952802</v>
      </c>
      <c r="AZ158">
        <v>1063814.1726135449</v>
      </c>
      <c r="BA158">
        <v>308822.02273701003</v>
      </c>
      <c r="BB158">
        <v>58040010.953193665</v>
      </c>
      <c r="BC158">
        <v>9836.523569467261</v>
      </c>
      <c r="BD158">
        <v>1848676.2396456769</v>
      </c>
      <c r="BE158">
        <v>131111.48718873001</v>
      </c>
      <c r="BF158">
        <v>24641092.902249917</v>
      </c>
      <c r="BG158">
        <v>4176.1310366719808</v>
      </c>
      <c r="BH158">
        <v>784862.06703213206</v>
      </c>
      <c r="BI158">
        <v>1.4370147712394195</v>
      </c>
      <c r="BJ158">
        <v>3.3397920927183868</v>
      </c>
      <c r="BK158">
        <v>1.9027773214789674</v>
      </c>
      <c r="BL158">
        <v>58.840924607701432</v>
      </c>
      <c r="BM158">
        <v>43.564326200371021</v>
      </c>
      <c r="BN158">
        <f t="shared" si="13"/>
        <v>-15.276598407330411</v>
      </c>
      <c r="BO158">
        <v>0.5901815015630949</v>
      </c>
      <c r="BP158">
        <v>1.0270170453156317E-2</v>
      </c>
      <c r="BQ158">
        <v>0.24910870622691708</v>
      </c>
      <c r="BR158">
        <v>0.26785714285714285</v>
      </c>
      <c r="BS158">
        <v>0.13793103448275862</v>
      </c>
      <c r="BT158">
        <v>0.33333333333333331</v>
      </c>
      <c r="BU158">
        <v>0.43748822349105621</v>
      </c>
      <c r="BV158">
        <v>0.76688736540106484</v>
      </c>
      <c r="BW158">
        <v>0.20445726618252774</v>
      </c>
      <c r="BX158">
        <v>0.40760701142101613</v>
      </c>
      <c r="BY158">
        <f t="shared" si="14"/>
        <v>4.6505985772965205E-2</v>
      </c>
      <c r="BZ158">
        <v>0</v>
      </c>
      <c r="CA158">
        <f t="shared" si="15"/>
        <v>1.1044907444928165E-2</v>
      </c>
      <c r="CC158">
        <v>4.6505985772965205E-2</v>
      </c>
      <c r="CD158">
        <v>1.1044907444928165E-2</v>
      </c>
    </row>
    <row r="159" spans="1:82" x14ac:dyDescent="0.3">
      <c r="A159">
        <v>1</v>
      </c>
      <c r="B159" t="s">
        <v>88</v>
      </c>
      <c r="C159" t="s">
        <v>142</v>
      </c>
      <c r="D159">
        <v>5141</v>
      </c>
      <c r="E159" s="2">
        <v>0</v>
      </c>
      <c r="F159" s="2" t="s">
        <v>1954</v>
      </c>
      <c r="G159" s="3">
        <v>-999</v>
      </c>
      <c r="H159" s="1">
        <v>0.372999613602086</v>
      </c>
      <c r="I159" s="1">
        <f t="shared" si="16"/>
        <v>-999</v>
      </c>
      <c r="J159" s="1">
        <v>-999</v>
      </c>
      <c r="K159" s="1">
        <v>-999</v>
      </c>
      <c r="L159" s="1">
        <v>-999</v>
      </c>
      <c r="M159" s="1">
        <v>-999</v>
      </c>
      <c r="N159" s="1">
        <v>-999</v>
      </c>
      <c r="O159" s="1">
        <v>-999</v>
      </c>
      <c r="P159" s="1">
        <v>-999</v>
      </c>
      <c r="Q159" s="1">
        <v>-999</v>
      </c>
      <c r="R159" s="1">
        <v>-999</v>
      </c>
      <c r="S159" s="1">
        <v>-999</v>
      </c>
      <c r="T159" s="1">
        <v>-999</v>
      </c>
      <c r="V159">
        <v>5141</v>
      </c>
      <c r="W159" s="2">
        <v>-999</v>
      </c>
      <c r="X159" s="2">
        <v>1.0006347439976977E-2</v>
      </c>
      <c r="Y159" s="2">
        <v>-999</v>
      </c>
      <c r="Z159" s="2">
        <v>-999</v>
      </c>
      <c r="AA159" s="2">
        <v>-999</v>
      </c>
      <c r="AB159" s="2">
        <v>-999</v>
      </c>
      <c r="AC159" s="2">
        <v>-999</v>
      </c>
      <c r="AD159" s="2">
        <v>-999</v>
      </c>
      <c r="AE159" s="2">
        <v>-999</v>
      </c>
      <c r="AF159" s="2">
        <v>-999</v>
      </c>
      <c r="AG159" s="2">
        <v>-999</v>
      </c>
      <c r="AH159" s="2">
        <v>-999</v>
      </c>
      <c r="AI159" s="2">
        <v>-999</v>
      </c>
      <c r="AJ159" s="2">
        <v>-999</v>
      </c>
      <c r="AK159" s="2">
        <v>-999</v>
      </c>
      <c r="AL159" s="2">
        <v>-999</v>
      </c>
      <c r="AM159" s="2">
        <v>-999</v>
      </c>
      <c r="AN159" s="2">
        <v>-999</v>
      </c>
      <c r="AO159" s="2">
        <v>-999</v>
      </c>
      <c r="AP159" s="2">
        <v>-999</v>
      </c>
      <c r="AQ159" s="2">
        <v>-999</v>
      </c>
      <c r="AR159" s="2">
        <v>-999</v>
      </c>
      <c r="AS159" s="2">
        <v>-999</v>
      </c>
      <c r="AT159" s="2">
        <v>-999</v>
      </c>
      <c r="AU159" s="2">
        <v>-999</v>
      </c>
      <c r="AV159" s="2">
        <v>-999</v>
      </c>
      <c r="AW159" s="2">
        <v>-999</v>
      </c>
      <c r="AX159" s="2">
        <v>-999</v>
      </c>
      <c r="AY159" s="2">
        <v>-999</v>
      </c>
      <c r="AZ159" s="2">
        <v>-999</v>
      </c>
      <c r="BA159" s="2">
        <v>-999</v>
      </c>
      <c r="BB159" s="2">
        <v>-999</v>
      </c>
      <c r="BC159" s="2">
        <v>-999</v>
      </c>
      <c r="BD159" s="2">
        <v>-999</v>
      </c>
      <c r="BE159" s="2">
        <v>-999</v>
      </c>
      <c r="BF159" s="2">
        <v>-999</v>
      </c>
      <c r="BG159" s="2">
        <v>-999</v>
      </c>
      <c r="BH159" s="2">
        <v>-999</v>
      </c>
      <c r="BI159">
        <v>0</v>
      </c>
      <c r="BJ159">
        <v>0.372999613602086</v>
      </c>
      <c r="BK159">
        <v>0.372999613602086</v>
      </c>
      <c r="BL159">
        <v>-999</v>
      </c>
      <c r="BM159">
        <v>42.143824009903724</v>
      </c>
      <c r="BN159">
        <f t="shared" si="13"/>
        <v>-999</v>
      </c>
      <c r="BO159" t="s">
        <v>3748</v>
      </c>
      <c r="BP159" t="s">
        <v>3748</v>
      </c>
      <c r="BQ159">
        <v>9.1439037919206281E-2</v>
      </c>
      <c r="BR159">
        <v>0.33333333333333331</v>
      </c>
      <c r="BS159">
        <v>0.27586206896551724</v>
      </c>
      <c r="BT159">
        <v>0.16666666666666666</v>
      </c>
      <c r="BU159" t="s">
        <v>3748</v>
      </c>
      <c r="BY159">
        <f t="shared" si="14"/>
        <v>-999</v>
      </c>
      <c r="CA159">
        <f t="shared" si="15"/>
        <v>-999</v>
      </c>
    </row>
    <row r="160" spans="1:82" x14ac:dyDescent="0.3">
      <c r="A160">
        <v>0</v>
      </c>
      <c r="B160" t="s">
        <v>88</v>
      </c>
      <c r="C160" t="s">
        <v>69</v>
      </c>
      <c r="D160">
        <v>5143</v>
      </c>
      <c r="E160" s="2">
        <f>BO160</f>
        <v>0.55939681688092591</v>
      </c>
      <c r="F160" s="2" t="s">
        <v>1938</v>
      </c>
      <c r="G160" s="3">
        <v>98202</v>
      </c>
      <c r="H160" s="1">
        <v>20.041090848062773</v>
      </c>
      <c r="I160" s="1">
        <f t="shared" si="16"/>
        <v>-17.104845600727103</v>
      </c>
      <c r="J160" s="1">
        <v>2.74036087644</v>
      </c>
      <c r="K160" s="1">
        <v>83.899081635200005</v>
      </c>
      <c r="L160" s="2">
        <v>0.15411467522</v>
      </c>
      <c r="M160" s="2">
        <v>1.8099848299615841E-2</v>
      </c>
      <c r="N160" s="7">
        <v>0</v>
      </c>
      <c r="O160" s="2">
        <v>2.7010932981478046E-2</v>
      </c>
      <c r="P160" s="3">
        <v>408697.45960677013</v>
      </c>
      <c r="Q160" s="3">
        <v>13017.73156776102</v>
      </c>
      <c r="R160" s="3">
        <v>332880.19487001398</v>
      </c>
      <c r="S160" s="3">
        <v>414.10040158632069</v>
      </c>
      <c r="T160" s="3">
        <v>96152.323130634904</v>
      </c>
      <c r="V160">
        <v>5143</v>
      </c>
      <c r="W160" s="2">
        <v>0.65044948712054529</v>
      </c>
      <c r="X160" s="2">
        <v>0.5376362623147164</v>
      </c>
      <c r="Y160" s="2">
        <v>0.55854256733186081</v>
      </c>
      <c r="Z160" s="2">
        <v>0.78148341287098377</v>
      </c>
      <c r="AA160" s="2">
        <v>0.24182530414443307</v>
      </c>
      <c r="AB160" s="2">
        <v>0.38041302423149748</v>
      </c>
      <c r="AC160" s="2">
        <v>1.8099848299615841E-2</v>
      </c>
      <c r="AD160" s="2">
        <v>0</v>
      </c>
      <c r="AE160" s="2">
        <v>2.7010932981478046E-2</v>
      </c>
      <c r="AF160">
        <v>550482.08634292241</v>
      </c>
      <c r="AG160">
        <v>650.44725272809399</v>
      </c>
      <c r="AH160">
        <v>122249.54846756454</v>
      </c>
      <c r="AI160">
        <v>32976.243680372681</v>
      </c>
      <c r="AJ160">
        <v>6.2965961855447947</v>
      </c>
      <c r="AK160">
        <v>883362.28121293639</v>
      </c>
      <c r="AL160">
        <v>1064.5476543144148</v>
      </c>
      <c r="AM160">
        <v>200078.43759245565</v>
      </c>
      <c r="AN160">
        <v>51299.677686116498</v>
      </c>
      <c r="AO160">
        <v>10.280864319733912</v>
      </c>
      <c r="AP160">
        <v>332880.19487001398</v>
      </c>
      <c r="AQ160">
        <v>414.1004015863208</v>
      </c>
      <c r="AR160">
        <v>77828.88912489111</v>
      </c>
      <c r="AS160">
        <v>18323.434005743817</v>
      </c>
      <c r="AT160">
        <v>3.9842681341891169</v>
      </c>
      <c r="AU160" s="3">
        <v>76810600.558496371</v>
      </c>
      <c r="AV160" s="3">
        <v>2446552.4708450059</v>
      </c>
      <c r="AW160">
        <v>600112.82002762996</v>
      </c>
      <c r="AX160">
        <v>112785203.39599277</v>
      </c>
      <c r="AY160">
        <v>19114.64683193338</v>
      </c>
      <c r="AZ160">
        <v>3592406.7255935594</v>
      </c>
      <c r="BA160">
        <v>1008810.2796344</v>
      </c>
      <c r="BB160">
        <v>189595803.95448914</v>
      </c>
      <c r="BC160">
        <v>32132.3783996944</v>
      </c>
      <c r="BD160">
        <v>6038959.1964385659</v>
      </c>
      <c r="BE160">
        <v>408697.45960677013</v>
      </c>
      <c r="BF160">
        <v>76810600.558496371</v>
      </c>
      <c r="BG160">
        <v>13017.73156776102</v>
      </c>
      <c r="BH160">
        <v>2446552.4708450059</v>
      </c>
      <c r="BI160">
        <v>7.9987960598321779</v>
      </c>
      <c r="BJ160">
        <v>28.03988690789495</v>
      </c>
      <c r="BK160">
        <v>20.041090848062773</v>
      </c>
      <c r="BL160">
        <v>39.548534568523053</v>
      </c>
      <c r="BM160">
        <v>22.44368896779595</v>
      </c>
      <c r="BN160">
        <f t="shared" si="13"/>
        <v>-17.104845600727103</v>
      </c>
      <c r="BO160">
        <v>0.55939681688092591</v>
      </c>
      <c r="BP160">
        <v>5.4184546275300803E-2</v>
      </c>
      <c r="BQ160">
        <v>6.7651540108196129E-2</v>
      </c>
      <c r="BR160">
        <v>0.2857142857142857</v>
      </c>
      <c r="BS160">
        <v>0.20689655172413793</v>
      </c>
      <c r="BT160">
        <v>0.16666666666666666</v>
      </c>
      <c r="BU160">
        <v>0.48984520738334925</v>
      </c>
      <c r="BV160">
        <v>0.78148341287098377</v>
      </c>
      <c r="BW160">
        <v>0.25085612463115464</v>
      </c>
      <c r="BX160">
        <v>0.38041302423149748</v>
      </c>
      <c r="BY160">
        <f t="shared" si="14"/>
        <v>6.3795575927058437E-2</v>
      </c>
      <c r="BZ160">
        <v>0</v>
      </c>
      <c r="CA160">
        <f t="shared" si="15"/>
        <v>1.6703321530583754E-2</v>
      </c>
      <c r="CC160">
        <v>6.3795575927058437E-2</v>
      </c>
      <c r="CD160">
        <v>1.6703321530583754E-2</v>
      </c>
    </row>
    <row r="161" spans="1:82" x14ac:dyDescent="0.3">
      <c r="A161">
        <v>0</v>
      </c>
      <c r="B161" t="s">
        <v>88</v>
      </c>
      <c r="C161" t="s">
        <v>143</v>
      </c>
      <c r="D161">
        <v>5145</v>
      </c>
      <c r="E161" s="2">
        <f>BO161</f>
        <v>0.68569591200202173</v>
      </c>
      <c r="F161" s="2" t="s">
        <v>1941</v>
      </c>
      <c r="G161" s="3">
        <v>16312</v>
      </c>
      <c r="H161" s="1">
        <v>7.4132467821642365</v>
      </c>
      <c r="I161" s="1">
        <f t="shared" si="16"/>
        <v>-14.039476769075403</v>
      </c>
      <c r="J161" s="1">
        <v>2.6192203760299999</v>
      </c>
      <c r="K161" s="1">
        <v>155.367185487</v>
      </c>
      <c r="L161" s="2">
        <v>0.13290879920999998</v>
      </c>
      <c r="M161" s="2">
        <v>3.6866259207364083E-2</v>
      </c>
      <c r="N161" s="7">
        <v>0</v>
      </c>
      <c r="O161" s="2">
        <v>1.1227783481649654E-2</v>
      </c>
      <c r="P161" s="3">
        <v>362306.81189288007</v>
      </c>
      <c r="Q161" s="3">
        <v>11540.10799805488</v>
      </c>
      <c r="R161" s="3">
        <v>313651.69372381933</v>
      </c>
      <c r="S161" s="3">
        <v>388.50866619391724</v>
      </c>
      <c r="T161" s="3">
        <v>86617.303609471681</v>
      </c>
      <c r="V161">
        <v>5145</v>
      </c>
      <c r="W161" s="2">
        <v>0.56255464078622863</v>
      </c>
      <c r="X161" s="2">
        <v>0.19887292172844176</v>
      </c>
      <c r="Y161" s="2">
        <v>0.43131211434120953</v>
      </c>
      <c r="Z161" s="2">
        <v>0.74693712646351962</v>
      </c>
      <c r="AA161" s="2">
        <v>0.44782035931958336</v>
      </c>
      <c r="AB161" s="2">
        <v>0.32806894075647108</v>
      </c>
      <c r="AC161" s="2">
        <v>3.6866259207364083E-2</v>
      </c>
      <c r="AD161" s="2">
        <v>0</v>
      </c>
      <c r="AE161" s="2">
        <v>1.1227783481649654E-2</v>
      </c>
      <c r="AF161">
        <v>256414.97408071379</v>
      </c>
      <c r="AG161">
        <v>311.11641504499255</v>
      </c>
      <c r="AH161">
        <v>58473.367518391235</v>
      </c>
      <c r="AI161">
        <v>11527.666896897494</v>
      </c>
      <c r="AJ161">
        <v>3.0021774800683332</v>
      </c>
      <c r="AK161">
        <v>570066.66780453315</v>
      </c>
      <c r="AL161">
        <v>699.62508123890984</v>
      </c>
      <c r="AM161">
        <v>131492.36916493435</v>
      </c>
      <c r="AN161">
        <v>25125.968859826065</v>
      </c>
      <c r="AO161">
        <v>6.7420793996491533</v>
      </c>
      <c r="AP161">
        <v>313651.69372381933</v>
      </c>
      <c r="AQ161">
        <v>388.50866619391729</v>
      </c>
      <c r="AR161">
        <v>73019.001646543125</v>
      </c>
      <c r="AS161">
        <v>13598.301962928572</v>
      </c>
      <c r="AT161">
        <v>3.7399019195808201</v>
      </c>
      <c r="AU161" s="3">
        <v>68091942.227147877</v>
      </c>
      <c r="AV161" s="3">
        <v>2168847.8971544341</v>
      </c>
      <c r="AW161">
        <v>275660.42123366997</v>
      </c>
      <c r="AX161">
        <v>51807619.566655934</v>
      </c>
      <c r="AY161">
        <v>8780.2683455104216</v>
      </c>
      <c r="AZ161">
        <v>1650163.6328552286</v>
      </c>
      <c r="BA161">
        <v>637967.23312654998</v>
      </c>
      <c r="BB161">
        <v>119899561.7938038</v>
      </c>
      <c r="BC161">
        <v>20320.376343565302</v>
      </c>
      <c r="BD161">
        <v>3819011.5300096627</v>
      </c>
      <c r="BE161">
        <v>362306.81189288007</v>
      </c>
      <c r="BF161">
        <v>68091942.227147877</v>
      </c>
      <c r="BG161">
        <v>11540.10799805488</v>
      </c>
      <c r="BH161">
        <v>2168847.8971544341</v>
      </c>
      <c r="BI161">
        <v>2.9076915228092779</v>
      </c>
      <c r="BJ161">
        <v>10.320938304973515</v>
      </c>
      <c r="BK161">
        <v>7.4132467821642365</v>
      </c>
      <c r="BL161">
        <v>45.67558315838933</v>
      </c>
      <c r="BM161">
        <v>31.636106389313927</v>
      </c>
      <c r="BN161">
        <f t="shared" si="13"/>
        <v>-14.039476769075403</v>
      </c>
      <c r="BO161">
        <v>0.68569591200202173</v>
      </c>
      <c r="BP161">
        <v>2.4144083081103836E-2</v>
      </c>
      <c r="BQ161">
        <v>0.14638857821987389</v>
      </c>
      <c r="BR161">
        <v>0.66071428571428581</v>
      </c>
      <c r="BS161">
        <v>0.27586206896551724</v>
      </c>
      <c r="BT161">
        <v>0.1111111111111111</v>
      </c>
      <c r="BU161">
        <v>0.40205977709667934</v>
      </c>
      <c r="BV161">
        <v>0.74693712646351962</v>
      </c>
      <c r="BW161">
        <v>0.46454394120288733</v>
      </c>
      <c r="BX161">
        <v>0.32806894075647108</v>
      </c>
      <c r="BY161">
        <f t="shared" si="14"/>
        <v>0.19081022537527831</v>
      </c>
      <c r="BZ161">
        <v>0</v>
      </c>
      <c r="CA161">
        <f t="shared" si="15"/>
        <v>7.9350884526808562E-3</v>
      </c>
      <c r="CC161">
        <v>0.19081022537527831</v>
      </c>
      <c r="CD161">
        <v>7.9350884526808562E-3</v>
      </c>
    </row>
    <row r="162" spans="1:82" x14ac:dyDescent="0.3">
      <c r="A162">
        <v>1</v>
      </c>
      <c r="B162" t="s">
        <v>88</v>
      </c>
      <c r="C162" t="s">
        <v>144</v>
      </c>
      <c r="D162">
        <v>5147</v>
      </c>
      <c r="E162" s="2">
        <v>0</v>
      </c>
      <c r="F162" s="2" t="s">
        <v>1954</v>
      </c>
      <c r="G162" s="3">
        <v>-999</v>
      </c>
      <c r="H162" s="1">
        <v>0.37663470618912559</v>
      </c>
      <c r="I162" s="1">
        <f t="shared" si="16"/>
        <v>-999</v>
      </c>
      <c r="J162" s="1">
        <v>-999</v>
      </c>
      <c r="K162" s="1">
        <v>-999</v>
      </c>
      <c r="L162" s="1">
        <v>-999</v>
      </c>
      <c r="M162" s="1">
        <v>-999</v>
      </c>
      <c r="N162" s="1">
        <v>-999</v>
      </c>
      <c r="O162" s="1">
        <v>-999</v>
      </c>
      <c r="P162" s="1">
        <v>-999</v>
      </c>
      <c r="Q162" s="1">
        <v>-999</v>
      </c>
      <c r="R162" s="1">
        <v>-999</v>
      </c>
      <c r="S162" s="1">
        <v>-999</v>
      </c>
      <c r="T162" s="1">
        <v>-999</v>
      </c>
      <c r="V162">
        <v>5147</v>
      </c>
      <c r="W162" s="2">
        <v>-999</v>
      </c>
      <c r="X162" s="2">
        <v>1.0103864965668589E-2</v>
      </c>
      <c r="Y162" s="2">
        <v>-999</v>
      </c>
      <c r="Z162" s="2">
        <v>-999</v>
      </c>
      <c r="AA162" s="2">
        <v>-999</v>
      </c>
      <c r="AB162" s="2">
        <v>-999</v>
      </c>
      <c r="AC162" s="2">
        <v>-999</v>
      </c>
      <c r="AD162" s="2">
        <v>-999</v>
      </c>
      <c r="AE162" s="2">
        <v>-999</v>
      </c>
      <c r="AF162" s="2">
        <v>-999</v>
      </c>
      <c r="AG162" s="2">
        <v>-999</v>
      </c>
      <c r="AH162" s="2">
        <v>-999</v>
      </c>
      <c r="AI162" s="2">
        <v>-999</v>
      </c>
      <c r="AJ162" s="2">
        <v>-999</v>
      </c>
      <c r="AK162" s="2">
        <v>-999</v>
      </c>
      <c r="AL162" s="2">
        <v>-999</v>
      </c>
      <c r="AM162" s="2">
        <v>-999</v>
      </c>
      <c r="AN162" s="2">
        <v>-999</v>
      </c>
      <c r="AO162" s="2">
        <v>-999</v>
      </c>
      <c r="AP162" s="2">
        <v>-999</v>
      </c>
      <c r="AQ162" s="2">
        <v>-999</v>
      </c>
      <c r="AR162" s="2">
        <v>-999</v>
      </c>
      <c r="AS162" s="2">
        <v>-999</v>
      </c>
      <c r="AT162" s="2">
        <v>-999</v>
      </c>
      <c r="AU162" s="2">
        <v>-999</v>
      </c>
      <c r="AV162" s="2">
        <v>-999</v>
      </c>
      <c r="AW162" s="2">
        <v>-999</v>
      </c>
      <c r="AX162" s="2">
        <v>-999</v>
      </c>
      <c r="AY162" s="2">
        <v>-999</v>
      </c>
      <c r="AZ162" s="2">
        <v>-999</v>
      </c>
      <c r="BA162" s="2">
        <v>-999</v>
      </c>
      <c r="BB162" s="2">
        <v>-999</v>
      </c>
      <c r="BC162" s="2">
        <v>-999</v>
      </c>
      <c r="BD162" s="2">
        <v>-999</v>
      </c>
      <c r="BE162" s="2">
        <v>-999</v>
      </c>
      <c r="BF162" s="2">
        <v>-999</v>
      </c>
      <c r="BG162" s="2">
        <v>-999</v>
      </c>
      <c r="BH162" s="2">
        <v>-999</v>
      </c>
      <c r="BI162">
        <v>0</v>
      </c>
      <c r="BJ162">
        <v>0.37663470618912559</v>
      </c>
      <c r="BK162">
        <v>0.37663470618912559</v>
      </c>
      <c r="BL162">
        <v>-999</v>
      </c>
      <c r="BM162">
        <v>44.779620083292244</v>
      </c>
      <c r="BN162">
        <f t="shared" si="13"/>
        <v>-999</v>
      </c>
      <c r="BO162" t="s">
        <v>3748</v>
      </c>
      <c r="BP162" t="s">
        <v>3748</v>
      </c>
      <c r="BQ162">
        <v>0.16595534677968735</v>
      </c>
      <c r="BR162">
        <v>0.33333333333333331</v>
      </c>
      <c r="BS162">
        <v>0.20689655172413793</v>
      </c>
      <c r="BT162">
        <v>0.16666666666666666</v>
      </c>
      <c r="BU162" t="s">
        <v>3748</v>
      </c>
      <c r="BY162">
        <f t="shared" si="14"/>
        <v>-999</v>
      </c>
      <c r="CA162">
        <f t="shared" si="15"/>
        <v>-999</v>
      </c>
    </row>
    <row r="163" spans="1:82" x14ac:dyDescent="0.3">
      <c r="A163">
        <v>0</v>
      </c>
      <c r="B163" t="s">
        <v>88</v>
      </c>
      <c r="C163" t="s">
        <v>145</v>
      </c>
      <c r="D163">
        <v>5149</v>
      </c>
      <c r="E163" s="2">
        <f>BO163</f>
        <v>0.63043643717679343</v>
      </c>
      <c r="F163" s="2" t="s">
        <v>1940</v>
      </c>
      <c r="G163" s="3">
        <v>1068</v>
      </c>
      <c r="H163" s="1">
        <v>0.37446580524666789</v>
      </c>
      <c r="I163" s="1">
        <f t="shared" si="16"/>
        <v>-17.646822157586509</v>
      </c>
      <c r="J163" s="1">
        <v>2.5823436499499999</v>
      </c>
      <c r="K163" s="1">
        <v>116.533558492</v>
      </c>
      <c r="L163" s="2">
        <v>0.12401636618</v>
      </c>
      <c r="M163" s="2">
        <v>4.0995024297005439E-3</v>
      </c>
      <c r="N163" s="7">
        <v>0</v>
      </c>
      <c r="O163" s="2">
        <v>7.2884517780915222E-3</v>
      </c>
      <c r="P163" s="3">
        <v>2877.4256794040016</v>
      </c>
      <c r="Q163" s="3">
        <v>91.65105928650388</v>
      </c>
      <c r="R163" s="3">
        <v>35.984019109848305</v>
      </c>
      <c r="S163" s="3">
        <v>1.500672187201014</v>
      </c>
      <c r="T163" s="3">
        <v>126.24528611160713</v>
      </c>
      <c r="V163">
        <v>5149</v>
      </c>
      <c r="W163" s="2">
        <v>0.50678141898716067</v>
      </c>
      <c r="X163" s="2">
        <v>1.0045680518281259E-2</v>
      </c>
      <c r="Y163" s="2">
        <v>0.58301950954219739</v>
      </c>
      <c r="Z163" s="2">
        <v>0.73642079264768112</v>
      </c>
      <c r="AA163" s="2">
        <v>0.33588881637457269</v>
      </c>
      <c r="AB163" s="2">
        <v>0.30611906909830883</v>
      </c>
      <c r="AC163" s="2">
        <v>4.0995024297005439E-3</v>
      </c>
      <c r="AD163" s="2">
        <v>0</v>
      </c>
      <c r="AE163" s="2">
        <v>7.2884517780915222E-3</v>
      </c>
      <c r="AF163">
        <v>33864.632621773606</v>
      </c>
      <c r="AG163">
        <v>40.99867003297409</v>
      </c>
      <c r="AH163">
        <v>7705.5731702766434</v>
      </c>
      <c r="AI163">
        <v>2611.325166045377</v>
      </c>
      <c r="AJ163">
        <v>0.39572787290550598</v>
      </c>
      <c r="AK163">
        <v>33900.616640883454</v>
      </c>
      <c r="AL163">
        <v>42.499342220175102</v>
      </c>
      <c r="AM163">
        <v>7987.6198643224816</v>
      </c>
      <c r="AN163">
        <v>2455.5237581111464</v>
      </c>
      <c r="AO163">
        <v>0.40854249748097221</v>
      </c>
      <c r="AP163">
        <v>35.984019109848305</v>
      </c>
      <c r="AQ163">
        <v>1.5006721872010118</v>
      </c>
      <c r="AR163">
        <v>282.04669404583819</v>
      </c>
      <c r="AS163">
        <v>-155.80140793423061</v>
      </c>
      <c r="AT163">
        <v>1.2814624575466227E-2</v>
      </c>
      <c r="AU163" s="3">
        <v>540783.38218718802</v>
      </c>
      <c r="AV163" s="3">
        <v>17224.900082305539</v>
      </c>
      <c r="AW163">
        <v>21999.438817041999</v>
      </c>
      <c r="AX163">
        <v>4134574.5312748733</v>
      </c>
      <c r="AY163">
        <v>700.72074692409205</v>
      </c>
      <c r="AZ163">
        <v>131693.45717691386</v>
      </c>
      <c r="BA163">
        <v>24876.864496446</v>
      </c>
      <c r="BB163">
        <v>4675357.9134620614</v>
      </c>
      <c r="BC163">
        <v>792.37180621059588</v>
      </c>
      <c r="BD163">
        <v>148918.3572592194</v>
      </c>
      <c r="BE163">
        <v>2877.4256794040016</v>
      </c>
      <c r="BF163">
        <v>540783.38218718802</v>
      </c>
      <c r="BG163">
        <v>91.65105928650388</v>
      </c>
      <c r="BH163">
        <v>17224.900082305539</v>
      </c>
      <c r="BI163">
        <v>0.27979926234074054</v>
      </c>
      <c r="BJ163">
        <v>0.65426506758740843</v>
      </c>
      <c r="BK163">
        <v>0.37446580524666789</v>
      </c>
      <c r="BL163">
        <v>41.605370589801595</v>
      </c>
      <c r="BM163">
        <v>23.958548432215085</v>
      </c>
      <c r="BN163">
        <f t="shared" si="13"/>
        <v>-17.646822157586509</v>
      </c>
      <c r="BO163">
        <v>0.63043643717679343</v>
      </c>
      <c r="BP163">
        <v>2.1360858221484372E-3</v>
      </c>
      <c r="BQ163">
        <v>0.11235420006078939</v>
      </c>
      <c r="BR163">
        <v>0.17857142857142858</v>
      </c>
      <c r="BS163">
        <v>0.27586206896551724</v>
      </c>
      <c r="BT163">
        <v>0.27777777777777779</v>
      </c>
      <c r="BU163">
        <v>0.50536622552574184</v>
      </c>
      <c r="BV163">
        <v>0.73642079264768112</v>
      </c>
      <c r="BW163">
        <v>0.34843238213129946</v>
      </c>
      <c r="BX163">
        <v>0.30611906909830883</v>
      </c>
      <c r="BY163">
        <f t="shared" si="14"/>
        <v>0.31481255981408329</v>
      </c>
      <c r="BZ163">
        <v>0</v>
      </c>
      <c r="CA163">
        <f t="shared" si="15"/>
        <v>5.5193617229043392E-3</v>
      </c>
      <c r="CC163">
        <v>0.31481255981408329</v>
      </c>
      <c r="CD163">
        <v>5.5193617229043392E-3</v>
      </c>
    </row>
    <row r="164" spans="1:82" x14ac:dyDescent="0.3">
      <c r="A164">
        <v>0</v>
      </c>
      <c r="B164" t="s">
        <v>146</v>
      </c>
      <c r="C164" t="s">
        <v>147</v>
      </c>
      <c r="D164">
        <v>6001</v>
      </c>
      <c r="E164" s="2">
        <f>BO164</f>
        <v>0.26072768436896904</v>
      </c>
      <c r="F164" s="2" t="s">
        <v>1932</v>
      </c>
      <c r="G164" s="3">
        <v>324986</v>
      </c>
      <c r="H164" s="1">
        <v>36.441182662182129</v>
      </c>
      <c r="I164" s="1">
        <f t="shared" si="16"/>
        <v>-0.55861161917298219</v>
      </c>
      <c r="J164" s="1">
        <v>1.7078463211999999</v>
      </c>
      <c r="K164" s="1">
        <v>30.911892311300001</v>
      </c>
      <c r="L164" s="2">
        <v>8.6008494057000062E-2</v>
      </c>
      <c r="M164" s="2">
        <v>2.674310283490897E-2</v>
      </c>
      <c r="N164" s="7">
        <v>5.43873639582E-2</v>
      </c>
      <c r="O164" s="2">
        <v>2.1070445211146115E-2</v>
      </c>
      <c r="P164" s="3">
        <v>1542690.4406763006</v>
      </c>
      <c r="Q164" s="3">
        <v>57747.577406122211</v>
      </c>
      <c r="R164" s="3">
        <v>1638111.9899848048</v>
      </c>
      <c r="S164" s="3">
        <v>-169.72363577005089</v>
      </c>
      <c r="T164" s="3">
        <v>849170.90408423543</v>
      </c>
      <c r="V164">
        <v>6001</v>
      </c>
      <c r="W164" s="2">
        <v>0.49621436417370235</v>
      </c>
      <c r="X164" s="2">
        <v>0.97759654847915978</v>
      </c>
      <c r="Y164" s="2">
        <v>1.5158233781662263E-2</v>
      </c>
      <c r="Z164" s="2">
        <v>0.48703569782545481</v>
      </c>
      <c r="AA164" s="2">
        <v>8.9098445586844405E-2</v>
      </c>
      <c r="AB164" s="2">
        <v>0.21230133526942765</v>
      </c>
      <c r="AC164" s="2">
        <v>2.674310283490897E-2</v>
      </c>
      <c r="AD164" s="2">
        <v>0.11253233630798438</v>
      </c>
      <c r="AE164" s="2">
        <v>2.1070445211146115E-2</v>
      </c>
      <c r="AF164">
        <v>2396713.4870959241</v>
      </c>
      <c r="AG164">
        <v>109.18501914255141</v>
      </c>
      <c r="AH164">
        <v>20520.9864960089</v>
      </c>
      <c r="AI164">
        <v>1134830.9258603221</v>
      </c>
      <c r="AJ164">
        <v>6.4789136658557389</v>
      </c>
      <c r="AK164">
        <v>4034825.4770807289</v>
      </c>
      <c r="AL164">
        <v>-60.538616627499458</v>
      </c>
      <c r="AM164">
        <v>-11378.045670148391</v>
      </c>
      <c r="AN164">
        <v>2015900.8621107147</v>
      </c>
      <c r="AO164">
        <v>11.178108086641828</v>
      </c>
      <c r="AP164">
        <v>1638111.9899848048</v>
      </c>
      <c r="AQ164">
        <v>-169.72363577005086</v>
      </c>
      <c r="AR164">
        <v>-31899.032166157289</v>
      </c>
      <c r="AS164">
        <v>881069.93625039258</v>
      </c>
      <c r="AT164">
        <v>4.699194420786089</v>
      </c>
      <c r="AU164" s="3">
        <v>289933241.42070395</v>
      </c>
      <c r="AV164" s="3">
        <v>10853079.697706608</v>
      </c>
      <c r="AW164">
        <v>1467432.9948390999</v>
      </c>
      <c r="AX164">
        <v>275789357.05006045</v>
      </c>
      <c r="AY164">
        <v>54930.463185225395</v>
      </c>
      <c r="AZ164">
        <v>10323631.251031261</v>
      </c>
      <c r="BA164">
        <v>3010123.4355154005</v>
      </c>
      <c r="BB164">
        <v>565722598.4707644</v>
      </c>
      <c r="BC164">
        <v>112678.04059134761</v>
      </c>
      <c r="BD164">
        <v>21176710.948737871</v>
      </c>
      <c r="BE164">
        <v>1542690.4406763006</v>
      </c>
      <c r="BF164">
        <v>289933241.42070395</v>
      </c>
      <c r="BG164">
        <v>57747.577406122211</v>
      </c>
      <c r="BH164">
        <v>10853079.697706608</v>
      </c>
      <c r="BI164">
        <v>33.288541991037221</v>
      </c>
      <c r="BJ164">
        <v>69.72972465321935</v>
      </c>
      <c r="BK164">
        <v>36.441182662182129</v>
      </c>
      <c r="BL164">
        <v>26.948183451247509</v>
      </c>
      <c r="BM164">
        <v>26.389571832074527</v>
      </c>
      <c r="BN164">
        <f t="shared" si="13"/>
        <v>-0.55861161917298219</v>
      </c>
      <c r="BO164">
        <v>0.26072768436896904</v>
      </c>
      <c r="BP164">
        <v>0.10510242769627037</v>
      </c>
      <c r="BQ164">
        <v>4.9348155975546619E-4</v>
      </c>
      <c r="BR164">
        <v>0</v>
      </c>
      <c r="BS164">
        <v>0</v>
      </c>
      <c r="BT164">
        <v>0.27777777777777779</v>
      </c>
      <c r="BU164">
        <v>1.5997409788306199E-2</v>
      </c>
      <c r="BV164">
        <v>0.48703569782545481</v>
      </c>
      <c r="BW164">
        <v>9.2425773430336519E-2</v>
      </c>
      <c r="BX164">
        <v>0.21230133526942765</v>
      </c>
      <c r="BY164">
        <f t="shared" si="14"/>
        <v>6.683638201113308E-2</v>
      </c>
      <c r="BZ164">
        <v>0.11253233630798438</v>
      </c>
      <c r="CA164">
        <f t="shared" si="15"/>
        <v>2.3601776989234127E-2</v>
      </c>
      <c r="CC164">
        <v>6.683638201113308E-2</v>
      </c>
      <c r="CD164">
        <v>2.3601776989234127E-2</v>
      </c>
    </row>
    <row r="165" spans="1:82" x14ac:dyDescent="0.3">
      <c r="A165">
        <v>1</v>
      </c>
      <c r="B165" t="s">
        <v>146</v>
      </c>
      <c r="C165" t="s">
        <v>148</v>
      </c>
      <c r="D165">
        <v>6003</v>
      </c>
      <c r="E165" s="2">
        <v>0</v>
      </c>
      <c r="F165" s="2" t="s">
        <v>1954</v>
      </c>
      <c r="G165" s="3">
        <v>-999</v>
      </c>
      <c r="H165" s="1">
        <v>0.37525616620923752</v>
      </c>
      <c r="I165" s="1">
        <f t="shared" si="16"/>
        <v>-999</v>
      </c>
      <c r="J165" s="1">
        <v>-999</v>
      </c>
      <c r="K165" s="1">
        <v>-999</v>
      </c>
      <c r="L165" s="1">
        <v>-999</v>
      </c>
      <c r="M165" s="1">
        <v>-999</v>
      </c>
      <c r="N165" s="1">
        <v>-999</v>
      </c>
      <c r="O165" s="1">
        <v>-999</v>
      </c>
      <c r="P165" s="1">
        <v>-999</v>
      </c>
      <c r="Q165" s="1">
        <v>-999</v>
      </c>
      <c r="R165" s="1">
        <v>-999</v>
      </c>
      <c r="S165" s="1">
        <v>-999</v>
      </c>
      <c r="T165" s="1">
        <v>-999</v>
      </c>
      <c r="V165">
        <v>6003</v>
      </c>
      <c r="W165" s="2">
        <v>-999</v>
      </c>
      <c r="X165" s="2">
        <v>1.0066883291973413E-2</v>
      </c>
      <c r="Y165" s="2">
        <v>-999</v>
      </c>
      <c r="Z165" s="2">
        <v>-999</v>
      </c>
      <c r="AA165" s="2">
        <v>-999</v>
      </c>
      <c r="AB165" s="2">
        <v>-999</v>
      </c>
      <c r="AC165" s="2">
        <v>-999</v>
      </c>
      <c r="AD165" s="2">
        <v>-999</v>
      </c>
      <c r="AE165" s="2">
        <v>-999</v>
      </c>
      <c r="AF165" s="2">
        <v>-999</v>
      </c>
      <c r="AG165" s="2">
        <v>-999</v>
      </c>
      <c r="AH165" s="2">
        <v>-999</v>
      </c>
      <c r="AI165" s="2">
        <v>-999</v>
      </c>
      <c r="AJ165" s="2">
        <v>-999</v>
      </c>
      <c r="AK165" s="2">
        <v>-999</v>
      </c>
      <c r="AL165" s="2">
        <v>-999</v>
      </c>
      <c r="AM165" s="2">
        <v>-999</v>
      </c>
      <c r="AN165" s="2">
        <v>-999</v>
      </c>
      <c r="AO165" s="2">
        <v>-999</v>
      </c>
      <c r="AP165" s="2">
        <v>-999</v>
      </c>
      <c r="AQ165" s="2">
        <v>-999</v>
      </c>
      <c r="AR165" s="2">
        <v>-999</v>
      </c>
      <c r="AS165" s="2">
        <v>-999</v>
      </c>
      <c r="AT165" s="2">
        <v>-999</v>
      </c>
      <c r="AU165" s="2">
        <v>-999</v>
      </c>
      <c r="AV165" s="2">
        <v>-999</v>
      </c>
      <c r="AW165" s="2">
        <v>-999</v>
      </c>
      <c r="AX165" s="2">
        <v>-999</v>
      </c>
      <c r="AY165" s="2">
        <v>-999</v>
      </c>
      <c r="AZ165" s="2">
        <v>-999</v>
      </c>
      <c r="BA165" s="2">
        <v>-999</v>
      </c>
      <c r="BB165" s="2">
        <v>-999</v>
      </c>
      <c r="BC165" s="2">
        <v>-999</v>
      </c>
      <c r="BD165" s="2">
        <v>-999</v>
      </c>
      <c r="BE165" s="2">
        <v>-999</v>
      </c>
      <c r="BF165" s="2">
        <v>-999</v>
      </c>
      <c r="BG165" s="2">
        <v>-999</v>
      </c>
      <c r="BH165" s="2">
        <v>-999</v>
      </c>
      <c r="BI165">
        <v>0</v>
      </c>
      <c r="BJ165">
        <v>0.37525616620923752</v>
      </c>
      <c r="BK165">
        <v>0.37525616620923752</v>
      </c>
      <c r="BL165">
        <v>-999</v>
      </c>
      <c r="BM165">
        <v>47.988092132960837</v>
      </c>
      <c r="BN165">
        <f t="shared" si="13"/>
        <v>-999</v>
      </c>
      <c r="BO165" t="s">
        <v>3748</v>
      </c>
      <c r="BP165" t="s">
        <v>3748</v>
      </c>
      <c r="BQ165">
        <v>2.8989864150542085E-4</v>
      </c>
      <c r="BR165">
        <v>0</v>
      </c>
      <c r="BS165">
        <v>0</v>
      </c>
      <c r="BT165">
        <v>0.5</v>
      </c>
      <c r="BU165" t="s">
        <v>3748</v>
      </c>
      <c r="BY165">
        <f t="shared" si="14"/>
        <v>-999</v>
      </c>
      <c r="CA165">
        <f t="shared" si="15"/>
        <v>-999</v>
      </c>
    </row>
    <row r="166" spans="1:82" x14ac:dyDescent="0.3">
      <c r="A166">
        <v>0</v>
      </c>
      <c r="B166" t="s">
        <v>146</v>
      </c>
      <c r="C166" t="s">
        <v>149</v>
      </c>
      <c r="D166">
        <v>6005</v>
      </c>
      <c r="E166" s="2">
        <f t="shared" ref="E166:E184" si="17">BO166</f>
        <v>0.46019549690354505</v>
      </c>
      <c r="F166" s="2" t="s">
        <v>1936</v>
      </c>
      <c r="G166" s="3">
        <v>11418</v>
      </c>
      <c r="H166" s="1">
        <v>1.888892927619765</v>
      </c>
      <c r="I166" s="1">
        <f t="shared" si="16"/>
        <v>1.7492065855734893</v>
      </c>
      <c r="J166" s="1">
        <v>2.0214186304599999</v>
      </c>
      <c r="K166" s="1">
        <v>53.834286602299997</v>
      </c>
      <c r="L166" s="2">
        <v>0.11425463660299995</v>
      </c>
      <c r="M166" s="2">
        <v>7.8900358595097506E-4</v>
      </c>
      <c r="N166" s="7">
        <v>0</v>
      </c>
      <c r="O166" s="2">
        <v>0.95941411912892294</v>
      </c>
      <c r="P166" s="3">
        <v>79808.994405943988</v>
      </c>
      <c r="Q166" s="3">
        <v>2987.4924746027359</v>
      </c>
      <c r="R166" s="3">
        <v>761939.273979216</v>
      </c>
      <c r="S166" s="3">
        <v>261.74805662466645</v>
      </c>
      <c r="T166" s="3">
        <v>212979.01442309708</v>
      </c>
      <c r="V166">
        <v>6005</v>
      </c>
      <c r="W166" s="2">
        <v>0.5052937219408582</v>
      </c>
      <c r="X166" s="2">
        <v>5.0672757347255737E-2</v>
      </c>
      <c r="Y166" s="2">
        <v>-4.7465683574217689E-2</v>
      </c>
      <c r="Z166" s="2">
        <v>0.57645879553829571</v>
      </c>
      <c r="AA166" s="2">
        <v>0.1551684771426371</v>
      </c>
      <c r="AB166" s="2">
        <v>0.28202344637571214</v>
      </c>
      <c r="AC166" s="2">
        <v>7.8900358595097506E-4</v>
      </c>
      <c r="AD166" s="2">
        <v>0</v>
      </c>
      <c r="AE166" s="2">
        <v>0.95941411912892294</v>
      </c>
      <c r="AF166">
        <v>567068.67863414309</v>
      </c>
      <c r="AG166">
        <v>195.82623928669301</v>
      </c>
      <c r="AH166">
        <v>36804.935727673765</v>
      </c>
      <c r="AI166">
        <v>121620.41647434217</v>
      </c>
      <c r="AJ166">
        <v>1.3444158160285871</v>
      </c>
      <c r="AK166">
        <v>1329007.9526133591</v>
      </c>
      <c r="AL166">
        <v>457.57429591135946</v>
      </c>
      <c r="AM166">
        <v>85999.673041760543</v>
      </c>
      <c r="AN166">
        <v>285404.69358335249</v>
      </c>
      <c r="AO166">
        <v>3.1523566300805399</v>
      </c>
      <c r="AP166">
        <v>761939.273979216</v>
      </c>
      <c r="AQ166">
        <v>261.74805662466645</v>
      </c>
      <c r="AR166">
        <v>49194.737314086778</v>
      </c>
      <c r="AS166">
        <v>163784.27710901032</v>
      </c>
      <c r="AT166">
        <v>1.8079408140519528</v>
      </c>
      <c r="AU166" s="3">
        <v>14999302.408653112</v>
      </c>
      <c r="AV166" s="3">
        <v>561469.33567683818</v>
      </c>
      <c r="AW166">
        <v>49261.522050056003</v>
      </c>
      <c r="AX166">
        <v>9258210.4540875256</v>
      </c>
      <c r="AY166">
        <v>1844.0080282612639</v>
      </c>
      <c r="AZ166">
        <v>346562.86883142195</v>
      </c>
      <c r="BA166">
        <v>129070.51645599998</v>
      </c>
      <c r="BB166">
        <v>24257512.862740636</v>
      </c>
      <c r="BC166">
        <v>4831.5005028639998</v>
      </c>
      <c r="BD166">
        <v>908032.20450826013</v>
      </c>
      <c r="BE166">
        <v>79808.994405943988</v>
      </c>
      <c r="BF166">
        <v>14999302.408653112</v>
      </c>
      <c r="BG166">
        <v>2987.4924746027359</v>
      </c>
      <c r="BH166">
        <v>561469.33567683818</v>
      </c>
      <c r="BI166">
        <v>1.2722920640309396</v>
      </c>
      <c r="BJ166">
        <v>3.1611849916507047</v>
      </c>
      <c r="BK166">
        <v>1.888892927619765</v>
      </c>
      <c r="BL166">
        <v>32.081891695524838</v>
      </c>
      <c r="BM166">
        <v>33.831098281098328</v>
      </c>
      <c r="BN166">
        <f t="shared" si="13"/>
        <v>1.7492065855734893</v>
      </c>
      <c r="BO166">
        <v>0.46019549690354505</v>
      </c>
      <c r="BP166">
        <v>7.0902248696015739E-3</v>
      </c>
      <c r="BQ166">
        <v>2.2756479360934437E-4</v>
      </c>
      <c r="BR166">
        <v>0</v>
      </c>
      <c r="BS166">
        <v>0</v>
      </c>
      <c r="BT166">
        <v>0.3888888888888889</v>
      </c>
      <c r="BU166">
        <v>-5.0093434496137339E-2</v>
      </c>
      <c r="BV166">
        <v>0.57645879553829571</v>
      </c>
      <c r="BW166">
        <v>0.16096315056290156</v>
      </c>
      <c r="BX166">
        <v>0.28202344637571214</v>
      </c>
      <c r="BY166">
        <f t="shared" si="14"/>
        <v>3.9532340510681017E-2</v>
      </c>
      <c r="BZ166">
        <v>0</v>
      </c>
      <c r="CA166">
        <f t="shared" si="15"/>
        <v>0.82158721594731576</v>
      </c>
      <c r="CC166">
        <v>3.9532340510681017E-2</v>
      </c>
      <c r="CD166">
        <v>0.82158721594731576</v>
      </c>
    </row>
    <row r="167" spans="1:82" x14ac:dyDescent="0.3">
      <c r="A167">
        <v>0</v>
      </c>
      <c r="B167" t="s">
        <v>146</v>
      </c>
      <c r="C167" t="s">
        <v>150</v>
      </c>
      <c r="D167">
        <v>6007</v>
      </c>
      <c r="E167" s="2">
        <f t="shared" si="17"/>
        <v>0.39788997364248679</v>
      </c>
      <c r="F167" s="2" t="s">
        <v>1935</v>
      </c>
      <c r="G167" s="3">
        <v>88290</v>
      </c>
      <c r="H167" s="1">
        <v>12.993177428416915</v>
      </c>
      <c r="I167" s="1">
        <f t="shared" si="16"/>
        <v>-6.0902747154171237</v>
      </c>
      <c r="J167" s="1">
        <v>1.9341330919299999</v>
      </c>
      <c r="K167" s="1">
        <v>16.581469683800002</v>
      </c>
      <c r="L167" s="2">
        <v>0.11144785257500012</v>
      </c>
      <c r="M167" s="2">
        <v>2.6233430797403985E-3</v>
      </c>
      <c r="N167" s="7">
        <v>0</v>
      </c>
      <c r="O167" s="2">
        <v>0.25985854170410239</v>
      </c>
      <c r="P167" s="3">
        <v>1325264.36549615</v>
      </c>
      <c r="Q167" s="3">
        <v>49608.660630913095</v>
      </c>
      <c r="R167" s="3">
        <v>10452368.002281286</v>
      </c>
      <c r="S167" s="3">
        <v>3417.8447189423678</v>
      </c>
      <c r="T167" s="3">
        <v>1119606.7252899793</v>
      </c>
      <c r="V167">
        <v>6007</v>
      </c>
      <c r="W167" s="2">
        <v>0.42189948480110362</v>
      </c>
      <c r="X167" s="2">
        <v>0.34856402783490481</v>
      </c>
      <c r="Y167" s="2">
        <v>0.16526295687783005</v>
      </c>
      <c r="Z167" s="2">
        <v>0.55156711023832139</v>
      </c>
      <c r="AA167" s="2">
        <v>4.779335925131635E-2</v>
      </c>
      <c r="AB167" s="2">
        <v>0.27509524697528592</v>
      </c>
      <c r="AC167" s="2">
        <v>2.6233430797403985E-3</v>
      </c>
      <c r="AD167" s="2">
        <v>0</v>
      </c>
      <c r="AE167" s="2">
        <v>0.25985854170410239</v>
      </c>
      <c r="AF167">
        <v>4664246.8371995641</v>
      </c>
      <c r="AG167">
        <v>1596.5843965555887</v>
      </c>
      <c r="AH167">
        <v>300073.09701232828</v>
      </c>
      <c r="AI167">
        <v>208976.66700483151</v>
      </c>
      <c r="AJ167">
        <v>11.073735639234602</v>
      </c>
      <c r="AK167">
        <v>15116614.839480849</v>
      </c>
      <c r="AL167">
        <v>5014.4291154979564</v>
      </c>
      <c r="AM167">
        <v>942446.43608094566</v>
      </c>
      <c r="AN167">
        <v>686210.05322619353</v>
      </c>
      <c r="AO167">
        <v>36.066943826906666</v>
      </c>
      <c r="AP167">
        <v>10452368.002281286</v>
      </c>
      <c r="AQ167">
        <v>3417.8447189423678</v>
      </c>
      <c r="AR167">
        <v>642373.33906861744</v>
      </c>
      <c r="AS167">
        <v>477233.38622136205</v>
      </c>
      <c r="AT167">
        <v>24.993208187672064</v>
      </c>
      <c r="AU167" s="3">
        <v>249070184.85134643</v>
      </c>
      <c r="AV167" s="3">
        <v>9323451.678973807</v>
      </c>
      <c r="AW167">
        <v>656618.16209185007</v>
      </c>
      <c r="AX167">
        <v>123404817.3835423</v>
      </c>
      <c r="AY167">
        <v>24579.207300358899</v>
      </c>
      <c r="AZ167">
        <v>4619416.2200294519</v>
      </c>
      <c r="BA167">
        <v>1981882.5275880001</v>
      </c>
      <c r="BB167">
        <v>372475002.23488873</v>
      </c>
      <c r="BC167">
        <v>74187.867931271991</v>
      </c>
      <c r="BD167">
        <v>13942867.899003258</v>
      </c>
      <c r="BE167">
        <v>1325264.36549615</v>
      </c>
      <c r="BF167">
        <v>249070184.85134643</v>
      </c>
      <c r="BG167">
        <v>49608.660630913095</v>
      </c>
      <c r="BH167">
        <v>9323451.678973807</v>
      </c>
      <c r="BI167">
        <v>5.0418075237796085</v>
      </c>
      <c r="BJ167">
        <v>18.034984952196524</v>
      </c>
      <c r="BK167">
        <v>12.993177428416915</v>
      </c>
      <c r="BL167">
        <v>38.9882828114036</v>
      </c>
      <c r="BM167">
        <v>32.898008095986476</v>
      </c>
      <c r="BN167">
        <f t="shared" si="13"/>
        <v>-6.0902747154171237</v>
      </c>
      <c r="BO167">
        <v>0.39788997364248679</v>
      </c>
      <c r="BP167">
        <v>2.4292940354859856E-2</v>
      </c>
      <c r="BQ167">
        <v>4.6352758210651117E-5</v>
      </c>
      <c r="BR167">
        <v>4.7619047619047616E-2</v>
      </c>
      <c r="BS167">
        <v>0</v>
      </c>
      <c r="BT167">
        <v>0.55555555555555558</v>
      </c>
      <c r="BU167">
        <v>0.17441209062233534</v>
      </c>
      <c r="BV167">
        <v>0.55156711023832139</v>
      </c>
      <c r="BW167">
        <v>4.9578173497216133E-2</v>
      </c>
      <c r="BX167">
        <v>0.27509524697528592</v>
      </c>
      <c r="BY167">
        <f t="shared" si="14"/>
        <v>3.5879449070783151E-2</v>
      </c>
      <c r="BZ167">
        <v>0</v>
      </c>
      <c r="CA167">
        <f t="shared" si="15"/>
        <v>0.22180496606659728</v>
      </c>
      <c r="CC167">
        <v>3.5879449070783151E-2</v>
      </c>
      <c r="CD167">
        <v>0.22180496606659728</v>
      </c>
    </row>
    <row r="168" spans="1:82" x14ac:dyDescent="0.3">
      <c r="A168">
        <v>0</v>
      </c>
      <c r="B168" t="s">
        <v>146</v>
      </c>
      <c r="C168" t="s">
        <v>151</v>
      </c>
      <c r="D168">
        <v>6009</v>
      </c>
      <c r="E168" s="2">
        <f t="shared" si="17"/>
        <v>0.45880096931241438</v>
      </c>
      <c r="F168" s="2" t="s">
        <v>1936</v>
      </c>
      <c r="G168" s="3">
        <v>10637</v>
      </c>
      <c r="H168" s="1">
        <v>1.6246310707318952</v>
      </c>
      <c r="I168" s="1">
        <f t="shared" si="16"/>
        <v>2.8640840091377129E-2</v>
      </c>
      <c r="J168" s="1">
        <v>1.9962949248199999</v>
      </c>
      <c r="K168" s="1">
        <v>51.667261770000003</v>
      </c>
      <c r="L168" s="2">
        <v>0.10107880609599995</v>
      </c>
      <c r="M168" s="2">
        <v>5.6124818173802857E-5</v>
      </c>
      <c r="N168" s="7">
        <v>0</v>
      </c>
      <c r="O168" s="2">
        <v>0.87381688272585401</v>
      </c>
      <c r="P168" s="3">
        <v>107944.17242345901</v>
      </c>
      <c r="Q168" s="3">
        <v>4040.6774348266458</v>
      </c>
      <c r="R168" s="3">
        <v>764680.74954542378</v>
      </c>
      <c r="S168" s="3">
        <v>253.47825421529834</v>
      </c>
      <c r="T168" s="3">
        <v>122318.07081862541</v>
      </c>
      <c r="V168">
        <v>6009</v>
      </c>
      <c r="W168" s="2">
        <v>0.4816106799494187</v>
      </c>
      <c r="X168" s="2">
        <v>4.3583484708023403E-2</v>
      </c>
      <c r="Y168" s="2">
        <v>-7.7718496162153857E-4</v>
      </c>
      <c r="Z168" s="2">
        <v>0.56929413361500203</v>
      </c>
      <c r="AA168" s="2">
        <v>0.14892238446860687</v>
      </c>
      <c r="AB168" s="2">
        <v>0.24950053755619539</v>
      </c>
      <c r="AC168" s="2">
        <v>5.6124818173802857E-5</v>
      </c>
      <c r="AD168" s="2">
        <v>0</v>
      </c>
      <c r="AE168" s="2">
        <v>0.87381688272585401</v>
      </c>
      <c r="AF168">
        <v>518518.51231725561</v>
      </c>
      <c r="AG168">
        <v>175.40903156569985</v>
      </c>
      <c r="AH168">
        <v>32967.584713596552</v>
      </c>
      <c r="AI168">
        <v>50213.230198720667</v>
      </c>
      <c r="AJ168">
        <v>1.2333614050153927</v>
      </c>
      <c r="AK168">
        <v>1283199.2618626794</v>
      </c>
      <c r="AL168">
        <v>428.88728578099818</v>
      </c>
      <c r="AM168">
        <v>80608.038254139814</v>
      </c>
      <c r="AN168">
        <v>124890.84747680284</v>
      </c>
      <c r="AO168">
        <v>3.0580223371331048</v>
      </c>
      <c r="AP168">
        <v>764680.74954542378</v>
      </c>
      <c r="AQ168">
        <v>253.47825421529834</v>
      </c>
      <c r="AR168">
        <v>47640.453540543262</v>
      </c>
      <c r="AS168">
        <v>74677.61727808218</v>
      </c>
      <c r="AT168">
        <v>1.8246609321177121</v>
      </c>
      <c r="AU168" s="3">
        <v>20287027.765264887</v>
      </c>
      <c r="AV168" s="3">
        <v>759404.91710131976</v>
      </c>
      <c r="AW168">
        <v>66294.376156561004</v>
      </c>
      <c r="AX168">
        <v>12459365.054864075</v>
      </c>
      <c r="AY168">
        <v>2481.5993654652339</v>
      </c>
      <c r="AZ168">
        <v>466391.78474553605</v>
      </c>
      <c r="BA168">
        <v>174238.54858002003</v>
      </c>
      <c r="BB168">
        <v>32746392.820128962</v>
      </c>
      <c r="BC168">
        <v>6522.2768002918801</v>
      </c>
      <c r="BD168">
        <v>1225796.7018468559</v>
      </c>
      <c r="BE168">
        <v>107944.17242345901</v>
      </c>
      <c r="BF168">
        <v>20287027.765264887</v>
      </c>
      <c r="BG168">
        <v>4040.6774348266458</v>
      </c>
      <c r="BH168">
        <v>759404.91710131976</v>
      </c>
      <c r="BI168">
        <v>0.99921080543086505</v>
      </c>
      <c r="BJ168">
        <v>2.6238418761627602</v>
      </c>
      <c r="BK168">
        <v>1.6246310707318952</v>
      </c>
      <c r="BL168">
        <v>32.125056015318236</v>
      </c>
      <c r="BM168">
        <v>32.153696855409613</v>
      </c>
      <c r="BN168">
        <f t="shared" si="13"/>
        <v>2.8640840091377129E-2</v>
      </c>
      <c r="BO168">
        <v>0.45880096931241438</v>
      </c>
      <c r="BP168">
        <v>5.5515246802283541E-3</v>
      </c>
      <c r="BQ168">
        <v>2.7857982497693002E-4</v>
      </c>
      <c r="BR168">
        <v>0</v>
      </c>
      <c r="BS168">
        <v>0</v>
      </c>
      <c r="BT168">
        <v>0.3888888888888889</v>
      </c>
      <c r="BU168">
        <v>-8.2021075089959276E-4</v>
      </c>
      <c r="BV168">
        <v>0.56929413361500203</v>
      </c>
      <c r="BW168">
        <v>0.15448380131598224</v>
      </c>
      <c r="BX168">
        <v>0.24950053755619539</v>
      </c>
      <c r="BY168">
        <f t="shared" si="14"/>
        <v>2.2055888676970475E-3</v>
      </c>
      <c r="BZ168">
        <v>0</v>
      </c>
      <c r="CA168">
        <f t="shared" si="15"/>
        <v>0.84886229534082491</v>
      </c>
      <c r="CC168">
        <v>2.2055888676970475E-3</v>
      </c>
      <c r="CD168">
        <v>0.84886229534082491</v>
      </c>
    </row>
    <row r="169" spans="1:82" x14ac:dyDescent="0.3">
      <c r="A169">
        <v>0</v>
      </c>
      <c r="B169" t="s">
        <v>146</v>
      </c>
      <c r="C169" t="s">
        <v>152</v>
      </c>
      <c r="D169">
        <v>6011</v>
      </c>
      <c r="E169" s="2">
        <f t="shared" si="17"/>
        <v>0.28963730828418144</v>
      </c>
      <c r="F169" s="2" t="s">
        <v>1933</v>
      </c>
      <c r="G169" s="3">
        <v>5235</v>
      </c>
      <c r="H169" s="1">
        <v>0.37552800528551566</v>
      </c>
      <c r="I169" s="1">
        <f t="shared" si="16"/>
        <v>-0.5741566084675469</v>
      </c>
      <c r="J169" s="1">
        <v>1.9317304279500001</v>
      </c>
      <c r="K169" s="1">
        <v>19.310209150399999</v>
      </c>
      <c r="L169" s="2">
        <v>5.0329560233999981E-2</v>
      </c>
      <c r="M169" s="2">
        <v>2.1998968617009305E-3</v>
      </c>
      <c r="N169" s="7">
        <v>0</v>
      </c>
      <c r="O169" s="2">
        <v>1.7923139176302396E-3</v>
      </c>
      <c r="P169" s="3">
        <v>17954.961954212999</v>
      </c>
      <c r="Q169" s="3">
        <v>672.10862784652193</v>
      </c>
      <c r="R169" s="3">
        <v>344689.71494812367</v>
      </c>
      <c r="S169" s="3">
        <v>118.37241416217364</v>
      </c>
      <c r="T169" s="3">
        <v>74565.389918364439</v>
      </c>
      <c r="V169">
        <v>6011</v>
      </c>
      <c r="W169" s="2">
        <v>0.19434658306963479</v>
      </c>
      <c r="X169" s="2">
        <v>1.0074175836377772E-2</v>
      </c>
      <c r="Y169" s="2">
        <v>1.5580055623122173E-2</v>
      </c>
      <c r="Z169" s="2">
        <v>0.55088192966111516</v>
      </c>
      <c r="AA169" s="2">
        <v>5.5658501974935978E-2</v>
      </c>
      <c r="AB169" s="2">
        <v>0.12423229773236158</v>
      </c>
      <c r="AC169" s="2">
        <v>2.1998968617009305E-3</v>
      </c>
      <c r="AD169" s="2">
        <v>0</v>
      </c>
      <c r="AE169" s="2">
        <v>1.7923139176302396E-3</v>
      </c>
      <c r="AF169">
        <v>417579.65758277767</v>
      </c>
      <c r="AG169">
        <v>143.72266483398454</v>
      </c>
      <c r="AH169">
        <v>27012.230133677753</v>
      </c>
      <c r="AI169">
        <v>63320.612209430539</v>
      </c>
      <c r="AJ169">
        <v>0.99053752896283043</v>
      </c>
      <c r="AK169">
        <v>762269.37253090134</v>
      </c>
      <c r="AL169">
        <v>262.09507899615818</v>
      </c>
      <c r="AM169">
        <v>49259.959095015314</v>
      </c>
      <c r="AN169">
        <v>115638.27316645739</v>
      </c>
      <c r="AO169">
        <v>1.8084650013433834</v>
      </c>
      <c r="AP169">
        <v>344689.71494812367</v>
      </c>
      <c r="AQ169">
        <v>118.37241416217364</v>
      </c>
      <c r="AR169">
        <v>22247.728961337561</v>
      </c>
      <c r="AS169">
        <v>52317.660957026856</v>
      </c>
      <c r="AT169">
        <v>0.81792747238055297</v>
      </c>
      <c r="AU169" s="3">
        <v>3374455.5496747908</v>
      </c>
      <c r="AV169" s="3">
        <v>126316.09551747533</v>
      </c>
      <c r="AW169">
        <v>21661.462359637004</v>
      </c>
      <c r="AX169">
        <v>4071055.2358701783</v>
      </c>
      <c r="AY169">
        <v>810.85416838037804</v>
      </c>
      <c r="AZ169">
        <v>152391.93240540824</v>
      </c>
      <c r="BA169">
        <v>39616.424313850002</v>
      </c>
      <c r="BB169">
        <v>7445510.7855449691</v>
      </c>
      <c r="BC169">
        <v>1482.9627962269001</v>
      </c>
      <c r="BD169">
        <v>278708.02792288357</v>
      </c>
      <c r="BE169">
        <v>17954.961954212999</v>
      </c>
      <c r="BF169">
        <v>3374455.5496747908</v>
      </c>
      <c r="BG169">
        <v>672.10862784652193</v>
      </c>
      <c r="BH169">
        <v>126316.09551747533</v>
      </c>
      <c r="BI169">
        <v>0.42774455650426257</v>
      </c>
      <c r="BJ169">
        <v>0.80327256178977824</v>
      </c>
      <c r="BK169">
        <v>0.37552800528551566</v>
      </c>
      <c r="BL169">
        <v>21.988315592306609</v>
      </c>
      <c r="BM169">
        <v>21.414158983839062</v>
      </c>
      <c r="BN169">
        <f t="shared" si="13"/>
        <v>-0.5741566084675469</v>
      </c>
      <c r="BO169">
        <v>0.28963730828418144</v>
      </c>
      <c r="BP169">
        <v>1.5002713659222498E-3</v>
      </c>
      <c r="BQ169">
        <v>4.6423257414212293E-5</v>
      </c>
      <c r="BR169">
        <v>0</v>
      </c>
      <c r="BS169">
        <v>0</v>
      </c>
      <c r="BT169">
        <v>0.22222222222222221</v>
      </c>
      <c r="BU169">
        <v>1.6442584137289759E-2</v>
      </c>
      <c r="BV169">
        <v>0.55088192966111516</v>
      </c>
      <c r="BW169">
        <v>5.7737035243709524E-2</v>
      </c>
      <c r="BX169">
        <v>0.12423229773236158</v>
      </c>
      <c r="BY169">
        <f t="shared" si="14"/>
        <v>0.45698571423311091</v>
      </c>
      <c r="BZ169">
        <v>0</v>
      </c>
      <c r="CA169">
        <f t="shared" si="15"/>
        <v>3.3789866118850496E-3</v>
      </c>
      <c r="CC169">
        <v>0.45698571423311091</v>
      </c>
      <c r="CD169">
        <v>3.3789866118850496E-3</v>
      </c>
    </row>
    <row r="170" spans="1:82" x14ac:dyDescent="0.3">
      <c r="A170">
        <v>0</v>
      </c>
      <c r="B170" t="s">
        <v>146</v>
      </c>
      <c r="C170" t="s">
        <v>153</v>
      </c>
      <c r="D170">
        <v>6013</v>
      </c>
      <c r="E170" s="2">
        <f t="shared" si="17"/>
        <v>0.22476059055081335</v>
      </c>
      <c r="F170" s="2" t="s">
        <v>1932</v>
      </c>
      <c r="G170" s="3">
        <v>395564</v>
      </c>
      <c r="H170" s="1">
        <v>33.175300902111985</v>
      </c>
      <c r="I170" s="1">
        <f t="shared" si="16"/>
        <v>-1.6003407341416462</v>
      </c>
      <c r="J170" s="1">
        <v>1.80434902186</v>
      </c>
      <c r="K170" s="1">
        <v>30.714279727499999</v>
      </c>
      <c r="L170" s="2">
        <v>7.8415796819000017E-2</v>
      </c>
      <c r="M170" s="2">
        <v>3.2687377826393173E-2</v>
      </c>
      <c r="N170" s="7">
        <v>2.19678691021E-2</v>
      </c>
      <c r="O170" s="2">
        <v>2.4661854473578947E-2</v>
      </c>
      <c r="P170" s="3">
        <v>1467487.5443924002</v>
      </c>
      <c r="Q170" s="3">
        <v>54932.505140285597</v>
      </c>
      <c r="R170" s="3">
        <v>1623533.3248748044</v>
      </c>
      <c r="S170" s="3">
        <v>-391.90821131293018</v>
      </c>
      <c r="T170" s="3">
        <v>513400.36659551505</v>
      </c>
      <c r="V170">
        <v>6013</v>
      </c>
      <c r="W170" s="2">
        <v>0.46843834924431671</v>
      </c>
      <c r="X170" s="2">
        <v>0.88998372959831307</v>
      </c>
      <c r="Y170" s="2">
        <v>4.3426126750371337E-2</v>
      </c>
      <c r="Z170" s="2">
        <v>0.51455589069910868</v>
      </c>
      <c r="AA170" s="2">
        <v>8.8528859814881039E-2</v>
      </c>
      <c r="AB170" s="2">
        <v>0.19355970074138171</v>
      </c>
      <c r="AC170" s="2">
        <v>3.2687377826393173E-2</v>
      </c>
      <c r="AD170" s="2">
        <v>4.545349238965235E-2</v>
      </c>
      <c r="AE170" s="2">
        <v>2.4661854473578947E-2</v>
      </c>
      <c r="AF170">
        <v>2897234.4322591955</v>
      </c>
      <c r="AG170">
        <v>-19.190046399370416</v>
      </c>
      <c r="AH170">
        <v>-3606.7098408905604</v>
      </c>
      <c r="AI170">
        <v>869967.19035647134</v>
      </c>
      <c r="AJ170">
        <v>7.9995928301650752</v>
      </c>
      <c r="AK170">
        <v>4520767.7571339998</v>
      </c>
      <c r="AL170">
        <v>-411.09825771230061</v>
      </c>
      <c r="AM170">
        <v>-77264.64547332011</v>
      </c>
      <c r="AN170">
        <v>1457025.4925844159</v>
      </c>
      <c r="AO170">
        <v>12.905030752523418</v>
      </c>
      <c r="AP170">
        <v>1623533.3248748044</v>
      </c>
      <c r="AQ170">
        <v>-391.90821131293018</v>
      </c>
      <c r="AR170">
        <v>-73657.935632429551</v>
      </c>
      <c r="AS170">
        <v>587058.3022279446</v>
      </c>
      <c r="AT170">
        <v>4.9054379223583426</v>
      </c>
      <c r="AU170" s="3">
        <v>275799609.0931077</v>
      </c>
      <c r="AV170" s="3">
        <v>10324015.016065275</v>
      </c>
      <c r="AW170">
        <v>1901619.9003712002</v>
      </c>
      <c r="AX170">
        <v>357390444.07576334</v>
      </c>
      <c r="AY170">
        <v>71183.394606092799</v>
      </c>
      <c r="AZ170">
        <v>13378207.18226908</v>
      </c>
      <c r="BA170">
        <v>3369107.4447636004</v>
      </c>
      <c r="BB170">
        <v>633190053.16887105</v>
      </c>
      <c r="BC170">
        <v>126115.89974637839</v>
      </c>
      <c r="BD170">
        <v>23702222.198334355</v>
      </c>
      <c r="BE170">
        <v>1467487.5443924002</v>
      </c>
      <c r="BF170">
        <v>275799609.0931077</v>
      </c>
      <c r="BG170">
        <v>54932.505140285597</v>
      </c>
      <c r="BH170">
        <v>10324015.016065275</v>
      </c>
      <c r="BI170">
        <v>38.224887833634952</v>
      </c>
      <c r="BJ170">
        <v>71.400188735746937</v>
      </c>
      <c r="BK170">
        <v>33.175300902111985</v>
      </c>
      <c r="BL170">
        <v>31.075463547058717</v>
      </c>
      <c r="BM170">
        <v>29.475122812917071</v>
      </c>
      <c r="BN170">
        <f t="shared" si="13"/>
        <v>-1.6003407341416462</v>
      </c>
      <c r="BO170">
        <v>0.22476059055081335</v>
      </c>
      <c r="BP170">
        <v>0.1040392494521665</v>
      </c>
      <c r="BQ170">
        <v>4.322098479672263E-4</v>
      </c>
      <c r="BR170">
        <v>5.9523809523809521E-3</v>
      </c>
      <c r="BS170">
        <v>0</v>
      </c>
      <c r="BT170">
        <v>0.1111111111111111</v>
      </c>
      <c r="BU170">
        <v>4.5830243493476072E-2</v>
      </c>
      <c r="BV170">
        <v>0.51455589069910868</v>
      </c>
      <c r="BW170">
        <v>9.1834916820416015E-2</v>
      </c>
      <c r="BX170">
        <v>0.19355970074138171</v>
      </c>
      <c r="BY170">
        <f t="shared" si="14"/>
        <v>7.2265666667937267E-2</v>
      </c>
      <c r="BZ170">
        <v>4.545349238965235E-2</v>
      </c>
      <c r="CA170">
        <f t="shared" si="15"/>
        <v>3.0189971251634092E-2</v>
      </c>
      <c r="CC170">
        <v>7.2265666667937267E-2</v>
      </c>
      <c r="CD170">
        <v>3.0189971251634092E-2</v>
      </c>
    </row>
    <row r="171" spans="1:82" x14ac:dyDescent="0.3">
      <c r="A171">
        <v>0</v>
      </c>
      <c r="B171" t="s">
        <v>146</v>
      </c>
      <c r="C171" t="s">
        <v>154</v>
      </c>
      <c r="D171">
        <v>6015</v>
      </c>
      <c r="E171" s="2">
        <f t="shared" si="17"/>
        <v>0.46594456184798111</v>
      </c>
      <c r="F171" s="2" t="s">
        <v>1936</v>
      </c>
      <c r="G171" s="3">
        <v>8719</v>
      </c>
      <c r="H171" s="1">
        <v>1.6198674216569418</v>
      </c>
      <c r="I171" s="1">
        <f t="shared" si="16"/>
        <v>-8.2346673261830432</v>
      </c>
      <c r="J171" s="1">
        <v>1.2791633872899999</v>
      </c>
      <c r="K171" s="1">
        <v>-45.579025316399999</v>
      </c>
      <c r="L171" s="2">
        <v>0.31675011656000018</v>
      </c>
      <c r="M171" s="2">
        <v>-3.3539125859015132E-3</v>
      </c>
      <c r="N171" s="7">
        <v>4.9233942587499999E-3</v>
      </c>
      <c r="O171" s="2">
        <v>0.15435892956810474</v>
      </c>
      <c r="P171" s="3">
        <v>133908.98081956001</v>
      </c>
      <c r="Q171" s="3">
        <v>5012.6188840986406</v>
      </c>
      <c r="R171" s="3">
        <v>76746.251458123297</v>
      </c>
      <c r="S171" s="3">
        <v>-42.477583797017211</v>
      </c>
      <c r="T171" s="3">
        <v>5551.4056858106769</v>
      </c>
      <c r="V171">
        <v>6015</v>
      </c>
      <c r="W171" s="2">
        <v>0.43604669402366986</v>
      </c>
      <c r="X171" s="2">
        <v>4.3455691739913364E-2</v>
      </c>
      <c r="Y171" s="2">
        <v>0.22345223078119505</v>
      </c>
      <c r="Z171" s="2">
        <v>0.36478588572525339</v>
      </c>
      <c r="AA171" s="2">
        <v>0.13137404420790319</v>
      </c>
      <c r="AB171" s="2">
        <v>0.78185850629902787</v>
      </c>
      <c r="AC171" s="2">
        <v>-3.3539125859015132E-3</v>
      </c>
      <c r="AD171" s="2">
        <v>1.018694450660026E-2</v>
      </c>
      <c r="AE171" s="2">
        <v>0.15435892956810474</v>
      </c>
      <c r="AF171">
        <v>64503.646903957502</v>
      </c>
      <c r="AG171">
        <v>-19.555872099801132</v>
      </c>
      <c r="AH171">
        <v>-3675.4656493099419</v>
      </c>
      <c r="AI171">
        <v>9698.6642605209454</v>
      </c>
      <c r="AJ171">
        <v>0.19931441901111752</v>
      </c>
      <c r="AK171">
        <v>141249.8983620808</v>
      </c>
      <c r="AL171">
        <v>-62.033455896818339</v>
      </c>
      <c r="AM171">
        <v>-11658.996085327113</v>
      </c>
      <c r="AN171">
        <v>23233.600382348795</v>
      </c>
      <c r="AO171">
        <v>0.45776097830142393</v>
      </c>
      <c r="AP171">
        <v>76746.251458123297</v>
      </c>
      <c r="AQ171">
        <v>-42.477583797017203</v>
      </c>
      <c r="AR171">
        <v>-7983.5304360171713</v>
      </c>
      <c r="AS171">
        <v>13534.93612182785</v>
      </c>
      <c r="AT171">
        <v>0.25844655929030641</v>
      </c>
      <c r="AU171" s="3">
        <v>25166853.855228107</v>
      </c>
      <c r="AV171" s="3">
        <v>942071.59307749849</v>
      </c>
      <c r="AW171">
        <v>111575.36896759001</v>
      </c>
      <c r="AX171">
        <v>20969474.843768865</v>
      </c>
      <c r="AY171">
        <v>4176.6041236684596</v>
      </c>
      <c r="AZ171">
        <v>784950.97900225024</v>
      </c>
      <c r="BA171">
        <v>245484.34978715001</v>
      </c>
      <c r="BB171">
        <v>46136328.698996976</v>
      </c>
      <c r="BC171">
        <v>9189.2230077671011</v>
      </c>
      <c r="BD171">
        <v>1727022.5720797488</v>
      </c>
      <c r="BE171">
        <v>133908.98081956001</v>
      </c>
      <c r="BF171">
        <v>25166853.855228107</v>
      </c>
      <c r="BG171">
        <v>5012.6188840986406</v>
      </c>
      <c r="BH171">
        <v>942071.59307749849</v>
      </c>
      <c r="BI171">
        <v>0.97086308705526236</v>
      </c>
      <c r="BJ171">
        <v>2.5907305087122041</v>
      </c>
      <c r="BK171">
        <v>1.6198674216569418</v>
      </c>
      <c r="BL171">
        <v>46.921469723027705</v>
      </c>
      <c r="BM171">
        <v>38.686802396844662</v>
      </c>
      <c r="BN171">
        <f t="shared" si="13"/>
        <v>-8.2346673261830432</v>
      </c>
      <c r="BO171">
        <v>0.46594456184798111</v>
      </c>
      <c r="BP171">
        <v>5.4780130538238563E-3</v>
      </c>
      <c r="BQ171">
        <v>0</v>
      </c>
      <c r="BR171">
        <v>1.1904761904761904E-2</v>
      </c>
      <c r="BS171">
        <v>0</v>
      </c>
      <c r="BT171">
        <v>0.55555555555555558</v>
      </c>
      <c r="BU171">
        <v>0.23582278485785077</v>
      </c>
      <c r="BV171">
        <v>0.36478588572525339</v>
      </c>
      <c r="BW171">
        <v>0.13628012884637261</v>
      </c>
      <c r="BX171">
        <v>0.78185850629902787</v>
      </c>
      <c r="BY171">
        <f t="shared" si="14"/>
        <v>0.10520754736410566</v>
      </c>
      <c r="BZ171">
        <v>1.018694450660026E-2</v>
      </c>
      <c r="CA171">
        <f t="shared" si="15"/>
        <v>4.6408442946995719E-2</v>
      </c>
      <c r="CC171">
        <v>0.10520754736410566</v>
      </c>
      <c r="CD171">
        <v>4.6408442946995719E-2</v>
      </c>
    </row>
    <row r="172" spans="1:82" x14ac:dyDescent="0.3">
      <c r="A172">
        <v>0</v>
      </c>
      <c r="B172" t="s">
        <v>146</v>
      </c>
      <c r="C172" t="s">
        <v>155</v>
      </c>
      <c r="D172">
        <v>6017</v>
      </c>
      <c r="E172" s="2">
        <f t="shared" si="17"/>
        <v>0.46676054194359456</v>
      </c>
      <c r="F172" s="2" t="s">
        <v>1936</v>
      </c>
      <c r="G172" s="3">
        <v>116902</v>
      </c>
      <c r="H172" s="1">
        <v>12.087707204903579</v>
      </c>
      <c r="I172" s="1">
        <f t="shared" si="16"/>
        <v>-0.59357025131769348</v>
      </c>
      <c r="J172" s="1">
        <v>2.1669612965999998</v>
      </c>
      <c r="K172" s="1">
        <v>57.503387715300001</v>
      </c>
      <c r="L172" s="2">
        <v>0.18196305949999991</v>
      </c>
      <c r="M172" s="2">
        <v>5.4508028795660505E-3</v>
      </c>
      <c r="N172" s="7">
        <v>0</v>
      </c>
      <c r="O172" s="2">
        <v>0.84299414990786681</v>
      </c>
      <c r="P172" s="3">
        <v>1985885.3816790998</v>
      </c>
      <c r="Q172" s="3">
        <v>74337.706888185392</v>
      </c>
      <c r="R172" s="3">
        <v>10663651.978049122</v>
      </c>
      <c r="S172" s="3">
        <v>3733.8805286654156</v>
      </c>
      <c r="T172" s="3">
        <v>965416.56097144261</v>
      </c>
      <c r="V172">
        <v>6017</v>
      </c>
      <c r="W172" s="2">
        <v>0.61893031857369385</v>
      </c>
      <c r="X172" s="2">
        <v>0.3242732529315997</v>
      </c>
      <c r="Y172" s="2">
        <v>1.610685550836604E-2</v>
      </c>
      <c r="Z172" s="2">
        <v>0.61796397846193596</v>
      </c>
      <c r="AA172" s="2">
        <v>0.16574405765311126</v>
      </c>
      <c r="AB172" s="2">
        <v>0.44915331822876153</v>
      </c>
      <c r="AC172" s="2">
        <v>5.4508028795660505E-3</v>
      </c>
      <c r="AD172" s="2">
        <v>0</v>
      </c>
      <c r="AE172" s="2">
        <v>0.84299414990786681</v>
      </c>
      <c r="AF172">
        <v>5187710.8087648368</v>
      </c>
      <c r="AG172">
        <v>1847.3770499576742</v>
      </c>
      <c r="AH172">
        <v>347208.80019009823</v>
      </c>
      <c r="AI172">
        <v>127302.9859240801</v>
      </c>
      <c r="AJ172">
        <v>12.237119642416397</v>
      </c>
      <c r="AK172">
        <v>15851362.786813959</v>
      </c>
      <c r="AL172">
        <v>5581.2575786230891</v>
      </c>
      <c r="AM172">
        <v>1048980.0917847359</v>
      </c>
      <c r="AN172">
        <v>390948.25530088501</v>
      </c>
      <c r="AO172">
        <v>37.461689609084111</v>
      </c>
      <c r="AP172">
        <v>10663651.978049122</v>
      </c>
      <c r="AQ172">
        <v>3733.8805286654151</v>
      </c>
      <c r="AR172">
        <v>701771.29159463767</v>
      </c>
      <c r="AS172">
        <v>263645.26937680494</v>
      </c>
      <c r="AT172">
        <v>25.224569966667715</v>
      </c>
      <c r="AU172" s="3">
        <v>373227298.63277</v>
      </c>
      <c r="AV172" s="3">
        <v>13971028.632565562</v>
      </c>
      <c r="AW172">
        <v>708000.8571575</v>
      </c>
      <c r="AX172">
        <v>133061681.09418055</v>
      </c>
      <c r="AY172">
        <v>26502.617261555002</v>
      </c>
      <c r="AZ172">
        <v>4980901.8881366467</v>
      </c>
      <c r="BA172">
        <v>2693886.2388365995</v>
      </c>
      <c r="BB172">
        <v>506288979.72695053</v>
      </c>
      <c r="BC172">
        <v>100840.32414974039</v>
      </c>
      <c r="BD172">
        <v>18951930.520702209</v>
      </c>
      <c r="BE172">
        <v>1985885.3816790998</v>
      </c>
      <c r="BF172">
        <v>373227298.63277</v>
      </c>
      <c r="BG172">
        <v>74337.706888185392</v>
      </c>
      <c r="BH172">
        <v>13971028.632565562</v>
      </c>
      <c r="BI172">
        <v>4.2359355094356577</v>
      </c>
      <c r="BJ172">
        <v>16.323642714339236</v>
      </c>
      <c r="BK172">
        <v>12.087707204903579</v>
      </c>
      <c r="BL172">
        <v>46.97824606674051</v>
      </c>
      <c r="BM172">
        <v>46.384675815422817</v>
      </c>
      <c r="BN172">
        <f t="shared" si="13"/>
        <v>-0.59357025131769348</v>
      </c>
      <c r="BO172">
        <v>0.46676054194359456</v>
      </c>
      <c r="BP172">
        <v>2.3942764905870606E-2</v>
      </c>
      <c r="BQ172">
        <v>1.89760614214103E-4</v>
      </c>
      <c r="BR172">
        <v>1.1904761904761904E-2</v>
      </c>
      <c r="BS172">
        <v>0</v>
      </c>
      <c r="BT172">
        <v>0.5</v>
      </c>
      <c r="BU172">
        <v>1.6998548226646523E-2</v>
      </c>
      <c r="BV172">
        <v>0.61796397846193596</v>
      </c>
      <c r="BW172">
        <v>0.17193366976463825</v>
      </c>
      <c r="BX172">
        <v>0.44915331822876153</v>
      </c>
      <c r="BY172">
        <f t="shared" si="14"/>
        <v>2.5671917381408449E-2</v>
      </c>
      <c r="BZ172">
        <v>0</v>
      </c>
      <c r="CA172">
        <f t="shared" si="15"/>
        <v>0.45822869728747245</v>
      </c>
      <c r="CC172">
        <v>2.5671917381408449E-2</v>
      </c>
      <c r="CD172">
        <v>0.45822869728747245</v>
      </c>
    </row>
    <row r="173" spans="1:82" x14ac:dyDescent="0.3">
      <c r="A173">
        <v>0</v>
      </c>
      <c r="B173" t="s">
        <v>146</v>
      </c>
      <c r="C173" t="s">
        <v>156</v>
      </c>
      <c r="D173">
        <v>6019</v>
      </c>
      <c r="E173" s="2">
        <f t="shared" si="17"/>
        <v>0.25539119374092312</v>
      </c>
      <c r="F173" s="2" t="s">
        <v>1932</v>
      </c>
      <c r="G173" s="3">
        <v>386083</v>
      </c>
      <c r="H173" s="1">
        <v>10.58425133798205</v>
      </c>
      <c r="I173" s="1">
        <f t="shared" si="16"/>
        <v>-0.162843848393873</v>
      </c>
      <c r="J173" s="1">
        <v>1.9337423272900001</v>
      </c>
      <c r="K173" s="1">
        <v>9.8947078741799999</v>
      </c>
      <c r="L173" s="2">
        <v>4.7151651111999981E-2</v>
      </c>
      <c r="M173" s="2">
        <v>2.6527441530139954E-3</v>
      </c>
      <c r="N173" s="7">
        <v>0</v>
      </c>
      <c r="O173" s="2">
        <v>1.6573730331285442E-2</v>
      </c>
      <c r="P173" s="3">
        <v>2523671.2049015001</v>
      </c>
      <c r="Q173" s="3">
        <v>94468.65969349099</v>
      </c>
      <c r="R173" s="3">
        <v>37811905.193840593</v>
      </c>
      <c r="S173" s="3">
        <v>12455.34697434816</v>
      </c>
      <c r="T173" s="3">
        <v>9310429.8412962761</v>
      </c>
      <c r="V173">
        <v>6019</v>
      </c>
      <c r="W173" s="2">
        <v>0.25658760544107007</v>
      </c>
      <c r="X173" s="2">
        <v>0.2839404986431795</v>
      </c>
      <c r="Y173" s="2">
        <v>4.4188574657905745E-3</v>
      </c>
      <c r="Z173" s="2">
        <v>0.55145567378952309</v>
      </c>
      <c r="AA173" s="2">
        <v>2.8519868089831341E-2</v>
      </c>
      <c r="AB173" s="2">
        <v>0.11638802191562224</v>
      </c>
      <c r="AC173" s="2">
        <v>2.6527441530139954E-3</v>
      </c>
      <c r="AD173" s="2">
        <v>0</v>
      </c>
      <c r="AE173" s="2">
        <v>1.6573730331285442E-2</v>
      </c>
      <c r="AF173">
        <v>16030715.337796055</v>
      </c>
      <c r="AG173">
        <v>5486.7611167737969</v>
      </c>
      <c r="AH173">
        <v>1031219.7741811078</v>
      </c>
      <c r="AI173">
        <v>2908088.50200073</v>
      </c>
      <c r="AJ173">
        <v>38.060376047085043</v>
      </c>
      <c r="AK173">
        <v>53842620.531636648</v>
      </c>
      <c r="AL173">
        <v>17942.108091121958</v>
      </c>
      <c r="AM173">
        <v>3372163.6973579591</v>
      </c>
      <c r="AN173">
        <v>9877574.4201201536</v>
      </c>
      <c r="AO173">
        <v>128.37334485920567</v>
      </c>
      <c r="AP173">
        <v>37811905.193840593</v>
      </c>
      <c r="AQ173">
        <v>12455.346974348162</v>
      </c>
      <c r="AR173">
        <v>2340943.9231768511</v>
      </c>
      <c r="AS173">
        <v>6969485.9181194231</v>
      </c>
      <c r="AT173">
        <v>90.31296881212063</v>
      </c>
      <c r="AU173" s="3">
        <v>474298766.24918795</v>
      </c>
      <c r="AV173" s="3">
        <v>17754439.902794696</v>
      </c>
      <c r="AW173">
        <v>858029.10017800005</v>
      </c>
      <c r="AX173">
        <v>161257989.08745334</v>
      </c>
      <c r="AY173">
        <v>32118.628969732006</v>
      </c>
      <c r="AZ173">
        <v>6036375.128571433</v>
      </c>
      <c r="BA173">
        <v>3381700.3050795002</v>
      </c>
      <c r="BB173">
        <v>635556755.33664131</v>
      </c>
      <c r="BC173">
        <v>126587.28866322299</v>
      </c>
      <c r="BD173">
        <v>23790815.031366128</v>
      </c>
      <c r="BE173">
        <v>2523671.2049015001</v>
      </c>
      <c r="BF173">
        <v>474298766.24918795</v>
      </c>
      <c r="BG173">
        <v>94468.65969349099</v>
      </c>
      <c r="BH173">
        <v>17754439.902794696</v>
      </c>
      <c r="BI173">
        <v>3.5596701288717703</v>
      </c>
      <c r="BJ173">
        <v>14.14392146685382</v>
      </c>
      <c r="BK173">
        <v>10.58425133798205</v>
      </c>
      <c r="BL173">
        <v>20.133285010576987</v>
      </c>
      <c r="BM173">
        <v>19.970441162183114</v>
      </c>
      <c r="BN173">
        <f t="shared" si="13"/>
        <v>-0.162843848393873</v>
      </c>
      <c r="BO173">
        <v>0.25539119374092312</v>
      </c>
      <c r="BP173">
        <v>1.1008965191414139E-2</v>
      </c>
      <c r="BQ173">
        <v>1.3416362467369189E-3</v>
      </c>
      <c r="BR173">
        <v>5.3571428571428568E-2</v>
      </c>
      <c r="BS173">
        <v>0</v>
      </c>
      <c r="BT173">
        <v>0.3888888888888889</v>
      </c>
      <c r="BU173">
        <v>4.6634901331239478E-3</v>
      </c>
      <c r="BV173">
        <v>0.55145567378952309</v>
      </c>
      <c r="BW173">
        <v>2.9584925404389357E-2</v>
      </c>
      <c r="BX173">
        <v>0.11638802191562224</v>
      </c>
      <c r="BY173">
        <f t="shared" si="14"/>
        <v>2.6293378967315571E-2</v>
      </c>
      <c r="BZ173">
        <v>0</v>
      </c>
      <c r="CA173">
        <f t="shared" si="15"/>
        <v>3.4876092529395712E-2</v>
      </c>
      <c r="CC173">
        <v>2.6293378967315571E-2</v>
      </c>
      <c r="CD173">
        <v>3.4876092529395712E-2</v>
      </c>
    </row>
    <row r="174" spans="1:82" x14ac:dyDescent="0.3">
      <c r="A174">
        <v>0</v>
      </c>
      <c r="B174" t="s">
        <v>146</v>
      </c>
      <c r="C174" t="s">
        <v>157</v>
      </c>
      <c r="D174">
        <v>6021</v>
      </c>
      <c r="E174" s="2">
        <f t="shared" si="17"/>
        <v>0.25275322323081179</v>
      </c>
      <c r="F174" s="2" t="s">
        <v>1932</v>
      </c>
      <c r="G174" s="3">
        <v>5863</v>
      </c>
      <c r="H174" s="1">
        <v>0.374044396974753</v>
      </c>
      <c r="I174" s="1">
        <f t="shared" si="16"/>
        <v>0.10668814557696393</v>
      </c>
      <c r="J174" s="1">
        <v>1.87526721407</v>
      </c>
      <c r="K174" s="1">
        <v>16.252650343700001</v>
      </c>
      <c r="L174" s="2">
        <v>6.3995271133000076E-2</v>
      </c>
      <c r="M174" s="2">
        <v>4.0269006178626912E-4</v>
      </c>
      <c r="N174" s="7">
        <v>0</v>
      </c>
      <c r="O174" s="2">
        <v>1.2144375867321847E-2</v>
      </c>
      <c r="P174" s="3">
        <v>21865.108732007004</v>
      </c>
      <c r="Q174" s="3">
        <v>818.47726912815813</v>
      </c>
      <c r="R174" s="3">
        <v>407331.80715014017</v>
      </c>
      <c r="S174" s="3">
        <v>139.0076125457534</v>
      </c>
      <c r="T174" s="3">
        <v>109521.2980838244</v>
      </c>
      <c r="V174">
        <v>6021</v>
      </c>
      <c r="W174" s="2">
        <v>0.19405452045216401</v>
      </c>
      <c r="X174" s="2">
        <v>1.0034375526455291E-2</v>
      </c>
      <c r="Y174" s="2">
        <v>-2.8950415581793427E-3</v>
      </c>
      <c r="Z174" s="2">
        <v>0.53478001203998438</v>
      </c>
      <c r="AA174" s="2">
        <v>4.6845591583560463E-2</v>
      </c>
      <c r="AB174" s="2">
        <v>0.15796441574085685</v>
      </c>
      <c r="AC174" s="2">
        <v>4.0269006178626912E-4</v>
      </c>
      <c r="AD174" s="2">
        <v>0</v>
      </c>
      <c r="AE174" s="2">
        <v>1.2144375867321847E-2</v>
      </c>
      <c r="AF174">
        <v>619527.27765997965</v>
      </c>
      <c r="AG174">
        <v>207.81596713631262</v>
      </c>
      <c r="AH174">
        <v>39058.367977125818</v>
      </c>
      <c r="AI174">
        <v>127760.85169176919</v>
      </c>
      <c r="AJ174">
        <v>1.4755787297644982</v>
      </c>
      <c r="AK174">
        <v>1026859.0848101198</v>
      </c>
      <c r="AL174">
        <v>346.823579682066</v>
      </c>
      <c r="AM174">
        <v>65184.418623043981</v>
      </c>
      <c r="AN174">
        <v>211156.09912967539</v>
      </c>
      <c r="AO174">
        <v>2.4431247722463563</v>
      </c>
      <c r="AP174">
        <v>407331.80715014017</v>
      </c>
      <c r="AQ174">
        <v>139.00761254575337</v>
      </c>
      <c r="AR174">
        <v>26126.050645918163</v>
      </c>
      <c r="AS174">
        <v>83395.247437906204</v>
      </c>
      <c r="AT174">
        <v>0.96754604248185805</v>
      </c>
      <c r="AU174" s="3">
        <v>4109328.5350933964</v>
      </c>
      <c r="AV174" s="3">
        <v>153824.61795994604</v>
      </c>
      <c r="AW174">
        <v>36732.610430713001</v>
      </c>
      <c r="AX174">
        <v>6903526.8043482015</v>
      </c>
      <c r="AY174">
        <v>1375.0129048875219</v>
      </c>
      <c r="AZ174">
        <v>258419.92534456088</v>
      </c>
      <c r="BA174">
        <v>58597.719162720008</v>
      </c>
      <c r="BB174">
        <v>11012855.339441597</v>
      </c>
      <c r="BC174">
        <v>2193.4901740156802</v>
      </c>
      <c r="BD174">
        <v>412244.54330450692</v>
      </c>
      <c r="BE174">
        <v>21865.108732007004</v>
      </c>
      <c r="BF174">
        <v>4109328.5350933964</v>
      </c>
      <c r="BG174">
        <v>818.47726912815813</v>
      </c>
      <c r="BH174">
        <v>153824.61795994604</v>
      </c>
      <c r="BI174">
        <v>0.63667997305900725</v>
      </c>
      <c r="BJ174">
        <v>1.0107243700337603</v>
      </c>
      <c r="BK174">
        <v>0.374044396974753</v>
      </c>
      <c r="BL174">
        <v>21.82953041914331</v>
      </c>
      <c r="BM174">
        <v>21.936218564720274</v>
      </c>
      <c r="BN174">
        <f t="shared" si="13"/>
        <v>0.10668814557696393</v>
      </c>
      <c r="BO174">
        <v>0.25275322323081179</v>
      </c>
      <c r="BP174">
        <v>1.9487167501437684E-3</v>
      </c>
      <c r="BQ174">
        <v>3.6773842164596904E-5</v>
      </c>
      <c r="BR174">
        <v>4.7619047619047616E-2</v>
      </c>
      <c r="BS174">
        <v>0</v>
      </c>
      <c r="BT174">
        <v>0.3888888888888889</v>
      </c>
      <c r="BU174">
        <v>-3.055314149884599E-3</v>
      </c>
      <c r="BV174">
        <v>0.53478001203998438</v>
      </c>
      <c r="BW174">
        <v>4.859501201614156E-2</v>
      </c>
      <c r="BX174">
        <v>0.15796441574085685</v>
      </c>
      <c r="BY174">
        <f t="shared" si="14"/>
        <v>5.6626698581185658E-2</v>
      </c>
      <c r="BZ174">
        <v>0</v>
      </c>
      <c r="CA174">
        <f t="shared" si="15"/>
        <v>1.8121792429992099E-2</v>
      </c>
      <c r="CC174">
        <v>5.6626698581185658E-2</v>
      </c>
      <c r="CD174">
        <v>1.8121792429992099E-2</v>
      </c>
    </row>
    <row r="175" spans="1:82" x14ac:dyDescent="0.3">
      <c r="A175">
        <v>0</v>
      </c>
      <c r="B175" t="s">
        <v>146</v>
      </c>
      <c r="C175" t="s">
        <v>158</v>
      </c>
      <c r="D175">
        <v>6023</v>
      </c>
      <c r="E175" s="2">
        <f t="shared" si="17"/>
        <v>0.42401969448882565</v>
      </c>
      <c r="F175" s="2" t="s">
        <v>1935</v>
      </c>
      <c r="G175" s="3">
        <v>20717</v>
      </c>
      <c r="H175" s="1">
        <v>1.8997274906223545</v>
      </c>
      <c r="I175" s="1">
        <f t="shared" si="16"/>
        <v>2.731132076751166</v>
      </c>
      <c r="J175" s="1">
        <v>1.29430642973</v>
      </c>
      <c r="K175" s="1">
        <v>-18.347899501800001</v>
      </c>
      <c r="L175" s="2">
        <v>0.18719970104999994</v>
      </c>
      <c r="M175" s="2">
        <v>-1.3654437720245199E-2</v>
      </c>
      <c r="N175" s="7">
        <v>8.7488567210199999E-2</v>
      </c>
      <c r="O175" s="2">
        <v>7.0243703615567213E-2</v>
      </c>
      <c r="P175" s="3">
        <v>754003.45916619</v>
      </c>
      <c r="Q175" s="3">
        <v>28224.634038436863</v>
      </c>
      <c r="R175" s="3">
        <v>549894.18953694159</v>
      </c>
      <c r="S175" s="3">
        <v>-64.925986111323027</v>
      </c>
      <c r="T175" s="3">
        <v>51275.702350309475</v>
      </c>
      <c r="V175">
        <v>6023</v>
      </c>
      <c r="W175" s="2">
        <v>0.28076086874546929</v>
      </c>
      <c r="X175" s="2">
        <v>5.0963412880963302E-2</v>
      </c>
      <c r="Y175" s="2">
        <v>-7.4110772291635943E-2</v>
      </c>
      <c r="Z175" s="2">
        <v>0.36910430837863584</v>
      </c>
      <c r="AA175" s="2">
        <v>5.2884802681472165E-2</v>
      </c>
      <c r="AB175" s="2">
        <v>0.46207932054494655</v>
      </c>
      <c r="AC175" s="2">
        <v>-1.3654437720245199E-2</v>
      </c>
      <c r="AD175" s="2">
        <v>0.18102169606838509</v>
      </c>
      <c r="AE175" s="2">
        <v>7.0243703615567213E-2</v>
      </c>
      <c r="AF175">
        <v>382665.78282730246</v>
      </c>
      <c r="AG175">
        <v>-31.292668542535161</v>
      </c>
      <c r="AH175">
        <v>-5881.3602234849659</v>
      </c>
      <c r="AI175">
        <v>42904.792817769565</v>
      </c>
      <c r="AJ175">
        <v>1.0884746308485229</v>
      </c>
      <c r="AK175">
        <v>932559.97236424405</v>
      </c>
      <c r="AL175">
        <v>-96.218654653858195</v>
      </c>
      <c r="AM175">
        <v>-18083.998412255332</v>
      </c>
      <c r="AN175">
        <v>106383.1333568494</v>
      </c>
      <c r="AO175">
        <v>2.6747549304384295</v>
      </c>
      <c r="AP175">
        <v>549894.18953694159</v>
      </c>
      <c r="AQ175">
        <v>-64.925986111323027</v>
      </c>
      <c r="AR175">
        <v>-12202.638188770366</v>
      </c>
      <c r="AS175">
        <v>63478.340539079836</v>
      </c>
      <c r="AT175">
        <v>1.5862802995899066</v>
      </c>
      <c r="AU175" s="3">
        <v>141707410.11569375</v>
      </c>
      <c r="AV175" s="3">
        <v>5304537.7211838244</v>
      </c>
      <c r="AW175">
        <v>420947.56659491005</v>
      </c>
      <c r="AX175">
        <v>79112885.665847391</v>
      </c>
      <c r="AY175">
        <v>15757.34285045654</v>
      </c>
      <c r="AZ175">
        <v>2961435.0153148021</v>
      </c>
      <c r="BA175">
        <v>1174951.0257611</v>
      </c>
      <c r="BB175">
        <v>220820295.78154114</v>
      </c>
      <c r="BC175">
        <v>43981.976888893405</v>
      </c>
      <c r="BD175">
        <v>8265972.7364986269</v>
      </c>
      <c r="BE175">
        <v>754003.45916619</v>
      </c>
      <c r="BF175">
        <v>141707410.11569375</v>
      </c>
      <c r="BG175">
        <v>28224.634038436863</v>
      </c>
      <c r="BH175">
        <v>5304537.7211838244</v>
      </c>
      <c r="BI175">
        <v>1.1649589446107045</v>
      </c>
      <c r="BJ175">
        <v>3.0646864352330589</v>
      </c>
      <c r="BK175">
        <v>1.8997274906223545</v>
      </c>
      <c r="BL175">
        <v>44.770950476502172</v>
      </c>
      <c r="BM175">
        <v>47.502082553253338</v>
      </c>
      <c r="BN175">
        <f t="shared" si="13"/>
        <v>2.731132076751166</v>
      </c>
      <c r="BO175">
        <v>0.42401969448882565</v>
      </c>
      <c r="BP175">
        <v>5.9817392162150266E-3</v>
      </c>
      <c r="BQ175">
        <v>0</v>
      </c>
      <c r="BR175">
        <v>1.1904761904761904E-2</v>
      </c>
      <c r="BS175">
        <v>0</v>
      </c>
      <c r="BT175">
        <v>0.72222222222222221</v>
      </c>
      <c r="BU175">
        <v>-7.8213623773992019E-2</v>
      </c>
      <c r="BV175">
        <v>0.36910430837863584</v>
      </c>
      <c r="BW175">
        <v>5.4859753818954526E-2</v>
      </c>
      <c r="BX175">
        <v>0.46207932054494655</v>
      </c>
      <c r="BY175">
        <f t="shared" si="14"/>
        <v>0.28245365138354744</v>
      </c>
      <c r="BZ175">
        <v>0.18102169606838509</v>
      </c>
      <c r="CA175">
        <f t="shared" si="15"/>
        <v>3.5307663865812342E-2</v>
      </c>
      <c r="CC175">
        <v>0.28245365138354744</v>
      </c>
      <c r="CD175">
        <v>3.5307663865812342E-2</v>
      </c>
    </row>
    <row r="176" spans="1:82" x14ac:dyDescent="0.3">
      <c r="A176">
        <v>0</v>
      </c>
      <c r="B176" t="s">
        <v>146</v>
      </c>
      <c r="C176" t="s">
        <v>159</v>
      </c>
      <c r="D176">
        <v>6025</v>
      </c>
      <c r="E176" s="2">
        <f t="shared" si="17"/>
        <v>0.12911684112786614</v>
      </c>
      <c r="F176" s="2" t="s">
        <v>1930</v>
      </c>
      <c r="G176" s="3">
        <v>63618</v>
      </c>
      <c r="H176" s="1">
        <v>1.6223411027097561</v>
      </c>
      <c r="I176" s="1">
        <f t="shared" si="16"/>
        <v>0.70166336319148925</v>
      </c>
      <c r="J176" s="1">
        <v>1.9598657692300001</v>
      </c>
      <c r="K176" s="1">
        <v>12.0548045708</v>
      </c>
      <c r="L176" s="2">
        <v>8.5689678650999954E-3</v>
      </c>
      <c r="M176" s="2">
        <v>3.8699862876869726E-4</v>
      </c>
      <c r="N176" s="7">
        <v>0</v>
      </c>
      <c r="O176" s="2">
        <v>2.7414540476005685E-5</v>
      </c>
      <c r="P176" s="3">
        <v>279224.48956923001</v>
      </c>
      <c r="Q176" s="3">
        <v>10452.218669362621</v>
      </c>
      <c r="R176" s="3">
        <v>7430615.8574992754</v>
      </c>
      <c r="S176" s="3">
        <v>2742.6726669723212</v>
      </c>
      <c r="T176" s="3">
        <v>328745.33582526189</v>
      </c>
      <c r="V176">
        <v>6025</v>
      </c>
      <c r="W176" s="2">
        <v>0.16349321479416326</v>
      </c>
      <c r="X176" s="2">
        <v>4.3522052430829669E-2</v>
      </c>
      <c r="Y176" s="2">
        <v>-1.9040021600392823E-2</v>
      </c>
      <c r="Z176" s="2">
        <v>0.55890543587696373</v>
      </c>
      <c r="AA176" s="2">
        <v>3.4745991552216859E-2</v>
      </c>
      <c r="AB176" s="2">
        <v>2.1151437885145535E-2</v>
      </c>
      <c r="AC176" s="2">
        <v>3.8699862876869726E-4</v>
      </c>
      <c r="AD176" s="2">
        <v>0</v>
      </c>
      <c r="AE176" s="2">
        <v>2.7414540476005685E-5</v>
      </c>
      <c r="AF176">
        <v>5191409.5960373022</v>
      </c>
      <c r="AG176">
        <v>1931.7782963071863</v>
      </c>
      <c r="AH176">
        <v>363071.7532782263</v>
      </c>
      <c r="AI176">
        <v>-129941.73169714762</v>
      </c>
      <c r="AJ176">
        <v>12.153709173979689</v>
      </c>
      <c r="AK176">
        <v>12622025.453536578</v>
      </c>
      <c r="AL176">
        <v>4674.4509632795071</v>
      </c>
      <c r="AM176">
        <v>878548.59436784277</v>
      </c>
      <c r="AN176">
        <v>-316673.23696150229</v>
      </c>
      <c r="AO176">
        <v>29.57443877466774</v>
      </c>
      <c r="AP176">
        <v>7430615.8574992754</v>
      </c>
      <c r="AQ176">
        <v>2742.6726669723207</v>
      </c>
      <c r="AR176">
        <v>515476.84108961647</v>
      </c>
      <c r="AS176">
        <v>-186731.50526435467</v>
      </c>
      <c r="AT176">
        <v>17.420729600688052</v>
      </c>
      <c r="AU176" s="3">
        <v>52477450.569641083</v>
      </c>
      <c r="AV176" s="3">
        <v>1964389.9767200109</v>
      </c>
      <c r="AW176">
        <v>153956.48277184999</v>
      </c>
      <c r="AX176">
        <v>28934581.372141488</v>
      </c>
      <c r="AY176">
        <v>5763.0576242788993</v>
      </c>
      <c r="AZ176">
        <v>1083109.0499069763</v>
      </c>
      <c r="BA176">
        <v>433180.97234107996</v>
      </c>
      <c r="BB176">
        <v>81412031.941782564</v>
      </c>
      <c r="BC176">
        <v>16215.27629364152</v>
      </c>
      <c r="BD176">
        <v>3047499.0266269874</v>
      </c>
      <c r="BE176">
        <v>279224.48956923001</v>
      </c>
      <c r="BF176">
        <v>52477450.569641083</v>
      </c>
      <c r="BG176">
        <v>10452.218669362621</v>
      </c>
      <c r="BH176">
        <v>1964389.9767200109</v>
      </c>
      <c r="BI176">
        <v>0.94925505139516786</v>
      </c>
      <c r="BJ176">
        <v>2.5715961541049239</v>
      </c>
      <c r="BK176">
        <v>1.6223411027097561</v>
      </c>
      <c r="BL176">
        <v>18.174179375341748</v>
      </c>
      <c r="BM176">
        <v>18.875842738533237</v>
      </c>
      <c r="BN176">
        <f t="shared" si="13"/>
        <v>0.70166336319148925</v>
      </c>
      <c r="BO176">
        <v>0.12911684112786614</v>
      </c>
      <c r="BP176">
        <v>1.4842143819539997E-3</v>
      </c>
      <c r="BQ176">
        <v>1.0635988213089014E-2</v>
      </c>
      <c r="BR176">
        <v>1.1904761904761904E-2</v>
      </c>
      <c r="BS176">
        <v>0</v>
      </c>
      <c r="BT176">
        <v>0</v>
      </c>
      <c r="BU176">
        <v>-2.0094097525278035E-2</v>
      </c>
      <c r="BV176">
        <v>0.55890543587696373</v>
      </c>
      <c r="BW176">
        <v>3.6043559701469774E-2</v>
      </c>
      <c r="BX176">
        <v>2.1151437885145535E-2</v>
      </c>
      <c r="BY176">
        <f t="shared" si="14"/>
        <v>1.9467097151645022E-2</v>
      </c>
      <c r="BZ176">
        <v>0</v>
      </c>
      <c r="CA176">
        <f t="shared" si="15"/>
        <v>3.2179979562748138E-4</v>
      </c>
      <c r="CC176">
        <v>1.9467097151645022E-2</v>
      </c>
      <c r="CD176">
        <v>3.2179979562748138E-4</v>
      </c>
    </row>
    <row r="177" spans="1:82" x14ac:dyDescent="0.3">
      <c r="A177">
        <v>0</v>
      </c>
      <c r="B177" t="s">
        <v>146</v>
      </c>
      <c r="C177" t="s">
        <v>160</v>
      </c>
      <c r="D177">
        <v>6027</v>
      </c>
      <c r="E177" s="2">
        <f t="shared" si="17"/>
        <v>0.22002352729938029</v>
      </c>
      <c r="F177" s="2" t="s">
        <v>1931</v>
      </c>
      <c r="G177" s="3">
        <v>1516</v>
      </c>
      <c r="H177" s="1">
        <v>0.37386359815290271</v>
      </c>
      <c r="I177" s="1">
        <f t="shared" si="16"/>
        <v>5.8045488350048338</v>
      </c>
      <c r="J177" s="1">
        <v>2.1263127434300002</v>
      </c>
      <c r="K177" s="1">
        <v>22.979256789899999</v>
      </c>
      <c r="L177" s="2">
        <v>2.3902485919000016E-2</v>
      </c>
      <c r="M177" s="2">
        <v>1.9232775434155239E-4</v>
      </c>
      <c r="N177" s="7">
        <v>0</v>
      </c>
      <c r="O177" s="2">
        <v>3.3414046029454029E-3</v>
      </c>
      <c r="P177" s="3">
        <v>207119.32058595298</v>
      </c>
      <c r="Q177" s="3">
        <v>7753.1037222200812</v>
      </c>
      <c r="R177" s="3">
        <v>2661310.9422298921</v>
      </c>
      <c r="S177" s="3">
        <v>930.03271831646236</v>
      </c>
      <c r="T177" s="3">
        <v>995632.29901117587</v>
      </c>
      <c r="V177">
        <v>6027</v>
      </c>
      <c r="W177" s="2">
        <v>0.15019307546475474</v>
      </c>
      <c r="X177" s="2">
        <v>1.0029525291328499E-2</v>
      </c>
      <c r="Y177" s="2">
        <v>-0.1575096278311251</v>
      </c>
      <c r="Z177" s="2">
        <v>0.6063720124794022</v>
      </c>
      <c r="AA177" s="2">
        <v>6.6233928356841054E-2</v>
      </c>
      <c r="AB177" s="2">
        <v>5.9000331682349576E-2</v>
      </c>
      <c r="AC177" s="2">
        <v>1.9232775434155239E-4</v>
      </c>
      <c r="AD177" s="2">
        <v>0</v>
      </c>
      <c r="AE177" s="2">
        <v>3.3414046029454029E-3</v>
      </c>
      <c r="AF177">
        <v>310204.94160755398</v>
      </c>
      <c r="AG177">
        <v>110.0432469425936</v>
      </c>
      <c r="AH177">
        <v>20682.2877554076</v>
      </c>
      <c r="AI177">
        <v>95039.483213945889</v>
      </c>
      <c r="AJ177">
        <v>0.7322009603518409</v>
      </c>
      <c r="AK177">
        <v>2971515.8838374461</v>
      </c>
      <c r="AL177">
        <v>1040.0759652590559</v>
      </c>
      <c r="AM177">
        <v>195479.05935738937</v>
      </c>
      <c r="AN177">
        <v>915875.01062313991</v>
      </c>
      <c r="AO177">
        <v>7.029482358526292</v>
      </c>
      <c r="AP177">
        <v>2661310.9422298921</v>
      </c>
      <c r="AQ177">
        <v>930.03271831646236</v>
      </c>
      <c r="AR177">
        <v>174796.77160198177</v>
      </c>
      <c r="AS177">
        <v>820835.52740919404</v>
      </c>
      <c r="AT177">
        <v>6.2972813981744515</v>
      </c>
      <c r="AU177" s="3">
        <v>38926005.110924006</v>
      </c>
      <c r="AV177" s="3">
        <v>1457118.313554042</v>
      </c>
      <c r="AW177">
        <v>17666.552722946999</v>
      </c>
      <c r="AX177">
        <v>3320251.9187506591</v>
      </c>
      <c r="AY177">
        <v>661.3125964665179</v>
      </c>
      <c r="AZ177">
        <v>124287.08937991738</v>
      </c>
      <c r="BA177">
        <v>224785.87330889999</v>
      </c>
      <c r="BB177">
        <v>42246257.029674664</v>
      </c>
      <c r="BC177">
        <v>8414.416318686599</v>
      </c>
      <c r="BD177">
        <v>1581405.4029339594</v>
      </c>
      <c r="BE177">
        <v>207119.32058595298</v>
      </c>
      <c r="BF177">
        <v>38926005.110924006</v>
      </c>
      <c r="BG177">
        <v>7753.1037222200812</v>
      </c>
      <c r="BH177">
        <v>1457118.313554042</v>
      </c>
      <c r="BI177">
        <v>4.1810152279676042E-2</v>
      </c>
      <c r="BJ177">
        <v>0.41567375043257876</v>
      </c>
      <c r="BK177">
        <v>0.37386359815290271</v>
      </c>
      <c r="BL177">
        <v>20.744422378082174</v>
      </c>
      <c r="BM177">
        <v>26.548971213087007</v>
      </c>
      <c r="BN177">
        <f t="shared" si="13"/>
        <v>5.8045488350048338</v>
      </c>
      <c r="BO177">
        <v>0.22002352729938029</v>
      </c>
      <c r="BP177">
        <v>1.1139910416119481E-4</v>
      </c>
      <c r="BQ177">
        <v>1.8250794642862642E-3</v>
      </c>
      <c r="BR177">
        <v>0</v>
      </c>
      <c r="BS177">
        <v>6.8965517241379309E-2</v>
      </c>
      <c r="BT177">
        <v>0.33333333333333331</v>
      </c>
      <c r="BU177">
        <v>-0.16622952900135241</v>
      </c>
      <c r="BV177">
        <v>0.6063720124794022</v>
      </c>
      <c r="BW177">
        <v>6.8707394561038443E-2</v>
      </c>
      <c r="BX177">
        <v>5.9000331682349576E-2</v>
      </c>
      <c r="BY177">
        <f t="shared" si="14"/>
        <v>4.6572593521691609E-2</v>
      </c>
      <c r="BZ177">
        <v>0</v>
      </c>
      <c r="CA177">
        <f t="shared" si="15"/>
        <v>1.3663903052359986E-2</v>
      </c>
      <c r="CC177">
        <v>4.6572593521691609E-2</v>
      </c>
      <c r="CD177">
        <v>1.3663903052359986E-2</v>
      </c>
    </row>
    <row r="178" spans="1:82" x14ac:dyDescent="0.3">
      <c r="A178">
        <v>0</v>
      </c>
      <c r="B178" t="s">
        <v>146</v>
      </c>
      <c r="C178" t="s">
        <v>161</v>
      </c>
      <c r="D178">
        <v>6029</v>
      </c>
      <c r="E178" s="2">
        <f t="shared" si="17"/>
        <v>0.22512665869611095</v>
      </c>
      <c r="F178" s="2" t="s">
        <v>1932</v>
      </c>
      <c r="G178" s="3">
        <v>353930</v>
      </c>
      <c r="H178" s="1">
        <v>6.6760710804739887</v>
      </c>
      <c r="I178" s="1">
        <f t="shared" si="16"/>
        <v>1.4357662460788845E-3</v>
      </c>
      <c r="J178" s="1">
        <v>2.0027496825100002</v>
      </c>
      <c r="K178" s="1">
        <v>14.7244383767</v>
      </c>
      <c r="L178" s="2">
        <v>2.5450741520000014E-2</v>
      </c>
      <c r="M178" s="2">
        <v>7.2820690049385864E-3</v>
      </c>
      <c r="N178" s="7">
        <v>0</v>
      </c>
      <c r="O178" s="2">
        <v>1.0999387748996262E-2</v>
      </c>
      <c r="P178" s="3">
        <v>2105617.3939117007</v>
      </c>
      <c r="Q178" s="3">
        <v>78819.638883149804</v>
      </c>
      <c r="R178" s="3">
        <v>28045205.707465064</v>
      </c>
      <c r="S178" s="3">
        <v>9171.1045764805021</v>
      </c>
      <c r="T178" s="3">
        <v>5255880.8725336986</v>
      </c>
      <c r="V178">
        <v>6029</v>
      </c>
      <c r="W178" s="2">
        <v>0.22330817360769534</v>
      </c>
      <c r="X178" s="2">
        <v>0.17909693288977613</v>
      </c>
      <c r="Y178" s="2">
        <v>-3.8960307424511201E-5</v>
      </c>
      <c r="Z178" s="2">
        <v>0.57113487149452902</v>
      </c>
      <c r="AA178" s="2">
        <v>4.2440771929826752E-2</v>
      </c>
      <c r="AB178" s="2">
        <v>6.2822009239136389E-2</v>
      </c>
      <c r="AC178" s="2">
        <v>7.2820690049385864E-3</v>
      </c>
      <c r="AD178" s="2">
        <v>0</v>
      </c>
      <c r="AE178" s="2">
        <v>1.0999387748996262E-2</v>
      </c>
      <c r="AF178">
        <v>13041041.91003326</v>
      </c>
      <c r="AG178">
        <v>4379.3307423926872</v>
      </c>
      <c r="AH178">
        <v>823081.66204436438</v>
      </c>
      <c r="AI178">
        <v>1624796.8258965802</v>
      </c>
      <c r="AJ178">
        <v>31.05558414139713</v>
      </c>
      <c r="AK178">
        <v>41086247.617498323</v>
      </c>
      <c r="AL178">
        <v>13550.435318873189</v>
      </c>
      <c r="AM178">
        <v>2546762.3889921578</v>
      </c>
      <c r="AN178">
        <v>5156996.9714824855</v>
      </c>
      <c r="AO178">
        <v>98.115359752765286</v>
      </c>
      <c r="AP178">
        <v>28045205.707465064</v>
      </c>
      <c r="AQ178">
        <v>9171.1045764805021</v>
      </c>
      <c r="AR178">
        <v>1723680.7269477933</v>
      </c>
      <c r="AS178">
        <v>3532200.1455859053</v>
      </c>
      <c r="AT178">
        <v>67.059775611368153</v>
      </c>
      <c r="AU178" s="3">
        <v>395729733.011765</v>
      </c>
      <c r="AV178" s="3">
        <v>14813362.931699174</v>
      </c>
      <c r="AW178">
        <v>853650.45239730005</v>
      </c>
      <c r="AX178">
        <v>160435066.02354857</v>
      </c>
      <c r="AY178">
        <v>31954.7229163962</v>
      </c>
      <c r="AZ178">
        <v>6005570.624907502</v>
      </c>
      <c r="BA178">
        <v>2959267.8463090006</v>
      </c>
      <c r="BB178">
        <v>556164799.03531361</v>
      </c>
      <c r="BC178">
        <v>110774.36179954601</v>
      </c>
      <c r="BD178">
        <v>20818933.556606676</v>
      </c>
      <c r="BE178">
        <v>2105617.3939117007</v>
      </c>
      <c r="BF178">
        <v>395729733.011765</v>
      </c>
      <c r="BG178">
        <v>78819.638883149804</v>
      </c>
      <c r="BH178">
        <v>14813362.931699174</v>
      </c>
      <c r="BI178">
        <v>2.7068659123773871</v>
      </c>
      <c r="BJ178">
        <v>9.3829369928513753</v>
      </c>
      <c r="BK178">
        <v>6.6760710804739887</v>
      </c>
      <c r="BL178">
        <v>19.398042923544892</v>
      </c>
      <c r="BM178">
        <v>19.399478689790971</v>
      </c>
      <c r="BN178">
        <f t="shared" si="13"/>
        <v>1.4357662460788845E-3</v>
      </c>
      <c r="BO178">
        <v>0.22512665869611095</v>
      </c>
      <c r="BP178">
        <v>7.3794585039541165E-3</v>
      </c>
      <c r="BQ178">
        <v>2.7263932479623183E-3</v>
      </c>
      <c r="BR178">
        <v>5.9523809523809521E-3</v>
      </c>
      <c r="BS178">
        <v>0</v>
      </c>
      <c r="BT178">
        <v>0.33333333333333331</v>
      </c>
      <c r="BU178">
        <v>-4.1117191641567788E-5</v>
      </c>
      <c r="BV178">
        <v>0.57113487149452902</v>
      </c>
      <c r="BW178">
        <v>4.4025697022641863E-2</v>
      </c>
      <c r="BX178">
        <v>6.2822009239136389E-2</v>
      </c>
      <c r="BY178">
        <f t="shared" si="14"/>
        <v>5.0372337636876811E-2</v>
      </c>
      <c r="BZ178">
        <v>0</v>
      </c>
      <c r="CA178">
        <f t="shared" si="15"/>
        <v>4.2669469025723501E-2</v>
      </c>
      <c r="CC178">
        <v>5.0372337636876811E-2</v>
      </c>
      <c r="CD178">
        <v>4.2669469025723501E-2</v>
      </c>
    </row>
    <row r="179" spans="1:82" x14ac:dyDescent="0.3">
      <c r="A179">
        <v>0</v>
      </c>
      <c r="B179" t="s">
        <v>146</v>
      </c>
      <c r="C179" t="s">
        <v>162</v>
      </c>
      <c r="D179">
        <v>6031</v>
      </c>
      <c r="E179" s="2">
        <f t="shared" si="17"/>
        <v>0.1901935551819208</v>
      </c>
      <c r="F179" s="2" t="s">
        <v>1931</v>
      </c>
      <c r="G179" s="3">
        <v>65725</v>
      </c>
      <c r="H179" s="1">
        <v>6.719952945710542</v>
      </c>
      <c r="I179" s="1">
        <f t="shared" si="16"/>
        <v>0.35152158488179808</v>
      </c>
      <c r="J179" s="1">
        <v>1.8703954914100001</v>
      </c>
      <c r="K179" s="1">
        <v>15.3989912123</v>
      </c>
      <c r="L179" s="2">
        <v>3.1538718574000008E-2</v>
      </c>
      <c r="M179" s="2">
        <v>2.7415044615675299E-3</v>
      </c>
      <c r="N179" s="7">
        <v>0</v>
      </c>
      <c r="O179" s="2">
        <v>2.7082823036495736E-3</v>
      </c>
      <c r="P179" s="3">
        <v>352678.46631720994</v>
      </c>
      <c r="Q179" s="3">
        <v>13201.823577902742</v>
      </c>
      <c r="R179" s="3">
        <v>5045710.2621407481</v>
      </c>
      <c r="S179" s="3">
        <v>1680.2943143797304</v>
      </c>
      <c r="T179" s="3">
        <v>1288991.8410660014</v>
      </c>
      <c r="V179">
        <v>6031</v>
      </c>
      <c r="W179" s="2">
        <v>0.21259262600933096</v>
      </c>
      <c r="X179" s="2">
        <v>0.18027413837165535</v>
      </c>
      <c r="Y179" s="2">
        <v>-9.5387317056301671E-3</v>
      </c>
      <c r="Z179" s="2">
        <v>0.53339071675277261</v>
      </c>
      <c r="AA179" s="2">
        <v>4.4385059536450819E-2</v>
      </c>
      <c r="AB179" s="2">
        <v>7.7849428005441867E-2</v>
      </c>
      <c r="AC179" s="2">
        <v>2.7415044615675299E-3</v>
      </c>
      <c r="AD179" s="2">
        <v>0</v>
      </c>
      <c r="AE179" s="2">
        <v>2.7082823036495736E-3</v>
      </c>
      <c r="AF179">
        <v>2321748.3975591976</v>
      </c>
      <c r="AG179">
        <v>797.56751716431677</v>
      </c>
      <c r="AH179">
        <v>149900.34693327098</v>
      </c>
      <c r="AI179">
        <v>441994.80586471013</v>
      </c>
      <c r="AJ179">
        <v>5.5091010452979203</v>
      </c>
      <c r="AK179">
        <v>7367458.6596999457</v>
      </c>
      <c r="AL179">
        <v>2477.8618315440472</v>
      </c>
      <c r="AM179">
        <v>465706.46397656575</v>
      </c>
      <c r="AN179">
        <v>1415180.5298874169</v>
      </c>
      <c r="AO179">
        <v>17.540469123465638</v>
      </c>
      <c r="AP179">
        <v>5045710.2621407481</v>
      </c>
      <c r="AQ179">
        <v>1680.2943143797304</v>
      </c>
      <c r="AR179">
        <v>315806.11704329477</v>
      </c>
      <c r="AS179">
        <v>973185.72402270674</v>
      </c>
      <c r="AT179">
        <v>12.031368078167716</v>
      </c>
      <c r="AU179" s="3">
        <v>66282390.959656432</v>
      </c>
      <c r="AV179" s="3">
        <v>2481150.7232310413</v>
      </c>
      <c r="AW179">
        <v>144754.16193502001</v>
      </c>
      <c r="AX179">
        <v>27205097.194067661</v>
      </c>
      <c r="AY179">
        <v>5418.5868731618802</v>
      </c>
      <c r="AZ179">
        <v>1018369.2169420437</v>
      </c>
      <c r="BA179">
        <v>497432.62825222994</v>
      </c>
      <c r="BB179">
        <v>93487488.153724089</v>
      </c>
      <c r="BC179">
        <v>18620.410451064621</v>
      </c>
      <c r="BD179">
        <v>3499519.9401730848</v>
      </c>
      <c r="BE179">
        <v>352678.46631720994</v>
      </c>
      <c r="BF179">
        <v>66282390.959656432</v>
      </c>
      <c r="BG179">
        <v>13201.823577902742</v>
      </c>
      <c r="BH179">
        <v>2481150.7232310413</v>
      </c>
      <c r="BI179">
        <v>2.8329108506099256</v>
      </c>
      <c r="BJ179">
        <v>9.5528637963204677</v>
      </c>
      <c r="BK179">
        <v>6.719952945710542</v>
      </c>
      <c r="BL179">
        <v>18.436593442445261</v>
      </c>
      <c r="BM179">
        <v>18.788115027327059</v>
      </c>
      <c r="BN179">
        <f t="shared" si="13"/>
        <v>0.35152158488179808</v>
      </c>
      <c r="BO179">
        <v>0.1901935551819208</v>
      </c>
      <c r="BP179">
        <v>6.5246847159122325E-3</v>
      </c>
      <c r="BQ179">
        <v>2.3181674348171965E-3</v>
      </c>
      <c r="BR179">
        <v>1.7857142857142856E-2</v>
      </c>
      <c r="BS179">
        <v>0</v>
      </c>
      <c r="BT179">
        <v>0.1111111111111111</v>
      </c>
      <c r="BU179">
        <v>-1.0066806077385953E-2</v>
      </c>
      <c r="BV179">
        <v>0.53339071675277261</v>
      </c>
      <c r="BW179">
        <v>4.6042592880135708E-2</v>
      </c>
      <c r="BX179">
        <v>7.7849428005441867E-2</v>
      </c>
      <c r="BY179">
        <f t="shared" si="14"/>
        <v>9.7759207407527193E-2</v>
      </c>
      <c r="BZ179">
        <v>0</v>
      </c>
      <c r="CA179">
        <f t="shared" si="15"/>
        <v>8.4737783314868791E-3</v>
      </c>
      <c r="CC179">
        <v>9.7759207407527193E-2</v>
      </c>
      <c r="CD179">
        <v>8.4737783314868791E-3</v>
      </c>
    </row>
    <row r="180" spans="1:82" x14ac:dyDescent="0.3">
      <c r="A180">
        <v>0</v>
      </c>
      <c r="B180" t="s">
        <v>146</v>
      </c>
      <c r="C180" t="s">
        <v>163</v>
      </c>
      <c r="D180">
        <v>6033</v>
      </c>
      <c r="E180" s="2">
        <f t="shared" si="17"/>
        <v>0.33889138516083911</v>
      </c>
      <c r="F180" s="2" t="s">
        <v>1934</v>
      </c>
      <c r="G180" s="3">
        <v>34357</v>
      </c>
      <c r="H180" s="1">
        <v>4.9594096703798201</v>
      </c>
      <c r="I180" s="1">
        <f t="shared" si="16"/>
        <v>3.7093113201093573</v>
      </c>
      <c r="J180" s="1">
        <v>2.06686831809</v>
      </c>
      <c r="K180" s="1">
        <v>24.586266162899999</v>
      </c>
      <c r="L180" s="2">
        <v>0.11247397554899996</v>
      </c>
      <c r="M180" s="2">
        <v>4.4745309460476048E-3</v>
      </c>
      <c r="N180" s="7">
        <v>0</v>
      </c>
      <c r="O180" s="2">
        <v>0.18007898866576547</v>
      </c>
      <c r="P180" s="3">
        <v>474559.97575329005</v>
      </c>
      <c r="Q180" s="3">
        <v>17764.217765974263</v>
      </c>
      <c r="R180" s="3">
        <v>272806.79750191991</v>
      </c>
      <c r="S180" s="3">
        <v>-50.570635419444656</v>
      </c>
      <c r="T180" s="3">
        <v>26639.506936636961</v>
      </c>
      <c r="V180">
        <v>6033</v>
      </c>
      <c r="W180" s="2">
        <v>0.29515650637065094</v>
      </c>
      <c r="X180" s="2">
        <v>0.13304457819611168</v>
      </c>
      <c r="Y180" s="2">
        <v>-0.10065420451229912</v>
      </c>
      <c r="Z180" s="2">
        <v>0.58941992679234945</v>
      </c>
      <c r="AA180" s="2">
        <v>7.0865868573760371E-2</v>
      </c>
      <c r="AB180" s="2">
        <v>0.27762810468799543</v>
      </c>
      <c r="AC180" s="2">
        <v>4.4745309460476048E-3</v>
      </c>
      <c r="AD180" s="2">
        <v>0</v>
      </c>
      <c r="AE180" s="2">
        <v>0.18007898866576547</v>
      </c>
      <c r="AF180">
        <v>121310.27028466103</v>
      </c>
      <c r="AG180">
        <v>-10.814054034625508</v>
      </c>
      <c r="AH180">
        <v>-2032.4679938181757</v>
      </c>
      <c r="AI180">
        <v>14909.778770937162</v>
      </c>
      <c r="AJ180">
        <v>0.34605252712893381</v>
      </c>
      <c r="AK180">
        <v>394117.06778658094</v>
      </c>
      <c r="AL180">
        <v>-61.384689454070163</v>
      </c>
      <c r="AM180">
        <v>-11537.062439894333</v>
      </c>
      <c r="AN180">
        <v>51053.88015365028</v>
      </c>
      <c r="AO180">
        <v>1.1533791160735745</v>
      </c>
      <c r="AP180">
        <v>272806.79750191991</v>
      </c>
      <c r="AQ180">
        <v>-50.570635419444656</v>
      </c>
      <c r="AR180">
        <v>-9504.5944460761566</v>
      </c>
      <c r="AS180">
        <v>36144.101382713117</v>
      </c>
      <c r="AT180">
        <v>0.8073265889446406</v>
      </c>
      <c r="AU180" s="3">
        <v>89188801.843073338</v>
      </c>
      <c r="AV180" s="3">
        <v>3338607.0869372031</v>
      </c>
      <c r="AW180">
        <v>165824.18084016998</v>
      </c>
      <c r="AX180">
        <v>31164996.547101546</v>
      </c>
      <c r="AY180">
        <v>6207.3015210209787</v>
      </c>
      <c r="AZ180">
        <v>1166600.2478606827</v>
      </c>
      <c r="BA180">
        <v>640384.15659346001</v>
      </c>
      <c r="BB180">
        <v>120353798.39017487</v>
      </c>
      <c r="BC180">
        <v>23971.519286995241</v>
      </c>
      <c r="BD180">
        <v>4505207.3347978853</v>
      </c>
      <c r="BE180">
        <v>474559.97575329005</v>
      </c>
      <c r="BF180">
        <v>89188801.843073338</v>
      </c>
      <c r="BG180">
        <v>17764.217765974263</v>
      </c>
      <c r="BH180">
        <v>3338607.0869372031</v>
      </c>
      <c r="BI180">
        <v>2.0258236050898613</v>
      </c>
      <c r="BJ180">
        <v>6.9852332754696818</v>
      </c>
      <c r="BK180">
        <v>4.9594096703798201</v>
      </c>
      <c r="BL180">
        <v>30.913978049674462</v>
      </c>
      <c r="BM180">
        <v>34.623289369783819</v>
      </c>
      <c r="BN180">
        <f t="shared" si="13"/>
        <v>3.7093113201093573</v>
      </c>
      <c r="BO180">
        <v>0.33889138516083911</v>
      </c>
      <c r="BP180">
        <v>8.3136738420288899E-3</v>
      </c>
      <c r="BQ180">
        <v>1.0651104591277178E-5</v>
      </c>
      <c r="BR180">
        <v>0</v>
      </c>
      <c r="BS180">
        <v>0</v>
      </c>
      <c r="BT180">
        <v>0.55555555555555558</v>
      </c>
      <c r="BU180">
        <v>-0.10622652874289233</v>
      </c>
      <c r="BV180">
        <v>0.58941992679234945</v>
      </c>
      <c r="BW180">
        <v>7.3512311798506605E-2</v>
      </c>
      <c r="BX180">
        <v>0.27762810468799543</v>
      </c>
      <c r="BY180">
        <f t="shared" si="14"/>
        <v>0.13412203640915182</v>
      </c>
      <c r="BZ180">
        <v>0</v>
      </c>
      <c r="CA180">
        <f t="shared" si="15"/>
        <v>0.15141054737773818</v>
      </c>
      <c r="CC180">
        <v>0.13412203640915182</v>
      </c>
      <c r="CD180">
        <v>0.15141054737773818</v>
      </c>
    </row>
    <row r="181" spans="1:82" x14ac:dyDescent="0.3">
      <c r="A181">
        <v>0</v>
      </c>
      <c r="B181" t="s">
        <v>146</v>
      </c>
      <c r="C181" t="s">
        <v>164</v>
      </c>
      <c r="D181">
        <v>6035</v>
      </c>
      <c r="E181" s="2">
        <f t="shared" si="17"/>
        <v>0.35626304826433453</v>
      </c>
      <c r="F181" s="2" t="s">
        <v>1934</v>
      </c>
      <c r="G181" s="3">
        <v>5182</v>
      </c>
      <c r="H181" s="1">
        <v>0.37358991493553928</v>
      </c>
      <c r="I181" s="1">
        <f t="shared" si="16"/>
        <v>-2.9223335758174187</v>
      </c>
      <c r="J181" s="1">
        <v>2.2973721542400001</v>
      </c>
      <c r="K181" s="1">
        <v>-4.0964408823799996</v>
      </c>
      <c r="L181" s="2">
        <v>9.7453768203000002E-2</v>
      </c>
      <c r="M181" s="2">
        <v>-1.0337223367180181E-4</v>
      </c>
      <c r="N181" s="7">
        <v>0</v>
      </c>
      <c r="O181" s="2">
        <v>3.7285602722895834E-2</v>
      </c>
      <c r="P181" s="3">
        <v>71065.616901720015</v>
      </c>
      <c r="Q181" s="3">
        <v>2660.2013629816802</v>
      </c>
      <c r="R181" s="3">
        <v>1229499.4442549399</v>
      </c>
      <c r="S181" s="3">
        <v>429.21100423154513</v>
      </c>
      <c r="T181" s="3">
        <v>185916.97494441498</v>
      </c>
      <c r="V181">
        <v>6035</v>
      </c>
      <c r="W181" s="2">
        <v>0.2642723286652377</v>
      </c>
      <c r="X181" s="2">
        <v>1.0022183274710888E-2</v>
      </c>
      <c r="Y181" s="2">
        <v>7.9299130218278072E-2</v>
      </c>
      <c r="Z181" s="2">
        <v>0.65515394237513258</v>
      </c>
      <c r="AA181" s="2">
        <v>1.1807317112224689E-2</v>
      </c>
      <c r="AB181" s="2">
        <v>0.2405525796419907</v>
      </c>
      <c r="AC181" s="2">
        <v>-1.0337223367180181E-4</v>
      </c>
      <c r="AD181" s="2">
        <v>0</v>
      </c>
      <c r="AE181" s="2">
        <v>3.7285602722895834E-2</v>
      </c>
      <c r="AF181">
        <v>463140.67285438045</v>
      </c>
      <c r="AG181">
        <v>163.43102265688836</v>
      </c>
      <c r="AH181">
        <v>30716.355002807395</v>
      </c>
      <c r="AI181">
        <v>39457.150160090176</v>
      </c>
      <c r="AJ181">
        <v>1.0941465840334994</v>
      </c>
      <c r="AK181">
        <v>1692640.1171093204</v>
      </c>
      <c r="AL181">
        <v>592.64202688843352</v>
      </c>
      <c r="AM181">
        <v>111385.23513804363</v>
      </c>
      <c r="AN181">
        <v>144705.24496926894</v>
      </c>
      <c r="AO181">
        <v>4.0039330836127931</v>
      </c>
      <c r="AP181">
        <v>1229499.4442549399</v>
      </c>
      <c r="AQ181">
        <v>429.21100423154519</v>
      </c>
      <c r="AR181">
        <v>80668.880135236235</v>
      </c>
      <c r="AS181">
        <v>105248.09480917876</v>
      </c>
      <c r="AT181">
        <v>2.9097864995792939</v>
      </c>
      <c r="AU181" s="3">
        <v>13356072.040509259</v>
      </c>
      <c r="AV181" s="3">
        <v>499958.24415877694</v>
      </c>
      <c r="AW181">
        <v>25693.607842990001</v>
      </c>
      <c r="AX181">
        <v>4828856.6580115408</v>
      </c>
      <c r="AY181">
        <v>961.78959085605993</v>
      </c>
      <c r="AZ181">
        <v>180758.7357054879</v>
      </c>
      <c r="BA181">
        <v>96759.224744710024</v>
      </c>
      <c r="BB181">
        <v>18184928.698520802</v>
      </c>
      <c r="BC181">
        <v>3621.9909538377401</v>
      </c>
      <c r="BD181">
        <v>680716.97986426484</v>
      </c>
      <c r="BE181">
        <v>71065.616901720015</v>
      </c>
      <c r="BF181">
        <v>13356072.040509259</v>
      </c>
      <c r="BG181">
        <v>2660.2013629816802</v>
      </c>
      <c r="BH181">
        <v>499958.24415877694</v>
      </c>
      <c r="BI181">
        <v>0.11366085042227667</v>
      </c>
      <c r="BJ181">
        <v>0.48725076535781597</v>
      </c>
      <c r="BK181">
        <v>0.37358991493553928</v>
      </c>
      <c r="BL181">
        <v>24.045680643017779</v>
      </c>
      <c r="BM181">
        <v>21.12334706720036</v>
      </c>
      <c r="BN181">
        <f t="shared" si="13"/>
        <v>-2.9223335758174187</v>
      </c>
      <c r="BO181">
        <v>0.35626304826433453</v>
      </c>
      <c r="BP181">
        <v>4.9035714403571507E-4</v>
      </c>
      <c r="BQ181">
        <v>3.0649568654994611E-5</v>
      </c>
      <c r="BR181">
        <v>0</v>
      </c>
      <c r="BS181">
        <v>3.4482758620689655E-2</v>
      </c>
      <c r="BT181">
        <v>0.55555555555555558</v>
      </c>
      <c r="BU181">
        <v>8.3689214735078191E-2</v>
      </c>
      <c r="BV181">
        <v>0.65515394237513258</v>
      </c>
      <c r="BW181">
        <v>1.2248254265793247E-2</v>
      </c>
      <c r="BX181">
        <v>0.2405525796419907</v>
      </c>
      <c r="BY181">
        <f t="shared" si="14"/>
        <v>8.6294236434546215E-2</v>
      </c>
      <c r="BZ181">
        <v>0</v>
      </c>
      <c r="CA181">
        <f t="shared" si="15"/>
        <v>3.7752981970553989E-2</v>
      </c>
      <c r="CC181">
        <v>8.6294236434546215E-2</v>
      </c>
      <c r="CD181">
        <v>3.7752981970553989E-2</v>
      </c>
    </row>
    <row r="182" spans="1:82" x14ac:dyDescent="0.3">
      <c r="A182">
        <v>0</v>
      </c>
      <c r="B182" t="s">
        <v>146</v>
      </c>
      <c r="C182" t="s">
        <v>165</v>
      </c>
      <c r="D182">
        <v>6037</v>
      </c>
      <c r="E182" s="2">
        <f t="shared" si="17"/>
        <v>0.29728539619034461</v>
      </c>
      <c r="F182" s="2" t="s">
        <v>1933</v>
      </c>
      <c r="G182" s="3">
        <v>1903331</v>
      </c>
      <c r="H182" s="1">
        <v>31.285457824062522</v>
      </c>
      <c r="I182" s="1">
        <f t="shared" si="16"/>
        <v>0.63388881836865352</v>
      </c>
      <c r="J182" s="1">
        <v>1.8054590208900001</v>
      </c>
      <c r="K182" s="1">
        <v>16.833528227399999</v>
      </c>
      <c r="L182" s="2">
        <v>8.7257204670999955E-2</v>
      </c>
      <c r="M182" s="2">
        <v>3.4151466591770714E-2</v>
      </c>
      <c r="N182" s="7">
        <v>6.38172734143E-3</v>
      </c>
      <c r="O182" s="2">
        <v>3.7857929908406057E-2</v>
      </c>
      <c r="P182" s="3">
        <v>7040935.4569501011</v>
      </c>
      <c r="Q182" s="3">
        <v>263563.54754715943</v>
      </c>
      <c r="R182" s="3">
        <v>7136296.0972070135</v>
      </c>
      <c r="S182" s="3">
        <v>-670.89395869609518</v>
      </c>
      <c r="T182" s="3">
        <v>1669771.2595751756</v>
      </c>
      <c r="V182">
        <v>6037</v>
      </c>
      <c r="W182" s="2">
        <v>0.43092386828463447</v>
      </c>
      <c r="X182" s="2">
        <v>0.83928548285382176</v>
      </c>
      <c r="Y182" s="2">
        <v>-1.7200922019200329E-2</v>
      </c>
      <c r="Z182" s="2">
        <v>0.51487243507751723</v>
      </c>
      <c r="AA182" s="2">
        <v>4.8519876547814367E-2</v>
      </c>
      <c r="AB182" s="2">
        <v>0.21538362305534786</v>
      </c>
      <c r="AC182" s="2">
        <v>3.4151466591770714E-2</v>
      </c>
      <c r="AD182" s="2">
        <v>1.3204366513582132E-2</v>
      </c>
      <c r="AE182" s="2">
        <v>3.7857929908406057E-2</v>
      </c>
      <c r="AF182">
        <v>16666389.047062445</v>
      </c>
      <c r="AG182">
        <v>84.985767587866945</v>
      </c>
      <c r="AH182">
        <v>15972.812046189423</v>
      </c>
      <c r="AI182">
        <v>3858710.8852847223</v>
      </c>
      <c r="AJ182">
        <v>45.80112868770091</v>
      </c>
      <c r="AK182">
        <v>23802685.144269459</v>
      </c>
      <c r="AL182">
        <v>-585.90819110822827</v>
      </c>
      <c r="AM182">
        <v>-110119.6315397009</v>
      </c>
      <c r="AN182">
        <v>5654574.5884457892</v>
      </c>
      <c r="AO182">
        <v>66.196816650070602</v>
      </c>
      <c r="AP182">
        <v>7136296.0972070135</v>
      </c>
      <c r="AQ182">
        <v>-670.89395869609518</v>
      </c>
      <c r="AR182">
        <v>-126092.44358589033</v>
      </c>
      <c r="AS182">
        <v>1795863.7031610669</v>
      </c>
      <c r="AT182">
        <v>20.395687962369692</v>
      </c>
      <c r="AU182" s="3">
        <v>1323273409.779202</v>
      </c>
      <c r="AV182" s="3">
        <v>49534133.126013145</v>
      </c>
      <c r="AW182">
        <v>6494261.9914359003</v>
      </c>
      <c r="AX182">
        <v>1220531598.6704631</v>
      </c>
      <c r="AY182">
        <v>243099.90336212461</v>
      </c>
      <c r="AZ182">
        <v>45688195.837877698</v>
      </c>
      <c r="BA182">
        <v>13535197.448386002</v>
      </c>
      <c r="BB182">
        <v>2543805008.4496651</v>
      </c>
      <c r="BC182">
        <v>506663.45090928406</v>
      </c>
      <c r="BD182">
        <v>95222328.963890851</v>
      </c>
      <c r="BE182">
        <v>7040935.4569501011</v>
      </c>
      <c r="BF182">
        <v>1323273409.779202</v>
      </c>
      <c r="BG182">
        <v>263563.54754715943</v>
      </c>
      <c r="BH182">
        <v>49534133.126013145</v>
      </c>
      <c r="BI182">
        <v>30.450890115080131</v>
      </c>
      <c r="BJ182">
        <v>61.736347939142654</v>
      </c>
      <c r="BK182">
        <v>31.285457824062522</v>
      </c>
      <c r="BL182">
        <v>22.637483336389888</v>
      </c>
      <c r="BM182">
        <v>23.271372154758541</v>
      </c>
      <c r="BN182">
        <f t="shared" si="13"/>
        <v>0.63388881836865352</v>
      </c>
      <c r="BO182">
        <v>0.29728539619034461</v>
      </c>
      <c r="BP182">
        <v>0.10962368426322537</v>
      </c>
      <c r="BQ182">
        <v>3.5535306472491571E-3</v>
      </c>
      <c r="BR182">
        <v>0.1130952380952381</v>
      </c>
      <c r="BS182">
        <v>0</v>
      </c>
      <c r="BT182">
        <v>0.44444444444444442</v>
      </c>
      <c r="BU182">
        <v>-1.8153183427658655E-2</v>
      </c>
      <c r="BV182">
        <v>0.51487243507751723</v>
      </c>
      <c r="BW182">
        <v>5.0331822145035648E-2</v>
      </c>
      <c r="BX182">
        <v>0.21538362305534786</v>
      </c>
      <c r="BY182">
        <f t="shared" si="14"/>
        <v>3.2809916650265343E-2</v>
      </c>
      <c r="BZ182">
        <v>1.3204366513582132E-2</v>
      </c>
      <c r="CA182">
        <f t="shared" si="15"/>
        <v>4.4640543723769681E-2</v>
      </c>
      <c r="CC182">
        <v>3.2809916650265343E-2</v>
      </c>
      <c r="CD182">
        <v>4.4640543723769681E-2</v>
      </c>
    </row>
    <row r="183" spans="1:82" x14ac:dyDescent="0.3">
      <c r="A183">
        <v>0</v>
      </c>
      <c r="B183" t="s">
        <v>146</v>
      </c>
      <c r="C183" t="s">
        <v>166</v>
      </c>
      <c r="D183">
        <v>6039</v>
      </c>
      <c r="E183" s="2">
        <f t="shared" si="17"/>
        <v>0.27961813629877397</v>
      </c>
      <c r="F183" s="2" t="s">
        <v>1933</v>
      </c>
      <c r="G183" s="3">
        <v>88409</v>
      </c>
      <c r="H183" s="1">
        <v>3.9189582384676496</v>
      </c>
      <c r="I183" s="1">
        <f t="shared" si="16"/>
        <v>1.7901589856346263</v>
      </c>
      <c r="J183" s="1">
        <v>1.95821498393</v>
      </c>
      <c r="K183" s="1">
        <v>13.3619208048</v>
      </c>
      <c r="L183" s="2">
        <v>5.8440162961999997E-2</v>
      </c>
      <c r="M183" s="2">
        <v>1.2919631872440169E-3</v>
      </c>
      <c r="N183" s="7">
        <v>0</v>
      </c>
      <c r="O183" s="2">
        <v>0.1730681353704081</v>
      </c>
      <c r="P183" s="3">
        <v>414250.42653985007</v>
      </c>
      <c r="Q183" s="3">
        <v>15506.648606470902</v>
      </c>
      <c r="R183" s="3">
        <v>1378486.9974832805</v>
      </c>
      <c r="S183" s="3">
        <v>478.58694222108613</v>
      </c>
      <c r="T183" s="3">
        <v>352191.35437108309</v>
      </c>
      <c r="V183">
        <v>6039</v>
      </c>
      <c r="W183" s="2">
        <v>0.2484517806191619</v>
      </c>
      <c r="X183" s="2">
        <v>0.10513270337781429</v>
      </c>
      <c r="Y183" s="2">
        <v>-4.8576949492685172E-2</v>
      </c>
      <c r="Z183" s="2">
        <v>0.55843467257668</v>
      </c>
      <c r="AA183" s="2">
        <v>3.8513539118632152E-2</v>
      </c>
      <c r="AB183" s="2">
        <v>0.14425231793935558</v>
      </c>
      <c r="AC183" s="2">
        <v>1.2919631872440169E-3</v>
      </c>
      <c r="AD183" s="2">
        <v>0</v>
      </c>
      <c r="AE183" s="2">
        <v>0.1730681353704081</v>
      </c>
      <c r="AF183">
        <v>1123721.8490144089</v>
      </c>
      <c r="AG183">
        <v>392.53572615777802</v>
      </c>
      <c r="AH183">
        <v>73775.875105795916</v>
      </c>
      <c r="AI183">
        <v>213202.20388871629</v>
      </c>
      <c r="AJ183">
        <v>2.6591702659655145</v>
      </c>
      <c r="AK183">
        <v>2502208.8464976894</v>
      </c>
      <c r="AL183">
        <v>871.1226683788642</v>
      </c>
      <c r="AM183">
        <v>163724.81000191707</v>
      </c>
      <c r="AN183">
        <v>475444.62336367811</v>
      </c>
      <c r="AO183">
        <v>5.9244789165746408</v>
      </c>
      <c r="AP183">
        <v>1378486.9974832805</v>
      </c>
      <c r="AQ183">
        <v>478.58694222108619</v>
      </c>
      <c r="AR183">
        <v>89948.934896121151</v>
      </c>
      <c r="AS183">
        <v>262242.41947496182</v>
      </c>
      <c r="AT183">
        <v>3.2653086506091262</v>
      </c>
      <c r="AU183" s="3">
        <v>77854225.163899422</v>
      </c>
      <c r="AV183" s="3">
        <v>2914319.5391001413</v>
      </c>
      <c r="AW183">
        <v>173664.16009443003</v>
      </c>
      <c r="AX183">
        <v>32638442.248147178</v>
      </c>
      <c r="AY183">
        <v>6500.7756989314203</v>
      </c>
      <c r="AZ183">
        <v>1221755.7848571711</v>
      </c>
      <c r="BA183">
        <v>587914.58663428016</v>
      </c>
      <c r="BB183">
        <v>110492667.41204661</v>
      </c>
      <c r="BC183">
        <v>22007.424305402325</v>
      </c>
      <c r="BD183">
        <v>4136075.3239573129</v>
      </c>
      <c r="BE183">
        <v>414250.42653985007</v>
      </c>
      <c r="BF183">
        <v>77854225.163899422</v>
      </c>
      <c r="BG183">
        <v>15506.648606470902</v>
      </c>
      <c r="BH183">
        <v>2914319.5391001413</v>
      </c>
      <c r="BI183">
        <v>1.8392000654551759</v>
      </c>
      <c r="BJ183">
        <v>5.7581583039228255</v>
      </c>
      <c r="BK183">
        <v>3.9189582384676496</v>
      </c>
      <c r="BL183">
        <v>22.017014275593542</v>
      </c>
      <c r="BM183">
        <v>23.807173261228169</v>
      </c>
      <c r="BN183">
        <f t="shared" si="13"/>
        <v>1.7901589856346263</v>
      </c>
      <c r="BO183">
        <v>0.27961813629877397</v>
      </c>
      <c r="BP183">
        <v>6.2276634783069006E-3</v>
      </c>
      <c r="BQ183">
        <v>1.2203561474356901E-3</v>
      </c>
      <c r="BR183">
        <v>1.1904761904761904E-2</v>
      </c>
      <c r="BS183">
        <v>0</v>
      </c>
      <c r="BT183">
        <v>0.33333333333333331</v>
      </c>
      <c r="BU183">
        <v>-5.12662212823531E-2</v>
      </c>
      <c r="BV183">
        <v>0.55843467257668</v>
      </c>
      <c r="BW183">
        <v>3.9951804064971112E-2</v>
      </c>
      <c r="BX183">
        <v>0.14425231793935558</v>
      </c>
      <c r="BY183">
        <f t="shared" si="14"/>
        <v>5.1035990861618259E-2</v>
      </c>
      <c r="BZ183">
        <v>0</v>
      </c>
      <c r="CA183">
        <f t="shared" si="15"/>
        <v>0.29352676314881454</v>
      </c>
      <c r="CC183">
        <v>5.1035990861618259E-2</v>
      </c>
      <c r="CD183">
        <v>0.29352676314881454</v>
      </c>
    </row>
    <row r="184" spans="1:82" x14ac:dyDescent="0.3">
      <c r="A184">
        <v>0</v>
      </c>
      <c r="B184" t="s">
        <v>146</v>
      </c>
      <c r="C184" t="s">
        <v>167</v>
      </c>
      <c r="D184">
        <v>6041</v>
      </c>
      <c r="E184" s="2">
        <f t="shared" si="17"/>
        <v>0.37479910839689051</v>
      </c>
      <c r="F184" s="2" t="s">
        <v>1934</v>
      </c>
      <c r="G184" s="3">
        <v>27911</v>
      </c>
      <c r="H184" s="1">
        <v>30.558793161017711</v>
      </c>
      <c r="I184" s="1">
        <f t="shared" si="16"/>
        <v>-10.692132297128843</v>
      </c>
      <c r="J184" s="1">
        <v>1.6724577309699999</v>
      </c>
      <c r="K184" s="1">
        <v>33.9203393182</v>
      </c>
      <c r="L184" s="2">
        <v>0.12785161816000001</v>
      </c>
      <c r="M184" s="2">
        <v>1.0979579055292931E-2</v>
      </c>
      <c r="N184" s="7">
        <v>8.4616207513900005E-2</v>
      </c>
      <c r="O184" s="2">
        <v>8.0350013433388254E-2</v>
      </c>
      <c r="P184" s="3">
        <v>1707150.5579891</v>
      </c>
      <c r="Q184" s="3">
        <v>63903.817896325396</v>
      </c>
      <c r="R184" s="3">
        <v>1508450.2970974627</v>
      </c>
      <c r="S184" s="3">
        <v>107.13724838203949</v>
      </c>
      <c r="T184" s="3">
        <v>442146.63828220294</v>
      </c>
      <c r="V184">
        <v>6041</v>
      </c>
      <c r="W184" s="2">
        <v>0.57930279357814474</v>
      </c>
      <c r="X184" s="2">
        <v>0.81979147045911427</v>
      </c>
      <c r="Y184" s="2">
        <v>0.29013689551300231</v>
      </c>
      <c r="Z184" s="2">
        <v>0.476943743693647</v>
      </c>
      <c r="AA184" s="2">
        <v>9.7769799292589499E-2</v>
      </c>
      <c r="AB184" s="2">
        <v>0.31558591449975382</v>
      </c>
      <c r="AC184" s="2">
        <v>1.0979579055292931E-2</v>
      </c>
      <c r="AD184" s="2">
        <v>0.17507852611460767</v>
      </c>
      <c r="AE184" s="2">
        <v>8.0350013433388254E-2</v>
      </c>
      <c r="AF184">
        <v>1076603.690116046</v>
      </c>
      <c r="AG184">
        <v>100.89307616638507</v>
      </c>
      <c r="AH184">
        <v>18962.541471445347</v>
      </c>
      <c r="AI184">
        <v>294816.64494689502</v>
      </c>
      <c r="AJ184">
        <v>2.8528325059524691</v>
      </c>
      <c r="AK184">
        <v>2585053.9872135087</v>
      </c>
      <c r="AL184">
        <v>208.03032454842457</v>
      </c>
      <c r="AM184">
        <v>39098.655789444892</v>
      </c>
      <c r="AN184">
        <v>716827.16891109839</v>
      </c>
      <c r="AO184">
        <v>6.8879460623478899</v>
      </c>
      <c r="AP184">
        <v>1508450.2970974627</v>
      </c>
      <c r="AQ184">
        <v>107.1372483820395</v>
      </c>
      <c r="AR184">
        <v>20136.114317999545</v>
      </c>
      <c r="AS184">
        <v>422010.52396420337</v>
      </c>
      <c r="AT184">
        <v>4.0351135563954212</v>
      </c>
      <c r="AU184" s="3">
        <v>320841875.86847144</v>
      </c>
      <c r="AV184" s="3">
        <v>12010083.535435395</v>
      </c>
      <c r="AW184">
        <v>819273.90491789998</v>
      </c>
      <c r="AX184">
        <v>153974337.69027013</v>
      </c>
      <c r="AY184">
        <v>30667.904586432604</v>
      </c>
      <c r="AZ184">
        <v>5763725.9879741436</v>
      </c>
      <c r="BA184">
        <v>2526424.462907</v>
      </c>
      <c r="BB184">
        <v>474816213.55874157</v>
      </c>
      <c r="BC184">
        <v>94571.722482757992</v>
      </c>
      <c r="BD184">
        <v>17773809.523409538</v>
      </c>
      <c r="BE184">
        <v>1707150.5579891</v>
      </c>
      <c r="BF184">
        <v>320841875.86847144</v>
      </c>
      <c r="BG184">
        <v>63903.817896325396</v>
      </c>
      <c r="BH184">
        <v>12010083.535435395</v>
      </c>
      <c r="BI184">
        <v>10.311518571743258</v>
      </c>
      <c r="BJ184">
        <v>40.870311732760968</v>
      </c>
      <c r="BK184">
        <v>30.558793161017711</v>
      </c>
      <c r="BL184">
        <v>48.167529947144743</v>
      </c>
      <c r="BM184">
        <v>37.4753976500159</v>
      </c>
      <c r="BN184">
        <f t="shared" si="13"/>
        <v>-10.692132297128843</v>
      </c>
      <c r="BO184">
        <v>0.37479910839689051</v>
      </c>
      <c r="BP184">
        <v>4.6800662798586599E-2</v>
      </c>
      <c r="BQ184">
        <v>2.4822391260721891E-4</v>
      </c>
      <c r="BR184">
        <v>5.9523809523809521E-3</v>
      </c>
      <c r="BS184">
        <v>0</v>
      </c>
      <c r="BT184">
        <v>0.33333333333333331</v>
      </c>
      <c r="BU184">
        <v>0.30619918382862493</v>
      </c>
      <c r="BV184">
        <v>0.476943743693647</v>
      </c>
      <c r="BW184">
        <v>0.10142095362301816</v>
      </c>
      <c r="BX184">
        <v>0.31558591449975382</v>
      </c>
      <c r="BY184">
        <f t="shared" si="14"/>
        <v>7.8678289844002769E-2</v>
      </c>
      <c r="BZ184">
        <v>0.17507852611460767</v>
      </c>
      <c r="CA184">
        <f t="shared" si="15"/>
        <v>5.9514922136854394E-2</v>
      </c>
      <c r="CC184">
        <v>7.8678289844002769E-2</v>
      </c>
      <c r="CD184">
        <v>5.9514922136854394E-2</v>
      </c>
    </row>
    <row r="185" spans="1:82" x14ac:dyDescent="0.3">
      <c r="A185">
        <v>1</v>
      </c>
      <c r="B185" t="s">
        <v>146</v>
      </c>
      <c r="C185" t="s">
        <v>168</v>
      </c>
      <c r="D185">
        <v>6043</v>
      </c>
      <c r="E185" s="2">
        <v>0</v>
      </c>
      <c r="F185" s="2" t="s">
        <v>1954</v>
      </c>
      <c r="G185" s="3">
        <v>-999</v>
      </c>
      <c r="H185" s="1">
        <v>0.37386447583509064</v>
      </c>
      <c r="I185" s="1">
        <f t="shared" si="16"/>
        <v>-999</v>
      </c>
      <c r="J185" s="1">
        <v>-999</v>
      </c>
      <c r="K185" s="1">
        <v>-999</v>
      </c>
      <c r="L185" s="1">
        <v>-999</v>
      </c>
      <c r="M185" s="1">
        <v>-999</v>
      </c>
      <c r="N185" s="1">
        <v>-999</v>
      </c>
      <c r="O185" s="1">
        <v>-999</v>
      </c>
      <c r="P185" s="1">
        <v>-999</v>
      </c>
      <c r="Q185" s="1">
        <v>-999</v>
      </c>
      <c r="R185" s="1">
        <v>-999</v>
      </c>
      <c r="S185" s="1">
        <v>-999</v>
      </c>
      <c r="T185" s="1">
        <v>-999</v>
      </c>
      <c r="V185">
        <v>6043</v>
      </c>
      <c r="W185" s="2">
        <v>-999</v>
      </c>
      <c r="X185" s="2">
        <v>1.0029548836642204E-2</v>
      </c>
      <c r="Y185" s="2">
        <v>-999</v>
      </c>
      <c r="Z185" s="2">
        <v>-999</v>
      </c>
      <c r="AA185" s="2">
        <v>-999</v>
      </c>
      <c r="AB185" s="2">
        <v>-999</v>
      </c>
      <c r="AC185" s="2">
        <v>-999</v>
      </c>
      <c r="AD185" s="2">
        <v>-999</v>
      </c>
      <c r="AE185" s="2">
        <v>-999</v>
      </c>
      <c r="AF185" s="2">
        <v>-999</v>
      </c>
      <c r="AG185" s="2">
        <v>-999</v>
      </c>
      <c r="AH185" s="2">
        <v>-999</v>
      </c>
      <c r="AI185" s="2">
        <v>-999</v>
      </c>
      <c r="AJ185" s="2">
        <v>-999</v>
      </c>
      <c r="AK185" s="2">
        <v>-999</v>
      </c>
      <c r="AL185" s="2">
        <v>-999</v>
      </c>
      <c r="AM185" s="2">
        <v>-999</v>
      </c>
      <c r="AN185" s="2">
        <v>-999</v>
      </c>
      <c r="AO185" s="2">
        <v>-999</v>
      </c>
      <c r="AP185" s="2">
        <v>-999</v>
      </c>
      <c r="AQ185" s="2">
        <v>-999</v>
      </c>
      <c r="AR185" s="2">
        <v>-999</v>
      </c>
      <c r="AS185" s="2">
        <v>-999</v>
      </c>
      <c r="AT185" s="2">
        <v>-999</v>
      </c>
      <c r="AU185" s="2">
        <v>-999</v>
      </c>
      <c r="AV185" s="2">
        <v>-999</v>
      </c>
      <c r="AW185" s="2">
        <v>-999</v>
      </c>
      <c r="AX185" s="2">
        <v>-999</v>
      </c>
      <c r="AY185" s="2">
        <v>-999</v>
      </c>
      <c r="AZ185" s="2">
        <v>-999</v>
      </c>
      <c r="BA185" s="2">
        <v>-999</v>
      </c>
      <c r="BB185" s="2">
        <v>-999</v>
      </c>
      <c r="BC185" s="2">
        <v>-999</v>
      </c>
      <c r="BD185" s="2">
        <v>-999</v>
      </c>
      <c r="BE185" s="2">
        <v>-999</v>
      </c>
      <c r="BF185" s="2">
        <v>-999</v>
      </c>
      <c r="BG185" s="2">
        <v>-999</v>
      </c>
      <c r="BH185" s="2">
        <v>-999</v>
      </c>
      <c r="BI185">
        <v>0</v>
      </c>
      <c r="BJ185">
        <v>0.37386447583509064</v>
      </c>
      <c r="BK185">
        <v>0.37386447583509064</v>
      </c>
      <c r="BL185">
        <v>-999</v>
      </c>
      <c r="BM185">
        <v>23.807173261228169</v>
      </c>
      <c r="BN185">
        <f t="shared" si="13"/>
        <v>-999</v>
      </c>
      <c r="BO185" t="s">
        <v>3748</v>
      </c>
      <c r="BP185" t="s">
        <v>3748</v>
      </c>
      <c r="BQ185">
        <v>6.5314796930287774E-4</v>
      </c>
      <c r="BR185">
        <v>0</v>
      </c>
      <c r="BS185">
        <v>0</v>
      </c>
      <c r="BT185">
        <v>0.3888888888888889</v>
      </c>
      <c r="BU185" t="s">
        <v>3748</v>
      </c>
      <c r="BY185">
        <f t="shared" si="14"/>
        <v>-999</v>
      </c>
      <c r="CA185">
        <f t="shared" si="15"/>
        <v>-999</v>
      </c>
    </row>
    <row r="186" spans="1:82" x14ac:dyDescent="0.3">
      <c r="A186">
        <v>0</v>
      </c>
      <c r="B186" t="s">
        <v>146</v>
      </c>
      <c r="C186" t="s">
        <v>169</v>
      </c>
      <c r="D186">
        <v>6045</v>
      </c>
      <c r="E186" s="2">
        <f t="shared" ref="E186:E215" si="18">BO186</f>
        <v>0.38728875618866854</v>
      </c>
      <c r="F186" s="2" t="s">
        <v>1935</v>
      </c>
      <c r="G186" s="3">
        <v>18708</v>
      </c>
      <c r="H186" s="1">
        <v>0.76215115127425015</v>
      </c>
      <c r="I186" s="1">
        <f t="shared" si="16"/>
        <v>2.2584270739157404</v>
      </c>
      <c r="J186" s="1">
        <v>1.7434875853</v>
      </c>
      <c r="K186" s="1">
        <v>25.917171306899998</v>
      </c>
      <c r="L186" s="2">
        <v>0.15079949353000011</v>
      </c>
      <c r="M186" s="2">
        <v>6.8623537229633757E-3</v>
      </c>
      <c r="N186" s="7">
        <v>8.1457562453100003E-3</v>
      </c>
      <c r="O186" s="2">
        <v>0.17644474152892606</v>
      </c>
      <c r="P186" s="3">
        <v>252328.68111004002</v>
      </c>
      <c r="Q186" s="3">
        <v>9445.4270668837617</v>
      </c>
      <c r="R186" s="3">
        <v>112802.78575112054</v>
      </c>
      <c r="S186" s="3">
        <v>-31.57689348354754</v>
      </c>
      <c r="T186" s="3">
        <v>22463.133610634406</v>
      </c>
      <c r="V186">
        <v>6045</v>
      </c>
      <c r="W186" s="2">
        <v>0.28201915642425013</v>
      </c>
      <c r="X186" s="2">
        <v>2.0445997645360425E-2</v>
      </c>
      <c r="Y186" s="2">
        <v>-6.1283661832764798E-2</v>
      </c>
      <c r="Z186" s="2">
        <v>0.49719970832033827</v>
      </c>
      <c r="AA186" s="2">
        <v>7.4701983760749005E-2</v>
      </c>
      <c r="AB186" s="2">
        <v>0.37222990805018991</v>
      </c>
      <c r="AC186" s="2">
        <v>6.8623537229633757E-3</v>
      </c>
      <c r="AD186" s="2">
        <v>1.6854300605276602E-2</v>
      </c>
      <c r="AE186" s="2">
        <v>0.17644474152892606</v>
      </c>
      <c r="AF186">
        <v>116125.14488795502</v>
      </c>
      <c r="AG186">
        <v>-32.806873107508629</v>
      </c>
      <c r="AH186">
        <v>-6165.9502860598222</v>
      </c>
      <c r="AI186">
        <v>29287.391205178294</v>
      </c>
      <c r="AJ186">
        <v>0.35616265016901955</v>
      </c>
      <c r="AK186">
        <v>228927.93063907555</v>
      </c>
      <c r="AL186">
        <v>-64.383766591056173</v>
      </c>
      <c r="AM186">
        <v>-12100.729707729193</v>
      </c>
      <c r="AN186">
        <v>57685.304237482065</v>
      </c>
      <c r="AO186">
        <v>0.70181231740247996</v>
      </c>
      <c r="AP186">
        <v>112802.78575112054</v>
      </c>
      <c r="AQ186">
        <v>-31.576893483547543</v>
      </c>
      <c r="AR186">
        <v>-5934.779421669371</v>
      </c>
      <c r="AS186">
        <v>28397.913032303772</v>
      </c>
      <c r="AT186">
        <v>0.34564966723346041</v>
      </c>
      <c r="AU186" s="3">
        <v>47422652.327820919</v>
      </c>
      <c r="AV186" s="3">
        <v>1775173.562950134</v>
      </c>
      <c r="AW186">
        <v>224080.56176586001</v>
      </c>
      <c r="AX186">
        <v>42113700.778275728</v>
      </c>
      <c r="AY186">
        <v>8388.0143706008403</v>
      </c>
      <c r="AZ186">
        <v>1576443.4208107218</v>
      </c>
      <c r="BA186">
        <v>476409.2428759</v>
      </c>
      <c r="BB186">
        <v>89536353.10609664</v>
      </c>
      <c r="BC186">
        <v>17833.441437484602</v>
      </c>
      <c r="BD186">
        <v>3351616.9837608561</v>
      </c>
      <c r="BE186">
        <v>252328.68111004002</v>
      </c>
      <c r="BF186">
        <v>47422652.327820919</v>
      </c>
      <c r="BG186">
        <v>9445.4270668837617</v>
      </c>
      <c r="BH186">
        <v>1775173.562950134</v>
      </c>
      <c r="BI186">
        <v>0.75620735435755126</v>
      </c>
      <c r="BJ186">
        <v>1.5183585056318014</v>
      </c>
      <c r="BK186">
        <v>0.76215115127425015</v>
      </c>
      <c r="BL186">
        <v>38.363080390199862</v>
      </c>
      <c r="BM186">
        <v>40.621507464115602</v>
      </c>
      <c r="BN186">
        <f t="shared" si="13"/>
        <v>2.2584270739157404</v>
      </c>
      <c r="BO186">
        <v>0.38728875618866854</v>
      </c>
      <c r="BP186">
        <v>3.5465542844899125E-3</v>
      </c>
      <c r="BQ186">
        <v>0</v>
      </c>
      <c r="BR186">
        <v>5.9523809523809521E-3</v>
      </c>
      <c r="BS186">
        <v>0</v>
      </c>
      <c r="BT186">
        <v>0.66666666666666663</v>
      </c>
      <c r="BU186">
        <v>-6.4676390784573934E-2</v>
      </c>
      <c r="BV186">
        <v>0.49719970832033827</v>
      </c>
      <c r="BW186">
        <v>7.749168439911723E-2</v>
      </c>
      <c r="BX186">
        <v>0.37222990805018991</v>
      </c>
      <c r="BY186">
        <f t="shared" si="14"/>
        <v>0.17731075992662407</v>
      </c>
      <c r="BZ186">
        <v>1.6854300605276602E-2</v>
      </c>
      <c r="CA186">
        <f t="shared" si="15"/>
        <v>0.11011800676453849</v>
      </c>
      <c r="CC186">
        <v>0.17731075992662407</v>
      </c>
      <c r="CD186">
        <v>0.11011800676453849</v>
      </c>
    </row>
    <row r="187" spans="1:82" x14ac:dyDescent="0.3">
      <c r="A187">
        <v>0</v>
      </c>
      <c r="B187" t="s">
        <v>146</v>
      </c>
      <c r="C187" t="s">
        <v>170</v>
      </c>
      <c r="D187">
        <v>6047</v>
      </c>
      <c r="E187" s="2">
        <f t="shared" si="18"/>
        <v>0.19913230051231817</v>
      </c>
      <c r="F187" s="2" t="s">
        <v>1931</v>
      </c>
      <c r="G187" s="3">
        <v>101326</v>
      </c>
      <c r="H187" s="1">
        <v>10.497176848258688</v>
      </c>
      <c r="I187" s="1">
        <f t="shared" si="16"/>
        <v>-0.28119553262590102</v>
      </c>
      <c r="J187" s="1">
        <v>1.8790560764499999</v>
      </c>
      <c r="K187" s="1">
        <v>21.2540553085</v>
      </c>
      <c r="L187" s="2">
        <v>4.9171512633000014E-2</v>
      </c>
      <c r="M187" s="2">
        <v>1.8813435391031594E-3</v>
      </c>
      <c r="N187" s="7">
        <v>0</v>
      </c>
      <c r="O187" s="2">
        <v>1.8536527376687921E-2</v>
      </c>
      <c r="P187" s="3">
        <v>811365.06567399029</v>
      </c>
      <c r="Q187" s="3">
        <v>30371.852770470068</v>
      </c>
      <c r="R187" s="3">
        <v>11887359.571962617</v>
      </c>
      <c r="S187" s="3">
        <v>3978.5138349177205</v>
      </c>
      <c r="T187" s="3">
        <v>2375302.0781969996</v>
      </c>
      <c r="V187">
        <v>6047</v>
      </c>
      <c r="W187" s="2">
        <v>0.26277236115759406</v>
      </c>
      <c r="X187" s="2">
        <v>0.28160457773185071</v>
      </c>
      <c r="Y187" s="2">
        <v>7.6303955657294042E-3</v>
      </c>
      <c r="Z187" s="2">
        <v>0.53586050225172155</v>
      </c>
      <c r="AA187" s="2">
        <v>6.1261318826214849E-2</v>
      </c>
      <c r="AB187" s="2">
        <v>0.12137380038633298</v>
      </c>
      <c r="AC187" s="2">
        <v>1.8813435391031594E-3</v>
      </c>
      <c r="AD187" s="2">
        <v>0</v>
      </c>
      <c r="AE187" s="2">
        <v>1.8536527376687921E-2</v>
      </c>
      <c r="AF187">
        <v>4568854.1199052529</v>
      </c>
      <c r="AG187">
        <v>1572.5559843032793</v>
      </c>
      <c r="AH187">
        <v>295557.03128076112</v>
      </c>
      <c r="AI187">
        <v>618190.18421238486</v>
      </c>
      <c r="AJ187">
        <v>10.837692314415666</v>
      </c>
      <c r="AK187">
        <v>16456213.691867869</v>
      </c>
      <c r="AL187">
        <v>5551.0698192209993</v>
      </c>
      <c r="AM187">
        <v>1043306.395815271</v>
      </c>
      <c r="AN187">
        <v>2245742.8978748745</v>
      </c>
      <c r="AO187">
        <v>39.160785294649926</v>
      </c>
      <c r="AP187">
        <v>11887359.571962617</v>
      </c>
      <c r="AQ187">
        <v>3978.51383491772</v>
      </c>
      <c r="AR187">
        <v>747749.36453450983</v>
      </c>
      <c r="AS187">
        <v>1627552.7136624898</v>
      </c>
      <c r="AT187">
        <v>28.323092980234261</v>
      </c>
      <c r="AU187" s="3">
        <v>152487950.44276974</v>
      </c>
      <c r="AV187" s="3">
        <v>5708086.009682145</v>
      </c>
      <c r="AW187">
        <v>279083.27557691</v>
      </c>
      <c r="AX187">
        <v>52450910.811924465</v>
      </c>
      <c r="AY187">
        <v>10446.932601764542</v>
      </c>
      <c r="AZ187">
        <v>1963396.5131756279</v>
      </c>
      <c r="BA187">
        <v>1090448.3412509002</v>
      </c>
      <c r="BB187">
        <v>204938861.25469416</v>
      </c>
      <c r="BC187">
        <v>40818.785372234612</v>
      </c>
      <c r="BD187">
        <v>7671482.5228577731</v>
      </c>
      <c r="BE187">
        <v>811365.06567399029</v>
      </c>
      <c r="BF187">
        <v>152487950.44276974</v>
      </c>
      <c r="BG187">
        <v>30371.852770470068</v>
      </c>
      <c r="BH187">
        <v>5708086.009682145</v>
      </c>
      <c r="BI187">
        <v>3.5427584071444591</v>
      </c>
      <c r="BJ187">
        <v>14.039935255403147</v>
      </c>
      <c r="BK187">
        <v>10.497176848258688</v>
      </c>
      <c r="BL187">
        <v>19.990742304815782</v>
      </c>
      <c r="BM187">
        <v>19.709546772189881</v>
      </c>
      <c r="BN187">
        <f t="shared" si="13"/>
        <v>-0.28119553262590102</v>
      </c>
      <c r="BO187">
        <v>0.19913230051231817</v>
      </c>
      <c r="BP187">
        <v>8.5430721587319049E-3</v>
      </c>
      <c r="BQ187">
        <v>1.4035808937416525E-3</v>
      </c>
      <c r="BR187">
        <v>2.3809523809523808E-2</v>
      </c>
      <c r="BS187">
        <v>0</v>
      </c>
      <c r="BT187">
        <v>0.1111111111111111</v>
      </c>
      <c r="BU187">
        <v>8.0528224112441336E-3</v>
      </c>
      <c r="BV187">
        <v>0.53586050225172155</v>
      </c>
      <c r="BW187">
        <v>6.3549085919310008E-2</v>
      </c>
      <c r="BX187">
        <v>0.12137380038633298</v>
      </c>
      <c r="BY187">
        <f t="shared" si="14"/>
        <v>2.6635260096328276E-2</v>
      </c>
      <c r="BZ187">
        <v>0</v>
      </c>
      <c r="CA187">
        <f t="shared" si="15"/>
        <v>3.713158478502817E-2</v>
      </c>
      <c r="CC187">
        <v>2.6635260096328276E-2</v>
      </c>
      <c r="CD187">
        <v>3.713158478502817E-2</v>
      </c>
    </row>
    <row r="188" spans="1:82" x14ac:dyDescent="0.3">
      <c r="A188">
        <v>0</v>
      </c>
      <c r="B188" t="s">
        <v>146</v>
      </c>
      <c r="C188" t="s">
        <v>171</v>
      </c>
      <c r="D188">
        <v>6049</v>
      </c>
      <c r="E188" s="2">
        <f t="shared" si="18"/>
        <v>0.39813346863349608</v>
      </c>
      <c r="F188" s="2" t="s">
        <v>1935</v>
      </c>
      <c r="G188" s="3">
        <v>740</v>
      </c>
      <c r="H188" s="1">
        <v>0.36355786187775668</v>
      </c>
      <c r="I188" s="1">
        <f t="shared" si="16"/>
        <v>-2.0012856158122538</v>
      </c>
      <c r="J188" s="1">
        <v>2.4006436045399999</v>
      </c>
      <c r="K188" s="1">
        <v>-17.7093404425</v>
      </c>
      <c r="L188" s="2">
        <v>0.12296088065799998</v>
      </c>
      <c r="M188" s="2">
        <v>-1.3082139220355697E-4</v>
      </c>
      <c r="N188" s="7">
        <v>0</v>
      </c>
      <c r="O188" s="2">
        <v>0.22815375384980491</v>
      </c>
      <c r="P188" s="3">
        <v>57206.406852438005</v>
      </c>
      <c r="Q188" s="3">
        <v>2141.4091386921718</v>
      </c>
      <c r="R188" s="3">
        <v>1041923.8477369716</v>
      </c>
      <c r="S188" s="3">
        <v>362.94880686623031</v>
      </c>
      <c r="T188" s="3">
        <v>176517.58081973944</v>
      </c>
      <c r="V188">
        <v>6049</v>
      </c>
      <c r="W188" s="2">
        <v>0.34023707894976934</v>
      </c>
      <c r="X188" s="2">
        <v>9.7530564317551052E-3</v>
      </c>
      <c r="Y188" s="2">
        <v>5.4305986820095312E-2</v>
      </c>
      <c r="Z188" s="2">
        <v>0.68460441589722709</v>
      </c>
      <c r="AA188" s="2">
        <v>5.1044261215227808E-2</v>
      </c>
      <c r="AB188" s="2">
        <v>0.30351373356563865</v>
      </c>
      <c r="AC188" s="2">
        <v>-1.3082139220355697E-4</v>
      </c>
      <c r="AD188" s="2">
        <v>0</v>
      </c>
      <c r="AE188" s="2">
        <v>0.22815375384980491</v>
      </c>
      <c r="AF188">
        <v>176215.70856925953</v>
      </c>
      <c r="AG188">
        <v>62.26872033517413</v>
      </c>
      <c r="AH188">
        <v>11703.213308535975</v>
      </c>
      <c r="AI188">
        <v>18200.901235657795</v>
      </c>
      <c r="AJ188">
        <v>0.41620483518203316</v>
      </c>
      <c r="AK188">
        <v>1218139.5563062311</v>
      </c>
      <c r="AL188">
        <v>425.21752720140438</v>
      </c>
      <c r="AM188">
        <v>79918.31848446028</v>
      </c>
      <c r="AN188">
        <v>126503.37687947294</v>
      </c>
      <c r="AO188">
        <v>2.8829325345195405</v>
      </c>
      <c r="AP188">
        <v>1041923.8477369716</v>
      </c>
      <c r="AQ188">
        <v>362.94880686623026</v>
      </c>
      <c r="AR188">
        <v>68215.105175924313</v>
      </c>
      <c r="AS188">
        <v>108302.47564381515</v>
      </c>
      <c r="AT188">
        <v>2.4667276993375071</v>
      </c>
      <c r="AU188" s="3">
        <v>10751372.103847198</v>
      </c>
      <c r="AV188" s="3">
        <v>402456.43352580676</v>
      </c>
      <c r="AW188">
        <v>8018.9046313080007</v>
      </c>
      <c r="AX188">
        <v>1507072.9364080257</v>
      </c>
      <c r="AY188">
        <v>300.17189690095199</v>
      </c>
      <c r="AZ188">
        <v>56414.306303564917</v>
      </c>
      <c r="BA188">
        <v>65225.311483746009</v>
      </c>
      <c r="BB188">
        <v>12258445.040255224</v>
      </c>
      <c r="BC188">
        <v>2441.5810355931239</v>
      </c>
      <c r="BD188">
        <v>458870.73982937168</v>
      </c>
      <c r="BE188">
        <v>57206.406852438005</v>
      </c>
      <c r="BF188">
        <v>10751372.103847198</v>
      </c>
      <c r="BG188">
        <v>2141.4091386921718</v>
      </c>
      <c r="BH188">
        <v>402456.43352580676</v>
      </c>
      <c r="BI188">
        <v>4.5509332513255986E-2</v>
      </c>
      <c r="BJ188">
        <v>0.40906719439101269</v>
      </c>
      <c r="BK188">
        <v>0.36355786187775668</v>
      </c>
      <c r="BL188">
        <v>21.046935778601565</v>
      </c>
      <c r="BM188">
        <v>19.045650162789311</v>
      </c>
      <c r="BN188">
        <f t="shared" si="13"/>
        <v>-2.0012856158122538</v>
      </c>
      <c r="BO188">
        <v>0.39813346863349608</v>
      </c>
      <c r="BP188">
        <v>2.1941179965558437E-4</v>
      </c>
      <c r="BQ188">
        <v>1.6939228747136167E-5</v>
      </c>
      <c r="BR188">
        <v>0</v>
      </c>
      <c r="BS188">
        <v>0</v>
      </c>
      <c r="BT188">
        <v>0.55555555555555558</v>
      </c>
      <c r="BU188">
        <v>5.7312424233118789E-2</v>
      </c>
      <c r="BV188">
        <v>0.68460441589722709</v>
      </c>
      <c r="BW188">
        <v>5.2950478439033E-2</v>
      </c>
      <c r="BX188">
        <v>0.30351373356563865</v>
      </c>
      <c r="BY188">
        <f t="shared" si="14"/>
        <v>6.7198140609907836E-2</v>
      </c>
      <c r="BZ188">
        <v>0</v>
      </c>
      <c r="CA188">
        <f t="shared" si="15"/>
        <v>0.19161011076872855</v>
      </c>
      <c r="CC188">
        <v>6.7198140609907836E-2</v>
      </c>
      <c r="CD188">
        <v>0.19161011076872855</v>
      </c>
    </row>
    <row r="189" spans="1:82" x14ac:dyDescent="0.3">
      <c r="A189">
        <v>0</v>
      </c>
      <c r="B189" t="s">
        <v>146</v>
      </c>
      <c r="C189" t="s">
        <v>172</v>
      </c>
      <c r="D189">
        <v>6051</v>
      </c>
      <c r="E189" s="2">
        <f t="shared" si="18"/>
        <v>0.39199074456906136</v>
      </c>
      <c r="F189" s="2" t="s">
        <v>1935</v>
      </c>
      <c r="G189" s="3">
        <v>3706</v>
      </c>
      <c r="H189" s="1">
        <v>0.37614776231247082</v>
      </c>
      <c r="I189" s="1">
        <f t="shared" si="16"/>
        <v>3.2832693773966355</v>
      </c>
      <c r="J189" s="1">
        <v>2.1970127457299999</v>
      </c>
      <c r="K189" s="1">
        <v>45.056362550700001</v>
      </c>
      <c r="L189" s="2">
        <v>0.29470559187000012</v>
      </c>
      <c r="M189" s="2">
        <v>6.9840844815264493E-5</v>
      </c>
      <c r="N189" s="7">
        <v>0</v>
      </c>
      <c r="O189" s="2">
        <v>9.1402008258322329E-2</v>
      </c>
      <c r="P189" s="3">
        <v>114768.52646748502</v>
      </c>
      <c r="Q189" s="3">
        <v>4296.1336838660909</v>
      </c>
      <c r="R189" s="3">
        <v>765663.04720138491</v>
      </c>
      <c r="S189" s="3">
        <v>272.59717743948033</v>
      </c>
      <c r="T189" s="3">
        <v>117736.27793410729</v>
      </c>
      <c r="V189">
        <v>6051</v>
      </c>
      <c r="W189" s="2">
        <v>0.38242556361166807</v>
      </c>
      <c r="X189" s="2">
        <v>1.0090801870062343E-2</v>
      </c>
      <c r="Y189" s="2">
        <v>-8.9093321876176995E-2</v>
      </c>
      <c r="Z189" s="2">
        <v>0.62653391143307813</v>
      </c>
      <c r="AA189" s="2">
        <v>0.12986755474679157</v>
      </c>
      <c r="AB189" s="2">
        <v>0.72744432223058841</v>
      </c>
      <c r="AC189" s="2">
        <v>6.9840844815264493E-5</v>
      </c>
      <c r="AD189" s="2">
        <v>0</v>
      </c>
      <c r="AE189" s="2">
        <v>9.1402008258322329E-2</v>
      </c>
      <c r="AF189">
        <v>306902.48559849884</v>
      </c>
      <c r="AG189">
        <v>108.41635819602281</v>
      </c>
      <c r="AH189">
        <v>20376.519049580838</v>
      </c>
      <c r="AI189">
        <v>26750.062644302743</v>
      </c>
      <c r="AJ189">
        <v>0.72491088681588856</v>
      </c>
      <c r="AK189">
        <v>1072565.5327998837</v>
      </c>
      <c r="AL189">
        <v>381.01353563550316</v>
      </c>
      <c r="AM189">
        <v>71610.31505031485</v>
      </c>
      <c r="AN189">
        <v>93252.544577676017</v>
      </c>
      <c r="AO189">
        <v>2.5310750655919865</v>
      </c>
      <c r="AP189">
        <v>765663.04720138491</v>
      </c>
      <c r="AQ189">
        <v>272.59717743948033</v>
      </c>
      <c r="AR189">
        <v>51233.796000734015</v>
      </c>
      <c r="AS189">
        <v>66502.481933373274</v>
      </c>
      <c r="AT189">
        <v>1.8061641787760978</v>
      </c>
      <c r="AU189" s="3">
        <v>21569596.864299133</v>
      </c>
      <c r="AV189" s="3">
        <v>807415.36454579316</v>
      </c>
      <c r="AW189">
        <v>29575.744663985002</v>
      </c>
      <c r="AX189">
        <v>5558465.4521493409</v>
      </c>
      <c r="AY189">
        <v>1107.1097345870901</v>
      </c>
      <c r="AZ189">
        <v>208070.2035182977</v>
      </c>
      <c r="BA189">
        <v>144344.27113147001</v>
      </c>
      <c r="BB189">
        <v>27128062.316448472</v>
      </c>
      <c r="BC189">
        <v>5403.2434184531812</v>
      </c>
      <c r="BD189">
        <v>1015485.5680640909</v>
      </c>
      <c r="BE189">
        <v>114768.52646748502</v>
      </c>
      <c r="BF189">
        <v>21569596.864299133</v>
      </c>
      <c r="BG189">
        <v>4296.1336838660909</v>
      </c>
      <c r="BH189">
        <v>807415.36454579316</v>
      </c>
      <c r="BI189">
        <v>0.1060593166602333</v>
      </c>
      <c r="BJ189">
        <v>0.4822070789727041</v>
      </c>
      <c r="BK189">
        <v>0.37614776231247082</v>
      </c>
      <c r="BL189">
        <v>44.704822755564201</v>
      </c>
      <c r="BM189">
        <v>47.988092132960837</v>
      </c>
      <c r="BN189">
        <f t="shared" si="13"/>
        <v>3.2832693773966355</v>
      </c>
      <c r="BO189">
        <v>0.39199074456906136</v>
      </c>
      <c r="BP189">
        <v>5.0344897822965633E-4</v>
      </c>
      <c r="BQ189">
        <v>9.133069607030796E-4</v>
      </c>
      <c r="BR189">
        <v>0</v>
      </c>
      <c r="BS189">
        <v>0</v>
      </c>
      <c r="BT189">
        <v>0.44444444444444442</v>
      </c>
      <c r="BU189">
        <v>-9.4025623300445837E-2</v>
      </c>
      <c r="BV189">
        <v>0.62653391143307813</v>
      </c>
      <c r="BW189">
        <v>0.13471738044272985</v>
      </c>
      <c r="BX189">
        <v>0.72744432223058841</v>
      </c>
      <c r="BY189">
        <f t="shared" si="14"/>
        <v>9.7680084082275506E-3</v>
      </c>
      <c r="BZ189">
        <v>0</v>
      </c>
      <c r="CA189">
        <f t="shared" si="15"/>
        <v>3.2597261006514701E-2</v>
      </c>
      <c r="CC189">
        <v>9.7680084082275506E-3</v>
      </c>
      <c r="CD189">
        <v>3.2597261006514701E-2</v>
      </c>
    </row>
    <row r="190" spans="1:82" x14ac:dyDescent="0.3">
      <c r="A190">
        <v>0</v>
      </c>
      <c r="B190" t="s">
        <v>146</v>
      </c>
      <c r="C190" t="s">
        <v>173</v>
      </c>
      <c r="D190">
        <v>6053</v>
      </c>
      <c r="E190" s="2">
        <f t="shared" si="18"/>
        <v>0.2827195425777273</v>
      </c>
      <c r="F190" s="2" t="s">
        <v>1932</v>
      </c>
      <c r="G190" s="3">
        <v>116565</v>
      </c>
      <c r="H190" s="1">
        <v>9.3538785024003133</v>
      </c>
      <c r="I190" s="1">
        <f t="shared" si="16"/>
        <v>-1.9715501107869819</v>
      </c>
      <c r="J190" s="1">
        <v>1.22164750012</v>
      </c>
      <c r="K190" s="1">
        <v>31.9932778282</v>
      </c>
      <c r="L190" s="2">
        <v>9.5309935976000015E-2</v>
      </c>
      <c r="M190" s="2">
        <v>2.0550622389440207E-2</v>
      </c>
      <c r="N190" s="7">
        <v>8.8814456116100005E-3</v>
      </c>
      <c r="O190" s="2">
        <v>5.2634168186276607E-2</v>
      </c>
      <c r="P190" s="3">
        <v>1985604.72483219</v>
      </c>
      <c r="Q190" s="3">
        <v>74327.201052040851</v>
      </c>
      <c r="R190" s="3">
        <v>1227200.1810013708</v>
      </c>
      <c r="S190" s="3">
        <v>-351.89295134428266</v>
      </c>
      <c r="T190" s="3">
        <v>318630.38143330114</v>
      </c>
      <c r="V190">
        <v>6053</v>
      </c>
      <c r="W190" s="2">
        <v>0.2739425399790727</v>
      </c>
      <c r="X190" s="2">
        <v>0.25093365996405315</v>
      </c>
      <c r="Y190" s="2">
        <v>5.3499097522919259E-2</v>
      </c>
      <c r="Z190" s="2">
        <v>0.34838377161453621</v>
      </c>
      <c r="AA190" s="2">
        <v>9.2215361486577122E-2</v>
      </c>
      <c r="AB190" s="2">
        <v>0.23526079480869161</v>
      </c>
      <c r="AC190" s="2">
        <v>2.0550622389440207E-2</v>
      </c>
      <c r="AD190" s="2">
        <v>1.8376507918914892E-2</v>
      </c>
      <c r="AE190" s="2">
        <v>5.2634168186276607E-2</v>
      </c>
      <c r="AF190">
        <v>573500.85774193739</v>
      </c>
      <c r="AG190">
        <v>-16.49559044750816</v>
      </c>
      <c r="AH190">
        <v>-3100.2951822086216</v>
      </c>
      <c r="AI190">
        <v>147400.63053459499</v>
      </c>
      <c r="AJ190">
        <v>1.597581102016254</v>
      </c>
      <c r="AK190">
        <v>1800701.038743308</v>
      </c>
      <c r="AL190">
        <v>-368.38854179179083</v>
      </c>
      <c r="AM190">
        <v>-69237.486522980296</v>
      </c>
      <c r="AN190">
        <v>532168.20330866787</v>
      </c>
      <c r="AO190">
        <v>5.3672348022749308</v>
      </c>
      <c r="AP190">
        <v>1227200.1810013708</v>
      </c>
      <c r="AQ190">
        <v>-351.89295134428266</v>
      </c>
      <c r="AR190">
        <v>-66137.191340771678</v>
      </c>
      <c r="AS190">
        <v>384767.57277407288</v>
      </c>
      <c r="AT190">
        <v>3.7696537002586767</v>
      </c>
      <c r="AU190" s="3">
        <v>373174551.98496181</v>
      </c>
      <c r="AV190" s="3">
        <v>13969054.165720558</v>
      </c>
      <c r="AW190">
        <v>658717.51166721014</v>
      </c>
      <c r="AX190">
        <v>123799369.14273547</v>
      </c>
      <c r="AY190">
        <v>24657.792315802741</v>
      </c>
      <c r="AZ190">
        <v>4634185.487831967</v>
      </c>
      <c r="BA190">
        <v>2644322.2364993999</v>
      </c>
      <c r="BB190">
        <v>496973921.12769723</v>
      </c>
      <c r="BC190">
        <v>98984.993367843592</v>
      </c>
      <c r="BD190">
        <v>18603239.653552525</v>
      </c>
      <c r="BE190">
        <v>1985604.72483219</v>
      </c>
      <c r="BF190">
        <v>373174551.98496181</v>
      </c>
      <c r="BG190">
        <v>74327.201052040851</v>
      </c>
      <c r="BH190">
        <v>13969054.165720558</v>
      </c>
      <c r="BI190">
        <v>2.844355683459177</v>
      </c>
      <c r="BJ190">
        <v>12.198234185859491</v>
      </c>
      <c r="BK190">
        <v>9.3538785024003133</v>
      </c>
      <c r="BL190">
        <v>30.832732836189304</v>
      </c>
      <c r="BM190">
        <v>28.861182725402323</v>
      </c>
      <c r="BN190">
        <f t="shared" si="13"/>
        <v>-1.9715501107869819</v>
      </c>
      <c r="BO190">
        <v>0.2827195425777273</v>
      </c>
      <c r="BP190">
        <v>9.738017692742405E-3</v>
      </c>
      <c r="BQ190">
        <v>9.2926767444822286E-4</v>
      </c>
      <c r="BR190">
        <v>1.1904761904761904E-2</v>
      </c>
      <c r="BS190">
        <v>0</v>
      </c>
      <c r="BT190">
        <v>0.3888888888888889</v>
      </c>
      <c r="BU190">
        <v>5.6460864682932974E-2</v>
      </c>
      <c r="BV190">
        <v>0.34838377161453621</v>
      </c>
      <c r="BW190">
        <v>9.5659088679021911E-2</v>
      </c>
      <c r="BX190">
        <v>0.23526079480869161</v>
      </c>
      <c r="BY190">
        <f t="shared" si="14"/>
        <v>0.13187435810760439</v>
      </c>
      <c r="BZ190">
        <v>1.8376507918914892E-2</v>
      </c>
      <c r="CA190">
        <f t="shared" si="15"/>
        <v>5.443284683732403E-2</v>
      </c>
      <c r="CC190">
        <v>0.13187435810760439</v>
      </c>
      <c r="CD190">
        <v>5.443284683732403E-2</v>
      </c>
    </row>
    <row r="191" spans="1:82" x14ac:dyDescent="0.3">
      <c r="A191">
        <v>0</v>
      </c>
      <c r="B191" t="s">
        <v>146</v>
      </c>
      <c r="C191" t="s">
        <v>174</v>
      </c>
      <c r="D191">
        <v>6055</v>
      </c>
      <c r="E191" s="2">
        <f t="shared" si="18"/>
        <v>0.32979641079503175</v>
      </c>
      <c r="F191" s="2" t="s">
        <v>1934</v>
      </c>
      <c r="G191" s="3">
        <v>30613</v>
      </c>
      <c r="H191" s="1">
        <v>13.157085003240764</v>
      </c>
      <c r="I191" s="1">
        <f t="shared" si="16"/>
        <v>-2.673394170094344</v>
      </c>
      <c r="J191" s="1">
        <v>1.9721240410900001</v>
      </c>
      <c r="K191" s="1">
        <v>29.1284363818</v>
      </c>
      <c r="L191" s="2">
        <v>9.9546565769000006E-2</v>
      </c>
      <c r="M191" s="2">
        <v>3.8761112279993336E-3</v>
      </c>
      <c r="N191" s="7">
        <v>2.3416524279500001E-2</v>
      </c>
      <c r="O191" s="2">
        <v>0.1045645482523828</v>
      </c>
      <c r="P191" s="3">
        <v>549247.81913020019</v>
      </c>
      <c r="Q191" s="3">
        <v>20560.010040938803</v>
      </c>
      <c r="R191" s="3">
        <v>597396.27044110443</v>
      </c>
      <c r="S191" s="3">
        <v>-176.26078434473729</v>
      </c>
      <c r="T191" s="3">
        <v>244125.507692746</v>
      </c>
      <c r="V191">
        <v>6055</v>
      </c>
      <c r="W191" s="2">
        <v>0.37684350330873573</v>
      </c>
      <c r="X191" s="2">
        <v>0.35296112660370171</v>
      </c>
      <c r="Y191" s="2">
        <v>7.254402241188293E-2</v>
      </c>
      <c r="Z191" s="2">
        <v>0.56240119302756864</v>
      </c>
      <c r="AA191" s="2">
        <v>8.395792719053119E-2</v>
      </c>
      <c r="AB191" s="2">
        <v>0.24571839172348064</v>
      </c>
      <c r="AC191" s="2">
        <v>3.8761112279993336E-3</v>
      </c>
      <c r="AD191" s="2">
        <v>4.8450889942193612E-2</v>
      </c>
      <c r="AE191" s="2">
        <v>0.1045645482523828</v>
      </c>
      <c r="AF191">
        <v>400891.21567401517</v>
      </c>
      <c r="AG191">
        <v>8.1111339150694661</v>
      </c>
      <c r="AH191">
        <v>1524.4625210089125</v>
      </c>
      <c r="AI191">
        <v>145248.46368478565</v>
      </c>
      <c r="AJ191">
        <v>1.0949667248731583</v>
      </c>
      <c r="AK191">
        <v>998287.48611511965</v>
      </c>
      <c r="AL191">
        <v>-168.14965042966784</v>
      </c>
      <c r="AM191">
        <v>-31603.206491824196</v>
      </c>
      <c r="AN191">
        <v>422501.6403903648</v>
      </c>
      <c r="AO191">
        <v>2.9355205598635075</v>
      </c>
      <c r="AP191">
        <v>597396.27044110443</v>
      </c>
      <c r="AQ191">
        <v>-176.26078434473732</v>
      </c>
      <c r="AR191">
        <v>-33127.66901283311</v>
      </c>
      <c r="AS191">
        <v>277253.17670557916</v>
      </c>
      <c r="AT191">
        <v>1.8405538349903492</v>
      </c>
      <c r="AU191" s="3">
        <v>103225635.12732983</v>
      </c>
      <c r="AV191" s="3">
        <v>3864048.2870940384</v>
      </c>
      <c r="AW191">
        <v>248105.25216510001</v>
      </c>
      <c r="AX191">
        <v>46628901.091908894</v>
      </c>
      <c r="AY191">
        <v>9287.3313248693994</v>
      </c>
      <c r="AZ191">
        <v>1745461.0491959548</v>
      </c>
      <c r="BA191">
        <v>797353.07129530027</v>
      </c>
      <c r="BB191">
        <v>149854536.21923873</v>
      </c>
      <c r="BC191">
        <v>29847.341365808203</v>
      </c>
      <c r="BD191">
        <v>5609509.3362899935</v>
      </c>
      <c r="BE191">
        <v>549247.81913020019</v>
      </c>
      <c r="BF191">
        <v>103225635.12732983</v>
      </c>
      <c r="BG191">
        <v>20560.010040938803</v>
      </c>
      <c r="BH191">
        <v>3864048.2870940384</v>
      </c>
      <c r="BI191">
        <v>5.2114784987458993</v>
      </c>
      <c r="BJ191">
        <v>18.368563501986664</v>
      </c>
      <c r="BK191">
        <v>13.157085003240764</v>
      </c>
      <c r="BL191">
        <v>30.31122778719352</v>
      </c>
      <c r="BM191">
        <v>27.637833617099176</v>
      </c>
      <c r="BN191">
        <f t="shared" si="13"/>
        <v>-2.673394170094344</v>
      </c>
      <c r="BO191">
        <v>0.32979641079503175</v>
      </c>
      <c r="BP191">
        <v>2.0813144597626697E-2</v>
      </c>
      <c r="BQ191">
        <v>1.4553301187895536E-4</v>
      </c>
      <c r="BR191">
        <v>0</v>
      </c>
      <c r="BS191">
        <v>0</v>
      </c>
      <c r="BT191">
        <v>0.44444444444444442</v>
      </c>
      <c r="BU191">
        <v>7.6560136948072399E-2</v>
      </c>
      <c r="BV191">
        <v>0.56240119302756864</v>
      </c>
      <c r="BW191">
        <v>8.7093285467356008E-2</v>
      </c>
      <c r="BX191">
        <v>0.24571839172348064</v>
      </c>
      <c r="BY191">
        <f t="shared" si="14"/>
        <v>6.6093942842472997E-2</v>
      </c>
      <c r="BZ191">
        <v>4.8450889942193612E-2</v>
      </c>
      <c r="CA191">
        <f t="shared" si="15"/>
        <v>9.9560479655083273E-2</v>
      </c>
      <c r="CC191">
        <v>6.6093942842472997E-2</v>
      </c>
      <c r="CD191">
        <v>9.9560479655083273E-2</v>
      </c>
    </row>
    <row r="192" spans="1:82" x14ac:dyDescent="0.3">
      <c r="A192">
        <v>0</v>
      </c>
      <c r="B192" t="s">
        <v>146</v>
      </c>
      <c r="C192" t="s">
        <v>124</v>
      </c>
      <c r="D192">
        <v>6057</v>
      </c>
      <c r="E192" s="2">
        <f t="shared" si="18"/>
        <v>0.47778690247841299</v>
      </c>
      <c r="F192" s="2" t="s">
        <v>1936</v>
      </c>
      <c r="G192" s="3">
        <v>59223</v>
      </c>
      <c r="H192" s="1">
        <v>13.232568935004881</v>
      </c>
      <c r="I192" s="1">
        <f t="shared" si="16"/>
        <v>-3.9550686722465187</v>
      </c>
      <c r="J192" s="1">
        <v>2.1432249686299998</v>
      </c>
      <c r="K192" s="1">
        <v>62.001930060500001</v>
      </c>
      <c r="L192" s="2">
        <v>0.24646287281000001</v>
      </c>
      <c r="M192" s="2">
        <v>3.9310314262947952E-3</v>
      </c>
      <c r="N192" s="7">
        <v>0</v>
      </c>
      <c r="O192" s="2">
        <v>0.78355490836683339</v>
      </c>
      <c r="P192" s="3">
        <v>1365604.19756101</v>
      </c>
      <c r="Q192" s="3">
        <v>51118.702771119941</v>
      </c>
      <c r="R192" s="3">
        <v>4633427.4735229267</v>
      </c>
      <c r="S192" s="3">
        <v>1669.1930877173736</v>
      </c>
      <c r="T192" s="3">
        <v>440983.17355360813</v>
      </c>
      <c r="V192">
        <v>6057</v>
      </c>
      <c r="W192" s="2">
        <v>0.67678736690465258</v>
      </c>
      <c r="X192" s="2">
        <v>0.35498611113404238</v>
      </c>
      <c r="Y192" s="2">
        <v>0.10732296554303559</v>
      </c>
      <c r="Z192" s="2">
        <v>0.61119496247192573</v>
      </c>
      <c r="AA192" s="2">
        <v>0.17871036609930752</v>
      </c>
      <c r="AB192" s="2">
        <v>0.6083631339623895</v>
      </c>
      <c r="AC192" s="2">
        <v>3.9310314262947952E-3</v>
      </c>
      <c r="AD192" s="2">
        <v>0</v>
      </c>
      <c r="AE192" s="2">
        <v>0.78355490836683339</v>
      </c>
      <c r="AF192">
        <v>2512140.7740950501</v>
      </c>
      <c r="AG192">
        <v>901.36526986643639</v>
      </c>
      <c r="AH192">
        <v>169408.81337165026</v>
      </c>
      <c r="AI192">
        <v>69126.320223906267</v>
      </c>
      <c r="AJ192">
        <v>5.9182918580212736</v>
      </c>
      <c r="AK192">
        <v>7145568.2476179767</v>
      </c>
      <c r="AL192">
        <v>2570.55835758381</v>
      </c>
      <c r="AM192">
        <v>483128.48921434477</v>
      </c>
      <c r="AN192">
        <v>196389.81793481979</v>
      </c>
      <c r="AO192">
        <v>16.82663929833409</v>
      </c>
      <c r="AP192">
        <v>4633427.4735229267</v>
      </c>
      <c r="AQ192">
        <v>1669.1930877173736</v>
      </c>
      <c r="AR192">
        <v>313719.67584269447</v>
      </c>
      <c r="AS192">
        <v>127263.49771091352</v>
      </c>
      <c r="AT192">
        <v>10.908347440312816</v>
      </c>
      <c r="AU192" s="3">
        <v>256651652.88961622</v>
      </c>
      <c r="AV192" s="3">
        <v>9607248.9988042824</v>
      </c>
      <c r="AW192">
        <v>557891.01409358997</v>
      </c>
      <c r="AX192">
        <v>104850037.1887493</v>
      </c>
      <c r="AY192">
        <v>20883.551016512462</v>
      </c>
      <c r="AZ192">
        <v>3924854.5780433519</v>
      </c>
      <c r="BA192">
        <v>1923495.2116546</v>
      </c>
      <c r="BB192">
        <v>361501690.0783655</v>
      </c>
      <c r="BC192">
        <v>72002.253787632406</v>
      </c>
      <c r="BD192">
        <v>13532103.576847633</v>
      </c>
      <c r="BE192">
        <v>1365604.19756101</v>
      </c>
      <c r="BF192">
        <v>256651652.88961622</v>
      </c>
      <c r="BG192">
        <v>51118.702771119941</v>
      </c>
      <c r="BH192">
        <v>9607248.9988042824</v>
      </c>
      <c r="BI192">
        <v>4.9060382255974693</v>
      </c>
      <c r="BJ192">
        <v>18.138607160602351</v>
      </c>
      <c r="BK192">
        <v>13.232568935004881</v>
      </c>
      <c r="BL192">
        <v>58.630716167930714</v>
      </c>
      <c r="BM192">
        <v>54.675647495684196</v>
      </c>
      <c r="BN192">
        <f t="shared" si="13"/>
        <v>-3.9550686722465187</v>
      </c>
      <c r="BO192">
        <v>0.47778690247841299</v>
      </c>
      <c r="BP192">
        <v>2.8385463772937561E-2</v>
      </c>
      <c r="BQ192">
        <v>1.6183465711882344E-4</v>
      </c>
      <c r="BR192">
        <v>5.9523809523809521E-3</v>
      </c>
      <c r="BS192">
        <v>0</v>
      </c>
      <c r="BT192">
        <v>0.44444444444444442</v>
      </c>
      <c r="BU192">
        <v>0.11326447950454629</v>
      </c>
      <c r="BV192">
        <v>0.61119496247192573</v>
      </c>
      <c r="BW192">
        <v>0.18538419719845178</v>
      </c>
      <c r="BX192">
        <v>0.6083631339623895</v>
      </c>
      <c r="BY192">
        <f t="shared" si="14"/>
        <v>2.6447848556669044E-2</v>
      </c>
      <c r="BZ192">
        <v>0</v>
      </c>
      <c r="CA192">
        <f t="shared" si="15"/>
        <v>0.3113441868037668</v>
      </c>
      <c r="CC192">
        <v>2.6447848556669044E-2</v>
      </c>
      <c r="CD192">
        <v>0.3113441868037668</v>
      </c>
    </row>
    <row r="193" spans="1:82" x14ac:dyDescent="0.3">
      <c r="A193">
        <v>0</v>
      </c>
      <c r="B193" t="s">
        <v>146</v>
      </c>
      <c r="C193" t="s">
        <v>175</v>
      </c>
      <c r="D193">
        <v>6059</v>
      </c>
      <c r="E193" s="2">
        <f t="shared" si="18"/>
        <v>0.27485781873099208</v>
      </c>
      <c r="F193" s="2" t="s">
        <v>1932</v>
      </c>
      <c r="G193" s="3">
        <v>935992</v>
      </c>
      <c r="H193" s="1">
        <v>9.2560171856781963</v>
      </c>
      <c r="I193" s="1">
        <f t="shared" si="16"/>
        <v>0.13295656050707194</v>
      </c>
      <c r="J193" s="1">
        <v>1.66236980265</v>
      </c>
      <c r="K193" s="1">
        <v>8.6654379479799992</v>
      </c>
      <c r="L193" s="2">
        <v>8.2147135556000006E-2</v>
      </c>
      <c r="M193" s="2">
        <v>1.5117502177335027E-2</v>
      </c>
      <c r="N193" s="7">
        <v>2.4873153815999999E-2</v>
      </c>
      <c r="O193" s="2">
        <v>3.9962716618136503E-2</v>
      </c>
      <c r="P193" s="3">
        <v>391764.51145410014</v>
      </c>
      <c r="Q193" s="3">
        <v>14664.932674535388</v>
      </c>
      <c r="R193" s="3">
        <v>1109064.1388868215</v>
      </c>
      <c r="S193" s="3">
        <v>149.40072287483835</v>
      </c>
      <c r="T193" s="3">
        <v>328852.02607504535</v>
      </c>
      <c r="V193">
        <v>6059</v>
      </c>
      <c r="W193" s="2">
        <v>0.26913899849354689</v>
      </c>
      <c r="X193" s="2">
        <v>0.24830836411830523</v>
      </c>
      <c r="Y193" s="2">
        <v>-3.6078494571159768E-3</v>
      </c>
      <c r="Z193" s="2">
        <v>0.47406691505399978</v>
      </c>
      <c r="AA193" s="2">
        <v>2.4976699702464862E-2</v>
      </c>
      <c r="AB193" s="2">
        <v>0.20277004914816404</v>
      </c>
      <c r="AC193" s="2">
        <v>1.5117502177335027E-2</v>
      </c>
      <c r="AD193" s="2">
        <v>5.1464787159266723E-2</v>
      </c>
      <c r="AE193" s="2">
        <v>3.9962716618136503E-2</v>
      </c>
      <c r="AF193">
        <v>6186202.6329870159</v>
      </c>
      <c r="AG193">
        <v>339.90614390793132</v>
      </c>
      <c r="AH193">
        <v>63884.307973956726</v>
      </c>
      <c r="AI193">
        <v>1810287.4517736358</v>
      </c>
      <c r="AJ193">
        <v>16.658432247209184</v>
      </c>
      <c r="AK193">
        <v>7295266.7718738373</v>
      </c>
      <c r="AL193">
        <v>489.3068667827697</v>
      </c>
      <c r="AM193">
        <v>91963.711546765247</v>
      </c>
      <c r="AN193">
        <v>2111060.0742758727</v>
      </c>
      <c r="AO193">
        <v>19.546861148467112</v>
      </c>
      <c r="AP193">
        <v>1109064.1388868215</v>
      </c>
      <c r="AQ193">
        <v>149.40072287483838</v>
      </c>
      <c r="AR193">
        <v>28079.403572808522</v>
      </c>
      <c r="AS193">
        <v>300772.62250223686</v>
      </c>
      <c r="AT193">
        <v>2.8884289012579281</v>
      </c>
      <c r="AU193" s="3">
        <v>73628222.282683581</v>
      </c>
      <c r="AV193" s="3">
        <v>2756127.4468521806</v>
      </c>
      <c r="AW193">
        <v>2271979.9394017002</v>
      </c>
      <c r="AX193">
        <v>426995909.8111555</v>
      </c>
      <c r="AY193">
        <v>85047.093024209811</v>
      </c>
      <c r="AZ193">
        <v>15983750.662969992</v>
      </c>
      <c r="BA193">
        <v>2663744.4508558004</v>
      </c>
      <c r="BB193">
        <v>500624132.09383911</v>
      </c>
      <c r="BC193">
        <v>99712.025698745201</v>
      </c>
      <c r="BD193">
        <v>18739878.109822173</v>
      </c>
      <c r="BE193">
        <v>391764.51145410014</v>
      </c>
      <c r="BF193">
        <v>73628222.282683581</v>
      </c>
      <c r="BG193">
        <v>14664.932674535388</v>
      </c>
      <c r="BH193">
        <v>2756127.4468521806</v>
      </c>
      <c r="BI193">
        <v>56.022453624797954</v>
      </c>
      <c r="BJ193">
        <v>65.278470810476151</v>
      </c>
      <c r="BK193">
        <v>9.2560171856781963</v>
      </c>
      <c r="BL193">
        <v>21.477463330087414</v>
      </c>
      <c r="BM193">
        <v>21.610419890594486</v>
      </c>
      <c r="BN193">
        <f t="shared" si="13"/>
        <v>0.13295656050707194</v>
      </c>
      <c r="BO193">
        <v>0.27485781873099208</v>
      </c>
      <c r="BP193">
        <v>0.18646659812105323</v>
      </c>
      <c r="BQ193">
        <v>4.4192167719917796E-3</v>
      </c>
      <c r="BR193">
        <v>8.9285714285714288E-2</v>
      </c>
      <c r="BS193">
        <v>0</v>
      </c>
      <c r="BT193">
        <v>0.33333333333333331</v>
      </c>
      <c r="BU193">
        <v>-3.8075838551734705E-3</v>
      </c>
      <c r="BV193">
        <v>0.47406691505399978</v>
      </c>
      <c r="BW193">
        <v>2.590943952537849E-2</v>
      </c>
      <c r="BX193">
        <v>0.20277004914816404</v>
      </c>
      <c r="BY193">
        <f t="shared" si="14"/>
        <v>7.5302148809834282E-2</v>
      </c>
      <c r="BZ193">
        <v>5.1464787159266723E-2</v>
      </c>
      <c r="CA193">
        <f t="shared" si="15"/>
        <v>5.0559844665637545E-2</v>
      </c>
      <c r="CC193">
        <v>7.5302148809834282E-2</v>
      </c>
      <c r="CD193">
        <v>5.0559844665637545E-2</v>
      </c>
    </row>
    <row r="194" spans="1:82" x14ac:dyDescent="0.3">
      <c r="A194">
        <v>0</v>
      </c>
      <c r="B194" t="s">
        <v>146</v>
      </c>
      <c r="C194" t="s">
        <v>176</v>
      </c>
      <c r="D194">
        <v>6061</v>
      </c>
      <c r="E194" s="2">
        <f t="shared" si="18"/>
        <v>0.35294856322018264</v>
      </c>
      <c r="F194" s="2" t="s">
        <v>1934</v>
      </c>
      <c r="G194" s="3">
        <v>286988</v>
      </c>
      <c r="H194" s="1">
        <v>23.986179277772589</v>
      </c>
      <c r="I194" s="1">
        <f t="shared" si="16"/>
        <v>1.9823033100630454</v>
      </c>
      <c r="J194" s="1">
        <v>1.9955274629699999</v>
      </c>
      <c r="K194" s="1">
        <v>45.773295789199999</v>
      </c>
      <c r="L194" s="2">
        <v>0.11227607763400005</v>
      </c>
      <c r="M194" s="2">
        <v>1.3937408952897233E-2</v>
      </c>
      <c r="N194" s="7">
        <v>0</v>
      </c>
      <c r="O194" s="2">
        <v>0.24657079497823439</v>
      </c>
      <c r="P194" s="3">
        <v>2813030.8046637001</v>
      </c>
      <c r="Q194" s="3">
        <v>105300.2662458378</v>
      </c>
      <c r="R194" s="3">
        <v>15560051.391743949</v>
      </c>
      <c r="S194" s="3">
        <v>5192.6449798111089</v>
      </c>
      <c r="T194" s="3">
        <v>4425693.7565952437</v>
      </c>
      <c r="V194">
        <v>6061</v>
      </c>
      <c r="W194" s="2">
        <v>0.46728291074819006</v>
      </c>
      <c r="X194" s="2">
        <v>0.64346995240325977</v>
      </c>
      <c r="Y194" s="2">
        <v>-5.3790891504520801E-2</v>
      </c>
      <c r="Z194" s="2">
        <v>0.5690752724018886</v>
      </c>
      <c r="AA194" s="2">
        <v>0.13193399689457758</v>
      </c>
      <c r="AB194" s="2">
        <v>0.27713961814882093</v>
      </c>
      <c r="AC194" s="2">
        <v>1.3937408952897233E-2</v>
      </c>
      <c r="AD194" s="2">
        <v>0</v>
      </c>
      <c r="AE194" s="2">
        <v>0.24657079497823439</v>
      </c>
      <c r="AF194">
        <v>6805839.8761664722</v>
      </c>
      <c r="AG194">
        <v>2355.5746022640728</v>
      </c>
      <c r="AH194">
        <v>442722.95762747253</v>
      </c>
      <c r="AI194">
        <v>1485760.8657150075</v>
      </c>
      <c r="AJ194">
        <v>16.12951057222924</v>
      </c>
      <c r="AK194">
        <v>22365891.267910421</v>
      </c>
      <c r="AL194">
        <v>7548.2195820751831</v>
      </c>
      <c r="AM194">
        <v>1418664.5139516999</v>
      </c>
      <c r="AN194">
        <v>4935513.0659860233</v>
      </c>
      <c r="AO194">
        <v>53.219944872386719</v>
      </c>
      <c r="AP194">
        <v>15560051.391743949</v>
      </c>
      <c r="AQ194">
        <v>5192.6449798111098</v>
      </c>
      <c r="AR194">
        <v>975941.55632422748</v>
      </c>
      <c r="AS194">
        <v>3449752.200271016</v>
      </c>
      <c r="AT194">
        <v>37.090434300157483</v>
      </c>
      <c r="AU194" s="3">
        <v>528681009.42849576</v>
      </c>
      <c r="AV194" s="3">
        <v>19790132.038242757</v>
      </c>
      <c r="AW194">
        <v>1034853.2729303001</v>
      </c>
      <c r="AX194">
        <v>194490324.11452061</v>
      </c>
      <c r="AY194">
        <v>38737.693516998203</v>
      </c>
      <c r="AZ194">
        <v>7280362.1195846424</v>
      </c>
      <c r="BA194">
        <v>3847884.0775939999</v>
      </c>
      <c r="BB194">
        <v>723171333.54301631</v>
      </c>
      <c r="BC194">
        <v>144037.95976283599</v>
      </c>
      <c r="BD194">
        <v>27070494.157827396</v>
      </c>
      <c r="BE194">
        <v>2813030.8046637001</v>
      </c>
      <c r="BF194">
        <v>528681009.42849576</v>
      </c>
      <c r="BG194">
        <v>105300.2662458378</v>
      </c>
      <c r="BH194">
        <v>19790132.038242757</v>
      </c>
      <c r="BI194">
        <v>9.4943123261919773</v>
      </c>
      <c r="BJ194">
        <v>33.480491603964566</v>
      </c>
      <c r="BK194">
        <v>23.986179277772589</v>
      </c>
      <c r="BL194">
        <v>36.423967121365052</v>
      </c>
      <c r="BM194">
        <v>38.406270431428098</v>
      </c>
      <c r="BN194">
        <f t="shared" si="13"/>
        <v>1.9823033100630454</v>
      </c>
      <c r="BO194">
        <v>0.35294856322018264</v>
      </c>
      <c r="BP194">
        <v>4.0579412845661217E-2</v>
      </c>
      <c r="BQ194">
        <v>1.9405159108168871E-4</v>
      </c>
      <c r="BR194">
        <v>5.9523809523809521E-3</v>
      </c>
      <c r="BS194">
        <v>0</v>
      </c>
      <c r="BT194">
        <v>0.5</v>
      </c>
      <c r="BU194">
        <v>-5.6768812690905279E-2</v>
      </c>
      <c r="BV194">
        <v>0.5690752724018886</v>
      </c>
      <c r="BW194">
        <v>0.13686099262922985</v>
      </c>
      <c r="BX194">
        <v>0.27713961814882093</v>
      </c>
      <c r="BY194">
        <f t="shared" si="14"/>
        <v>4.3385296244747809E-2</v>
      </c>
      <c r="BZ194">
        <v>0</v>
      </c>
      <c r="CA194">
        <f t="shared" si="15"/>
        <v>0.21353501367370026</v>
      </c>
      <c r="CC194">
        <v>4.3385296244747809E-2</v>
      </c>
      <c r="CD194">
        <v>0.21353501367370026</v>
      </c>
    </row>
    <row r="195" spans="1:82" x14ac:dyDescent="0.3">
      <c r="A195">
        <v>0</v>
      </c>
      <c r="B195" t="s">
        <v>146</v>
      </c>
      <c r="C195" t="s">
        <v>177</v>
      </c>
      <c r="D195">
        <v>6063</v>
      </c>
      <c r="E195" s="2">
        <f t="shared" si="18"/>
        <v>0.41880373033971441</v>
      </c>
      <c r="F195" s="2" t="s">
        <v>1935</v>
      </c>
      <c r="G195" s="3">
        <v>2169</v>
      </c>
      <c r="H195" s="1">
        <v>0.37394317689218709</v>
      </c>
      <c r="I195" s="1">
        <f t="shared" si="16"/>
        <v>-0.9043379438631689</v>
      </c>
      <c r="J195" s="1">
        <v>2.1969112872099998</v>
      </c>
      <c r="K195" s="1">
        <v>18.135135100799999</v>
      </c>
      <c r="L195" s="2">
        <v>0.18774894870000014</v>
      </c>
      <c r="M195" s="2">
        <v>6.4708780399693627E-4</v>
      </c>
      <c r="N195" s="7">
        <v>0</v>
      </c>
      <c r="O195" s="2">
        <v>0.13334373015891526</v>
      </c>
      <c r="P195" s="3">
        <v>49070.705337633008</v>
      </c>
      <c r="Q195" s="3">
        <v>1836.8651805580021</v>
      </c>
      <c r="R195" s="3">
        <v>557488.65794206539</v>
      </c>
      <c r="S195" s="3">
        <v>186.40910263479162</v>
      </c>
      <c r="T195" s="3">
        <v>129882.08720491591</v>
      </c>
      <c r="V195">
        <v>6063</v>
      </c>
      <c r="W195" s="2">
        <v>0.33500523735310078</v>
      </c>
      <c r="X195" s="2">
        <v>1.0031660126017536E-2</v>
      </c>
      <c r="Y195" s="2">
        <v>2.4539707911912848E-2</v>
      </c>
      <c r="Z195" s="2">
        <v>0.62650497796261584</v>
      </c>
      <c r="AA195" s="2">
        <v>5.2271544288410722E-2</v>
      </c>
      <c r="AB195" s="2">
        <v>0.46343507047135918</v>
      </c>
      <c r="AC195" s="2">
        <v>6.4708780399693627E-4</v>
      </c>
      <c r="AD195" s="2">
        <v>0</v>
      </c>
      <c r="AE195" s="2">
        <v>0.13334373015891526</v>
      </c>
      <c r="AF195">
        <v>228636.31915558918</v>
      </c>
      <c r="AG195">
        <v>80.999231626063889</v>
      </c>
      <c r="AH195">
        <v>15223.55494772973</v>
      </c>
      <c r="AI195">
        <v>37940.319408660478</v>
      </c>
      <c r="AJ195">
        <v>0.53978800093022328</v>
      </c>
      <c r="AK195">
        <v>786124.9770976546</v>
      </c>
      <c r="AL195">
        <v>267.4083342608555</v>
      </c>
      <c r="AM195">
        <v>50258.568981178811</v>
      </c>
      <c r="AN195">
        <v>132787.39258012731</v>
      </c>
      <c r="AO195">
        <v>1.8682657167844248</v>
      </c>
      <c r="AP195">
        <v>557488.65794206539</v>
      </c>
      <c r="AQ195">
        <v>186.40910263479162</v>
      </c>
      <c r="AR195">
        <v>35035.014033449079</v>
      </c>
      <c r="AS195">
        <v>94847.073171466836</v>
      </c>
      <c r="AT195">
        <v>1.3284777158542016</v>
      </c>
      <c r="AU195" s="3">
        <v>9222348.3611547481</v>
      </c>
      <c r="AV195" s="3">
        <v>345220.4420340709</v>
      </c>
      <c r="AW195">
        <v>19388.115123855001</v>
      </c>
      <c r="AX195">
        <v>3643802.3563773087</v>
      </c>
      <c r="AY195">
        <v>725.75589330986998</v>
      </c>
      <c r="AZ195">
        <v>136398.56258865696</v>
      </c>
      <c r="BA195">
        <v>68458.820461488009</v>
      </c>
      <c r="BB195">
        <v>12866150.717532055</v>
      </c>
      <c r="BC195">
        <v>2562.6210738678719</v>
      </c>
      <c r="BD195">
        <v>481619.00462272787</v>
      </c>
      <c r="BE195">
        <v>49070.705337633008</v>
      </c>
      <c r="BF195">
        <v>9222348.3611547481</v>
      </c>
      <c r="BG195">
        <v>1836.8651805580021</v>
      </c>
      <c r="BH195">
        <v>345220.4420340709</v>
      </c>
      <c r="BI195">
        <v>0.14079493760493306</v>
      </c>
      <c r="BJ195">
        <v>0.51473811449712015</v>
      </c>
      <c r="BK195">
        <v>0.37394317689218709</v>
      </c>
      <c r="BL195">
        <v>26.455245270068421</v>
      </c>
      <c r="BM195">
        <v>25.550907326205252</v>
      </c>
      <c r="BN195">
        <f t="shared" si="13"/>
        <v>-0.9043379438631689</v>
      </c>
      <c r="BO195">
        <v>0.41880373033971441</v>
      </c>
      <c r="BP195">
        <v>7.1404964455019048E-4</v>
      </c>
      <c r="BQ195">
        <v>3.8901454734537689E-5</v>
      </c>
      <c r="BR195">
        <v>0</v>
      </c>
      <c r="BS195">
        <v>3.4482758620689655E-2</v>
      </c>
      <c r="BT195">
        <v>0.55555555555555558</v>
      </c>
      <c r="BU195">
        <v>2.5898252343035177E-2</v>
      </c>
      <c r="BV195">
        <v>0.62650497796261584</v>
      </c>
      <c r="BW195">
        <v>5.4223593660177101E-2</v>
      </c>
      <c r="BX195">
        <v>0.46343507047135918</v>
      </c>
      <c r="BY195">
        <f t="shared" si="14"/>
        <v>0.18559316035963919</v>
      </c>
      <c r="BZ195">
        <v>0</v>
      </c>
      <c r="CA195">
        <f t="shared" si="15"/>
        <v>6.922047143660659E-2</v>
      </c>
      <c r="CC195">
        <v>0.18559316035963919</v>
      </c>
      <c r="CD195">
        <v>6.922047143660659E-2</v>
      </c>
    </row>
    <row r="196" spans="1:82" x14ac:dyDescent="0.3">
      <c r="A196">
        <v>0</v>
      </c>
      <c r="B196" t="s">
        <v>146</v>
      </c>
      <c r="C196" t="s">
        <v>178</v>
      </c>
      <c r="D196">
        <v>6065</v>
      </c>
      <c r="E196" s="2">
        <f t="shared" si="18"/>
        <v>0.33264322761246573</v>
      </c>
      <c r="F196" s="2" t="s">
        <v>1933</v>
      </c>
      <c r="G196" s="3">
        <v>1848036</v>
      </c>
      <c r="H196" s="1">
        <v>23.573544016282789</v>
      </c>
      <c r="I196" s="1">
        <f t="shared" si="16"/>
        <v>0.2560505796103989</v>
      </c>
      <c r="J196" s="1">
        <v>2.0363573646100002</v>
      </c>
      <c r="K196" s="1">
        <v>9.0601645078399997</v>
      </c>
      <c r="L196" s="2">
        <v>5.6888331599000003E-2</v>
      </c>
      <c r="M196" s="2">
        <v>2.1934590674874164E-2</v>
      </c>
      <c r="N196" s="7">
        <v>0</v>
      </c>
      <c r="O196" s="2">
        <v>0.14611790360601615</v>
      </c>
      <c r="P196" s="3">
        <v>6684289.209547502</v>
      </c>
      <c r="Q196" s="3">
        <v>250213.19790121503</v>
      </c>
      <c r="R196" s="3">
        <v>162417317.21752864</v>
      </c>
      <c r="S196" s="3">
        <v>60544.98180759039</v>
      </c>
      <c r="T196" s="3">
        <v>35877380.480021119</v>
      </c>
      <c r="V196">
        <v>6065</v>
      </c>
      <c r="W196" s="2">
        <v>0.39378469122391208</v>
      </c>
      <c r="X196" s="2">
        <v>0.63240031146562203</v>
      </c>
      <c r="Y196" s="2">
        <v>-6.9480734242705726E-3</v>
      </c>
      <c r="Z196" s="2">
        <v>0.58071895450052724</v>
      </c>
      <c r="AA196" s="2">
        <v>2.6114434091585783E-2</v>
      </c>
      <c r="AB196" s="2">
        <v>0.14042181405610499</v>
      </c>
      <c r="AC196" s="2">
        <v>2.1934590674874164E-2</v>
      </c>
      <c r="AD196" s="2">
        <v>0</v>
      </c>
      <c r="AE196" s="2">
        <v>0.14611790360601615</v>
      </c>
      <c r="AF196">
        <v>76631564.179662079</v>
      </c>
      <c r="AG196">
        <v>28710.542604549621</v>
      </c>
      <c r="AH196">
        <v>5396057.6433277465</v>
      </c>
      <c r="AI196">
        <v>11530432.742257688</v>
      </c>
      <c r="AJ196">
        <v>179.18724694978414</v>
      </c>
      <c r="AK196">
        <v>239048881.39719072</v>
      </c>
      <c r="AL196">
        <v>89255.524412140017</v>
      </c>
      <c r="AM196">
        <v>16775299.629378414</v>
      </c>
      <c r="AN196">
        <v>36028571.236228146</v>
      </c>
      <c r="AO196">
        <v>559.30603589287534</v>
      </c>
      <c r="AP196">
        <v>162417317.21752864</v>
      </c>
      <c r="AQ196">
        <v>60544.981807590397</v>
      </c>
      <c r="AR196">
        <v>11379241.986050667</v>
      </c>
      <c r="AS196">
        <v>24498138.493970457</v>
      </c>
      <c r="AT196">
        <v>380.1187889430912</v>
      </c>
      <c r="AU196" s="3">
        <v>1256245314.0423574</v>
      </c>
      <c r="AV196" s="3">
        <v>47025068.413554348</v>
      </c>
      <c r="AW196">
        <v>2720374.9706785004</v>
      </c>
      <c r="AX196">
        <v>511267271.98931736</v>
      </c>
      <c r="AY196">
        <v>101831.877641029</v>
      </c>
      <c r="AZ196">
        <v>19138283.083854992</v>
      </c>
      <c r="BA196">
        <v>9404664.1802260019</v>
      </c>
      <c r="BB196">
        <v>1767512586.0316749</v>
      </c>
      <c r="BC196">
        <v>352045.07554224401</v>
      </c>
      <c r="BD196">
        <v>66163351.497409336</v>
      </c>
      <c r="BE196">
        <v>6684289.209547502</v>
      </c>
      <c r="BF196">
        <v>1256245314.0423574</v>
      </c>
      <c r="BG196">
        <v>250213.19790121503</v>
      </c>
      <c r="BH196">
        <v>47025068.413554348</v>
      </c>
      <c r="BI196">
        <v>9.7756184777080417</v>
      </c>
      <c r="BJ196">
        <v>33.349162493990832</v>
      </c>
      <c r="BK196">
        <v>23.573544016282789</v>
      </c>
      <c r="BL196">
        <v>19.131793208783197</v>
      </c>
      <c r="BM196">
        <v>19.387843788393596</v>
      </c>
      <c r="BN196">
        <f t="shared" si="13"/>
        <v>0.2560505796103989</v>
      </c>
      <c r="BO196">
        <v>0.33264322761246573</v>
      </c>
      <c r="BP196">
        <v>3.9378009174283038E-2</v>
      </c>
      <c r="BQ196">
        <v>5.9656770642468084E-3</v>
      </c>
      <c r="BR196">
        <v>5.3571428571428568E-2</v>
      </c>
      <c r="BS196">
        <v>0</v>
      </c>
      <c r="BT196">
        <v>0.44444444444444442</v>
      </c>
      <c r="BU196">
        <v>-7.332726187516769E-3</v>
      </c>
      <c r="BV196">
        <v>0.58071895450052724</v>
      </c>
      <c r="BW196">
        <v>2.7089661920732141E-2</v>
      </c>
      <c r="BX196">
        <v>0.14042181405610499</v>
      </c>
      <c r="BY196">
        <f t="shared" si="14"/>
        <v>7.839690576316681E-2</v>
      </c>
      <c r="BZ196">
        <v>0</v>
      </c>
      <c r="CA196">
        <f t="shared" si="15"/>
        <v>0.26571085391424748</v>
      </c>
      <c r="CC196">
        <v>7.839690576316681E-2</v>
      </c>
      <c r="CD196">
        <v>0.26571085391424748</v>
      </c>
    </row>
    <row r="197" spans="1:82" x14ac:dyDescent="0.3">
      <c r="A197">
        <v>0</v>
      </c>
      <c r="B197" t="s">
        <v>146</v>
      </c>
      <c r="C197" t="s">
        <v>179</v>
      </c>
      <c r="D197">
        <v>6067</v>
      </c>
      <c r="E197" s="2">
        <f t="shared" si="18"/>
        <v>0.28663857632176437</v>
      </c>
      <c r="F197" s="2" t="s">
        <v>1933</v>
      </c>
      <c r="G197" s="3">
        <v>666512</v>
      </c>
      <c r="H197" s="1">
        <v>35.615888989388758</v>
      </c>
      <c r="I197" s="1">
        <f t="shared" si="16"/>
        <v>-3.4635615989719852</v>
      </c>
      <c r="J197" s="1">
        <v>1.97877811102</v>
      </c>
      <c r="K197" s="1">
        <v>40.845679780499999</v>
      </c>
      <c r="L197" s="2">
        <v>7.4643324544000023E-2</v>
      </c>
      <c r="M197" s="2">
        <v>0.10794234467955822</v>
      </c>
      <c r="N197" s="7">
        <v>0</v>
      </c>
      <c r="O197" s="2">
        <v>2.4444404783293065E-2</v>
      </c>
      <c r="P197" s="3">
        <v>1403733.2353478</v>
      </c>
      <c r="Q197" s="3">
        <v>52545.988182993206</v>
      </c>
      <c r="R197" s="3">
        <v>19834153.211372267</v>
      </c>
      <c r="S197" s="3">
        <v>6805.8902274325446</v>
      </c>
      <c r="T197" s="3">
        <v>7302031.6059382595</v>
      </c>
      <c r="V197">
        <v>6067</v>
      </c>
      <c r="W197" s="2">
        <v>0.52345144911761265</v>
      </c>
      <c r="X197" s="2">
        <v>0.95545664557085563</v>
      </c>
      <c r="Y197" s="2">
        <v>9.3985650552942515E-2</v>
      </c>
      <c r="Z197" s="2">
        <v>0.56429876984786465</v>
      </c>
      <c r="AA197" s="2">
        <v>0.11773095418199908</v>
      </c>
      <c r="AB197" s="2">
        <v>0.18424781928094577</v>
      </c>
      <c r="AC197" s="2">
        <v>0.10794234467955822</v>
      </c>
      <c r="AD197" s="2">
        <v>0</v>
      </c>
      <c r="AE197" s="2">
        <v>2.4444404783293065E-2</v>
      </c>
      <c r="AF197">
        <v>27569762.109659467</v>
      </c>
      <c r="AG197">
        <v>9586.37817309819</v>
      </c>
      <c r="AH197">
        <v>1801730.114448606</v>
      </c>
      <c r="AI197">
        <v>8323998.1420586715</v>
      </c>
      <c r="AJ197">
        <v>65.289999871945497</v>
      </c>
      <c r="AK197">
        <v>47403915.321031734</v>
      </c>
      <c r="AL197">
        <v>16392.268400530731</v>
      </c>
      <c r="AM197">
        <v>3080876.1231892197</v>
      </c>
      <c r="AN197">
        <v>14346883.739256317</v>
      </c>
      <c r="AO197">
        <v>112.36132493557614</v>
      </c>
      <c r="AP197">
        <v>19834153.211372267</v>
      </c>
      <c r="AQ197">
        <v>6805.890227432541</v>
      </c>
      <c r="AR197">
        <v>1279146.0087406137</v>
      </c>
      <c r="AS197">
        <v>6022885.5971976453</v>
      </c>
      <c r="AT197">
        <v>47.071325063630638</v>
      </c>
      <c r="AU197" s="3">
        <v>263817624.25126553</v>
      </c>
      <c r="AV197" s="3">
        <v>9875493.0191117432</v>
      </c>
      <c r="AW197">
        <v>1766777.2024739</v>
      </c>
      <c r="AX197">
        <v>332048107.43294477</v>
      </c>
      <c r="AY197">
        <v>66135.823862696605</v>
      </c>
      <c r="AZ197">
        <v>12429566.7367552</v>
      </c>
      <c r="BA197">
        <v>3170510.4378217002</v>
      </c>
      <c r="BB197">
        <v>595865731.6842103</v>
      </c>
      <c r="BC197">
        <v>118681.81204568982</v>
      </c>
      <c r="BD197">
        <v>22305059.755866945</v>
      </c>
      <c r="BE197">
        <v>1403733.2353478</v>
      </c>
      <c r="BF197">
        <v>263817624.25126553</v>
      </c>
      <c r="BG197">
        <v>52545.988182993206</v>
      </c>
      <c r="BH197">
        <v>9875493.0191117432</v>
      </c>
      <c r="BI197">
        <v>33.51109572950751</v>
      </c>
      <c r="BJ197">
        <v>69.126984718896267</v>
      </c>
      <c r="BK197">
        <v>35.615888989388758</v>
      </c>
      <c r="BL197">
        <v>26.63012761167235</v>
      </c>
      <c r="BM197">
        <v>23.166566012700365</v>
      </c>
      <c r="BN197">
        <f t="shared" si="13"/>
        <v>-3.4635615989719852</v>
      </c>
      <c r="BO197">
        <v>0.28663857632176437</v>
      </c>
      <c r="BP197">
        <v>0.11631991945838822</v>
      </c>
      <c r="BQ197">
        <v>3.8947259674929074E-4</v>
      </c>
      <c r="BR197">
        <v>2.976190476190476E-2</v>
      </c>
      <c r="BS197">
        <v>0</v>
      </c>
      <c r="BT197">
        <v>0.16666666666666666</v>
      </c>
      <c r="BU197">
        <v>9.9188796516310934E-2</v>
      </c>
      <c r="BV197">
        <v>0.56429876984786465</v>
      </c>
      <c r="BW197">
        <v>0.12212754583194926</v>
      </c>
      <c r="BX197">
        <v>0.18424781928094577</v>
      </c>
      <c r="BY197">
        <f t="shared" si="14"/>
        <v>0.1632561678036141</v>
      </c>
      <c r="BZ197">
        <v>0</v>
      </c>
      <c r="CA197">
        <f t="shared" si="15"/>
        <v>3.1609174021591899E-2</v>
      </c>
      <c r="CC197">
        <v>0.1632561678036141</v>
      </c>
      <c r="CD197">
        <v>3.1609174021591899E-2</v>
      </c>
    </row>
    <row r="198" spans="1:82" x14ac:dyDescent="0.3">
      <c r="A198">
        <v>0</v>
      </c>
      <c r="B198" t="s">
        <v>146</v>
      </c>
      <c r="C198" t="s">
        <v>180</v>
      </c>
      <c r="D198">
        <v>6069</v>
      </c>
      <c r="E198" s="2">
        <f t="shared" si="18"/>
        <v>0.20388745041727033</v>
      </c>
      <c r="F198" s="2" t="s">
        <v>1931</v>
      </c>
      <c r="G198" s="3">
        <v>29600</v>
      </c>
      <c r="H198" s="1">
        <v>0.76238047982719948</v>
      </c>
      <c r="I198" s="1">
        <f t="shared" si="16"/>
        <v>0.24747582668647539</v>
      </c>
      <c r="J198" s="1">
        <v>1.1814344266400001</v>
      </c>
      <c r="K198" s="1">
        <v>25.430712240599998</v>
      </c>
      <c r="L198" s="2">
        <v>7.4779329338000022E-2</v>
      </c>
      <c r="M198" s="2">
        <v>1.9401575224385283E-3</v>
      </c>
      <c r="N198" s="7">
        <v>0</v>
      </c>
      <c r="O198" s="2">
        <v>2.9719807702111158E-2</v>
      </c>
      <c r="P198" s="3">
        <v>41952.867259854014</v>
      </c>
      <c r="Q198" s="3">
        <v>1570.4229349052762</v>
      </c>
      <c r="R198" s="3">
        <v>30049.962728414277</v>
      </c>
      <c r="S198" s="3">
        <v>-41.746805834840714</v>
      </c>
      <c r="T198" s="3">
        <v>790.04307854792023</v>
      </c>
      <c r="V198">
        <v>6069</v>
      </c>
      <c r="W198" s="2">
        <v>0.16362018156446412</v>
      </c>
      <c r="X198" s="2">
        <v>2.0452149772856101E-2</v>
      </c>
      <c r="Y198" s="2">
        <v>-6.7153927835899227E-3</v>
      </c>
      <c r="Z198" s="2">
        <v>0.33691599371150055</v>
      </c>
      <c r="AA198" s="2">
        <v>7.3299845508827316E-2</v>
      </c>
      <c r="AB198" s="2">
        <v>0.18458353030211663</v>
      </c>
      <c r="AC198" s="2">
        <v>1.9401575224385283E-3</v>
      </c>
      <c r="AD198" s="2">
        <v>0</v>
      </c>
      <c r="AE198" s="2">
        <v>2.9719807702111158E-2</v>
      </c>
      <c r="AF198">
        <v>74832.297726484016</v>
      </c>
      <c r="AG198">
        <v>-16.746550450162758</v>
      </c>
      <c r="AH198">
        <v>-3147.462338160572</v>
      </c>
      <c r="AI198">
        <v>11621.686845441403</v>
      </c>
      <c r="AJ198">
        <v>0.22464175543493059</v>
      </c>
      <c r="AK198">
        <v>104882.26045489829</v>
      </c>
      <c r="AL198">
        <v>-58.493356285003465</v>
      </c>
      <c r="AM198">
        <v>-10993.645317437125</v>
      </c>
      <c r="AN198">
        <v>20257.912903265875</v>
      </c>
      <c r="AO198">
        <v>0.35368716730258942</v>
      </c>
      <c r="AP198">
        <v>30049.962728414277</v>
      </c>
      <c r="AQ198">
        <v>-41.746805834840707</v>
      </c>
      <c r="AR198">
        <v>-7846.1829792765529</v>
      </c>
      <c r="AS198">
        <v>8636.2260578244714</v>
      </c>
      <c r="AT198">
        <v>0.12904541186765883</v>
      </c>
      <c r="AU198" s="3">
        <v>7884621.8728169631</v>
      </c>
      <c r="AV198" s="3">
        <v>295145.28638609761</v>
      </c>
      <c r="AW198">
        <v>44119.538008186006</v>
      </c>
      <c r="AX198">
        <v>8291825.9732584776</v>
      </c>
      <c r="AY198">
        <v>1651.5279858304839</v>
      </c>
      <c r="AZ198">
        <v>310388.16965698113</v>
      </c>
      <c r="BA198">
        <v>86072.40526804002</v>
      </c>
      <c r="BB198">
        <v>16176447.846075442</v>
      </c>
      <c r="BC198">
        <v>3221.9509207357601</v>
      </c>
      <c r="BD198">
        <v>605533.4560430788</v>
      </c>
      <c r="BE198">
        <v>41952.867259854014</v>
      </c>
      <c r="BF198">
        <v>7884621.8728169631</v>
      </c>
      <c r="BG198">
        <v>1570.4229349052762</v>
      </c>
      <c r="BH198">
        <v>295145.28638609761</v>
      </c>
      <c r="BI198">
        <v>0.82307210946371734</v>
      </c>
      <c r="BJ198">
        <v>1.5854525892909168</v>
      </c>
      <c r="BK198">
        <v>0.76238047982719948</v>
      </c>
      <c r="BL198">
        <v>19.355501979988261</v>
      </c>
      <c r="BM198">
        <v>19.602977806674737</v>
      </c>
      <c r="BN198">
        <f t="shared" si="13"/>
        <v>0.24747582668647539</v>
      </c>
      <c r="BO198">
        <v>0.20388745041727033</v>
      </c>
      <c r="BP198">
        <v>2.0321661213307716E-3</v>
      </c>
      <c r="BQ198">
        <v>7.8998948364430912E-4</v>
      </c>
      <c r="BR198">
        <v>1.1904761904761904E-2</v>
      </c>
      <c r="BS198">
        <v>0</v>
      </c>
      <c r="BT198">
        <v>0.16666666666666666</v>
      </c>
      <c r="BU198">
        <v>-7.087164098134229E-3</v>
      </c>
      <c r="BV198">
        <v>0.33691599371150055</v>
      </c>
      <c r="BW198">
        <v>7.6037184137787678E-2</v>
      </c>
      <c r="BX198">
        <v>0.18458353030211663</v>
      </c>
      <c r="BY198">
        <f t="shared" si="14"/>
        <v>0.14345228601495885</v>
      </c>
      <c r="BZ198">
        <v>0</v>
      </c>
      <c r="CA198">
        <f t="shared" si="15"/>
        <v>3.9172833564514925E-2</v>
      </c>
      <c r="CC198">
        <v>0.14345228601495885</v>
      </c>
      <c r="CD198">
        <v>3.9172833564514925E-2</v>
      </c>
    </row>
    <row r="199" spans="1:82" x14ac:dyDescent="0.3">
      <c r="A199">
        <v>0</v>
      </c>
      <c r="B199" t="s">
        <v>146</v>
      </c>
      <c r="C199" t="s">
        <v>181</v>
      </c>
      <c r="D199">
        <v>6071</v>
      </c>
      <c r="E199" s="2">
        <f t="shared" si="18"/>
        <v>0.30289508812974891</v>
      </c>
      <c r="F199" s="2" t="s">
        <v>1933</v>
      </c>
      <c r="G199" s="3">
        <v>1242063</v>
      </c>
      <c r="H199" s="1">
        <v>9.4287591822801495</v>
      </c>
      <c r="I199" s="1">
        <f t="shared" si="16"/>
        <v>-0.45857495906354728</v>
      </c>
      <c r="J199" s="1">
        <v>2.0878443962</v>
      </c>
      <c r="K199" s="1">
        <v>16.501428675700001</v>
      </c>
      <c r="L199" s="2">
        <v>8.6525130828000008E-2</v>
      </c>
      <c r="M199" s="2">
        <v>2.8245797046549635E-2</v>
      </c>
      <c r="N199" s="7">
        <v>0</v>
      </c>
      <c r="O199" s="2">
        <v>8.6892176324041656E-2</v>
      </c>
      <c r="P199" s="3">
        <v>7413164.0011069998</v>
      </c>
      <c r="Q199" s="3">
        <v>277497.189773558</v>
      </c>
      <c r="R199" s="3">
        <v>115825363.4488557</v>
      </c>
      <c r="S199" s="3">
        <v>43470.250375818236</v>
      </c>
      <c r="T199" s="3">
        <v>19579886.636590529</v>
      </c>
      <c r="V199">
        <v>6071</v>
      </c>
      <c r="W199" s="2">
        <v>0.31616691665282526</v>
      </c>
      <c r="X199" s="2">
        <v>0.25294246123916292</v>
      </c>
      <c r="Y199" s="2">
        <v>1.2443683943045437E-2</v>
      </c>
      <c r="Z199" s="2">
        <v>0.59540178752134454</v>
      </c>
      <c r="AA199" s="2">
        <v>4.7562654209609569E-2</v>
      </c>
      <c r="AB199" s="2">
        <v>0.21357658927236234</v>
      </c>
      <c r="AC199" s="2">
        <v>2.8245797046549635E-2</v>
      </c>
      <c r="AD199" s="2">
        <v>0</v>
      </c>
      <c r="AE199" s="2">
        <v>8.6892176324041656E-2</v>
      </c>
      <c r="AF199">
        <v>55878354.639185339</v>
      </c>
      <c r="AG199">
        <v>20989.065598042962</v>
      </c>
      <c r="AH199">
        <v>3944829.9325655974</v>
      </c>
      <c r="AI199">
        <v>5502262.2139996393</v>
      </c>
      <c r="AJ199">
        <v>130.60038621465813</v>
      </c>
      <c r="AK199">
        <v>171703718.08804104</v>
      </c>
      <c r="AL199">
        <v>64459.315973861208</v>
      </c>
      <c r="AM199">
        <v>12114928.980454508</v>
      </c>
      <c r="AN199">
        <v>16912049.802701261</v>
      </c>
      <c r="AO199">
        <v>401.35061595636773</v>
      </c>
      <c r="AP199">
        <v>115825363.4488557</v>
      </c>
      <c r="AQ199">
        <v>43470.250375818243</v>
      </c>
      <c r="AR199">
        <v>8170099.0478889104</v>
      </c>
      <c r="AS199">
        <v>11409787.588701621</v>
      </c>
      <c r="AT199">
        <v>270.75022974170963</v>
      </c>
      <c r="AU199" s="3">
        <v>1393230042.3680496</v>
      </c>
      <c r="AV199" s="3">
        <v>52152821.846042491</v>
      </c>
      <c r="AW199">
        <v>2543712.9209670001</v>
      </c>
      <c r="AX199">
        <v>478065406.36653799</v>
      </c>
      <c r="AY199">
        <v>95218.881850398015</v>
      </c>
      <c r="AZ199">
        <v>17895436.654963803</v>
      </c>
      <c r="BA199">
        <v>9956876.9220739994</v>
      </c>
      <c r="BB199">
        <v>1871295448.7345874</v>
      </c>
      <c r="BC199">
        <v>372716.07162395603</v>
      </c>
      <c r="BD199">
        <v>70048258.50100629</v>
      </c>
      <c r="BE199">
        <v>7413164.0011069998</v>
      </c>
      <c r="BF199">
        <v>1393230042.3680496</v>
      </c>
      <c r="BG199">
        <v>277497.189773558</v>
      </c>
      <c r="BH199">
        <v>52152821.846042491</v>
      </c>
      <c r="BI199">
        <v>3.1376640638737809</v>
      </c>
      <c r="BJ199">
        <v>12.566423246153931</v>
      </c>
      <c r="BK199">
        <v>9.4287591822801495</v>
      </c>
      <c r="BL199">
        <v>20.245503884462959</v>
      </c>
      <c r="BM199">
        <v>19.786928925399412</v>
      </c>
      <c r="BN199">
        <f t="shared" ref="BN199:BN262" si="19">IF(BL199=-999,-999,BM199-BL199)</f>
        <v>-0.45857495906354728</v>
      </c>
      <c r="BO199">
        <v>0.30289508812974891</v>
      </c>
      <c r="BP199">
        <v>1.1508785629681818E-2</v>
      </c>
      <c r="BQ199">
        <v>4.9448893112840958E-3</v>
      </c>
      <c r="BR199">
        <v>6.5476190476190479E-2</v>
      </c>
      <c r="BS199">
        <v>0</v>
      </c>
      <c r="BT199">
        <v>0.33333333333333331</v>
      </c>
      <c r="BU199">
        <v>1.3132579572290642E-2</v>
      </c>
      <c r="BV199">
        <v>0.59540178752134454</v>
      </c>
      <c r="BW199">
        <v>4.9338852914532751E-2</v>
      </c>
      <c r="BX199">
        <v>0.21357658927236234</v>
      </c>
      <c r="BY199">
        <f t="shared" ref="BY199:BY262" si="20">IF(I199=-999,-999,CC199)</f>
        <v>6.2787532423701053E-2</v>
      </c>
      <c r="BZ199">
        <v>0</v>
      </c>
      <c r="CA199">
        <f t="shared" ref="CA199:CA262" si="21">IF(I199=-999,-999,CD199)</f>
        <v>0.10392453093200563</v>
      </c>
      <c r="CC199">
        <v>6.2787532423701053E-2</v>
      </c>
      <c r="CD199">
        <v>0.10392453093200563</v>
      </c>
    </row>
    <row r="200" spans="1:82" x14ac:dyDescent="0.3">
      <c r="A200">
        <v>0</v>
      </c>
      <c r="B200" t="s">
        <v>146</v>
      </c>
      <c r="C200" t="s">
        <v>182</v>
      </c>
      <c r="D200">
        <v>6073</v>
      </c>
      <c r="E200" s="2">
        <f t="shared" si="18"/>
        <v>0.31902846882266406</v>
      </c>
      <c r="F200" s="2" t="s">
        <v>1933</v>
      </c>
      <c r="G200" s="3">
        <v>1275080</v>
      </c>
      <c r="H200" s="1">
        <v>30.503653225010776</v>
      </c>
      <c r="I200" s="1">
        <f t="shared" ref="I200:I263" si="22">BN200</f>
        <v>0.69690310943243006</v>
      </c>
      <c r="J200" s="1">
        <v>1.5929457954299999</v>
      </c>
      <c r="K200" s="1">
        <v>13.5928121006</v>
      </c>
      <c r="L200" s="2">
        <v>8.5080035631000028E-2</v>
      </c>
      <c r="M200" s="2">
        <v>3.8949258556412202E-2</v>
      </c>
      <c r="N200" s="7">
        <v>3.3682749784000002E-2</v>
      </c>
      <c r="O200" s="2">
        <v>0.15360649671504448</v>
      </c>
      <c r="P200" s="3">
        <v>6276243.433092501</v>
      </c>
      <c r="Q200" s="3">
        <v>234938.80814694503</v>
      </c>
      <c r="R200" s="3">
        <v>5996090.471707413</v>
      </c>
      <c r="S200" s="3">
        <v>-1378.5187714784427</v>
      </c>
      <c r="T200" s="3">
        <v>2440511.334910668</v>
      </c>
      <c r="V200">
        <v>6073</v>
      </c>
      <c r="W200" s="2">
        <v>0.45112298767773173</v>
      </c>
      <c r="X200" s="2">
        <v>0.81831224812916281</v>
      </c>
      <c r="Y200" s="2">
        <v>-1.8910849494293985E-2</v>
      </c>
      <c r="Z200" s="2">
        <v>0.45426889846286145</v>
      </c>
      <c r="AA200" s="2">
        <v>3.9179045304670208E-2</v>
      </c>
      <c r="AB200" s="2">
        <v>0.21000955042023209</v>
      </c>
      <c r="AC200" s="2">
        <v>3.8949258556412202E-2</v>
      </c>
      <c r="AD200" s="2">
        <v>6.9692631718351508E-2</v>
      </c>
      <c r="AE200" s="2">
        <v>0.15360649671504448</v>
      </c>
      <c r="AF200">
        <v>7033831.6608611085</v>
      </c>
      <c r="AG200">
        <v>388.89295770919921</v>
      </c>
      <c r="AH200">
        <v>73091.22804772493</v>
      </c>
      <c r="AI200">
        <v>2508783.8818830452</v>
      </c>
      <c r="AJ200">
        <v>18.938282623624364</v>
      </c>
      <c r="AK200">
        <v>13029922.132568521</v>
      </c>
      <c r="AL200">
        <v>-989.62581376924334</v>
      </c>
      <c r="AM200">
        <v>-185997.10949307345</v>
      </c>
      <c r="AN200">
        <v>5208383.554334512</v>
      </c>
      <c r="AO200">
        <v>36.978823283602075</v>
      </c>
      <c r="AP200">
        <v>5996090.471707413</v>
      </c>
      <c r="AQ200">
        <v>-1378.5187714784424</v>
      </c>
      <c r="AR200">
        <v>-259088.33754079838</v>
      </c>
      <c r="AS200">
        <v>2699599.6724514668</v>
      </c>
      <c r="AT200">
        <v>18.040540659977712</v>
      </c>
      <c r="AU200" s="3">
        <v>1179557190.8154047</v>
      </c>
      <c r="AV200" s="3">
        <v>44154399.603136845</v>
      </c>
      <c r="AW200">
        <v>3424242.8438725001</v>
      </c>
      <c r="AX200">
        <v>643552200.0773977</v>
      </c>
      <c r="AY200">
        <v>128179.78479026501</v>
      </c>
      <c r="AZ200">
        <v>24090108.753482405</v>
      </c>
      <c r="BA200">
        <v>9700486.2769650016</v>
      </c>
      <c r="BB200">
        <v>1823109390.8928025</v>
      </c>
      <c r="BC200">
        <v>363118.59293721005</v>
      </c>
      <c r="BD200">
        <v>68244508.356619254</v>
      </c>
      <c r="BE200">
        <v>6276243.433092501</v>
      </c>
      <c r="BF200">
        <v>1179557190.8154047</v>
      </c>
      <c r="BG200">
        <v>234938.80814694503</v>
      </c>
      <c r="BH200">
        <v>44154399.603136845</v>
      </c>
      <c r="BI200">
        <v>17.479441556682428</v>
      </c>
      <c r="BJ200">
        <v>47.983094781693204</v>
      </c>
      <c r="BK200">
        <v>30.503653225010776</v>
      </c>
      <c r="BL200">
        <v>21.796755501253674</v>
      </c>
      <c r="BM200">
        <v>22.493658610686104</v>
      </c>
      <c r="BN200">
        <f t="shared" si="19"/>
        <v>0.69690310943243006</v>
      </c>
      <c r="BO200">
        <v>0.31902846882266406</v>
      </c>
      <c r="BP200">
        <v>6.7528611374877132E-2</v>
      </c>
      <c r="BQ200">
        <v>5.3872535409949952E-3</v>
      </c>
      <c r="BR200">
        <v>4.0123456790123455E-2</v>
      </c>
      <c r="BS200">
        <v>0</v>
      </c>
      <c r="BT200">
        <v>0.44444444444444442</v>
      </c>
      <c r="BU200">
        <v>-1.9957774313468124E-2</v>
      </c>
      <c r="BV200">
        <v>0.45426889846286145</v>
      </c>
      <c r="BW200">
        <v>4.0642163179118472E-2</v>
      </c>
      <c r="BX200">
        <v>0.21000955042023209</v>
      </c>
      <c r="BY200">
        <f t="shared" si="20"/>
        <v>8.7528056868518514E-2</v>
      </c>
      <c r="BZ200">
        <v>6.9692631718351508E-2</v>
      </c>
      <c r="CA200">
        <f t="shared" si="21"/>
        <v>0.18953882970233968</v>
      </c>
      <c r="CC200">
        <v>8.7528056868518514E-2</v>
      </c>
      <c r="CD200">
        <v>0.18953882970233968</v>
      </c>
    </row>
    <row r="201" spans="1:82" x14ac:dyDescent="0.3">
      <c r="A201">
        <v>0</v>
      </c>
      <c r="B201" t="s">
        <v>146</v>
      </c>
      <c r="C201" t="s">
        <v>183</v>
      </c>
      <c r="D201">
        <v>6075</v>
      </c>
      <c r="E201" s="2">
        <f t="shared" si="18"/>
        <v>0.17707684821182176</v>
      </c>
      <c r="F201" s="2" t="s">
        <v>1930</v>
      </c>
      <c r="G201" s="3">
        <v>95716</v>
      </c>
      <c r="H201" s="1">
        <v>0</v>
      </c>
      <c r="I201" s="1">
        <f t="shared" si="22"/>
        <v>0</v>
      </c>
      <c r="J201" s="1">
        <v>1.36735449486</v>
      </c>
      <c r="K201" s="1">
        <v>26.099759128799999</v>
      </c>
      <c r="L201" s="2">
        <v>9.5977580031999965E-2</v>
      </c>
      <c r="M201" s="2">
        <v>1.9771730607300465E-3</v>
      </c>
      <c r="N201" s="7">
        <v>1.09961790307E-2</v>
      </c>
      <c r="O201" s="2">
        <v>2.8031839407748217E-3</v>
      </c>
      <c r="P201" s="3">
        <v>0</v>
      </c>
      <c r="Q201" s="3">
        <v>0</v>
      </c>
      <c r="R201" s="3">
        <v>744.37940006708959</v>
      </c>
      <c r="S201" s="3">
        <v>-5.666774776432372E-2</v>
      </c>
      <c r="T201" s="3">
        <v>790.25298818328883</v>
      </c>
      <c r="V201">
        <v>6075</v>
      </c>
      <c r="W201" s="2">
        <v>0.18647123094739451</v>
      </c>
      <c r="X201" s="2">
        <v>0</v>
      </c>
      <c r="Y201" s="2">
        <v>0</v>
      </c>
      <c r="Z201" s="2">
        <v>0.38993581700664343</v>
      </c>
      <c r="AA201" s="2">
        <v>7.5228263127620071E-2</v>
      </c>
      <c r="AB201" s="2">
        <v>0.23690879162723316</v>
      </c>
      <c r="AC201" s="2">
        <v>1.9771730607300465E-3</v>
      </c>
      <c r="AD201" s="2">
        <v>2.2752081121941763E-2</v>
      </c>
      <c r="AE201" s="2">
        <v>2.8031839407748217E-3</v>
      </c>
      <c r="AF201">
        <v>493124.23989770474</v>
      </c>
      <c r="AG201">
        <v>14.479270621201598</v>
      </c>
      <c r="AH201">
        <v>2721.3341099643562</v>
      </c>
      <c r="AI201">
        <v>484657.81645395118</v>
      </c>
      <c r="AJ201">
        <v>1.3418932052738044</v>
      </c>
      <c r="AK201">
        <v>493868.61929777183</v>
      </c>
      <c r="AL201">
        <v>14.422602873437276</v>
      </c>
      <c r="AM201">
        <v>2710.6835821193904</v>
      </c>
      <c r="AN201">
        <v>485458.71996997937</v>
      </c>
      <c r="AO201">
        <v>1.3440058948649425</v>
      </c>
      <c r="AP201">
        <v>744.37940006708959</v>
      </c>
      <c r="AQ201">
        <v>-5.6667747764322485E-2</v>
      </c>
      <c r="AR201">
        <v>-10.650527844965836</v>
      </c>
      <c r="AS201">
        <v>800.90351602819283</v>
      </c>
      <c r="AT201">
        <v>2.1126895911380839E-3</v>
      </c>
      <c r="AU201" s="3">
        <v>0</v>
      </c>
      <c r="AV201" s="3">
        <v>0</v>
      </c>
      <c r="AW201">
        <v>267372.72781089006</v>
      </c>
      <c r="AX201">
        <v>50250030.464778677</v>
      </c>
      <c r="AY201">
        <v>10008.57131698866</v>
      </c>
      <c r="AZ201">
        <v>1881010.8933148489</v>
      </c>
      <c r="BA201">
        <v>267372.72781089006</v>
      </c>
      <c r="BB201">
        <v>50250030.464778677</v>
      </c>
      <c r="BC201">
        <v>10008.57131698866</v>
      </c>
      <c r="BD201">
        <v>1881010.8933148489</v>
      </c>
      <c r="BE201">
        <v>0</v>
      </c>
      <c r="BF201">
        <v>0</v>
      </c>
      <c r="BG201">
        <v>0</v>
      </c>
      <c r="BH201">
        <v>0</v>
      </c>
      <c r="BI201">
        <v>20.427833931501617</v>
      </c>
      <c r="BJ201">
        <v>20.427833931501617</v>
      </c>
      <c r="BK201">
        <v>0</v>
      </c>
      <c r="BL201">
        <v>28.339687170085551</v>
      </c>
      <c r="BM201">
        <v>28.339687170085551</v>
      </c>
      <c r="BN201">
        <f t="shared" si="19"/>
        <v>0</v>
      </c>
      <c r="BO201">
        <v>0.17707684821182176</v>
      </c>
      <c r="BP201">
        <v>4.3804116794413733E-2</v>
      </c>
      <c r="BQ201">
        <v>3.6056820701411627E-4</v>
      </c>
      <c r="BR201">
        <v>0</v>
      </c>
      <c r="BS201">
        <v>0</v>
      </c>
      <c r="BT201">
        <v>5.5555555555555552E-2</v>
      </c>
      <c r="BU201">
        <v>0</v>
      </c>
      <c r="BV201">
        <v>0.38993581700664343</v>
      </c>
      <c r="BW201">
        <v>7.8037617352302982E-2</v>
      </c>
      <c r="BX201">
        <v>0.23690879162723316</v>
      </c>
      <c r="BY201">
        <f t="shared" si="20"/>
        <v>3.3552732970929686E-2</v>
      </c>
      <c r="BZ201">
        <v>2.2752081121941763E-2</v>
      </c>
      <c r="CA201">
        <f t="shared" si="21"/>
        <v>2.7849716276209368E-3</v>
      </c>
      <c r="CC201">
        <v>3.3552732970929686E-2</v>
      </c>
      <c r="CD201">
        <v>2.7849716276209368E-3</v>
      </c>
    </row>
    <row r="202" spans="1:82" x14ac:dyDescent="0.3">
      <c r="A202">
        <v>0</v>
      </c>
      <c r="B202" t="s">
        <v>146</v>
      </c>
      <c r="C202" t="s">
        <v>184</v>
      </c>
      <c r="D202">
        <v>6077</v>
      </c>
      <c r="E202" s="2">
        <f t="shared" si="18"/>
        <v>0.24887143611657203</v>
      </c>
      <c r="F202" s="2" t="s">
        <v>1932</v>
      </c>
      <c r="G202" s="3">
        <v>309636</v>
      </c>
      <c r="H202" s="1">
        <v>25.703767929491043</v>
      </c>
      <c r="I202" s="1">
        <f t="shared" si="22"/>
        <v>0.49956404324985826</v>
      </c>
      <c r="J202" s="1">
        <v>1.94958472254</v>
      </c>
      <c r="K202" s="1">
        <v>37.684863559299998</v>
      </c>
      <c r="L202" s="2">
        <v>5.7521035112999996E-2</v>
      </c>
      <c r="M202" s="2">
        <v>3.9598845621818847E-2</v>
      </c>
      <c r="N202" s="7">
        <v>0</v>
      </c>
      <c r="O202" s="2">
        <v>2.05795501930125E-3</v>
      </c>
      <c r="P202" s="3">
        <v>1727404.5003291506</v>
      </c>
      <c r="Q202" s="3">
        <v>64661.984325715115</v>
      </c>
      <c r="R202" s="3">
        <v>22955578.336509869</v>
      </c>
      <c r="S202" s="3">
        <v>7515.3817791132542</v>
      </c>
      <c r="T202" s="3">
        <v>6435159.0743782492</v>
      </c>
      <c r="V202">
        <v>6077</v>
      </c>
      <c r="W202" s="2">
        <v>0.3895588643939491</v>
      </c>
      <c r="X202" s="2">
        <v>0.68954718192658904</v>
      </c>
      <c r="Y202" s="2">
        <v>-1.3555945305442799E-2</v>
      </c>
      <c r="Z202" s="2">
        <v>0.55597353463568455</v>
      </c>
      <c r="AA202" s="2">
        <v>0.10862042127581222</v>
      </c>
      <c r="AB202" s="2">
        <v>0.14198356446604518</v>
      </c>
      <c r="AC202" s="2">
        <v>3.9598845621818847E-2</v>
      </c>
      <c r="AD202" s="2">
        <v>0</v>
      </c>
      <c r="AE202" s="2">
        <v>2.05795501930125E-3</v>
      </c>
      <c r="AF202">
        <v>11013031.831131561</v>
      </c>
      <c r="AG202">
        <v>3715.4846078442738</v>
      </c>
      <c r="AH202">
        <v>698313.835198908</v>
      </c>
      <c r="AI202">
        <v>2380150.9284373168</v>
      </c>
      <c r="AJ202">
        <v>26.207081118258635</v>
      </c>
      <c r="AK202">
        <v>33968610.167641431</v>
      </c>
      <c r="AL202">
        <v>11230.866386957528</v>
      </c>
      <c r="AM202">
        <v>2110806.5856941161</v>
      </c>
      <c r="AN202">
        <v>7402817.2523203567</v>
      </c>
      <c r="AO202">
        <v>81.087302728989002</v>
      </c>
      <c r="AP202">
        <v>22955578.336509869</v>
      </c>
      <c r="AQ202">
        <v>7515.3817791132551</v>
      </c>
      <c r="AR202">
        <v>1412492.750495208</v>
      </c>
      <c r="AS202">
        <v>5022666.3238830399</v>
      </c>
      <c r="AT202">
        <v>54.880221610730366</v>
      </c>
      <c r="AU202" s="3">
        <v>324648401.79186058</v>
      </c>
      <c r="AV202" s="3">
        <v>12152573.334174899</v>
      </c>
      <c r="AW202">
        <v>722598.13585204992</v>
      </c>
      <c r="AX202">
        <v>135805093.65203425</v>
      </c>
      <c r="AY202">
        <v>27049.037631517695</v>
      </c>
      <c r="AZ202">
        <v>5083596.1324674357</v>
      </c>
      <c r="BA202">
        <v>2450002.6361812004</v>
      </c>
      <c r="BB202">
        <v>460453495.4438948</v>
      </c>
      <c r="BC202">
        <v>91711.021957232806</v>
      </c>
      <c r="BD202">
        <v>17236169.466642335</v>
      </c>
      <c r="BE202">
        <v>1727404.5003291506</v>
      </c>
      <c r="BF202">
        <v>324648401.79186058</v>
      </c>
      <c r="BG202">
        <v>64661.984325715115</v>
      </c>
      <c r="BH202">
        <v>12152573.334174899</v>
      </c>
      <c r="BI202">
        <v>11.087428041360871</v>
      </c>
      <c r="BJ202">
        <v>36.791195970851916</v>
      </c>
      <c r="BK202">
        <v>25.703767929491043</v>
      </c>
      <c r="BL202">
        <v>22.938743430177578</v>
      </c>
      <c r="BM202">
        <v>23.438307473427436</v>
      </c>
      <c r="BN202">
        <f t="shared" si="19"/>
        <v>0.49956404324985826</v>
      </c>
      <c r="BO202">
        <v>0.24887143611657203</v>
      </c>
      <c r="BP202">
        <v>3.3414632913563697E-2</v>
      </c>
      <c r="BQ202">
        <v>5.9295291557181086E-4</v>
      </c>
      <c r="BR202">
        <v>1.1904761904761904E-2</v>
      </c>
      <c r="BS202">
        <v>0</v>
      </c>
      <c r="BT202">
        <v>0.22222222222222221</v>
      </c>
      <c r="BU202">
        <v>-1.4306416911275073E-2</v>
      </c>
      <c r="BV202">
        <v>0.55597353463568455</v>
      </c>
      <c r="BW202">
        <v>0.11267678555582181</v>
      </c>
      <c r="BX202">
        <v>0.14198356446604518</v>
      </c>
      <c r="BY202">
        <f t="shared" si="20"/>
        <v>0.14030283056495355</v>
      </c>
      <c r="BZ202">
        <v>0</v>
      </c>
      <c r="CA202">
        <f t="shared" si="21"/>
        <v>3.4805121262263755E-3</v>
      </c>
      <c r="CC202">
        <v>0.14030283056495355</v>
      </c>
      <c r="CD202">
        <v>3.4805121262263755E-3</v>
      </c>
    </row>
    <row r="203" spans="1:82" x14ac:dyDescent="0.3">
      <c r="A203">
        <v>0</v>
      </c>
      <c r="B203" t="s">
        <v>146</v>
      </c>
      <c r="C203" t="s">
        <v>185</v>
      </c>
      <c r="D203">
        <v>6079</v>
      </c>
      <c r="E203" s="2">
        <f t="shared" si="18"/>
        <v>0.24405724487005803</v>
      </c>
      <c r="F203" s="2" t="s">
        <v>1932</v>
      </c>
      <c r="G203" s="3">
        <v>135345</v>
      </c>
      <c r="H203" s="1">
        <v>7.3499425634013864</v>
      </c>
      <c r="I203" s="1">
        <f t="shared" si="22"/>
        <v>3.1462980983287601</v>
      </c>
      <c r="J203" s="1">
        <v>1.56098652359</v>
      </c>
      <c r="K203" s="1">
        <v>18.6692323583</v>
      </c>
      <c r="L203" s="2">
        <v>0.10063575133299996</v>
      </c>
      <c r="M203" s="2">
        <v>1.0527167501413841E-2</v>
      </c>
      <c r="N203" s="7">
        <v>9.8282760791299998E-3</v>
      </c>
      <c r="O203" s="2">
        <v>6.6367255122274413E-2</v>
      </c>
      <c r="P203" s="3">
        <v>1609998.8513166099</v>
      </c>
      <c r="Q203" s="3">
        <v>60267.135154746327</v>
      </c>
      <c r="R203" s="3">
        <v>698000.01910603745</v>
      </c>
      <c r="S203" s="3">
        <v>-270.53038856301788</v>
      </c>
      <c r="T203" s="3">
        <v>31573.689262737673</v>
      </c>
      <c r="V203">
        <v>6079</v>
      </c>
      <c r="W203" s="2">
        <v>0.24443526104081459</v>
      </c>
      <c r="X203" s="2">
        <v>0.19717467866261076</v>
      </c>
      <c r="Y203" s="2">
        <v>-8.5376530820956892E-2</v>
      </c>
      <c r="Z203" s="2">
        <v>0.4451549014542483</v>
      </c>
      <c r="AA203" s="2">
        <v>5.3810991791534007E-2</v>
      </c>
      <c r="AB203" s="2">
        <v>0.24840691164385187</v>
      </c>
      <c r="AC203" s="2">
        <v>1.0527167501413841E-2</v>
      </c>
      <c r="AD203" s="2">
        <v>2.0335585117057756E-2</v>
      </c>
      <c r="AE203" s="2">
        <v>6.6367255122274413E-2</v>
      </c>
      <c r="AF203">
        <v>386214.99373828986</v>
      </c>
      <c r="AG203">
        <v>-66.645428837512952</v>
      </c>
      <c r="AH203">
        <v>-12525.802128676229</v>
      </c>
      <c r="AI203">
        <v>39212.300770105598</v>
      </c>
      <c r="AJ203">
        <v>1.1374524893538887</v>
      </c>
      <c r="AK203">
        <v>1084215.0128443274</v>
      </c>
      <c r="AL203">
        <v>-337.17581740053083</v>
      </c>
      <c r="AM203">
        <v>-63371.151555355849</v>
      </c>
      <c r="AN203">
        <v>121631.3394595229</v>
      </c>
      <c r="AO203">
        <v>3.3595852390782603</v>
      </c>
      <c r="AP203">
        <v>698000.01910603745</v>
      </c>
      <c r="AQ203">
        <v>-270.53038856301788</v>
      </c>
      <c r="AR203">
        <v>-50845.349426679619</v>
      </c>
      <c r="AS203">
        <v>82419.038689417299</v>
      </c>
      <c r="AT203">
        <v>2.2221327497243717</v>
      </c>
      <c r="AU203" s="3">
        <v>302583184.11644363</v>
      </c>
      <c r="AV203" s="3">
        <v>11326605.380983025</v>
      </c>
      <c r="AW203">
        <v>509684.72893439006</v>
      </c>
      <c r="AX203">
        <v>95790147.955929264</v>
      </c>
      <c r="AY203">
        <v>19079.043702347662</v>
      </c>
      <c r="AZ203">
        <v>3585715.4734192197</v>
      </c>
      <c r="BA203">
        <v>2119683.5802509999</v>
      </c>
      <c r="BB203">
        <v>398373332.07237291</v>
      </c>
      <c r="BC203">
        <v>79346.178857093997</v>
      </c>
      <c r="BD203">
        <v>14912320.854402246</v>
      </c>
      <c r="BE203">
        <v>1609998.8513166099</v>
      </c>
      <c r="BF203">
        <v>302583184.11644363</v>
      </c>
      <c r="BG203">
        <v>60267.135154746327</v>
      </c>
      <c r="BH203">
        <v>11326605.380983025</v>
      </c>
      <c r="BI203">
        <v>2.7105567499422616</v>
      </c>
      <c r="BJ203">
        <v>10.060499313343648</v>
      </c>
      <c r="BK203">
        <v>7.3499425634013864</v>
      </c>
      <c r="BL203">
        <v>26.112302270599308</v>
      </c>
      <c r="BM203">
        <v>29.258600368928068</v>
      </c>
      <c r="BN203">
        <f t="shared" si="19"/>
        <v>3.1462980983287601</v>
      </c>
      <c r="BO203">
        <v>0.24405724487005803</v>
      </c>
      <c r="BP203">
        <v>8.0108949172905015E-3</v>
      </c>
      <c r="BQ203">
        <v>1.5064852783516164E-3</v>
      </c>
      <c r="BR203">
        <v>0</v>
      </c>
      <c r="BS203">
        <v>0</v>
      </c>
      <c r="BT203">
        <v>0.27777777777777779</v>
      </c>
      <c r="BU203">
        <v>-9.0103066723979941E-2</v>
      </c>
      <c r="BV203">
        <v>0.4451549014542483</v>
      </c>
      <c r="BW203">
        <v>5.5820530904080921E-2</v>
      </c>
      <c r="BX203">
        <v>0.24840691164385187</v>
      </c>
      <c r="BY203">
        <f t="shared" si="20"/>
        <v>0.12697078959554736</v>
      </c>
      <c r="BZ203">
        <v>2.0335585117057756E-2</v>
      </c>
      <c r="CA203">
        <f t="shared" si="21"/>
        <v>6.5160130101250921E-2</v>
      </c>
      <c r="CC203">
        <v>0.12697078959554736</v>
      </c>
      <c r="CD203">
        <v>6.5160130101250921E-2</v>
      </c>
    </row>
    <row r="204" spans="1:82" x14ac:dyDescent="0.3">
      <c r="A204">
        <v>0</v>
      </c>
      <c r="B204" t="s">
        <v>146</v>
      </c>
      <c r="C204" t="s">
        <v>186</v>
      </c>
      <c r="D204">
        <v>6081</v>
      </c>
      <c r="E204" s="2">
        <f t="shared" si="18"/>
        <v>0.23567195154254708</v>
      </c>
      <c r="F204" s="2" t="s">
        <v>1932</v>
      </c>
      <c r="G204" s="3">
        <v>117510</v>
      </c>
      <c r="H204" s="1">
        <v>31.375472250163437</v>
      </c>
      <c r="I204" s="1">
        <f t="shared" si="22"/>
        <v>0.68304121339022572</v>
      </c>
      <c r="J204" s="1">
        <v>1.47994311589</v>
      </c>
      <c r="K204" s="1">
        <v>34.845439110900003</v>
      </c>
      <c r="L204" s="2">
        <v>9.4714565354000024E-2</v>
      </c>
      <c r="M204" s="2">
        <v>1.0465526751860691E-2</v>
      </c>
      <c r="N204" s="7">
        <v>6.4658367878299997E-2</v>
      </c>
      <c r="O204" s="2">
        <v>1.6814437280117805E-2</v>
      </c>
      <c r="P204" s="3">
        <v>1735865.8026766996</v>
      </c>
      <c r="Q204" s="3">
        <v>64978.716509559803</v>
      </c>
      <c r="R204" s="3">
        <v>1765567.4291291174</v>
      </c>
      <c r="S204" s="3">
        <v>-55.612656351073234</v>
      </c>
      <c r="T204" s="3">
        <v>488801.31052816374</v>
      </c>
      <c r="V204">
        <v>6081</v>
      </c>
      <c r="W204" s="2">
        <v>0.44483397015548554</v>
      </c>
      <c r="X204" s="2">
        <v>0.84170027254616919</v>
      </c>
      <c r="Y204" s="2">
        <v>-1.8534699314718565E-2</v>
      </c>
      <c r="Z204" s="2">
        <v>0.42204331809141477</v>
      </c>
      <c r="AA204" s="2">
        <v>0.10043624729623214</v>
      </c>
      <c r="AB204" s="2">
        <v>0.23379119602758724</v>
      </c>
      <c r="AC204" s="2">
        <v>1.0465526751860691E-2</v>
      </c>
      <c r="AD204" s="2">
        <v>0.1337839650547947</v>
      </c>
      <c r="AE204" s="2">
        <v>1.6814437280117805E-2</v>
      </c>
      <c r="AF204">
        <v>1830565.3301407925</v>
      </c>
      <c r="AG204">
        <v>152.12959053263342</v>
      </c>
      <c r="AH204">
        <v>28592.285805140196</v>
      </c>
      <c r="AI204">
        <v>467158.70602964447</v>
      </c>
      <c r="AJ204">
        <v>4.8722498168475816</v>
      </c>
      <c r="AK204">
        <v>3596132.7592699099</v>
      </c>
      <c r="AL204">
        <v>96.516934181560174</v>
      </c>
      <c r="AM204">
        <v>18140.059126518856</v>
      </c>
      <c r="AN204">
        <v>966412.24323642952</v>
      </c>
      <c r="AO204">
        <v>9.7958845422080358</v>
      </c>
      <c r="AP204">
        <v>1765567.4291291174</v>
      </c>
      <c r="AQ204">
        <v>-55.612656351073241</v>
      </c>
      <c r="AR204">
        <v>-10452.22667862134</v>
      </c>
      <c r="AS204">
        <v>499253.53720678505</v>
      </c>
      <c r="AT204">
        <v>4.9236347253604542</v>
      </c>
      <c r="AU204" s="3">
        <v>326238618.95505893</v>
      </c>
      <c r="AV204" s="3">
        <v>12212099.980806669</v>
      </c>
      <c r="AW204">
        <v>1032367.1586038002</v>
      </c>
      <c r="AX204">
        <v>194023083.7879982</v>
      </c>
      <c r="AY204">
        <v>38644.630725057206</v>
      </c>
      <c r="AZ204">
        <v>7262871.8984672511</v>
      </c>
      <c r="BA204">
        <v>2768232.9612804996</v>
      </c>
      <c r="BB204">
        <v>520261702.74305707</v>
      </c>
      <c r="BC204">
        <v>103623.34723461702</v>
      </c>
      <c r="BD204">
        <v>19474971.879273921</v>
      </c>
      <c r="BE204">
        <v>1735865.8026766996</v>
      </c>
      <c r="BF204">
        <v>326238618.95505893</v>
      </c>
      <c r="BG204">
        <v>64978.716509559803</v>
      </c>
      <c r="BH204">
        <v>12212099.980806669</v>
      </c>
      <c r="BI204">
        <v>19.224741053532018</v>
      </c>
      <c r="BJ204">
        <v>50.600213303695455</v>
      </c>
      <c r="BK204">
        <v>31.375472250163437</v>
      </c>
      <c r="BL204">
        <v>36.387963257572686</v>
      </c>
      <c r="BM204">
        <v>37.071004470962912</v>
      </c>
      <c r="BN204">
        <f t="shared" si="19"/>
        <v>0.68304121339022572</v>
      </c>
      <c r="BO204">
        <v>0.23567195154254708</v>
      </c>
      <c r="BP204">
        <v>5.4865485072640156E-2</v>
      </c>
      <c r="BQ204">
        <v>5.8055164050549262E-4</v>
      </c>
      <c r="BR204">
        <v>5.9523809523809521E-3</v>
      </c>
      <c r="BS204">
        <v>0</v>
      </c>
      <c r="BT204">
        <v>0.22222222222222221</v>
      </c>
      <c r="BU204">
        <v>-1.956080005833475E-2</v>
      </c>
      <c r="BV204">
        <v>0.42204331809141477</v>
      </c>
      <c r="BW204">
        <v>0.1041869785230624</v>
      </c>
      <c r="BX204">
        <v>0.23379119602758724</v>
      </c>
      <c r="BY204">
        <f t="shared" si="20"/>
        <v>4.5170308461603775E-2</v>
      </c>
      <c r="BZ204">
        <v>0.1337839650547947</v>
      </c>
      <c r="CA204">
        <f t="shared" si="21"/>
        <v>1.6959737747170918E-2</v>
      </c>
      <c r="CC204">
        <v>4.5170308461603775E-2</v>
      </c>
      <c r="CD204">
        <v>1.6959737747170918E-2</v>
      </c>
    </row>
    <row r="205" spans="1:82" x14ac:dyDescent="0.3">
      <c r="A205">
        <v>0</v>
      </c>
      <c r="B205" t="s">
        <v>146</v>
      </c>
      <c r="C205" t="s">
        <v>187</v>
      </c>
      <c r="D205">
        <v>6083</v>
      </c>
      <c r="E205" s="2">
        <f t="shared" si="18"/>
        <v>0.27235782826748378</v>
      </c>
      <c r="F205" s="2" t="s">
        <v>1932</v>
      </c>
      <c r="G205" s="3">
        <v>118247</v>
      </c>
      <c r="H205" s="1">
        <v>10.554264945694536</v>
      </c>
      <c r="I205" s="1">
        <f t="shared" si="22"/>
        <v>0.79892733162090934</v>
      </c>
      <c r="J205" s="1">
        <v>1.48464667158</v>
      </c>
      <c r="K205" s="1">
        <v>22.8841256292</v>
      </c>
      <c r="L205" s="2">
        <v>9.748913779399998E-2</v>
      </c>
      <c r="M205" s="2">
        <v>2.0704674222090491E-2</v>
      </c>
      <c r="N205" s="7">
        <v>9.2150874165699993E-3</v>
      </c>
      <c r="O205" s="2">
        <v>2.8133032116644797E-2</v>
      </c>
      <c r="P205" s="3">
        <v>1996580.0569598598</v>
      </c>
      <c r="Q205" s="3">
        <v>74738.040987836837</v>
      </c>
      <c r="R205" s="3">
        <v>274906.02419837238</v>
      </c>
      <c r="S205" s="3">
        <v>-1439.1681334310081</v>
      </c>
      <c r="T205" s="3">
        <v>50022.251994803097</v>
      </c>
      <c r="V205">
        <v>6083</v>
      </c>
      <c r="W205" s="2">
        <v>0.27074565632611636</v>
      </c>
      <c r="X205" s="2">
        <v>0.28313606279724746</v>
      </c>
      <c r="Y205" s="2">
        <v>-2.1679332924006398E-2</v>
      </c>
      <c r="Z205" s="2">
        <v>0.42338465630159428</v>
      </c>
      <c r="AA205" s="2">
        <v>6.5959728432103876E-2</v>
      </c>
      <c r="AB205" s="2">
        <v>0.24063988510500986</v>
      </c>
      <c r="AC205" s="2">
        <v>2.0704674222090491E-2</v>
      </c>
      <c r="AD205" s="2">
        <v>1.9066842751671587E-2</v>
      </c>
      <c r="AE205" s="2">
        <v>2.8133032116644797E-2</v>
      </c>
      <c r="AF205">
        <v>379567.24300934374</v>
      </c>
      <c r="AG205">
        <v>-69.236522802194372</v>
      </c>
      <c r="AH205">
        <v>-13012.790221701121</v>
      </c>
      <c r="AI205">
        <v>92038.652209351698</v>
      </c>
      <c r="AJ205">
        <v>1.1220194969249708</v>
      </c>
      <c r="AK205">
        <v>654473.26720771613</v>
      </c>
      <c r="AL205">
        <v>-1508.4046562332026</v>
      </c>
      <c r="AM205">
        <v>-283499.98767381418</v>
      </c>
      <c r="AN205">
        <v>412548.10165626783</v>
      </c>
      <c r="AO205">
        <v>3.4750007005421062</v>
      </c>
      <c r="AP205">
        <v>274906.02419837238</v>
      </c>
      <c r="AQ205">
        <v>-1439.1681334310083</v>
      </c>
      <c r="AR205">
        <v>-270487.19745211303</v>
      </c>
      <c r="AS205">
        <v>320509.44944691611</v>
      </c>
      <c r="AT205">
        <v>2.3529812036171354</v>
      </c>
      <c r="AU205" s="3">
        <v>375237255.90503603</v>
      </c>
      <c r="AV205" s="3">
        <v>14046267.423254056</v>
      </c>
      <c r="AW205">
        <v>509932.77469064004</v>
      </c>
      <c r="AX205">
        <v>95836765.675358891</v>
      </c>
      <c r="AY205">
        <v>19088.328806560163</v>
      </c>
      <c r="AZ205">
        <v>3587460.5159049169</v>
      </c>
      <c r="BA205">
        <v>2506512.8316504997</v>
      </c>
      <c r="BB205">
        <v>471074021.58039492</v>
      </c>
      <c r="BC205">
        <v>93826.369794397004</v>
      </c>
      <c r="BD205">
        <v>17633727.939158972</v>
      </c>
      <c r="BE205">
        <v>1996580.0569598598</v>
      </c>
      <c r="BF205">
        <v>375237255.90503603</v>
      </c>
      <c r="BG205">
        <v>74738.040987836837</v>
      </c>
      <c r="BH205">
        <v>14046267.423254056</v>
      </c>
      <c r="BI205">
        <v>2.8089448158708605</v>
      </c>
      <c r="BJ205">
        <v>13.363209761565397</v>
      </c>
      <c r="BK205">
        <v>10.554264945694536</v>
      </c>
      <c r="BL205">
        <v>24.05540520956556</v>
      </c>
      <c r="BM205">
        <v>24.854332541186469</v>
      </c>
      <c r="BN205">
        <f t="shared" si="19"/>
        <v>0.79892733162090934</v>
      </c>
      <c r="BO205">
        <v>0.27235782826748378</v>
      </c>
      <c r="BP205">
        <v>9.2643274309664129E-3</v>
      </c>
      <c r="BQ205">
        <v>2.4250023841821599E-3</v>
      </c>
      <c r="BR205">
        <v>0</v>
      </c>
      <c r="BS205">
        <v>0</v>
      </c>
      <c r="BT205">
        <v>0.3888888888888889</v>
      </c>
      <c r="BU205">
        <v>-2.2879523941767378E-2</v>
      </c>
      <c r="BV205">
        <v>0.42338465630159428</v>
      </c>
      <c r="BW205">
        <v>6.8422954805087005E-2</v>
      </c>
      <c r="BX205">
        <v>0.24063988510500986</v>
      </c>
      <c r="BY205">
        <f t="shared" si="20"/>
        <v>0.19769862270264238</v>
      </c>
      <c r="BZ205">
        <v>1.9066842751671587E-2</v>
      </c>
      <c r="CA205">
        <f t="shared" si="21"/>
        <v>2.8852480920054813E-2</v>
      </c>
      <c r="CC205">
        <v>0.19769862270264238</v>
      </c>
      <c r="CD205">
        <v>2.8852480920054813E-2</v>
      </c>
    </row>
    <row r="206" spans="1:82" x14ac:dyDescent="0.3">
      <c r="A206">
        <v>0</v>
      </c>
      <c r="B206" t="s">
        <v>146</v>
      </c>
      <c r="C206" t="s">
        <v>188</v>
      </c>
      <c r="D206">
        <v>6085</v>
      </c>
      <c r="E206" s="2">
        <f t="shared" si="18"/>
        <v>0.24899171085616439</v>
      </c>
      <c r="F206" s="2" t="s">
        <v>1932</v>
      </c>
      <c r="G206" s="3">
        <v>482353</v>
      </c>
      <c r="H206" s="1">
        <v>34.228645436190611</v>
      </c>
      <c r="I206" s="1">
        <f t="shared" si="22"/>
        <v>0.29036333350837396</v>
      </c>
      <c r="J206" s="1">
        <v>1.6270450915800001</v>
      </c>
      <c r="K206" s="1">
        <v>42.650725294399997</v>
      </c>
      <c r="L206" s="2">
        <v>8.1238802526999998E-2</v>
      </c>
      <c r="M206" s="2">
        <v>3.6277262122890348E-2</v>
      </c>
      <c r="N206" s="7">
        <v>2.8982670972E-2</v>
      </c>
      <c r="O206" s="2">
        <v>1.9436373134547325E-2</v>
      </c>
      <c r="P206" s="3">
        <v>2487070.4649569998</v>
      </c>
      <c r="Q206" s="3">
        <v>93098.583100457981</v>
      </c>
      <c r="R206" s="3">
        <v>3695002.7548163286</v>
      </c>
      <c r="S206" s="3">
        <v>-87.728205726339695</v>
      </c>
      <c r="T206" s="3">
        <v>1278487.8181927854</v>
      </c>
      <c r="V206">
        <v>6085</v>
      </c>
      <c r="W206" s="2">
        <v>0.4634907342627298</v>
      </c>
      <c r="X206" s="2">
        <v>0.91824148375576253</v>
      </c>
      <c r="Y206" s="2">
        <v>-7.8791688892166489E-3</v>
      </c>
      <c r="Z206" s="2">
        <v>0.46399317768495391</v>
      </c>
      <c r="AA206" s="2">
        <v>0.12293370100456114</v>
      </c>
      <c r="AB206" s="2">
        <v>0.20052794135357546</v>
      </c>
      <c r="AC206" s="2">
        <v>3.6277262122890348E-2</v>
      </c>
      <c r="AD206" s="2">
        <v>5.9967746909583862E-2</v>
      </c>
      <c r="AE206" s="2">
        <v>1.9436373134547325E-2</v>
      </c>
      <c r="AF206">
        <v>3773557.3891467559</v>
      </c>
      <c r="AG206">
        <v>236.34507514398183</v>
      </c>
      <c r="AH206">
        <v>44420.325549384012</v>
      </c>
      <c r="AI206">
        <v>1224597.9233244506</v>
      </c>
      <c r="AJ206">
        <v>10.129409581758409</v>
      </c>
      <c r="AK206">
        <v>7468560.1439630846</v>
      </c>
      <c r="AL206">
        <v>148.61686941764211</v>
      </c>
      <c r="AM206">
        <v>27932.080741010759</v>
      </c>
      <c r="AN206">
        <v>2519573.986325609</v>
      </c>
      <c r="AO206">
        <v>20.40187631833826</v>
      </c>
      <c r="AP206">
        <v>3695002.7548163286</v>
      </c>
      <c r="AQ206">
        <v>-87.728205726339723</v>
      </c>
      <c r="AR206">
        <v>-16488.244808373252</v>
      </c>
      <c r="AS206">
        <v>1294976.0630011584</v>
      </c>
      <c r="AT206">
        <v>10.272466736579851</v>
      </c>
      <c r="AU206" s="3">
        <v>467420023.18401855</v>
      </c>
      <c r="AV206" s="3">
        <v>17496947.707900073</v>
      </c>
      <c r="AW206">
        <v>1812108.1994784002</v>
      </c>
      <c r="AX206">
        <v>340567615.00997055</v>
      </c>
      <c r="AY206">
        <v>67832.700429369608</v>
      </c>
      <c r="AZ206">
        <v>12748477.718695724</v>
      </c>
      <c r="BA206">
        <v>4299178.6644353997</v>
      </c>
      <c r="BB206">
        <v>807987638.19398904</v>
      </c>
      <c r="BC206">
        <v>160931.2835298276</v>
      </c>
      <c r="BD206">
        <v>30245425.4265958</v>
      </c>
      <c r="BE206">
        <v>2487070.4649569998</v>
      </c>
      <c r="BF206">
        <v>467420023.18401855</v>
      </c>
      <c r="BG206">
        <v>93098.583100457981</v>
      </c>
      <c r="BH206">
        <v>17496947.707900073</v>
      </c>
      <c r="BI206">
        <v>25.398613287287226</v>
      </c>
      <c r="BJ206">
        <v>59.627258723477837</v>
      </c>
      <c r="BK206">
        <v>34.228645436190611</v>
      </c>
      <c r="BL206">
        <v>27.46973562394097</v>
      </c>
      <c r="BM206">
        <v>27.760098957449344</v>
      </c>
      <c r="BN206">
        <f t="shared" si="19"/>
        <v>0.29036333350837396</v>
      </c>
      <c r="BO206">
        <v>0.24899171085616439</v>
      </c>
      <c r="BP206">
        <v>7.6581826687831187E-2</v>
      </c>
      <c r="BQ206">
        <v>4.8784880792430031E-4</v>
      </c>
      <c r="BR206">
        <v>2.976190476190476E-2</v>
      </c>
      <c r="BS206">
        <v>0</v>
      </c>
      <c r="BT206">
        <v>0.27777777777777779</v>
      </c>
      <c r="BU206">
        <v>-8.3153680915356472E-3</v>
      </c>
      <c r="BV206">
        <v>0.46399317768495391</v>
      </c>
      <c r="BW206">
        <v>0.12752458610431652</v>
      </c>
      <c r="BX206">
        <v>0.20052794135357546</v>
      </c>
      <c r="BY206">
        <f t="shared" si="20"/>
        <v>5.6034928354538834E-2</v>
      </c>
      <c r="BZ206">
        <v>5.9967746909583862E-2</v>
      </c>
      <c r="CA206">
        <f t="shared" si="21"/>
        <v>2.3220381216259078E-2</v>
      </c>
      <c r="CC206">
        <v>5.6034928354538834E-2</v>
      </c>
      <c r="CD206">
        <v>2.3220381216259078E-2</v>
      </c>
    </row>
    <row r="207" spans="1:82" x14ac:dyDescent="0.3">
      <c r="A207">
        <v>0</v>
      </c>
      <c r="B207" t="s">
        <v>146</v>
      </c>
      <c r="C207" t="s">
        <v>85</v>
      </c>
      <c r="D207">
        <v>6087</v>
      </c>
      <c r="E207" s="2">
        <f t="shared" si="18"/>
        <v>0.28075259460101082</v>
      </c>
      <c r="F207" s="2" t="s">
        <v>1932</v>
      </c>
      <c r="G207" s="3">
        <v>89109</v>
      </c>
      <c r="H207" s="1">
        <v>30.545401836679424</v>
      </c>
      <c r="I207" s="1">
        <f t="shared" si="22"/>
        <v>9.2653160276964073</v>
      </c>
      <c r="J207" s="1">
        <v>1.3645244921499999</v>
      </c>
      <c r="K207" s="1">
        <v>67.639968790699996</v>
      </c>
      <c r="L207" s="2">
        <v>0.16359448091000006</v>
      </c>
      <c r="M207" s="2">
        <v>2.4483045709757723E-2</v>
      </c>
      <c r="N207" s="7">
        <v>4.1056958271499999E-3</v>
      </c>
      <c r="O207" s="2">
        <v>0.155959541424777</v>
      </c>
      <c r="P207" s="3">
        <v>2247452.29254237</v>
      </c>
      <c r="Q207" s="3">
        <v>84128.94888572779</v>
      </c>
      <c r="R207" s="3">
        <v>1051284.3142128736</v>
      </c>
      <c r="S207" s="3">
        <v>2.5878965235424172</v>
      </c>
      <c r="T207" s="3">
        <v>201467.55752753845</v>
      </c>
      <c r="V207">
        <v>6087</v>
      </c>
      <c r="W207" s="2">
        <v>0.44594644068706202</v>
      </c>
      <c r="X207" s="2">
        <v>0.81943222546495387</v>
      </c>
      <c r="Y207" s="2">
        <v>-0.25141945063142951</v>
      </c>
      <c r="Z207" s="2">
        <v>0.38912876995117751</v>
      </c>
      <c r="AA207" s="2">
        <v>0.1949610854651877</v>
      </c>
      <c r="AB207" s="2">
        <v>0.40381275269026978</v>
      </c>
      <c r="AC207" s="2">
        <v>2.4483045709757723E-2</v>
      </c>
      <c r="AD207" s="2">
        <v>8.495053078031601E-3</v>
      </c>
      <c r="AE207" s="2">
        <v>0.155959541424777</v>
      </c>
      <c r="AF207">
        <v>490456.73393781902</v>
      </c>
      <c r="AG207">
        <v>-12.760309437037815</v>
      </c>
      <c r="AH207">
        <v>-2398.2606743922665</v>
      </c>
      <c r="AI207">
        <v>96104.15733840855</v>
      </c>
      <c r="AJ207">
        <v>1.3647546214325579</v>
      </c>
      <c r="AK207">
        <v>1541741.0481506926</v>
      </c>
      <c r="AL207">
        <v>-10.1724129134954</v>
      </c>
      <c r="AM207">
        <v>-1911.8735305355885</v>
      </c>
      <c r="AN207">
        <v>297085.32772209035</v>
      </c>
      <c r="AO207">
        <v>4.256878158390121</v>
      </c>
      <c r="AP207">
        <v>1051284.3142128736</v>
      </c>
      <c r="AQ207">
        <v>2.5878965235424154</v>
      </c>
      <c r="AR207">
        <v>486.38714385667799</v>
      </c>
      <c r="AS207">
        <v>200981.17038368181</v>
      </c>
      <c r="AT207">
        <v>2.8921235369575631</v>
      </c>
      <c r="AU207" s="3">
        <v>422386183.86041301</v>
      </c>
      <c r="AV207" s="3">
        <v>15811194.653583681</v>
      </c>
      <c r="AW207">
        <v>756078.25489453005</v>
      </c>
      <c r="AX207">
        <v>142097347.22487798</v>
      </c>
      <c r="AY207">
        <v>28302.299928990818</v>
      </c>
      <c r="AZ207">
        <v>5319134.2486545341</v>
      </c>
      <c r="BA207">
        <v>3003530.5474369</v>
      </c>
      <c r="BB207">
        <v>564483531.08529103</v>
      </c>
      <c r="BC207">
        <v>112431.24881471861</v>
      </c>
      <c r="BD207">
        <v>21130328.902238216</v>
      </c>
      <c r="BE207">
        <v>2247452.29254237</v>
      </c>
      <c r="BF207">
        <v>422386183.86041301</v>
      </c>
      <c r="BG207">
        <v>84128.94888572779</v>
      </c>
      <c r="BH207">
        <v>15811194.653583681</v>
      </c>
      <c r="BI207">
        <v>13.136835092912294</v>
      </c>
      <c r="BJ207">
        <v>43.682236929591717</v>
      </c>
      <c r="BK207">
        <v>30.545401836679424</v>
      </c>
      <c r="BL207">
        <v>47.592817215251607</v>
      </c>
      <c r="BM207">
        <v>56.858133242948014</v>
      </c>
      <c r="BN207">
        <f t="shared" si="19"/>
        <v>9.2653160276964073</v>
      </c>
      <c r="BO207">
        <v>0.28075259460101082</v>
      </c>
      <c r="BP207">
        <v>4.4662738981214305E-2</v>
      </c>
      <c r="BQ207">
        <v>6.5088810885811639E-4</v>
      </c>
      <c r="BR207">
        <v>1.1904761904761904E-2</v>
      </c>
      <c r="BS207">
        <v>0</v>
      </c>
      <c r="BT207">
        <v>0.3888888888888889</v>
      </c>
      <c r="BU207">
        <v>-0.26533829985967766</v>
      </c>
      <c r="BV207">
        <v>0.38912876995117751</v>
      </c>
      <c r="BW207">
        <v>0.20224178990164701</v>
      </c>
      <c r="BX207">
        <v>0.40381275269026978</v>
      </c>
      <c r="BY207">
        <f t="shared" si="20"/>
        <v>9.9784661414626996E-2</v>
      </c>
      <c r="BZ207">
        <v>8.495053078031601E-3</v>
      </c>
      <c r="CA207">
        <f t="shared" si="21"/>
        <v>9.2877563569194507E-2</v>
      </c>
      <c r="CC207">
        <v>9.9784661414626996E-2</v>
      </c>
      <c r="CD207">
        <v>9.2877563569194507E-2</v>
      </c>
    </row>
    <row r="208" spans="1:82" x14ac:dyDescent="0.3">
      <c r="A208">
        <v>0</v>
      </c>
      <c r="B208" t="s">
        <v>146</v>
      </c>
      <c r="C208" t="s">
        <v>189</v>
      </c>
      <c r="D208">
        <v>6089</v>
      </c>
      <c r="E208" s="2">
        <f t="shared" si="18"/>
        <v>0.35563766826811899</v>
      </c>
      <c r="F208" s="2" t="s">
        <v>1934</v>
      </c>
      <c r="G208" s="3">
        <v>69809</v>
      </c>
      <c r="H208" s="1">
        <v>4.9660427607178956</v>
      </c>
      <c r="I208" s="1">
        <f t="shared" si="22"/>
        <v>5.8459076300894353</v>
      </c>
      <c r="J208" s="1">
        <v>2.1566627458299998</v>
      </c>
      <c r="K208" s="1">
        <v>-14.710150383</v>
      </c>
      <c r="L208" s="2">
        <v>0.11394102096499992</v>
      </c>
      <c r="M208" s="2">
        <v>-2.5549668519188494E-3</v>
      </c>
      <c r="N208" s="7">
        <v>0</v>
      </c>
      <c r="O208" s="2">
        <v>0.33416923081362815</v>
      </c>
      <c r="P208" s="3">
        <v>1666048.0707894398</v>
      </c>
      <c r="Q208" s="3">
        <v>62365.227263647364</v>
      </c>
      <c r="R208" s="3">
        <v>6246662.0554523263</v>
      </c>
      <c r="S208" s="3">
        <v>2150.0932812917836</v>
      </c>
      <c r="T208" s="3">
        <v>989042.08330002998</v>
      </c>
      <c r="V208">
        <v>6089</v>
      </c>
      <c r="W208" s="2">
        <v>0.31816444311918457</v>
      </c>
      <c r="X208" s="2">
        <v>0.13322252209766849</v>
      </c>
      <c r="Y208" s="2">
        <v>-0.15863192150225999</v>
      </c>
      <c r="Z208" s="2">
        <v>0.6150270854882558</v>
      </c>
      <c r="AA208" s="2">
        <v>4.2399589137896571E-2</v>
      </c>
      <c r="AB208" s="2">
        <v>0.2812493249422563</v>
      </c>
      <c r="AC208" s="2">
        <v>-2.5549668519188494E-3</v>
      </c>
      <c r="AD208" s="2">
        <v>0</v>
      </c>
      <c r="AE208" s="2">
        <v>0.33416923081362815</v>
      </c>
      <c r="AF208">
        <v>3765939.3895057887</v>
      </c>
      <c r="AG208">
        <v>1291.5430904482705</v>
      </c>
      <c r="AH208">
        <v>242741.52742052838</v>
      </c>
      <c r="AI208">
        <v>353192.85205764405</v>
      </c>
      <c r="AJ208">
        <v>8.9382781731239209</v>
      </c>
      <c r="AK208">
        <v>10012601.444958115</v>
      </c>
      <c r="AL208">
        <v>3441.6363717400545</v>
      </c>
      <c r="AM208">
        <v>646844.90659329423</v>
      </c>
      <c r="AN208">
        <v>938131.55618490814</v>
      </c>
      <c r="AO208">
        <v>23.755809447126651</v>
      </c>
      <c r="AP208">
        <v>6246662.0554523263</v>
      </c>
      <c r="AQ208">
        <v>2150.093281291784</v>
      </c>
      <c r="AR208">
        <v>404103.37917276588</v>
      </c>
      <c r="AS208">
        <v>584938.70412726409</v>
      </c>
      <c r="AT208">
        <v>14.817531274002731</v>
      </c>
      <c r="AU208" s="3">
        <v>313117074.42416734</v>
      </c>
      <c r="AV208" s="3">
        <v>11720920.811929885</v>
      </c>
      <c r="AW208">
        <v>551460.47362696007</v>
      </c>
      <c r="AX208">
        <v>103641481.41345087</v>
      </c>
      <c r="AY208">
        <v>20642.836402894241</v>
      </c>
      <c r="AZ208">
        <v>3879614.6735599437</v>
      </c>
      <c r="BA208">
        <v>2217508.5444163997</v>
      </c>
      <c r="BB208">
        <v>416758555.83761817</v>
      </c>
      <c r="BC208">
        <v>83008.06366654161</v>
      </c>
      <c r="BD208">
        <v>15600535.48548983</v>
      </c>
      <c r="BE208">
        <v>1666048.0707894398</v>
      </c>
      <c r="BF208">
        <v>313117074.42416734</v>
      </c>
      <c r="BG208">
        <v>62365.227263647364</v>
      </c>
      <c r="BH208">
        <v>11720920.811929885</v>
      </c>
      <c r="BI208">
        <v>2.0242105400062429</v>
      </c>
      <c r="BJ208">
        <v>6.9902533007241381</v>
      </c>
      <c r="BK208">
        <v>4.9660427607178956</v>
      </c>
      <c r="BL208">
        <v>35.552390052690804</v>
      </c>
      <c r="BM208">
        <v>41.398297682780239</v>
      </c>
      <c r="BN208">
        <f t="shared" si="19"/>
        <v>5.8459076300894353</v>
      </c>
      <c r="BO208">
        <v>0.35563766826811899</v>
      </c>
      <c r="BP208">
        <v>8.7175462931262417E-3</v>
      </c>
      <c r="BQ208">
        <v>5.0191473401086482E-6</v>
      </c>
      <c r="BR208">
        <v>0</v>
      </c>
      <c r="BS208">
        <v>0</v>
      </c>
      <c r="BT208">
        <v>0.61111111111111116</v>
      </c>
      <c r="BU208">
        <v>-0.1674139540483976</v>
      </c>
      <c r="BV208">
        <v>0.6150270854882558</v>
      </c>
      <c r="BW208">
        <v>4.3982976284125078E-2</v>
      </c>
      <c r="BX208">
        <v>0.2812493249422563</v>
      </c>
      <c r="BY208">
        <f t="shared" si="20"/>
        <v>4.0550818902699043E-2</v>
      </c>
      <c r="BZ208">
        <v>0</v>
      </c>
      <c r="CA208">
        <f t="shared" si="21"/>
        <v>0.27815599827048537</v>
      </c>
      <c r="CC208">
        <v>4.0550818902699043E-2</v>
      </c>
      <c r="CD208">
        <v>0.27815599827048537</v>
      </c>
    </row>
    <row r="209" spans="1:82" x14ac:dyDescent="0.3">
      <c r="A209" s="28">
        <v>0</v>
      </c>
      <c r="B209" s="28" t="s">
        <v>146</v>
      </c>
      <c r="C209" s="28" t="s">
        <v>190</v>
      </c>
      <c r="D209" s="28">
        <v>6091</v>
      </c>
      <c r="E209" s="2">
        <f t="shared" si="18"/>
        <v>0.30817294392715205</v>
      </c>
      <c r="F209" s="2" t="s">
        <v>1933</v>
      </c>
      <c r="G209" s="25">
        <v>3</v>
      </c>
      <c r="H209" s="30">
        <v>0.37451047500362222</v>
      </c>
      <c r="I209" s="1">
        <f t="shared" si="22"/>
        <v>1.268654989093271</v>
      </c>
      <c r="J209" s="30">
        <v>2.3503943223200001</v>
      </c>
      <c r="K209" s="30">
        <v>30.751766889500001</v>
      </c>
      <c r="L209" s="29">
        <v>8.327637803900001E-2</v>
      </c>
      <c r="M209" s="29">
        <v>0</v>
      </c>
      <c r="N209" s="31">
        <v>0</v>
      </c>
      <c r="O209" s="29">
        <v>1.7062883880924135E-3</v>
      </c>
      <c r="P209" s="25">
        <v>18487.529133360746</v>
      </c>
      <c r="Q209" s="25">
        <v>692</v>
      </c>
      <c r="R209" s="25"/>
      <c r="S209" s="25"/>
      <c r="T209" s="25"/>
      <c r="U209" s="28"/>
      <c r="V209" s="28">
        <v>6091</v>
      </c>
      <c r="W209" s="29">
        <v>0.24070266086658987</v>
      </c>
      <c r="X209" s="29">
        <v>1.004687886029515E-2</v>
      </c>
      <c r="Y209" s="29">
        <v>-3.4425651477530343E-2</v>
      </c>
      <c r="Z209" s="29">
        <v>0.67027455850464268</v>
      </c>
      <c r="AA209" s="29">
        <v>8.8636910393927654E-2</v>
      </c>
      <c r="AB209" s="29">
        <v>0.2055574446212784</v>
      </c>
      <c r="AC209" s="29">
        <v>0</v>
      </c>
      <c r="AD209" s="29">
        <v>0</v>
      </c>
      <c r="AE209" s="29">
        <v>1.7062883880924135E-3</v>
      </c>
      <c r="AF209">
        <v>141.05786130000001</v>
      </c>
      <c r="AG209">
        <v>5.6306239938365026E-2</v>
      </c>
      <c r="AH209">
        <v>142.27695685454108</v>
      </c>
      <c r="AI209">
        <v>0.2571570003789464</v>
      </c>
      <c r="AJ209">
        <v>3.2600031547308408E-4</v>
      </c>
      <c r="AK209">
        <v>73410.538220000002</v>
      </c>
      <c r="AL209">
        <v>29.303374812037237</v>
      </c>
      <c r="AM209">
        <v>5507.4786223209312</v>
      </c>
      <c r="AN209">
        <v>133.8318448657013</v>
      </c>
      <c r="AO209">
        <v>0.16965987152360443</v>
      </c>
      <c r="AP209">
        <v>73269.480358700006</v>
      </c>
      <c r="AQ209">
        <v>29.247068572098872</v>
      </c>
      <c r="AR209">
        <v>5365.2016654663903</v>
      </c>
      <c r="AS209">
        <v>133.57468786532235</v>
      </c>
      <c r="AT209">
        <v>0.16933387120813134</v>
      </c>
      <c r="AU209" s="3">
        <v>3474546.2253238186</v>
      </c>
      <c r="AV209" s="3">
        <v>130054.48</v>
      </c>
      <c r="AW209">
        <v>35.592054240251002</v>
      </c>
      <c r="AX209">
        <v>6689.1706739127731</v>
      </c>
      <c r="AY209">
        <v>1.3323184308970941</v>
      </c>
      <c r="AZ209">
        <v>250.39592590279986</v>
      </c>
      <c r="BA209">
        <v>18523.121187600998</v>
      </c>
      <c r="BB209">
        <v>3481235.3959977315</v>
      </c>
      <c r="BC209">
        <v>693.37654942299389</v>
      </c>
      <c r="BD209">
        <v>130313.18869855747</v>
      </c>
      <c r="BE209">
        <v>18487.529133360746</v>
      </c>
      <c r="BF209">
        <v>3474546.2253238186</v>
      </c>
      <c r="BG209">
        <v>692.0442309920968</v>
      </c>
      <c r="BH209">
        <v>130062.79277265468</v>
      </c>
      <c r="BI209">
        <v>7.5843268801546336E-4</v>
      </c>
      <c r="BJ209">
        <v>0.37526890769163768</v>
      </c>
      <c r="BK209">
        <v>0.37451047500362222</v>
      </c>
      <c r="BL209">
        <v>24.488653745435009</v>
      </c>
      <c r="BM209">
        <v>25.75730873452828</v>
      </c>
      <c r="BN209">
        <f t="shared" si="19"/>
        <v>1.268654989093271</v>
      </c>
      <c r="BO209">
        <v>0.30817294392715205</v>
      </c>
      <c r="BP209">
        <v>2.8303645492020085E-6</v>
      </c>
      <c r="BQ209">
        <v>9.536794677569228E-5</v>
      </c>
      <c r="BR209">
        <v>0</v>
      </c>
      <c r="BS209">
        <v>3.4482758620689655E-2</v>
      </c>
      <c r="BT209">
        <v>0.5</v>
      </c>
      <c r="BU209">
        <v>-3.6331492299696483E-2</v>
      </c>
      <c r="BV209">
        <v>0.67027455850464268</v>
      </c>
      <c r="BW209">
        <v>9.1947002483327447E-2</v>
      </c>
      <c r="BX209">
        <v>0.2055574446212784</v>
      </c>
      <c r="BY209">
        <f t="shared" si="20"/>
        <v>0</v>
      </c>
      <c r="BZ209">
        <v>0</v>
      </c>
      <c r="CA209">
        <f t="shared" si="21"/>
        <v>1.9836422634286598E-3</v>
      </c>
      <c r="CC209">
        <v>0</v>
      </c>
      <c r="CD209">
        <v>1.9836422634286598E-3</v>
      </c>
    </row>
    <row r="210" spans="1:82" x14ac:dyDescent="0.3">
      <c r="A210">
        <v>0</v>
      </c>
      <c r="B210" t="s">
        <v>146</v>
      </c>
      <c r="C210" t="s">
        <v>191</v>
      </c>
      <c r="D210">
        <v>6093</v>
      </c>
      <c r="E210" s="2">
        <f t="shared" si="18"/>
        <v>0.45702812974162205</v>
      </c>
      <c r="F210" s="2" t="s">
        <v>1936</v>
      </c>
      <c r="G210" s="3">
        <v>4347</v>
      </c>
      <c r="H210" s="1">
        <v>0.37334272973146998</v>
      </c>
      <c r="I210" s="1">
        <f t="shared" si="22"/>
        <v>-0.36805434518976909</v>
      </c>
      <c r="J210" s="1">
        <v>2.32659513708</v>
      </c>
      <c r="K210" s="1">
        <v>-51.108757311700003</v>
      </c>
      <c r="L210" s="2">
        <v>0.16252439314</v>
      </c>
      <c r="M210" s="2">
        <v>0</v>
      </c>
      <c r="N210" s="7">
        <v>0</v>
      </c>
      <c r="O210" s="2">
        <v>1.7062883880924135E-3</v>
      </c>
      <c r="P210" s="3">
        <v>188650.20267097003</v>
      </c>
      <c r="Q210" s="3">
        <v>7061.7486789161794</v>
      </c>
      <c r="R210" s="3">
        <v>1395355.6965390814</v>
      </c>
      <c r="S210" s="3">
        <v>494.45950345943783</v>
      </c>
      <c r="T210" s="3">
        <v>208195.30453862561</v>
      </c>
      <c r="V210">
        <v>6093</v>
      </c>
      <c r="W210" s="2">
        <v>0.41822367817075745</v>
      </c>
      <c r="X210" s="2">
        <v>1.0015552112254571E-2</v>
      </c>
      <c r="Y210" s="2">
        <v>9.9873572572709169E-3</v>
      </c>
      <c r="Z210" s="2">
        <v>0.66348761716972426</v>
      </c>
      <c r="AA210" s="2">
        <v>0.14731258722336796</v>
      </c>
      <c r="AB210" s="2">
        <v>0.40117137331353125</v>
      </c>
      <c r="AC210" s="2">
        <v>0</v>
      </c>
      <c r="AD210" s="2">
        <v>0</v>
      </c>
      <c r="AE210" s="2">
        <v>1.7062883880924135E-3</v>
      </c>
      <c r="AF210">
        <v>798071.50547942077</v>
      </c>
      <c r="AG210">
        <v>281.96688358672588</v>
      </c>
      <c r="AH210">
        <v>52994.803278373118</v>
      </c>
      <c r="AI210">
        <v>66012.383220973134</v>
      </c>
      <c r="AJ210">
        <v>1.8850191031858432</v>
      </c>
      <c r="AK210">
        <v>2193427.2020185022</v>
      </c>
      <c r="AL210">
        <v>776.42638704616377</v>
      </c>
      <c r="AM210">
        <v>145926.93694468477</v>
      </c>
      <c r="AN210">
        <v>181275.55409328715</v>
      </c>
      <c r="AO210">
        <v>5.179178494751369</v>
      </c>
      <c r="AP210">
        <v>1395355.6965390814</v>
      </c>
      <c r="AQ210">
        <v>494.45950345943788</v>
      </c>
      <c r="AR210">
        <v>92932.133666311653</v>
      </c>
      <c r="AS210">
        <v>115263.17087231402</v>
      </c>
      <c r="AT210">
        <v>3.2941593915655258</v>
      </c>
      <c r="AU210" s="3">
        <v>35454919.089982107</v>
      </c>
      <c r="AV210" s="3">
        <v>1327185.0467155068</v>
      </c>
      <c r="AW210">
        <v>99119.48676900001</v>
      </c>
      <c r="AX210">
        <v>18628516.343365863</v>
      </c>
      <c r="AY210">
        <v>3710.3427127859995</v>
      </c>
      <c r="AZ210">
        <v>697321.80944100069</v>
      </c>
      <c r="BA210">
        <v>287769.68943997007</v>
      </c>
      <c r="BB210">
        <v>54083435.433347978</v>
      </c>
      <c r="BC210">
        <v>10772.091391702179</v>
      </c>
      <c r="BD210">
        <v>2024506.8561565075</v>
      </c>
      <c r="BE210">
        <v>188650.20267097003</v>
      </c>
      <c r="BF210">
        <v>35454919.089982107</v>
      </c>
      <c r="BG210">
        <v>7061.7486789161794</v>
      </c>
      <c r="BH210">
        <v>1327185.0467155068</v>
      </c>
      <c r="BI210">
        <v>0.1934550897269309</v>
      </c>
      <c r="BJ210">
        <v>0.56679781945840091</v>
      </c>
      <c r="BK210">
        <v>0.37334272973146998</v>
      </c>
      <c r="BL210">
        <v>40.528498929229357</v>
      </c>
      <c r="BM210">
        <v>40.160444584039588</v>
      </c>
      <c r="BN210">
        <f t="shared" si="19"/>
        <v>-0.36805434518976909</v>
      </c>
      <c r="BO210">
        <v>0.45702812974162205</v>
      </c>
      <c r="BP210">
        <v>1.0706657695707781E-3</v>
      </c>
      <c r="BQ210">
        <v>2.1461833298792214E-7</v>
      </c>
      <c r="BR210">
        <v>5.9523809523809521E-3</v>
      </c>
      <c r="BS210">
        <v>6.8965517241379309E-2</v>
      </c>
      <c r="BT210">
        <v>0.61111111111111116</v>
      </c>
      <c r="BU210">
        <v>1.0540268018564366E-2</v>
      </c>
      <c r="BV210">
        <v>0.66348761716972426</v>
      </c>
      <c r="BW210">
        <v>0.15281388716117009</v>
      </c>
      <c r="BX210">
        <v>0.40117137331353125</v>
      </c>
      <c r="BY210">
        <f t="shared" si="20"/>
        <v>4.7218879244371632E-2</v>
      </c>
      <c r="BZ210">
        <v>0</v>
      </c>
      <c r="CA210">
        <f t="shared" si="21"/>
        <v>0.24266768973903652</v>
      </c>
      <c r="CC210">
        <v>4.7218879244371632E-2</v>
      </c>
      <c r="CD210">
        <v>0.24266768973903652</v>
      </c>
    </row>
    <row r="211" spans="1:82" x14ac:dyDescent="0.3">
      <c r="A211">
        <v>0</v>
      </c>
      <c r="B211" t="s">
        <v>146</v>
      </c>
      <c r="C211" t="s">
        <v>192</v>
      </c>
      <c r="D211">
        <v>6095</v>
      </c>
      <c r="E211" s="2">
        <f t="shared" si="18"/>
        <v>0.23049080651777087</v>
      </c>
      <c r="F211" s="2" t="s">
        <v>1932</v>
      </c>
      <c r="G211" s="3">
        <v>238668</v>
      </c>
      <c r="H211" s="1">
        <v>27.271112561302598</v>
      </c>
      <c r="I211" s="1">
        <f t="shared" si="22"/>
        <v>-1.531401661531028</v>
      </c>
      <c r="J211" s="1">
        <v>1.9696824185799999</v>
      </c>
      <c r="K211" s="1">
        <v>34.095961049400003</v>
      </c>
      <c r="L211" s="2">
        <v>7.6996944030999992E-2</v>
      </c>
      <c r="M211" s="2">
        <v>-1.7337442134128837E-3</v>
      </c>
      <c r="N211" s="7">
        <v>2.6195324946199999E-2</v>
      </c>
      <c r="O211" s="2">
        <v>0.40614152781085144</v>
      </c>
      <c r="P211" s="3">
        <v>1029355.8186615</v>
      </c>
      <c r="Q211" s="3">
        <v>38531.907146931</v>
      </c>
      <c r="R211" s="3">
        <v>2217417.9344333308</v>
      </c>
      <c r="S211" s="3">
        <v>-575.96768321395405</v>
      </c>
      <c r="T211" s="3">
        <v>861273.73801337217</v>
      </c>
      <c r="V211">
        <v>6095</v>
      </c>
      <c r="W211" s="2">
        <v>0.43724209676857173</v>
      </c>
      <c r="X211" s="2">
        <v>0.73159386072240185</v>
      </c>
      <c r="Y211" s="2">
        <v>4.1555427066627119E-2</v>
      </c>
      <c r="Z211" s="2">
        <v>0.56170490243735394</v>
      </c>
      <c r="AA211" s="2">
        <v>9.8276000048713091E-2</v>
      </c>
      <c r="AB211" s="2">
        <v>0.1900574380317995</v>
      </c>
      <c r="AC211" s="2">
        <v>-1.7337442134128837E-3</v>
      </c>
      <c r="AD211" s="2">
        <v>5.4200477868504369E-2</v>
      </c>
      <c r="AE211" s="2">
        <v>0.40614152781085144</v>
      </c>
      <c r="AF211">
        <v>1593520.7751399993</v>
      </c>
      <c r="AG211">
        <v>-82.409409566053952</v>
      </c>
      <c r="AH211">
        <v>-15488.593528029141</v>
      </c>
      <c r="AI211">
        <v>593385.09021032765</v>
      </c>
      <c r="AJ211">
        <v>4.4795741526754806</v>
      </c>
      <c r="AK211">
        <v>3810938.7095733304</v>
      </c>
      <c r="AL211">
        <v>-658.37709278000796</v>
      </c>
      <c r="AM211">
        <v>-123739.93736797206</v>
      </c>
      <c r="AN211">
        <v>1562910.1720636426</v>
      </c>
      <c r="AO211">
        <v>11.22454390052904</v>
      </c>
      <c r="AP211">
        <v>2217417.9344333308</v>
      </c>
      <c r="AQ211">
        <v>-575.96768321395405</v>
      </c>
      <c r="AR211">
        <v>-108251.34383994291</v>
      </c>
      <c r="AS211">
        <v>969525.081853315</v>
      </c>
      <c r="AT211">
        <v>6.7449697478535597</v>
      </c>
      <c r="AU211" s="3">
        <v>193457132.55924231</v>
      </c>
      <c r="AV211" s="3">
        <v>7241686.6291942121</v>
      </c>
      <c r="AW211">
        <v>530697.72167560004</v>
      </c>
      <c r="AX211">
        <v>99739329.811712265</v>
      </c>
      <c r="AY211">
        <v>19865.623688106396</v>
      </c>
      <c r="AZ211">
        <v>3733545.3159427159</v>
      </c>
      <c r="BA211">
        <v>1560053.5403371002</v>
      </c>
      <c r="BB211">
        <v>293196462.37095457</v>
      </c>
      <c r="BC211">
        <v>58397.530835037396</v>
      </c>
      <c r="BD211">
        <v>10975231.945136929</v>
      </c>
      <c r="BE211">
        <v>1029355.8186615</v>
      </c>
      <c r="BF211">
        <v>193457132.55924231</v>
      </c>
      <c r="BG211">
        <v>38531.907146931</v>
      </c>
      <c r="BH211">
        <v>7241686.6291942121</v>
      </c>
      <c r="BI211">
        <v>12.697292737173097</v>
      </c>
      <c r="BJ211">
        <v>39.968405298475695</v>
      </c>
      <c r="BK211">
        <v>27.271112561302598</v>
      </c>
      <c r="BL211">
        <v>23.157568669230688</v>
      </c>
      <c r="BM211">
        <v>21.62616700769966</v>
      </c>
      <c r="BN211">
        <f t="shared" si="19"/>
        <v>-1.531401661531028</v>
      </c>
      <c r="BO211">
        <v>0.23049080651777087</v>
      </c>
      <c r="BP211">
        <v>3.5440151214251307E-2</v>
      </c>
      <c r="BQ211">
        <v>3.6704016750891007E-4</v>
      </c>
      <c r="BR211">
        <v>0</v>
      </c>
      <c r="BS211">
        <v>0</v>
      </c>
      <c r="BT211">
        <v>0.1111111111111111</v>
      </c>
      <c r="BU211">
        <v>4.3855979877888182E-2</v>
      </c>
      <c r="BV211">
        <v>0.56170490243735394</v>
      </c>
      <c r="BW211">
        <v>0.10194605814181856</v>
      </c>
      <c r="BX211">
        <v>0.1900574380317995</v>
      </c>
      <c r="BY211">
        <f t="shared" si="20"/>
        <v>4.5658930351267168E-2</v>
      </c>
      <c r="BZ211">
        <v>5.4200477868504369E-2</v>
      </c>
      <c r="CA211">
        <f t="shared" si="21"/>
        <v>3.0613049109342746E-2</v>
      </c>
      <c r="CC211">
        <v>4.5658930351267168E-2</v>
      </c>
      <c r="CD211">
        <v>3.0613049109342746E-2</v>
      </c>
    </row>
    <row r="212" spans="1:82" x14ac:dyDescent="0.3">
      <c r="A212">
        <v>0</v>
      </c>
      <c r="B212" t="s">
        <v>146</v>
      </c>
      <c r="C212" t="s">
        <v>193</v>
      </c>
      <c r="D212">
        <v>6097</v>
      </c>
      <c r="E212" s="2">
        <f t="shared" si="18"/>
        <v>0.32893062767735592</v>
      </c>
      <c r="F212" s="2" t="s">
        <v>1933</v>
      </c>
      <c r="G212" s="3">
        <v>192072</v>
      </c>
      <c r="H212" s="1">
        <v>23.521245984122491</v>
      </c>
      <c r="I212" s="1">
        <f t="shared" si="22"/>
        <v>3.6870897958006985</v>
      </c>
      <c r="J212" s="1">
        <v>1.88501370503</v>
      </c>
      <c r="K212" s="1">
        <v>27.1207492178</v>
      </c>
      <c r="L212" s="2">
        <v>0.12346113208000009</v>
      </c>
      <c r="M212" s="2">
        <v>8.6839682608867413E-3</v>
      </c>
      <c r="N212" s="7">
        <v>3.6263101435199999E-3</v>
      </c>
      <c r="O212" s="2">
        <v>2.47234937957557E-2</v>
      </c>
      <c r="P212" s="3">
        <v>2969956.8113495</v>
      </c>
      <c r="Q212" s="3">
        <v>111174.482147603</v>
      </c>
      <c r="R212" s="3">
        <v>1950373.0492912924</v>
      </c>
      <c r="S212" s="3">
        <v>-538.58671819595941</v>
      </c>
      <c r="T212" s="3">
        <v>838480.15641340869</v>
      </c>
      <c r="V212">
        <v>6097</v>
      </c>
      <c r="W212" s="2">
        <v>0.41931243426344028</v>
      </c>
      <c r="X212" s="2">
        <v>0.63099732802773223</v>
      </c>
      <c r="Y212" s="2">
        <v>-0.10005121121804179</v>
      </c>
      <c r="Z212" s="2">
        <v>0.5375594711559063</v>
      </c>
      <c r="AA212" s="2">
        <v>7.8171099139513783E-2</v>
      </c>
      <c r="AB212" s="2">
        <v>0.30474854236011273</v>
      </c>
      <c r="AC212" s="2">
        <v>8.6839682608867413E-3</v>
      </c>
      <c r="AD212" s="2">
        <v>7.5031610824396614E-3</v>
      </c>
      <c r="AE212" s="2">
        <v>2.47234937957557E-2</v>
      </c>
      <c r="AF212">
        <v>1001500.7343460449</v>
      </c>
      <c r="AG212">
        <v>-56.183967478438369</v>
      </c>
      <c r="AH212">
        <v>-10559.602837198301</v>
      </c>
      <c r="AI212">
        <v>407664.88828490296</v>
      </c>
      <c r="AJ212">
        <v>2.8202056730548208</v>
      </c>
      <c r="AK212">
        <v>2951873.7836373374</v>
      </c>
      <c r="AL212">
        <v>-594.77068567439778</v>
      </c>
      <c r="AM212">
        <v>-111785.30997014449</v>
      </c>
      <c r="AN212">
        <v>1347370.7518312577</v>
      </c>
      <c r="AO212">
        <v>8.7883423803102527</v>
      </c>
      <c r="AP212">
        <v>1950373.0492912924</v>
      </c>
      <c r="AQ212">
        <v>-538.58671819595941</v>
      </c>
      <c r="AR212">
        <v>-101225.70713294619</v>
      </c>
      <c r="AS212">
        <v>939705.8635463547</v>
      </c>
      <c r="AT212">
        <v>5.9681367072554323</v>
      </c>
      <c r="AU212" s="3">
        <v>558173683.12502503</v>
      </c>
      <c r="AV212" s="3">
        <v>20894132.174820509</v>
      </c>
      <c r="AW212">
        <v>889286.62195360009</v>
      </c>
      <c r="AX212">
        <v>167132527.72995961</v>
      </c>
      <c r="AY212">
        <v>33288.692717238395</v>
      </c>
      <c r="AZ212">
        <v>6256276.9092777837</v>
      </c>
      <c r="BA212">
        <v>3859243.4333031001</v>
      </c>
      <c r="BB212">
        <v>725306210.85498464</v>
      </c>
      <c r="BC212">
        <v>144463.17486484139</v>
      </c>
      <c r="BD212">
        <v>27150409.084098291</v>
      </c>
      <c r="BE212">
        <v>2969956.8113495</v>
      </c>
      <c r="BF212">
        <v>558173683.12502503</v>
      </c>
      <c r="BG212">
        <v>111174.482147603</v>
      </c>
      <c r="BH212">
        <v>20894132.174820509</v>
      </c>
      <c r="BI212">
        <v>8.1757563547558085</v>
      </c>
      <c r="BJ212">
        <v>31.697002338878299</v>
      </c>
      <c r="BK212">
        <v>23.521245984122491</v>
      </c>
      <c r="BL212">
        <v>30.890244105666962</v>
      </c>
      <c r="BM212">
        <v>34.577333901467661</v>
      </c>
      <c r="BN212">
        <f t="shared" si="19"/>
        <v>3.6870897958006985</v>
      </c>
      <c r="BO212">
        <v>0.32893062767735592</v>
      </c>
      <c r="BP212">
        <v>3.256589967732363E-2</v>
      </c>
      <c r="BQ212">
        <v>6.1862261135146166E-5</v>
      </c>
      <c r="BR212">
        <v>5.9523809523809521E-2</v>
      </c>
      <c r="BS212">
        <v>0</v>
      </c>
      <c r="BT212">
        <v>0.44444444444444442</v>
      </c>
      <c r="BU212">
        <v>-0.10559015309604719</v>
      </c>
      <c r="BV212">
        <v>0.5375594711559063</v>
      </c>
      <c r="BW212">
        <v>8.1090351804474881E-2</v>
      </c>
      <c r="BX212">
        <v>0.30474854236011273</v>
      </c>
      <c r="BY212">
        <f t="shared" si="20"/>
        <v>0.12017692171741227</v>
      </c>
      <c r="BZ212">
        <v>7.5031610824396614E-3</v>
      </c>
      <c r="CA212">
        <f t="shared" si="21"/>
        <v>0.12111401706827465</v>
      </c>
      <c r="CC212">
        <v>0.12017692171741227</v>
      </c>
      <c r="CD212">
        <v>0.12111401706827465</v>
      </c>
    </row>
    <row r="213" spans="1:82" x14ac:dyDescent="0.3">
      <c r="A213">
        <v>0</v>
      </c>
      <c r="B213" t="s">
        <v>146</v>
      </c>
      <c r="C213" t="s">
        <v>194</v>
      </c>
      <c r="D213">
        <v>6099</v>
      </c>
      <c r="E213" s="2">
        <f t="shared" si="18"/>
        <v>0.21245614097655241</v>
      </c>
      <c r="F213" s="2" t="s">
        <v>1931</v>
      </c>
      <c r="G213" s="3">
        <v>252275</v>
      </c>
      <c r="H213" s="1">
        <v>20.085281370950195</v>
      </c>
      <c r="I213" s="1">
        <f t="shared" si="22"/>
        <v>2.327022992278188</v>
      </c>
      <c r="J213" s="1">
        <v>1.8810551090200001</v>
      </c>
      <c r="K213" s="1">
        <v>30.142047423400001</v>
      </c>
      <c r="L213" s="2">
        <v>5.3818908127999998E-2</v>
      </c>
      <c r="M213" s="2">
        <v>2.3194508409720729E-2</v>
      </c>
      <c r="N213" s="7">
        <v>0</v>
      </c>
      <c r="O213" s="2">
        <v>0.15851934373631146</v>
      </c>
      <c r="P213" s="3">
        <v>1645625.5323972302</v>
      </c>
      <c r="Q213" s="3">
        <v>61600.749773194621</v>
      </c>
      <c r="R213" s="3">
        <v>17641357.351660162</v>
      </c>
      <c r="S213" s="3">
        <v>5533.6779585024697</v>
      </c>
      <c r="T213" s="3">
        <v>5131098.8483938519</v>
      </c>
      <c r="V213">
        <v>6099</v>
      </c>
      <c r="W213" s="2">
        <v>0.31710042883760492</v>
      </c>
      <c r="X213" s="2">
        <v>0.53882174806172711</v>
      </c>
      <c r="Y213" s="2">
        <v>-6.3145049837090947E-2</v>
      </c>
      <c r="Z213" s="2">
        <v>0.53643057709429975</v>
      </c>
      <c r="AA213" s="2">
        <v>8.6879494311907599E-2</v>
      </c>
      <c r="AB213" s="2">
        <v>0.13284532165793836</v>
      </c>
      <c r="AC213" s="2">
        <v>2.3194508409720729E-2</v>
      </c>
      <c r="AD213" s="2">
        <v>0</v>
      </c>
      <c r="AE213" s="2">
        <v>0.15851934373631146</v>
      </c>
      <c r="AF213">
        <v>7012953.3720633583</v>
      </c>
      <c r="AG213">
        <v>2330.9634068927335</v>
      </c>
      <c r="AH213">
        <v>438097.35961199296</v>
      </c>
      <c r="AI213">
        <v>1589630.2849067161</v>
      </c>
      <c r="AJ213">
        <v>16.727145524553237</v>
      </c>
      <c r="AK213">
        <v>24654310.72372352</v>
      </c>
      <c r="AL213">
        <v>7864.6413653952031</v>
      </c>
      <c r="AM213">
        <v>1478135.0090209511</v>
      </c>
      <c r="AN213">
        <v>5680691.4838916101</v>
      </c>
      <c r="AO213">
        <v>59.170828359930383</v>
      </c>
      <c r="AP213">
        <v>17641357.351660162</v>
      </c>
      <c r="AQ213">
        <v>5533.6779585024697</v>
      </c>
      <c r="AR213">
        <v>1040037.6494089582</v>
      </c>
      <c r="AS213">
        <v>4091061.198984894</v>
      </c>
      <c r="AT213">
        <v>42.443682835377146</v>
      </c>
      <c r="AU213" s="3">
        <v>309278862.55873543</v>
      </c>
      <c r="AV213" s="3">
        <v>11577244.912374197</v>
      </c>
      <c r="AW213">
        <v>571216.59338937013</v>
      </c>
      <c r="AX213">
        <v>107354446.56159823</v>
      </c>
      <c r="AY213">
        <v>21382.36782484578</v>
      </c>
      <c r="AZ213">
        <v>4018602.209001516</v>
      </c>
      <c r="BA213">
        <v>2216842.1257866002</v>
      </c>
      <c r="BB213">
        <v>416633309.12033361</v>
      </c>
      <c r="BC213">
        <v>82983.117598040408</v>
      </c>
      <c r="BD213">
        <v>15595847.121375713</v>
      </c>
      <c r="BE213">
        <v>1645625.5323972302</v>
      </c>
      <c r="BF213">
        <v>309278862.55873543</v>
      </c>
      <c r="BG213">
        <v>61600.749773194621</v>
      </c>
      <c r="BH213">
        <v>11577244.912374197</v>
      </c>
      <c r="BI213">
        <v>7.9176282538815093</v>
      </c>
      <c r="BJ213">
        <v>28.002909624831705</v>
      </c>
      <c r="BK213">
        <v>20.085281370950195</v>
      </c>
      <c r="BL213">
        <v>23.915638079265488</v>
      </c>
      <c r="BM213">
        <v>26.242661071543676</v>
      </c>
      <c r="BN213">
        <f t="shared" si="19"/>
        <v>2.327022992278188</v>
      </c>
      <c r="BO213">
        <v>0.21245614097655241</v>
      </c>
      <c r="BP213">
        <v>2.0370196670733053E-2</v>
      </c>
      <c r="BQ213">
        <v>8.2696472447379608E-4</v>
      </c>
      <c r="BR213">
        <v>4.1666666666666664E-2</v>
      </c>
      <c r="BS213">
        <v>0</v>
      </c>
      <c r="BT213">
        <v>0.22222222222222221</v>
      </c>
      <c r="BU213">
        <v>-6.6640827216229076E-2</v>
      </c>
      <c r="BV213">
        <v>0.53643057709429975</v>
      </c>
      <c r="BW213">
        <v>9.012395675509087E-2</v>
      </c>
      <c r="BX213">
        <v>0.13284532165793836</v>
      </c>
      <c r="BY213">
        <f t="shared" si="20"/>
        <v>3.0565811021355905E-2</v>
      </c>
      <c r="BZ213">
        <v>0</v>
      </c>
      <c r="CA213">
        <f t="shared" si="21"/>
        <v>6.7578216052464378E-3</v>
      </c>
      <c r="CC213">
        <v>3.0565811021355905E-2</v>
      </c>
      <c r="CD213">
        <v>6.7578216052464378E-3</v>
      </c>
    </row>
    <row r="214" spans="1:82" x14ac:dyDescent="0.3">
      <c r="A214">
        <v>0</v>
      </c>
      <c r="B214" t="s">
        <v>146</v>
      </c>
      <c r="C214" t="s">
        <v>195</v>
      </c>
      <c r="D214">
        <v>6101</v>
      </c>
      <c r="E214" s="2">
        <f t="shared" si="18"/>
        <v>0.33233716668550672</v>
      </c>
      <c r="F214" s="2" t="s">
        <v>1933</v>
      </c>
      <c r="G214" s="3">
        <v>34256</v>
      </c>
      <c r="H214" s="1">
        <v>10.82417629525329</v>
      </c>
      <c r="I214" s="1">
        <f t="shared" si="22"/>
        <v>2.6469833567137186</v>
      </c>
      <c r="J214" s="1">
        <v>2.03212685453</v>
      </c>
      <c r="K214" s="1">
        <v>24.567068251599999</v>
      </c>
      <c r="L214" s="2">
        <v>6.7836325548999987E-2</v>
      </c>
      <c r="M214" s="2">
        <v>5.1843592518994938E-3</v>
      </c>
      <c r="N214" s="7">
        <v>0</v>
      </c>
      <c r="O214" s="2">
        <v>3.7012487594202692E-3</v>
      </c>
      <c r="P214" s="3">
        <v>382193.20171639003</v>
      </c>
      <c r="Q214" s="3">
        <v>14306.649550855658</v>
      </c>
      <c r="R214" s="3">
        <v>3265381.8853032757</v>
      </c>
      <c r="S214" s="3">
        <v>1091.6977134143965</v>
      </c>
      <c r="T214" s="3">
        <v>763036.13224007911</v>
      </c>
      <c r="V214">
        <v>6101</v>
      </c>
      <c r="W214" s="2">
        <v>0.27158631778511749</v>
      </c>
      <c r="X214" s="2">
        <v>0.29037689266191108</v>
      </c>
      <c r="Y214" s="2">
        <v>-7.1827350452606339E-2</v>
      </c>
      <c r="Z214" s="2">
        <v>0.57951251724478936</v>
      </c>
      <c r="AA214" s="2">
        <v>7.0810533751869867E-2</v>
      </c>
      <c r="AB214" s="2">
        <v>0.16744558373827448</v>
      </c>
      <c r="AC214" s="2">
        <v>5.1843592518994938E-3</v>
      </c>
      <c r="AD214" s="2">
        <v>0</v>
      </c>
      <c r="AE214" s="2">
        <v>3.7012487594202692E-3</v>
      </c>
      <c r="AF214">
        <v>1715276.9565687841</v>
      </c>
      <c r="AG214">
        <v>580.89801695550489</v>
      </c>
      <c r="AH214">
        <v>109177.98481070729</v>
      </c>
      <c r="AI214">
        <v>291465.71990183304</v>
      </c>
      <c r="AJ214">
        <v>4.0792931170408862</v>
      </c>
      <c r="AK214">
        <v>4980658.8418720597</v>
      </c>
      <c r="AL214">
        <v>1672.5957303699015</v>
      </c>
      <c r="AM214">
        <v>314359.1920004203</v>
      </c>
      <c r="AN214">
        <v>849320.64495219931</v>
      </c>
      <c r="AO214">
        <v>11.86076882430463</v>
      </c>
      <c r="AP214">
        <v>3265381.8853032757</v>
      </c>
      <c r="AQ214">
        <v>1091.6977134143967</v>
      </c>
      <c r="AR214">
        <v>205181.20718971302</v>
      </c>
      <c r="AS214">
        <v>557854.9250503662</v>
      </c>
      <c r="AT214">
        <v>7.7814757072637439</v>
      </c>
      <c r="AU214" s="3">
        <v>71829390.330578342</v>
      </c>
      <c r="AV214" s="3">
        <v>2688791.7165878122</v>
      </c>
      <c r="AW214">
        <v>125417.80881252002</v>
      </c>
      <c r="AX214">
        <v>23571022.988225013</v>
      </c>
      <c r="AY214">
        <v>4694.7685883968797</v>
      </c>
      <c r="AZ214">
        <v>882334.80850330961</v>
      </c>
      <c r="BA214">
        <v>507611.01052891003</v>
      </c>
      <c r="BB214">
        <v>95400413.318803355</v>
      </c>
      <c r="BC214">
        <v>19001.418139252539</v>
      </c>
      <c r="BD214">
        <v>3571126.5250911219</v>
      </c>
      <c r="BE214">
        <v>382193.20171639003</v>
      </c>
      <c r="BF214">
        <v>71829390.330578342</v>
      </c>
      <c r="BG214">
        <v>14306.649550855658</v>
      </c>
      <c r="BH214">
        <v>2688791.7165878122</v>
      </c>
      <c r="BI214">
        <v>4.0590494410576365</v>
      </c>
      <c r="BJ214">
        <v>14.883225736310926</v>
      </c>
      <c r="BK214">
        <v>10.82417629525329</v>
      </c>
      <c r="BL214">
        <v>25.495367165428796</v>
      </c>
      <c r="BM214">
        <v>28.142350522142515</v>
      </c>
      <c r="BN214">
        <f t="shared" si="19"/>
        <v>2.6469833567137186</v>
      </c>
      <c r="BO214">
        <v>0.33233716668550672</v>
      </c>
      <c r="BP214">
        <v>1.6335562008618642E-2</v>
      </c>
      <c r="BQ214">
        <v>1.9152025426896451E-4</v>
      </c>
      <c r="BR214">
        <v>5.9523809523809521E-3</v>
      </c>
      <c r="BS214">
        <v>0</v>
      </c>
      <c r="BT214">
        <v>0.33333333333333331</v>
      </c>
      <c r="BU214">
        <v>-7.5803789263937479E-2</v>
      </c>
      <c r="BV214">
        <v>0.57951251724478936</v>
      </c>
      <c r="BW214">
        <v>7.3454910530985337E-2</v>
      </c>
      <c r="BX214">
        <v>0.16744558373827448</v>
      </c>
      <c r="BY214">
        <f t="shared" si="20"/>
        <v>0.48734038501950128</v>
      </c>
      <c r="BZ214">
        <v>0</v>
      </c>
      <c r="CA214">
        <f t="shared" si="21"/>
        <v>1.6047048922788916E-2</v>
      </c>
      <c r="CC214">
        <v>0.48734038501950128</v>
      </c>
      <c r="CD214">
        <v>1.6047048922788916E-2</v>
      </c>
    </row>
    <row r="215" spans="1:82" x14ac:dyDescent="0.3">
      <c r="A215">
        <v>0</v>
      </c>
      <c r="B215" t="s">
        <v>146</v>
      </c>
      <c r="C215" t="s">
        <v>196</v>
      </c>
      <c r="D215">
        <v>6103</v>
      </c>
      <c r="E215" s="2">
        <f t="shared" si="18"/>
        <v>0.32530330196771345</v>
      </c>
      <c r="F215" s="2" t="s">
        <v>1933</v>
      </c>
      <c r="G215" s="3">
        <v>17358</v>
      </c>
      <c r="H215" s="1">
        <v>0.37499922059813351</v>
      </c>
      <c r="I215" s="1">
        <f t="shared" si="22"/>
        <v>-7.3461870361693826E-2</v>
      </c>
      <c r="J215" s="1">
        <v>1.9254753234299999</v>
      </c>
      <c r="K215" s="1">
        <v>12.5572512528</v>
      </c>
      <c r="L215" s="2">
        <v>6.8750643361999986E-2</v>
      </c>
      <c r="M215" s="2">
        <v>1.4927709867056389E-2</v>
      </c>
      <c r="N215" s="7">
        <v>0</v>
      </c>
      <c r="O215" s="2">
        <v>1.1388915036620218E-2</v>
      </c>
      <c r="P215" s="3">
        <v>56920.889101159977</v>
      </c>
      <c r="Q215" s="3">
        <v>2130.7213441690392</v>
      </c>
      <c r="R215" s="3">
        <v>677881.09499206697</v>
      </c>
      <c r="S215" s="3">
        <v>228.85791570543921</v>
      </c>
      <c r="T215" s="3">
        <v>167212.74414035067</v>
      </c>
      <c r="V215">
        <v>6103</v>
      </c>
      <c r="W215" s="2">
        <v>0.22095831840630761</v>
      </c>
      <c r="X215" s="2">
        <v>1.0059990290039565E-2</v>
      </c>
      <c r="Y215" s="2">
        <v>1.9934282903555098E-3</v>
      </c>
      <c r="Z215" s="2">
        <v>0.5490981279471947</v>
      </c>
      <c r="AA215" s="2">
        <v>3.6194211476951219E-2</v>
      </c>
      <c r="AB215" s="2">
        <v>0.16970246423233218</v>
      </c>
      <c r="AC215" s="2">
        <v>1.4927709867056389E-2</v>
      </c>
      <c r="AD215" s="2">
        <v>0</v>
      </c>
      <c r="AE215" s="2">
        <v>1.1388915036620218E-2</v>
      </c>
      <c r="AF215">
        <v>1187340.6764058766</v>
      </c>
      <c r="AG215">
        <v>399.12696864817565</v>
      </c>
      <c r="AH215">
        <v>75014.678736546542</v>
      </c>
      <c r="AI215">
        <v>217934.88876505516</v>
      </c>
      <c r="AJ215">
        <v>2.8270524683669058</v>
      </c>
      <c r="AK215">
        <v>1865221.7713979436</v>
      </c>
      <c r="AL215">
        <v>627.9848843536148</v>
      </c>
      <c r="AM215">
        <v>118027.81583701704</v>
      </c>
      <c r="AN215">
        <v>342134.49580493529</v>
      </c>
      <c r="AO215">
        <v>4.4399897907697943</v>
      </c>
      <c r="AP215">
        <v>677881.09499206697</v>
      </c>
      <c r="AQ215">
        <v>228.85791570543915</v>
      </c>
      <c r="AR215">
        <v>43013.1371004705</v>
      </c>
      <c r="AS215">
        <v>124199.60703988012</v>
      </c>
      <c r="AT215">
        <v>1.6129373224028885</v>
      </c>
      <c r="AU215" s="3">
        <v>10697711.897672007</v>
      </c>
      <c r="AV215" s="3">
        <v>400447.76942312921</v>
      </c>
      <c r="AW215">
        <v>85189.763986040009</v>
      </c>
      <c r="AX215">
        <v>16010564.243536359</v>
      </c>
      <c r="AY215">
        <v>3188.9109832277604</v>
      </c>
      <c r="AZ215">
        <v>599323.93018782523</v>
      </c>
      <c r="BA215">
        <v>142110.65308719999</v>
      </c>
      <c r="BB215">
        <v>26708276.141208366</v>
      </c>
      <c r="BC215">
        <v>5319.6323273967992</v>
      </c>
      <c r="BD215">
        <v>999771.69961095438</v>
      </c>
      <c r="BE215">
        <v>56920.889101159977</v>
      </c>
      <c r="BF215">
        <v>10697711.897672007</v>
      </c>
      <c r="BG215">
        <v>2130.7213441690392</v>
      </c>
      <c r="BH215">
        <v>400447.76942312921</v>
      </c>
      <c r="BI215">
        <v>0.55728085887767009</v>
      </c>
      <c r="BJ215">
        <v>0.9322800794758036</v>
      </c>
      <c r="BK215">
        <v>0.37499922059813351</v>
      </c>
      <c r="BL215">
        <v>25.910705810123346</v>
      </c>
      <c r="BM215">
        <v>25.837243939761652</v>
      </c>
      <c r="BN215">
        <f t="shared" si="19"/>
        <v>-7.3461870361693826E-2</v>
      </c>
      <c r="BO215">
        <v>0.32530330196771345</v>
      </c>
      <c r="BP215">
        <v>2.1952977096707056E-3</v>
      </c>
      <c r="BQ215">
        <v>2.6409479942547616E-5</v>
      </c>
      <c r="BR215">
        <v>2.3809523809523808E-2</v>
      </c>
      <c r="BS215">
        <v>0</v>
      </c>
      <c r="BT215">
        <v>0.5</v>
      </c>
      <c r="BU215">
        <v>2.1037866088988817E-3</v>
      </c>
      <c r="BV215">
        <v>0.5490981279471947</v>
      </c>
      <c r="BW215">
        <v>3.7545862527957698E-2</v>
      </c>
      <c r="BX215">
        <v>0.16970246423233218</v>
      </c>
      <c r="BY215">
        <f t="shared" si="20"/>
        <v>0.13782313788814524</v>
      </c>
      <c r="BZ215">
        <v>0</v>
      </c>
      <c r="CA215">
        <f t="shared" si="21"/>
        <v>0.13259011419694741</v>
      </c>
      <c r="CC215">
        <v>0.13782313788814524</v>
      </c>
      <c r="CD215">
        <v>0.13259011419694741</v>
      </c>
    </row>
    <row r="216" spans="1:82" x14ac:dyDescent="0.3">
      <c r="A216">
        <v>1</v>
      </c>
      <c r="B216" t="s">
        <v>146</v>
      </c>
      <c r="C216" t="s">
        <v>197</v>
      </c>
      <c r="D216">
        <v>6105</v>
      </c>
      <c r="E216" s="2">
        <v>0</v>
      </c>
      <c r="F216" s="2" t="s">
        <v>1954</v>
      </c>
      <c r="G216" s="3">
        <v>-999</v>
      </c>
      <c r="H216" s="1">
        <v>0.37530675116124912</v>
      </c>
      <c r="I216" s="1">
        <f t="shared" si="22"/>
        <v>-999</v>
      </c>
      <c r="J216" s="1">
        <v>-999</v>
      </c>
      <c r="K216" s="1">
        <v>-999</v>
      </c>
      <c r="L216" s="2">
        <v>-999</v>
      </c>
      <c r="M216" s="2">
        <v>-999</v>
      </c>
      <c r="N216" s="7">
        <v>-999</v>
      </c>
      <c r="O216" s="2">
        <v>-999</v>
      </c>
      <c r="P216" s="3">
        <v>-999</v>
      </c>
      <c r="Q216" s="3">
        <v>-999</v>
      </c>
      <c r="R216" s="3">
        <v>-999</v>
      </c>
      <c r="S216" s="3">
        <v>-999</v>
      </c>
      <c r="T216" s="3">
        <v>-999</v>
      </c>
      <c r="V216">
        <v>6105</v>
      </c>
      <c r="W216" s="2">
        <v>-999</v>
      </c>
      <c r="X216" s="2">
        <v>1.0068240319130022E-2</v>
      </c>
      <c r="Y216" s="2">
        <v>-999</v>
      </c>
      <c r="Z216" s="2">
        <v>-999</v>
      </c>
      <c r="AA216" s="2">
        <v>-999</v>
      </c>
      <c r="AB216" s="2">
        <v>-999</v>
      </c>
      <c r="AC216" s="2">
        <v>-999</v>
      </c>
      <c r="AD216" s="2">
        <v>-999</v>
      </c>
      <c r="AE216" s="2">
        <v>-999</v>
      </c>
      <c r="AF216" s="2">
        <v>-999</v>
      </c>
      <c r="AG216" s="2">
        <v>-999</v>
      </c>
      <c r="AH216" s="2">
        <v>-999</v>
      </c>
      <c r="AI216" s="2">
        <v>-999</v>
      </c>
      <c r="AJ216" s="2">
        <v>-999</v>
      </c>
      <c r="AK216" s="2">
        <v>-999</v>
      </c>
      <c r="AL216" s="2">
        <v>-999</v>
      </c>
      <c r="AM216" s="2">
        <v>-999</v>
      </c>
      <c r="AN216" s="2">
        <v>-999</v>
      </c>
      <c r="AO216" s="2">
        <v>-999</v>
      </c>
      <c r="AP216" s="2">
        <v>-999</v>
      </c>
      <c r="AQ216" s="2">
        <v>-999</v>
      </c>
      <c r="AR216" s="2">
        <v>-999</v>
      </c>
      <c r="AS216" s="2">
        <v>-999</v>
      </c>
      <c r="AT216" s="2">
        <v>-999</v>
      </c>
      <c r="AU216" s="2">
        <v>-999</v>
      </c>
      <c r="AV216" s="2">
        <v>-999</v>
      </c>
      <c r="AW216" s="2">
        <v>-999</v>
      </c>
      <c r="AX216" s="2">
        <v>-999</v>
      </c>
      <c r="AY216" s="2">
        <v>-999</v>
      </c>
      <c r="AZ216" s="2">
        <v>-999</v>
      </c>
      <c r="BA216" s="2">
        <v>-999</v>
      </c>
      <c r="BB216" s="2">
        <v>-999</v>
      </c>
      <c r="BC216" s="2">
        <v>-999</v>
      </c>
      <c r="BD216" s="2">
        <v>-999</v>
      </c>
      <c r="BE216" s="2">
        <v>-999</v>
      </c>
      <c r="BF216" s="2">
        <v>-999</v>
      </c>
      <c r="BG216" s="2">
        <v>-999</v>
      </c>
      <c r="BH216" s="2">
        <v>-999</v>
      </c>
      <c r="BI216">
        <v>0</v>
      </c>
      <c r="BJ216">
        <v>0.37530675116124912</v>
      </c>
      <c r="BK216">
        <v>0.37530675116124912</v>
      </c>
      <c r="BL216">
        <v>-999</v>
      </c>
      <c r="BM216">
        <v>25.837243939761652</v>
      </c>
      <c r="BN216">
        <f t="shared" si="19"/>
        <v>-999</v>
      </c>
      <c r="BO216" t="s">
        <v>3748</v>
      </c>
      <c r="BP216" t="s">
        <v>3748</v>
      </c>
      <c r="BQ216">
        <v>0</v>
      </c>
      <c r="BR216">
        <v>0</v>
      </c>
      <c r="BS216">
        <v>0</v>
      </c>
      <c r="BT216">
        <v>0.55555555555555558</v>
      </c>
      <c r="BU216" t="s">
        <v>3748</v>
      </c>
      <c r="BY216">
        <f t="shared" si="20"/>
        <v>-999</v>
      </c>
      <c r="CA216">
        <f t="shared" si="21"/>
        <v>-999</v>
      </c>
    </row>
    <row r="217" spans="1:82" x14ac:dyDescent="0.3">
      <c r="A217">
        <v>0</v>
      </c>
      <c r="B217" t="s">
        <v>146</v>
      </c>
      <c r="C217" t="s">
        <v>198</v>
      </c>
      <c r="D217">
        <v>6107</v>
      </c>
      <c r="E217" s="2">
        <f t="shared" ref="E217:E225" si="23">BO217</f>
        <v>0.23060088531832054</v>
      </c>
      <c r="F217" s="2" t="s">
        <v>1932</v>
      </c>
      <c r="G217" s="3">
        <v>192951</v>
      </c>
      <c r="H217" s="1">
        <v>4.9736445630811126</v>
      </c>
      <c r="I217" s="1">
        <f t="shared" si="22"/>
        <v>1.2724130818767314</v>
      </c>
      <c r="J217" s="1">
        <v>1.91023905844</v>
      </c>
      <c r="K217" s="1">
        <v>18.29754093</v>
      </c>
      <c r="L217" s="2">
        <v>4.3212736588000011E-2</v>
      </c>
      <c r="M217" s="2">
        <v>1.5104465877155602E-3</v>
      </c>
      <c r="N217" s="7">
        <v>0</v>
      </c>
      <c r="O217" s="2">
        <v>9.5984143240451777E-2</v>
      </c>
      <c r="P217" s="3">
        <v>1096493.2499494699</v>
      </c>
      <c r="Q217" s="3">
        <v>41045.064620345183</v>
      </c>
      <c r="R217" s="3">
        <v>13107954.227233402</v>
      </c>
      <c r="S217" s="3">
        <v>4100.918139186706</v>
      </c>
      <c r="T217" s="3">
        <v>2944826.0667482899</v>
      </c>
      <c r="V217">
        <v>6107</v>
      </c>
      <c r="W217" s="2">
        <v>0.21004585037716483</v>
      </c>
      <c r="X217" s="2">
        <v>0.13342645334274891</v>
      </c>
      <c r="Y217" s="2">
        <v>-3.4527629393903095E-2</v>
      </c>
      <c r="Z217" s="2">
        <v>0.54475312051909996</v>
      </c>
      <c r="AA217" s="2">
        <v>5.2739652380605163E-2</v>
      </c>
      <c r="AB217" s="2">
        <v>0.10666529833900504</v>
      </c>
      <c r="AC217" s="2">
        <v>1.5104465877155602E-3</v>
      </c>
      <c r="AD217" s="2">
        <v>0</v>
      </c>
      <c r="AE217" s="2">
        <v>9.5984143240451777E-2</v>
      </c>
      <c r="AF217">
        <v>6670953.8604830606</v>
      </c>
      <c r="AG217">
        <v>2208.0072870838794</v>
      </c>
      <c r="AH217">
        <v>414988.13735774852</v>
      </c>
      <c r="AI217">
        <v>1082280.8145325519</v>
      </c>
      <c r="AJ217">
        <v>15.921709311649359</v>
      </c>
      <c r="AK217">
        <v>19778908.087716464</v>
      </c>
      <c r="AL217">
        <v>6308.9254262705854</v>
      </c>
      <c r="AM217">
        <v>1185743.0121232704</v>
      </c>
      <c r="AN217">
        <v>3256352.0065153199</v>
      </c>
      <c r="AO217">
        <v>47.470297845261335</v>
      </c>
      <c r="AP217">
        <v>13107954.227233402</v>
      </c>
      <c r="AQ217">
        <v>4100.918139186706</v>
      </c>
      <c r="AR217">
        <v>770754.87476552185</v>
      </c>
      <c r="AS217">
        <v>2174071.191982768</v>
      </c>
      <c r="AT217">
        <v>31.548588533611976</v>
      </c>
      <c r="AU217" s="3">
        <v>206074941.39550337</v>
      </c>
      <c r="AV217" s="3">
        <v>7714009.4447476733</v>
      </c>
      <c r="AW217">
        <v>470036.93065863004</v>
      </c>
      <c r="AX217">
        <v>88338740.747982934</v>
      </c>
      <c r="AY217">
        <v>17594.906483666222</v>
      </c>
      <c r="AZ217">
        <v>3306786.7245402299</v>
      </c>
      <c r="BA217">
        <v>1566530.1806081</v>
      </c>
      <c r="BB217">
        <v>294413682.14348632</v>
      </c>
      <c r="BC217">
        <v>58639.971104011405</v>
      </c>
      <c r="BD217">
        <v>11020796.169287903</v>
      </c>
      <c r="BE217">
        <v>1096493.2499494699</v>
      </c>
      <c r="BF217">
        <v>206074941.39550337</v>
      </c>
      <c r="BG217">
        <v>41045.064620345183</v>
      </c>
      <c r="BH217">
        <v>7714009.4447476733</v>
      </c>
      <c r="BI217">
        <v>2.3214595035116479</v>
      </c>
      <c r="BJ217">
        <v>7.29510406659276</v>
      </c>
      <c r="BK217">
        <v>4.9736445630811126</v>
      </c>
      <c r="BL217">
        <v>21.009799690815171</v>
      </c>
      <c r="BM217">
        <v>22.282212772691903</v>
      </c>
      <c r="BN217">
        <f t="shared" si="19"/>
        <v>1.2724130818767314</v>
      </c>
      <c r="BO217">
        <v>0.23060088531832054</v>
      </c>
      <c r="BP217">
        <v>6.4826549866526303E-3</v>
      </c>
      <c r="BQ217">
        <v>1.400343918483281E-3</v>
      </c>
      <c r="BR217">
        <v>1.7857142857142856E-2</v>
      </c>
      <c r="BS217">
        <v>0</v>
      </c>
      <c r="BT217">
        <v>0.3888888888888889</v>
      </c>
      <c r="BU217">
        <v>-3.6439115822401759E-2</v>
      </c>
      <c r="BV217">
        <v>0.54475312051909996</v>
      </c>
      <c r="BW217">
        <v>5.4709182967432747E-2</v>
      </c>
      <c r="BX217">
        <v>0.10666529833900504</v>
      </c>
      <c r="BY217">
        <f t="shared" si="20"/>
        <v>2.4327292816029304E-2</v>
      </c>
      <c r="BZ217">
        <v>0</v>
      </c>
      <c r="CA217">
        <f t="shared" si="21"/>
        <v>3.7897047130113388E-2</v>
      </c>
      <c r="CC217">
        <v>2.4327292816029304E-2</v>
      </c>
      <c r="CD217">
        <v>3.7897047130113388E-2</v>
      </c>
    </row>
    <row r="218" spans="1:82" x14ac:dyDescent="0.3">
      <c r="A218">
        <v>0</v>
      </c>
      <c r="B218" t="s">
        <v>146</v>
      </c>
      <c r="C218" t="s">
        <v>199</v>
      </c>
      <c r="D218">
        <v>6109</v>
      </c>
      <c r="E218" s="2">
        <f t="shared" si="23"/>
        <v>0.44572786642685941</v>
      </c>
      <c r="F218" s="2" t="s">
        <v>1936</v>
      </c>
      <c r="G218" s="3">
        <v>20811</v>
      </c>
      <c r="H218" s="1">
        <v>1.8877890353938687</v>
      </c>
      <c r="I218" s="1">
        <f t="shared" si="22"/>
        <v>0.28152661442334903</v>
      </c>
      <c r="J218" s="1">
        <v>2.0396098964</v>
      </c>
      <c r="K218" s="1">
        <v>64.422285491799997</v>
      </c>
      <c r="L218" s="2">
        <v>0.1891606399900001</v>
      </c>
      <c r="M218" s="2">
        <v>2.2822806049859123E-3</v>
      </c>
      <c r="N218" s="7">
        <v>0</v>
      </c>
      <c r="O218" s="2">
        <v>1.6506462142413209E-2</v>
      </c>
      <c r="P218" s="3">
        <v>527099.29932625999</v>
      </c>
      <c r="Q218" s="3">
        <v>19730.923836678441</v>
      </c>
      <c r="R218" s="3">
        <v>1494193.012890849</v>
      </c>
      <c r="S218" s="3">
        <v>541.96827179376896</v>
      </c>
      <c r="T218" s="3">
        <v>131897.00283331575</v>
      </c>
      <c r="V218">
        <v>6109</v>
      </c>
      <c r="W218" s="2">
        <v>0.58209054186740361</v>
      </c>
      <c r="X218" s="2">
        <v>5.0643143565509592E-2</v>
      </c>
      <c r="Y218" s="2">
        <v>-7.6393796525516576E-3</v>
      </c>
      <c r="Z218" s="2">
        <v>0.58164649644055899</v>
      </c>
      <c r="AA218" s="2">
        <v>0.18568664256031453</v>
      </c>
      <c r="AB218" s="2">
        <v>0.46691965590842766</v>
      </c>
      <c r="AC218" s="2">
        <v>2.2822806049859123E-3</v>
      </c>
      <c r="AD218" s="2">
        <v>0</v>
      </c>
      <c r="AE218" s="2">
        <v>1.6506462142413209E-2</v>
      </c>
      <c r="AF218">
        <v>1277752.3753925271</v>
      </c>
      <c r="AG218">
        <v>461.50116289956583</v>
      </c>
      <c r="AH218">
        <v>86737.715541266778</v>
      </c>
      <c r="AI218">
        <v>25735.021068885802</v>
      </c>
      <c r="AJ218">
        <v>3.0068559820116518</v>
      </c>
      <c r="AK218">
        <v>2771945.3882833761</v>
      </c>
      <c r="AL218">
        <v>1003.4694346933347</v>
      </c>
      <c r="AM218">
        <v>188598.97520936048</v>
      </c>
      <c r="AN218">
        <v>55770.764234107824</v>
      </c>
      <c r="AO218">
        <v>6.5205059771970033</v>
      </c>
      <c r="AP218">
        <v>1494193.012890849</v>
      </c>
      <c r="AQ218">
        <v>541.96827179376896</v>
      </c>
      <c r="AR218">
        <v>101861.2596680937</v>
      </c>
      <c r="AS218">
        <v>30035.743165222022</v>
      </c>
      <c r="AT218">
        <v>3.5136499951853515</v>
      </c>
      <c r="AU218" s="3">
        <v>99063042.315377295</v>
      </c>
      <c r="AV218" s="3">
        <v>3708229.825865346</v>
      </c>
      <c r="AW218">
        <v>382666.79540334002</v>
      </c>
      <c r="AX218">
        <v>71918397.528103724</v>
      </c>
      <c r="AY218">
        <v>14324.377597503959</v>
      </c>
      <c r="AZ218">
        <v>2692123.525674894</v>
      </c>
      <c r="BA218">
        <v>909766.09472960001</v>
      </c>
      <c r="BB218">
        <v>170981439.84348103</v>
      </c>
      <c r="BC218">
        <v>34055.301434182402</v>
      </c>
      <c r="BD218">
        <v>6400353.3515402405</v>
      </c>
      <c r="BE218">
        <v>527099.29932625999</v>
      </c>
      <c r="BF218">
        <v>99063042.315377295</v>
      </c>
      <c r="BG218">
        <v>19730.923836678441</v>
      </c>
      <c r="BH218">
        <v>3708229.825865346</v>
      </c>
      <c r="BI218">
        <v>1.3814356945419701</v>
      </c>
      <c r="BJ218">
        <v>3.2692247299358388</v>
      </c>
      <c r="BK218">
        <v>1.8877890353938687</v>
      </c>
      <c r="BL218">
        <v>61.149404299179011</v>
      </c>
      <c r="BM218">
        <v>61.43093091360236</v>
      </c>
      <c r="BN218">
        <f t="shared" si="19"/>
        <v>0.28152661442334903</v>
      </c>
      <c r="BO218">
        <v>0.44572786642685941</v>
      </c>
      <c r="BP218">
        <v>7.4564358573487735E-3</v>
      </c>
      <c r="BQ218">
        <v>4.5511503767471228E-4</v>
      </c>
      <c r="BR218">
        <v>0</v>
      </c>
      <c r="BS218">
        <v>0</v>
      </c>
      <c r="BT218">
        <v>0.3888888888888889</v>
      </c>
      <c r="BU218">
        <v>-8.062303866705204E-3</v>
      </c>
      <c r="BV218">
        <v>0.58164649644055899</v>
      </c>
      <c r="BW218">
        <v>0.19262099850655034</v>
      </c>
      <c r="BX218">
        <v>0.46691965590842766</v>
      </c>
      <c r="BY218">
        <f t="shared" si="20"/>
        <v>2.9998939791943454E-3</v>
      </c>
      <c r="BZ218">
        <v>0</v>
      </c>
      <c r="CA218">
        <f t="shared" si="21"/>
        <v>0.52259323915369571</v>
      </c>
      <c r="CC218">
        <v>2.9998939791943454E-3</v>
      </c>
      <c r="CD218">
        <v>0.52259323915369571</v>
      </c>
    </row>
    <row r="219" spans="1:82" x14ac:dyDescent="0.3">
      <c r="A219">
        <v>0</v>
      </c>
      <c r="B219" t="s">
        <v>146</v>
      </c>
      <c r="C219" t="s">
        <v>200</v>
      </c>
      <c r="D219">
        <v>6111</v>
      </c>
      <c r="E219" s="2">
        <f t="shared" si="23"/>
        <v>0.271351146087427</v>
      </c>
      <c r="F219" s="2" t="s">
        <v>1932</v>
      </c>
      <c r="G219" s="3">
        <v>311747</v>
      </c>
      <c r="H219" s="1">
        <v>27.271430721162357</v>
      </c>
      <c r="I219" s="1">
        <f t="shared" si="22"/>
        <v>9.4626268884525189E-2</v>
      </c>
      <c r="J219" s="1">
        <v>1.6424360007200001</v>
      </c>
      <c r="K219" s="1">
        <v>14.2104641281</v>
      </c>
      <c r="L219" s="2">
        <v>9.492453494400005E-2</v>
      </c>
      <c r="M219" s="2">
        <v>2.8699587263570899E-4</v>
      </c>
      <c r="N219" s="7">
        <v>1.00013301419E-2</v>
      </c>
      <c r="O219" s="2">
        <v>1</v>
      </c>
      <c r="P219" s="3">
        <v>2698170.3685197001</v>
      </c>
      <c r="Q219" s="3">
        <v>101000.69210430181</v>
      </c>
      <c r="R219" s="3">
        <v>3258585.2793391761</v>
      </c>
      <c r="S219" s="3">
        <v>-743.07857821321591</v>
      </c>
      <c r="T219" s="3">
        <v>495306.01465835224</v>
      </c>
      <c r="V219">
        <v>6111</v>
      </c>
      <c r="W219" s="2">
        <v>0.393620269325268</v>
      </c>
      <c r="X219" s="2">
        <v>0.73160239590040776</v>
      </c>
      <c r="Y219" s="2">
        <v>-2.5677358945050762E-3</v>
      </c>
      <c r="Z219" s="2">
        <v>0.468382285814953</v>
      </c>
      <c r="AA219" s="2">
        <v>4.095932569027752E-2</v>
      </c>
      <c r="AB219" s="2">
        <v>0.23430948000420748</v>
      </c>
      <c r="AC219" s="2">
        <v>2.8699587263570899E-4</v>
      </c>
      <c r="AD219" s="2">
        <v>2.0693649501389081E-2</v>
      </c>
      <c r="AE219" s="2">
        <v>1</v>
      </c>
      <c r="AF219">
        <v>1756559.7404014287</v>
      </c>
      <c r="AG219">
        <v>-24.114097549513463</v>
      </c>
      <c r="AH219">
        <v>-4532.1700180401103</v>
      </c>
      <c r="AI219">
        <v>288889.41288552165</v>
      </c>
      <c r="AJ219">
        <v>4.8638995691660414</v>
      </c>
      <c r="AK219">
        <v>5015145.0197406048</v>
      </c>
      <c r="AL219">
        <v>-767.19267576272944</v>
      </c>
      <c r="AM219">
        <v>-144191.48948088934</v>
      </c>
      <c r="AN219">
        <v>923854.74700672319</v>
      </c>
      <c r="AO219">
        <v>14.661319151147303</v>
      </c>
      <c r="AP219">
        <v>3258585.2793391761</v>
      </c>
      <c r="AQ219">
        <v>-743.07857821321602</v>
      </c>
      <c r="AR219">
        <v>-139659.31946284923</v>
      </c>
      <c r="AS219">
        <v>634965.33412120154</v>
      </c>
      <c r="AT219">
        <v>9.7974195819812628</v>
      </c>
      <c r="AU219" s="3">
        <v>507094139.05959243</v>
      </c>
      <c r="AV219" s="3">
        <v>18982070.074082483</v>
      </c>
      <c r="AW219">
        <v>1001533.5183179</v>
      </c>
      <c r="AX219">
        <v>188228209.43266612</v>
      </c>
      <c r="AY219">
        <v>37490.434146032603</v>
      </c>
      <c r="AZ219">
        <v>7045952.1934053674</v>
      </c>
      <c r="BA219">
        <v>3699703.8868376003</v>
      </c>
      <c r="BB219">
        <v>695322348.49225855</v>
      </c>
      <c r="BC219">
        <v>138491.1262503344</v>
      </c>
      <c r="BD219">
        <v>26028022.267487846</v>
      </c>
      <c r="BE219">
        <v>2698170.3685197001</v>
      </c>
      <c r="BF219">
        <v>507094139.05959243</v>
      </c>
      <c r="BG219">
        <v>101000.69210430181</v>
      </c>
      <c r="BH219">
        <v>18982070.074082483</v>
      </c>
      <c r="BI219">
        <v>10.181702027557026</v>
      </c>
      <c r="BJ219">
        <v>37.453132748719383</v>
      </c>
      <c r="BK219">
        <v>27.271430721162357</v>
      </c>
      <c r="BL219">
        <v>22.363926624851384</v>
      </c>
      <c r="BM219">
        <v>22.458552893735909</v>
      </c>
      <c r="BN219">
        <f t="shared" si="19"/>
        <v>9.4626268884525189E-2</v>
      </c>
      <c r="BO219">
        <v>0.271351146087427</v>
      </c>
      <c r="BP219">
        <v>3.3456682083077706E-2</v>
      </c>
      <c r="BQ219">
        <v>2.3298669960856041E-3</v>
      </c>
      <c r="BR219">
        <v>0</v>
      </c>
      <c r="BS219">
        <v>0</v>
      </c>
      <c r="BT219">
        <v>0.3888888888888889</v>
      </c>
      <c r="BU219">
        <v>-2.7098884952040984E-3</v>
      </c>
      <c r="BV219">
        <v>0.468382285814953</v>
      </c>
      <c r="BW219">
        <v>4.2488927064603235E-2</v>
      </c>
      <c r="BX219">
        <v>0.23430948000420748</v>
      </c>
      <c r="BY219">
        <f t="shared" si="20"/>
        <v>9.5748962316094713E-2</v>
      </c>
      <c r="BZ219">
        <v>2.0693649501389081E-2</v>
      </c>
      <c r="CA219">
        <f t="shared" si="21"/>
        <v>3.5835183414177997E-2</v>
      </c>
      <c r="CC219">
        <v>9.5748962316094713E-2</v>
      </c>
      <c r="CD219">
        <v>3.5835183414177997E-2</v>
      </c>
    </row>
    <row r="220" spans="1:82" x14ac:dyDescent="0.3">
      <c r="A220">
        <v>0</v>
      </c>
      <c r="B220" t="s">
        <v>146</v>
      </c>
      <c r="C220" t="s">
        <v>201</v>
      </c>
      <c r="D220">
        <v>6113</v>
      </c>
      <c r="E220" s="2">
        <f t="shared" si="23"/>
        <v>0.26593558258393263</v>
      </c>
      <c r="F220" s="2" t="s">
        <v>1932</v>
      </c>
      <c r="G220" s="3">
        <v>77957</v>
      </c>
      <c r="H220" s="1">
        <v>13.300018369130559</v>
      </c>
      <c r="I220" s="1">
        <f t="shared" si="22"/>
        <v>-2.1361907765934625</v>
      </c>
      <c r="J220" s="1">
        <v>2.0227747594099998</v>
      </c>
      <c r="K220" s="1">
        <v>36.614764340100002</v>
      </c>
      <c r="L220" s="2">
        <v>6.3716581144999951E-2</v>
      </c>
      <c r="M220" s="2">
        <v>1.3368351532354217E-2</v>
      </c>
      <c r="N220" s="7">
        <v>0</v>
      </c>
      <c r="O220" s="2">
        <v>3.336884945412618E-2</v>
      </c>
      <c r="P220" s="3">
        <v>560025.07028461003</v>
      </c>
      <c r="Q220" s="3">
        <v>20963.435205738337</v>
      </c>
      <c r="R220" s="3">
        <v>8782424.3218639512</v>
      </c>
      <c r="S220" s="3">
        <v>2969.511515864112</v>
      </c>
      <c r="T220" s="3">
        <v>2774896.3239384647</v>
      </c>
      <c r="V220">
        <v>6113</v>
      </c>
      <c r="W220" s="2">
        <v>0.32753668514404638</v>
      </c>
      <c r="X220" s="2">
        <v>0.35679555663446422</v>
      </c>
      <c r="Y220" s="2">
        <v>5.796671261828365E-2</v>
      </c>
      <c r="Z220" s="2">
        <v>0.57684553010645079</v>
      </c>
      <c r="AA220" s="2">
        <v>0.10553603627297103</v>
      </c>
      <c r="AB220" s="2">
        <v>0.15727650395694123</v>
      </c>
      <c r="AC220" s="2">
        <v>1.3368351532354217E-2</v>
      </c>
      <c r="AD220" s="2">
        <v>0</v>
      </c>
      <c r="AE220" s="2">
        <v>3.336884945412618E-2</v>
      </c>
      <c r="AF220">
        <v>4058704.3208216089</v>
      </c>
      <c r="AG220">
        <v>1392.530585421038</v>
      </c>
      <c r="AH220">
        <v>261721.81461447265</v>
      </c>
      <c r="AI220">
        <v>1018127.2597650893</v>
      </c>
      <c r="AJ220">
        <v>9.6324956889302218</v>
      </c>
      <c r="AK220">
        <v>12841128.642685561</v>
      </c>
      <c r="AL220">
        <v>4362.0421012851493</v>
      </c>
      <c r="AM220">
        <v>819832.31544454442</v>
      </c>
      <c r="AN220">
        <v>3234913.0828734823</v>
      </c>
      <c r="AO220">
        <v>30.524241430573326</v>
      </c>
      <c r="AP220">
        <v>8782424.3218639512</v>
      </c>
      <c r="AQ220">
        <v>2969.5115158641111</v>
      </c>
      <c r="AR220">
        <v>558110.50083007175</v>
      </c>
      <c r="AS220">
        <v>2216785.8231083928</v>
      </c>
      <c r="AT220">
        <v>20.891745741643106</v>
      </c>
      <c r="AU220" s="3">
        <v>105251111.70928961</v>
      </c>
      <c r="AV220" s="3">
        <v>3939868.0125664631</v>
      </c>
      <c r="AW220">
        <v>223315.12528879</v>
      </c>
      <c r="AX220">
        <v>41969844.646775194</v>
      </c>
      <c r="AY220">
        <v>8359.3617640612611</v>
      </c>
      <c r="AZ220">
        <v>1571058.4499376733</v>
      </c>
      <c r="BA220">
        <v>783340.19557340001</v>
      </c>
      <c r="BB220">
        <v>147220956.3560648</v>
      </c>
      <c r="BC220">
        <v>29322.796969799598</v>
      </c>
      <c r="BD220">
        <v>5510926.4625041364</v>
      </c>
      <c r="BE220">
        <v>560025.07028461003</v>
      </c>
      <c r="BF220">
        <v>105251111.70928961</v>
      </c>
      <c r="BG220">
        <v>20963.435205738337</v>
      </c>
      <c r="BH220">
        <v>3939868.0125664631</v>
      </c>
      <c r="BI220">
        <v>4.6537895876138862</v>
      </c>
      <c r="BJ220">
        <v>17.953807956744445</v>
      </c>
      <c r="BK220">
        <v>13.300018369130559</v>
      </c>
      <c r="BL220">
        <v>23.538820590900638</v>
      </c>
      <c r="BM220">
        <v>21.402629814307176</v>
      </c>
      <c r="BN220">
        <f t="shared" si="19"/>
        <v>-2.1361907765934625</v>
      </c>
      <c r="BO220">
        <v>0.26593558258393263</v>
      </c>
      <c r="BP220">
        <v>1.4986976293552624E-2</v>
      </c>
      <c r="BQ220">
        <v>2.6442756838190271E-4</v>
      </c>
      <c r="BR220">
        <v>0</v>
      </c>
      <c r="BS220">
        <v>0</v>
      </c>
      <c r="BT220">
        <v>0.1111111111111111</v>
      </c>
      <c r="BU220">
        <v>6.117581172006261E-2</v>
      </c>
      <c r="BV220">
        <v>0.57684553010645079</v>
      </c>
      <c r="BW220">
        <v>0.10947721605079984</v>
      </c>
      <c r="BX220">
        <v>0.15727650395694123</v>
      </c>
      <c r="BY220">
        <f t="shared" si="20"/>
        <v>0.2955467065729343</v>
      </c>
      <c r="BZ220">
        <v>0</v>
      </c>
      <c r="CA220">
        <f t="shared" si="21"/>
        <v>3.0517995476042909E-3</v>
      </c>
      <c r="CC220">
        <v>0.2955467065729343</v>
      </c>
      <c r="CD220">
        <v>3.0517995476042909E-3</v>
      </c>
    </row>
    <row r="221" spans="1:82" x14ac:dyDescent="0.3">
      <c r="A221">
        <v>0</v>
      </c>
      <c r="B221" t="s">
        <v>146</v>
      </c>
      <c r="C221" t="s">
        <v>202</v>
      </c>
      <c r="D221">
        <v>6115</v>
      </c>
      <c r="E221" s="2">
        <f t="shared" si="23"/>
        <v>0.40451800694270629</v>
      </c>
      <c r="F221" s="2" t="s">
        <v>1935</v>
      </c>
      <c r="G221" s="3">
        <v>22056</v>
      </c>
      <c r="H221" s="1">
        <v>7.3696606767362756</v>
      </c>
      <c r="I221" s="1">
        <f t="shared" si="22"/>
        <v>-1.5814610937810762</v>
      </c>
      <c r="J221" s="1">
        <v>2.0302493203599998</v>
      </c>
      <c r="K221" s="1">
        <v>27.0277646959</v>
      </c>
      <c r="L221" s="2">
        <v>6.8980853344000059E-2</v>
      </c>
      <c r="M221" s="2">
        <v>2.5097234731793074E-2</v>
      </c>
      <c r="N221" s="7">
        <v>0</v>
      </c>
      <c r="O221" s="2">
        <v>2.0340272268207947E-3</v>
      </c>
      <c r="P221" s="3">
        <v>186731.68388393999</v>
      </c>
      <c r="Q221" s="3">
        <v>6989.93270778036</v>
      </c>
      <c r="R221" s="3">
        <v>2266767.2482360518</v>
      </c>
      <c r="S221" s="3">
        <v>727.85053928424986</v>
      </c>
      <c r="T221" s="3">
        <v>647943.686963988</v>
      </c>
      <c r="V221">
        <v>6115</v>
      </c>
      <c r="W221" s="2">
        <v>0.28174572534529757</v>
      </c>
      <c r="X221" s="2">
        <v>0.19770365050519348</v>
      </c>
      <c r="Y221" s="2">
        <v>4.2913817316631103E-2</v>
      </c>
      <c r="Z221" s="2">
        <v>0.57897709075276482</v>
      </c>
      <c r="AA221" s="2">
        <v>7.7903086548065367E-2</v>
      </c>
      <c r="AB221" s="2">
        <v>0.17027070911450135</v>
      </c>
      <c r="AC221" s="2">
        <v>2.5097234731793074E-2</v>
      </c>
      <c r="AD221" s="2">
        <v>0</v>
      </c>
      <c r="AE221" s="2">
        <v>2.0340272268207947E-3</v>
      </c>
      <c r="AF221">
        <v>1075039.7126351029</v>
      </c>
      <c r="AG221">
        <v>364.14734606282894</v>
      </c>
      <c r="AH221">
        <v>68440.36690927828</v>
      </c>
      <c r="AI221">
        <v>237215.38824827969</v>
      </c>
      <c r="AJ221">
        <v>2.5565920063511833</v>
      </c>
      <c r="AK221">
        <v>3341806.9608711549</v>
      </c>
      <c r="AL221">
        <v>1091.9978853470789</v>
      </c>
      <c r="AM221">
        <v>205237.62357563688</v>
      </c>
      <c r="AN221">
        <v>748361.81854590913</v>
      </c>
      <c r="AO221">
        <v>7.9915997804711472</v>
      </c>
      <c r="AP221">
        <v>2266767.2482360518</v>
      </c>
      <c r="AQ221">
        <v>727.85053928424986</v>
      </c>
      <c r="AR221">
        <v>136797.25666635862</v>
      </c>
      <c r="AS221">
        <v>511146.43029762944</v>
      </c>
      <c r="AT221">
        <v>5.4350077741199634</v>
      </c>
      <c r="AU221" s="3">
        <v>35094352.669147678</v>
      </c>
      <c r="AV221" s="3">
        <v>1313687.9531002408</v>
      </c>
      <c r="AW221">
        <v>81918.328172840018</v>
      </c>
      <c r="AX221">
        <v>15395730.596803553</v>
      </c>
      <c r="AY221">
        <v>3066.45122858696</v>
      </c>
      <c r="AZ221">
        <v>576308.84390063328</v>
      </c>
      <c r="BA221">
        <v>268650.01205677999</v>
      </c>
      <c r="BB221">
        <v>50490083.265951231</v>
      </c>
      <c r="BC221">
        <v>10056.38393636732</v>
      </c>
      <c r="BD221">
        <v>1889996.7970008741</v>
      </c>
      <c r="BE221">
        <v>186731.68388393999</v>
      </c>
      <c r="BF221">
        <v>35094352.669147678</v>
      </c>
      <c r="BG221">
        <v>6989.93270778036</v>
      </c>
      <c r="BH221">
        <v>1313687.9531002408</v>
      </c>
      <c r="BI221">
        <v>2.9084061221989352</v>
      </c>
      <c r="BJ221">
        <v>10.27806679893521</v>
      </c>
      <c r="BK221">
        <v>7.3696606767362756</v>
      </c>
      <c r="BL221">
        <v>21.965664400270175</v>
      </c>
      <c r="BM221">
        <v>20.384203306489098</v>
      </c>
      <c r="BN221">
        <f t="shared" si="19"/>
        <v>-1.5814610937810762</v>
      </c>
      <c r="BO221">
        <v>0.40451800694270629</v>
      </c>
      <c r="BP221">
        <v>1.4247010200658721E-2</v>
      </c>
      <c r="BQ221">
        <v>1.2960054301598348E-4</v>
      </c>
      <c r="BR221">
        <v>1.1904761904761904E-2</v>
      </c>
      <c r="BS221">
        <v>0</v>
      </c>
      <c r="BT221">
        <v>0.44444444444444442</v>
      </c>
      <c r="BU221">
        <v>4.5289572062489673E-2</v>
      </c>
      <c r="BV221">
        <v>0.57897709075276482</v>
      </c>
      <c r="BW221">
        <v>8.0812330444051214E-2</v>
      </c>
      <c r="BX221">
        <v>0.17027070911450135</v>
      </c>
      <c r="BY221">
        <f t="shared" si="20"/>
        <v>0.58514804029418388</v>
      </c>
      <c r="BZ221">
        <v>0</v>
      </c>
      <c r="CA221">
        <f t="shared" si="21"/>
        <v>2.7349531925222909E-2</v>
      </c>
      <c r="CC221">
        <v>0.58514804029418388</v>
      </c>
      <c r="CD221">
        <v>2.7349531925222909E-2</v>
      </c>
    </row>
    <row r="222" spans="1:82" x14ac:dyDescent="0.3">
      <c r="A222">
        <v>0</v>
      </c>
      <c r="B222" t="s">
        <v>203</v>
      </c>
      <c r="C222" t="s">
        <v>204</v>
      </c>
      <c r="D222">
        <v>8001</v>
      </c>
      <c r="E222" s="2">
        <f t="shared" si="23"/>
        <v>0.36049974025046666</v>
      </c>
      <c r="F222" s="2" t="s">
        <v>1934</v>
      </c>
      <c r="G222" s="3">
        <v>208671</v>
      </c>
      <c r="H222" s="1">
        <v>27.183640865176866</v>
      </c>
      <c r="I222" s="1">
        <f t="shared" si="22"/>
        <v>-2.2114065500387312</v>
      </c>
      <c r="J222" s="1">
        <v>2.4990357321399999</v>
      </c>
      <c r="K222" s="1">
        <v>41.802791755400001</v>
      </c>
      <c r="L222" s="2">
        <v>5.7443079715000012E-2</v>
      </c>
      <c r="M222" s="2">
        <v>1.4893033957902511E-2</v>
      </c>
      <c r="N222" s="7">
        <v>0</v>
      </c>
      <c r="O222" s="2">
        <v>1.9724090813794611E-2</v>
      </c>
      <c r="P222" s="3">
        <v>714862.50003152015</v>
      </c>
      <c r="Q222" s="3">
        <v>13551.710696306242</v>
      </c>
      <c r="R222" s="3">
        <v>1026684.0992803072</v>
      </c>
      <c r="S222" s="3">
        <v>745.5090974166435</v>
      </c>
      <c r="T222" s="3">
        <v>70747.714052502779</v>
      </c>
      <c r="V222">
        <v>8001</v>
      </c>
      <c r="W222" s="2">
        <v>0.46145894641604585</v>
      </c>
      <c r="X222" s="2">
        <v>0.72924728407545691</v>
      </c>
      <c r="Y222" s="2">
        <v>6.0007734034271898E-2</v>
      </c>
      <c r="Z222" s="2">
        <v>0.71266342678792971</v>
      </c>
      <c r="AA222" s="2">
        <v>0.12048967203587085</v>
      </c>
      <c r="AB222" s="2">
        <v>0.14179114120287437</v>
      </c>
      <c r="AC222" s="2">
        <v>1.4893033957902511E-2</v>
      </c>
      <c r="AD222" s="2">
        <v>0</v>
      </c>
      <c r="AE222" s="2">
        <v>1.9724090813794611E-2</v>
      </c>
      <c r="AF222">
        <v>595485.16130121925</v>
      </c>
      <c r="AG222">
        <v>307.05029630802954</v>
      </c>
      <c r="AH222">
        <v>57709.153083593672</v>
      </c>
      <c r="AI222">
        <v>-44120.325605804144</v>
      </c>
      <c r="AJ222">
        <v>1.9199345303146187</v>
      </c>
      <c r="AK222">
        <v>1622169.2605815264</v>
      </c>
      <c r="AL222">
        <v>1052.5593937246731</v>
      </c>
      <c r="AM222">
        <v>197825.28110995755</v>
      </c>
      <c r="AN222">
        <v>-113488.73957966524</v>
      </c>
      <c r="AO222">
        <v>6.3097742507315626</v>
      </c>
      <c r="AP222">
        <v>1026684.0992803072</v>
      </c>
      <c r="AQ222">
        <v>745.5090974166435</v>
      </c>
      <c r="AR222">
        <v>140116.12802636388</v>
      </c>
      <c r="AS222">
        <v>-69368.413973861097</v>
      </c>
      <c r="AT222">
        <v>4.3898397204169441</v>
      </c>
      <c r="AU222" s="3">
        <v>134351258.2559239</v>
      </c>
      <c r="AV222" s="3">
        <v>2546908.5082637952</v>
      </c>
      <c r="AW222">
        <v>411960.76254518004</v>
      </c>
      <c r="AX222">
        <v>77423905.712741137</v>
      </c>
      <c r="AY222">
        <v>7809.5760681191614</v>
      </c>
      <c r="AZ222">
        <v>1467731.7262423153</v>
      </c>
      <c r="BA222">
        <v>1126823.2625767002</v>
      </c>
      <c r="BB222">
        <v>211775163.96866503</v>
      </c>
      <c r="BC222">
        <v>21361.286764425404</v>
      </c>
      <c r="BD222">
        <v>4014640.2345061102</v>
      </c>
      <c r="BE222">
        <v>714862.50003152015</v>
      </c>
      <c r="BF222">
        <v>134351258.2559239</v>
      </c>
      <c r="BG222">
        <v>13551.710696306242</v>
      </c>
      <c r="BH222">
        <v>2546908.5082637952</v>
      </c>
      <c r="BI222">
        <v>12.171372988026338</v>
      </c>
      <c r="BJ222">
        <v>39.355013853203204</v>
      </c>
      <c r="BK222">
        <v>27.183640865176866</v>
      </c>
      <c r="BL222">
        <v>14.354170598035788</v>
      </c>
      <c r="BM222">
        <v>12.142764047997057</v>
      </c>
      <c r="BN222">
        <f t="shared" si="19"/>
        <v>-2.2114065500387312</v>
      </c>
      <c r="BO222">
        <v>0.36049974025046666</v>
      </c>
      <c r="BP222">
        <v>5.3134347761409038E-2</v>
      </c>
      <c r="BQ222">
        <v>2.9820089307546524E-4</v>
      </c>
      <c r="BR222">
        <v>0.44047619047619047</v>
      </c>
      <c r="BS222">
        <v>0</v>
      </c>
      <c r="BT222">
        <v>0.16666666666666666</v>
      </c>
      <c r="BU222">
        <v>6.3329826260844588E-2</v>
      </c>
      <c r="BV222">
        <v>0.71266342678792971</v>
      </c>
      <c r="BW222">
        <v>0.12498928634426437</v>
      </c>
      <c r="BX222">
        <v>0.14179114120287437</v>
      </c>
      <c r="BY222">
        <f t="shared" si="20"/>
        <v>0.12664948682812618</v>
      </c>
      <c r="BZ222">
        <v>0</v>
      </c>
      <c r="CA222">
        <f t="shared" si="21"/>
        <v>5.3971283270991066E-3</v>
      </c>
      <c r="CC222">
        <v>0.12664948682812618</v>
      </c>
      <c r="CD222">
        <v>5.3971283270991066E-3</v>
      </c>
    </row>
    <row r="223" spans="1:82" x14ac:dyDescent="0.3">
      <c r="A223">
        <v>0</v>
      </c>
      <c r="B223" t="s">
        <v>203</v>
      </c>
      <c r="C223" t="s">
        <v>205</v>
      </c>
      <c r="D223">
        <v>8003</v>
      </c>
      <c r="E223" s="2">
        <f t="shared" si="23"/>
        <v>0.3372239586630017</v>
      </c>
      <c r="F223" s="2" t="s">
        <v>1934</v>
      </c>
      <c r="G223" s="3">
        <v>2907</v>
      </c>
      <c r="H223" s="1">
        <v>1.6276577230548297</v>
      </c>
      <c r="I223" s="1">
        <f t="shared" si="22"/>
        <v>-2.5445339352997323</v>
      </c>
      <c r="J223" s="1">
        <v>2.4157642145899998</v>
      </c>
      <c r="K223" s="1">
        <v>11.921160846999999</v>
      </c>
      <c r="L223" s="2">
        <v>4.9706473308999966E-2</v>
      </c>
      <c r="M223" s="2">
        <v>3.8083627105392669E-2</v>
      </c>
      <c r="N223" s="7">
        <v>0</v>
      </c>
      <c r="O223" s="2">
        <v>3.2658628867574019E-3</v>
      </c>
      <c r="P223" s="3">
        <v>23460.02762583</v>
      </c>
      <c r="Q223" s="3">
        <v>444.73378768446003</v>
      </c>
      <c r="R223" s="3">
        <v>12829.125294584057</v>
      </c>
      <c r="S223" s="3">
        <v>12.469920567914372</v>
      </c>
      <c r="T223" s="3">
        <v>3190.8802195997832</v>
      </c>
      <c r="V223">
        <v>8003</v>
      </c>
      <c r="W223" s="2">
        <v>0.24658094711172829</v>
      </c>
      <c r="X223" s="2">
        <v>4.3664679791393129E-2</v>
      </c>
      <c r="Y223" s="2">
        <v>6.9047329007853056E-2</v>
      </c>
      <c r="Z223" s="2">
        <v>0.68891644138560582</v>
      </c>
      <c r="AA223" s="2">
        <v>3.4360785498407438E-2</v>
      </c>
      <c r="AB223" s="2">
        <v>0.1226942846835718</v>
      </c>
      <c r="AC223" s="2">
        <v>3.8083627105392669E-2</v>
      </c>
      <c r="AD223" s="2">
        <v>0</v>
      </c>
      <c r="AE223" s="2">
        <v>3.2658628867574019E-3</v>
      </c>
      <c r="AF223">
        <v>18446.668523597004</v>
      </c>
      <c r="AG223">
        <v>17.282574171769458</v>
      </c>
      <c r="AH223">
        <v>3248.2063380152626</v>
      </c>
      <c r="AI223">
        <v>1236.8349000414607</v>
      </c>
      <c r="AJ223">
        <v>9.8295498056042041E-2</v>
      </c>
      <c r="AK223">
        <v>31275.79381818106</v>
      </c>
      <c r="AL223">
        <v>29.752494739683833</v>
      </c>
      <c r="AM223">
        <v>5591.8893230077283</v>
      </c>
      <c r="AN223">
        <v>2084.0321346487794</v>
      </c>
      <c r="AO223">
        <v>0.16890715965939651</v>
      </c>
      <c r="AP223">
        <v>12829.125294584057</v>
      </c>
      <c r="AQ223">
        <v>12.469920567914375</v>
      </c>
      <c r="AR223">
        <v>2343.6829849924657</v>
      </c>
      <c r="AS223">
        <v>847.19723460731871</v>
      </c>
      <c r="AT223">
        <v>7.061166160335447E-2</v>
      </c>
      <c r="AU223" s="3">
        <v>4409077.5919984905</v>
      </c>
      <c r="AV223" s="3">
        <v>83583.268057417416</v>
      </c>
      <c r="AW223">
        <v>20513.934411330003</v>
      </c>
      <c r="AX223">
        <v>3855388.8332653609</v>
      </c>
      <c r="AY223">
        <v>388.88444193546002</v>
      </c>
      <c r="AZ223">
        <v>73086.94201735036</v>
      </c>
      <c r="BA223">
        <v>43973.962037160003</v>
      </c>
      <c r="BB223">
        <v>8264466.4252638509</v>
      </c>
      <c r="BC223">
        <v>833.61822961992004</v>
      </c>
      <c r="BD223">
        <v>156670.21007476776</v>
      </c>
      <c r="BE223">
        <v>23460.02762583</v>
      </c>
      <c r="BF223">
        <v>4409077.5919984905</v>
      </c>
      <c r="BG223">
        <v>444.73378768446003</v>
      </c>
      <c r="BH223">
        <v>83583.268057417416</v>
      </c>
      <c r="BI223">
        <v>1.0080928965555345</v>
      </c>
      <c r="BJ223">
        <v>2.6357506196103642</v>
      </c>
      <c r="BK223">
        <v>1.6276577230548297</v>
      </c>
      <c r="BL223">
        <v>14.125783078282964</v>
      </c>
      <c r="BM223">
        <v>11.581249142983232</v>
      </c>
      <c r="BN223">
        <f t="shared" si="19"/>
        <v>-2.5445339352997323</v>
      </c>
      <c r="BO223">
        <v>0.3372239586630017</v>
      </c>
      <c r="BP223">
        <v>4.1167055324674339E-3</v>
      </c>
      <c r="BQ223">
        <v>2.9889784351673485E-3</v>
      </c>
      <c r="BR223">
        <v>4.1666666666666664E-2</v>
      </c>
      <c r="BS223">
        <v>0</v>
      </c>
      <c r="BT223">
        <v>0.5</v>
      </c>
      <c r="BU223">
        <v>7.2869862863765525E-2</v>
      </c>
      <c r="BV223">
        <v>0.68891644138560582</v>
      </c>
      <c r="BW223">
        <v>3.5643968359343817E-2</v>
      </c>
      <c r="BX223">
        <v>0.1226942846835718</v>
      </c>
      <c r="BY223">
        <f t="shared" si="20"/>
        <v>0.13602810487516126</v>
      </c>
      <c r="BZ223">
        <v>0</v>
      </c>
      <c r="CA223">
        <f t="shared" si="21"/>
        <v>1.0825213867926007E-2</v>
      </c>
      <c r="CC223">
        <v>0.13602810487516126</v>
      </c>
      <c r="CD223">
        <v>1.0825213867926007E-2</v>
      </c>
    </row>
    <row r="224" spans="1:82" x14ac:dyDescent="0.3">
      <c r="A224">
        <v>0</v>
      </c>
      <c r="B224" t="s">
        <v>203</v>
      </c>
      <c r="C224" t="s">
        <v>206</v>
      </c>
      <c r="D224">
        <v>8005</v>
      </c>
      <c r="E224" s="2">
        <f t="shared" si="23"/>
        <v>0.3225217550557819</v>
      </c>
      <c r="F224" s="2" t="s">
        <v>1933</v>
      </c>
      <c r="G224" s="3">
        <v>413500</v>
      </c>
      <c r="H224" s="1">
        <v>30.544430916231565</v>
      </c>
      <c r="I224" s="1">
        <f t="shared" si="22"/>
        <v>-2.9069524336542045</v>
      </c>
      <c r="J224" s="1">
        <v>2.47993058495</v>
      </c>
      <c r="K224" s="1">
        <v>59.642476965699998</v>
      </c>
      <c r="L224" s="2">
        <v>7.1450662831999967E-2</v>
      </c>
      <c r="M224" s="2">
        <v>5.6866993219243267E-4</v>
      </c>
      <c r="N224" s="7">
        <v>0</v>
      </c>
      <c r="O224" s="2">
        <v>5.5441882904915174E-3</v>
      </c>
      <c r="P224" s="3">
        <v>635909.08714794018</v>
      </c>
      <c r="Q224" s="3">
        <v>12054.98396936628</v>
      </c>
      <c r="R224" s="3">
        <v>778824.44599091646</v>
      </c>
      <c r="S224" s="3">
        <v>769.07838194441683</v>
      </c>
      <c r="T224" s="3">
        <v>369575.68337743043</v>
      </c>
      <c r="V224">
        <v>8005</v>
      </c>
      <c r="W224" s="2">
        <v>0.50979430003912263</v>
      </c>
      <c r="X224" s="2">
        <v>0.81940617887674416</v>
      </c>
      <c r="Y224" s="2">
        <v>7.8881754458919248E-2</v>
      </c>
      <c r="Z224" s="2">
        <v>0.70721510946673083</v>
      </c>
      <c r="AA224" s="2">
        <v>0.171909630606809</v>
      </c>
      <c r="AB224" s="2">
        <v>0.17636712851949624</v>
      </c>
      <c r="AC224" s="2">
        <v>5.6866993219243267E-4</v>
      </c>
      <c r="AD224" s="2">
        <v>0</v>
      </c>
      <c r="AE224" s="2">
        <v>5.5441882904915174E-3</v>
      </c>
      <c r="AF224">
        <v>737549.75603336992</v>
      </c>
      <c r="AG224">
        <v>398.9750803386936</v>
      </c>
      <c r="AH224">
        <v>74986.131798768271</v>
      </c>
      <c r="AI224">
        <v>256661.1311420163</v>
      </c>
      <c r="AJ224">
        <v>2.4712506140677268</v>
      </c>
      <c r="AK224">
        <v>1516374.2020242864</v>
      </c>
      <c r="AL224">
        <v>1168.0534622831103</v>
      </c>
      <c r="AM224">
        <v>219532.03392155428</v>
      </c>
      <c r="AN224">
        <v>481690.91239666077</v>
      </c>
      <c r="AO224">
        <v>6.8181590367376188</v>
      </c>
      <c r="AP224">
        <v>778824.44599091646</v>
      </c>
      <c r="AQ224">
        <v>769.07838194441672</v>
      </c>
      <c r="AR224">
        <v>144545.90212278601</v>
      </c>
      <c r="AS224">
        <v>225029.78125464448</v>
      </c>
      <c r="AT224">
        <v>4.346908422669892</v>
      </c>
      <c r="AU224" s="3">
        <v>119512753.83858387</v>
      </c>
      <c r="AV224" s="3">
        <v>2265613.6872026986</v>
      </c>
      <c r="AW224">
        <v>550016.96050316002</v>
      </c>
      <c r="AX224">
        <v>103370187.55696389</v>
      </c>
      <c r="AY224">
        <v>10426.719441111922</v>
      </c>
      <c r="AZ224">
        <v>1959597.6517625744</v>
      </c>
      <c r="BA224">
        <v>1185926.0476511002</v>
      </c>
      <c r="BB224">
        <v>222882941.39554778</v>
      </c>
      <c r="BC224">
        <v>22481.7034104782</v>
      </c>
      <c r="BD224">
        <v>4225211.3389652725</v>
      </c>
      <c r="BE224">
        <v>635909.08714794018</v>
      </c>
      <c r="BF224">
        <v>119512753.83858387</v>
      </c>
      <c r="BG224">
        <v>12054.98396936628</v>
      </c>
      <c r="BH224">
        <v>2265613.6872026986</v>
      </c>
      <c r="BI224">
        <v>19.342613788836704</v>
      </c>
      <c r="BJ224">
        <v>49.88704470506827</v>
      </c>
      <c r="BK224">
        <v>30.544430916231565</v>
      </c>
      <c r="BL224">
        <v>17.725867329438913</v>
      </c>
      <c r="BM224">
        <v>14.818914895784708</v>
      </c>
      <c r="BN224">
        <f t="shared" si="19"/>
        <v>-2.9069524336542045</v>
      </c>
      <c r="BO224">
        <v>0.3225217550557819</v>
      </c>
      <c r="BP224">
        <v>7.5544873986596067E-2</v>
      </c>
      <c r="BQ224">
        <v>3.9544648484708835E-4</v>
      </c>
      <c r="BR224">
        <v>0.19642857142857142</v>
      </c>
      <c r="BS224">
        <v>0</v>
      </c>
      <c r="BT224">
        <v>0.16666666666666666</v>
      </c>
      <c r="BU224">
        <v>8.3248732608047937E-2</v>
      </c>
      <c r="BV224">
        <v>0.70721510946673083</v>
      </c>
      <c r="BW224">
        <v>0.17832949233071474</v>
      </c>
      <c r="BX224">
        <v>0.17636712851949624</v>
      </c>
      <c r="BY224">
        <f t="shared" si="20"/>
        <v>7.9343193468930304E-2</v>
      </c>
      <c r="BZ224">
        <v>0</v>
      </c>
      <c r="CA224">
        <f t="shared" si="21"/>
        <v>6.5090542077220672E-3</v>
      </c>
      <c r="CC224">
        <v>7.9343193468930304E-2</v>
      </c>
      <c r="CD224">
        <v>6.5090542077220672E-3</v>
      </c>
    </row>
    <row r="225" spans="1:82" x14ac:dyDescent="0.3">
      <c r="A225">
        <v>0</v>
      </c>
      <c r="B225" t="s">
        <v>203</v>
      </c>
      <c r="C225" t="s">
        <v>207</v>
      </c>
      <c r="D225">
        <v>8007</v>
      </c>
      <c r="E225" s="2">
        <f t="shared" si="23"/>
        <v>0.41373831889459656</v>
      </c>
      <c r="F225" s="2" t="s">
        <v>1935</v>
      </c>
      <c r="G225" s="3">
        <v>5780</v>
      </c>
      <c r="H225" s="1">
        <v>0.37502391703441118</v>
      </c>
      <c r="I225" s="1">
        <f t="shared" si="22"/>
        <v>-1.0949071701609832</v>
      </c>
      <c r="J225" s="1">
        <v>2.8069003855900001</v>
      </c>
      <c r="K225" s="1">
        <v>52.082337289400002</v>
      </c>
      <c r="L225" s="2">
        <v>0.1161547834079999</v>
      </c>
      <c r="M225" s="2">
        <v>3.5994777807739221E-2</v>
      </c>
      <c r="N225" s="7">
        <v>0</v>
      </c>
      <c r="O225" s="2">
        <v>4.8957314310384848E-3</v>
      </c>
      <c r="P225" s="3">
        <v>21066.985881484004</v>
      </c>
      <c r="Q225" s="3">
        <v>399.36868684040809</v>
      </c>
      <c r="R225" s="3">
        <v>9446.1945622622261</v>
      </c>
      <c r="S225" s="3">
        <v>14.673111936591505</v>
      </c>
      <c r="T225" s="3">
        <v>3067.3140414671734</v>
      </c>
      <c r="V225">
        <v>8007</v>
      </c>
      <c r="W225" s="2">
        <v>0.34505294607024894</v>
      </c>
      <c r="X225" s="2">
        <v>1.0060652813840963E-2</v>
      </c>
      <c r="Y225" s="2">
        <v>2.9710908768940211E-2</v>
      </c>
      <c r="Z225" s="2">
        <v>0.80045884167248338</v>
      </c>
      <c r="AA225" s="2">
        <v>0.15011877138686011</v>
      </c>
      <c r="AB225" s="2">
        <v>0.28671372386902666</v>
      </c>
      <c r="AC225" s="2">
        <v>3.5994777807739221E-2</v>
      </c>
      <c r="AD225" s="2">
        <v>0</v>
      </c>
      <c r="AE225" s="2">
        <v>4.8957314310384848E-3</v>
      </c>
      <c r="AF225">
        <v>9230.1139055303393</v>
      </c>
      <c r="AG225">
        <v>11.832723526768326</v>
      </c>
      <c r="AH225">
        <v>2223.9237727915415</v>
      </c>
      <c r="AI225">
        <v>351.9424680658804</v>
      </c>
      <c r="AJ225">
        <v>6.5095399895241851E-2</v>
      </c>
      <c r="AK225">
        <v>18676.308467792565</v>
      </c>
      <c r="AL225">
        <v>26.50583546335983</v>
      </c>
      <c r="AM225">
        <v>4981.6897581791318</v>
      </c>
      <c r="AN225">
        <v>661.4905241454627</v>
      </c>
      <c r="AO225">
        <v>0.14452042160215095</v>
      </c>
      <c r="AP225">
        <v>9446.1945622622261</v>
      </c>
      <c r="AQ225">
        <v>14.673111936591503</v>
      </c>
      <c r="AR225">
        <v>2757.7659853875903</v>
      </c>
      <c r="AS225">
        <v>309.5480560795823</v>
      </c>
      <c r="AT225">
        <v>7.9425021706909099E-2</v>
      </c>
      <c r="AU225" s="3">
        <v>3959329.3265661038</v>
      </c>
      <c r="AV225" s="3">
        <v>75057.351004786295</v>
      </c>
      <c r="AW225">
        <v>26021.044952379001</v>
      </c>
      <c r="AX225">
        <v>4890395.1883501094</v>
      </c>
      <c r="AY225">
        <v>493.28321627539805</v>
      </c>
      <c r="AZ225">
        <v>92707.647666798308</v>
      </c>
      <c r="BA225">
        <v>47088.030833863006</v>
      </c>
      <c r="BB225">
        <v>8849724.5149162132</v>
      </c>
      <c r="BC225">
        <v>892.65190311580614</v>
      </c>
      <c r="BD225">
        <v>167764.99867158462</v>
      </c>
      <c r="BE225">
        <v>21066.985881484004</v>
      </c>
      <c r="BF225">
        <v>3959329.3265661038</v>
      </c>
      <c r="BG225">
        <v>399.36868684040809</v>
      </c>
      <c r="BH225">
        <v>75057.351004786295</v>
      </c>
      <c r="BI225">
        <v>0.41689066015720433</v>
      </c>
      <c r="BJ225">
        <v>0.79191457719161551</v>
      </c>
      <c r="BK225">
        <v>0.37502391703441118</v>
      </c>
      <c r="BL225">
        <v>23.119685764321826</v>
      </c>
      <c r="BM225">
        <v>22.024778594160843</v>
      </c>
      <c r="BN225">
        <f t="shared" si="19"/>
        <v>-1.0949071701609832</v>
      </c>
      <c r="BO225">
        <v>0.41373831889459656</v>
      </c>
      <c r="BP225">
        <v>2.0887128436268788E-3</v>
      </c>
      <c r="BQ225">
        <v>1.359257923696738E-3</v>
      </c>
      <c r="BR225">
        <v>0</v>
      </c>
      <c r="BS225">
        <v>0</v>
      </c>
      <c r="BT225">
        <v>0.5</v>
      </c>
      <c r="BU225">
        <v>3.1355736400814051E-2</v>
      </c>
      <c r="BV225">
        <v>0.80045884167248338</v>
      </c>
      <c r="BW225">
        <v>0.1557248665838798</v>
      </c>
      <c r="BX225">
        <v>0.28671372386902666</v>
      </c>
      <c r="BY225">
        <f t="shared" si="20"/>
        <v>0.15640797920098953</v>
      </c>
      <c r="BZ225">
        <v>0</v>
      </c>
      <c r="CA225">
        <f t="shared" si="21"/>
        <v>5.7889635618532984E-2</v>
      </c>
      <c r="CC225">
        <v>0.15640797920098953</v>
      </c>
      <c r="CD225">
        <v>5.7889635618532984E-2</v>
      </c>
    </row>
    <row r="226" spans="1:82" x14ac:dyDescent="0.3">
      <c r="A226">
        <v>1</v>
      </c>
      <c r="B226" t="s">
        <v>203</v>
      </c>
      <c r="C226" t="s">
        <v>208</v>
      </c>
      <c r="D226">
        <v>8009</v>
      </c>
      <c r="E226" s="2">
        <v>0</v>
      </c>
      <c r="F226" s="2" t="s">
        <v>1954</v>
      </c>
      <c r="G226" s="3">
        <v>-999</v>
      </c>
      <c r="H226" s="1">
        <v>0.37494250767829485</v>
      </c>
      <c r="I226" s="1">
        <f t="shared" si="22"/>
        <v>-999</v>
      </c>
      <c r="J226" s="1">
        <v>-999</v>
      </c>
      <c r="K226" s="1">
        <v>-999</v>
      </c>
      <c r="L226" s="2">
        <v>-999</v>
      </c>
      <c r="M226" s="2">
        <v>-999</v>
      </c>
      <c r="N226" s="7">
        <v>-999</v>
      </c>
      <c r="O226" s="2">
        <v>-999</v>
      </c>
      <c r="P226" s="3">
        <v>-999</v>
      </c>
      <c r="Q226" s="3">
        <v>-999</v>
      </c>
      <c r="R226" s="3">
        <v>-999</v>
      </c>
      <c r="S226" s="3">
        <v>-999</v>
      </c>
      <c r="T226" s="3">
        <v>-999</v>
      </c>
      <c r="V226">
        <v>8009</v>
      </c>
      <c r="W226" s="2">
        <v>-999</v>
      </c>
      <c r="X226" s="2">
        <v>1.0058468869749712E-2</v>
      </c>
      <c r="Y226" s="2">
        <v>-999</v>
      </c>
      <c r="Z226" s="2">
        <v>-999</v>
      </c>
      <c r="AA226" s="2">
        <v>-999</v>
      </c>
      <c r="AB226" s="2">
        <v>-999</v>
      </c>
      <c r="AC226" s="2">
        <v>-999</v>
      </c>
      <c r="AD226" s="2">
        <v>-999</v>
      </c>
      <c r="AE226" s="2">
        <v>-999</v>
      </c>
      <c r="AF226" s="2">
        <v>-999</v>
      </c>
      <c r="AG226" s="2">
        <v>-999</v>
      </c>
      <c r="AH226" s="2">
        <v>-999</v>
      </c>
      <c r="AI226" s="2">
        <v>-999</v>
      </c>
      <c r="AJ226" s="2">
        <v>-999</v>
      </c>
      <c r="AK226" s="2">
        <v>-999</v>
      </c>
      <c r="AL226" s="2">
        <v>-999</v>
      </c>
      <c r="AM226" s="2">
        <v>-999</v>
      </c>
      <c r="AN226" s="2">
        <v>-999</v>
      </c>
      <c r="AO226" s="2">
        <v>-999</v>
      </c>
      <c r="AP226" s="2">
        <v>-999</v>
      </c>
      <c r="AQ226" s="2">
        <v>-999</v>
      </c>
      <c r="AR226" s="2">
        <v>-999</v>
      </c>
      <c r="AS226" s="2">
        <v>-999</v>
      </c>
      <c r="AT226" s="2">
        <v>-999</v>
      </c>
      <c r="AU226" s="2">
        <v>-999</v>
      </c>
      <c r="AV226" s="2">
        <v>-999</v>
      </c>
      <c r="AW226" s="2">
        <v>-999</v>
      </c>
      <c r="AX226" s="2">
        <v>-999</v>
      </c>
      <c r="AY226" s="2">
        <v>-999</v>
      </c>
      <c r="AZ226" s="2">
        <v>-999</v>
      </c>
      <c r="BA226" s="2">
        <v>-999</v>
      </c>
      <c r="BB226" s="2">
        <v>-999</v>
      </c>
      <c r="BC226" s="2">
        <v>-999</v>
      </c>
      <c r="BD226" s="2">
        <v>-999</v>
      </c>
      <c r="BE226" s="2">
        <v>-999</v>
      </c>
      <c r="BF226" s="2">
        <v>-999</v>
      </c>
      <c r="BG226" s="2">
        <v>-999</v>
      </c>
      <c r="BH226" s="2">
        <v>-999</v>
      </c>
      <c r="BI226">
        <v>0</v>
      </c>
      <c r="BJ226">
        <v>0.37494250767829485</v>
      </c>
      <c r="BK226">
        <v>0.37494250767829485</v>
      </c>
      <c r="BL226">
        <v>-999</v>
      </c>
      <c r="BM226">
        <v>12.883915490405418</v>
      </c>
      <c r="BN226">
        <f t="shared" si="19"/>
        <v>-999</v>
      </c>
      <c r="BO226" t="s">
        <v>3748</v>
      </c>
      <c r="BP226" t="s">
        <v>3748</v>
      </c>
      <c r="BQ226">
        <v>6.2729804416208025E-3</v>
      </c>
      <c r="BR226">
        <v>0.18218806509945751</v>
      </c>
      <c r="BS226">
        <v>3.4482758620689655E-2</v>
      </c>
      <c r="BT226">
        <v>5.5555555555555552E-2</v>
      </c>
      <c r="BU226" t="s">
        <v>3748</v>
      </c>
      <c r="BY226">
        <f t="shared" si="20"/>
        <v>-999</v>
      </c>
      <c r="CA226">
        <f t="shared" si="21"/>
        <v>-999</v>
      </c>
    </row>
    <row r="227" spans="1:82" x14ac:dyDescent="0.3">
      <c r="A227">
        <v>0</v>
      </c>
      <c r="B227" t="s">
        <v>203</v>
      </c>
      <c r="C227" t="s">
        <v>209</v>
      </c>
      <c r="D227">
        <v>8011</v>
      </c>
      <c r="E227" s="2">
        <f>BO227</f>
        <v>0.41979355650496486</v>
      </c>
      <c r="F227" s="2" t="s">
        <v>1935</v>
      </c>
      <c r="G227" s="3">
        <v>17</v>
      </c>
      <c r="H227" s="1">
        <v>0.37408364371584379</v>
      </c>
      <c r="I227" s="1">
        <f t="shared" si="22"/>
        <v>-2.6977962431198392</v>
      </c>
      <c r="J227" s="1">
        <v>2.36536897577</v>
      </c>
      <c r="K227" s="1">
        <v>95.668779479600005</v>
      </c>
      <c r="L227" s="2">
        <v>5.8321123023999999E-2</v>
      </c>
      <c r="M227" s="2">
        <v>2.1501923454320935E-3</v>
      </c>
      <c r="N227" s="7">
        <v>0</v>
      </c>
      <c r="O227" s="2">
        <v>7.0874321369051835E-2</v>
      </c>
      <c r="P227" s="3">
        <v>14036.435974703101</v>
      </c>
      <c r="Q227" s="3">
        <v>266.08993971290221</v>
      </c>
      <c r="R227" s="3">
        <v>29848.210829188407</v>
      </c>
      <c r="S227" s="3">
        <v>26.975278806312748</v>
      </c>
      <c r="T227" s="3">
        <v>1721.0198726110132</v>
      </c>
      <c r="V227">
        <v>8011</v>
      </c>
      <c r="W227" s="2">
        <v>0.30250565531576101</v>
      </c>
      <c r="X227" s="2">
        <v>1.0035428386868332E-2</v>
      </c>
      <c r="Y227" s="2">
        <v>7.3206186095884487E-2</v>
      </c>
      <c r="Z227" s="2">
        <v>0.67454496076635828</v>
      </c>
      <c r="AA227" s="2">
        <v>0.27574952244858164</v>
      </c>
      <c r="AB227" s="2">
        <v>0.14395848256803703</v>
      </c>
      <c r="AC227" s="2">
        <v>2.1501923454320935E-3</v>
      </c>
      <c r="AD227" s="2">
        <v>0</v>
      </c>
      <c r="AE227" s="2">
        <v>7.0874321369051835E-2</v>
      </c>
      <c r="AF227">
        <v>9160.1076650207178</v>
      </c>
      <c r="AG227">
        <v>8.3298920965731345</v>
      </c>
      <c r="AH227">
        <v>1565.5774443178254</v>
      </c>
      <c r="AI227">
        <v>-1025.0692811160716</v>
      </c>
      <c r="AJ227">
        <v>4.755114628919134E-2</v>
      </c>
      <c r="AK227">
        <v>39008.318494209125</v>
      </c>
      <c r="AL227">
        <v>35.305170902885877</v>
      </c>
      <c r="AM227">
        <v>6635.497626203718</v>
      </c>
      <c r="AN227">
        <v>-4373.9695903909515</v>
      </c>
      <c r="AO227">
        <v>0.20165891519174645</v>
      </c>
      <c r="AP227">
        <v>29848.210829188407</v>
      </c>
      <c r="AQ227">
        <v>26.975278806312744</v>
      </c>
      <c r="AR227">
        <v>5069.9201818858928</v>
      </c>
      <c r="AS227">
        <v>-3348.9003092748799</v>
      </c>
      <c r="AT227">
        <v>0.15410776890255512</v>
      </c>
      <c r="AU227" s="3">
        <v>2638007.777085701</v>
      </c>
      <c r="AV227" s="3">
        <v>50008.943269642841</v>
      </c>
      <c r="AW227">
        <v>4371.8752308438998</v>
      </c>
      <c r="AX227">
        <v>821650.23088480253</v>
      </c>
      <c r="AY227">
        <v>82.878019655711796</v>
      </c>
      <c r="AZ227">
        <v>15576.095014094475</v>
      </c>
      <c r="BA227">
        <v>18408.311205547001</v>
      </c>
      <c r="BB227">
        <v>3459658.0079705035</v>
      </c>
      <c r="BC227">
        <v>348.967959368614</v>
      </c>
      <c r="BD227">
        <v>65585.038283737318</v>
      </c>
      <c r="BE227">
        <v>14036.435974703101</v>
      </c>
      <c r="BF227">
        <v>2638007.777085701</v>
      </c>
      <c r="BG227">
        <v>266.08993971290221</v>
      </c>
      <c r="BH227">
        <v>50008.943269642841</v>
      </c>
      <c r="BI227">
        <v>9.1411718017172947E-2</v>
      </c>
      <c r="BJ227">
        <v>0.46549536173301675</v>
      </c>
      <c r="BK227">
        <v>0.37408364371584379</v>
      </c>
      <c r="BL227">
        <v>15.581711733525257</v>
      </c>
      <c r="BM227">
        <v>12.883915490405418</v>
      </c>
      <c r="BN227">
        <f t="shared" si="19"/>
        <v>-2.6977962431198392</v>
      </c>
      <c r="BO227">
        <v>0.41979355650496486</v>
      </c>
      <c r="BP227">
        <v>4.6469549880008814E-4</v>
      </c>
      <c r="BQ227">
        <v>4.4552219633083971E-3</v>
      </c>
      <c r="BR227">
        <v>9.0909090909090912E-2</v>
      </c>
      <c r="BS227">
        <v>3.4482758620689655E-2</v>
      </c>
      <c r="BT227">
        <v>5.5555555555555552E-2</v>
      </c>
      <c r="BU227">
        <v>7.7258958720614404E-2</v>
      </c>
      <c r="BV227">
        <v>0.67454496076635828</v>
      </c>
      <c r="BW227">
        <v>0.2860472224570349</v>
      </c>
      <c r="BX227">
        <v>0.14395848256803703</v>
      </c>
      <c r="BY227">
        <f t="shared" si="20"/>
        <v>0.70509199832997671</v>
      </c>
      <c r="BZ227">
        <v>0</v>
      </c>
      <c r="CA227">
        <f t="shared" si="21"/>
        <v>3.0976125567491204E-3</v>
      </c>
      <c r="CC227">
        <v>0.70509199832997671</v>
      </c>
      <c r="CD227">
        <v>3.0976125567491204E-3</v>
      </c>
    </row>
    <row r="228" spans="1:82" x14ac:dyDescent="0.3">
      <c r="A228">
        <v>0</v>
      </c>
      <c r="B228" t="s">
        <v>203</v>
      </c>
      <c r="C228" t="s">
        <v>210</v>
      </c>
      <c r="D228">
        <v>8013</v>
      </c>
      <c r="E228" s="2">
        <f>BO228</f>
        <v>0.37258989771065426</v>
      </c>
      <c r="F228" s="2" t="s">
        <v>1935</v>
      </c>
      <c r="G228" s="3">
        <v>99944</v>
      </c>
      <c r="H228" s="1">
        <v>27.304528476425787</v>
      </c>
      <c r="I228" s="1">
        <f t="shared" si="22"/>
        <v>-0.38088371519778974</v>
      </c>
      <c r="J228" s="1">
        <v>2.6089207490300002</v>
      </c>
      <c r="K228" s="1">
        <v>18.810390442900001</v>
      </c>
      <c r="L228" s="2">
        <v>6.2378462716000005E-2</v>
      </c>
      <c r="M228" s="2">
        <v>4.271782352224883E-3</v>
      </c>
      <c r="N228" s="7">
        <v>0</v>
      </c>
      <c r="O228" s="2">
        <v>1.8464191889516555E-3</v>
      </c>
      <c r="P228" s="3">
        <v>658650.64971642999</v>
      </c>
      <c r="Q228" s="3">
        <v>12486.097752361657</v>
      </c>
      <c r="R228" s="3">
        <v>672040.6589454182</v>
      </c>
      <c r="S228" s="3">
        <v>700.11293227663498</v>
      </c>
      <c r="T228" s="3">
        <v>145950.28939250179</v>
      </c>
      <c r="V228">
        <v>8013</v>
      </c>
      <c r="W228" s="2">
        <v>0.43753371175899064</v>
      </c>
      <c r="X228" s="2">
        <v>0.73249029933668985</v>
      </c>
      <c r="Y228" s="2">
        <v>1.0335489274540689E-2</v>
      </c>
      <c r="Z228" s="2">
        <v>0.74399992657555658</v>
      </c>
      <c r="AA228" s="2">
        <v>5.4217856754481576E-2</v>
      </c>
      <c r="AB228" s="2">
        <v>0.15397352403222533</v>
      </c>
      <c r="AC228" s="2">
        <v>4.271782352224883E-3</v>
      </c>
      <c r="AD228" s="2">
        <v>0</v>
      </c>
      <c r="AE228" s="2">
        <v>1.8464191889516555E-3</v>
      </c>
      <c r="AF228">
        <v>389689.52888687729</v>
      </c>
      <c r="AG228">
        <v>317.15241502408242</v>
      </c>
      <c r="AH228">
        <v>59607.815037231681</v>
      </c>
      <c r="AI228">
        <v>8994.5113352189728</v>
      </c>
      <c r="AJ228">
        <v>1.8369941457071788</v>
      </c>
      <c r="AK228">
        <v>1061730.1878322954</v>
      </c>
      <c r="AL228">
        <v>1017.2653473007174</v>
      </c>
      <c r="AM228">
        <v>191191.87429514618</v>
      </c>
      <c r="AN228">
        <v>23360.741469806282</v>
      </c>
      <c r="AO228">
        <v>5.7701537330734443</v>
      </c>
      <c r="AP228">
        <v>672040.6589454182</v>
      </c>
      <c r="AQ228">
        <v>700.11293227663498</v>
      </c>
      <c r="AR228">
        <v>131584.05925791449</v>
      </c>
      <c r="AS228">
        <v>14366.230134587309</v>
      </c>
      <c r="AT228">
        <v>3.9331595873662657</v>
      </c>
      <c r="AU228" s="3">
        <v>123786803.10770585</v>
      </c>
      <c r="AV228" s="3">
        <v>2346637.2115788497</v>
      </c>
      <c r="AW228">
        <v>291932.96692807</v>
      </c>
      <c r="AX228">
        <v>54865881.804461479</v>
      </c>
      <c r="AY228">
        <v>5534.1986890473399</v>
      </c>
      <c r="AZ228">
        <v>1040097.3016195571</v>
      </c>
      <c r="BA228">
        <v>950583.61664450006</v>
      </c>
      <c r="BB228">
        <v>178652684.91216734</v>
      </c>
      <c r="BC228">
        <v>18020.296441408995</v>
      </c>
      <c r="BD228">
        <v>3386734.5131984064</v>
      </c>
      <c r="BE228">
        <v>658650.64971642999</v>
      </c>
      <c r="BF228">
        <v>123786803.10770585</v>
      </c>
      <c r="BG228">
        <v>12486.097752361657</v>
      </c>
      <c r="BH228">
        <v>2346637.2115788497</v>
      </c>
      <c r="BI228">
        <v>11.712467738369972</v>
      </c>
      <c r="BJ228">
        <v>39.016996214795761</v>
      </c>
      <c r="BK228">
        <v>27.304528476425787</v>
      </c>
      <c r="BL228">
        <v>16.902792416827229</v>
      </c>
      <c r="BM228">
        <v>16.521908701629439</v>
      </c>
      <c r="BN228">
        <f t="shared" si="19"/>
        <v>-0.38088371519778974</v>
      </c>
      <c r="BO228">
        <v>0.37258989771065426</v>
      </c>
      <c r="BP228">
        <v>5.2845779619963049E-2</v>
      </c>
      <c r="BQ228">
        <v>1.1410845873144839E-4</v>
      </c>
      <c r="BR228">
        <v>7.7380952380952384E-2</v>
      </c>
      <c r="BS228">
        <v>0</v>
      </c>
      <c r="BT228">
        <v>0.66666666666666663</v>
      </c>
      <c r="BU228">
        <v>1.0907672996011777E-2</v>
      </c>
      <c r="BV228">
        <v>0.74399992657555658</v>
      </c>
      <c r="BW228">
        <v>5.6242589994275498E-2</v>
      </c>
      <c r="BX228">
        <v>0.15397352403222533</v>
      </c>
      <c r="BY228">
        <f t="shared" si="20"/>
        <v>0.12286283978835962</v>
      </c>
      <c r="BZ228">
        <v>0</v>
      </c>
      <c r="CA228">
        <f t="shared" si="21"/>
        <v>9.8851559130527927E-3</v>
      </c>
      <c r="CC228">
        <v>0.12286283978835962</v>
      </c>
      <c r="CD228">
        <v>9.8851559130527927E-3</v>
      </c>
    </row>
    <row r="229" spans="1:82" x14ac:dyDescent="0.3">
      <c r="A229">
        <v>0</v>
      </c>
      <c r="B229" t="s">
        <v>203</v>
      </c>
      <c r="C229" t="s">
        <v>211</v>
      </c>
      <c r="D229">
        <v>8014</v>
      </c>
      <c r="E229" s="2">
        <f>BO229</f>
        <v>0.2374903993463707</v>
      </c>
      <c r="F229" s="2" t="s">
        <v>1932</v>
      </c>
      <c r="G229" s="3">
        <v>20697</v>
      </c>
      <c r="H229" s="1">
        <v>22.461627373923022</v>
      </c>
      <c r="I229" s="1">
        <f t="shared" si="22"/>
        <v>-0.75345825066159833</v>
      </c>
      <c r="J229" s="1">
        <v>2.5820716754899999</v>
      </c>
      <c r="K229" s="1">
        <v>26.220453172999999</v>
      </c>
      <c r="L229" s="2">
        <v>5.1218883504999979E-2</v>
      </c>
      <c r="M229" s="2">
        <v>1.0420083793059877E-2</v>
      </c>
      <c r="N229" s="7">
        <v>0</v>
      </c>
      <c r="O229" s="2">
        <v>6.4993893822018678E-3</v>
      </c>
      <c r="P229" s="3">
        <v>16422.92648047199</v>
      </c>
      <c r="Q229" s="3">
        <v>311.33084815646384</v>
      </c>
      <c r="R229" s="3">
        <v>27081.129123501014</v>
      </c>
      <c r="S229" s="3">
        <v>-3.5864397599570603</v>
      </c>
      <c r="T229" s="3">
        <v>-1905.7319959891274</v>
      </c>
      <c r="V229">
        <v>8014</v>
      </c>
      <c r="W229" s="2">
        <v>0.40062371235866412</v>
      </c>
      <c r="X229" s="2">
        <v>0.60257126113418169</v>
      </c>
      <c r="Y229" s="2">
        <v>2.0445504383098206E-2</v>
      </c>
      <c r="Z229" s="2">
        <v>0.73634323223180975</v>
      </c>
      <c r="AA229" s="2">
        <v>7.5576143859783437E-2</v>
      </c>
      <c r="AB229" s="2">
        <v>0.1264274822893002</v>
      </c>
      <c r="AC229" s="2">
        <v>1.0420083793059877E-2</v>
      </c>
      <c r="AD229" s="2">
        <v>0</v>
      </c>
      <c r="AE229" s="2">
        <v>6.4993893822018678E-3</v>
      </c>
      <c r="AF229">
        <v>97054.874239671772</v>
      </c>
      <c r="AG229">
        <v>53.732052470544922</v>
      </c>
      <c r="AH229">
        <v>10098.772998439461</v>
      </c>
      <c r="AI229">
        <v>-3368.2996763672863</v>
      </c>
      <c r="AJ229">
        <v>0.33134156023596351</v>
      </c>
      <c r="AK229">
        <v>124136.00336317279</v>
      </c>
      <c r="AL229">
        <v>50.145612710587855</v>
      </c>
      <c r="AM229">
        <v>9424.7127430967375</v>
      </c>
      <c r="AN229">
        <v>-4599.9714170136904</v>
      </c>
      <c r="AO229">
        <v>0.33098033716786357</v>
      </c>
      <c r="AP229">
        <v>27081.129123501014</v>
      </c>
      <c r="AQ229">
        <v>-3.5864397599570665</v>
      </c>
      <c r="AR229">
        <v>-674.06025534272339</v>
      </c>
      <c r="AS229">
        <v>-1231.671740646404</v>
      </c>
      <c r="AT229">
        <v>-3.6122306809993621E-4</v>
      </c>
      <c r="AU229" s="3">
        <v>3086524.8027399057</v>
      </c>
      <c r="AV229" s="3">
        <v>58511.519602525812</v>
      </c>
      <c r="AW229">
        <v>66183.897635447996</v>
      </c>
      <c r="AX229">
        <v>12438601.721606096</v>
      </c>
      <c r="AY229">
        <v>1254.653913822576</v>
      </c>
      <c r="AZ229">
        <v>235799.65656381493</v>
      </c>
      <c r="BA229">
        <v>82606.824115919982</v>
      </c>
      <c r="BB229">
        <v>15525126.524346001</v>
      </c>
      <c r="BC229">
        <v>1565.9847619790398</v>
      </c>
      <c r="BD229">
        <v>294311.17616634077</v>
      </c>
      <c r="BE229">
        <v>16422.92648047199</v>
      </c>
      <c r="BF229">
        <v>3086524.8027399057</v>
      </c>
      <c r="BG229">
        <v>311.33084815646384</v>
      </c>
      <c r="BH229">
        <v>58511.519602525812</v>
      </c>
      <c r="BI229">
        <v>70.432732086711908</v>
      </c>
      <c r="BJ229">
        <v>92.894359460634931</v>
      </c>
      <c r="BK229">
        <v>22.461627373923022</v>
      </c>
      <c r="BL229">
        <v>14.042239581070669</v>
      </c>
      <c r="BM229">
        <v>13.288781330409071</v>
      </c>
      <c r="BN229">
        <f t="shared" si="19"/>
        <v>-0.75345825066159833</v>
      </c>
      <c r="BO229">
        <v>0.2374903993463707</v>
      </c>
      <c r="BP229">
        <v>0.2025589415846285</v>
      </c>
      <c r="BQ229">
        <v>2.2187531307278372E-4</v>
      </c>
      <c r="BR229">
        <v>0</v>
      </c>
      <c r="BS229">
        <v>0</v>
      </c>
      <c r="BT229">
        <v>0.16666666666666666</v>
      </c>
      <c r="BU229">
        <v>2.1577389335472118E-2</v>
      </c>
      <c r="BV229">
        <v>0.73634323223180975</v>
      </c>
      <c r="BW229">
        <v>7.8398489481103159E-2</v>
      </c>
      <c r="BX229">
        <v>0.1264274822893002</v>
      </c>
      <c r="BY229">
        <f t="shared" si="20"/>
        <v>3.5235067854328027E-2</v>
      </c>
      <c r="BZ229">
        <v>0</v>
      </c>
      <c r="CA229">
        <f t="shared" si="21"/>
        <v>9.2498124388463495E-3</v>
      </c>
      <c r="CC229">
        <v>3.5235067854328027E-2</v>
      </c>
      <c r="CD229">
        <v>9.2498124388463495E-3</v>
      </c>
    </row>
    <row r="230" spans="1:82" x14ac:dyDescent="0.3">
      <c r="A230">
        <v>0</v>
      </c>
      <c r="B230" t="s">
        <v>203</v>
      </c>
      <c r="C230" t="s">
        <v>212</v>
      </c>
      <c r="D230">
        <v>8015</v>
      </c>
      <c r="E230" s="2">
        <f>BO230</f>
        <v>0.34532489056664489</v>
      </c>
      <c r="F230" s="2" t="s">
        <v>1934</v>
      </c>
      <c r="G230" s="3">
        <v>3293</v>
      </c>
      <c r="H230" s="1">
        <v>0.95538810449254474</v>
      </c>
      <c r="I230" s="1">
        <f t="shared" si="22"/>
        <v>-1.3607010468059446</v>
      </c>
      <c r="J230" s="1">
        <v>2.48371695813</v>
      </c>
      <c r="K230" s="1">
        <v>29.686518939999999</v>
      </c>
      <c r="L230" s="2">
        <v>6.6405216768999964E-2</v>
      </c>
      <c r="M230" s="2">
        <v>1.1171089147777654E-3</v>
      </c>
      <c r="N230" s="7">
        <v>0</v>
      </c>
      <c r="O230" s="2">
        <v>5.0382153789002545E-3</v>
      </c>
      <c r="P230" s="3">
        <v>25071.298809417</v>
      </c>
      <c r="Q230" s="3">
        <v>475.27879589555391</v>
      </c>
      <c r="R230" s="3">
        <v>25721.364763402613</v>
      </c>
      <c r="S230" s="3">
        <v>36.58307479655862</v>
      </c>
      <c r="T230" s="3">
        <v>10172.604555077371</v>
      </c>
      <c r="V230">
        <v>8015</v>
      </c>
      <c r="W230" s="2">
        <v>0.26234634494710884</v>
      </c>
      <c r="X230" s="2">
        <v>2.56299067477639E-2</v>
      </c>
      <c r="Y230" s="2">
        <v>3.6923371921574709E-2</v>
      </c>
      <c r="Z230" s="2">
        <v>0.70829488981994981</v>
      </c>
      <c r="AA230" s="2">
        <v>8.5566508378120687E-2</v>
      </c>
      <c r="AB230" s="2">
        <v>0.16391306862751748</v>
      </c>
      <c r="AC230" s="2">
        <v>1.1171089147777654E-3</v>
      </c>
      <c r="AD230" s="2">
        <v>0</v>
      </c>
      <c r="AE230" s="2">
        <v>5.0382153789002545E-3</v>
      </c>
      <c r="AF230">
        <v>22582.050832241475</v>
      </c>
      <c r="AG230">
        <v>25.103045792101902</v>
      </c>
      <c r="AH230">
        <v>4718.0397801263643</v>
      </c>
      <c r="AI230">
        <v>3406.7571590580164</v>
      </c>
      <c r="AJ230">
        <v>0.14004448966106481</v>
      </c>
      <c r="AK230">
        <v>48303.415595644088</v>
      </c>
      <c r="AL230">
        <v>61.686120588660529</v>
      </c>
      <c r="AM230">
        <v>11593.715488920496</v>
      </c>
      <c r="AN230">
        <v>6703.6860053412565</v>
      </c>
      <c r="AO230">
        <v>0.33947408817224167</v>
      </c>
      <c r="AP230">
        <v>25721.364763402613</v>
      </c>
      <c r="AQ230">
        <v>36.583074796558627</v>
      </c>
      <c r="AR230">
        <v>6875.6757087941314</v>
      </c>
      <c r="AS230">
        <v>3296.9288462832401</v>
      </c>
      <c r="AT230">
        <v>0.19942959851117686</v>
      </c>
      <c r="AU230" s="3">
        <v>4711899.898241831</v>
      </c>
      <c r="AV230" s="3">
        <v>89323.896900610402</v>
      </c>
      <c r="AW230">
        <v>27272.486924047003</v>
      </c>
      <c r="AX230">
        <v>5125591.1925053941</v>
      </c>
      <c r="AY230">
        <v>517.00691076561407</v>
      </c>
      <c r="AZ230">
        <v>97166.278809289506</v>
      </c>
      <c r="BA230">
        <v>52343.785733463999</v>
      </c>
      <c r="BB230">
        <v>9837491.0907472242</v>
      </c>
      <c r="BC230">
        <v>992.28570666116798</v>
      </c>
      <c r="BD230">
        <v>186490.17570989989</v>
      </c>
      <c r="BE230">
        <v>25071.298809417</v>
      </c>
      <c r="BF230">
        <v>4711899.898241831</v>
      </c>
      <c r="BG230">
        <v>475.27879589555391</v>
      </c>
      <c r="BH230">
        <v>89323.896900610402</v>
      </c>
      <c r="BI230">
        <v>0.86616710016676945</v>
      </c>
      <c r="BJ230">
        <v>1.8215552046593142</v>
      </c>
      <c r="BK230">
        <v>0.95538810449254474</v>
      </c>
      <c r="BL230">
        <v>15.575878037719487</v>
      </c>
      <c r="BM230">
        <v>14.215176990913543</v>
      </c>
      <c r="BN230">
        <f t="shared" si="19"/>
        <v>-1.3607010468059446</v>
      </c>
      <c r="BO230">
        <v>0.34532489056664489</v>
      </c>
      <c r="BP230">
        <v>3.6220996385157066E-3</v>
      </c>
      <c r="BQ230">
        <v>1.7006526236943361E-4</v>
      </c>
      <c r="BR230">
        <v>0</v>
      </c>
      <c r="BS230">
        <v>0</v>
      </c>
      <c r="BT230">
        <v>0.5</v>
      </c>
      <c r="BU230">
        <v>3.8967489214346666E-2</v>
      </c>
      <c r="BV230">
        <v>0.70829488981994981</v>
      </c>
      <c r="BW230">
        <v>8.8761938151577485E-2</v>
      </c>
      <c r="BX230">
        <v>0.16391306862751748</v>
      </c>
      <c r="BY230">
        <f t="shared" si="20"/>
        <v>0.14520926829435368</v>
      </c>
      <c r="BZ230">
        <v>0</v>
      </c>
      <c r="CA230">
        <f t="shared" si="21"/>
        <v>6.366699865474711E-3</v>
      </c>
      <c r="CC230">
        <v>0.14520926829435368</v>
      </c>
      <c r="CD230">
        <v>6.366699865474711E-3</v>
      </c>
    </row>
    <row r="231" spans="1:82" x14ac:dyDescent="0.3">
      <c r="A231">
        <v>1</v>
      </c>
      <c r="B231" t="s">
        <v>203</v>
      </c>
      <c r="C231" t="s">
        <v>213</v>
      </c>
      <c r="D231">
        <v>8017</v>
      </c>
      <c r="E231" s="2">
        <v>0</v>
      </c>
      <c r="F231" s="2" t="s">
        <v>1954</v>
      </c>
      <c r="G231" s="3">
        <v>-999</v>
      </c>
      <c r="H231" s="1">
        <v>0.37458909260310463</v>
      </c>
      <c r="I231" s="1">
        <f t="shared" si="22"/>
        <v>-999</v>
      </c>
      <c r="J231" s="1">
        <v>-999</v>
      </c>
      <c r="K231" s="1">
        <v>-999</v>
      </c>
      <c r="L231" s="2">
        <v>-999</v>
      </c>
      <c r="M231" s="2">
        <v>-999</v>
      </c>
      <c r="N231" s="7">
        <v>-999</v>
      </c>
      <c r="O231" s="2">
        <v>-999</v>
      </c>
      <c r="P231" s="3">
        <v>-999</v>
      </c>
      <c r="Q231" s="3">
        <v>-999</v>
      </c>
      <c r="R231" s="3">
        <v>-999</v>
      </c>
      <c r="S231" s="3">
        <v>-999</v>
      </c>
      <c r="T231" s="3">
        <v>-999</v>
      </c>
      <c r="V231">
        <v>8017</v>
      </c>
      <c r="W231" s="2">
        <v>-999</v>
      </c>
      <c r="X231" s="2">
        <v>1.0048987910778396E-2</v>
      </c>
      <c r="Y231" s="2">
        <v>-999</v>
      </c>
      <c r="Z231" s="2">
        <v>-999</v>
      </c>
      <c r="AA231" s="2">
        <v>-999</v>
      </c>
      <c r="AB231" s="2">
        <v>-999</v>
      </c>
      <c r="AC231" s="2">
        <v>-999</v>
      </c>
      <c r="AD231" s="2">
        <v>-999</v>
      </c>
      <c r="AE231" s="2">
        <v>-999</v>
      </c>
      <c r="AF231" s="2">
        <v>-999</v>
      </c>
      <c r="AG231" s="2">
        <v>-999</v>
      </c>
      <c r="AH231" s="2">
        <v>-999</v>
      </c>
      <c r="AI231" s="2">
        <v>-999</v>
      </c>
      <c r="AJ231" s="2">
        <v>-999</v>
      </c>
      <c r="AK231" s="2">
        <v>-999</v>
      </c>
      <c r="AL231" s="2">
        <v>-999</v>
      </c>
      <c r="AM231" s="2">
        <v>-999</v>
      </c>
      <c r="AN231" s="2">
        <v>-999</v>
      </c>
      <c r="AO231" s="2">
        <v>-999</v>
      </c>
      <c r="AP231" s="2">
        <v>-999</v>
      </c>
      <c r="AQ231" s="2">
        <v>-999</v>
      </c>
      <c r="AR231" s="2">
        <v>-999</v>
      </c>
      <c r="AS231" s="2">
        <v>-999</v>
      </c>
      <c r="AT231" s="2">
        <v>-999</v>
      </c>
      <c r="AU231" s="2">
        <v>-999</v>
      </c>
      <c r="AV231" s="2">
        <v>-999</v>
      </c>
      <c r="AW231" s="2">
        <v>-999</v>
      </c>
      <c r="AX231" s="2">
        <v>-999</v>
      </c>
      <c r="AY231" s="2">
        <v>-999</v>
      </c>
      <c r="AZ231" s="2">
        <v>-999</v>
      </c>
      <c r="BA231" s="2">
        <v>-999</v>
      </c>
      <c r="BB231" s="2">
        <v>-999</v>
      </c>
      <c r="BC231" s="2">
        <v>-999</v>
      </c>
      <c r="BD231" s="2">
        <v>-999</v>
      </c>
      <c r="BE231" s="2">
        <v>-999</v>
      </c>
      <c r="BF231" s="2">
        <v>-999</v>
      </c>
      <c r="BG231" s="2">
        <v>-999</v>
      </c>
      <c r="BH231" s="2">
        <v>-999</v>
      </c>
      <c r="BI231">
        <v>0</v>
      </c>
      <c r="BJ231">
        <v>0.37458909260310463</v>
      </c>
      <c r="BK231">
        <v>0.37458909260310463</v>
      </c>
      <c r="BL231">
        <v>-999</v>
      </c>
      <c r="BM231">
        <v>12.188217548218086</v>
      </c>
      <c r="BN231">
        <f t="shared" si="19"/>
        <v>-999</v>
      </c>
      <c r="BO231" t="s">
        <v>3748</v>
      </c>
      <c r="BP231" t="s">
        <v>3748</v>
      </c>
      <c r="BQ231">
        <v>3.0103093204067559E-3</v>
      </c>
      <c r="BR231">
        <v>0.12925170068027209</v>
      </c>
      <c r="BS231">
        <v>3.4482758620689655E-2</v>
      </c>
      <c r="BT231">
        <v>5.5555555555555552E-2</v>
      </c>
      <c r="BU231" t="s">
        <v>3748</v>
      </c>
      <c r="BY231">
        <f t="shared" si="20"/>
        <v>-999</v>
      </c>
      <c r="CA231">
        <f t="shared" si="21"/>
        <v>-999</v>
      </c>
    </row>
    <row r="232" spans="1:82" x14ac:dyDescent="0.3">
      <c r="A232">
        <v>1</v>
      </c>
      <c r="B232" t="s">
        <v>203</v>
      </c>
      <c r="C232" t="s">
        <v>214</v>
      </c>
      <c r="D232">
        <v>8019</v>
      </c>
      <c r="E232" s="2">
        <v>0</v>
      </c>
      <c r="F232" s="2" t="s">
        <v>1954</v>
      </c>
      <c r="G232" s="3">
        <v>-999</v>
      </c>
      <c r="H232" s="1">
        <v>0.37481168228950995</v>
      </c>
      <c r="I232" s="1">
        <f t="shared" si="22"/>
        <v>-999</v>
      </c>
      <c r="J232" s="1">
        <v>-999</v>
      </c>
      <c r="K232" s="1">
        <v>-999</v>
      </c>
      <c r="L232" s="2">
        <v>-999</v>
      </c>
      <c r="M232" s="2">
        <v>-999</v>
      </c>
      <c r="N232" s="7">
        <v>-999</v>
      </c>
      <c r="O232" s="2">
        <v>-999</v>
      </c>
      <c r="P232" s="3">
        <v>-999</v>
      </c>
      <c r="Q232" s="3">
        <v>-999</v>
      </c>
      <c r="R232" s="3">
        <v>-999</v>
      </c>
      <c r="S232" s="3">
        <v>-999</v>
      </c>
      <c r="T232" s="3">
        <v>-999</v>
      </c>
      <c r="V232">
        <v>8019</v>
      </c>
      <c r="W232" s="2">
        <v>-999</v>
      </c>
      <c r="X232" s="2">
        <v>1.0054959256746338E-2</v>
      </c>
      <c r="Y232" s="2">
        <v>-999</v>
      </c>
      <c r="Z232" s="2">
        <v>-999</v>
      </c>
      <c r="AA232" s="2">
        <v>-999</v>
      </c>
      <c r="AB232" s="2">
        <v>-999</v>
      </c>
      <c r="AC232" s="2">
        <v>-999</v>
      </c>
      <c r="AD232" s="2">
        <v>-999</v>
      </c>
      <c r="AE232" s="2">
        <v>-999</v>
      </c>
      <c r="AF232" s="2">
        <v>-999</v>
      </c>
      <c r="AG232" s="2">
        <v>-999</v>
      </c>
      <c r="AH232" s="2">
        <v>-999</v>
      </c>
      <c r="AI232" s="2">
        <v>-999</v>
      </c>
      <c r="AJ232" s="2">
        <v>-999</v>
      </c>
      <c r="AK232" s="2">
        <v>-999</v>
      </c>
      <c r="AL232" s="2">
        <v>-999</v>
      </c>
      <c r="AM232" s="2">
        <v>-999</v>
      </c>
      <c r="AN232" s="2">
        <v>-999</v>
      </c>
      <c r="AO232" s="2">
        <v>-999</v>
      </c>
      <c r="AP232" s="2">
        <v>-999</v>
      </c>
      <c r="AQ232" s="2">
        <v>-999</v>
      </c>
      <c r="AR232" s="2">
        <v>-999</v>
      </c>
      <c r="AS232" s="2">
        <v>-999</v>
      </c>
      <c r="AT232" s="2">
        <v>-999</v>
      </c>
      <c r="AU232" s="2">
        <v>-999</v>
      </c>
      <c r="AV232" s="2">
        <v>-999</v>
      </c>
      <c r="AW232" s="2">
        <v>-999</v>
      </c>
      <c r="AX232" s="2">
        <v>-999</v>
      </c>
      <c r="AY232" s="2">
        <v>-999</v>
      </c>
      <c r="AZ232" s="2">
        <v>-999</v>
      </c>
      <c r="BA232" s="2">
        <v>-999</v>
      </c>
      <c r="BB232" s="2">
        <v>-999</v>
      </c>
      <c r="BC232" s="2">
        <v>-999</v>
      </c>
      <c r="BD232" s="2">
        <v>-999</v>
      </c>
      <c r="BE232" s="2">
        <v>-999</v>
      </c>
      <c r="BF232" s="2">
        <v>-999</v>
      </c>
      <c r="BG232" s="2">
        <v>-999</v>
      </c>
      <c r="BH232" s="2">
        <v>-999</v>
      </c>
      <c r="BI232">
        <v>0</v>
      </c>
      <c r="BJ232">
        <v>0.37481168228950995</v>
      </c>
      <c r="BK232">
        <v>0.37481168228950995</v>
      </c>
      <c r="BL232">
        <v>-999</v>
      </c>
      <c r="BM232">
        <v>33.014936609883115</v>
      </c>
      <c r="BN232">
        <f t="shared" si="19"/>
        <v>-999</v>
      </c>
      <c r="BO232" t="s">
        <v>3748</v>
      </c>
      <c r="BP232" t="s">
        <v>3748</v>
      </c>
      <c r="BQ232">
        <v>6.1683059194903942E-5</v>
      </c>
      <c r="BR232">
        <v>0</v>
      </c>
      <c r="BS232">
        <v>0</v>
      </c>
      <c r="BT232">
        <v>0.44444444444444442</v>
      </c>
      <c r="BU232" t="s">
        <v>3748</v>
      </c>
      <c r="BY232">
        <f t="shared" si="20"/>
        <v>-999</v>
      </c>
      <c r="CA232">
        <f t="shared" si="21"/>
        <v>-999</v>
      </c>
    </row>
    <row r="233" spans="1:82" x14ac:dyDescent="0.3">
      <c r="A233">
        <v>1</v>
      </c>
      <c r="B233" t="s">
        <v>203</v>
      </c>
      <c r="C233" t="s">
        <v>215</v>
      </c>
      <c r="D233">
        <v>8021</v>
      </c>
      <c r="E233" s="2">
        <v>0</v>
      </c>
      <c r="F233" s="2" t="s">
        <v>1954</v>
      </c>
      <c r="G233" s="3">
        <v>-999</v>
      </c>
      <c r="H233" s="1">
        <v>0.37500995397682119</v>
      </c>
      <c r="I233" s="1">
        <f t="shared" si="22"/>
        <v>-999</v>
      </c>
      <c r="J233" s="1">
        <v>-999</v>
      </c>
      <c r="K233" s="1">
        <v>-999</v>
      </c>
      <c r="L233" s="2">
        <v>-999</v>
      </c>
      <c r="M233" s="2">
        <v>-999</v>
      </c>
      <c r="N233" s="7">
        <v>-999</v>
      </c>
      <c r="O233" s="2">
        <v>-999</v>
      </c>
      <c r="P233" s="3">
        <v>-999</v>
      </c>
      <c r="Q233" s="3">
        <v>-999</v>
      </c>
      <c r="R233" s="3">
        <v>-999</v>
      </c>
      <c r="S233" s="3">
        <v>-999</v>
      </c>
      <c r="T233" s="3">
        <v>-999</v>
      </c>
      <c r="V233">
        <v>8021</v>
      </c>
      <c r="W233" s="2">
        <v>-999</v>
      </c>
      <c r="X233" s="2">
        <v>1.0060278231132364E-2</v>
      </c>
      <c r="Y233" s="2">
        <v>-999</v>
      </c>
      <c r="Z233" s="2">
        <v>-999</v>
      </c>
      <c r="AA233" s="2">
        <v>-999</v>
      </c>
      <c r="AB233" s="2">
        <v>-999</v>
      </c>
      <c r="AC233" s="2">
        <v>-999</v>
      </c>
      <c r="AD233" s="2">
        <v>-999</v>
      </c>
      <c r="AE233" s="2">
        <v>-999</v>
      </c>
      <c r="AF233" s="2">
        <v>-999</v>
      </c>
      <c r="AG233" s="2">
        <v>-999</v>
      </c>
      <c r="AH233" s="2">
        <v>-999</v>
      </c>
      <c r="AI233" s="2">
        <v>-999</v>
      </c>
      <c r="AJ233" s="2">
        <v>-999</v>
      </c>
      <c r="AK233" s="2">
        <v>-999</v>
      </c>
      <c r="AL233" s="2">
        <v>-999</v>
      </c>
      <c r="AM233" s="2">
        <v>-999</v>
      </c>
      <c r="AN233" s="2">
        <v>-999</v>
      </c>
      <c r="AO233" s="2">
        <v>-999</v>
      </c>
      <c r="AP233" s="2">
        <v>-999</v>
      </c>
      <c r="AQ233" s="2">
        <v>-999</v>
      </c>
      <c r="AR233" s="2">
        <v>-999</v>
      </c>
      <c r="AS233" s="2">
        <v>-999</v>
      </c>
      <c r="AT233" s="2">
        <v>-999</v>
      </c>
      <c r="AU233" s="2">
        <v>-999</v>
      </c>
      <c r="AV233" s="2">
        <v>-999</v>
      </c>
      <c r="AW233" s="2">
        <v>-999</v>
      </c>
      <c r="AX233" s="2">
        <v>-999</v>
      </c>
      <c r="AY233" s="2">
        <v>-999</v>
      </c>
      <c r="AZ233" s="2">
        <v>-999</v>
      </c>
      <c r="BA233" s="2">
        <v>-999</v>
      </c>
      <c r="BB233" s="2">
        <v>-999</v>
      </c>
      <c r="BC233" s="2">
        <v>-999</v>
      </c>
      <c r="BD233" s="2">
        <v>-999</v>
      </c>
      <c r="BE233" s="2">
        <v>-999</v>
      </c>
      <c r="BF233" s="2">
        <v>-999</v>
      </c>
      <c r="BG233" s="2">
        <v>-999</v>
      </c>
      <c r="BH233" s="2">
        <v>-999</v>
      </c>
      <c r="BI233">
        <v>0</v>
      </c>
      <c r="BJ233">
        <v>0.37500995397682119</v>
      </c>
      <c r="BK233">
        <v>0.37500995397682119</v>
      </c>
      <c r="BL233">
        <v>-999</v>
      </c>
      <c r="BM233">
        <v>12.271114487422949</v>
      </c>
      <c r="BN233">
        <f t="shared" si="19"/>
        <v>-999</v>
      </c>
      <c r="BO233" t="s">
        <v>3748</v>
      </c>
      <c r="BP233" t="s">
        <v>3748</v>
      </c>
      <c r="BQ233">
        <v>3.0252838344928699E-3</v>
      </c>
      <c r="BR233">
        <v>1.1904761904761904E-2</v>
      </c>
      <c r="BS233">
        <v>0</v>
      </c>
      <c r="BT233">
        <v>0.5</v>
      </c>
      <c r="BU233" t="s">
        <v>3748</v>
      </c>
      <c r="BY233">
        <f t="shared" si="20"/>
        <v>-999</v>
      </c>
      <c r="CA233">
        <f t="shared" si="21"/>
        <v>-999</v>
      </c>
    </row>
    <row r="234" spans="1:82" x14ac:dyDescent="0.3">
      <c r="A234">
        <v>1</v>
      </c>
      <c r="B234" t="s">
        <v>203</v>
      </c>
      <c r="C234" t="s">
        <v>216</v>
      </c>
      <c r="D234">
        <v>8023</v>
      </c>
      <c r="E234" s="2">
        <v>0</v>
      </c>
      <c r="F234" s="2" t="s">
        <v>1954</v>
      </c>
      <c r="G234" s="3">
        <v>-999</v>
      </c>
      <c r="H234" s="1">
        <v>0.37564087977561117</v>
      </c>
      <c r="I234" s="1">
        <f t="shared" si="22"/>
        <v>-999</v>
      </c>
      <c r="J234" s="1">
        <v>-999</v>
      </c>
      <c r="K234" s="1">
        <v>-999</v>
      </c>
      <c r="L234" s="2">
        <v>-999</v>
      </c>
      <c r="M234" s="2">
        <v>-999</v>
      </c>
      <c r="N234" s="7">
        <v>-999</v>
      </c>
      <c r="O234" s="2">
        <v>-999</v>
      </c>
      <c r="P234" s="3">
        <v>-999</v>
      </c>
      <c r="Q234" s="3">
        <v>-999</v>
      </c>
      <c r="R234" s="3">
        <v>-999</v>
      </c>
      <c r="S234" s="3">
        <v>-999</v>
      </c>
      <c r="T234" s="3">
        <v>-999</v>
      </c>
      <c r="V234">
        <v>8023</v>
      </c>
      <c r="W234" s="2">
        <v>-999</v>
      </c>
      <c r="X234" s="2">
        <v>1.0077203886069563E-2</v>
      </c>
      <c r="Y234" s="2">
        <v>-999</v>
      </c>
      <c r="Z234" s="2">
        <v>-999</v>
      </c>
      <c r="AA234" s="2">
        <v>-999</v>
      </c>
      <c r="AB234" s="2">
        <v>-999</v>
      </c>
      <c r="AC234" s="2">
        <v>-999</v>
      </c>
      <c r="AD234" s="2">
        <v>-999</v>
      </c>
      <c r="AE234" s="2">
        <v>-999</v>
      </c>
      <c r="AF234" s="2">
        <v>-999</v>
      </c>
      <c r="AG234" s="2">
        <v>-999</v>
      </c>
      <c r="AH234" s="2">
        <v>-999</v>
      </c>
      <c r="AI234" s="2">
        <v>-999</v>
      </c>
      <c r="AJ234" s="2">
        <v>-999</v>
      </c>
      <c r="AK234" s="2">
        <v>-999</v>
      </c>
      <c r="AL234" s="2">
        <v>-999</v>
      </c>
      <c r="AM234" s="2">
        <v>-999</v>
      </c>
      <c r="AN234" s="2">
        <v>-999</v>
      </c>
      <c r="AO234" s="2">
        <v>-999</v>
      </c>
      <c r="AP234" s="2">
        <v>-999</v>
      </c>
      <c r="AQ234" s="2">
        <v>-999</v>
      </c>
      <c r="AR234" s="2">
        <v>-999</v>
      </c>
      <c r="AS234" s="2">
        <v>-999</v>
      </c>
      <c r="AT234" s="2">
        <v>-999</v>
      </c>
      <c r="AU234" s="2">
        <v>-999</v>
      </c>
      <c r="AV234" s="2">
        <v>-999</v>
      </c>
      <c r="AW234" s="2">
        <v>-999</v>
      </c>
      <c r="AX234" s="2">
        <v>-999</v>
      </c>
      <c r="AY234" s="2">
        <v>-999</v>
      </c>
      <c r="AZ234" s="2">
        <v>-999</v>
      </c>
      <c r="BA234" s="2">
        <v>-999</v>
      </c>
      <c r="BB234" s="2">
        <v>-999</v>
      </c>
      <c r="BC234" s="2">
        <v>-999</v>
      </c>
      <c r="BD234" s="2">
        <v>-999</v>
      </c>
      <c r="BE234" s="2">
        <v>-999</v>
      </c>
      <c r="BF234" s="2">
        <v>-999</v>
      </c>
      <c r="BG234" s="2">
        <v>-999</v>
      </c>
      <c r="BH234" s="2">
        <v>-999</v>
      </c>
      <c r="BI234">
        <v>0</v>
      </c>
      <c r="BJ234">
        <v>0.37564087977561117</v>
      </c>
      <c r="BK234">
        <v>0.37564087977561117</v>
      </c>
      <c r="BL234">
        <v>-999</v>
      </c>
      <c r="BM234">
        <v>12.271114487422949</v>
      </c>
      <c r="BN234">
        <f t="shared" si="19"/>
        <v>-999</v>
      </c>
      <c r="BO234" t="s">
        <v>3748</v>
      </c>
      <c r="BP234" t="s">
        <v>3748</v>
      </c>
      <c r="BQ234">
        <v>3.1036662427708825E-3</v>
      </c>
      <c r="BR234">
        <v>2.3809523809523808E-2</v>
      </c>
      <c r="BS234">
        <v>0</v>
      </c>
      <c r="BT234">
        <v>0.55555555555555558</v>
      </c>
      <c r="BU234" t="s">
        <v>3748</v>
      </c>
      <c r="BY234">
        <f t="shared" si="20"/>
        <v>-999</v>
      </c>
      <c r="CA234">
        <f t="shared" si="21"/>
        <v>-999</v>
      </c>
    </row>
    <row r="235" spans="1:82" x14ac:dyDescent="0.3">
      <c r="A235">
        <v>1</v>
      </c>
      <c r="B235" t="s">
        <v>203</v>
      </c>
      <c r="C235" t="s">
        <v>217</v>
      </c>
      <c r="D235">
        <v>8025</v>
      </c>
      <c r="E235" s="2">
        <v>0</v>
      </c>
      <c r="F235" s="2" t="s">
        <v>1954</v>
      </c>
      <c r="G235" s="3">
        <v>-999</v>
      </c>
      <c r="H235" s="1">
        <v>0.37404789371690389</v>
      </c>
      <c r="I235" s="1">
        <f t="shared" si="22"/>
        <v>-999</v>
      </c>
      <c r="J235" s="1">
        <v>-999</v>
      </c>
      <c r="K235" s="1">
        <v>-999</v>
      </c>
      <c r="L235" s="2">
        <v>-999</v>
      </c>
      <c r="M235" s="2">
        <v>-999</v>
      </c>
      <c r="N235" s="7">
        <v>-999</v>
      </c>
      <c r="O235" s="2">
        <v>-999</v>
      </c>
      <c r="P235" s="3">
        <v>-999</v>
      </c>
      <c r="Q235" s="3">
        <v>-999</v>
      </c>
      <c r="R235" s="3">
        <v>-999</v>
      </c>
      <c r="S235" s="3">
        <v>-999</v>
      </c>
      <c r="T235" s="3">
        <v>-999</v>
      </c>
      <c r="V235">
        <v>8025</v>
      </c>
      <c r="W235" s="2">
        <v>-999</v>
      </c>
      <c r="X235" s="2">
        <v>1.0034469332495816E-2</v>
      </c>
      <c r="Y235" s="2">
        <v>-999</v>
      </c>
      <c r="Z235" s="2">
        <v>-999</v>
      </c>
      <c r="AA235" s="2">
        <v>-999</v>
      </c>
      <c r="AB235" s="2">
        <v>-999</v>
      </c>
      <c r="AC235" s="2">
        <v>-999</v>
      </c>
      <c r="AD235" s="2">
        <v>-999</v>
      </c>
      <c r="AE235" s="2">
        <v>-999</v>
      </c>
      <c r="AF235" s="2">
        <v>-999</v>
      </c>
      <c r="AG235" s="2">
        <v>-999</v>
      </c>
      <c r="AH235" s="2">
        <v>-999</v>
      </c>
      <c r="AI235" s="2">
        <v>-999</v>
      </c>
      <c r="AJ235" s="2">
        <v>-999</v>
      </c>
      <c r="AK235" s="2">
        <v>-999</v>
      </c>
      <c r="AL235" s="2">
        <v>-999</v>
      </c>
      <c r="AM235" s="2">
        <v>-999</v>
      </c>
      <c r="AN235" s="2">
        <v>-999</v>
      </c>
      <c r="AO235" s="2">
        <v>-999</v>
      </c>
      <c r="AP235" s="2">
        <v>-999</v>
      </c>
      <c r="AQ235" s="2">
        <v>-999</v>
      </c>
      <c r="AR235" s="2">
        <v>-999</v>
      </c>
      <c r="AS235" s="2">
        <v>-999</v>
      </c>
      <c r="AT235" s="2">
        <v>-999</v>
      </c>
      <c r="AU235" s="2">
        <v>-999</v>
      </c>
      <c r="AV235" s="2">
        <v>-999</v>
      </c>
      <c r="AW235" s="2">
        <v>-999</v>
      </c>
      <c r="AX235" s="2">
        <v>-999</v>
      </c>
      <c r="AY235" s="2">
        <v>-999</v>
      </c>
      <c r="AZ235" s="2">
        <v>-999</v>
      </c>
      <c r="BA235" s="2">
        <v>-999</v>
      </c>
      <c r="BB235" s="2">
        <v>-999</v>
      </c>
      <c r="BC235" s="2">
        <v>-999</v>
      </c>
      <c r="BD235" s="2">
        <v>-999</v>
      </c>
      <c r="BE235" s="2">
        <v>-999</v>
      </c>
      <c r="BF235" s="2">
        <v>-999</v>
      </c>
      <c r="BG235" s="2">
        <v>-999</v>
      </c>
      <c r="BH235" s="2">
        <v>-999</v>
      </c>
      <c r="BI235">
        <v>0</v>
      </c>
      <c r="BJ235">
        <v>0.37404789371690389</v>
      </c>
      <c r="BK235">
        <v>0.37404789371690389</v>
      </c>
      <c r="BL235">
        <v>-999</v>
      </c>
      <c r="BM235">
        <v>16.883887823864864</v>
      </c>
      <c r="BN235">
        <f t="shared" si="19"/>
        <v>-999</v>
      </c>
      <c r="BO235" t="s">
        <v>3748</v>
      </c>
      <c r="BP235" t="s">
        <v>3748</v>
      </c>
      <c r="BQ235">
        <v>3.3926386586866403E-3</v>
      </c>
      <c r="BR235">
        <v>4.7619047619047616E-2</v>
      </c>
      <c r="BS235">
        <v>3.4482758620689655E-2</v>
      </c>
      <c r="BT235">
        <v>5.5555555555555552E-2</v>
      </c>
      <c r="BU235" t="s">
        <v>3748</v>
      </c>
      <c r="BY235">
        <f t="shared" si="20"/>
        <v>-999</v>
      </c>
      <c r="CA235">
        <f t="shared" si="21"/>
        <v>-999</v>
      </c>
    </row>
    <row r="236" spans="1:82" x14ac:dyDescent="0.3">
      <c r="A236">
        <v>1</v>
      </c>
      <c r="B236" t="s">
        <v>203</v>
      </c>
      <c r="C236" t="s">
        <v>218</v>
      </c>
      <c r="D236">
        <v>8027</v>
      </c>
      <c r="E236" s="2">
        <v>0</v>
      </c>
      <c r="F236" s="2" t="s">
        <v>1954</v>
      </c>
      <c r="G236" s="3">
        <v>-999</v>
      </c>
      <c r="H236" s="1">
        <v>0.37489921010636568</v>
      </c>
      <c r="I236" s="1">
        <f t="shared" si="22"/>
        <v>-999</v>
      </c>
      <c r="J236" s="1">
        <v>-999</v>
      </c>
      <c r="K236" s="1">
        <v>-999</v>
      </c>
      <c r="L236" s="2">
        <v>-999</v>
      </c>
      <c r="M236" s="2">
        <v>-999</v>
      </c>
      <c r="N236" s="7">
        <v>-999</v>
      </c>
      <c r="O236" s="2">
        <v>-999</v>
      </c>
      <c r="P236" s="3">
        <v>-999</v>
      </c>
      <c r="Q236" s="3">
        <v>-999</v>
      </c>
      <c r="R236" s="3">
        <v>-999</v>
      </c>
      <c r="S236" s="3">
        <v>-999</v>
      </c>
      <c r="T236" s="3">
        <v>-999</v>
      </c>
      <c r="V236">
        <v>8027</v>
      </c>
      <c r="W236" s="2">
        <v>-999</v>
      </c>
      <c r="X236" s="2">
        <v>1.0057307338927075E-2</v>
      </c>
      <c r="Y236" s="2">
        <v>-999</v>
      </c>
      <c r="Z236" s="2">
        <v>-999</v>
      </c>
      <c r="AA236" s="2">
        <v>-999</v>
      </c>
      <c r="AB236" s="2">
        <v>-999</v>
      </c>
      <c r="AC236" s="2">
        <v>-999</v>
      </c>
      <c r="AD236" s="2">
        <v>-999</v>
      </c>
      <c r="AE236" s="2">
        <v>-999</v>
      </c>
      <c r="AF236" s="2">
        <v>-999</v>
      </c>
      <c r="AG236" s="2">
        <v>-999</v>
      </c>
      <c r="AH236" s="2">
        <v>-999</v>
      </c>
      <c r="AI236" s="2">
        <v>-999</v>
      </c>
      <c r="AJ236" s="2">
        <v>-999</v>
      </c>
      <c r="AK236" s="2">
        <v>-999</v>
      </c>
      <c r="AL236" s="2">
        <v>-999</v>
      </c>
      <c r="AM236" s="2">
        <v>-999</v>
      </c>
      <c r="AN236" s="2">
        <v>-999</v>
      </c>
      <c r="AO236" s="2">
        <v>-999</v>
      </c>
      <c r="AP236" s="2">
        <v>-999</v>
      </c>
      <c r="AQ236" s="2">
        <v>-999</v>
      </c>
      <c r="AR236" s="2">
        <v>-999</v>
      </c>
      <c r="AS236" s="2">
        <v>-999</v>
      </c>
      <c r="AT236" s="2">
        <v>-999</v>
      </c>
      <c r="AU236" s="2">
        <v>-999</v>
      </c>
      <c r="AV236" s="2">
        <v>-999</v>
      </c>
      <c r="AW236" s="2">
        <v>-999</v>
      </c>
      <c r="AX236" s="2">
        <v>-999</v>
      </c>
      <c r="AY236" s="2">
        <v>-999</v>
      </c>
      <c r="AZ236" s="2">
        <v>-999</v>
      </c>
      <c r="BA236" s="2">
        <v>-999</v>
      </c>
      <c r="BB236" s="2">
        <v>-999</v>
      </c>
      <c r="BC236" s="2">
        <v>-999</v>
      </c>
      <c r="BD236" s="2">
        <v>-999</v>
      </c>
      <c r="BE236" s="2">
        <v>-999</v>
      </c>
      <c r="BF236" s="2">
        <v>-999</v>
      </c>
      <c r="BG236" s="2">
        <v>-999</v>
      </c>
      <c r="BH236" s="2">
        <v>-999</v>
      </c>
      <c r="BI236">
        <v>0</v>
      </c>
      <c r="BJ236">
        <v>0.37489921010636568</v>
      </c>
      <c r="BK236">
        <v>0.37489921010636568</v>
      </c>
      <c r="BL236">
        <v>-999</v>
      </c>
      <c r="BM236">
        <v>15.493146838115763</v>
      </c>
      <c r="BN236">
        <f t="shared" si="19"/>
        <v>-999</v>
      </c>
      <c r="BO236" t="s">
        <v>3748</v>
      </c>
      <c r="BP236" t="s">
        <v>3748</v>
      </c>
      <c r="BQ236">
        <v>1.414868708809488E-3</v>
      </c>
      <c r="BR236">
        <v>1.7857142857142856E-2</v>
      </c>
      <c r="BS236">
        <v>0</v>
      </c>
      <c r="BT236">
        <v>0.55555555555555558</v>
      </c>
      <c r="BU236" t="s">
        <v>3748</v>
      </c>
      <c r="BY236">
        <f t="shared" si="20"/>
        <v>-999</v>
      </c>
      <c r="CA236">
        <f t="shared" si="21"/>
        <v>-999</v>
      </c>
    </row>
    <row r="237" spans="1:82" x14ac:dyDescent="0.3">
      <c r="A237">
        <v>0</v>
      </c>
      <c r="B237" t="s">
        <v>203</v>
      </c>
      <c r="C237" t="s">
        <v>219</v>
      </c>
      <c r="D237">
        <v>8029</v>
      </c>
      <c r="E237" s="2">
        <f>BO237</f>
        <v>0.3519219044091863</v>
      </c>
      <c r="F237" s="2" t="s">
        <v>1934</v>
      </c>
      <c r="G237" s="3">
        <v>5576</v>
      </c>
      <c r="H237" s="1">
        <v>0.7611876827165075</v>
      </c>
      <c r="I237" s="1">
        <f t="shared" si="22"/>
        <v>-0.7186726884282244</v>
      </c>
      <c r="J237" s="1">
        <v>2.8814128384400002</v>
      </c>
      <c r="K237" s="1">
        <v>-10.153603782899999</v>
      </c>
      <c r="L237" s="2">
        <v>4.4051701377000041E-2</v>
      </c>
      <c r="M237" s="2">
        <v>1.8221987253406165E-3</v>
      </c>
      <c r="N237" s="7">
        <v>0</v>
      </c>
      <c r="O237" s="2">
        <v>4.3316493737394672E-3</v>
      </c>
      <c r="P237" s="3">
        <v>27052.385663470999</v>
      </c>
      <c r="Q237" s="3">
        <v>512.83443199230192</v>
      </c>
      <c r="R237" s="3">
        <v>50280.790488820108</v>
      </c>
      <c r="S237" s="3">
        <v>49.755543227432362</v>
      </c>
      <c r="T237" s="3">
        <v>10626.052648049535</v>
      </c>
      <c r="V237">
        <v>8029</v>
      </c>
      <c r="W237" s="2">
        <v>0.25584174832302475</v>
      </c>
      <c r="X237" s="2">
        <v>2.0420150966745494E-2</v>
      </c>
      <c r="Y237" s="2">
        <v>1.9501579003707265E-2</v>
      </c>
      <c r="Z237" s="2">
        <v>0.8217079576028834</v>
      </c>
      <c r="AA237" s="2">
        <v>2.9266092966763677E-2</v>
      </c>
      <c r="AB237" s="2">
        <v>0.10873617920840729</v>
      </c>
      <c r="AC237" s="2">
        <v>1.8221987253406165E-3</v>
      </c>
      <c r="AD237" s="2">
        <v>0</v>
      </c>
      <c r="AE237" s="2">
        <v>4.3316493737394672E-3</v>
      </c>
      <c r="AF237">
        <v>48501.118740106809</v>
      </c>
      <c r="AG237">
        <v>54.823992598526445</v>
      </c>
      <c r="AH237">
        <v>10303.999766696959</v>
      </c>
      <c r="AI237">
        <v>1156.508110489985</v>
      </c>
      <c r="AJ237">
        <v>0.30532155293218988</v>
      </c>
      <c r="AK237">
        <v>98781.909228926917</v>
      </c>
      <c r="AL237">
        <v>104.57953582595881</v>
      </c>
      <c r="AM237">
        <v>19655.40015742887</v>
      </c>
      <c r="AN237">
        <v>2431.1603678076108</v>
      </c>
      <c r="AO237">
        <v>0.58647664698245205</v>
      </c>
      <c r="AP237">
        <v>50280.790488820108</v>
      </c>
      <c r="AQ237">
        <v>49.755543227432369</v>
      </c>
      <c r="AR237">
        <v>9351.4003907319111</v>
      </c>
      <c r="AS237">
        <v>1274.6522573176258</v>
      </c>
      <c r="AT237">
        <v>0.28115509405026218</v>
      </c>
      <c r="AU237" s="3">
        <v>5084225.3615927398</v>
      </c>
      <c r="AV237" s="3">
        <v>96382.103148633221</v>
      </c>
      <c r="AW237">
        <v>30317.216893256002</v>
      </c>
      <c r="AX237">
        <v>5697817.7429185333</v>
      </c>
      <c r="AY237">
        <v>574.72612206747203</v>
      </c>
      <c r="AZ237">
        <v>108014.02738136069</v>
      </c>
      <c r="BA237">
        <v>57369.602556726997</v>
      </c>
      <c r="BB237">
        <v>10782043.104511272</v>
      </c>
      <c r="BC237">
        <v>1087.5605540597739</v>
      </c>
      <c r="BD237">
        <v>204396.13052999391</v>
      </c>
      <c r="BE237">
        <v>27052.385663470999</v>
      </c>
      <c r="BF237">
        <v>5084225.3615927398</v>
      </c>
      <c r="BG237">
        <v>512.83443199230192</v>
      </c>
      <c r="BH237">
        <v>96382.103148633221</v>
      </c>
      <c r="BI237">
        <v>0.77999448177048036</v>
      </c>
      <c r="BJ237">
        <v>1.5411821644869879</v>
      </c>
      <c r="BK237">
        <v>0.7611876827165075</v>
      </c>
      <c r="BL237">
        <v>16.990410719114333</v>
      </c>
      <c r="BM237">
        <v>16.271738030686109</v>
      </c>
      <c r="BN237">
        <f t="shared" si="19"/>
        <v>-0.7186726884282244</v>
      </c>
      <c r="BO237">
        <v>0.3519219044091863</v>
      </c>
      <c r="BP237">
        <v>3.3240584793461725E-3</v>
      </c>
      <c r="BQ237">
        <v>1.8312874790796029E-4</v>
      </c>
      <c r="BR237">
        <v>5.9523809523809521E-3</v>
      </c>
      <c r="BS237">
        <v>0</v>
      </c>
      <c r="BT237">
        <v>0.55555555555555558</v>
      </c>
      <c r="BU237">
        <v>2.0581207239246176E-2</v>
      </c>
      <c r="BV237">
        <v>0.8217079576028834</v>
      </c>
      <c r="BW237">
        <v>3.035901760037726E-2</v>
      </c>
      <c r="BX237">
        <v>0.10873617920840729</v>
      </c>
      <c r="BY237">
        <f t="shared" si="20"/>
        <v>0.19167430881445832</v>
      </c>
      <c r="BZ237">
        <v>0</v>
      </c>
      <c r="CA237">
        <f t="shared" si="21"/>
        <v>5.1039722006395866E-3</v>
      </c>
      <c r="CC237">
        <v>0.19167430881445832</v>
      </c>
      <c r="CD237">
        <v>5.1039722006395866E-3</v>
      </c>
    </row>
    <row r="238" spans="1:82" x14ac:dyDescent="0.3">
      <c r="A238">
        <v>0</v>
      </c>
      <c r="B238" t="s">
        <v>203</v>
      </c>
      <c r="C238" t="s">
        <v>220</v>
      </c>
      <c r="D238">
        <v>8031</v>
      </c>
      <c r="E238" s="2">
        <f>BO238</f>
        <v>0.28374054562559636</v>
      </c>
      <c r="F238" s="2" t="s">
        <v>1933</v>
      </c>
      <c r="G238" s="3">
        <v>79345</v>
      </c>
      <c r="H238" s="1">
        <v>24.093955640028369</v>
      </c>
      <c r="I238" s="1">
        <f t="shared" si="22"/>
        <v>-1.6026907361999232</v>
      </c>
      <c r="J238" s="1">
        <v>2.5171673098</v>
      </c>
      <c r="K238" s="1">
        <v>47.990601040100003</v>
      </c>
      <c r="L238" s="2">
        <v>5.4103386476999971E-2</v>
      </c>
      <c r="M238" s="2">
        <v>-9.2075050479509008E-4</v>
      </c>
      <c r="N238" s="7">
        <v>0</v>
      </c>
      <c r="O238" s="2">
        <v>2.3198727004291771E-3</v>
      </c>
      <c r="P238" s="3">
        <v>83106.859483369946</v>
      </c>
      <c r="Q238" s="3">
        <v>1575.4639760059404</v>
      </c>
      <c r="R238" s="3">
        <v>143244.438309827</v>
      </c>
      <c r="S238" s="3">
        <v>106.25980240657003</v>
      </c>
      <c r="T238" s="3">
        <v>25464.119324428801</v>
      </c>
      <c r="V238">
        <v>8031</v>
      </c>
      <c r="W238" s="2">
        <v>0.43698367026459195</v>
      </c>
      <c r="X238" s="2">
        <v>0.64636123616662211</v>
      </c>
      <c r="Y238" s="2">
        <v>4.3489895349813443E-2</v>
      </c>
      <c r="Z238" s="2">
        <v>0.71783410606316433</v>
      </c>
      <c r="AA238" s="2">
        <v>0.13832501460572946</v>
      </c>
      <c r="AB238" s="2">
        <v>0.13354752129542893</v>
      </c>
      <c r="AC238" s="2">
        <v>-9.2075050479509008E-4</v>
      </c>
      <c r="AD238" s="2">
        <v>0</v>
      </c>
      <c r="AE238" s="2">
        <v>2.3198727004291771E-3</v>
      </c>
      <c r="AF238">
        <v>614454.89585900016</v>
      </c>
      <c r="AG238">
        <v>349.5599350161657</v>
      </c>
      <c r="AH238">
        <v>65698.708140967952</v>
      </c>
      <c r="AI238">
        <v>24805.544186456027</v>
      </c>
      <c r="AJ238">
        <v>2.1445943468060835</v>
      </c>
      <c r="AK238">
        <v>757699.33416882716</v>
      </c>
      <c r="AL238">
        <v>455.81973742273573</v>
      </c>
      <c r="AM238">
        <v>85669.909202964147</v>
      </c>
      <c r="AN238">
        <v>30298.462448888626</v>
      </c>
      <c r="AO238">
        <v>2.7682878026675168</v>
      </c>
      <c r="AP238">
        <v>143244.438309827</v>
      </c>
      <c r="AQ238">
        <v>106.25980240657003</v>
      </c>
      <c r="AR238">
        <v>19971.201061996195</v>
      </c>
      <c r="AS238">
        <v>5492.9182624325986</v>
      </c>
      <c r="AT238">
        <v>0.62369345586143332</v>
      </c>
      <c r="AU238" s="3">
        <v>15619103.171304548</v>
      </c>
      <c r="AV238" s="3">
        <v>296092.69965055643</v>
      </c>
      <c r="AW238">
        <v>387854.42256355006</v>
      </c>
      <c r="AX238">
        <v>72893360.176593602</v>
      </c>
      <c r="AY238">
        <v>7352.5900807951002</v>
      </c>
      <c r="AZ238">
        <v>1381845.7797846312</v>
      </c>
      <c r="BA238">
        <v>470961.28204692004</v>
      </c>
      <c r="BB238">
        <v>88512463.347898155</v>
      </c>
      <c r="BC238">
        <v>8928.0540568010401</v>
      </c>
      <c r="BD238">
        <v>1677938.4794351875</v>
      </c>
      <c r="BE238">
        <v>83106.859483369946</v>
      </c>
      <c r="BF238">
        <v>15619103.171304548</v>
      </c>
      <c r="BG238">
        <v>1575.4639760059404</v>
      </c>
      <c r="BH238">
        <v>296092.69965055643</v>
      </c>
      <c r="BI238">
        <v>71.675378316307032</v>
      </c>
      <c r="BJ238">
        <v>95.769333956335402</v>
      </c>
      <c r="BK238">
        <v>24.093955640028369</v>
      </c>
      <c r="BL238">
        <v>17.570003405092198</v>
      </c>
      <c r="BM238">
        <v>15.967312668892275</v>
      </c>
      <c r="BN238">
        <f t="shared" si="19"/>
        <v>-1.6026907361999232</v>
      </c>
      <c r="BO238">
        <v>0.28374054562559636</v>
      </c>
      <c r="BP238">
        <v>0.24627607289004441</v>
      </c>
      <c r="BQ238">
        <v>2.4557217334613508E-4</v>
      </c>
      <c r="BR238">
        <v>8.3333333333333329E-2</v>
      </c>
      <c r="BS238">
        <v>0</v>
      </c>
      <c r="BT238">
        <v>0.16666666666666666</v>
      </c>
      <c r="BU238">
        <v>4.5897542390669219E-2</v>
      </c>
      <c r="BV238">
        <v>0.71783410606316433</v>
      </c>
      <c r="BW238">
        <v>0.14349067905158658</v>
      </c>
      <c r="BX238">
        <v>0.13354752129542893</v>
      </c>
      <c r="BY238">
        <f t="shared" si="20"/>
        <v>0.10903943550006726</v>
      </c>
      <c r="BZ238">
        <v>0</v>
      </c>
      <c r="CA238">
        <f t="shared" si="21"/>
        <v>2.7195494645858233E-3</v>
      </c>
      <c r="CC238">
        <v>0.10903943550006726</v>
      </c>
      <c r="CD238">
        <v>2.7195494645858233E-3</v>
      </c>
    </row>
    <row r="239" spans="1:82" x14ac:dyDescent="0.3">
      <c r="A239">
        <v>1</v>
      </c>
      <c r="B239" t="s">
        <v>203</v>
      </c>
      <c r="C239" t="s">
        <v>221</v>
      </c>
      <c r="D239">
        <v>8033</v>
      </c>
      <c r="E239" s="2">
        <v>0</v>
      </c>
      <c r="F239" s="2" t="s">
        <v>1954</v>
      </c>
      <c r="G239" s="3">
        <v>-999</v>
      </c>
      <c r="H239" s="1">
        <v>0.37520025688105951</v>
      </c>
      <c r="I239" s="1">
        <f t="shared" si="22"/>
        <v>-999</v>
      </c>
      <c r="J239" s="1">
        <v>-999</v>
      </c>
      <c r="K239" s="1">
        <v>-999</v>
      </c>
      <c r="L239" s="2">
        <v>-999</v>
      </c>
      <c r="M239" s="2">
        <v>-999</v>
      </c>
      <c r="N239" s="7">
        <v>-999</v>
      </c>
      <c r="O239" s="2">
        <v>-999</v>
      </c>
      <c r="P239" s="3">
        <v>-999</v>
      </c>
      <c r="Q239" s="3">
        <v>-999</v>
      </c>
      <c r="R239" s="3">
        <v>-999</v>
      </c>
      <c r="S239" s="3">
        <v>-999</v>
      </c>
      <c r="T239" s="3">
        <v>-999</v>
      </c>
      <c r="V239">
        <v>8033</v>
      </c>
      <c r="W239" s="2">
        <v>-999</v>
      </c>
      <c r="X239" s="2">
        <v>1.0065383429393176E-2</v>
      </c>
      <c r="Y239" s="2">
        <v>-999</v>
      </c>
      <c r="Z239" s="2">
        <v>-999</v>
      </c>
      <c r="AA239" s="2">
        <v>-999</v>
      </c>
      <c r="AB239" s="2">
        <v>-999</v>
      </c>
      <c r="AC239" s="2">
        <v>-999</v>
      </c>
      <c r="AD239" s="2">
        <v>-999</v>
      </c>
      <c r="AE239" s="2">
        <v>-999</v>
      </c>
      <c r="AF239" s="2">
        <v>-999</v>
      </c>
      <c r="AG239" s="2">
        <v>-999</v>
      </c>
      <c r="AH239" s="2">
        <v>-999</v>
      </c>
      <c r="AI239" s="2">
        <v>-999</v>
      </c>
      <c r="AJ239" s="2">
        <v>-999</v>
      </c>
      <c r="AK239" s="2">
        <v>-999</v>
      </c>
      <c r="AL239" s="2">
        <v>-999</v>
      </c>
      <c r="AM239" s="2">
        <v>-999</v>
      </c>
      <c r="AN239" s="2">
        <v>-999</v>
      </c>
      <c r="AO239" s="2">
        <v>-999</v>
      </c>
      <c r="AP239" s="2">
        <v>-999</v>
      </c>
      <c r="AQ239" s="2">
        <v>-999</v>
      </c>
      <c r="AR239" s="2">
        <v>-999</v>
      </c>
      <c r="AS239" s="2">
        <v>-999</v>
      </c>
      <c r="AT239" s="2">
        <v>-999</v>
      </c>
      <c r="AU239" s="2">
        <v>-999</v>
      </c>
      <c r="AV239" s="2">
        <v>-999</v>
      </c>
      <c r="AW239" s="2">
        <v>-999</v>
      </c>
      <c r="AX239" s="2">
        <v>-999</v>
      </c>
      <c r="AY239" s="2">
        <v>-999</v>
      </c>
      <c r="AZ239" s="2">
        <v>-999</v>
      </c>
      <c r="BA239" s="2">
        <v>-999</v>
      </c>
      <c r="BB239" s="2">
        <v>-999</v>
      </c>
      <c r="BC239" s="2">
        <v>-999</v>
      </c>
      <c r="BD239" s="2">
        <v>-999</v>
      </c>
      <c r="BE239" s="2">
        <v>-999</v>
      </c>
      <c r="BF239" s="2">
        <v>-999</v>
      </c>
      <c r="BG239" s="2">
        <v>-999</v>
      </c>
      <c r="BH239" s="2">
        <v>-999</v>
      </c>
      <c r="BI239">
        <v>0</v>
      </c>
      <c r="BJ239">
        <v>0.37520025688105951</v>
      </c>
      <c r="BK239">
        <v>0.37520025688105951</v>
      </c>
      <c r="BL239">
        <v>-999</v>
      </c>
      <c r="BM239">
        <v>24.735806403893978</v>
      </c>
      <c r="BN239">
        <f t="shared" si="19"/>
        <v>-999</v>
      </c>
      <c r="BO239" t="s">
        <v>3748</v>
      </c>
      <c r="BP239" t="s">
        <v>3748</v>
      </c>
      <c r="BQ239">
        <v>1.5479931868365529E-3</v>
      </c>
      <c r="BR239">
        <v>0</v>
      </c>
      <c r="BS239">
        <v>0</v>
      </c>
      <c r="BT239">
        <v>0.5</v>
      </c>
      <c r="BU239" t="s">
        <v>3748</v>
      </c>
      <c r="BY239">
        <f t="shared" si="20"/>
        <v>-999</v>
      </c>
      <c r="CA239">
        <f t="shared" si="21"/>
        <v>-999</v>
      </c>
    </row>
    <row r="240" spans="1:82" x14ac:dyDescent="0.3">
      <c r="A240">
        <v>0</v>
      </c>
      <c r="B240" t="s">
        <v>203</v>
      </c>
      <c r="C240" t="s">
        <v>222</v>
      </c>
      <c r="D240">
        <v>8035</v>
      </c>
      <c r="E240" s="2">
        <f>BO240</f>
        <v>0.37528878038961749</v>
      </c>
      <c r="F240" s="2" t="s">
        <v>1935</v>
      </c>
      <c r="G240" s="3">
        <v>804434</v>
      </c>
      <c r="H240" s="1">
        <v>27.37601679874286</v>
      </c>
      <c r="I240" s="1">
        <f t="shared" si="22"/>
        <v>-1.6693246292225226</v>
      </c>
      <c r="J240" s="1">
        <v>2.4869089364999999</v>
      </c>
      <c r="K240" s="1">
        <v>63.286607283400002</v>
      </c>
      <c r="L240" s="2">
        <v>8.9014396672000062E-2</v>
      </c>
      <c r="M240" s="2">
        <v>2.8656658693275071E-2</v>
      </c>
      <c r="N240" s="7">
        <v>0</v>
      </c>
      <c r="O240" s="2">
        <v>1.5699916119696425E-3</v>
      </c>
      <c r="P240" s="3">
        <v>711922.51250015001</v>
      </c>
      <c r="Q240" s="3">
        <v>13495.977096524299</v>
      </c>
      <c r="R240" s="3">
        <v>692724.263901097</v>
      </c>
      <c r="S240" s="3">
        <v>550.46527241559534</v>
      </c>
      <c r="T240" s="3">
        <v>184194.28687719203</v>
      </c>
      <c r="V240">
        <v>8035</v>
      </c>
      <c r="W240" s="2">
        <v>0.49169832863564017</v>
      </c>
      <c r="X240" s="2">
        <v>0.73440809486494163</v>
      </c>
      <c r="Y240" s="2">
        <v>4.5298042716519146E-2</v>
      </c>
      <c r="Z240" s="2">
        <v>0.70920516341633766</v>
      </c>
      <c r="AA240" s="2">
        <v>0.18241323690671427</v>
      </c>
      <c r="AB240" s="2">
        <v>0.21972103428696235</v>
      </c>
      <c r="AC240" s="2">
        <v>2.8656658693275071E-2</v>
      </c>
      <c r="AD240" s="2">
        <v>0</v>
      </c>
      <c r="AE240" s="2">
        <v>1.5699916119696425E-3</v>
      </c>
      <c r="AF240">
        <v>347363.16681690398</v>
      </c>
      <c r="AG240">
        <v>203.74947166850117</v>
      </c>
      <c r="AH240">
        <v>38294.082736931014</v>
      </c>
      <c r="AI240">
        <v>43962.816622185892</v>
      </c>
      <c r="AJ240">
        <v>1.2430362380012627</v>
      </c>
      <c r="AK240">
        <v>1040087.430718001</v>
      </c>
      <c r="AL240">
        <v>754.21474408409654</v>
      </c>
      <c r="AM240">
        <v>141752.32737957902</v>
      </c>
      <c r="AN240">
        <v>124698.85885672997</v>
      </c>
      <c r="AO240">
        <v>4.4420186671947839</v>
      </c>
      <c r="AP240">
        <v>692724.263901097</v>
      </c>
      <c r="AQ240">
        <v>550.46527241559534</v>
      </c>
      <c r="AR240">
        <v>103458.244642648</v>
      </c>
      <c r="AS240">
        <v>80736.042234544089</v>
      </c>
      <c r="AT240">
        <v>3.1989824291935212</v>
      </c>
      <c r="AU240" s="3">
        <v>133798716.99927819</v>
      </c>
      <c r="AV240" s="3">
        <v>2536433.9355207765</v>
      </c>
      <c r="AW240">
        <v>357306.26037775003</v>
      </c>
      <c r="AX240">
        <v>67152138.575394347</v>
      </c>
      <c r="AY240">
        <v>6773.4859086955003</v>
      </c>
      <c r="AZ240">
        <v>1273008.9416802323</v>
      </c>
      <c r="BA240">
        <v>1069228.7728778999</v>
      </c>
      <c r="BB240">
        <v>200950855.57467252</v>
      </c>
      <c r="BC240">
        <v>20269.463005219797</v>
      </c>
      <c r="BD240">
        <v>3809442.8772010086</v>
      </c>
      <c r="BE240">
        <v>711922.51250015001</v>
      </c>
      <c r="BF240">
        <v>133798716.99927819</v>
      </c>
      <c r="BG240">
        <v>13495.977096524299</v>
      </c>
      <c r="BH240">
        <v>2536433.9355207765</v>
      </c>
      <c r="BI240">
        <v>11.899953042178348</v>
      </c>
      <c r="BJ240">
        <v>39.275969840921206</v>
      </c>
      <c r="BK240">
        <v>27.37601679874286</v>
      </c>
      <c r="BL240">
        <v>17.885897872003035</v>
      </c>
      <c r="BM240">
        <v>16.216573242780512</v>
      </c>
      <c r="BN240">
        <f t="shared" si="19"/>
        <v>-1.6693246292225226</v>
      </c>
      <c r="BO240">
        <v>0.37528878038961749</v>
      </c>
      <c r="BP240">
        <v>5.4080619130811705E-2</v>
      </c>
      <c r="BQ240">
        <v>2.106147590134726E-4</v>
      </c>
      <c r="BR240">
        <v>0.17261904761904762</v>
      </c>
      <c r="BS240">
        <v>0</v>
      </c>
      <c r="BT240">
        <v>0.44444444444444442</v>
      </c>
      <c r="BU240">
        <v>4.7805790726160043E-2</v>
      </c>
      <c r="BV240">
        <v>0.70920516341633766</v>
      </c>
      <c r="BW240">
        <v>0.18922534948829281</v>
      </c>
      <c r="BX240">
        <v>0.21972103428696235</v>
      </c>
      <c r="BY240">
        <f t="shared" si="20"/>
        <v>5.477750111251533E-2</v>
      </c>
      <c r="BZ240">
        <v>0</v>
      </c>
      <c r="CA240">
        <f t="shared" si="21"/>
        <v>1.736739736896737E-2</v>
      </c>
      <c r="CC240">
        <v>5.477750111251533E-2</v>
      </c>
      <c r="CD240">
        <v>1.736739736896737E-2</v>
      </c>
    </row>
    <row r="241" spans="1:82" x14ac:dyDescent="0.3">
      <c r="A241">
        <v>0</v>
      </c>
      <c r="B241" t="s">
        <v>203</v>
      </c>
      <c r="C241" t="s">
        <v>223</v>
      </c>
      <c r="D241">
        <v>8037</v>
      </c>
      <c r="E241" s="2">
        <f>BO241</f>
        <v>0.34945484505464658</v>
      </c>
      <c r="F241" s="2" t="s">
        <v>1934</v>
      </c>
      <c r="G241" s="3">
        <v>50637</v>
      </c>
      <c r="H241" s="1">
        <v>1.8928434158790288</v>
      </c>
      <c r="I241" s="1">
        <f t="shared" si="22"/>
        <v>0.7556355495427205</v>
      </c>
      <c r="J241" s="1">
        <v>2.6779407684100001</v>
      </c>
      <c r="K241" s="1">
        <v>-14.1779373484</v>
      </c>
      <c r="L241" s="2">
        <v>0.12143464474999999</v>
      </c>
      <c r="M241" s="2">
        <v>1.6790842761574443E-2</v>
      </c>
      <c r="N241" s="7">
        <v>0</v>
      </c>
      <c r="O241" s="2">
        <v>1.6029854451912705E-2</v>
      </c>
      <c r="P241" s="3">
        <v>157217.92796775</v>
      </c>
      <c r="Q241" s="3">
        <v>2980.3939582754997</v>
      </c>
      <c r="R241" s="3">
        <v>97675.172113520195</v>
      </c>
      <c r="S241" s="3">
        <v>74.278278884929662</v>
      </c>
      <c r="T241" s="3">
        <v>14487.167739428254</v>
      </c>
      <c r="V241">
        <v>8037</v>
      </c>
      <c r="W241" s="2">
        <v>0.29614794006769529</v>
      </c>
      <c r="X241" s="2">
        <v>5.0778735896933033E-2</v>
      </c>
      <c r="Y241" s="2">
        <v>-2.0504586586761395E-2</v>
      </c>
      <c r="Z241" s="2">
        <v>0.76368273578701151</v>
      </c>
      <c r="AA241" s="2">
        <v>4.0865572597389176E-2</v>
      </c>
      <c r="AB241" s="2">
        <v>0.2997464088989632</v>
      </c>
      <c r="AC241" s="2">
        <v>1.6790842761574443E-2</v>
      </c>
      <c r="AD241" s="2">
        <v>0</v>
      </c>
      <c r="AE241" s="2">
        <v>1.6029854451912705E-2</v>
      </c>
      <c r="AF241">
        <v>58504.36250959379</v>
      </c>
      <c r="AG241">
        <v>40.263788269171037</v>
      </c>
      <c r="AH241">
        <v>7567.4544167187341</v>
      </c>
      <c r="AI241">
        <v>318.43336054351488</v>
      </c>
      <c r="AJ241">
        <v>0.23906866340555816</v>
      </c>
      <c r="AK241">
        <v>156179.53462311398</v>
      </c>
      <c r="AL241">
        <v>114.54206715410071</v>
      </c>
      <c r="AM241">
        <v>21527.827093435066</v>
      </c>
      <c r="AN241">
        <v>845.22842325543775</v>
      </c>
      <c r="AO241">
        <v>0.67345380737939864</v>
      </c>
      <c r="AP241">
        <v>97675.172113520195</v>
      </c>
      <c r="AQ241">
        <v>74.278278884929676</v>
      </c>
      <c r="AR241">
        <v>13960.372676716332</v>
      </c>
      <c r="AS241">
        <v>526.79506271192281</v>
      </c>
      <c r="AT241">
        <v>0.43438514397384048</v>
      </c>
      <c r="AU241" s="3">
        <v>29547537.382258937</v>
      </c>
      <c r="AV241" s="3">
        <v>560135.24051829742</v>
      </c>
      <c r="AW241">
        <v>96932.940845010002</v>
      </c>
      <c r="AX241">
        <v>18217576.902411178</v>
      </c>
      <c r="AY241">
        <v>1837.56620499162</v>
      </c>
      <c r="AZ241">
        <v>345352.19256612507</v>
      </c>
      <c r="BA241">
        <v>254150.86881275999</v>
      </c>
      <c r="BB241">
        <v>47765114.284670115</v>
      </c>
      <c r="BC241">
        <v>4817.9601632671202</v>
      </c>
      <c r="BD241">
        <v>905487.43308442261</v>
      </c>
      <c r="BE241">
        <v>157217.92796775</v>
      </c>
      <c r="BF241">
        <v>29547537.382258937</v>
      </c>
      <c r="BG241">
        <v>2980.3939582754997</v>
      </c>
      <c r="BH241">
        <v>560135.24051829742</v>
      </c>
      <c r="BI241">
        <v>1.2291846946335421</v>
      </c>
      <c r="BJ241">
        <v>3.1220281105125709</v>
      </c>
      <c r="BK241">
        <v>1.8928434158790288</v>
      </c>
      <c r="BL241">
        <v>23.403560050566497</v>
      </c>
      <c r="BM241">
        <v>24.159195600109218</v>
      </c>
      <c r="BN241">
        <f t="shared" si="19"/>
        <v>0.7556355495427205</v>
      </c>
      <c r="BO241">
        <v>0.34945484505464658</v>
      </c>
      <c r="BP241">
        <v>5.2016249632752505E-3</v>
      </c>
      <c r="BQ241">
        <v>1.0208722085812528E-5</v>
      </c>
      <c r="BR241">
        <v>5.9523809523809521E-3</v>
      </c>
      <c r="BS241">
        <v>0</v>
      </c>
      <c r="BT241">
        <v>0.44444444444444442</v>
      </c>
      <c r="BU241">
        <v>-2.1639742393012345E-2</v>
      </c>
      <c r="BV241">
        <v>0.76368273578701151</v>
      </c>
      <c r="BW241">
        <v>4.2391672818868444E-2</v>
      </c>
      <c r="BX241">
        <v>0.2997464088989632</v>
      </c>
      <c r="BY241">
        <f t="shared" si="20"/>
        <v>0.11664803708754326</v>
      </c>
      <c r="BZ241">
        <v>0</v>
      </c>
      <c r="CA241">
        <f t="shared" si="21"/>
        <v>2.086520240527176E-2</v>
      </c>
      <c r="CC241">
        <v>0.11664803708754326</v>
      </c>
      <c r="CD241">
        <v>2.086520240527176E-2</v>
      </c>
    </row>
    <row r="242" spans="1:82" x14ac:dyDescent="0.3">
      <c r="A242">
        <v>1</v>
      </c>
      <c r="B242" t="s">
        <v>203</v>
      </c>
      <c r="C242" t="s">
        <v>224</v>
      </c>
      <c r="D242">
        <v>8039</v>
      </c>
      <c r="E242" s="2">
        <v>0</v>
      </c>
      <c r="F242" s="2" t="s">
        <v>1954</v>
      </c>
      <c r="G242" s="3">
        <v>-999</v>
      </c>
      <c r="H242" s="1">
        <v>0.37530980733581926</v>
      </c>
      <c r="I242" s="1">
        <f t="shared" si="22"/>
        <v>-999</v>
      </c>
      <c r="J242" s="1">
        <v>-999</v>
      </c>
      <c r="K242" s="1">
        <v>-999</v>
      </c>
      <c r="L242" s="2">
        <v>-999</v>
      </c>
      <c r="M242" s="2">
        <v>-999</v>
      </c>
      <c r="N242" s="7">
        <v>-999</v>
      </c>
      <c r="O242" s="2">
        <v>-999</v>
      </c>
      <c r="P242" s="3">
        <v>-999</v>
      </c>
      <c r="Q242" s="3">
        <v>-999</v>
      </c>
      <c r="R242" s="3">
        <v>-999</v>
      </c>
      <c r="S242" s="3">
        <v>-999</v>
      </c>
      <c r="T242" s="3">
        <v>-999</v>
      </c>
      <c r="V242">
        <v>8039</v>
      </c>
      <c r="W242" s="2">
        <v>-999</v>
      </c>
      <c r="X242" s="2">
        <v>1.0068322306197759E-2</v>
      </c>
      <c r="Y242" s="2">
        <v>-999</v>
      </c>
      <c r="Z242" s="2">
        <v>-999</v>
      </c>
      <c r="AA242" s="2">
        <v>-999</v>
      </c>
      <c r="AB242" s="2">
        <v>-999</v>
      </c>
      <c r="AC242" s="2">
        <v>-999</v>
      </c>
      <c r="AD242" s="2">
        <v>-999</v>
      </c>
      <c r="AE242" s="2">
        <v>-999</v>
      </c>
      <c r="AF242" s="2">
        <v>-999</v>
      </c>
      <c r="AG242" s="2">
        <v>-999</v>
      </c>
      <c r="AH242" s="2">
        <v>-999</v>
      </c>
      <c r="AI242" s="2">
        <v>-999</v>
      </c>
      <c r="AJ242" s="2">
        <v>-999</v>
      </c>
      <c r="AK242" s="2">
        <v>-999</v>
      </c>
      <c r="AL242" s="2">
        <v>-999</v>
      </c>
      <c r="AM242" s="2">
        <v>-999</v>
      </c>
      <c r="AN242" s="2">
        <v>-999</v>
      </c>
      <c r="AO242" s="2">
        <v>-999</v>
      </c>
      <c r="AP242" s="2">
        <v>-999</v>
      </c>
      <c r="AQ242" s="2">
        <v>-999</v>
      </c>
      <c r="AR242" s="2">
        <v>-999</v>
      </c>
      <c r="AS242" s="2">
        <v>-999</v>
      </c>
      <c r="AT242" s="2">
        <v>-999</v>
      </c>
      <c r="AU242" s="2">
        <v>-999</v>
      </c>
      <c r="AV242" s="2">
        <v>-999</v>
      </c>
      <c r="AW242" s="2">
        <v>-999</v>
      </c>
      <c r="AX242" s="2">
        <v>-999</v>
      </c>
      <c r="AY242" s="2">
        <v>-999</v>
      </c>
      <c r="AZ242" s="2">
        <v>-999</v>
      </c>
      <c r="BA242" s="2">
        <v>-999</v>
      </c>
      <c r="BB242" s="2">
        <v>-999</v>
      </c>
      <c r="BC242" s="2">
        <v>-999</v>
      </c>
      <c r="BD242" s="2">
        <v>-999</v>
      </c>
      <c r="BE242" s="2">
        <v>-999</v>
      </c>
      <c r="BF242" s="2">
        <v>-999</v>
      </c>
      <c r="BG242" s="2">
        <v>-999</v>
      </c>
      <c r="BH242" s="2">
        <v>-999</v>
      </c>
      <c r="BI242">
        <v>0</v>
      </c>
      <c r="BJ242">
        <v>0.37530980733581926</v>
      </c>
      <c r="BK242">
        <v>0.37530980733581926</v>
      </c>
      <c r="BL242">
        <v>-999</v>
      </c>
      <c r="BM242">
        <v>16.216573242780512</v>
      </c>
      <c r="BN242">
        <f t="shared" si="19"/>
        <v>-999</v>
      </c>
      <c r="BO242" t="s">
        <v>3748</v>
      </c>
      <c r="BP242" t="s">
        <v>3748</v>
      </c>
      <c r="BQ242">
        <v>9.5050456473843485E-4</v>
      </c>
      <c r="BR242">
        <v>0.25</v>
      </c>
      <c r="BS242">
        <v>0</v>
      </c>
      <c r="BT242">
        <v>0.22222222222222221</v>
      </c>
      <c r="BU242" t="s">
        <v>3748</v>
      </c>
      <c r="BY242">
        <f t="shared" si="20"/>
        <v>-999</v>
      </c>
      <c r="CA242">
        <f t="shared" si="21"/>
        <v>-999</v>
      </c>
    </row>
    <row r="243" spans="1:82" x14ac:dyDescent="0.3">
      <c r="A243">
        <v>0</v>
      </c>
      <c r="B243" t="s">
        <v>203</v>
      </c>
      <c r="C243" t="s">
        <v>225</v>
      </c>
      <c r="D243">
        <v>8041</v>
      </c>
      <c r="E243" s="2">
        <f>BO243</f>
        <v>0.44263661796787951</v>
      </c>
      <c r="F243" s="2" t="s">
        <v>1936</v>
      </c>
      <c r="G243" s="3">
        <v>386232</v>
      </c>
      <c r="H243" s="1">
        <v>23.577569998448453</v>
      </c>
      <c r="I243" s="1">
        <f t="shared" si="22"/>
        <v>-3.8831921201703921</v>
      </c>
      <c r="J243" s="1">
        <v>2.4092076438299999</v>
      </c>
      <c r="K243" s="1">
        <v>66.768660175799994</v>
      </c>
      <c r="L243" s="2">
        <v>0.10450219763599999</v>
      </c>
      <c r="M243" s="2">
        <v>-1.8684764844726514E-3</v>
      </c>
      <c r="N243" s="7">
        <v>0</v>
      </c>
      <c r="O243" s="2">
        <v>2.6036582275886198E-2</v>
      </c>
      <c r="P243" s="3">
        <v>1461204.5427969799</v>
      </c>
      <c r="Q243" s="3">
        <v>27700.181826910757</v>
      </c>
      <c r="R243" s="3">
        <v>1601842.4427111226</v>
      </c>
      <c r="S243" s="3">
        <v>1504.6368213517496</v>
      </c>
      <c r="T243" s="3">
        <v>279433.3321579466</v>
      </c>
      <c r="V243">
        <v>8041</v>
      </c>
      <c r="W243" s="2">
        <v>0.49402135351048393</v>
      </c>
      <c r="X243" s="2">
        <v>0.63250831526741624</v>
      </c>
      <c r="Y243" s="2">
        <v>0.10537255573701908</v>
      </c>
      <c r="Z243" s="2">
        <v>0.6870466689266912</v>
      </c>
      <c r="AA243" s="2">
        <v>0.19244968168465504</v>
      </c>
      <c r="AB243" s="2">
        <v>0.25795075637540188</v>
      </c>
      <c r="AC243" s="2">
        <v>-1.8684764844726514E-3</v>
      </c>
      <c r="AD243" s="2">
        <v>0</v>
      </c>
      <c r="AE243" s="2">
        <v>2.6036582275886198E-2</v>
      </c>
      <c r="AF243">
        <v>793547.38661022182</v>
      </c>
      <c r="AG243">
        <v>550.44379322817008</v>
      </c>
      <c r="AH243">
        <v>103454.20769583462</v>
      </c>
      <c r="AI243">
        <v>-2310.807101397229</v>
      </c>
      <c r="AJ243">
        <v>3.2642336563138454</v>
      </c>
      <c r="AK243">
        <v>2395389.8293213444</v>
      </c>
      <c r="AL243">
        <v>2055.0806145799202</v>
      </c>
      <c r="AM243">
        <v>386246.04246251291</v>
      </c>
      <c r="AN243">
        <v>-5669.3097101289186</v>
      </c>
      <c r="AO243">
        <v>11.819245500459477</v>
      </c>
      <c r="AP243">
        <v>1601842.4427111226</v>
      </c>
      <c r="AQ243">
        <v>1504.6368213517501</v>
      </c>
      <c r="AR243">
        <v>282791.83476667828</v>
      </c>
      <c r="AS243">
        <v>-3358.5026087316896</v>
      </c>
      <c r="AT243">
        <v>8.555011844145632</v>
      </c>
      <c r="AU243" s="3">
        <v>274618781.77326441</v>
      </c>
      <c r="AV243" s="3">
        <v>5205972.1725496072</v>
      </c>
      <c r="AW243">
        <v>765738.3979127201</v>
      </c>
      <c r="AX243">
        <v>143912874.50371662</v>
      </c>
      <c r="AY243">
        <v>14516.169525060639</v>
      </c>
      <c r="AZ243">
        <v>2728168.9005398965</v>
      </c>
      <c r="BA243">
        <v>2226942.9407096999</v>
      </c>
      <c r="BB243">
        <v>418531656.276981</v>
      </c>
      <c r="BC243">
        <v>42216.351351971396</v>
      </c>
      <c r="BD243">
        <v>7934141.0730895037</v>
      </c>
      <c r="BE243">
        <v>1461204.5427969799</v>
      </c>
      <c r="BF243">
        <v>274618781.77326441</v>
      </c>
      <c r="BG243">
        <v>27700.181826910757</v>
      </c>
      <c r="BH243">
        <v>5205972.1725496072</v>
      </c>
      <c r="BI243">
        <v>9.0346327452588469</v>
      </c>
      <c r="BJ243">
        <v>32.6122027437073</v>
      </c>
      <c r="BK243">
        <v>23.577569998448453</v>
      </c>
      <c r="BL243">
        <v>19.982814725507247</v>
      </c>
      <c r="BM243">
        <v>16.099622605336855</v>
      </c>
      <c r="BN243">
        <f t="shared" si="19"/>
        <v>-3.8831921201703921</v>
      </c>
      <c r="BO243">
        <v>0.44263661796787951</v>
      </c>
      <c r="BP243">
        <v>4.8427122962523203E-2</v>
      </c>
      <c r="BQ243">
        <v>1.322093577668854E-3</v>
      </c>
      <c r="BR243">
        <v>0.23556231003039513</v>
      </c>
      <c r="BS243">
        <v>0</v>
      </c>
      <c r="BT243">
        <v>0.61111111111111116</v>
      </c>
      <c r="BU243">
        <v>0.11120609292921037</v>
      </c>
      <c r="BV243">
        <v>0.6870466689266912</v>
      </c>
      <c r="BW243">
        <v>0.19963659925794092</v>
      </c>
      <c r="BX243">
        <v>0.25795075637540188</v>
      </c>
      <c r="BY243">
        <f t="shared" si="20"/>
        <v>7.0755588177688553E-2</v>
      </c>
      <c r="BZ243">
        <v>0</v>
      </c>
      <c r="CA243">
        <f t="shared" si="21"/>
        <v>1.374361011074233E-2</v>
      </c>
      <c r="CC243">
        <v>7.0755588177688553E-2</v>
      </c>
      <c r="CD243">
        <v>1.374361011074233E-2</v>
      </c>
    </row>
    <row r="244" spans="1:82" x14ac:dyDescent="0.3">
      <c r="A244">
        <v>0</v>
      </c>
      <c r="B244" t="s">
        <v>203</v>
      </c>
      <c r="C244" t="s">
        <v>226</v>
      </c>
      <c r="D244">
        <v>8043</v>
      </c>
      <c r="E244" s="2">
        <f>BO244</f>
        <v>0.35155058193079514</v>
      </c>
      <c r="F244" s="2" t="s">
        <v>1934</v>
      </c>
      <c r="G244" s="3">
        <v>16410</v>
      </c>
      <c r="H244" s="1">
        <v>2.7118009283957738</v>
      </c>
      <c r="I244" s="1">
        <f t="shared" si="22"/>
        <v>-1.3338259352022028</v>
      </c>
      <c r="J244" s="1">
        <v>2.5284806880800001</v>
      </c>
      <c r="K244" s="1">
        <v>59.024332882899998</v>
      </c>
      <c r="L244" s="2">
        <v>4.5832717199999984E-2</v>
      </c>
      <c r="M244" s="2">
        <v>4.2974991989839707E-2</v>
      </c>
      <c r="N244" s="7">
        <v>0</v>
      </c>
      <c r="O244" s="2">
        <v>1.465259043719439E-2</v>
      </c>
      <c r="P244" s="3">
        <v>122170.34062995001</v>
      </c>
      <c r="Q244" s="3">
        <v>2315.9937915518999</v>
      </c>
      <c r="R244" s="3">
        <v>126249.2839209892</v>
      </c>
      <c r="S244" s="3">
        <v>140.52995991704591</v>
      </c>
      <c r="T244" s="3">
        <v>26600.909916116994</v>
      </c>
      <c r="V244">
        <v>8043</v>
      </c>
      <c r="W244" s="2">
        <v>0.28820087172967657</v>
      </c>
      <c r="X244" s="2">
        <v>7.2748660556329559E-2</v>
      </c>
      <c r="Y244" s="2">
        <v>3.619410097443454E-2</v>
      </c>
      <c r="Z244" s="2">
        <v>0.72106040284230999</v>
      </c>
      <c r="AA244" s="2">
        <v>0.17012793195272652</v>
      </c>
      <c r="AB244" s="2">
        <v>0.11313239659954406</v>
      </c>
      <c r="AC244" s="2">
        <v>4.2974991989839707E-2</v>
      </c>
      <c r="AD244" s="2">
        <v>0</v>
      </c>
      <c r="AE244" s="2">
        <v>1.465259043719439E-2</v>
      </c>
      <c r="AF244">
        <v>92114.419959629653</v>
      </c>
      <c r="AG244">
        <v>83.96076205516168</v>
      </c>
      <c r="AH244">
        <v>15780.165427997994</v>
      </c>
      <c r="AI244">
        <v>129.29066567349733</v>
      </c>
      <c r="AJ244">
        <v>0.47915055480664209</v>
      </c>
      <c r="AK244">
        <v>218363.70388061885</v>
      </c>
      <c r="AL244">
        <v>224.49072197220755</v>
      </c>
      <c r="AM244">
        <v>42192.336551742344</v>
      </c>
      <c r="AN244">
        <v>318.02945804613569</v>
      </c>
      <c r="AO244">
        <v>1.2630281573222049</v>
      </c>
      <c r="AP244">
        <v>126249.2839209892</v>
      </c>
      <c r="AQ244">
        <v>140.52995991704586</v>
      </c>
      <c r="AR244">
        <v>26412.171123744352</v>
      </c>
      <c r="AS244">
        <v>188.73879237263836</v>
      </c>
      <c r="AT244">
        <v>0.78387760251556271</v>
      </c>
      <c r="AU244" s="3">
        <v>22960693.817992803</v>
      </c>
      <c r="AV244" s="3">
        <v>435267.87318426406</v>
      </c>
      <c r="AW244">
        <v>78086.080376800019</v>
      </c>
      <c r="AX244">
        <v>14675497.946015796</v>
      </c>
      <c r="AY244">
        <v>1480.2846290416003</v>
      </c>
      <c r="AZ244">
        <v>278204.69318207836</v>
      </c>
      <c r="BA244">
        <v>200256.42100675002</v>
      </c>
      <c r="BB244">
        <v>37636191.764008597</v>
      </c>
      <c r="BC244">
        <v>3796.2784205935004</v>
      </c>
      <c r="BD244">
        <v>713472.56636634248</v>
      </c>
      <c r="BE244">
        <v>122170.34062995001</v>
      </c>
      <c r="BF244">
        <v>22960693.817992803</v>
      </c>
      <c r="BG244">
        <v>2315.9937915518999</v>
      </c>
      <c r="BH244">
        <v>435267.87318426406</v>
      </c>
      <c r="BI244">
        <v>1.5189216177545966</v>
      </c>
      <c r="BJ244">
        <v>4.2307225461503704</v>
      </c>
      <c r="BK244">
        <v>2.7118009283957738</v>
      </c>
      <c r="BL244">
        <v>16.826972773317966</v>
      </c>
      <c r="BM244">
        <v>15.493146838115763</v>
      </c>
      <c r="BN244">
        <f t="shared" si="19"/>
        <v>-1.3338259352022028</v>
      </c>
      <c r="BO244">
        <v>0.35155058193079514</v>
      </c>
      <c r="BP244">
        <v>6.466272619465808E-3</v>
      </c>
      <c r="BQ244">
        <v>5.491213421656017E-4</v>
      </c>
      <c r="BR244">
        <v>2.1164021164021163E-2</v>
      </c>
      <c r="BS244">
        <v>0</v>
      </c>
      <c r="BT244">
        <v>0.5</v>
      </c>
      <c r="BU244">
        <v>3.8197845048928064E-2</v>
      </c>
      <c r="BV244">
        <v>0.72106040284230999</v>
      </c>
      <c r="BW244">
        <v>0.1764812572123719</v>
      </c>
      <c r="BX244">
        <v>0.11313239659954406</v>
      </c>
      <c r="BY244">
        <f t="shared" si="20"/>
        <v>0.15877489412797155</v>
      </c>
      <c r="BZ244">
        <v>0</v>
      </c>
      <c r="CA244">
        <f t="shared" si="21"/>
        <v>8.6580020953103479E-3</v>
      </c>
      <c r="CC244">
        <v>0.15877489412797155</v>
      </c>
      <c r="CD244">
        <v>8.6580020953103479E-3</v>
      </c>
    </row>
    <row r="245" spans="1:82" x14ac:dyDescent="0.3">
      <c r="A245">
        <v>0</v>
      </c>
      <c r="B245" t="s">
        <v>203</v>
      </c>
      <c r="C245" t="s">
        <v>227</v>
      </c>
      <c r="D245">
        <v>8045</v>
      </c>
      <c r="E245" s="2">
        <f>BO245</f>
        <v>0.34798782078323764</v>
      </c>
      <c r="F245" s="2" t="s">
        <v>1934</v>
      </c>
      <c r="G245" s="3">
        <v>34037</v>
      </c>
      <c r="H245" s="1">
        <v>0.37519864529612501</v>
      </c>
      <c r="I245" s="1">
        <f t="shared" si="22"/>
        <v>-1.2836081524393208</v>
      </c>
      <c r="J245" s="1">
        <v>2.9219852566700002</v>
      </c>
      <c r="K245" s="1">
        <v>-17.0429480349</v>
      </c>
      <c r="L245" s="2">
        <v>9.1187485607000074E-2</v>
      </c>
      <c r="M245" s="2">
        <v>1.0181378905068606E-2</v>
      </c>
      <c r="N245" s="7">
        <v>0</v>
      </c>
      <c r="O245" s="2">
        <v>4.1976350545317939E-3</v>
      </c>
      <c r="P245" s="3">
        <v>38957.501709182994</v>
      </c>
      <c r="Q245" s="3">
        <v>738.52075411764588</v>
      </c>
      <c r="R245" s="3">
        <v>54504.219315809562</v>
      </c>
      <c r="S245" s="3">
        <v>47.745434476141412</v>
      </c>
      <c r="T245" s="3">
        <v>13275.107187972044</v>
      </c>
      <c r="V245">
        <v>8045</v>
      </c>
      <c r="W245" s="2">
        <v>0.29856683068795375</v>
      </c>
      <c r="X245" s="2">
        <v>1.0065340195893205E-2</v>
      </c>
      <c r="Y245" s="2">
        <v>3.4831413796098609E-2</v>
      </c>
      <c r="Z245" s="2">
        <v>0.83327821177612194</v>
      </c>
      <c r="AA245" s="2">
        <v>4.9123494700188862E-2</v>
      </c>
      <c r="AB245" s="2">
        <v>0.22508503568726559</v>
      </c>
      <c r="AC245" s="2">
        <v>1.0181378905068606E-2</v>
      </c>
      <c r="AD245" s="2">
        <v>0</v>
      </c>
      <c r="AE245" s="2">
        <v>4.1976350545317939E-3</v>
      </c>
      <c r="AF245">
        <v>82527.704213418518</v>
      </c>
      <c r="AG245">
        <v>73.315002017794527</v>
      </c>
      <c r="AH245">
        <v>13779.327770211441</v>
      </c>
      <c r="AI245">
        <v>6478.846182418526</v>
      </c>
      <c r="AJ245">
        <v>0.41975362596172333</v>
      </c>
      <c r="AK245">
        <v>137031.92352922808</v>
      </c>
      <c r="AL245">
        <v>121.06043649393594</v>
      </c>
      <c r="AM245">
        <v>22752.934441029302</v>
      </c>
      <c r="AN245">
        <v>10780.346699572705</v>
      </c>
      <c r="AO245">
        <v>0.69360478284487126</v>
      </c>
      <c r="AP245">
        <v>54504.219315809562</v>
      </c>
      <c r="AQ245">
        <v>47.745434476141412</v>
      </c>
      <c r="AR245">
        <v>8973.6066708178605</v>
      </c>
      <c r="AS245">
        <v>4301.5005171541789</v>
      </c>
      <c r="AT245">
        <v>0.27385115688314793</v>
      </c>
      <c r="AU245" s="3">
        <v>7321672.871223852</v>
      </c>
      <c r="AV245" s="3">
        <v>138797.59052887035</v>
      </c>
      <c r="AW245">
        <v>73642.989091107011</v>
      </c>
      <c r="AX245">
        <v>13840463.369782651</v>
      </c>
      <c r="AY245">
        <v>1396.056560429334</v>
      </c>
      <c r="AZ245">
        <v>262374.86996708903</v>
      </c>
      <c r="BA245">
        <v>112600.49080029</v>
      </c>
      <c r="BB245">
        <v>21162136.241006505</v>
      </c>
      <c r="BC245">
        <v>2134.5773145469798</v>
      </c>
      <c r="BD245">
        <v>401172.46049595939</v>
      </c>
      <c r="BE245">
        <v>38957.501709182994</v>
      </c>
      <c r="BF245">
        <v>7321672.871223852</v>
      </c>
      <c r="BG245">
        <v>738.52075411764588</v>
      </c>
      <c r="BH245">
        <v>138797.59052887035</v>
      </c>
      <c r="BI245">
        <v>0.59674800552027174</v>
      </c>
      <c r="BJ245">
        <v>0.97194665081639675</v>
      </c>
      <c r="BK245">
        <v>0.37519864529612501</v>
      </c>
      <c r="BL245">
        <v>20.962397163859794</v>
      </c>
      <c r="BM245">
        <v>19.678789011420474</v>
      </c>
      <c r="BN245">
        <f t="shared" si="19"/>
        <v>-1.2836081524393208</v>
      </c>
      <c r="BO245">
        <v>0.34798782078323764</v>
      </c>
      <c r="BP245">
        <v>2.5146980602499466E-3</v>
      </c>
      <c r="BQ245">
        <v>1.9308082543727393E-5</v>
      </c>
      <c r="BR245">
        <v>0</v>
      </c>
      <c r="BS245">
        <v>0</v>
      </c>
      <c r="BT245">
        <v>0.44444444444444442</v>
      </c>
      <c r="BU245">
        <v>3.6759718053454328E-2</v>
      </c>
      <c r="BV245">
        <v>0.83327821177612194</v>
      </c>
      <c r="BW245">
        <v>5.0957982054137825E-2</v>
      </c>
      <c r="BX245">
        <v>0.22508503568726559</v>
      </c>
      <c r="BY245">
        <f t="shared" si="20"/>
        <v>0.11095453644295844</v>
      </c>
      <c r="BZ245">
        <v>0</v>
      </c>
      <c r="CA245">
        <f t="shared" si="21"/>
        <v>1.8904900615016488E-2</v>
      </c>
      <c r="CC245">
        <v>0.11095453644295844</v>
      </c>
      <c r="CD245">
        <v>1.8904900615016488E-2</v>
      </c>
    </row>
    <row r="246" spans="1:82" x14ac:dyDescent="0.3">
      <c r="A246">
        <v>1</v>
      </c>
      <c r="B246" t="s">
        <v>203</v>
      </c>
      <c r="C246" t="s">
        <v>228</v>
      </c>
      <c r="D246">
        <v>8047</v>
      </c>
      <c r="E246" s="2">
        <v>0</v>
      </c>
      <c r="F246" s="2" t="s">
        <v>1954</v>
      </c>
      <c r="G246" s="3">
        <v>-999</v>
      </c>
      <c r="H246" s="1">
        <v>0.37494494962572011</v>
      </c>
      <c r="I246" s="1">
        <f t="shared" si="22"/>
        <v>-999</v>
      </c>
      <c r="J246" s="1">
        <v>-999</v>
      </c>
      <c r="K246" s="1">
        <v>-999</v>
      </c>
      <c r="L246" s="2">
        <v>-999</v>
      </c>
      <c r="M246" s="2">
        <v>-999</v>
      </c>
      <c r="N246" s="7">
        <v>-999</v>
      </c>
      <c r="O246" s="2">
        <v>-999</v>
      </c>
      <c r="P246" s="3">
        <v>-999</v>
      </c>
      <c r="Q246" s="3">
        <v>-999</v>
      </c>
      <c r="R246" s="3">
        <v>-999</v>
      </c>
      <c r="S246" s="3">
        <v>-999</v>
      </c>
      <c r="T246" s="3">
        <v>-999</v>
      </c>
      <c r="V246">
        <v>8047</v>
      </c>
      <c r="W246" s="2">
        <v>-999</v>
      </c>
      <c r="X246" s="2">
        <v>1.0058534379132233E-2</v>
      </c>
      <c r="Y246" s="2">
        <v>-999</v>
      </c>
      <c r="Z246" s="2">
        <v>-999</v>
      </c>
      <c r="AA246" s="2">
        <v>-999</v>
      </c>
      <c r="AB246" s="2">
        <v>-999</v>
      </c>
      <c r="AC246" s="2">
        <v>-999</v>
      </c>
      <c r="AD246" s="2">
        <v>-999</v>
      </c>
      <c r="AE246" s="2">
        <v>-999</v>
      </c>
      <c r="AF246" s="2">
        <v>-999</v>
      </c>
      <c r="AG246" s="2">
        <v>-999</v>
      </c>
      <c r="AH246" s="2">
        <v>-999</v>
      </c>
      <c r="AI246" s="2">
        <v>-999</v>
      </c>
      <c r="AJ246" s="2">
        <v>-999</v>
      </c>
      <c r="AK246" s="2">
        <v>-999</v>
      </c>
      <c r="AL246" s="2">
        <v>-999</v>
      </c>
      <c r="AM246" s="2">
        <v>-999</v>
      </c>
      <c r="AN246" s="2">
        <v>-999</v>
      </c>
      <c r="AO246" s="2">
        <v>-999</v>
      </c>
      <c r="AP246" s="2">
        <v>-999</v>
      </c>
      <c r="AQ246" s="2">
        <v>-999</v>
      </c>
      <c r="AR246" s="2">
        <v>-999</v>
      </c>
      <c r="AS246" s="2">
        <v>-999</v>
      </c>
      <c r="AT246" s="2">
        <v>-999</v>
      </c>
      <c r="AU246" s="2">
        <v>-999</v>
      </c>
      <c r="AV246" s="2">
        <v>-999</v>
      </c>
      <c r="AW246" s="2">
        <v>-999</v>
      </c>
      <c r="AX246" s="2">
        <v>-999</v>
      </c>
      <c r="AY246" s="2">
        <v>-999</v>
      </c>
      <c r="AZ246" s="2">
        <v>-999</v>
      </c>
      <c r="BA246" s="2">
        <v>-999</v>
      </c>
      <c r="BB246" s="2">
        <v>-999</v>
      </c>
      <c r="BC246" s="2">
        <v>-999</v>
      </c>
      <c r="BD246" s="2">
        <v>-999</v>
      </c>
      <c r="BE246" s="2">
        <v>-999</v>
      </c>
      <c r="BF246" s="2">
        <v>-999</v>
      </c>
      <c r="BG246" s="2">
        <v>-999</v>
      </c>
      <c r="BH246" s="2">
        <v>-999</v>
      </c>
      <c r="BI246">
        <v>0</v>
      </c>
      <c r="BJ246">
        <v>0.37494494962572011</v>
      </c>
      <c r="BK246">
        <v>0.37494494962572011</v>
      </c>
      <c r="BL246">
        <v>-999</v>
      </c>
      <c r="BM246">
        <v>19.359911114059212</v>
      </c>
      <c r="BN246">
        <f t="shared" si="19"/>
        <v>-999</v>
      </c>
      <c r="BO246" t="s">
        <v>3748</v>
      </c>
      <c r="BP246" t="s">
        <v>3748</v>
      </c>
      <c r="BQ246">
        <v>8.0294871516424079E-5</v>
      </c>
      <c r="BR246">
        <v>0</v>
      </c>
      <c r="BS246">
        <v>0</v>
      </c>
      <c r="BT246">
        <v>0.3888888888888889</v>
      </c>
      <c r="BU246" t="s">
        <v>3748</v>
      </c>
      <c r="BY246">
        <f t="shared" si="20"/>
        <v>-999</v>
      </c>
      <c r="CA246">
        <f t="shared" si="21"/>
        <v>-999</v>
      </c>
    </row>
    <row r="247" spans="1:82" x14ac:dyDescent="0.3">
      <c r="A247">
        <v>0</v>
      </c>
      <c r="B247" t="s">
        <v>203</v>
      </c>
      <c r="C247" t="s">
        <v>229</v>
      </c>
      <c r="D247">
        <v>8049</v>
      </c>
      <c r="E247" s="2">
        <f>BO247</f>
        <v>0.33915897910916226</v>
      </c>
      <c r="F247" s="2" t="s">
        <v>1934</v>
      </c>
      <c r="G247" s="3">
        <v>1333</v>
      </c>
      <c r="H247" s="1">
        <v>0.37508666201923158</v>
      </c>
      <c r="I247" s="1">
        <f t="shared" si="22"/>
        <v>0.21952085010326527</v>
      </c>
      <c r="J247" s="1">
        <v>2.2249672555800002</v>
      </c>
      <c r="K247" s="1">
        <v>1.1403392075300001</v>
      </c>
      <c r="L247" s="2">
        <v>0.13839136902000004</v>
      </c>
      <c r="M247" s="2">
        <v>-1.81267404178996E-3</v>
      </c>
      <c r="N247" s="7">
        <v>0</v>
      </c>
      <c r="O247" s="2">
        <v>1.7630534839261528E-2</v>
      </c>
      <c r="P247" s="3">
        <v>38307.747593913002</v>
      </c>
      <c r="Q247" s="3">
        <v>726.20330874390606</v>
      </c>
      <c r="R247" s="3">
        <v>18670.788536936088</v>
      </c>
      <c r="S247" s="3">
        <v>13.519586610619747</v>
      </c>
      <c r="T247" s="3">
        <v>4045.1952933993907</v>
      </c>
      <c r="V247">
        <v>8049</v>
      </c>
      <c r="W247" s="2">
        <v>0.25709463557688761</v>
      </c>
      <c r="X247" s="2">
        <v>1.006233605450753E-2</v>
      </c>
      <c r="Y247" s="2">
        <v>-5.9568191058054411E-3</v>
      </c>
      <c r="Z247" s="2">
        <v>0.63450584897989271</v>
      </c>
      <c r="AA247" s="2">
        <v>3.2868402170098039E-3</v>
      </c>
      <c r="AB247" s="2">
        <v>0.34160198658098556</v>
      </c>
      <c r="AC247" s="2">
        <v>-1.81267404178996E-3</v>
      </c>
      <c r="AD247" s="2">
        <v>0</v>
      </c>
      <c r="AE247" s="2">
        <v>1.7630534839261528E-2</v>
      </c>
      <c r="AF247">
        <v>8692.9657247042087</v>
      </c>
      <c r="AG247">
        <v>8.6827642039429271</v>
      </c>
      <c r="AH247">
        <v>1631.8986650037841</v>
      </c>
      <c r="AI247">
        <v>623.6013672982964</v>
      </c>
      <c r="AJ247">
        <v>4.9011142538925252E-2</v>
      </c>
      <c r="AK247">
        <v>27363.754261640297</v>
      </c>
      <c r="AL247">
        <v>22.202350814562674</v>
      </c>
      <c r="AM247">
        <v>4172.8631347350438</v>
      </c>
      <c r="AN247">
        <v>2127.8321909664269</v>
      </c>
      <c r="AO247">
        <v>0.12865340872750122</v>
      </c>
      <c r="AP247">
        <v>18670.788536936088</v>
      </c>
      <c r="AQ247">
        <v>13.519586610619747</v>
      </c>
      <c r="AR247">
        <v>2540.9644697312597</v>
      </c>
      <c r="AS247">
        <v>1504.2308236681306</v>
      </c>
      <c r="AT247">
        <v>7.9642266188575978E-2</v>
      </c>
      <c r="AU247" s="3">
        <v>7199558.0828000093</v>
      </c>
      <c r="AV247" s="3">
        <v>136482.6498453297</v>
      </c>
      <c r="AW247">
        <v>12080.735689393001</v>
      </c>
      <c r="AX247">
        <v>2270453.4654645207</v>
      </c>
      <c r="AY247">
        <v>229.01555901166603</v>
      </c>
      <c r="AZ247">
        <v>43041.184160652512</v>
      </c>
      <c r="BA247">
        <v>50388.483283306006</v>
      </c>
      <c r="BB247">
        <v>9470011.5482645314</v>
      </c>
      <c r="BC247">
        <v>955.21886775557209</v>
      </c>
      <c r="BD247">
        <v>179523.83400598221</v>
      </c>
      <c r="BE247">
        <v>38307.747593913002</v>
      </c>
      <c r="BF247">
        <v>7199558.0828000093</v>
      </c>
      <c r="BG247">
        <v>726.20330874390606</v>
      </c>
      <c r="BH247">
        <v>136482.6498453297</v>
      </c>
      <c r="BI247">
        <v>0.1195491702651921</v>
      </c>
      <c r="BJ247">
        <v>0.49463583228442365</v>
      </c>
      <c r="BK247">
        <v>0.37508666201923158</v>
      </c>
      <c r="BL247">
        <v>27.13804121209504</v>
      </c>
      <c r="BM247">
        <v>27.357562062198305</v>
      </c>
      <c r="BN247">
        <f t="shared" si="19"/>
        <v>0.21952085010326527</v>
      </c>
      <c r="BO247">
        <v>0.33915897910916226</v>
      </c>
      <c r="BP247">
        <v>4.909991178443121E-4</v>
      </c>
      <c r="BQ247">
        <v>1.4726083131697507E-5</v>
      </c>
      <c r="BR247">
        <v>5.9523809523809521E-3</v>
      </c>
      <c r="BS247">
        <v>0</v>
      </c>
      <c r="BT247">
        <v>0.5</v>
      </c>
      <c r="BU247">
        <v>-6.2865949716162358E-3</v>
      </c>
      <c r="BV247">
        <v>0.63450584897989271</v>
      </c>
      <c r="BW247">
        <v>3.4095852873545682E-3</v>
      </c>
      <c r="BX247">
        <v>0.34160198658098556</v>
      </c>
      <c r="BY247">
        <f t="shared" si="20"/>
        <v>0.12689959177962454</v>
      </c>
      <c r="BZ247">
        <v>0</v>
      </c>
      <c r="CA247">
        <f t="shared" si="21"/>
        <v>1.5102472575461427E-2</v>
      </c>
      <c r="CC247">
        <v>0.12689959177962454</v>
      </c>
      <c r="CD247">
        <v>1.5102472575461427E-2</v>
      </c>
    </row>
    <row r="248" spans="1:82" x14ac:dyDescent="0.3">
      <c r="A248">
        <v>0</v>
      </c>
      <c r="B248" t="s">
        <v>203</v>
      </c>
      <c r="C248" t="s">
        <v>230</v>
      </c>
      <c r="D248">
        <v>8051</v>
      </c>
      <c r="E248" s="2">
        <f>BO248</f>
        <v>0.41355521748025142</v>
      </c>
      <c r="F248" s="2" t="s">
        <v>1935</v>
      </c>
      <c r="G248" s="3">
        <v>2777</v>
      </c>
      <c r="H248" s="1">
        <v>0.37503681315458859</v>
      </c>
      <c r="I248" s="1">
        <f t="shared" si="22"/>
        <v>-0.31810365350955649</v>
      </c>
      <c r="J248" s="1">
        <v>2.9020524347099999</v>
      </c>
      <c r="K248" s="1">
        <v>14.4078639354</v>
      </c>
      <c r="L248" s="2">
        <v>9.0969960914999981E-2</v>
      </c>
      <c r="M248" s="2">
        <v>1.7228996614567902E-5</v>
      </c>
      <c r="N248" s="7">
        <v>0</v>
      </c>
      <c r="O248" s="2">
        <v>2.2415827640871827E-2</v>
      </c>
      <c r="P248" s="3">
        <v>41372.474662961009</v>
      </c>
      <c r="Q248" s="3">
        <v>784.30160680968208</v>
      </c>
      <c r="R248" s="3">
        <v>5525.6447008661644</v>
      </c>
      <c r="S248" s="3">
        <v>10.475489706572985</v>
      </c>
      <c r="T248" s="3">
        <v>2219.6410312968937</v>
      </c>
      <c r="V248">
        <v>8051</v>
      </c>
      <c r="W248" s="2">
        <v>0.28507248411128328</v>
      </c>
      <c r="X248" s="2">
        <v>1.0060998774143379E-2</v>
      </c>
      <c r="Y248" s="2">
        <v>8.6319177424871614E-3</v>
      </c>
      <c r="Z248" s="2">
        <v>0.82759386200037732</v>
      </c>
      <c r="AA248" s="2">
        <v>4.1528298168974437E-2</v>
      </c>
      <c r="AB248" s="2">
        <v>0.22454810287531465</v>
      </c>
      <c r="AC248" s="2">
        <v>1.7228996614567902E-5</v>
      </c>
      <c r="AD248" s="2">
        <v>0</v>
      </c>
      <c r="AE248" s="2">
        <v>2.2415827640871827E-2</v>
      </c>
      <c r="AF248">
        <v>1631.1180222098358</v>
      </c>
      <c r="AG248">
        <v>3.1876916950941756</v>
      </c>
      <c r="AH248">
        <v>599.11679040017691</v>
      </c>
      <c r="AI248">
        <v>70.767123563348079</v>
      </c>
      <c r="AJ248">
        <v>1.6981919866697906E-2</v>
      </c>
      <c r="AK248">
        <v>7156.7627230759999</v>
      </c>
      <c r="AL248">
        <v>13.66318140166716</v>
      </c>
      <c r="AM248">
        <v>2567.9526663824313</v>
      </c>
      <c r="AN248">
        <v>321.57227887798717</v>
      </c>
      <c r="AO248">
        <v>7.2895653164036164E-2</v>
      </c>
      <c r="AP248">
        <v>5525.6447008661644</v>
      </c>
      <c r="AQ248">
        <v>10.475489706572985</v>
      </c>
      <c r="AR248">
        <v>1968.8358759822545</v>
      </c>
      <c r="AS248">
        <v>250.80515531463908</v>
      </c>
      <c r="AT248">
        <v>5.5913733297338258E-2</v>
      </c>
      <c r="AU248" s="3">
        <v>7775542.8881568918</v>
      </c>
      <c r="AV248" s="3">
        <v>147401.64398381163</v>
      </c>
      <c r="AW248">
        <v>11175.275232892001</v>
      </c>
      <c r="AX248">
        <v>2100281.2272697226</v>
      </c>
      <c r="AY248">
        <v>211.85066624850404</v>
      </c>
      <c r="AZ248">
        <v>39815.21421474385</v>
      </c>
      <c r="BA248">
        <v>52547.749895853012</v>
      </c>
      <c r="BB248">
        <v>9875824.1154266149</v>
      </c>
      <c r="BC248">
        <v>996.1522730581861</v>
      </c>
      <c r="BD248">
        <v>187216.85819855551</v>
      </c>
      <c r="BE248">
        <v>41372.474662961009</v>
      </c>
      <c r="BF248">
        <v>7775542.8881568918</v>
      </c>
      <c r="BG248">
        <v>784.30160680968208</v>
      </c>
      <c r="BH248">
        <v>147401.64398381163</v>
      </c>
      <c r="BI248">
        <v>9.8961126709152913E-2</v>
      </c>
      <c r="BJ248">
        <v>0.4739979398637415</v>
      </c>
      <c r="BK248">
        <v>0.37503681315458859</v>
      </c>
      <c r="BL248">
        <v>17.394062585482192</v>
      </c>
      <c r="BM248">
        <v>17.075958931972636</v>
      </c>
      <c r="BN248">
        <f t="shared" si="19"/>
        <v>-0.31810365350955649</v>
      </c>
      <c r="BO248">
        <v>0.41355521748025142</v>
      </c>
      <c r="BP248">
        <v>4.955973344308712E-4</v>
      </c>
      <c r="BQ248">
        <v>1.5222327928540955E-4</v>
      </c>
      <c r="BR248">
        <v>0</v>
      </c>
      <c r="BS248">
        <v>0</v>
      </c>
      <c r="BT248">
        <v>0.61111111111111116</v>
      </c>
      <c r="BU248">
        <v>9.1097899250353956E-3</v>
      </c>
      <c r="BV248">
        <v>0.82759386200037732</v>
      </c>
      <c r="BW248">
        <v>4.307914747818925E-2</v>
      </c>
      <c r="BX248">
        <v>0.22454810287531465</v>
      </c>
      <c r="BY248">
        <f t="shared" si="20"/>
        <v>0.27080895790071874</v>
      </c>
      <c r="BZ248">
        <v>0</v>
      </c>
      <c r="CA248">
        <f t="shared" si="21"/>
        <v>2.6016183783267423E-3</v>
      </c>
      <c r="CC248">
        <v>0.27080895790071874</v>
      </c>
      <c r="CD248">
        <v>2.6016183783267423E-3</v>
      </c>
    </row>
    <row r="249" spans="1:82" x14ac:dyDescent="0.3">
      <c r="A249">
        <v>1</v>
      </c>
      <c r="B249" t="s">
        <v>203</v>
      </c>
      <c r="C249" t="s">
        <v>231</v>
      </c>
      <c r="D249">
        <v>8053</v>
      </c>
      <c r="E249" s="2">
        <v>0</v>
      </c>
      <c r="F249" s="2" t="s">
        <v>1954</v>
      </c>
      <c r="G249" s="3">
        <v>-999</v>
      </c>
      <c r="H249" s="1">
        <v>0.37487207692832825</v>
      </c>
      <c r="I249" s="1">
        <f t="shared" si="22"/>
        <v>-999</v>
      </c>
      <c r="J249" s="1">
        <v>-999</v>
      </c>
      <c r="K249" s="1">
        <v>-999</v>
      </c>
      <c r="L249" s="2">
        <v>-999</v>
      </c>
      <c r="M249" s="2">
        <v>-999</v>
      </c>
      <c r="N249" s="7">
        <v>-999</v>
      </c>
      <c r="O249" s="2">
        <v>-999</v>
      </c>
      <c r="P249" s="3">
        <v>-999</v>
      </c>
      <c r="Q249" s="3">
        <v>-999</v>
      </c>
      <c r="R249" s="3">
        <v>-999</v>
      </c>
      <c r="S249" s="3">
        <v>-999</v>
      </c>
      <c r="T249" s="3">
        <v>-999</v>
      </c>
      <c r="V249">
        <v>8053</v>
      </c>
      <c r="W249" s="2">
        <v>-999</v>
      </c>
      <c r="X249" s="2">
        <v>1.0056579445393966E-2</v>
      </c>
      <c r="Y249" s="2">
        <v>-999</v>
      </c>
      <c r="Z249" s="2">
        <v>-999</v>
      </c>
      <c r="AA249" s="2">
        <v>-999</v>
      </c>
      <c r="AB249" s="2">
        <v>-999</v>
      </c>
      <c r="AC249" s="2">
        <v>-999</v>
      </c>
      <c r="AD249" s="2">
        <v>-999</v>
      </c>
      <c r="AE249" s="2">
        <v>-999</v>
      </c>
      <c r="AF249" s="2">
        <v>-999</v>
      </c>
      <c r="AG249" s="2">
        <v>-999</v>
      </c>
      <c r="AH249" s="2">
        <v>-999</v>
      </c>
      <c r="AI249" s="2">
        <v>-999</v>
      </c>
      <c r="AJ249" s="2">
        <v>-999</v>
      </c>
      <c r="AK249" s="2">
        <v>-999</v>
      </c>
      <c r="AL249" s="2">
        <v>-999</v>
      </c>
      <c r="AM249" s="2">
        <v>-999</v>
      </c>
      <c r="AN249" s="2">
        <v>-999</v>
      </c>
      <c r="AO249" s="2">
        <v>-999</v>
      </c>
      <c r="AP249" s="2">
        <v>-999</v>
      </c>
      <c r="AQ249" s="2">
        <v>-999</v>
      </c>
      <c r="AR249" s="2">
        <v>-999</v>
      </c>
      <c r="AS249" s="2">
        <v>-999</v>
      </c>
      <c r="AT249" s="2">
        <v>-999</v>
      </c>
      <c r="AU249" s="2">
        <v>-999</v>
      </c>
      <c r="AV249" s="2">
        <v>-999</v>
      </c>
      <c r="AW249" s="2">
        <v>-999</v>
      </c>
      <c r="AX249" s="2">
        <v>-999</v>
      </c>
      <c r="AY249" s="2">
        <v>-999</v>
      </c>
      <c r="AZ249" s="2">
        <v>-999</v>
      </c>
      <c r="BA249" s="2">
        <v>-999</v>
      </c>
      <c r="BB249" s="2">
        <v>-999</v>
      </c>
      <c r="BC249" s="2">
        <v>-999</v>
      </c>
      <c r="BD249" s="2">
        <v>-999</v>
      </c>
      <c r="BE249" s="2">
        <v>-999</v>
      </c>
      <c r="BF249" s="2">
        <v>-999</v>
      </c>
      <c r="BG249" s="2">
        <v>-999</v>
      </c>
      <c r="BH249" s="2">
        <v>-999</v>
      </c>
      <c r="BI249">
        <v>0</v>
      </c>
      <c r="BJ249">
        <v>0.37487207692832825</v>
      </c>
      <c r="BK249">
        <v>0.37487207692832825</v>
      </c>
      <c r="BL249">
        <v>-999</v>
      </c>
      <c r="BM249">
        <v>22.024778594160843</v>
      </c>
      <c r="BN249">
        <f t="shared" si="19"/>
        <v>-999</v>
      </c>
      <c r="BO249" t="s">
        <v>3748</v>
      </c>
      <c r="BP249" t="s">
        <v>3748</v>
      </c>
      <c r="BQ249">
        <v>8.6481021443918487E-4</v>
      </c>
      <c r="BR249">
        <v>0</v>
      </c>
      <c r="BS249">
        <v>0</v>
      </c>
      <c r="BT249">
        <v>0.5</v>
      </c>
      <c r="BU249" t="s">
        <v>3748</v>
      </c>
      <c r="BY249">
        <f t="shared" si="20"/>
        <v>-999</v>
      </c>
      <c r="CA249">
        <f t="shared" si="21"/>
        <v>-999</v>
      </c>
    </row>
    <row r="250" spans="1:82" x14ac:dyDescent="0.3">
      <c r="A250">
        <v>0</v>
      </c>
      <c r="B250" t="s">
        <v>203</v>
      </c>
      <c r="C250" t="s">
        <v>232</v>
      </c>
      <c r="D250">
        <v>8055</v>
      </c>
      <c r="E250" s="2">
        <f>BO250</f>
        <v>0.39203246905901123</v>
      </c>
      <c r="F250" s="2" t="s">
        <v>1935</v>
      </c>
      <c r="G250" s="3">
        <v>471</v>
      </c>
      <c r="H250" s="1">
        <v>0.37547178044351498</v>
      </c>
      <c r="I250" s="1">
        <f t="shared" si="22"/>
        <v>-0.12827498912856683</v>
      </c>
      <c r="J250" s="1">
        <v>2.4278107658999999</v>
      </c>
      <c r="K250" s="1">
        <v>67.8222995836</v>
      </c>
      <c r="L250" s="2">
        <v>6.9863407205999928E-2</v>
      </c>
      <c r="M250" s="2">
        <v>6.2577822231474562E-4</v>
      </c>
      <c r="N250" s="7">
        <v>0</v>
      </c>
      <c r="O250" s="2">
        <v>2.4131181986063342E-3</v>
      </c>
      <c r="P250" s="3">
        <v>19408.669439556004</v>
      </c>
      <c r="Q250" s="3">
        <v>367.93183756807201</v>
      </c>
      <c r="R250" s="3">
        <v>24981.667327619623</v>
      </c>
      <c r="S250" s="3">
        <v>30.438259635041899</v>
      </c>
      <c r="T250" s="3">
        <v>5464.6587965486415</v>
      </c>
      <c r="V250">
        <v>8055</v>
      </c>
      <c r="W250" s="2">
        <v>0.27501824321149243</v>
      </c>
      <c r="X250" s="2">
        <v>1.0072667509603962E-2</v>
      </c>
      <c r="Y250" s="2">
        <v>3.4808124407252664E-3</v>
      </c>
      <c r="Z250" s="2">
        <v>0.69235182105110971</v>
      </c>
      <c r="AA250" s="2">
        <v>0.19548662398823918</v>
      </c>
      <c r="AB250" s="2">
        <v>0.1724491842221528</v>
      </c>
      <c r="AC250" s="2">
        <v>6.2577822231474562E-4</v>
      </c>
      <c r="AD250" s="2">
        <v>0</v>
      </c>
      <c r="AE250" s="2">
        <v>2.4131181986063342E-3</v>
      </c>
      <c r="AF250">
        <v>9120.9101749341207</v>
      </c>
      <c r="AG250">
        <v>8.5797804558484998</v>
      </c>
      <c r="AH250">
        <v>1612.5431882126416</v>
      </c>
      <c r="AI250">
        <v>-110.6354469005587</v>
      </c>
      <c r="AJ250">
        <v>4.8774087916420239E-2</v>
      </c>
      <c r="AK250">
        <v>34102.577502553744</v>
      </c>
      <c r="AL250">
        <v>39.018040090890402</v>
      </c>
      <c r="AM250">
        <v>7333.319901336652</v>
      </c>
      <c r="AN250">
        <v>-366.75336347592719</v>
      </c>
      <c r="AO250">
        <v>0.2170269158766196</v>
      </c>
      <c r="AP250">
        <v>24981.667327619623</v>
      </c>
      <c r="AQ250">
        <v>30.438259635041902</v>
      </c>
      <c r="AR250">
        <v>5720.7767131240107</v>
      </c>
      <c r="AS250">
        <v>-256.1179165753685</v>
      </c>
      <c r="AT250">
        <v>0.16825282796019936</v>
      </c>
      <c r="AU250" s="3">
        <v>3647665.3344701552</v>
      </c>
      <c r="AV250" s="3">
        <v>69149.10955254345</v>
      </c>
      <c r="AW250">
        <v>5404.3258672430002</v>
      </c>
      <c r="AX250">
        <v>1015689.0034896494</v>
      </c>
      <c r="AY250">
        <v>102.45027632336598</v>
      </c>
      <c r="AZ250">
        <v>19254.504932213404</v>
      </c>
      <c r="BA250">
        <v>24812.995306799006</v>
      </c>
      <c r="BB250">
        <v>4663354.3379598055</v>
      </c>
      <c r="BC250">
        <v>470.382113891438</v>
      </c>
      <c r="BD250">
        <v>88403.61448475685</v>
      </c>
      <c r="BE250">
        <v>19408.669439556004</v>
      </c>
      <c r="BF250">
        <v>3647665.3344701552</v>
      </c>
      <c r="BG250">
        <v>367.93183756807201</v>
      </c>
      <c r="BH250">
        <v>69149.10955254345</v>
      </c>
      <c r="BI250">
        <v>0.10350993780461661</v>
      </c>
      <c r="BJ250">
        <v>0.47898171824813157</v>
      </c>
      <c r="BK250">
        <v>0.37547178044351498</v>
      </c>
      <c r="BL250">
        <v>16.452994210241801</v>
      </c>
      <c r="BM250">
        <v>16.324719221113234</v>
      </c>
      <c r="BN250">
        <f t="shared" si="19"/>
        <v>-0.12827498912856683</v>
      </c>
      <c r="BO250">
        <v>0.39203246905901123</v>
      </c>
      <c r="BP250">
        <v>4.9139972796492521E-4</v>
      </c>
      <c r="BQ250">
        <v>2.8253795964357674E-3</v>
      </c>
      <c r="BR250">
        <v>2.3809523809523808E-2</v>
      </c>
      <c r="BS250">
        <v>0</v>
      </c>
      <c r="BT250">
        <v>0.66666666666666663</v>
      </c>
      <c r="BU250">
        <v>3.6735139339175715E-3</v>
      </c>
      <c r="BV250">
        <v>0.69235182105110971</v>
      </c>
      <c r="BW250">
        <v>0.20278695434464647</v>
      </c>
      <c r="BX250">
        <v>0.1724491842221528</v>
      </c>
      <c r="BY250">
        <f t="shared" si="20"/>
        <v>0.11581558250582169</v>
      </c>
      <c r="BZ250">
        <v>0</v>
      </c>
      <c r="CA250">
        <f t="shared" si="21"/>
        <v>2.2206656606845636E-3</v>
      </c>
      <c r="CC250">
        <v>0.11581558250582169</v>
      </c>
      <c r="CD250">
        <v>2.2206656606845636E-3</v>
      </c>
    </row>
    <row r="251" spans="1:82" x14ac:dyDescent="0.3">
      <c r="A251">
        <v>1</v>
      </c>
      <c r="B251" t="s">
        <v>203</v>
      </c>
      <c r="C251" t="s">
        <v>40</v>
      </c>
      <c r="D251">
        <v>8057</v>
      </c>
      <c r="E251" s="2">
        <v>0</v>
      </c>
      <c r="F251" s="2" t="s">
        <v>1954</v>
      </c>
      <c r="G251" s="3">
        <v>-999</v>
      </c>
      <c r="H251" s="1">
        <v>0.37566183767359157</v>
      </c>
      <c r="I251" s="1">
        <f t="shared" si="22"/>
        <v>-999</v>
      </c>
      <c r="J251" s="1">
        <v>-999</v>
      </c>
      <c r="K251" s="1">
        <v>-999</v>
      </c>
      <c r="L251" s="2">
        <v>-999</v>
      </c>
      <c r="M251" s="2">
        <v>-999</v>
      </c>
      <c r="N251" s="7">
        <v>-999</v>
      </c>
      <c r="O251" s="2">
        <v>-999</v>
      </c>
      <c r="P251" s="3">
        <v>-999</v>
      </c>
      <c r="Q251" s="3">
        <v>-999</v>
      </c>
      <c r="R251" s="3">
        <v>-999</v>
      </c>
      <c r="S251" s="3">
        <v>-999</v>
      </c>
      <c r="T251" s="3">
        <v>-999</v>
      </c>
      <c r="V251">
        <v>8057</v>
      </c>
      <c r="W251" s="2">
        <v>-999</v>
      </c>
      <c r="X251" s="2">
        <v>1.0077766117238592E-2</v>
      </c>
      <c r="Y251" s="2">
        <v>-999</v>
      </c>
      <c r="Z251" s="2">
        <v>-999</v>
      </c>
      <c r="AA251" s="2">
        <v>-999</v>
      </c>
      <c r="AB251" s="2">
        <v>-999</v>
      </c>
      <c r="AC251" s="2">
        <v>-999</v>
      </c>
      <c r="AD251" s="2">
        <v>-999</v>
      </c>
      <c r="AE251" s="2">
        <v>-999</v>
      </c>
      <c r="AF251" s="2">
        <v>-999</v>
      </c>
      <c r="AG251" s="2">
        <v>-999</v>
      </c>
      <c r="AH251" s="2">
        <v>-999</v>
      </c>
      <c r="AI251" s="2">
        <v>-999</v>
      </c>
      <c r="AJ251" s="2">
        <v>-999</v>
      </c>
      <c r="AK251" s="2">
        <v>-999</v>
      </c>
      <c r="AL251" s="2">
        <v>-999</v>
      </c>
      <c r="AM251" s="2">
        <v>-999</v>
      </c>
      <c r="AN251" s="2">
        <v>-999</v>
      </c>
      <c r="AO251" s="2">
        <v>-999</v>
      </c>
      <c r="AP251" s="2">
        <v>-999</v>
      </c>
      <c r="AQ251" s="2">
        <v>-999</v>
      </c>
      <c r="AR251" s="2">
        <v>-999</v>
      </c>
      <c r="AS251" s="2">
        <v>-999</v>
      </c>
      <c r="AT251" s="2">
        <v>-999</v>
      </c>
      <c r="AU251" s="2">
        <v>-999</v>
      </c>
      <c r="AV251" s="2">
        <v>-999</v>
      </c>
      <c r="AW251" s="2">
        <v>-999</v>
      </c>
      <c r="AX251" s="2">
        <v>-999</v>
      </c>
      <c r="AY251" s="2">
        <v>-999</v>
      </c>
      <c r="AZ251" s="2">
        <v>-999</v>
      </c>
      <c r="BA251" s="2">
        <v>-999</v>
      </c>
      <c r="BB251" s="2">
        <v>-999</v>
      </c>
      <c r="BC251" s="2">
        <v>-999</v>
      </c>
      <c r="BD251" s="2">
        <v>-999</v>
      </c>
      <c r="BE251" s="2">
        <v>-999</v>
      </c>
      <c r="BF251" s="2">
        <v>-999</v>
      </c>
      <c r="BG251" s="2">
        <v>-999</v>
      </c>
      <c r="BH251" s="2">
        <v>-999</v>
      </c>
      <c r="BI251">
        <v>0</v>
      </c>
      <c r="BJ251">
        <v>0.37566183767359157</v>
      </c>
      <c r="BK251">
        <v>0.37566183767359157</v>
      </c>
      <c r="BL251">
        <v>-999</v>
      </c>
      <c r="BM251">
        <v>13.456606348199662</v>
      </c>
      <c r="BN251">
        <f t="shared" si="19"/>
        <v>-999</v>
      </c>
      <c r="BO251" t="s">
        <v>3748</v>
      </c>
      <c r="BP251" t="s">
        <v>3748</v>
      </c>
      <c r="BQ251">
        <v>1.3137085226260466E-7</v>
      </c>
      <c r="BR251">
        <v>5.9523809523809521E-3</v>
      </c>
      <c r="BS251">
        <v>0</v>
      </c>
      <c r="BT251">
        <v>0.5</v>
      </c>
      <c r="BU251" t="s">
        <v>3748</v>
      </c>
      <c r="BY251">
        <f t="shared" si="20"/>
        <v>-999</v>
      </c>
      <c r="CA251">
        <f t="shared" si="21"/>
        <v>-999</v>
      </c>
    </row>
    <row r="252" spans="1:82" x14ac:dyDescent="0.3">
      <c r="A252">
        <v>0</v>
      </c>
      <c r="B252" t="s">
        <v>203</v>
      </c>
      <c r="C252" t="s">
        <v>41</v>
      </c>
      <c r="D252">
        <v>8059</v>
      </c>
      <c r="E252" s="2">
        <f>BO252</f>
        <v>0.33089703748729232</v>
      </c>
      <c r="F252" s="2" t="s">
        <v>1934</v>
      </c>
      <c r="G252" s="3">
        <v>216767</v>
      </c>
      <c r="H252" s="1">
        <v>33.183189305210888</v>
      </c>
      <c r="I252" s="1">
        <f t="shared" si="22"/>
        <v>-0.46897678587508906</v>
      </c>
      <c r="J252" s="1">
        <v>2.5470277887699999</v>
      </c>
      <c r="K252" s="1">
        <v>33.186122118900002</v>
      </c>
      <c r="L252" s="2">
        <v>6.6624199895999991E-2</v>
      </c>
      <c r="M252" s="2">
        <v>5.936638813522578E-4</v>
      </c>
      <c r="N252" s="7">
        <v>0</v>
      </c>
      <c r="O252" s="2">
        <v>1.6281109392630754E-3</v>
      </c>
      <c r="P252" s="3">
        <v>974871.65053237008</v>
      </c>
      <c r="Q252" s="3">
        <v>18480.726815943945</v>
      </c>
      <c r="R252" s="3">
        <v>733026.42598210427</v>
      </c>
      <c r="S252" s="3">
        <v>709.21275602936089</v>
      </c>
      <c r="T252" s="3">
        <v>157684.70847959811</v>
      </c>
      <c r="V252">
        <v>8059</v>
      </c>
      <c r="W252" s="2">
        <v>0.49053835714713107</v>
      </c>
      <c r="X252" s="2">
        <v>0.89019534939435507</v>
      </c>
      <c r="Y252" s="2">
        <v>1.2725943239404411E-2</v>
      </c>
      <c r="Z252" s="2">
        <v>0.72634957904924524</v>
      </c>
      <c r="AA252" s="2">
        <v>9.5653538970446678E-2</v>
      </c>
      <c r="AB252" s="2">
        <v>0.16445360140597504</v>
      </c>
      <c r="AC252" s="2">
        <v>5.936638813522578E-4</v>
      </c>
      <c r="AD252" s="2">
        <v>0</v>
      </c>
      <c r="AE252" s="2">
        <v>1.6281109392630754E-3</v>
      </c>
      <c r="AF252">
        <v>747162.27337776416</v>
      </c>
      <c r="AG252">
        <v>546.46353228944406</v>
      </c>
      <c r="AH252">
        <v>102706.12996854541</v>
      </c>
      <c r="AI252">
        <v>27151.146160641914</v>
      </c>
      <c r="AJ252">
        <v>3.2142805979282838</v>
      </c>
      <c r="AK252">
        <v>1480188.6993598684</v>
      </c>
      <c r="AL252">
        <v>1255.6762883188048</v>
      </c>
      <c r="AM252">
        <v>236000.47294314773</v>
      </c>
      <c r="AN252">
        <v>51541.511665637663</v>
      </c>
      <c r="AO252">
        <v>7.2324335830338748</v>
      </c>
      <c r="AP252">
        <v>733026.42598210427</v>
      </c>
      <c r="AQ252">
        <v>709.21275602936078</v>
      </c>
      <c r="AR252">
        <v>133294.3429746023</v>
      </c>
      <c r="AS252">
        <v>24390.365504995749</v>
      </c>
      <c r="AT252">
        <v>4.0181529851055906</v>
      </c>
      <c r="AU252" s="3">
        <v>183217378.00105363</v>
      </c>
      <c r="AV252" s="3">
        <v>3473267.797788505</v>
      </c>
      <c r="AW252">
        <v>655724.68423102994</v>
      </c>
      <c r="AX252">
        <v>123236897.15437977</v>
      </c>
      <c r="AY252">
        <v>12430.629969726857</v>
      </c>
      <c r="AZ252">
        <v>2336212.5965104653</v>
      </c>
      <c r="BA252">
        <v>1630596.3347634</v>
      </c>
      <c r="BB252">
        <v>306454275.15543342</v>
      </c>
      <c r="BC252">
        <v>30911.356785670803</v>
      </c>
      <c r="BD252">
        <v>5809480.3942989707</v>
      </c>
      <c r="BE252">
        <v>974871.65053237008</v>
      </c>
      <c r="BF252">
        <v>183217378.00105363</v>
      </c>
      <c r="BG252">
        <v>18480.726815943945</v>
      </c>
      <c r="BH252">
        <v>3473267.797788505</v>
      </c>
      <c r="BI252">
        <v>21.450758686203937</v>
      </c>
      <c r="BJ252">
        <v>54.633947991414828</v>
      </c>
      <c r="BK252">
        <v>33.183189305210888</v>
      </c>
      <c r="BL252">
        <v>19.828887899934301</v>
      </c>
      <c r="BM252">
        <v>19.359911114059212</v>
      </c>
      <c r="BN252">
        <f t="shared" si="19"/>
        <v>-0.46897678587508906</v>
      </c>
      <c r="BO252">
        <v>0.33089703748729232</v>
      </c>
      <c r="BP252">
        <v>8.5954053520758938E-2</v>
      </c>
      <c r="BQ252">
        <v>1.3419997444034406E-4</v>
      </c>
      <c r="BR252">
        <v>4.1666666666666664E-2</v>
      </c>
      <c r="BS252">
        <v>0</v>
      </c>
      <c r="BT252">
        <v>0.5</v>
      </c>
      <c r="BU252">
        <v>1.3430465044665135E-2</v>
      </c>
      <c r="BV252">
        <v>0.72634957904924524</v>
      </c>
      <c r="BW252">
        <v>9.9225662832413575E-2</v>
      </c>
      <c r="BX252">
        <v>0.16445360140597504</v>
      </c>
      <c r="BY252">
        <f t="shared" si="20"/>
        <v>7.9568703526722656E-2</v>
      </c>
      <c r="BZ252">
        <v>0</v>
      </c>
      <c r="CA252">
        <f t="shared" si="21"/>
        <v>1.1080766223864398E-2</v>
      </c>
      <c r="CC252">
        <v>7.9568703526722656E-2</v>
      </c>
      <c r="CD252">
        <v>1.1080766223864398E-2</v>
      </c>
    </row>
    <row r="253" spans="1:82" x14ac:dyDescent="0.3">
      <c r="A253">
        <v>1</v>
      </c>
      <c r="B253" t="s">
        <v>203</v>
      </c>
      <c r="C253" t="s">
        <v>233</v>
      </c>
      <c r="D253">
        <v>8061</v>
      </c>
      <c r="E253" s="2">
        <v>0</v>
      </c>
      <c r="F253" s="2" t="s">
        <v>1954</v>
      </c>
      <c r="G253" s="3">
        <v>-999</v>
      </c>
      <c r="H253" s="1">
        <v>0.37520414360557997</v>
      </c>
      <c r="I253" s="1">
        <f t="shared" si="22"/>
        <v>-999</v>
      </c>
      <c r="J253" s="1">
        <v>-999</v>
      </c>
      <c r="K253" s="1">
        <v>-999</v>
      </c>
      <c r="L253" s="2">
        <v>-999</v>
      </c>
      <c r="M253" s="2">
        <v>-999</v>
      </c>
      <c r="N253" s="7">
        <v>-999</v>
      </c>
      <c r="O253" s="2">
        <v>-999</v>
      </c>
      <c r="P253" s="3">
        <v>-999</v>
      </c>
      <c r="Q253" s="3">
        <v>-999</v>
      </c>
      <c r="R253" s="3">
        <v>-999</v>
      </c>
      <c r="S253" s="3">
        <v>-999</v>
      </c>
      <c r="T253" s="3">
        <v>-999</v>
      </c>
      <c r="V253">
        <v>8061</v>
      </c>
      <c r="W253" s="2">
        <v>-999</v>
      </c>
      <c r="X253" s="2">
        <v>1.0065487697372383E-2</v>
      </c>
      <c r="Y253" s="2">
        <v>-999</v>
      </c>
      <c r="Z253" s="2">
        <v>-999</v>
      </c>
      <c r="AA253" s="2">
        <v>-999</v>
      </c>
      <c r="AB253" s="2">
        <v>-999</v>
      </c>
      <c r="AC253" s="2">
        <v>-999</v>
      </c>
      <c r="AD253" s="2">
        <v>-999</v>
      </c>
      <c r="AE253" s="2">
        <v>-999</v>
      </c>
      <c r="AF253" s="2">
        <v>-999</v>
      </c>
      <c r="AG253" s="2">
        <v>-999</v>
      </c>
      <c r="AH253" s="2">
        <v>-999</v>
      </c>
      <c r="AI253" s="2">
        <v>-999</v>
      </c>
      <c r="AJ253" s="2">
        <v>-999</v>
      </c>
      <c r="AK253" s="2">
        <v>-999</v>
      </c>
      <c r="AL253" s="2">
        <v>-999</v>
      </c>
      <c r="AM253" s="2">
        <v>-999</v>
      </c>
      <c r="AN253" s="2">
        <v>-999</v>
      </c>
      <c r="AO253" s="2">
        <v>-999</v>
      </c>
      <c r="AP253" s="2">
        <v>-999</v>
      </c>
      <c r="AQ253" s="2">
        <v>-999</v>
      </c>
      <c r="AR253" s="2">
        <v>-999</v>
      </c>
      <c r="AS253" s="2">
        <v>-999</v>
      </c>
      <c r="AT253" s="2">
        <v>-999</v>
      </c>
      <c r="AU253" s="2">
        <v>-999</v>
      </c>
      <c r="AV253" s="2">
        <v>-999</v>
      </c>
      <c r="AW253" s="2">
        <v>-999</v>
      </c>
      <c r="AX253" s="2">
        <v>-999</v>
      </c>
      <c r="AY253" s="2">
        <v>-999</v>
      </c>
      <c r="AZ253" s="2">
        <v>-999</v>
      </c>
      <c r="BA253" s="2">
        <v>-999</v>
      </c>
      <c r="BB253" s="2">
        <v>-999</v>
      </c>
      <c r="BC253" s="2">
        <v>-999</v>
      </c>
      <c r="BD253" s="2">
        <v>-999</v>
      </c>
      <c r="BE253" s="2">
        <v>-999</v>
      </c>
      <c r="BF253" s="2">
        <v>-999</v>
      </c>
      <c r="BG253" s="2">
        <v>-999</v>
      </c>
      <c r="BH253" s="2">
        <v>-999</v>
      </c>
      <c r="BI253">
        <v>0</v>
      </c>
      <c r="BJ253">
        <v>0.37520414360557997</v>
      </c>
      <c r="BK253">
        <v>0.37520414360557997</v>
      </c>
      <c r="BL253">
        <v>-999</v>
      </c>
      <c r="BM253">
        <v>16.883887823864864</v>
      </c>
      <c r="BN253">
        <f t="shared" si="19"/>
        <v>-999</v>
      </c>
      <c r="BO253" t="s">
        <v>3748</v>
      </c>
      <c r="BP253" t="s">
        <v>3748</v>
      </c>
      <c r="BQ253">
        <v>3.6138290765133146E-3</v>
      </c>
      <c r="BR253">
        <v>0.14285714285714285</v>
      </c>
      <c r="BS253">
        <v>6.8965517241379309E-2</v>
      </c>
      <c r="BT253">
        <v>5.5555555555555552E-2</v>
      </c>
      <c r="BU253" t="s">
        <v>3748</v>
      </c>
      <c r="BY253">
        <f t="shared" si="20"/>
        <v>-999</v>
      </c>
      <c r="CA253">
        <f t="shared" si="21"/>
        <v>-999</v>
      </c>
    </row>
    <row r="254" spans="1:82" x14ac:dyDescent="0.3">
      <c r="A254">
        <v>0</v>
      </c>
      <c r="B254" t="s">
        <v>203</v>
      </c>
      <c r="C254" t="s">
        <v>234</v>
      </c>
      <c r="D254">
        <v>8063</v>
      </c>
      <c r="E254" s="2">
        <f>BO254</f>
        <v>0.29858966885813681</v>
      </c>
      <c r="F254" s="2" t="s">
        <v>1933</v>
      </c>
      <c r="G254" s="3">
        <v>220</v>
      </c>
      <c r="H254" s="1">
        <v>0.37513988133349951</v>
      </c>
      <c r="I254" s="1">
        <f t="shared" si="22"/>
        <v>-3.7625815814127339</v>
      </c>
      <c r="J254" s="1">
        <v>2.0875269903400002</v>
      </c>
      <c r="K254" s="1">
        <v>118.481203663</v>
      </c>
      <c r="L254" s="2">
        <v>6.2858774845999998E-2</v>
      </c>
      <c r="M254" s="2">
        <v>2.2132481644527489E-2</v>
      </c>
      <c r="N254" s="7">
        <v>0</v>
      </c>
      <c r="O254" s="2">
        <v>7.8171594596097033E-3</v>
      </c>
      <c r="P254" s="3">
        <v>18575.612701498103</v>
      </c>
      <c r="Q254" s="3">
        <v>352.13950840369228</v>
      </c>
      <c r="R254" s="3">
        <v>32745.388772867242</v>
      </c>
      <c r="S254" s="3">
        <v>16.268237657252133</v>
      </c>
      <c r="T254" s="3">
        <v>5142.5429532137223</v>
      </c>
      <c r="V254">
        <v>8063</v>
      </c>
      <c r="W254" s="2">
        <v>0.30775105949103665</v>
      </c>
      <c r="X254" s="2">
        <v>1.0063763752900941E-2</v>
      </c>
      <c r="Y254" s="2">
        <v>0.10209972237610992</v>
      </c>
      <c r="Z254" s="2">
        <v>0.59531127118940064</v>
      </c>
      <c r="AA254" s="2">
        <v>0.34150258325572186</v>
      </c>
      <c r="AB254" s="2">
        <v>0.15515911514927852</v>
      </c>
      <c r="AC254" s="2">
        <v>2.2132481644527489E-2</v>
      </c>
      <c r="AD254" s="2">
        <v>0</v>
      </c>
      <c r="AE254" s="2">
        <v>7.8171594596097033E-3</v>
      </c>
      <c r="AF254">
        <v>8284.4916242274849</v>
      </c>
      <c r="AG254">
        <v>4.0404633908441072</v>
      </c>
      <c r="AH254">
        <v>759.39259188000653</v>
      </c>
      <c r="AI254">
        <v>529.19534483126847</v>
      </c>
      <c r="AJ254">
        <v>2.5555102648446102E-2</v>
      </c>
      <c r="AK254">
        <v>41029.880397094727</v>
      </c>
      <c r="AL254">
        <v>20.308701048096239</v>
      </c>
      <c r="AM254">
        <v>3816.9575206590557</v>
      </c>
      <c r="AN254">
        <v>2614.1733692659413</v>
      </c>
      <c r="AO254">
        <v>0.1280524812150185</v>
      </c>
      <c r="AP254">
        <v>32745.388772867242</v>
      </c>
      <c r="AQ254">
        <v>16.268237657252133</v>
      </c>
      <c r="AR254">
        <v>3057.5649287790493</v>
      </c>
      <c r="AS254">
        <v>2084.978024434673</v>
      </c>
      <c r="AT254">
        <v>0.1024973785665724</v>
      </c>
      <c r="AU254" s="3">
        <v>3491100.6511195535</v>
      </c>
      <c r="AV254" s="3">
        <v>66181.099209389926</v>
      </c>
      <c r="AW254">
        <v>4706.1593455149005</v>
      </c>
      <c r="AX254">
        <v>884475.58739607036</v>
      </c>
      <c r="AY254">
        <v>89.21507274241381</v>
      </c>
      <c r="AZ254">
        <v>16767.08077120925</v>
      </c>
      <c r="BA254">
        <v>23281.772047013004</v>
      </c>
      <c r="BB254">
        <v>4375576.2385156238</v>
      </c>
      <c r="BC254">
        <v>441.35458114610606</v>
      </c>
      <c r="BD254">
        <v>82948.179980599176</v>
      </c>
      <c r="BE254">
        <v>18575.612701498103</v>
      </c>
      <c r="BF254">
        <v>3491100.6511195535</v>
      </c>
      <c r="BG254">
        <v>352.13950840369228</v>
      </c>
      <c r="BH254">
        <v>66181.099209389926</v>
      </c>
      <c r="BI254">
        <v>6.8527678880872106E-2</v>
      </c>
      <c r="BJ254">
        <v>0.44366756021437159</v>
      </c>
      <c r="BK254">
        <v>0.37513988133349951</v>
      </c>
      <c r="BL254">
        <v>15.95079912963082</v>
      </c>
      <c r="BM254">
        <v>12.188217548218086</v>
      </c>
      <c r="BN254">
        <f t="shared" si="19"/>
        <v>-3.7625815814127339</v>
      </c>
      <c r="BO254">
        <v>0.29858966885813681</v>
      </c>
      <c r="BP254">
        <v>2.4778306765849085E-4</v>
      </c>
      <c r="BQ254">
        <v>2.4383465736667483E-3</v>
      </c>
      <c r="BR254">
        <v>0.20571428571428574</v>
      </c>
      <c r="BS254">
        <v>0</v>
      </c>
      <c r="BT254">
        <v>5.5555555555555552E-2</v>
      </c>
      <c r="BU254">
        <v>0.1077520720190274</v>
      </c>
      <c r="BV254">
        <v>0.59531127118940064</v>
      </c>
      <c r="BW254">
        <v>0.35425579175904759</v>
      </c>
      <c r="BX254">
        <v>0.15515911514927852</v>
      </c>
      <c r="BY254">
        <f t="shared" si="20"/>
        <v>0</v>
      </c>
      <c r="BZ254">
        <v>0</v>
      </c>
      <c r="CA254">
        <f t="shared" si="21"/>
        <v>0</v>
      </c>
      <c r="CC254">
        <v>0</v>
      </c>
      <c r="CD254">
        <v>0</v>
      </c>
    </row>
    <row r="255" spans="1:82" x14ac:dyDescent="0.3">
      <c r="A255">
        <v>0</v>
      </c>
      <c r="B255" t="s">
        <v>203</v>
      </c>
      <c r="C255" t="s">
        <v>163</v>
      </c>
      <c r="D255">
        <v>8065</v>
      </c>
      <c r="E255" s="2">
        <f>BO255</f>
        <v>0.3590366234656745</v>
      </c>
      <c r="F255" s="2" t="s">
        <v>1934</v>
      </c>
      <c r="G255" s="3">
        <v>-48</v>
      </c>
      <c r="H255" s="1">
        <v>0.95731027144698999</v>
      </c>
      <c r="I255" s="1">
        <f t="shared" si="22"/>
        <v>4.2245206939270474E-2</v>
      </c>
      <c r="J255" s="1">
        <v>2.5259201441600001</v>
      </c>
      <c r="K255" s="1">
        <v>12.5724271846</v>
      </c>
      <c r="L255" s="2">
        <v>0.16315917231999988</v>
      </c>
      <c r="M255" s="2">
        <v>0</v>
      </c>
      <c r="N255" s="7">
        <v>0</v>
      </c>
      <c r="O255" s="2">
        <v>0</v>
      </c>
      <c r="P255" s="3">
        <v>19046.066233162001</v>
      </c>
      <c r="Q255" s="3">
        <v>361.05793699224392</v>
      </c>
      <c r="R255" s="3">
        <v>7204.853156181236</v>
      </c>
      <c r="S255" s="3">
        <v>12.003276685882838</v>
      </c>
      <c r="T255" s="3">
        <v>2697.5666178821707</v>
      </c>
      <c r="V255">
        <v>8065</v>
      </c>
      <c r="W255" s="2">
        <v>0.30644825712418033</v>
      </c>
      <c r="X255" s="2">
        <v>2.568147213733114E-2</v>
      </c>
      <c r="Y255" s="2">
        <v>-1.1463469447488617E-3</v>
      </c>
      <c r="Z255" s="2">
        <v>0.72033019879560523</v>
      </c>
      <c r="AA255" s="2">
        <v>3.6237953604417728E-2</v>
      </c>
      <c r="AB255" s="2">
        <v>0.40273824724839974</v>
      </c>
      <c r="AC255" s="2">
        <v>0</v>
      </c>
      <c r="AD255" s="2">
        <v>0</v>
      </c>
      <c r="AE255" s="2">
        <v>0</v>
      </c>
      <c r="AF255">
        <v>8541.7270243478215</v>
      </c>
      <c r="AG255">
        <v>12.330866035934424</v>
      </c>
      <c r="AH255">
        <v>2317.5481159840738</v>
      </c>
      <c r="AI255">
        <v>596.69787700843267</v>
      </c>
      <c r="AJ255">
        <v>6.7137692346827552E-2</v>
      </c>
      <c r="AK255">
        <v>15746.580180529058</v>
      </c>
      <c r="AL255">
        <v>24.334142721817262</v>
      </c>
      <c r="AM255">
        <v>4573.5268272875655</v>
      </c>
      <c r="AN255">
        <v>1038.2857835871118</v>
      </c>
      <c r="AO255">
        <v>0.13177223973111102</v>
      </c>
      <c r="AP255">
        <v>7204.853156181236</v>
      </c>
      <c r="AQ255">
        <v>12.003276685882838</v>
      </c>
      <c r="AR255">
        <v>2255.9787113034918</v>
      </c>
      <c r="AS255">
        <v>441.58790657867917</v>
      </c>
      <c r="AT255">
        <v>6.4634547384283467E-2</v>
      </c>
      <c r="AU255" s="3">
        <v>3579517.6878604665</v>
      </c>
      <c r="AV255" s="3">
        <v>67857.228678322324</v>
      </c>
      <c r="AW255">
        <v>17221.769415674</v>
      </c>
      <c r="AX255">
        <v>3236659.3439817717</v>
      </c>
      <c r="AY255">
        <v>326.47458327918804</v>
      </c>
      <c r="AZ255">
        <v>61357.633181490601</v>
      </c>
      <c r="BA255">
        <v>36267.835648836</v>
      </c>
      <c r="BB255">
        <v>6816177.0318422383</v>
      </c>
      <c r="BC255">
        <v>687.53252027143196</v>
      </c>
      <c r="BD255">
        <v>129214.86185981293</v>
      </c>
      <c r="BE255">
        <v>19046.066233162001</v>
      </c>
      <c r="BF255">
        <v>3579517.6878604665</v>
      </c>
      <c r="BG255">
        <v>361.05793699224392</v>
      </c>
      <c r="BH255">
        <v>67857.228678322324</v>
      </c>
      <c r="BI255">
        <v>0.86830431291902499</v>
      </c>
      <c r="BJ255">
        <v>1.825614584366015</v>
      </c>
      <c r="BK255">
        <v>0.95731027144698999</v>
      </c>
      <c r="BL255">
        <v>25.939074493616388</v>
      </c>
      <c r="BM255">
        <v>25.981319700555659</v>
      </c>
      <c r="BN255">
        <f t="shared" si="19"/>
        <v>4.2245206939270474E-2</v>
      </c>
      <c r="BO255">
        <v>0.3590366234656745</v>
      </c>
      <c r="BP255">
        <v>3.7752136572124961E-3</v>
      </c>
      <c r="BQ255">
        <v>5.0425744966563277E-5</v>
      </c>
      <c r="BR255">
        <v>0</v>
      </c>
      <c r="BS255">
        <v>0</v>
      </c>
      <c r="BT255">
        <v>0.5</v>
      </c>
      <c r="BU255">
        <v>-1.2098099355681874E-3</v>
      </c>
      <c r="BV255">
        <v>0.72033019879560523</v>
      </c>
      <c r="BW255">
        <v>3.7591238178856567E-2</v>
      </c>
      <c r="BX255">
        <v>0.40273824724839974</v>
      </c>
      <c r="BY255">
        <f t="shared" si="20"/>
        <v>5.1044621487010063E-2</v>
      </c>
      <c r="BZ255">
        <v>0</v>
      </c>
      <c r="CA255">
        <f t="shared" si="21"/>
        <v>8.9274276678697698E-3</v>
      </c>
      <c r="CC255">
        <v>5.1044621487010063E-2</v>
      </c>
      <c r="CD255">
        <v>8.9274276678697698E-3</v>
      </c>
    </row>
    <row r="256" spans="1:82" x14ac:dyDescent="0.3">
      <c r="A256">
        <v>0</v>
      </c>
      <c r="B256" t="s">
        <v>203</v>
      </c>
      <c r="C256" t="s">
        <v>235</v>
      </c>
      <c r="D256">
        <v>8067</v>
      </c>
      <c r="E256" s="2">
        <f>BO256</f>
        <v>0.44427188803826179</v>
      </c>
      <c r="F256" s="2" t="s">
        <v>1936</v>
      </c>
      <c r="G256" s="3">
        <v>14160</v>
      </c>
      <c r="H256" s="1">
        <v>0.37507316259741352</v>
      </c>
      <c r="I256" s="1">
        <f t="shared" si="22"/>
        <v>-2.3758531280319026</v>
      </c>
      <c r="J256" s="1">
        <v>2.8959893561199999</v>
      </c>
      <c r="K256" s="1">
        <v>52.173262594299999</v>
      </c>
      <c r="L256" s="2">
        <v>0.13925158676500005</v>
      </c>
      <c r="M256" s="2">
        <v>1.0947101755435688E-4</v>
      </c>
      <c r="N256" s="7">
        <v>0</v>
      </c>
      <c r="O256" s="2">
        <v>1.5087989763112349E-2</v>
      </c>
      <c r="P256" s="3">
        <v>26111.525294745989</v>
      </c>
      <c r="Q256" s="3">
        <v>494.99846000885202</v>
      </c>
      <c r="R256" s="3">
        <v>30787.949447749874</v>
      </c>
      <c r="S256" s="3">
        <v>27.898631615600294</v>
      </c>
      <c r="T256" s="3">
        <v>7375.2152561803887</v>
      </c>
      <c r="V256">
        <v>8067</v>
      </c>
      <c r="W256" s="2">
        <v>0.37340462356659276</v>
      </c>
      <c r="X256" s="2">
        <v>1.0061973909615085E-2</v>
      </c>
      <c r="Y256" s="2">
        <v>6.4470082449983854E-2</v>
      </c>
      <c r="Z256" s="2">
        <v>0.82586482135111317</v>
      </c>
      <c r="AA256" s="2">
        <v>0.15038084862398021</v>
      </c>
      <c r="AB256" s="2">
        <v>0.34372532774499809</v>
      </c>
      <c r="AC256" s="2">
        <v>1.0947101755435688E-4</v>
      </c>
      <c r="AD256" s="2">
        <v>0</v>
      </c>
      <c r="AE256" s="2">
        <v>1.5087989763112349E-2</v>
      </c>
      <c r="AF256">
        <v>40970.234982714981</v>
      </c>
      <c r="AG256">
        <v>40.513832305463495</v>
      </c>
      <c r="AH256">
        <v>7614.4494196272008</v>
      </c>
      <c r="AI256">
        <v>2734.8187300176228</v>
      </c>
      <c r="AJ256">
        <v>0.22895130474754774</v>
      </c>
      <c r="AK256">
        <v>71758.184430464855</v>
      </c>
      <c r="AL256">
        <v>68.412463921063789</v>
      </c>
      <c r="AM256">
        <v>12857.91090488277</v>
      </c>
      <c r="AN256">
        <v>4866.5725009424432</v>
      </c>
      <c r="AO256">
        <v>0.38828099353014361</v>
      </c>
      <c r="AP256">
        <v>30787.949447749874</v>
      </c>
      <c r="AQ256">
        <v>27.898631615600294</v>
      </c>
      <c r="AR256">
        <v>5243.4614852555696</v>
      </c>
      <c r="AS256">
        <v>2131.7537709248204</v>
      </c>
      <c r="AT256">
        <v>0.15932968878259587</v>
      </c>
      <c r="AU256" s="3">
        <v>4907400.0638945606</v>
      </c>
      <c r="AV256" s="3">
        <v>93030.01057406365</v>
      </c>
      <c r="AW256">
        <v>60440.654566954006</v>
      </c>
      <c r="AX256">
        <v>11359216.619313335</v>
      </c>
      <c r="AY256">
        <v>1145.7787545865481</v>
      </c>
      <c r="AZ256">
        <v>215337.65913699585</v>
      </c>
      <c r="BA256">
        <v>86552.179861699988</v>
      </c>
      <c r="BB256">
        <v>16266616.683207896</v>
      </c>
      <c r="BC256">
        <v>1640.7772145954</v>
      </c>
      <c r="BD256">
        <v>308367.66971105948</v>
      </c>
      <c r="BE256">
        <v>26111.525294745989</v>
      </c>
      <c r="BF256">
        <v>4907400.0638945606</v>
      </c>
      <c r="BG256">
        <v>494.99846000885202</v>
      </c>
      <c r="BH256">
        <v>93030.01057406365</v>
      </c>
      <c r="BI256">
        <v>0.65852743036303951</v>
      </c>
      <c r="BJ256">
        <v>1.033600592960453</v>
      </c>
      <c r="BK256">
        <v>0.37507316259741352</v>
      </c>
      <c r="BL256">
        <v>27.111659531925881</v>
      </c>
      <c r="BM256">
        <v>24.735806403893978</v>
      </c>
      <c r="BN256">
        <f t="shared" si="19"/>
        <v>-2.3758531280319026</v>
      </c>
      <c r="BO256">
        <v>0.44427188803826179</v>
      </c>
      <c r="BP256">
        <v>3.542856235459343E-3</v>
      </c>
      <c r="BQ256">
        <v>2.1239405106716867E-3</v>
      </c>
      <c r="BR256">
        <v>1.7857142857142856E-2</v>
      </c>
      <c r="BS256">
        <v>0</v>
      </c>
      <c r="BT256">
        <v>0.55555555555555558</v>
      </c>
      <c r="BU256">
        <v>6.803921504931297E-2</v>
      </c>
      <c r="BV256">
        <v>0.82586482135111317</v>
      </c>
      <c r="BW256">
        <v>0.1559967309377388</v>
      </c>
      <c r="BX256">
        <v>0.34372532774499809</v>
      </c>
      <c r="BY256">
        <f t="shared" si="20"/>
        <v>0.12686218948194294</v>
      </c>
      <c r="BZ256">
        <v>0</v>
      </c>
      <c r="CA256">
        <f t="shared" si="21"/>
        <v>4.4838902768783162E-2</v>
      </c>
      <c r="CC256">
        <v>0.12686218948194294</v>
      </c>
      <c r="CD256">
        <v>4.4838902768783162E-2</v>
      </c>
    </row>
    <row r="257" spans="1:82" x14ac:dyDescent="0.3">
      <c r="A257">
        <v>0</v>
      </c>
      <c r="B257" t="s">
        <v>203</v>
      </c>
      <c r="C257" t="s">
        <v>236</v>
      </c>
      <c r="D257">
        <v>8069</v>
      </c>
      <c r="E257" s="2">
        <f>BO257</f>
        <v>0.42096787917477219</v>
      </c>
      <c r="F257" s="2" t="s">
        <v>1935</v>
      </c>
      <c r="G257" s="3">
        <v>179120</v>
      </c>
      <c r="H257" s="1">
        <v>12.091535543138399</v>
      </c>
      <c r="I257" s="1">
        <f t="shared" si="22"/>
        <v>-2.5657367828160726</v>
      </c>
      <c r="J257" s="1">
        <v>2.6322698189799998</v>
      </c>
      <c r="K257" s="1">
        <v>37.606945322800001</v>
      </c>
      <c r="L257" s="2">
        <v>7.5499323934999918E-2</v>
      </c>
      <c r="M257" s="2">
        <v>3.461465323408925E-3</v>
      </c>
      <c r="N257" s="7">
        <v>0</v>
      </c>
      <c r="O257" s="2">
        <v>6.3054398665995229E-2</v>
      </c>
      <c r="P257" s="3">
        <v>792588.90152129007</v>
      </c>
      <c r="Q257" s="3">
        <v>15025.176861348978</v>
      </c>
      <c r="R257" s="3">
        <v>982679.43314837571</v>
      </c>
      <c r="S257" s="3">
        <v>1074.642097634759</v>
      </c>
      <c r="T257" s="3">
        <v>252951.05781399837</v>
      </c>
      <c r="V257">
        <v>8069</v>
      </c>
      <c r="W257" s="2">
        <v>0.37840307891357777</v>
      </c>
      <c r="X257" s="2">
        <v>0.32437595459964008</v>
      </c>
      <c r="Y257" s="2">
        <v>6.9622679946606272E-2</v>
      </c>
      <c r="Z257" s="2">
        <v>0.75065850611840623</v>
      </c>
      <c r="AA257" s="2">
        <v>0.10839583477411559</v>
      </c>
      <c r="AB257" s="2">
        <v>0.18636074795957905</v>
      </c>
      <c r="AC257" s="2">
        <v>3.461465323408925E-3</v>
      </c>
      <c r="AD257" s="2">
        <v>0</v>
      </c>
      <c r="AE257" s="2">
        <v>6.3054398665995229E-2</v>
      </c>
      <c r="AF257">
        <v>480197.33666103397</v>
      </c>
      <c r="AG257">
        <v>398.28664329318246</v>
      </c>
      <c r="AH257">
        <v>74856.742186299161</v>
      </c>
      <c r="AI257">
        <v>27921.52306001438</v>
      </c>
      <c r="AJ257">
        <v>2.3009828801280894</v>
      </c>
      <c r="AK257">
        <v>1462876.7698094097</v>
      </c>
      <c r="AL257">
        <v>1472.9287409279414</v>
      </c>
      <c r="AM257">
        <v>276832.3991655194</v>
      </c>
      <c r="AN257">
        <v>78896.923894792504</v>
      </c>
      <c r="AO257">
        <v>8.3065253894455786</v>
      </c>
      <c r="AP257">
        <v>982679.43314837571</v>
      </c>
      <c r="AQ257">
        <v>1074.642097634759</v>
      </c>
      <c r="AR257">
        <v>201975.65697922022</v>
      </c>
      <c r="AS257">
        <v>50975.40083477812</v>
      </c>
      <c r="AT257">
        <v>6.0055425093174897</v>
      </c>
      <c r="AU257" s="3">
        <v>148959158.15191126</v>
      </c>
      <c r="AV257" s="3">
        <v>2823831.7393219271</v>
      </c>
      <c r="AW257">
        <v>380939.27791410999</v>
      </c>
      <c r="AX257">
        <v>71593727.891177833</v>
      </c>
      <c r="AY257">
        <v>7221.4990811858206</v>
      </c>
      <c r="AZ257">
        <v>1357208.5373180632</v>
      </c>
      <c r="BA257">
        <v>1173528.1794354001</v>
      </c>
      <c r="BB257">
        <v>220552886.04308909</v>
      </c>
      <c r="BC257">
        <v>22246.675942534799</v>
      </c>
      <c r="BD257">
        <v>4181040.27663999</v>
      </c>
      <c r="BE257">
        <v>792588.90152129007</v>
      </c>
      <c r="BF257">
        <v>148959158.15191126</v>
      </c>
      <c r="BG257">
        <v>15025.176861348978</v>
      </c>
      <c r="BH257">
        <v>2823831.7393219271</v>
      </c>
      <c r="BI257">
        <v>4.5320752700726459</v>
      </c>
      <c r="BJ257">
        <v>16.623610813211045</v>
      </c>
      <c r="BK257">
        <v>12.091535543138399</v>
      </c>
      <c r="BL257">
        <v>16.022343131015734</v>
      </c>
      <c r="BM257">
        <v>13.456606348199662</v>
      </c>
      <c r="BN257">
        <f t="shared" si="19"/>
        <v>-2.5657367828160726</v>
      </c>
      <c r="BO257">
        <v>0.42096787917477219</v>
      </c>
      <c r="BP257">
        <v>2.3103453332096357E-2</v>
      </c>
      <c r="BQ257">
        <v>5.9872828886495274E-5</v>
      </c>
      <c r="BR257">
        <v>0.125</v>
      </c>
      <c r="BS257">
        <v>0</v>
      </c>
      <c r="BT257">
        <v>0.66666666666666663</v>
      </c>
      <c r="BU257">
        <v>7.3477065844792022E-2</v>
      </c>
      <c r="BV257">
        <v>0.75065850611840623</v>
      </c>
      <c r="BW257">
        <v>0.11244381200634397</v>
      </c>
      <c r="BX257">
        <v>0.18636074795957905</v>
      </c>
      <c r="BY257">
        <f t="shared" si="20"/>
        <v>0.16148269615945982</v>
      </c>
      <c r="BZ257">
        <v>0</v>
      </c>
      <c r="CA257">
        <f t="shared" si="21"/>
        <v>5.0581853467734535E-3</v>
      </c>
      <c r="CC257">
        <v>0.16148269615945982</v>
      </c>
      <c r="CD257">
        <v>5.0581853467734535E-3</v>
      </c>
    </row>
    <row r="258" spans="1:82" x14ac:dyDescent="0.3">
      <c r="A258">
        <v>0</v>
      </c>
      <c r="B258" t="s">
        <v>203</v>
      </c>
      <c r="C258" t="s">
        <v>237</v>
      </c>
      <c r="D258">
        <v>8071</v>
      </c>
      <c r="E258" s="2">
        <f>BO258</f>
        <v>0.34944563528705075</v>
      </c>
      <c r="F258" s="2" t="s">
        <v>1934</v>
      </c>
      <c r="G258" s="3">
        <v>664</v>
      </c>
      <c r="H258" s="1">
        <v>0.37520286338229114</v>
      </c>
      <c r="I258" s="1">
        <f t="shared" si="22"/>
        <v>0.22514368888965208</v>
      </c>
      <c r="J258" s="1">
        <v>2.5625663619800001</v>
      </c>
      <c r="K258" s="1">
        <v>43.421596839199999</v>
      </c>
      <c r="L258" s="2">
        <v>7.0791221291000017E-2</v>
      </c>
      <c r="M258" s="2">
        <v>3.7193782827113019E-2</v>
      </c>
      <c r="N258" s="7">
        <v>0</v>
      </c>
      <c r="O258" s="2">
        <v>3.9688499741942921E-3</v>
      </c>
      <c r="P258" s="3">
        <v>86596.618290016995</v>
      </c>
      <c r="Q258" s="3">
        <v>1641.619637752754</v>
      </c>
      <c r="R258" s="3">
        <v>59357.283744556982</v>
      </c>
      <c r="S258" s="3">
        <v>63.656984635895604</v>
      </c>
      <c r="T258" s="3">
        <v>11484.024543175545</v>
      </c>
      <c r="V258">
        <v>8071</v>
      </c>
      <c r="W258" s="2">
        <v>0.2657301717836682</v>
      </c>
      <c r="X258" s="2">
        <v>1.0065453353210723E-2</v>
      </c>
      <c r="Y258" s="2">
        <v>-6.1093979314425359E-3</v>
      </c>
      <c r="Z258" s="2">
        <v>0.73078079733428791</v>
      </c>
      <c r="AA258" s="2">
        <v>0.12515561144916054</v>
      </c>
      <c r="AB258" s="2">
        <v>0.17473937859524297</v>
      </c>
      <c r="AC258" s="2">
        <v>3.7193782827113019E-2</v>
      </c>
      <c r="AD258" s="2">
        <v>0</v>
      </c>
      <c r="AE258" s="2">
        <v>3.9688499741942921E-3</v>
      </c>
      <c r="AF258">
        <v>22906.207548679209</v>
      </c>
      <c r="AG258">
        <v>22.212029577504719</v>
      </c>
      <c r="AH258">
        <v>4174.6822282809489</v>
      </c>
      <c r="AI258">
        <v>-197.9032229960284</v>
      </c>
      <c r="AJ258">
        <v>0.12581215830221126</v>
      </c>
      <c r="AK258">
        <v>82263.491293236191</v>
      </c>
      <c r="AL258">
        <v>85.86901421340032</v>
      </c>
      <c r="AM258">
        <v>16138.815516423305</v>
      </c>
      <c r="AN258">
        <v>-678.01196796283875</v>
      </c>
      <c r="AO258">
        <v>0.48229763004877885</v>
      </c>
      <c r="AP258">
        <v>59357.283744556982</v>
      </c>
      <c r="AQ258">
        <v>63.656984635895597</v>
      </c>
      <c r="AR258">
        <v>11964.133288142355</v>
      </c>
      <c r="AS258">
        <v>-480.10874496681038</v>
      </c>
      <c r="AT258">
        <v>0.35648547174656758</v>
      </c>
      <c r="AU258" s="3">
        <v>16274968.441425795</v>
      </c>
      <c r="AV258" s="3">
        <v>308525.99471925257</v>
      </c>
      <c r="AW258">
        <v>27999.989856903001</v>
      </c>
      <c r="AX258">
        <v>5262318.0937063498</v>
      </c>
      <c r="AY258">
        <v>530.79824724828597</v>
      </c>
      <c r="AZ258">
        <v>99758.222587842858</v>
      </c>
      <c r="BA258">
        <v>114596.60814692</v>
      </c>
      <c r="BB258">
        <v>21537286.535132144</v>
      </c>
      <c r="BC258">
        <v>2172.4178850010398</v>
      </c>
      <c r="BD258">
        <v>408284.21730709542</v>
      </c>
      <c r="BE258">
        <v>86596.618290016995</v>
      </c>
      <c r="BF258">
        <v>16274968.441425795</v>
      </c>
      <c r="BG258">
        <v>1641.619637752754</v>
      </c>
      <c r="BH258">
        <v>308525.99471925257</v>
      </c>
      <c r="BI258">
        <v>0.12283011648923003</v>
      </c>
      <c r="BJ258">
        <v>0.49803297987152118</v>
      </c>
      <c r="BK258">
        <v>0.37520286338229114</v>
      </c>
      <c r="BL258">
        <v>23.967160404607199</v>
      </c>
      <c r="BM258">
        <v>24.192304093496851</v>
      </c>
      <c r="BN258">
        <f t="shared" si="19"/>
        <v>0.22514368888965208</v>
      </c>
      <c r="BO258">
        <v>0.34944563528705075</v>
      </c>
      <c r="BP258">
        <v>5.1977490814460626E-4</v>
      </c>
      <c r="BQ258">
        <v>4.2251409972524044E-3</v>
      </c>
      <c r="BR258">
        <v>5.1843317972350235E-2</v>
      </c>
      <c r="BS258">
        <v>3.4482758620689655E-2</v>
      </c>
      <c r="BT258">
        <v>0.5</v>
      </c>
      <c r="BU258">
        <v>-6.447620723949464E-3</v>
      </c>
      <c r="BV258">
        <v>0.73078079733428791</v>
      </c>
      <c r="BW258">
        <v>0.12982947245763543</v>
      </c>
      <c r="BX258">
        <v>0.17473937859524297</v>
      </c>
      <c r="BY258">
        <f t="shared" si="20"/>
        <v>0.10285960259986913</v>
      </c>
      <c r="BZ258">
        <v>0</v>
      </c>
      <c r="CA258">
        <f t="shared" si="21"/>
        <v>5.2985245958030195E-3</v>
      </c>
      <c r="CC258">
        <v>0.10285960259986913</v>
      </c>
      <c r="CD258">
        <v>5.2985245958030195E-3</v>
      </c>
    </row>
    <row r="259" spans="1:82" x14ac:dyDescent="0.3">
      <c r="A259">
        <v>1</v>
      </c>
      <c r="B259" t="s">
        <v>203</v>
      </c>
      <c r="C259" t="s">
        <v>118</v>
      </c>
      <c r="D259">
        <v>8073</v>
      </c>
      <c r="E259" s="2">
        <v>0</v>
      </c>
      <c r="F259" s="2" t="s">
        <v>1954</v>
      </c>
      <c r="G259" s="3">
        <v>-999</v>
      </c>
      <c r="H259" s="1">
        <v>0.37417659806249692</v>
      </c>
      <c r="I259" s="1">
        <f t="shared" si="22"/>
        <v>-999</v>
      </c>
      <c r="J259" s="1">
        <v>-999</v>
      </c>
      <c r="K259" s="1">
        <v>-999</v>
      </c>
      <c r="L259" s="2">
        <v>-999</v>
      </c>
      <c r="M259" s="2">
        <v>-999</v>
      </c>
      <c r="N259" s="7">
        <v>-999</v>
      </c>
      <c r="O259" s="2">
        <v>-999</v>
      </c>
      <c r="P259" s="3">
        <v>-999</v>
      </c>
      <c r="Q259" s="3">
        <v>-999</v>
      </c>
      <c r="R259" s="3">
        <v>-999</v>
      </c>
      <c r="S259" s="3">
        <v>-999</v>
      </c>
      <c r="T259" s="3">
        <v>-999</v>
      </c>
      <c r="V259">
        <v>8073</v>
      </c>
      <c r="W259" s="2">
        <v>-999</v>
      </c>
      <c r="X259" s="2">
        <v>1.0037922044917156E-2</v>
      </c>
      <c r="Y259" s="2">
        <v>-999</v>
      </c>
      <c r="Z259" s="2">
        <v>-999</v>
      </c>
      <c r="AA259" s="2">
        <v>-999</v>
      </c>
      <c r="AB259" s="2">
        <v>-999</v>
      </c>
      <c r="AC259" s="2">
        <v>-999</v>
      </c>
      <c r="AD259" s="2">
        <v>-999</v>
      </c>
      <c r="AE259" s="2">
        <v>-999</v>
      </c>
      <c r="AF259" s="2">
        <v>-999</v>
      </c>
      <c r="AG259" s="2">
        <v>-999</v>
      </c>
      <c r="AH259" s="2">
        <v>-999</v>
      </c>
      <c r="AI259" s="2">
        <v>-999</v>
      </c>
      <c r="AJ259" s="2">
        <v>-999</v>
      </c>
      <c r="AK259" s="2">
        <v>-999</v>
      </c>
      <c r="AL259" s="2">
        <v>-999</v>
      </c>
      <c r="AM259" s="2">
        <v>-999</v>
      </c>
      <c r="AN259" s="2">
        <v>-999</v>
      </c>
      <c r="AO259" s="2">
        <v>-999</v>
      </c>
      <c r="AP259" s="2">
        <v>-999</v>
      </c>
      <c r="AQ259" s="2">
        <v>-999</v>
      </c>
      <c r="AR259" s="2">
        <v>-999</v>
      </c>
      <c r="AS259" s="2">
        <v>-999</v>
      </c>
      <c r="AT259" s="2">
        <v>-999</v>
      </c>
      <c r="AU259" s="2">
        <v>-999</v>
      </c>
      <c r="AV259" s="2">
        <v>-999</v>
      </c>
      <c r="AW259" s="2">
        <v>-999</v>
      </c>
      <c r="AX259" s="2">
        <v>-999</v>
      </c>
      <c r="AY259" s="2">
        <v>-999</v>
      </c>
      <c r="AZ259" s="2">
        <v>-999</v>
      </c>
      <c r="BA259" s="2">
        <v>-999</v>
      </c>
      <c r="BB259" s="2">
        <v>-999</v>
      </c>
      <c r="BC259" s="2">
        <v>-999</v>
      </c>
      <c r="BD259" s="2">
        <v>-999</v>
      </c>
      <c r="BE259" s="2">
        <v>-999</v>
      </c>
      <c r="BF259" s="2">
        <v>-999</v>
      </c>
      <c r="BG259" s="2">
        <v>-999</v>
      </c>
      <c r="BH259" s="2">
        <v>-999</v>
      </c>
      <c r="BI259">
        <v>0</v>
      </c>
      <c r="BJ259">
        <v>0.37417659806249692</v>
      </c>
      <c r="BK259">
        <v>0.37417659806249692</v>
      </c>
      <c r="BL259">
        <v>-999</v>
      </c>
      <c r="BM259">
        <v>12.188217548218086</v>
      </c>
      <c r="BN259">
        <f t="shared" si="19"/>
        <v>-999</v>
      </c>
      <c r="BO259" t="s">
        <v>3748</v>
      </c>
      <c r="BP259" t="s">
        <v>3748</v>
      </c>
      <c r="BQ259">
        <v>2.388933083535735E-3</v>
      </c>
      <c r="BR259">
        <v>0.25</v>
      </c>
      <c r="BS259">
        <v>0</v>
      </c>
      <c r="BT259">
        <v>0</v>
      </c>
      <c r="BU259" t="s">
        <v>3748</v>
      </c>
      <c r="BY259">
        <f t="shared" si="20"/>
        <v>-999</v>
      </c>
      <c r="CA259">
        <f t="shared" si="21"/>
        <v>-999</v>
      </c>
    </row>
    <row r="260" spans="1:82" x14ac:dyDescent="0.3">
      <c r="A260">
        <v>0</v>
      </c>
      <c r="B260" t="s">
        <v>203</v>
      </c>
      <c r="C260" t="s">
        <v>120</v>
      </c>
      <c r="D260">
        <v>8075</v>
      </c>
      <c r="E260" s="2">
        <f>BO260</f>
        <v>0.41573494747026929</v>
      </c>
      <c r="F260" s="2" t="s">
        <v>1935</v>
      </c>
      <c r="G260" s="3">
        <v>2152</v>
      </c>
      <c r="H260" s="1">
        <v>0.37579788320526325</v>
      </c>
      <c r="I260" s="1">
        <f t="shared" si="22"/>
        <v>-1.615387751400414</v>
      </c>
      <c r="J260" s="1">
        <v>2.42980361483</v>
      </c>
      <c r="K260" s="1">
        <v>89.679604769899996</v>
      </c>
      <c r="L260" s="2">
        <v>5.5438818911999976E-2</v>
      </c>
      <c r="M260" s="2">
        <v>1.2222289369248321E-3</v>
      </c>
      <c r="N260" s="7">
        <v>0</v>
      </c>
      <c r="O260" s="2">
        <v>3.8674088630067309E-3</v>
      </c>
      <c r="P260" s="3">
        <v>18993.956839902006</v>
      </c>
      <c r="Q260" s="3">
        <v>360.07009468412411</v>
      </c>
      <c r="R260" s="3">
        <v>26401.792133912291</v>
      </c>
      <c r="S260" s="3">
        <v>21.152876317860979</v>
      </c>
      <c r="T260" s="3">
        <v>3499.9531618448291</v>
      </c>
      <c r="V260">
        <v>8075</v>
      </c>
      <c r="W260" s="2">
        <v>0.29646384355155742</v>
      </c>
      <c r="X260" s="2">
        <v>1.0081415769431036E-2</v>
      </c>
      <c r="Y260" s="2">
        <v>4.3834435846524383E-2</v>
      </c>
      <c r="Z260" s="2">
        <v>0.69292013247189455</v>
      </c>
      <c r="AA260" s="2">
        <v>0.25848671137223606</v>
      </c>
      <c r="AB260" s="2">
        <v>0.1368438711759967</v>
      </c>
      <c r="AC260" s="2">
        <v>1.2222289369248321E-3</v>
      </c>
      <c r="AD260" s="2">
        <v>0</v>
      </c>
      <c r="AE260" s="2">
        <v>3.8674088630067309E-3</v>
      </c>
      <c r="AF260">
        <v>30323.378545977284</v>
      </c>
      <c r="AG260">
        <v>18.519778443698936</v>
      </c>
      <c r="AH260">
        <v>3480.7350526361033</v>
      </c>
      <c r="AI260">
        <v>-602.27435693241569</v>
      </c>
      <c r="AJ260">
        <v>0.11217519092629166</v>
      </c>
      <c r="AK260">
        <v>56725.170679889576</v>
      </c>
      <c r="AL260">
        <v>39.672654761559919</v>
      </c>
      <c r="AM260">
        <v>7456.3527031110416</v>
      </c>
      <c r="AN260">
        <v>-1077.9388455625244</v>
      </c>
      <c r="AO260">
        <v>0.23496221530804243</v>
      </c>
      <c r="AP260">
        <v>26401.792133912291</v>
      </c>
      <c r="AQ260">
        <v>21.152876317860983</v>
      </c>
      <c r="AR260">
        <v>3975.6176504749383</v>
      </c>
      <c r="AS260">
        <v>-475.66448863010874</v>
      </c>
      <c r="AT260">
        <v>0.12278702438175076</v>
      </c>
      <c r="AU260" s="3">
        <v>3569724.2484911829</v>
      </c>
      <c r="AV260" s="3">
        <v>67671.573594934292</v>
      </c>
      <c r="AW260">
        <v>21811.208546145997</v>
      </c>
      <c r="AX260">
        <v>4099198.5341626788</v>
      </c>
      <c r="AY260">
        <v>413.47698073565198</v>
      </c>
      <c r="AZ260">
        <v>77708.863759458429</v>
      </c>
      <c r="BA260">
        <v>40805.165386048</v>
      </c>
      <c r="BB260">
        <v>7668922.7826538607</v>
      </c>
      <c r="BC260">
        <v>773.54707541977609</v>
      </c>
      <c r="BD260">
        <v>145380.43735439272</v>
      </c>
      <c r="BE260">
        <v>18993.956839902006</v>
      </c>
      <c r="BF260">
        <v>3569724.2484911829</v>
      </c>
      <c r="BG260">
        <v>360.07009468412411</v>
      </c>
      <c r="BH260">
        <v>67671.573594934292</v>
      </c>
      <c r="BI260">
        <v>0.35160844666402352</v>
      </c>
      <c r="BJ260">
        <v>0.72740632986928677</v>
      </c>
      <c r="BK260">
        <v>0.37579788320526325</v>
      </c>
      <c r="BL260">
        <v>16.881579907542115</v>
      </c>
      <c r="BM260">
        <v>15.266192156141701</v>
      </c>
      <c r="BN260">
        <f t="shared" si="19"/>
        <v>-1.615387751400414</v>
      </c>
      <c r="BO260">
        <v>0.41573494747026929</v>
      </c>
      <c r="BP260">
        <v>1.770136101457819E-3</v>
      </c>
      <c r="BQ260">
        <v>4.0908150611803837E-4</v>
      </c>
      <c r="BR260">
        <v>0.22023809523809523</v>
      </c>
      <c r="BS260">
        <v>0</v>
      </c>
      <c r="BT260">
        <v>5.5555555555555552E-2</v>
      </c>
      <c r="BU260">
        <v>4.6261157017144977E-2</v>
      </c>
      <c r="BV260">
        <v>0.69292013247189455</v>
      </c>
      <c r="BW260">
        <v>0.26813974208738178</v>
      </c>
      <c r="BX260">
        <v>0.1368438711759967</v>
      </c>
      <c r="BY260">
        <f t="shared" si="20"/>
        <v>0.63487971158485856</v>
      </c>
      <c r="BZ260">
        <v>0</v>
      </c>
      <c r="CA260">
        <f t="shared" si="21"/>
        <v>8.9308474455389045E-5</v>
      </c>
      <c r="CC260">
        <v>0.63487971158485856</v>
      </c>
      <c r="CD260">
        <v>8.9308474455389045E-5</v>
      </c>
    </row>
    <row r="261" spans="1:82" x14ac:dyDescent="0.3">
      <c r="A261">
        <v>0</v>
      </c>
      <c r="B261" t="s">
        <v>203</v>
      </c>
      <c r="C261" t="s">
        <v>238</v>
      </c>
      <c r="D261">
        <v>8077</v>
      </c>
      <c r="E261" s="2">
        <f>BO261</f>
        <v>0.39718714812340966</v>
      </c>
      <c r="F261" s="2" t="s">
        <v>1935</v>
      </c>
      <c r="G261" s="3">
        <v>82841</v>
      </c>
      <c r="H261" s="1">
        <v>5.7791799701943471</v>
      </c>
      <c r="I261" s="1">
        <f t="shared" si="22"/>
        <v>-1.1720077660570745</v>
      </c>
      <c r="J261" s="1">
        <v>3.1444532823300002</v>
      </c>
      <c r="K261" s="1">
        <v>-13.9625810451</v>
      </c>
      <c r="L261" s="2">
        <v>3.9869959062000027E-2</v>
      </c>
      <c r="M261" s="2">
        <v>1.7753746573879965E-2</v>
      </c>
      <c r="N261" s="7">
        <v>0</v>
      </c>
      <c r="O261" s="2">
        <v>5.2693592016122315E-5</v>
      </c>
      <c r="P261" s="3">
        <v>572830.92892029998</v>
      </c>
      <c r="Q261" s="3">
        <v>10859.205828088599</v>
      </c>
      <c r="R261" s="3">
        <v>589586.58026242559</v>
      </c>
      <c r="S261" s="3">
        <v>722.73279549261849</v>
      </c>
      <c r="T261" s="3">
        <v>152359.98351366626</v>
      </c>
      <c r="V261">
        <v>8077</v>
      </c>
      <c r="W261" s="2">
        <v>0.31110877392319741</v>
      </c>
      <c r="X261" s="2">
        <v>0.15503630725368939</v>
      </c>
      <c r="Y261" s="2">
        <v>3.1803075879657819E-2</v>
      </c>
      <c r="Z261" s="2">
        <v>0.89672061217022669</v>
      </c>
      <c r="AA261" s="2">
        <v>4.0244843472231583E-2</v>
      </c>
      <c r="AB261" s="2">
        <v>9.8414065247909285E-2</v>
      </c>
      <c r="AC261" s="2">
        <v>1.7753746573879965E-2</v>
      </c>
      <c r="AD261" s="2">
        <v>0</v>
      </c>
      <c r="AE261" s="2">
        <v>5.2693592016122315E-5</v>
      </c>
      <c r="AF261">
        <v>333194.49862349138</v>
      </c>
      <c r="AG261">
        <v>349.8190303534887</v>
      </c>
      <c r="AH261">
        <v>65747.40430789761</v>
      </c>
      <c r="AI261">
        <v>10096.618110989144</v>
      </c>
      <c r="AJ261">
        <v>1.9635618076728112</v>
      </c>
      <c r="AK261">
        <v>922781.07888591697</v>
      </c>
      <c r="AL261">
        <v>1072.5518258461072</v>
      </c>
      <c r="AM261">
        <v>201582.79686448321</v>
      </c>
      <c r="AN261">
        <v>26621.209068069795</v>
      </c>
      <c r="AO261">
        <v>5.9562711990146875</v>
      </c>
      <c r="AP261">
        <v>589586.58026242559</v>
      </c>
      <c r="AQ261">
        <v>722.73279549261861</v>
      </c>
      <c r="AR261">
        <v>135835.3925565856</v>
      </c>
      <c r="AS261">
        <v>16524.590957080651</v>
      </c>
      <c r="AT261">
        <v>3.9927093913418763</v>
      </c>
      <c r="AU261" s="3">
        <v>107657844.78128117</v>
      </c>
      <c r="AV261" s="3">
        <v>2040879.1433309712</v>
      </c>
      <c r="AW261">
        <v>262567.33131630003</v>
      </c>
      <c r="AX261">
        <v>49346904.247585423</v>
      </c>
      <c r="AY261">
        <v>4977.5117762406007</v>
      </c>
      <c r="AZ261">
        <v>935473.5632266585</v>
      </c>
      <c r="BA261">
        <v>835398.26023659995</v>
      </c>
      <c r="BB261">
        <v>157004749.02886659</v>
      </c>
      <c r="BC261">
        <v>15836.7176043292</v>
      </c>
      <c r="BD261">
        <v>2976352.7065576296</v>
      </c>
      <c r="BE261">
        <v>572830.92892029998</v>
      </c>
      <c r="BF261">
        <v>107657844.78128117</v>
      </c>
      <c r="BG261">
        <v>10859.205828088599</v>
      </c>
      <c r="BH261">
        <v>2040879.1433309712</v>
      </c>
      <c r="BI261">
        <v>2.3840227294639038</v>
      </c>
      <c r="BJ261">
        <v>8.1632026996582514</v>
      </c>
      <c r="BK261">
        <v>5.7791799701943471</v>
      </c>
      <c r="BL261">
        <v>16.550524218062584</v>
      </c>
      <c r="BM261">
        <v>15.37851645200551</v>
      </c>
      <c r="BN261">
        <f t="shared" si="19"/>
        <v>-1.1720077660570745</v>
      </c>
      <c r="BO261">
        <v>0.39718714812340966</v>
      </c>
      <c r="BP261">
        <v>1.146664600892163E-2</v>
      </c>
      <c r="BQ261">
        <v>2.762551798746069E-4</v>
      </c>
      <c r="BR261">
        <v>1.1904761904761904E-2</v>
      </c>
      <c r="BS261">
        <v>3.4482758620689655E-2</v>
      </c>
      <c r="BT261">
        <v>0.61111111111111116</v>
      </c>
      <c r="BU261">
        <v>3.3563728116594006E-2</v>
      </c>
      <c r="BV261">
        <v>0.89672061217022669</v>
      </c>
      <c r="BW261">
        <v>4.1747762937999568E-2</v>
      </c>
      <c r="BX261">
        <v>9.8414065247909285E-2</v>
      </c>
      <c r="BY261">
        <f t="shared" si="20"/>
        <v>0.16759122013673547</v>
      </c>
      <c r="BZ261">
        <v>0</v>
      </c>
      <c r="CA261">
        <f t="shared" si="21"/>
        <v>1.2271043846656528E-2</v>
      </c>
      <c r="CC261">
        <v>0.16759122013673547</v>
      </c>
      <c r="CD261">
        <v>1.2271043846656528E-2</v>
      </c>
    </row>
    <row r="262" spans="1:82" x14ac:dyDescent="0.3">
      <c r="A262">
        <v>1</v>
      </c>
      <c r="B262" t="s">
        <v>203</v>
      </c>
      <c r="C262" t="s">
        <v>239</v>
      </c>
      <c r="D262">
        <v>8079</v>
      </c>
      <c r="E262" s="2">
        <v>0</v>
      </c>
      <c r="F262" s="2" t="s">
        <v>1954</v>
      </c>
      <c r="G262" s="3">
        <v>-999</v>
      </c>
      <c r="H262" s="1">
        <v>0.37510712102082755</v>
      </c>
      <c r="I262" s="1">
        <f t="shared" si="22"/>
        <v>-999</v>
      </c>
      <c r="J262" s="1">
        <v>-999</v>
      </c>
      <c r="K262" s="1">
        <v>-999</v>
      </c>
      <c r="L262" s="2">
        <v>-999</v>
      </c>
      <c r="M262" s="2">
        <v>-999</v>
      </c>
      <c r="N262" s="7">
        <v>-999</v>
      </c>
      <c r="O262" s="2">
        <v>-999</v>
      </c>
      <c r="P262" s="3">
        <v>-999</v>
      </c>
      <c r="Q262" s="3">
        <v>-999</v>
      </c>
      <c r="R262" s="3">
        <v>-999</v>
      </c>
      <c r="S262" s="3">
        <v>-999</v>
      </c>
      <c r="T262" s="3">
        <v>-999</v>
      </c>
      <c r="V262">
        <v>8079</v>
      </c>
      <c r="W262" s="2">
        <v>-999</v>
      </c>
      <c r="X262" s="2">
        <v>1.0062884901934657E-2</v>
      </c>
      <c r="Y262" s="2">
        <v>-999</v>
      </c>
      <c r="Z262" s="2">
        <v>-999</v>
      </c>
      <c r="AA262" s="2">
        <v>-999</v>
      </c>
      <c r="AB262" s="2">
        <v>-999</v>
      </c>
      <c r="AC262" s="2">
        <v>-999</v>
      </c>
      <c r="AD262" s="2">
        <v>-999</v>
      </c>
      <c r="AE262" s="2">
        <v>-999</v>
      </c>
      <c r="AF262" s="2">
        <v>-999</v>
      </c>
      <c r="AG262" s="2">
        <v>-999</v>
      </c>
      <c r="AH262" s="2">
        <v>-999</v>
      </c>
      <c r="AI262" s="2">
        <v>-999</v>
      </c>
      <c r="AJ262" s="2">
        <v>-999</v>
      </c>
      <c r="AK262" s="2">
        <v>-999</v>
      </c>
      <c r="AL262" s="2">
        <v>-999</v>
      </c>
      <c r="AM262" s="2">
        <v>-999</v>
      </c>
      <c r="AN262" s="2">
        <v>-999</v>
      </c>
      <c r="AO262" s="2">
        <v>-999</v>
      </c>
      <c r="AP262" s="2">
        <v>-999</v>
      </c>
      <c r="AQ262" s="2">
        <v>-999</v>
      </c>
      <c r="AR262" s="2">
        <v>-999</v>
      </c>
      <c r="AS262" s="2">
        <v>-999</v>
      </c>
      <c r="AT262" s="2">
        <v>-999</v>
      </c>
      <c r="AU262" s="2">
        <v>-999</v>
      </c>
      <c r="AV262" s="2">
        <v>-999</v>
      </c>
      <c r="AW262" s="2">
        <v>-999</v>
      </c>
      <c r="AX262" s="2">
        <v>-999</v>
      </c>
      <c r="AY262" s="2">
        <v>-999</v>
      </c>
      <c r="AZ262" s="2">
        <v>-999</v>
      </c>
      <c r="BA262" s="2">
        <v>-999</v>
      </c>
      <c r="BB262" s="2">
        <v>-999</v>
      </c>
      <c r="BC262" s="2">
        <v>-999</v>
      </c>
      <c r="BD262" s="2">
        <v>-999</v>
      </c>
      <c r="BE262" s="2">
        <v>-999</v>
      </c>
      <c r="BF262" s="2">
        <v>-999</v>
      </c>
      <c r="BG262" s="2">
        <v>-999</v>
      </c>
      <c r="BH262" s="2">
        <v>-999</v>
      </c>
      <c r="BI262">
        <v>0</v>
      </c>
      <c r="BJ262">
        <v>0.37510712102082755</v>
      </c>
      <c r="BK262">
        <v>0.37510712102082755</v>
      </c>
      <c r="BL262">
        <v>-999</v>
      </c>
      <c r="BM262">
        <v>13.426882106976178</v>
      </c>
      <c r="BN262">
        <f t="shared" si="19"/>
        <v>-999</v>
      </c>
      <c r="BO262" t="s">
        <v>3748</v>
      </c>
      <c r="BP262" t="s">
        <v>3748</v>
      </c>
      <c r="BQ262">
        <v>9.3653540927761002E-4</v>
      </c>
      <c r="BR262">
        <v>1.1904761904761904E-2</v>
      </c>
      <c r="BS262">
        <v>0</v>
      </c>
      <c r="BT262">
        <v>0.5</v>
      </c>
      <c r="BU262" t="s">
        <v>3748</v>
      </c>
      <c r="BY262">
        <f t="shared" si="20"/>
        <v>-999</v>
      </c>
      <c r="CA262">
        <f t="shared" si="21"/>
        <v>-999</v>
      </c>
    </row>
    <row r="263" spans="1:82" x14ac:dyDescent="0.3">
      <c r="A263">
        <v>0</v>
      </c>
      <c r="B263" t="s">
        <v>203</v>
      </c>
      <c r="C263" t="s">
        <v>240</v>
      </c>
      <c r="D263">
        <v>8081</v>
      </c>
      <c r="E263" s="2">
        <f>BO263</f>
        <v>0.36839155182897426</v>
      </c>
      <c r="F263" s="2" t="s">
        <v>1934</v>
      </c>
      <c r="G263" s="3">
        <v>5997</v>
      </c>
      <c r="H263" s="1">
        <v>0.37555487608252103</v>
      </c>
      <c r="I263" s="1">
        <f t="shared" si="22"/>
        <v>-2.1733352814899263</v>
      </c>
      <c r="J263" s="1">
        <v>3.0719982046399998</v>
      </c>
      <c r="K263" s="1">
        <v>-16.5290348843</v>
      </c>
      <c r="L263" s="2">
        <v>6.7623337281999985E-2</v>
      </c>
      <c r="M263" s="2">
        <v>-9.9702081002402028E-3</v>
      </c>
      <c r="N263" s="7">
        <v>0</v>
      </c>
      <c r="O263" s="2">
        <v>5.0254768962165863E-3</v>
      </c>
      <c r="P263" s="3">
        <v>38838.150712150004</v>
      </c>
      <c r="Q263" s="3">
        <v>736.25820686829991</v>
      </c>
      <c r="R263" s="3">
        <v>75656.867327336731</v>
      </c>
      <c r="S263" s="3">
        <v>74.151299076565181</v>
      </c>
      <c r="T263" s="3">
        <v>19828.366322578542</v>
      </c>
      <c r="V263">
        <v>8081</v>
      </c>
      <c r="W263" s="2">
        <v>0.29666437848777416</v>
      </c>
      <c r="X263" s="2">
        <v>1.0074896691094558E-2</v>
      </c>
      <c r="Y263" s="2">
        <v>5.8974649205349769E-2</v>
      </c>
      <c r="Z263" s="2">
        <v>0.87605820895179665</v>
      </c>
      <c r="AA263" s="2">
        <v>4.7642224565575993E-2</v>
      </c>
      <c r="AB263" s="2">
        <v>0.16691984853064656</v>
      </c>
      <c r="AC263" s="2">
        <v>-9.9702081002402028E-3</v>
      </c>
      <c r="AD263" s="2">
        <v>0</v>
      </c>
      <c r="AE263" s="2">
        <v>5.0254768962165863E-3</v>
      </c>
      <c r="AF263">
        <v>31612.976338035896</v>
      </c>
      <c r="AG263">
        <v>29.457287930958206</v>
      </c>
      <c r="AH263">
        <v>5536.4061167678756</v>
      </c>
      <c r="AI263">
        <v>2515.1602224706799</v>
      </c>
      <c r="AJ263">
        <v>0.16765099215602841</v>
      </c>
      <c r="AK263">
        <v>107269.84366537262</v>
      </c>
      <c r="AL263">
        <v>103.60858700752338</v>
      </c>
      <c r="AM263">
        <v>19472.913331416457</v>
      </c>
      <c r="AN263">
        <v>8407.0193304006389</v>
      </c>
      <c r="AO263">
        <v>0.58712843819856253</v>
      </c>
      <c r="AP263">
        <v>75656.867327336731</v>
      </c>
      <c r="AQ263">
        <v>74.151299076565181</v>
      </c>
      <c r="AR263">
        <v>13936.507214648582</v>
      </c>
      <c r="AS263">
        <v>5891.8591079299586</v>
      </c>
      <c r="AT263">
        <v>0.41947744604253412</v>
      </c>
      <c r="AU263" s="3">
        <v>7299242.0448414711</v>
      </c>
      <c r="AV263" s="3">
        <v>138372.3673988283</v>
      </c>
      <c r="AW263">
        <v>15614.557873829001</v>
      </c>
      <c r="AX263">
        <v>2934600.0068074223</v>
      </c>
      <c r="AY263">
        <v>296.006534050298</v>
      </c>
      <c r="AZ263">
        <v>55631.468009413009</v>
      </c>
      <c r="BA263">
        <v>54452.708585979002</v>
      </c>
      <c r="BB263">
        <v>10233842.051648894</v>
      </c>
      <c r="BC263">
        <v>1032.2647409185979</v>
      </c>
      <c r="BD263">
        <v>194003.83540824128</v>
      </c>
      <c r="BE263">
        <v>38838.150712150004</v>
      </c>
      <c r="BF263">
        <v>7299242.0448414711</v>
      </c>
      <c r="BG263">
        <v>736.25820686829991</v>
      </c>
      <c r="BH263">
        <v>138372.3673988283</v>
      </c>
      <c r="BI263">
        <v>0.11962345418410733</v>
      </c>
      <c r="BJ263">
        <v>0.49517833026662839</v>
      </c>
      <c r="BK263">
        <v>0.37555487608252103</v>
      </c>
      <c r="BL263">
        <v>13.79463754936169</v>
      </c>
      <c r="BM263">
        <v>11.621302267871764</v>
      </c>
      <c r="BN263">
        <f t="shared" ref="BN263:BN326" si="24">IF(BL263=-999,-999,BM263-BL263)</f>
        <v>-2.1733352814899263</v>
      </c>
      <c r="BO263">
        <v>0.36839155182897426</v>
      </c>
      <c r="BP263">
        <v>5.3365038506979418E-4</v>
      </c>
      <c r="BQ263">
        <v>4.1432870126192791E-8</v>
      </c>
      <c r="BR263">
        <v>1.1904761904761904E-2</v>
      </c>
      <c r="BS263">
        <v>0</v>
      </c>
      <c r="BT263">
        <v>0.3888888888888889</v>
      </c>
      <c r="BU263">
        <v>6.2239548752765599E-2</v>
      </c>
      <c r="BV263">
        <v>0.87605820895179665</v>
      </c>
      <c r="BW263">
        <v>4.9421394777568461E-2</v>
      </c>
      <c r="BX263">
        <v>0.16691984853064656</v>
      </c>
      <c r="BY263">
        <f t="shared" ref="BY263:BY326" si="25">IF(I263=-999,-999,CC263)</f>
        <v>0.26238980071256929</v>
      </c>
      <c r="BZ263">
        <v>0</v>
      </c>
      <c r="CA263">
        <f t="shared" ref="CA263:CA326" si="26">IF(I263=-999,-999,CD263)</f>
        <v>3.4548956802529182E-3</v>
      </c>
      <c r="CC263">
        <v>0.26238980071256929</v>
      </c>
      <c r="CD263">
        <v>3.4548956802529182E-3</v>
      </c>
    </row>
    <row r="264" spans="1:82" x14ac:dyDescent="0.3">
      <c r="A264">
        <v>0</v>
      </c>
      <c r="B264" t="s">
        <v>203</v>
      </c>
      <c r="C264" t="s">
        <v>241</v>
      </c>
      <c r="D264">
        <v>8083</v>
      </c>
      <c r="E264" s="2">
        <f>BO264</f>
        <v>0.34115643155823677</v>
      </c>
      <c r="F264" s="2" t="s">
        <v>1934</v>
      </c>
      <c r="G264" s="3">
        <v>4294</v>
      </c>
      <c r="H264" s="1">
        <v>0.37485576489768518</v>
      </c>
      <c r="I264" s="1">
        <f t="shared" ref="I264:I327" si="27">BN264</f>
        <v>-0.71057102293553243</v>
      </c>
      <c r="J264" s="1">
        <v>2.6016286662499999</v>
      </c>
      <c r="K264" s="1">
        <v>51.048614084100002</v>
      </c>
      <c r="L264" s="2">
        <v>6.8250801183000032E-2</v>
      </c>
      <c r="M264" s="2">
        <v>-1.3896385591947141E-3</v>
      </c>
      <c r="N264" s="7">
        <v>0</v>
      </c>
      <c r="O264" s="2">
        <v>2.4774497352603709E-3</v>
      </c>
      <c r="P264" s="3">
        <v>21741.124386934</v>
      </c>
      <c r="Q264" s="3">
        <v>412.14838922330807</v>
      </c>
      <c r="R264" s="3">
        <v>17414.267312823056</v>
      </c>
      <c r="S264" s="3">
        <v>12.539362312685853</v>
      </c>
      <c r="T264" s="3">
        <v>4597.1951953433381</v>
      </c>
      <c r="V264">
        <v>8083</v>
      </c>
      <c r="W264" s="2">
        <v>0.28682507514023708</v>
      </c>
      <c r="X264" s="2">
        <v>1.0056141847498114E-2</v>
      </c>
      <c r="Y264" s="2">
        <v>1.9281735850890529E-2</v>
      </c>
      <c r="Z264" s="2">
        <v>0.7419204042079568</v>
      </c>
      <c r="AA264" s="2">
        <v>0.14713923426141498</v>
      </c>
      <c r="AB264" s="2">
        <v>0.16846866560361368</v>
      </c>
      <c r="AC264" s="2">
        <v>-1.3896385591947141E-3</v>
      </c>
      <c r="AD264" s="2">
        <v>0</v>
      </c>
      <c r="AE264" s="2">
        <v>2.4774497352603709E-3</v>
      </c>
      <c r="AF264">
        <v>16551.7495651932</v>
      </c>
      <c r="AG264">
        <v>12.356846936188358</v>
      </c>
      <c r="AH264">
        <v>2322.4311457939511</v>
      </c>
      <c r="AI264">
        <v>2106.625254847409</v>
      </c>
      <c r="AJ264">
        <v>7.2459975825183195E-2</v>
      </c>
      <c r="AK264">
        <v>33966.016878016257</v>
      </c>
      <c r="AL264">
        <v>24.896209248874211</v>
      </c>
      <c r="AM264">
        <v>4679.1654918422255</v>
      </c>
      <c r="AN264">
        <v>4347.0861041424723</v>
      </c>
      <c r="AO264">
        <v>0.14639085872079391</v>
      </c>
      <c r="AP264">
        <v>17414.267312823056</v>
      </c>
      <c r="AQ264">
        <v>12.539362312685853</v>
      </c>
      <c r="AR264">
        <v>2356.7343460482743</v>
      </c>
      <c r="AS264">
        <v>2240.4608492950633</v>
      </c>
      <c r="AT264">
        <v>7.3930882895610714E-2</v>
      </c>
      <c r="AU264" s="3">
        <v>4086026.917280376</v>
      </c>
      <c r="AV264" s="3">
        <v>77459.168270628521</v>
      </c>
      <c r="AW264">
        <v>11303.449337583002</v>
      </c>
      <c r="AX264">
        <v>2124370.2685053493</v>
      </c>
      <c r="AY264">
        <v>214.28047391844601</v>
      </c>
      <c r="AZ264">
        <v>40271.872268232742</v>
      </c>
      <c r="BA264">
        <v>33044.573724517002</v>
      </c>
      <c r="BB264">
        <v>6210397.1857857257</v>
      </c>
      <c r="BC264">
        <v>626.42886314175405</v>
      </c>
      <c r="BD264">
        <v>117731.04053886126</v>
      </c>
      <c r="BE264">
        <v>21741.124386934</v>
      </c>
      <c r="BF264">
        <v>4086026.917280376</v>
      </c>
      <c r="BG264">
        <v>412.14838922330807</v>
      </c>
      <c r="BH264">
        <v>77459.168270628521</v>
      </c>
      <c r="BI264">
        <v>0.18148291727104199</v>
      </c>
      <c r="BJ264">
        <v>0.55633868216872717</v>
      </c>
      <c r="BK264">
        <v>0.37485576489768518</v>
      </c>
      <c r="BL264">
        <v>15.328112838724298</v>
      </c>
      <c r="BM264">
        <v>14.617541815788766</v>
      </c>
      <c r="BN264">
        <f t="shared" si="24"/>
        <v>-0.71057102293553243</v>
      </c>
      <c r="BO264">
        <v>0.34115643155823677</v>
      </c>
      <c r="BP264">
        <v>7.4975633013855015E-4</v>
      </c>
      <c r="BQ264">
        <v>2.4324113086037456E-3</v>
      </c>
      <c r="BR264">
        <v>1.7857142857142856E-2</v>
      </c>
      <c r="BS264">
        <v>0</v>
      </c>
      <c r="BT264">
        <v>0.5</v>
      </c>
      <c r="BU264">
        <v>2.0349193334762317E-2</v>
      </c>
      <c r="BV264">
        <v>0.7419204042079568</v>
      </c>
      <c r="BW264">
        <v>0.15263406043715247</v>
      </c>
      <c r="BX264">
        <v>0.16846866560361368</v>
      </c>
      <c r="BY264">
        <f t="shared" si="25"/>
        <v>3.2946814787084097E-2</v>
      </c>
      <c r="BZ264">
        <v>0</v>
      </c>
      <c r="CA264">
        <f t="shared" si="26"/>
        <v>5.0021991690264812E-2</v>
      </c>
      <c r="CC264">
        <v>3.2946814787084097E-2</v>
      </c>
      <c r="CD264">
        <v>5.0021991690264812E-2</v>
      </c>
    </row>
    <row r="265" spans="1:82" x14ac:dyDescent="0.3">
      <c r="A265">
        <v>0</v>
      </c>
      <c r="B265" t="s">
        <v>203</v>
      </c>
      <c r="C265" t="s">
        <v>242</v>
      </c>
      <c r="D265">
        <v>8085</v>
      </c>
      <c r="E265" s="2">
        <f>BO265</f>
        <v>0.38123176638767503</v>
      </c>
      <c r="F265" s="2" t="s">
        <v>1934</v>
      </c>
      <c r="G265" s="3">
        <v>11569</v>
      </c>
      <c r="H265" s="1">
        <v>0.76215034183998387</v>
      </c>
      <c r="I265" s="1">
        <f t="shared" si="27"/>
        <v>-0.92675805437966652</v>
      </c>
      <c r="J265" s="1">
        <v>2.9555943174600001</v>
      </c>
      <c r="K265" s="1">
        <v>-12.210535914799999</v>
      </c>
      <c r="L265" s="2">
        <v>4.9934306075999968E-2</v>
      </c>
      <c r="M265" s="2">
        <v>2.8566516808655644E-4</v>
      </c>
      <c r="N265" s="7">
        <v>0</v>
      </c>
      <c r="O265" s="2">
        <v>3.5107585613445416E-2</v>
      </c>
      <c r="P265" s="3">
        <v>45014.912939714013</v>
      </c>
      <c r="Q265" s="3">
        <v>853.351626573668</v>
      </c>
      <c r="R265" s="3">
        <v>24584.756845997497</v>
      </c>
      <c r="S265" s="3">
        <v>50.536552578636623</v>
      </c>
      <c r="T265" s="3">
        <v>9905.6185695949462</v>
      </c>
      <c r="V265">
        <v>8085</v>
      </c>
      <c r="W265" s="2">
        <v>0.26744969269456753</v>
      </c>
      <c r="X265" s="2">
        <v>2.0445975930913001E-2</v>
      </c>
      <c r="Y265" s="2">
        <v>2.5148089952234384E-2</v>
      </c>
      <c r="Z265" s="2">
        <v>0.84286268795054398</v>
      </c>
      <c r="AA265" s="2">
        <v>3.5194861538557935E-2</v>
      </c>
      <c r="AB265" s="2">
        <v>0.12325666170438293</v>
      </c>
      <c r="AC265" s="2">
        <v>2.8566516808655644E-4</v>
      </c>
      <c r="AD265" s="2">
        <v>0</v>
      </c>
      <c r="AE265" s="2">
        <v>3.5107585613445416E-2</v>
      </c>
      <c r="AF265">
        <v>23925.980881284213</v>
      </c>
      <c r="AG265">
        <v>48.894196414384488</v>
      </c>
      <c r="AH265">
        <v>9189.5129224899665</v>
      </c>
      <c r="AI265">
        <v>400.42845560001422</v>
      </c>
      <c r="AJ265">
        <v>0.25976762892774879</v>
      </c>
      <c r="AK265">
        <v>48510.73772728171</v>
      </c>
      <c r="AL265">
        <v>99.430748993021112</v>
      </c>
      <c r="AM265">
        <v>18687.701604098987</v>
      </c>
      <c r="AN265">
        <v>807.85834358594036</v>
      </c>
      <c r="AO265">
        <v>0.52816692317488478</v>
      </c>
      <c r="AP265">
        <v>24584.756845997497</v>
      </c>
      <c r="AQ265">
        <v>50.536552578636623</v>
      </c>
      <c r="AR265">
        <v>9498.1886816090209</v>
      </c>
      <c r="AS265">
        <v>407.42988798592614</v>
      </c>
      <c r="AT265">
        <v>0.26839929424713599</v>
      </c>
      <c r="AU265" s="3">
        <v>8460102.7378898524</v>
      </c>
      <c r="AV265" s="3">
        <v>160378.90469825515</v>
      </c>
      <c r="AW265">
        <v>54637.146494156004</v>
      </c>
      <c r="AX265">
        <v>10268505.312111679</v>
      </c>
      <c r="AY265">
        <v>1035.7611464132722</v>
      </c>
      <c r="AZ265">
        <v>194660.94985691036</v>
      </c>
      <c r="BA265">
        <v>99652.059433870018</v>
      </c>
      <c r="BB265">
        <v>18728608.050001532</v>
      </c>
      <c r="BC265">
        <v>1889.1127729869402</v>
      </c>
      <c r="BD265">
        <v>355039.85455516551</v>
      </c>
      <c r="BE265">
        <v>45014.912939714013</v>
      </c>
      <c r="BF265">
        <v>8460102.7378898524</v>
      </c>
      <c r="BG265">
        <v>853.351626573668</v>
      </c>
      <c r="BH265">
        <v>160378.90469825515</v>
      </c>
      <c r="BI265">
        <v>0.80833054933503246</v>
      </c>
      <c r="BJ265">
        <v>1.5704808911750163</v>
      </c>
      <c r="BK265">
        <v>0.76215034183998387</v>
      </c>
      <c r="BL265">
        <v>15.133229673729216</v>
      </c>
      <c r="BM265">
        <v>14.20647161934955</v>
      </c>
      <c r="BN265">
        <f t="shared" si="24"/>
        <v>-0.92675805437966652</v>
      </c>
      <c r="BO265">
        <v>0.38123176638767503</v>
      </c>
      <c r="BP265">
        <v>3.7317187106862115E-3</v>
      </c>
      <c r="BQ265">
        <v>6.3398658865360764E-4</v>
      </c>
      <c r="BR265">
        <v>1.7857142857142856E-2</v>
      </c>
      <c r="BS265">
        <v>0</v>
      </c>
      <c r="BT265">
        <v>0.55555555555555558</v>
      </c>
      <c r="BU265">
        <v>2.654031506268022E-2</v>
      </c>
      <c r="BV265">
        <v>0.84286268795054398</v>
      </c>
      <c r="BW265">
        <v>3.6509192467383753E-2</v>
      </c>
      <c r="BX265">
        <v>0.12325666170438293</v>
      </c>
      <c r="BY265">
        <f t="shared" si="25"/>
        <v>0.22185179014505349</v>
      </c>
      <c r="BZ265">
        <v>0</v>
      </c>
      <c r="CA265">
        <f t="shared" si="26"/>
        <v>4.1347643561958341E-3</v>
      </c>
      <c r="CC265">
        <v>0.22185179014505349</v>
      </c>
      <c r="CD265">
        <v>4.1347643561958341E-3</v>
      </c>
    </row>
    <row r="266" spans="1:82" x14ac:dyDescent="0.3">
      <c r="A266">
        <v>0</v>
      </c>
      <c r="B266" t="s">
        <v>203</v>
      </c>
      <c r="C266" t="s">
        <v>56</v>
      </c>
      <c r="D266">
        <v>8087</v>
      </c>
      <c r="E266" s="2">
        <f>BO266</f>
        <v>0.36955416542106256</v>
      </c>
      <c r="F266" s="2" t="s">
        <v>1934</v>
      </c>
      <c r="G266" s="3">
        <v>4081</v>
      </c>
      <c r="H266" s="1">
        <v>0.3745546845284794</v>
      </c>
      <c r="I266" s="1">
        <f t="shared" si="27"/>
        <v>-1.4292208185592035</v>
      </c>
      <c r="J266" s="1">
        <v>2.4180571909799999</v>
      </c>
      <c r="K266" s="1">
        <v>101.488618497</v>
      </c>
      <c r="L266" s="2">
        <v>6.328436319600006E-2</v>
      </c>
      <c r="M266" s="2">
        <v>-2.5854231841937088E-3</v>
      </c>
      <c r="N266" s="7">
        <v>0</v>
      </c>
      <c r="O266" s="2">
        <v>2.1265899475167932E-3</v>
      </c>
      <c r="P266" s="3">
        <v>11998.688231786002</v>
      </c>
      <c r="Q266" s="3">
        <v>227.46017820933196</v>
      </c>
      <c r="R266" s="3">
        <v>17944.888272373617</v>
      </c>
      <c r="S266" s="3">
        <v>10.823259211226548</v>
      </c>
      <c r="T266" s="3">
        <v>1980.7225437946172</v>
      </c>
      <c r="V266">
        <v>8087</v>
      </c>
      <c r="W266" s="2">
        <v>0.30606703121943074</v>
      </c>
      <c r="X266" s="2">
        <v>1.0048064855802237E-2</v>
      </c>
      <c r="Y266" s="2">
        <v>3.8782693645744583E-2</v>
      </c>
      <c r="Z266" s="2">
        <v>0.68957034176430987</v>
      </c>
      <c r="AA266" s="2">
        <v>0.29252425124208398</v>
      </c>
      <c r="AB266" s="2">
        <v>0.15620962738031755</v>
      </c>
      <c r="AC266" s="2">
        <v>-2.5854231841937088E-3</v>
      </c>
      <c r="AD266" s="2">
        <v>0</v>
      </c>
      <c r="AE266" s="2">
        <v>2.1265899475167932E-3</v>
      </c>
      <c r="AF266">
        <v>38584.685563954161</v>
      </c>
      <c r="AG266">
        <v>20.070788064611744</v>
      </c>
      <c r="AH266">
        <v>3772.2425115886608</v>
      </c>
      <c r="AI266">
        <v>-125.80595199370975</v>
      </c>
      <c r="AJ266">
        <v>0.12527885836476804</v>
      </c>
      <c r="AK266">
        <v>56529.573836327778</v>
      </c>
      <c r="AL266">
        <v>30.894047275838293</v>
      </c>
      <c r="AM266">
        <v>5806.4405898653722</v>
      </c>
      <c r="AN266">
        <v>-179.28148647580409</v>
      </c>
      <c r="AO266">
        <v>0.19098068890780323</v>
      </c>
      <c r="AP266">
        <v>17944.888272373617</v>
      </c>
      <c r="AQ266">
        <v>10.823259211226549</v>
      </c>
      <c r="AR266">
        <v>2034.1980782767114</v>
      </c>
      <c r="AS266">
        <v>-53.475534482094332</v>
      </c>
      <c r="AT266">
        <v>6.5701830543035189E-2</v>
      </c>
      <c r="AU266" s="3">
        <v>2255033.4662818611</v>
      </c>
      <c r="AV266" s="3">
        <v>42748.865892661845</v>
      </c>
      <c r="AW266">
        <v>23561.504379053</v>
      </c>
      <c r="AX266">
        <v>4428149.1329992209</v>
      </c>
      <c r="AY266">
        <v>446.65749133658608</v>
      </c>
      <c r="AZ266">
        <v>83944.808921797987</v>
      </c>
      <c r="BA266">
        <v>35560.192610839003</v>
      </c>
      <c r="BB266">
        <v>6683182.5992810819</v>
      </c>
      <c r="BC266">
        <v>674.11766954591803</v>
      </c>
      <c r="BD266">
        <v>126693.67481445984</v>
      </c>
      <c r="BE266">
        <v>11998.688231786002</v>
      </c>
      <c r="BF266">
        <v>2255033.4662818611</v>
      </c>
      <c r="BG266">
        <v>227.46017820933196</v>
      </c>
      <c r="BH266">
        <v>42748.865892661845</v>
      </c>
      <c r="BI266">
        <v>0.57017354193856318</v>
      </c>
      <c r="BJ266">
        <v>0.94472822646704258</v>
      </c>
      <c r="BK266">
        <v>0.3745546845284794</v>
      </c>
      <c r="BL266">
        <v>16.037072334660003</v>
      </c>
      <c r="BM266">
        <v>14.6078515161008</v>
      </c>
      <c r="BN266">
        <f t="shared" si="24"/>
        <v>-1.4292208185592035</v>
      </c>
      <c r="BO266">
        <v>0.36955416542106256</v>
      </c>
      <c r="BP266">
        <v>2.5516199479895547E-3</v>
      </c>
      <c r="BQ266">
        <v>2.1939605556570336E-4</v>
      </c>
      <c r="BR266">
        <v>0.2857142857142857</v>
      </c>
      <c r="BS266">
        <v>0</v>
      </c>
      <c r="BT266">
        <v>5.5555555555555552E-2</v>
      </c>
      <c r="BU266">
        <v>4.0929744974369894E-2</v>
      </c>
      <c r="BV266">
        <v>0.68957034176430987</v>
      </c>
      <c r="BW266">
        <v>0.30344839340465146</v>
      </c>
      <c r="BX266">
        <v>0.15620962738031755</v>
      </c>
      <c r="BY266">
        <f t="shared" si="25"/>
        <v>0.29534609580730686</v>
      </c>
      <c r="BZ266">
        <v>0</v>
      </c>
      <c r="CA266">
        <f t="shared" si="26"/>
        <v>3.1751382292395163E-5</v>
      </c>
      <c r="CC266">
        <v>0.29534609580730686</v>
      </c>
      <c r="CD266">
        <v>3.1751382292395163E-5</v>
      </c>
    </row>
    <row r="267" spans="1:82" x14ac:dyDescent="0.3">
      <c r="A267">
        <v>0</v>
      </c>
      <c r="B267" t="s">
        <v>203</v>
      </c>
      <c r="C267" t="s">
        <v>243</v>
      </c>
      <c r="D267">
        <v>8089</v>
      </c>
      <c r="E267" s="2">
        <f>BO267</f>
        <v>0.29905626022345733</v>
      </c>
      <c r="F267" s="2" t="s">
        <v>1933</v>
      </c>
      <c r="G267" s="3">
        <v>-171</v>
      </c>
      <c r="H267" s="1">
        <v>0.37496639015605066</v>
      </c>
      <c r="I267" s="1">
        <f t="shared" si="27"/>
        <v>-2.0074021997610174</v>
      </c>
      <c r="J267" s="1">
        <v>2.3809262158400002</v>
      </c>
      <c r="K267" s="1">
        <v>81.295880709800002</v>
      </c>
      <c r="L267" s="2">
        <v>5.5440781878000001E-2</v>
      </c>
      <c r="M267" s="2">
        <v>1.0391551732046003E-2</v>
      </c>
      <c r="N267" s="7">
        <v>0</v>
      </c>
      <c r="O267" s="2">
        <v>2.0833784744243805E-5</v>
      </c>
      <c r="P267" s="3">
        <v>13766.192307594001</v>
      </c>
      <c r="Q267" s="3">
        <v>260.96690697022802</v>
      </c>
      <c r="R267" s="3">
        <v>24780.918157087377</v>
      </c>
      <c r="S267" s="3">
        <v>19.669988004489891</v>
      </c>
      <c r="T267" s="3">
        <v>1539.5299512864995</v>
      </c>
      <c r="V267">
        <v>8089</v>
      </c>
      <c r="W267" s="2">
        <v>0.28610759036957079</v>
      </c>
      <c r="X267" s="2">
        <v>1.0059109557732857E-2</v>
      </c>
      <c r="Y267" s="2">
        <v>5.4471963692502269E-2</v>
      </c>
      <c r="Z267" s="2">
        <v>0.67898150238001287</v>
      </c>
      <c r="AA267" s="2">
        <v>0.23432200561881716</v>
      </c>
      <c r="AB267" s="2">
        <v>0.13684871651490724</v>
      </c>
      <c r="AC267" s="2">
        <v>1.0391551732046003E-2</v>
      </c>
      <c r="AD267" s="2">
        <v>0</v>
      </c>
      <c r="AE267" s="2">
        <v>2.0833784744243805E-5</v>
      </c>
      <c r="AF267">
        <v>37619.761270201008</v>
      </c>
      <c r="AG267">
        <v>28.262224725995988</v>
      </c>
      <c r="AH267">
        <v>5311.7976852861848</v>
      </c>
      <c r="AI267">
        <v>-3338.4717794373591</v>
      </c>
      <c r="AJ267">
        <v>0.16557478570056858</v>
      </c>
      <c r="AK267">
        <v>62400.679427288385</v>
      </c>
      <c r="AL267">
        <v>47.93221273048588</v>
      </c>
      <c r="AM267">
        <v>9008.7110657728772</v>
      </c>
      <c r="AN267">
        <v>-5495.8552086375512</v>
      </c>
      <c r="AO267">
        <v>0.27990310869503737</v>
      </c>
      <c r="AP267">
        <v>24780.918157087377</v>
      </c>
      <c r="AQ267">
        <v>19.669988004489891</v>
      </c>
      <c r="AR267">
        <v>3696.9133804866924</v>
      </c>
      <c r="AS267">
        <v>-2157.383429200192</v>
      </c>
      <c r="AT267">
        <v>0.1143283229944688</v>
      </c>
      <c r="AU267" s="3">
        <v>2587218.1822892167</v>
      </c>
      <c r="AV267" s="3">
        <v>49046.120495984651</v>
      </c>
      <c r="AW267">
        <v>21115.578847681001</v>
      </c>
      <c r="AX267">
        <v>3968461.8886331674</v>
      </c>
      <c r="AY267">
        <v>400.28986793432199</v>
      </c>
      <c r="AZ267">
        <v>75230.477779576468</v>
      </c>
      <c r="BA267">
        <v>34881.771155275004</v>
      </c>
      <c r="BB267">
        <v>6555680.070922384</v>
      </c>
      <c r="BC267">
        <v>661.25677490454996</v>
      </c>
      <c r="BD267">
        <v>124276.59827556112</v>
      </c>
      <c r="BE267">
        <v>13766.192307594001</v>
      </c>
      <c r="BF267">
        <v>2587218.1822892167</v>
      </c>
      <c r="BG267">
        <v>260.96690697022802</v>
      </c>
      <c r="BH267">
        <v>49046.120495984651</v>
      </c>
      <c r="BI267">
        <v>0.44199384930664437</v>
      </c>
      <c r="BJ267">
        <v>0.81696023946269503</v>
      </c>
      <c r="BK267">
        <v>0.37496639015605066</v>
      </c>
      <c r="BL267">
        <v>18.891290023625881</v>
      </c>
      <c r="BM267">
        <v>16.883887823864864</v>
      </c>
      <c r="BN267">
        <f t="shared" si="24"/>
        <v>-2.0074021997610174</v>
      </c>
      <c r="BO267">
        <v>0.29905626022345733</v>
      </c>
      <c r="BP267">
        <v>1.6006631621958028E-3</v>
      </c>
      <c r="BQ267">
        <v>4.2515448831208094E-3</v>
      </c>
      <c r="BR267">
        <v>5.7234432234432239E-2</v>
      </c>
      <c r="BS267">
        <v>3.4482758620689655E-2</v>
      </c>
      <c r="BT267">
        <v>0.1111111111111111</v>
      </c>
      <c r="BU267">
        <v>5.74875897623962E-2</v>
      </c>
      <c r="BV267">
        <v>0.67898150238001287</v>
      </c>
      <c r="BW267">
        <v>0.24307261993653234</v>
      </c>
      <c r="BX267">
        <v>0.13684871651490724</v>
      </c>
      <c r="BY267">
        <f t="shared" si="25"/>
        <v>0.15217069498494976</v>
      </c>
      <c r="BZ267">
        <v>0</v>
      </c>
      <c r="CA267">
        <f t="shared" si="26"/>
        <v>2.8522313534756882E-3</v>
      </c>
      <c r="CC267">
        <v>0.15217069498494976</v>
      </c>
      <c r="CD267">
        <v>2.8522313534756882E-3</v>
      </c>
    </row>
    <row r="268" spans="1:82" x14ac:dyDescent="0.3">
      <c r="A268">
        <v>1</v>
      </c>
      <c r="B268" t="s">
        <v>203</v>
      </c>
      <c r="C268" t="s">
        <v>244</v>
      </c>
      <c r="D268">
        <v>8091</v>
      </c>
      <c r="E268" s="2">
        <v>0</v>
      </c>
      <c r="F268" s="2" t="s">
        <v>1954</v>
      </c>
      <c r="G268" s="3">
        <v>-999</v>
      </c>
      <c r="H268" s="1">
        <v>0.37594051421260244</v>
      </c>
      <c r="I268" s="1">
        <f t="shared" si="27"/>
        <v>-999</v>
      </c>
      <c r="J268" s="1">
        <v>-999</v>
      </c>
      <c r="K268" s="1">
        <v>-999</v>
      </c>
      <c r="L268" s="2">
        <v>-999</v>
      </c>
      <c r="M268" s="2">
        <v>-999</v>
      </c>
      <c r="N268" s="7">
        <v>-999</v>
      </c>
      <c r="O268" s="2">
        <v>-999</v>
      </c>
      <c r="P268" s="3">
        <v>-999</v>
      </c>
      <c r="Q268" s="3">
        <v>-999</v>
      </c>
      <c r="R268" s="3">
        <v>-999</v>
      </c>
      <c r="S268" s="3">
        <v>-999</v>
      </c>
      <c r="T268" s="3">
        <v>-999</v>
      </c>
      <c r="V268">
        <v>8091</v>
      </c>
      <c r="W268" s="2">
        <v>-999</v>
      </c>
      <c r="X268" s="2">
        <v>1.0085242088180717E-2</v>
      </c>
      <c r="Y268" s="2">
        <v>-999</v>
      </c>
      <c r="Z268" s="2">
        <v>-999</v>
      </c>
      <c r="AA268" s="2">
        <v>-999</v>
      </c>
      <c r="AB268" s="2">
        <v>-999</v>
      </c>
      <c r="AC268" s="2">
        <v>-999</v>
      </c>
      <c r="AD268" s="2">
        <v>-999</v>
      </c>
      <c r="AE268" s="2">
        <v>-999</v>
      </c>
      <c r="AF268" s="2">
        <v>-999</v>
      </c>
      <c r="AG268" s="2">
        <v>-999</v>
      </c>
      <c r="AH268" s="2">
        <v>-999</v>
      </c>
      <c r="AI268" s="2">
        <v>-999</v>
      </c>
      <c r="AJ268" s="2">
        <v>-999</v>
      </c>
      <c r="AK268" s="2">
        <v>-999</v>
      </c>
      <c r="AL268" s="2">
        <v>-999</v>
      </c>
      <c r="AM268" s="2">
        <v>-999</v>
      </c>
      <c r="AN268" s="2">
        <v>-999</v>
      </c>
      <c r="AO268" s="2">
        <v>-999</v>
      </c>
      <c r="AP268" s="2">
        <v>-999</v>
      </c>
      <c r="AQ268" s="2">
        <v>-999</v>
      </c>
      <c r="AR268" s="2">
        <v>-999</v>
      </c>
      <c r="AS268" s="2">
        <v>-999</v>
      </c>
      <c r="AT268" s="2">
        <v>-999</v>
      </c>
      <c r="AU268" s="2">
        <v>-999</v>
      </c>
      <c r="AV268" s="2">
        <v>-999</v>
      </c>
      <c r="AW268" s="2">
        <v>-999</v>
      </c>
      <c r="AX268" s="2">
        <v>-999</v>
      </c>
      <c r="AY268" s="2">
        <v>-999</v>
      </c>
      <c r="AZ268" s="2">
        <v>-999</v>
      </c>
      <c r="BA268" s="2">
        <v>-999</v>
      </c>
      <c r="BB268" s="2">
        <v>-999</v>
      </c>
      <c r="BC268" s="2">
        <v>-999</v>
      </c>
      <c r="BD268" s="2">
        <v>-999</v>
      </c>
      <c r="BE268" s="2">
        <v>-999</v>
      </c>
      <c r="BF268" s="2">
        <v>-999</v>
      </c>
      <c r="BG268" s="2">
        <v>-999</v>
      </c>
      <c r="BH268" s="2">
        <v>-999</v>
      </c>
      <c r="BI268">
        <v>0</v>
      </c>
      <c r="BJ268">
        <v>0.37594051421260244</v>
      </c>
      <c r="BK268">
        <v>0.37594051421260244</v>
      </c>
      <c r="BL268">
        <v>-999</v>
      </c>
      <c r="BM268">
        <v>17.075958931972636</v>
      </c>
      <c r="BN268">
        <f t="shared" si="24"/>
        <v>-999</v>
      </c>
      <c r="BO268" t="s">
        <v>3748</v>
      </c>
      <c r="BP268" t="s">
        <v>3748</v>
      </c>
      <c r="BQ268">
        <v>6.8020938540755427E-4</v>
      </c>
      <c r="BR268">
        <v>0</v>
      </c>
      <c r="BS268">
        <v>0</v>
      </c>
      <c r="BT268">
        <v>0.5</v>
      </c>
      <c r="BU268" t="s">
        <v>3748</v>
      </c>
      <c r="BY268">
        <f t="shared" si="25"/>
        <v>-999</v>
      </c>
      <c r="CA268">
        <f t="shared" si="26"/>
        <v>-999</v>
      </c>
    </row>
    <row r="269" spans="1:82" x14ac:dyDescent="0.3">
      <c r="A269">
        <v>1</v>
      </c>
      <c r="B269" t="s">
        <v>203</v>
      </c>
      <c r="C269" t="s">
        <v>245</v>
      </c>
      <c r="D269">
        <v>8093</v>
      </c>
      <c r="E269" s="2">
        <v>0</v>
      </c>
      <c r="F269" s="2" t="s">
        <v>1954</v>
      </c>
      <c r="G269" s="3">
        <v>-999</v>
      </c>
      <c r="H269" s="1">
        <v>0.37469478445969967</v>
      </c>
      <c r="I269" s="1">
        <f t="shared" si="27"/>
        <v>-999</v>
      </c>
      <c r="J269" s="1">
        <v>-999</v>
      </c>
      <c r="K269" s="1">
        <v>-999</v>
      </c>
      <c r="L269" s="2">
        <v>-999</v>
      </c>
      <c r="M269" s="2">
        <v>-999</v>
      </c>
      <c r="N269" s="7">
        <v>-999</v>
      </c>
      <c r="O269" s="2">
        <v>-999</v>
      </c>
      <c r="P269" s="3">
        <v>-999</v>
      </c>
      <c r="Q269" s="3">
        <v>-999</v>
      </c>
      <c r="R269" s="3">
        <v>-999</v>
      </c>
      <c r="S269" s="3">
        <v>-999</v>
      </c>
      <c r="T269" s="3">
        <v>-999</v>
      </c>
      <c r="V269">
        <v>8093</v>
      </c>
      <c r="W269" s="2">
        <v>-999</v>
      </c>
      <c r="X269" s="2">
        <v>1.005182327414098E-2</v>
      </c>
      <c r="Y269" s="2">
        <v>-999</v>
      </c>
      <c r="Z269" s="2">
        <v>-999</v>
      </c>
      <c r="AA269" s="2">
        <v>-999</v>
      </c>
      <c r="AB269" s="2">
        <v>-999</v>
      </c>
      <c r="AC269" s="2">
        <v>-999</v>
      </c>
      <c r="AD269" s="2">
        <v>-999</v>
      </c>
      <c r="AE269" s="2">
        <v>-999</v>
      </c>
      <c r="AF269" s="2">
        <v>-999</v>
      </c>
      <c r="AG269" s="2">
        <v>-999</v>
      </c>
      <c r="AH269" s="2">
        <v>-999</v>
      </c>
      <c r="AI269" s="2">
        <v>-999</v>
      </c>
      <c r="AJ269" s="2">
        <v>-999</v>
      </c>
      <c r="AK269" s="2">
        <v>-999</v>
      </c>
      <c r="AL269" s="2">
        <v>-999</v>
      </c>
      <c r="AM269" s="2">
        <v>-999</v>
      </c>
      <c r="AN269" s="2">
        <v>-999</v>
      </c>
      <c r="AO269" s="2">
        <v>-999</v>
      </c>
      <c r="AP269" s="2">
        <v>-999</v>
      </c>
      <c r="AQ269" s="2">
        <v>-999</v>
      </c>
      <c r="AR269" s="2">
        <v>-999</v>
      </c>
      <c r="AS269" s="2">
        <v>-999</v>
      </c>
      <c r="AT269" s="2">
        <v>-999</v>
      </c>
      <c r="AU269" s="2">
        <v>-999</v>
      </c>
      <c r="AV269" s="2">
        <v>-999</v>
      </c>
      <c r="AW269" s="2">
        <v>-999</v>
      </c>
      <c r="AX269" s="2">
        <v>-999</v>
      </c>
      <c r="AY269" s="2">
        <v>-999</v>
      </c>
      <c r="AZ269" s="2">
        <v>-999</v>
      </c>
      <c r="BA269" s="2">
        <v>-999</v>
      </c>
      <c r="BB269" s="2">
        <v>-999</v>
      </c>
      <c r="BC269" s="2">
        <v>-999</v>
      </c>
      <c r="BD269" s="2">
        <v>-999</v>
      </c>
      <c r="BE269" s="2">
        <v>-999</v>
      </c>
      <c r="BF269" s="2">
        <v>-999</v>
      </c>
      <c r="BG269" s="2">
        <v>-999</v>
      </c>
      <c r="BH269" s="2">
        <v>-999</v>
      </c>
      <c r="BI269">
        <v>0</v>
      </c>
      <c r="BJ269">
        <v>0.37469478445969967</v>
      </c>
      <c r="BK269">
        <v>0.37469478445969967</v>
      </c>
      <c r="BL269">
        <v>-999</v>
      </c>
      <c r="BM269">
        <v>15.493146838115763</v>
      </c>
      <c r="BN269">
        <f t="shared" si="24"/>
        <v>-999</v>
      </c>
      <c r="BO269" t="s">
        <v>3748</v>
      </c>
      <c r="BP269" t="s">
        <v>3748</v>
      </c>
      <c r="BQ269">
        <v>1.8490641590005903E-4</v>
      </c>
      <c r="BR269">
        <v>2.976190476190476E-2</v>
      </c>
      <c r="BS269">
        <v>0</v>
      </c>
      <c r="BT269">
        <v>0.44444444444444442</v>
      </c>
      <c r="BU269" t="s">
        <v>3748</v>
      </c>
      <c r="BY269">
        <f t="shared" si="25"/>
        <v>-999</v>
      </c>
      <c r="CA269">
        <f t="shared" si="26"/>
        <v>-999</v>
      </c>
    </row>
    <row r="270" spans="1:82" x14ac:dyDescent="0.3">
      <c r="A270">
        <v>1</v>
      </c>
      <c r="B270" t="s">
        <v>203</v>
      </c>
      <c r="C270" s="17" t="s">
        <v>127</v>
      </c>
      <c r="D270" s="17">
        <v>8095</v>
      </c>
      <c r="E270" s="18">
        <v>0</v>
      </c>
      <c r="F270" s="2" t="s">
        <v>1954</v>
      </c>
      <c r="G270" s="3">
        <v>-999</v>
      </c>
      <c r="H270" s="20">
        <v>0.37524066815785884</v>
      </c>
      <c r="I270" s="1">
        <f t="shared" si="27"/>
        <v>-999</v>
      </c>
      <c r="J270" s="1">
        <v>-999</v>
      </c>
      <c r="K270" s="1">
        <v>-999</v>
      </c>
      <c r="L270" s="2">
        <v>-999</v>
      </c>
      <c r="M270" s="2">
        <v>-999</v>
      </c>
      <c r="N270" s="7">
        <v>-999</v>
      </c>
      <c r="O270" s="2">
        <v>-999</v>
      </c>
      <c r="P270" s="3">
        <v>-999</v>
      </c>
      <c r="Q270" s="3">
        <v>-999</v>
      </c>
      <c r="R270" s="3">
        <v>-999</v>
      </c>
      <c r="S270" s="3">
        <v>-999</v>
      </c>
      <c r="T270" s="3">
        <v>-999</v>
      </c>
      <c r="V270">
        <v>8095</v>
      </c>
      <c r="W270" s="2">
        <v>-999</v>
      </c>
      <c r="X270" s="2">
        <v>1.0066467530452268E-2</v>
      </c>
      <c r="Y270" s="2">
        <v>-999</v>
      </c>
      <c r="Z270" s="2">
        <v>-999</v>
      </c>
      <c r="AA270" s="2">
        <v>-999</v>
      </c>
      <c r="AB270" s="2">
        <v>-999</v>
      </c>
      <c r="AC270" s="2">
        <v>-999</v>
      </c>
      <c r="AD270" s="2">
        <v>-999</v>
      </c>
      <c r="AE270" s="2">
        <v>-999</v>
      </c>
      <c r="AF270" s="2">
        <v>-999</v>
      </c>
      <c r="AG270" s="2">
        <v>-999</v>
      </c>
      <c r="AH270" s="2">
        <v>-999</v>
      </c>
      <c r="AI270" s="2">
        <v>-999</v>
      </c>
      <c r="AJ270" s="2">
        <v>-999</v>
      </c>
      <c r="AK270" s="2">
        <v>-999</v>
      </c>
      <c r="AL270" s="2">
        <v>-999</v>
      </c>
      <c r="AM270" s="2">
        <v>-999</v>
      </c>
      <c r="AN270" s="2">
        <v>-999</v>
      </c>
      <c r="AO270" s="2">
        <v>-999</v>
      </c>
      <c r="AP270" s="2">
        <v>-999</v>
      </c>
      <c r="AQ270" s="2">
        <v>-999</v>
      </c>
      <c r="AR270" s="2">
        <v>-999</v>
      </c>
      <c r="AS270" s="2">
        <v>-999</v>
      </c>
      <c r="AT270" s="2">
        <v>-999</v>
      </c>
      <c r="AU270" s="2">
        <v>-999</v>
      </c>
      <c r="AV270" s="2">
        <v>-999</v>
      </c>
      <c r="AW270" s="2">
        <v>-999</v>
      </c>
      <c r="AX270" s="2">
        <v>-999</v>
      </c>
      <c r="AY270" s="2">
        <v>-999</v>
      </c>
      <c r="AZ270" s="2">
        <v>-999</v>
      </c>
      <c r="BA270" s="2">
        <v>-999</v>
      </c>
      <c r="BB270" s="2">
        <v>-999</v>
      </c>
      <c r="BC270" s="2">
        <v>-999</v>
      </c>
      <c r="BD270" s="2">
        <v>-999</v>
      </c>
      <c r="BE270" s="2">
        <v>-999</v>
      </c>
      <c r="BF270" s="2">
        <v>-999</v>
      </c>
      <c r="BG270" s="2">
        <v>-999</v>
      </c>
      <c r="BH270" s="2">
        <v>-999</v>
      </c>
      <c r="BI270">
        <v>0</v>
      </c>
      <c r="BJ270">
        <v>0.37524066815785884</v>
      </c>
      <c r="BK270">
        <v>0.37524066815785884</v>
      </c>
      <c r="BL270">
        <v>-999</v>
      </c>
      <c r="BM270">
        <v>12.999808322839405</v>
      </c>
      <c r="BN270">
        <f t="shared" si="24"/>
        <v>-999</v>
      </c>
      <c r="BO270" t="s">
        <v>3748</v>
      </c>
      <c r="BP270" t="s">
        <v>3748</v>
      </c>
      <c r="BQ270">
        <v>1.0979409149241828E-3</v>
      </c>
      <c r="BR270">
        <v>8.3333333333333343E-2</v>
      </c>
      <c r="BS270">
        <v>0</v>
      </c>
      <c r="BT270">
        <v>5.5555555555555552E-2</v>
      </c>
      <c r="BU270" t="s">
        <v>3748</v>
      </c>
      <c r="BY270">
        <f t="shared" si="25"/>
        <v>-999</v>
      </c>
      <c r="CA270">
        <f t="shared" si="26"/>
        <v>-999</v>
      </c>
    </row>
    <row r="271" spans="1:82" x14ac:dyDescent="0.3">
      <c r="A271">
        <v>0</v>
      </c>
      <c r="B271" t="s">
        <v>203</v>
      </c>
      <c r="C271" t="s">
        <v>246</v>
      </c>
      <c r="D271">
        <v>8097</v>
      </c>
      <c r="E271" s="2">
        <f>BO271</f>
        <v>0.39075550049965746</v>
      </c>
      <c r="F271" s="2" t="s">
        <v>1935</v>
      </c>
      <c r="G271" s="3">
        <v>4453</v>
      </c>
      <c r="H271" s="1">
        <v>0.37511869021339739</v>
      </c>
      <c r="I271" s="1">
        <f t="shared" si="27"/>
        <v>-0.26038453117351779</v>
      </c>
      <c r="J271" s="1">
        <v>2.7595288360999999</v>
      </c>
      <c r="K271" s="1">
        <v>1.5987040850400001</v>
      </c>
      <c r="L271" s="2">
        <v>0.16136751313000008</v>
      </c>
      <c r="M271" s="2">
        <v>3.15804267456741E-3</v>
      </c>
      <c r="N271" s="7">
        <v>0</v>
      </c>
      <c r="O271" s="2">
        <v>1.6107920510796982E-3</v>
      </c>
      <c r="P271" s="3">
        <v>20671.348739782996</v>
      </c>
      <c r="Q271" s="3">
        <v>391.86855907484596</v>
      </c>
      <c r="R271" s="3">
        <v>10420.537915718738</v>
      </c>
      <c r="S271" s="3">
        <v>10.75834143585781</v>
      </c>
      <c r="T271" s="3">
        <v>2903.2809793794477</v>
      </c>
      <c r="V271">
        <v>8097</v>
      </c>
      <c r="W271" s="2">
        <v>0.31543344627841224</v>
      </c>
      <c r="X271" s="2">
        <v>1.0063195265152827E-2</v>
      </c>
      <c r="Y271" s="2">
        <v>7.065677585618697E-3</v>
      </c>
      <c r="Z271" s="2">
        <v>0.78694964276123458</v>
      </c>
      <c r="AA271" s="2">
        <v>4.6080015903242491E-3</v>
      </c>
      <c r="AB271" s="2">
        <v>0.3983157580215495</v>
      </c>
      <c r="AC271" s="2">
        <v>3.15804267456741E-3</v>
      </c>
      <c r="AD271" s="2">
        <v>0</v>
      </c>
      <c r="AE271" s="2">
        <v>1.6107920510796982E-3</v>
      </c>
      <c r="AF271">
        <v>26162.837410538235</v>
      </c>
      <c r="AG271">
        <v>23.217853920137397</v>
      </c>
      <c r="AH271">
        <v>4363.7238011507034</v>
      </c>
      <c r="AI271">
        <v>2358.0762879951199</v>
      </c>
      <c r="AJ271">
        <v>0.13294799934445978</v>
      </c>
      <c r="AK271">
        <v>36583.375326256973</v>
      </c>
      <c r="AL271">
        <v>33.976195355995209</v>
      </c>
      <c r="AM271">
        <v>6385.7207844223058</v>
      </c>
      <c r="AN271">
        <v>3239.360284102966</v>
      </c>
      <c r="AO271">
        <v>0.19344786864409402</v>
      </c>
      <c r="AP271">
        <v>10420.537915718738</v>
      </c>
      <c r="AQ271">
        <v>10.758341435857812</v>
      </c>
      <c r="AR271">
        <v>2021.9969832716024</v>
      </c>
      <c r="AS271">
        <v>881.28399610784618</v>
      </c>
      <c r="AT271">
        <v>6.0499869299634246E-2</v>
      </c>
      <c r="AU271" s="3">
        <v>3884973.2821548162</v>
      </c>
      <c r="AV271" s="3">
        <v>73647.776992526546</v>
      </c>
      <c r="AW271">
        <v>32182.664374148004</v>
      </c>
      <c r="AX271">
        <v>6048409.9424773762</v>
      </c>
      <c r="AY271">
        <v>610.08957249197601</v>
      </c>
      <c r="AZ271">
        <v>114660.23425414196</v>
      </c>
      <c r="BA271">
        <v>52854.013113930996</v>
      </c>
      <c r="BB271">
        <v>9933383.2246321905</v>
      </c>
      <c r="BC271">
        <v>1001.958131566822</v>
      </c>
      <c r="BD271">
        <v>188308.01124666852</v>
      </c>
      <c r="BE271">
        <v>20671.348739782996</v>
      </c>
      <c r="BF271">
        <v>3884973.2821548162</v>
      </c>
      <c r="BG271">
        <v>391.86855907484596</v>
      </c>
      <c r="BH271">
        <v>73647.776992526546</v>
      </c>
      <c r="BI271">
        <v>0.57082810243841831</v>
      </c>
      <c r="BJ271">
        <v>0.94594679265181569</v>
      </c>
      <c r="BK271">
        <v>0.37511869021339739</v>
      </c>
      <c r="BL271">
        <v>29.086145473967306</v>
      </c>
      <c r="BM271">
        <v>28.825760942793789</v>
      </c>
      <c r="BN271">
        <f t="shared" si="24"/>
        <v>-0.26038453117351779</v>
      </c>
      <c r="BO271">
        <v>0.39075550049965746</v>
      </c>
      <c r="BP271">
        <v>2.7011037889177769E-3</v>
      </c>
      <c r="BQ271">
        <v>3.3973463999318583E-5</v>
      </c>
      <c r="BR271">
        <v>1.1904761904761904E-2</v>
      </c>
      <c r="BS271">
        <v>0</v>
      </c>
      <c r="BT271">
        <v>0.55555555555555558</v>
      </c>
      <c r="BU271">
        <v>7.4568410408034375E-3</v>
      </c>
      <c r="BV271">
        <v>0.78694964276123458</v>
      </c>
      <c r="BW271">
        <v>4.7800846372658187E-3</v>
      </c>
      <c r="BX271">
        <v>0.3983157580215495</v>
      </c>
      <c r="BY271">
        <f t="shared" si="25"/>
        <v>9.4941560438202136E-2</v>
      </c>
      <c r="BZ271">
        <v>0</v>
      </c>
      <c r="CA271">
        <f t="shared" si="26"/>
        <v>1.6347956261131238E-2</v>
      </c>
      <c r="CC271">
        <v>9.4941560438202136E-2</v>
      </c>
      <c r="CD271">
        <v>1.6347956261131238E-2</v>
      </c>
    </row>
    <row r="272" spans="1:82" x14ac:dyDescent="0.3">
      <c r="A272">
        <v>0</v>
      </c>
      <c r="B272" t="s">
        <v>203</v>
      </c>
      <c r="C272" t="s">
        <v>247</v>
      </c>
      <c r="D272">
        <v>8099</v>
      </c>
      <c r="E272" s="2">
        <f>BO272</f>
        <v>0.37734531156220613</v>
      </c>
      <c r="F272" s="2" t="s">
        <v>1935</v>
      </c>
      <c r="G272" s="3">
        <v>419</v>
      </c>
      <c r="H272" s="1">
        <v>0.37446515718335344</v>
      </c>
      <c r="I272" s="1">
        <f t="shared" si="27"/>
        <v>-1.4130673960046405</v>
      </c>
      <c r="J272" s="1">
        <v>2.3248790635300001</v>
      </c>
      <c r="K272" s="1">
        <v>83.441484462700004</v>
      </c>
      <c r="L272" s="2">
        <v>6.514954546699997E-2</v>
      </c>
      <c r="M272" s="2">
        <v>4.3986620261191809E-5</v>
      </c>
      <c r="N272" s="7">
        <v>0</v>
      </c>
      <c r="O272" s="2">
        <v>2.7149040834812583E-2</v>
      </c>
      <c r="P272" s="3">
        <v>17320.409692403002</v>
      </c>
      <c r="Q272" s="3">
        <v>328.34451559928601</v>
      </c>
      <c r="R272" s="3">
        <v>24338.255616396655</v>
      </c>
      <c r="S272" s="3">
        <v>21.254896213347479</v>
      </c>
      <c r="T272" s="3">
        <v>4458.6594236960655</v>
      </c>
      <c r="V272">
        <v>8099</v>
      </c>
      <c r="W272" s="2">
        <v>0.2877648575202682</v>
      </c>
      <c r="X272" s="2">
        <v>1.004566313288339E-2</v>
      </c>
      <c r="Y272" s="2">
        <v>3.8344361632854214E-2</v>
      </c>
      <c r="Z272" s="2">
        <v>0.66299823526892376</v>
      </c>
      <c r="AA272" s="2">
        <v>0.24050635555454744</v>
      </c>
      <c r="AB272" s="2">
        <v>0.16081359924374442</v>
      </c>
      <c r="AC272" s="2">
        <v>4.3986620261191809E-5</v>
      </c>
      <c r="AD272" s="2">
        <v>0</v>
      </c>
      <c r="AE272" s="2">
        <v>2.7149040834812583E-2</v>
      </c>
      <c r="AF272">
        <v>27883.417939914627</v>
      </c>
      <c r="AG272">
        <v>23.35496242187957</v>
      </c>
      <c r="AH272">
        <v>4389.492919797518</v>
      </c>
      <c r="AI272">
        <v>537.60648789716549</v>
      </c>
      <c r="AJ272">
        <v>0.13474830886768396</v>
      </c>
      <c r="AK272">
        <v>52221.673556311282</v>
      </c>
      <c r="AL272">
        <v>44.609858635227049</v>
      </c>
      <c r="AM272">
        <v>8384.2848939483938</v>
      </c>
      <c r="AN272">
        <v>1001.473937442355</v>
      </c>
      <c r="AO272">
        <v>0.25670730122996532</v>
      </c>
      <c r="AP272">
        <v>24338.255616396655</v>
      </c>
      <c r="AQ272">
        <v>21.254896213347479</v>
      </c>
      <c r="AR272">
        <v>3994.7919741508758</v>
      </c>
      <c r="AS272">
        <v>463.86744954518952</v>
      </c>
      <c r="AT272">
        <v>0.12195899236228136</v>
      </c>
      <c r="AU272" s="3">
        <v>3255197.7975902203</v>
      </c>
      <c r="AV272" s="3">
        <v>61709.068261729815</v>
      </c>
      <c r="AW272">
        <v>16259.853949989001</v>
      </c>
      <c r="AX272">
        <v>3055876.951360933</v>
      </c>
      <c r="AY272">
        <v>308.239467988218</v>
      </c>
      <c r="AZ272">
        <v>57930.525613705686</v>
      </c>
      <c r="BA272">
        <v>33580.263642392005</v>
      </c>
      <c r="BB272">
        <v>6311074.7489511529</v>
      </c>
      <c r="BC272">
        <v>636.58398358750401</v>
      </c>
      <c r="BD272">
        <v>119639.5938754355</v>
      </c>
      <c r="BE272">
        <v>17320.409692403002</v>
      </c>
      <c r="BF272">
        <v>3255197.7975902203</v>
      </c>
      <c r="BG272">
        <v>328.34451559928601</v>
      </c>
      <c r="BH272">
        <v>61709.068261729815</v>
      </c>
      <c r="BI272">
        <v>0.2979946593000285</v>
      </c>
      <c r="BJ272">
        <v>0.67245981648338193</v>
      </c>
      <c r="BK272">
        <v>0.37446515718335344</v>
      </c>
      <c r="BL272">
        <v>16.660877779560984</v>
      </c>
      <c r="BM272">
        <v>15.247810383556343</v>
      </c>
      <c r="BN272">
        <f t="shared" si="24"/>
        <v>-1.4130673960046405</v>
      </c>
      <c r="BO272">
        <v>0.37734531156220613</v>
      </c>
      <c r="BP272">
        <v>1.3616900538892553E-3</v>
      </c>
      <c r="BQ272">
        <v>4.6163572244948747E-3</v>
      </c>
      <c r="BR272">
        <v>0.17421602787456444</v>
      </c>
      <c r="BS272">
        <v>3.4482758620689655E-2</v>
      </c>
      <c r="BT272">
        <v>5.5555555555555552E-2</v>
      </c>
      <c r="BU272">
        <v>4.0467146433237532E-2</v>
      </c>
      <c r="BV272">
        <v>0.66299823526892376</v>
      </c>
      <c r="BW272">
        <v>0.24948792069973802</v>
      </c>
      <c r="BX272">
        <v>0.16081359924374442</v>
      </c>
      <c r="BY272">
        <f t="shared" si="25"/>
        <v>0.47644469482271845</v>
      </c>
      <c r="BZ272">
        <v>0</v>
      </c>
      <c r="CA272">
        <f t="shared" si="26"/>
        <v>6.4612560014887252E-3</v>
      </c>
      <c r="CC272">
        <v>0.47644469482271845</v>
      </c>
      <c r="CD272">
        <v>6.4612560014887252E-3</v>
      </c>
    </row>
    <row r="273" spans="1:82" x14ac:dyDescent="0.3">
      <c r="A273">
        <v>0</v>
      </c>
      <c r="B273" t="s">
        <v>203</v>
      </c>
      <c r="C273" t="s">
        <v>248</v>
      </c>
      <c r="D273">
        <v>8101</v>
      </c>
      <c r="E273" s="2">
        <f>BO273</f>
        <v>0.38269550305922823</v>
      </c>
      <c r="F273" s="2" t="s">
        <v>1935</v>
      </c>
      <c r="G273" s="3">
        <v>25879</v>
      </c>
      <c r="H273" s="1">
        <v>9.4415975069064704</v>
      </c>
      <c r="I273" s="1">
        <f t="shared" si="27"/>
        <v>-2.8261121716426842</v>
      </c>
      <c r="J273" s="1">
        <v>2.2948758160899998</v>
      </c>
      <c r="K273" s="1">
        <v>57.5837130122</v>
      </c>
      <c r="L273" s="2">
        <v>5.0309573787999995E-2</v>
      </c>
      <c r="M273" s="2">
        <v>8.8921962931371099E-3</v>
      </c>
      <c r="N273" s="7">
        <v>0</v>
      </c>
      <c r="O273" s="2">
        <v>4.3361045410493706E-3</v>
      </c>
      <c r="P273" s="3">
        <v>492851.86883090995</v>
      </c>
      <c r="Q273" s="3">
        <v>9343.0358177074195</v>
      </c>
      <c r="R273" s="3">
        <v>756742.18326659873</v>
      </c>
      <c r="S273" s="3">
        <v>582.8844664431457</v>
      </c>
      <c r="T273" s="3">
        <v>99416.010815916263</v>
      </c>
      <c r="V273">
        <v>8101</v>
      </c>
      <c r="W273" s="2">
        <v>0.33293710246998776</v>
      </c>
      <c r="X273" s="2">
        <v>0.25328687107786918</v>
      </c>
      <c r="Y273" s="2">
        <v>7.6688109449609132E-2</v>
      </c>
      <c r="Z273" s="2">
        <v>0.65444204823231567</v>
      </c>
      <c r="AA273" s="2">
        <v>0.16597558211052779</v>
      </c>
      <c r="AB273" s="2">
        <v>0.12418296366112118</v>
      </c>
      <c r="AC273" s="2">
        <v>8.8921962931371099E-3</v>
      </c>
      <c r="AD273" s="2">
        <v>0</v>
      </c>
      <c r="AE273" s="2">
        <v>4.3361045410493706E-3</v>
      </c>
      <c r="AF273">
        <v>318888.26261491119</v>
      </c>
      <c r="AG273">
        <v>162.15273848846147</v>
      </c>
      <c r="AH273">
        <v>30476.10544875362</v>
      </c>
      <c r="AI273">
        <v>-4863.4636321044782</v>
      </c>
      <c r="AJ273">
        <v>1.0167752450028236</v>
      </c>
      <c r="AK273">
        <v>1075630.4458815099</v>
      </c>
      <c r="AL273">
        <v>745.03720493160722</v>
      </c>
      <c r="AM273">
        <v>140027.43729398091</v>
      </c>
      <c r="AN273">
        <v>-14998.784661415511</v>
      </c>
      <c r="AO273">
        <v>4.4192117572271412</v>
      </c>
      <c r="AP273">
        <v>756742.18326659873</v>
      </c>
      <c r="AQ273">
        <v>582.88446644314581</v>
      </c>
      <c r="AR273">
        <v>109551.33184522729</v>
      </c>
      <c r="AS273">
        <v>-10135.321029311033</v>
      </c>
      <c r="AT273">
        <v>3.4024365122243179</v>
      </c>
      <c r="AU273" s="3">
        <v>92626580.228081211</v>
      </c>
      <c r="AV273" s="3">
        <v>1755930.1515799323</v>
      </c>
      <c r="AW273">
        <v>219684.61792938004</v>
      </c>
      <c r="AX273">
        <v>41287527.093647681</v>
      </c>
      <c r="AY273">
        <v>4164.58044235956</v>
      </c>
      <c r="AZ273">
        <v>782691.24833705567</v>
      </c>
      <c r="BA273">
        <v>712536.48676028999</v>
      </c>
      <c r="BB273">
        <v>133914107.3217289</v>
      </c>
      <c r="BC273">
        <v>13507.61626006698</v>
      </c>
      <c r="BD273">
        <v>2538621.3999169883</v>
      </c>
      <c r="BE273">
        <v>492851.86883090995</v>
      </c>
      <c r="BF273">
        <v>92626580.228081211</v>
      </c>
      <c r="BG273">
        <v>9343.0358177074195</v>
      </c>
      <c r="BH273">
        <v>1755930.1515799323</v>
      </c>
      <c r="BI273">
        <v>3.1306660027300435</v>
      </c>
      <c r="BJ273">
        <v>12.572263509636514</v>
      </c>
      <c r="BK273">
        <v>9.4415975069064704</v>
      </c>
      <c r="BL273">
        <v>14.693619742732208</v>
      </c>
      <c r="BM273">
        <v>11.867507571089524</v>
      </c>
      <c r="BN273">
        <f t="shared" si="24"/>
        <v>-2.8261121716426842</v>
      </c>
      <c r="BO273">
        <v>0.38269550305922823</v>
      </c>
      <c r="BP273">
        <v>1.4508446825587171E-2</v>
      </c>
      <c r="BQ273">
        <v>2.8236647456823011E-3</v>
      </c>
      <c r="BR273">
        <v>5.3571428571428568E-2</v>
      </c>
      <c r="BS273">
        <v>0</v>
      </c>
      <c r="BT273">
        <v>0.66666666666666663</v>
      </c>
      <c r="BU273">
        <v>8.0933645068861138E-2</v>
      </c>
      <c r="BV273">
        <v>0.65444204823231567</v>
      </c>
      <c r="BW273">
        <v>0.17217384036361805</v>
      </c>
      <c r="BX273">
        <v>0.12418296366112118</v>
      </c>
      <c r="BY273">
        <f t="shared" si="25"/>
        <v>0.13546449871117991</v>
      </c>
      <c r="BZ273">
        <v>0</v>
      </c>
      <c r="CA273">
        <f t="shared" si="26"/>
        <v>1.7354099019167E-3</v>
      </c>
      <c r="CC273">
        <v>0.13546449871117991</v>
      </c>
      <c r="CD273">
        <v>1.7354099019167E-3</v>
      </c>
    </row>
    <row r="274" spans="1:82" x14ac:dyDescent="0.3">
      <c r="A274">
        <v>1</v>
      </c>
      <c r="B274" t="s">
        <v>203</v>
      </c>
      <c r="C274" s="17" t="s">
        <v>249</v>
      </c>
      <c r="D274" s="17">
        <v>8103</v>
      </c>
      <c r="E274" s="2">
        <v>0</v>
      </c>
      <c r="F274" s="2" t="s">
        <v>1954</v>
      </c>
      <c r="G274" s="19">
        <v>-999</v>
      </c>
      <c r="H274" s="20">
        <v>0.37537591842323637</v>
      </c>
      <c r="I274" s="1">
        <f t="shared" si="27"/>
        <v>-999</v>
      </c>
      <c r="J274" s="1">
        <v>-999</v>
      </c>
      <c r="K274" s="1">
        <v>-999</v>
      </c>
      <c r="L274" s="2">
        <v>-999</v>
      </c>
      <c r="M274" s="2">
        <v>-999</v>
      </c>
      <c r="N274" s="7">
        <v>-999</v>
      </c>
      <c r="O274" s="2">
        <v>-999</v>
      </c>
      <c r="P274" s="3">
        <v>-999</v>
      </c>
      <c r="Q274" s="3">
        <v>-999</v>
      </c>
      <c r="R274" s="3">
        <v>-999</v>
      </c>
      <c r="S274" s="3">
        <v>-999</v>
      </c>
      <c r="T274" s="3">
        <v>-999</v>
      </c>
      <c r="V274">
        <v>8103</v>
      </c>
      <c r="W274" s="2">
        <v>-999</v>
      </c>
      <c r="X274" s="2">
        <v>1.0070095848277177E-2</v>
      </c>
      <c r="Y274" s="2">
        <v>-999</v>
      </c>
      <c r="Z274" s="2">
        <v>-999</v>
      </c>
      <c r="AA274" s="2">
        <v>-999</v>
      </c>
      <c r="AB274" s="2">
        <v>-999</v>
      </c>
      <c r="AC274" s="2">
        <v>-999</v>
      </c>
      <c r="AD274" s="2">
        <v>-999</v>
      </c>
      <c r="AE274" s="2">
        <v>-999</v>
      </c>
      <c r="AF274" s="2">
        <v>-999</v>
      </c>
      <c r="AG274" s="2">
        <v>-999</v>
      </c>
      <c r="AH274" s="2">
        <v>-999</v>
      </c>
      <c r="AI274" s="2">
        <v>-999</v>
      </c>
      <c r="AJ274" s="2">
        <v>-999</v>
      </c>
      <c r="AK274" s="2">
        <v>-999</v>
      </c>
      <c r="AL274" s="2">
        <v>-999</v>
      </c>
      <c r="AM274" s="2">
        <v>-999</v>
      </c>
      <c r="AN274" s="2">
        <v>-999</v>
      </c>
      <c r="AO274" s="2">
        <v>-999</v>
      </c>
      <c r="AP274" s="2">
        <v>-999</v>
      </c>
      <c r="AQ274" s="2">
        <v>-999</v>
      </c>
      <c r="AR274" s="2">
        <v>-999</v>
      </c>
      <c r="AS274" s="2">
        <v>-999</v>
      </c>
      <c r="AT274" s="2">
        <v>-999</v>
      </c>
      <c r="AU274" s="2">
        <v>-999</v>
      </c>
      <c r="AV274" s="2">
        <v>-999</v>
      </c>
      <c r="AW274" s="2">
        <v>-999</v>
      </c>
      <c r="AX274" s="2">
        <v>-999</v>
      </c>
      <c r="AY274" s="2">
        <v>-999</v>
      </c>
      <c r="AZ274" s="2">
        <v>-999</v>
      </c>
      <c r="BA274" s="2">
        <v>-999</v>
      </c>
      <c r="BB274" s="2">
        <v>-999</v>
      </c>
      <c r="BC274" s="2">
        <v>-999</v>
      </c>
      <c r="BD274" s="2">
        <v>-999</v>
      </c>
      <c r="BE274" s="2">
        <v>-999</v>
      </c>
      <c r="BF274" s="2">
        <v>-999</v>
      </c>
      <c r="BG274" s="2">
        <v>-999</v>
      </c>
      <c r="BH274" s="2">
        <v>-999</v>
      </c>
      <c r="BI274">
        <v>0</v>
      </c>
      <c r="BJ274">
        <v>0.37537591842323637</v>
      </c>
      <c r="BK274">
        <v>0.37537591842323637</v>
      </c>
      <c r="BL274">
        <v>-999</v>
      </c>
      <c r="BM274">
        <v>19.678789011420474</v>
      </c>
      <c r="BN274">
        <f t="shared" si="24"/>
        <v>-999</v>
      </c>
      <c r="BO274" t="s">
        <v>3748</v>
      </c>
      <c r="BP274" t="s">
        <v>3748</v>
      </c>
      <c r="BQ274">
        <v>3.6740477459254239E-6</v>
      </c>
      <c r="BR274">
        <v>5.9523809523809521E-3</v>
      </c>
      <c r="BS274">
        <v>0</v>
      </c>
      <c r="BT274">
        <v>0.3888888888888889</v>
      </c>
      <c r="BU274" t="s">
        <v>3748</v>
      </c>
      <c r="BY274">
        <f t="shared" si="25"/>
        <v>-999</v>
      </c>
      <c r="CA274">
        <f t="shared" si="26"/>
        <v>-999</v>
      </c>
    </row>
    <row r="275" spans="1:82" x14ac:dyDescent="0.3">
      <c r="A275">
        <v>0</v>
      </c>
      <c r="B275" t="s">
        <v>203</v>
      </c>
      <c r="C275" t="s">
        <v>250</v>
      </c>
      <c r="D275">
        <v>8105</v>
      </c>
      <c r="E275" s="2">
        <f>BO275</f>
        <v>0.31158193387449917</v>
      </c>
      <c r="F275" s="2" t="s">
        <v>1933</v>
      </c>
      <c r="G275" s="3">
        <v>931</v>
      </c>
      <c r="H275" s="1">
        <v>0.3755016490005938</v>
      </c>
      <c r="I275" s="1">
        <f t="shared" si="27"/>
        <v>-1.0688198130852893</v>
      </c>
      <c r="J275" s="1">
        <v>2.4046065170199999</v>
      </c>
      <c r="K275" s="1">
        <v>10.2224044878</v>
      </c>
      <c r="L275" s="2">
        <v>4.7413717490000007E-2</v>
      </c>
      <c r="M275" s="2">
        <v>2.7196552012285009E-2</v>
      </c>
      <c r="N275" s="7">
        <v>0</v>
      </c>
      <c r="O275" s="2">
        <v>9.0966831361826166E-4</v>
      </c>
      <c r="P275" s="3">
        <v>8709.8944390810029</v>
      </c>
      <c r="Q275" s="3">
        <v>165.11422774112199</v>
      </c>
      <c r="R275" s="3">
        <v>1994.1853385208956</v>
      </c>
      <c r="S275" s="3">
        <v>3.8107837120883628</v>
      </c>
      <c r="T275" s="3">
        <v>899.52098302149761</v>
      </c>
      <c r="V275">
        <v>8105</v>
      </c>
      <c r="W275" s="2">
        <v>0.22326152593408435</v>
      </c>
      <c r="X275" s="2">
        <v>1.007346878432051E-2</v>
      </c>
      <c r="Y275" s="2">
        <v>2.9003013974548877E-2</v>
      </c>
      <c r="Z275" s="2">
        <v>0.68573454090974106</v>
      </c>
      <c r="AA275" s="2">
        <v>2.9464399683160603E-2</v>
      </c>
      <c r="AB275" s="2">
        <v>0.11703490037325175</v>
      </c>
      <c r="AC275" s="2">
        <v>2.7196552012285009E-2</v>
      </c>
      <c r="AD275" s="2">
        <v>0</v>
      </c>
      <c r="AE275" s="2">
        <v>9.0966831361826166E-4</v>
      </c>
      <c r="AF275">
        <v>1082.3601029083197</v>
      </c>
      <c r="AG275">
        <v>2.1288293618225387</v>
      </c>
      <c r="AH275">
        <v>400.10689130558973</v>
      </c>
      <c r="AI275">
        <v>95.131392150410122</v>
      </c>
      <c r="AJ275">
        <v>1.1336496685465828E-2</v>
      </c>
      <c r="AK275">
        <v>3076.5454414292153</v>
      </c>
      <c r="AL275">
        <v>5.939613073910901</v>
      </c>
      <c r="AM275">
        <v>1116.331898262607</v>
      </c>
      <c r="AN275">
        <v>278.42736821489052</v>
      </c>
      <c r="AO275">
        <v>3.16665158680422E-2</v>
      </c>
      <c r="AP275">
        <v>1994.1853385208956</v>
      </c>
      <c r="AQ275">
        <v>3.8107837120883623</v>
      </c>
      <c r="AR275">
        <v>716.22500695701729</v>
      </c>
      <c r="AS275">
        <v>183.29597606448039</v>
      </c>
      <c r="AT275">
        <v>2.0330019182576372E-2</v>
      </c>
      <c r="AU275" s="3">
        <v>1636937.5608808836</v>
      </c>
      <c r="AV275" s="3">
        <v>31031.567961666467</v>
      </c>
      <c r="AW275">
        <v>6124.8261699799996</v>
      </c>
      <c r="AX275">
        <v>1151099.8303860412</v>
      </c>
      <c r="AY275">
        <v>116.10886333676001</v>
      </c>
      <c r="AZ275">
        <v>21821.499775510674</v>
      </c>
      <c r="BA275">
        <v>14834.720609061002</v>
      </c>
      <c r="BB275">
        <v>2788037.3912669248</v>
      </c>
      <c r="BC275">
        <v>281.22309107788203</v>
      </c>
      <c r="BD275">
        <v>52853.067737177145</v>
      </c>
      <c r="BE275">
        <v>8709.8944390810029</v>
      </c>
      <c r="BF275">
        <v>1636937.5608808836</v>
      </c>
      <c r="BG275">
        <v>165.11422774112199</v>
      </c>
      <c r="BH275">
        <v>31031.567961666467</v>
      </c>
      <c r="BI275">
        <v>0.23252784620939618</v>
      </c>
      <c r="BJ275">
        <v>0.60802949520998995</v>
      </c>
      <c r="BK275">
        <v>0.3755016490005938</v>
      </c>
      <c r="BL275">
        <v>14.495701920061467</v>
      </c>
      <c r="BM275">
        <v>13.426882106976178</v>
      </c>
      <c r="BN275">
        <f t="shared" si="24"/>
        <v>-1.0688198130852893</v>
      </c>
      <c r="BO275">
        <v>0.31158193387449917</v>
      </c>
      <c r="BP275">
        <v>8.7736047127646001E-4</v>
      </c>
      <c r="BQ275">
        <v>2.0467551663933413E-3</v>
      </c>
      <c r="BR275">
        <v>0</v>
      </c>
      <c r="BS275">
        <v>0</v>
      </c>
      <c r="BT275">
        <v>0.5</v>
      </c>
      <c r="BU275">
        <v>3.060865179478384E-2</v>
      </c>
      <c r="BV275">
        <v>0.68573454090974106</v>
      </c>
      <c r="BW275">
        <v>3.0564729961784859E-2</v>
      </c>
      <c r="BX275">
        <v>0.11703490037325175</v>
      </c>
      <c r="BY275">
        <f t="shared" si="25"/>
        <v>0.11457669207567869</v>
      </c>
      <c r="BZ275">
        <v>0</v>
      </c>
      <c r="CA275">
        <f t="shared" si="26"/>
        <v>4.2965913770230506E-3</v>
      </c>
      <c r="CC275">
        <v>0.11457669207567869</v>
      </c>
      <c r="CD275">
        <v>4.2965913770230506E-3</v>
      </c>
    </row>
    <row r="276" spans="1:82" x14ac:dyDescent="0.3">
      <c r="A276">
        <v>0</v>
      </c>
      <c r="B276" t="s">
        <v>203</v>
      </c>
      <c r="C276" t="s">
        <v>251</v>
      </c>
      <c r="D276">
        <v>8107</v>
      </c>
      <c r="E276" s="2">
        <f>BO276</f>
        <v>0.44156197688112153</v>
      </c>
      <c r="F276" s="2" t="s">
        <v>1936</v>
      </c>
      <c r="G276" s="3">
        <v>8707</v>
      </c>
      <c r="H276" s="1">
        <v>0.37535471079514759</v>
      </c>
      <c r="I276" s="1">
        <f t="shared" si="27"/>
        <v>-2.4494291488225457</v>
      </c>
      <c r="J276" s="1">
        <v>2.7414044192799998</v>
      </c>
      <c r="K276" s="1">
        <v>-8.3172037145999997</v>
      </c>
      <c r="L276" s="2">
        <v>0.22221434908999993</v>
      </c>
      <c r="M276" s="2">
        <v>1.2067020631583248E-4</v>
      </c>
      <c r="N276" s="7">
        <v>0</v>
      </c>
      <c r="O276" s="2">
        <v>2.1235698848712722E-3</v>
      </c>
      <c r="P276" s="3">
        <v>35241.907108990003</v>
      </c>
      <c r="Q276" s="3">
        <v>668.08390355638016</v>
      </c>
      <c r="R276" s="3">
        <v>22178.461640117901</v>
      </c>
      <c r="S276" s="3">
        <v>14.25405485479663</v>
      </c>
      <c r="T276" s="3">
        <v>3153.0685520978568</v>
      </c>
      <c r="V276">
        <v>8107</v>
      </c>
      <c r="W276" s="2">
        <v>0.38658224222669207</v>
      </c>
      <c r="X276" s="2">
        <v>1.0069526917674316E-2</v>
      </c>
      <c r="Y276" s="2">
        <v>6.6466608275064565E-2</v>
      </c>
      <c r="Z276" s="2">
        <v>0.78178100558115982</v>
      </c>
      <c r="AA276" s="2">
        <v>2.3972971797947603E-2</v>
      </c>
      <c r="AB276" s="2">
        <v>0.54850865074522381</v>
      </c>
      <c r="AC276" s="2">
        <v>1.2067020631583248E-4</v>
      </c>
      <c r="AD276" s="2">
        <v>0</v>
      </c>
      <c r="AE276" s="2">
        <v>2.1235698848712722E-3</v>
      </c>
      <c r="AF276">
        <v>20491.686755456372</v>
      </c>
      <c r="AG276">
        <v>17.000446216301849</v>
      </c>
      <c r="AH276">
        <v>3195.1812617752826</v>
      </c>
      <c r="AI276">
        <v>409.3815904150872</v>
      </c>
      <c r="AJ276">
        <v>9.8211771232279907E-2</v>
      </c>
      <c r="AK276">
        <v>42670.148395574273</v>
      </c>
      <c r="AL276">
        <v>31.254501071098481</v>
      </c>
      <c r="AM276">
        <v>5874.1867653302679</v>
      </c>
      <c r="AN276">
        <v>883.44463895795957</v>
      </c>
      <c r="AO276">
        <v>0.18379702069941373</v>
      </c>
      <c r="AP276">
        <v>22178.461640117901</v>
      </c>
      <c r="AQ276">
        <v>14.254054854796632</v>
      </c>
      <c r="AR276">
        <v>2679.0055035549854</v>
      </c>
      <c r="AS276">
        <v>474.06304854287237</v>
      </c>
      <c r="AT276">
        <v>8.558524946713382E-2</v>
      </c>
      <c r="AU276" s="3">
        <v>6623364.0220635813</v>
      </c>
      <c r="AV276" s="3">
        <v>125559.68883438609</v>
      </c>
      <c r="AW276">
        <v>40015.980180350001</v>
      </c>
      <c r="AX276">
        <v>7520603.3150949795</v>
      </c>
      <c r="AY276">
        <v>758.58642271669987</v>
      </c>
      <c r="AZ276">
        <v>142568.73228537658</v>
      </c>
      <c r="BA276">
        <v>75257.887289339997</v>
      </c>
      <c r="BB276">
        <v>14143967.337158559</v>
      </c>
      <c r="BC276">
        <v>1426.67032627308</v>
      </c>
      <c r="BD276">
        <v>268128.42111976264</v>
      </c>
      <c r="BE276">
        <v>35241.907108990003</v>
      </c>
      <c r="BF276">
        <v>6623364.0220635813</v>
      </c>
      <c r="BG276">
        <v>668.08390355638016</v>
      </c>
      <c r="BH276">
        <v>125559.68883438609</v>
      </c>
      <c r="BI276">
        <v>0.34480107246662628</v>
      </c>
      <c r="BJ276">
        <v>0.72015578326177387</v>
      </c>
      <c r="BK276">
        <v>0.37535471079514759</v>
      </c>
      <c r="BL276">
        <v>24.605585889087212</v>
      </c>
      <c r="BM276">
        <v>22.156156740264667</v>
      </c>
      <c r="BN276">
        <f t="shared" si="24"/>
        <v>-2.4494291488225457</v>
      </c>
      <c r="BO276">
        <v>0.44156197688112153</v>
      </c>
      <c r="BP276">
        <v>1.8437035982783059E-3</v>
      </c>
      <c r="BQ276">
        <v>1.285937689114744E-6</v>
      </c>
      <c r="BR276">
        <v>5.9523809523809521E-3</v>
      </c>
      <c r="BS276">
        <v>0</v>
      </c>
      <c r="BT276">
        <v>0.5</v>
      </c>
      <c r="BU276">
        <v>7.0146270675766689E-2</v>
      </c>
      <c r="BV276">
        <v>0.78178100558115982</v>
      </c>
      <c r="BW276">
        <v>2.4868228006169713E-2</v>
      </c>
      <c r="BX276">
        <v>0.54850865074522381</v>
      </c>
      <c r="BY276">
        <f t="shared" si="25"/>
        <v>0.15960096391276737</v>
      </c>
      <c r="BZ276">
        <v>0</v>
      </c>
      <c r="CA276">
        <f t="shared" si="26"/>
        <v>3.6607610744177781E-2</v>
      </c>
      <c r="CC276">
        <v>0.15960096391276737</v>
      </c>
      <c r="CD276">
        <v>3.6607610744177781E-2</v>
      </c>
    </row>
    <row r="277" spans="1:82" x14ac:dyDescent="0.3">
      <c r="A277">
        <v>1</v>
      </c>
      <c r="B277" t="s">
        <v>203</v>
      </c>
      <c r="C277" t="s">
        <v>252</v>
      </c>
      <c r="D277">
        <v>8109</v>
      </c>
      <c r="E277" s="2">
        <v>0</v>
      </c>
      <c r="F277" s="2" t="s">
        <v>1954</v>
      </c>
      <c r="G277" s="3">
        <v>-999</v>
      </c>
      <c r="H277" s="1">
        <v>0.37518361971986708</v>
      </c>
      <c r="I277" s="1">
        <f t="shared" si="27"/>
        <v>-999</v>
      </c>
      <c r="J277" s="1">
        <v>-999</v>
      </c>
      <c r="K277" s="1">
        <v>-999</v>
      </c>
      <c r="L277" s="2">
        <v>-999</v>
      </c>
      <c r="M277" s="2">
        <v>-999</v>
      </c>
      <c r="N277" s="7">
        <v>-999</v>
      </c>
      <c r="O277" s="2">
        <v>-999</v>
      </c>
      <c r="P277" s="3">
        <v>-999</v>
      </c>
      <c r="Q277" s="3">
        <v>-999</v>
      </c>
      <c r="R277" s="3">
        <v>-999</v>
      </c>
      <c r="S277" s="3">
        <v>-999</v>
      </c>
      <c r="T277" s="3">
        <v>-999</v>
      </c>
      <c r="V277">
        <v>8109</v>
      </c>
      <c r="W277" s="2">
        <v>-999</v>
      </c>
      <c r="X277" s="2">
        <v>1.0064937109318743E-2</v>
      </c>
      <c r="Y277" s="2">
        <v>-999</v>
      </c>
      <c r="Z277" s="2">
        <v>-999</v>
      </c>
      <c r="AA277" s="2">
        <v>-999</v>
      </c>
      <c r="AB277" s="2">
        <v>-999</v>
      </c>
      <c r="AC277" s="2">
        <v>-999</v>
      </c>
      <c r="AD277" s="2">
        <v>-999</v>
      </c>
      <c r="AE277" s="2">
        <v>-999</v>
      </c>
      <c r="AF277" s="2">
        <v>-999</v>
      </c>
      <c r="AG277" s="2">
        <v>-999</v>
      </c>
      <c r="AH277" s="2">
        <v>-999</v>
      </c>
      <c r="AI277" s="2">
        <v>-999</v>
      </c>
      <c r="AJ277" s="2">
        <v>-999</v>
      </c>
      <c r="AK277" s="2">
        <v>-999</v>
      </c>
      <c r="AL277" s="2">
        <v>-999</v>
      </c>
      <c r="AM277" s="2">
        <v>-999</v>
      </c>
      <c r="AN277" s="2">
        <v>-999</v>
      </c>
      <c r="AO277" s="2">
        <v>-999</v>
      </c>
      <c r="AP277" s="2">
        <v>-999</v>
      </c>
      <c r="AQ277" s="2">
        <v>-999</v>
      </c>
      <c r="AR277" s="2">
        <v>-999</v>
      </c>
      <c r="AS277" s="2">
        <v>-999</v>
      </c>
      <c r="AT277" s="2">
        <v>-999</v>
      </c>
      <c r="AU277" s="2">
        <v>-999</v>
      </c>
      <c r="AV277" s="2">
        <v>-999</v>
      </c>
      <c r="AW277" s="2">
        <v>-999</v>
      </c>
      <c r="AX277" s="2">
        <v>-999</v>
      </c>
      <c r="AY277" s="2">
        <v>-999</v>
      </c>
      <c r="AZ277" s="2">
        <v>-999</v>
      </c>
      <c r="BA277" s="2">
        <v>-999</v>
      </c>
      <c r="BB277" s="2">
        <v>-999</v>
      </c>
      <c r="BC277" s="2">
        <v>-999</v>
      </c>
      <c r="BD277" s="2">
        <v>-999</v>
      </c>
      <c r="BE277" s="2">
        <v>-999</v>
      </c>
      <c r="BF277" s="2">
        <v>-999</v>
      </c>
      <c r="BG277" s="2">
        <v>-999</v>
      </c>
      <c r="BH277" s="2">
        <v>-999</v>
      </c>
      <c r="BI277">
        <v>0</v>
      </c>
      <c r="BJ277">
        <v>0.37518361971986708</v>
      </c>
      <c r="BK277">
        <v>0.37518361971986708</v>
      </c>
      <c r="BL277">
        <v>-999</v>
      </c>
      <c r="BM277">
        <v>15.493146838115763</v>
      </c>
      <c r="BN277">
        <f t="shared" si="24"/>
        <v>-999</v>
      </c>
      <c r="BO277" t="s">
        <v>3748</v>
      </c>
      <c r="BP277" t="s">
        <v>3748</v>
      </c>
      <c r="BQ277">
        <v>7.5321056005557335E-4</v>
      </c>
      <c r="BR277">
        <v>1.1904761904761904E-2</v>
      </c>
      <c r="BS277">
        <v>0</v>
      </c>
      <c r="BT277">
        <v>0.61111111111111116</v>
      </c>
      <c r="BU277" t="s">
        <v>3748</v>
      </c>
      <c r="BY277">
        <f t="shared" si="25"/>
        <v>-999</v>
      </c>
      <c r="CA277">
        <f t="shared" si="26"/>
        <v>-999</v>
      </c>
    </row>
    <row r="278" spans="1:82" x14ac:dyDescent="0.3">
      <c r="A278">
        <v>1</v>
      </c>
      <c r="B278" t="s">
        <v>203</v>
      </c>
      <c r="C278" t="s">
        <v>253</v>
      </c>
      <c r="D278">
        <v>8111</v>
      </c>
      <c r="E278" s="2">
        <v>0</v>
      </c>
      <c r="F278" s="2" t="s">
        <v>1954</v>
      </c>
      <c r="G278" s="3">
        <v>-999</v>
      </c>
      <c r="H278" s="1">
        <v>0.37519672294396716</v>
      </c>
      <c r="I278" s="1">
        <f t="shared" si="27"/>
        <v>-999</v>
      </c>
      <c r="J278" s="1">
        <v>-999</v>
      </c>
      <c r="K278" s="1">
        <v>-999</v>
      </c>
      <c r="L278" s="2">
        <v>-999</v>
      </c>
      <c r="M278" s="18">
        <v>-999</v>
      </c>
      <c r="N278" s="7">
        <v>-999</v>
      </c>
      <c r="O278" s="2">
        <v>-999</v>
      </c>
      <c r="P278" s="3">
        <v>-999</v>
      </c>
      <c r="Q278" s="3">
        <v>-999</v>
      </c>
      <c r="R278" s="3">
        <v>-999</v>
      </c>
      <c r="S278" s="3">
        <v>-999</v>
      </c>
      <c r="T278" s="3">
        <v>-999</v>
      </c>
      <c r="V278">
        <v>8111</v>
      </c>
      <c r="W278" s="2">
        <v>-999</v>
      </c>
      <c r="X278" s="2">
        <v>1.0065288625535244E-2</v>
      </c>
      <c r="Y278" s="2">
        <v>-999</v>
      </c>
      <c r="Z278" s="2">
        <v>-999</v>
      </c>
      <c r="AA278" s="2">
        <v>-999</v>
      </c>
      <c r="AB278" s="2">
        <v>-999</v>
      </c>
      <c r="AC278" s="2">
        <v>-999</v>
      </c>
      <c r="AD278" s="2">
        <v>-999</v>
      </c>
      <c r="AE278" s="2">
        <v>-999</v>
      </c>
      <c r="AF278" s="2">
        <v>-999</v>
      </c>
      <c r="AG278" s="2">
        <v>-999</v>
      </c>
      <c r="AH278" s="2">
        <v>-999</v>
      </c>
      <c r="AI278" s="2">
        <v>-999</v>
      </c>
      <c r="AJ278" s="2">
        <v>-999</v>
      </c>
      <c r="AK278" s="2">
        <v>-999</v>
      </c>
      <c r="AL278" s="2">
        <v>-999</v>
      </c>
      <c r="AM278" s="2">
        <v>-999</v>
      </c>
      <c r="AN278" s="2">
        <v>-999</v>
      </c>
      <c r="AO278" s="2">
        <v>-999</v>
      </c>
      <c r="AP278" s="2">
        <v>-999</v>
      </c>
      <c r="AQ278" s="2">
        <v>-999</v>
      </c>
      <c r="AR278" s="2">
        <v>-999</v>
      </c>
      <c r="AS278" s="2">
        <v>-999</v>
      </c>
      <c r="AT278" s="2">
        <v>-999</v>
      </c>
      <c r="AU278" s="2">
        <v>-999</v>
      </c>
      <c r="AV278" s="2">
        <v>-999</v>
      </c>
      <c r="AW278" s="2">
        <v>-999</v>
      </c>
      <c r="AX278" s="2">
        <v>-999</v>
      </c>
      <c r="AY278" s="2">
        <v>-999</v>
      </c>
      <c r="AZ278" s="2">
        <v>-999</v>
      </c>
      <c r="BA278" s="2">
        <v>-999</v>
      </c>
      <c r="BB278" s="2">
        <v>-999</v>
      </c>
      <c r="BC278" s="2">
        <v>-999</v>
      </c>
      <c r="BD278" s="2">
        <v>-999</v>
      </c>
      <c r="BE278" s="2">
        <v>-999</v>
      </c>
      <c r="BF278" s="2">
        <v>-999</v>
      </c>
      <c r="BG278" s="2">
        <v>-999</v>
      </c>
      <c r="BH278" s="2">
        <v>-999</v>
      </c>
      <c r="BI278">
        <v>0</v>
      </c>
      <c r="BJ278">
        <v>0.37519672294396716</v>
      </c>
      <c r="BK278">
        <v>0.37519672294396716</v>
      </c>
      <c r="BL278">
        <v>-999</v>
      </c>
      <c r="BM278">
        <v>24.735806403893978</v>
      </c>
      <c r="BN278">
        <f t="shared" si="24"/>
        <v>-999</v>
      </c>
      <c r="BO278" t="s">
        <v>3748</v>
      </c>
      <c r="BP278" t="s">
        <v>3748</v>
      </c>
      <c r="BQ278">
        <v>6.6538412187306295E-4</v>
      </c>
      <c r="BR278">
        <v>0</v>
      </c>
      <c r="BS278">
        <v>0</v>
      </c>
      <c r="BT278">
        <v>0.44444444444444442</v>
      </c>
      <c r="BU278" t="s">
        <v>3748</v>
      </c>
      <c r="BY278">
        <f t="shared" si="25"/>
        <v>-999</v>
      </c>
      <c r="CA278">
        <f t="shared" si="26"/>
        <v>-999</v>
      </c>
    </row>
    <row r="279" spans="1:82" x14ac:dyDescent="0.3">
      <c r="A279">
        <v>1</v>
      </c>
      <c r="B279" t="s">
        <v>203</v>
      </c>
      <c r="C279" t="s">
        <v>254</v>
      </c>
      <c r="D279">
        <v>8113</v>
      </c>
      <c r="E279" s="2">
        <v>0</v>
      </c>
      <c r="F279" s="2" t="s">
        <v>1954</v>
      </c>
      <c r="G279" s="3">
        <v>-999</v>
      </c>
      <c r="H279" s="1">
        <v>0.37511230177718996</v>
      </c>
      <c r="I279" s="1">
        <f t="shared" si="27"/>
        <v>-999</v>
      </c>
      <c r="J279" s="1">
        <v>-999</v>
      </c>
      <c r="K279" s="1">
        <v>-999</v>
      </c>
      <c r="L279" s="2">
        <v>-999</v>
      </c>
      <c r="M279" s="18">
        <v>-999</v>
      </c>
      <c r="N279" s="7">
        <v>-999</v>
      </c>
      <c r="O279" s="2">
        <v>-999</v>
      </c>
      <c r="P279" s="3">
        <v>-999</v>
      </c>
      <c r="Q279" s="3">
        <v>-999</v>
      </c>
      <c r="R279" s="3">
        <v>-999</v>
      </c>
      <c r="S279" s="3">
        <v>-999</v>
      </c>
      <c r="T279" s="3">
        <v>-999</v>
      </c>
      <c r="V279">
        <v>8113</v>
      </c>
      <c r="W279" s="2">
        <v>-999</v>
      </c>
      <c r="X279" s="2">
        <v>1.0063023884513387E-2</v>
      </c>
      <c r="Y279" s="2">
        <v>-999</v>
      </c>
      <c r="Z279" s="2">
        <v>-999</v>
      </c>
      <c r="AA279" s="2">
        <v>-999</v>
      </c>
      <c r="AB279" s="2">
        <v>-999</v>
      </c>
      <c r="AC279" s="2">
        <v>-999</v>
      </c>
      <c r="AD279" s="2">
        <v>-999</v>
      </c>
      <c r="AE279" s="2">
        <v>-999</v>
      </c>
      <c r="AF279" s="2">
        <v>-999</v>
      </c>
      <c r="AG279" s="2">
        <v>-999</v>
      </c>
      <c r="AH279" s="2">
        <v>-999</v>
      </c>
      <c r="AI279" s="2">
        <v>-999</v>
      </c>
      <c r="AJ279" s="2">
        <v>-999</v>
      </c>
      <c r="AK279" s="2">
        <v>-999</v>
      </c>
      <c r="AL279" s="2">
        <v>-999</v>
      </c>
      <c r="AM279" s="2">
        <v>-999</v>
      </c>
      <c r="AN279" s="2">
        <v>-999</v>
      </c>
      <c r="AO279" s="2">
        <v>-999</v>
      </c>
      <c r="AP279" s="2">
        <v>-999</v>
      </c>
      <c r="AQ279" s="2">
        <v>-999</v>
      </c>
      <c r="AR279" s="2">
        <v>-999</v>
      </c>
      <c r="AS279" s="2">
        <v>-999</v>
      </c>
      <c r="AT279" s="2">
        <v>-999</v>
      </c>
      <c r="AU279" s="2">
        <v>-999</v>
      </c>
      <c r="AV279" s="2">
        <v>-999</v>
      </c>
      <c r="AW279" s="2">
        <v>-999</v>
      </c>
      <c r="AX279" s="2">
        <v>-999</v>
      </c>
      <c r="AY279" s="2">
        <v>-999</v>
      </c>
      <c r="AZ279" s="2">
        <v>-999</v>
      </c>
      <c r="BA279" s="2">
        <v>-999</v>
      </c>
      <c r="BB279" s="2">
        <v>-999</v>
      </c>
      <c r="BC279" s="2">
        <v>-999</v>
      </c>
      <c r="BD279" s="2">
        <v>-999</v>
      </c>
      <c r="BE279" s="2">
        <v>-999</v>
      </c>
      <c r="BF279" s="2">
        <v>-999</v>
      </c>
      <c r="BG279" s="2">
        <v>-999</v>
      </c>
      <c r="BH279" s="2">
        <v>-999</v>
      </c>
      <c r="BI279">
        <v>0</v>
      </c>
      <c r="BJ279">
        <v>0.37511230177718996</v>
      </c>
      <c r="BK279">
        <v>0.37511230177718996</v>
      </c>
      <c r="BL279">
        <v>-999</v>
      </c>
      <c r="BM279">
        <v>14.20647161934955</v>
      </c>
      <c r="BN279">
        <f t="shared" si="24"/>
        <v>-999</v>
      </c>
      <c r="BO279" t="s">
        <v>3748</v>
      </c>
      <c r="BP279" t="s">
        <v>3748</v>
      </c>
      <c r="BQ279">
        <v>1.3545515074922E-3</v>
      </c>
      <c r="BR279">
        <v>0</v>
      </c>
      <c r="BS279">
        <v>0</v>
      </c>
      <c r="BT279">
        <v>0.5</v>
      </c>
      <c r="BU279" t="s">
        <v>3748</v>
      </c>
      <c r="BY279">
        <f t="shared" si="25"/>
        <v>-999</v>
      </c>
      <c r="CA279">
        <f t="shared" si="26"/>
        <v>-999</v>
      </c>
    </row>
    <row r="280" spans="1:82" x14ac:dyDescent="0.3">
      <c r="A280">
        <v>1</v>
      </c>
      <c r="B280" t="s">
        <v>203</v>
      </c>
      <c r="C280" t="s">
        <v>255</v>
      </c>
      <c r="D280">
        <v>8115</v>
      </c>
      <c r="E280" s="2">
        <v>0</v>
      </c>
      <c r="F280" s="2" t="s">
        <v>1954</v>
      </c>
      <c r="G280" s="3">
        <v>-999</v>
      </c>
      <c r="H280" s="1">
        <v>0.37645156068868979</v>
      </c>
      <c r="I280" s="1">
        <f t="shared" si="27"/>
        <v>-999</v>
      </c>
      <c r="J280" s="1">
        <v>-999</v>
      </c>
      <c r="K280" s="1">
        <v>-999</v>
      </c>
      <c r="L280" s="2">
        <v>-999</v>
      </c>
      <c r="M280" s="2">
        <v>-999</v>
      </c>
      <c r="N280" s="7">
        <v>-999</v>
      </c>
      <c r="O280" s="2">
        <v>-999</v>
      </c>
      <c r="P280" s="3">
        <v>-999</v>
      </c>
      <c r="Q280" s="3">
        <v>-999</v>
      </c>
      <c r="R280" s="3">
        <v>-999</v>
      </c>
      <c r="S280" s="3">
        <v>-999</v>
      </c>
      <c r="T280" s="3">
        <v>-999</v>
      </c>
      <c r="V280">
        <v>8115</v>
      </c>
      <c r="W280" s="2">
        <v>-999</v>
      </c>
      <c r="X280" s="2">
        <v>1.009895177690753E-2</v>
      </c>
      <c r="Y280" s="2">
        <v>-999</v>
      </c>
      <c r="Z280" s="2">
        <v>-999</v>
      </c>
      <c r="AA280" s="2">
        <v>-999</v>
      </c>
      <c r="AB280" s="2">
        <v>-999</v>
      </c>
      <c r="AC280" s="2">
        <v>-999</v>
      </c>
      <c r="AD280" s="2">
        <v>-999</v>
      </c>
      <c r="AE280" s="2">
        <v>-999</v>
      </c>
      <c r="AF280" s="2">
        <v>-999</v>
      </c>
      <c r="AG280" s="2">
        <v>-999</v>
      </c>
      <c r="AH280" s="2">
        <v>-999</v>
      </c>
      <c r="AI280" s="2">
        <v>-999</v>
      </c>
      <c r="AJ280" s="2">
        <v>-999</v>
      </c>
      <c r="AK280" s="2">
        <v>-999</v>
      </c>
      <c r="AL280" s="2">
        <v>-999</v>
      </c>
      <c r="AM280" s="2">
        <v>-999</v>
      </c>
      <c r="AN280" s="2">
        <v>-999</v>
      </c>
      <c r="AO280" s="2">
        <v>-999</v>
      </c>
      <c r="AP280" s="2">
        <v>-999</v>
      </c>
      <c r="AQ280" s="2">
        <v>-999</v>
      </c>
      <c r="AR280" s="2">
        <v>-999</v>
      </c>
      <c r="AS280" s="2">
        <v>-999</v>
      </c>
      <c r="AT280" s="2">
        <v>-999</v>
      </c>
      <c r="AU280" s="2">
        <v>-999</v>
      </c>
      <c r="AV280" s="2">
        <v>-999</v>
      </c>
      <c r="AW280" s="2">
        <v>-999</v>
      </c>
      <c r="AX280" s="2">
        <v>-999</v>
      </c>
      <c r="AY280" s="2">
        <v>-999</v>
      </c>
      <c r="AZ280" s="2">
        <v>-999</v>
      </c>
      <c r="BA280" s="2">
        <v>-999</v>
      </c>
      <c r="BB280" s="2">
        <v>-999</v>
      </c>
      <c r="BC280" s="2">
        <v>-999</v>
      </c>
      <c r="BD280" s="2">
        <v>-999</v>
      </c>
      <c r="BE280" s="2">
        <v>-999</v>
      </c>
      <c r="BF280" s="2">
        <v>-999</v>
      </c>
      <c r="BG280" s="2">
        <v>-999</v>
      </c>
      <c r="BH280" s="2">
        <v>-999</v>
      </c>
      <c r="BI280">
        <v>0</v>
      </c>
      <c r="BJ280">
        <v>0.37645156068868979</v>
      </c>
      <c r="BK280">
        <v>0.37645156068868979</v>
      </c>
      <c r="BL280">
        <v>-999</v>
      </c>
      <c r="BM280">
        <v>15.266192156141701</v>
      </c>
      <c r="BN280">
        <f t="shared" si="24"/>
        <v>-999</v>
      </c>
      <c r="BO280" t="s">
        <v>3748</v>
      </c>
      <c r="BP280" t="s">
        <v>3748</v>
      </c>
      <c r="BQ280">
        <v>7.9241352178932914E-4</v>
      </c>
      <c r="BR280">
        <v>0.10714285714285714</v>
      </c>
      <c r="BS280">
        <v>0</v>
      </c>
      <c r="BT280">
        <v>5.5555555555555552E-2</v>
      </c>
      <c r="BU280" t="s">
        <v>3748</v>
      </c>
      <c r="BY280">
        <f t="shared" si="25"/>
        <v>-999</v>
      </c>
      <c r="CA280">
        <f t="shared" si="26"/>
        <v>-999</v>
      </c>
    </row>
    <row r="281" spans="1:82" x14ac:dyDescent="0.3">
      <c r="A281">
        <v>0</v>
      </c>
      <c r="B281" t="s">
        <v>203</v>
      </c>
      <c r="C281" t="s">
        <v>256</v>
      </c>
      <c r="D281">
        <v>8117</v>
      </c>
      <c r="E281" s="2">
        <f>BO281</f>
        <v>0.34327284166561789</v>
      </c>
      <c r="F281" s="2" t="s">
        <v>1934</v>
      </c>
      <c r="G281" s="3">
        <v>30020</v>
      </c>
      <c r="H281" s="1">
        <v>6.5447811698918841</v>
      </c>
      <c r="I281" s="1">
        <f t="shared" si="27"/>
        <v>2.5642683305037934</v>
      </c>
      <c r="J281" s="1">
        <v>2.5142641031599999</v>
      </c>
      <c r="K281" s="1">
        <v>12.5170971524</v>
      </c>
      <c r="L281" s="2">
        <v>0.14521704611999997</v>
      </c>
      <c r="M281" s="2">
        <v>-5.9434145046562148E-4</v>
      </c>
      <c r="N281" s="7">
        <v>0</v>
      </c>
      <c r="O281" s="2">
        <v>8.237451700140748E-2</v>
      </c>
      <c r="P281" s="3">
        <v>274394.55674544</v>
      </c>
      <c r="Q281" s="3">
        <v>5201.7215191612795</v>
      </c>
      <c r="R281" s="3">
        <v>151756.7097536448</v>
      </c>
      <c r="S281" s="3">
        <v>166.47922761498126</v>
      </c>
      <c r="T281" s="3">
        <v>38182.812444908785</v>
      </c>
      <c r="V281">
        <v>8117</v>
      </c>
      <c r="W281" s="2">
        <v>0.31646205219979817</v>
      </c>
      <c r="X281" s="2">
        <v>0.17557485830111574</v>
      </c>
      <c r="Y281" s="2">
        <v>-6.9582832684782922E-2</v>
      </c>
      <c r="Z281" s="2">
        <v>0.71700618305024921</v>
      </c>
      <c r="AA281" s="2">
        <v>3.6078473886591203E-2</v>
      </c>
      <c r="AB281" s="2">
        <v>0.35845032671687471</v>
      </c>
      <c r="AC281" s="2">
        <v>-5.9434145046562148E-4</v>
      </c>
      <c r="AD281" s="2">
        <v>0</v>
      </c>
      <c r="AE281" s="2">
        <v>8.237451700140748E-2</v>
      </c>
      <c r="AF281">
        <v>55774.884572622228</v>
      </c>
      <c r="AG281">
        <v>51.736884165248284</v>
      </c>
      <c r="AH281">
        <v>9723.7872891197367</v>
      </c>
      <c r="AI281">
        <v>2728.7648003088298</v>
      </c>
      <c r="AJ281">
        <v>0.29461469612929475</v>
      </c>
      <c r="AK281">
        <v>207531.59432626702</v>
      </c>
      <c r="AL281">
        <v>218.21611178022954</v>
      </c>
      <c r="AM281">
        <v>41013.042981722523</v>
      </c>
      <c r="AN281">
        <v>9622.3215526148233</v>
      </c>
      <c r="AO281">
        <v>1.2246605778427126</v>
      </c>
      <c r="AP281">
        <v>151756.7097536448</v>
      </c>
      <c r="AQ281">
        <v>166.47922761498126</v>
      </c>
      <c r="AR281">
        <v>31289.255692602786</v>
      </c>
      <c r="AS281">
        <v>6893.5567523059935</v>
      </c>
      <c r="AT281">
        <v>0.93004588171341784</v>
      </c>
      <c r="AU281" s="3">
        <v>51569712.99473799</v>
      </c>
      <c r="AV281" s="3">
        <v>977611.54231117084</v>
      </c>
      <c r="AW281">
        <v>93781.230957100008</v>
      </c>
      <c r="AX281">
        <v>17625244.546077374</v>
      </c>
      <c r="AY281">
        <v>1777.8189660502003</v>
      </c>
      <c r="AZ281">
        <v>334123.29647947464</v>
      </c>
      <c r="BA281">
        <v>368175.78770253999</v>
      </c>
      <c r="BB281">
        <v>69194957.540815368</v>
      </c>
      <c r="BC281">
        <v>6979.5404852114798</v>
      </c>
      <c r="BD281">
        <v>1311734.8387906456</v>
      </c>
      <c r="BE281">
        <v>274394.55674544</v>
      </c>
      <c r="BF281">
        <v>51569712.99473799</v>
      </c>
      <c r="BG281">
        <v>5201.7215191612795</v>
      </c>
      <c r="BH281">
        <v>977611.54231117084</v>
      </c>
      <c r="BI281">
        <v>2.4970777921744873</v>
      </c>
      <c r="BJ281">
        <v>9.041858962066371</v>
      </c>
      <c r="BK281">
        <v>6.5447811698918841</v>
      </c>
      <c r="BL281">
        <v>30.450668279379322</v>
      </c>
      <c r="BM281">
        <v>33.014936609883115</v>
      </c>
      <c r="BN281">
        <f t="shared" si="24"/>
        <v>2.5642683305037934</v>
      </c>
      <c r="BO281">
        <v>0.34327284166561789</v>
      </c>
      <c r="BP281">
        <v>1.0380119271131022E-2</v>
      </c>
      <c r="BQ281">
        <v>1.7624710386683075E-5</v>
      </c>
      <c r="BR281">
        <v>0</v>
      </c>
      <c r="BS281">
        <v>0</v>
      </c>
      <c r="BT281">
        <v>0.44444444444444442</v>
      </c>
      <c r="BU281">
        <v>-7.3435012596009083E-2</v>
      </c>
      <c r="BV281">
        <v>0.71700618305024921</v>
      </c>
      <c r="BW281">
        <v>3.7425802786920336E-2</v>
      </c>
      <c r="BX281">
        <v>0.35845032671687471</v>
      </c>
      <c r="BY281">
        <f t="shared" si="25"/>
        <v>0.14503253916504408</v>
      </c>
      <c r="BZ281">
        <v>0</v>
      </c>
      <c r="CA281">
        <f t="shared" si="26"/>
        <v>1.2596462171123021E-2</v>
      </c>
      <c r="CC281">
        <v>0.14503253916504408</v>
      </c>
      <c r="CD281">
        <v>1.2596462171123021E-2</v>
      </c>
    </row>
    <row r="282" spans="1:82" x14ac:dyDescent="0.3">
      <c r="A282">
        <v>0</v>
      </c>
      <c r="B282" t="s">
        <v>203</v>
      </c>
      <c r="C282" t="s">
        <v>257</v>
      </c>
      <c r="D282">
        <v>8119</v>
      </c>
      <c r="E282" s="2">
        <f>BO282</f>
        <v>0.38556236800876603</v>
      </c>
      <c r="F282" s="2" t="s">
        <v>1935</v>
      </c>
      <c r="G282" s="3">
        <v>10794</v>
      </c>
      <c r="H282" s="1">
        <v>1.8951526447889635</v>
      </c>
      <c r="I282" s="1">
        <f t="shared" si="27"/>
        <v>-0.81945986634109147</v>
      </c>
      <c r="J282" s="1">
        <v>2.36717047006</v>
      </c>
      <c r="K282" s="1">
        <v>81.779099843099999</v>
      </c>
      <c r="L282" s="2">
        <v>0.16287808997999997</v>
      </c>
      <c r="M282" s="2">
        <v>1.4500515871095875E-3</v>
      </c>
      <c r="N282" s="7">
        <v>0</v>
      </c>
      <c r="O282" s="2">
        <v>1.9242864484548615E-2</v>
      </c>
      <c r="P282" s="3">
        <v>71930.324368556001</v>
      </c>
      <c r="Q282" s="3">
        <v>1363.5894260660723</v>
      </c>
      <c r="R282" s="3">
        <v>20651.902863626077</v>
      </c>
      <c r="S282" s="3">
        <v>25.686916160442149</v>
      </c>
      <c r="T282" s="3">
        <v>5185.3529074632197</v>
      </c>
      <c r="V282">
        <v>8119</v>
      </c>
      <c r="W282" s="2">
        <v>0.3789676818255549</v>
      </c>
      <c r="X282" s="2">
        <v>5.0840684880118572E-2</v>
      </c>
      <c r="Y282" s="2">
        <v>2.2236494556053008E-2</v>
      </c>
      <c r="Z282" s="2">
        <v>0.6750587025578576</v>
      </c>
      <c r="AA282" s="2">
        <v>0.23571480529672989</v>
      </c>
      <c r="AB282" s="2">
        <v>0.40204443023931358</v>
      </c>
      <c r="AC282" s="2">
        <v>1.4500515871095875E-3</v>
      </c>
      <c r="AD282" s="2">
        <v>0</v>
      </c>
      <c r="AE282" s="2">
        <v>1.9242864484548615E-2</v>
      </c>
      <c r="AF282">
        <v>17077.141632049497</v>
      </c>
      <c r="AG282">
        <v>20.124100929949215</v>
      </c>
      <c r="AH282">
        <v>3782.2624996625327</v>
      </c>
      <c r="AI282">
        <v>304.62759495215596</v>
      </c>
      <c r="AJ282">
        <v>0.11160293749205394</v>
      </c>
      <c r="AK282">
        <v>37729.044495675575</v>
      </c>
      <c r="AL282">
        <v>45.81101709039136</v>
      </c>
      <c r="AM282">
        <v>8610.0389088450011</v>
      </c>
      <c r="AN282">
        <v>662.20409323290755</v>
      </c>
      <c r="AO282">
        <v>0.2533130139298268</v>
      </c>
      <c r="AP282">
        <v>20651.902863626077</v>
      </c>
      <c r="AQ282">
        <v>25.686916160442145</v>
      </c>
      <c r="AR282">
        <v>4827.7764091824683</v>
      </c>
      <c r="AS282">
        <v>357.57649828075159</v>
      </c>
      <c r="AT282">
        <v>0.14171007643777286</v>
      </c>
      <c r="AU282" s="3">
        <v>13518585.161826415</v>
      </c>
      <c r="AV282" s="3">
        <v>256272.99673485762</v>
      </c>
      <c r="AW282">
        <v>47457.011190384001</v>
      </c>
      <c r="AX282">
        <v>8919070.6831207685</v>
      </c>
      <c r="AY282">
        <v>899.64669588220795</v>
      </c>
      <c r="AZ282">
        <v>169079.60002410217</v>
      </c>
      <c r="BA282">
        <v>119387.33555894</v>
      </c>
      <c r="BB282">
        <v>22437655.844947185</v>
      </c>
      <c r="BC282">
        <v>2263.23612194828</v>
      </c>
      <c r="BD282">
        <v>425352.59675895976</v>
      </c>
      <c r="BE282">
        <v>71930.324368556001</v>
      </c>
      <c r="BF282">
        <v>13518585.161826415</v>
      </c>
      <c r="BG282">
        <v>1363.5894260660723</v>
      </c>
      <c r="BH282">
        <v>256272.99673485762</v>
      </c>
      <c r="BI282">
        <v>1.2030785681425393</v>
      </c>
      <c r="BJ282">
        <v>3.0982312129315028</v>
      </c>
      <c r="BK282">
        <v>1.8951526447889635</v>
      </c>
      <c r="BL282">
        <v>35.432816783999272</v>
      </c>
      <c r="BM282">
        <v>34.61335691765818</v>
      </c>
      <c r="BN282">
        <f t="shared" si="24"/>
        <v>-0.81945986634109147</v>
      </c>
      <c r="BO282">
        <v>0.38556236800876603</v>
      </c>
      <c r="BP282">
        <v>5.6171944161175907E-3</v>
      </c>
      <c r="BQ282">
        <v>2.2562490287731274E-4</v>
      </c>
      <c r="BR282">
        <v>3.5714285714285712E-2</v>
      </c>
      <c r="BS282">
        <v>0</v>
      </c>
      <c r="BT282">
        <v>0.44444444444444442</v>
      </c>
      <c r="BU282">
        <v>2.3467530636647214E-2</v>
      </c>
      <c r="BV282">
        <v>0.6750587025578576</v>
      </c>
      <c r="BW282">
        <v>0.24451743288042521</v>
      </c>
      <c r="BX282">
        <v>0.40204443023931358</v>
      </c>
      <c r="BY282">
        <f t="shared" si="25"/>
        <v>2.3461981198670458E-2</v>
      </c>
      <c r="BZ282">
        <v>0</v>
      </c>
      <c r="CA282">
        <f t="shared" si="26"/>
        <v>5.7233121108653889E-2</v>
      </c>
      <c r="CC282">
        <v>2.3461981198670458E-2</v>
      </c>
      <c r="CD282">
        <v>5.7233121108653889E-2</v>
      </c>
    </row>
    <row r="283" spans="1:82" x14ac:dyDescent="0.3">
      <c r="A283">
        <v>1</v>
      </c>
      <c r="B283" t="s">
        <v>203</v>
      </c>
      <c r="C283" t="s">
        <v>69</v>
      </c>
      <c r="D283">
        <v>8121</v>
      </c>
      <c r="E283" s="2">
        <v>0</v>
      </c>
      <c r="F283" s="2" t="s">
        <v>1954</v>
      </c>
      <c r="G283" s="3">
        <v>-999</v>
      </c>
      <c r="H283" s="1">
        <v>0.37489837297083689</v>
      </c>
      <c r="I283" s="1">
        <f t="shared" si="27"/>
        <v>-999</v>
      </c>
      <c r="J283" s="1">
        <v>-999</v>
      </c>
      <c r="K283" s="1">
        <v>-999</v>
      </c>
      <c r="L283" s="2">
        <v>-999</v>
      </c>
      <c r="M283" s="2">
        <v>-999</v>
      </c>
      <c r="N283" s="7">
        <v>-999</v>
      </c>
      <c r="O283" s="2">
        <v>-999</v>
      </c>
      <c r="P283" s="3">
        <v>-999</v>
      </c>
      <c r="Q283" s="3">
        <v>-999</v>
      </c>
      <c r="R283" s="3">
        <v>-999</v>
      </c>
      <c r="S283" s="3">
        <v>-999</v>
      </c>
      <c r="T283" s="3">
        <v>-999</v>
      </c>
      <c r="V283">
        <v>8121</v>
      </c>
      <c r="W283" s="2">
        <v>-999</v>
      </c>
      <c r="X283" s="2">
        <v>1.0057284881346291E-2</v>
      </c>
      <c r="Y283" s="2">
        <v>-999</v>
      </c>
      <c r="Z283" s="2">
        <v>-999</v>
      </c>
      <c r="AA283" s="2">
        <v>-999</v>
      </c>
      <c r="AB283" s="2">
        <v>-999</v>
      </c>
      <c r="AC283" s="2">
        <v>-999</v>
      </c>
      <c r="AD283" s="2">
        <v>-999</v>
      </c>
      <c r="AE283" s="2">
        <v>-999</v>
      </c>
      <c r="AF283" s="2">
        <v>-999</v>
      </c>
      <c r="AG283" s="2">
        <v>-999</v>
      </c>
      <c r="AH283" s="2">
        <v>-999</v>
      </c>
      <c r="AI283" s="2">
        <v>-999</v>
      </c>
      <c r="AJ283" s="2">
        <v>-999</v>
      </c>
      <c r="AK283" s="2">
        <v>-999</v>
      </c>
      <c r="AL283" s="2">
        <v>-999</v>
      </c>
      <c r="AM283" s="2">
        <v>-999</v>
      </c>
      <c r="AN283" s="2">
        <v>-999</v>
      </c>
      <c r="AO283" s="2">
        <v>-999</v>
      </c>
      <c r="AP283" s="2">
        <v>-999</v>
      </c>
      <c r="AQ283" s="2">
        <v>-999</v>
      </c>
      <c r="AR283" s="2">
        <v>-999</v>
      </c>
      <c r="AS283" s="2">
        <v>-999</v>
      </c>
      <c r="AT283" s="2">
        <v>-999</v>
      </c>
      <c r="AU283" s="2">
        <v>-999</v>
      </c>
      <c r="AV283" s="2">
        <v>-999</v>
      </c>
      <c r="AW283" s="2">
        <v>-999</v>
      </c>
      <c r="AX283" s="2">
        <v>-999</v>
      </c>
      <c r="AY283" s="2">
        <v>-999</v>
      </c>
      <c r="AZ283" s="2">
        <v>-999</v>
      </c>
      <c r="BA283" s="2">
        <v>-999</v>
      </c>
      <c r="BB283" s="2">
        <v>-999</v>
      </c>
      <c r="BC283" s="2">
        <v>-999</v>
      </c>
      <c r="BD283" s="2">
        <v>-999</v>
      </c>
      <c r="BE283" s="2">
        <v>-999</v>
      </c>
      <c r="BF283" s="2">
        <v>-999</v>
      </c>
      <c r="BG283" s="2">
        <v>-999</v>
      </c>
      <c r="BH283" s="2">
        <v>-999</v>
      </c>
      <c r="BI283">
        <v>0</v>
      </c>
      <c r="BJ283">
        <v>0.37489837297083689</v>
      </c>
      <c r="BK283">
        <v>0.37489837297083689</v>
      </c>
      <c r="BL283">
        <v>-999</v>
      </c>
      <c r="BM283">
        <v>12.999808322839405</v>
      </c>
      <c r="BN283">
        <f t="shared" si="24"/>
        <v>-999</v>
      </c>
      <c r="BO283" t="s">
        <v>3748</v>
      </c>
      <c r="BP283" t="s">
        <v>3748</v>
      </c>
      <c r="BQ283">
        <v>1.1683298223219198E-3</v>
      </c>
      <c r="BR283">
        <v>0.22619047619047619</v>
      </c>
      <c r="BS283">
        <v>0</v>
      </c>
      <c r="BT283">
        <v>5.5555555555555552E-2</v>
      </c>
      <c r="BU283" t="s">
        <v>3748</v>
      </c>
      <c r="BY283">
        <f t="shared" si="25"/>
        <v>-999</v>
      </c>
      <c r="CA283">
        <f t="shared" si="26"/>
        <v>-999</v>
      </c>
    </row>
    <row r="284" spans="1:82" x14ac:dyDescent="0.3">
      <c r="A284">
        <v>0</v>
      </c>
      <c r="B284" t="s">
        <v>203</v>
      </c>
      <c r="C284" t="s">
        <v>258</v>
      </c>
      <c r="D284">
        <v>8123</v>
      </c>
      <c r="E284" s="2">
        <f t="shared" ref="E284:E328" si="28">BO284</f>
        <v>0.44019679520030114</v>
      </c>
      <c r="F284" s="2" t="s">
        <v>1936</v>
      </c>
      <c r="G284" s="3">
        <v>96041</v>
      </c>
      <c r="H284" s="1">
        <v>4.980070843129015</v>
      </c>
      <c r="I284" s="1">
        <f t="shared" si="27"/>
        <v>-2.3314719256504937</v>
      </c>
      <c r="J284" s="1">
        <v>2.5256659913499999</v>
      </c>
      <c r="K284" s="1">
        <v>43.251188047200003</v>
      </c>
      <c r="L284" s="2">
        <v>5.9477585373999942E-2</v>
      </c>
      <c r="M284" s="2">
        <v>6.1148516511582351E-4</v>
      </c>
      <c r="N284" s="7">
        <v>0</v>
      </c>
      <c r="O284" s="2">
        <v>9.6278873273033611E-2</v>
      </c>
      <c r="P284" s="3">
        <v>417720.31056995003</v>
      </c>
      <c r="Q284" s="3">
        <v>7918.7603218318991</v>
      </c>
      <c r="R284" s="3">
        <v>669870.26579304528</v>
      </c>
      <c r="S284" s="3">
        <v>566.32237306569186</v>
      </c>
      <c r="T284" s="3">
        <v>130811.74334553031</v>
      </c>
      <c r="V284">
        <v>8123</v>
      </c>
      <c r="W284" s="2">
        <v>0.31187980022196499</v>
      </c>
      <c r="X284" s="2">
        <v>0.13359884920741194</v>
      </c>
      <c r="Y284" s="2">
        <v>6.3265774093124671E-2</v>
      </c>
      <c r="Z284" s="2">
        <v>0.72025772067527549</v>
      </c>
      <c r="AA284" s="2">
        <v>0.12466443613292211</v>
      </c>
      <c r="AB284" s="2">
        <v>0.14681306691793969</v>
      </c>
      <c r="AC284" s="2">
        <v>6.1148516511582351E-4</v>
      </c>
      <c r="AD284" s="2">
        <v>0</v>
      </c>
      <c r="AE284" s="2">
        <v>9.6278873273033611E-2</v>
      </c>
      <c r="AF284">
        <v>359282.24131047033</v>
      </c>
      <c r="AG284">
        <v>263.15932376400713</v>
      </c>
      <c r="AH284">
        <v>49459.980606033809</v>
      </c>
      <c r="AI284">
        <v>13648.462956794825</v>
      </c>
      <c r="AJ284">
        <v>1.5475527890143155</v>
      </c>
      <c r="AK284">
        <v>1029152.5071035156</v>
      </c>
      <c r="AL284">
        <v>829.48169682969899</v>
      </c>
      <c r="AM284">
        <v>155898.51824914958</v>
      </c>
      <c r="AN284">
        <v>38021.668659209361</v>
      </c>
      <c r="AO284">
        <v>4.8109364363099658</v>
      </c>
      <c r="AP284">
        <v>669870.26579304528</v>
      </c>
      <c r="AQ284">
        <v>566.32237306569186</v>
      </c>
      <c r="AR284">
        <v>106438.53764311576</v>
      </c>
      <c r="AS284">
        <v>24373.205702414536</v>
      </c>
      <c r="AT284">
        <v>3.2633836472956501</v>
      </c>
      <c r="AU284" s="3">
        <v>78506355.168516412</v>
      </c>
      <c r="AV284" s="3">
        <v>1488251.8148850871</v>
      </c>
      <c r="AW284">
        <v>230067.58964927</v>
      </c>
      <c r="AX284">
        <v>43238902.7986838</v>
      </c>
      <c r="AY284">
        <v>4361.4113418817406</v>
      </c>
      <c r="AZ284">
        <v>819683.64759325434</v>
      </c>
      <c r="BA284">
        <v>647787.90021921997</v>
      </c>
      <c r="BB284">
        <v>121745257.9672002</v>
      </c>
      <c r="BC284">
        <v>12280.17166371364</v>
      </c>
      <c r="BD284">
        <v>2307935.4624783415</v>
      </c>
      <c r="BE284">
        <v>417720.31056995003</v>
      </c>
      <c r="BF284">
        <v>78506355.168516412</v>
      </c>
      <c r="BG284">
        <v>7918.7603218318991</v>
      </c>
      <c r="BH284">
        <v>1488251.8148850871</v>
      </c>
      <c r="BI284">
        <v>2.0850748823921808</v>
      </c>
      <c r="BJ284">
        <v>7.0651457255211962</v>
      </c>
      <c r="BK284">
        <v>4.980070843129015</v>
      </c>
      <c r="BL284">
        <v>13.792084440155532</v>
      </c>
      <c r="BM284">
        <v>11.460612514505039</v>
      </c>
      <c r="BN284">
        <f t="shared" si="24"/>
        <v>-2.3314719256504937</v>
      </c>
      <c r="BO284">
        <v>0.44019679520030114</v>
      </c>
      <c r="BP284">
        <v>1.1114741313790276E-2</v>
      </c>
      <c r="BQ284">
        <v>1.6188851313943996E-4</v>
      </c>
      <c r="BR284">
        <v>0.72619047619047616</v>
      </c>
      <c r="BS284">
        <v>0</v>
      </c>
      <c r="BT284">
        <v>0.22222222222222221</v>
      </c>
      <c r="BU284">
        <v>6.6768234895974471E-2</v>
      </c>
      <c r="BV284">
        <v>0.72025772067527549</v>
      </c>
      <c r="BW284">
        <v>0.12931995449473249</v>
      </c>
      <c r="BX284">
        <v>0.14681306691793969</v>
      </c>
      <c r="BY284">
        <f t="shared" si="25"/>
        <v>0.16078102319338861</v>
      </c>
      <c r="BZ284">
        <v>0</v>
      </c>
      <c r="CA284">
        <f t="shared" si="26"/>
        <v>3.7580937074808301E-3</v>
      </c>
      <c r="CC284">
        <v>0.16078102319338861</v>
      </c>
      <c r="CD284">
        <v>3.7580937074808301E-3</v>
      </c>
    </row>
    <row r="285" spans="1:82" x14ac:dyDescent="0.3">
      <c r="A285">
        <v>0</v>
      </c>
      <c r="B285" t="s">
        <v>203</v>
      </c>
      <c r="C285" t="s">
        <v>87</v>
      </c>
      <c r="D285">
        <v>8125</v>
      </c>
      <c r="E285" s="2">
        <f t="shared" si="28"/>
        <v>0.29774704073833913</v>
      </c>
      <c r="F285" s="2" t="s">
        <v>1933</v>
      </c>
      <c r="G285" s="3">
        <v>464</v>
      </c>
      <c r="H285" s="1">
        <v>0.37509239892243423</v>
      </c>
      <c r="I285" s="1">
        <f t="shared" si="27"/>
        <v>-3.9419087615613169</v>
      </c>
      <c r="J285" s="1">
        <v>2.31567852963</v>
      </c>
      <c r="K285" s="1">
        <v>101.665484357</v>
      </c>
      <c r="L285" s="2">
        <v>6.0825207780000001E-2</v>
      </c>
      <c r="M285" s="2">
        <v>2.9353789916417104E-2</v>
      </c>
      <c r="N285" s="7">
        <v>0</v>
      </c>
      <c r="O285" s="2">
        <v>2.337327682948261E-3</v>
      </c>
      <c r="P285" s="3">
        <v>21795.408827407104</v>
      </c>
      <c r="Q285" s="3">
        <v>413.17746409095025</v>
      </c>
      <c r="R285" s="3">
        <v>35318.675319141956</v>
      </c>
      <c r="S285" s="3">
        <v>17.319547720320021</v>
      </c>
      <c r="T285" s="3">
        <v>2468.0781111172955</v>
      </c>
      <c r="V285">
        <v>8125</v>
      </c>
      <c r="W285" s="2">
        <v>0.31204281390723337</v>
      </c>
      <c r="X285" s="2">
        <v>1.0062489956668771E-2</v>
      </c>
      <c r="Y285" s="2">
        <v>0.10696586412253987</v>
      </c>
      <c r="Z285" s="2">
        <v>0.66037446965680191</v>
      </c>
      <c r="AA285" s="2">
        <v>0.29303403799485483</v>
      </c>
      <c r="AB285" s="2">
        <v>0.15013950623500533</v>
      </c>
      <c r="AC285" s="2">
        <v>2.9353789916417104E-2</v>
      </c>
      <c r="AD285" s="2">
        <v>0</v>
      </c>
      <c r="AE285" s="2">
        <v>2.337327682948261E-3</v>
      </c>
      <c r="AF285">
        <v>8307.9638483581693</v>
      </c>
      <c r="AG285">
        <v>3.3893232808963472</v>
      </c>
      <c r="AH285">
        <v>637.01282304191773</v>
      </c>
      <c r="AI285">
        <v>-192.07485282761002</v>
      </c>
      <c r="AJ285">
        <v>2.2317459286398472E-2</v>
      </c>
      <c r="AK285">
        <v>43626.639167500121</v>
      </c>
      <c r="AL285">
        <v>20.708871001216366</v>
      </c>
      <c r="AM285">
        <v>3892.1682250997937</v>
      </c>
      <c r="AN285">
        <v>-979.15214376819051</v>
      </c>
      <c r="AO285">
        <v>0.13173493211679196</v>
      </c>
      <c r="AP285">
        <v>35318.675319141956</v>
      </c>
      <c r="AQ285">
        <v>17.319547720320017</v>
      </c>
      <c r="AR285">
        <v>3255.155402057876</v>
      </c>
      <c r="AS285">
        <v>-787.0772909405805</v>
      </c>
      <c r="AT285">
        <v>0.10941747283039349</v>
      </c>
      <c r="AU285" s="3">
        <v>4096229.1350228912</v>
      </c>
      <c r="AV285" s="3">
        <v>77652.572601253196</v>
      </c>
      <c r="AW285">
        <v>5195.5080768408998</v>
      </c>
      <c r="AX285">
        <v>976443.78796147869</v>
      </c>
      <c r="AY285">
        <v>98.491699277225777</v>
      </c>
      <c r="AZ285">
        <v>18510.529962161811</v>
      </c>
      <c r="BA285">
        <v>26990.916904248003</v>
      </c>
      <c r="BB285">
        <v>5072672.9229843691</v>
      </c>
      <c r="BC285">
        <v>511.66916336817604</v>
      </c>
      <c r="BD285">
        <v>96163.102563414999</v>
      </c>
      <c r="BE285">
        <v>21795.408827407104</v>
      </c>
      <c r="BF285">
        <v>4096229.1350228912</v>
      </c>
      <c r="BG285">
        <v>413.17746409095025</v>
      </c>
      <c r="BH285">
        <v>77652.572601253196</v>
      </c>
      <c r="BI285">
        <v>6.5003586126524168E-2</v>
      </c>
      <c r="BJ285">
        <v>0.44009598504895842</v>
      </c>
      <c r="BK285">
        <v>0.37509239892243423</v>
      </c>
      <c r="BL285">
        <v>16.941717084400722</v>
      </c>
      <c r="BM285">
        <v>12.999808322839405</v>
      </c>
      <c r="BN285">
        <f t="shared" si="24"/>
        <v>-3.9419087615613169</v>
      </c>
      <c r="BO285">
        <v>0.29774704073833913</v>
      </c>
      <c r="BP285">
        <v>2.3437732680143159E-4</v>
      </c>
      <c r="BQ285">
        <v>1.8166606862166257E-3</v>
      </c>
      <c r="BR285">
        <v>0.21880131362889985</v>
      </c>
      <c r="BS285">
        <v>0</v>
      </c>
      <c r="BT285">
        <v>0</v>
      </c>
      <c r="BU285">
        <v>0.11288760856813368</v>
      </c>
      <c r="BV285">
        <v>0.66037446965680191</v>
      </c>
      <c r="BW285">
        <v>0.30397721783698634</v>
      </c>
      <c r="BX285">
        <v>0.15013950623500533</v>
      </c>
      <c r="BY285">
        <f t="shared" si="25"/>
        <v>2.3746978758407821E-2</v>
      </c>
      <c r="BZ285">
        <v>0</v>
      </c>
      <c r="CA285">
        <f t="shared" si="26"/>
        <v>2.7684454375197752E-4</v>
      </c>
      <c r="CC285">
        <v>2.3746978758407821E-2</v>
      </c>
      <c r="CD285">
        <v>2.7684454375197752E-4</v>
      </c>
    </row>
    <row r="286" spans="1:82" x14ac:dyDescent="0.3">
      <c r="A286">
        <v>0</v>
      </c>
      <c r="B286" t="s">
        <v>259</v>
      </c>
      <c r="C286" t="s">
        <v>260</v>
      </c>
      <c r="D286">
        <v>9001</v>
      </c>
      <c r="E286" s="2">
        <f t="shared" si="28"/>
        <v>0.7299597717012305</v>
      </c>
      <c r="F286" s="2" t="s">
        <v>1942</v>
      </c>
      <c r="G286" s="3">
        <v>103661</v>
      </c>
      <c r="H286" s="1">
        <v>23.988414817496789</v>
      </c>
      <c r="I286" s="1">
        <f t="shared" si="27"/>
        <v>1.0434597398307801</v>
      </c>
      <c r="J286" s="1">
        <v>2.46256166497</v>
      </c>
      <c r="K286" s="1">
        <v>243.20613333599999</v>
      </c>
      <c r="L286" s="2">
        <v>0.25580384821000002</v>
      </c>
      <c r="M286" s="2">
        <v>1.7416357224772281E-4</v>
      </c>
      <c r="N286" s="7">
        <v>2.1000702679200001E-2</v>
      </c>
      <c r="O286" s="2">
        <v>1.7825614379640706E-4</v>
      </c>
      <c r="P286" s="3">
        <v>2395489.9110601996</v>
      </c>
      <c r="Q286" s="3">
        <v>55093.152882978779</v>
      </c>
      <c r="R286" s="3">
        <v>17828333.023123711</v>
      </c>
      <c r="S286" s="3">
        <v>15125.016537833701</v>
      </c>
      <c r="T286" s="3">
        <v>3427055.3688976783</v>
      </c>
      <c r="V286">
        <v>9001</v>
      </c>
      <c r="W286" s="2">
        <v>0.83852078489886372</v>
      </c>
      <c r="X286" s="2">
        <v>0.64352992454902203</v>
      </c>
      <c r="Y286" s="2">
        <v>-2.4004451818467141E-2</v>
      </c>
      <c r="Z286" s="2">
        <v>0.70226192137367693</v>
      </c>
      <c r="AA286" s="2">
        <v>0.70100167984549755</v>
      </c>
      <c r="AB286" s="2">
        <v>0.63142017701240072</v>
      </c>
      <c r="AC286" s="2">
        <v>1.7416357224772281E-4</v>
      </c>
      <c r="AD286" s="2">
        <v>4.3452338275045486E-2</v>
      </c>
      <c r="AE286" s="2">
        <v>1.7825614379640706E-4</v>
      </c>
      <c r="AF286">
        <v>41236774.759053126</v>
      </c>
      <c r="AG286">
        <v>34968.763678932228</v>
      </c>
      <c r="AH286">
        <v>6572270.9294084404</v>
      </c>
      <c r="AI286">
        <v>1352601.7973429805</v>
      </c>
      <c r="AJ286">
        <v>113.87989412424126</v>
      </c>
      <c r="AK286">
        <v>59065107.782176837</v>
      </c>
      <c r="AL286">
        <v>50093.780216765932</v>
      </c>
      <c r="AM286">
        <v>9414970.9862684906</v>
      </c>
      <c r="AN286">
        <v>1936957.1093806089</v>
      </c>
      <c r="AO286">
        <v>163.1314400190245</v>
      </c>
      <c r="AP286">
        <v>17828333.023123711</v>
      </c>
      <c r="AQ286">
        <v>15125.016537833704</v>
      </c>
      <c r="AR286">
        <v>2842700.0568600502</v>
      </c>
      <c r="AS286">
        <v>584355.31203762838</v>
      </c>
      <c r="AT286">
        <v>49.251545894783234</v>
      </c>
      <c r="AU286" s="3">
        <v>450208373.88465393</v>
      </c>
      <c r="AV286" s="3">
        <v>10354207.152827032</v>
      </c>
      <c r="AW286">
        <v>5158985.4954418</v>
      </c>
      <c r="AX286">
        <v>969579734.01333189</v>
      </c>
      <c r="AY286">
        <v>118649.95770140921</v>
      </c>
      <c r="AZ286">
        <v>22299073.050402846</v>
      </c>
      <c r="BA286">
        <v>7554475.4065019991</v>
      </c>
      <c r="BB286">
        <v>1419788107.8979857</v>
      </c>
      <c r="BC286">
        <v>173743.11058438799</v>
      </c>
      <c r="BD286">
        <v>32653280.203229878</v>
      </c>
      <c r="BE286">
        <v>2395489.9110601996</v>
      </c>
      <c r="BF286">
        <v>450208373.88465393</v>
      </c>
      <c r="BG286">
        <v>55093.152882978779</v>
      </c>
      <c r="BH286">
        <v>10354207.152827032</v>
      </c>
      <c r="BI286">
        <v>54.277324833413388</v>
      </c>
      <c r="BJ286">
        <v>78.265739650910177</v>
      </c>
      <c r="BK286">
        <v>23.988414817496789</v>
      </c>
      <c r="BL286">
        <v>57.013147634584165</v>
      </c>
      <c r="BM286">
        <v>58.056607374414945</v>
      </c>
      <c r="BN286">
        <f t="shared" si="24"/>
        <v>1.0434597398307801</v>
      </c>
      <c r="BO286">
        <v>0.7299597717012305</v>
      </c>
      <c r="BP286">
        <v>0.47978668070184866</v>
      </c>
      <c r="BQ286">
        <v>0.31375709204671731</v>
      </c>
      <c r="BR286">
        <v>8.9285714285714288E-2</v>
      </c>
      <c r="BS286">
        <v>0.17241379310344829</v>
      </c>
      <c r="BT286">
        <v>0.77777777777777779</v>
      </c>
      <c r="BU286">
        <v>-2.9882394999920757E-2</v>
      </c>
      <c r="BV286">
        <v>0.70226192137367693</v>
      </c>
      <c r="BW286">
        <v>0.72718016581483147</v>
      </c>
      <c r="BX286">
        <v>0.63142017701240072</v>
      </c>
      <c r="BY286">
        <f t="shared" si="25"/>
        <v>0.10394813731569542</v>
      </c>
      <c r="BZ286">
        <v>4.3452338275045486E-2</v>
      </c>
      <c r="CA286">
        <f t="shared" si="26"/>
        <v>2.165088280507288E-2</v>
      </c>
      <c r="CC286">
        <v>0.10394813731569542</v>
      </c>
      <c r="CD286">
        <v>2.165088280507288E-2</v>
      </c>
    </row>
    <row r="287" spans="1:82" x14ac:dyDescent="0.3">
      <c r="A287">
        <v>0</v>
      </c>
      <c r="B287" t="s">
        <v>259</v>
      </c>
      <c r="C287" t="s">
        <v>261</v>
      </c>
      <c r="D287">
        <v>9003</v>
      </c>
      <c r="E287" s="2">
        <f t="shared" si="28"/>
        <v>0.70731853352011753</v>
      </c>
      <c r="F287" s="2" t="s">
        <v>1941</v>
      </c>
      <c r="G287" s="3">
        <v>85283</v>
      </c>
      <c r="H287" s="1">
        <v>30.159452419411977</v>
      </c>
      <c r="I287" s="1">
        <f t="shared" si="27"/>
        <v>2.1929896860949185</v>
      </c>
      <c r="J287" s="1">
        <v>2.5247369151800001</v>
      </c>
      <c r="K287" s="1">
        <v>234.59911294</v>
      </c>
      <c r="L287" s="2">
        <v>0.23345211535999999</v>
      </c>
      <c r="M287" s="2">
        <v>0.52619435935113112</v>
      </c>
      <c r="N287" s="7">
        <v>7.0232496459399999E-3</v>
      </c>
      <c r="O287" s="2">
        <v>5.7021289164757523E-2</v>
      </c>
      <c r="P287" s="3">
        <v>2520184.8780365</v>
      </c>
      <c r="Q287" s="3">
        <v>57960.974971330987</v>
      </c>
      <c r="R287" s="3">
        <v>28998504.350451589</v>
      </c>
      <c r="S287" s="3">
        <v>24364.571818092427</v>
      </c>
      <c r="T287" s="3">
        <v>5321387.1281343494</v>
      </c>
      <c r="V287">
        <v>9003</v>
      </c>
      <c r="W287" s="2">
        <v>0.92583917980423858</v>
      </c>
      <c r="X287" s="2">
        <v>0.80907847757192086</v>
      </c>
      <c r="Y287" s="2">
        <v>-4.8666715777795244E-2</v>
      </c>
      <c r="Z287" s="2">
        <v>0.71999277103948456</v>
      </c>
      <c r="AA287" s="2">
        <v>0.67619335912882861</v>
      </c>
      <c r="AB287" s="2">
        <v>0.5762476875778606</v>
      </c>
      <c r="AC287" s="2">
        <v>0.52619435935113112</v>
      </c>
      <c r="AD287" s="2">
        <v>1.4531733726592794E-2</v>
      </c>
      <c r="AE287" s="2">
        <v>5.7021289164757523E-2</v>
      </c>
      <c r="AF287">
        <v>50792130.73122561</v>
      </c>
      <c r="AG287">
        <v>42790.342428162963</v>
      </c>
      <c r="AH287">
        <v>8042312.4529701816</v>
      </c>
      <c r="AI287">
        <v>1294149.8735161163</v>
      </c>
      <c r="AJ287">
        <v>139.55857912150248</v>
      </c>
      <c r="AK287">
        <v>79790635.081677198</v>
      </c>
      <c r="AL287">
        <v>67154.914246255386</v>
      </c>
      <c r="AM287">
        <v>12621558.334745735</v>
      </c>
      <c r="AN287">
        <v>2036291.1198749135</v>
      </c>
      <c r="AO287">
        <v>219.07088705834204</v>
      </c>
      <c r="AP287">
        <v>28998504.350451589</v>
      </c>
      <c r="AQ287">
        <v>24364.571818092423</v>
      </c>
      <c r="AR287">
        <v>4579245.8817755533</v>
      </c>
      <c r="AS287">
        <v>742141.24635879719</v>
      </c>
      <c r="AT287">
        <v>79.512307936839562</v>
      </c>
      <c r="AU287" s="3">
        <v>473643545.97817981</v>
      </c>
      <c r="AV287" s="3">
        <v>10893185.636111945</v>
      </c>
      <c r="AW287">
        <v>4665796.4491713997</v>
      </c>
      <c r="AX287">
        <v>876889784.65727282</v>
      </c>
      <c r="AY287">
        <v>107307.25097535159</v>
      </c>
      <c r="AZ287">
        <v>20167324.748307578</v>
      </c>
      <c r="BA287">
        <v>7185981.3272078997</v>
      </c>
      <c r="BB287">
        <v>1350533330.6354527</v>
      </c>
      <c r="BC287">
        <v>165268.22594668256</v>
      </c>
      <c r="BD287">
        <v>31060510.384419519</v>
      </c>
      <c r="BE287">
        <v>2520184.8780365</v>
      </c>
      <c r="BF287">
        <v>473643545.97817981</v>
      </c>
      <c r="BG287">
        <v>57960.974971330987</v>
      </c>
      <c r="BH287">
        <v>10893185.636111945</v>
      </c>
      <c r="BI287">
        <v>61.89884071147965</v>
      </c>
      <c r="BJ287">
        <v>92.058293130891627</v>
      </c>
      <c r="BK287">
        <v>30.159452419411977</v>
      </c>
      <c r="BL287">
        <v>50.419315794889854</v>
      </c>
      <c r="BM287">
        <v>52.612305480984773</v>
      </c>
      <c r="BN287">
        <f t="shared" si="24"/>
        <v>2.1929896860949185</v>
      </c>
      <c r="BO287">
        <v>0.70731853352011753</v>
      </c>
      <c r="BP287">
        <v>0.53018615110015554</v>
      </c>
      <c r="BQ287">
        <v>0.31641422433510874</v>
      </c>
      <c r="BR287">
        <v>0.13690476190476192</v>
      </c>
      <c r="BS287">
        <v>0.13793103448275862</v>
      </c>
      <c r="BT287">
        <v>0.72222222222222221</v>
      </c>
      <c r="BU287">
        <v>-6.2802407729950369E-2</v>
      </c>
      <c r="BV287">
        <v>0.71999277103948456</v>
      </c>
      <c r="BW287">
        <v>0.7014453932871666</v>
      </c>
      <c r="BX287">
        <v>0.5762476875778606</v>
      </c>
      <c r="BY287">
        <f t="shared" si="25"/>
        <v>0.16579682945870647</v>
      </c>
      <c r="BZ287">
        <v>1.4531733726592794E-2</v>
      </c>
      <c r="CA287">
        <f t="shared" si="26"/>
        <v>1.2646173126560608E-2</v>
      </c>
      <c r="CC287">
        <v>0.16579682945870647</v>
      </c>
      <c r="CD287">
        <v>1.2646173126560608E-2</v>
      </c>
    </row>
    <row r="288" spans="1:82" x14ac:dyDescent="0.3">
      <c r="A288">
        <v>0</v>
      </c>
      <c r="B288" t="s">
        <v>259</v>
      </c>
      <c r="C288" t="s">
        <v>262</v>
      </c>
      <c r="D288">
        <v>9005</v>
      </c>
      <c r="E288" s="2">
        <f t="shared" si="28"/>
        <v>0.64679982971301886</v>
      </c>
      <c r="F288" s="2" t="s">
        <v>1940</v>
      </c>
      <c r="G288" s="3">
        <v>20951</v>
      </c>
      <c r="H288" s="1">
        <v>24.161780504501131</v>
      </c>
      <c r="I288" s="1">
        <f t="shared" si="27"/>
        <v>10.107551949709901</v>
      </c>
      <c r="J288" s="1">
        <v>2.49398311765</v>
      </c>
      <c r="K288" s="1">
        <v>231.717122356</v>
      </c>
      <c r="L288" s="2">
        <v>0.28290063955000022</v>
      </c>
      <c r="M288" s="2">
        <v>0.84451432782183711</v>
      </c>
      <c r="N288" s="7">
        <v>0</v>
      </c>
      <c r="O288" s="2">
        <v>3.0635964122704348E-2</v>
      </c>
      <c r="P288" s="3">
        <v>3364348.1053016004</v>
      </c>
      <c r="Q288" s="3">
        <v>77375.631456910414</v>
      </c>
      <c r="R288" s="3">
        <v>18931278.202272218</v>
      </c>
      <c r="S288" s="3">
        <v>16180.066546275384</v>
      </c>
      <c r="T288" s="3">
        <v>3653918.4665397848</v>
      </c>
      <c r="V288">
        <v>9005</v>
      </c>
      <c r="W288" s="2">
        <v>0.66275797592744579</v>
      </c>
      <c r="X288" s="2">
        <v>0.64818075322303337</v>
      </c>
      <c r="Y288" s="2">
        <v>-0.27718702755236524</v>
      </c>
      <c r="Z288" s="2">
        <v>0.71122254560709197</v>
      </c>
      <c r="AA288" s="2">
        <v>0.6678864952641258</v>
      </c>
      <c r="AB288" s="2">
        <v>0.6983052567486725</v>
      </c>
      <c r="AC288" s="2">
        <v>0.84451432782183711</v>
      </c>
      <c r="AD288" s="2">
        <v>0</v>
      </c>
      <c r="AE288" s="2">
        <v>3.0635964122704348E-2</v>
      </c>
      <c r="AF288">
        <v>7793041.3245061142</v>
      </c>
      <c r="AG288">
        <v>6610.6965476560626</v>
      </c>
      <c r="AH288">
        <v>1242459.9606155518</v>
      </c>
      <c r="AI288">
        <v>255597.49068521979</v>
      </c>
      <c r="AJ288">
        <v>21.526893181038144</v>
      </c>
      <c r="AK288">
        <v>26724319.526778333</v>
      </c>
      <c r="AL288">
        <v>22790.763093931451</v>
      </c>
      <c r="AM288">
        <v>4283453.4019148992</v>
      </c>
      <c r="AN288">
        <v>868522.51592565724</v>
      </c>
      <c r="AO288">
        <v>74.126317179043383</v>
      </c>
      <c r="AP288">
        <v>18931278.202272218</v>
      </c>
      <c r="AQ288">
        <v>16180.06654627539</v>
      </c>
      <c r="AR288">
        <v>3040993.4412993472</v>
      </c>
      <c r="AS288">
        <v>612925.02524043748</v>
      </c>
      <c r="AT288">
        <v>52.599423998005236</v>
      </c>
      <c r="AU288" s="3">
        <v>632295582.91038275</v>
      </c>
      <c r="AV288" s="3">
        <v>14541976.176011743</v>
      </c>
      <c r="AW288">
        <v>1125292.4615702003</v>
      </c>
      <c r="AX288">
        <v>211487465.22750345</v>
      </c>
      <c r="AY288">
        <v>25880.263296918802</v>
      </c>
      <c r="AZ288">
        <v>4863936.6840229193</v>
      </c>
      <c r="BA288">
        <v>4489640.5668718005</v>
      </c>
      <c r="BB288">
        <v>843783048.13788617</v>
      </c>
      <c r="BC288">
        <v>103255.89475382921</v>
      </c>
      <c r="BD288">
        <v>19405912.860034663</v>
      </c>
      <c r="BE288">
        <v>3364348.1053016004</v>
      </c>
      <c r="BF288">
        <v>632295582.91038275</v>
      </c>
      <c r="BG288">
        <v>77375.631456910414</v>
      </c>
      <c r="BH288">
        <v>14541976.176011743</v>
      </c>
      <c r="BI288">
        <v>10.043933194467847</v>
      </c>
      <c r="BJ288">
        <v>34.205713698968978</v>
      </c>
      <c r="BK288">
        <v>24.161780504501131</v>
      </c>
      <c r="BL288">
        <v>59.553660501574967</v>
      </c>
      <c r="BM288">
        <v>69.661212451284868</v>
      </c>
      <c r="BN288">
        <f t="shared" si="24"/>
        <v>10.107551949709901</v>
      </c>
      <c r="BO288">
        <v>0.64679982971301886</v>
      </c>
      <c r="BP288">
        <v>7.8669164642468897E-2</v>
      </c>
      <c r="BQ288">
        <v>0.23197630614021253</v>
      </c>
      <c r="BR288">
        <v>0.2011494252873563</v>
      </c>
      <c r="BS288">
        <v>6.8965517241379309E-2</v>
      </c>
      <c r="BT288">
        <v>0.72222222222222221</v>
      </c>
      <c r="BU288">
        <v>-0.28945808670340506</v>
      </c>
      <c r="BV288">
        <v>0.71122254560709197</v>
      </c>
      <c r="BW288">
        <v>0.69282831458934213</v>
      </c>
      <c r="BX288">
        <v>0.6983052567486725</v>
      </c>
      <c r="BY288">
        <f t="shared" si="25"/>
        <v>8.5690497327271617E-2</v>
      </c>
      <c r="BZ288">
        <v>0</v>
      </c>
      <c r="CA288">
        <f t="shared" si="26"/>
        <v>1.9232239970441291E-2</v>
      </c>
      <c r="CC288">
        <v>8.5690497327271617E-2</v>
      </c>
      <c r="CD288">
        <v>1.9232239970441291E-2</v>
      </c>
    </row>
    <row r="289" spans="1:82" x14ac:dyDescent="0.3">
      <c r="A289">
        <v>0</v>
      </c>
      <c r="B289" t="s">
        <v>259</v>
      </c>
      <c r="C289" t="s">
        <v>263</v>
      </c>
      <c r="D289">
        <v>9007</v>
      </c>
      <c r="E289" s="2">
        <f t="shared" si="28"/>
        <v>0.69553261052085402</v>
      </c>
      <c r="F289" s="2" t="s">
        <v>1941</v>
      </c>
      <c r="G289" s="3">
        <v>24793</v>
      </c>
      <c r="H289" s="1">
        <v>33.505413668743493</v>
      </c>
      <c r="I289" s="1">
        <f t="shared" si="27"/>
        <v>8.4640428543934689</v>
      </c>
      <c r="J289" s="1">
        <v>2.4346058663900001</v>
      </c>
      <c r="K289" s="1">
        <v>256.839652167</v>
      </c>
      <c r="L289" s="2">
        <v>0.24382586631999992</v>
      </c>
      <c r="M289" s="2">
        <v>8.8766491883268059E-2</v>
      </c>
      <c r="N289" s="7">
        <v>6.0331856294900003E-2</v>
      </c>
      <c r="O289" s="2">
        <v>5.5996216571259312E-2</v>
      </c>
      <c r="P289" s="3">
        <v>2057200.8056316001</v>
      </c>
      <c r="Q289" s="3">
        <v>47312.94336593039</v>
      </c>
      <c r="R289" s="3">
        <v>13230242.209554112</v>
      </c>
      <c r="S289" s="3">
        <v>11312.645621009307</v>
      </c>
      <c r="T289" s="3">
        <v>2307303.9063520003</v>
      </c>
      <c r="V289">
        <v>9007</v>
      </c>
      <c r="W289" s="2">
        <v>0.80489400292616065</v>
      </c>
      <c r="X289" s="2">
        <v>0.89883956460947412</v>
      </c>
      <c r="Y289" s="2">
        <v>-0.22843803649844399</v>
      </c>
      <c r="Z289" s="2">
        <v>0.69428961631281449</v>
      </c>
      <c r="AA289" s="2">
        <v>0.74029805560561313</v>
      </c>
      <c r="AB289" s="2">
        <v>0.60185400942673439</v>
      </c>
      <c r="AC289" s="2">
        <v>8.8766491883268059E-2</v>
      </c>
      <c r="AD289" s="2">
        <v>0.12483202436287684</v>
      </c>
      <c r="AE289" s="2">
        <v>5.5996216571259312E-2</v>
      </c>
      <c r="AF289">
        <v>9579282.4586992208</v>
      </c>
      <c r="AG289">
        <v>8138.1036997423771</v>
      </c>
      <c r="AH289">
        <v>1529531.4085854262</v>
      </c>
      <c r="AI289">
        <v>132583.07341434635</v>
      </c>
      <c r="AJ289">
        <v>26.491757980870648</v>
      </c>
      <c r="AK289">
        <v>22809524.668253332</v>
      </c>
      <c r="AL289">
        <v>19450.749320751685</v>
      </c>
      <c r="AM289">
        <v>3655708.1482696198</v>
      </c>
      <c r="AN289">
        <v>313710.240082153</v>
      </c>
      <c r="AO289">
        <v>63.264067183088393</v>
      </c>
      <c r="AP289">
        <v>13230242.209554112</v>
      </c>
      <c r="AQ289">
        <v>11312.645621009309</v>
      </c>
      <c r="AR289">
        <v>2126176.7396841934</v>
      </c>
      <c r="AS289">
        <v>181127.16666780665</v>
      </c>
      <c r="AT289">
        <v>36.772309202217741</v>
      </c>
      <c r="AU289" s="3">
        <v>386630319.41040289</v>
      </c>
      <c r="AV289" s="3">
        <v>8891994.5761929583</v>
      </c>
      <c r="AW289">
        <v>1254875.4549293001</v>
      </c>
      <c r="AX289">
        <v>235841292.99941266</v>
      </c>
      <c r="AY289">
        <v>28860.5036357342</v>
      </c>
      <c r="AZ289">
        <v>5424043.0532998852</v>
      </c>
      <c r="BA289">
        <v>3312076.2605609</v>
      </c>
      <c r="BB289">
        <v>622471612.40981555</v>
      </c>
      <c r="BC289">
        <v>76173.447001664594</v>
      </c>
      <c r="BD289">
        <v>14316037.629492844</v>
      </c>
      <c r="BE289">
        <v>2057200.8056316001</v>
      </c>
      <c r="BF289">
        <v>386630319.41040289</v>
      </c>
      <c r="BG289">
        <v>47312.94336593039</v>
      </c>
      <c r="BH289">
        <v>8891994.5761929583</v>
      </c>
      <c r="BI289">
        <v>25.963456897991293</v>
      </c>
      <c r="BJ289">
        <v>59.468870566734786</v>
      </c>
      <c r="BK289">
        <v>33.505413668743493</v>
      </c>
      <c r="BL289">
        <v>55.268435502489083</v>
      </c>
      <c r="BM289">
        <v>63.732478356882552</v>
      </c>
      <c r="BN289">
        <f t="shared" si="24"/>
        <v>8.4640428543934689</v>
      </c>
      <c r="BO289">
        <v>0.69553261052085402</v>
      </c>
      <c r="BP289">
        <v>0.21868089329638646</v>
      </c>
      <c r="BQ289">
        <v>0.34317725476204869</v>
      </c>
      <c r="BR289">
        <v>5.3571428571428568E-2</v>
      </c>
      <c r="BS289">
        <v>3.4482758620689655E-2</v>
      </c>
      <c r="BT289">
        <v>0.77777777777777779</v>
      </c>
      <c r="BU289">
        <v>-0.24239159616475464</v>
      </c>
      <c r="BV289">
        <v>0.69428961631281449</v>
      </c>
      <c r="BW289">
        <v>0.76794404108466097</v>
      </c>
      <c r="BX289">
        <v>0.60185400942673439</v>
      </c>
      <c r="BY289">
        <f t="shared" si="25"/>
        <v>0.21551508786659904</v>
      </c>
      <c r="BZ289">
        <v>0.12483202436287684</v>
      </c>
      <c r="CA289">
        <f t="shared" si="26"/>
        <v>1.2010031308647808E-2</v>
      </c>
      <c r="CC289">
        <v>0.21551508786659904</v>
      </c>
      <c r="CD289">
        <v>1.2010031308647808E-2</v>
      </c>
    </row>
    <row r="290" spans="1:82" x14ac:dyDescent="0.3">
      <c r="A290">
        <v>0</v>
      </c>
      <c r="B290" t="s">
        <v>259</v>
      </c>
      <c r="C290" t="s">
        <v>264</v>
      </c>
      <c r="D290">
        <v>9009</v>
      </c>
      <c r="E290" s="2">
        <f t="shared" si="28"/>
        <v>0.69431336828094381</v>
      </c>
      <c r="F290" s="2" t="s">
        <v>1941</v>
      </c>
      <c r="G290" s="3">
        <v>94267</v>
      </c>
      <c r="H290" s="1">
        <v>22.839259956168902</v>
      </c>
      <c r="I290" s="1">
        <f t="shared" si="27"/>
        <v>3.9974550445480901</v>
      </c>
      <c r="J290" s="1">
        <v>2.35980761701</v>
      </c>
      <c r="K290" s="1">
        <v>249.652268736</v>
      </c>
      <c r="L290" s="2">
        <v>0.24643905635000007</v>
      </c>
      <c r="M290" s="2">
        <v>0.28722425696053533</v>
      </c>
      <c r="N290" s="7">
        <v>3.3800928807299999E-2</v>
      </c>
      <c r="O290" s="2">
        <v>3.040635895302728E-2</v>
      </c>
      <c r="P290" s="3">
        <v>2671574.4215442999</v>
      </c>
      <c r="Q290" s="3">
        <v>61442.7376065442</v>
      </c>
      <c r="R290" s="3">
        <v>22870742.87551035</v>
      </c>
      <c r="S290" s="3">
        <v>19376.412596190054</v>
      </c>
      <c r="T290" s="3">
        <v>4408096.0891683213</v>
      </c>
      <c r="V290">
        <v>9009</v>
      </c>
      <c r="W290" s="2">
        <v>0.82721848877393989</v>
      </c>
      <c r="X290" s="2">
        <v>0.6127018958179995</v>
      </c>
      <c r="Y290" s="2">
        <v>-0.10472665671036732</v>
      </c>
      <c r="Z290" s="2">
        <v>0.67295899825268712</v>
      </c>
      <c r="AA290" s="2">
        <v>0.71958160495646784</v>
      </c>
      <c r="AB290" s="2">
        <v>0.6083043459750539</v>
      </c>
      <c r="AC290" s="2">
        <v>0.28722425696053533</v>
      </c>
      <c r="AD290" s="2">
        <v>6.9937154721980907E-2</v>
      </c>
      <c r="AE290" s="2">
        <v>3.040635895302728E-2</v>
      </c>
      <c r="AF290">
        <v>45437149.558058634</v>
      </c>
      <c r="AG290">
        <v>38409.180090596979</v>
      </c>
      <c r="AH290">
        <v>7218886.5482805101</v>
      </c>
      <c r="AI290">
        <v>1528256.4570498567</v>
      </c>
      <c r="AJ290">
        <v>125.17331486651703</v>
      </c>
      <c r="AK290">
        <v>68307892.433568984</v>
      </c>
      <c r="AL290">
        <v>57785.592686787029</v>
      </c>
      <c r="AM290">
        <v>10860623.339189326</v>
      </c>
      <c r="AN290">
        <v>2294615.7553093587</v>
      </c>
      <c r="AO290">
        <v>188.28808710381585</v>
      </c>
      <c r="AP290">
        <v>22870742.87551035</v>
      </c>
      <c r="AQ290">
        <v>19376.41259619005</v>
      </c>
      <c r="AR290">
        <v>3641736.7909088163</v>
      </c>
      <c r="AS290">
        <v>766359.29825950204</v>
      </c>
      <c r="AT290">
        <v>63.114772237298823</v>
      </c>
      <c r="AU290" s="3">
        <v>502095696.78503573</v>
      </c>
      <c r="AV290" s="3">
        <v>11547548.105773916</v>
      </c>
      <c r="AW290">
        <v>4941663.6846268009</v>
      </c>
      <c r="AX290">
        <v>928736272.88876092</v>
      </c>
      <c r="AY290">
        <v>113651.83865579919</v>
      </c>
      <c r="AZ290">
        <v>21359726.556970898</v>
      </c>
      <c r="BA290">
        <v>7613238.1061711013</v>
      </c>
      <c r="BB290">
        <v>1430831969.6737967</v>
      </c>
      <c r="BC290">
        <v>175094.57626234338</v>
      </c>
      <c r="BD290">
        <v>32907274.662744816</v>
      </c>
      <c r="BE290">
        <v>2671574.4215442999</v>
      </c>
      <c r="BF290">
        <v>502095696.78503573</v>
      </c>
      <c r="BG290">
        <v>61442.7376065442</v>
      </c>
      <c r="BH290">
        <v>11547548.105773916</v>
      </c>
      <c r="BI290">
        <v>51.852504268777381</v>
      </c>
      <c r="BJ290">
        <v>74.691764224946283</v>
      </c>
      <c r="BK290">
        <v>22.839259956168902</v>
      </c>
      <c r="BL290">
        <v>55.506283128029928</v>
      </c>
      <c r="BM290">
        <v>59.503738172578018</v>
      </c>
      <c r="BN290">
        <f t="shared" si="24"/>
        <v>3.9974550445480901</v>
      </c>
      <c r="BO290">
        <v>0.69431336828094381</v>
      </c>
      <c r="BP290">
        <v>0.4359694818403354</v>
      </c>
      <c r="BQ290">
        <v>0.32134635708966269</v>
      </c>
      <c r="BR290">
        <v>0.13095238095238096</v>
      </c>
      <c r="BS290">
        <v>0.13793103448275862</v>
      </c>
      <c r="BT290">
        <v>0.66666666666666663</v>
      </c>
      <c r="BU290">
        <v>-0.11447833210602247</v>
      </c>
      <c r="BV290">
        <v>0.67295899825268712</v>
      </c>
      <c r="BW290">
        <v>0.7464539470502779</v>
      </c>
      <c r="BX290">
        <v>0.6083043459750539</v>
      </c>
      <c r="BY290">
        <f t="shared" si="25"/>
        <v>0.12092082143574728</v>
      </c>
      <c r="BZ290">
        <v>6.9937154721980907E-2</v>
      </c>
      <c r="CA290">
        <f t="shared" si="26"/>
        <v>1.6041292720933832E-2</v>
      </c>
      <c r="CC290">
        <v>0.12092082143574728</v>
      </c>
      <c r="CD290">
        <v>1.6041292720933832E-2</v>
      </c>
    </row>
    <row r="291" spans="1:82" x14ac:dyDescent="0.3">
      <c r="A291">
        <v>0</v>
      </c>
      <c r="B291" t="s">
        <v>259</v>
      </c>
      <c r="C291" t="s">
        <v>265</v>
      </c>
      <c r="D291">
        <v>9011</v>
      </c>
      <c r="E291" s="2">
        <f t="shared" si="28"/>
        <v>0.75472844130773875</v>
      </c>
      <c r="F291" s="2" t="s">
        <v>1942</v>
      </c>
      <c r="G291" s="3">
        <v>24687</v>
      </c>
      <c r="H291" s="1">
        <v>33.172096711770251</v>
      </c>
      <c r="I291" s="1">
        <f t="shared" si="27"/>
        <v>2.8377039086472138</v>
      </c>
      <c r="J291" s="1">
        <v>2.2167332798200001</v>
      </c>
      <c r="K291" s="1">
        <v>271.16631871200002</v>
      </c>
      <c r="L291" s="2">
        <v>0.24329158305999976</v>
      </c>
      <c r="M291" s="2">
        <v>0.61697174414137845</v>
      </c>
      <c r="N291" s="7">
        <v>8.2854452884499996E-2</v>
      </c>
      <c r="O291" s="2">
        <v>4.0925697489465979E-2</v>
      </c>
      <c r="P291" s="3">
        <v>3039047.4572434006</v>
      </c>
      <c r="Q291" s="3">
        <v>69894.139569319595</v>
      </c>
      <c r="R291" s="3">
        <v>18706540.947953451</v>
      </c>
      <c r="S291" s="3">
        <v>15899.510027226868</v>
      </c>
      <c r="T291" s="3">
        <v>3554031.5970878466</v>
      </c>
      <c r="V291">
        <v>9011</v>
      </c>
      <c r="W291" s="2">
        <v>0.89259772930522552</v>
      </c>
      <c r="X291" s="2">
        <v>0.8898977717563904</v>
      </c>
      <c r="Y291" s="2">
        <v>-7.311547892656263E-2</v>
      </c>
      <c r="Z291" s="2">
        <v>0.63215772193803343</v>
      </c>
      <c r="AA291" s="2">
        <v>0.78159231565108844</v>
      </c>
      <c r="AB291" s="2">
        <v>0.60053519724714943</v>
      </c>
      <c r="AC291" s="2">
        <v>0.61697174414137845</v>
      </c>
      <c r="AD291" s="2">
        <v>0.17143329770088714</v>
      </c>
      <c r="AE291" s="2">
        <v>4.0925697489465979E-2</v>
      </c>
      <c r="AF291">
        <v>13251195.920084488</v>
      </c>
      <c r="AG291">
        <v>11222.885390062045</v>
      </c>
      <c r="AH291">
        <v>2109306.5820232551</v>
      </c>
      <c r="AI291">
        <v>403202.99092947971</v>
      </c>
      <c r="AJ291">
        <v>36.559026357140603</v>
      </c>
      <c r="AK291">
        <v>31957736.868037939</v>
      </c>
      <c r="AL291">
        <v>27122.395417288913</v>
      </c>
      <c r="AM291">
        <v>5097570.2936950857</v>
      </c>
      <c r="AN291">
        <v>968970.87634549569</v>
      </c>
      <c r="AO291">
        <v>88.310918351935612</v>
      </c>
      <c r="AP291">
        <v>18706540.947953451</v>
      </c>
      <c r="AQ291">
        <v>15899.510027226868</v>
      </c>
      <c r="AR291">
        <v>2988263.7116718306</v>
      </c>
      <c r="AS291">
        <v>565767.88541601598</v>
      </c>
      <c r="AT291">
        <v>51.75189199479501</v>
      </c>
      <c r="AU291" s="3">
        <v>571158579.11432469</v>
      </c>
      <c r="AV291" s="3">
        <v>13135904.590657925</v>
      </c>
      <c r="AW291">
        <v>1837028.3979446001</v>
      </c>
      <c r="AX291">
        <v>345251117.10970813</v>
      </c>
      <c r="AY291">
        <v>42249.264299152404</v>
      </c>
      <c r="AZ291">
        <v>7940326.7323827026</v>
      </c>
      <c r="BA291">
        <v>4876075.8551880009</v>
      </c>
      <c r="BB291">
        <v>916409696.22403288</v>
      </c>
      <c r="BC291">
        <v>112143.403868472</v>
      </c>
      <c r="BD291">
        <v>21076231.323040627</v>
      </c>
      <c r="BE291">
        <v>3039047.4572434006</v>
      </c>
      <c r="BF291">
        <v>571158579.11432469</v>
      </c>
      <c r="BG291">
        <v>69894.139569319595</v>
      </c>
      <c r="BH291">
        <v>13135904.590657925</v>
      </c>
      <c r="BI291">
        <v>21.671323491335155</v>
      </c>
      <c r="BJ291">
        <v>54.84342020310541</v>
      </c>
      <c r="BK291">
        <v>33.172096711770251</v>
      </c>
      <c r="BL291">
        <v>55.151958232251232</v>
      </c>
      <c r="BM291">
        <v>57.989662140898446</v>
      </c>
      <c r="BN291">
        <f t="shared" si="24"/>
        <v>2.8377039086472138</v>
      </c>
      <c r="BO291">
        <v>0.75472844130773875</v>
      </c>
      <c r="BP291">
        <v>0.1980646530666384</v>
      </c>
      <c r="BQ291">
        <v>0.38916877214659751</v>
      </c>
      <c r="BR291">
        <v>1.1904761904761904E-2</v>
      </c>
      <c r="BS291">
        <v>6.8965517241379309E-2</v>
      </c>
      <c r="BT291">
        <v>0.83333333333333337</v>
      </c>
      <c r="BU291">
        <v>-8.1265606955537015E-2</v>
      </c>
      <c r="BV291">
        <v>0.63215772193803343</v>
      </c>
      <c r="BW291">
        <v>0.81078041042644033</v>
      </c>
      <c r="BX291">
        <v>0.60053519724714943</v>
      </c>
      <c r="BY291">
        <f t="shared" si="25"/>
        <v>0.2301780546682313</v>
      </c>
      <c r="BZ291">
        <v>0.17143329770088714</v>
      </c>
      <c r="CA291">
        <f t="shared" si="26"/>
        <v>8.5270562035286747E-3</v>
      </c>
      <c r="CC291">
        <v>0.2301780546682313</v>
      </c>
      <c r="CD291">
        <v>8.5270562035286747E-3</v>
      </c>
    </row>
    <row r="292" spans="1:82" x14ac:dyDescent="0.3">
      <c r="A292">
        <v>0</v>
      </c>
      <c r="B292" t="s">
        <v>259</v>
      </c>
      <c r="C292" t="s">
        <v>266</v>
      </c>
      <c r="D292">
        <v>9013</v>
      </c>
      <c r="E292" s="2">
        <f t="shared" si="28"/>
        <v>0.65861399542662757</v>
      </c>
      <c r="F292" s="2" t="s">
        <v>1940</v>
      </c>
      <c r="G292" s="3">
        <v>21005</v>
      </c>
      <c r="H292" s="1">
        <v>33.290000007629587</v>
      </c>
      <c r="I292" s="1">
        <f t="shared" si="27"/>
        <v>9.6459602678518834</v>
      </c>
      <c r="J292" s="1">
        <v>2.5625461524599999</v>
      </c>
      <c r="K292" s="1">
        <v>244.23527128000001</v>
      </c>
      <c r="L292" s="2">
        <v>0.26712489099000014</v>
      </c>
      <c r="M292" s="2">
        <v>0.46838184384594433</v>
      </c>
      <c r="N292" s="7">
        <v>0</v>
      </c>
      <c r="O292" s="2">
        <v>2.1581233039416226E-2</v>
      </c>
      <c r="P292" s="3">
        <v>2161668.4689277001</v>
      </c>
      <c r="Q292" s="3">
        <v>49715.563773023801</v>
      </c>
      <c r="R292" s="3">
        <v>10011080.559803814</v>
      </c>
      <c r="S292" s="3">
        <v>8685.1764684283244</v>
      </c>
      <c r="T292" s="3">
        <v>1749612.1508792285</v>
      </c>
      <c r="V292">
        <v>9013</v>
      </c>
      <c r="W292" s="2">
        <v>0.73059478256655408</v>
      </c>
      <c r="X292" s="2">
        <v>0.89306072769431666</v>
      </c>
      <c r="Y292" s="2">
        <v>-0.2668130723188975</v>
      </c>
      <c r="Z292" s="2">
        <v>0.73077503407704758</v>
      </c>
      <c r="AA292" s="2">
        <v>0.70396800070937182</v>
      </c>
      <c r="AB292" s="2">
        <v>0.65936477161538831</v>
      </c>
      <c r="AC292" s="2">
        <v>0.46838184384594433</v>
      </c>
      <c r="AD292" s="2">
        <v>0</v>
      </c>
      <c r="AE292" s="2">
        <v>2.1581233039416226E-2</v>
      </c>
      <c r="AF292">
        <v>6248089.7878081277</v>
      </c>
      <c r="AG292">
        <v>5363.5888323668778</v>
      </c>
      <c r="AH292">
        <v>1008069.9244595362</v>
      </c>
      <c r="AI292">
        <v>74534.646465172962</v>
      </c>
      <c r="AJ292">
        <v>17.419228609489913</v>
      </c>
      <c r="AK292">
        <v>16259170.347611941</v>
      </c>
      <c r="AL292">
        <v>14048.765300795201</v>
      </c>
      <c r="AM292">
        <v>2640421.9671090669</v>
      </c>
      <c r="AN292">
        <v>191794.75469487099</v>
      </c>
      <c r="AO292">
        <v>45.559629077199098</v>
      </c>
      <c r="AP292">
        <v>10011080.559803814</v>
      </c>
      <c r="AQ292">
        <v>8685.1764684283226</v>
      </c>
      <c r="AR292">
        <v>1632352.0426495308</v>
      </c>
      <c r="AS292">
        <v>117260.10822969803</v>
      </c>
      <c r="AT292">
        <v>28.140400467709185</v>
      </c>
      <c r="AU292" s="3">
        <v>406263972.05027193</v>
      </c>
      <c r="AV292" s="3">
        <v>9343543.0555020925</v>
      </c>
      <c r="AW292">
        <v>1092622.1070024001</v>
      </c>
      <c r="AX292">
        <v>205347398.79003108</v>
      </c>
      <c r="AY292">
        <v>25128.8876260656</v>
      </c>
      <c r="AZ292">
        <v>4722723.140442769</v>
      </c>
      <c r="BA292">
        <v>3254290.5759300999</v>
      </c>
      <c r="BB292">
        <v>611611370.84030294</v>
      </c>
      <c r="BC292">
        <v>74844.451399089405</v>
      </c>
      <c r="BD292">
        <v>14066266.195944862</v>
      </c>
      <c r="BE292">
        <v>2161668.4689277001</v>
      </c>
      <c r="BF292">
        <v>406263972.05027193</v>
      </c>
      <c r="BG292">
        <v>49715.563773023801</v>
      </c>
      <c r="BH292">
        <v>9343543.0555020925</v>
      </c>
      <c r="BI292">
        <v>21.187594465469171</v>
      </c>
      <c r="BJ292">
        <v>54.477594473098762</v>
      </c>
      <c r="BK292">
        <v>33.290000007629587</v>
      </c>
      <c r="BL292">
        <v>62.083367836340635</v>
      </c>
      <c r="BM292">
        <v>71.729328104192518</v>
      </c>
      <c r="BN292">
        <f t="shared" si="24"/>
        <v>9.6459602678518834</v>
      </c>
      <c r="BO292">
        <v>0.65861399542662757</v>
      </c>
      <c r="BP292">
        <v>0.16898316237343652</v>
      </c>
      <c r="BQ292">
        <v>0.32489761494281649</v>
      </c>
      <c r="BR292">
        <v>8.9285714285714274E-2</v>
      </c>
      <c r="BS292">
        <v>0.10344827586206896</v>
      </c>
      <c r="BT292">
        <v>0.72222222222222221</v>
      </c>
      <c r="BU292">
        <v>-0.27623911481648211</v>
      </c>
      <c r="BV292">
        <v>0.73077503407704758</v>
      </c>
      <c r="BW292">
        <v>0.73025726214665132</v>
      </c>
      <c r="BX292">
        <v>0.65936477161538831</v>
      </c>
      <c r="BY292">
        <f t="shared" si="25"/>
        <v>0.10455169130196552</v>
      </c>
      <c r="BZ292">
        <v>0</v>
      </c>
      <c r="CA292">
        <f t="shared" si="26"/>
        <v>1.1978384407485349E-2</v>
      </c>
      <c r="CC292">
        <v>0.10455169130196552</v>
      </c>
      <c r="CD292">
        <v>1.1978384407485349E-2</v>
      </c>
    </row>
    <row r="293" spans="1:82" x14ac:dyDescent="0.3">
      <c r="A293">
        <v>0</v>
      </c>
      <c r="B293" t="s">
        <v>259</v>
      </c>
      <c r="C293" t="s">
        <v>267</v>
      </c>
      <c r="D293">
        <v>9015</v>
      </c>
      <c r="E293" s="2">
        <f t="shared" si="28"/>
        <v>0.66544482961982587</v>
      </c>
      <c r="F293" s="2" t="s">
        <v>1940</v>
      </c>
      <c r="G293" s="3">
        <v>13205</v>
      </c>
      <c r="H293" s="1">
        <v>23.554079547997958</v>
      </c>
      <c r="I293" s="1">
        <f t="shared" si="27"/>
        <v>9.7119293512858604</v>
      </c>
      <c r="J293" s="1">
        <v>2.4700755557799998</v>
      </c>
      <c r="K293" s="1">
        <v>265.463841941</v>
      </c>
      <c r="L293" s="2">
        <v>0.26274707475000003</v>
      </c>
      <c r="M293" s="2">
        <v>0.10527471782251678</v>
      </c>
      <c r="N293" s="7">
        <v>0</v>
      </c>
      <c r="O293" s="2">
        <v>3.2965379761214206E-2</v>
      </c>
      <c r="P293" s="3">
        <v>1659464.5607659102</v>
      </c>
      <c r="Q293" s="3">
        <v>38165.52694630155</v>
      </c>
      <c r="R293" s="3">
        <v>9277802.9620516375</v>
      </c>
      <c r="S293" s="3">
        <v>7907.7116166225733</v>
      </c>
      <c r="T293" s="3">
        <v>1673543.3912279564</v>
      </c>
      <c r="V293">
        <v>9015</v>
      </c>
      <c r="W293" s="2">
        <v>0.66974178195959921</v>
      </c>
      <c r="X293" s="2">
        <v>0.63187814408182363</v>
      </c>
      <c r="Y293" s="2">
        <v>-0.26264630393292959</v>
      </c>
      <c r="Z293" s="2">
        <v>0.70440469792716753</v>
      </c>
      <c r="AA293" s="2">
        <v>0.76515586423056314</v>
      </c>
      <c r="AB293" s="2">
        <v>0.64855867340954998</v>
      </c>
      <c r="AC293" s="2">
        <v>0.10527471782251678</v>
      </c>
      <c r="AD293" s="2">
        <v>0</v>
      </c>
      <c r="AE293" s="2">
        <v>3.2965379761214206E-2</v>
      </c>
      <c r="AF293">
        <v>3623895.2630072497</v>
      </c>
      <c r="AG293">
        <v>3076.856407592873</v>
      </c>
      <c r="AH293">
        <v>578285.6410725757</v>
      </c>
      <c r="AI293">
        <v>73646.673198074524</v>
      </c>
      <c r="AJ293">
        <v>10.017355652219125</v>
      </c>
      <c r="AK293">
        <v>12901698.225058887</v>
      </c>
      <c r="AL293">
        <v>10984.568024215447</v>
      </c>
      <c r="AM293">
        <v>2064515.5705391846</v>
      </c>
      <c r="AN293">
        <v>260960.13495942159</v>
      </c>
      <c r="AO293">
        <v>35.740247298061341</v>
      </c>
      <c r="AP293">
        <v>9277802.9620516375</v>
      </c>
      <c r="AQ293">
        <v>7907.7116166225733</v>
      </c>
      <c r="AR293">
        <v>1486229.9294666089</v>
      </c>
      <c r="AS293">
        <v>187313.46176134708</v>
      </c>
      <c r="AT293">
        <v>25.722891645842218</v>
      </c>
      <c r="AU293" s="3">
        <v>311879769.55034518</v>
      </c>
      <c r="AV293" s="3">
        <v>7172829.1342879133</v>
      </c>
      <c r="AW293">
        <v>519712.98286309006</v>
      </c>
      <c r="AX293">
        <v>97674857.99928914</v>
      </c>
      <c r="AY293">
        <v>11952.722776224458</v>
      </c>
      <c r="AZ293">
        <v>2246394.7185636247</v>
      </c>
      <c r="BA293">
        <v>2179177.5436290004</v>
      </c>
      <c r="BB293">
        <v>409554627.54963434</v>
      </c>
      <c r="BC293">
        <v>50118.249722526009</v>
      </c>
      <c r="BD293">
        <v>9419223.852851538</v>
      </c>
      <c r="BE293">
        <v>1659464.5607659102</v>
      </c>
      <c r="BF293">
        <v>311879769.55034518</v>
      </c>
      <c r="BG293">
        <v>38165.52694630155</v>
      </c>
      <c r="BH293">
        <v>7172829.1342879133</v>
      </c>
      <c r="BI293">
        <v>9.2027037923867052</v>
      </c>
      <c r="BJ293">
        <v>32.756783340384665</v>
      </c>
      <c r="BK293">
        <v>23.554079547997958</v>
      </c>
      <c r="BL293">
        <v>54.378371472856969</v>
      </c>
      <c r="BM293">
        <v>64.09030082414283</v>
      </c>
      <c r="BN293">
        <f t="shared" si="24"/>
        <v>9.7119293512858604</v>
      </c>
      <c r="BO293">
        <v>0.66544482961982587</v>
      </c>
      <c r="BP293">
        <v>7.415805400926874E-2</v>
      </c>
      <c r="BQ293">
        <v>0.35600927590203191</v>
      </c>
      <c r="BR293">
        <v>1.7857142857142856E-2</v>
      </c>
      <c r="BS293">
        <v>3.4482758620689655E-2</v>
      </c>
      <c r="BT293">
        <v>0.77777777777777779</v>
      </c>
      <c r="BU293">
        <v>-0.27812832446560237</v>
      </c>
      <c r="BV293">
        <v>0.70440469792716753</v>
      </c>
      <c r="BW293">
        <v>0.7937301496167668</v>
      </c>
      <c r="BX293">
        <v>0.64855867340954998</v>
      </c>
      <c r="BY293">
        <f t="shared" si="25"/>
        <v>0.16633535208012398</v>
      </c>
      <c r="BZ293">
        <v>0</v>
      </c>
      <c r="CA293">
        <f t="shared" si="26"/>
        <v>1.3285061247358008E-2</v>
      </c>
      <c r="CC293">
        <v>0.16633535208012398</v>
      </c>
      <c r="CD293">
        <v>1.3285061247358008E-2</v>
      </c>
    </row>
    <row r="294" spans="1:82" x14ac:dyDescent="0.3">
      <c r="A294">
        <v>0</v>
      </c>
      <c r="B294" t="s">
        <v>268</v>
      </c>
      <c r="C294" t="s">
        <v>269</v>
      </c>
      <c r="D294">
        <v>10001</v>
      </c>
      <c r="E294" s="2">
        <f t="shared" si="28"/>
        <v>0.57024232106883677</v>
      </c>
      <c r="F294" s="2" t="s">
        <v>1939</v>
      </c>
      <c r="G294" s="3">
        <v>39041</v>
      </c>
      <c r="H294" s="1">
        <v>27.354863374709822</v>
      </c>
      <c r="I294" s="1">
        <f t="shared" si="27"/>
        <v>-3.121324810269833</v>
      </c>
      <c r="J294" s="1">
        <v>2.38627949843</v>
      </c>
      <c r="K294" s="1">
        <v>192.75436934199999</v>
      </c>
      <c r="L294" s="2">
        <v>0.11463067369000002</v>
      </c>
      <c r="M294" s="2">
        <v>9.7045507934530831E-2</v>
      </c>
      <c r="N294" s="7">
        <v>3.0004546933699999E-2</v>
      </c>
      <c r="O294" s="2">
        <v>3.6099660659388973E-2</v>
      </c>
      <c r="P294" s="3">
        <v>1003088.31048643</v>
      </c>
      <c r="Q294" s="3">
        <v>32336.227850401301</v>
      </c>
      <c r="R294" s="3">
        <v>5207666.1329259714</v>
      </c>
      <c r="S294" s="3">
        <v>9248.4315224227794</v>
      </c>
      <c r="T294" s="3">
        <v>2130065.7231565574</v>
      </c>
      <c r="V294">
        <v>10001</v>
      </c>
      <c r="W294" s="2">
        <v>0.63677147604410289</v>
      </c>
      <c r="X294" s="2">
        <v>0.7338406183778331</v>
      </c>
      <c r="Y294" s="2">
        <v>0.10832707473263349</v>
      </c>
      <c r="Z294" s="2">
        <v>0.68050812669597904</v>
      </c>
      <c r="AA294" s="2">
        <v>0.55558276780637628</v>
      </c>
      <c r="AB294" s="2">
        <v>0.28295164743952839</v>
      </c>
      <c r="AC294" s="2">
        <v>9.7045507934530831E-2</v>
      </c>
      <c r="AD294" s="2">
        <v>6.2082099969155737E-2</v>
      </c>
      <c r="AE294" s="2">
        <v>3.6099660659388973E-2</v>
      </c>
      <c r="AF294">
        <v>2635274.446013608</v>
      </c>
      <c r="AG294">
        <v>4675.3191137127096</v>
      </c>
      <c r="AH294">
        <v>878711.76055544033</v>
      </c>
      <c r="AI294">
        <v>196819.69794582328</v>
      </c>
      <c r="AJ294">
        <v>75.31213236448697</v>
      </c>
      <c r="AK294">
        <v>7842940.5789395794</v>
      </c>
      <c r="AL294">
        <v>13923.750636135488</v>
      </c>
      <c r="AM294">
        <v>2616925.84771987</v>
      </c>
      <c r="AN294">
        <v>588671.33393795101</v>
      </c>
      <c r="AO294">
        <v>224.3204931172819</v>
      </c>
      <c r="AP294">
        <v>5207666.1329259714</v>
      </c>
      <c r="AQ294">
        <v>9248.4315224227794</v>
      </c>
      <c r="AR294">
        <v>1738214.0871644297</v>
      </c>
      <c r="AS294">
        <v>391851.6359921277</v>
      </c>
      <c r="AT294">
        <v>149.00836075279494</v>
      </c>
      <c r="AU294" s="3">
        <v>188520417.07281965</v>
      </c>
      <c r="AV294" s="3">
        <v>6077270.6622044202</v>
      </c>
      <c r="AW294">
        <v>474463.86414927006</v>
      </c>
      <c r="AX294">
        <v>89170738.628213808</v>
      </c>
      <c r="AY294">
        <v>15295.135490585702</v>
      </c>
      <c r="AZ294">
        <v>2874567.7641006769</v>
      </c>
      <c r="BA294">
        <v>1477552.1746357</v>
      </c>
      <c r="BB294">
        <v>277691155.70103347</v>
      </c>
      <c r="BC294">
        <v>47631.363340987002</v>
      </c>
      <c r="BD294">
        <v>8951838.4263050966</v>
      </c>
      <c r="BE294">
        <v>1003088.31048643</v>
      </c>
      <c r="BF294">
        <v>188520417.07281965</v>
      </c>
      <c r="BG294">
        <v>32336.227850401301</v>
      </c>
      <c r="BH294">
        <v>6077270.6622044202</v>
      </c>
      <c r="BI294">
        <v>10.441550482343944</v>
      </c>
      <c r="BJ294">
        <v>37.796413857053764</v>
      </c>
      <c r="BK294">
        <v>27.354863374709822</v>
      </c>
      <c r="BL294">
        <v>28.577720150215459</v>
      </c>
      <c r="BM294">
        <v>25.456395339945626</v>
      </c>
      <c r="BN294">
        <f t="shared" si="24"/>
        <v>-3.121324810269833</v>
      </c>
      <c r="BO294">
        <v>0.57024232106883677</v>
      </c>
      <c r="BP294">
        <v>7.2103320376079999E-2</v>
      </c>
      <c r="BQ294">
        <v>0.43485510201400346</v>
      </c>
      <c r="BR294">
        <v>0.10119047619047619</v>
      </c>
      <c r="BS294">
        <v>0</v>
      </c>
      <c r="BT294">
        <v>0.5</v>
      </c>
      <c r="BU294">
        <v>8.9387886607548525E-2</v>
      </c>
      <c r="BV294">
        <v>0.68050812669597904</v>
      </c>
      <c r="BW294">
        <v>0.57633067199831567</v>
      </c>
      <c r="BX294">
        <v>0.28295164743952839</v>
      </c>
      <c r="BY294">
        <f t="shared" si="25"/>
        <v>8.7040573288181891E-2</v>
      </c>
      <c r="BZ294">
        <v>6.2082099969155737E-2</v>
      </c>
      <c r="CA294">
        <f t="shared" si="26"/>
        <v>4.853369807071831E-3</v>
      </c>
      <c r="CC294">
        <v>8.7040573288181891E-2</v>
      </c>
      <c r="CD294">
        <v>4.853369807071831E-3</v>
      </c>
    </row>
    <row r="295" spans="1:82" x14ac:dyDescent="0.3">
      <c r="A295">
        <v>0</v>
      </c>
      <c r="B295" t="s">
        <v>268</v>
      </c>
      <c r="C295" t="s">
        <v>270</v>
      </c>
      <c r="D295">
        <v>10003</v>
      </c>
      <c r="E295" s="2">
        <f t="shared" si="28"/>
        <v>0.6399510563465205</v>
      </c>
      <c r="F295" s="2" t="s">
        <v>1940</v>
      </c>
      <c r="G295" s="3">
        <v>88360</v>
      </c>
      <c r="H295" s="1">
        <v>35.865489659622291</v>
      </c>
      <c r="I295" s="1">
        <f t="shared" si="27"/>
        <v>-8.0152312914158337</v>
      </c>
      <c r="J295" s="1">
        <v>2.4057843432600001</v>
      </c>
      <c r="K295" s="1">
        <v>156.66000618199999</v>
      </c>
      <c r="L295" s="2">
        <v>0.14513894846999986</v>
      </c>
      <c r="M295" s="2">
        <v>6.2189442656480041E-2</v>
      </c>
      <c r="N295" s="7">
        <v>6.5369753692100005E-2</v>
      </c>
      <c r="O295" s="2">
        <v>6.0116701027962908E-3</v>
      </c>
      <c r="P295" s="3">
        <v>473147.07466619991</v>
      </c>
      <c r="Q295" s="3">
        <v>15252.686581242</v>
      </c>
      <c r="R295" s="3">
        <v>3019512.8734500222</v>
      </c>
      <c r="S295" s="3">
        <v>5376.8630456921665</v>
      </c>
      <c r="T295" s="3">
        <v>1334870.0224566059</v>
      </c>
      <c r="V295">
        <v>10003</v>
      </c>
      <c r="W295" s="2">
        <v>0.77510633884575686</v>
      </c>
      <c r="X295" s="2">
        <v>0.96215260700493976</v>
      </c>
      <c r="Y295" s="2">
        <v>0.24121485055818123</v>
      </c>
      <c r="Z295" s="2">
        <v>0.68607042793751094</v>
      </c>
      <c r="AA295" s="2">
        <v>0.4515467023459821</v>
      </c>
      <c r="AB295" s="2">
        <v>0.35825755232222667</v>
      </c>
      <c r="AC295" s="2">
        <v>6.2189442656480041E-2</v>
      </c>
      <c r="AD295" s="2">
        <v>0.13525588613750794</v>
      </c>
      <c r="AE295" s="2">
        <v>6.0116701027962908E-3</v>
      </c>
      <c r="AF295">
        <v>9788235.5791659225</v>
      </c>
      <c r="AG295">
        <v>17322.562622382364</v>
      </c>
      <c r="AH295">
        <v>3255722.0435714647</v>
      </c>
      <c r="AI295">
        <v>1004416.991696736</v>
      </c>
      <c r="AJ295">
        <v>278.89933743585539</v>
      </c>
      <c r="AK295">
        <v>12807748.452615945</v>
      </c>
      <c r="AL295">
        <v>22699.425668074527</v>
      </c>
      <c r="AM295">
        <v>4266286.815351014</v>
      </c>
      <c r="AN295">
        <v>1328722.2423737932</v>
      </c>
      <c r="AO295">
        <v>365.57695648993877</v>
      </c>
      <c r="AP295">
        <v>3019512.8734500222</v>
      </c>
      <c r="AQ295">
        <v>5376.8630456921637</v>
      </c>
      <c r="AR295">
        <v>1010564.7717795493</v>
      </c>
      <c r="AS295">
        <v>324305.25067705719</v>
      </c>
      <c r="AT295">
        <v>86.67761905408338</v>
      </c>
      <c r="AU295" s="3">
        <v>88923261.212765604</v>
      </c>
      <c r="AV295" s="3">
        <v>2866589.9160786215</v>
      </c>
      <c r="AW295">
        <v>1463742.2896906002</v>
      </c>
      <c r="AX295">
        <v>275095725.92445141</v>
      </c>
      <c r="AY295">
        <v>47186.178623446009</v>
      </c>
      <c r="AZ295">
        <v>8868170.4104904421</v>
      </c>
      <c r="BA295">
        <v>1936889.3643568002</v>
      </c>
      <c r="BB295">
        <v>364018987.13721704</v>
      </c>
      <c r="BC295">
        <v>62438.865204688009</v>
      </c>
      <c r="BD295">
        <v>11734760.326569064</v>
      </c>
      <c r="BE295">
        <v>473147.07466619991</v>
      </c>
      <c r="BF295">
        <v>88923261.212765604</v>
      </c>
      <c r="BG295">
        <v>15252.686581242</v>
      </c>
      <c r="BH295">
        <v>2866589.9160786215</v>
      </c>
      <c r="BI295">
        <v>44.604958740471197</v>
      </c>
      <c r="BJ295">
        <v>80.470448400093488</v>
      </c>
      <c r="BK295">
        <v>35.865489659622291</v>
      </c>
      <c r="BL295">
        <v>33.352765804678782</v>
      </c>
      <c r="BM295">
        <v>25.337534513262948</v>
      </c>
      <c r="BN295">
        <f t="shared" si="24"/>
        <v>-8.0152312914158337</v>
      </c>
      <c r="BO295">
        <v>0.6399510563465205</v>
      </c>
      <c r="BP295">
        <v>0.34566923503051072</v>
      </c>
      <c r="BQ295">
        <v>0.35134352831037202</v>
      </c>
      <c r="BR295">
        <v>0.13095238095238096</v>
      </c>
      <c r="BS295">
        <v>6.8965517241379309E-2</v>
      </c>
      <c r="BT295">
        <v>0.61111111111111116</v>
      </c>
      <c r="BU295">
        <v>0.22953861881116314</v>
      </c>
      <c r="BV295">
        <v>0.68607042793751094</v>
      </c>
      <c r="BW295">
        <v>0.46840944226761633</v>
      </c>
      <c r="BX295">
        <v>0.35825755232222667</v>
      </c>
      <c r="BY295">
        <f t="shared" si="25"/>
        <v>0.12143341390576494</v>
      </c>
      <c r="BZ295">
        <v>0.13525588613750794</v>
      </c>
      <c r="CA295">
        <f t="shared" si="26"/>
        <v>2.4925172445335849E-3</v>
      </c>
      <c r="CC295">
        <v>0.12143341390576494</v>
      </c>
      <c r="CD295">
        <v>2.4925172445335849E-3</v>
      </c>
    </row>
    <row r="296" spans="1:82" x14ac:dyDescent="0.3">
      <c r="A296">
        <v>0</v>
      </c>
      <c r="B296" t="s">
        <v>268</v>
      </c>
      <c r="C296" t="s">
        <v>271</v>
      </c>
      <c r="D296">
        <v>10005</v>
      </c>
      <c r="E296" s="2">
        <f t="shared" si="28"/>
        <v>0.61015082398139542</v>
      </c>
      <c r="F296" s="2" t="s">
        <v>1939</v>
      </c>
      <c r="G296" s="3">
        <v>57240</v>
      </c>
      <c r="H296" s="1">
        <v>27.346478431499172</v>
      </c>
      <c r="I296" s="1">
        <f t="shared" si="27"/>
        <v>-9.056583956969888E-2</v>
      </c>
      <c r="J296" s="1">
        <v>2.15319442833</v>
      </c>
      <c r="K296" s="1">
        <v>243.16695702000001</v>
      </c>
      <c r="L296" s="2">
        <v>9.6364569519999943E-2</v>
      </c>
      <c r="M296" s="2">
        <v>0.19441025791599248</v>
      </c>
      <c r="N296" s="7">
        <v>9.1161226832300005E-2</v>
      </c>
      <c r="O296" s="2">
        <v>3.847480160862319E-3</v>
      </c>
      <c r="P296" s="3">
        <v>2198300.386593</v>
      </c>
      <c r="Q296" s="3">
        <v>70865.886324630002</v>
      </c>
      <c r="R296" s="3">
        <v>11583748.289364923</v>
      </c>
      <c r="S296" s="3">
        <v>20493.68390222028</v>
      </c>
      <c r="T296" s="3">
        <v>4904802.7298171492</v>
      </c>
      <c r="V296">
        <v>10005</v>
      </c>
      <c r="W296" s="2">
        <v>0.70398046564533767</v>
      </c>
      <c r="X296" s="2">
        <v>0.73361567805089822</v>
      </c>
      <c r="Y296" s="2">
        <v>7.1591677340324773E-3</v>
      </c>
      <c r="Z296" s="2">
        <v>0.61403800677963649</v>
      </c>
      <c r="AA296" s="2">
        <v>0.70088876055785687</v>
      </c>
      <c r="AB296" s="2">
        <v>0.23786402733898945</v>
      </c>
      <c r="AC296" s="2">
        <v>0.19441025791599248</v>
      </c>
      <c r="AD296" s="2">
        <v>0.18862075838103096</v>
      </c>
      <c r="AE296" s="2">
        <v>3.847480160862319E-3</v>
      </c>
      <c r="AF296">
        <v>5221581.5604981696</v>
      </c>
      <c r="AG296">
        <v>9247.488875615958</v>
      </c>
      <c r="AH296">
        <v>1738036.919613926</v>
      </c>
      <c r="AI296">
        <v>478431.59990110755</v>
      </c>
      <c r="AJ296">
        <v>148.90965247690778</v>
      </c>
      <c r="AK296">
        <v>16805329.849863093</v>
      </c>
      <c r="AL296">
        <v>29741.172777836244</v>
      </c>
      <c r="AM296">
        <v>5589761.3953120848</v>
      </c>
      <c r="AN296">
        <v>1531509.8540200985</v>
      </c>
      <c r="AO296">
        <v>478.84406236779654</v>
      </c>
      <c r="AP296">
        <v>11583748.289364923</v>
      </c>
      <c r="AQ296">
        <v>20493.683902220284</v>
      </c>
      <c r="AR296">
        <v>3851724.4756981591</v>
      </c>
      <c r="AS296">
        <v>1053078.2541189909</v>
      </c>
      <c r="AT296">
        <v>329.93440989088879</v>
      </c>
      <c r="AU296" s="3">
        <v>413148574.65628844</v>
      </c>
      <c r="AV296" s="3">
        <v>13318534.675850963</v>
      </c>
      <c r="AW296">
        <v>802808.31769179995</v>
      </c>
      <c r="AX296">
        <v>150879795.22699687</v>
      </c>
      <c r="AY296">
        <v>25879.867614538001</v>
      </c>
      <c r="AZ296">
        <v>4863862.319476272</v>
      </c>
      <c r="BA296">
        <v>3001108.7042848002</v>
      </c>
      <c r="BB296">
        <v>564028369.8832854</v>
      </c>
      <c r="BC296">
        <v>96745.753939168004</v>
      </c>
      <c r="BD296">
        <v>18182396.995327234</v>
      </c>
      <c r="BE296">
        <v>2198300.386593</v>
      </c>
      <c r="BF296">
        <v>413148574.65628844</v>
      </c>
      <c r="BG296">
        <v>70865.886324630002</v>
      </c>
      <c r="BH296">
        <v>13318534.675850963</v>
      </c>
      <c r="BI296">
        <v>9.8815942114016462</v>
      </c>
      <c r="BJ296">
        <v>37.22807264290082</v>
      </c>
      <c r="BK296">
        <v>27.346478431499172</v>
      </c>
      <c r="BL296">
        <v>34.095010858004152</v>
      </c>
      <c r="BM296">
        <v>34.004445018434453</v>
      </c>
      <c r="BN296">
        <f t="shared" si="24"/>
        <v>-9.056583956969888E-2</v>
      </c>
      <c r="BO296">
        <v>0.61015082398139542</v>
      </c>
      <c r="BP296">
        <v>7.3012134296675663E-2</v>
      </c>
      <c r="BQ296">
        <v>0.48218147179286824</v>
      </c>
      <c r="BR296">
        <v>9.5238095238095233E-2</v>
      </c>
      <c r="BS296">
        <v>0</v>
      </c>
      <c r="BT296">
        <v>0.44444444444444442</v>
      </c>
      <c r="BU296">
        <v>2.5936067183196594E-3</v>
      </c>
      <c r="BV296">
        <v>0.61403800677963649</v>
      </c>
      <c r="BW296">
        <v>0.72706302962433289</v>
      </c>
      <c r="BX296">
        <v>0.23786402733898945</v>
      </c>
      <c r="BY296">
        <f t="shared" si="25"/>
        <v>0.22223056451962894</v>
      </c>
      <c r="BZ296">
        <v>0.18862075838103096</v>
      </c>
      <c r="CA296">
        <f t="shared" si="26"/>
        <v>2.2281230361588487E-3</v>
      </c>
      <c r="CC296">
        <v>0.22223056451962894</v>
      </c>
      <c r="CD296">
        <v>2.2281230361588487E-3</v>
      </c>
    </row>
    <row r="297" spans="1:82" x14ac:dyDescent="0.3">
      <c r="A297">
        <v>0</v>
      </c>
      <c r="B297" t="s">
        <v>272</v>
      </c>
      <c r="C297" t="s">
        <v>272</v>
      </c>
      <c r="D297">
        <v>11001</v>
      </c>
      <c r="E297" s="2">
        <f t="shared" si="28"/>
        <v>0.63069285032575306</v>
      </c>
      <c r="F297" s="2" t="s">
        <v>1940</v>
      </c>
      <c r="G297" s="3">
        <v>-9142</v>
      </c>
      <c r="H297" s="1">
        <v>0</v>
      </c>
      <c r="I297" s="1">
        <f t="shared" si="27"/>
        <v>-14.775493121995723</v>
      </c>
      <c r="J297" s="1">
        <v>2.4664900314599998</v>
      </c>
      <c r="K297" s="1">
        <v>168.412806039</v>
      </c>
      <c r="L297" s="2">
        <v>9.5709485189999999E-2</v>
      </c>
      <c r="M297" s="2">
        <v>0.26992850960261866</v>
      </c>
      <c r="N297" s="7">
        <v>0.10714898329600001</v>
      </c>
      <c r="O297" s="2">
        <v>2.3469095016056597E-3</v>
      </c>
      <c r="P297" s="3">
        <v>-299430.83610000001</v>
      </c>
      <c r="Q297" s="3">
        <v>-9739.0950228000002</v>
      </c>
      <c r="R297" s="3">
        <v>-3346769.4122201949</v>
      </c>
      <c r="S297" s="3">
        <v>-6527.1916844609204</v>
      </c>
      <c r="T297" s="3">
        <v>-1796132.7403412927</v>
      </c>
      <c r="V297">
        <v>11001</v>
      </c>
      <c r="W297" s="2">
        <v>0.59975706013495145</v>
      </c>
      <c r="X297" s="2">
        <v>0</v>
      </c>
      <c r="Y297" s="2">
        <v>0.59698211020079495</v>
      </c>
      <c r="Z297" s="2">
        <v>0.70338219472088703</v>
      </c>
      <c r="AA297" s="2">
        <v>0.48542221498061933</v>
      </c>
      <c r="AB297" s="2">
        <v>0.23624703265145433</v>
      </c>
      <c r="AC297" s="2">
        <v>0.26992850960261866</v>
      </c>
      <c r="AD297" s="2">
        <v>0.22170086111529821</v>
      </c>
      <c r="AE297" s="2">
        <v>2.3469095016056597E-3</v>
      </c>
      <c r="AF297">
        <v>4710458.1793417698</v>
      </c>
      <c r="AG297">
        <v>9187.5817721160856</v>
      </c>
      <c r="AH297">
        <v>1726777.56488202</v>
      </c>
      <c r="AI297">
        <v>801695.87987666228</v>
      </c>
      <c r="AJ297">
        <v>266.60729665973037</v>
      </c>
      <c r="AK297">
        <v>1363688.7671215751</v>
      </c>
      <c r="AL297">
        <v>2660.3900876551643</v>
      </c>
      <c r="AM297">
        <v>500012.08491441596</v>
      </c>
      <c r="AN297">
        <v>232328.61950297383</v>
      </c>
      <c r="AO297">
        <v>77.200154930568857</v>
      </c>
      <c r="AP297">
        <v>-3346769.4122201949</v>
      </c>
      <c r="AQ297">
        <v>-6527.1916844609214</v>
      </c>
      <c r="AR297">
        <v>-1226765.4799676039</v>
      </c>
      <c r="AS297">
        <v>-569367.26037368842</v>
      </c>
      <c r="AT297">
        <v>-189.40714172916151</v>
      </c>
      <c r="AU297" s="3">
        <v>-56275031.336634003</v>
      </c>
      <c r="AV297" s="3">
        <v>-1830365.5185850321</v>
      </c>
      <c r="AW297">
        <v>420809.96480322001</v>
      </c>
      <c r="AX297">
        <v>79087024.785117164</v>
      </c>
      <c r="AY297">
        <v>13686.994589932559</v>
      </c>
      <c r="AZ297">
        <v>2572333.7632319252</v>
      </c>
      <c r="BA297">
        <v>121379.12870321999</v>
      </c>
      <c r="BB297">
        <v>22811993.448483165</v>
      </c>
      <c r="BC297">
        <v>3947.8995671325592</v>
      </c>
      <c r="BD297">
        <v>741968.24464689323</v>
      </c>
      <c r="BE297">
        <v>-299430.83610000001</v>
      </c>
      <c r="BF297">
        <v>-56275031.336634003</v>
      </c>
      <c r="BG297">
        <v>-9739.0950228000002</v>
      </c>
      <c r="BH297">
        <v>-1830365.5185850321</v>
      </c>
      <c r="BI297">
        <v>100</v>
      </c>
      <c r="BJ297">
        <v>100</v>
      </c>
      <c r="BK297">
        <v>0</v>
      </c>
      <c r="BL297">
        <v>30.918055555555558</v>
      </c>
      <c r="BM297">
        <v>16.142562433559835</v>
      </c>
      <c r="BN297">
        <f t="shared" si="24"/>
        <v>-14.775493121995723</v>
      </c>
      <c r="BO297">
        <v>0.63069285032575306</v>
      </c>
      <c r="BP297">
        <v>0.7637456224912641</v>
      </c>
      <c r="BQ297">
        <v>0.31591231466778985</v>
      </c>
      <c r="BR297">
        <v>0</v>
      </c>
      <c r="BS297">
        <v>6.8965517241379309E-2</v>
      </c>
      <c r="BT297">
        <v>0.44444444444444442</v>
      </c>
      <c r="BU297">
        <v>0.42313766879179432</v>
      </c>
      <c r="BV297">
        <v>0.70338219472088703</v>
      </c>
      <c r="BW297">
        <v>0.50355001554006151</v>
      </c>
      <c r="BX297">
        <v>0.23624703265145433</v>
      </c>
      <c r="BY297">
        <f t="shared" si="25"/>
        <v>0.19984854730137219</v>
      </c>
      <c r="BZ297">
        <v>0.22170086111529821</v>
      </c>
      <c r="CA297">
        <f t="shared" si="26"/>
        <v>8.7049689527576651E-4</v>
      </c>
      <c r="CC297">
        <v>0.19984854730137219</v>
      </c>
      <c r="CD297">
        <v>8.7049689527576651E-4</v>
      </c>
    </row>
    <row r="298" spans="1:82" x14ac:dyDescent="0.3">
      <c r="A298">
        <v>0</v>
      </c>
      <c r="B298" t="s">
        <v>273</v>
      </c>
      <c r="C298" t="s">
        <v>274</v>
      </c>
      <c r="D298">
        <v>12001</v>
      </c>
      <c r="E298" s="2">
        <f t="shared" si="28"/>
        <v>0.59368190399798726</v>
      </c>
      <c r="F298" s="2" t="s">
        <v>1938</v>
      </c>
      <c r="G298" s="3">
        <v>110741</v>
      </c>
      <c r="H298" s="1">
        <v>22.420297868190495</v>
      </c>
      <c r="I298" s="1">
        <f t="shared" si="27"/>
        <v>4.560106405823916E-2</v>
      </c>
      <c r="J298" s="1">
        <v>2.0304157109999998</v>
      </c>
      <c r="K298" s="1">
        <v>119.491846087</v>
      </c>
      <c r="L298" s="2">
        <v>0.1860177165100001</v>
      </c>
      <c r="M298" s="2">
        <v>0.10202567827896888</v>
      </c>
      <c r="N298" s="7">
        <v>0</v>
      </c>
      <c r="O298" s="2">
        <v>9.071847799970419E-4</v>
      </c>
      <c r="P298" s="3">
        <v>2769567.9220567006</v>
      </c>
      <c r="Q298" s="3">
        <v>126593.38421364503</v>
      </c>
      <c r="R298" s="3">
        <v>6509068.7010736912</v>
      </c>
      <c r="S298" s="3">
        <v>8759.7181984394028</v>
      </c>
      <c r="T298" s="3">
        <v>2336544.9468193301</v>
      </c>
      <c r="V298">
        <v>12001</v>
      </c>
      <c r="W298" s="2">
        <v>0.59549189747110931</v>
      </c>
      <c r="X298" s="2">
        <v>0.60146252702615288</v>
      </c>
      <c r="Y298" s="2">
        <v>-9.0702343270034541E-2</v>
      </c>
      <c r="Z298" s="2">
        <v>0.57902454126424119</v>
      </c>
      <c r="AA298" s="2">
        <v>0.34441559382510722</v>
      </c>
      <c r="AB298" s="2">
        <v>0.45916173782406455</v>
      </c>
      <c r="AC298" s="2">
        <v>0.10202567827896888</v>
      </c>
      <c r="AD298" s="2">
        <v>0</v>
      </c>
      <c r="AE298" s="2">
        <v>9.071847799970419E-4</v>
      </c>
      <c r="AF298">
        <v>3224879.968982968</v>
      </c>
      <c r="AG298">
        <v>4272.8522604149266</v>
      </c>
      <c r="AH298">
        <v>803069.36083362449</v>
      </c>
      <c r="AI298">
        <v>328038.17746521841</v>
      </c>
      <c r="AJ298">
        <v>35.619781585741087</v>
      </c>
      <c r="AK298">
        <v>9733948.6700566597</v>
      </c>
      <c r="AL298">
        <v>13032.57045885433</v>
      </c>
      <c r="AM298">
        <v>2449431.2909838329</v>
      </c>
      <c r="AN298">
        <v>1018221.19413434</v>
      </c>
      <c r="AO298">
        <v>108.8376043691925</v>
      </c>
      <c r="AP298">
        <v>6509068.7010736912</v>
      </c>
      <c r="AQ298">
        <v>8759.7181984394047</v>
      </c>
      <c r="AR298">
        <v>1646361.9301502085</v>
      </c>
      <c r="AS298">
        <v>690183.01666912157</v>
      </c>
      <c r="AT298">
        <v>73.217822783451425</v>
      </c>
      <c r="AU298" s="3">
        <v>520512595.27133632</v>
      </c>
      <c r="AV298" s="3">
        <v>23791960.629112445</v>
      </c>
      <c r="AW298">
        <v>1116772.3921272999</v>
      </c>
      <c r="AX298">
        <v>209886203.37640473</v>
      </c>
      <c r="AY298">
        <v>51046.228326754986</v>
      </c>
      <c r="AZ298">
        <v>9593628.1517303325</v>
      </c>
      <c r="BA298">
        <v>3886340.3141840007</v>
      </c>
      <c r="BB298">
        <v>730398798.64774108</v>
      </c>
      <c r="BC298">
        <v>177639.6125404</v>
      </c>
      <c r="BD298">
        <v>33385588.780842777</v>
      </c>
      <c r="BE298">
        <v>2769567.9220567006</v>
      </c>
      <c r="BF298">
        <v>520512595.27133632</v>
      </c>
      <c r="BG298">
        <v>126593.38421364503</v>
      </c>
      <c r="BH298">
        <v>23791960.629112445</v>
      </c>
      <c r="BI298">
        <v>9.7732537974259035</v>
      </c>
      <c r="BJ298">
        <v>32.193551665616397</v>
      </c>
      <c r="BK298">
        <v>22.420297868190495</v>
      </c>
      <c r="BL298">
        <v>59.219233682643811</v>
      </c>
      <c r="BM298">
        <v>59.26483474670205</v>
      </c>
      <c r="BN298">
        <f t="shared" si="24"/>
        <v>4.560106405823916E-2</v>
      </c>
      <c r="BO298">
        <v>0.59368190399798726</v>
      </c>
      <c r="BP298">
        <v>7.0262534995975068E-2</v>
      </c>
      <c r="BQ298">
        <v>0.77277719416999946</v>
      </c>
      <c r="BR298">
        <v>0.17261904761904762</v>
      </c>
      <c r="BS298">
        <v>0</v>
      </c>
      <c r="BT298">
        <v>0.27777777777777779</v>
      </c>
      <c r="BU298">
        <v>-1.3059143123490119E-3</v>
      </c>
      <c r="BV298">
        <v>0.57902454126424119</v>
      </c>
      <c r="BW298">
        <v>0.35727758695550543</v>
      </c>
      <c r="BX298">
        <v>0.45916173782406455</v>
      </c>
      <c r="BY298">
        <f t="shared" si="25"/>
        <v>4.0538712730365814E-2</v>
      </c>
      <c r="BZ298">
        <v>0</v>
      </c>
      <c r="CA298">
        <f t="shared" si="26"/>
        <v>0.22165580292488846</v>
      </c>
      <c r="CC298">
        <v>4.0538712730365814E-2</v>
      </c>
      <c r="CD298">
        <v>0.22165580292488846</v>
      </c>
    </row>
    <row r="299" spans="1:82" x14ac:dyDescent="0.3">
      <c r="A299">
        <v>0</v>
      </c>
      <c r="B299" t="s">
        <v>273</v>
      </c>
      <c r="C299" t="s">
        <v>275</v>
      </c>
      <c r="D299">
        <v>12003</v>
      </c>
      <c r="E299" s="2">
        <f t="shared" si="28"/>
        <v>0.57129000276914765</v>
      </c>
      <c r="F299" s="2" t="s">
        <v>1938</v>
      </c>
      <c r="G299" s="3">
        <v>5809</v>
      </c>
      <c r="H299" s="1">
        <v>2.7079946240620107</v>
      </c>
      <c r="I299" s="1">
        <f t="shared" si="27"/>
        <v>3.1243535880391775</v>
      </c>
      <c r="J299" s="1">
        <v>2.0635449961100001</v>
      </c>
      <c r="K299" s="1">
        <v>156.28182804299999</v>
      </c>
      <c r="L299" s="2">
        <v>0.19474459357999985</v>
      </c>
      <c r="M299" s="2">
        <v>1.7441622375991613E-2</v>
      </c>
      <c r="N299" s="7">
        <v>0</v>
      </c>
      <c r="O299" s="2">
        <v>0.41917531117710999</v>
      </c>
      <c r="P299" s="3">
        <v>177057.92405201998</v>
      </c>
      <c r="Q299" s="3">
        <v>8093.0897664869999</v>
      </c>
      <c r="R299" s="3">
        <v>282912.0071267056</v>
      </c>
      <c r="S299" s="3">
        <v>383.90253853297145</v>
      </c>
      <c r="T299" s="3">
        <v>92093.108309658855</v>
      </c>
      <c r="V299">
        <v>12003</v>
      </c>
      <c r="W299" s="2">
        <v>0.46774873179501425</v>
      </c>
      <c r="X299" s="2">
        <v>7.26465499850662E-2</v>
      </c>
      <c r="Y299" s="2">
        <v>-0.11242284198269503</v>
      </c>
      <c r="Z299" s="2">
        <v>0.58847219723405364</v>
      </c>
      <c r="AA299" s="2">
        <v>0.45045666605831336</v>
      </c>
      <c r="AB299" s="2">
        <v>0.48070295506087896</v>
      </c>
      <c r="AC299" s="2">
        <v>1.7441622375991613E-2</v>
      </c>
      <c r="AD299" s="2">
        <v>0</v>
      </c>
      <c r="AE299" s="2">
        <v>0.41917531117710999</v>
      </c>
      <c r="AF299">
        <v>254170.69323862155</v>
      </c>
      <c r="AG299">
        <v>339.79765649332069</v>
      </c>
      <c r="AH299">
        <v>63863.91810007389</v>
      </c>
      <c r="AI299">
        <v>17228.192055058465</v>
      </c>
      <c r="AJ299">
        <v>2.8370004184421731</v>
      </c>
      <c r="AK299">
        <v>537082.70036532718</v>
      </c>
      <c r="AL299">
        <v>723.70019502629214</v>
      </c>
      <c r="AM299">
        <v>136017.2123055096</v>
      </c>
      <c r="AN299">
        <v>37168.006159281627</v>
      </c>
      <c r="AO299">
        <v>6.0503089064010256</v>
      </c>
      <c r="AP299">
        <v>282912.0071267056</v>
      </c>
      <c r="AQ299">
        <v>383.90253853297145</v>
      </c>
      <c r="AR299">
        <v>72153.294205435712</v>
      </c>
      <c r="AS299">
        <v>19939.814104223162</v>
      </c>
      <c r="AT299">
        <v>3.2133084879588525</v>
      </c>
      <c r="AU299" s="3">
        <v>33276266.246336635</v>
      </c>
      <c r="AV299" s="3">
        <v>1521015.2907135668</v>
      </c>
      <c r="AW299">
        <v>94494.873184800002</v>
      </c>
      <c r="AX299">
        <v>17759366.466351312</v>
      </c>
      <c r="AY299">
        <v>4319.2390018799997</v>
      </c>
      <c r="AZ299">
        <v>811757.77801332716</v>
      </c>
      <c r="BA299">
        <v>271552.79723681998</v>
      </c>
      <c r="BB299">
        <v>51035632.712687947</v>
      </c>
      <c r="BC299">
        <v>12412.328768366999</v>
      </c>
      <c r="BD299">
        <v>2332773.0687268935</v>
      </c>
      <c r="BE299">
        <v>177057.92405201998</v>
      </c>
      <c r="BF299">
        <v>33276266.246336635</v>
      </c>
      <c r="BG299">
        <v>8093.0897664869999</v>
      </c>
      <c r="BH299">
        <v>1521015.2907135668</v>
      </c>
      <c r="BI299">
        <v>1.641157802137116</v>
      </c>
      <c r="BJ299">
        <v>4.3491524261991268</v>
      </c>
      <c r="BK299">
        <v>2.7079946240620107</v>
      </c>
      <c r="BL299">
        <v>49.084539353158625</v>
      </c>
      <c r="BM299">
        <v>52.208892941197803</v>
      </c>
      <c r="BN299">
        <f t="shared" si="24"/>
        <v>3.1243535880391775</v>
      </c>
      <c r="BO299">
        <v>0.57129000276914765</v>
      </c>
      <c r="BP299">
        <v>1.1353709872362391E-2</v>
      </c>
      <c r="BQ299">
        <v>0.73508920890700458</v>
      </c>
      <c r="BR299">
        <v>2.976190476190476E-2</v>
      </c>
      <c r="BS299">
        <v>0</v>
      </c>
      <c r="BT299">
        <v>0.27777777777777779</v>
      </c>
      <c r="BU299">
        <v>-8.9474624150182619E-2</v>
      </c>
      <c r="BV299">
        <v>0.58847219723405364</v>
      </c>
      <c r="BW299">
        <v>0.46727869923061555</v>
      </c>
      <c r="BX299">
        <v>0.48070295506087896</v>
      </c>
      <c r="BY299">
        <f t="shared" si="25"/>
        <v>0.10594455333175991</v>
      </c>
      <c r="BZ299">
        <v>0</v>
      </c>
      <c r="CA299">
        <f t="shared" si="26"/>
        <v>0.17327132117171479</v>
      </c>
      <c r="CC299">
        <v>0.10594455333175991</v>
      </c>
      <c r="CD299">
        <v>0.17327132117171479</v>
      </c>
    </row>
    <row r="300" spans="1:82" x14ac:dyDescent="0.3">
      <c r="A300">
        <v>0</v>
      </c>
      <c r="B300" t="s">
        <v>273</v>
      </c>
      <c r="C300" t="s">
        <v>276</v>
      </c>
      <c r="D300">
        <v>12005</v>
      </c>
      <c r="E300" s="2">
        <f t="shared" si="28"/>
        <v>0.70337895679558105</v>
      </c>
      <c r="F300" s="2" t="s">
        <v>1941</v>
      </c>
      <c r="G300" s="3">
        <v>88024</v>
      </c>
      <c r="H300" s="1">
        <v>26.834318505012618</v>
      </c>
      <c r="I300" s="1">
        <f t="shared" si="27"/>
        <v>2.8014879732185989</v>
      </c>
      <c r="J300" s="1">
        <v>2.0005651690400001</v>
      </c>
      <c r="K300" s="1">
        <v>149.840187114</v>
      </c>
      <c r="L300" s="2">
        <v>0.20427601888999991</v>
      </c>
      <c r="M300" s="2">
        <v>6.0720876146066775E-3</v>
      </c>
      <c r="N300" s="7">
        <v>9.16294129491E-2</v>
      </c>
      <c r="O300" s="2">
        <v>0.34423115462752885</v>
      </c>
      <c r="P300" s="3">
        <v>2431183.2544592</v>
      </c>
      <c r="Q300" s="3">
        <v>111126.25668951999</v>
      </c>
      <c r="R300" s="3">
        <v>8166412.3549264316</v>
      </c>
      <c r="S300" s="3">
        <v>10814.740811400085</v>
      </c>
      <c r="T300" s="3">
        <v>2919353.4296630183</v>
      </c>
      <c r="V300">
        <v>12005</v>
      </c>
      <c r="W300" s="2">
        <v>0.65924395131295122</v>
      </c>
      <c r="X300" s="2">
        <v>0.71987611912812499</v>
      </c>
      <c r="Y300" s="2">
        <v>-6.9320760062481293E-2</v>
      </c>
      <c r="Z300" s="2">
        <v>0.57051190206861302</v>
      </c>
      <c r="AA300" s="2">
        <v>0.43188969552080642</v>
      </c>
      <c r="AB300" s="2">
        <v>0.50423010017043968</v>
      </c>
      <c r="AC300" s="2">
        <v>6.0720876146066775E-3</v>
      </c>
      <c r="AD300" s="2">
        <v>0.18958947746789384</v>
      </c>
      <c r="AE300" s="2">
        <v>0.34423115462752885</v>
      </c>
      <c r="AF300">
        <v>4010561.1668608836</v>
      </c>
      <c r="AG300">
        <v>5298.4111825162163</v>
      </c>
      <c r="AH300">
        <v>995819.98684968182</v>
      </c>
      <c r="AI300">
        <v>432656.91839769203</v>
      </c>
      <c r="AJ300">
        <v>44.147010496038483</v>
      </c>
      <c r="AK300">
        <v>12176973.521787316</v>
      </c>
      <c r="AL300">
        <v>16113.151993916301</v>
      </c>
      <c r="AM300">
        <v>3028417.0582375419</v>
      </c>
      <c r="AN300">
        <v>1319413.2766728497</v>
      </c>
      <c r="AO300">
        <v>134.29410333129437</v>
      </c>
      <c r="AP300">
        <v>8166412.3549264316</v>
      </c>
      <c r="AQ300">
        <v>10814.740811400085</v>
      </c>
      <c r="AR300">
        <v>2032597.07138786</v>
      </c>
      <c r="AS300">
        <v>886756.35827515763</v>
      </c>
      <c r="AT300">
        <v>90.147092835255876</v>
      </c>
      <c r="AU300" s="3">
        <v>456916580.84306204</v>
      </c>
      <c r="AV300" s="3">
        <v>20885068.682228386</v>
      </c>
      <c r="AW300">
        <v>850566.87836250011</v>
      </c>
      <c r="AX300">
        <v>159855539.11944827</v>
      </c>
      <c r="AY300">
        <v>38878.317001875002</v>
      </c>
      <c r="AZ300">
        <v>7306790.897332388</v>
      </c>
      <c r="BA300">
        <v>3281750.1328217001</v>
      </c>
      <c r="BB300">
        <v>616772119.96251035</v>
      </c>
      <c r="BC300">
        <v>150004.57369139499</v>
      </c>
      <c r="BD300">
        <v>28191859.579560775</v>
      </c>
      <c r="BE300">
        <v>2431183.2544592</v>
      </c>
      <c r="BF300">
        <v>456916580.84306204</v>
      </c>
      <c r="BG300">
        <v>111126.25668951999</v>
      </c>
      <c r="BH300">
        <v>20885068.682228386</v>
      </c>
      <c r="BI300">
        <v>10.205478530537562</v>
      </c>
      <c r="BJ300">
        <v>37.03979703555018</v>
      </c>
      <c r="BK300">
        <v>26.834318505012618</v>
      </c>
      <c r="BL300">
        <v>40.504434246634517</v>
      </c>
      <c r="BM300">
        <v>43.305922219853116</v>
      </c>
      <c r="BN300">
        <f t="shared" si="24"/>
        <v>2.8014879732185989</v>
      </c>
      <c r="BO300">
        <v>0.70337895679558105</v>
      </c>
      <c r="BP300">
        <v>8.6926775686531496E-2</v>
      </c>
      <c r="BQ300">
        <v>0.8697809157452977</v>
      </c>
      <c r="BR300">
        <v>0.32738095238095238</v>
      </c>
      <c r="BS300">
        <v>0</v>
      </c>
      <c r="BT300">
        <v>0.27777777777777779</v>
      </c>
      <c r="BU300">
        <v>-8.0228462112799714E-2</v>
      </c>
      <c r="BV300">
        <v>0.57051190206861302</v>
      </c>
      <c r="BW300">
        <v>0.44801835634938425</v>
      </c>
      <c r="BX300">
        <v>0.50423010017043968</v>
      </c>
      <c r="BY300">
        <f t="shared" si="25"/>
        <v>0.28354948755891257</v>
      </c>
      <c r="BZ300">
        <v>0.18958947746789384</v>
      </c>
      <c r="CA300">
        <f t="shared" si="26"/>
        <v>3.1243188131621028E-2</v>
      </c>
      <c r="CC300">
        <v>0.28354948755891257</v>
      </c>
      <c r="CD300">
        <v>3.1243188131621028E-2</v>
      </c>
    </row>
    <row r="301" spans="1:82" x14ac:dyDescent="0.3">
      <c r="A301">
        <v>0</v>
      </c>
      <c r="B301" t="s">
        <v>273</v>
      </c>
      <c r="C301" t="s">
        <v>277</v>
      </c>
      <c r="D301">
        <v>12007</v>
      </c>
      <c r="E301" s="2">
        <f t="shared" si="28"/>
        <v>0.57258899253649131</v>
      </c>
      <c r="F301" s="2" t="s">
        <v>1938</v>
      </c>
      <c r="G301" s="3">
        <v>3641</v>
      </c>
      <c r="H301" s="1">
        <v>4.9660377594513641</v>
      </c>
      <c r="I301" s="1">
        <f t="shared" si="27"/>
        <v>-1.1671334506580564</v>
      </c>
      <c r="J301" s="1">
        <v>2.02950464706</v>
      </c>
      <c r="K301" s="1">
        <v>118.15351812199999</v>
      </c>
      <c r="L301" s="2">
        <v>0.1870691523900001</v>
      </c>
      <c r="M301" s="2">
        <v>0.1667680029047971</v>
      </c>
      <c r="N301" s="7">
        <v>0</v>
      </c>
      <c r="O301" s="2">
        <v>6.5876883166387901E-2</v>
      </c>
      <c r="P301" s="3">
        <v>160186.97143203198</v>
      </c>
      <c r="Q301" s="3">
        <v>7321.9402416592002</v>
      </c>
      <c r="R301" s="3">
        <v>454379.12072604208</v>
      </c>
      <c r="S301" s="3">
        <v>618.42927247727482</v>
      </c>
      <c r="T301" s="3">
        <v>156121.80202489503</v>
      </c>
      <c r="V301">
        <v>12007</v>
      </c>
      <c r="W301" s="2">
        <v>0.47240597150163671</v>
      </c>
      <c r="X301" s="2">
        <v>0.13322238793020899</v>
      </c>
      <c r="Y301" s="2">
        <v>-1.3672285629239094E-2</v>
      </c>
      <c r="Z301" s="2">
        <v>0.57876472827271297</v>
      </c>
      <c r="AA301" s="2">
        <v>0.34055808357739864</v>
      </c>
      <c r="AB301" s="2">
        <v>0.46175707731607163</v>
      </c>
      <c r="AC301" s="2">
        <v>0.1667680029047971</v>
      </c>
      <c r="AD301" s="2">
        <v>0</v>
      </c>
      <c r="AE301" s="2">
        <v>6.5876883166387901E-2</v>
      </c>
      <c r="AF301">
        <v>198237.35541672728</v>
      </c>
      <c r="AG301">
        <v>266.9197814758158</v>
      </c>
      <c r="AH301">
        <v>50166.746996962291</v>
      </c>
      <c r="AI301">
        <v>16921.393856361588</v>
      </c>
      <c r="AJ301">
        <v>2.2312346817718716</v>
      </c>
      <c r="AK301">
        <v>652616.47614276933</v>
      </c>
      <c r="AL301">
        <v>885.34905395309045</v>
      </c>
      <c r="AM301">
        <v>166398.61514980608</v>
      </c>
      <c r="AN301">
        <v>56811.327728412827</v>
      </c>
      <c r="AO301">
        <v>7.41015075707951</v>
      </c>
      <c r="AP301">
        <v>454379.12072604208</v>
      </c>
      <c r="AQ301">
        <v>618.42927247727471</v>
      </c>
      <c r="AR301">
        <v>116231.86815284379</v>
      </c>
      <c r="AS301">
        <v>39889.933872051239</v>
      </c>
      <c r="AT301">
        <v>5.1789160753076384</v>
      </c>
      <c r="AU301" s="3">
        <v>30105539.410936091</v>
      </c>
      <c r="AV301" s="3">
        <v>1376085.44901743</v>
      </c>
      <c r="AW301">
        <v>65962.647515018005</v>
      </c>
      <c r="AX301">
        <v>12397019.973972484</v>
      </c>
      <c r="AY301">
        <v>3015.0676985083001</v>
      </c>
      <c r="AZ301">
        <v>566651.8232576499</v>
      </c>
      <c r="BA301">
        <v>226149.61894704998</v>
      </c>
      <c r="BB301">
        <v>42502559.384908572</v>
      </c>
      <c r="BC301">
        <v>10337.007940167499</v>
      </c>
      <c r="BD301">
        <v>1942737.2722750797</v>
      </c>
      <c r="BE301">
        <v>160186.97143203198</v>
      </c>
      <c r="BF301">
        <v>30105539.410936091</v>
      </c>
      <c r="BG301">
        <v>7321.9402416592002</v>
      </c>
      <c r="BH301">
        <v>1376085.44901743</v>
      </c>
      <c r="BI301">
        <v>2.0724004505369207</v>
      </c>
      <c r="BJ301">
        <v>7.0384382099882847</v>
      </c>
      <c r="BK301">
        <v>4.9660377594513641</v>
      </c>
      <c r="BL301">
        <v>53.182284546108939</v>
      </c>
      <c r="BM301">
        <v>52.015151095450882</v>
      </c>
      <c r="BN301">
        <f t="shared" si="24"/>
        <v>-1.1671334506580564</v>
      </c>
      <c r="BO301">
        <v>0.57258899253649131</v>
      </c>
      <c r="BP301">
        <v>1.4369693311020575E-2</v>
      </c>
      <c r="BQ301">
        <v>0.75746420040937057</v>
      </c>
      <c r="BR301">
        <v>6.5476190476190479E-2</v>
      </c>
      <c r="BS301">
        <v>0</v>
      </c>
      <c r="BT301">
        <v>0.27777777777777779</v>
      </c>
      <c r="BU301">
        <v>3.3424138429950921E-2</v>
      </c>
      <c r="BV301">
        <v>0.57876472827271297</v>
      </c>
      <c r="BW301">
        <v>0.3532760203085048</v>
      </c>
      <c r="BX301">
        <v>0.46175707731607163</v>
      </c>
      <c r="BY301">
        <f t="shared" si="25"/>
        <v>6.5856662067194191E-2</v>
      </c>
      <c r="BZ301">
        <v>0</v>
      </c>
      <c r="CA301">
        <f t="shared" si="26"/>
        <v>0.18144922581122211</v>
      </c>
      <c r="CC301">
        <v>6.5856662067194191E-2</v>
      </c>
      <c r="CD301">
        <v>0.18144922581122211</v>
      </c>
    </row>
    <row r="302" spans="1:82" x14ac:dyDescent="0.3">
      <c r="A302">
        <v>0</v>
      </c>
      <c r="B302" t="s">
        <v>273</v>
      </c>
      <c r="C302" t="s">
        <v>278</v>
      </c>
      <c r="D302">
        <v>12009</v>
      </c>
      <c r="E302" s="2">
        <f t="shared" si="28"/>
        <v>0.68476024086213583</v>
      </c>
      <c r="F302" s="2" t="s">
        <v>1941</v>
      </c>
      <c r="G302" s="3">
        <v>339314</v>
      </c>
      <c r="H302" s="1">
        <v>33.018429307112939</v>
      </c>
      <c r="I302" s="1">
        <f t="shared" si="27"/>
        <v>-5.9403692671092081</v>
      </c>
      <c r="J302" s="1">
        <v>1.6873014474100001</v>
      </c>
      <c r="K302" s="1">
        <v>6.52380002572</v>
      </c>
      <c r="L302" s="2">
        <v>0.15564275652000004</v>
      </c>
      <c r="M302" s="2">
        <v>1.8571973479226615E-3</v>
      </c>
      <c r="N302" s="7">
        <v>0.17548469668899999</v>
      </c>
      <c r="O302" s="2">
        <v>0.34589394471315399</v>
      </c>
      <c r="P302" s="3">
        <v>1590151.0832877001</v>
      </c>
      <c r="Q302" s="3">
        <v>72683.758878495006</v>
      </c>
      <c r="R302" s="3">
        <v>6866268.761631079</v>
      </c>
      <c r="S302" s="3">
        <v>9324.4906712650391</v>
      </c>
      <c r="T302" s="3">
        <v>2803023.4294671924</v>
      </c>
      <c r="V302">
        <v>12009</v>
      </c>
      <c r="W302" s="2">
        <v>0.62800392756306467</v>
      </c>
      <c r="X302" s="2">
        <v>0.88577538292506863</v>
      </c>
      <c r="Y302" s="2">
        <v>0.24990997535099585</v>
      </c>
      <c r="Z302" s="2">
        <v>0.48117680594575818</v>
      </c>
      <c r="AA302" s="2">
        <v>1.8803780621304274E-2</v>
      </c>
      <c r="AB302" s="2">
        <v>0.38418490402019895</v>
      </c>
      <c r="AC302" s="2">
        <v>1.8571973479226615E-3</v>
      </c>
      <c r="AD302" s="2">
        <v>0.36309358401500197</v>
      </c>
      <c r="AE302" s="2">
        <v>0.34589394471315399</v>
      </c>
      <c r="AF302">
        <v>10239073.24258174</v>
      </c>
      <c r="AG302">
        <v>13516.768688148264</v>
      </c>
      <c r="AH302">
        <v>2540434.8499222575</v>
      </c>
      <c r="AI302">
        <v>1453041.0312887535</v>
      </c>
      <c r="AJ302">
        <v>112.60867371102484</v>
      </c>
      <c r="AK302">
        <v>17105342.004212819</v>
      </c>
      <c r="AL302">
        <v>22841.259359413303</v>
      </c>
      <c r="AM302">
        <v>4292944.0187613284</v>
      </c>
      <c r="AN302">
        <v>2503555.2919168742</v>
      </c>
      <c r="AO302">
        <v>190.665792041157</v>
      </c>
      <c r="AP302">
        <v>6866268.761631079</v>
      </c>
      <c r="AQ302">
        <v>9324.4906712650391</v>
      </c>
      <c r="AR302">
        <v>1752509.1688390709</v>
      </c>
      <c r="AS302">
        <v>1050514.2606281207</v>
      </c>
      <c r="AT302">
        <v>78.05711833013217</v>
      </c>
      <c r="AU302" s="3">
        <v>298852994.59309036</v>
      </c>
      <c r="AV302" s="3">
        <v>13660185.64362435</v>
      </c>
      <c r="AW302">
        <v>1943890.7177051001</v>
      </c>
      <c r="AX302">
        <v>365334821.48549652</v>
      </c>
      <c r="AY302">
        <v>88852.742168184981</v>
      </c>
      <c r="AZ302">
        <v>16698984.363088686</v>
      </c>
      <c r="BA302">
        <v>3534041.8009927999</v>
      </c>
      <c r="BB302">
        <v>664187816.07858682</v>
      </c>
      <c r="BC302">
        <v>161536.50104667997</v>
      </c>
      <c r="BD302">
        <v>30359170.006713033</v>
      </c>
      <c r="BE302">
        <v>1590151.0832877001</v>
      </c>
      <c r="BF302">
        <v>298852994.59309036</v>
      </c>
      <c r="BG302">
        <v>72683.758878495006</v>
      </c>
      <c r="BH302">
        <v>13660185.64362435</v>
      </c>
      <c r="BI302">
        <v>20.731789171145717</v>
      </c>
      <c r="BJ302">
        <v>53.75021847825866</v>
      </c>
      <c r="BK302">
        <v>33.018429307112939</v>
      </c>
      <c r="BL302">
        <v>30.824663301949176</v>
      </c>
      <c r="BM302">
        <v>24.884294034839968</v>
      </c>
      <c r="BN302">
        <f t="shared" si="24"/>
        <v>-5.9403692671092081</v>
      </c>
      <c r="BO302">
        <v>0.68476024086213583</v>
      </c>
      <c r="BP302">
        <v>0.17191198144573377</v>
      </c>
      <c r="BQ302">
        <v>0.83974706936682941</v>
      </c>
      <c r="BR302">
        <v>0.50595238095238093</v>
      </c>
      <c r="BS302">
        <v>0</v>
      </c>
      <c r="BT302">
        <v>0.27777777777777779</v>
      </c>
      <c r="BU302">
        <v>0.17011912784860744</v>
      </c>
      <c r="BV302">
        <v>0.48117680594575818</v>
      </c>
      <c r="BW302">
        <v>1.9505996495128915E-2</v>
      </c>
      <c r="BX302">
        <v>0.38418490402019895</v>
      </c>
      <c r="BY302">
        <f t="shared" si="25"/>
        <v>0.25514235769772475</v>
      </c>
      <c r="BZ302">
        <v>0.36309358401500197</v>
      </c>
      <c r="CA302">
        <f t="shared" si="26"/>
        <v>3.3105309241587708E-2</v>
      </c>
      <c r="CC302">
        <v>0.25514235769772475</v>
      </c>
      <c r="CD302">
        <v>3.3105309241587708E-2</v>
      </c>
    </row>
    <row r="303" spans="1:82" x14ac:dyDescent="0.3">
      <c r="A303">
        <v>0</v>
      </c>
      <c r="B303" t="s">
        <v>273</v>
      </c>
      <c r="C303" t="s">
        <v>279</v>
      </c>
      <c r="D303">
        <v>12011</v>
      </c>
      <c r="E303" s="2">
        <f t="shared" si="28"/>
        <v>0.61882465808800302</v>
      </c>
      <c r="F303" s="2" t="s">
        <v>1940</v>
      </c>
      <c r="G303" s="3">
        <v>786567</v>
      </c>
      <c r="H303" s="1">
        <v>11.737547204395824</v>
      </c>
      <c r="I303" s="1">
        <f t="shared" si="27"/>
        <v>-4.8596333621146535</v>
      </c>
      <c r="J303" s="1">
        <v>1.5514277913600001</v>
      </c>
      <c r="K303" s="1">
        <v>-48.900466080400001</v>
      </c>
      <c r="L303" s="2">
        <v>0.16526027681</v>
      </c>
      <c r="M303" s="2">
        <v>2.1243602626113002E-2</v>
      </c>
      <c r="N303" s="7">
        <v>9.7873648617699996E-2</v>
      </c>
      <c r="O303" s="2">
        <v>5.300065709271852E-2</v>
      </c>
      <c r="P303" s="3">
        <v>-489482.49833770015</v>
      </c>
      <c r="Q303" s="3">
        <v>-22373.614845995005</v>
      </c>
      <c r="R303" s="3">
        <v>-3223922.8731325176</v>
      </c>
      <c r="S303" s="3">
        <v>-4284.2578423863943</v>
      </c>
      <c r="T303" s="3">
        <v>-1622970.3870364223</v>
      </c>
      <c r="V303">
        <v>12011</v>
      </c>
      <c r="W303" s="2">
        <v>0.48663416238982249</v>
      </c>
      <c r="X303" s="2">
        <v>0.31487961686097105</v>
      </c>
      <c r="Y303" s="2">
        <v>0.30551625867897036</v>
      </c>
      <c r="Z303" s="2">
        <v>0.44242898650266554</v>
      </c>
      <c r="AA303" s="2">
        <v>0.14094755094120015</v>
      </c>
      <c r="AB303" s="2">
        <v>0.40792456394488785</v>
      </c>
      <c r="AC303" s="2">
        <v>2.1243602626113002E-2</v>
      </c>
      <c r="AD303" s="2">
        <v>0.20250936137300934</v>
      </c>
      <c r="AE303" s="2">
        <v>5.300065709271852E-2</v>
      </c>
      <c r="AF303">
        <v>17774828.039677471</v>
      </c>
      <c r="AG303">
        <v>23522.967681401085</v>
      </c>
      <c r="AH303">
        <v>4421068.988464945</v>
      </c>
      <c r="AI303">
        <v>4458299.7565394035</v>
      </c>
      <c r="AJ303">
        <v>196.05431245912848</v>
      </c>
      <c r="AK303">
        <v>14550905.166544953</v>
      </c>
      <c r="AL303">
        <v>19238.709839014689</v>
      </c>
      <c r="AM303">
        <v>3615855.9837921401</v>
      </c>
      <c r="AN303">
        <v>3640542.3741757856</v>
      </c>
      <c r="AO303">
        <v>160.32127939855366</v>
      </c>
      <c r="AP303">
        <v>-3223922.8731325176</v>
      </c>
      <c r="AQ303">
        <v>-4284.2578423863961</v>
      </c>
      <c r="AR303">
        <v>-805213.00467280485</v>
      </c>
      <c r="AS303">
        <v>-817757.38236361789</v>
      </c>
      <c r="AT303">
        <v>-35.733033060574826</v>
      </c>
      <c r="AU303" s="3">
        <v>-91993340.737587363</v>
      </c>
      <c r="AV303" s="3">
        <v>-4204897.1741563017</v>
      </c>
      <c r="AW303">
        <v>2098590.7443084</v>
      </c>
      <c r="AX303">
        <v>394409144.48532069</v>
      </c>
      <c r="AY303">
        <v>95923.881225539997</v>
      </c>
      <c r="AZ303">
        <v>18027934.237527985</v>
      </c>
      <c r="BA303">
        <v>1609108.2459706999</v>
      </c>
      <c r="BB303">
        <v>302415803.74773335</v>
      </c>
      <c r="BC303">
        <v>73550.266379544992</v>
      </c>
      <c r="BD303">
        <v>13823037.063371686</v>
      </c>
      <c r="BE303">
        <v>-489482.49833770015</v>
      </c>
      <c r="BF303">
        <v>-91993340.737587363</v>
      </c>
      <c r="BG303">
        <v>-22373.614845995005</v>
      </c>
      <c r="BH303">
        <v>-4204897.1741563017</v>
      </c>
      <c r="BI303">
        <v>32.976070983947572</v>
      </c>
      <c r="BJ303">
        <v>44.713618188343396</v>
      </c>
      <c r="BK303">
        <v>11.737547204395824</v>
      </c>
      <c r="BL303">
        <v>25.911053948840806</v>
      </c>
      <c r="BM303">
        <v>21.051420586726152</v>
      </c>
      <c r="BN303">
        <f t="shared" si="24"/>
        <v>-4.8596333621146535</v>
      </c>
      <c r="BO303">
        <v>0.61882465808800302</v>
      </c>
      <c r="BP303">
        <v>0.24711399743927415</v>
      </c>
      <c r="BQ303">
        <v>0.92377449241759924</v>
      </c>
      <c r="BR303">
        <v>0.34523809523809518</v>
      </c>
      <c r="BS303">
        <v>0</v>
      </c>
      <c r="BT303">
        <v>0.16666666666666666</v>
      </c>
      <c r="BU303">
        <v>0.13916922535511836</v>
      </c>
      <c r="BV303">
        <v>0.44242898650266554</v>
      </c>
      <c r="BW303">
        <v>0.14621115242863086</v>
      </c>
      <c r="BX303">
        <v>0.40792456394488785</v>
      </c>
      <c r="BY303">
        <f t="shared" si="25"/>
        <v>0.12063335407897435</v>
      </c>
      <c r="BZ303">
        <v>0.20250936137300934</v>
      </c>
      <c r="CA303">
        <f t="shared" si="26"/>
        <v>0.10927292245657663</v>
      </c>
      <c r="CC303">
        <v>0.12063335407897435</v>
      </c>
      <c r="CD303">
        <v>0.10927292245657663</v>
      </c>
    </row>
    <row r="304" spans="1:82" x14ac:dyDescent="0.3">
      <c r="A304">
        <v>0</v>
      </c>
      <c r="B304" t="s">
        <v>273</v>
      </c>
      <c r="C304" t="s">
        <v>12</v>
      </c>
      <c r="D304">
        <v>12013</v>
      </c>
      <c r="E304" s="2">
        <f t="shared" si="28"/>
        <v>0.68941613340404839</v>
      </c>
      <c r="F304" s="2" t="s">
        <v>1940</v>
      </c>
      <c r="G304" s="3">
        <v>2449</v>
      </c>
      <c r="H304" s="1">
        <v>0.37467804468062016</v>
      </c>
      <c r="I304" s="1">
        <f t="shared" si="27"/>
        <v>-10.94812977508596</v>
      </c>
      <c r="J304" s="1">
        <v>2.2093569618800002</v>
      </c>
      <c r="K304" s="1">
        <v>176.925494966</v>
      </c>
      <c r="L304" s="2">
        <v>0.19449949355000018</v>
      </c>
      <c r="M304" s="2">
        <v>-9.7209673755536921E-2</v>
      </c>
      <c r="N304" s="7">
        <v>0</v>
      </c>
      <c r="O304" s="2">
        <v>0.18705505993239246</v>
      </c>
      <c r="P304" s="3">
        <v>12145.083002482996</v>
      </c>
      <c r="Q304" s="3">
        <v>555.13610863104998</v>
      </c>
      <c r="R304" s="3">
        <v>30025.071185693901</v>
      </c>
      <c r="S304" s="3">
        <v>44.386653687589494</v>
      </c>
      <c r="T304" s="3">
        <v>13529.6417126983</v>
      </c>
      <c r="V304">
        <v>12013</v>
      </c>
      <c r="W304" s="2">
        <v>0.49963980474668263</v>
      </c>
      <c r="X304" s="2">
        <v>1.0051374201167633E-2</v>
      </c>
      <c r="Y304" s="2">
        <v>0.25033056954573324</v>
      </c>
      <c r="Z304" s="2">
        <v>0.63005417777794415</v>
      </c>
      <c r="AA304" s="2">
        <v>0.5099586407523532</v>
      </c>
      <c r="AB304" s="2">
        <v>0.48009795593592014</v>
      </c>
      <c r="AC304" s="2">
        <v>-9.7209673755536921E-2</v>
      </c>
      <c r="AD304" s="2">
        <v>0</v>
      </c>
      <c r="AE304" s="2">
        <v>0.18705505993239246</v>
      </c>
      <c r="AF304">
        <v>69068.576461292338</v>
      </c>
      <c r="AG304">
        <v>92.066737831074363</v>
      </c>
      <c r="AH304">
        <v>17303.65849271325</v>
      </c>
      <c r="AI304">
        <v>9232.207552235046</v>
      </c>
      <c r="AJ304">
        <v>0.76828933292993362</v>
      </c>
      <c r="AK304">
        <v>99093.647646986239</v>
      </c>
      <c r="AL304">
        <v>136.45339151866386</v>
      </c>
      <c r="AM304">
        <v>25645.992707417521</v>
      </c>
      <c r="AN304">
        <v>14419.515050229078</v>
      </c>
      <c r="AO304">
        <v>1.144911590960016</v>
      </c>
      <c r="AP304">
        <v>30025.071185693901</v>
      </c>
      <c r="AQ304">
        <v>44.386653687589501</v>
      </c>
      <c r="AR304">
        <v>8342.3342147042713</v>
      </c>
      <c r="AS304">
        <v>5187.307497994032</v>
      </c>
      <c r="AT304">
        <v>0.37662225803008242</v>
      </c>
      <c r="AU304" s="3">
        <v>2282546.899486654</v>
      </c>
      <c r="AV304" s="3">
        <v>104332.28025611953</v>
      </c>
      <c r="AW304">
        <v>42878.332604626004</v>
      </c>
      <c r="AX304">
        <v>8058553.8297134116</v>
      </c>
      <c r="AY304">
        <v>1959.9133823831</v>
      </c>
      <c r="AZ304">
        <v>368346.12108507979</v>
      </c>
      <c r="BA304">
        <v>55023.415607108996</v>
      </c>
      <c r="BB304">
        <v>10341100.729200065</v>
      </c>
      <c r="BC304">
        <v>2515.0494910141501</v>
      </c>
      <c r="BD304">
        <v>472678.40134119935</v>
      </c>
      <c r="BE304">
        <v>12145.083002482996</v>
      </c>
      <c r="BF304">
        <v>2282546.899486654</v>
      </c>
      <c r="BG304">
        <v>555.13610863104998</v>
      </c>
      <c r="BH304">
        <v>104332.28025611953</v>
      </c>
      <c r="BI304">
        <v>0.68782665412992472</v>
      </c>
      <c r="BJ304">
        <v>1.0625046988105449</v>
      </c>
      <c r="BK304">
        <v>0.37467804468062016</v>
      </c>
      <c r="BL304">
        <v>54.498553399494398</v>
      </c>
      <c r="BM304">
        <v>43.550423624408438</v>
      </c>
      <c r="BN304">
        <f t="shared" si="24"/>
        <v>-10.94812977508596</v>
      </c>
      <c r="BO304">
        <v>0.68941613340404839</v>
      </c>
      <c r="BP304">
        <v>5.7423712930179263E-3</v>
      </c>
      <c r="BQ304">
        <v>0.78269066834593615</v>
      </c>
      <c r="BR304">
        <v>0.13095238095238096</v>
      </c>
      <c r="BS304">
        <v>0</v>
      </c>
      <c r="BT304">
        <v>0.27777777777777779</v>
      </c>
      <c r="BU304">
        <v>0.31353038930142896</v>
      </c>
      <c r="BV304">
        <v>0.63005417777794415</v>
      </c>
      <c r="BW304">
        <v>0.52900273936966102</v>
      </c>
      <c r="BX304">
        <v>0.48009795593592014</v>
      </c>
      <c r="BY304">
        <f t="shared" si="25"/>
        <v>0.17383322551389793</v>
      </c>
      <c r="BZ304">
        <v>0</v>
      </c>
      <c r="CA304">
        <f t="shared" si="26"/>
        <v>3.4884093597631859E-2</v>
      </c>
      <c r="CC304">
        <v>0.17383322551389793</v>
      </c>
      <c r="CD304">
        <v>3.4884093597631859E-2</v>
      </c>
    </row>
    <row r="305" spans="1:82" x14ac:dyDescent="0.3">
      <c r="A305">
        <v>0</v>
      </c>
      <c r="B305" t="s">
        <v>273</v>
      </c>
      <c r="C305" t="s">
        <v>280</v>
      </c>
      <c r="D305">
        <v>12015</v>
      </c>
      <c r="E305" s="2">
        <f t="shared" si="28"/>
        <v>0.60608022308938947</v>
      </c>
      <c r="F305" s="2" t="s">
        <v>1939</v>
      </c>
      <c r="G305" s="3">
        <v>170964</v>
      </c>
      <c r="H305" s="1">
        <v>29.506525978480163</v>
      </c>
      <c r="I305" s="1">
        <f t="shared" si="27"/>
        <v>3.7654684275458976</v>
      </c>
      <c r="J305" s="1">
        <v>1.7694713559299999</v>
      </c>
      <c r="K305" s="1">
        <v>74.324694037300006</v>
      </c>
      <c r="L305" s="2">
        <v>0.19355191035100006</v>
      </c>
      <c r="M305" s="2">
        <v>4.4757412869707606E-3</v>
      </c>
      <c r="N305" s="7">
        <v>0.112007568876</v>
      </c>
      <c r="O305" s="2">
        <v>6.9970394718642762E-2</v>
      </c>
      <c r="P305" s="3">
        <v>1897160.2034509999</v>
      </c>
      <c r="Q305" s="3">
        <v>86716.750521850001</v>
      </c>
      <c r="R305" s="3">
        <v>8444715.4687046669</v>
      </c>
      <c r="S305" s="3">
        <v>11143.899167095928</v>
      </c>
      <c r="T305" s="3">
        <v>3215407.8248426653</v>
      </c>
      <c r="V305">
        <v>12015</v>
      </c>
      <c r="W305" s="2">
        <v>0.61832108350288673</v>
      </c>
      <c r="X305" s="2">
        <v>0.79156261808451356</v>
      </c>
      <c r="Y305" s="2">
        <v>-6.3852206955887544E-2</v>
      </c>
      <c r="Z305" s="2">
        <v>0.50460963959098482</v>
      </c>
      <c r="AA305" s="2">
        <v>0.21422870656871593</v>
      </c>
      <c r="AB305" s="2">
        <v>0.47775896394876505</v>
      </c>
      <c r="AC305" s="2">
        <v>4.4757412869707606E-3</v>
      </c>
      <c r="AD305" s="2">
        <v>0.23175371065016243</v>
      </c>
      <c r="AE305" s="2">
        <v>6.9970394718642762E-2</v>
      </c>
      <c r="AF305">
        <v>4562594.195691389</v>
      </c>
      <c r="AG305">
        <v>6023.6622959895221</v>
      </c>
      <c r="AH305">
        <v>1132128.6894782917</v>
      </c>
      <c r="AI305">
        <v>606385.39916998928</v>
      </c>
      <c r="AJ305">
        <v>50.184071009384382</v>
      </c>
      <c r="AK305">
        <v>13007309.664396055</v>
      </c>
      <c r="AL305">
        <v>17167.561463085451</v>
      </c>
      <c r="AM305">
        <v>3226590.0553025897</v>
      </c>
      <c r="AN305">
        <v>1727331.858188357</v>
      </c>
      <c r="AO305">
        <v>143.0183735053358</v>
      </c>
      <c r="AP305">
        <v>8444715.4687046669</v>
      </c>
      <c r="AQ305">
        <v>11143.899167095929</v>
      </c>
      <c r="AR305">
        <v>2094461.365824298</v>
      </c>
      <c r="AS305">
        <v>1120946.4590183678</v>
      </c>
      <c r="AT305">
        <v>92.83430249595142</v>
      </c>
      <c r="AU305" s="3">
        <v>356552288.63658094</v>
      </c>
      <c r="AV305" s="3">
        <v>16297546.09307649</v>
      </c>
      <c r="AW305">
        <v>882087.40029130003</v>
      </c>
      <c r="AX305">
        <v>165779506.01074693</v>
      </c>
      <c r="AY305">
        <v>40319.079480155</v>
      </c>
      <c r="AZ305">
        <v>7577567.797500331</v>
      </c>
      <c r="BA305">
        <v>2779247.6037423001</v>
      </c>
      <c r="BB305">
        <v>522331794.64732784</v>
      </c>
      <c r="BC305">
        <v>127035.83000200501</v>
      </c>
      <c r="BD305">
        <v>23875113.890576821</v>
      </c>
      <c r="BE305">
        <v>1897160.2034509999</v>
      </c>
      <c r="BF305">
        <v>356552288.63658094</v>
      </c>
      <c r="BG305">
        <v>86716.750521850001</v>
      </c>
      <c r="BH305">
        <v>16297546.09307649</v>
      </c>
      <c r="BI305">
        <v>15.154009477506309</v>
      </c>
      <c r="BJ305">
        <v>44.660535455986469</v>
      </c>
      <c r="BK305">
        <v>29.506525978480163</v>
      </c>
      <c r="BL305">
        <v>34.052185322020712</v>
      </c>
      <c r="BM305">
        <v>37.81765374956661</v>
      </c>
      <c r="BN305">
        <f t="shared" si="24"/>
        <v>3.7654684275458976</v>
      </c>
      <c r="BO305">
        <v>0.60608022308938947</v>
      </c>
      <c r="BP305">
        <v>0.11122143487808163</v>
      </c>
      <c r="BQ305">
        <v>0.86808922976235914</v>
      </c>
      <c r="BR305">
        <v>0.10714285714285714</v>
      </c>
      <c r="BS305">
        <v>0</v>
      </c>
      <c r="BT305">
        <v>0.16666666666666666</v>
      </c>
      <c r="BU305">
        <v>-0.10783474495135269</v>
      </c>
      <c r="BV305">
        <v>0.50460963959098482</v>
      </c>
      <c r="BW305">
        <v>0.22222894872273438</v>
      </c>
      <c r="BX305">
        <v>0.47775896394876505</v>
      </c>
      <c r="BY305">
        <f t="shared" si="25"/>
        <v>0.41081012016589435</v>
      </c>
      <c r="BZ305">
        <v>0.23175371065016243</v>
      </c>
      <c r="CA305">
        <f t="shared" si="26"/>
        <v>5.9596687182425653E-2</v>
      </c>
      <c r="CC305">
        <v>0.41081012016589435</v>
      </c>
      <c r="CD305">
        <v>5.9596687182425653E-2</v>
      </c>
    </row>
    <row r="306" spans="1:82" x14ac:dyDescent="0.3">
      <c r="A306">
        <v>0</v>
      </c>
      <c r="B306" t="s">
        <v>273</v>
      </c>
      <c r="C306" t="s">
        <v>281</v>
      </c>
      <c r="D306">
        <v>12017</v>
      </c>
      <c r="E306" s="2">
        <f t="shared" si="28"/>
        <v>0.58222267342522238</v>
      </c>
      <c r="F306" s="2" t="s">
        <v>1939</v>
      </c>
      <c r="G306" s="3">
        <v>114880</v>
      </c>
      <c r="H306" s="1">
        <v>28.663061765369008</v>
      </c>
      <c r="I306" s="1">
        <f t="shared" si="27"/>
        <v>-0.14811797599818988</v>
      </c>
      <c r="J306" s="1">
        <v>1.9276145841700001</v>
      </c>
      <c r="K306" s="1">
        <v>126.577146133</v>
      </c>
      <c r="L306" s="2">
        <v>0.17970536933000014</v>
      </c>
      <c r="M306" s="2">
        <v>0.14756472117984462</v>
      </c>
      <c r="N306" s="7">
        <v>7.3885063796199999E-3</v>
      </c>
      <c r="O306" s="2">
        <v>0.1156765106493553</v>
      </c>
      <c r="P306" s="3">
        <v>1858906.3350554002</v>
      </c>
      <c r="Q306" s="3">
        <v>84968.215444990012</v>
      </c>
      <c r="R306" s="3">
        <v>6645580.9429304674</v>
      </c>
      <c r="S306" s="3">
        <v>8758.1103857471771</v>
      </c>
      <c r="T306" s="3">
        <v>2711316.8922554692</v>
      </c>
      <c r="V306">
        <v>12017</v>
      </c>
      <c r="W306" s="2">
        <v>0.59512622988075303</v>
      </c>
      <c r="X306" s="2">
        <v>0.76893525960531495</v>
      </c>
      <c r="Y306" s="2">
        <v>6.8548137177866031E-3</v>
      </c>
      <c r="Z306" s="2">
        <v>0.54970819240932056</v>
      </c>
      <c r="AA306" s="2">
        <v>0.36483780590638532</v>
      </c>
      <c r="AB306" s="2">
        <v>0.44358048913820725</v>
      </c>
      <c r="AC306" s="2">
        <v>0.14756472117984462</v>
      </c>
      <c r="AD306" s="2">
        <v>1.528748268373703E-2</v>
      </c>
      <c r="AE306" s="2">
        <v>0.1156765106493553</v>
      </c>
      <c r="AF306">
        <v>3258958.9612969342</v>
      </c>
      <c r="AG306">
        <v>4300.793056820482</v>
      </c>
      <c r="AH306">
        <v>808320.74706068111</v>
      </c>
      <c r="AI306">
        <v>524351.49601533811</v>
      </c>
      <c r="AJ306">
        <v>35.828025541810582</v>
      </c>
      <c r="AK306">
        <v>9904539.9042274021</v>
      </c>
      <c r="AL306">
        <v>13058.903442567658</v>
      </c>
      <c r="AM306">
        <v>2454380.4937904496</v>
      </c>
      <c r="AN306">
        <v>1589608.6415410396</v>
      </c>
      <c r="AO306">
        <v>108.77080913578318</v>
      </c>
      <c r="AP306">
        <v>6645580.9429304674</v>
      </c>
      <c r="AQ306">
        <v>8758.1103857471753</v>
      </c>
      <c r="AR306">
        <v>1646059.7467297683</v>
      </c>
      <c r="AS306">
        <v>1065257.1455257013</v>
      </c>
      <c r="AT306">
        <v>72.942783593972592</v>
      </c>
      <c r="AU306" s="3">
        <v>349362856.61031193</v>
      </c>
      <c r="AV306" s="3">
        <v>15968926.410731422</v>
      </c>
      <c r="AW306">
        <v>902168.53029829997</v>
      </c>
      <c r="AX306">
        <v>169553553.58426249</v>
      </c>
      <c r="AY306">
        <v>41236.962080604993</v>
      </c>
      <c r="AZ306">
        <v>7750074.6534289019</v>
      </c>
      <c r="BA306">
        <v>2761074.8653537002</v>
      </c>
      <c r="BB306">
        <v>518916410.19457442</v>
      </c>
      <c r="BC306">
        <v>126205.17752559501</v>
      </c>
      <c r="BD306">
        <v>23719001.064160325</v>
      </c>
      <c r="BE306">
        <v>1858906.3350554002</v>
      </c>
      <c r="BF306">
        <v>349362856.61031193</v>
      </c>
      <c r="BG306">
        <v>84968.215444990012</v>
      </c>
      <c r="BH306">
        <v>15968926.410731422</v>
      </c>
      <c r="BI306">
        <v>13.788310724216709</v>
      </c>
      <c r="BJ306">
        <v>42.451372489585715</v>
      </c>
      <c r="BK306">
        <v>28.663061765369008</v>
      </c>
      <c r="BL306">
        <v>42.482323908213182</v>
      </c>
      <c r="BM306">
        <v>42.334205932214992</v>
      </c>
      <c r="BN306">
        <f t="shared" si="24"/>
        <v>-0.14811797599818988</v>
      </c>
      <c r="BO306">
        <v>0.58222267342522238</v>
      </c>
      <c r="BP306">
        <v>9.7214490012710195E-2</v>
      </c>
      <c r="BQ306">
        <v>0.86625932493990077</v>
      </c>
      <c r="BR306">
        <v>0.1130952380952381</v>
      </c>
      <c r="BS306">
        <v>0</v>
      </c>
      <c r="BT306">
        <v>0.27777777777777779</v>
      </c>
      <c r="BU306">
        <v>4.2417734929423197E-3</v>
      </c>
      <c r="BV306">
        <v>0.54970819240932056</v>
      </c>
      <c r="BW306">
        <v>0.37846245425973579</v>
      </c>
      <c r="BX306">
        <v>0.44358048913820725</v>
      </c>
      <c r="BY306">
        <f t="shared" si="25"/>
        <v>0.10572788862497778</v>
      </c>
      <c r="BZ306">
        <v>1.528748268373703E-2</v>
      </c>
      <c r="CA306">
        <f t="shared" si="26"/>
        <v>6.8732998653673272E-2</v>
      </c>
      <c r="CC306">
        <v>0.10572788862497778</v>
      </c>
      <c r="CD306">
        <v>6.8732998653673272E-2</v>
      </c>
    </row>
    <row r="307" spans="1:82" x14ac:dyDescent="0.3">
      <c r="A307">
        <v>0</v>
      </c>
      <c r="B307" t="s">
        <v>273</v>
      </c>
      <c r="C307" t="s">
        <v>18</v>
      </c>
      <c r="D307">
        <v>12019</v>
      </c>
      <c r="E307" s="2">
        <f t="shared" si="28"/>
        <v>0.63036904489311685</v>
      </c>
      <c r="F307" s="2" t="s">
        <v>1939</v>
      </c>
      <c r="G307" s="3">
        <v>159554</v>
      </c>
      <c r="H307" s="1">
        <v>30.480875614372195</v>
      </c>
      <c r="I307" s="1">
        <f t="shared" si="27"/>
        <v>4.5167992929089209</v>
      </c>
      <c r="J307" s="1">
        <v>1.9383048921199999</v>
      </c>
      <c r="K307" s="1">
        <v>125.502432773</v>
      </c>
      <c r="L307" s="2">
        <v>0.17381171256000005</v>
      </c>
      <c r="M307" s="2">
        <v>5.2947702797011269E-2</v>
      </c>
      <c r="N307" s="7">
        <v>0.171191141282</v>
      </c>
      <c r="O307" s="2">
        <v>0.12639649770861774</v>
      </c>
      <c r="P307" s="3">
        <v>2150617.3953985004</v>
      </c>
      <c r="Q307" s="3">
        <v>98301.952468475007</v>
      </c>
      <c r="R307" s="3">
        <v>4118773.4813991305</v>
      </c>
      <c r="S307" s="3">
        <v>5412.6134629700146</v>
      </c>
      <c r="T307" s="3">
        <v>1328824.8335025839</v>
      </c>
      <c r="V307">
        <v>12019</v>
      </c>
      <c r="W307" s="2">
        <v>0.66946308281273825</v>
      </c>
      <c r="X307" s="2">
        <v>0.81770120008087899</v>
      </c>
      <c r="Y307" s="2">
        <v>-0.15143132463123865</v>
      </c>
      <c r="Z307" s="2">
        <v>0.55275680487975576</v>
      </c>
      <c r="AA307" s="2">
        <v>0.36174012140156409</v>
      </c>
      <c r="AB307" s="2">
        <v>0.42903272597121705</v>
      </c>
      <c r="AC307" s="2">
        <v>5.2947702797011269E-2</v>
      </c>
      <c r="AD307" s="2">
        <v>0.35420983260927419</v>
      </c>
      <c r="AE307" s="2">
        <v>0.12639649770861774</v>
      </c>
      <c r="AF307">
        <v>3263861.548890471</v>
      </c>
      <c r="AG307">
        <v>4306.3652329462784</v>
      </c>
      <c r="AH307">
        <v>809368.02032150805</v>
      </c>
      <c r="AI307">
        <v>249585.45565964197</v>
      </c>
      <c r="AJ307">
        <v>35.873152681465278</v>
      </c>
      <c r="AK307">
        <v>7382635.0302896015</v>
      </c>
      <c r="AL307">
        <v>9718.9786959162939</v>
      </c>
      <c r="AM307">
        <v>1826651.9724057068</v>
      </c>
      <c r="AN307">
        <v>561126.33707802743</v>
      </c>
      <c r="AO307">
        <v>80.930357312911624</v>
      </c>
      <c r="AP307">
        <v>4118773.4813991305</v>
      </c>
      <c r="AQ307">
        <v>5412.6134629700155</v>
      </c>
      <c r="AR307">
        <v>1017283.9520841987</v>
      </c>
      <c r="AS307">
        <v>311540.88141838543</v>
      </c>
      <c r="AT307">
        <v>45.057204631446346</v>
      </c>
      <c r="AU307" s="3">
        <v>404187033.29119414</v>
      </c>
      <c r="AV307" s="3">
        <v>18474868.946925193</v>
      </c>
      <c r="AW307">
        <v>1108036.7832886998</v>
      </c>
      <c r="AX307">
        <v>208244433.05127823</v>
      </c>
      <c r="AY307">
        <v>50646.934892844998</v>
      </c>
      <c r="AZ307">
        <v>9518584.9437612891</v>
      </c>
      <c r="BA307">
        <v>3258654.1786872</v>
      </c>
      <c r="BB307">
        <v>612431466.34247231</v>
      </c>
      <c r="BC307">
        <v>148948.88736132</v>
      </c>
      <c r="BD307">
        <v>27993453.890686478</v>
      </c>
      <c r="BE307">
        <v>2150617.3953985004</v>
      </c>
      <c r="BF307">
        <v>404187033.29119414</v>
      </c>
      <c r="BG307">
        <v>98301.952468475007</v>
      </c>
      <c r="BH307">
        <v>18474868.946925193</v>
      </c>
      <c r="BI307">
        <v>18.781604466107595</v>
      </c>
      <c r="BJ307">
        <v>49.26248008047979</v>
      </c>
      <c r="BK307">
        <v>30.480875614372195</v>
      </c>
      <c r="BL307">
        <v>46.027066624298428</v>
      </c>
      <c r="BM307">
        <v>50.543865917207349</v>
      </c>
      <c r="BN307">
        <f t="shared" si="24"/>
        <v>4.5167992929089209</v>
      </c>
      <c r="BO307">
        <v>0.63036904489311685</v>
      </c>
      <c r="BP307">
        <v>0.14337003620064159</v>
      </c>
      <c r="BQ307">
        <v>0.76066951396003879</v>
      </c>
      <c r="BR307">
        <v>0.13690476190476192</v>
      </c>
      <c r="BS307">
        <v>0</v>
      </c>
      <c r="BT307">
        <v>0.27777777777777779</v>
      </c>
      <c r="BU307">
        <v>-0.12935121064465405</v>
      </c>
      <c r="BV307">
        <v>0.55275680487975576</v>
      </c>
      <c r="BW307">
        <v>0.37524908859083411</v>
      </c>
      <c r="BX307">
        <v>0.42903272597121705</v>
      </c>
      <c r="BY307">
        <f t="shared" si="25"/>
        <v>0.23777651925831336</v>
      </c>
      <c r="BZ307">
        <v>0.35420983260927419</v>
      </c>
      <c r="CA307">
        <f t="shared" si="26"/>
        <v>6.5876873785513199E-2</v>
      </c>
      <c r="CC307">
        <v>0.23777651925831336</v>
      </c>
      <c r="CD307">
        <v>6.5876873785513199E-2</v>
      </c>
    </row>
    <row r="308" spans="1:82" x14ac:dyDescent="0.3">
      <c r="A308">
        <v>0</v>
      </c>
      <c r="B308" t="s">
        <v>273</v>
      </c>
      <c r="C308" t="s">
        <v>282</v>
      </c>
      <c r="D308">
        <v>12021</v>
      </c>
      <c r="E308" s="2">
        <f t="shared" si="28"/>
        <v>0.52142847730949982</v>
      </c>
      <c r="F308" s="2" t="s">
        <v>1937</v>
      </c>
      <c r="G308" s="3">
        <v>366964</v>
      </c>
      <c r="H308" s="1">
        <v>22.780731266335202</v>
      </c>
      <c r="I308" s="1">
        <f t="shared" si="27"/>
        <v>7.2939885685179249</v>
      </c>
      <c r="J308" s="1">
        <v>1.5985634048099999</v>
      </c>
      <c r="K308" s="1">
        <v>21.568441253</v>
      </c>
      <c r="L308" s="2">
        <v>0.18296356108</v>
      </c>
      <c r="M308" s="2">
        <v>0.1383199124957652</v>
      </c>
      <c r="N308" s="7">
        <v>8.9738722615800001E-2</v>
      </c>
      <c r="O308" s="2">
        <v>0.11707650636046966</v>
      </c>
      <c r="P308" s="3">
        <v>4793715.4297302999</v>
      </c>
      <c r="Q308" s="3">
        <v>219114.56092980501</v>
      </c>
      <c r="R308" s="3">
        <v>18197502.490145966</v>
      </c>
      <c r="S308" s="3">
        <v>24093.353515681105</v>
      </c>
      <c r="T308" s="3">
        <v>6876635.4567820933</v>
      </c>
      <c r="V308">
        <v>12021</v>
      </c>
      <c r="W308" s="2">
        <v>0.45892730038238022</v>
      </c>
      <c r="X308" s="2">
        <v>0.61113176441752193</v>
      </c>
      <c r="Y308" s="2">
        <v>-0.18690342162655682</v>
      </c>
      <c r="Z308" s="2">
        <v>0.45587090226761634</v>
      </c>
      <c r="AA308" s="2">
        <v>6.2167484604977681E-2</v>
      </c>
      <c r="AB308" s="2">
        <v>0.45162293269768156</v>
      </c>
      <c r="AC308" s="2">
        <v>0.1383199124957652</v>
      </c>
      <c r="AD308" s="2">
        <v>0.18567746951316574</v>
      </c>
      <c r="AE308" s="2">
        <v>0.11707650636046966</v>
      </c>
      <c r="AF308">
        <v>6652455.0816903356</v>
      </c>
      <c r="AG308">
        <v>8775.1817018338097</v>
      </c>
      <c r="AH308">
        <v>1649268.2477643795</v>
      </c>
      <c r="AI308">
        <v>849911.36925884965</v>
      </c>
      <c r="AJ308">
        <v>73.096512758784115</v>
      </c>
      <c r="AK308">
        <v>24849957.571836304</v>
      </c>
      <c r="AL308">
        <v>32868.535217514916</v>
      </c>
      <c r="AM308">
        <v>6177539.4888340821</v>
      </c>
      <c r="AN308">
        <v>3198275.5849712421</v>
      </c>
      <c r="AO308">
        <v>273.92058272376033</v>
      </c>
      <c r="AP308">
        <v>18197502.490145966</v>
      </c>
      <c r="AQ308">
        <v>24093.353515681105</v>
      </c>
      <c r="AR308">
        <v>4528271.2410697024</v>
      </c>
      <c r="AS308">
        <v>2348364.2157123927</v>
      </c>
      <c r="AT308">
        <v>200.82406996497622</v>
      </c>
      <c r="AU308" s="3">
        <v>900930877.86351252</v>
      </c>
      <c r="AV308" s="3">
        <v>41180390.581147552</v>
      </c>
      <c r="AW308">
        <v>1382257.3178257002</v>
      </c>
      <c r="AX308">
        <v>259781440.31216207</v>
      </c>
      <c r="AY308">
        <v>63181.202498794999</v>
      </c>
      <c r="AZ308">
        <v>11874275.197623532</v>
      </c>
      <c r="BA308">
        <v>6175972.747556</v>
      </c>
      <c r="BB308">
        <v>1160712318.1756747</v>
      </c>
      <c r="BC308">
        <v>282295.76342860004</v>
      </c>
      <c r="BD308">
        <v>53054665.778771088</v>
      </c>
      <c r="BE308">
        <v>4793715.4297302999</v>
      </c>
      <c r="BF308">
        <v>900930877.86351252</v>
      </c>
      <c r="BG308">
        <v>219114.56092980501</v>
      </c>
      <c r="BH308">
        <v>41180390.581147552</v>
      </c>
      <c r="BI308">
        <v>8.2600311555926833</v>
      </c>
      <c r="BJ308">
        <v>31.040762421927887</v>
      </c>
      <c r="BK308">
        <v>22.780731266335202</v>
      </c>
      <c r="BL308">
        <v>36.451714113094759</v>
      </c>
      <c r="BM308">
        <v>43.745702681612684</v>
      </c>
      <c r="BN308">
        <f t="shared" si="24"/>
        <v>7.2939885685179249</v>
      </c>
      <c r="BO308">
        <v>0.52142847730949982</v>
      </c>
      <c r="BP308">
        <v>5.2156358011356915E-2</v>
      </c>
      <c r="BQ308">
        <v>0.91446598480348462</v>
      </c>
      <c r="BR308">
        <v>0.1130952380952381</v>
      </c>
      <c r="BS308">
        <v>0</v>
      </c>
      <c r="BT308">
        <v>0.16666666666666666</v>
      </c>
      <c r="BU308">
        <v>-0.20888381142976009</v>
      </c>
      <c r="BV308">
        <v>0.45587090226761634</v>
      </c>
      <c r="BW308">
        <v>6.4489091913877264E-2</v>
      </c>
      <c r="BX308">
        <v>0.45162293269768156</v>
      </c>
      <c r="BY308">
        <f t="shared" si="25"/>
        <v>0.28684554392934086</v>
      </c>
      <c r="BZ308">
        <v>0.18567746951316574</v>
      </c>
      <c r="CA308">
        <f t="shared" si="26"/>
        <v>9.24654203659072E-2</v>
      </c>
      <c r="CC308">
        <v>0.28684554392934086</v>
      </c>
      <c r="CD308">
        <v>9.24654203659072E-2</v>
      </c>
    </row>
    <row r="309" spans="1:82" x14ac:dyDescent="0.3">
      <c r="A309">
        <v>0</v>
      </c>
      <c r="B309" t="s">
        <v>273</v>
      </c>
      <c r="C309" t="s">
        <v>99</v>
      </c>
      <c r="D309">
        <v>12023</v>
      </c>
      <c r="E309" s="2">
        <f t="shared" si="28"/>
        <v>0.58479870352807084</v>
      </c>
      <c r="F309" s="2" t="s">
        <v>1938</v>
      </c>
      <c r="G309" s="3">
        <v>16033</v>
      </c>
      <c r="H309" s="1">
        <v>9.4118025304729382</v>
      </c>
      <c r="I309" s="1">
        <f t="shared" si="27"/>
        <v>4.8972347064365707</v>
      </c>
      <c r="J309" s="1">
        <v>2.1625920088699999</v>
      </c>
      <c r="K309" s="1">
        <v>158.883484735</v>
      </c>
      <c r="L309" s="2">
        <v>0.19560800843000004</v>
      </c>
      <c r="M309" s="2">
        <v>4.5166158531806153E-2</v>
      </c>
      <c r="N309" s="7">
        <v>0</v>
      </c>
      <c r="O309" s="2">
        <v>0.17090989545663854</v>
      </c>
      <c r="P309" s="3">
        <v>847113.35338474996</v>
      </c>
      <c r="Q309" s="3">
        <v>38720.460821162502</v>
      </c>
      <c r="R309" s="3">
        <v>2444468.3783497429</v>
      </c>
      <c r="S309" s="3">
        <v>3281.3499783282787</v>
      </c>
      <c r="T309" s="3">
        <v>833086.4517732457</v>
      </c>
      <c r="V309">
        <v>12023</v>
      </c>
      <c r="W309" s="2">
        <v>0.52937862600741392</v>
      </c>
      <c r="X309" s="2">
        <v>0.25248757028696295</v>
      </c>
      <c r="Y309" s="2">
        <v>-0.16671816230343892</v>
      </c>
      <c r="Z309" s="2">
        <v>0.61671796523922073</v>
      </c>
      <c r="AA309" s="2">
        <v>0.45795551358512993</v>
      </c>
      <c r="AB309" s="2">
        <v>0.48283418788336052</v>
      </c>
      <c r="AC309" s="2">
        <v>4.5166158531806153E-2</v>
      </c>
      <c r="AD309" s="2">
        <v>0</v>
      </c>
      <c r="AE309" s="2">
        <v>0.17090989545663854</v>
      </c>
      <c r="AF309">
        <v>759512.49321753311</v>
      </c>
      <c r="AG309">
        <v>1014.6358384847073</v>
      </c>
      <c r="AH309">
        <v>190697.66624968135</v>
      </c>
      <c r="AI309">
        <v>66376.410315066838</v>
      </c>
      <c r="AJ309">
        <v>8.470222051006127</v>
      </c>
      <c r="AK309">
        <v>3203980.8715672758</v>
      </c>
      <c r="AL309">
        <v>4295.9858168129858</v>
      </c>
      <c r="AM309">
        <v>807417.24117634271</v>
      </c>
      <c r="AN309">
        <v>282743.28716165101</v>
      </c>
      <c r="AO309">
        <v>35.885499740470557</v>
      </c>
      <c r="AP309">
        <v>2444468.3783497429</v>
      </c>
      <c r="AQ309">
        <v>3281.3499783282787</v>
      </c>
      <c r="AR309">
        <v>616719.57492666133</v>
      </c>
      <c r="AS309">
        <v>216366.87684658417</v>
      </c>
      <c r="AT309">
        <v>27.415277689464432</v>
      </c>
      <c r="AU309" s="3">
        <v>159206483.6351299</v>
      </c>
      <c r="AV309" s="3">
        <v>7277123.4067292809</v>
      </c>
      <c r="AW309">
        <v>244275.53630924999</v>
      </c>
      <c r="AX309">
        <v>45909144.293960445</v>
      </c>
      <c r="AY309">
        <v>11165.520287737498</v>
      </c>
      <c r="AZ309">
        <v>2098447.8828773852</v>
      </c>
      <c r="BA309">
        <v>1091388.8896939999</v>
      </c>
      <c r="BB309">
        <v>205115627.92909035</v>
      </c>
      <c r="BC309">
        <v>49885.9811089</v>
      </c>
      <c r="BD309">
        <v>9375571.2896066662</v>
      </c>
      <c r="BE309">
        <v>847113.35338474996</v>
      </c>
      <c r="BF309">
        <v>159206483.6351299</v>
      </c>
      <c r="BG309">
        <v>38720.460821162502</v>
      </c>
      <c r="BH309">
        <v>7277123.4067292809</v>
      </c>
      <c r="BI309">
        <v>3.1769449030329286</v>
      </c>
      <c r="BJ309">
        <v>12.588747433505867</v>
      </c>
      <c r="BK309">
        <v>9.4118025304729382</v>
      </c>
      <c r="BL309">
        <v>48.177494653762537</v>
      </c>
      <c r="BM309">
        <v>53.074729360199107</v>
      </c>
      <c r="BN309">
        <f t="shared" si="24"/>
        <v>4.8972347064365707</v>
      </c>
      <c r="BO309">
        <v>0.58479870352807084</v>
      </c>
      <c r="BP309">
        <v>2.2498155308047791E-2</v>
      </c>
      <c r="BQ309">
        <v>0.73064797377104262</v>
      </c>
      <c r="BR309">
        <v>0.10119047619047619</v>
      </c>
      <c r="BS309">
        <v>0</v>
      </c>
      <c r="BT309">
        <v>0.27777777777777779</v>
      </c>
      <c r="BU309">
        <v>-0.14024604526552312</v>
      </c>
      <c r="BV309">
        <v>0.61671796523922073</v>
      </c>
      <c r="BW309">
        <v>0.47505758670656634</v>
      </c>
      <c r="BX309">
        <v>0.48283418788336052</v>
      </c>
      <c r="BY309">
        <f t="shared" si="25"/>
        <v>8.2833090688774702E-2</v>
      </c>
      <c r="BZ309">
        <v>0</v>
      </c>
      <c r="CA309">
        <f t="shared" si="26"/>
        <v>0.20879614718520184</v>
      </c>
      <c r="CC309">
        <v>8.2833090688774702E-2</v>
      </c>
      <c r="CD309">
        <v>0.20879614718520184</v>
      </c>
    </row>
    <row r="310" spans="1:82" x14ac:dyDescent="0.3">
      <c r="A310">
        <v>0</v>
      </c>
      <c r="B310" t="s">
        <v>273</v>
      </c>
      <c r="C310" t="s">
        <v>283</v>
      </c>
      <c r="D310">
        <v>12027</v>
      </c>
      <c r="E310" s="2">
        <f t="shared" si="28"/>
        <v>0.47433213923691503</v>
      </c>
      <c r="F310" s="2" t="s">
        <v>1937</v>
      </c>
      <c r="G310" s="3">
        <v>9776</v>
      </c>
      <c r="H310" s="1">
        <v>3.9198378695617242</v>
      </c>
      <c r="I310" s="1">
        <f t="shared" si="27"/>
        <v>5.7679606853737084</v>
      </c>
      <c r="J310" s="1">
        <v>1.78285486237</v>
      </c>
      <c r="K310" s="1">
        <v>72.362901327800003</v>
      </c>
      <c r="L310" s="2">
        <v>0.19962201518000011</v>
      </c>
      <c r="M310" s="2">
        <v>1.2636381715966436E-2</v>
      </c>
      <c r="N310" s="7">
        <v>2.33531913255E-5</v>
      </c>
      <c r="O310" s="2">
        <v>0.41538437603734524</v>
      </c>
      <c r="P310" s="3">
        <v>200590.62924496</v>
      </c>
      <c r="Q310" s="3">
        <v>9168.7394251759979</v>
      </c>
      <c r="R310" s="3">
        <v>548654.09263189137</v>
      </c>
      <c r="S310" s="3">
        <v>750.80515457314152</v>
      </c>
      <c r="T310" s="3">
        <v>201999.87839213829</v>
      </c>
      <c r="V310">
        <v>12027</v>
      </c>
      <c r="W310" s="2">
        <v>0.33265953069860638</v>
      </c>
      <c r="X310" s="2">
        <v>0.10515630097423354</v>
      </c>
      <c r="Y310" s="2">
        <v>-0.11837998443899173</v>
      </c>
      <c r="Z310" s="2">
        <v>0.5084262859235289</v>
      </c>
      <c r="AA310" s="2">
        <v>0.20857416173465029</v>
      </c>
      <c r="AB310" s="2">
        <v>0.49274226733701021</v>
      </c>
      <c r="AC310" s="2">
        <v>1.2636381715966436E-2</v>
      </c>
      <c r="AD310" s="2">
        <v>4.8319848377384853E-5</v>
      </c>
      <c r="AE310" s="2">
        <v>0.41538437603734524</v>
      </c>
      <c r="AF310">
        <v>269144.29588855919</v>
      </c>
      <c r="AG310">
        <v>364.81413987781457</v>
      </c>
      <c r="AH310">
        <v>68565.688743540886</v>
      </c>
      <c r="AI310">
        <v>29141.844387163685</v>
      </c>
      <c r="AJ310">
        <v>3.052967934177703</v>
      </c>
      <c r="AK310">
        <v>817798.38852045056</v>
      </c>
      <c r="AL310">
        <v>1115.6192944509562</v>
      </c>
      <c r="AM310">
        <v>209677.19432484839</v>
      </c>
      <c r="AN310">
        <v>90030.217197994483</v>
      </c>
      <c r="AO310">
        <v>9.346112047011145</v>
      </c>
      <c r="AP310">
        <v>548654.09263189137</v>
      </c>
      <c r="AQ310">
        <v>750.80515457314164</v>
      </c>
      <c r="AR310">
        <v>141111.50558130752</v>
      </c>
      <c r="AS310">
        <v>60888.372810830799</v>
      </c>
      <c r="AT310">
        <v>6.293144112833442</v>
      </c>
      <c r="AU310" s="3">
        <v>37699002.860297784</v>
      </c>
      <c r="AV310" s="3">
        <v>1723172.887567577</v>
      </c>
      <c r="AW310">
        <v>78903.903087129991</v>
      </c>
      <c r="AX310">
        <v>14829199.546195211</v>
      </c>
      <c r="AY310">
        <v>3606.5958303154994</v>
      </c>
      <c r="AZ310">
        <v>677823.62034949497</v>
      </c>
      <c r="BA310">
        <v>279494.53233208996</v>
      </c>
      <c r="BB310">
        <v>52528202.406492986</v>
      </c>
      <c r="BC310">
        <v>12775.335255491496</v>
      </c>
      <c r="BD310">
        <v>2400996.5079170717</v>
      </c>
      <c r="BE310">
        <v>200590.62924496</v>
      </c>
      <c r="BF310">
        <v>37699002.860297784</v>
      </c>
      <c r="BG310">
        <v>9168.7394251759979</v>
      </c>
      <c r="BH310">
        <v>1723172.887567577</v>
      </c>
      <c r="BI310">
        <v>1.8342556687765181</v>
      </c>
      <c r="BJ310">
        <v>5.7540935383382426</v>
      </c>
      <c r="BK310">
        <v>3.9198378695617242</v>
      </c>
      <c r="BL310">
        <v>33.774701942238089</v>
      </c>
      <c r="BM310">
        <v>39.542662627611797</v>
      </c>
      <c r="BN310">
        <f t="shared" si="24"/>
        <v>5.7679606853737084</v>
      </c>
      <c r="BO310">
        <v>0.47433213923691503</v>
      </c>
      <c r="BP310">
        <v>1.0535939018330926E-2</v>
      </c>
      <c r="BQ310">
        <v>0.81877282505753735</v>
      </c>
      <c r="BR310">
        <v>6.5476190476190479E-2</v>
      </c>
      <c r="BS310">
        <v>0</v>
      </c>
      <c r="BT310">
        <v>0.22222222222222221</v>
      </c>
      <c r="BU310">
        <v>-0.16518172476141996</v>
      </c>
      <c r="BV310">
        <v>0.5084262859235289</v>
      </c>
      <c r="BW310">
        <v>0.2163632383139526</v>
      </c>
      <c r="BX310">
        <v>0.49274226733701021</v>
      </c>
      <c r="BY310">
        <f t="shared" si="25"/>
        <v>7.9242560211301702E-2</v>
      </c>
      <c r="BZ310">
        <v>4.8319848377384853E-5</v>
      </c>
      <c r="CA310">
        <f t="shared" si="26"/>
        <v>5.136540750608308E-2</v>
      </c>
      <c r="CC310">
        <v>7.9242560211301702E-2</v>
      </c>
      <c r="CD310">
        <v>5.136540750608308E-2</v>
      </c>
    </row>
    <row r="311" spans="1:82" x14ac:dyDescent="0.3">
      <c r="A311">
        <v>0</v>
      </c>
      <c r="B311" t="s">
        <v>273</v>
      </c>
      <c r="C311" t="s">
        <v>284</v>
      </c>
      <c r="D311">
        <v>12029</v>
      </c>
      <c r="E311" s="2">
        <f t="shared" si="28"/>
        <v>0.59510929093964093</v>
      </c>
      <c r="F311" s="2" t="s">
        <v>1939</v>
      </c>
      <c r="G311" s="3">
        <v>2940</v>
      </c>
      <c r="H311" s="1">
        <v>0.36867770685863033</v>
      </c>
      <c r="I311" s="1">
        <f t="shared" si="27"/>
        <v>-4.5890765857350715</v>
      </c>
      <c r="J311" s="1">
        <v>2.04671750877</v>
      </c>
      <c r="K311" s="1">
        <v>107.193691109</v>
      </c>
      <c r="L311" s="2">
        <v>0.21191478872000014</v>
      </c>
      <c r="M311" s="2">
        <v>2.5195172912972339E-3</v>
      </c>
      <c r="N311" s="7">
        <v>0</v>
      </c>
      <c r="O311" s="2">
        <v>0.10250887212278684</v>
      </c>
      <c r="P311" s="3">
        <v>18802.739419265996</v>
      </c>
      <c r="Q311" s="3">
        <v>859.44901246709981</v>
      </c>
      <c r="R311" s="3">
        <v>58225.872571411906</v>
      </c>
      <c r="S311" s="3">
        <v>81.923682239203174</v>
      </c>
      <c r="T311" s="3">
        <v>23070.61735569124</v>
      </c>
      <c r="V311">
        <v>12029</v>
      </c>
      <c r="W311" s="2">
        <v>0.43831417036780379</v>
      </c>
      <c r="X311" s="2">
        <v>9.8904049593385602E-3</v>
      </c>
      <c r="Y311" s="2">
        <v>0.15534828308951873</v>
      </c>
      <c r="Z311" s="2">
        <v>0.58367341239167547</v>
      </c>
      <c r="AA311" s="2">
        <v>0.30896818474736026</v>
      </c>
      <c r="AB311" s="2">
        <v>0.52308545919637617</v>
      </c>
      <c r="AC311" s="2">
        <v>2.5195172912972339E-3</v>
      </c>
      <c r="AD311" s="2">
        <v>0</v>
      </c>
      <c r="AE311" s="2">
        <v>0.10250887212278684</v>
      </c>
      <c r="AF311">
        <v>97544.63513013754</v>
      </c>
      <c r="AG311">
        <v>132.0331863380037</v>
      </c>
      <c r="AH311">
        <v>24815.228821178796</v>
      </c>
      <c r="AI311">
        <v>11654.814570549779</v>
      </c>
      <c r="AJ311">
        <v>1.1046685352547501</v>
      </c>
      <c r="AK311">
        <v>155770.50770154945</v>
      </c>
      <c r="AL311">
        <v>213.95686857720688</v>
      </c>
      <c r="AM311">
        <v>40212.5314011152</v>
      </c>
      <c r="AN311">
        <v>19328.129346304613</v>
      </c>
      <c r="AO311">
        <v>1.794457304986165</v>
      </c>
      <c r="AP311">
        <v>58225.872571411906</v>
      </c>
      <c r="AQ311">
        <v>81.923682239203174</v>
      </c>
      <c r="AR311">
        <v>15397.302579936404</v>
      </c>
      <c r="AS311">
        <v>7673.314775754834</v>
      </c>
      <c r="AT311">
        <v>0.6897887697314149</v>
      </c>
      <c r="AU311" s="3">
        <v>3533786.8464568513</v>
      </c>
      <c r="AV311" s="3">
        <v>161524.84740306673</v>
      </c>
      <c r="AW311">
        <v>28846.361638403003</v>
      </c>
      <c r="AX311">
        <v>5421385.2063214602</v>
      </c>
      <c r="AY311">
        <v>1318.5300540830501</v>
      </c>
      <c r="AZ311">
        <v>247804.53836436843</v>
      </c>
      <c r="BA311">
        <v>47649.101057669002</v>
      </c>
      <c r="BB311">
        <v>8955172.0527783129</v>
      </c>
      <c r="BC311">
        <v>2177.97906655015</v>
      </c>
      <c r="BD311">
        <v>409329.38576743519</v>
      </c>
      <c r="BE311">
        <v>18802.739419265996</v>
      </c>
      <c r="BF311">
        <v>3533786.8464568513</v>
      </c>
      <c r="BG311">
        <v>859.44901246709981</v>
      </c>
      <c r="BH311">
        <v>161524.84740306673</v>
      </c>
      <c r="BI311">
        <v>0.40283724240767271</v>
      </c>
      <c r="BJ311">
        <v>0.77151494926630304</v>
      </c>
      <c r="BK311">
        <v>0.36867770685863033</v>
      </c>
      <c r="BL311">
        <v>41.629515234100552</v>
      </c>
      <c r="BM311">
        <v>37.04043864836548</v>
      </c>
      <c r="BN311">
        <f t="shared" si="24"/>
        <v>-4.5890765857350715</v>
      </c>
      <c r="BO311">
        <v>0.59510929093964093</v>
      </c>
      <c r="BP311">
        <v>2.9030677499984393E-3</v>
      </c>
      <c r="BQ311">
        <v>0.84533950750737219</v>
      </c>
      <c r="BR311">
        <v>5.9523809523809521E-3</v>
      </c>
      <c r="BS311">
        <v>0</v>
      </c>
      <c r="BT311">
        <v>0.27777777777777779</v>
      </c>
      <c r="BU311">
        <v>0.13142107355484761</v>
      </c>
      <c r="BV311">
        <v>0.58367341239167547</v>
      </c>
      <c r="BW311">
        <v>0.32050641571302935</v>
      </c>
      <c r="BX311">
        <v>0.52308545919637617</v>
      </c>
      <c r="BY311">
        <f t="shared" si="25"/>
        <v>0.13763567690667297</v>
      </c>
      <c r="BZ311">
        <v>0</v>
      </c>
      <c r="CA311">
        <f t="shared" si="26"/>
        <v>6.119158854567474E-2</v>
      </c>
      <c r="CC311">
        <v>0.13763567690667297</v>
      </c>
      <c r="CD311">
        <v>6.119158854567474E-2</v>
      </c>
    </row>
    <row r="312" spans="1:82" x14ac:dyDescent="0.3">
      <c r="A312">
        <v>0</v>
      </c>
      <c r="B312" t="s">
        <v>273</v>
      </c>
      <c r="C312" t="s">
        <v>285</v>
      </c>
      <c r="D312">
        <v>12031</v>
      </c>
      <c r="E312" s="2">
        <f t="shared" si="28"/>
        <v>0.70181385276843544</v>
      </c>
      <c r="F312" s="2" t="s">
        <v>1941</v>
      </c>
      <c r="G312" s="3">
        <v>319948</v>
      </c>
      <c r="H312" s="1">
        <v>30.733160300535388</v>
      </c>
      <c r="I312" s="1">
        <f t="shared" si="27"/>
        <v>-5.4969808766353054</v>
      </c>
      <c r="J312" s="1">
        <v>1.9450970869699999</v>
      </c>
      <c r="K312" s="1">
        <v>133.94713330600001</v>
      </c>
      <c r="L312" s="2">
        <v>0.16581337187999989</v>
      </c>
      <c r="M312" s="2">
        <v>1.9723750303658224E-3</v>
      </c>
      <c r="N312" s="7">
        <v>0.16585881904700001</v>
      </c>
      <c r="O312" s="2">
        <v>0.1320521473058183</v>
      </c>
      <c r="P312" s="3">
        <v>1272905.9258570999</v>
      </c>
      <c r="Q312" s="3">
        <v>58182.891149385003</v>
      </c>
      <c r="R312" s="3">
        <v>5573347.4189249408</v>
      </c>
      <c r="S312" s="3">
        <v>7356.1648282443357</v>
      </c>
      <c r="T312" s="3">
        <v>2166501.9638072206</v>
      </c>
      <c r="V312">
        <v>12031</v>
      </c>
      <c r="W312" s="2">
        <v>0.83563046924327522</v>
      </c>
      <c r="X312" s="2">
        <v>0.82446916479579024</v>
      </c>
      <c r="Y312" s="2">
        <v>0.19133494064324397</v>
      </c>
      <c r="Z312" s="2">
        <v>0.55469377152451327</v>
      </c>
      <c r="AA312" s="2">
        <v>0.38608058180947163</v>
      </c>
      <c r="AB312" s="2">
        <v>0.40928981075195431</v>
      </c>
      <c r="AC312" s="2">
        <v>1.9723750303658224E-3</v>
      </c>
      <c r="AD312" s="2">
        <v>0.34317677942595121</v>
      </c>
      <c r="AE312" s="2">
        <v>0.1320521473058183</v>
      </c>
      <c r="AF312">
        <v>15625409.322507473</v>
      </c>
      <c r="AG312">
        <v>20612.660926227298</v>
      </c>
      <c r="AH312">
        <v>3874085.8392089866</v>
      </c>
      <c r="AI312">
        <v>2194625.0334789632</v>
      </c>
      <c r="AJ312">
        <v>171.70364913194663</v>
      </c>
      <c r="AK312">
        <v>21198756.741432413</v>
      </c>
      <c r="AL312">
        <v>27968.825754471633</v>
      </c>
      <c r="AM312">
        <v>5256654.2564543104</v>
      </c>
      <c r="AN312">
        <v>2978558.5800408595</v>
      </c>
      <c r="AO312">
        <v>232.98624167129114</v>
      </c>
      <c r="AP312">
        <v>5573347.4189249408</v>
      </c>
      <c r="AQ312">
        <v>7356.1648282443348</v>
      </c>
      <c r="AR312">
        <v>1382568.4172453238</v>
      </c>
      <c r="AS312">
        <v>783933.54656189634</v>
      </c>
      <c r="AT312">
        <v>61.282592539344506</v>
      </c>
      <c r="AU312" s="3">
        <v>239229939.70558336</v>
      </c>
      <c r="AV312" s="3">
        <v>10934892.562615417</v>
      </c>
      <c r="AW312">
        <v>3511953.0629105</v>
      </c>
      <c r="AX312">
        <v>660036458.64339936</v>
      </c>
      <c r="AY312">
        <v>160526.85326567499</v>
      </c>
      <c r="AZ312">
        <v>30169416.802750956</v>
      </c>
      <c r="BA312">
        <v>4784858.9887675997</v>
      </c>
      <c r="BB312">
        <v>899266398.34898269</v>
      </c>
      <c r="BC312">
        <v>218709.74441505998</v>
      </c>
      <c r="BD312">
        <v>41104309.365366369</v>
      </c>
      <c r="BE312">
        <v>1272905.9258570999</v>
      </c>
      <c r="BF312">
        <v>239229939.70558336</v>
      </c>
      <c r="BG312">
        <v>58182.891149385003</v>
      </c>
      <c r="BH312">
        <v>10934892.562615417</v>
      </c>
      <c r="BI312">
        <v>47.340479465840971</v>
      </c>
      <c r="BJ312">
        <v>78.07363976637636</v>
      </c>
      <c r="BK312">
        <v>30.733160300535388</v>
      </c>
      <c r="BL312">
        <v>40.553868851444264</v>
      </c>
      <c r="BM312">
        <v>35.056887974808959</v>
      </c>
      <c r="BN312">
        <f t="shared" si="24"/>
        <v>-5.4969808766353054</v>
      </c>
      <c r="BO312">
        <v>0.70181385276843544</v>
      </c>
      <c r="BP312">
        <v>0.40233277689686259</v>
      </c>
      <c r="BQ312">
        <v>0.79098661652535729</v>
      </c>
      <c r="BR312">
        <v>0.22023809523809523</v>
      </c>
      <c r="BS312">
        <v>0</v>
      </c>
      <c r="BT312">
        <v>0.27777777777777779</v>
      </c>
      <c r="BU312">
        <v>0.15742145824357892</v>
      </c>
      <c r="BV312">
        <v>0.55469377152451327</v>
      </c>
      <c r="BW312">
        <v>0.40049852884799964</v>
      </c>
      <c r="BX312">
        <v>0.40928981075195431</v>
      </c>
      <c r="BY312">
        <f t="shared" si="25"/>
        <v>0.2220128314453475</v>
      </c>
      <c r="BZ312">
        <v>0.34317677942595121</v>
      </c>
      <c r="CA312">
        <f t="shared" si="26"/>
        <v>3.8020365751715426E-2</v>
      </c>
      <c r="CC312">
        <v>0.2220128314453475</v>
      </c>
      <c r="CD312">
        <v>3.8020365751715426E-2</v>
      </c>
    </row>
    <row r="313" spans="1:82" x14ac:dyDescent="0.3">
      <c r="A313">
        <v>0</v>
      </c>
      <c r="B313" t="s">
        <v>273</v>
      </c>
      <c r="C313" t="s">
        <v>31</v>
      </c>
      <c r="D313">
        <v>12033</v>
      </c>
      <c r="E313" s="2">
        <f t="shared" si="28"/>
        <v>0.68893049545622553</v>
      </c>
      <c r="F313" s="2" t="s">
        <v>1941</v>
      </c>
      <c r="G313" s="3">
        <v>90100</v>
      </c>
      <c r="H313" s="1">
        <v>33.624597882879797</v>
      </c>
      <c r="I313" s="1">
        <f t="shared" si="27"/>
        <v>-0.45370501813096098</v>
      </c>
      <c r="J313" s="1">
        <v>2.0727226136199999</v>
      </c>
      <c r="K313" s="1">
        <v>164.24024362899999</v>
      </c>
      <c r="L313" s="2">
        <v>0.20034333188999986</v>
      </c>
      <c r="M313" s="2">
        <v>0.49589447673962106</v>
      </c>
      <c r="N313" s="7">
        <v>3.48174074875E-2</v>
      </c>
      <c r="O313" s="2">
        <v>6.4628784466304864E-2</v>
      </c>
      <c r="P313" s="3">
        <v>2443920.6866982002</v>
      </c>
      <c r="Q313" s="3">
        <v>111708.46831917</v>
      </c>
      <c r="R313" s="3">
        <v>8733820.0634096339</v>
      </c>
      <c r="S313" s="3">
        <v>11784.496314636917</v>
      </c>
      <c r="T313" s="3">
        <v>3396736.8372803363</v>
      </c>
      <c r="V313">
        <v>12033</v>
      </c>
      <c r="W313" s="2">
        <v>0.72468171025992101</v>
      </c>
      <c r="X313" s="2">
        <v>0.90203688335329657</v>
      </c>
      <c r="Y313" s="2">
        <v>1.5058948543788721E-2</v>
      </c>
      <c r="Z313" s="2">
        <v>0.59108942765629513</v>
      </c>
      <c r="AA313" s="2">
        <v>0.47339549008454446</v>
      </c>
      <c r="AB313" s="2">
        <v>0.49452274846697408</v>
      </c>
      <c r="AC313" s="2">
        <v>0.49589447673962106</v>
      </c>
      <c r="AD313" s="2">
        <v>7.2040340321821258E-2</v>
      </c>
      <c r="AE313" s="2">
        <v>6.4628784466304864E-2</v>
      </c>
      <c r="AF313">
        <v>6108573.0011351351</v>
      </c>
      <c r="AG313">
        <v>8133.2092293314308</v>
      </c>
      <c r="AH313">
        <v>1528611.5080166769</v>
      </c>
      <c r="AI313">
        <v>797855.95001990139</v>
      </c>
      <c r="AJ313">
        <v>67.857605815751683</v>
      </c>
      <c r="AK313">
        <v>14842393.064544769</v>
      </c>
      <c r="AL313">
        <v>19917.705543968346</v>
      </c>
      <c r="AM313">
        <v>3743471.1255178601</v>
      </c>
      <c r="AN313">
        <v>1979733.1697990545</v>
      </c>
      <c r="AO313">
        <v>166.40137613067873</v>
      </c>
      <c r="AP313">
        <v>8733820.0634096339</v>
      </c>
      <c r="AQ313">
        <v>11784.496314636915</v>
      </c>
      <c r="AR313">
        <v>2214859.6175011834</v>
      </c>
      <c r="AS313">
        <v>1181877.2197791531</v>
      </c>
      <c r="AT313">
        <v>98.543770314927045</v>
      </c>
      <c r="AU313" s="3">
        <v>459310453.85805976</v>
      </c>
      <c r="AV313" s="3">
        <v>20994489.53590481</v>
      </c>
      <c r="AW313">
        <v>1516703.6093729001</v>
      </c>
      <c r="AX313">
        <v>285049276.34554285</v>
      </c>
      <c r="AY313">
        <v>69326.56940111499</v>
      </c>
      <c r="AZ313">
        <v>13029235.45324555</v>
      </c>
      <c r="BA313">
        <v>3960624.2960711</v>
      </c>
      <c r="BB313">
        <v>744359730.20360255</v>
      </c>
      <c r="BC313">
        <v>181035.03772028501</v>
      </c>
      <c r="BD313">
        <v>34023724.98915036</v>
      </c>
      <c r="BE313">
        <v>2443920.6866982002</v>
      </c>
      <c r="BF313">
        <v>459310453.85805976</v>
      </c>
      <c r="BG313">
        <v>111708.46831917</v>
      </c>
      <c r="BH313">
        <v>20994489.53590481</v>
      </c>
      <c r="BI313">
        <v>20.430621838497345</v>
      </c>
      <c r="BJ313">
        <v>54.055219721377142</v>
      </c>
      <c r="BK313">
        <v>33.624597882879797</v>
      </c>
      <c r="BL313">
        <v>42.6121140057096</v>
      </c>
      <c r="BM313">
        <v>42.158408987578639</v>
      </c>
      <c r="BN313">
        <f t="shared" si="24"/>
        <v>-0.45370501813096098</v>
      </c>
      <c r="BO313">
        <v>0.68893049545622553</v>
      </c>
      <c r="BP313">
        <v>0.17044639522078747</v>
      </c>
      <c r="BQ313">
        <v>0.82178507791866928</v>
      </c>
      <c r="BR313">
        <v>0.36309523809523803</v>
      </c>
      <c r="BS313">
        <v>0</v>
      </c>
      <c r="BT313">
        <v>0.27777777777777779</v>
      </c>
      <c r="BU313">
        <v>1.2993115160757691E-2</v>
      </c>
      <c r="BV313">
        <v>0.59108942765629513</v>
      </c>
      <c r="BW313">
        <v>0.49107415983873909</v>
      </c>
      <c r="BX313">
        <v>0.49452274846697408</v>
      </c>
      <c r="BY313">
        <f t="shared" si="25"/>
        <v>0.18421728123412409</v>
      </c>
      <c r="BZ313">
        <v>7.2040340321821258E-2</v>
      </c>
      <c r="CA313">
        <f t="shared" si="26"/>
        <v>4.1827314584909903E-2</v>
      </c>
      <c r="CC313">
        <v>0.18421728123412409</v>
      </c>
      <c r="CD313">
        <v>4.1827314584909903E-2</v>
      </c>
    </row>
    <row r="314" spans="1:82" x14ac:dyDescent="0.3">
      <c r="A314">
        <v>0</v>
      </c>
      <c r="B314" t="s">
        <v>273</v>
      </c>
      <c r="C314" t="s">
        <v>286</v>
      </c>
      <c r="D314">
        <v>12035</v>
      </c>
      <c r="E314" s="2">
        <f t="shared" si="28"/>
        <v>0.50961873270432168</v>
      </c>
      <c r="F314" s="2" t="s">
        <v>1937</v>
      </c>
      <c r="G314" s="3">
        <v>219031</v>
      </c>
      <c r="H314" s="1">
        <v>23.836236294353625</v>
      </c>
      <c r="I314" s="1">
        <f t="shared" si="27"/>
        <v>6.0848002081349151</v>
      </c>
      <c r="J314" s="1">
        <v>1.7373789239899999</v>
      </c>
      <c r="K314" s="1">
        <v>67.750517536199993</v>
      </c>
      <c r="L314" s="2">
        <v>0.16868494851999993</v>
      </c>
      <c r="M314" s="2">
        <v>0.20067476549008667</v>
      </c>
      <c r="N314" s="7">
        <v>7.18710344015E-2</v>
      </c>
      <c r="O314" s="2">
        <v>8.6640898848534667E-2</v>
      </c>
      <c r="P314" s="3">
        <v>1448303.8214671002</v>
      </c>
      <c r="Q314" s="3">
        <v>66200.103152885</v>
      </c>
      <c r="R314" s="3">
        <v>5812648.2463191692</v>
      </c>
      <c r="S314" s="3">
        <v>7675.5287438493597</v>
      </c>
      <c r="T314" s="3">
        <v>2253020.9609003426</v>
      </c>
      <c r="V314">
        <v>12035</v>
      </c>
      <c r="W314" s="2">
        <v>0.47866860904413555</v>
      </c>
      <c r="X314" s="2">
        <v>0.63944747749024966</v>
      </c>
      <c r="Y314" s="2">
        <v>-0.18967783920824832</v>
      </c>
      <c r="Z314" s="2">
        <v>0.49545766860226526</v>
      </c>
      <c r="AA314" s="2">
        <v>0.19527972404241981</v>
      </c>
      <c r="AB314" s="2">
        <v>0.41637794270548534</v>
      </c>
      <c r="AC314" s="2">
        <v>0.20067476549008667</v>
      </c>
      <c r="AD314" s="2">
        <v>0.14870761929716417</v>
      </c>
      <c r="AE314" s="2">
        <v>8.6640898848534667E-2</v>
      </c>
      <c r="AF314">
        <v>1964080.2879933096</v>
      </c>
      <c r="AG314">
        <v>2591.2296001858595</v>
      </c>
      <c r="AH314">
        <v>487013.58529825491</v>
      </c>
      <c r="AI314">
        <v>273176.31667404366</v>
      </c>
      <c r="AJ314">
        <v>21.585343710733351</v>
      </c>
      <c r="AK314">
        <v>7776728.5343124792</v>
      </c>
      <c r="AL314">
        <v>10266.758344035219</v>
      </c>
      <c r="AM314">
        <v>1929605.4622719388</v>
      </c>
      <c r="AN314">
        <v>1083605.400600702</v>
      </c>
      <c r="AO314">
        <v>85.533545782649171</v>
      </c>
      <c r="AP314">
        <v>5812648.2463191692</v>
      </c>
      <c r="AQ314">
        <v>7675.5287438493597</v>
      </c>
      <c r="AR314">
        <v>1442591.8769736839</v>
      </c>
      <c r="AS314">
        <v>810429.08392665838</v>
      </c>
      <c r="AT314">
        <v>63.948202071915816</v>
      </c>
      <c r="AU314" s="3">
        <v>272194220.20652682</v>
      </c>
      <c r="AV314" s="3">
        <v>12441647.386553207</v>
      </c>
      <c r="AW314">
        <v>467398.77859560004</v>
      </c>
      <c r="AX314">
        <v>87842926.449257076</v>
      </c>
      <c r="AY314">
        <v>21364.196446859998</v>
      </c>
      <c r="AZ314">
        <v>4015187.0802228679</v>
      </c>
      <c r="BA314">
        <v>1915702.6000627002</v>
      </c>
      <c r="BB314">
        <v>360037146.65578389</v>
      </c>
      <c r="BC314">
        <v>87564.299599744991</v>
      </c>
      <c r="BD314">
        <v>16456834.466776073</v>
      </c>
      <c r="BE314">
        <v>1448303.8214671002</v>
      </c>
      <c r="BF314">
        <v>272194220.20652682</v>
      </c>
      <c r="BG314">
        <v>66200.103152885</v>
      </c>
      <c r="BH314">
        <v>12441647.386553207</v>
      </c>
      <c r="BI314">
        <v>9.4088032702557101</v>
      </c>
      <c r="BJ314">
        <v>33.245039564609336</v>
      </c>
      <c r="BK314">
        <v>23.836236294353625</v>
      </c>
      <c r="BL314">
        <v>43.6948290490825</v>
      </c>
      <c r="BM314">
        <v>49.779629257217415</v>
      </c>
      <c r="BN314">
        <f t="shared" si="24"/>
        <v>6.0848002081349151</v>
      </c>
      <c r="BO314">
        <v>0.50961873270432168</v>
      </c>
      <c r="BP314">
        <v>5.8064487579090232E-2</v>
      </c>
      <c r="BQ314">
        <v>0.81722860196456548</v>
      </c>
      <c r="BR314">
        <v>4.7619047619047616E-2</v>
      </c>
      <c r="BS314">
        <v>0</v>
      </c>
      <c r="BT314">
        <v>0.27777777777777779</v>
      </c>
      <c r="BU314">
        <v>-0.17425531275847311</v>
      </c>
      <c r="BV314">
        <v>0.49545766860226526</v>
      </c>
      <c r="BW314">
        <v>0.20257232784483384</v>
      </c>
      <c r="BX314">
        <v>0.41637794270548534</v>
      </c>
      <c r="BY314">
        <f t="shared" si="25"/>
        <v>0.14795431973633233</v>
      </c>
      <c r="BZ314">
        <v>0.14870761929716417</v>
      </c>
      <c r="CA314">
        <f t="shared" si="26"/>
        <v>8.4489685774639986E-2</v>
      </c>
      <c r="CC314">
        <v>0.14795431973633233</v>
      </c>
      <c r="CD314">
        <v>8.4489685774639986E-2</v>
      </c>
    </row>
    <row r="315" spans="1:82" x14ac:dyDescent="0.3">
      <c r="A315">
        <v>0</v>
      </c>
      <c r="B315" t="s">
        <v>273</v>
      </c>
      <c r="C315" t="s">
        <v>34</v>
      </c>
      <c r="D315">
        <v>12037</v>
      </c>
      <c r="E315" s="2">
        <f t="shared" si="28"/>
        <v>0.73088773602337631</v>
      </c>
      <c r="F315" s="2" t="s">
        <v>1942</v>
      </c>
      <c r="G315" s="3">
        <v>1749</v>
      </c>
      <c r="H315" s="1">
        <v>0.36724214960305535</v>
      </c>
      <c r="I315" s="1">
        <f t="shared" si="27"/>
        <v>-0.20886645562136863</v>
      </c>
      <c r="J315" s="1">
        <v>1.94823155245</v>
      </c>
      <c r="K315" s="1">
        <v>135.13089509700001</v>
      </c>
      <c r="L315" s="2">
        <v>0.19114986432000003</v>
      </c>
      <c r="M315" s="2">
        <v>2.1263400806827867E-2</v>
      </c>
      <c r="N315" s="7">
        <v>1.41381359314E-2</v>
      </c>
      <c r="O315" s="2">
        <v>0.1460289390198459</v>
      </c>
      <c r="P315" s="3">
        <v>-904.53021565700317</v>
      </c>
      <c r="Q315" s="3">
        <v>-41.344911677950115</v>
      </c>
      <c r="R315" s="3">
        <v>-13204.470414448471</v>
      </c>
      <c r="S315" s="3">
        <v>-17.160697803741897</v>
      </c>
      <c r="T315" s="3">
        <v>-4947.606121095494</v>
      </c>
      <c r="V315">
        <v>12037</v>
      </c>
      <c r="W315" s="2">
        <v>0.42447012255997629</v>
      </c>
      <c r="X315" s="2">
        <v>9.8518937004915541E-3</v>
      </c>
      <c r="Y315" s="2">
        <v>0.15818127707857876</v>
      </c>
      <c r="Z315" s="2">
        <v>0.55558764386150961</v>
      </c>
      <c r="AA315" s="2">
        <v>0.38949258048173158</v>
      </c>
      <c r="AB315" s="2">
        <v>0.47182981026050291</v>
      </c>
      <c r="AC315" s="2">
        <v>2.1263400806827867E-2</v>
      </c>
      <c r="AD315" s="2">
        <v>2.9253071883077131E-2</v>
      </c>
      <c r="AE315" s="2">
        <v>0.1460289390198459</v>
      </c>
      <c r="AF315">
        <v>211257.81431321456</v>
      </c>
      <c r="AG315">
        <v>278.52848323216534</v>
      </c>
      <c r="AH315">
        <v>52348.566571195493</v>
      </c>
      <c r="AI315">
        <v>28670.950992839869</v>
      </c>
      <c r="AJ315">
        <v>2.3199176485856858</v>
      </c>
      <c r="AK315">
        <v>198053.34389876609</v>
      </c>
      <c r="AL315">
        <v>261.36778542842347</v>
      </c>
      <c r="AM315">
        <v>49123.26651942826</v>
      </c>
      <c r="AN315">
        <v>26948.644923511609</v>
      </c>
      <c r="AO315">
        <v>2.177340877520626</v>
      </c>
      <c r="AP315">
        <v>-13204.470414448471</v>
      </c>
      <c r="AQ315">
        <v>-17.160697803741868</v>
      </c>
      <c r="AR315">
        <v>-3225.3000517672335</v>
      </c>
      <c r="AS315">
        <v>-1722.3060693282605</v>
      </c>
      <c r="AT315">
        <v>-0.14257677106505984</v>
      </c>
      <c r="AU315" s="3">
        <v>-169997.40873057718</v>
      </c>
      <c r="AV315" s="3">
        <v>-7770.3627007539444</v>
      </c>
      <c r="AW315">
        <v>32557.787849488006</v>
      </c>
      <c r="AX315">
        <v>6118910.6484327754</v>
      </c>
      <c r="AY315">
        <v>1488.1745681528</v>
      </c>
      <c r="AZ315">
        <v>279687.52833863726</v>
      </c>
      <c r="BA315">
        <v>31653.257633831003</v>
      </c>
      <c r="BB315">
        <v>5948913.2397021987</v>
      </c>
      <c r="BC315">
        <v>1446.8296564748498</v>
      </c>
      <c r="BD315">
        <v>271917.16563788324</v>
      </c>
      <c r="BE315">
        <v>-904.53021565700317</v>
      </c>
      <c r="BF315">
        <v>-169997.40873057718</v>
      </c>
      <c r="BG315">
        <v>-41.344911677950115</v>
      </c>
      <c r="BH315">
        <v>-7770.3627007539444</v>
      </c>
      <c r="BI315">
        <v>0.86650049374549543</v>
      </c>
      <c r="BJ315">
        <v>1.2337426433485508</v>
      </c>
      <c r="BK315">
        <v>0.36724214960305535</v>
      </c>
      <c r="BL315">
        <v>18.37866400643669</v>
      </c>
      <c r="BM315">
        <v>18.169797550815321</v>
      </c>
      <c r="BN315">
        <f t="shared" si="24"/>
        <v>-0.20886645562136863</v>
      </c>
      <c r="BO315">
        <v>0.73088773602337631</v>
      </c>
      <c r="BP315">
        <v>7.6692044478467855E-3</v>
      </c>
      <c r="BQ315">
        <v>0.9052635202263799</v>
      </c>
      <c r="BR315">
        <v>0.13095238095238096</v>
      </c>
      <c r="BS315">
        <v>0</v>
      </c>
      <c r="BT315">
        <v>0.27777777777777779</v>
      </c>
      <c r="BU315">
        <v>5.9814765159251293E-3</v>
      </c>
      <c r="BV315">
        <v>0.55558764386150961</v>
      </c>
      <c r="BW315">
        <v>0.40403794655781283</v>
      </c>
      <c r="BX315">
        <v>0.47182981026050291</v>
      </c>
      <c r="BY315">
        <f t="shared" si="25"/>
        <v>0.77082987836101391</v>
      </c>
      <c r="BZ315">
        <v>2.9253071883077131E-2</v>
      </c>
      <c r="CA315">
        <f t="shared" si="26"/>
        <v>6.3398269597501793E-3</v>
      </c>
      <c r="CC315">
        <v>0.77082987836101391</v>
      </c>
      <c r="CD315">
        <v>6.3398269597501793E-3</v>
      </c>
    </row>
    <row r="316" spans="1:82" x14ac:dyDescent="0.3">
      <c r="A316">
        <v>0</v>
      </c>
      <c r="B316" t="s">
        <v>273</v>
      </c>
      <c r="C316" t="s">
        <v>287</v>
      </c>
      <c r="D316">
        <v>12039</v>
      </c>
      <c r="E316" s="2">
        <f t="shared" si="28"/>
        <v>0.62250773021399619</v>
      </c>
      <c r="F316" s="2" t="s">
        <v>1939</v>
      </c>
      <c r="G316" s="3">
        <v>4922</v>
      </c>
      <c r="H316" s="1">
        <v>6.5389779787937927</v>
      </c>
      <c r="I316" s="1">
        <f t="shared" si="27"/>
        <v>-0.39902349648576063</v>
      </c>
      <c r="J316" s="1">
        <v>2.18585503592</v>
      </c>
      <c r="K316" s="1">
        <v>188.322655707</v>
      </c>
      <c r="L316" s="2">
        <v>0.20994886274000013</v>
      </c>
      <c r="M316" s="2">
        <v>3.4182087255537244E-2</v>
      </c>
      <c r="N316" s="7">
        <v>0</v>
      </c>
      <c r="O316" s="2">
        <v>1.2444346487755002E-2</v>
      </c>
      <c r="P316" s="3">
        <v>428572.15825407003</v>
      </c>
      <c r="Q316" s="3">
        <v>19589.481615904497</v>
      </c>
      <c r="R316" s="3">
        <v>823542.36396742752</v>
      </c>
      <c r="S316" s="3">
        <v>1104.6278515096092</v>
      </c>
      <c r="T316" s="3">
        <v>282898.00114942656</v>
      </c>
      <c r="V316">
        <v>12039</v>
      </c>
      <c r="W316" s="2">
        <v>0.50149308289354055</v>
      </c>
      <c r="X316" s="2">
        <v>0.17541917785462063</v>
      </c>
      <c r="Y316" s="2">
        <v>-6.538207283155302E-2</v>
      </c>
      <c r="Z316" s="2">
        <v>0.62335200746666675</v>
      </c>
      <c r="AA316" s="2">
        <v>0.54280908212618317</v>
      </c>
      <c r="AB316" s="2">
        <v>0.51823281394114995</v>
      </c>
      <c r="AC316" s="2">
        <v>3.4182087255537244E-2</v>
      </c>
      <c r="AD316" s="2">
        <v>0</v>
      </c>
      <c r="AE316" s="2">
        <v>1.2444346487755002E-2</v>
      </c>
      <c r="AF316">
        <v>317036.67625917163</v>
      </c>
      <c r="AG316">
        <v>421.5892033701756</v>
      </c>
      <c r="AH316">
        <v>79236.386247524148</v>
      </c>
      <c r="AI316">
        <v>28322.836225088384</v>
      </c>
      <c r="AJ316">
        <v>3.5166834518979777</v>
      </c>
      <c r="AK316">
        <v>1140579.0402265992</v>
      </c>
      <c r="AL316">
        <v>1526.2170548797849</v>
      </c>
      <c r="AM316">
        <v>286847.77288243163</v>
      </c>
      <c r="AN316">
        <v>103609.45073960749</v>
      </c>
      <c r="AO316">
        <v>12.74449660908917</v>
      </c>
      <c r="AP316">
        <v>823542.36396742752</v>
      </c>
      <c r="AQ316">
        <v>1104.6278515096092</v>
      </c>
      <c r="AR316">
        <v>207611.38663490748</v>
      </c>
      <c r="AS316">
        <v>75286.614514519111</v>
      </c>
      <c r="AT316">
        <v>9.2278131571911928</v>
      </c>
      <c r="AU316" s="3">
        <v>80545851.422269925</v>
      </c>
      <c r="AV316" s="3">
        <v>3681647.174893091</v>
      </c>
      <c r="AW316">
        <v>152723.93317077003</v>
      </c>
      <c r="AX316">
        <v>28702936.000114519</v>
      </c>
      <c r="AY316">
        <v>6980.8143705494995</v>
      </c>
      <c r="AZ316">
        <v>1311974.252801073</v>
      </c>
      <c r="BA316">
        <v>581296.09142484004</v>
      </c>
      <c r="BB316">
        <v>109248787.42238444</v>
      </c>
      <c r="BC316">
        <v>26570.295986453995</v>
      </c>
      <c r="BD316">
        <v>4993621.4276941642</v>
      </c>
      <c r="BE316">
        <v>428572.15825407003</v>
      </c>
      <c r="BF316">
        <v>80545851.422269925</v>
      </c>
      <c r="BG316">
        <v>19589.481615904497</v>
      </c>
      <c r="BH316">
        <v>3681647.174893091</v>
      </c>
      <c r="BI316">
        <v>2.4613013680617284</v>
      </c>
      <c r="BJ316">
        <v>9.0002793468555211</v>
      </c>
      <c r="BK316">
        <v>6.5389779787937927</v>
      </c>
      <c r="BL316">
        <v>58.945249769378968</v>
      </c>
      <c r="BM316">
        <v>58.546226272893207</v>
      </c>
      <c r="BN316">
        <f t="shared" si="24"/>
        <v>-0.39902349648576063</v>
      </c>
      <c r="BO316">
        <v>0.62250773021399619</v>
      </c>
      <c r="BP316">
        <v>1.8554120302484375E-2</v>
      </c>
      <c r="BQ316">
        <v>0.68229109747247019</v>
      </c>
      <c r="BR316">
        <v>0.20833333333333334</v>
      </c>
      <c r="BS316">
        <v>0</v>
      </c>
      <c r="BT316">
        <v>0.27777777777777779</v>
      </c>
      <c r="BU316">
        <v>1.142715648825195E-2</v>
      </c>
      <c r="BV316">
        <v>0.62335200746666675</v>
      </c>
      <c r="BW316">
        <v>0.56307996071180832</v>
      </c>
      <c r="BX316">
        <v>0.51823281394114995</v>
      </c>
      <c r="BY316">
        <f t="shared" si="25"/>
        <v>6.1604818166183219E-2</v>
      </c>
      <c r="BZ316">
        <v>0</v>
      </c>
      <c r="CA316">
        <f t="shared" si="26"/>
        <v>7.5938459384872134E-2</v>
      </c>
      <c r="CC316">
        <v>6.1604818166183219E-2</v>
      </c>
      <c r="CD316">
        <v>7.5938459384872134E-2</v>
      </c>
    </row>
    <row r="317" spans="1:82" x14ac:dyDescent="0.3">
      <c r="A317">
        <v>0</v>
      </c>
      <c r="B317" t="s">
        <v>273</v>
      </c>
      <c r="C317" t="s">
        <v>288</v>
      </c>
      <c r="D317">
        <v>12041</v>
      </c>
      <c r="E317" s="2">
        <f t="shared" si="28"/>
        <v>0.56167207141805187</v>
      </c>
      <c r="F317" s="2" t="s">
        <v>1938</v>
      </c>
      <c r="G317" s="3">
        <v>2958</v>
      </c>
      <c r="H317" s="1">
        <v>0.37095904471598373</v>
      </c>
      <c r="I317" s="1">
        <f t="shared" si="27"/>
        <v>-5.4853022270861054</v>
      </c>
      <c r="J317" s="1">
        <v>2.04045355448</v>
      </c>
      <c r="K317" s="1">
        <v>114.127462279</v>
      </c>
      <c r="L317" s="2">
        <v>0.19818107265999996</v>
      </c>
      <c r="M317" s="2">
        <v>5.5338319239027585E-3</v>
      </c>
      <c r="N317" s="7">
        <v>0</v>
      </c>
      <c r="O317" s="2">
        <v>0.16222532842996065</v>
      </c>
      <c r="P317" s="3">
        <v>4418.2761047890017</v>
      </c>
      <c r="Q317" s="3">
        <v>201.95371272215002</v>
      </c>
      <c r="R317" s="3">
        <v>31409.18415856381</v>
      </c>
      <c r="S317" s="3">
        <v>46.240589445741726</v>
      </c>
      <c r="T317" s="3">
        <v>12917.668467747637</v>
      </c>
      <c r="V317">
        <v>12041</v>
      </c>
      <c r="W317" s="2">
        <v>0.45267010153546305</v>
      </c>
      <c r="X317" s="2">
        <v>9.9516057177205866E-3</v>
      </c>
      <c r="Y317" s="2">
        <v>0.21965045918250611</v>
      </c>
      <c r="Z317" s="2">
        <v>0.58188708694136604</v>
      </c>
      <c r="AA317" s="2">
        <v>0.32895363976513797</v>
      </c>
      <c r="AB317" s="2">
        <v>0.48918547885470298</v>
      </c>
      <c r="AC317" s="2">
        <v>5.5338319239027585E-3</v>
      </c>
      <c r="AD317" s="2">
        <v>0</v>
      </c>
      <c r="AE317" s="2">
        <v>0.16222532842996065</v>
      </c>
      <c r="AF317">
        <v>51995.131720315527</v>
      </c>
      <c r="AG317">
        <v>73.232931794256302</v>
      </c>
      <c r="AH317">
        <v>13763.902925647797</v>
      </c>
      <c r="AI317">
        <v>6297.8915547668139</v>
      </c>
      <c r="AJ317">
        <v>0.61671603021348442</v>
      </c>
      <c r="AK317">
        <v>83404.315878879337</v>
      </c>
      <c r="AL317">
        <v>119.47352123999804</v>
      </c>
      <c r="AM317">
        <v>22454.678629452686</v>
      </c>
      <c r="AN317">
        <v>10524.784318709562</v>
      </c>
      <c r="AO317">
        <v>1.0088219796318039</v>
      </c>
      <c r="AP317">
        <v>31409.18415856381</v>
      </c>
      <c r="AQ317">
        <v>46.240589445741733</v>
      </c>
      <c r="AR317">
        <v>8690.7757038048894</v>
      </c>
      <c r="AS317">
        <v>4226.8927639427484</v>
      </c>
      <c r="AT317">
        <v>0.39210594941831944</v>
      </c>
      <c r="AU317" s="3">
        <v>830370.81113404501</v>
      </c>
      <c r="AV317" s="3">
        <v>37955.180769000872</v>
      </c>
      <c r="AW317">
        <v>14226.846663662</v>
      </c>
      <c r="AX317">
        <v>2673793.5619686362</v>
      </c>
      <c r="AY317">
        <v>650.29084554969995</v>
      </c>
      <c r="AZ317">
        <v>122215.6615126106</v>
      </c>
      <c r="BA317">
        <v>18645.122768451001</v>
      </c>
      <c r="BB317">
        <v>3504164.3731026812</v>
      </c>
      <c r="BC317">
        <v>852.24455827185</v>
      </c>
      <c r="BD317">
        <v>160170.84228161149</v>
      </c>
      <c r="BE317">
        <v>4418.2761047890017</v>
      </c>
      <c r="BF317">
        <v>830370.81113404501</v>
      </c>
      <c r="BG317">
        <v>201.95371272215002</v>
      </c>
      <c r="BH317">
        <v>37955.180769000872</v>
      </c>
      <c r="BI317">
        <v>0.54583230622953127</v>
      </c>
      <c r="BJ317">
        <v>0.916791350945515</v>
      </c>
      <c r="BK317">
        <v>0.37095904471598373</v>
      </c>
      <c r="BL317">
        <v>36.838810829003926</v>
      </c>
      <c r="BM317">
        <v>31.35350860191782</v>
      </c>
      <c r="BN317">
        <f t="shared" si="24"/>
        <v>-5.4853022270861054</v>
      </c>
      <c r="BO317">
        <v>0.56167207141805187</v>
      </c>
      <c r="BP317">
        <v>3.7125549682650119E-3</v>
      </c>
      <c r="BQ317">
        <v>0.78017310148711128</v>
      </c>
      <c r="BR317">
        <v>2.3809523809523808E-2</v>
      </c>
      <c r="BS317">
        <v>0</v>
      </c>
      <c r="BT317">
        <v>0.27777777777777779</v>
      </c>
      <c r="BU317">
        <v>0.15708700737252621</v>
      </c>
      <c r="BV317">
        <v>0.58188708694136604</v>
      </c>
      <c r="BW317">
        <v>0.34123821552400208</v>
      </c>
      <c r="BX317">
        <v>0.48918547885470298</v>
      </c>
      <c r="BY317">
        <f t="shared" si="25"/>
        <v>0</v>
      </c>
      <c r="BZ317">
        <v>0</v>
      </c>
      <c r="CA317">
        <f t="shared" si="26"/>
        <v>7.0116065909539116E-2</v>
      </c>
      <c r="CC317">
        <v>0</v>
      </c>
      <c r="CD317">
        <v>7.0116065909539116E-2</v>
      </c>
    </row>
    <row r="318" spans="1:82" x14ac:dyDescent="0.3">
      <c r="A318">
        <v>0</v>
      </c>
      <c r="B318" t="s">
        <v>273</v>
      </c>
      <c r="C318" t="s">
        <v>289</v>
      </c>
      <c r="D318">
        <v>12043</v>
      </c>
      <c r="E318" s="2">
        <f t="shared" si="28"/>
        <v>0.47025243981111692</v>
      </c>
      <c r="F318" s="2" t="s">
        <v>1937</v>
      </c>
      <c r="G318" s="3">
        <v>2090</v>
      </c>
      <c r="H318" s="1">
        <v>0.33356049643884267</v>
      </c>
      <c r="I318" s="1">
        <f t="shared" si="27"/>
        <v>-3.0579650172892769E-2</v>
      </c>
      <c r="J318" s="1">
        <v>1.8874875602800001</v>
      </c>
      <c r="K318" s="1">
        <v>22.705917986300001</v>
      </c>
      <c r="L318" s="2">
        <v>0.18462562912399993</v>
      </c>
      <c r="M318" s="2">
        <v>0</v>
      </c>
      <c r="N318" s="7">
        <v>0</v>
      </c>
      <c r="O318" s="2">
        <v>0.14153239613814006</v>
      </c>
      <c r="P318" s="3">
        <v>12234.586192699</v>
      </c>
      <c r="Q318" s="3">
        <v>559.22718423064998</v>
      </c>
      <c r="R318" s="3">
        <v>75422.353422412823</v>
      </c>
      <c r="S318" s="3">
        <v>108.05111824681454</v>
      </c>
      <c r="T318" s="3">
        <v>30508.286318840426</v>
      </c>
      <c r="V318">
        <v>12043</v>
      </c>
      <c r="W318" s="2">
        <v>0.32004714574931881</v>
      </c>
      <c r="X318" s="2">
        <v>8.9483262124204956E-3</v>
      </c>
      <c r="Y318" s="2">
        <v>0.11491003037403494</v>
      </c>
      <c r="Z318" s="2">
        <v>0.53826495372951189</v>
      </c>
      <c r="AA318" s="2">
        <v>6.5446074210803382E-2</v>
      </c>
      <c r="AB318" s="2">
        <v>0.45572554220059858</v>
      </c>
      <c r="AC318" s="2">
        <v>0</v>
      </c>
      <c r="AD318" s="2">
        <v>0</v>
      </c>
      <c r="AE318" s="2">
        <v>0.14153239613814006</v>
      </c>
      <c r="AF318">
        <v>69513.206073189736</v>
      </c>
      <c r="AG318">
        <v>97.413644560252266</v>
      </c>
      <c r="AH318">
        <v>18308.593067497943</v>
      </c>
      <c r="AI318">
        <v>8910.5258427388017</v>
      </c>
      <c r="AJ318">
        <v>0.81968430773991496</v>
      </c>
      <c r="AK318">
        <v>144935.55949560256</v>
      </c>
      <c r="AL318">
        <v>205.46476280706679</v>
      </c>
      <c r="AM318">
        <v>38616.466398789169</v>
      </c>
      <c r="AN318">
        <v>19110.938830288007</v>
      </c>
      <c r="AO318">
        <v>1.7320718974286169</v>
      </c>
      <c r="AP318">
        <v>75422.353422412823</v>
      </c>
      <c r="AQ318">
        <v>108.05111824681453</v>
      </c>
      <c r="AR318">
        <v>20307.873331291226</v>
      </c>
      <c r="AS318">
        <v>10200.412987549205</v>
      </c>
      <c r="AT318">
        <v>0.91238758968870193</v>
      </c>
      <c r="AU318" s="3">
        <v>2299368.1290558502</v>
      </c>
      <c r="AV318" s="3">
        <v>105101.15700430836</v>
      </c>
      <c r="AW318">
        <v>14586.036809666</v>
      </c>
      <c r="AX318">
        <v>2741299.7580086282</v>
      </c>
      <c r="AY318">
        <v>666.70896470709999</v>
      </c>
      <c r="AZ318">
        <v>125301.28282705238</v>
      </c>
      <c r="BA318">
        <v>26820.623002364999</v>
      </c>
      <c r="BB318">
        <v>5040667.8870644774</v>
      </c>
      <c r="BC318">
        <v>1225.93614893775</v>
      </c>
      <c r="BD318">
        <v>230402.43983136074</v>
      </c>
      <c r="BE318">
        <v>12234.586192699</v>
      </c>
      <c r="BF318">
        <v>2299368.1290558502</v>
      </c>
      <c r="BG318">
        <v>559.22718423064998</v>
      </c>
      <c r="BH318">
        <v>105101.15700430836</v>
      </c>
      <c r="BI318">
        <v>0.2804921676276968</v>
      </c>
      <c r="BJ318">
        <v>0.61405266406653947</v>
      </c>
      <c r="BK318">
        <v>0.33356049643884267</v>
      </c>
      <c r="BL318">
        <v>26.456241964267782</v>
      </c>
      <c r="BM318">
        <v>26.42566231409489</v>
      </c>
      <c r="BN318">
        <f t="shared" si="24"/>
        <v>-3.0579650172892769E-2</v>
      </c>
      <c r="BO318">
        <v>0.47025243981111692</v>
      </c>
      <c r="BP318">
        <v>1.597285769313655E-3</v>
      </c>
      <c r="BQ318">
        <v>0.8244697734503843</v>
      </c>
      <c r="BR318">
        <v>4.7619047619047616E-2</v>
      </c>
      <c r="BS318">
        <v>0</v>
      </c>
      <c r="BT318">
        <v>0.16666666666666666</v>
      </c>
      <c r="BU318">
        <v>8.757340130573398E-4</v>
      </c>
      <c r="BV318">
        <v>0.53826495372951189</v>
      </c>
      <c r="BW318">
        <v>6.7890118475937122E-2</v>
      </c>
      <c r="BX318">
        <v>0.45572554220059858</v>
      </c>
      <c r="BY318">
        <f t="shared" si="25"/>
        <v>0.1307020204546897</v>
      </c>
      <c r="BZ318">
        <v>0</v>
      </c>
      <c r="CA318">
        <f t="shared" si="26"/>
        <v>3.7094260183201014E-2</v>
      </c>
      <c r="CC318">
        <v>0.1307020204546897</v>
      </c>
      <c r="CD318">
        <v>3.7094260183201014E-2</v>
      </c>
    </row>
    <row r="319" spans="1:82" x14ac:dyDescent="0.3">
      <c r="A319">
        <v>0</v>
      </c>
      <c r="B319" t="s">
        <v>273</v>
      </c>
      <c r="C319" t="s">
        <v>290</v>
      </c>
      <c r="D319">
        <v>12045</v>
      </c>
      <c r="E319" s="2">
        <f t="shared" si="28"/>
        <v>0.70735631925003661</v>
      </c>
      <c r="F319" s="2" t="s">
        <v>1941</v>
      </c>
      <c r="G319" s="3">
        <v>1316</v>
      </c>
      <c r="H319" s="1">
        <v>0.37414262479107985</v>
      </c>
      <c r="I319" s="1">
        <f t="shared" si="27"/>
        <v>-5.3104107947438521</v>
      </c>
      <c r="J319" s="1">
        <v>1.9313689864900001</v>
      </c>
      <c r="K319" s="1">
        <v>135.52401180000001</v>
      </c>
      <c r="L319" s="2">
        <v>0.20100297815000001</v>
      </c>
      <c r="M319" s="2">
        <v>3.1763452735644141E-4</v>
      </c>
      <c r="N319" s="7">
        <v>4.62605578483E-2</v>
      </c>
      <c r="O319" s="2">
        <v>6.8634746632132884E-2</v>
      </c>
      <c r="P319" s="3">
        <v>8457.8987335559978</v>
      </c>
      <c r="Q319" s="3">
        <v>386.59966252859994</v>
      </c>
      <c r="R319" s="3">
        <v>44840.021535823471</v>
      </c>
      <c r="S319" s="3">
        <v>62.348006458575249</v>
      </c>
      <c r="T319" s="3">
        <v>20226.57681091682</v>
      </c>
      <c r="V319">
        <v>12045</v>
      </c>
      <c r="W319" s="2">
        <v>0.46302701819400471</v>
      </c>
      <c r="X319" s="2">
        <v>1.0037010654274713E-2</v>
      </c>
      <c r="Y319" s="2">
        <v>0.24006685856103654</v>
      </c>
      <c r="Z319" s="2">
        <v>0.55077885546087313</v>
      </c>
      <c r="AA319" s="2">
        <v>0.39062567472322263</v>
      </c>
      <c r="AB319" s="2">
        <v>0.49615100371477211</v>
      </c>
      <c r="AC319" s="2">
        <v>3.1763452735644141E-4</v>
      </c>
      <c r="AD319" s="2">
        <v>9.5717245233301676E-2</v>
      </c>
      <c r="AE319" s="2">
        <v>6.8634746632132884E-2</v>
      </c>
      <c r="AF319">
        <v>146963.63203899338</v>
      </c>
      <c r="AG319">
        <v>193.96510223235904</v>
      </c>
      <c r="AH319">
        <v>36455.140777238805</v>
      </c>
      <c r="AI319">
        <v>24328.720664901943</v>
      </c>
      <c r="AJ319">
        <v>1.6158667461731251</v>
      </c>
      <c r="AK319">
        <v>191803.65357481685</v>
      </c>
      <c r="AL319">
        <v>256.31310869093431</v>
      </c>
      <c r="AM319">
        <v>48173.255667332516</v>
      </c>
      <c r="AN319">
        <v>32837.182585725051</v>
      </c>
      <c r="AO319">
        <v>2.1398288168741328</v>
      </c>
      <c r="AP319">
        <v>44840.021535823471</v>
      </c>
      <c r="AQ319">
        <v>62.34800645857527</v>
      </c>
      <c r="AR319">
        <v>11718.114890093711</v>
      </c>
      <c r="AS319">
        <v>8508.4619208231088</v>
      </c>
      <c r="AT319">
        <v>0.52396207070100775</v>
      </c>
      <c r="AU319" s="3">
        <v>1589577.4879845141</v>
      </c>
      <c r="AV319" s="3">
        <v>72657.540575625069</v>
      </c>
      <c r="AW319">
        <v>18980.666822719002</v>
      </c>
      <c r="AX319">
        <v>3567226.5226618093</v>
      </c>
      <c r="AY319">
        <v>867.58184501764993</v>
      </c>
      <c r="AZ319">
        <v>163053.33195261713</v>
      </c>
      <c r="BA319">
        <v>27438.565556275</v>
      </c>
      <c r="BB319">
        <v>5156804.0106463237</v>
      </c>
      <c r="BC319">
        <v>1254.1815075462498</v>
      </c>
      <c r="BD319">
        <v>235710.87252824218</v>
      </c>
      <c r="BE319">
        <v>8457.8987335559978</v>
      </c>
      <c r="BF319">
        <v>1589577.4879845141</v>
      </c>
      <c r="BG319">
        <v>386.59966252859994</v>
      </c>
      <c r="BH319">
        <v>72657.540575625069</v>
      </c>
      <c r="BI319">
        <v>0.38305947194913759</v>
      </c>
      <c r="BJ319">
        <v>0.75720209674021743</v>
      </c>
      <c r="BK319">
        <v>0.37414262479107985</v>
      </c>
      <c r="BL319">
        <v>32.926817346779842</v>
      </c>
      <c r="BM319">
        <v>27.61640655203599</v>
      </c>
      <c r="BN319">
        <f t="shared" si="24"/>
        <v>-5.3104107947438521</v>
      </c>
      <c r="BO319">
        <v>0.70735631925003661</v>
      </c>
      <c r="BP319">
        <v>3.2812193925067295E-3</v>
      </c>
      <c r="BQ319">
        <v>0.90464480547051507</v>
      </c>
      <c r="BR319">
        <v>7.1428571428571425E-2</v>
      </c>
      <c r="BS319">
        <v>0</v>
      </c>
      <c r="BT319">
        <v>0.27777777777777779</v>
      </c>
      <c r="BU319">
        <v>0.15207850089751773</v>
      </c>
      <c r="BV319">
        <v>0.55077885546087313</v>
      </c>
      <c r="BW319">
        <v>0.40521335552201521</v>
      </c>
      <c r="BX319">
        <v>0.49615100371477211</v>
      </c>
      <c r="BY319">
        <f t="shared" si="25"/>
        <v>0.47736733499878986</v>
      </c>
      <c r="BZ319">
        <v>9.5717245233301676E-2</v>
      </c>
      <c r="CA319">
        <f t="shared" si="26"/>
        <v>1.0359780401986202E-2</v>
      </c>
      <c r="CC319">
        <v>0.47736733499878986</v>
      </c>
      <c r="CD319">
        <v>1.0359780401986202E-2</v>
      </c>
    </row>
    <row r="320" spans="1:82" x14ac:dyDescent="0.3">
      <c r="A320">
        <v>0</v>
      </c>
      <c r="B320" t="s">
        <v>273</v>
      </c>
      <c r="C320" t="s">
        <v>291</v>
      </c>
      <c r="D320">
        <v>12047</v>
      </c>
      <c r="E320" s="2">
        <f t="shared" si="28"/>
        <v>0.63279192515005722</v>
      </c>
      <c r="F320" s="2" t="s">
        <v>1940</v>
      </c>
      <c r="G320" s="3">
        <v>2356</v>
      </c>
      <c r="H320" s="1">
        <v>0.37698471587989701</v>
      </c>
      <c r="I320" s="1">
        <f t="shared" si="27"/>
        <v>-6.4152418845486139</v>
      </c>
      <c r="J320" s="1">
        <v>2.2058921167399999</v>
      </c>
      <c r="K320" s="1">
        <v>172.117647659</v>
      </c>
      <c r="L320" s="2">
        <v>0.20329219061000003</v>
      </c>
      <c r="M320" s="2">
        <v>6.9542689710881088E-3</v>
      </c>
      <c r="N320" s="7">
        <v>0</v>
      </c>
      <c r="O320" s="2">
        <v>2.1353219575677592E-2</v>
      </c>
      <c r="P320" s="3">
        <v>11479.957428496004</v>
      </c>
      <c r="Q320" s="3">
        <v>524.73407491760008</v>
      </c>
      <c r="R320" s="3">
        <v>68984.580191877816</v>
      </c>
      <c r="S320" s="3">
        <v>98.234735496275533</v>
      </c>
      <c r="T320" s="3">
        <v>37412.764302853539</v>
      </c>
      <c r="V320">
        <v>12047</v>
      </c>
      <c r="W320" s="2">
        <v>0.5536697888687534</v>
      </c>
      <c r="X320" s="2">
        <v>1.0113254569425537E-2</v>
      </c>
      <c r="Y320" s="2">
        <v>0.19042967696543192</v>
      </c>
      <c r="Z320" s="2">
        <v>0.62906608930085472</v>
      </c>
      <c r="AA320" s="2">
        <v>0.49610081162437053</v>
      </c>
      <c r="AB320" s="2">
        <v>0.50180164168142838</v>
      </c>
      <c r="AC320" s="2">
        <v>6.9542689710881088E-3</v>
      </c>
      <c r="AD320" s="2">
        <v>0</v>
      </c>
      <c r="AE320" s="2">
        <v>2.1353219575677592E-2</v>
      </c>
      <c r="AF320">
        <v>113280.35214280375</v>
      </c>
      <c r="AG320">
        <v>151.11876249840691</v>
      </c>
      <c r="AH320">
        <v>28402.303803918334</v>
      </c>
      <c r="AI320">
        <v>26387.68297901583</v>
      </c>
      <c r="AJ320">
        <v>1.2612429148910551</v>
      </c>
      <c r="AK320">
        <v>182264.93233468157</v>
      </c>
      <c r="AL320">
        <v>249.35349799468244</v>
      </c>
      <c r="AM320">
        <v>46865.218372135438</v>
      </c>
      <c r="AN320">
        <v>45337.532713652268</v>
      </c>
      <c r="AO320">
        <v>2.0899535599931145</v>
      </c>
      <c r="AP320">
        <v>68984.580191877816</v>
      </c>
      <c r="AQ320">
        <v>98.234735496275533</v>
      </c>
      <c r="AR320">
        <v>18462.914568217104</v>
      </c>
      <c r="AS320">
        <v>18949.849734636438</v>
      </c>
      <c r="AT320">
        <v>0.82871064510205938</v>
      </c>
      <c r="AU320" s="3">
        <v>2157543.1991115389</v>
      </c>
      <c r="AV320" s="3">
        <v>98618.522040013762</v>
      </c>
      <c r="AW320">
        <v>19377.358197285997</v>
      </c>
      <c r="AX320">
        <v>3641780.6995979305</v>
      </c>
      <c r="AY320">
        <v>885.71409705409974</v>
      </c>
      <c r="AZ320">
        <v>166461.10740034751</v>
      </c>
      <c r="BA320">
        <v>30857.315625782001</v>
      </c>
      <c r="BB320">
        <v>5799323.8987094695</v>
      </c>
      <c r="BC320">
        <v>1410.4481719716998</v>
      </c>
      <c r="BD320">
        <v>265079.62944036128</v>
      </c>
      <c r="BE320">
        <v>11479.957428496004</v>
      </c>
      <c r="BF320">
        <v>2157543.1991115389</v>
      </c>
      <c r="BG320">
        <v>524.73407491760008</v>
      </c>
      <c r="BH320">
        <v>98618.522040013762</v>
      </c>
      <c r="BI320">
        <v>0.42270050323720032</v>
      </c>
      <c r="BJ320">
        <v>0.79968521911709733</v>
      </c>
      <c r="BK320">
        <v>0.37698471587989701</v>
      </c>
      <c r="BL320">
        <v>44.34259862395443</v>
      </c>
      <c r="BM320">
        <v>37.927356739405816</v>
      </c>
      <c r="BN320">
        <f t="shared" si="24"/>
        <v>-6.4152418845486139</v>
      </c>
      <c r="BO320">
        <v>0.63279192515005722</v>
      </c>
      <c r="BP320">
        <v>3.2391012208657969E-3</v>
      </c>
      <c r="BQ320">
        <v>0.70126063736860222</v>
      </c>
      <c r="BR320">
        <v>3.5714285714285712E-2</v>
      </c>
      <c r="BS320">
        <v>0</v>
      </c>
      <c r="BT320">
        <v>0.27777777777777779</v>
      </c>
      <c r="BU320">
        <v>0.1837184365591398</v>
      </c>
      <c r="BV320">
        <v>0.62906608930085472</v>
      </c>
      <c r="BW320">
        <v>0.51462739795059187</v>
      </c>
      <c r="BX320">
        <v>0.50180164168142838</v>
      </c>
      <c r="BY320">
        <f t="shared" si="25"/>
        <v>6.4697852336598249E-2</v>
      </c>
      <c r="BZ320">
        <v>0</v>
      </c>
      <c r="CA320">
        <f t="shared" si="26"/>
        <v>0.16421695763706007</v>
      </c>
      <c r="CC320">
        <v>6.4697852336598249E-2</v>
      </c>
      <c r="CD320">
        <v>0.16421695763706007</v>
      </c>
    </row>
    <row r="321" spans="1:82" x14ac:dyDescent="0.3">
      <c r="A321">
        <v>0</v>
      </c>
      <c r="B321" t="s">
        <v>273</v>
      </c>
      <c r="C321" t="s">
        <v>292</v>
      </c>
      <c r="D321">
        <v>12049</v>
      </c>
      <c r="E321" s="2">
        <f t="shared" si="28"/>
        <v>0.5080800481402461</v>
      </c>
      <c r="F321" s="2" t="s">
        <v>1937</v>
      </c>
      <c r="G321" s="3">
        <v>5084</v>
      </c>
      <c r="H321" s="1">
        <v>2.7322289488392313</v>
      </c>
      <c r="I321" s="1">
        <f t="shared" si="27"/>
        <v>1.0937838451932436</v>
      </c>
      <c r="J321" s="1">
        <v>1.86861731444</v>
      </c>
      <c r="K321" s="1">
        <v>78.160106217399999</v>
      </c>
      <c r="L321" s="2">
        <v>0.20975214896999983</v>
      </c>
      <c r="M321" s="2">
        <v>9.1686813308502796E-4</v>
      </c>
      <c r="N321" s="7">
        <v>0</v>
      </c>
      <c r="O321" s="2">
        <v>0.33791343510917282</v>
      </c>
      <c r="P321" s="3">
        <v>134707.97265777003</v>
      </c>
      <c r="Q321" s="3">
        <v>6157.3280089994987</v>
      </c>
      <c r="R321" s="3">
        <v>460477.6367621664</v>
      </c>
      <c r="S321" s="3">
        <v>648.81591284888543</v>
      </c>
      <c r="T321" s="3">
        <v>161405.38222418979</v>
      </c>
      <c r="V321">
        <v>12049</v>
      </c>
      <c r="W321" s="2">
        <v>0.37215012992394586</v>
      </c>
      <c r="X321" s="2">
        <v>7.3296676861478477E-2</v>
      </c>
      <c r="Y321" s="2">
        <v>-4.7938668120469719E-4</v>
      </c>
      <c r="Z321" s="2">
        <v>0.53288362448651261</v>
      </c>
      <c r="AA321" s="2">
        <v>0.22528365137734668</v>
      </c>
      <c r="AB321" s="2">
        <v>0.51774725031752378</v>
      </c>
      <c r="AC321" s="2">
        <v>9.1686813308502796E-4</v>
      </c>
      <c r="AD321" s="2">
        <v>0</v>
      </c>
      <c r="AE321" s="2">
        <v>0.33791343510917282</v>
      </c>
      <c r="AF321">
        <v>269815.84717482212</v>
      </c>
      <c r="AG321">
        <v>374.42590707614613</v>
      </c>
      <c r="AH321">
        <v>70372.190646720686</v>
      </c>
      <c r="AI321">
        <v>22267.51250183961</v>
      </c>
      <c r="AJ321">
        <v>3.1455997975151497</v>
      </c>
      <c r="AK321">
        <v>730293.48393698852</v>
      </c>
      <c r="AL321">
        <v>1023.2418199250316</v>
      </c>
      <c r="AM321">
        <v>192315.13383185238</v>
      </c>
      <c r="AN321">
        <v>61729.951540897644</v>
      </c>
      <c r="AO321">
        <v>8.6098100788317673</v>
      </c>
      <c r="AP321">
        <v>460477.6367621664</v>
      </c>
      <c r="AQ321">
        <v>648.81591284888543</v>
      </c>
      <c r="AR321">
        <v>121942.94318513169</v>
      </c>
      <c r="AS321">
        <v>39462.439039058037</v>
      </c>
      <c r="AT321">
        <v>5.4642102813166176</v>
      </c>
      <c r="AU321" s="3">
        <v>25317016.381301299</v>
      </c>
      <c r="AV321" s="3">
        <v>1157208.2260113659</v>
      </c>
      <c r="AW321">
        <v>78866.047524130001</v>
      </c>
      <c r="AX321">
        <v>14822084.971684992</v>
      </c>
      <c r="AY321">
        <v>3604.8655012654995</v>
      </c>
      <c r="AZ321">
        <v>677498.42230783799</v>
      </c>
      <c r="BA321">
        <v>213574.02018190004</v>
      </c>
      <c r="BB321">
        <v>40139101.352986291</v>
      </c>
      <c r="BC321">
        <v>9762.1935102649986</v>
      </c>
      <c r="BD321">
        <v>1834706.6483192039</v>
      </c>
      <c r="BE321">
        <v>134707.97265777003</v>
      </c>
      <c r="BF321">
        <v>25317016.381301299</v>
      </c>
      <c r="BG321">
        <v>6157.3280089994987</v>
      </c>
      <c r="BH321">
        <v>1157208.2260113659</v>
      </c>
      <c r="BI321">
        <v>1.6007655977476272</v>
      </c>
      <c r="BJ321">
        <v>4.3329945465868587</v>
      </c>
      <c r="BK321">
        <v>2.7322289488392313</v>
      </c>
      <c r="BL321">
        <v>38.751210550139525</v>
      </c>
      <c r="BM321">
        <v>39.844994395332769</v>
      </c>
      <c r="BN321">
        <f t="shared" si="24"/>
        <v>1.0937838451932436</v>
      </c>
      <c r="BO321">
        <v>0.5080800481402461</v>
      </c>
      <c r="BP321">
        <v>9.8489676147793335E-3</v>
      </c>
      <c r="BQ321">
        <v>0.80304233433222183</v>
      </c>
      <c r="BR321">
        <v>2.976190476190476E-2</v>
      </c>
      <c r="BS321">
        <v>0</v>
      </c>
      <c r="BT321">
        <v>0.22222222222222221</v>
      </c>
      <c r="BU321">
        <v>-3.1323566841109991E-2</v>
      </c>
      <c r="BV321">
        <v>0.53288362448651261</v>
      </c>
      <c r="BW321">
        <v>0.23369673379392811</v>
      </c>
      <c r="BX321">
        <v>0.51774725031752378</v>
      </c>
      <c r="BY321">
        <f t="shared" si="25"/>
        <v>9.8354365471352345E-2</v>
      </c>
      <c r="BZ321">
        <v>0</v>
      </c>
      <c r="CA321">
        <f t="shared" si="26"/>
        <v>4.9937764221171473E-2</v>
      </c>
      <c r="CC321">
        <v>9.8354365471352345E-2</v>
      </c>
      <c r="CD321">
        <v>4.9937764221171473E-2</v>
      </c>
    </row>
    <row r="322" spans="1:82" x14ac:dyDescent="0.3">
      <c r="A322">
        <v>0</v>
      </c>
      <c r="B322" t="s">
        <v>273</v>
      </c>
      <c r="C322" t="s">
        <v>293</v>
      </c>
      <c r="D322">
        <v>12051</v>
      </c>
      <c r="E322" s="2">
        <f t="shared" si="28"/>
        <v>0.48785154102450989</v>
      </c>
      <c r="F322" s="2" t="s">
        <v>1937</v>
      </c>
      <c r="G322" s="3">
        <v>15929</v>
      </c>
      <c r="H322" s="1">
        <v>1.8820915924070247</v>
      </c>
      <c r="I322" s="1">
        <f t="shared" si="27"/>
        <v>-0.22841585312491475</v>
      </c>
      <c r="J322" s="1">
        <v>1.82108557927</v>
      </c>
      <c r="K322" s="1">
        <v>30.912951704200001</v>
      </c>
      <c r="L322" s="2">
        <v>0.18808827623900004</v>
      </c>
      <c r="M322" s="2">
        <v>2.9561984465449457E-3</v>
      </c>
      <c r="N322" s="7">
        <v>0</v>
      </c>
      <c r="O322" s="2">
        <v>0.10442245052938089</v>
      </c>
      <c r="P322" s="3">
        <v>108025.24961530998</v>
      </c>
      <c r="Q322" s="3">
        <v>4937.6950896984999</v>
      </c>
      <c r="R322" s="3">
        <v>425445.23702753498</v>
      </c>
      <c r="S322" s="3">
        <v>559.66757479590206</v>
      </c>
      <c r="T322" s="3">
        <v>144598.56574929442</v>
      </c>
      <c r="V322">
        <v>12051</v>
      </c>
      <c r="W322" s="2">
        <v>0.32746050221513079</v>
      </c>
      <c r="X322" s="2">
        <v>5.0490299991503534E-2</v>
      </c>
      <c r="Y322" s="2">
        <v>9.0849750372052687E-2</v>
      </c>
      <c r="Z322" s="2">
        <v>0.51932874456551958</v>
      </c>
      <c r="AA322" s="2">
        <v>8.9101499112642993E-2</v>
      </c>
      <c r="AB322" s="2">
        <v>0.46427265855394584</v>
      </c>
      <c r="AC322" s="2">
        <v>2.9561984465449457E-3</v>
      </c>
      <c r="AD322" s="2">
        <v>0</v>
      </c>
      <c r="AE322" s="2">
        <v>0.10442245052938089</v>
      </c>
      <c r="AF322">
        <v>379413.30002976616</v>
      </c>
      <c r="AG322">
        <v>504.49508611120604</v>
      </c>
      <c r="AH322">
        <v>94818.290372550313</v>
      </c>
      <c r="AI322">
        <v>36162.686248306934</v>
      </c>
      <c r="AJ322">
        <v>4.2081832506992889</v>
      </c>
      <c r="AK322">
        <v>804858.53705730115</v>
      </c>
      <c r="AL322">
        <v>1064.1626609071081</v>
      </c>
      <c r="AM322">
        <v>200006.07927283974</v>
      </c>
      <c r="AN322">
        <v>75573.463097311964</v>
      </c>
      <c r="AO322">
        <v>8.8679590202957552</v>
      </c>
      <c r="AP322">
        <v>425445.23702753498</v>
      </c>
      <c r="AQ322">
        <v>559.66757479590206</v>
      </c>
      <c r="AR322">
        <v>105187.78890028942</v>
      </c>
      <c r="AS322">
        <v>39410.776849005029</v>
      </c>
      <c r="AT322">
        <v>4.6597757695964663</v>
      </c>
      <c r="AU322" s="3">
        <v>20302265.412701357</v>
      </c>
      <c r="AV322" s="3">
        <v>927990.41515793605</v>
      </c>
      <c r="AW322">
        <v>88926.642855190003</v>
      </c>
      <c r="AX322">
        <v>16712873.258204408</v>
      </c>
      <c r="AY322">
        <v>4064.7223619765</v>
      </c>
      <c r="AZ322">
        <v>763923.92070986342</v>
      </c>
      <c r="BA322">
        <v>196951.89247049997</v>
      </c>
      <c r="BB322">
        <v>37015138.670905761</v>
      </c>
      <c r="BC322">
        <v>9002.417451674999</v>
      </c>
      <c r="BD322">
        <v>1691914.3358677994</v>
      </c>
      <c r="BE322">
        <v>108025.24961530998</v>
      </c>
      <c r="BF322">
        <v>20302265.412701357</v>
      </c>
      <c r="BG322">
        <v>4937.6950896984999</v>
      </c>
      <c r="BH322">
        <v>927990.41515793605</v>
      </c>
      <c r="BI322">
        <v>1.258916326134853</v>
      </c>
      <c r="BJ322">
        <v>3.1410079185418778</v>
      </c>
      <c r="BK322">
        <v>1.8820915924070247</v>
      </c>
      <c r="BL322">
        <v>29.807484266440138</v>
      </c>
      <c r="BM322">
        <v>29.579068413315223</v>
      </c>
      <c r="BN322">
        <f t="shared" si="24"/>
        <v>-0.22841585312491475</v>
      </c>
      <c r="BO322">
        <v>0.48785154102450989</v>
      </c>
      <c r="BP322">
        <v>7.437301251335785E-3</v>
      </c>
      <c r="BQ322">
        <v>0.8503021599193491</v>
      </c>
      <c r="BR322">
        <v>9.5238095238095233E-2</v>
      </c>
      <c r="BS322">
        <v>0</v>
      </c>
      <c r="BT322">
        <v>0.16666666666666666</v>
      </c>
      <c r="BU322">
        <v>6.5413283203715261E-3</v>
      </c>
      <c r="BV322">
        <v>0.51932874456551958</v>
      </c>
      <c r="BW322">
        <v>9.2428940988218869E-2</v>
      </c>
      <c r="BX322">
        <v>0.46427265855394584</v>
      </c>
      <c r="BY322">
        <f t="shared" si="25"/>
        <v>0.12717955102244152</v>
      </c>
      <c r="BZ322">
        <v>0</v>
      </c>
      <c r="CA322">
        <f t="shared" si="26"/>
        <v>3.4357518132042658E-2</v>
      </c>
      <c r="CC322">
        <v>0.12717955102244152</v>
      </c>
      <c r="CD322">
        <v>3.4357518132042658E-2</v>
      </c>
    </row>
    <row r="323" spans="1:82" x14ac:dyDescent="0.3">
      <c r="A323">
        <v>0</v>
      </c>
      <c r="B323" t="s">
        <v>273</v>
      </c>
      <c r="C323" t="s">
        <v>294</v>
      </c>
      <c r="D323">
        <v>12053</v>
      </c>
      <c r="E323" s="2">
        <f t="shared" si="28"/>
        <v>0.53473100462301193</v>
      </c>
      <c r="F323" s="2" t="s">
        <v>1938</v>
      </c>
      <c r="G323" s="3">
        <v>241718</v>
      </c>
      <c r="H323" s="1">
        <v>32.10259530460668</v>
      </c>
      <c r="I323" s="1">
        <f t="shared" si="27"/>
        <v>1.3504394403789703</v>
      </c>
      <c r="J323" s="1">
        <v>1.8962909939699999</v>
      </c>
      <c r="K323" s="1">
        <v>123.299220392</v>
      </c>
      <c r="L323" s="2">
        <v>0.17444453619</v>
      </c>
      <c r="M323" s="2">
        <v>2.2636975171554073E-3</v>
      </c>
      <c r="N323" s="7">
        <v>0</v>
      </c>
      <c r="O323" s="2">
        <v>6.4946870764889239E-2</v>
      </c>
      <c r="P323" s="3">
        <v>1352321.7846345098</v>
      </c>
      <c r="Q323" s="3">
        <v>61812.887815218492</v>
      </c>
      <c r="R323" s="3">
        <v>6668335.7430247702</v>
      </c>
      <c r="S323" s="3">
        <v>8846.2130854294192</v>
      </c>
      <c r="T323" s="3">
        <v>3020419.9769396479</v>
      </c>
      <c r="V323">
        <v>12053</v>
      </c>
      <c r="W323" s="2">
        <v>0.5858335711723478</v>
      </c>
      <c r="X323" s="2">
        <v>0.86120658206781453</v>
      </c>
      <c r="Y323" s="2">
        <v>8.5583271070400276E-4</v>
      </c>
      <c r="Z323" s="2">
        <v>0.54077547614434873</v>
      </c>
      <c r="AA323" s="2">
        <v>0.3553897240700804</v>
      </c>
      <c r="AB323" s="2">
        <v>0.43059477287265446</v>
      </c>
      <c r="AC323" s="2">
        <v>2.2636975171554073E-3</v>
      </c>
      <c r="AD323" s="2">
        <v>0</v>
      </c>
      <c r="AE323" s="2">
        <v>6.4946870764889239E-2</v>
      </c>
      <c r="AF323">
        <v>3928605.6761278636</v>
      </c>
      <c r="AG323">
        <v>5187.6054245261266</v>
      </c>
      <c r="AH323">
        <v>974994.38750233978</v>
      </c>
      <c r="AI323">
        <v>789924.33836382499</v>
      </c>
      <c r="AJ323">
        <v>43.220120820379854</v>
      </c>
      <c r="AK323">
        <v>10596941.419152634</v>
      </c>
      <c r="AL323">
        <v>14033.818509955547</v>
      </c>
      <c r="AM323">
        <v>2637612.7640206944</v>
      </c>
      <c r="AN323">
        <v>2147725.9387851171</v>
      </c>
      <c r="AO323">
        <v>116.98044658636766</v>
      </c>
      <c r="AP323">
        <v>6668335.7430247702</v>
      </c>
      <c r="AQ323">
        <v>8846.2130854294192</v>
      </c>
      <c r="AR323">
        <v>1662618.3765183548</v>
      </c>
      <c r="AS323">
        <v>1357801.6004212922</v>
      </c>
      <c r="AT323">
        <v>73.760325765987801</v>
      </c>
      <c r="AU323" s="3">
        <v>254155356.20420977</v>
      </c>
      <c r="AV323" s="3">
        <v>11617114.135992164</v>
      </c>
      <c r="AW323">
        <v>751033.85077759007</v>
      </c>
      <c r="AX323">
        <v>141149301.91514027</v>
      </c>
      <c r="AY323">
        <v>34328.790448416497</v>
      </c>
      <c r="AZ323">
        <v>6451752.8768753968</v>
      </c>
      <c r="BA323">
        <v>2103355.6354120998</v>
      </c>
      <c r="BB323">
        <v>395304658.11935002</v>
      </c>
      <c r="BC323">
        <v>96141.678263634996</v>
      </c>
      <c r="BD323">
        <v>18068867.012867562</v>
      </c>
      <c r="BE323">
        <v>1352321.7846345098</v>
      </c>
      <c r="BF323">
        <v>254155356.20420977</v>
      </c>
      <c r="BG323">
        <v>61812.887815218492</v>
      </c>
      <c r="BH323">
        <v>11617114.135992164</v>
      </c>
      <c r="BI323">
        <v>17.804385377042372</v>
      </c>
      <c r="BJ323">
        <v>49.906980681649053</v>
      </c>
      <c r="BK323">
        <v>32.10259530460668</v>
      </c>
      <c r="BL323">
        <v>35.956004606006871</v>
      </c>
      <c r="BM323">
        <v>37.306444046385842</v>
      </c>
      <c r="BN323">
        <f t="shared" si="24"/>
        <v>1.3504394403789703</v>
      </c>
      <c r="BO323">
        <v>0.53473100462301193</v>
      </c>
      <c r="BP323">
        <v>0.11529040858058773</v>
      </c>
      <c r="BQ323">
        <v>0.86129633275493633</v>
      </c>
      <c r="BR323">
        <v>4.7619047619047616E-2</v>
      </c>
      <c r="BS323">
        <v>0</v>
      </c>
      <c r="BT323">
        <v>0.27777777777777779</v>
      </c>
      <c r="BU323">
        <v>-3.8673619345793518E-2</v>
      </c>
      <c r="BV323">
        <v>0.54077547614434873</v>
      </c>
      <c r="BW323">
        <v>0.36866153949178465</v>
      </c>
      <c r="BX323">
        <v>0.43059477287265446</v>
      </c>
      <c r="BY323">
        <f t="shared" si="25"/>
        <v>5.7574649290774015E-2</v>
      </c>
      <c r="BZ323">
        <v>0</v>
      </c>
      <c r="CA323">
        <f t="shared" si="26"/>
        <v>4.2455335785578821E-2</v>
      </c>
      <c r="CC323">
        <v>5.7574649290774015E-2</v>
      </c>
      <c r="CD323">
        <v>4.2455335785578821E-2</v>
      </c>
    </row>
    <row r="324" spans="1:82" x14ac:dyDescent="0.3">
      <c r="A324">
        <v>0</v>
      </c>
      <c r="B324" t="s">
        <v>273</v>
      </c>
      <c r="C324" t="s">
        <v>295</v>
      </c>
      <c r="D324">
        <v>12055</v>
      </c>
      <c r="E324" s="2">
        <f t="shared" si="28"/>
        <v>0.45801101066405225</v>
      </c>
      <c r="F324" s="2" t="s">
        <v>1936</v>
      </c>
      <c r="G324" s="3">
        <v>53494</v>
      </c>
      <c r="H324" s="1">
        <v>15.883422116576146</v>
      </c>
      <c r="I324" s="1">
        <f t="shared" si="27"/>
        <v>7.3773231747393311</v>
      </c>
      <c r="J324" s="1">
        <v>1.8042855422099999</v>
      </c>
      <c r="K324" s="1">
        <v>46.0631201582</v>
      </c>
      <c r="L324" s="2">
        <v>0.19675369721300007</v>
      </c>
      <c r="M324" s="2">
        <v>2.745206299052105E-2</v>
      </c>
      <c r="N324" s="7">
        <v>0</v>
      </c>
      <c r="O324" s="2">
        <v>7.5914441042089206E-2</v>
      </c>
      <c r="P324" s="3">
        <v>1276984.6023792601</v>
      </c>
      <c r="Q324" s="3">
        <v>58369.322202380987</v>
      </c>
      <c r="R324" s="3">
        <v>5154108.0753282178</v>
      </c>
      <c r="S324" s="3">
        <v>6918.2267775598875</v>
      </c>
      <c r="T324" s="3">
        <v>1906719.3184506367</v>
      </c>
      <c r="V324">
        <v>12055</v>
      </c>
      <c r="W324" s="2">
        <v>0.38573323436657692</v>
      </c>
      <c r="X324" s="2">
        <v>0.42609974498211267</v>
      </c>
      <c r="Y324" s="2">
        <v>-0.14942588853894082</v>
      </c>
      <c r="Z324" s="2">
        <v>0.51453778786675675</v>
      </c>
      <c r="AA324" s="2">
        <v>0.13276936797154162</v>
      </c>
      <c r="AB324" s="2">
        <v>0.48566217901494479</v>
      </c>
      <c r="AC324" s="2">
        <v>2.745206299052105E-2</v>
      </c>
      <c r="AD324" s="2">
        <v>0</v>
      </c>
      <c r="AE324" s="2">
        <v>7.5914441042089206E-2</v>
      </c>
      <c r="AF324">
        <v>1823344.3467925948</v>
      </c>
      <c r="AG324">
        <v>2457.0046060346908</v>
      </c>
      <c r="AH324">
        <v>461786.41298071522</v>
      </c>
      <c r="AI324">
        <v>216767.96464477337</v>
      </c>
      <c r="AJ324">
        <v>20.541311100932628</v>
      </c>
      <c r="AK324">
        <v>6977452.4221208123</v>
      </c>
      <c r="AL324">
        <v>9375.2313835945788</v>
      </c>
      <c r="AM324">
        <v>1762045.7287141292</v>
      </c>
      <c r="AN324">
        <v>823227.96736199642</v>
      </c>
      <c r="AO324">
        <v>78.341644112691284</v>
      </c>
      <c r="AP324">
        <v>5154108.0753282178</v>
      </c>
      <c r="AQ324">
        <v>6918.2267775598884</v>
      </c>
      <c r="AR324">
        <v>1300259.3157334139</v>
      </c>
      <c r="AS324">
        <v>606460.00271722302</v>
      </c>
      <c r="AT324">
        <v>57.800333011758653</v>
      </c>
      <c r="AU324" s="3">
        <v>239996486.17115813</v>
      </c>
      <c r="AV324" s="3">
        <v>10969930.414715482</v>
      </c>
      <c r="AW324">
        <v>409168.21451483999</v>
      </c>
      <c r="AX324">
        <v>76899074.235919029</v>
      </c>
      <c r="AY324">
        <v>18702.552327953996</v>
      </c>
      <c r="AZ324">
        <v>3514957.6845156741</v>
      </c>
      <c r="BA324">
        <v>1686152.8168941</v>
      </c>
      <c r="BB324">
        <v>316895560.40707713</v>
      </c>
      <c r="BC324">
        <v>77071.874530334986</v>
      </c>
      <c r="BD324">
        <v>14484888.099231157</v>
      </c>
      <c r="BE324">
        <v>1276984.6023792601</v>
      </c>
      <c r="BF324">
        <v>239996486.17115813</v>
      </c>
      <c r="BG324">
        <v>58369.322202380987</v>
      </c>
      <c r="BH324">
        <v>10969930.414715482</v>
      </c>
      <c r="BI324">
        <v>6.4606015249725326</v>
      </c>
      <c r="BJ324">
        <v>22.344023641548677</v>
      </c>
      <c r="BK324">
        <v>15.883422116576146</v>
      </c>
      <c r="BL324">
        <v>28.75015750073517</v>
      </c>
      <c r="BM324">
        <v>36.127480675474501</v>
      </c>
      <c r="BN324">
        <f t="shared" si="24"/>
        <v>7.3773231747393311</v>
      </c>
      <c r="BO324">
        <v>0.45801101066405225</v>
      </c>
      <c r="BP324">
        <v>3.5832713774183525E-2</v>
      </c>
      <c r="BQ324">
        <v>0.80909779936301129</v>
      </c>
      <c r="BR324">
        <v>0.1130952380952381</v>
      </c>
      <c r="BS324">
        <v>0</v>
      </c>
      <c r="BT324">
        <v>0.22222222222222221</v>
      </c>
      <c r="BU324">
        <v>-0.21127033150831603</v>
      </c>
      <c r="BV324">
        <v>0.51453778786675675</v>
      </c>
      <c r="BW324">
        <v>0.13772756013645396</v>
      </c>
      <c r="BX324">
        <v>0.48566217901494479</v>
      </c>
      <c r="BY324">
        <f t="shared" si="25"/>
        <v>9.3097594367105962E-2</v>
      </c>
      <c r="BZ324">
        <v>0</v>
      </c>
      <c r="CA324">
        <f t="shared" si="26"/>
        <v>4.461811771011643E-2</v>
      </c>
      <c r="CC324">
        <v>9.3097594367105962E-2</v>
      </c>
      <c r="CD324">
        <v>4.461811771011643E-2</v>
      </c>
    </row>
    <row r="325" spans="1:82" x14ac:dyDescent="0.3">
      <c r="A325">
        <v>0</v>
      </c>
      <c r="B325" t="s">
        <v>273</v>
      </c>
      <c r="C325" t="s">
        <v>296</v>
      </c>
      <c r="D325">
        <v>12057</v>
      </c>
      <c r="E325" s="2">
        <f t="shared" si="28"/>
        <v>0.67533481965004638</v>
      </c>
      <c r="F325" s="2" t="s">
        <v>1941</v>
      </c>
      <c r="G325" s="3">
        <v>586235</v>
      </c>
      <c r="H325" s="1">
        <v>32.297923178470896</v>
      </c>
      <c r="I325" s="1">
        <f t="shared" si="27"/>
        <v>-2.6297570514664201</v>
      </c>
      <c r="J325" s="1">
        <v>1.8669898140400001</v>
      </c>
      <c r="K325" s="1">
        <v>119.790260187</v>
      </c>
      <c r="L325" s="2">
        <v>0.17857964397000003</v>
      </c>
      <c r="M325" s="2">
        <v>1.1798167950312279E-2</v>
      </c>
      <c r="N325" s="7">
        <v>3.6151466193700001E-2</v>
      </c>
      <c r="O325" s="2">
        <v>8.7815669642319183E-2</v>
      </c>
      <c r="P325" s="3">
        <v>2230608.0540765002</v>
      </c>
      <c r="Q325" s="3">
        <v>101958.222497775</v>
      </c>
      <c r="R325" s="3">
        <v>9099157.0101496503</v>
      </c>
      <c r="S325" s="3">
        <v>12301.033011644149</v>
      </c>
      <c r="T325" s="3">
        <v>3805045.9477739409</v>
      </c>
      <c r="V325">
        <v>12057</v>
      </c>
      <c r="W325" s="2">
        <v>0.74977646369090301</v>
      </c>
      <c r="X325" s="2">
        <v>0.86644658366385474</v>
      </c>
      <c r="Y325" s="2">
        <v>0.12141857127465058</v>
      </c>
      <c r="Z325" s="2">
        <v>0.53241950146608286</v>
      </c>
      <c r="AA325" s="2">
        <v>0.34527572338894758</v>
      </c>
      <c r="AB325" s="2">
        <v>0.44080177524843384</v>
      </c>
      <c r="AC325" s="2">
        <v>1.1798167950312279E-2</v>
      </c>
      <c r="AD325" s="2">
        <v>7.4800627492497024E-2</v>
      </c>
      <c r="AE325" s="2">
        <v>8.7815669642319183E-2</v>
      </c>
      <c r="AF325">
        <v>19122722.864502076</v>
      </c>
      <c r="AG325">
        <v>25463.798119057214</v>
      </c>
      <c r="AH325">
        <v>4785842.0636996115</v>
      </c>
      <c r="AI325">
        <v>3014744.7780649662</v>
      </c>
      <c r="AJ325">
        <v>212.45577382106481</v>
      </c>
      <c r="AK325">
        <v>28221879.874651726</v>
      </c>
      <c r="AL325">
        <v>37764.831130701365</v>
      </c>
      <c r="AM325">
        <v>7097783.155080827</v>
      </c>
      <c r="AN325">
        <v>4507849.6344576925</v>
      </c>
      <c r="AO325">
        <v>315.35211541034238</v>
      </c>
      <c r="AP325">
        <v>9099157.0101496503</v>
      </c>
      <c r="AQ325">
        <v>12301.033011644151</v>
      </c>
      <c r="AR325">
        <v>2311941.0913812155</v>
      </c>
      <c r="AS325">
        <v>1493104.8563927263</v>
      </c>
      <c r="AT325">
        <v>102.89634158927757</v>
      </c>
      <c r="AU325" s="3">
        <v>419220477.68313748</v>
      </c>
      <c r="AV325" s="3">
        <v>19162028.336231835</v>
      </c>
      <c r="AW325">
        <v>4123694.0648444002</v>
      </c>
      <c r="AX325">
        <v>775007062.54685652</v>
      </c>
      <c r="AY325">
        <v>188488.74691713997</v>
      </c>
      <c r="AZ325">
        <v>35424575.095607288</v>
      </c>
      <c r="BA325">
        <v>6354302.1189208999</v>
      </c>
      <c r="BB325">
        <v>1194227540.2299938</v>
      </c>
      <c r="BC325">
        <v>290446.96941491496</v>
      </c>
      <c r="BD325">
        <v>54586603.431839116</v>
      </c>
      <c r="BE325">
        <v>2230608.0540765002</v>
      </c>
      <c r="BF325">
        <v>419220477.68313748</v>
      </c>
      <c r="BG325">
        <v>101958.222497775</v>
      </c>
      <c r="BH325">
        <v>19162028.336231835</v>
      </c>
      <c r="BI325">
        <v>43.209634542647763</v>
      </c>
      <c r="BJ325">
        <v>75.507557721118658</v>
      </c>
      <c r="BK325">
        <v>32.297923178470896</v>
      </c>
      <c r="BL325">
        <v>37.856475425926867</v>
      </c>
      <c r="BM325">
        <v>35.226718374460447</v>
      </c>
      <c r="BN325">
        <f t="shared" si="24"/>
        <v>-2.6297570514664201</v>
      </c>
      <c r="BO325">
        <v>0.67533481965004638</v>
      </c>
      <c r="BP325">
        <v>0.35337072014711018</v>
      </c>
      <c r="BQ325">
        <v>0.8439696861055962</v>
      </c>
      <c r="BR325">
        <v>0.44047619047619047</v>
      </c>
      <c r="BS325">
        <v>0</v>
      </c>
      <c r="BT325">
        <v>0.27777777777777779</v>
      </c>
      <c r="BU325">
        <v>7.531046571906122E-2</v>
      </c>
      <c r="BV325">
        <v>0.53241950146608286</v>
      </c>
      <c r="BW325">
        <v>0.35816983754040205</v>
      </c>
      <c r="BX325">
        <v>0.44080177524843384</v>
      </c>
      <c r="BY325">
        <f t="shared" si="25"/>
        <v>0.20687765964737331</v>
      </c>
      <c r="BZ325">
        <v>7.4800627492497024E-2</v>
      </c>
      <c r="CA325">
        <f t="shared" si="26"/>
        <v>3.2603800006087591E-2</v>
      </c>
      <c r="CC325">
        <v>0.20687765964737331</v>
      </c>
      <c r="CD325">
        <v>3.2603800006087591E-2</v>
      </c>
    </row>
    <row r="326" spans="1:82" x14ac:dyDescent="0.3">
      <c r="A326">
        <v>0</v>
      </c>
      <c r="B326" t="s">
        <v>273</v>
      </c>
      <c r="C326" t="s">
        <v>297</v>
      </c>
      <c r="D326">
        <v>12059</v>
      </c>
      <c r="E326" s="2">
        <f t="shared" si="28"/>
        <v>0.60859682865728826</v>
      </c>
      <c r="F326" s="2" t="s">
        <v>1939</v>
      </c>
      <c r="G326" s="3">
        <v>1922</v>
      </c>
      <c r="H326" s="1">
        <v>0.56206801041058629</v>
      </c>
      <c r="I326" s="1">
        <f t="shared" si="27"/>
        <v>-3.9084843710602399</v>
      </c>
      <c r="J326" s="1">
        <v>2.1779589014499998</v>
      </c>
      <c r="K326" s="1">
        <v>176.08738898199999</v>
      </c>
      <c r="L326" s="2">
        <v>0.19494912317000002</v>
      </c>
      <c r="M326" s="2">
        <v>0.49344241794752086</v>
      </c>
      <c r="N326" s="7">
        <v>0</v>
      </c>
      <c r="O326" s="2">
        <v>5.9042453133621525E-2</v>
      </c>
      <c r="P326" s="3">
        <v>24314.632082939996</v>
      </c>
      <c r="Q326" s="3">
        <v>1111.3905301889997</v>
      </c>
      <c r="R326" s="3">
        <v>59951.232621261224</v>
      </c>
      <c r="S326" s="3">
        <v>81.789275592390709</v>
      </c>
      <c r="T326" s="3">
        <v>22740.803825540093</v>
      </c>
      <c r="V326">
        <v>12059</v>
      </c>
      <c r="W326" s="2">
        <v>0.46002577640308107</v>
      </c>
      <c r="X326" s="2">
        <v>1.5078427944605972E-2</v>
      </c>
      <c r="Y326" s="2">
        <v>7.9169325962537868E-2</v>
      </c>
      <c r="Z326" s="2">
        <v>0.62110022443795843</v>
      </c>
      <c r="AA326" s="2">
        <v>0.50754293809463735</v>
      </c>
      <c r="AB326" s="2">
        <v>0.48120781106998856</v>
      </c>
      <c r="AC326" s="2">
        <v>0.49344241794752086</v>
      </c>
      <c r="AD326" s="2">
        <v>0</v>
      </c>
      <c r="AE326" s="2">
        <v>5.9042453133621525E-2</v>
      </c>
      <c r="AF326">
        <v>80938.450207996168</v>
      </c>
      <c r="AG326">
        <v>108.68072560991628</v>
      </c>
      <c r="AH326">
        <v>20426.206086988506</v>
      </c>
      <c r="AI326">
        <v>9543.047059658018</v>
      </c>
      <c r="AJ326">
        <v>0.90806002897703764</v>
      </c>
      <c r="AK326">
        <v>140889.68282925739</v>
      </c>
      <c r="AL326">
        <v>190.47000120230697</v>
      </c>
      <c r="AM326">
        <v>35798.247353551764</v>
      </c>
      <c r="AN326">
        <v>16911.809618634856</v>
      </c>
      <c r="AO326">
        <v>1.5932579900122938</v>
      </c>
      <c r="AP326">
        <v>59951.232621261224</v>
      </c>
      <c r="AQ326">
        <v>81.789275592390695</v>
      </c>
      <c r="AR326">
        <v>15372.041266563258</v>
      </c>
      <c r="AS326">
        <v>7368.7625589768377</v>
      </c>
      <c r="AT326">
        <v>0.68519796103525621</v>
      </c>
      <c r="AU326" s="3">
        <v>4569691.9536677431</v>
      </c>
      <c r="AV326" s="3">
        <v>208874.7362437206</v>
      </c>
      <c r="AW326">
        <v>36459.576334753001</v>
      </c>
      <c r="AX326">
        <v>6852212.7763534794</v>
      </c>
      <c r="AY326">
        <v>1666.52029670555</v>
      </c>
      <c r="AZ326">
        <v>313205.82456284104</v>
      </c>
      <c r="BA326">
        <v>60774.208417692993</v>
      </c>
      <c r="BB326">
        <v>11421904.730021222</v>
      </c>
      <c r="BC326">
        <v>2777.9108268945497</v>
      </c>
      <c r="BD326">
        <v>522080.56080656167</v>
      </c>
      <c r="BE326">
        <v>24314.632082939996</v>
      </c>
      <c r="BF326">
        <v>4569691.9536677431</v>
      </c>
      <c r="BG326">
        <v>1111.3905301889997</v>
      </c>
      <c r="BH326">
        <v>208874.7362437206</v>
      </c>
      <c r="BI326">
        <v>0.73208512452481622</v>
      </c>
      <c r="BJ326">
        <v>1.2941531349354025</v>
      </c>
      <c r="BK326">
        <v>0.56206801041058629</v>
      </c>
      <c r="BL326">
        <v>51.130385688553396</v>
      </c>
      <c r="BM326">
        <v>47.221901317493156</v>
      </c>
      <c r="BN326">
        <f t="shared" si="24"/>
        <v>-3.9084843710602399</v>
      </c>
      <c r="BO326">
        <v>0.60859682865728826</v>
      </c>
      <c r="BP326">
        <v>5.3953806942357973E-3</v>
      </c>
      <c r="BQ326">
        <v>0.71859127372874476</v>
      </c>
      <c r="BR326">
        <v>7.1428571428571425E-2</v>
      </c>
      <c r="BS326">
        <v>0</v>
      </c>
      <c r="BT326">
        <v>0.27777777777777779</v>
      </c>
      <c r="BU326">
        <v>0.1119304074405207</v>
      </c>
      <c r="BV326">
        <v>0.62110022443795843</v>
      </c>
      <c r="BW326">
        <v>0.52649682374962381</v>
      </c>
      <c r="BX326">
        <v>0.48120781106998856</v>
      </c>
      <c r="BY326">
        <f t="shared" si="25"/>
        <v>9.8192137444253924E-2</v>
      </c>
      <c r="BZ326">
        <v>0</v>
      </c>
      <c r="CA326">
        <f t="shared" si="26"/>
        <v>4.653880514145347E-2</v>
      </c>
      <c r="CC326">
        <v>9.8192137444253924E-2</v>
      </c>
      <c r="CD326">
        <v>4.653880514145347E-2</v>
      </c>
    </row>
    <row r="327" spans="1:82" x14ac:dyDescent="0.3">
      <c r="A327">
        <v>0</v>
      </c>
      <c r="B327" t="s">
        <v>273</v>
      </c>
      <c r="C327" t="s">
        <v>298</v>
      </c>
      <c r="D327">
        <v>12061</v>
      </c>
      <c r="E327" s="2">
        <f t="shared" si="28"/>
        <v>0.56727771200777111</v>
      </c>
      <c r="F327" s="2" t="s">
        <v>1938</v>
      </c>
      <c r="G327" s="3">
        <v>113506</v>
      </c>
      <c r="H327" s="1">
        <v>31.402256246463431</v>
      </c>
      <c r="I327" s="1">
        <f t="shared" si="27"/>
        <v>-1.2374653670702429</v>
      </c>
      <c r="J327" s="1">
        <v>1.6424934758400001</v>
      </c>
      <c r="K327" s="1">
        <v>15.599671448200001</v>
      </c>
      <c r="L327" s="2">
        <v>0.1904311405100001</v>
      </c>
      <c r="M327" s="2">
        <v>2.2951556391330101E-3</v>
      </c>
      <c r="N327" s="7">
        <v>0.15025092728200001</v>
      </c>
      <c r="O327" s="2">
        <v>9.3547305861246322E-2</v>
      </c>
      <c r="P327" s="3">
        <v>1073650.67753918</v>
      </c>
      <c r="Q327" s="3">
        <v>49075.190267232989</v>
      </c>
      <c r="R327" s="3">
        <v>4302021.3343316149</v>
      </c>
      <c r="S327" s="3">
        <v>5787.7220649181772</v>
      </c>
      <c r="T327" s="3">
        <v>1697718.9386728897</v>
      </c>
      <c r="V327">
        <v>12061</v>
      </c>
      <c r="W327" s="2">
        <v>0.58541558229664103</v>
      </c>
      <c r="X327" s="2">
        <v>0.84241879868677461</v>
      </c>
      <c r="Y327" s="2">
        <v>9.4036521052902E-2</v>
      </c>
      <c r="Z327" s="2">
        <v>0.46839867630327114</v>
      </c>
      <c r="AA327" s="2">
        <v>4.496348731106347E-2</v>
      </c>
      <c r="AB327" s="2">
        <v>0.47005572938365608</v>
      </c>
      <c r="AC327" s="2">
        <v>2.2951556391330101E-3</v>
      </c>
      <c r="AD327" s="2">
        <v>0.31088265083925426</v>
      </c>
      <c r="AE327" s="2">
        <v>9.3547305861246322E-2</v>
      </c>
      <c r="AF327">
        <v>2917994.0099297659</v>
      </c>
      <c r="AG327">
        <v>3869.313670563582</v>
      </c>
      <c r="AH327">
        <v>727225.53154284717</v>
      </c>
      <c r="AI327">
        <v>398010.00358437601</v>
      </c>
      <c r="AJ327">
        <v>32.260170620577647</v>
      </c>
      <c r="AK327">
        <v>7220015.3442613808</v>
      </c>
      <c r="AL327">
        <v>9657.0357354817588</v>
      </c>
      <c r="AM327">
        <v>1815009.9846624958</v>
      </c>
      <c r="AN327">
        <v>1007944.4891376171</v>
      </c>
      <c r="AO327">
        <v>80.634097257595968</v>
      </c>
      <c r="AP327">
        <v>4302021.3343316149</v>
      </c>
      <c r="AQ327">
        <v>5787.7220649181763</v>
      </c>
      <c r="AR327">
        <v>1087784.4531196486</v>
      </c>
      <c r="AS327">
        <v>609934.4855532411</v>
      </c>
      <c r="AT327">
        <v>48.373926637018322</v>
      </c>
      <c r="AU327" s="3">
        <v>201781908.33671349</v>
      </c>
      <c r="AV327" s="3">
        <v>9223191.2588237673</v>
      </c>
      <c r="AW327">
        <v>614479.54280202009</v>
      </c>
      <c r="AX327">
        <v>115485285.27421166</v>
      </c>
      <c r="AY327">
        <v>28087.068828986998</v>
      </c>
      <c r="AZ327">
        <v>5278683.7157198163</v>
      </c>
      <c r="BA327">
        <v>1688130.2203412</v>
      </c>
      <c r="BB327">
        <v>317267193.61092514</v>
      </c>
      <c r="BC327">
        <v>77162.25909621999</v>
      </c>
      <c r="BD327">
        <v>14501874.974543585</v>
      </c>
      <c r="BE327">
        <v>1073650.67753918</v>
      </c>
      <c r="BF327">
        <v>201781908.33671349</v>
      </c>
      <c r="BG327">
        <v>49075.190267232989</v>
      </c>
      <c r="BH327">
        <v>9223191.2588237673</v>
      </c>
      <c r="BI327">
        <v>15.170378214570372</v>
      </c>
      <c r="BJ327">
        <v>46.5726344610338</v>
      </c>
      <c r="BK327">
        <v>31.402256246463431</v>
      </c>
      <c r="BL327">
        <v>32.96603753891312</v>
      </c>
      <c r="BM327">
        <v>31.728572171842877</v>
      </c>
      <c r="BN327">
        <f t="shared" ref="BN327:BN390" si="29">IF(BL327=-999,-999,BM327-BL327)</f>
        <v>-1.2374653670702429</v>
      </c>
      <c r="BO327">
        <v>0.56727771200777111</v>
      </c>
      <c r="BP327">
        <v>0.10421325368295654</v>
      </c>
      <c r="BQ327">
        <v>0.85919680076383043</v>
      </c>
      <c r="BR327">
        <v>6.5476190476190479E-2</v>
      </c>
      <c r="BS327">
        <v>0</v>
      </c>
      <c r="BT327">
        <v>0.22222222222222221</v>
      </c>
      <c r="BU327">
        <v>3.5438290032648305E-2</v>
      </c>
      <c r="BV327">
        <v>0.46839867630327114</v>
      </c>
      <c r="BW327">
        <v>4.6642621691974556E-2</v>
      </c>
      <c r="BX327">
        <v>0.47005572938365608</v>
      </c>
      <c r="BY327">
        <f t="shared" ref="BY327:BY390" si="30">IF(I327=-999,-999,CC327)</f>
        <v>0.24704134094237645</v>
      </c>
      <c r="BZ327">
        <v>0.31088265083925426</v>
      </c>
      <c r="CA327">
        <f t="shared" ref="CA327:CA390" si="31">IF(I327=-999,-999,CD327)</f>
        <v>2.3633254535273682E-2</v>
      </c>
      <c r="CC327">
        <v>0.24704134094237645</v>
      </c>
      <c r="CD327">
        <v>2.3633254535273682E-2</v>
      </c>
    </row>
    <row r="328" spans="1:82" x14ac:dyDescent="0.3">
      <c r="A328">
        <v>0</v>
      </c>
      <c r="B328" t="s">
        <v>273</v>
      </c>
      <c r="C328" t="s">
        <v>40</v>
      </c>
      <c r="D328">
        <v>12063</v>
      </c>
      <c r="E328" s="2">
        <f t="shared" si="28"/>
        <v>0.63677117116867932</v>
      </c>
      <c r="F328" s="2" t="s">
        <v>1939</v>
      </c>
      <c r="G328" s="3">
        <v>3565</v>
      </c>
      <c r="H328" s="1">
        <v>1.1238225462259916</v>
      </c>
      <c r="I328" s="1">
        <f t="shared" ref="I328:I391" si="32">BN328</f>
        <v>-6.8883477844832299</v>
      </c>
      <c r="J328" s="1">
        <v>2.1921192065900001</v>
      </c>
      <c r="K328" s="1">
        <v>179.18476385400001</v>
      </c>
      <c r="L328" s="2">
        <v>0.19201875235999988</v>
      </c>
      <c r="M328" s="2">
        <v>1.4300480275615641E-2</v>
      </c>
      <c r="N328" s="7">
        <v>0</v>
      </c>
      <c r="O328" s="2">
        <v>4.5497084485751696E-2</v>
      </c>
      <c r="P328" s="3">
        <v>88615.738000789992</v>
      </c>
      <c r="Q328" s="3">
        <v>4050.5113013364985</v>
      </c>
      <c r="R328" s="3">
        <v>228956.10772594571</v>
      </c>
      <c r="S328" s="3">
        <v>310.51303858294648</v>
      </c>
      <c r="T328" s="3">
        <v>109038.94627944956</v>
      </c>
      <c r="V328">
        <v>12063</v>
      </c>
      <c r="W328" s="2">
        <v>0.48013756688941645</v>
      </c>
      <c r="X328" s="2">
        <v>3.0148446401377104E-2</v>
      </c>
      <c r="Y328" s="2">
        <v>0.1575770677697757</v>
      </c>
      <c r="Z328" s="2">
        <v>0.62513839462322174</v>
      </c>
      <c r="AA328" s="2">
        <v>0.5164706117457929</v>
      </c>
      <c r="AB328" s="2">
        <v>0.47397455297590674</v>
      </c>
      <c r="AC328" s="2">
        <v>1.4300480275615641E-2</v>
      </c>
      <c r="AD328" s="2">
        <v>0</v>
      </c>
      <c r="AE328" s="2">
        <v>4.5497084485751696E-2</v>
      </c>
      <c r="AF328">
        <v>181518.99513878475</v>
      </c>
      <c r="AG328">
        <v>241.90762440088997</v>
      </c>
      <c r="AH328">
        <v>45465.789469991687</v>
      </c>
      <c r="AI328">
        <v>38357.072340177096</v>
      </c>
      <c r="AJ328">
        <v>2.018623930586906</v>
      </c>
      <c r="AK328">
        <v>410475.10286473046</v>
      </c>
      <c r="AL328">
        <v>552.42066298383645</v>
      </c>
      <c r="AM328">
        <v>103825.75424937262</v>
      </c>
      <c r="AN328">
        <v>89036.053840245731</v>
      </c>
      <c r="AO328">
        <v>4.6174115551473482</v>
      </c>
      <c r="AP328">
        <v>228956.10772594571</v>
      </c>
      <c r="AQ328">
        <v>310.51303858294648</v>
      </c>
      <c r="AR328">
        <v>58359.964779380934</v>
      </c>
      <c r="AS328">
        <v>50678.981500068636</v>
      </c>
      <c r="AT328">
        <v>2.5987876245604422</v>
      </c>
      <c r="AU328" s="3">
        <v>16654441.79986847</v>
      </c>
      <c r="AV328" s="3">
        <v>761253.09397318156</v>
      </c>
      <c r="AW328">
        <v>88868.009688880018</v>
      </c>
      <c r="AX328">
        <v>16701853.74092811</v>
      </c>
      <c r="AY328">
        <v>4062.0423154280002</v>
      </c>
      <c r="AZ328">
        <v>763420.23276153835</v>
      </c>
      <c r="BA328">
        <v>177483.74768967001</v>
      </c>
      <c r="BB328">
        <v>33356295.540796582</v>
      </c>
      <c r="BC328">
        <v>8112.5536167644987</v>
      </c>
      <c r="BD328">
        <v>1524673.3267347198</v>
      </c>
      <c r="BE328">
        <v>88615.738000789992</v>
      </c>
      <c r="BF328">
        <v>16654441.79986847</v>
      </c>
      <c r="BG328">
        <v>4050.5113013364985</v>
      </c>
      <c r="BH328">
        <v>761253.09397318156</v>
      </c>
      <c r="BI328">
        <v>0.90006887483563958</v>
      </c>
      <c r="BJ328">
        <v>2.0238914210616312</v>
      </c>
      <c r="BK328">
        <v>1.1238225462259916</v>
      </c>
      <c r="BL328">
        <v>51.932628477073848</v>
      </c>
      <c r="BM328">
        <v>45.044280692590618</v>
      </c>
      <c r="BN328">
        <f t="shared" si="29"/>
        <v>-6.8883477844832299</v>
      </c>
      <c r="BO328">
        <v>0.63677117116867932</v>
      </c>
      <c r="BP328">
        <v>6.9404872881124709E-3</v>
      </c>
      <c r="BQ328">
        <v>0.70322127053278505</v>
      </c>
      <c r="BR328">
        <v>0.18452380952380951</v>
      </c>
      <c r="BS328">
        <v>0</v>
      </c>
      <c r="BT328">
        <v>0.27777777777777779</v>
      </c>
      <c r="BU328">
        <v>0.19726715036091227</v>
      </c>
      <c r="BV328">
        <v>0.62513839462322174</v>
      </c>
      <c r="BW328">
        <v>0.53575789600185986</v>
      </c>
      <c r="BX328">
        <v>0.47397455297590674</v>
      </c>
      <c r="BY328">
        <f t="shared" si="30"/>
        <v>5.8440880638498525E-2</v>
      </c>
      <c r="BZ328">
        <v>0</v>
      </c>
      <c r="CA328">
        <f t="shared" si="31"/>
        <v>3.6452191342924267E-2</v>
      </c>
      <c r="CC328">
        <v>5.8440880638498525E-2</v>
      </c>
      <c r="CD328">
        <v>3.6452191342924267E-2</v>
      </c>
    </row>
    <row r="329" spans="1:82" x14ac:dyDescent="0.3">
      <c r="A329">
        <v>1</v>
      </c>
      <c r="B329" t="s">
        <v>273</v>
      </c>
      <c r="C329" t="s">
        <v>41</v>
      </c>
      <c r="D329">
        <v>12065</v>
      </c>
      <c r="E329" s="2">
        <v>0</v>
      </c>
      <c r="F329" s="2" t="s">
        <v>1954</v>
      </c>
      <c r="G329" s="3">
        <v>-999</v>
      </c>
      <c r="H329" s="1">
        <v>0.36699542714552269</v>
      </c>
      <c r="I329" s="1">
        <f t="shared" si="32"/>
        <v>-999</v>
      </c>
      <c r="J329" s="1">
        <v>-999</v>
      </c>
      <c r="K329" s="1">
        <v>-999</v>
      </c>
      <c r="L329" s="2">
        <v>-999</v>
      </c>
      <c r="M329" s="2">
        <v>-999</v>
      </c>
      <c r="N329" s="7">
        <v>-999</v>
      </c>
      <c r="O329" s="2">
        <v>-999</v>
      </c>
      <c r="P329" s="3">
        <v>-999</v>
      </c>
      <c r="Q329" s="3">
        <v>-999</v>
      </c>
      <c r="R329" s="3">
        <v>-999</v>
      </c>
      <c r="S329" s="3">
        <v>-999</v>
      </c>
      <c r="T329" s="3">
        <v>-999</v>
      </c>
      <c r="V329">
        <v>12065</v>
      </c>
      <c r="W329" s="2">
        <v>-999</v>
      </c>
      <c r="X329" s="2">
        <v>9.8452749519961462E-3</v>
      </c>
      <c r="Y329" s="2">
        <v>-999</v>
      </c>
      <c r="Z329" s="2">
        <v>-999</v>
      </c>
      <c r="AA329" s="2">
        <v>-999</v>
      </c>
      <c r="AB329" s="2">
        <v>-999</v>
      </c>
      <c r="AC329" s="2">
        <v>-999</v>
      </c>
      <c r="AD329" s="2">
        <v>-999</v>
      </c>
      <c r="AE329" s="2">
        <v>-999</v>
      </c>
      <c r="AF329" s="2">
        <v>-999</v>
      </c>
      <c r="AG329" s="2">
        <v>-999</v>
      </c>
      <c r="AH329" s="2">
        <v>-999</v>
      </c>
      <c r="AI329" s="2">
        <v>-999</v>
      </c>
      <c r="AJ329" s="2">
        <v>-999</v>
      </c>
      <c r="AK329" s="2">
        <v>-999</v>
      </c>
      <c r="AL329" s="2">
        <v>-999</v>
      </c>
      <c r="AM329" s="2">
        <v>-999</v>
      </c>
      <c r="AN329" s="2">
        <v>-999</v>
      </c>
      <c r="AO329" s="2">
        <v>-999</v>
      </c>
      <c r="AP329" s="2">
        <v>-999</v>
      </c>
      <c r="AQ329" s="2">
        <v>-999</v>
      </c>
      <c r="AR329" s="2">
        <v>-999</v>
      </c>
      <c r="AS329" s="2">
        <v>-999</v>
      </c>
      <c r="AT329" s="2">
        <v>-999</v>
      </c>
      <c r="AU329" s="2">
        <v>-999</v>
      </c>
      <c r="AV329" s="2">
        <v>-999</v>
      </c>
      <c r="AW329" s="2">
        <v>-999</v>
      </c>
      <c r="AX329" s="2">
        <v>-999</v>
      </c>
      <c r="AY329" s="2">
        <v>-999</v>
      </c>
      <c r="AZ329" s="2">
        <v>-999</v>
      </c>
      <c r="BA329" s="2">
        <v>-999</v>
      </c>
      <c r="BB329" s="2">
        <v>-999</v>
      </c>
      <c r="BC329" s="2">
        <v>-999</v>
      </c>
      <c r="BD329" s="2">
        <v>-999</v>
      </c>
      <c r="BE329" s="2">
        <v>-999</v>
      </c>
      <c r="BF329" s="2">
        <v>-999</v>
      </c>
      <c r="BG329" s="2">
        <v>-999</v>
      </c>
      <c r="BH329" s="2">
        <v>-999</v>
      </c>
      <c r="BI329">
        <v>0</v>
      </c>
      <c r="BJ329">
        <v>0.36699542714552269</v>
      </c>
      <c r="BK329">
        <v>0.36699542714552269</v>
      </c>
      <c r="BL329">
        <v>-999</v>
      </c>
      <c r="BM329">
        <v>57.918067542825447</v>
      </c>
      <c r="BN329">
        <f t="shared" si="29"/>
        <v>-999</v>
      </c>
      <c r="BO329" t="s">
        <v>3748</v>
      </c>
      <c r="BP329" t="s">
        <v>3748</v>
      </c>
      <c r="BQ329">
        <v>0.73105499381036365</v>
      </c>
      <c r="BR329">
        <v>4.1666666666666664E-2</v>
      </c>
      <c r="BS329">
        <v>0</v>
      </c>
      <c r="BT329">
        <v>0.27777777777777779</v>
      </c>
      <c r="BU329" t="s">
        <v>3748</v>
      </c>
      <c r="BY329">
        <f t="shared" si="30"/>
        <v>-999</v>
      </c>
      <c r="CA329">
        <f t="shared" si="31"/>
        <v>-999</v>
      </c>
    </row>
    <row r="330" spans="1:82" x14ac:dyDescent="0.3">
      <c r="A330">
        <v>1</v>
      </c>
      <c r="B330" t="s">
        <v>273</v>
      </c>
      <c r="C330" t="s">
        <v>117</v>
      </c>
      <c r="D330">
        <v>12067</v>
      </c>
      <c r="E330" s="2">
        <v>0</v>
      </c>
      <c r="F330" s="2" t="s">
        <v>1954</v>
      </c>
      <c r="G330" s="3">
        <v>-999</v>
      </c>
      <c r="H330" s="1">
        <v>0.37313584737948513</v>
      </c>
      <c r="I330" s="1">
        <f t="shared" si="32"/>
        <v>-999</v>
      </c>
      <c r="J330" s="1">
        <v>-999</v>
      </c>
      <c r="K330" s="1">
        <v>-999</v>
      </c>
      <c r="L330" s="2">
        <v>-999</v>
      </c>
      <c r="M330" s="2">
        <v>-999</v>
      </c>
      <c r="N330" s="7">
        <v>-999</v>
      </c>
      <c r="O330" s="2">
        <v>-999</v>
      </c>
      <c r="P330" s="3">
        <v>-999</v>
      </c>
      <c r="Q330" s="3">
        <v>-999</v>
      </c>
      <c r="R330" s="3">
        <v>-999</v>
      </c>
      <c r="S330" s="3">
        <v>-999</v>
      </c>
      <c r="T330" s="3">
        <v>-999</v>
      </c>
      <c r="V330">
        <v>12067</v>
      </c>
      <c r="W330" s="2">
        <v>-999</v>
      </c>
      <c r="X330" s="2">
        <v>1.0010002142180424E-2</v>
      </c>
      <c r="Y330" s="2">
        <v>-999</v>
      </c>
      <c r="Z330" s="2">
        <v>-999</v>
      </c>
      <c r="AA330" s="2">
        <v>-999</v>
      </c>
      <c r="AB330" s="2">
        <v>-999</v>
      </c>
      <c r="AC330" s="2">
        <v>-999</v>
      </c>
      <c r="AD330" s="2">
        <v>-999</v>
      </c>
      <c r="AE330" s="2">
        <v>-999</v>
      </c>
      <c r="AF330" s="2">
        <v>-999</v>
      </c>
      <c r="AG330" s="2">
        <v>-999</v>
      </c>
      <c r="AH330" s="2">
        <v>-999</v>
      </c>
      <c r="AI330" s="2">
        <v>-999</v>
      </c>
      <c r="AJ330" s="2">
        <v>-999</v>
      </c>
      <c r="AK330" s="2">
        <v>-999</v>
      </c>
      <c r="AL330" s="2">
        <v>-999</v>
      </c>
      <c r="AM330" s="2">
        <v>-999</v>
      </c>
      <c r="AN330" s="2">
        <v>-999</v>
      </c>
      <c r="AO330" s="2">
        <v>-999</v>
      </c>
      <c r="AP330" s="2">
        <v>-999</v>
      </c>
      <c r="AQ330" s="2">
        <v>-999</v>
      </c>
      <c r="AR330" s="2">
        <v>-999</v>
      </c>
      <c r="AS330" s="2">
        <v>-999</v>
      </c>
      <c r="AT330" s="2">
        <v>-999</v>
      </c>
      <c r="AU330" s="2">
        <v>-999</v>
      </c>
      <c r="AV330" s="2">
        <v>-999</v>
      </c>
      <c r="AW330" s="2">
        <v>-999</v>
      </c>
      <c r="AX330" s="2">
        <v>-999</v>
      </c>
      <c r="AY330" s="2">
        <v>-999</v>
      </c>
      <c r="AZ330" s="2">
        <v>-999</v>
      </c>
      <c r="BA330" s="2">
        <v>-999</v>
      </c>
      <c r="BB330" s="2">
        <v>-999</v>
      </c>
      <c r="BC330" s="2">
        <v>-999</v>
      </c>
      <c r="BD330" s="2">
        <v>-999</v>
      </c>
      <c r="BE330" s="2">
        <v>-999</v>
      </c>
      <c r="BF330" s="2">
        <v>-999</v>
      </c>
      <c r="BG330" s="2">
        <v>-999</v>
      </c>
      <c r="BH330" s="2">
        <v>-999</v>
      </c>
      <c r="BI330">
        <v>0</v>
      </c>
      <c r="BJ330">
        <v>0.37313584737948513</v>
      </c>
      <c r="BK330">
        <v>0.37313584737948513</v>
      </c>
      <c r="BL330">
        <v>-999</v>
      </c>
      <c r="BM330">
        <v>37.04043864836548</v>
      </c>
      <c r="BN330">
        <f t="shared" si="29"/>
        <v>-999</v>
      </c>
      <c r="BO330" t="s">
        <v>3748</v>
      </c>
      <c r="BP330" t="s">
        <v>3748</v>
      </c>
      <c r="BQ330">
        <v>0.76022410907763027</v>
      </c>
      <c r="BR330">
        <v>5.9523809523809521E-2</v>
      </c>
      <c r="BS330">
        <v>0</v>
      </c>
      <c r="BT330">
        <v>0.27777777777777779</v>
      </c>
      <c r="BU330" t="s">
        <v>3748</v>
      </c>
      <c r="BY330">
        <f t="shared" si="30"/>
        <v>-999</v>
      </c>
      <c r="CA330">
        <f t="shared" si="31"/>
        <v>-999</v>
      </c>
    </row>
    <row r="331" spans="1:82" x14ac:dyDescent="0.3">
      <c r="A331">
        <v>0</v>
      </c>
      <c r="B331" t="s">
        <v>273</v>
      </c>
      <c r="C331" t="s">
        <v>163</v>
      </c>
      <c r="D331">
        <v>12069</v>
      </c>
      <c r="E331" s="2">
        <f>BO331</f>
        <v>0.54149091365270641</v>
      </c>
      <c r="F331" s="2" t="s">
        <v>1938</v>
      </c>
      <c r="G331" s="3">
        <v>193807</v>
      </c>
      <c r="H331" s="1">
        <v>27.856929332842327</v>
      </c>
      <c r="I331" s="1">
        <f t="shared" si="32"/>
        <v>1.7227823454118791</v>
      </c>
      <c r="J331" s="1">
        <v>1.8172971196200001</v>
      </c>
      <c r="K331" s="1">
        <v>61.327481213399999</v>
      </c>
      <c r="L331" s="2">
        <v>0.16938643546999987</v>
      </c>
      <c r="M331" s="2">
        <v>3.3299538624341602E-3</v>
      </c>
      <c r="N331" s="7">
        <v>0</v>
      </c>
      <c r="O331" s="2">
        <v>7.1993491417819175E-2</v>
      </c>
      <c r="P331" s="3">
        <v>2082010.7298053997</v>
      </c>
      <c r="Q331" s="3">
        <v>95166.030107489991</v>
      </c>
      <c r="R331" s="3">
        <v>7337975.8379281899</v>
      </c>
      <c r="S331" s="3">
        <v>10191.381922101595</v>
      </c>
      <c r="T331" s="3">
        <v>3294643.6517591439</v>
      </c>
      <c r="V331">
        <v>12069</v>
      </c>
      <c r="W331" s="2">
        <v>0.52283477749485807</v>
      </c>
      <c r="X331" s="2">
        <v>0.74730938947478709</v>
      </c>
      <c r="Y331" s="2">
        <v>8.0441052808039402E-3</v>
      </c>
      <c r="Z331" s="2">
        <v>0.51824836920245709</v>
      </c>
      <c r="AA331" s="2">
        <v>0.17676637822243196</v>
      </c>
      <c r="AB331" s="2">
        <v>0.41810947652423081</v>
      </c>
      <c r="AC331" s="2">
        <v>3.3299538624341602E-3</v>
      </c>
      <c r="AD331" s="2">
        <v>0</v>
      </c>
      <c r="AE331" s="2">
        <v>7.1993491417819175E-2</v>
      </c>
      <c r="AF331">
        <v>4269880.9357646341</v>
      </c>
      <c r="AG331">
        <v>5797.5004535029229</v>
      </c>
      <c r="AH331">
        <v>1089622.2709968272</v>
      </c>
      <c r="AI331">
        <v>757416.90412399312</v>
      </c>
      <c r="AJ331">
        <v>48.530518890237467</v>
      </c>
      <c r="AK331">
        <v>11607856.773692824</v>
      </c>
      <c r="AL331">
        <v>15988.882375604519</v>
      </c>
      <c r="AM331">
        <v>3005060.9680040381</v>
      </c>
      <c r="AN331">
        <v>2136621.8588759252</v>
      </c>
      <c r="AO331">
        <v>134.16112554846984</v>
      </c>
      <c r="AP331">
        <v>7337975.8379281899</v>
      </c>
      <c r="AQ331">
        <v>10191.381922101595</v>
      </c>
      <c r="AR331">
        <v>1915438.6970072109</v>
      </c>
      <c r="AS331">
        <v>1379204.9547519321</v>
      </c>
      <c r="AT331">
        <v>85.630606658232381</v>
      </c>
      <c r="AU331" s="3">
        <v>391293096.55962682</v>
      </c>
      <c r="AV331" s="3">
        <v>17885503.698401667</v>
      </c>
      <c r="AW331">
        <v>1201170.6785817002</v>
      </c>
      <c r="AX331">
        <v>225748017.33264473</v>
      </c>
      <c r="AY331">
        <v>54903.965347394995</v>
      </c>
      <c r="AZ331">
        <v>10318651.247389415</v>
      </c>
      <c r="BA331">
        <v>3283181.4083870999</v>
      </c>
      <c r="BB331">
        <v>617041113.89227152</v>
      </c>
      <c r="BC331">
        <v>150069.99545488498</v>
      </c>
      <c r="BD331">
        <v>28204154.945791084</v>
      </c>
      <c r="BE331">
        <v>2082010.7298053997</v>
      </c>
      <c r="BF331">
        <v>391293096.55962682</v>
      </c>
      <c r="BG331">
        <v>95166.030107489991</v>
      </c>
      <c r="BH331">
        <v>17885503.698401667</v>
      </c>
      <c r="BI331">
        <v>15.844269742226627</v>
      </c>
      <c r="BJ331">
        <v>43.701199075068956</v>
      </c>
      <c r="BK331">
        <v>27.856929332842327</v>
      </c>
      <c r="BL331">
        <v>32.899393155138412</v>
      </c>
      <c r="BM331">
        <v>34.622175500550291</v>
      </c>
      <c r="BN331">
        <f t="shared" si="29"/>
        <v>1.7227823454118791</v>
      </c>
      <c r="BO331">
        <v>0.54149091365270641</v>
      </c>
      <c r="BP331">
        <v>0.103894899477212</v>
      </c>
      <c r="BQ331">
        <v>0.7842280554183283</v>
      </c>
      <c r="BR331">
        <v>0.25595238095238093</v>
      </c>
      <c r="BS331">
        <v>0</v>
      </c>
      <c r="BT331">
        <v>0.27777777777777779</v>
      </c>
      <c r="BU331">
        <v>-4.9336702298486801E-2</v>
      </c>
      <c r="BV331">
        <v>0.51824836920245709</v>
      </c>
      <c r="BW331">
        <v>0.18336761226393358</v>
      </c>
      <c r="BX331">
        <v>0.41810947652423081</v>
      </c>
      <c r="BY331">
        <f t="shared" si="30"/>
        <v>0.1748755346219697</v>
      </c>
      <c r="BZ331">
        <v>0</v>
      </c>
      <c r="CA331">
        <f t="shared" si="31"/>
        <v>5.8278872559826604E-2</v>
      </c>
      <c r="CC331">
        <v>0.1748755346219697</v>
      </c>
      <c r="CD331">
        <v>5.8278872559826604E-2</v>
      </c>
    </row>
    <row r="332" spans="1:82" x14ac:dyDescent="0.3">
      <c r="A332">
        <v>0</v>
      </c>
      <c r="B332" t="s">
        <v>273</v>
      </c>
      <c r="C332" t="s">
        <v>45</v>
      </c>
      <c r="D332">
        <v>12071</v>
      </c>
      <c r="E332" s="2">
        <f>BO332</f>
        <v>0.62345888939476357</v>
      </c>
      <c r="F332" s="2" t="s">
        <v>1940</v>
      </c>
      <c r="G332" s="3">
        <v>670814</v>
      </c>
      <c r="H332" s="1">
        <v>31.97286364871033</v>
      </c>
      <c r="I332" s="1">
        <f t="shared" si="32"/>
        <v>0.73951385021556604</v>
      </c>
      <c r="J332" s="1">
        <v>1.79597433112</v>
      </c>
      <c r="K332" s="1">
        <v>44.933503932400001</v>
      </c>
      <c r="L332" s="2">
        <v>0.19826083836000019</v>
      </c>
      <c r="M332" s="2">
        <v>7.6465371262513654E-2</v>
      </c>
      <c r="N332" s="7">
        <v>0.125296148621</v>
      </c>
      <c r="O332" s="2">
        <v>0.10075065010561321</v>
      </c>
      <c r="P332" s="3">
        <v>1474002.7534738998</v>
      </c>
      <c r="Q332" s="3">
        <v>67374.768250465</v>
      </c>
      <c r="R332" s="3">
        <v>7726705.0744051561</v>
      </c>
      <c r="S332" s="3">
        <v>10203.496279776704</v>
      </c>
      <c r="T332" s="3">
        <v>2797490.9896506686</v>
      </c>
      <c r="V332">
        <v>12071</v>
      </c>
      <c r="W332" s="2">
        <v>0.66967630214778506</v>
      </c>
      <c r="X332" s="2">
        <v>0.85772631030472557</v>
      </c>
      <c r="Y332" s="2">
        <v>9.5886857474553722E-2</v>
      </c>
      <c r="Z332" s="2">
        <v>0.51216763521148234</v>
      </c>
      <c r="AA332" s="2">
        <v>0.12951343498578696</v>
      </c>
      <c r="AB332" s="2">
        <v>0.48938237062457313</v>
      </c>
      <c r="AC332" s="2">
        <v>7.6465371262513654E-2</v>
      </c>
      <c r="AD332" s="2">
        <v>0.25924897455133461</v>
      </c>
      <c r="AE332" s="2">
        <v>0.10075065010561321</v>
      </c>
      <c r="AF332">
        <v>11623531.35174752</v>
      </c>
      <c r="AG332">
        <v>15357.917614712085</v>
      </c>
      <c r="AH332">
        <v>2886473.093592199</v>
      </c>
      <c r="AI332">
        <v>1325465.3955303621</v>
      </c>
      <c r="AJ332">
        <v>127.96678125685823</v>
      </c>
      <c r="AK332">
        <v>19350236.426152676</v>
      </c>
      <c r="AL332">
        <v>25561.413894488789</v>
      </c>
      <c r="AM332">
        <v>4804188.6466389205</v>
      </c>
      <c r="AN332">
        <v>2205240.8321343083</v>
      </c>
      <c r="AO332">
        <v>212.97728148251861</v>
      </c>
      <c r="AP332">
        <v>7726705.0744051561</v>
      </c>
      <c r="AQ332">
        <v>10203.496279776704</v>
      </c>
      <c r="AR332">
        <v>1917715.5530467215</v>
      </c>
      <c r="AS332">
        <v>879775.43660394615</v>
      </c>
      <c r="AT332">
        <v>85.01050022566038</v>
      </c>
      <c r="AU332" s="3">
        <v>277024077.4878847</v>
      </c>
      <c r="AV332" s="3">
        <v>12662413.944992391</v>
      </c>
      <c r="AW332">
        <v>2177374.9157334999</v>
      </c>
      <c r="AX332">
        <v>409215841.66295397</v>
      </c>
      <c r="AY332">
        <v>99525.004275724976</v>
      </c>
      <c r="AZ332">
        <v>18704729.303579751</v>
      </c>
      <c r="BA332">
        <v>3651377.6692073997</v>
      </c>
      <c r="BB332">
        <v>686239919.15083873</v>
      </c>
      <c r="BC332">
        <v>166899.77252618998</v>
      </c>
      <c r="BD332">
        <v>31367143.248572145</v>
      </c>
      <c r="BE332">
        <v>1474002.7534738998</v>
      </c>
      <c r="BF332">
        <v>277024077.4878847</v>
      </c>
      <c r="BG332">
        <v>67374.768250465</v>
      </c>
      <c r="BH332">
        <v>12662413.944992391</v>
      </c>
      <c r="BI332">
        <v>34.25570088425431</v>
      </c>
      <c r="BJ332">
        <v>66.22856453296464</v>
      </c>
      <c r="BK332">
        <v>31.97286364871033</v>
      </c>
      <c r="BL332">
        <v>26.645399009028417</v>
      </c>
      <c r="BM332">
        <v>27.384912859243983</v>
      </c>
      <c r="BN332">
        <f t="shared" si="29"/>
        <v>0.73951385021556604</v>
      </c>
      <c r="BO332">
        <v>0.62345888939476357</v>
      </c>
      <c r="BP332">
        <v>0.25862559666683432</v>
      </c>
      <c r="BQ332">
        <v>0.90723042447517777</v>
      </c>
      <c r="BR332">
        <v>0.27976190476190477</v>
      </c>
      <c r="BS332">
        <v>0</v>
      </c>
      <c r="BT332">
        <v>0.16666666666666666</v>
      </c>
      <c r="BU332">
        <v>-2.1178052335433205E-2</v>
      </c>
      <c r="BV332">
        <v>0.51216763521148234</v>
      </c>
      <c r="BW332">
        <v>0.13435003629231013</v>
      </c>
      <c r="BX332">
        <v>0.48938237062457313</v>
      </c>
      <c r="BY332">
        <f t="shared" si="30"/>
        <v>0.24680862403772749</v>
      </c>
      <c r="BZ332">
        <v>0.25924897455133461</v>
      </c>
      <c r="CA332">
        <f t="shared" si="31"/>
        <v>5.2301241207471531E-2</v>
      </c>
      <c r="CC332">
        <v>0.24680862403772749</v>
      </c>
      <c r="CD332">
        <v>5.2301241207471531E-2</v>
      </c>
    </row>
    <row r="333" spans="1:82" x14ac:dyDescent="0.3">
      <c r="A333">
        <v>0</v>
      </c>
      <c r="B333" t="s">
        <v>273</v>
      </c>
      <c r="C333" t="s">
        <v>299</v>
      </c>
      <c r="D333">
        <v>12073</v>
      </c>
      <c r="E333" s="2">
        <f>BO333</f>
        <v>0.62882210597960031</v>
      </c>
      <c r="F333" s="2" t="s">
        <v>1939</v>
      </c>
      <c r="G333" s="3">
        <v>151267</v>
      </c>
      <c r="H333" s="1">
        <v>30.551631654056344</v>
      </c>
      <c r="I333" s="1">
        <f t="shared" si="32"/>
        <v>0.62637247483878156</v>
      </c>
      <c r="J333" s="1">
        <v>2.2138176186499998</v>
      </c>
      <c r="K333" s="1">
        <v>204.32553022499999</v>
      </c>
      <c r="L333" s="2">
        <v>0.22511682908000008</v>
      </c>
      <c r="M333" s="2">
        <v>0.17228138882465877</v>
      </c>
      <c r="N333" s="7">
        <v>0</v>
      </c>
      <c r="O333" s="2">
        <v>0.10403306971047754</v>
      </c>
      <c r="P333" s="3">
        <v>2718543.9768338003</v>
      </c>
      <c r="Q333" s="3">
        <v>124261.14536502998</v>
      </c>
      <c r="R333" s="3">
        <v>4958853.0686280495</v>
      </c>
      <c r="S333" s="3">
        <v>6724.3850492991787</v>
      </c>
      <c r="T333" s="3">
        <v>1664282.2782137715</v>
      </c>
      <c r="V333">
        <v>12073</v>
      </c>
      <c r="W333" s="2">
        <v>0.70072423589882116</v>
      </c>
      <c r="X333" s="2">
        <v>0.81959935088516289</v>
      </c>
      <c r="Y333" s="2">
        <v>-0.10693223987254787</v>
      </c>
      <c r="Z333" s="2">
        <v>0.63132624719998098</v>
      </c>
      <c r="AA333" s="2">
        <v>0.58893473597215951</v>
      </c>
      <c r="AB333" s="2">
        <v>0.55567306379797954</v>
      </c>
      <c r="AC333" s="2">
        <v>0.17228138882465877</v>
      </c>
      <c r="AD333" s="2">
        <v>0</v>
      </c>
      <c r="AE333" s="2">
        <v>0.10403306971047754</v>
      </c>
      <c r="AF333">
        <v>3596369.1110289553</v>
      </c>
      <c r="AG333">
        <v>4783.6982762139132</v>
      </c>
      <c r="AH333">
        <v>899081.28878927475</v>
      </c>
      <c r="AI333">
        <v>276020.13647689181</v>
      </c>
      <c r="AJ333">
        <v>39.905067272609301</v>
      </c>
      <c r="AK333">
        <v>8555222.1796570048</v>
      </c>
      <c r="AL333">
        <v>11508.083325513093</v>
      </c>
      <c r="AM333">
        <v>2162908.6515016644</v>
      </c>
      <c r="AN333">
        <v>676475.05197827402</v>
      </c>
      <c r="AO333">
        <v>96.182477485205112</v>
      </c>
      <c r="AP333">
        <v>4958853.0686280495</v>
      </c>
      <c r="AQ333">
        <v>6724.3850492991796</v>
      </c>
      <c r="AR333">
        <v>1263827.3627123898</v>
      </c>
      <c r="AS333">
        <v>400454.9155013822</v>
      </c>
      <c r="AT333">
        <v>56.277410212595811</v>
      </c>
      <c r="AU333" s="3">
        <v>510923155.0061444</v>
      </c>
      <c r="AV333" s="3">
        <v>23353639.659903735</v>
      </c>
      <c r="AW333">
        <v>1507894.1572324003</v>
      </c>
      <c r="AX333">
        <v>283393627.91025728</v>
      </c>
      <c r="AY333">
        <v>68923.900684940003</v>
      </c>
      <c r="AZ333">
        <v>12953557.894727623</v>
      </c>
      <c r="BA333">
        <v>4226438.1340662008</v>
      </c>
      <c r="BB333">
        <v>794316782.91640174</v>
      </c>
      <c r="BC333">
        <v>193185.04604996997</v>
      </c>
      <c r="BD333">
        <v>36307197.554631352</v>
      </c>
      <c r="BE333">
        <v>2718543.9768338003</v>
      </c>
      <c r="BF333">
        <v>510923155.0061444</v>
      </c>
      <c r="BG333">
        <v>124261.14536502998</v>
      </c>
      <c r="BH333">
        <v>23353639.659903735</v>
      </c>
      <c r="BI333">
        <v>18.830057304306017</v>
      </c>
      <c r="BJ333">
        <v>49.381688958362361</v>
      </c>
      <c r="BK333">
        <v>30.551631654056344</v>
      </c>
      <c r="BL333">
        <v>57.291695067986666</v>
      </c>
      <c r="BM333">
        <v>57.918067542825447</v>
      </c>
      <c r="BN333">
        <f t="shared" si="29"/>
        <v>0.62637247483878156</v>
      </c>
      <c r="BO333">
        <v>0.62882210597960031</v>
      </c>
      <c r="BP333">
        <v>0.14338716189120601</v>
      </c>
      <c r="BQ333">
        <v>0.72213813333522936</v>
      </c>
      <c r="BR333">
        <v>0.10119047619047619</v>
      </c>
      <c r="BS333">
        <v>0</v>
      </c>
      <c r="BT333">
        <v>0.27777777777777779</v>
      </c>
      <c r="BU333">
        <v>-1.7937931858536153E-2</v>
      </c>
      <c r="BV333">
        <v>0.63132624719998098</v>
      </c>
      <c r="BW333">
        <v>0.6109281493487132</v>
      </c>
      <c r="BX333">
        <v>0.55567306379797954</v>
      </c>
      <c r="BY333">
        <f t="shared" si="30"/>
        <v>0.1085889590187475</v>
      </c>
      <c r="BZ333">
        <v>0</v>
      </c>
      <c r="CA333">
        <f t="shared" si="31"/>
        <v>6.3569959111156052E-2</v>
      </c>
      <c r="CC333">
        <v>0.1085889590187475</v>
      </c>
      <c r="CD333">
        <v>6.3569959111156052E-2</v>
      </c>
    </row>
    <row r="334" spans="1:82" x14ac:dyDescent="0.3">
      <c r="A334">
        <v>0</v>
      </c>
      <c r="B334" t="s">
        <v>273</v>
      </c>
      <c r="C334" s="17" t="s">
        <v>300</v>
      </c>
      <c r="D334" s="17">
        <v>12075</v>
      </c>
      <c r="E334" s="2">
        <f>BO334</f>
        <v>0.61113214608619715</v>
      </c>
      <c r="F334" s="2" t="s">
        <v>1939</v>
      </c>
      <c r="G334" s="19">
        <v>2451</v>
      </c>
      <c r="H334" s="20">
        <v>0.36491882146926141</v>
      </c>
      <c r="I334" s="1">
        <f t="shared" si="32"/>
        <v>-1.9850452699289747</v>
      </c>
      <c r="J334" s="1">
        <v>2.0131052148099999</v>
      </c>
      <c r="K334" s="1">
        <v>112.619497122</v>
      </c>
      <c r="L334" s="2">
        <v>0.18753000078999982</v>
      </c>
      <c r="M334" s="2">
        <v>0.10767079785870551</v>
      </c>
      <c r="N334" s="7">
        <v>0</v>
      </c>
      <c r="O334" s="2">
        <v>0.14544922377086744</v>
      </c>
      <c r="P334" s="3">
        <v>50781.236782667009</v>
      </c>
      <c r="Q334" s="3">
        <v>2321.1449582714504</v>
      </c>
      <c r="R334" s="3">
        <v>81848.914701820409</v>
      </c>
      <c r="S334" s="3">
        <v>109.30951801067891</v>
      </c>
      <c r="T334" s="3">
        <v>28067.849699339669</v>
      </c>
      <c r="V334">
        <v>12075</v>
      </c>
      <c r="W334" s="2">
        <v>0.50565676350668487</v>
      </c>
      <c r="X334" s="2">
        <v>9.7895664817062387E-3</v>
      </c>
      <c r="Y334" s="2">
        <v>1.1837809331742289E-2</v>
      </c>
      <c r="Z334" s="2">
        <v>0.57408801419681887</v>
      </c>
      <c r="AA334" s="2">
        <v>0.32460717821128782</v>
      </c>
      <c r="AB334" s="2">
        <v>0.46289462462171188</v>
      </c>
      <c r="AC334" s="2">
        <v>0.10767079785870551</v>
      </c>
      <c r="AD334" s="2">
        <v>0</v>
      </c>
      <c r="AE334" s="2">
        <v>0.14544922377086744</v>
      </c>
      <c r="AF334">
        <v>59997.873266805604</v>
      </c>
      <c r="AG334">
        <v>81.245395748054861</v>
      </c>
      <c r="AH334">
        <v>15269.820732750874</v>
      </c>
      <c r="AI334">
        <v>5720.3698842814329</v>
      </c>
      <c r="AJ334">
        <v>0.67979561625589069</v>
      </c>
      <c r="AK334">
        <v>141846.78796862601</v>
      </c>
      <c r="AL334">
        <v>190.55491375873376</v>
      </c>
      <c r="AM334">
        <v>35814.206405786768</v>
      </c>
      <c r="AN334">
        <v>13243.833910585212</v>
      </c>
      <c r="AO334">
        <v>1.592269389562041</v>
      </c>
      <c r="AP334">
        <v>81848.914701820409</v>
      </c>
      <c r="AQ334">
        <v>109.3095180106789</v>
      </c>
      <c r="AR334">
        <v>20544.385673035897</v>
      </c>
      <c r="AS334">
        <v>7523.4640263037791</v>
      </c>
      <c r="AT334">
        <v>0.91247377330615032</v>
      </c>
      <c r="AU334" s="3">
        <v>9543825.6409344375</v>
      </c>
      <c r="AV334" s="3">
        <v>436235.98345753638</v>
      </c>
      <c r="AW334">
        <v>30152.437313503</v>
      </c>
      <c r="AX334">
        <v>5666849.0686997538</v>
      </c>
      <c r="AY334">
        <v>1378.22909176805</v>
      </c>
      <c r="AZ334">
        <v>259024.37550688733</v>
      </c>
      <c r="BA334">
        <v>80933.674096170012</v>
      </c>
      <c r="BB334">
        <v>15210674.709634192</v>
      </c>
      <c r="BC334">
        <v>3699.3740500395006</v>
      </c>
      <c r="BD334">
        <v>695260.35896442377</v>
      </c>
      <c r="BE334">
        <v>50781.236782667009</v>
      </c>
      <c r="BF334">
        <v>9543825.6409344375</v>
      </c>
      <c r="BG334">
        <v>2321.1449582714504</v>
      </c>
      <c r="BH334">
        <v>436235.98345753638</v>
      </c>
      <c r="BI334">
        <v>0.2136894561913249</v>
      </c>
      <c r="BJ334">
        <v>0.57860827766058631</v>
      </c>
      <c r="BK334">
        <v>0.36491882146926141</v>
      </c>
      <c r="BL334">
        <v>50.14570734438712</v>
      </c>
      <c r="BM334">
        <v>48.160662074458145</v>
      </c>
      <c r="BN334">
        <f t="shared" si="29"/>
        <v>-1.9850452699289747</v>
      </c>
      <c r="BO334">
        <v>0.61113214608619715</v>
      </c>
      <c r="BP334">
        <v>1.5814266336896866E-3</v>
      </c>
      <c r="BQ334">
        <v>0.87820515973794389</v>
      </c>
      <c r="BR334">
        <v>6.5476190476190479E-2</v>
      </c>
      <c r="BS334">
        <v>0</v>
      </c>
      <c r="BT334">
        <v>0.27777777777777779</v>
      </c>
      <c r="BU334">
        <v>5.6847336398778203E-2</v>
      </c>
      <c r="BV334">
        <v>0.57408801419681887</v>
      </c>
      <c r="BW334">
        <v>0.33672943797851435</v>
      </c>
      <c r="BX334">
        <v>0.46289462462171188</v>
      </c>
      <c r="BY334">
        <f t="shared" si="30"/>
        <v>2.3042183115322017E-3</v>
      </c>
      <c r="BZ334">
        <v>0</v>
      </c>
      <c r="CA334">
        <f t="shared" si="31"/>
        <v>0.31147533493570212</v>
      </c>
      <c r="CC334">
        <v>2.3042183115322017E-3</v>
      </c>
      <c r="CD334">
        <v>0.31147533493570212</v>
      </c>
    </row>
    <row r="335" spans="1:82" x14ac:dyDescent="0.3">
      <c r="A335">
        <v>1</v>
      </c>
      <c r="B335" t="s">
        <v>273</v>
      </c>
      <c r="C335" t="s">
        <v>301</v>
      </c>
      <c r="D335">
        <v>12077</v>
      </c>
      <c r="E335" s="2">
        <v>0</v>
      </c>
      <c r="F335" s="2" t="s">
        <v>1954</v>
      </c>
      <c r="G335" s="3">
        <v>-999</v>
      </c>
      <c r="H335" s="1">
        <v>0.37457352044193615</v>
      </c>
      <c r="I335" s="1">
        <f t="shared" si="32"/>
        <v>-999</v>
      </c>
      <c r="J335" s="1">
        <v>-999</v>
      </c>
      <c r="K335" s="1">
        <v>-999</v>
      </c>
      <c r="L335" s="2">
        <v>-999</v>
      </c>
      <c r="M335" s="2">
        <v>-999</v>
      </c>
      <c r="N335" s="7">
        <v>-999</v>
      </c>
      <c r="O335" s="2">
        <v>-999</v>
      </c>
      <c r="P335" s="3">
        <v>-999</v>
      </c>
      <c r="Q335" s="3">
        <v>-999</v>
      </c>
      <c r="R335" s="3">
        <v>-999</v>
      </c>
      <c r="S335" s="3">
        <v>-999</v>
      </c>
      <c r="T335" s="3">
        <v>-999</v>
      </c>
      <c r="V335">
        <v>12077</v>
      </c>
      <c r="W335" s="2">
        <v>-999</v>
      </c>
      <c r="X335" s="2">
        <v>1.0048570161136409E-2</v>
      </c>
      <c r="Y335" s="2">
        <v>-999</v>
      </c>
      <c r="Z335" s="2">
        <v>-999</v>
      </c>
      <c r="AA335" s="2">
        <v>-999</v>
      </c>
      <c r="AB335" s="2">
        <v>-999</v>
      </c>
      <c r="AC335" s="2">
        <v>-999</v>
      </c>
      <c r="AD335" s="2">
        <v>-999</v>
      </c>
      <c r="AE335" s="2">
        <v>-999</v>
      </c>
      <c r="AF335" s="2">
        <v>-999</v>
      </c>
      <c r="AG335" s="2">
        <v>-999</v>
      </c>
      <c r="AH335" s="2">
        <v>-999</v>
      </c>
      <c r="AI335" s="2">
        <v>-999</v>
      </c>
      <c r="AJ335" s="2">
        <v>-999</v>
      </c>
      <c r="AK335" s="2">
        <v>-999</v>
      </c>
      <c r="AL335" s="2">
        <v>-999</v>
      </c>
      <c r="AM335" s="2">
        <v>-999</v>
      </c>
      <c r="AN335" s="2">
        <v>-999</v>
      </c>
      <c r="AO335" s="2">
        <v>-999</v>
      </c>
      <c r="AP335" s="2">
        <v>-999</v>
      </c>
      <c r="AQ335" s="2">
        <v>-999</v>
      </c>
      <c r="AR335" s="2">
        <v>-999</v>
      </c>
      <c r="AS335" s="2">
        <v>-999</v>
      </c>
      <c r="AT335" s="2">
        <v>-999</v>
      </c>
      <c r="AU335" s="2">
        <v>-999</v>
      </c>
      <c r="AV335" s="2">
        <v>-999</v>
      </c>
      <c r="AW335" s="2">
        <v>-999</v>
      </c>
      <c r="AX335" s="2">
        <v>-999</v>
      </c>
      <c r="AY335" s="2">
        <v>-999</v>
      </c>
      <c r="AZ335" s="2">
        <v>-999</v>
      </c>
      <c r="BA335" s="2">
        <v>-999</v>
      </c>
      <c r="BB335" s="2">
        <v>-999</v>
      </c>
      <c r="BC335" s="2">
        <v>-999</v>
      </c>
      <c r="BD335" s="2">
        <v>-999</v>
      </c>
      <c r="BE335" s="2">
        <v>-999</v>
      </c>
      <c r="BF335" s="2">
        <v>-999</v>
      </c>
      <c r="BG335" s="2">
        <v>-999</v>
      </c>
      <c r="BH335" s="2">
        <v>-999</v>
      </c>
      <c r="BI335">
        <v>0</v>
      </c>
      <c r="BJ335">
        <v>0.37457352044193615</v>
      </c>
      <c r="BK335">
        <v>0.37457352044193615</v>
      </c>
      <c r="BL335">
        <v>-999</v>
      </c>
      <c r="BM335">
        <v>18.169797550815321</v>
      </c>
      <c r="BN335">
        <f t="shared" si="29"/>
        <v>-999</v>
      </c>
      <c r="BO335" t="s">
        <v>3748</v>
      </c>
      <c r="BP335" t="s">
        <v>3748</v>
      </c>
      <c r="BQ335">
        <v>0.78302471454496925</v>
      </c>
      <c r="BR335">
        <v>2.976190476190476E-2</v>
      </c>
      <c r="BS335">
        <v>0</v>
      </c>
      <c r="BT335">
        <v>0.27777777777777779</v>
      </c>
      <c r="BU335" t="s">
        <v>3748</v>
      </c>
      <c r="BY335">
        <f t="shared" si="30"/>
        <v>-999</v>
      </c>
      <c r="CA335">
        <f t="shared" si="31"/>
        <v>-999</v>
      </c>
    </row>
    <row r="336" spans="1:82" x14ac:dyDescent="0.3">
      <c r="A336">
        <v>0</v>
      </c>
      <c r="B336" t="s">
        <v>273</v>
      </c>
      <c r="C336" t="s">
        <v>49</v>
      </c>
      <c r="D336">
        <v>12079</v>
      </c>
      <c r="E336" s="2">
        <f t="shared" ref="E336:E365" si="33">BO336</f>
        <v>0.61774102401729925</v>
      </c>
      <c r="F336" s="2" t="s">
        <v>1939</v>
      </c>
      <c r="G336" s="3">
        <v>1233</v>
      </c>
      <c r="H336" s="1">
        <v>0.36595736296571951</v>
      </c>
      <c r="I336" s="1">
        <f t="shared" si="32"/>
        <v>-4.5078070644081691</v>
      </c>
      <c r="J336" s="1">
        <v>2.2672849296100002</v>
      </c>
      <c r="K336" s="1">
        <v>176.06197654600001</v>
      </c>
      <c r="L336" s="2">
        <v>0.20386032301000001</v>
      </c>
      <c r="M336" s="2">
        <v>2.9788711050830883E-5</v>
      </c>
      <c r="N336" s="7">
        <v>0</v>
      </c>
      <c r="O336" s="2">
        <v>0.59523440540982642</v>
      </c>
      <c r="P336" s="3">
        <v>18632.017998754</v>
      </c>
      <c r="Q336" s="3">
        <v>851.64555611989988</v>
      </c>
      <c r="R336" s="3">
        <v>59979.894341545085</v>
      </c>
      <c r="S336" s="3">
        <v>81.425262961551852</v>
      </c>
      <c r="T336" s="3">
        <v>27019.408940933212</v>
      </c>
      <c r="V336">
        <v>12079</v>
      </c>
      <c r="W336" s="2">
        <v>0.4915178838945653</v>
      </c>
      <c r="X336" s="2">
        <v>9.8174271192657172E-3</v>
      </c>
      <c r="Y336" s="2">
        <v>0.13033989166778356</v>
      </c>
      <c r="Z336" s="2">
        <v>0.64657380711272372</v>
      </c>
      <c r="AA336" s="2">
        <v>0.50746969092738625</v>
      </c>
      <c r="AB336" s="2">
        <v>0.50320400627869577</v>
      </c>
      <c r="AC336" s="2">
        <v>2.9788711050830883E-5</v>
      </c>
      <c r="AD336" s="2">
        <v>0</v>
      </c>
      <c r="AE336" s="2">
        <v>0.59523440540982642</v>
      </c>
      <c r="AF336">
        <v>63108.464235751286</v>
      </c>
      <c r="AG336">
        <v>83.397803650779707</v>
      </c>
      <c r="AH336">
        <v>15674.359137859836</v>
      </c>
      <c r="AI336">
        <v>11476.813458251851</v>
      </c>
      <c r="AJ336">
        <v>0.69491562963991649</v>
      </c>
      <c r="AK336">
        <v>123088.35857729637</v>
      </c>
      <c r="AL336">
        <v>164.82306661233156</v>
      </c>
      <c r="AM336">
        <v>30977.985356823312</v>
      </c>
      <c r="AN336">
        <v>23192.596180221597</v>
      </c>
      <c r="AO336">
        <v>1.376502714835897</v>
      </c>
      <c r="AP336">
        <v>59979.894341545085</v>
      </c>
      <c r="AQ336">
        <v>81.425262961551852</v>
      </c>
      <c r="AR336">
        <v>15303.626218963476</v>
      </c>
      <c r="AS336">
        <v>11715.782721969746</v>
      </c>
      <c r="AT336">
        <v>0.68158708519598055</v>
      </c>
      <c r="AU336" s="3">
        <v>3501701.4626858267</v>
      </c>
      <c r="AV336" s="3">
        <v>160058.26581717399</v>
      </c>
      <c r="AW336">
        <v>17985.069486935001</v>
      </c>
      <c r="AX336">
        <v>3380113.9593745642</v>
      </c>
      <c r="AY336">
        <v>822.07437251725003</v>
      </c>
      <c r="AZ336">
        <v>154500.65757089196</v>
      </c>
      <c r="BA336">
        <v>36617.087485689</v>
      </c>
      <c r="BB336">
        <v>6881815.4220603909</v>
      </c>
      <c r="BC336">
        <v>1673.7199286371499</v>
      </c>
      <c r="BD336">
        <v>314558.92338806594</v>
      </c>
      <c r="BE336">
        <v>18632.017998754</v>
      </c>
      <c r="BF336">
        <v>3501701.4626858267</v>
      </c>
      <c r="BG336">
        <v>851.64555611989988</v>
      </c>
      <c r="BH336">
        <v>160058.26581717399</v>
      </c>
      <c r="BI336">
        <v>0.28505590416761345</v>
      </c>
      <c r="BJ336">
        <v>0.65101326713333296</v>
      </c>
      <c r="BK336">
        <v>0.36595736296571951</v>
      </c>
      <c r="BL336">
        <v>44.262015964098197</v>
      </c>
      <c r="BM336">
        <v>39.754208899690028</v>
      </c>
      <c r="BN336">
        <f t="shared" si="29"/>
        <v>-4.5078070644081691</v>
      </c>
      <c r="BO336">
        <v>0.61774102401729925</v>
      </c>
      <c r="BP336">
        <v>2.132393306556677E-3</v>
      </c>
      <c r="BQ336">
        <v>0.71664045549641409</v>
      </c>
      <c r="BR336">
        <v>9.5238095238095233E-2</v>
      </c>
      <c r="BS336">
        <v>0</v>
      </c>
      <c r="BT336">
        <v>0.27777777777777779</v>
      </c>
      <c r="BU336">
        <v>0.12909369297173207</v>
      </c>
      <c r="BV336">
        <v>0.64657380711272372</v>
      </c>
      <c r="BW336">
        <v>0.52642084121098165</v>
      </c>
      <c r="BX336">
        <v>0.50320400627869577</v>
      </c>
      <c r="BY336">
        <f t="shared" si="30"/>
        <v>4.2616834855640891E-2</v>
      </c>
      <c r="BZ336">
        <v>0</v>
      </c>
      <c r="CA336">
        <f t="shared" si="31"/>
        <v>6.0905971052954581E-2</v>
      </c>
      <c r="CC336">
        <v>4.2616834855640891E-2</v>
      </c>
      <c r="CD336">
        <v>6.0905971052954581E-2</v>
      </c>
    </row>
    <row r="337" spans="1:82" x14ac:dyDescent="0.3">
      <c r="A337">
        <v>0</v>
      </c>
      <c r="B337" t="s">
        <v>273</v>
      </c>
      <c r="C337" t="s">
        <v>302</v>
      </c>
      <c r="D337">
        <v>12081</v>
      </c>
      <c r="E337" s="2">
        <f t="shared" si="33"/>
        <v>0.66099658116253124</v>
      </c>
      <c r="F337" s="2" t="s">
        <v>1940</v>
      </c>
      <c r="G337" s="3">
        <v>208353</v>
      </c>
      <c r="H337" s="1">
        <v>33.000838625251419</v>
      </c>
      <c r="I337" s="1">
        <f t="shared" si="32"/>
        <v>2.4459380307704386</v>
      </c>
      <c r="J337" s="1">
        <v>1.7841498263</v>
      </c>
      <c r="K337" s="1">
        <v>126.801043799</v>
      </c>
      <c r="L337" s="2">
        <v>0.20056526128999996</v>
      </c>
      <c r="M337" s="2">
        <v>5.6985961033827626E-4</v>
      </c>
      <c r="N337" s="7">
        <v>0.17265974683499999</v>
      </c>
      <c r="O337" s="2">
        <v>0.12518556120397839</v>
      </c>
      <c r="P337" s="3">
        <v>1765364.1525161001</v>
      </c>
      <c r="Q337" s="3">
        <v>80692.522706035001</v>
      </c>
      <c r="R337" s="3">
        <v>8051588.846594057</v>
      </c>
      <c r="S337" s="3">
        <v>10906.831509950538</v>
      </c>
      <c r="T337" s="3">
        <v>3710483.2245221622</v>
      </c>
      <c r="V337">
        <v>12081</v>
      </c>
      <c r="W337" s="2">
        <v>0.73674339687503876</v>
      </c>
      <c r="X337" s="2">
        <v>0.8853034830410107</v>
      </c>
      <c r="Y337" s="2">
        <v>1.8116548422909225E-5</v>
      </c>
      <c r="Z337" s="2">
        <v>0.5087955777347869</v>
      </c>
      <c r="AA337" s="2">
        <v>0.36548315410474941</v>
      </c>
      <c r="AB337" s="2">
        <v>0.49507055375611608</v>
      </c>
      <c r="AC337" s="2">
        <v>5.6985961033827626E-4</v>
      </c>
      <c r="AD337" s="2">
        <v>0.35724850927911578</v>
      </c>
      <c r="AE337" s="2">
        <v>0.12518556120397839</v>
      </c>
      <c r="AF337">
        <v>5866974.5524312938</v>
      </c>
      <c r="AG337">
        <v>7807.2752655197964</v>
      </c>
      <c r="AH337">
        <v>1467353.2280576215</v>
      </c>
      <c r="AI337">
        <v>1154187.957501628</v>
      </c>
      <c r="AJ337">
        <v>65.132171242433799</v>
      </c>
      <c r="AK337">
        <v>13918563.399025351</v>
      </c>
      <c r="AL337">
        <v>18714.106775470333</v>
      </c>
      <c r="AM337">
        <v>3517258.46128126</v>
      </c>
      <c r="AN337">
        <v>2814765.9488001522</v>
      </c>
      <c r="AO337">
        <v>156.39712521019104</v>
      </c>
      <c r="AP337">
        <v>8051588.846594057</v>
      </c>
      <c r="AQ337">
        <v>10906.831509950536</v>
      </c>
      <c r="AR337">
        <v>2049905.2332236385</v>
      </c>
      <c r="AS337">
        <v>1660577.9912985242</v>
      </c>
      <c r="AT337">
        <v>91.264953967757236</v>
      </c>
      <c r="AU337" s="3">
        <v>331782538.82387584</v>
      </c>
      <c r="AV337" s="3">
        <v>15165352.717372218</v>
      </c>
      <c r="AW337">
        <v>995465.66983410006</v>
      </c>
      <c r="AX337">
        <v>187087817.98862076</v>
      </c>
      <c r="AY337">
        <v>45501.454219334999</v>
      </c>
      <c r="AZ337">
        <v>8551543.3059818204</v>
      </c>
      <c r="BA337">
        <v>2760829.8223502003</v>
      </c>
      <c r="BB337">
        <v>518870356.8124966</v>
      </c>
      <c r="BC337">
        <v>126193.97692536999</v>
      </c>
      <c r="BD337">
        <v>23716896.023354035</v>
      </c>
      <c r="BE337">
        <v>1765364.1525161001</v>
      </c>
      <c r="BF337">
        <v>331782538.82387584</v>
      </c>
      <c r="BG337">
        <v>80692.522706035001</v>
      </c>
      <c r="BH337">
        <v>15165352.717372218</v>
      </c>
      <c r="BI337">
        <v>18.608093941825111</v>
      </c>
      <c r="BJ337">
        <v>51.608932567076529</v>
      </c>
      <c r="BK337">
        <v>33.000838625251419</v>
      </c>
      <c r="BL337">
        <v>30.088935816893144</v>
      </c>
      <c r="BM337">
        <v>32.534873847663583</v>
      </c>
      <c r="BN337">
        <f t="shared" si="29"/>
        <v>2.4459380307704386</v>
      </c>
      <c r="BO337">
        <v>0.66099658116253124</v>
      </c>
      <c r="BP337">
        <v>0.14894705797721181</v>
      </c>
      <c r="BQ337">
        <v>0.84853045802505955</v>
      </c>
      <c r="BR337">
        <v>0.20238095238095238</v>
      </c>
      <c r="BS337">
        <v>0</v>
      </c>
      <c r="BT337">
        <v>0.16666666666666666</v>
      </c>
      <c r="BU337">
        <v>-7.0046292722960063E-2</v>
      </c>
      <c r="BV337">
        <v>0.5087955777347869</v>
      </c>
      <c r="BW337">
        <v>0.37913190259828777</v>
      </c>
      <c r="BX337">
        <v>0.49507055375611608</v>
      </c>
      <c r="BY337">
        <f t="shared" si="30"/>
        <v>0.30455449551126079</v>
      </c>
      <c r="BZ337">
        <v>0.35724850927911578</v>
      </c>
      <c r="CA337">
        <f t="shared" si="31"/>
        <v>1.9988210454485851E-2</v>
      </c>
      <c r="CC337">
        <v>0.30455449551126079</v>
      </c>
      <c r="CD337">
        <v>1.9988210454485851E-2</v>
      </c>
    </row>
    <row r="338" spans="1:82" x14ac:dyDescent="0.3">
      <c r="A338">
        <v>0</v>
      </c>
      <c r="B338" t="s">
        <v>273</v>
      </c>
      <c r="C338" t="s">
        <v>51</v>
      </c>
      <c r="D338">
        <v>12083</v>
      </c>
      <c r="E338" s="2">
        <f t="shared" si="33"/>
        <v>0.55925355039697189</v>
      </c>
      <c r="F338" s="2" t="s">
        <v>1938</v>
      </c>
      <c r="G338" s="3">
        <v>225669</v>
      </c>
      <c r="H338" s="1">
        <v>23.3212230057349</v>
      </c>
      <c r="I338" s="1">
        <f t="shared" si="32"/>
        <v>2.0331647029105682</v>
      </c>
      <c r="J338" s="1">
        <v>1.9806610544100001</v>
      </c>
      <c r="K338" s="1">
        <v>100.654903988</v>
      </c>
      <c r="L338" s="2">
        <v>0.17326019039999996</v>
      </c>
      <c r="M338" s="2">
        <v>0.23038159178356482</v>
      </c>
      <c r="N338" s="7">
        <v>0</v>
      </c>
      <c r="O338" s="2">
        <v>4.0352234046263154E-2</v>
      </c>
      <c r="P338" s="3">
        <v>2931730.1780117</v>
      </c>
      <c r="Q338" s="3">
        <v>134005.61216789501</v>
      </c>
      <c r="R338" s="3">
        <v>8993205.8831071556</v>
      </c>
      <c r="S338" s="3">
        <v>12077.318284345796</v>
      </c>
      <c r="T338" s="3">
        <v>3400354.7923840517</v>
      </c>
      <c r="V338">
        <v>12083</v>
      </c>
      <c r="W338" s="2">
        <v>0.54305114476041383</v>
      </c>
      <c r="X338" s="2">
        <v>0.6256313722874659</v>
      </c>
      <c r="Y338" s="2">
        <v>-2.4349000044313698E-2</v>
      </c>
      <c r="Z338" s="2">
        <v>0.56483573891617644</v>
      </c>
      <c r="AA338" s="2">
        <v>0.29012120628880089</v>
      </c>
      <c r="AB338" s="2">
        <v>0.42767136169804304</v>
      </c>
      <c r="AC338" s="2">
        <v>0.23038159178356482</v>
      </c>
      <c r="AD338" s="2">
        <v>0</v>
      </c>
      <c r="AE338" s="2">
        <v>4.0352234046263154E-2</v>
      </c>
      <c r="AF338">
        <v>3816901.7210636251</v>
      </c>
      <c r="AG338">
        <v>5104.567853429261</v>
      </c>
      <c r="AH338">
        <v>959387.73295831832</v>
      </c>
      <c r="AI338">
        <v>474511.22447286546</v>
      </c>
      <c r="AJ338">
        <v>42.621040987799113</v>
      </c>
      <c r="AK338">
        <v>12810107.604170781</v>
      </c>
      <c r="AL338">
        <v>17181.886137775058</v>
      </c>
      <c r="AM338">
        <v>3229282.333585578</v>
      </c>
      <c r="AN338">
        <v>1604971.4162296574</v>
      </c>
      <c r="AO338">
        <v>143.5329490358111</v>
      </c>
      <c r="AP338">
        <v>8993205.8831071556</v>
      </c>
      <c r="AQ338">
        <v>12077.318284345798</v>
      </c>
      <c r="AR338">
        <v>2269894.6006272598</v>
      </c>
      <c r="AS338">
        <v>1130460.1917567919</v>
      </c>
      <c r="AT338">
        <v>100.91190804801198</v>
      </c>
      <c r="AU338" s="3">
        <v>550989369.65551889</v>
      </c>
      <c r="AV338" s="3">
        <v>25185014.750834189</v>
      </c>
      <c r="AW338">
        <v>1259691.2257645002</v>
      </c>
      <c r="AX338">
        <v>236746368.97018015</v>
      </c>
      <c r="AY338">
        <v>57578.864220575</v>
      </c>
      <c r="AZ338">
        <v>10821371.741614865</v>
      </c>
      <c r="BA338">
        <v>4191421.4037762005</v>
      </c>
      <c r="BB338">
        <v>787735738.62569916</v>
      </c>
      <c r="BC338">
        <v>191584.47638847001</v>
      </c>
      <c r="BD338">
        <v>36006386.492449053</v>
      </c>
      <c r="BE338">
        <v>2931730.1780117</v>
      </c>
      <c r="BF338">
        <v>550989369.65551889</v>
      </c>
      <c r="BG338">
        <v>134005.61216789501</v>
      </c>
      <c r="BH338">
        <v>25185014.750834189</v>
      </c>
      <c r="BI338">
        <v>10.374865819279888</v>
      </c>
      <c r="BJ338">
        <v>33.69608882501479</v>
      </c>
      <c r="BK338">
        <v>23.3212230057349</v>
      </c>
      <c r="BL338">
        <v>36.666364947260767</v>
      </c>
      <c r="BM338">
        <v>38.699529650171336</v>
      </c>
      <c r="BN338">
        <f t="shared" si="29"/>
        <v>2.0331647029105682</v>
      </c>
      <c r="BO338">
        <v>0.55925355039697189</v>
      </c>
      <c r="BP338">
        <v>7.0262251892390673E-2</v>
      </c>
      <c r="BQ338">
        <v>0.78610303800973091</v>
      </c>
      <c r="BR338">
        <v>0.26785714285714285</v>
      </c>
      <c r="BS338">
        <v>0</v>
      </c>
      <c r="BT338">
        <v>0.27777777777777779</v>
      </c>
      <c r="BU338">
        <v>-5.8225371265520048E-2</v>
      </c>
      <c r="BV338">
        <v>0.56483573891617644</v>
      </c>
      <c r="BW338">
        <v>0.30095560818340344</v>
      </c>
      <c r="BX338">
        <v>0.42767136169804304</v>
      </c>
      <c r="BY338">
        <f t="shared" si="30"/>
        <v>9.7750700317105858E-3</v>
      </c>
      <c r="BZ338">
        <v>0</v>
      </c>
      <c r="CA338">
        <f t="shared" si="31"/>
        <v>0.13256705469977545</v>
      </c>
      <c r="CC338">
        <v>9.7750700317105858E-3</v>
      </c>
      <c r="CD338">
        <v>0.13256705469977545</v>
      </c>
    </row>
    <row r="339" spans="1:82" x14ac:dyDescent="0.3">
      <c r="A339">
        <v>0</v>
      </c>
      <c r="B339" t="s">
        <v>273</v>
      </c>
      <c r="C339" t="s">
        <v>303</v>
      </c>
      <c r="D339">
        <v>12085</v>
      </c>
      <c r="E339" s="2">
        <f t="shared" si="33"/>
        <v>0.57750464207833319</v>
      </c>
      <c r="F339" s="2" t="s">
        <v>1939</v>
      </c>
      <c r="G339" s="3">
        <v>110896</v>
      </c>
      <c r="H339" s="1">
        <v>27.02114945798029</v>
      </c>
      <c r="I339" s="1">
        <f t="shared" si="32"/>
        <v>-0.41773716555614016</v>
      </c>
      <c r="J339" s="1">
        <v>1.5775442183399999</v>
      </c>
      <c r="K339" s="1">
        <v>9.9395705472400007</v>
      </c>
      <c r="L339" s="2">
        <v>0.19541877623000015</v>
      </c>
      <c r="M339" s="2">
        <v>6.4738735807230467E-3</v>
      </c>
      <c r="N339" s="7">
        <v>0.18629037421299999</v>
      </c>
      <c r="O339" s="2">
        <v>0.23440969431741576</v>
      </c>
      <c r="P339" s="3">
        <v>1081002.6584291901</v>
      </c>
      <c r="Q339" s="3">
        <v>49411.239848876496</v>
      </c>
      <c r="R339" s="3">
        <v>4884439.0562051451</v>
      </c>
      <c r="S339" s="3">
        <v>6459.2554437724566</v>
      </c>
      <c r="T339" s="3">
        <v>1887431.6948747495</v>
      </c>
      <c r="V339">
        <v>12085</v>
      </c>
      <c r="W339" s="2">
        <v>0.56906092345581916</v>
      </c>
      <c r="X339" s="2">
        <v>0.7248881764058327</v>
      </c>
      <c r="Y339" s="2">
        <v>7.3605427890182457E-2</v>
      </c>
      <c r="Z339" s="2">
        <v>0.44987674809632838</v>
      </c>
      <c r="AA339" s="2">
        <v>2.8649177366476809E-2</v>
      </c>
      <c r="AB339" s="2">
        <v>0.48236709159041391</v>
      </c>
      <c r="AC339" s="2">
        <v>6.4738735807230467E-3</v>
      </c>
      <c r="AD339" s="2">
        <v>0.38545150042552989</v>
      </c>
      <c r="AE339" s="2">
        <v>0.23440969431741576</v>
      </c>
      <c r="AF339">
        <v>3218082.0803895984</v>
      </c>
      <c r="AG339">
        <v>4246.8960314061178</v>
      </c>
      <c r="AH339">
        <v>798190.9679079277</v>
      </c>
      <c r="AI339">
        <v>441206.28947143775</v>
      </c>
      <c r="AJ339">
        <v>35.379101382062828</v>
      </c>
      <c r="AK339">
        <v>8102521.1365947435</v>
      </c>
      <c r="AL339">
        <v>10706.151475178574</v>
      </c>
      <c r="AM339">
        <v>2012188.0416536357</v>
      </c>
      <c r="AN339">
        <v>1114640.9106004795</v>
      </c>
      <c r="AO339">
        <v>89.20754125416461</v>
      </c>
      <c r="AP339">
        <v>4884439.0562051451</v>
      </c>
      <c r="AQ339">
        <v>6459.2554437724566</v>
      </c>
      <c r="AR339">
        <v>1213997.073745708</v>
      </c>
      <c r="AS339">
        <v>673434.62112904177</v>
      </c>
      <c r="AT339">
        <v>53.828439872101782</v>
      </c>
      <c r="AU339" s="3">
        <v>203163639.62518197</v>
      </c>
      <c r="AV339" s="3">
        <v>9286348.4171978477</v>
      </c>
      <c r="AW339">
        <v>554892.11294160993</v>
      </c>
      <c r="AX339">
        <v>104286423.70624617</v>
      </c>
      <c r="AY339">
        <v>25363.4041221035</v>
      </c>
      <c r="AZ339">
        <v>4766798.170708132</v>
      </c>
      <c r="BA339">
        <v>1635894.7713708</v>
      </c>
      <c r="BB339">
        <v>307450063.33142817</v>
      </c>
      <c r="BC339">
        <v>74774.643970979989</v>
      </c>
      <c r="BD339">
        <v>14053146.587905979</v>
      </c>
      <c r="BE339">
        <v>1081002.6584291901</v>
      </c>
      <c r="BF339">
        <v>203163639.62518197</v>
      </c>
      <c r="BG339">
        <v>49411.239848876496</v>
      </c>
      <c r="BH339">
        <v>9286348.4171978477</v>
      </c>
      <c r="BI339">
        <v>12.091041230180107</v>
      </c>
      <c r="BJ339">
        <v>39.112190688160396</v>
      </c>
      <c r="BK339">
        <v>27.02114945798029</v>
      </c>
      <c r="BL339">
        <v>30.607505180977746</v>
      </c>
      <c r="BM339">
        <v>30.189768015421606</v>
      </c>
      <c r="BN339">
        <f t="shared" si="29"/>
        <v>-0.41773716555614016</v>
      </c>
      <c r="BO339">
        <v>0.57750464207833319</v>
      </c>
      <c r="BP339">
        <v>8.4557085992421413E-2</v>
      </c>
      <c r="BQ339">
        <v>0.91528947716012465</v>
      </c>
      <c r="BR339">
        <v>8.3333333333333329E-2</v>
      </c>
      <c r="BS339">
        <v>0</v>
      </c>
      <c r="BT339">
        <v>0.16666666666666666</v>
      </c>
      <c r="BU339">
        <v>1.196307486604156E-2</v>
      </c>
      <c r="BV339">
        <v>0.44987674809632838</v>
      </c>
      <c r="BW339">
        <v>2.9719063658170963E-2</v>
      </c>
      <c r="BX339">
        <v>0.48236709159041391</v>
      </c>
      <c r="BY339">
        <f t="shared" si="30"/>
        <v>0.23793380894379293</v>
      </c>
      <c r="BZ339">
        <v>0.38545150042552989</v>
      </c>
      <c r="CA339">
        <f t="shared" si="31"/>
        <v>3.6947554380178403E-2</v>
      </c>
      <c r="CC339">
        <v>0.23793380894379293</v>
      </c>
      <c r="CD339">
        <v>3.6947554380178403E-2</v>
      </c>
    </row>
    <row r="340" spans="1:82" x14ac:dyDescent="0.3">
      <c r="A340">
        <v>0</v>
      </c>
      <c r="B340" t="s">
        <v>273</v>
      </c>
      <c r="C340" t="s">
        <v>304</v>
      </c>
      <c r="D340">
        <v>12086</v>
      </c>
      <c r="E340" s="2">
        <f t="shared" si="33"/>
        <v>0.61598790460834019</v>
      </c>
      <c r="F340" s="2" t="s">
        <v>1940</v>
      </c>
      <c r="G340" s="3">
        <v>838079</v>
      </c>
      <c r="H340" s="1">
        <v>9.7707211702462153</v>
      </c>
      <c r="I340" s="1">
        <f t="shared" si="32"/>
        <v>-4.2272051172544174</v>
      </c>
      <c r="J340" s="1">
        <v>1.5027863529900001</v>
      </c>
      <c r="K340" s="1">
        <v>-62.635417568500003</v>
      </c>
      <c r="L340" s="2">
        <v>0.15206102036999991</v>
      </c>
      <c r="M340" s="2">
        <v>8.4926094225600164E-3</v>
      </c>
      <c r="N340" s="7">
        <v>0.118993127534</v>
      </c>
      <c r="O340" s="2">
        <v>7.3231882734926076E-2</v>
      </c>
      <c r="P340" s="3">
        <v>-309220.9973241</v>
      </c>
      <c r="Q340" s="3">
        <v>-14134.09370083501</v>
      </c>
      <c r="R340" s="3">
        <v>-1862867.4655137733</v>
      </c>
      <c r="S340" s="3">
        <v>-2595.3446785579122</v>
      </c>
      <c r="T340" s="3">
        <v>-1133378.4245568532</v>
      </c>
      <c r="V340">
        <v>12086</v>
      </c>
      <c r="W340" s="2">
        <v>0.45036192022768967</v>
      </c>
      <c r="X340" s="2">
        <v>0.26211617171518509</v>
      </c>
      <c r="Y340" s="2">
        <v>0.29017603988037816</v>
      </c>
      <c r="Z340" s="2">
        <v>0.42855764656669215</v>
      </c>
      <c r="AA340" s="2">
        <v>0.18053628965303478</v>
      </c>
      <c r="AB340" s="2">
        <v>0.37534383110565794</v>
      </c>
      <c r="AC340" s="2">
        <v>8.4926094225600164E-3</v>
      </c>
      <c r="AD340" s="2">
        <v>0.24620745834062552</v>
      </c>
      <c r="AE340" s="2">
        <v>7.3231882734926076E-2</v>
      </c>
      <c r="AF340">
        <v>19407419.5953971</v>
      </c>
      <c r="AG340">
        <v>25778.359076306475</v>
      </c>
      <c r="AH340">
        <v>4844962.8222668283</v>
      </c>
      <c r="AI340">
        <v>5951595.6725153225</v>
      </c>
      <c r="AJ340">
        <v>214.9882200511054</v>
      </c>
      <c r="AK340">
        <v>17544552.129883327</v>
      </c>
      <c r="AL340">
        <v>23183.014397748564</v>
      </c>
      <c r="AM340">
        <v>4357175.8207218572</v>
      </c>
      <c r="AN340">
        <v>5306004.2495034421</v>
      </c>
      <c r="AO340">
        <v>193.17039890472844</v>
      </c>
      <c r="AP340">
        <v>-1862867.4655137733</v>
      </c>
      <c r="AQ340">
        <v>-2595.3446785579108</v>
      </c>
      <c r="AR340">
        <v>-487787.00154497102</v>
      </c>
      <c r="AS340">
        <v>-645591.42301188037</v>
      </c>
      <c r="AT340">
        <v>-21.817821146376957</v>
      </c>
      <c r="AU340" s="3">
        <v>-58114994.237091355</v>
      </c>
      <c r="AV340" s="3">
        <v>-2656361.5701349317</v>
      </c>
      <c r="AW340">
        <v>2233652.4704005998</v>
      </c>
      <c r="AX340">
        <v>419792645.28708869</v>
      </c>
      <c r="AY340">
        <v>102097.37884860999</v>
      </c>
      <c r="AZ340">
        <v>19188181.380807761</v>
      </c>
      <c r="BA340">
        <v>1924431.4730764998</v>
      </c>
      <c r="BB340">
        <v>361677651.04999739</v>
      </c>
      <c r="BC340">
        <v>87963.285147774979</v>
      </c>
      <c r="BD340">
        <v>16531819.810672829</v>
      </c>
      <c r="BE340">
        <v>-309220.9973241</v>
      </c>
      <c r="BF340">
        <v>-58114994.237091355</v>
      </c>
      <c r="BG340">
        <v>-14134.09370083501</v>
      </c>
      <c r="BH340">
        <v>-2656361.5701349317</v>
      </c>
      <c r="BI340">
        <v>18.97721193716395</v>
      </c>
      <c r="BJ340">
        <v>28.747933107410166</v>
      </c>
      <c r="BK340">
        <v>9.7707211702462153</v>
      </c>
      <c r="BL340">
        <v>24.796034209979002</v>
      </c>
      <c r="BM340">
        <v>20.568829092724584</v>
      </c>
      <c r="BN340">
        <f t="shared" si="29"/>
        <v>-4.2272051172544174</v>
      </c>
      <c r="BO340">
        <v>0.61598790460834019</v>
      </c>
      <c r="BP340">
        <v>0.14155832613003971</v>
      </c>
      <c r="BQ340">
        <v>0.92979351181856795</v>
      </c>
      <c r="BR340">
        <v>0.24404761904761904</v>
      </c>
      <c r="BS340">
        <v>0</v>
      </c>
      <c r="BT340">
        <v>0.16666666666666666</v>
      </c>
      <c r="BU340">
        <v>0.12105786954460575</v>
      </c>
      <c r="BV340">
        <v>0.42855764656669215</v>
      </c>
      <c r="BW340">
        <v>0.1872783087687083</v>
      </c>
      <c r="BX340">
        <v>0.37534383110565794</v>
      </c>
      <c r="BY340">
        <f t="shared" si="30"/>
        <v>0.17560663578463209</v>
      </c>
      <c r="BZ340">
        <v>0.24620745834062552</v>
      </c>
      <c r="CA340">
        <f t="shared" si="31"/>
        <v>0.11524475204206333</v>
      </c>
      <c r="CC340">
        <v>0.17560663578463209</v>
      </c>
      <c r="CD340">
        <v>0.11524475204206333</v>
      </c>
    </row>
    <row r="341" spans="1:82" x14ac:dyDescent="0.3">
      <c r="A341">
        <v>0</v>
      </c>
      <c r="B341" t="s">
        <v>273</v>
      </c>
      <c r="C341" t="s">
        <v>54</v>
      </c>
      <c r="D341">
        <v>12087</v>
      </c>
      <c r="E341" s="2">
        <f t="shared" si="33"/>
        <v>0.82324612899435767</v>
      </c>
      <c r="F341" s="2" t="s">
        <v>1944</v>
      </c>
      <c r="G341" s="3">
        <v>18873</v>
      </c>
      <c r="H341" s="1">
        <v>0</v>
      </c>
      <c r="I341" s="1">
        <f t="shared" si="32"/>
        <v>-10.813125964914228</v>
      </c>
      <c r="J341" s="1">
        <v>1.3997386780000001</v>
      </c>
      <c r="K341" s="1">
        <v>-27.809167541299999</v>
      </c>
      <c r="L341" s="2">
        <v>7.6996455896999993E-2</v>
      </c>
      <c r="M341" s="2">
        <v>-0.20334740825694669</v>
      </c>
      <c r="N341" s="7">
        <v>0.44049342859099999</v>
      </c>
      <c r="O341" s="2">
        <v>0.18253942495280084</v>
      </c>
      <c r="P341" s="3">
        <v>-144765.76108499998</v>
      </c>
      <c r="Q341" s="3">
        <v>-6617.0565697499987</v>
      </c>
      <c r="R341" s="3">
        <v>-518742.17359334277</v>
      </c>
      <c r="S341" s="3">
        <v>-681.95673296361861</v>
      </c>
      <c r="T341" s="3">
        <v>-184427.16513059122</v>
      </c>
      <c r="V341">
        <v>12087</v>
      </c>
      <c r="W341" s="2">
        <v>0.50883364853017177</v>
      </c>
      <c r="X341" s="2">
        <v>0</v>
      </c>
      <c r="Y341" s="2">
        <v>0.44773658265059624</v>
      </c>
      <c r="Z341" s="2">
        <v>0.3991709882502803</v>
      </c>
      <c r="AA341" s="2">
        <v>8.0155351734587987E-2</v>
      </c>
      <c r="AB341" s="2">
        <v>0.19005623313336328</v>
      </c>
      <c r="AC341" s="2">
        <v>-0.20334740825694669</v>
      </c>
      <c r="AD341" s="2">
        <v>0.91142043004247986</v>
      </c>
      <c r="AE341" s="2">
        <v>0.18253942495280084</v>
      </c>
      <c r="AF341">
        <v>1104736.8295245373</v>
      </c>
      <c r="AG341">
        <v>1453.2574941296839</v>
      </c>
      <c r="AH341">
        <v>273135.24919863918</v>
      </c>
      <c r="AI341">
        <v>120014.37542030409</v>
      </c>
      <c r="AJ341">
        <v>12.099765911746957</v>
      </c>
      <c r="AK341">
        <v>585994.65593119455</v>
      </c>
      <c r="AL341">
        <v>771.30076116606529</v>
      </c>
      <c r="AM341">
        <v>144963.59142077397</v>
      </c>
      <c r="AN341">
        <v>63758.868067578005</v>
      </c>
      <c r="AO341">
        <v>6.4224521023764254</v>
      </c>
      <c r="AP341">
        <v>-518742.17359334277</v>
      </c>
      <c r="AQ341">
        <v>-681.95673296361861</v>
      </c>
      <c r="AR341">
        <v>-128171.65777786521</v>
      </c>
      <c r="AS341">
        <v>-56255.507352726083</v>
      </c>
      <c r="AT341">
        <v>-5.6773138093705313</v>
      </c>
      <c r="AU341" s="3">
        <v>-27207277.138314895</v>
      </c>
      <c r="AV341" s="3">
        <v>-1243609.6117188148</v>
      </c>
      <c r="AW341">
        <v>291558.14749995002</v>
      </c>
      <c r="AX341">
        <v>54795438.241140604</v>
      </c>
      <c r="AY341">
        <v>13326.747574282499</v>
      </c>
      <c r="AZ341">
        <v>2504628.939110653</v>
      </c>
      <c r="BA341">
        <v>146792.38641495004</v>
      </c>
      <c r="BB341">
        <v>27588161.102825712</v>
      </c>
      <c r="BC341">
        <v>6709.6910045325003</v>
      </c>
      <c r="BD341">
        <v>1261019.3273918382</v>
      </c>
      <c r="BE341">
        <v>-144765.76108499998</v>
      </c>
      <c r="BF341">
        <v>-27207277.138314895</v>
      </c>
      <c r="BG341">
        <v>-6617.0565697499987</v>
      </c>
      <c r="BH341">
        <v>-1243609.6117188148</v>
      </c>
      <c r="BI341">
        <v>1.178716801779591</v>
      </c>
      <c r="BJ341">
        <v>1.178716801779591</v>
      </c>
      <c r="BK341">
        <v>0</v>
      </c>
      <c r="BL341">
        <v>33.230989135094852</v>
      </c>
      <c r="BM341">
        <v>22.417863170180624</v>
      </c>
      <c r="BN341">
        <f t="shared" si="29"/>
        <v>-10.813125964914228</v>
      </c>
      <c r="BO341">
        <v>0.82324612899435767</v>
      </c>
      <c r="BP341">
        <v>1.1750869350888902E-2</v>
      </c>
      <c r="BQ341">
        <v>0.95883791286732223</v>
      </c>
      <c r="BR341">
        <v>0.16666666666666666</v>
      </c>
      <c r="BS341">
        <v>0</v>
      </c>
      <c r="BT341">
        <v>0.16666666666666666</v>
      </c>
      <c r="BU341">
        <v>0.30966417671262292</v>
      </c>
      <c r="BV341">
        <v>0.3991709882502803</v>
      </c>
      <c r="BW341">
        <v>8.3148705118867211E-2</v>
      </c>
      <c r="BX341">
        <v>0.19005623313336328</v>
      </c>
      <c r="BY341">
        <f t="shared" si="30"/>
        <v>0.82624774295817605</v>
      </c>
      <c r="BZ341">
        <v>0.91142043004247986</v>
      </c>
      <c r="CA341">
        <f t="shared" si="31"/>
        <v>2.581059465564371E-3</v>
      </c>
      <c r="CC341">
        <v>0.82624774295817605</v>
      </c>
      <c r="CD341">
        <v>2.581059465564371E-3</v>
      </c>
    </row>
    <row r="342" spans="1:82" x14ac:dyDescent="0.3">
      <c r="A342">
        <v>0</v>
      </c>
      <c r="B342" t="s">
        <v>273</v>
      </c>
      <c r="C342" t="s">
        <v>305</v>
      </c>
      <c r="D342">
        <v>12089</v>
      </c>
      <c r="E342" s="2">
        <f t="shared" si="33"/>
        <v>0.55941427831875068</v>
      </c>
      <c r="F342" s="2" t="s">
        <v>1938</v>
      </c>
      <c r="G342" s="3">
        <v>24857</v>
      </c>
      <c r="H342" s="1">
        <v>16.212853174519267</v>
      </c>
      <c r="I342" s="1">
        <f t="shared" si="32"/>
        <v>10.882727590356296</v>
      </c>
      <c r="J342" s="1">
        <v>2.00544266677</v>
      </c>
      <c r="K342" s="1">
        <v>147.40383032700001</v>
      </c>
      <c r="L342" s="2">
        <v>0.16599664552000015</v>
      </c>
      <c r="M342" s="2">
        <v>-3.9754453195451171E-2</v>
      </c>
      <c r="N342" s="7">
        <v>8.5971662608800001E-2</v>
      </c>
      <c r="O342" s="2">
        <v>2.126440872256241E-3</v>
      </c>
      <c r="P342" s="3">
        <v>1570953.9566231898</v>
      </c>
      <c r="Q342" s="3">
        <v>71806.282932776492</v>
      </c>
      <c r="R342" s="3">
        <v>2594131.1837174101</v>
      </c>
      <c r="S342" s="3">
        <v>3448.7289266800594</v>
      </c>
      <c r="T342" s="3">
        <v>826764.03574984497</v>
      </c>
      <c r="V342">
        <v>12089</v>
      </c>
      <c r="W342" s="2">
        <v>0.46854839769836604</v>
      </c>
      <c r="X342" s="2">
        <v>0.43493729200116843</v>
      </c>
      <c r="Y342" s="2">
        <v>-0.35959585776758368</v>
      </c>
      <c r="Z342" s="2">
        <v>0.57190284426351934</v>
      </c>
      <c r="AA342" s="2">
        <v>0.42486729778369653</v>
      </c>
      <c r="AB342" s="2">
        <v>0.40974219907613491</v>
      </c>
      <c r="AC342" s="2">
        <v>-3.9754453195451171E-2</v>
      </c>
      <c r="AD342" s="2">
        <v>0.17788308433344113</v>
      </c>
      <c r="AE342" s="2">
        <v>2.126440872256241E-3</v>
      </c>
      <c r="AF342">
        <v>1037947.9548996168</v>
      </c>
      <c r="AG342">
        <v>1382.6881741282259</v>
      </c>
      <c r="AH342">
        <v>259871.96386741853</v>
      </c>
      <c r="AI342">
        <v>71844.74050732881</v>
      </c>
      <c r="AJ342">
        <v>11.53717705015964</v>
      </c>
      <c r="AK342">
        <v>3632079.1386170271</v>
      </c>
      <c r="AL342">
        <v>4831.4171008082849</v>
      </c>
      <c r="AM342">
        <v>908049.89421515318</v>
      </c>
      <c r="AN342">
        <v>250430.84590943903</v>
      </c>
      <c r="AO342">
        <v>40.303445413923868</v>
      </c>
      <c r="AP342">
        <v>2594131.1837174101</v>
      </c>
      <c r="AQ342">
        <v>3448.728926680059</v>
      </c>
      <c r="AR342">
        <v>648177.9303477346</v>
      </c>
      <c r="AS342">
        <v>178586.1054021102</v>
      </c>
      <c r="AT342">
        <v>28.766268363764226</v>
      </c>
      <c r="AU342" s="3">
        <v>295245086.60776228</v>
      </c>
      <c r="AV342" s="3">
        <v>13495272.814386014</v>
      </c>
      <c r="AW342">
        <v>402000.90606801002</v>
      </c>
      <c r="AX342">
        <v>75552050.286421806</v>
      </c>
      <c r="AY342">
        <v>18374.943885943499</v>
      </c>
      <c r="AZ342">
        <v>3453386.9539242215</v>
      </c>
      <c r="BA342">
        <v>1972954.8626911999</v>
      </c>
      <c r="BB342">
        <v>370797136.89418411</v>
      </c>
      <c r="BC342">
        <v>90181.226818719995</v>
      </c>
      <c r="BD342">
        <v>16948659.768310234</v>
      </c>
      <c r="BE342">
        <v>1570953.9566231898</v>
      </c>
      <c r="BF342">
        <v>295245086.60776228</v>
      </c>
      <c r="BG342">
        <v>71806.282932776492</v>
      </c>
      <c r="BH342">
        <v>13495272.814386014</v>
      </c>
      <c r="BI342">
        <v>5.6580308499755629</v>
      </c>
      <c r="BJ342">
        <v>21.870884024494831</v>
      </c>
      <c r="BK342">
        <v>16.212853174519267</v>
      </c>
      <c r="BL342">
        <v>49.141875690604131</v>
      </c>
      <c r="BM342">
        <v>60.024603280960427</v>
      </c>
      <c r="BN342">
        <f t="shared" si="29"/>
        <v>10.882727590356296</v>
      </c>
      <c r="BO342">
        <v>0.55941427831875068</v>
      </c>
      <c r="BP342">
        <v>3.8329193778416863E-2</v>
      </c>
      <c r="BQ342">
        <v>0.77795807173329945</v>
      </c>
      <c r="BR342">
        <v>3.5714285714285712E-2</v>
      </c>
      <c r="BS342">
        <v>0</v>
      </c>
      <c r="BT342">
        <v>0.27777777777777779</v>
      </c>
      <c r="BU342">
        <v>-0.31165741438601291</v>
      </c>
      <c r="BV342">
        <v>0.57190284426351934</v>
      </c>
      <c r="BW342">
        <v>0.44073371139387607</v>
      </c>
      <c r="BX342">
        <v>0.40974219907613491</v>
      </c>
      <c r="BY342">
        <f t="shared" si="30"/>
        <v>0.26439105905082866</v>
      </c>
      <c r="BZ342">
        <v>0.17788308433344113</v>
      </c>
      <c r="CA342">
        <f t="shared" si="31"/>
        <v>6.5666418788433586E-2</v>
      </c>
      <c r="CC342">
        <v>0.26439105905082866</v>
      </c>
      <c r="CD342">
        <v>6.5666418788433586E-2</v>
      </c>
    </row>
    <row r="343" spans="1:82" x14ac:dyDescent="0.3">
      <c r="A343">
        <v>0</v>
      </c>
      <c r="B343" t="s">
        <v>273</v>
      </c>
      <c r="C343" t="s">
        <v>306</v>
      </c>
      <c r="D343">
        <v>12091</v>
      </c>
      <c r="E343" s="2">
        <f t="shared" si="33"/>
        <v>0.66357382697616107</v>
      </c>
      <c r="F343" s="2" t="s">
        <v>1940</v>
      </c>
      <c r="G343" s="3">
        <v>82260</v>
      </c>
      <c r="H343" s="1">
        <v>23.500555439134558</v>
      </c>
      <c r="I343" s="1">
        <f t="shared" si="32"/>
        <v>5.1576551231141607</v>
      </c>
      <c r="J343" s="1">
        <v>2.0579608701200001</v>
      </c>
      <c r="K343" s="1">
        <v>169.906695399</v>
      </c>
      <c r="L343" s="2">
        <v>0.21032713362999989</v>
      </c>
      <c r="M343" s="2">
        <v>6.1371125869531577E-2</v>
      </c>
      <c r="N343" s="7">
        <v>8.0829010926999997E-2</v>
      </c>
      <c r="O343" s="2">
        <v>0.11217963292130959</v>
      </c>
      <c r="P343" s="3">
        <v>2238308.8954615705</v>
      </c>
      <c r="Q343" s="3">
        <v>102310.21804352949</v>
      </c>
      <c r="R343" s="3">
        <v>7750483.3869353877</v>
      </c>
      <c r="S343" s="3">
        <v>10324.045292798633</v>
      </c>
      <c r="T343" s="3">
        <v>2836590.4188336008</v>
      </c>
      <c r="V343">
        <v>12091</v>
      </c>
      <c r="W343" s="2">
        <v>0.62196890144773975</v>
      </c>
      <c r="X343" s="2">
        <v>0.63044226905629697</v>
      </c>
      <c r="Y343" s="2">
        <v>-0.12526022966999251</v>
      </c>
      <c r="Z343" s="2">
        <v>0.58687974206725979</v>
      </c>
      <c r="AA343" s="2">
        <v>0.48972810536462763</v>
      </c>
      <c r="AB343" s="2">
        <v>0.5191665288715297</v>
      </c>
      <c r="AC343" s="2">
        <v>6.1371125869531577E-2</v>
      </c>
      <c r="AD343" s="2">
        <v>0.16724247654417751</v>
      </c>
      <c r="AE343" s="2">
        <v>0.11217963292130959</v>
      </c>
      <c r="AF343">
        <v>3852050.0719986064</v>
      </c>
      <c r="AG343">
        <v>5099.4310663648803</v>
      </c>
      <c r="AH343">
        <v>958422.28972435789</v>
      </c>
      <c r="AI343">
        <v>438039.92893155641</v>
      </c>
      <c r="AJ343">
        <v>42.504083315736992</v>
      </c>
      <c r="AK343">
        <v>11602533.458933994</v>
      </c>
      <c r="AL343">
        <v>15423.476359163516</v>
      </c>
      <c r="AM343">
        <v>2898794.656753045</v>
      </c>
      <c r="AN343">
        <v>1334257.9807364701</v>
      </c>
      <c r="AO343">
        <v>128.64718398725043</v>
      </c>
      <c r="AP343">
        <v>7750483.3869353877</v>
      </c>
      <c r="AQ343">
        <v>10324.045292798637</v>
      </c>
      <c r="AR343">
        <v>1940372.3670286871</v>
      </c>
      <c r="AS343">
        <v>896218.05180491367</v>
      </c>
      <c r="AT343">
        <v>86.143100671513437</v>
      </c>
      <c r="AU343" s="3">
        <v>420667773.81304753</v>
      </c>
      <c r="AV343" s="3">
        <v>19228182.37910093</v>
      </c>
      <c r="AW343">
        <v>744096.52818352997</v>
      </c>
      <c r="AX343">
        <v>139845501.50681263</v>
      </c>
      <c r="AY343">
        <v>34011.694363655501</v>
      </c>
      <c r="AZ343">
        <v>6392157.8387054149</v>
      </c>
      <c r="BA343">
        <v>2982405.4236451006</v>
      </c>
      <c r="BB343">
        <v>560513275.31986022</v>
      </c>
      <c r="BC343">
        <v>136321.91240718498</v>
      </c>
      <c r="BD343">
        <v>25620340.217806347</v>
      </c>
      <c r="BE343">
        <v>2238308.8954615705</v>
      </c>
      <c r="BF343">
        <v>420667773.81304753</v>
      </c>
      <c r="BG343">
        <v>102310.21804352949</v>
      </c>
      <c r="BH343">
        <v>19228182.37910093</v>
      </c>
      <c r="BI343">
        <v>9.1381093724058715</v>
      </c>
      <c r="BJ343">
        <v>32.63866481154043</v>
      </c>
      <c r="BK343">
        <v>23.500555439134558</v>
      </c>
      <c r="BL343">
        <v>37.782009300547408</v>
      </c>
      <c r="BM343">
        <v>42.939664423661569</v>
      </c>
      <c r="BN343">
        <f t="shared" si="29"/>
        <v>5.1576551231141607</v>
      </c>
      <c r="BO343">
        <v>0.66357382697616107</v>
      </c>
      <c r="BP343">
        <v>7.3430489964497511E-2</v>
      </c>
      <c r="BQ343">
        <v>0.7976099115312083</v>
      </c>
      <c r="BR343">
        <v>0.30357142857142855</v>
      </c>
      <c r="BS343">
        <v>0</v>
      </c>
      <c r="BT343">
        <v>0.27777777777777779</v>
      </c>
      <c r="BU343">
        <v>-0.14770391398834104</v>
      </c>
      <c r="BV343">
        <v>0.58687974206725979</v>
      </c>
      <c r="BW343">
        <v>0.50801670680977973</v>
      </c>
      <c r="BX343">
        <v>0.5191665288715297</v>
      </c>
      <c r="BY343">
        <f t="shared" si="30"/>
        <v>0.19113100104075895</v>
      </c>
      <c r="BZ343">
        <v>0.16724247654417751</v>
      </c>
      <c r="CA343">
        <f t="shared" si="31"/>
        <v>2.1370924867218456E-2</v>
      </c>
      <c r="CC343">
        <v>0.19113100104075895</v>
      </c>
      <c r="CD343">
        <v>2.1370924867218456E-2</v>
      </c>
    </row>
    <row r="344" spans="1:82" x14ac:dyDescent="0.3">
      <c r="A344">
        <v>0</v>
      </c>
      <c r="B344" t="s">
        <v>273</v>
      </c>
      <c r="C344" t="s">
        <v>307</v>
      </c>
      <c r="D344">
        <v>12093</v>
      </c>
      <c r="E344" s="2">
        <f t="shared" si="33"/>
        <v>0.46624803919790836</v>
      </c>
      <c r="F344" s="2" t="s">
        <v>1936</v>
      </c>
      <c r="G344" s="3">
        <v>18288</v>
      </c>
      <c r="H344" s="1">
        <v>9.1912392639881304</v>
      </c>
      <c r="I344" s="1">
        <f t="shared" si="32"/>
        <v>6.0139419879471561</v>
      </c>
      <c r="J344" s="1">
        <v>1.85327951943</v>
      </c>
      <c r="K344" s="1">
        <v>19.460575941599998</v>
      </c>
      <c r="L344" s="2">
        <v>0.17843214605100011</v>
      </c>
      <c r="M344" s="2">
        <v>0.11888844779415096</v>
      </c>
      <c r="N344" s="7">
        <v>0</v>
      </c>
      <c r="O344" s="2">
        <v>4.648812774797105E-2</v>
      </c>
      <c r="P344" s="3">
        <v>673490.32367826998</v>
      </c>
      <c r="Q344" s="3">
        <v>30784.375653174498</v>
      </c>
      <c r="R344" s="3">
        <v>2322896.1845867499</v>
      </c>
      <c r="S344" s="3">
        <v>3298.7076064246703</v>
      </c>
      <c r="T344" s="3">
        <v>848843.14060481323</v>
      </c>
      <c r="V344">
        <v>12093</v>
      </c>
      <c r="W344" s="2">
        <v>0.31907253535211216</v>
      </c>
      <c r="X344" s="2">
        <v>0.24657058647127017</v>
      </c>
      <c r="Y344" s="2">
        <v>-0.13809220672669581</v>
      </c>
      <c r="Z344" s="2">
        <v>0.52850966319791703</v>
      </c>
      <c r="AA344" s="2">
        <v>5.6091909520125438E-2</v>
      </c>
      <c r="AB344" s="2">
        <v>0.44043769486897277</v>
      </c>
      <c r="AC344" s="2">
        <v>0.11888844779415096</v>
      </c>
      <c r="AD344" s="2">
        <v>0</v>
      </c>
      <c r="AE344" s="2">
        <v>4.648812774797105E-2</v>
      </c>
      <c r="AF344">
        <v>716524.42211807147</v>
      </c>
      <c r="AG344">
        <v>987.50163230468729</v>
      </c>
      <c r="AH344">
        <v>185597.87615967711</v>
      </c>
      <c r="AI344">
        <v>65543.934807629397</v>
      </c>
      <c r="AJ344">
        <v>8.2867830104541547</v>
      </c>
      <c r="AK344">
        <v>3039420.6067048213</v>
      </c>
      <c r="AL344">
        <v>4286.2092387293569</v>
      </c>
      <c r="AM344">
        <v>805579.76357724657</v>
      </c>
      <c r="AN344">
        <v>294405.18799487338</v>
      </c>
      <c r="AO344">
        <v>36.102595188864441</v>
      </c>
      <c r="AP344">
        <v>2322896.1845867499</v>
      </c>
      <c r="AQ344">
        <v>3298.7076064246694</v>
      </c>
      <c r="AR344">
        <v>619981.88741756952</v>
      </c>
      <c r="AS344">
        <v>228861.253187244</v>
      </c>
      <c r="AT344">
        <v>27.815812178410287</v>
      </c>
      <c r="AU344" s="3">
        <v>126575771.43209405</v>
      </c>
      <c r="AV344" s="3">
        <v>5785615.5602576155</v>
      </c>
      <c r="AW344">
        <v>175215.30768743003</v>
      </c>
      <c r="AX344">
        <v>32929964.926775601</v>
      </c>
      <c r="AY344">
        <v>8008.8661446204987</v>
      </c>
      <c r="AZ344">
        <v>1505186.3032199766</v>
      </c>
      <c r="BA344">
        <v>848705.63136570004</v>
      </c>
      <c r="BB344">
        <v>159505736.35886967</v>
      </c>
      <c r="BC344">
        <v>38793.241797794995</v>
      </c>
      <c r="BD344">
        <v>7290801.8634775914</v>
      </c>
      <c r="BE344">
        <v>673490.32367826998</v>
      </c>
      <c r="BF344">
        <v>126575771.43209405</v>
      </c>
      <c r="BG344">
        <v>30784.375653174498</v>
      </c>
      <c r="BH344">
        <v>5785615.5602576155</v>
      </c>
      <c r="BI344">
        <v>2.8522906180638321</v>
      </c>
      <c r="BJ344">
        <v>12.043529882051963</v>
      </c>
      <c r="BK344">
        <v>9.1912392639881304</v>
      </c>
      <c r="BL344">
        <v>34.580621116461153</v>
      </c>
      <c r="BM344">
        <v>40.594563104408309</v>
      </c>
      <c r="BN344">
        <f t="shared" si="29"/>
        <v>6.0139419879471561</v>
      </c>
      <c r="BO344">
        <v>0.46624803919790836</v>
      </c>
      <c r="BP344">
        <v>1.6104291317731979E-2</v>
      </c>
      <c r="BQ344">
        <v>0.83225460830687881</v>
      </c>
      <c r="BR344">
        <v>8.3333333333333329E-2</v>
      </c>
      <c r="BS344">
        <v>0</v>
      </c>
      <c r="BT344">
        <v>0.22222222222222221</v>
      </c>
      <c r="BU344">
        <v>-0.17222608897166428</v>
      </c>
      <c r="BV344">
        <v>0.52850966319791703</v>
      </c>
      <c r="BW344">
        <v>5.8186628132910208E-2</v>
      </c>
      <c r="BX344">
        <v>0.44043769486897277</v>
      </c>
      <c r="BY344">
        <f t="shared" si="30"/>
        <v>0.19468196991373302</v>
      </c>
      <c r="BZ344">
        <v>0</v>
      </c>
      <c r="CA344">
        <f t="shared" si="31"/>
        <v>6.2110877466132315E-2</v>
      </c>
      <c r="CC344">
        <v>0.19468196991373302</v>
      </c>
      <c r="CD344">
        <v>6.2110877466132315E-2</v>
      </c>
    </row>
    <row r="345" spans="1:82" x14ac:dyDescent="0.3">
      <c r="A345">
        <v>0</v>
      </c>
      <c r="B345" t="s">
        <v>273</v>
      </c>
      <c r="C345" t="s">
        <v>175</v>
      </c>
      <c r="D345">
        <v>12095</v>
      </c>
      <c r="E345" s="2">
        <f t="shared" si="33"/>
        <v>0.52508145983614274</v>
      </c>
      <c r="F345" s="2" t="s">
        <v>1938</v>
      </c>
      <c r="G345" s="3">
        <v>769512</v>
      </c>
      <c r="H345" s="1">
        <v>35.563866518674352</v>
      </c>
      <c r="I345" s="1">
        <f t="shared" si="32"/>
        <v>3.6644974133416497E-2</v>
      </c>
      <c r="J345" s="1">
        <v>1.8386507868899999</v>
      </c>
      <c r="K345" s="1">
        <v>34.038457410200003</v>
      </c>
      <c r="L345" s="2">
        <v>0.16560845710000005</v>
      </c>
      <c r="M345" s="2">
        <v>3.7738364158790613E-3</v>
      </c>
      <c r="N345" s="7">
        <v>0</v>
      </c>
      <c r="O345" s="2">
        <v>0.11114246956850886</v>
      </c>
      <c r="P345" s="3">
        <v>1928069.9702767001</v>
      </c>
      <c r="Q345" s="3">
        <v>88129.596170645003</v>
      </c>
      <c r="R345" s="3">
        <v>9953265.424743617</v>
      </c>
      <c r="S345" s="3">
        <v>13301.114651689886</v>
      </c>
      <c r="T345" s="3">
        <v>3972769.5972415302</v>
      </c>
      <c r="V345">
        <v>12095</v>
      </c>
      <c r="W345" s="2">
        <v>0.56196529343734714</v>
      </c>
      <c r="X345" s="2">
        <v>0.95406105453625023</v>
      </c>
      <c r="Y345" s="2">
        <v>7.4100241172093864E-2</v>
      </c>
      <c r="Z345" s="2">
        <v>0.52433790905793398</v>
      </c>
      <c r="AA345" s="2">
        <v>9.8110255266196683E-2</v>
      </c>
      <c r="AB345" s="2">
        <v>0.40878400394894743</v>
      </c>
      <c r="AC345" s="2">
        <v>3.7738364158790613E-3</v>
      </c>
      <c r="AD345" s="2">
        <v>0</v>
      </c>
      <c r="AE345" s="2">
        <v>0.11114246956850886</v>
      </c>
      <c r="AF345">
        <v>16341799.953835065</v>
      </c>
      <c r="AG345">
        <v>21675.116451032354</v>
      </c>
      <c r="AH345">
        <v>4073771.0675338474</v>
      </c>
      <c r="AI345">
        <v>2370219.0215057479</v>
      </c>
      <c r="AJ345">
        <v>180.72299079375438</v>
      </c>
      <c r="AK345">
        <v>26295065.378578681</v>
      </c>
      <c r="AL345">
        <v>34976.231102722239</v>
      </c>
      <c r="AM345">
        <v>6573674.4086032799</v>
      </c>
      <c r="AN345">
        <v>3843085.2776778447</v>
      </c>
      <c r="AO345">
        <v>291.76765615619337</v>
      </c>
      <c r="AP345">
        <v>9953265.424743617</v>
      </c>
      <c r="AQ345">
        <v>13301.114651689884</v>
      </c>
      <c r="AR345">
        <v>2499903.3410694324</v>
      </c>
      <c r="AS345">
        <v>1472866.2561720968</v>
      </c>
      <c r="AT345">
        <v>111.04466536243899</v>
      </c>
      <c r="AU345" s="3">
        <v>362361470.21380299</v>
      </c>
      <c r="AV345" s="3">
        <v>16563076.304311022</v>
      </c>
      <c r="AW345">
        <v>3078175.3275136002</v>
      </c>
      <c r="AX345">
        <v>578512271.05290604</v>
      </c>
      <c r="AY345">
        <v>140699.43142015999</v>
      </c>
      <c r="AZ345">
        <v>26443051.14110487</v>
      </c>
      <c r="BA345">
        <v>5006245.2977903001</v>
      </c>
      <c r="BB345">
        <v>940873741.26670897</v>
      </c>
      <c r="BC345">
        <v>228829.027590805</v>
      </c>
      <c r="BD345">
        <v>43006127.445415892</v>
      </c>
      <c r="BE345">
        <v>1928069.9702767001</v>
      </c>
      <c r="BF345">
        <v>362361470.21380299</v>
      </c>
      <c r="BG345">
        <v>88129.596170645003</v>
      </c>
      <c r="BH345">
        <v>16563076.304311022</v>
      </c>
      <c r="BI345">
        <v>46.117196223874267</v>
      </c>
      <c r="BJ345">
        <v>81.681062742548619</v>
      </c>
      <c r="BK345">
        <v>35.563866518674352</v>
      </c>
      <c r="BL345">
        <v>33.403036045876441</v>
      </c>
      <c r="BM345">
        <v>33.439681020009857</v>
      </c>
      <c r="BN345">
        <f t="shared" si="29"/>
        <v>3.6644974133416497E-2</v>
      </c>
      <c r="BO345">
        <v>0.52508145983614274</v>
      </c>
      <c r="BP345">
        <v>0.29323810616006424</v>
      </c>
      <c r="BQ345">
        <v>0.78727910035818771</v>
      </c>
      <c r="BR345">
        <v>0.27380952380952384</v>
      </c>
      <c r="BS345">
        <v>0</v>
      </c>
      <c r="BT345">
        <v>0.27777777777777779</v>
      </c>
      <c r="BU345">
        <v>-1.0494315688636107E-3</v>
      </c>
      <c r="BV345">
        <v>0.52433790905793398</v>
      </c>
      <c r="BW345">
        <v>0.10177412372012104</v>
      </c>
      <c r="BX345">
        <v>0.40878400394894743</v>
      </c>
      <c r="BY345">
        <f t="shared" si="30"/>
        <v>0.13523423002140961</v>
      </c>
      <c r="BZ345">
        <v>0</v>
      </c>
      <c r="CA345">
        <f t="shared" si="31"/>
        <v>3.2428047119350038E-2</v>
      </c>
      <c r="CC345">
        <v>0.13523423002140961</v>
      </c>
      <c r="CD345">
        <v>3.2428047119350038E-2</v>
      </c>
    </row>
    <row r="346" spans="1:82" x14ac:dyDescent="0.3">
      <c r="A346">
        <v>0</v>
      </c>
      <c r="B346" t="s">
        <v>273</v>
      </c>
      <c r="C346" t="s">
        <v>308</v>
      </c>
      <c r="D346">
        <v>12097</v>
      </c>
      <c r="E346" s="2">
        <f t="shared" si="33"/>
        <v>0.4746968014723742</v>
      </c>
      <c r="F346" s="2" t="s">
        <v>1936</v>
      </c>
      <c r="G346" s="3">
        <v>382145</v>
      </c>
      <c r="H346" s="1">
        <v>23.079962948977151</v>
      </c>
      <c r="I346" s="1">
        <f t="shared" si="32"/>
        <v>8.7439504364106355</v>
      </c>
      <c r="J346" s="1">
        <v>1.8476654969599999</v>
      </c>
      <c r="K346" s="1">
        <v>44.9686763825</v>
      </c>
      <c r="L346" s="2">
        <v>0.16944024636299992</v>
      </c>
      <c r="M346" s="2">
        <v>8.4458997371737038E-2</v>
      </c>
      <c r="N346" s="7">
        <v>0</v>
      </c>
      <c r="O346" s="2">
        <v>5.4947106707866254E-2</v>
      </c>
      <c r="P346" s="3">
        <v>3291750.6365394997</v>
      </c>
      <c r="Q346" s="3">
        <v>150461.683841825</v>
      </c>
      <c r="R346" s="3">
        <v>10516784.193308162</v>
      </c>
      <c r="S346" s="3">
        <v>14166.698830010781</v>
      </c>
      <c r="T346" s="3">
        <v>3626502.4668909279</v>
      </c>
      <c r="V346">
        <v>12097</v>
      </c>
      <c r="W346" s="2">
        <v>0.4046312862695301</v>
      </c>
      <c r="X346" s="2">
        <v>0.61915916195997212</v>
      </c>
      <c r="Y346" s="2">
        <v>-0.22633072109666391</v>
      </c>
      <c r="Z346" s="2">
        <v>0.52690868229153021</v>
      </c>
      <c r="AA346" s="2">
        <v>0.12961481378847661</v>
      </c>
      <c r="AB346" s="2">
        <v>0.41824230206153623</v>
      </c>
      <c r="AC346" s="2">
        <v>8.4458997371737038E-2</v>
      </c>
      <c r="AD346" s="2">
        <v>0</v>
      </c>
      <c r="AE346" s="2">
        <v>5.4947106707866254E-2</v>
      </c>
      <c r="AF346">
        <v>3460124.9243413019</v>
      </c>
      <c r="AG346">
        <v>4620.5398798503929</v>
      </c>
      <c r="AH346">
        <v>868416.17305471678</v>
      </c>
      <c r="AI346">
        <v>309943.55695300217</v>
      </c>
      <c r="AJ346">
        <v>38.569820473296659</v>
      </c>
      <c r="AK346">
        <v>13976909.117649464</v>
      </c>
      <c r="AL346">
        <v>18787.238709861173</v>
      </c>
      <c r="AM346">
        <v>3531003.382057453</v>
      </c>
      <c r="AN346">
        <v>1273858.8148411936</v>
      </c>
      <c r="AO346">
        <v>157.00079035138384</v>
      </c>
      <c r="AP346">
        <v>10516784.193308162</v>
      </c>
      <c r="AQ346">
        <v>14166.698830010781</v>
      </c>
      <c r="AR346">
        <v>2662587.209002736</v>
      </c>
      <c r="AS346">
        <v>963915.25788819138</v>
      </c>
      <c r="AT346">
        <v>118.43096987808718</v>
      </c>
      <c r="AU346" s="3">
        <v>618651614.63123357</v>
      </c>
      <c r="AV346" s="3">
        <v>28277768.86123259</v>
      </c>
      <c r="AW346">
        <v>1019309.6128123001</v>
      </c>
      <c r="AX346">
        <v>191569048.63194367</v>
      </c>
      <c r="AY346">
        <v>46591.330156504999</v>
      </c>
      <c r="AZ346">
        <v>8756374.5896135494</v>
      </c>
      <c r="BA346">
        <v>4311060.2493517995</v>
      </c>
      <c r="BB346">
        <v>810220663.26317716</v>
      </c>
      <c r="BC346">
        <v>197053.01399832999</v>
      </c>
      <c r="BD346">
        <v>37034143.450846136</v>
      </c>
      <c r="BE346">
        <v>3291750.6365394997</v>
      </c>
      <c r="BF346">
        <v>618651614.63123357</v>
      </c>
      <c r="BG346">
        <v>150461.683841825</v>
      </c>
      <c r="BH346">
        <v>28277768.86123259</v>
      </c>
      <c r="BI346">
        <v>9.498592638708967</v>
      </c>
      <c r="BJ346">
        <v>32.578555587686118</v>
      </c>
      <c r="BK346">
        <v>23.079962948977151</v>
      </c>
      <c r="BL346">
        <v>35.778734578667049</v>
      </c>
      <c r="BM346">
        <v>44.522685015077684</v>
      </c>
      <c r="BN346">
        <f t="shared" si="29"/>
        <v>8.7439504364106355</v>
      </c>
      <c r="BO346">
        <v>0.4746968014723742</v>
      </c>
      <c r="BP346">
        <v>5.4601728908784272E-2</v>
      </c>
      <c r="BQ346">
        <v>0.79926344380112757</v>
      </c>
      <c r="BR346">
        <v>0.14880952380952384</v>
      </c>
      <c r="BS346">
        <v>0</v>
      </c>
      <c r="BT346">
        <v>0.27777777777777779</v>
      </c>
      <c r="BU346">
        <v>-0.25040753449953518</v>
      </c>
      <c r="BV346">
        <v>0.52690868229153021</v>
      </c>
      <c r="BW346">
        <v>0.13445520102539069</v>
      </c>
      <c r="BX346">
        <v>0.41824230206153623</v>
      </c>
      <c r="BY346">
        <f t="shared" si="30"/>
        <v>0.19811756674836903</v>
      </c>
      <c r="BZ346">
        <v>0</v>
      </c>
      <c r="CA346">
        <f t="shared" si="31"/>
        <v>3.8113469279206134E-2</v>
      </c>
      <c r="CC346">
        <v>0.19811756674836903</v>
      </c>
      <c r="CD346">
        <v>3.8113469279206134E-2</v>
      </c>
    </row>
    <row r="347" spans="1:82" x14ac:dyDescent="0.3">
      <c r="A347">
        <v>0</v>
      </c>
      <c r="B347" t="s">
        <v>273</v>
      </c>
      <c r="C347" t="s">
        <v>309</v>
      </c>
      <c r="D347">
        <v>12099</v>
      </c>
      <c r="E347" s="2">
        <f t="shared" si="33"/>
        <v>0.51212605309333747</v>
      </c>
      <c r="F347" s="2" t="s">
        <v>1937</v>
      </c>
      <c r="G347" s="3">
        <v>883503</v>
      </c>
      <c r="H347" s="1">
        <v>33.183807865694305</v>
      </c>
      <c r="I347" s="1">
        <f t="shared" si="32"/>
        <v>3.36621067575458</v>
      </c>
      <c r="J347" s="1">
        <v>1.50461703059</v>
      </c>
      <c r="K347" s="1">
        <v>-14.2604952965</v>
      </c>
      <c r="L347" s="2">
        <v>0.17790474620000007</v>
      </c>
      <c r="M347" s="2">
        <v>4.9871951891965575E-2</v>
      </c>
      <c r="N347" s="7">
        <v>4.3856241292100001E-2</v>
      </c>
      <c r="O347" s="2">
        <v>6.5733177219698263E-2</v>
      </c>
      <c r="P347" s="3">
        <v>4384753.2771168007</v>
      </c>
      <c r="Q347" s="3">
        <v>200421.42742608002</v>
      </c>
      <c r="R347" s="3">
        <v>20271763.918749537</v>
      </c>
      <c r="S347" s="3">
        <v>27495.260930917924</v>
      </c>
      <c r="T347" s="3">
        <v>9851334.8404726516</v>
      </c>
      <c r="V347">
        <v>12099</v>
      </c>
      <c r="W347" s="2">
        <v>0.48343097504601584</v>
      </c>
      <c r="X347" s="2">
        <v>0.89021194332872922</v>
      </c>
      <c r="Y347" s="2">
        <v>-8.9990168162697743E-3</v>
      </c>
      <c r="Z347" s="2">
        <v>0.42907971071926931</v>
      </c>
      <c r="AA347" s="2">
        <v>4.1103532304691229E-2</v>
      </c>
      <c r="AB347" s="2">
        <v>0.43913587353358235</v>
      </c>
      <c r="AC347" s="2">
        <v>4.9871951891965575E-2</v>
      </c>
      <c r="AD347" s="2">
        <v>9.0742498534765265E-2</v>
      </c>
      <c r="AE347" s="2">
        <v>6.5733177219698263E-2</v>
      </c>
      <c r="AF347">
        <v>18775338.321452703</v>
      </c>
      <c r="AG347">
        <v>24875.140477739165</v>
      </c>
      <c r="AH347">
        <v>4675205.6815006137</v>
      </c>
      <c r="AI347">
        <v>4075456.7020935719</v>
      </c>
      <c r="AJ347">
        <v>207.36447217042536</v>
      </c>
      <c r="AK347">
        <v>39047102.240202241</v>
      </c>
      <c r="AL347">
        <v>52370.40140865709</v>
      </c>
      <c r="AM347">
        <v>9842854.8947223648</v>
      </c>
      <c r="AN347">
        <v>8759142.3293444738</v>
      </c>
      <c r="AO347">
        <v>437.48495189391383</v>
      </c>
      <c r="AP347">
        <v>20271763.918749537</v>
      </c>
      <c r="AQ347">
        <v>27495.260930917924</v>
      </c>
      <c r="AR347">
        <v>5167649.2132217512</v>
      </c>
      <c r="AS347">
        <v>4683685.6272509024</v>
      </c>
      <c r="AT347">
        <v>230.12047972348847</v>
      </c>
      <c r="AU347" s="3">
        <v>824070530.90133154</v>
      </c>
      <c r="AV347" s="3">
        <v>37667203.070457481</v>
      </c>
      <c r="AW347">
        <v>2608459.5368456002</v>
      </c>
      <c r="AX347">
        <v>490233885.35476208</v>
      </c>
      <c r="AY347">
        <v>119229.32733435999</v>
      </c>
      <c r="AZ347">
        <v>22407959.779219616</v>
      </c>
      <c r="BA347">
        <v>6993212.8139624009</v>
      </c>
      <c r="BB347">
        <v>1314304416.2560935</v>
      </c>
      <c r="BC347">
        <v>319650.75476043997</v>
      </c>
      <c r="BD347">
        <v>60075162.849677086</v>
      </c>
      <c r="BE347">
        <v>4384753.2771168007</v>
      </c>
      <c r="BF347">
        <v>824070530.90133154</v>
      </c>
      <c r="BG347">
        <v>200421.42742608002</v>
      </c>
      <c r="BH347">
        <v>37667203.070457481</v>
      </c>
      <c r="BI347">
        <v>20.121447182408847</v>
      </c>
      <c r="BJ347">
        <v>53.305255048103149</v>
      </c>
      <c r="BK347">
        <v>33.183807865694305</v>
      </c>
      <c r="BL347">
        <v>27.628943001180684</v>
      </c>
      <c r="BM347">
        <v>30.995153676935264</v>
      </c>
      <c r="BN347">
        <f t="shared" si="29"/>
        <v>3.36621067575458</v>
      </c>
      <c r="BO347">
        <v>0.51212605309333747</v>
      </c>
      <c r="BP347">
        <v>0.12478630043523527</v>
      </c>
      <c r="BQ347">
        <v>0.90918493950882084</v>
      </c>
      <c r="BR347">
        <v>0.36904761904761907</v>
      </c>
      <c r="BS347">
        <v>0</v>
      </c>
      <c r="BT347">
        <v>0.16666666666666666</v>
      </c>
      <c r="BU347">
        <v>-9.6400879905689005E-2</v>
      </c>
      <c r="BV347">
        <v>0.42907971071926931</v>
      </c>
      <c r="BW347">
        <v>4.2638518988268911E-2</v>
      </c>
      <c r="BX347">
        <v>0.43913587353358235</v>
      </c>
      <c r="BY347">
        <f t="shared" si="30"/>
        <v>0.1051554620951891</v>
      </c>
      <c r="BZ347">
        <v>9.0742498534765265E-2</v>
      </c>
      <c r="CA347">
        <f t="shared" si="31"/>
        <v>2.1075118059532591E-2</v>
      </c>
      <c r="CC347">
        <v>0.1051554620951891</v>
      </c>
      <c r="CD347">
        <v>2.1075118059532591E-2</v>
      </c>
    </row>
    <row r="348" spans="1:82" x14ac:dyDescent="0.3">
      <c r="A348">
        <v>0</v>
      </c>
      <c r="B348" t="s">
        <v>273</v>
      </c>
      <c r="C348" t="s">
        <v>310</v>
      </c>
      <c r="D348">
        <v>12101</v>
      </c>
      <c r="E348" s="2">
        <f t="shared" si="33"/>
        <v>0.62726023745458614</v>
      </c>
      <c r="F348" s="2" t="s">
        <v>1939</v>
      </c>
      <c r="G348" s="3">
        <v>375144</v>
      </c>
      <c r="H348" s="1">
        <v>34.892462694793494</v>
      </c>
      <c r="I348" s="1">
        <f t="shared" si="32"/>
        <v>1.1529464571182757E-3</v>
      </c>
      <c r="J348" s="1">
        <v>1.9121608047200001</v>
      </c>
      <c r="K348" s="1">
        <v>129.39767558099999</v>
      </c>
      <c r="L348" s="2">
        <v>0.17683789444999998</v>
      </c>
      <c r="M348" s="2">
        <v>-2.8277907066869865E-2</v>
      </c>
      <c r="N348" s="7">
        <v>3.4806492900700002E-2</v>
      </c>
      <c r="O348" s="2">
        <v>3.852199042325255E-2</v>
      </c>
      <c r="P348" s="3">
        <v>2372909.1613179999</v>
      </c>
      <c r="Q348" s="3">
        <v>108462.62291329997</v>
      </c>
      <c r="R348" s="3">
        <v>8144925.5454894584</v>
      </c>
      <c r="S348" s="3">
        <v>10997.105961763309</v>
      </c>
      <c r="T348" s="3">
        <v>4020219.8199523585</v>
      </c>
      <c r="V348">
        <v>12101</v>
      </c>
      <c r="W348" s="2">
        <v>0.69856952234936576</v>
      </c>
      <c r="X348" s="2">
        <v>0.93604950790379704</v>
      </c>
      <c r="Y348" s="2">
        <v>1.6962200487110918E-2</v>
      </c>
      <c r="Z348" s="2">
        <v>0.54530115521572642</v>
      </c>
      <c r="AA348" s="2">
        <v>0.37296751815492513</v>
      </c>
      <c r="AB348" s="2">
        <v>0.43650248187217922</v>
      </c>
      <c r="AC348" s="2">
        <v>-2.8277907066869865E-2</v>
      </c>
      <c r="AD348" s="2">
        <v>7.2017757062346061E-2</v>
      </c>
      <c r="AE348" s="2">
        <v>3.852199042325255E-2</v>
      </c>
      <c r="AF348">
        <v>8186803.0375587102</v>
      </c>
      <c r="AG348">
        <v>10874.967098137382</v>
      </c>
      <c r="AH348">
        <v>2043916.4156215889</v>
      </c>
      <c r="AI348">
        <v>1879893.533238254</v>
      </c>
      <c r="AJ348">
        <v>90.696771694865291</v>
      </c>
      <c r="AK348">
        <v>16331728.583048169</v>
      </c>
      <c r="AL348">
        <v>21872.073059900693</v>
      </c>
      <c r="AM348">
        <v>4110788.4527266822</v>
      </c>
      <c r="AN348">
        <v>3833241.3160855202</v>
      </c>
      <c r="AO348">
        <v>182.66640236638773</v>
      </c>
      <c r="AP348">
        <v>8144925.5454894584</v>
      </c>
      <c r="AQ348">
        <v>10997.105961763311</v>
      </c>
      <c r="AR348">
        <v>2066872.0371050932</v>
      </c>
      <c r="AS348">
        <v>1953347.7828472662</v>
      </c>
      <c r="AT348">
        <v>91.969630671522438</v>
      </c>
      <c r="AU348" s="3">
        <v>445964547.7781049</v>
      </c>
      <c r="AV348" s="3">
        <v>20384465.350325596</v>
      </c>
      <c r="AW348">
        <v>2087785.6604217002</v>
      </c>
      <c r="AX348">
        <v>392378437.01965433</v>
      </c>
      <c r="AY348">
        <v>95429.994751395003</v>
      </c>
      <c r="AZ348">
        <v>17935113.213577177</v>
      </c>
      <c r="BA348">
        <v>4460694.8217396997</v>
      </c>
      <c r="BB348">
        <v>838342984.79775918</v>
      </c>
      <c r="BC348">
        <v>203892.61766469496</v>
      </c>
      <c r="BD348">
        <v>38319578.563902773</v>
      </c>
      <c r="BE348">
        <v>2372909.1613179999</v>
      </c>
      <c r="BF348">
        <v>445964547.7781049</v>
      </c>
      <c r="BG348">
        <v>108462.62291329997</v>
      </c>
      <c r="BH348">
        <v>20384465.350325596</v>
      </c>
      <c r="BI348">
        <v>29.820561503049991</v>
      </c>
      <c r="BJ348">
        <v>64.713024197843481</v>
      </c>
      <c r="BK348">
        <v>34.892462694793494</v>
      </c>
      <c r="BL348">
        <v>40.476489451390783</v>
      </c>
      <c r="BM348">
        <v>40.477642397847902</v>
      </c>
      <c r="BN348">
        <f t="shared" si="29"/>
        <v>1.1529464571182757E-3</v>
      </c>
      <c r="BO348">
        <v>0.62726023745458614</v>
      </c>
      <c r="BP348">
        <v>0.2265136619040303</v>
      </c>
      <c r="BQ348">
        <v>0.84525920427474044</v>
      </c>
      <c r="BR348">
        <v>0.21428571428571427</v>
      </c>
      <c r="BS348">
        <v>0</v>
      </c>
      <c r="BT348">
        <v>0.27777777777777779</v>
      </c>
      <c r="BU348">
        <v>-3.3017854096560342E-5</v>
      </c>
      <c r="BV348">
        <v>0.54530115521572642</v>
      </c>
      <c r="BW348">
        <v>0.38689576572087669</v>
      </c>
      <c r="BX348">
        <v>0.43650248187217922</v>
      </c>
      <c r="BY348">
        <f t="shared" si="30"/>
        <v>0.22254910327645541</v>
      </c>
      <c r="BZ348">
        <v>7.2017757062346061E-2</v>
      </c>
      <c r="CA348">
        <f t="shared" si="31"/>
        <v>4.4977228163513461E-2</v>
      </c>
      <c r="CC348">
        <v>0.22254910327645541</v>
      </c>
      <c r="CD348">
        <v>4.4977228163513461E-2</v>
      </c>
    </row>
    <row r="349" spans="1:82" x14ac:dyDescent="0.3">
      <c r="A349">
        <v>0</v>
      </c>
      <c r="B349" t="s">
        <v>273</v>
      </c>
      <c r="C349" t="s">
        <v>311</v>
      </c>
      <c r="D349">
        <v>12103</v>
      </c>
      <c r="E349" s="2">
        <f t="shared" si="33"/>
        <v>0.81574932479457674</v>
      </c>
      <c r="F349" s="2" t="s">
        <v>1944</v>
      </c>
      <c r="G349" s="3">
        <v>303229</v>
      </c>
      <c r="H349" s="1">
        <v>0</v>
      </c>
      <c r="I349" s="1">
        <f t="shared" si="32"/>
        <v>-9.526711221964046</v>
      </c>
      <c r="J349" s="1">
        <v>1.7768336226999999</v>
      </c>
      <c r="K349" s="1">
        <v>146.71517937799999</v>
      </c>
      <c r="L349" s="2">
        <v>0.17760858354999987</v>
      </c>
      <c r="M349" s="2">
        <v>0.27226906040144605</v>
      </c>
      <c r="N349" s="7">
        <v>0.16981867709599999</v>
      </c>
      <c r="O349" s="2">
        <v>8.122075861470554E-2</v>
      </c>
      <c r="P349" s="3">
        <v>-967118.73885769001</v>
      </c>
      <c r="Q349" s="3">
        <v>-44205.752497851485</v>
      </c>
      <c r="R349" s="3">
        <v>-8624880.0843509901</v>
      </c>
      <c r="S349" s="3">
        <v>-11362.716033886856</v>
      </c>
      <c r="T349" s="3">
        <v>-5775835.527281031</v>
      </c>
      <c r="V349">
        <v>12103</v>
      </c>
      <c r="W349" s="2">
        <v>0.68961559773025938</v>
      </c>
      <c r="X349" s="2">
        <v>0</v>
      </c>
      <c r="Y349" s="2">
        <v>0.44773658265059624</v>
      </c>
      <c r="Z349" s="2">
        <v>0.50670917670354221</v>
      </c>
      <c r="AA349" s="2">
        <v>0.42288237468387779</v>
      </c>
      <c r="AB349" s="2">
        <v>0.43840483264347785</v>
      </c>
      <c r="AC349" s="2">
        <v>0.27226906040144605</v>
      </c>
      <c r="AD349" s="2">
        <v>0.35137008105469764</v>
      </c>
      <c r="AE349" s="2">
        <v>8.122075861470554E-2</v>
      </c>
      <c r="AF349">
        <v>15992747.021379855</v>
      </c>
      <c r="AG349">
        <v>21075.706738794197</v>
      </c>
      <c r="AH349">
        <v>3961113.8668756112</v>
      </c>
      <c r="AI349">
        <v>6755500.4676515004</v>
      </c>
      <c r="AJ349">
        <v>175.52981011898243</v>
      </c>
      <c r="AK349">
        <v>7367866.9370288644</v>
      </c>
      <c r="AL349">
        <v>9712.990704907339</v>
      </c>
      <c r="AM349">
        <v>1825526.5480242493</v>
      </c>
      <c r="AN349">
        <v>3115252.2592218313</v>
      </c>
      <c r="AO349">
        <v>80.8999090232264</v>
      </c>
      <c r="AP349">
        <v>-8624880.0843509901</v>
      </c>
      <c r="AQ349">
        <v>-11362.716033886858</v>
      </c>
      <c r="AR349">
        <v>-2135587.318851362</v>
      </c>
      <c r="AS349">
        <v>-3640248.208429669</v>
      </c>
      <c r="AT349">
        <v>-94.629901095756026</v>
      </c>
      <c r="AU349" s="3">
        <v>-181760295.78091425</v>
      </c>
      <c r="AV349" s="3">
        <v>-8308029.1244462077</v>
      </c>
      <c r="AW349">
        <v>1716053.6491833001</v>
      </c>
      <c r="AX349">
        <v>322515122.8275094</v>
      </c>
      <c r="AY349">
        <v>78438.603080354995</v>
      </c>
      <c r="AZ349">
        <v>14741751.062921917</v>
      </c>
      <c r="BA349">
        <v>748934.91032561008</v>
      </c>
      <c r="BB349">
        <v>140754827.04659516</v>
      </c>
      <c r="BC349">
        <v>34232.85058250351</v>
      </c>
      <c r="BD349">
        <v>6433721.9384757094</v>
      </c>
      <c r="BE349">
        <v>-967118.73885769001</v>
      </c>
      <c r="BF349">
        <v>-181760295.78091425</v>
      </c>
      <c r="BG349">
        <v>-44205.752497851485</v>
      </c>
      <c r="BH349">
        <v>-8308029.1244462077</v>
      </c>
      <c r="BI349">
        <v>48.392055129538413</v>
      </c>
      <c r="BJ349">
        <v>48.392055129538413</v>
      </c>
      <c r="BK349">
        <v>0</v>
      </c>
      <c r="BL349">
        <v>29.277568590017307</v>
      </c>
      <c r="BM349">
        <v>19.750857368053261</v>
      </c>
      <c r="BN349">
        <f t="shared" si="29"/>
        <v>-9.526711221964046</v>
      </c>
      <c r="BO349">
        <v>0.81574932479457674</v>
      </c>
      <c r="BP349">
        <v>0.47803711368258023</v>
      </c>
      <c r="BQ349">
        <v>0.92273419072082841</v>
      </c>
      <c r="BR349">
        <v>0.42261904761904762</v>
      </c>
      <c r="BS349">
        <v>0</v>
      </c>
      <c r="BT349">
        <v>0.27777777777777779</v>
      </c>
      <c r="BU349">
        <v>0.27282408407158537</v>
      </c>
      <c r="BV349">
        <v>0.50670917670354221</v>
      </c>
      <c r="BW349">
        <v>0.43867466253514298</v>
      </c>
      <c r="BX349">
        <v>0.43840483264347785</v>
      </c>
      <c r="BY349">
        <f t="shared" si="30"/>
        <v>0.34134190914059898</v>
      </c>
      <c r="BZ349">
        <v>0.35137008105469764</v>
      </c>
      <c r="CA349">
        <f t="shared" si="31"/>
        <v>4.9416461636584428E-3</v>
      </c>
      <c r="CC349">
        <v>0.34134190914059898</v>
      </c>
      <c r="CD349">
        <v>4.9416461636584428E-3</v>
      </c>
    </row>
    <row r="350" spans="1:82" x14ac:dyDescent="0.3">
      <c r="A350">
        <v>0</v>
      </c>
      <c r="B350" t="s">
        <v>273</v>
      </c>
      <c r="C350" t="s">
        <v>129</v>
      </c>
      <c r="D350">
        <v>12105</v>
      </c>
      <c r="E350" s="2">
        <f t="shared" si="33"/>
        <v>0.61049731291096332</v>
      </c>
      <c r="F350" s="2" t="s">
        <v>1939</v>
      </c>
      <c r="G350" s="3">
        <v>285289</v>
      </c>
      <c r="H350" s="1">
        <v>29.426125450206996</v>
      </c>
      <c r="I350" s="1">
        <f t="shared" si="32"/>
        <v>0.46587090910173146</v>
      </c>
      <c r="J350" s="1">
        <v>1.91020967266</v>
      </c>
      <c r="K350" s="1">
        <v>73.374725570899997</v>
      </c>
      <c r="L350" s="2">
        <v>0.18159566191999987</v>
      </c>
      <c r="M350" s="2">
        <v>0.52226227227316668</v>
      </c>
      <c r="N350" s="7">
        <v>0</v>
      </c>
      <c r="O350" s="2">
        <v>8.8911312789339853E-3</v>
      </c>
      <c r="P350" s="3">
        <v>3592501.0820993995</v>
      </c>
      <c r="Q350" s="3">
        <v>164208.59952639</v>
      </c>
      <c r="R350" s="3">
        <v>14714971.814552551</v>
      </c>
      <c r="S350" s="3">
        <v>20552.242215449161</v>
      </c>
      <c r="T350" s="3">
        <v>5882641.1583150085</v>
      </c>
      <c r="V350">
        <v>12105</v>
      </c>
      <c r="W350" s="2">
        <v>0.59064843099037123</v>
      </c>
      <c r="X350" s="2">
        <v>0.78940573751166332</v>
      </c>
      <c r="Y350" s="2">
        <v>4.6002257443552096E-2</v>
      </c>
      <c r="Z350" s="2">
        <v>0.54474474041856591</v>
      </c>
      <c r="AA350" s="2">
        <v>0.21149057870322066</v>
      </c>
      <c r="AB350" s="2">
        <v>0.448246442719965</v>
      </c>
      <c r="AC350" s="2">
        <v>0.52226227227316668</v>
      </c>
      <c r="AD350" s="2">
        <v>0</v>
      </c>
      <c r="AE350" s="2">
        <v>8.8911312789339853E-3</v>
      </c>
      <c r="AF350">
        <v>10060955.475335976</v>
      </c>
      <c r="AG350">
        <v>13689.711218223089</v>
      </c>
      <c r="AH350">
        <v>2572938.8633127538</v>
      </c>
      <c r="AI350">
        <v>1292602.5782137627</v>
      </c>
      <c r="AJ350">
        <v>114.63670197235516</v>
      </c>
      <c r="AK350">
        <v>24775927.289888527</v>
      </c>
      <c r="AL350">
        <v>34241.95343367225</v>
      </c>
      <c r="AM350">
        <v>6435669.1927849548</v>
      </c>
      <c r="AN350">
        <v>3312513.407056571</v>
      </c>
      <c r="AO350">
        <v>287.47960407908892</v>
      </c>
      <c r="AP350">
        <v>14714971.814552551</v>
      </c>
      <c r="AQ350">
        <v>20552.242215449161</v>
      </c>
      <c r="AR350">
        <v>3862730.3294722009</v>
      </c>
      <c r="AS350">
        <v>2019910.8288428083</v>
      </c>
      <c r="AT350">
        <v>172.84290210673376</v>
      </c>
      <c r="AU350" s="3">
        <v>675174653.36976111</v>
      </c>
      <c r="AV350" s="3">
        <v>30861364.194989737</v>
      </c>
      <c r="AW350">
        <v>2395112.3688184004</v>
      </c>
      <c r="AX350">
        <v>450137418.59573019</v>
      </c>
      <c r="AY350">
        <v>109477.50294404</v>
      </c>
      <c r="AZ350">
        <v>20575201.903302878</v>
      </c>
      <c r="BA350">
        <v>5987613.4509178</v>
      </c>
      <c r="BB350">
        <v>1125312071.9654913</v>
      </c>
      <c r="BC350">
        <v>273686.10247042996</v>
      </c>
      <c r="BD350">
        <v>51436566.098292604</v>
      </c>
      <c r="BE350">
        <v>3592501.0820993995</v>
      </c>
      <c r="BF350">
        <v>675174653.36976111</v>
      </c>
      <c r="BG350">
        <v>164208.59952639</v>
      </c>
      <c r="BH350">
        <v>30861364.194989737</v>
      </c>
      <c r="BI350">
        <v>18.004604954560556</v>
      </c>
      <c r="BJ350">
        <v>47.430730404767552</v>
      </c>
      <c r="BK350">
        <v>29.426125450206996</v>
      </c>
      <c r="BL350">
        <v>33.219980383693354</v>
      </c>
      <c r="BM350">
        <v>33.685851292795085</v>
      </c>
      <c r="BN350">
        <f t="shared" si="29"/>
        <v>0.46587090910173146</v>
      </c>
      <c r="BO350">
        <v>0.61049731291096332</v>
      </c>
      <c r="BP350">
        <v>0.13310616773606121</v>
      </c>
      <c r="BQ350">
        <v>0.79681636126542232</v>
      </c>
      <c r="BR350">
        <v>0.4642857142857143</v>
      </c>
      <c r="BS350">
        <v>0</v>
      </c>
      <c r="BT350">
        <v>0.27777777777777779</v>
      </c>
      <c r="BU350">
        <v>-1.3341519555903295E-2</v>
      </c>
      <c r="BV350">
        <v>0.54474474041856591</v>
      </c>
      <c r="BW350">
        <v>0.21938856711952351</v>
      </c>
      <c r="BX350">
        <v>0.448246442719965</v>
      </c>
      <c r="BY350">
        <f t="shared" si="30"/>
        <v>0.17162593627816597</v>
      </c>
      <c r="BZ350">
        <v>0</v>
      </c>
      <c r="CA350">
        <f t="shared" si="31"/>
        <v>5.3115545832943915E-2</v>
      </c>
      <c r="CC350">
        <v>0.17162593627816597</v>
      </c>
      <c r="CD350">
        <v>5.3115545832943915E-2</v>
      </c>
    </row>
    <row r="351" spans="1:82" x14ac:dyDescent="0.3">
      <c r="A351">
        <v>0</v>
      </c>
      <c r="B351" t="s">
        <v>273</v>
      </c>
      <c r="C351" t="s">
        <v>312</v>
      </c>
      <c r="D351">
        <v>12107</v>
      </c>
      <c r="E351" s="2">
        <f t="shared" si="33"/>
        <v>0.53999307144957409</v>
      </c>
      <c r="F351" s="2" t="s">
        <v>1938</v>
      </c>
      <c r="G351" s="3">
        <v>17568</v>
      </c>
      <c r="H351" s="1">
        <v>12.844719932295954</v>
      </c>
      <c r="I351" s="1">
        <f t="shared" si="32"/>
        <v>5.7472017589387647</v>
      </c>
      <c r="J351" s="1">
        <v>1.87992372425</v>
      </c>
      <c r="K351" s="1">
        <v>97.7151283404</v>
      </c>
      <c r="L351" s="2">
        <v>0.17622990657999993</v>
      </c>
      <c r="M351" s="2">
        <v>0.17353853031735739</v>
      </c>
      <c r="N351" s="7">
        <v>8.2025200553500002E-2</v>
      </c>
      <c r="O351" s="2">
        <v>9.7599689353306429E-2</v>
      </c>
      <c r="P351" s="3">
        <v>1152008.2827494699</v>
      </c>
      <c r="Q351" s="3">
        <v>52656.815524894489</v>
      </c>
      <c r="R351" s="3">
        <v>2121855.7549832962</v>
      </c>
      <c r="S351" s="3">
        <v>2838.980977800542</v>
      </c>
      <c r="T351" s="3">
        <v>714369.37682031235</v>
      </c>
      <c r="V351">
        <v>12107</v>
      </c>
      <c r="W351" s="2">
        <v>0.4492416545517684</v>
      </c>
      <c r="X351" s="2">
        <v>0.3445814036388376</v>
      </c>
      <c r="Y351" s="2">
        <v>-0.18146136555994571</v>
      </c>
      <c r="Z351" s="2">
        <v>0.53610793402968315</v>
      </c>
      <c r="AA351" s="2">
        <v>0.28164778648203387</v>
      </c>
      <c r="AB351" s="2">
        <v>0.43500173897412214</v>
      </c>
      <c r="AC351" s="2">
        <v>0.17353853031735739</v>
      </c>
      <c r="AD351" s="2">
        <v>0.16971750021770721</v>
      </c>
      <c r="AE351" s="2">
        <v>9.7599689353306429E-2</v>
      </c>
      <c r="AF351">
        <v>806733.66330377769</v>
      </c>
      <c r="AG351">
        <v>1071.9966601650174</v>
      </c>
      <c r="AH351">
        <v>201478.45519257477</v>
      </c>
      <c r="AI351">
        <v>67486.847413882017</v>
      </c>
      <c r="AJ351">
        <v>8.9409355555331214</v>
      </c>
      <c r="AK351">
        <v>2928589.4182870737</v>
      </c>
      <c r="AL351">
        <v>3910.9776379655591</v>
      </c>
      <c r="AM351">
        <v>735056.14529499447</v>
      </c>
      <c r="AN351">
        <v>248278.53413177485</v>
      </c>
      <c r="AO351">
        <v>32.647102362865454</v>
      </c>
      <c r="AP351">
        <v>2121855.7549832962</v>
      </c>
      <c r="AQ351">
        <v>2838.980977800542</v>
      </c>
      <c r="AR351">
        <v>533577.6901024197</v>
      </c>
      <c r="AS351">
        <v>180791.68671789282</v>
      </c>
      <c r="AT351">
        <v>23.70616680733233</v>
      </c>
      <c r="AU351" s="3">
        <v>216508436.65993536</v>
      </c>
      <c r="AV351" s="3">
        <v>9896321.9097486697</v>
      </c>
      <c r="AW351">
        <v>358078.12760963</v>
      </c>
      <c r="AX351">
        <v>67297203.302953854</v>
      </c>
      <c r="AY351">
        <v>16367.290228190499</v>
      </c>
      <c r="AZ351">
        <v>3076068.5254861224</v>
      </c>
      <c r="BA351">
        <v>1510086.4103591</v>
      </c>
      <c r="BB351">
        <v>283805639.96288925</v>
      </c>
      <c r="BC351">
        <v>69024.105753084994</v>
      </c>
      <c r="BD351">
        <v>12972390.435234794</v>
      </c>
      <c r="BE351">
        <v>1152008.2827494699</v>
      </c>
      <c r="BF351">
        <v>216508436.65993536</v>
      </c>
      <c r="BG351">
        <v>52656.815524894489</v>
      </c>
      <c r="BH351">
        <v>9896321.9097486697</v>
      </c>
      <c r="BI351">
        <v>4.8028427423252094</v>
      </c>
      <c r="BJ351">
        <v>17.647562674621163</v>
      </c>
      <c r="BK351">
        <v>12.844719932295954</v>
      </c>
      <c r="BL351">
        <v>45.268188137365698</v>
      </c>
      <c r="BM351">
        <v>51.015389896304463</v>
      </c>
      <c r="BN351">
        <f t="shared" si="29"/>
        <v>5.7472017589387647</v>
      </c>
      <c r="BO351">
        <v>0.53999307144957409</v>
      </c>
      <c r="BP351">
        <v>3.140634381370986E-2</v>
      </c>
      <c r="BQ351">
        <v>0.77248913086984294</v>
      </c>
      <c r="BR351">
        <v>8.3333333333333329E-2</v>
      </c>
      <c r="BS351">
        <v>0</v>
      </c>
      <c r="BT351">
        <v>0.27777777777777779</v>
      </c>
      <c r="BU351">
        <v>-0.16458723470509648</v>
      </c>
      <c r="BV351">
        <v>0.53610793402968315</v>
      </c>
      <c r="BW351">
        <v>0.29216575361206831</v>
      </c>
      <c r="BX351">
        <v>0.43500173897412214</v>
      </c>
      <c r="BY351">
        <f t="shared" si="30"/>
        <v>0.12691158149232548</v>
      </c>
      <c r="BZ351">
        <v>0.16971750021770721</v>
      </c>
      <c r="CA351">
        <f t="shared" si="31"/>
        <v>8.5178734662839151E-2</v>
      </c>
      <c r="CC351">
        <v>0.12691158149232548</v>
      </c>
      <c r="CD351">
        <v>8.5178734662839151E-2</v>
      </c>
    </row>
    <row r="352" spans="1:82" x14ac:dyDescent="0.3">
      <c r="A352">
        <v>0</v>
      </c>
      <c r="B352" t="s">
        <v>273</v>
      </c>
      <c r="C352" t="s">
        <v>313</v>
      </c>
      <c r="D352">
        <v>12109</v>
      </c>
      <c r="E352" s="2">
        <f t="shared" si="33"/>
        <v>0.66247772614923328</v>
      </c>
      <c r="F352" s="2" t="s">
        <v>1940</v>
      </c>
      <c r="G352" s="3">
        <v>168592</v>
      </c>
      <c r="H352" s="1">
        <v>30.401141422631142</v>
      </c>
      <c r="I352" s="1">
        <f t="shared" si="32"/>
        <v>6.6933857015342397</v>
      </c>
      <c r="J352" s="1">
        <v>1.8174809135700001</v>
      </c>
      <c r="K352" s="1">
        <v>114.256767321</v>
      </c>
      <c r="L352" s="2">
        <v>0.16968672062000012</v>
      </c>
      <c r="M352" s="2">
        <v>1.9050802437030792E-2</v>
      </c>
      <c r="N352" s="7">
        <v>0.231750733849</v>
      </c>
      <c r="O352" s="2">
        <v>0.15310039428564887</v>
      </c>
      <c r="P352" s="3">
        <v>2668968.1719615003</v>
      </c>
      <c r="Q352" s="3">
        <v>121995.09914752498</v>
      </c>
      <c r="R352" s="3">
        <v>8750523.6403277051</v>
      </c>
      <c r="S352" s="3">
        <v>11573.970006437488</v>
      </c>
      <c r="T352" s="3">
        <v>2998001.834873341</v>
      </c>
      <c r="V352">
        <v>12109</v>
      </c>
      <c r="W352" s="2">
        <v>0.67333463551351724</v>
      </c>
      <c r="X352" s="2">
        <v>0.81556219511596273</v>
      </c>
      <c r="Y352" s="2">
        <v>-0.20101727984331749</v>
      </c>
      <c r="Z352" s="2">
        <v>0.51830078270921309</v>
      </c>
      <c r="AA352" s="2">
        <v>0.3293263402822309</v>
      </c>
      <c r="AB352" s="2">
        <v>0.4188506932959648</v>
      </c>
      <c r="AC352" s="2">
        <v>1.9050802437030792E-2</v>
      </c>
      <c r="AD352" s="2">
        <v>0.47951306375432157</v>
      </c>
      <c r="AE352" s="2">
        <v>0.15310039428564887</v>
      </c>
      <c r="AF352">
        <v>3704268.5605438915</v>
      </c>
      <c r="AG352">
        <v>4892.051485058123</v>
      </c>
      <c r="AH352">
        <v>919445.93911358563</v>
      </c>
      <c r="AI352">
        <v>346838.48901439836</v>
      </c>
      <c r="AJ352">
        <v>40.758709937399907</v>
      </c>
      <c r="AK352">
        <v>12454792.200871596</v>
      </c>
      <c r="AL352">
        <v>16466.021491495612</v>
      </c>
      <c r="AM352">
        <v>3094737.7884214539</v>
      </c>
      <c r="AN352">
        <v>1169548.47457987</v>
      </c>
      <c r="AO352">
        <v>137.2138926925781</v>
      </c>
      <c r="AP352">
        <v>8750523.6403277051</v>
      </c>
      <c r="AQ352">
        <v>11573.970006437488</v>
      </c>
      <c r="AR352">
        <v>2175291.8493078682</v>
      </c>
      <c r="AS352">
        <v>822709.9855654717</v>
      </c>
      <c r="AT352">
        <v>96.455182755178186</v>
      </c>
      <c r="AU352" s="3">
        <v>501605878.23844439</v>
      </c>
      <c r="AV352" s="3">
        <v>22927758.933785845</v>
      </c>
      <c r="AW352">
        <v>955668.84400310006</v>
      </c>
      <c r="AX352">
        <v>179608402.54194263</v>
      </c>
      <c r="AY352">
        <v>43682.392544484996</v>
      </c>
      <c r="AZ352">
        <v>8209668.8548105098</v>
      </c>
      <c r="BA352">
        <v>3624637.0159646003</v>
      </c>
      <c r="BB352">
        <v>681214280.78038692</v>
      </c>
      <c r="BC352">
        <v>165677.49169200996</v>
      </c>
      <c r="BD352">
        <v>31137427.788596351</v>
      </c>
      <c r="BE352">
        <v>2668968.1719615003</v>
      </c>
      <c r="BF352">
        <v>501605878.23844439</v>
      </c>
      <c r="BG352">
        <v>121995.09914752498</v>
      </c>
      <c r="BH352">
        <v>22927758.933785845</v>
      </c>
      <c r="BI352">
        <v>13.604505282641854</v>
      </c>
      <c r="BJ352">
        <v>44.005646705272994</v>
      </c>
      <c r="BK352">
        <v>30.401141422631142</v>
      </c>
      <c r="BL352">
        <v>42.931822701898383</v>
      </c>
      <c r="BM352">
        <v>49.625208403432623</v>
      </c>
      <c r="BN352">
        <f t="shared" si="29"/>
        <v>6.6933857015342397</v>
      </c>
      <c r="BO352">
        <v>0.66247772614923328</v>
      </c>
      <c r="BP352">
        <v>0.10914022904878742</v>
      </c>
      <c r="BQ352">
        <v>0.83013188896748435</v>
      </c>
      <c r="BR352">
        <v>0.15807962529274006</v>
      </c>
      <c r="BS352">
        <v>0</v>
      </c>
      <c r="BT352">
        <v>0.27777777777777779</v>
      </c>
      <c r="BU352">
        <v>-0.19168386453750921</v>
      </c>
      <c r="BV352">
        <v>0.51830078270921309</v>
      </c>
      <c r="BW352">
        <v>0.34162483431766694</v>
      </c>
      <c r="BX352">
        <v>0.4188506932959648</v>
      </c>
      <c r="BY352">
        <f t="shared" si="30"/>
        <v>0.32022759437984938</v>
      </c>
      <c r="BZ352">
        <v>0.47951306375432157</v>
      </c>
      <c r="CA352">
        <f t="shared" si="31"/>
        <v>6.6821215732339928E-2</v>
      </c>
      <c r="CC352">
        <v>0.32022759437984938</v>
      </c>
      <c r="CD352">
        <v>6.6821215732339928E-2</v>
      </c>
    </row>
    <row r="353" spans="1:82" x14ac:dyDescent="0.3">
      <c r="A353">
        <v>0</v>
      </c>
      <c r="B353" t="s">
        <v>273</v>
      </c>
      <c r="C353" t="s">
        <v>314</v>
      </c>
      <c r="D353">
        <v>12111</v>
      </c>
      <c r="E353" s="2">
        <f t="shared" si="33"/>
        <v>0.51356166122919167</v>
      </c>
      <c r="F353" s="2" t="s">
        <v>1937</v>
      </c>
      <c r="G353" s="3">
        <v>287923</v>
      </c>
      <c r="H353" s="1">
        <v>33.767003197469784</v>
      </c>
      <c r="I353" s="1">
        <f t="shared" si="32"/>
        <v>1.7244775281152727</v>
      </c>
      <c r="J353" s="1">
        <v>1.63329946414</v>
      </c>
      <c r="K353" s="1">
        <v>9.2191231336499992</v>
      </c>
      <c r="L353" s="2">
        <v>0.19460458248000001</v>
      </c>
      <c r="M353" s="2">
        <v>0.1579643249436371</v>
      </c>
      <c r="N353" s="7">
        <v>7.4959488914700001E-2</v>
      </c>
      <c r="O353" s="2">
        <v>0.11605386913833148</v>
      </c>
      <c r="P353" s="3">
        <v>1519133.5305624001</v>
      </c>
      <c r="Q353" s="3">
        <v>69437.637970440017</v>
      </c>
      <c r="R353" s="3">
        <v>5003610.1763164019</v>
      </c>
      <c r="S353" s="3">
        <v>6698.8155135240677</v>
      </c>
      <c r="T353" s="3">
        <v>1885134.0823162582</v>
      </c>
      <c r="V353">
        <v>12111</v>
      </c>
      <c r="W353" s="2">
        <v>0.54369021582928412</v>
      </c>
      <c r="X353" s="2">
        <v>0.90585714751208668</v>
      </c>
      <c r="Y353" s="2">
        <v>7.5563956033587914E-3</v>
      </c>
      <c r="Z353" s="2">
        <v>0.46577677066191425</v>
      </c>
      <c r="AA353" s="2">
        <v>2.6572606186961337E-2</v>
      </c>
      <c r="AB353" s="2">
        <v>0.48035735496860421</v>
      </c>
      <c r="AC353" s="2">
        <v>0.1579643249436371</v>
      </c>
      <c r="AD353" s="2">
        <v>0.15509790881769414</v>
      </c>
      <c r="AE353" s="2">
        <v>0.11605386913833148</v>
      </c>
      <c r="AF353">
        <v>4717997.5513866311</v>
      </c>
      <c r="AG353">
        <v>6238.0094977266654</v>
      </c>
      <c r="AH353">
        <v>1172414.5827890069</v>
      </c>
      <c r="AI353">
        <v>570869.94889295532</v>
      </c>
      <c r="AJ353">
        <v>51.983039369667239</v>
      </c>
      <c r="AK353">
        <v>9721607.727703033</v>
      </c>
      <c r="AL353">
        <v>12936.825011250734</v>
      </c>
      <c r="AM353">
        <v>2431436.2303724261</v>
      </c>
      <c r="AN353">
        <v>1196982.383625794</v>
      </c>
      <c r="AO353">
        <v>107.92560895705958</v>
      </c>
      <c r="AP353">
        <v>5003610.1763164019</v>
      </c>
      <c r="AQ353">
        <v>6698.8155135240686</v>
      </c>
      <c r="AR353">
        <v>1259021.6475834192</v>
      </c>
      <c r="AS353">
        <v>626112.43473283865</v>
      </c>
      <c r="AT353">
        <v>55.942569587392342</v>
      </c>
      <c r="AU353" s="3">
        <v>285505955.73389745</v>
      </c>
      <c r="AV353" s="3">
        <v>13050109.680164497</v>
      </c>
      <c r="AW353">
        <v>1019707.489029</v>
      </c>
      <c r="AX353">
        <v>191643825.48811027</v>
      </c>
      <c r="AY353">
        <v>46609.51656615</v>
      </c>
      <c r="AZ353">
        <v>8759792.5434422307</v>
      </c>
      <c r="BA353">
        <v>2538841.0195914004</v>
      </c>
      <c r="BB353">
        <v>477149781.22200781</v>
      </c>
      <c r="BC353">
        <v>116047.15453659001</v>
      </c>
      <c r="BD353">
        <v>21809902.223606724</v>
      </c>
      <c r="BE353">
        <v>1519133.5305624001</v>
      </c>
      <c r="BF353">
        <v>285505955.73389745</v>
      </c>
      <c r="BG353">
        <v>69437.637970440017</v>
      </c>
      <c r="BH353">
        <v>13050109.680164497</v>
      </c>
      <c r="BI353">
        <v>22.350754842277226</v>
      </c>
      <c r="BJ353">
        <v>56.117758039747009</v>
      </c>
      <c r="BK353">
        <v>33.767003197469784</v>
      </c>
      <c r="BL353">
        <v>33.289112645608235</v>
      </c>
      <c r="BM353">
        <v>35.013590173723507</v>
      </c>
      <c r="BN353">
        <f t="shared" si="29"/>
        <v>1.7244775281152727</v>
      </c>
      <c r="BO353">
        <v>0.51356166122919167</v>
      </c>
      <c r="BP353">
        <v>0.1390002611649678</v>
      </c>
      <c r="BQ353">
        <v>0.89240715348731292</v>
      </c>
      <c r="BR353">
        <v>0.10714285714285714</v>
      </c>
      <c r="BS353">
        <v>0</v>
      </c>
      <c r="BT353">
        <v>0.22222222222222221</v>
      </c>
      <c r="BU353">
        <v>-4.938524860766022E-2</v>
      </c>
      <c r="BV353">
        <v>0.46577677066191425</v>
      </c>
      <c r="BW353">
        <v>2.7564944177345788E-2</v>
      </c>
      <c r="BX353">
        <v>0.48035735496860421</v>
      </c>
      <c r="BY353">
        <f t="shared" si="30"/>
        <v>0.14248238920094863</v>
      </c>
      <c r="BZ353">
        <v>0.15509790881769414</v>
      </c>
      <c r="CA353">
        <f t="shared" si="31"/>
        <v>3.9756625227478519E-2</v>
      </c>
      <c r="CC353">
        <v>0.14248238920094863</v>
      </c>
      <c r="CD353">
        <v>3.9756625227478519E-2</v>
      </c>
    </row>
    <row r="354" spans="1:82" x14ac:dyDescent="0.3">
      <c r="A354">
        <v>0</v>
      </c>
      <c r="B354" t="s">
        <v>273</v>
      </c>
      <c r="C354" t="s">
        <v>315</v>
      </c>
      <c r="D354">
        <v>12113</v>
      </c>
      <c r="E354" s="2">
        <f t="shared" si="33"/>
        <v>0.62924978487018446</v>
      </c>
      <c r="F354" s="2" t="s">
        <v>1939</v>
      </c>
      <c r="G354" s="3">
        <v>100302</v>
      </c>
      <c r="H354" s="1">
        <v>23.387607204014714</v>
      </c>
      <c r="I354" s="1">
        <f t="shared" si="32"/>
        <v>6.8541417603349828</v>
      </c>
      <c r="J354" s="1">
        <v>2.0696535889100001</v>
      </c>
      <c r="K354" s="1">
        <v>170.849271536</v>
      </c>
      <c r="L354" s="2">
        <v>0.20689717893999982</v>
      </c>
      <c r="M354" s="2">
        <v>7.9993462930120253E-3</v>
      </c>
      <c r="N354" s="7">
        <v>5.7736236602400001E-2</v>
      </c>
      <c r="O354" s="2">
        <v>7.8077208056982067E-2</v>
      </c>
      <c r="P354" s="3">
        <v>3061186.9380214</v>
      </c>
      <c r="Q354" s="3">
        <v>139922.91400708997</v>
      </c>
      <c r="R354" s="3">
        <v>7107806.1168743465</v>
      </c>
      <c r="S354" s="3">
        <v>9512.1498524235103</v>
      </c>
      <c r="T354" s="3">
        <v>2383917.0783174834</v>
      </c>
      <c r="V354">
        <v>12113</v>
      </c>
      <c r="W354" s="2">
        <v>0.6071311242630657</v>
      </c>
      <c r="X354" s="2">
        <v>0.62741224102911763</v>
      </c>
      <c r="Y354" s="2">
        <v>-0.2175486637967286</v>
      </c>
      <c r="Z354" s="2">
        <v>0.59021421741476243</v>
      </c>
      <c r="AA354" s="2">
        <v>0.49244492605642498</v>
      </c>
      <c r="AB354" s="2">
        <v>0.51070010972788016</v>
      </c>
      <c r="AC354" s="2">
        <v>7.9993462930120253E-3</v>
      </c>
      <c r="AD354" s="2">
        <v>0.11946145430935251</v>
      </c>
      <c r="AE354" s="2">
        <v>7.8077208056982067E-2</v>
      </c>
      <c r="AF354">
        <v>2582597.9603827833</v>
      </c>
      <c r="AG354">
        <v>3453.5699335842428</v>
      </c>
      <c r="AH354">
        <v>649087.7826158203</v>
      </c>
      <c r="AI354">
        <v>216165.01999294921</v>
      </c>
      <c r="AJ354">
        <v>28.835474854798818</v>
      </c>
      <c r="AK354">
        <v>9690404.0772571303</v>
      </c>
      <c r="AL354">
        <v>12965.719786007754</v>
      </c>
      <c r="AM354">
        <v>2436866.9138787407</v>
      </c>
      <c r="AN354">
        <v>812302.96704751253</v>
      </c>
      <c r="AO354">
        <v>108.26719003863903</v>
      </c>
      <c r="AP354">
        <v>7107806.1168743465</v>
      </c>
      <c r="AQ354">
        <v>9512.1498524235103</v>
      </c>
      <c r="AR354">
        <v>1787779.1312629203</v>
      </c>
      <c r="AS354">
        <v>596137.94705456332</v>
      </c>
      <c r="AT354">
        <v>79.431715183840211</v>
      </c>
      <c r="AU354" s="3">
        <v>575319473.13174188</v>
      </c>
      <c r="AV354" s="3">
        <v>26297112.458492488</v>
      </c>
      <c r="AW354">
        <v>902138.3087521001</v>
      </c>
      <c r="AX354">
        <v>169547873.74686968</v>
      </c>
      <c r="AY354">
        <v>41235.580692634998</v>
      </c>
      <c r="AZ354">
        <v>7749815.0353738219</v>
      </c>
      <c r="BA354">
        <v>3963325.2467735</v>
      </c>
      <c r="BB354">
        <v>744867346.87861156</v>
      </c>
      <c r="BC354">
        <v>181158.49469972498</v>
      </c>
      <c r="BD354">
        <v>34046927.49386631</v>
      </c>
      <c r="BE354">
        <v>3061186.9380214</v>
      </c>
      <c r="BF354">
        <v>575319473.13174188</v>
      </c>
      <c r="BG354">
        <v>139922.91400708997</v>
      </c>
      <c r="BH354">
        <v>26297112.458492488</v>
      </c>
      <c r="BI354">
        <v>8.5689459933537115</v>
      </c>
      <c r="BJ354">
        <v>31.956553197368425</v>
      </c>
      <c r="BK354">
        <v>23.387607204014714</v>
      </c>
      <c r="BL354">
        <v>45.033917168922713</v>
      </c>
      <c r="BM354">
        <v>51.888058929257696</v>
      </c>
      <c r="BN354">
        <f t="shared" si="29"/>
        <v>6.8541417603349828</v>
      </c>
      <c r="BO354">
        <v>0.62924978487018446</v>
      </c>
      <c r="BP354">
        <v>6.529520769958877E-2</v>
      </c>
      <c r="BQ354">
        <v>0.78206570787972707</v>
      </c>
      <c r="BR354">
        <v>0.20238095238095238</v>
      </c>
      <c r="BS354">
        <v>0</v>
      </c>
      <c r="BT354">
        <v>0.27777777777777779</v>
      </c>
      <c r="BU354">
        <v>-0.19628756496249478</v>
      </c>
      <c r="BV354">
        <v>0.59021421741476243</v>
      </c>
      <c r="BW354">
        <v>0.51083498553571061</v>
      </c>
      <c r="BX354">
        <v>0.51070010972788016</v>
      </c>
      <c r="BY354">
        <f t="shared" si="30"/>
        <v>0.199029676182256</v>
      </c>
      <c r="BZ354">
        <v>0.11946145430935251</v>
      </c>
      <c r="CA354">
        <f t="shared" si="31"/>
        <v>5.9191903550023489E-2</v>
      </c>
      <c r="CC354">
        <v>0.199029676182256</v>
      </c>
      <c r="CD354">
        <v>5.9191903550023489E-2</v>
      </c>
    </row>
    <row r="355" spans="1:82" x14ac:dyDescent="0.3">
      <c r="A355">
        <v>0</v>
      </c>
      <c r="B355" t="s">
        <v>273</v>
      </c>
      <c r="C355" t="s">
        <v>316</v>
      </c>
      <c r="D355">
        <v>12115</v>
      </c>
      <c r="E355" s="2">
        <f t="shared" si="33"/>
        <v>0.63429452892608706</v>
      </c>
      <c r="F355" s="2" t="s">
        <v>1940</v>
      </c>
      <c r="G355" s="3">
        <v>243936</v>
      </c>
      <c r="H355" s="1">
        <v>34.467479385957617</v>
      </c>
      <c r="I355" s="1">
        <f t="shared" si="32"/>
        <v>0.81105324582755145</v>
      </c>
      <c r="J355" s="1">
        <v>1.80481226258</v>
      </c>
      <c r="K355" s="1">
        <v>105.070596119</v>
      </c>
      <c r="L355" s="2">
        <v>0.20221761441999986</v>
      </c>
      <c r="M355" s="2">
        <v>0.12639562573169896</v>
      </c>
      <c r="N355" s="7">
        <v>7.6342906164700006E-2</v>
      </c>
      <c r="O355" s="2">
        <v>0.12643984025897884</v>
      </c>
      <c r="P355" s="3">
        <v>1507865.0435845002</v>
      </c>
      <c r="Q355" s="3">
        <v>68922.569937574997</v>
      </c>
      <c r="R355" s="3">
        <v>7068566.5699166637</v>
      </c>
      <c r="S355" s="3">
        <v>9409.5052622242147</v>
      </c>
      <c r="T355" s="3">
        <v>3449362.1274057026</v>
      </c>
      <c r="V355">
        <v>12115</v>
      </c>
      <c r="W355" s="2">
        <v>0.68804282551680163</v>
      </c>
      <c r="X355" s="2">
        <v>0.92464860964726592</v>
      </c>
      <c r="Y355" s="2">
        <v>4.1368989155858849E-2</v>
      </c>
      <c r="Z355" s="2">
        <v>0.51468799554046685</v>
      </c>
      <c r="AA355" s="2">
        <v>0.30284871261873009</v>
      </c>
      <c r="AB355" s="2">
        <v>0.49914918319477491</v>
      </c>
      <c r="AC355" s="2">
        <v>0.12639562573169896</v>
      </c>
      <c r="AD355" s="2">
        <v>0.15796032324452527</v>
      </c>
      <c r="AE355" s="2">
        <v>0.12643984025897884</v>
      </c>
      <c r="AF355">
        <v>8576918.6506699957</v>
      </c>
      <c r="AG355">
        <v>11344.386607623082</v>
      </c>
      <c r="AH355">
        <v>2132142.3599019344</v>
      </c>
      <c r="AI355">
        <v>2004388.7625897343</v>
      </c>
      <c r="AJ355">
        <v>94.541933178050698</v>
      </c>
      <c r="AK355">
        <v>15645485.220586659</v>
      </c>
      <c r="AL355">
        <v>20753.891869847299</v>
      </c>
      <c r="AM355">
        <v>3900629.7580506443</v>
      </c>
      <c r="AN355">
        <v>3685263.4918467272</v>
      </c>
      <c r="AO355">
        <v>173.04534684318367</v>
      </c>
      <c r="AP355">
        <v>7068566.5699166637</v>
      </c>
      <c r="AQ355">
        <v>9409.5052622242165</v>
      </c>
      <c r="AR355">
        <v>1768487.3981487099</v>
      </c>
      <c r="AS355">
        <v>1680874.7292569929</v>
      </c>
      <c r="AT355">
        <v>78.503413665132967</v>
      </c>
      <c r="AU355" s="3">
        <v>283388156.29127097</v>
      </c>
      <c r="AV355" s="3">
        <v>12953307.794067845</v>
      </c>
      <c r="AW355">
        <v>1324750.903158</v>
      </c>
      <c r="AX355">
        <v>248973684.7395145</v>
      </c>
      <c r="AY355">
        <v>60552.658317299989</v>
      </c>
      <c r="AZ355">
        <v>11380266.604153359</v>
      </c>
      <c r="BA355">
        <v>2832615.9467425002</v>
      </c>
      <c r="BB355">
        <v>532361841.0307855</v>
      </c>
      <c r="BC355">
        <v>129475.22825487499</v>
      </c>
      <c r="BD355">
        <v>24333574.398221206</v>
      </c>
      <c r="BE355">
        <v>1507865.0435845002</v>
      </c>
      <c r="BF355">
        <v>283388156.29127097</v>
      </c>
      <c r="BG355">
        <v>68922.569937574997</v>
      </c>
      <c r="BH355">
        <v>12953307.794067845</v>
      </c>
      <c r="BI355">
        <v>27.75880893442902</v>
      </c>
      <c r="BJ355">
        <v>62.226288320386637</v>
      </c>
      <c r="BK355">
        <v>34.467479385957617</v>
      </c>
      <c r="BL355">
        <v>33.034759066546499</v>
      </c>
      <c r="BM355">
        <v>33.845812312374051</v>
      </c>
      <c r="BN355">
        <f t="shared" si="29"/>
        <v>0.81105324582755145</v>
      </c>
      <c r="BO355">
        <v>0.63429452892608706</v>
      </c>
      <c r="BP355">
        <v>0.21321738827910028</v>
      </c>
      <c r="BQ355">
        <v>0.87591127233560406</v>
      </c>
      <c r="BR355">
        <v>0.26190476190476192</v>
      </c>
      <c r="BS355">
        <v>0</v>
      </c>
      <c r="BT355">
        <v>0.22222222222222221</v>
      </c>
      <c r="BU355">
        <v>-2.3226783490196908E-2</v>
      </c>
      <c r="BV355">
        <v>0.51468799554046685</v>
      </c>
      <c r="BW355">
        <v>0.31415841557959556</v>
      </c>
      <c r="BX355">
        <v>0.49914918319477491</v>
      </c>
      <c r="BY355">
        <f t="shared" si="30"/>
        <v>0.21504241436123483</v>
      </c>
      <c r="BZ355">
        <v>0.15796032324452527</v>
      </c>
      <c r="CA355">
        <f t="shared" si="31"/>
        <v>4.2499938755584263E-2</v>
      </c>
      <c r="CC355">
        <v>0.21504241436123483</v>
      </c>
      <c r="CD355">
        <v>4.2499938755584263E-2</v>
      </c>
    </row>
    <row r="356" spans="1:82" x14ac:dyDescent="0.3">
      <c r="A356">
        <v>0</v>
      </c>
      <c r="B356" t="s">
        <v>273</v>
      </c>
      <c r="C356" t="s">
        <v>317</v>
      </c>
      <c r="D356">
        <v>12117</v>
      </c>
      <c r="E356" s="2">
        <f t="shared" si="33"/>
        <v>0.50751061876732195</v>
      </c>
      <c r="F356" s="2" t="s">
        <v>1937</v>
      </c>
      <c r="G356" s="3">
        <v>375818</v>
      </c>
      <c r="H356" s="1">
        <v>27.080919339724502</v>
      </c>
      <c r="I356" s="1">
        <f t="shared" si="32"/>
        <v>-2.6973250246203904</v>
      </c>
      <c r="J356" s="1">
        <v>1.8302440582199999</v>
      </c>
      <c r="K356" s="1">
        <v>19.5178371475</v>
      </c>
      <c r="L356" s="2">
        <v>0.16669931469999999</v>
      </c>
      <c r="M356" s="2">
        <v>0.16519888478480887</v>
      </c>
      <c r="N356" s="7">
        <v>4.5474477170100001E-5</v>
      </c>
      <c r="O356" s="2">
        <v>8.6239972959218966E-2</v>
      </c>
      <c r="P356" s="3">
        <v>600188.67282650014</v>
      </c>
      <c r="Q356" s="3">
        <v>27433.851560275012</v>
      </c>
      <c r="R356" s="3">
        <v>3224890.4729930423</v>
      </c>
      <c r="S356" s="3">
        <v>4258.4170658401681</v>
      </c>
      <c r="T356" s="3">
        <v>1219432.6350686457</v>
      </c>
      <c r="V356">
        <v>12117</v>
      </c>
      <c r="W356" s="2">
        <v>0.48621650364536001</v>
      </c>
      <c r="X356" s="2">
        <v>0.7264916048850294</v>
      </c>
      <c r="Y356" s="2">
        <v>8.6600162667591019E-2</v>
      </c>
      <c r="Z356" s="2">
        <v>0.52194051714192957</v>
      </c>
      <c r="AA356" s="2">
        <v>5.6256955528526983E-2</v>
      </c>
      <c r="AB356" s="2">
        <v>0.41147665108348869</v>
      </c>
      <c r="AC356" s="2">
        <v>0.16519888478480887</v>
      </c>
      <c r="AD356" s="2">
        <v>9.4090773773636936E-5</v>
      </c>
      <c r="AE356" s="2">
        <v>8.6239972959218966E-2</v>
      </c>
      <c r="AF356">
        <v>6518657.3754714914</v>
      </c>
      <c r="AG356">
        <v>8603.8502380890859</v>
      </c>
      <c r="AH356">
        <v>1617067.0293054939</v>
      </c>
      <c r="AI356">
        <v>846053.17276569933</v>
      </c>
      <c r="AJ356">
        <v>71.676766999108622</v>
      </c>
      <c r="AK356">
        <v>9743547.8484645337</v>
      </c>
      <c r="AL356">
        <v>12862.267303929255</v>
      </c>
      <c r="AM356">
        <v>2417423.3399856985</v>
      </c>
      <c r="AN356">
        <v>1265129.4971541408</v>
      </c>
      <c r="AO356">
        <v>107.15549582412045</v>
      </c>
      <c r="AP356">
        <v>3224890.4729930423</v>
      </c>
      <c r="AQ356">
        <v>4258.417065840169</v>
      </c>
      <c r="AR356">
        <v>800356.31068020454</v>
      </c>
      <c r="AS356">
        <v>419076.32438844151</v>
      </c>
      <c r="AT356">
        <v>35.478728825011828</v>
      </c>
      <c r="AU356" s="3">
        <v>112799459.17101243</v>
      </c>
      <c r="AV356" s="3">
        <v>5155918.062238086</v>
      </c>
      <c r="AW356">
        <v>1424790.0783223</v>
      </c>
      <c r="AX356">
        <v>267775047.31989306</v>
      </c>
      <c r="AY356">
        <v>65125.320225004987</v>
      </c>
      <c r="AZ356">
        <v>12239652.683087436</v>
      </c>
      <c r="BA356">
        <v>2024978.7511488001</v>
      </c>
      <c r="BB356">
        <v>380574506.49090546</v>
      </c>
      <c r="BC356">
        <v>92559.171785279992</v>
      </c>
      <c r="BD356">
        <v>17395570.745325521</v>
      </c>
      <c r="BE356">
        <v>600188.67282650014</v>
      </c>
      <c r="BF356">
        <v>112799459.17101243</v>
      </c>
      <c r="BG356">
        <v>27433.851560275012</v>
      </c>
      <c r="BH356">
        <v>5155918.062238086</v>
      </c>
      <c r="BI356">
        <v>50.132235197507455</v>
      </c>
      <c r="BJ356">
        <v>77.213154537231958</v>
      </c>
      <c r="BK356">
        <v>27.080919339724502</v>
      </c>
      <c r="BL356">
        <v>41.32536208374745</v>
      </c>
      <c r="BM356">
        <v>38.62803705912706</v>
      </c>
      <c r="BN356">
        <f t="shared" si="29"/>
        <v>-2.6973250246203904</v>
      </c>
      <c r="BO356">
        <v>0.50751061876732195</v>
      </c>
      <c r="BP356">
        <v>0.30810094354140333</v>
      </c>
      <c r="BQ356">
        <v>0.78513582451067099</v>
      </c>
      <c r="BR356">
        <v>0.13095238095238096</v>
      </c>
      <c r="BS356">
        <v>0</v>
      </c>
      <c r="BT356">
        <v>0.27777777777777779</v>
      </c>
      <c r="BU356">
        <v>7.724546405781689E-2</v>
      </c>
      <c r="BV356">
        <v>0.52194051714192957</v>
      </c>
      <c r="BW356">
        <v>5.8357837685193967E-2</v>
      </c>
      <c r="BX356">
        <v>0.41147665108348869</v>
      </c>
      <c r="BY356">
        <f t="shared" si="30"/>
        <v>0.14370845901404261</v>
      </c>
      <c r="BZ356">
        <v>9.4090773773636936E-5</v>
      </c>
      <c r="CA356">
        <f t="shared" si="31"/>
        <v>4.6818448918954869E-2</v>
      </c>
      <c r="CC356">
        <v>0.14370845901404261</v>
      </c>
      <c r="CD356">
        <v>4.6818448918954869E-2</v>
      </c>
    </row>
    <row r="357" spans="1:82" x14ac:dyDescent="0.3">
      <c r="A357">
        <v>0</v>
      </c>
      <c r="B357" t="s">
        <v>273</v>
      </c>
      <c r="C357" t="s">
        <v>64</v>
      </c>
      <c r="D357">
        <v>12119</v>
      </c>
      <c r="E357" s="2">
        <f t="shared" si="33"/>
        <v>0.51775320106568379</v>
      </c>
      <c r="F357" s="2" t="s">
        <v>1938</v>
      </c>
      <c r="G357" s="3">
        <v>64087</v>
      </c>
      <c r="H357" s="1">
        <v>15.50780438004497</v>
      </c>
      <c r="I357" s="1">
        <f t="shared" si="32"/>
        <v>1.2043292963352847</v>
      </c>
      <c r="J357" s="1">
        <v>1.88261605328</v>
      </c>
      <c r="K357" s="1">
        <v>87.282332481200001</v>
      </c>
      <c r="L357" s="2">
        <v>0.17098447868999989</v>
      </c>
      <c r="M357" s="2">
        <v>1.9549009604826334E-2</v>
      </c>
      <c r="N357" s="7">
        <v>0</v>
      </c>
      <c r="O357" s="2">
        <v>8.000856093679462E-2</v>
      </c>
      <c r="P357" s="3">
        <v>402535.42361077992</v>
      </c>
      <c r="Q357" s="3">
        <v>18399.375994692997</v>
      </c>
      <c r="R357" s="3">
        <v>1331230.2251038291</v>
      </c>
      <c r="S357" s="3">
        <v>1909.976769760874</v>
      </c>
      <c r="T357" s="3">
        <v>761963.24473724002</v>
      </c>
      <c r="V357">
        <v>12119</v>
      </c>
      <c r="W357" s="2">
        <v>0.45816921097081076</v>
      </c>
      <c r="X357" s="2">
        <v>0.41602316195283828</v>
      </c>
      <c r="Y357" s="2">
        <v>5.7615949250485604E-2</v>
      </c>
      <c r="Z357" s="2">
        <v>0.53687571994321925</v>
      </c>
      <c r="AA357" s="2">
        <v>0.25157696827334769</v>
      </c>
      <c r="AB357" s="2">
        <v>0.4220540486638083</v>
      </c>
      <c r="AC357" s="2">
        <v>1.9549009604826334E-2</v>
      </c>
      <c r="AD357" s="2">
        <v>0</v>
      </c>
      <c r="AE357" s="2">
        <v>8.000856093679462E-2</v>
      </c>
      <c r="AF357">
        <v>692713.99703131441</v>
      </c>
      <c r="AG357">
        <v>929.91334886801553</v>
      </c>
      <c r="AH357">
        <v>174774.33648351181</v>
      </c>
      <c r="AI357">
        <v>177310.85814929436</v>
      </c>
      <c r="AJ357">
        <v>7.7693740635287751</v>
      </c>
      <c r="AK357">
        <v>2023944.2221351436</v>
      </c>
      <c r="AL357">
        <v>2839.8901186288895</v>
      </c>
      <c r="AM357">
        <v>533748.56030794792</v>
      </c>
      <c r="AN357">
        <v>580299.87906209799</v>
      </c>
      <c r="AO357">
        <v>23.901050598629336</v>
      </c>
      <c r="AP357">
        <v>1331230.2251038291</v>
      </c>
      <c r="AQ357">
        <v>1909.976769760874</v>
      </c>
      <c r="AR357">
        <v>358974.22382443608</v>
      </c>
      <c r="AS357">
        <v>402989.02091280359</v>
      </c>
      <c r="AT357">
        <v>16.13167653510056</v>
      </c>
      <c r="AU357" s="3">
        <v>75652507.513409972</v>
      </c>
      <c r="AV357" s="3">
        <v>3457978.7244426017</v>
      </c>
      <c r="AW357">
        <v>182949.79772872</v>
      </c>
      <c r="AX357">
        <v>34383584.985135637</v>
      </c>
      <c r="AY357">
        <v>8362.3997271319986</v>
      </c>
      <c r="AZ357">
        <v>1571629.4047171879</v>
      </c>
      <c r="BA357">
        <v>585485.22133949993</v>
      </c>
      <c r="BB357">
        <v>110036092.49854562</v>
      </c>
      <c r="BC357">
        <v>26761.775721824997</v>
      </c>
      <c r="BD357">
        <v>5029608.1291597895</v>
      </c>
      <c r="BE357">
        <v>402535.42361077992</v>
      </c>
      <c r="BF357">
        <v>75652507.513409972</v>
      </c>
      <c r="BG357">
        <v>18399.375994692997</v>
      </c>
      <c r="BH357">
        <v>3457978.7244426017</v>
      </c>
      <c r="BI357">
        <v>6.2242481740363464</v>
      </c>
      <c r="BJ357">
        <v>21.732052554081317</v>
      </c>
      <c r="BK357">
        <v>15.50780438004497</v>
      </c>
      <c r="BL357">
        <v>25.452561333231525</v>
      </c>
      <c r="BM357">
        <v>26.65689062956681</v>
      </c>
      <c r="BN357">
        <f t="shared" si="29"/>
        <v>1.2043292963352847</v>
      </c>
      <c r="BO357">
        <v>0.51775320106568379</v>
      </c>
      <c r="BP357">
        <v>3.9024785038196286E-2</v>
      </c>
      <c r="BQ357">
        <v>0.80033919399320064</v>
      </c>
      <c r="BR357">
        <v>6.5476190476190479E-2</v>
      </c>
      <c r="BS357">
        <v>0</v>
      </c>
      <c r="BT357">
        <v>0.27777777777777779</v>
      </c>
      <c r="BU357">
        <v>-3.4489345749845489E-2</v>
      </c>
      <c r="BV357">
        <v>0.53687571994321925</v>
      </c>
      <c r="BW357">
        <v>0.26097195878977975</v>
      </c>
      <c r="BX357">
        <v>0.4220540486638083</v>
      </c>
      <c r="BY357">
        <f t="shared" si="30"/>
        <v>0.12132838200306803</v>
      </c>
      <c r="BZ357">
        <v>0</v>
      </c>
      <c r="CA357">
        <f t="shared" si="31"/>
        <v>5.3811450419749732E-2</v>
      </c>
      <c r="CC357">
        <v>0.12132838200306803</v>
      </c>
      <c r="CD357">
        <v>5.3811450419749732E-2</v>
      </c>
    </row>
    <row r="358" spans="1:82" x14ac:dyDescent="0.3">
      <c r="A358">
        <v>0</v>
      </c>
      <c r="B358" t="s">
        <v>273</v>
      </c>
      <c r="C358" t="s">
        <v>318</v>
      </c>
      <c r="D358">
        <v>12121</v>
      </c>
      <c r="E358" s="2">
        <f t="shared" si="33"/>
        <v>0.58068623410188069</v>
      </c>
      <c r="F358" s="2" t="s">
        <v>1939</v>
      </c>
      <c r="G358" s="3">
        <v>4546</v>
      </c>
      <c r="H358" s="1">
        <v>0.76120169950490368</v>
      </c>
      <c r="I358" s="1">
        <f t="shared" si="32"/>
        <v>-0.82253187314312726</v>
      </c>
      <c r="J358" s="1">
        <v>2.1572884823699998</v>
      </c>
      <c r="K358" s="1">
        <v>150.29274684399999</v>
      </c>
      <c r="L358" s="2">
        <v>0.19595265292999997</v>
      </c>
      <c r="M358" s="2">
        <v>1.460287523243925E-2</v>
      </c>
      <c r="N358" s="7">
        <v>0</v>
      </c>
      <c r="O358" s="2">
        <v>9.3928288852044461E-2</v>
      </c>
      <c r="P358" s="3">
        <v>44069.566722532007</v>
      </c>
      <c r="Q358" s="3">
        <v>2014.3631603342001</v>
      </c>
      <c r="R358" s="3">
        <v>153511.19864607681</v>
      </c>
      <c r="S358" s="3">
        <v>203.22669393945114</v>
      </c>
      <c r="T358" s="3">
        <v>61132.769471499749</v>
      </c>
      <c r="V358">
        <v>12121</v>
      </c>
      <c r="W358" s="2">
        <v>0.43600103525695849</v>
      </c>
      <c r="X358" s="2">
        <v>2.0420526990874127E-2</v>
      </c>
      <c r="Y358" s="2">
        <v>3.207366200762185E-2</v>
      </c>
      <c r="Z358" s="2">
        <v>0.61520553013437573</v>
      </c>
      <c r="AA358" s="2">
        <v>0.43319412451118111</v>
      </c>
      <c r="AB358" s="2">
        <v>0.48368490022689675</v>
      </c>
      <c r="AC358" s="2">
        <v>1.460287523243925E-2</v>
      </c>
      <c r="AD358" s="2">
        <v>0</v>
      </c>
      <c r="AE358" s="2">
        <v>9.3928288852044461E-2</v>
      </c>
      <c r="AF358">
        <v>222312.67293250901</v>
      </c>
      <c r="AG358">
        <v>295.11785104832666</v>
      </c>
      <c r="AH358">
        <v>55466.486919666604</v>
      </c>
      <c r="AI358">
        <v>33463.391863826393</v>
      </c>
      <c r="AJ358">
        <v>2.4609960809348936</v>
      </c>
      <c r="AK358">
        <v>375823.87157858582</v>
      </c>
      <c r="AL358">
        <v>498.34454498777774</v>
      </c>
      <c r="AM358">
        <v>93662.315200056793</v>
      </c>
      <c r="AN358">
        <v>56400.333054935923</v>
      </c>
      <c r="AO358">
        <v>4.1549108532530861</v>
      </c>
      <c r="AP358">
        <v>153511.19864607681</v>
      </c>
      <c r="AQ358">
        <v>203.22669393945108</v>
      </c>
      <c r="AR358">
        <v>38195.828280390189</v>
      </c>
      <c r="AS358">
        <v>22936.94119110953</v>
      </c>
      <c r="AT358">
        <v>1.6939147723181924</v>
      </c>
      <c r="AU358" s="3">
        <v>8282434.3698326657</v>
      </c>
      <c r="AV358" s="3">
        <v>378579.41235320957</v>
      </c>
      <c r="AW358">
        <v>49590.262427578004</v>
      </c>
      <c r="AX358">
        <v>9319993.9206390101</v>
      </c>
      <c r="AY358">
        <v>2266.7070537442996</v>
      </c>
      <c r="AZ358">
        <v>426004.92368070368</v>
      </c>
      <c r="BA358">
        <v>93659.829150110018</v>
      </c>
      <c r="BB358">
        <v>17602428.290471677</v>
      </c>
      <c r="BC358">
        <v>4281.0702140784997</v>
      </c>
      <c r="BD358">
        <v>804584.33603391319</v>
      </c>
      <c r="BE358">
        <v>44069.566722532007</v>
      </c>
      <c r="BF358">
        <v>8282434.3698326657</v>
      </c>
      <c r="BG358">
        <v>2014.3631603342001</v>
      </c>
      <c r="BH358">
        <v>378579.41235320957</v>
      </c>
      <c r="BI358">
        <v>0.80953755411934492</v>
      </c>
      <c r="BJ358">
        <v>1.5707392536242486</v>
      </c>
      <c r="BK358">
        <v>0.76120169950490368</v>
      </c>
      <c r="BL358">
        <v>44.42976041678461</v>
      </c>
      <c r="BM358">
        <v>43.607228543641483</v>
      </c>
      <c r="BN358">
        <f t="shared" si="29"/>
        <v>-0.82253187314312726</v>
      </c>
      <c r="BO358">
        <v>0.58068623410188069</v>
      </c>
      <c r="BP358">
        <v>5.6925828129389712E-3</v>
      </c>
      <c r="BQ358">
        <v>0.73289262983858294</v>
      </c>
      <c r="BR358">
        <v>0.16071428571428573</v>
      </c>
      <c r="BS358">
        <v>0</v>
      </c>
      <c r="BT358">
        <v>0.27777777777777779</v>
      </c>
      <c r="BU358">
        <v>2.355550616382545E-2</v>
      </c>
      <c r="BV358">
        <v>0.61520553013437573</v>
      </c>
      <c r="BW358">
        <v>0.44937149845558211</v>
      </c>
      <c r="BX358">
        <v>0.48368490022689675</v>
      </c>
      <c r="BY358">
        <f t="shared" si="30"/>
        <v>1.1181254807429503E-2</v>
      </c>
      <c r="BZ358">
        <v>0</v>
      </c>
      <c r="CA358">
        <f t="shared" si="31"/>
        <v>6.0894291321598251E-2</v>
      </c>
      <c r="CC358">
        <v>1.1181254807429503E-2</v>
      </c>
      <c r="CD358">
        <v>6.0894291321598251E-2</v>
      </c>
    </row>
    <row r="359" spans="1:82" x14ac:dyDescent="0.3">
      <c r="A359">
        <v>0</v>
      </c>
      <c r="B359" t="s">
        <v>273</v>
      </c>
      <c r="C359" t="s">
        <v>319</v>
      </c>
      <c r="D359">
        <v>12123</v>
      </c>
      <c r="E359" s="2">
        <f t="shared" si="33"/>
        <v>0.636700541829333</v>
      </c>
      <c r="F359" s="2" t="s">
        <v>1940</v>
      </c>
      <c r="G359" s="3">
        <v>2171</v>
      </c>
      <c r="H359" s="1">
        <v>0.37023442230554282</v>
      </c>
      <c r="I359" s="1">
        <f t="shared" si="32"/>
        <v>-7.5834096122468679</v>
      </c>
      <c r="J359" s="1">
        <v>2.0511310698999998</v>
      </c>
      <c r="K359" s="1">
        <v>147.90178193700001</v>
      </c>
      <c r="L359" s="2">
        <v>0.20936015144000009</v>
      </c>
      <c r="M359" s="2">
        <v>3.5598121892164373E-4</v>
      </c>
      <c r="N359" s="7">
        <v>0</v>
      </c>
      <c r="O359" s="2">
        <v>0.12100494626110066</v>
      </c>
      <c r="P359" s="3">
        <v>27349.401582725004</v>
      </c>
      <c r="Q359" s="3">
        <v>1250.10593710375</v>
      </c>
      <c r="R359" s="3">
        <v>99396.117423688353</v>
      </c>
      <c r="S359" s="3">
        <v>134.51333272917532</v>
      </c>
      <c r="T359" s="3">
        <v>34842.444736701553</v>
      </c>
      <c r="V359">
        <v>12123</v>
      </c>
      <c r="W359" s="2">
        <v>0.472388253479883</v>
      </c>
      <c r="X359" s="2">
        <v>9.9321664922167232E-3</v>
      </c>
      <c r="Y359" s="2">
        <v>0.19681671244026383</v>
      </c>
      <c r="Z359" s="2">
        <v>0.58493205129739057</v>
      </c>
      <c r="AA359" s="2">
        <v>0.42630256140268397</v>
      </c>
      <c r="AB359" s="2">
        <v>0.51677965287318173</v>
      </c>
      <c r="AC359" s="2">
        <v>3.5598121892164373E-4</v>
      </c>
      <c r="AD359" s="2">
        <v>0</v>
      </c>
      <c r="AE359" s="2">
        <v>0.12100494626110066</v>
      </c>
      <c r="AF359">
        <v>185630.47703775263</v>
      </c>
      <c r="AG359">
        <v>247.24267852660716</v>
      </c>
      <c r="AH359">
        <v>46468.49638463153</v>
      </c>
      <c r="AI359">
        <v>17123.37399212466</v>
      </c>
      <c r="AJ359">
        <v>2.0629372270963757</v>
      </c>
      <c r="AK359">
        <v>285026.59446144098</v>
      </c>
      <c r="AL359">
        <v>381.75601125578248</v>
      </c>
      <c r="AM359">
        <v>71749.86104569977</v>
      </c>
      <c r="AN359">
        <v>26684.454067757983</v>
      </c>
      <c r="AO359">
        <v>3.188319716887078</v>
      </c>
      <c r="AP359">
        <v>99396.117423688353</v>
      </c>
      <c r="AQ359">
        <v>134.51333272917532</v>
      </c>
      <c r="AR359">
        <v>25281.364661068241</v>
      </c>
      <c r="AS359">
        <v>9561.0800756333228</v>
      </c>
      <c r="AT359">
        <v>1.1253824897907023</v>
      </c>
      <c r="AU359" s="3">
        <v>5140046.5334573369</v>
      </c>
      <c r="AV359" s="3">
        <v>234944.90981927878</v>
      </c>
      <c r="AW359">
        <v>65808.629828805002</v>
      </c>
      <c r="AX359">
        <v>12368073.890025612</v>
      </c>
      <c r="AY359">
        <v>3008.0277483517493</v>
      </c>
      <c r="AZ359">
        <v>565328.73502522777</v>
      </c>
      <c r="BA359">
        <v>93158.031411530013</v>
      </c>
      <c r="BB359">
        <v>17508120.423482951</v>
      </c>
      <c r="BC359">
        <v>4258.1336854554993</v>
      </c>
      <c r="BD359">
        <v>800273.64484450652</v>
      </c>
      <c r="BE359">
        <v>27349.401582725004</v>
      </c>
      <c r="BF359">
        <v>5140046.5334573369</v>
      </c>
      <c r="BG359">
        <v>1250.10593710375</v>
      </c>
      <c r="BH359">
        <v>234944.90981927878</v>
      </c>
      <c r="BI359">
        <v>0.55584007147240366</v>
      </c>
      <c r="BJ359">
        <v>0.92607449377794648</v>
      </c>
      <c r="BK359">
        <v>0.37023442230554282</v>
      </c>
      <c r="BL359">
        <v>48.242230027319657</v>
      </c>
      <c r="BM359">
        <v>40.658820415072789</v>
      </c>
      <c r="BN359">
        <f t="shared" si="29"/>
        <v>-7.5834096122468679</v>
      </c>
      <c r="BO359">
        <v>0.636700541829333</v>
      </c>
      <c r="BP359">
        <v>4.2856420867697339E-3</v>
      </c>
      <c r="BQ359">
        <v>0.80128165968283582</v>
      </c>
      <c r="BR359">
        <v>7.7380952380952384E-2</v>
      </c>
      <c r="BS359">
        <v>0</v>
      </c>
      <c r="BT359">
        <v>0.27777777777777779</v>
      </c>
      <c r="BU359">
        <v>0.21717219441174287</v>
      </c>
      <c r="BV359">
        <v>0.58493205129739057</v>
      </c>
      <c r="BW359">
        <v>0.44222257406917426</v>
      </c>
      <c r="BX359">
        <v>0.51677965287318173</v>
      </c>
      <c r="BY359">
        <f t="shared" si="30"/>
        <v>0.1234883343322824</v>
      </c>
      <c r="BZ359">
        <v>0</v>
      </c>
      <c r="CA359">
        <f t="shared" si="31"/>
        <v>5.1169545169667E-2</v>
      </c>
      <c r="CC359">
        <v>0.1234883343322824</v>
      </c>
      <c r="CD359">
        <v>5.1169545169667E-2</v>
      </c>
    </row>
    <row r="360" spans="1:82" x14ac:dyDescent="0.3">
      <c r="A360">
        <v>0</v>
      </c>
      <c r="B360" t="s">
        <v>273</v>
      </c>
      <c r="C360" t="s">
        <v>141</v>
      </c>
      <c r="D360">
        <v>12125</v>
      </c>
      <c r="E360" s="2">
        <f t="shared" si="33"/>
        <v>0.52564840401530433</v>
      </c>
      <c r="F360" s="2" t="s">
        <v>1937</v>
      </c>
      <c r="G360" s="3">
        <v>1943</v>
      </c>
      <c r="H360" s="1">
        <v>4.9097781520319552</v>
      </c>
      <c r="I360" s="1">
        <f t="shared" si="32"/>
        <v>5.915065186879616</v>
      </c>
      <c r="J360" s="1">
        <v>2.07532670334</v>
      </c>
      <c r="K360" s="1">
        <v>132.46469841999999</v>
      </c>
      <c r="L360" s="2">
        <v>0.19039575963000011</v>
      </c>
      <c r="M360" s="2">
        <v>4.7100751195558307E-3</v>
      </c>
      <c r="N360" s="7">
        <v>0</v>
      </c>
      <c r="O360" s="2">
        <v>0.10883858866340022</v>
      </c>
      <c r="P360" s="3">
        <v>122146.691812109</v>
      </c>
      <c r="Q360" s="3">
        <v>5583.1680327641498</v>
      </c>
      <c r="R360" s="3">
        <v>316584.25824727083</v>
      </c>
      <c r="S360" s="3">
        <v>430.7899613292081</v>
      </c>
      <c r="T360" s="3">
        <v>115067.94853482474</v>
      </c>
      <c r="V360">
        <v>12125</v>
      </c>
      <c r="W360" s="2">
        <v>0.41498123153750821</v>
      </c>
      <c r="X360" s="2">
        <v>0.13171312851506153</v>
      </c>
      <c r="Y360" s="2">
        <v>-0.16672940999808733</v>
      </c>
      <c r="Z360" s="2">
        <v>0.59183204989240434</v>
      </c>
      <c r="AA360" s="2">
        <v>0.38180770706288003</v>
      </c>
      <c r="AB360" s="2">
        <v>0.46996839605513591</v>
      </c>
      <c r="AC360" s="2">
        <v>4.7100751195558307E-3</v>
      </c>
      <c r="AD360" s="2">
        <v>0</v>
      </c>
      <c r="AE360" s="2">
        <v>0.10883858866340022</v>
      </c>
      <c r="AF360">
        <v>130777.34638821075</v>
      </c>
      <c r="AG360">
        <v>181.27991040104573</v>
      </c>
      <c r="AH360">
        <v>34070.998224405615</v>
      </c>
      <c r="AI360">
        <v>14768.210584279139</v>
      </c>
      <c r="AJ360">
        <v>1.5226804851546782</v>
      </c>
      <c r="AK360">
        <v>447361.60463548161</v>
      </c>
      <c r="AL360">
        <v>612.06987173025379</v>
      </c>
      <c r="AM360">
        <v>115036.63846037159</v>
      </c>
      <c r="AN360">
        <v>48870.518883137891</v>
      </c>
      <c r="AO360">
        <v>5.1301154046105886</v>
      </c>
      <c r="AP360">
        <v>316584.25824727083</v>
      </c>
      <c r="AQ360">
        <v>430.78996132920804</v>
      </c>
      <c r="AR360">
        <v>80965.64023596597</v>
      </c>
      <c r="AS360">
        <v>34102.308298858756</v>
      </c>
      <c r="AT360">
        <v>3.6074349194559101</v>
      </c>
      <c r="AU360" s="3">
        <v>22956249.259167764</v>
      </c>
      <c r="AV360" s="3">
        <v>1049300.6000776943</v>
      </c>
      <c r="AW360">
        <v>40646.044572771003</v>
      </c>
      <c r="AX360">
        <v>7639017.6170065822</v>
      </c>
      <c r="AY360">
        <v>1857.87837026385</v>
      </c>
      <c r="AZ360">
        <v>349169.66090738797</v>
      </c>
      <c r="BA360">
        <v>162792.73638488</v>
      </c>
      <c r="BB360">
        <v>30595266.876174346</v>
      </c>
      <c r="BC360">
        <v>7441.046403028</v>
      </c>
      <c r="BD360">
        <v>1398470.2609850822</v>
      </c>
      <c r="BE360">
        <v>122146.691812109</v>
      </c>
      <c r="BF360">
        <v>22956249.259167764</v>
      </c>
      <c r="BG360">
        <v>5583.1680327641498</v>
      </c>
      <c r="BH360">
        <v>1049300.6000776943</v>
      </c>
      <c r="BI360">
        <v>1.9737620160032503</v>
      </c>
      <c r="BJ360">
        <v>6.8835401680352053</v>
      </c>
      <c r="BK360">
        <v>4.9097781520319552</v>
      </c>
      <c r="BL360">
        <v>41.398965066780853</v>
      </c>
      <c r="BM360">
        <v>47.314030253660469</v>
      </c>
      <c r="BN360">
        <f t="shared" si="29"/>
        <v>5.915065186879616</v>
      </c>
      <c r="BO360">
        <v>0.52564840401530433</v>
      </c>
      <c r="BP360">
        <v>1.2563798524987608E-2</v>
      </c>
      <c r="BQ360">
        <v>0.74935727055009471</v>
      </c>
      <c r="BR360">
        <v>1.7857142857142856E-2</v>
      </c>
      <c r="BS360">
        <v>0</v>
      </c>
      <c r="BT360">
        <v>0.27777777777777779</v>
      </c>
      <c r="BU360">
        <v>-0.16939447457098986</v>
      </c>
      <c r="BV360">
        <v>0.59183204989240434</v>
      </c>
      <c r="BW360">
        <v>0.39606608616481331</v>
      </c>
      <c r="BX360">
        <v>0.46996839605513591</v>
      </c>
      <c r="BY360">
        <f t="shared" si="30"/>
        <v>0.10003548970065168</v>
      </c>
      <c r="BZ360">
        <v>0</v>
      </c>
      <c r="CA360">
        <f t="shared" si="31"/>
        <v>0.10967844020938096</v>
      </c>
      <c r="CC360">
        <v>0.10003548970065168</v>
      </c>
      <c r="CD360">
        <v>0.10967844020938096</v>
      </c>
    </row>
    <row r="361" spans="1:82" x14ac:dyDescent="0.3">
      <c r="A361">
        <v>0</v>
      </c>
      <c r="B361" t="s">
        <v>273</v>
      </c>
      <c r="C361" t="s">
        <v>320</v>
      </c>
      <c r="D361">
        <v>12127</v>
      </c>
      <c r="E361" s="2">
        <f t="shared" si="33"/>
        <v>0.54015914713732849</v>
      </c>
      <c r="F361" s="2" t="s">
        <v>1938</v>
      </c>
      <c r="G361" s="3">
        <v>308071</v>
      </c>
      <c r="H361" s="1">
        <v>32.547780403454993</v>
      </c>
      <c r="I361" s="1">
        <f t="shared" si="32"/>
        <v>6.3794576403122747</v>
      </c>
      <c r="J361" s="1">
        <v>1.77594613922</v>
      </c>
      <c r="K361" s="1">
        <v>27.5560707518</v>
      </c>
      <c r="L361" s="2">
        <v>0.16331015940999993</v>
      </c>
      <c r="M361" s="2">
        <v>2.4876301727361615E-3</v>
      </c>
      <c r="N361" s="7">
        <v>8.2193188825900002E-2</v>
      </c>
      <c r="O361" s="2">
        <v>0.21261605977645134</v>
      </c>
      <c r="P361" s="3">
        <v>4337002.0182549004</v>
      </c>
      <c r="Q361" s="3">
        <v>198238.77885781496</v>
      </c>
      <c r="R361" s="3">
        <v>11837813.121890109</v>
      </c>
      <c r="S361" s="3">
        <v>15563.949305255372</v>
      </c>
      <c r="T361" s="3">
        <v>5106391.4743825225</v>
      </c>
      <c r="V361">
        <v>12127</v>
      </c>
      <c r="W361" s="2">
        <v>0.52209353791722124</v>
      </c>
      <c r="X361" s="2">
        <v>0.87314942761437564</v>
      </c>
      <c r="Y361" s="2">
        <v>-0.16365611833702773</v>
      </c>
      <c r="Z361" s="2">
        <v>0.5064560882782988</v>
      </c>
      <c r="AA361" s="2">
        <v>7.9425841865040883E-2</v>
      </c>
      <c r="AB361" s="2">
        <v>0.40311094021514576</v>
      </c>
      <c r="AC361" s="2">
        <v>2.4876301727361615E-3</v>
      </c>
      <c r="AD361" s="2">
        <v>0.17006508302720028</v>
      </c>
      <c r="AE361" s="2">
        <v>0.21261605977645134</v>
      </c>
      <c r="AF361">
        <v>7706483.634145923</v>
      </c>
      <c r="AG361">
        <v>10171.108088621335</v>
      </c>
      <c r="AH361">
        <v>1911628.2927380353</v>
      </c>
      <c r="AI361">
        <v>1434920.1206141904</v>
      </c>
      <c r="AJ361">
        <v>84.732479894524545</v>
      </c>
      <c r="AK361">
        <v>19544296.756036032</v>
      </c>
      <c r="AL361">
        <v>25735.057393876705</v>
      </c>
      <c r="AM361">
        <v>4836824.4050427983</v>
      </c>
      <c r="AN361">
        <v>3616115.4826919506</v>
      </c>
      <c r="AO361">
        <v>214.30513576274527</v>
      </c>
      <c r="AP361">
        <v>11837813.121890109</v>
      </c>
      <c r="AQ361">
        <v>15563.94930525537</v>
      </c>
      <c r="AR361">
        <v>2925196.1123047629</v>
      </c>
      <c r="AS361">
        <v>2181195.3620777605</v>
      </c>
      <c r="AT361">
        <v>129.57265586822072</v>
      </c>
      <c r="AU361" s="3">
        <v>815096159.31082594</v>
      </c>
      <c r="AV361" s="3">
        <v>37256996.098537743</v>
      </c>
      <c r="AW361">
        <v>1776336.1934545003</v>
      </c>
      <c r="AX361">
        <v>333844624.19783878</v>
      </c>
      <c r="AY361">
        <v>81194.040572074999</v>
      </c>
      <c r="AZ361">
        <v>15259607.985115776</v>
      </c>
      <c r="BA361">
        <v>6113338.2117094006</v>
      </c>
      <c r="BB361">
        <v>1148940783.5086648</v>
      </c>
      <c r="BC361">
        <v>279432.81942988996</v>
      </c>
      <c r="BD361">
        <v>52516604.083653517</v>
      </c>
      <c r="BE361">
        <v>4337002.0182549004</v>
      </c>
      <c r="BF361">
        <v>815096159.31082594</v>
      </c>
      <c r="BG361">
        <v>198238.77885781496</v>
      </c>
      <c r="BH361">
        <v>37256996.098537743</v>
      </c>
      <c r="BI361">
        <v>16.55617523694929</v>
      </c>
      <c r="BJ361">
        <v>49.10395564040428</v>
      </c>
      <c r="BK361">
        <v>32.547780403454993</v>
      </c>
      <c r="BL361">
        <v>37.606965842405934</v>
      </c>
      <c r="BM361">
        <v>43.986423482718209</v>
      </c>
      <c r="BN361">
        <f t="shared" si="29"/>
        <v>6.3794576403122747</v>
      </c>
      <c r="BO361">
        <v>0.54015914713732849</v>
      </c>
      <c r="BP361">
        <v>0.10829603983932966</v>
      </c>
      <c r="BQ361">
        <v>0.81587378567572533</v>
      </c>
      <c r="BR361">
        <v>0.3392857142857143</v>
      </c>
      <c r="BS361">
        <v>0</v>
      </c>
      <c r="BT361">
        <v>0.27777777777777779</v>
      </c>
      <c r="BU361">
        <v>-0.18269365440394392</v>
      </c>
      <c r="BV361">
        <v>0.5064560882782988</v>
      </c>
      <c r="BW361">
        <v>8.2391952142158595E-2</v>
      </c>
      <c r="BX361">
        <v>0.40311094021514576</v>
      </c>
      <c r="BY361">
        <f t="shared" si="30"/>
        <v>0.11729038878416043</v>
      </c>
      <c r="BZ361">
        <v>0.17006508302720028</v>
      </c>
      <c r="CA361">
        <f t="shared" si="31"/>
        <v>8.5359229942440648E-2</v>
      </c>
      <c r="CC361">
        <v>0.11729038878416043</v>
      </c>
      <c r="CD361">
        <v>8.5359229942440648E-2</v>
      </c>
    </row>
    <row r="362" spans="1:82" x14ac:dyDescent="0.3">
      <c r="A362">
        <v>0</v>
      </c>
      <c r="B362" t="s">
        <v>273</v>
      </c>
      <c r="C362" t="s">
        <v>321</v>
      </c>
      <c r="D362">
        <v>12129</v>
      </c>
      <c r="E362" s="2">
        <f t="shared" si="33"/>
        <v>0.64472486434403287</v>
      </c>
      <c r="F362" s="2" t="s">
        <v>1939</v>
      </c>
      <c r="G362" s="3">
        <v>10559</v>
      </c>
      <c r="H362" s="1">
        <v>6.3907316883199137</v>
      </c>
      <c r="I362" s="1">
        <f t="shared" si="32"/>
        <v>2.0895217379941826</v>
      </c>
      <c r="J362" s="1">
        <v>2.0698513252000001</v>
      </c>
      <c r="K362" s="1">
        <v>181.20870342699999</v>
      </c>
      <c r="L362" s="2">
        <v>0.21967981132000003</v>
      </c>
      <c r="M362" s="2">
        <v>3.0904536531095799E-2</v>
      </c>
      <c r="N362" s="7">
        <v>0</v>
      </c>
      <c r="O362" s="2">
        <v>0.14333769546823391</v>
      </c>
      <c r="P362" s="3">
        <v>658572.48439614009</v>
      </c>
      <c r="Q362" s="3">
        <v>30102.500424608996</v>
      </c>
      <c r="R362" s="3">
        <v>732199.94122023112</v>
      </c>
      <c r="S362" s="3">
        <v>982.25142667766193</v>
      </c>
      <c r="T362" s="3">
        <v>219218.47079041193</v>
      </c>
      <c r="V362">
        <v>12129</v>
      </c>
      <c r="W362" s="2">
        <v>0.53440715113639148</v>
      </c>
      <c r="X362" s="2">
        <v>0.17144221960835318</v>
      </c>
      <c r="Y362" s="2">
        <v>-0.15476636823580259</v>
      </c>
      <c r="Z362" s="2">
        <v>0.59027060693341526</v>
      </c>
      <c r="AA362" s="2">
        <v>0.52230428469276036</v>
      </c>
      <c r="AB362" s="2">
        <v>0.54225245757777729</v>
      </c>
      <c r="AC362" s="2">
        <v>3.0904536531095799E-2</v>
      </c>
      <c r="AD362" s="2">
        <v>0</v>
      </c>
      <c r="AE362" s="2">
        <v>0.14333769546823391</v>
      </c>
      <c r="AF362">
        <v>272299.9600052922</v>
      </c>
      <c r="AG362">
        <v>362.55580901440919</v>
      </c>
      <c r="AH362">
        <v>68141.242445730051</v>
      </c>
      <c r="AI362">
        <v>12615.416370435461</v>
      </c>
      <c r="AJ362">
        <v>3.0249091129481576</v>
      </c>
      <c r="AK362">
        <v>1004499.9012255233</v>
      </c>
      <c r="AL362">
        <v>1344.8072356920711</v>
      </c>
      <c r="AM362">
        <v>252752.35870354922</v>
      </c>
      <c r="AN362">
        <v>47222.770903028199</v>
      </c>
      <c r="AO362">
        <v>11.230618661610936</v>
      </c>
      <c r="AP362">
        <v>732199.94122023112</v>
      </c>
      <c r="AQ362">
        <v>982.25142667766193</v>
      </c>
      <c r="AR362">
        <v>184611.11625781917</v>
      </c>
      <c r="AS362">
        <v>34607.354532592741</v>
      </c>
      <c r="AT362">
        <v>8.205709548662778</v>
      </c>
      <c r="AU362" s="3">
        <v>123772112.71741056</v>
      </c>
      <c r="AV362" s="3">
        <v>5657463.9298010143</v>
      </c>
      <c r="AW362">
        <v>186967.82785026002</v>
      </c>
      <c r="AX362">
        <v>35138733.566177867</v>
      </c>
      <c r="AY362">
        <v>8546.0587112310004</v>
      </c>
      <c r="AZ362">
        <v>1606146.2741887541</v>
      </c>
      <c r="BA362">
        <v>845540.31224640016</v>
      </c>
      <c r="BB362">
        <v>158910846.28358844</v>
      </c>
      <c r="BC362">
        <v>38648.559135839998</v>
      </c>
      <c r="BD362">
        <v>7263610.2039897693</v>
      </c>
      <c r="BE362">
        <v>658572.48439614009</v>
      </c>
      <c r="BF362">
        <v>123772112.71741056</v>
      </c>
      <c r="BG362">
        <v>30102.500424608996</v>
      </c>
      <c r="BH362">
        <v>5657463.9298010143</v>
      </c>
      <c r="BI362">
        <v>2.0314384104809187</v>
      </c>
      <c r="BJ362">
        <v>8.4221700988008319</v>
      </c>
      <c r="BK362">
        <v>6.3907316883199137</v>
      </c>
      <c r="BL362">
        <v>62.809970690270681</v>
      </c>
      <c r="BM362">
        <v>64.899492428264864</v>
      </c>
      <c r="BN362">
        <f t="shared" si="29"/>
        <v>2.0895217379941826</v>
      </c>
      <c r="BO362">
        <v>0.64472486434403287</v>
      </c>
      <c r="BP362">
        <v>1.5860208984933542E-2</v>
      </c>
      <c r="BQ362">
        <v>0.80762901499535211</v>
      </c>
      <c r="BR362">
        <v>5.3571428571428568E-2</v>
      </c>
      <c r="BS362">
        <v>0</v>
      </c>
      <c r="BT362">
        <v>0.27777777777777779</v>
      </c>
      <c r="BU362">
        <v>-5.9839312962653539E-2</v>
      </c>
      <c r="BV362">
        <v>0.59027060693341526</v>
      </c>
      <c r="BW362">
        <v>0.54180942395514564</v>
      </c>
      <c r="BX362">
        <v>0.54225245757777729</v>
      </c>
      <c r="BY362">
        <f t="shared" si="30"/>
        <v>0.19969797699461928</v>
      </c>
      <c r="BZ362">
        <v>0</v>
      </c>
      <c r="CA362">
        <f t="shared" si="31"/>
        <v>0.17870651992145148</v>
      </c>
      <c r="CC362">
        <v>0.19969797699461928</v>
      </c>
      <c r="CD362">
        <v>0.17870651992145148</v>
      </c>
    </row>
    <row r="363" spans="1:82" x14ac:dyDescent="0.3">
      <c r="A363">
        <v>0</v>
      </c>
      <c r="B363" t="s">
        <v>273</v>
      </c>
      <c r="C363" t="s">
        <v>322</v>
      </c>
      <c r="D363">
        <v>12131</v>
      </c>
      <c r="E363" s="2">
        <f t="shared" si="33"/>
        <v>0.6375778046394005</v>
      </c>
      <c r="F363" s="2" t="s">
        <v>1940</v>
      </c>
      <c r="G363" s="3">
        <v>17855</v>
      </c>
      <c r="H363" s="1">
        <v>5.6669963087326387</v>
      </c>
      <c r="I363" s="1">
        <f t="shared" si="32"/>
        <v>7.7444219521868689</v>
      </c>
      <c r="J363" s="1">
        <v>2.0632349997800001</v>
      </c>
      <c r="K363" s="1">
        <v>173.61656297499999</v>
      </c>
      <c r="L363" s="2">
        <v>0.2050790174399999</v>
      </c>
      <c r="M363" s="2">
        <v>1.994252632141395E-2</v>
      </c>
      <c r="N363" s="7">
        <v>5.04360297974E-2</v>
      </c>
      <c r="O363" s="2">
        <v>0.39952719760427247</v>
      </c>
      <c r="P363" s="3">
        <v>782665.05792162998</v>
      </c>
      <c r="Q363" s="3">
        <v>35774.612205390498</v>
      </c>
      <c r="R363" s="3">
        <v>2142531.0646375432</v>
      </c>
      <c r="S363" s="3">
        <v>2852.1004048752206</v>
      </c>
      <c r="T363" s="3">
        <v>679689.07884597988</v>
      </c>
      <c r="V363">
        <v>12131</v>
      </c>
      <c r="W363" s="2">
        <v>0.44440478241917125</v>
      </c>
      <c r="X363" s="2">
        <v>0.15202679021201188</v>
      </c>
      <c r="Y363" s="2">
        <v>-0.22853830807834108</v>
      </c>
      <c r="Z363" s="2">
        <v>0.58838379391753115</v>
      </c>
      <c r="AA363" s="2">
        <v>0.50042118849994255</v>
      </c>
      <c r="AB363" s="2">
        <v>0.5062122028249918</v>
      </c>
      <c r="AC363" s="2">
        <v>1.994252632141395E-2</v>
      </c>
      <c r="AD363" s="2">
        <v>0.10435667136878793</v>
      </c>
      <c r="AE363" s="2">
        <v>0.39952719760427247</v>
      </c>
      <c r="AF363">
        <v>796427.48315113445</v>
      </c>
      <c r="AG363">
        <v>1052.2810480454521</v>
      </c>
      <c r="AH363">
        <v>197772.96690083464</v>
      </c>
      <c r="AI363">
        <v>52326.185316802315</v>
      </c>
      <c r="AJ363">
        <v>8.7678912534638194</v>
      </c>
      <c r="AK363">
        <v>2938958.5477886777</v>
      </c>
      <c r="AL363">
        <v>3904.3814529206729</v>
      </c>
      <c r="AM363">
        <v>733816.41272642137</v>
      </c>
      <c r="AN363">
        <v>195971.81833719535</v>
      </c>
      <c r="AO363">
        <v>32.562959081044013</v>
      </c>
      <c r="AP363">
        <v>2142531.0646375432</v>
      </c>
      <c r="AQ363">
        <v>2852.1004048752211</v>
      </c>
      <c r="AR363">
        <v>536043.44582558679</v>
      </c>
      <c r="AS363">
        <v>143645.63302039303</v>
      </c>
      <c r="AT363">
        <v>23.795067827580194</v>
      </c>
      <c r="AU363" s="3">
        <v>147094070.98579115</v>
      </c>
      <c r="AV363" s="3">
        <v>6723480.6178810904</v>
      </c>
      <c r="AW363">
        <v>224129.49830357003</v>
      </c>
      <c r="AX363">
        <v>42122897.911172949</v>
      </c>
      <c r="AY363">
        <v>10244.6708262295</v>
      </c>
      <c r="AZ363">
        <v>1925383.435081572</v>
      </c>
      <c r="BA363">
        <v>1006794.5562252</v>
      </c>
      <c r="BB363">
        <v>189216968.89696407</v>
      </c>
      <c r="BC363">
        <v>46019.283031619998</v>
      </c>
      <c r="BD363">
        <v>8648864.0529626627</v>
      </c>
      <c r="BE363">
        <v>782665.05792162998</v>
      </c>
      <c r="BF363">
        <v>147094070.98579115</v>
      </c>
      <c r="BG363">
        <v>35774.612205390498</v>
      </c>
      <c r="BH363">
        <v>6723480.6178810904</v>
      </c>
      <c r="BI363">
        <v>2.0399392184125653</v>
      </c>
      <c r="BJ363">
        <v>7.7069355271452036</v>
      </c>
      <c r="BK363">
        <v>5.6669963087326387</v>
      </c>
      <c r="BL363">
        <v>44.564286974512171</v>
      </c>
      <c r="BM363">
        <v>52.30870892669904</v>
      </c>
      <c r="BN363">
        <f t="shared" si="29"/>
        <v>7.7444219521868689</v>
      </c>
      <c r="BO363">
        <v>0.6375778046394005</v>
      </c>
      <c r="BP363">
        <v>1.5750024864450981E-2</v>
      </c>
      <c r="BQ363">
        <v>0.80079042707719761</v>
      </c>
      <c r="BR363">
        <v>0.14880952380952381</v>
      </c>
      <c r="BS363">
        <v>0</v>
      </c>
      <c r="BT363">
        <v>0.27777777777777779</v>
      </c>
      <c r="BU363">
        <v>-0.22178323416563783</v>
      </c>
      <c r="BV363">
        <v>0.58838379391753115</v>
      </c>
      <c r="BW363">
        <v>0.5191091167011852</v>
      </c>
      <c r="BX363">
        <v>0.5062122028249918</v>
      </c>
      <c r="BY363">
        <f t="shared" si="30"/>
        <v>0.34450666185395851</v>
      </c>
      <c r="BZ363">
        <v>0.10435667136878793</v>
      </c>
      <c r="CA363">
        <f t="shared" si="31"/>
        <v>2.8378868042030696E-2</v>
      </c>
      <c r="CC363">
        <v>0.34450666185395851</v>
      </c>
      <c r="CD363">
        <v>2.8378868042030696E-2</v>
      </c>
    </row>
    <row r="364" spans="1:82" x14ac:dyDescent="0.3">
      <c r="A364">
        <v>0</v>
      </c>
      <c r="B364" t="s">
        <v>273</v>
      </c>
      <c r="C364" t="s">
        <v>69</v>
      </c>
      <c r="D364">
        <v>12133</v>
      </c>
      <c r="E364" s="2">
        <f t="shared" si="33"/>
        <v>0.64882883872095509</v>
      </c>
      <c r="F364" s="2" t="s">
        <v>1940</v>
      </c>
      <c r="G364" s="3">
        <v>1924</v>
      </c>
      <c r="H364" s="1">
        <v>0.3615742293527836</v>
      </c>
      <c r="I364" s="1">
        <f t="shared" si="32"/>
        <v>-9.3893971488249193</v>
      </c>
      <c r="J364" s="1">
        <v>2.17973608923</v>
      </c>
      <c r="K364" s="1">
        <v>181.93220131000001</v>
      </c>
      <c r="L364" s="2">
        <v>0.18984149152000018</v>
      </c>
      <c r="M364" s="2">
        <v>5.5733677284920881E-2</v>
      </c>
      <c r="N364" s="7">
        <v>0</v>
      </c>
      <c r="O364" s="2">
        <v>6.0224966402355536E-2</v>
      </c>
      <c r="P364" s="3">
        <v>9314.1471657870043</v>
      </c>
      <c r="Q364" s="3">
        <v>425.73767604345016</v>
      </c>
      <c r="R364" s="3">
        <v>30349.537358829926</v>
      </c>
      <c r="S364" s="3">
        <v>41.019650924949119</v>
      </c>
      <c r="T364" s="3">
        <v>10810.811199718515</v>
      </c>
      <c r="V364">
        <v>12133</v>
      </c>
      <c r="W364" s="2">
        <v>0.50757724534777016</v>
      </c>
      <c r="X364" s="2">
        <v>9.6998421239802603E-3</v>
      </c>
      <c r="Y364" s="2">
        <v>0.26399460347062353</v>
      </c>
      <c r="Z364" s="2">
        <v>0.62160703461159927</v>
      </c>
      <c r="AA364" s="2">
        <v>0.52438964834864721</v>
      </c>
      <c r="AB364" s="2">
        <v>0.46860025374383979</v>
      </c>
      <c r="AC364" s="2">
        <v>5.5733677284920881E-2</v>
      </c>
      <c r="AD364" s="2">
        <v>0</v>
      </c>
      <c r="AE364" s="2">
        <v>6.0224966402355536E-2</v>
      </c>
      <c r="AF364">
        <v>84306.324964141691</v>
      </c>
      <c r="AG364">
        <v>112.43428942573534</v>
      </c>
      <c r="AH364">
        <v>21131.676791497564</v>
      </c>
      <c r="AI364">
        <v>8315.1621900883711</v>
      </c>
      <c r="AJ364">
        <v>0.93833468251961305</v>
      </c>
      <c r="AK364">
        <v>114655.86232297162</v>
      </c>
      <c r="AL364">
        <v>153.45394035068446</v>
      </c>
      <c r="AM364">
        <v>28841.193255499616</v>
      </c>
      <c r="AN364">
        <v>11416.456925804836</v>
      </c>
      <c r="AO364">
        <v>1.2814447160170825</v>
      </c>
      <c r="AP364">
        <v>30349.537358829926</v>
      </c>
      <c r="AQ364">
        <v>41.019650924949119</v>
      </c>
      <c r="AR364">
        <v>7709.5164640020521</v>
      </c>
      <c r="AS364">
        <v>3101.2947357164649</v>
      </c>
      <c r="AT364">
        <v>0.34311003349746949</v>
      </c>
      <c r="AU364" s="3">
        <v>1750500.8183380095</v>
      </c>
      <c r="AV364" s="3">
        <v>80013.13883560602</v>
      </c>
      <c r="AW364">
        <v>35128.417529926999</v>
      </c>
      <c r="AX364">
        <v>6602034.7905744798</v>
      </c>
      <c r="AY364">
        <v>1605.6747414524498</v>
      </c>
      <c r="AZ364">
        <v>301770.5109085734</v>
      </c>
      <c r="BA364">
        <v>44442.564695714005</v>
      </c>
      <c r="BB364">
        <v>8352535.6089124903</v>
      </c>
      <c r="BC364">
        <v>2031.4124174958999</v>
      </c>
      <c r="BD364">
        <v>381783.64974417945</v>
      </c>
      <c r="BE364">
        <v>9314.1471657870043</v>
      </c>
      <c r="BF364">
        <v>1750500.8183380095</v>
      </c>
      <c r="BG364">
        <v>425.73767604345016</v>
      </c>
      <c r="BH364">
        <v>80013.13883560602</v>
      </c>
      <c r="BI364">
        <v>0.60809495736452701</v>
      </c>
      <c r="BJ364">
        <v>0.96966918671731062</v>
      </c>
      <c r="BK364">
        <v>0.3615742293527836</v>
      </c>
      <c r="BL364">
        <v>47.08811060933283</v>
      </c>
      <c r="BM364">
        <v>37.698713460507911</v>
      </c>
      <c r="BN364">
        <f t="shared" si="29"/>
        <v>-9.3893971488249193</v>
      </c>
      <c r="BO364">
        <v>0.64882883872095509</v>
      </c>
      <c r="BP364">
        <v>4.7778484837502268E-3</v>
      </c>
      <c r="BQ364">
        <v>0.75327022562475421</v>
      </c>
      <c r="BR364">
        <v>0.10714285714285714</v>
      </c>
      <c r="BS364">
        <v>0</v>
      </c>
      <c r="BT364">
        <v>0.27777777777777779</v>
      </c>
      <c r="BU364">
        <v>0.26889171062586259</v>
      </c>
      <c r="BV364">
        <v>0.62160703461159927</v>
      </c>
      <c r="BW364">
        <v>0.54397266426208224</v>
      </c>
      <c r="BX364">
        <v>0.46860025374383979</v>
      </c>
      <c r="BY364">
        <f t="shared" si="30"/>
        <v>6.1811884354858258E-2</v>
      </c>
      <c r="BZ364">
        <v>0</v>
      </c>
      <c r="CA364">
        <f t="shared" si="31"/>
        <v>4.9090972996843632E-2</v>
      </c>
      <c r="CC364">
        <v>6.1811884354858258E-2</v>
      </c>
      <c r="CD364">
        <v>4.9090972996843632E-2</v>
      </c>
    </row>
    <row r="365" spans="1:82" x14ac:dyDescent="0.3">
      <c r="A365">
        <v>0</v>
      </c>
      <c r="B365" t="s">
        <v>323</v>
      </c>
      <c r="C365" t="s">
        <v>324</v>
      </c>
      <c r="D365">
        <v>13001</v>
      </c>
      <c r="E365" s="2">
        <f t="shared" si="33"/>
        <v>0.61445741409420684</v>
      </c>
      <c r="F365" s="2" t="s">
        <v>1939</v>
      </c>
      <c r="G365" s="3">
        <v>1427</v>
      </c>
      <c r="H365" s="1">
        <v>1.610436689514207</v>
      </c>
      <c r="I365" s="1">
        <f t="shared" si="32"/>
        <v>-14.421223329688672</v>
      </c>
      <c r="J365" s="1">
        <v>2.2275124851700001</v>
      </c>
      <c r="K365" s="1">
        <v>156.74532292000001</v>
      </c>
      <c r="L365" s="2">
        <v>0.15495505795999986</v>
      </c>
      <c r="M365" s="2">
        <v>1.5515987834018579E-3</v>
      </c>
      <c r="N365" s="7">
        <v>0</v>
      </c>
      <c r="O365" s="2">
        <v>9.6152668225226945E-2</v>
      </c>
      <c r="P365" s="3">
        <v>34223.402064504007</v>
      </c>
      <c r="Q365" s="3">
        <v>1162.5275796215521</v>
      </c>
      <c r="R365" s="3">
        <v>32003.31639707266</v>
      </c>
      <c r="S365" s="3">
        <v>43.157270308261666</v>
      </c>
      <c r="T365" s="3">
        <v>16378.349651693141</v>
      </c>
      <c r="V365">
        <v>13001</v>
      </c>
      <c r="W365" s="2">
        <v>0.53620425359301083</v>
      </c>
      <c r="X365" s="2">
        <v>4.3202696350662824E-2</v>
      </c>
      <c r="Y365" s="2">
        <v>0.48326860948784822</v>
      </c>
      <c r="Z365" s="2">
        <v>0.63523168575695155</v>
      </c>
      <c r="AA365" s="2">
        <v>0.45179261381143981</v>
      </c>
      <c r="AB365" s="2">
        <v>0.38248740513765672</v>
      </c>
      <c r="AC365" s="2">
        <v>1.5515987834018579E-3</v>
      </c>
      <c r="AD365" s="2">
        <v>0</v>
      </c>
      <c r="AE365" s="2">
        <v>9.6152668225226945E-2</v>
      </c>
      <c r="AF365">
        <v>68290.883543924836</v>
      </c>
      <c r="AG365">
        <v>91.609304327401134</v>
      </c>
      <c r="AH365">
        <v>17217.685281136994</v>
      </c>
      <c r="AI365">
        <v>18429.228091108907</v>
      </c>
      <c r="AJ365">
        <v>1.3842272652517127</v>
      </c>
      <c r="AK365">
        <v>100294.1999409975</v>
      </c>
      <c r="AL365">
        <v>134.76657463566281</v>
      </c>
      <c r="AM365">
        <v>25328.960693784673</v>
      </c>
      <c r="AN365">
        <v>26696.302330154365</v>
      </c>
      <c r="AO365">
        <v>2.0317885726970784</v>
      </c>
      <c r="AP365">
        <v>32003.31639707266</v>
      </c>
      <c r="AQ365">
        <v>43.157270308261673</v>
      </c>
      <c r="AR365">
        <v>8111.2754126476793</v>
      </c>
      <c r="AS365">
        <v>8267.0742390454579</v>
      </c>
      <c r="AT365">
        <v>0.64756130744536566</v>
      </c>
      <c r="AU365" s="3">
        <v>6431946.1840028828</v>
      </c>
      <c r="AV365" s="3">
        <v>218485.4333140745</v>
      </c>
      <c r="AW365">
        <v>57484.029265336001</v>
      </c>
      <c r="AX365">
        <v>10803548.460127247</v>
      </c>
      <c r="AY365">
        <v>1952.6629550963678</v>
      </c>
      <c r="AZ365">
        <v>366983.47578081134</v>
      </c>
      <c r="BA365">
        <v>91707.431329840008</v>
      </c>
      <c r="BB365">
        <v>17235494.644130129</v>
      </c>
      <c r="BC365">
        <v>3115.1905347179199</v>
      </c>
      <c r="BD365">
        <v>585468.90909488592</v>
      </c>
      <c r="BE365">
        <v>34223.402064504007</v>
      </c>
      <c r="BF365">
        <v>6431946.1840028828</v>
      </c>
      <c r="BG365">
        <v>1162.5275796215521</v>
      </c>
      <c r="BH365">
        <v>218485.4333140745</v>
      </c>
      <c r="BI365">
        <v>1.1072836648694704</v>
      </c>
      <c r="BJ365">
        <v>2.7177203543836774</v>
      </c>
      <c r="BK365">
        <v>1.610436689514207</v>
      </c>
      <c r="BL365">
        <v>50.883663504101087</v>
      </c>
      <c r="BM365">
        <v>36.462440174412414</v>
      </c>
      <c r="BN365">
        <f t="shared" si="29"/>
        <v>-14.421223329688672</v>
      </c>
      <c r="BO365">
        <v>0.61445741409420684</v>
      </c>
      <c r="BP365">
        <v>8.2391328987710226E-3</v>
      </c>
      <c r="BQ365">
        <v>0.6366432310920338</v>
      </c>
      <c r="BR365">
        <v>6.5476190476190479E-2</v>
      </c>
      <c r="BS365">
        <v>3.4482758620689655E-2</v>
      </c>
      <c r="BT365">
        <v>0.27777777777777779</v>
      </c>
      <c r="BU365">
        <v>0.41299216009015915</v>
      </c>
      <c r="BV365">
        <v>0.63523168575695155</v>
      </c>
      <c r="BW365">
        <v>0.46866453714879652</v>
      </c>
      <c r="BX365">
        <v>0.38248740513765672</v>
      </c>
      <c r="BY365">
        <f t="shared" si="30"/>
        <v>4.9340263563275597E-3</v>
      </c>
      <c r="BZ365">
        <v>0</v>
      </c>
      <c r="CA365">
        <f t="shared" si="31"/>
        <v>6.3547991692275013E-2</v>
      </c>
      <c r="CC365">
        <v>4.9340263563275597E-3</v>
      </c>
      <c r="CD365">
        <v>6.3547991692275013E-2</v>
      </c>
    </row>
    <row r="366" spans="1:82" x14ac:dyDescent="0.3">
      <c r="A366">
        <v>1</v>
      </c>
      <c r="B366" t="s">
        <v>323</v>
      </c>
      <c r="C366" t="s">
        <v>325</v>
      </c>
      <c r="D366">
        <v>13003</v>
      </c>
      <c r="E366" s="2">
        <v>0</v>
      </c>
      <c r="F366" s="2" t="s">
        <v>1954</v>
      </c>
      <c r="G366" s="3">
        <v>-999</v>
      </c>
      <c r="H366" s="1">
        <v>0.37068685385741745</v>
      </c>
      <c r="I366" s="1">
        <f t="shared" si="32"/>
        <v>-999</v>
      </c>
      <c r="J366" s="1">
        <v>-999</v>
      </c>
      <c r="K366" s="1">
        <v>-999</v>
      </c>
      <c r="L366" s="2">
        <v>-999</v>
      </c>
      <c r="M366" s="2">
        <v>-999</v>
      </c>
      <c r="N366" s="7">
        <v>-999</v>
      </c>
      <c r="O366" s="2">
        <v>-999</v>
      </c>
      <c r="P366" s="3">
        <v>-999</v>
      </c>
      <c r="Q366" s="3">
        <v>-999</v>
      </c>
      <c r="R366" s="3">
        <v>-999</v>
      </c>
      <c r="S366" s="3">
        <v>-999</v>
      </c>
      <c r="T366" s="3">
        <v>-999</v>
      </c>
      <c r="V366">
        <v>13003</v>
      </c>
      <c r="W366" s="2">
        <v>-999</v>
      </c>
      <c r="X366" s="2">
        <v>9.9443037361595411E-3</v>
      </c>
      <c r="Y366" s="2">
        <v>-999</v>
      </c>
      <c r="Z366" s="2">
        <v>-999</v>
      </c>
      <c r="AA366" s="2">
        <v>-999</v>
      </c>
      <c r="AB366" s="2">
        <v>-999</v>
      </c>
      <c r="AC366" s="2">
        <v>-999</v>
      </c>
      <c r="AD366" s="2">
        <v>-999</v>
      </c>
      <c r="AE366" s="2">
        <v>-999</v>
      </c>
      <c r="AF366" s="2">
        <v>-999</v>
      </c>
      <c r="AG366" s="2">
        <v>-999</v>
      </c>
      <c r="AH366" s="2">
        <v>-999</v>
      </c>
      <c r="AI366" s="2">
        <v>-999</v>
      </c>
      <c r="AJ366" s="2">
        <v>-999</v>
      </c>
      <c r="AK366" s="2">
        <v>-999</v>
      </c>
      <c r="AL366" s="2">
        <v>-999</v>
      </c>
      <c r="AM366" s="2">
        <v>-999</v>
      </c>
      <c r="AN366" s="2">
        <v>-999</v>
      </c>
      <c r="AO366" s="2">
        <v>-999</v>
      </c>
      <c r="AP366" s="2">
        <v>-999</v>
      </c>
      <c r="AQ366" s="2">
        <v>-999</v>
      </c>
      <c r="AR366" s="2">
        <v>-999</v>
      </c>
      <c r="AS366" s="2">
        <v>-999</v>
      </c>
      <c r="AT366" s="2">
        <v>-999</v>
      </c>
      <c r="AU366" s="2">
        <v>-999</v>
      </c>
      <c r="AV366" s="2">
        <v>-999</v>
      </c>
      <c r="AW366" s="2">
        <v>-999</v>
      </c>
      <c r="AX366" s="2">
        <v>-999</v>
      </c>
      <c r="AY366" s="2">
        <v>-999</v>
      </c>
      <c r="AZ366" s="2">
        <v>-999</v>
      </c>
      <c r="BA366" s="2">
        <v>-999</v>
      </c>
      <c r="BB366" s="2">
        <v>-999</v>
      </c>
      <c r="BC366" s="2">
        <v>-999</v>
      </c>
      <c r="BD366" s="2">
        <v>-999</v>
      </c>
      <c r="BE366" s="2">
        <v>-999</v>
      </c>
      <c r="BF366" s="2">
        <v>-999</v>
      </c>
      <c r="BG366" s="2">
        <v>-999</v>
      </c>
      <c r="BH366" s="2">
        <v>-999</v>
      </c>
      <c r="BI366">
        <v>0</v>
      </c>
      <c r="BJ366">
        <v>0.37068685385741745</v>
      </c>
      <c r="BK366">
        <v>0.37068685385741745</v>
      </c>
      <c r="BL366">
        <v>-999</v>
      </c>
      <c r="BM366">
        <v>32.752051930023221</v>
      </c>
      <c r="BN366">
        <f t="shared" si="29"/>
        <v>-999</v>
      </c>
      <c r="BO366" t="s">
        <v>3748</v>
      </c>
      <c r="BP366" t="s">
        <v>3748</v>
      </c>
      <c r="BQ366">
        <v>0.63198582731147324</v>
      </c>
      <c r="BR366">
        <v>2.3809523809523808E-2</v>
      </c>
      <c r="BS366">
        <v>0</v>
      </c>
      <c r="BT366">
        <v>0.27777777777777779</v>
      </c>
      <c r="BU366" t="s">
        <v>3748</v>
      </c>
      <c r="BY366">
        <f t="shared" si="30"/>
        <v>-999</v>
      </c>
      <c r="CA366">
        <f t="shared" si="31"/>
        <v>-999</v>
      </c>
    </row>
    <row r="367" spans="1:82" x14ac:dyDescent="0.3">
      <c r="A367">
        <v>0</v>
      </c>
      <c r="B367" t="s">
        <v>323</v>
      </c>
      <c r="C367" t="s">
        <v>326</v>
      </c>
      <c r="D367">
        <v>13005</v>
      </c>
      <c r="E367" s="2">
        <f>BO367</f>
        <v>0.59049750099576381</v>
      </c>
      <c r="F367" s="2" t="s">
        <v>1939</v>
      </c>
      <c r="G367" s="3">
        <v>764</v>
      </c>
      <c r="H367" s="1">
        <v>1.4682948472638102</v>
      </c>
      <c r="I367" s="1">
        <f t="shared" si="32"/>
        <v>-8.2740149777638692</v>
      </c>
      <c r="J367" s="1">
        <v>2.2145475113300002</v>
      </c>
      <c r="K367" s="1">
        <v>155.88769256699999</v>
      </c>
      <c r="L367" s="2">
        <v>0.1709697429999999</v>
      </c>
      <c r="M367" s="2">
        <v>1.6993993378697461E-4</v>
      </c>
      <c r="N367" s="7">
        <v>0</v>
      </c>
      <c r="O367" s="2">
        <v>0.10185149029632735</v>
      </c>
      <c r="P367" s="3">
        <v>20100.166951125997</v>
      </c>
      <c r="Q367" s="3">
        <v>682.77836293538769</v>
      </c>
      <c r="R367" s="3">
        <v>9585.8156569938474</v>
      </c>
      <c r="S367" s="3">
        <v>12.814350330929043</v>
      </c>
      <c r="T367" s="3">
        <v>5787.4747455161159</v>
      </c>
      <c r="V367">
        <v>13005</v>
      </c>
      <c r="W367" s="2">
        <v>0.50523910217588275</v>
      </c>
      <c r="X367" s="2">
        <v>3.938950028437093E-2</v>
      </c>
      <c r="Y367" s="2">
        <v>0.32728483355643573</v>
      </c>
      <c r="Z367" s="2">
        <v>0.6315343946113311</v>
      </c>
      <c r="AA367" s="2">
        <v>0.44932063537120481</v>
      </c>
      <c r="AB367" s="2">
        <v>0.42201767543465907</v>
      </c>
      <c r="AC367" s="2">
        <v>1.6993993378697461E-4</v>
      </c>
      <c r="AD367" s="2">
        <v>0</v>
      </c>
      <c r="AE367" s="2">
        <v>0.10185149029632735</v>
      </c>
      <c r="AF367">
        <v>29628.994362751127</v>
      </c>
      <c r="AG367">
        <v>39.825427891041933</v>
      </c>
      <c r="AH367">
        <v>7485.0659400704126</v>
      </c>
      <c r="AI367">
        <v>9993.3924316731245</v>
      </c>
      <c r="AJ367">
        <v>0.60016967669591459</v>
      </c>
      <c r="AK367">
        <v>39214.810019744975</v>
      </c>
      <c r="AL367">
        <v>52.639778221970978</v>
      </c>
      <c r="AM367">
        <v>9893.483433250487</v>
      </c>
      <c r="AN367">
        <v>13372.449684009163</v>
      </c>
      <c r="AO367">
        <v>0.79469343616162469</v>
      </c>
      <c r="AP367">
        <v>9585.8156569938474</v>
      </c>
      <c r="AQ367">
        <v>12.814350330929045</v>
      </c>
      <c r="AR367">
        <v>2408.4174931800744</v>
      </c>
      <c r="AS367">
        <v>3379.0572523360388</v>
      </c>
      <c r="AT367">
        <v>0.1945237594657101</v>
      </c>
      <c r="AU367" s="3">
        <v>3777625.37679462</v>
      </c>
      <c r="AV367" s="3">
        <v>128321.36553007676</v>
      </c>
      <c r="AW367">
        <v>26309.138304591004</v>
      </c>
      <c r="AX367">
        <v>4944539.452964833</v>
      </c>
      <c r="AY367">
        <v>893.68961091355811</v>
      </c>
      <c r="AZ367">
        <v>167960.02547509412</v>
      </c>
      <c r="BA367">
        <v>46409.305255717001</v>
      </c>
      <c r="BB367">
        <v>8722164.8297594525</v>
      </c>
      <c r="BC367">
        <v>1576.4679738489458</v>
      </c>
      <c r="BD367">
        <v>296281.39100517088</v>
      </c>
      <c r="BE367">
        <v>20100.166951125997</v>
      </c>
      <c r="BF367">
        <v>3777625.37679462</v>
      </c>
      <c r="BG367">
        <v>682.77836293538769</v>
      </c>
      <c r="BH367">
        <v>128321.36553007676</v>
      </c>
      <c r="BI367">
        <v>1.0358196652551801</v>
      </c>
      <c r="BJ367">
        <v>2.5041145125189903</v>
      </c>
      <c r="BK367">
        <v>1.4682948472638102</v>
      </c>
      <c r="BL367">
        <v>44.616775481191745</v>
      </c>
      <c r="BM367">
        <v>36.342760503427876</v>
      </c>
      <c r="BN367">
        <f t="shared" si="29"/>
        <v>-8.2740149777638692</v>
      </c>
      <c r="BO367">
        <v>0.59049750099576381</v>
      </c>
      <c r="BP367">
        <v>7.4068413463742981E-3</v>
      </c>
      <c r="BQ367">
        <v>0.6363004721710811</v>
      </c>
      <c r="BR367">
        <v>9.5238095238095233E-2</v>
      </c>
      <c r="BS367">
        <v>0</v>
      </c>
      <c r="BT367">
        <v>0.27777777777777779</v>
      </c>
      <c r="BU367">
        <v>0.23694961517240434</v>
      </c>
      <c r="BV367">
        <v>0.6315343946113311</v>
      </c>
      <c r="BW367">
        <v>0.46610024416100088</v>
      </c>
      <c r="BX367">
        <v>0.42201767543465907</v>
      </c>
      <c r="BY367">
        <f t="shared" si="30"/>
        <v>3.7017614790728355E-2</v>
      </c>
      <c r="BZ367">
        <v>0</v>
      </c>
      <c r="CA367">
        <f t="shared" si="31"/>
        <v>6.0847345183013372E-2</v>
      </c>
      <c r="CC367">
        <v>3.7017614790728355E-2</v>
      </c>
      <c r="CD367">
        <v>6.0847345183013372E-2</v>
      </c>
    </row>
    <row r="368" spans="1:82" x14ac:dyDescent="0.3">
      <c r="A368">
        <v>1</v>
      </c>
      <c r="B368" t="s">
        <v>323</v>
      </c>
      <c r="C368" t="s">
        <v>275</v>
      </c>
      <c r="D368">
        <v>13007</v>
      </c>
      <c r="E368" s="2">
        <v>0</v>
      </c>
      <c r="F368" s="2" t="s">
        <v>1954</v>
      </c>
      <c r="G368" s="3">
        <v>-999</v>
      </c>
      <c r="H368" s="1">
        <v>0.36951592517095716</v>
      </c>
      <c r="I368" s="1">
        <f t="shared" si="32"/>
        <v>-999</v>
      </c>
      <c r="J368" s="1">
        <v>-999</v>
      </c>
      <c r="K368" s="1">
        <v>-999</v>
      </c>
      <c r="L368" s="2">
        <v>-999</v>
      </c>
      <c r="M368" s="2">
        <v>-999</v>
      </c>
      <c r="N368" s="7">
        <v>-999</v>
      </c>
      <c r="O368" s="2">
        <v>-999</v>
      </c>
      <c r="P368" s="3">
        <v>-999</v>
      </c>
      <c r="Q368" s="3">
        <v>-999</v>
      </c>
      <c r="R368" s="3">
        <v>-999</v>
      </c>
      <c r="S368" s="3">
        <v>-999</v>
      </c>
      <c r="T368" s="3">
        <v>-999</v>
      </c>
      <c r="V368">
        <v>13007</v>
      </c>
      <c r="W368" s="2">
        <v>-999</v>
      </c>
      <c r="X368" s="2">
        <v>9.9128915876293897E-3</v>
      </c>
      <c r="Y368" s="2">
        <v>-999</v>
      </c>
      <c r="Z368" s="2">
        <v>-999</v>
      </c>
      <c r="AA368" s="2">
        <v>-999</v>
      </c>
      <c r="AB368" s="2">
        <v>-999</v>
      </c>
      <c r="AC368" s="2">
        <v>-999</v>
      </c>
      <c r="AD368" s="2">
        <v>-999</v>
      </c>
      <c r="AE368" s="2">
        <v>-999</v>
      </c>
      <c r="AF368" s="2">
        <v>-999</v>
      </c>
      <c r="AG368" s="2">
        <v>-999</v>
      </c>
      <c r="AH368" s="2">
        <v>-999</v>
      </c>
      <c r="AI368" s="2">
        <v>-999</v>
      </c>
      <c r="AJ368" s="2">
        <v>-999</v>
      </c>
      <c r="AK368" s="2">
        <v>-999</v>
      </c>
      <c r="AL368" s="2">
        <v>-999</v>
      </c>
      <c r="AM368" s="2">
        <v>-999</v>
      </c>
      <c r="AN368" s="2">
        <v>-999</v>
      </c>
      <c r="AO368" s="2">
        <v>-999</v>
      </c>
      <c r="AP368" s="2">
        <v>-999</v>
      </c>
      <c r="AQ368" s="2">
        <v>-999</v>
      </c>
      <c r="AR368" s="2">
        <v>-999</v>
      </c>
      <c r="AS368" s="2">
        <v>-999</v>
      </c>
      <c r="AT368" s="2">
        <v>-999</v>
      </c>
      <c r="AU368" s="2">
        <v>-999</v>
      </c>
      <c r="AV368" s="2">
        <v>-999</v>
      </c>
      <c r="AW368" s="2">
        <v>-999</v>
      </c>
      <c r="AX368" s="2">
        <v>-999</v>
      </c>
      <c r="AY368" s="2">
        <v>-999</v>
      </c>
      <c r="AZ368" s="2">
        <v>-999</v>
      </c>
      <c r="BA368" s="2">
        <v>-999</v>
      </c>
      <c r="BB368" s="2">
        <v>-999</v>
      </c>
      <c r="BC368" s="2">
        <v>-999</v>
      </c>
      <c r="BD368" s="2">
        <v>-999</v>
      </c>
      <c r="BE368" s="2">
        <v>-999</v>
      </c>
      <c r="BF368" s="2">
        <v>-999</v>
      </c>
      <c r="BG368" s="2">
        <v>-999</v>
      </c>
      <c r="BH368" s="2">
        <v>-999</v>
      </c>
      <c r="BI368">
        <v>0</v>
      </c>
      <c r="BJ368">
        <v>0.36951592517095716</v>
      </c>
      <c r="BK368">
        <v>0.36951592517095716</v>
      </c>
      <c r="BL368">
        <v>-999</v>
      </c>
      <c r="BM368">
        <v>31.947217292162925</v>
      </c>
      <c r="BN368">
        <f t="shared" si="29"/>
        <v>-999</v>
      </c>
      <c r="BO368" t="s">
        <v>3748</v>
      </c>
      <c r="BP368" t="s">
        <v>3748</v>
      </c>
      <c r="BQ368">
        <v>0.59878540148730186</v>
      </c>
      <c r="BR368">
        <v>3.5714285714285712E-2</v>
      </c>
      <c r="BS368">
        <v>3.4482758620689655E-2</v>
      </c>
      <c r="BT368">
        <v>0.27777777777777779</v>
      </c>
      <c r="BU368" t="s">
        <v>3748</v>
      </c>
      <c r="BY368">
        <f t="shared" si="30"/>
        <v>-999</v>
      </c>
      <c r="CA368">
        <f t="shared" si="31"/>
        <v>-999</v>
      </c>
    </row>
    <row r="369" spans="1:82" x14ac:dyDescent="0.3">
      <c r="A369">
        <v>0</v>
      </c>
      <c r="B369" t="s">
        <v>323</v>
      </c>
      <c r="C369" t="s">
        <v>6</v>
      </c>
      <c r="D369">
        <v>13009</v>
      </c>
      <c r="E369" s="2">
        <f t="shared" ref="E369:E382" si="34">BO369</f>
        <v>0.62871649942806118</v>
      </c>
      <c r="F369" s="2" t="s">
        <v>1939</v>
      </c>
      <c r="G369" s="3">
        <v>7776</v>
      </c>
      <c r="H369" s="1">
        <v>27.432005194418707</v>
      </c>
      <c r="I369" s="1">
        <f t="shared" si="32"/>
        <v>-14.119949211105819</v>
      </c>
      <c r="J369" s="1">
        <v>2.5799238308099999</v>
      </c>
      <c r="K369" s="1">
        <v>249.02758109999999</v>
      </c>
      <c r="L369" s="2">
        <v>0.12602312526999992</v>
      </c>
      <c r="M369" s="2">
        <v>6.5925833990178448E-4</v>
      </c>
      <c r="N369" s="7">
        <v>0</v>
      </c>
      <c r="O369" s="2">
        <v>0.10664090739007941</v>
      </c>
      <c r="P369" s="3">
        <v>689125.42644754995</v>
      </c>
      <c r="Q369" s="3">
        <v>23408.7573337619</v>
      </c>
      <c r="R369" s="3">
        <v>225948.23351902544</v>
      </c>
      <c r="S369" s="3">
        <v>302.16299710350575</v>
      </c>
      <c r="T369" s="3">
        <v>79214.853743412619</v>
      </c>
      <c r="V369">
        <v>13009</v>
      </c>
      <c r="W369" s="2">
        <v>0.76545248036908498</v>
      </c>
      <c r="X369" s="2">
        <v>0.73591007856494906</v>
      </c>
      <c r="Y369" s="2">
        <v>0.39174592913878509</v>
      </c>
      <c r="Z369" s="2">
        <v>0.7357307198414621</v>
      </c>
      <c r="AA369" s="2">
        <v>0.71778104558648792</v>
      </c>
      <c r="AB369" s="2">
        <v>0.31107250583780927</v>
      </c>
      <c r="AC369" s="2">
        <v>6.5925833990178448E-4</v>
      </c>
      <c r="AD369" s="2">
        <v>0</v>
      </c>
      <c r="AE369" s="2">
        <v>0.10664090739007941</v>
      </c>
      <c r="AF369">
        <v>235690.8643487895</v>
      </c>
      <c r="AG369">
        <v>316.8901734773803</v>
      </c>
      <c r="AH369">
        <v>59558.527549984545</v>
      </c>
      <c r="AI369">
        <v>22401.330136008019</v>
      </c>
      <c r="AJ369">
        <v>4.7737447105867892</v>
      </c>
      <c r="AK369">
        <v>461639.09786781494</v>
      </c>
      <c r="AL369">
        <v>619.0531705808861</v>
      </c>
      <c r="AM369">
        <v>116349.12787088606</v>
      </c>
      <c r="AN369">
        <v>44825.583558519109</v>
      </c>
      <c r="AO369">
        <v>9.3583100413604505</v>
      </c>
      <c r="AP369">
        <v>225948.23351902544</v>
      </c>
      <c r="AQ369">
        <v>302.1629971035058</v>
      </c>
      <c r="AR369">
        <v>56790.600320901518</v>
      </c>
      <c r="AS369">
        <v>22424.25342251109</v>
      </c>
      <c r="AT369">
        <v>4.5845653307736614</v>
      </c>
      <c r="AU369" s="3">
        <v>129514232.64655253</v>
      </c>
      <c r="AV369" s="3">
        <v>4399441.8533072118</v>
      </c>
      <c r="AW369">
        <v>457506.24282385001</v>
      </c>
      <c r="AX369">
        <v>85983723.276314378</v>
      </c>
      <c r="AY369">
        <v>15540.9337776913</v>
      </c>
      <c r="AZ369">
        <v>2920763.0941793029</v>
      </c>
      <c r="BA369">
        <v>1146631.6692714</v>
      </c>
      <c r="BB369">
        <v>215497955.92286691</v>
      </c>
      <c r="BC369">
        <v>38949.691111453198</v>
      </c>
      <c r="BD369">
        <v>7320204.9474865142</v>
      </c>
      <c r="BE369">
        <v>689125.42644754995</v>
      </c>
      <c r="BF369">
        <v>129514232.64655253</v>
      </c>
      <c r="BG369">
        <v>23408.7573337619</v>
      </c>
      <c r="BH369">
        <v>4399441.8533072118</v>
      </c>
      <c r="BI369">
        <v>12.589939743458132</v>
      </c>
      <c r="BJ369">
        <v>40.021944937876839</v>
      </c>
      <c r="BK369">
        <v>27.432005194418707</v>
      </c>
      <c r="BL369">
        <v>68.229412493987937</v>
      </c>
      <c r="BM369">
        <v>54.109463282882118</v>
      </c>
      <c r="BN369">
        <f t="shared" si="29"/>
        <v>-14.119949211105819</v>
      </c>
      <c r="BO369">
        <v>0.62871649942806118</v>
      </c>
      <c r="BP369">
        <v>9.5853800204504652E-2</v>
      </c>
      <c r="BQ369">
        <v>0.40277193058482769</v>
      </c>
      <c r="BR369">
        <v>4.1666666666666664E-2</v>
      </c>
      <c r="BS369">
        <v>6.8965517241379309E-2</v>
      </c>
      <c r="BT369">
        <v>0.22222222222222221</v>
      </c>
      <c r="BU369">
        <v>0.40436433107952019</v>
      </c>
      <c r="BV369">
        <v>0.7357307198414621</v>
      </c>
      <c r="BW369">
        <v>0.74458614687395019</v>
      </c>
      <c r="BX369">
        <v>0.31107250583780927</v>
      </c>
      <c r="BY369">
        <f t="shared" si="30"/>
        <v>5.8193263957999786E-2</v>
      </c>
      <c r="BZ369">
        <v>0</v>
      </c>
      <c r="CA369">
        <f t="shared" si="31"/>
        <v>6.3159425285226015E-2</v>
      </c>
      <c r="CC369">
        <v>5.8193263957999786E-2</v>
      </c>
      <c r="CD369">
        <v>6.3159425285226015E-2</v>
      </c>
    </row>
    <row r="370" spans="1:82" x14ac:dyDescent="0.3">
      <c r="A370">
        <v>0</v>
      </c>
      <c r="B370" t="s">
        <v>323</v>
      </c>
      <c r="C370" t="s">
        <v>327</v>
      </c>
      <c r="D370">
        <v>13011</v>
      </c>
      <c r="E370" s="2">
        <f t="shared" si="34"/>
        <v>0.66996663007895896</v>
      </c>
      <c r="F370" s="2" t="s">
        <v>1940</v>
      </c>
      <c r="G370" s="3">
        <v>794</v>
      </c>
      <c r="H370" s="1">
        <v>0.3747805294973624</v>
      </c>
      <c r="I370" s="1">
        <f t="shared" si="32"/>
        <v>-15.789237255013191</v>
      </c>
      <c r="J370" s="1">
        <v>2.6562371105200002</v>
      </c>
      <c r="K370" s="1">
        <v>236.409565585</v>
      </c>
      <c r="L370" s="2">
        <v>0.12389046510000012</v>
      </c>
      <c r="M370" s="2">
        <v>1.8247046348277403E-2</v>
      </c>
      <c r="N370" s="7">
        <v>0</v>
      </c>
      <c r="O370" s="2">
        <v>8.4495821972318988E-2</v>
      </c>
      <c r="P370" s="3">
        <v>1041.2544268539996</v>
      </c>
      <c r="Q370" s="3">
        <v>35.370153625851955</v>
      </c>
      <c r="R370" s="3">
        <v>1447.8871638253531</v>
      </c>
      <c r="S370" s="3">
        <v>1.9507237773109616</v>
      </c>
      <c r="T370" s="3">
        <v>541.11187556864388</v>
      </c>
      <c r="V370">
        <v>13011</v>
      </c>
      <c r="W370" s="2">
        <v>0.58870319155333384</v>
      </c>
      <c r="X370" s="2">
        <v>1.0054123530245328E-2</v>
      </c>
      <c r="Y370" s="2">
        <v>0.49733585298416522</v>
      </c>
      <c r="Z370" s="2">
        <v>0.7574933872287678</v>
      </c>
      <c r="AA370" s="2">
        <v>0.68141169111748923</v>
      </c>
      <c r="AB370" s="2">
        <v>0.30580829784613317</v>
      </c>
      <c r="AC370" s="2">
        <v>1.8247046348277403E-2</v>
      </c>
      <c r="AD370" s="2">
        <v>0</v>
      </c>
      <c r="AE370" s="2">
        <v>8.4495821972318988E-2</v>
      </c>
      <c r="AF370">
        <v>13787.03157336022</v>
      </c>
      <c r="AG370">
        <v>18.492846616528372</v>
      </c>
      <c r="AH370">
        <v>3475.6732990547025</v>
      </c>
      <c r="AI370">
        <v>1723.2767879386192</v>
      </c>
      <c r="AJ370">
        <v>0.2794666359425973</v>
      </c>
      <c r="AK370">
        <v>15234.918737185573</v>
      </c>
      <c r="AL370">
        <v>20.443570393839334</v>
      </c>
      <c r="AM370">
        <v>3842.3057968644775</v>
      </c>
      <c r="AN370">
        <v>1897.7561656974888</v>
      </c>
      <c r="AO370">
        <v>0.30877241750083745</v>
      </c>
      <c r="AP370">
        <v>1447.8871638253531</v>
      </c>
      <c r="AQ370">
        <v>1.9507237773109622</v>
      </c>
      <c r="AR370">
        <v>366.63249780977503</v>
      </c>
      <c r="AS370">
        <v>174.47937775886953</v>
      </c>
      <c r="AT370">
        <v>2.9305781558240152E-2</v>
      </c>
      <c r="AU370" s="3">
        <v>195693.35698294069</v>
      </c>
      <c r="AV370" s="3">
        <v>6647.4666724426161</v>
      </c>
      <c r="AW370">
        <v>18785.720604904003</v>
      </c>
      <c r="AX370">
        <v>3530588.3304856583</v>
      </c>
      <c r="AY370">
        <v>638.12821019675198</v>
      </c>
      <c r="AZ370">
        <v>119929.81582437757</v>
      </c>
      <c r="BA370">
        <v>19826.975031758004</v>
      </c>
      <c r="BB370">
        <v>3726281.6874685991</v>
      </c>
      <c r="BC370">
        <v>673.49836382260389</v>
      </c>
      <c r="BD370">
        <v>126577.28249682017</v>
      </c>
      <c r="BE370">
        <v>1041.2544268539996</v>
      </c>
      <c r="BF370">
        <v>195693.35698294069</v>
      </c>
      <c r="BG370">
        <v>35.370153625851955</v>
      </c>
      <c r="BH370">
        <v>6647.4666724426161</v>
      </c>
      <c r="BI370">
        <v>0.69306298181991066</v>
      </c>
      <c r="BJ370">
        <v>1.0678435113172731</v>
      </c>
      <c r="BK370">
        <v>0.3747805294973624</v>
      </c>
      <c r="BL370">
        <v>58.184507361759195</v>
      </c>
      <c r="BM370">
        <v>42.395270106746004</v>
      </c>
      <c r="BN370">
        <f t="shared" si="29"/>
        <v>-15.789237255013191</v>
      </c>
      <c r="BO370">
        <v>0.66996663007895896</v>
      </c>
      <c r="BP370">
        <v>5.6228526247209662E-3</v>
      </c>
      <c r="BQ370">
        <v>0.25775187098386593</v>
      </c>
      <c r="BR370">
        <v>4.7619047619047616E-2</v>
      </c>
      <c r="BS370">
        <v>0.34482758620689657</v>
      </c>
      <c r="BT370">
        <v>0.27777777777777779</v>
      </c>
      <c r="BU370">
        <v>0.45216907408261359</v>
      </c>
      <c r="BV370">
        <v>0.7574933872287678</v>
      </c>
      <c r="BW370">
        <v>0.70685860074428342</v>
      </c>
      <c r="BX370">
        <v>0.30580829784613317</v>
      </c>
      <c r="BY370">
        <f t="shared" si="30"/>
        <v>6.8975556832556656E-2</v>
      </c>
      <c r="BZ370">
        <v>0</v>
      </c>
      <c r="CA370">
        <f t="shared" si="31"/>
        <v>3.7386527966160585E-2</v>
      </c>
      <c r="CC370">
        <v>6.8975556832556656E-2</v>
      </c>
      <c r="CD370">
        <v>3.7386527966160585E-2</v>
      </c>
    </row>
    <row r="371" spans="1:82" x14ac:dyDescent="0.3">
      <c r="A371">
        <v>0</v>
      </c>
      <c r="B371" t="s">
        <v>323</v>
      </c>
      <c r="C371" t="s">
        <v>328</v>
      </c>
      <c r="D371">
        <v>13013</v>
      </c>
      <c r="E371" s="2">
        <f t="shared" si="34"/>
        <v>0.62158037517532794</v>
      </c>
      <c r="F371" s="2" t="s">
        <v>1939</v>
      </c>
      <c r="G371" s="3">
        <v>43048</v>
      </c>
      <c r="H371" s="1">
        <v>34.996244453077608</v>
      </c>
      <c r="I371" s="1">
        <f t="shared" si="32"/>
        <v>-12.973591328626512</v>
      </c>
      <c r="J371" s="1">
        <v>2.5466344438399999</v>
      </c>
      <c r="K371" s="1">
        <v>224.55587376899999</v>
      </c>
      <c r="L371" s="2">
        <v>0.12491874160000016</v>
      </c>
      <c r="M371" s="2">
        <v>1.0257634872422969E-3</v>
      </c>
      <c r="N371" s="7">
        <v>0</v>
      </c>
      <c r="O371" s="2">
        <v>5.028772897440964E-2</v>
      </c>
      <c r="P371" s="3">
        <v>350047.98156098998</v>
      </c>
      <c r="Q371" s="3">
        <v>11890.70659861662</v>
      </c>
      <c r="R371" s="3">
        <v>391440.55094995466</v>
      </c>
      <c r="S371" s="3">
        <v>527.69757740819364</v>
      </c>
      <c r="T371" s="3">
        <v>151779.67570994535</v>
      </c>
      <c r="V371">
        <v>13013</v>
      </c>
      <c r="W371" s="2">
        <v>0.78581475257908961</v>
      </c>
      <c r="X371" s="2">
        <v>0.93883362963865336</v>
      </c>
      <c r="Y371" s="2">
        <v>0.39474634552064436</v>
      </c>
      <c r="Z371" s="2">
        <v>0.72623740676530457</v>
      </c>
      <c r="AA371" s="2">
        <v>0.64724537400447901</v>
      </c>
      <c r="AB371" s="2">
        <v>0.30834647127155679</v>
      </c>
      <c r="AC371" s="2">
        <v>1.0257634872422969E-3</v>
      </c>
      <c r="AD371" s="2">
        <v>0</v>
      </c>
      <c r="AE371" s="2">
        <v>5.028772897440964E-2</v>
      </c>
      <c r="AF371">
        <v>509707.90146084968</v>
      </c>
      <c r="AG371">
        <v>687.63377608441522</v>
      </c>
      <c r="AH371">
        <v>129238.64046591173</v>
      </c>
      <c r="AI371">
        <v>68070.852207643809</v>
      </c>
      <c r="AJ371">
        <v>10.312126935368102</v>
      </c>
      <c r="AK371">
        <v>901148.45241080434</v>
      </c>
      <c r="AL371">
        <v>1215.331353492609</v>
      </c>
      <c r="AM371">
        <v>228417.76728212839</v>
      </c>
      <c r="AN371">
        <v>120671.40110137252</v>
      </c>
      <c r="AO371">
        <v>18.233460818939044</v>
      </c>
      <c r="AP371">
        <v>391440.55094995466</v>
      </c>
      <c r="AQ371">
        <v>527.69757740819375</v>
      </c>
      <c r="AR371">
        <v>99179.126816216667</v>
      </c>
      <c r="AS371">
        <v>52600.548893728715</v>
      </c>
      <c r="AT371">
        <v>7.9213338835709415</v>
      </c>
      <c r="AU371" s="3">
        <v>65788017.654572457</v>
      </c>
      <c r="AV371" s="3">
        <v>2234739.3981440077</v>
      </c>
      <c r="AW371">
        <v>722570.57630700991</v>
      </c>
      <c r="AX371">
        <v>135799914.11113945</v>
      </c>
      <c r="AY371">
        <v>24544.848627167376</v>
      </c>
      <c r="AZ371">
        <v>4612958.8509898363</v>
      </c>
      <c r="BA371">
        <v>1072618.5578679999</v>
      </c>
      <c r="BB371">
        <v>201587931.7657119</v>
      </c>
      <c r="BC371">
        <v>36435.555225783995</v>
      </c>
      <c r="BD371">
        <v>6847698.2491338439</v>
      </c>
      <c r="BE371">
        <v>350047.98156098998</v>
      </c>
      <c r="BF371">
        <v>65788017.654572457</v>
      </c>
      <c r="BG371">
        <v>11890.70659861662</v>
      </c>
      <c r="BH371">
        <v>2234739.3981440077</v>
      </c>
      <c r="BI371">
        <v>36.721475794412456</v>
      </c>
      <c r="BJ371">
        <v>71.717720247490064</v>
      </c>
      <c r="BK371">
        <v>34.996244453077608</v>
      </c>
      <c r="BL371">
        <v>60.633280244283092</v>
      </c>
      <c r="BM371">
        <v>47.659688915656581</v>
      </c>
      <c r="BN371">
        <f t="shared" si="29"/>
        <v>-12.973591328626512</v>
      </c>
      <c r="BO371">
        <v>0.62158037517532794</v>
      </c>
      <c r="BP371">
        <v>0.27640649713148374</v>
      </c>
      <c r="BQ371">
        <v>0.32171802438138092</v>
      </c>
      <c r="BR371">
        <v>1.1904761904761904E-2</v>
      </c>
      <c r="BS371">
        <v>0.20689655172413793</v>
      </c>
      <c r="BT371">
        <v>0.33333333333333331</v>
      </c>
      <c r="BU371">
        <v>0.37153515928888192</v>
      </c>
      <c r="BV371">
        <v>0.72623740676530457</v>
      </c>
      <c r="BW371">
        <v>0.67141636307518571</v>
      </c>
      <c r="BX371">
        <v>0.30834647127155679</v>
      </c>
      <c r="BY371">
        <f t="shared" si="30"/>
        <v>3.572075533508412E-2</v>
      </c>
      <c r="BZ371">
        <v>0</v>
      </c>
      <c r="CA371">
        <f t="shared" si="31"/>
        <v>3.034388133130294E-2</v>
      </c>
      <c r="CC371">
        <v>3.572075533508412E-2</v>
      </c>
      <c r="CD371">
        <v>3.034388133130294E-2</v>
      </c>
    </row>
    <row r="372" spans="1:82" x14ac:dyDescent="0.3">
      <c r="A372">
        <v>0</v>
      </c>
      <c r="B372" t="s">
        <v>323</v>
      </c>
      <c r="C372" t="s">
        <v>329</v>
      </c>
      <c r="D372">
        <v>13015</v>
      </c>
      <c r="E372" s="2">
        <f t="shared" si="34"/>
        <v>0.63801765955273715</v>
      </c>
      <c r="F372" s="2" t="s">
        <v>1940</v>
      </c>
      <c r="G372" s="3">
        <v>41955</v>
      </c>
      <c r="H372" s="1">
        <v>27.341283181021062</v>
      </c>
      <c r="I372" s="1">
        <f t="shared" si="32"/>
        <v>-10.378410222932082</v>
      </c>
      <c r="J372" s="1">
        <v>2.6297063242499998</v>
      </c>
      <c r="K372" s="1">
        <v>199.612395736</v>
      </c>
      <c r="L372" s="2">
        <v>0.14086087863999985</v>
      </c>
      <c r="M372" s="2">
        <v>1.8502893097839927E-2</v>
      </c>
      <c r="N372" s="7">
        <v>0</v>
      </c>
      <c r="O372" s="2">
        <v>4.07424157107283E-2</v>
      </c>
      <c r="P372" s="3">
        <v>1029919.8138121801</v>
      </c>
      <c r="Q372" s="3">
        <v>34985.130528480833</v>
      </c>
      <c r="R372" s="3">
        <v>517115.36885614885</v>
      </c>
      <c r="S372" s="3">
        <v>692.69266417136407</v>
      </c>
      <c r="T372" s="3">
        <v>206301.41672641999</v>
      </c>
      <c r="V372">
        <v>13015</v>
      </c>
      <c r="W372" s="2">
        <v>0.7331923266069722</v>
      </c>
      <c r="X372" s="2">
        <v>0.73347630664292374</v>
      </c>
      <c r="Y372" s="2">
        <v>0.32489036652746733</v>
      </c>
      <c r="Z372" s="2">
        <v>0.74992746057338311</v>
      </c>
      <c r="AA372" s="2">
        <v>0.57534990096488514</v>
      </c>
      <c r="AB372" s="2">
        <v>0.34769766579889166</v>
      </c>
      <c r="AC372" s="2">
        <v>1.8502893097839927E-2</v>
      </c>
      <c r="AD372" s="2">
        <v>0</v>
      </c>
      <c r="AE372" s="2">
        <v>4.07424157107283E-2</v>
      </c>
      <c r="AF372">
        <v>426999.72636483534</v>
      </c>
      <c r="AG372">
        <v>571.71879882450924</v>
      </c>
      <c r="AH372">
        <v>107452.7791662942</v>
      </c>
      <c r="AI372">
        <v>63076.164893833316</v>
      </c>
      <c r="AJ372">
        <v>8.6605257468792747</v>
      </c>
      <c r="AK372">
        <v>944115.09522098419</v>
      </c>
      <c r="AL372">
        <v>1264.4114629958733</v>
      </c>
      <c r="AM372">
        <v>237642.22199440142</v>
      </c>
      <c r="AN372">
        <v>139188.13879214614</v>
      </c>
      <c r="AO372">
        <v>19.147218931940095</v>
      </c>
      <c r="AP372">
        <v>517115.36885614885</v>
      </c>
      <c r="AQ372">
        <v>692.69266417136407</v>
      </c>
      <c r="AR372">
        <v>130189.44282810722</v>
      </c>
      <c r="AS372">
        <v>76111.973898312834</v>
      </c>
      <c r="AT372">
        <v>10.486693185060821</v>
      </c>
      <c r="AU372" s="3">
        <v>193563129.80786112</v>
      </c>
      <c r="AV372" s="3">
        <v>6575105.4315226879</v>
      </c>
      <c r="AW372">
        <v>743727.56260642002</v>
      </c>
      <c r="AX372">
        <v>139776158.11625057</v>
      </c>
      <c r="AY372">
        <v>25263.525865285959</v>
      </c>
      <c r="AZ372">
        <v>4748027.051121843</v>
      </c>
      <c r="BA372">
        <v>1773647.3764186001</v>
      </c>
      <c r="BB372">
        <v>333339287.92411172</v>
      </c>
      <c r="BC372">
        <v>60248.656393766796</v>
      </c>
      <c r="BD372">
        <v>11323132.482644532</v>
      </c>
      <c r="BE372">
        <v>1029919.8138121801</v>
      </c>
      <c r="BF372">
        <v>193563129.80786112</v>
      </c>
      <c r="BG372">
        <v>34985.130528480833</v>
      </c>
      <c r="BH372">
        <v>6575105.4315226879</v>
      </c>
      <c r="BI372">
        <v>13.652118057429149</v>
      </c>
      <c r="BJ372">
        <v>40.993401238450211</v>
      </c>
      <c r="BK372">
        <v>27.341283181021062</v>
      </c>
      <c r="BL372">
        <v>58.182166525543735</v>
      </c>
      <c r="BM372">
        <v>47.803756302611653</v>
      </c>
      <c r="BN372">
        <f t="shared" si="29"/>
        <v>-10.378410222932082</v>
      </c>
      <c r="BO372">
        <v>0.63801765955273715</v>
      </c>
      <c r="BP372">
        <v>0.10547840674009937</v>
      </c>
      <c r="BQ372">
        <v>0.24214668801922237</v>
      </c>
      <c r="BR372">
        <v>0.18452380952380953</v>
      </c>
      <c r="BS372">
        <v>0.13793103448275862</v>
      </c>
      <c r="BT372">
        <v>0.3888888888888889</v>
      </c>
      <c r="BU372">
        <v>0.29721487271101305</v>
      </c>
      <c r="BV372">
        <v>0.74992746057338311</v>
      </c>
      <c r="BW372">
        <v>0.59683599685154065</v>
      </c>
      <c r="BX372">
        <v>0.34769766579889166</v>
      </c>
      <c r="BY372">
        <f t="shared" si="30"/>
        <v>9.3589625972293006E-2</v>
      </c>
      <c r="BZ372">
        <v>0</v>
      </c>
      <c r="CA372">
        <f t="shared" si="31"/>
        <v>5.9960348849235061E-2</v>
      </c>
      <c r="CC372">
        <v>9.3589625972293006E-2</v>
      </c>
      <c r="CD372">
        <v>5.9960348849235061E-2</v>
      </c>
    </row>
    <row r="373" spans="1:82" x14ac:dyDescent="0.3">
      <c r="A373">
        <v>0</v>
      </c>
      <c r="B373" t="s">
        <v>323</v>
      </c>
      <c r="C373" t="s">
        <v>330</v>
      </c>
      <c r="D373">
        <v>13017</v>
      </c>
      <c r="E373" s="2">
        <f t="shared" si="34"/>
        <v>0.64115964205544462</v>
      </c>
      <c r="F373" s="2" t="s">
        <v>1940</v>
      </c>
      <c r="G373" s="3">
        <v>3200</v>
      </c>
      <c r="H373" s="1">
        <v>10.502992038235798</v>
      </c>
      <c r="I373" s="1">
        <f t="shared" si="32"/>
        <v>-17.952653583506368</v>
      </c>
      <c r="J373" s="1">
        <v>2.21171803456</v>
      </c>
      <c r="K373" s="1">
        <v>155.39446180100001</v>
      </c>
      <c r="L373" s="2">
        <v>0.14666195405000004</v>
      </c>
      <c r="M373" s="2">
        <v>4.7381108833740665E-2</v>
      </c>
      <c r="N373" s="7">
        <v>0</v>
      </c>
      <c r="O373" s="2">
        <v>9.0036151177690565E-2</v>
      </c>
      <c r="P373" s="3">
        <v>141114.67207117003</v>
      </c>
      <c r="Q373" s="3">
        <v>4793.49475142146</v>
      </c>
      <c r="R373" s="3">
        <v>93972.167053002078</v>
      </c>
      <c r="S373" s="3">
        <v>128.12016310004694</v>
      </c>
      <c r="T373" s="3">
        <v>50152.341260959962</v>
      </c>
      <c r="V373">
        <v>13017</v>
      </c>
      <c r="W373" s="2">
        <v>0.6130046161046</v>
      </c>
      <c r="X373" s="2">
        <v>0.28176058006863197</v>
      </c>
      <c r="Y373" s="2">
        <v>0.55783711290702598</v>
      </c>
      <c r="Z373" s="2">
        <v>0.63072749754099655</v>
      </c>
      <c r="AA373" s="2">
        <v>0.44789897880862223</v>
      </c>
      <c r="AB373" s="2">
        <v>0.36201690332356551</v>
      </c>
      <c r="AC373" s="2">
        <v>4.7381108833740665E-2</v>
      </c>
      <c r="AD373" s="2">
        <v>0</v>
      </c>
      <c r="AE373" s="2">
        <v>9.0036151177690565E-2</v>
      </c>
      <c r="AF373">
        <v>69234.960200035915</v>
      </c>
      <c r="AG373">
        <v>93.045697287553892</v>
      </c>
      <c r="AH373">
        <v>17487.650893358692</v>
      </c>
      <c r="AI373">
        <v>21817.062910468823</v>
      </c>
      <c r="AJ373">
        <v>1.4025124654936438</v>
      </c>
      <c r="AK373">
        <v>163207.12725303799</v>
      </c>
      <c r="AL373">
        <v>221.16586038760087</v>
      </c>
      <c r="AM373">
        <v>41567.439105053869</v>
      </c>
      <c r="AN373">
        <v>47889.615959733615</v>
      </c>
      <c r="AO373">
        <v>3.2969730286591692</v>
      </c>
      <c r="AP373">
        <v>93972.167053002078</v>
      </c>
      <c r="AQ373">
        <v>128.12016310004697</v>
      </c>
      <c r="AR373">
        <v>24079.788211695177</v>
      </c>
      <c r="AS373">
        <v>26072.553049264792</v>
      </c>
      <c r="AT373">
        <v>1.8944605631655254</v>
      </c>
      <c r="AU373" s="3">
        <v>26521091.469055697</v>
      </c>
      <c r="AV373" s="3">
        <v>900889.40358214919</v>
      </c>
      <c r="AW373">
        <v>96977.659117809992</v>
      </c>
      <c r="AX373">
        <v>18225981.25460121</v>
      </c>
      <c r="AY373">
        <v>3294.2137990577799</v>
      </c>
      <c r="AZ373">
        <v>619114.54139491916</v>
      </c>
      <c r="BA373">
        <v>238092.33118898002</v>
      </c>
      <c r="BB373">
        <v>44747072.723656908</v>
      </c>
      <c r="BC373">
        <v>8087.7085504792394</v>
      </c>
      <c r="BD373">
        <v>1520003.9449770683</v>
      </c>
      <c r="BE373">
        <v>141114.67207117003</v>
      </c>
      <c r="BF373">
        <v>26521091.469055697</v>
      </c>
      <c r="BG373">
        <v>4793.49475142146</v>
      </c>
      <c r="BH373">
        <v>900889.40358214919</v>
      </c>
      <c r="BI373">
        <v>3.546774838098679</v>
      </c>
      <c r="BJ373">
        <v>14.049766876334477</v>
      </c>
      <c r="BK373">
        <v>10.502992038235798</v>
      </c>
      <c r="BL373">
        <v>54.067324127051521</v>
      </c>
      <c r="BM373">
        <v>36.114670543545152</v>
      </c>
      <c r="BN373">
        <f t="shared" si="29"/>
        <v>-17.952653583506368</v>
      </c>
      <c r="BO373">
        <v>0.64115964205544462</v>
      </c>
      <c r="BP373">
        <v>2.7537887592140577E-2</v>
      </c>
      <c r="BQ373">
        <v>0.57171387156456965</v>
      </c>
      <c r="BR373">
        <v>8.9285714285714288E-2</v>
      </c>
      <c r="BS373">
        <v>6.8965517241379309E-2</v>
      </c>
      <c r="BT373">
        <v>0.27777777777777779</v>
      </c>
      <c r="BU373">
        <v>0.51412456580843291</v>
      </c>
      <c r="BV373">
        <v>0.63072749754099655</v>
      </c>
      <c r="BW373">
        <v>0.46462549668944214</v>
      </c>
      <c r="BX373">
        <v>0.36201690332356551</v>
      </c>
      <c r="BY373">
        <f t="shared" si="30"/>
        <v>5.9250850215432284E-2</v>
      </c>
      <c r="BZ373">
        <v>0</v>
      </c>
      <c r="CA373">
        <f t="shared" si="31"/>
        <v>7.5761728496063691E-2</v>
      </c>
      <c r="CC373">
        <v>5.9250850215432284E-2</v>
      </c>
      <c r="CD373">
        <v>7.5761728496063691E-2</v>
      </c>
    </row>
    <row r="374" spans="1:82" x14ac:dyDescent="0.3">
      <c r="A374">
        <v>0</v>
      </c>
      <c r="B374" t="s">
        <v>323</v>
      </c>
      <c r="C374" t="s">
        <v>331</v>
      </c>
      <c r="D374">
        <v>13019</v>
      </c>
      <c r="E374" s="2">
        <f t="shared" si="34"/>
        <v>0.63476647656938345</v>
      </c>
      <c r="F374" s="2" t="s">
        <v>1940</v>
      </c>
      <c r="G374" s="3">
        <v>1580</v>
      </c>
      <c r="H374" s="1">
        <v>0.56366085553941014</v>
      </c>
      <c r="I374" s="1">
        <f t="shared" si="32"/>
        <v>-13.798044968508634</v>
      </c>
      <c r="J374" s="1">
        <v>2.1836090906500001</v>
      </c>
      <c r="K374" s="1">
        <v>159.02912502000001</v>
      </c>
      <c r="L374" s="2">
        <v>0.18022014323000013</v>
      </c>
      <c r="M374" s="2">
        <v>3.1992478785325849E-3</v>
      </c>
      <c r="N374" s="7">
        <v>0</v>
      </c>
      <c r="O374" s="2">
        <v>0.1150606204573056</v>
      </c>
      <c r="P374" s="3">
        <v>9564.0351076769985</v>
      </c>
      <c r="Q374" s="3">
        <v>324.87870621942585</v>
      </c>
      <c r="R374" s="3">
        <v>5354.811439860332</v>
      </c>
      <c r="S374" s="3">
        <v>7.3072085280891397</v>
      </c>
      <c r="T374" s="3">
        <v>2835.9838652430408</v>
      </c>
      <c r="V374">
        <v>13019</v>
      </c>
      <c r="W374" s="2">
        <v>0.55355329122444641</v>
      </c>
      <c r="X374" s="2">
        <v>1.5121158717496502E-2</v>
      </c>
      <c r="Y374" s="2">
        <v>0.44103091676600942</v>
      </c>
      <c r="Z374" s="2">
        <v>0.62271151920477008</v>
      </c>
      <c r="AA374" s="2">
        <v>0.4583752977535544</v>
      </c>
      <c r="AB374" s="2">
        <v>0.44485114487436539</v>
      </c>
      <c r="AC374" s="2">
        <v>3.1992478785325849E-3</v>
      </c>
      <c r="AD374" s="2">
        <v>0</v>
      </c>
      <c r="AE374" s="2">
        <v>0.1150606204573056</v>
      </c>
      <c r="AF374">
        <v>28112.522130119225</v>
      </c>
      <c r="AG374">
        <v>37.649138018853193</v>
      </c>
      <c r="AH374">
        <v>7076.0389926988264</v>
      </c>
      <c r="AI374">
        <v>9039.8513280440166</v>
      </c>
      <c r="AJ374">
        <v>0.57014234964089905</v>
      </c>
      <c r="AK374">
        <v>33467.333569979557</v>
      </c>
      <c r="AL374">
        <v>44.956346546942335</v>
      </c>
      <c r="AM374">
        <v>8449.4062248157425</v>
      </c>
      <c r="AN374">
        <v>10502.467961170138</v>
      </c>
      <c r="AO374">
        <v>0.67806154579339906</v>
      </c>
      <c r="AP374">
        <v>5354.811439860332</v>
      </c>
      <c r="AQ374">
        <v>7.3072085280891415</v>
      </c>
      <c r="AR374">
        <v>1373.3672321169161</v>
      </c>
      <c r="AS374">
        <v>1462.6166331261211</v>
      </c>
      <c r="AT374">
        <v>0.10791919615250001</v>
      </c>
      <c r="AU374" s="3">
        <v>1797464.7581368152</v>
      </c>
      <c r="AV374" s="3">
        <v>61057.704046878891</v>
      </c>
      <c r="AW374">
        <v>36942.610152660003</v>
      </c>
      <c r="AX374">
        <v>6942994.1520909211</v>
      </c>
      <c r="AY374">
        <v>1254.8957898670801</v>
      </c>
      <c r="AZ374">
        <v>235845.11474761902</v>
      </c>
      <c r="BA374">
        <v>46506.645260336998</v>
      </c>
      <c r="BB374">
        <v>8740458.9102277346</v>
      </c>
      <c r="BC374">
        <v>1579.7744960865059</v>
      </c>
      <c r="BD374">
        <v>296902.81879449793</v>
      </c>
      <c r="BE374">
        <v>9564.0351076769985</v>
      </c>
      <c r="BF374">
        <v>1797464.7581368152</v>
      </c>
      <c r="BG374">
        <v>324.87870621942585</v>
      </c>
      <c r="BH374">
        <v>61057.704046878891</v>
      </c>
      <c r="BI374">
        <v>0.72604220106064232</v>
      </c>
      <c r="BJ374">
        <v>1.2897030566000525</v>
      </c>
      <c r="BK374">
        <v>0.56366085553941014</v>
      </c>
      <c r="BL374">
        <v>55.793416187315223</v>
      </c>
      <c r="BM374">
        <v>41.995371218806589</v>
      </c>
      <c r="BN374">
        <f t="shared" si="29"/>
        <v>-13.798044968508634</v>
      </c>
      <c r="BO374">
        <v>0.63476647656938345</v>
      </c>
      <c r="BP374">
        <v>5.580931263270297E-3</v>
      </c>
      <c r="BQ374">
        <v>0.62461185868939928</v>
      </c>
      <c r="BR374">
        <v>7.7380952380952384E-2</v>
      </c>
      <c r="BS374">
        <v>0</v>
      </c>
      <c r="BT374">
        <v>0.27777777777777779</v>
      </c>
      <c r="BU374">
        <v>0.39514570063097088</v>
      </c>
      <c r="BV374">
        <v>0.62271151920477008</v>
      </c>
      <c r="BW374">
        <v>0.4754930474621934</v>
      </c>
      <c r="BX374">
        <v>0.44485114487436539</v>
      </c>
      <c r="BY374">
        <f t="shared" si="30"/>
        <v>6.554798002002396E-2</v>
      </c>
      <c r="BZ374">
        <v>0</v>
      </c>
      <c r="CA374">
        <f t="shared" si="31"/>
        <v>9.9123007134381533E-2</v>
      </c>
      <c r="CC374">
        <v>6.554798002002396E-2</v>
      </c>
      <c r="CD374">
        <v>9.9123007134381533E-2</v>
      </c>
    </row>
    <row r="375" spans="1:82" x14ac:dyDescent="0.3">
      <c r="A375">
        <v>0</v>
      </c>
      <c r="B375" t="s">
        <v>323</v>
      </c>
      <c r="C375" t="s">
        <v>8</v>
      </c>
      <c r="D375">
        <v>13021</v>
      </c>
      <c r="E375" s="2">
        <f t="shared" si="34"/>
        <v>0.61760752432380228</v>
      </c>
      <c r="F375" s="2" t="s">
        <v>1939</v>
      </c>
      <c r="G375" s="3">
        <v>19942</v>
      </c>
      <c r="H375" s="1">
        <v>35.267806048846545</v>
      </c>
      <c r="I375" s="1">
        <f t="shared" si="32"/>
        <v>-11.805995726009563</v>
      </c>
      <c r="J375" s="1">
        <v>2.4599616214800002</v>
      </c>
      <c r="K375" s="1">
        <v>208.37506293800001</v>
      </c>
      <c r="L375" s="2">
        <v>0.13803488246999995</v>
      </c>
      <c r="M375" s="2">
        <v>1.3260431502944601E-3</v>
      </c>
      <c r="N375" s="7">
        <v>0</v>
      </c>
      <c r="O375" s="2">
        <v>0.18246987700638095</v>
      </c>
      <c r="P375" s="3">
        <v>604827.61149649997</v>
      </c>
      <c r="Q375" s="3">
        <v>20545.262506516996</v>
      </c>
      <c r="R375" s="3">
        <v>277632.40000461752</v>
      </c>
      <c r="S375" s="3">
        <v>370.15199715289509</v>
      </c>
      <c r="T375" s="3">
        <v>131863.41046987358</v>
      </c>
      <c r="V375">
        <v>13021</v>
      </c>
      <c r="W375" s="2">
        <v>0.79137799804000752</v>
      </c>
      <c r="X375" s="2">
        <v>0.94611873015759762</v>
      </c>
      <c r="Y375" s="2">
        <v>0.35888223529474167</v>
      </c>
      <c r="Z375" s="2">
        <v>0.70152045302268462</v>
      </c>
      <c r="AA375" s="2">
        <v>0.60060684800101405</v>
      </c>
      <c r="AB375" s="2">
        <v>0.34072204360092995</v>
      </c>
      <c r="AC375" s="2">
        <v>1.3260431502944601E-3</v>
      </c>
      <c r="AD375" s="2">
        <v>0</v>
      </c>
      <c r="AE375" s="2">
        <v>0.18246987700638095</v>
      </c>
      <c r="AF375">
        <v>613747.88212159683</v>
      </c>
      <c r="AG375">
        <v>815.92404179701623</v>
      </c>
      <c r="AH375">
        <v>153350.39893728693</v>
      </c>
      <c r="AI375">
        <v>140746.45125384716</v>
      </c>
      <c r="AJ375">
        <v>12.47741828192407</v>
      </c>
      <c r="AK375">
        <v>891380.28212621436</v>
      </c>
      <c r="AL375">
        <v>1186.0760389499112</v>
      </c>
      <c r="AM375">
        <v>222919.3214387167</v>
      </c>
      <c r="AN375">
        <v>203040.93922229102</v>
      </c>
      <c r="AO375">
        <v>18.116323660703895</v>
      </c>
      <c r="AP375">
        <v>277632.40000461752</v>
      </c>
      <c r="AQ375">
        <v>370.15199715289498</v>
      </c>
      <c r="AR375">
        <v>69568.92250142977</v>
      </c>
      <c r="AS375">
        <v>62294.487968443864</v>
      </c>
      <c r="AT375">
        <v>5.6389053787798247</v>
      </c>
      <c r="AU375" s="3">
        <v>113671301.3046522</v>
      </c>
      <c r="AV375" s="3">
        <v>3861276.6354748043</v>
      </c>
      <c r="AW375">
        <v>1167803.8545559002</v>
      </c>
      <c r="AX375">
        <v>219477056.4252359</v>
      </c>
      <c r="AY375">
        <v>39668.884640714205</v>
      </c>
      <c r="AZ375">
        <v>7455370.1793758273</v>
      </c>
      <c r="BA375">
        <v>1772631.4660524002</v>
      </c>
      <c r="BB375">
        <v>333148357.72988808</v>
      </c>
      <c r="BC375">
        <v>60214.147147231197</v>
      </c>
      <c r="BD375">
        <v>11316646.81485063</v>
      </c>
      <c r="BE375">
        <v>604827.61149649997</v>
      </c>
      <c r="BF375">
        <v>113671301.3046522</v>
      </c>
      <c r="BG375">
        <v>20545.262506516996</v>
      </c>
      <c r="BH375">
        <v>3861276.6354748043</v>
      </c>
      <c r="BI375">
        <v>37.610903667577482</v>
      </c>
      <c r="BJ375">
        <v>72.878709716424027</v>
      </c>
      <c r="BK375">
        <v>35.267806048846545</v>
      </c>
      <c r="BL375">
        <v>61.04858281420767</v>
      </c>
      <c r="BM375">
        <v>49.242587088198107</v>
      </c>
      <c r="BN375">
        <f t="shared" si="29"/>
        <v>-11.805995726009563</v>
      </c>
      <c r="BO375">
        <v>0.61760752432380228</v>
      </c>
      <c r="BP375">
        <v>0.28129186525732552</v>
      </c>
      <c r="BQ375">
        <v>0.41437717533302587</v>
      </c>
      <c r="BR375">
        <v>0.14880952380952381</v>
      </c>
      <c r="BS375">
        <v>6.8965517241379309E-2</v>
      </c>
      <c r="BT375">
        <v>0.22222222222222221</v>
      </c>
      <c r="BU375">
        <v>0.33809778584194045</v>
      </c>
      <c r="BV375">
        <v>0.70152045302268462</v>
      </c>
      <c r="BW375">
        <v>0.62303614937864527</v>
      </c>
      <c r="BX375">
        <v>0.34072204360092995</v>
      </c>
      <c r="BY375">
        <f t="shared" si="30"/>
        <v>7.8766950242598735E-2</v>
      </c>
      <c r="BZ375">
        <v>0</v>
      </c>
      <c r="CA375">
        <f t="shared" si="31"/>
        <v>6.1293657097078971E-2</v>
      </c>
      <c r="CC375">
        <v>7.8766950242598735E-2</v>
      </c>
      <c r="CD375">
        <v>6.1293657097078971E-2</v>
      </c>
    </row>
    <row r="376" spans="1:82" x14ac:dyDescent="0.3">
      <c r="A376">
        <v>0</v>
      </c>
      <c r="B376" t="s">
        <v>323</v>
      </c>
      <c r="C376" t="s">
        <v>332</v>
      </c>
      <c r="D376">
        <v>13023</v>
      </c>
      <c r="E376" s="2">
        <f t="shared" si="34"/>
        <v>0.62318022921681571</v>
      </c>
      <c r="F376" s="2" t="s">
        <v>1940</v>
      </c>
      <c r="G376" s="3">
        <v>1169</v>
      </c>
      <c r="H376" s="1">
        <v>4.9281731022400894</v>
      </c>
      <c r="I376" s="1">
        <f t="shared" si="32"/>
        <v>-14.5980085436615</v>
      </c>
      <c r="J376" s="1">
        <v>2.42968386632</v>
      </c>
      <c r="K376" s="1">
        <v>195.28107847300001</v>
      </c>
      <c r="L376" s="2">
        <v>0.14445076144999991</v>
      </c>
      <c r="M376" s="2">
        <v>5.9770298165317599E-2</v>
      </c>
      <c r="N376" s="7">
        <v>0</v>
      </c>
      <c r="O376" s="2">
        <v>8.8801218130462489E-2</v>
      </c>
      <c r="P376" s="3">
        <v>55247.54682910299</v>
      </c>
      <c r="Q376" s="3">
        <v>1876.6923514562134</v>
      </c>
      <c r="R376" s="3">
        <v>36723.473694199798</v>
      </c>
      <c r="S376" s="3">
        <v>49.775138657494693</v>
      </c>
      <c r="T376" s="3">
        <v>16025.141057396746</v>
      </c>
      <c r="V376">
        <v>13023</v>
      </c>
      <c r="W376" s="2">
        <v>0.62240727664251638</v>
      </c>
      <c r="X376" s="2">
        <v>0.13220660426198289</v>
      </c>
      <c r="Y376" s="2">
        <v>0.47577562117865513</v>
      </c>
      <c r="Z376" s="2">
        <v>0.69288598314686012</v>
      </c>
      <c r="AA376" s="2">
        <v>0.56286559131504554</v>
      </c>
      <c r="AB376" s="2">
        <v>0.35655884773655805</v>
      </c>
      <c r="AC376" s="2">
        <v>5.9770298165317599E-2</v>
      </c>
      <c r="AD376" s="2">
        <v>0</v>
      </c>
      <c r="AE376" s="2">
        <v>8.8801218130462489E-2</v>
      </c>
      <c r="AF376">
        <v>36311.444222300357</v>
      </c>
      <c r="AG376">
        <v>48.875274695324329</v>
      </c>
      <c r="AH376">
        <v>9185.956643942196</v>
      </c>
      <c r="AI376">
        <v>7003.8719147530237</v>
      </c>
      <c r="AJ376">
        <v>0.73519144014802118</v>
      </c>
      <c r="AK376">
        <v>73034.917916500155</v>
      </c>
      <c r="AL376">
        <v>98.650413352819029</v>
      </c>
      <c r="AM376">
        <v>18541.039935120069</v>
      </c>
      <c r="AN376">
        <v>13673.929680971902</v>
      </c>
      <c r="AO376">
        <v>1.4769966552692964</v>
      </c>
      <c r="AP376">
        <v>36723.473694199798</v>
      </c>
      <c r="AQ376">
        <v>49.775138657494701</v>
      </c>
      <c r="AR376">
        <v>9355.0832911778725</v>
      </c>
      <c r="AS376">
        <v>6670.057766218878</v>
      </c>
      <c r="AT376">
        <v>0.74180521512127517</v>
      </c>
      <c r="AU376" s="3">
        <v>10383223.951061616</v>
      </c>
      <c r="AV376" s="3">
        <v>352705.56053268071</v>
      </c>
      <c r="AW376">
        <v>47436.907098037002</v>
      </c>
      <c r="AX376">
        <v>8915292.3200050741</v>
      </c>
      <c r="AY376">
        <v>1611.3743656891061</v>
      </c>
      <c r="AZ376">
        <v>302841.6982876106</v>
      </c>
      <c r="BA376">
        <v>102684.45392713998</v>
      </c>
      <c r="BB376">
        <v>19298516.271066688</v>
      </c>
      <c r="BC376">
        <v>3488.0667171453197</v>
      </c>
      <c r="BD376">
        <v>655547.25882029138</v>
      </c>
      <c r="BE376">
        <v>55247.54682910299</v>
      </c>
      <c r="BF376">
        <v>10383223.951061616</v>
      </c>
      <c r="BG376">
        <v>1876.6923514562134</v>
      </c>
      <c r="BH376">
        <v>352705.56053268071</v>
      </c>
      <c r="BI376">
        <v>2.1384022796938207</v>
      </c>
      <c r="BJ376">
        <v>7.0665753819339105</v>
      </c>
      <c r="BK376">
        <v>4.9281731022400894</v>
      </c>
      <c r="BL376">
        <v>50.827244405813019</v>
      </c>
      <c r="BM376">
        <v>36.229235862151519</v>
      </c>
      <c r="BN376">
        <f t="shared" si="29"/>
        <v>-14.5980085436615</v>
      </c>
      <c r="BO376">
        <v>0.62318022921681571</v>
      </c>
      <c r="BP376">
        <v>1.6137412543824753E-2</v>
      </c>
      <c r="BQ376">
        <v>0.48721564628104241</v>
      </c>
      <c r="BR376">
        <v>0.10119047619047619</v>
      </c>
      <c r="BS376">
        <v>0</v>
      </c>
      <c r="BT376">
        <v>0.22222222222222221</v>
      </c>
      <c r="BU376">
        <v>0.41805490031139497</v>
      </c>
      <c r="BV376">
        <v>0.69288598314686012</v>
      </c>
      <c r="BW376">
        <v>0.58388546816913445</v>
      </c>
      <c r="BX376">
        <v>0.35655884773655805</v>
      </c>
      <c r="BY376">
        <f t="shared" si="30"/>
        <v>2.130909711795715E-2</v>
      </c>
      <c r="BZ376">
        <v>0</v>
      </c>
      <c r="CA376">
        <f t="shared" si="31"/>
        <v>0.14203952655379198</v>
      </c>
      <c r="CC376">
        <v>2.130909711795715E-2</v>
      </c>
      <c r="CD376">
        <v>0.14203952655379198</v>
      </c>
    </row>
    <row r="377" spans="1:82" x14ac:dyDescent="0.3">
      <c r="A377">
        <v>0</v>
      </c>
      <c r="B377" t="s">
        <v>323</v>
      </c>
      <c r="C377" t="s">
        <v>333</v>
      </c>
      <c r="D377">
        <v>13025</v>
      </c>
      <c r="E377" s="2">
        <f t="shared" si="34"/>
        <v>0.56150963965582101</v>
      </c>
      <c r="F377" s="2" t="s">
        <v>1938</v>
      </c>
      <c r="G377" s="3">
        <v>79</v>
      </c>
      <c r="H377" s="1">
        <v>0.37249134496151382</v>
      </c>
      <c r="I377" s="1">
        <f t="shared" si="32"/>
        <v>4.1265253388687029E-2</v>
      </c>
      <c r="J377" s="1">
        <v>2.2123184204099999</v>
      </c>
      <c r="K377" s="1">
        <v>153.969238281</v>
      </c>
      <c r="L377" s="2">
        <v>0.17807773428000018</v>
      </c>
      <c r="M377" s="2">
        <v>7.423726728267902E-4</v>
      </c>
      <c r="N377" s="7">
        <v>0</v>
      </c>
      <c r="O377" s="2">
        <v>0.21425567650079624</v>
      </c>
      <c r="P377" s="3">
        <v>14210.7149310187</v>
      </c>
      <c r="Q377" s="3">
        <v>482.72080029658059</v>
      </c>
      <c r="R377" s="3">
        <v>14418.395250508718</v>
      </c>
      <c r="S377" s="3">
        <v>19.332678104373482</v>
      </c>
      <c r="T377" s="3">
        <v>5135.6938736518605</v>
      </c>
      <c r="V377">
        <v>13025</v>
      </c>
      <c r="W377" s="2">
        <v>0.48479604102184598</v>
      </c>
      <c r="X377" s="2">
        <v>9.99271227140054E-3</v>
      </c>
      <c r="Y377" s="2">
        <v>5.0016786559536647E-2</v>
      </c>
      <c r="Z377" s="2">
        <v>0.63089871279484555</v>
      </c>
      <c r="AA377" s="2">
        <v>0.44379100641511748</v>
      </c>
      <c r="AB377" s="2">
        <v>0.43956287322439636</v>
      </c>
      <c r="AC377" s="2">
        <v>7.423726728267902E-4</v>
      </c>
      <c r="AD377" s="2">
        <v>0</v>
      </c>
      <c r="AE377" s="2">
        <v>0.21425567650079624</v>
      </c>
      <c r="AF377">
        <v>840.47877883011972</v>
      </c>
      <c r="AG377">
        <v>1.1298046207701098</v>
      </c>
      <c r="AH377">
        <v>212.34328251279638</v>
      </c>
      <c r="AI377">
        <v>85.7688862620805</v>
      </c>
      <c r="AJ377">
        <v>1.7024442887861906E-2</v>
      </c>
      <c r="AK377">
        <v>15258.874029338838</v>
      </c>
      <c r="AL377">
        <v>20.462482725143591</v>
      </c>
      <c r="AM377">
        <v>3845.8603110125769</v>
      </c>
      <c r="AN377">
        <v>1587.9457314141605</v>
      </c>
      <c r="AO377">
        <v>0.30932417703813408</v>
      </c>
      <c r="AP377">
        <v>14418.395250508718</v>
      </c>
      <c r="AQ377">
        <v>19.332678104373482</v>
      </c>
      <c r="AR377">
        <v>3633.5170284997803</v>
      </c>
      <c r="AS377">
        <v>1502.17684515208</v>
      </c>
      <c r="AT377">
        <v>0.29229973415027216</v>
      </c>
      <c r="AU377" s="3">
        <v>2670761.7641356546</v>
      </c>
      <c r="AV377" s="3">
        <v>90722.54720773935</v>
      </c>
      <c r="AW377">
        <v>1571.3238426933003</v>
      </c>
      <c r="AX377">
        <v>295314.60299577884</v>
      </c>
      <c r="AY377">
        <v>53.375970635675408</v>
      </c>
      <c r="AZ377">
        <v>10031.479921268836</v>
      </c>
      <c r="BA377">
        <v>15782.038773712</v>
      </c>
      <c r="BB377">
        <v>2966076.3671314334</v>
      </c>
      <c r="BC377">
        <v>536.09677093225605</v>
      </c>
      <c r="BD377">
        <v>100754.0271290082</v>
      </c>
      <c r="BE377">
        <v>14210.7149310187</v>
      </c>
      <c r="BF377">
        <v>2670761.7641356546</v>
      </c>
      <c r="BG377">
        <v>482.72080029658059</v>
      </c>
      <c r="BH377">
        <v>90722.54720773935</v>
      </c>
      <c r="BI377">
        <v>3.9316972499875681E-2</v>
      </c>
      <c r="BJ377">
        <v>0.41180831746138952</v>
      </c>
      <c r="BK377">
        <v>0.37249134496151382</v>
      </c>
      <c r="BL377">
        <v>44.86899419655866</v>
      </c>
      <c r="BM377">
        <v>44.910259449947347</v>
      </c>
      <c r="BN377">
        <f t="shared" si="29"/>
        <v>4.1265253388687029E-2</v>
      </c>
      <c r="BO377">
        <v>0.56150963965582101</v>
      </c>
      <c r="BP377">
        <v>2.6734256551831192E-4</v>
      </c>
      <c r="BQ377">
        <v>0.70629178821577376</v>
      </c>
      <c r="BR377">
        <v>2.976190476190476E-2</v>
      </c>
      <c r="BS377">
        <v>0</v>
      </c>
      <c r="BT377">
        <v>0.27777777777777779</v>
      </c>
      <c r="BU377">
        <v>-1.1817462183376039E-3</v>
      </c>
      <c r="BV377">
        <v>0.63089871279484555</v>
      </c>
      <c r="BW377">
        <v>0.46036411453850362</v>
      </c>
      <c r="BX377">
        <v>0.43956287322439636</v>
      </c>
      <c r="BY377">
        <f t="shared" si="30"/>
        <v>0</v>
      </c>
      <c r="BZ377">
        <v>0</v>
      </c>
      <c r="CA377">
        <f t="shared" si="31"/>
        <v>0.17699579219044775</v>
      </c>
      <c r="CC377">
        <v>0</v>
      </c>
      <c r="CD377">
        <v>0.17699579219044775</v>
      </c>
    </row>
    <row r="378" spans="1:82" x14ac:dyDescent="0.3">
      <c r="A378">
        <v>0</v>
      </c>
      <c r="B378" t="s">
        <v>323</v>
      </c>
      <c r="C378" t="s">
        <v>334</v>
      </c>
      <c r="D378">
        <v>13027</v>
      </c>
      <c r="E378" s="2">
        <f t="shared" si="34"/>
        <v>0.66498586099654999</v>
      </c>
      <c r="F378" s="2" t="s">
        <v>1940</v>
      </c>
      <c r="G378" s="3">
        <v>1277</v>
      </c>
      <c r="H378" s="1">
        <v>1.1423748397756253</v>
      </c>
      <c r="I378" s="1">
        <f t="shared" si="32"/>
        <v>-9.3155620328031503</v>
      </c>
      <c r="J378" s="1">
        <v>2.3164998637499998</v>
      </c>
      <c r="K378" s="1">
        <v>171.26969220000001</v>
      </c>
      <c r="L378" s="2">
        <v>0.19979166495</v>
      </c>
      <c r="M378" s="2">
        <v>0</v>
      </c>
      <c r="N378" s="7">
        <v>0</v>
      </c>
      <c r="O378" s="2">
        <v>0.32259762239489198</v>
      </c>
      <c r="P378" s="3">
        <v>56879.614246563004</v>
      </c>
      <c r="Q378" s="3">
        <v>1932.1317078656937</v>
      </c>
      <c r="R378" s="3">
        <v>12278.122821876801</v>
      </c>
      <c r="S378" s="3">
        <v>16.099645384035568</v>
      </c>
      <c r="T378" s="3">
        <v>6358.5599404078002</v>
      </c>
      <c r="V378">
        <v>13027</v>
      </c>
      <c r="W378" s="2">
        <v>0.55890757984191597</v>
      </c>
      <c r="X378" s="2">
        <v>3.064614315037191E-2</v>
      </c>
      <c r="Y378" s="2">
        <v>0.24630533254758064</v>
      </c>
      <c r="Z378" s="2">
        <v>0.6606086939141701</v>
      </c>
      <c r="AA378" s="2">
        <v>0.49365671947488537</v>
      </c>
      <c r="AB378" s="2">
        <v>0.49316102682226826</v>
      </c>
      <c r="AC378" s="2">
        <v>0</v>
      </c>
      <c r="AD378" s="2">
        <v>0</v>
      </c>
      <c r="AE378" s="2">
        <v>0.32259762239489198</v>
      </c>
      <c r="AF378">
        <v>23501.994598475278</v>
      </c>
      <c r="AG378">
        <v>31.233212841256407</v>
      </c>
      <c r="AH378">
        <v>5870.1857084037438</v>
      </c>
      <c r="AI378">
        <v>5804.3220585710151</v>
      </c>
      <c r="AJ378">
        <v>0.4778458505467516</v>
      </c>
      <c r="AK378">
        <v>35780.117420352079</v>
      </c>
      <c r="AL378">
        <v>47.332858225291979</v>
      </c>
      <c r="AM378">
        <v>8896.0642411077824</v>
      </c>
      <c r="AN378">
        <v>9137.0034662747821</v>
      </c>
      <c r="AO378">
        <v>0.72857517305820851</v>
      </c>
      <c r="AP378">
        <v>12278.122821876801</v>
      </c>
      <c r="AQ378">
        <v>16.099645384035572</v>
      </c>
      <c r="AR378">
        <v>3025.8785327040387</v>
      </c>
      <c r="AS378">
        <v>3332.681407703767</v>
      </c>
      <c r="AT378">
        <v>0.25072932251145691</v>
      </c>
      <c r="AU378" s="3">
        <v>10689954.70149905</v>
      </c>
      <c r="AV378" s="3">
        <v>363124.83317627845</v>
      </c>
      <c r="AW378">
        <v>65330.554500596998</v>
      </c>
      <c r="AX378">
        <v>12278224.412842199</v>
      </c>
      <c r="AY378">
        <v>2219.1999280423856</v>
      </c>
      <c r="AZ378">
        <v>417076.43447628594</v>
      </c>
      <c r="BA378">
        <v>122210.16874716</v>
      </c>
      <c r="BB378">
        <v>22968179.114341252</v>
      </c>
      <c r="BC378">
        <v>4151.3316359080791</v>
      </c>
      <c r="BD378">
        <v>780201.26765256433</v>
      </c>
      <c r="BE378">
        <v>56879.614246563004</v>
      </c>
      <c r="BF378">
        <v>10689954.70149905</v>
      </c>
      <c r="BG378">
        <v>1932.1317078656937</v>
      </c>
      <c r="BH378">
        <v>363124.83317627845</v>
      </c>
      <c r="BI378">
        <v>0.98202643122603916</v>
      </c>
      <c r="BJ378">
        <v>2.1244012710016644</v>
      </c>
      <c r="BK378">
        <v>1.1423748397756253</v>
      </c>
      <c r="BL378">
        <v>67.098859043964879</v>
      </c>
      <c r="BM378">
        <v>57.783297011161729</v>
      </c>
      <c r="BN378">
        <f t="shared" si="29"/>
        <v>-9.3155620328031503</v>
      </c>
      <c r="BO378">
        <v>0.66498586099654999</v>
      </c>
      <c r="BP378">
        <v>7.9079955205272542E-3</v>
      </c>
      <c r="BQ378">
        <v>0.67055043826972915</v>
      </c>
      <c r="BR378">
        <v>8.9285714285714274E-2</v>
      </c>
      <c r="BS378">
        <v>0</v>
      </c>
      <c r="BT378">
        <v>0.27777777777777779</v>
      </c>
      <c r="BU378">
        <v>0.26677723508108947</v>
      </c>
      <c r="BV378">
        <v>0.6606086939141701</v>
      </c>
      <c r="BW378">
        <v>0.51209203265029601</v>
      </c>
      <c r="BX378">
        <v>0.49316102682226826</v>
      </c>
      <c r="BY378">
        <f t="shared" si="30"/>
        <v>0.13451919769056309</v>
      </c>
      <c r="BZ378">
        <v>0</v>
      </c>
      <c r="CA378">
        <f t="shared" si="31"/>
        <v>0.12727137045294562</v>
      </c>
      <c r="CC378">
        <v>0.13451919769056309</v>
      </c>
      <c r="CD378">
        <v>0.12727137045294562</v>
      </c>
    </row>
    <row r="379" spans="1:82" x14ac:dyDescent="0.3">
      <c r="A379">
        <v>0</v>
      </c>
      <c r="B379" t="s">
        <v>323</v>
      </c>
      <c r="C379" t="s">
        <v>335</v>
      </c>
      <c r="D379">
        <v>13029</v>
      </c>
      <c r="E379" s="2">
        <f t="shared" si="34"/>
        <v>0.79116234048245337</v>
      </c>
      <c r="F379" s="2" t="s">
        <v>1943</v>
      </c>
      <c r="G379" s="3">
        <v>15729</v>
      </c>
      <c r="H379" s="1">
        <v>9.340860853049417</v>
      </c>
      <c r="I379" s="1">
        <f t="shared" si="32"/>
        <v>-4.554691145988734</v>
      </c>
      <c r="J379" s="1">
        <v>2.1089378487800001</v>
      </c>
      <c r="K379" s="1">
        <v>207.10774124899999</v>
      </c>
      <c r="L379" s="2">
        <v>0.12893357834000008</v>
      </c>
      <c r="M379" s="2">
        <v>4.2451213551425275E-3</v>
      </c>
      <c r="N379" s="7">
        <v>0.201231005613</v>
      </c>
      <c r="O379" s="2">
        <v>0.25821262588752569</v>
      </c>
      <c r="P379" s="3">
        <v>512229.90785158006</v>
      </c>
      <c r="Q379" s="3">
        <v>17399.830497918039</v>
      </c>
      <c r="R379" s="3">
        <v>139405.14374137792</v>
      </c>
      <c r="S379" s="3">
        <v>183.35953787012551</v>
      </c>
      <c r="T379" s="3">
        <v>65404.444594935725</v>
      </c>
      <c r="V379">
        <v>13029</v>
      </c>
      <c r="W379" s="2">
        <v>0.68203222693132293</v>
      </c>
      <c r="X379" s="2">
        <v>0.25058443943538034</v>
      </c>
      <c r="Y379" s="2">
        <v>0.11733002387273973</v>
      </c>
      <c r="Z379" s="2">
        <v>0.60141712055765084</v>
      </c>
      <c r="AA379" s="2">
        <v>0.59695400166565327</v>
      </c>
      <c r="AB379" s="2">
        <v>0.31825659945291829</v>
      </c>
      <c r="AC379" s="2">
        <v>4.2451213551425275E-3</v>
      </c>
      <c r="AD379" s="2">
        <v>0.41636500744253879</v>
      </c>
      <c r="AE379" s="2">
        <v>0.25821262588752569</v>
      </c>
      <c r="AF379">
        <v>72373.274024730243</v>
      </c>
      <c r="AG379">
        <v>95.987608018246831</v>
      </c>
      <c r="AH379">
        <v>18040.573912021115</v>
      </c>
      <c r="AI379">
        <v>15147.702827636644</v>
      </c>
      <c r="AJ379">
        <v>1.47247269077844</v>
      </c>
      <c r="AK379">
        <v>211778.41776610815</v>
      </c>
      <c r="AL379">
        <v>279.34714588837232</v>
      </c>
      <c r="AM379">
        <v>52502.431684237017</v>
      </c>
      <c r="AN379">
        <v>46090.289650356484</v>
      </c>
      <c r="AO379">
        <v>4.3164111895976189</v>
      </c>
      <c r="AP379">
        <v>139405.14374137792</v>
      </c>
      <c r="AQ379">
        <v>183.35953787012551</v>
      </c>
      <c r="AR379">
        <v>34461.857772215903</v>
      </c>
      <c r="AS379">
        <v>30942.586822719841</v>
      </c>
      <c r="AT379">
        <v>2.8439384988191789</v>
      </c>
      <c r="AU379" s="3">
        <v>96268488.88162595</v>
      </c>
      <c r="AV379" s="3">
        <v>3270124.1437787162</v>
      </c>
      <c r="AW379">
        <v>185064.34052935999</v>
      </c>
      <c r="AX379">
        <v>34780992.159087919</v>
      </c>
      <c r="AY379">
        <v>6286.4118378516787</v>
      </c>
      <c r="AZ379">
        <v>1181468.2408058445</v>
      </c>
      <c r="BA379">
        <v>697294.24838094006</v>
      </c>
      <c r="BB379">
        <v>131049481.04071388</v>
      </c>
      <c r="BC379">
        <v>23686.242335769719</v>
      </c>
      <c r="BD379">
        <v>4451592.384584561</v>
      </c>
      <c r="BE379">
        <v>512229.90785158006</v>
      </c>
      <c r="BF379">
        <v>96268488.88162595</v>
      </c>
      <c r="BG379">
        <v>17399.830497918039</v>
      </c>
      <c r="BH379">
        <v>3270124.1437787162</v>
      </c>
      <c r="BI379">
        <v>3.0822203241955326</v>
      </c>
      <c r="BJ379">
        <v>12.423081177244949</v>
      </c>
      <c r="BK379">
        <v>9.340860853049417</v>
      </c>
      <c r="BL379">
        <v>66.336395632304715</v>
      </c>
      <c r="BM379">
        <v>61.781704486315981</v>
      </c>
      <c r="BN379">
        <f t="shared" si="29"/>
        <v>-4.554691145988734</v>
      </c>
      <c r="BO379">
        <v>0.79116234048245337</v>
      </c>
      <c r="BP379">
        <v>2.9529773286300343E-2</v>
      </c>
      <c r="BQ379">
        <v>0.73012775415075704</v>
      </c>
      <c r="BR379">
        <v>2.976190476190476E-2</v>
      </c>
      <c r="BS379">
        <v>3.4482758620689655E-2</v>
      </c>
      <c r="BT379">
        <v>0.27777777777777779</v>
      </c>
      <c r="BU379">
        <v>0.1304363500877854</v>
      </c>
      <c r="BV379">
        <v>0.60141712055765084</v>
      </c>
      <c r="BW379">
        <v>0.61924688969466113</v>
      </c>
      <c r="BX379">
        <v>0.31825659945291829</v>
      </c>
      <c r="BY379">
        <f t="shared" si="30"/>
        <v>0.46619119117004754</v>
      </c>
      <c r="BZ379">
        <v>0.41636500744253879</v>
      </c>
      <c r="CA379">
        <f t="shared" si="31"/>
        <v>0.23177937088716621</v>
      </c>
      <c r="CC379">
        <v>0.46619119117004754</v>
      </c>
      <c r="CD379">
        <v>0.23177937088716621</v>
      </c>
    </row>
    <row r="380" spans="1:82" x14ac:dyDescent="0.3">
      <c r="A380">
        <v>0</v>
      </c>
      <c r="B380" t="s">
        <v>323</v>
      </c>
      <c r="C380" t="s">
        <v>336</v>
      </c>
      <c r="D380">
        <v>13031</v>
      </c>
      <c r="E380" s="2">
        <f t="shared" si="34"/>
        <v>0.70107060569363266</v>
      </c>
      <c r="F380" s="2" t="s">
        <v>1941</v>
      </c>
      <c r="G380" s="3">
        <v>23196</v>
      </c>
      <c r="H380" s="1">
        <v>10.405923789976075</v>
      </c>
      <c r="I380" s="1">
        <f t="shared" si="32"/>
        <v>-10.143707960366569</v>
      </c>
      <c r="J380" s="1">
        <v>2.43055127433</v>
      </c>
      <c r="K380" s="1">
        <v>242.48538619300001</v>
      </c>
      <c r="L380" s="2">
        <v>0.11521072505000007</v>
      </c>
      <c r="M380" s="2">
        <v>5.1068764996544391E-2</v>
      </c>
      <c r="N380" s="7">
        <v>0</v>
      </c>
      <c r="O380" s="2">
        <v>0.3166090664086324</v>
      </c>
      <c r="P380" s="3">
        <v>613741.40952383995</v>
      </c>
      <c r="Q380" s="3">
        <v>20848.053445489913</v>
      </c>
      <c r="R380" s="3">
        <v>304504.70050994825</v>
      </c>
      <c r="S380" s="3">
        <v>407.58553584274614</v>
      </c>
      <c r="T380" s="3">
        <v>129887.24965897313</v>
      </c>
      <c r="V380">
        <v>13031</v>
      </c>
      <c r="W380" s="2">
        <v>0.60581863071556241</v>
      </c>
      <c r="X380" s="2">
        <v>0.27915655962985242</v>
      </c>
      <c r="Y380" s="2">
        <v>0.31038579001552308</v>
      </c>
      <c r="Z380" s="2">
        <v>0.69313334654262104</v>
      </c>
      <c r="AA380" s="2">
        <v>0.69892424474525361</v>
      </c>
      <c r="AB380" s="2">
        <v>0.2843834325161424</v>
      </c>
      <c r="AC380" s="2">
        <v>5.1068764996544391E-2</v>
      </c>
      <c r="AD380" s="2">
        <v>0</v>
      </c>
      <c r="AE380" s="2">
        <v>0.3166090664086324</v>
      </c>
      <c r="AF380">
        <v>176369.40094322484</v>
      </c>
      <c r="AG380">
        <v>235.46413052551173</v>
      </c>
      <c r="AH380">
        <v>44254.754734254566</v>
      </c>
      <c r="AI380">
        <v>31490.969248464102</v>
      </c>
      <c r="AJ380">
        <v>3.5805794985387678</v>
      </c>
      <c r="AK380">
        <v>480874.10145317309</v>
      </c>
      <c r="AL380">
        <v>643.04966636825793</v>
      </c>
      <c r="AM380">
        <v>120859.19500162745</v>
      </c>
      <c r="AN380">
        <v>84773.778640064338</v>
      </c>
      <c r="AO380">
        <v>9.7572388926540672</v>
      </c>
      <c r="AP380">
        <v>304504.70050994825</v>
      </c>
      <c r="AQ380">
        <v>407.5855358427462</v>
      </c>
      <c r="AR380">
        <v>76604.440267372876</v>
      </c>
      <c r="AS380">
        <v>53282.80939160024</v>
      </c>
      <c r="AT380">
        <v>6.1766593941152994</v>
      </c>
      <c r="AU380" s="3">
        <v>115346560.50591047</v>
      </c>
      <c r="AV380" s="3">
        <v>3918183.1645453745</v>
      </c>
      <c r="AW380">
        <v>306492.41009976005</v>
      </c>
      <c r="AX380">
        <v>57602183.554148905</v>
      </c>
      <c r="AY380">
        <v>10411.17651056688</v>
      </c>
      <c r="AZ380">
        <v>1956676.5133959395</v>
      </c>
      <c r="BA380">
        <v>920233.81962359999</v>
      </c>
      <c r="BB380">
        <v>172948744.06005937</v>
      </c>
      <c r="BC380">
        <v>31259.229956056792</v>
      </c>
      <c r="BD380">
        <v>5874859.677941313</v>
      </c>
      <c r="BE380">
        <v>613741.40952383995</v>
      </c>
      <c r="BF380">
        <v>115346560.50591047</v>
      </c>
      <c r="BG380">
        <v>20848.053445489913</v>
      </c>
      <c r="BH380">
        <v>3918183.1645453745</v>
      </c>
      <c r="BI380">
        <v>3.8114187645676472</v>
      </c>
      <c r="BJ380">
        <v>14.217342554543723</v>
      </c>
      <c r="BK380">
        <v>10.405923789976075</v>
      </c>
      <c r="BL380">
        <v>58.630775742597926</v>
      </c>
      <c r="BM380">
        <v>48.487067782231357</v>
      </c>
      <c r="BN380">
        <f t="shared" si="29"/>
        <v>-10.143707960366569</v>
      </c>
      <c r="BO380">
        <v>0.70107060569363266</v>
      </c>
      <c r="BP380">
        <v>3.23578198348198E-2</v>
      </c>
      <c r="BQ380">
        <v>0.63115370322586417</v>
      </c>
      <c r="BR380">
        <v>7.7380952380952384E-2</v>
      </c>
      <c r="BS380">
        <v>0.27586206896551724</v>
      </c>
      <c r="BT380">
        <v>0.27777777777777779</v>
      </c>
      <c r="BU380">
        <v>0.29049351543229796</v>
      </c>
      <c r="BV380">
        <v>0.69313334654262104</v>
      </c>
      <c r="BW380">
        <v>0.72502515015067803</v>
      </c>
      <c r="BX380">
        <v>0.2843834325161424</v>
      </c>
      <c r="BY380">
        <f t="shared" si="30"/>
        <v>8.6764997604761307E-2</v>
      </c>
      <c r="BZ380">
        <v>0</v>
      </c>
      <c r="CA380">
        <f t="shared" si="31"/>
        <v>6.8466579168163164E-2</v>
      </c>
      <c r="CC380">
        <v>8.6764997604761307E-2</v>
      </c>
      <c r="CD380">
        <v>6.8466579168163164E-2</v>
      </c>
    </row>
    <row r="381" spans="1:82" x14ac:dyDescent="0.3">
      <c r="A381">
        <v>0</v>
      </c>
      <c r="B381" t="s">
        <v>323</v>
      </c>
      <c r="C381" t="s">
        <v>337</v>
      </c>
      <c r="D381">
        <v>13033</v>
      </c>
      <c r="E381" s="2">
        <f t="shared" si="34"/>
        <v>0.70904152020689515</v>
      </c>
      <c r="F381" s="2" t="s">
        <v>1941</v>
      </c>
      <c r="G381" s="3">
        <v>1542</v>
      </c>
      <c r="H381" s="1">
        <v>0.37299752536043063</v>
      </c>
      <c r="I381" s="1">
        <f t="shared" si="32"/>
        <v>-17.505639524291517</v>
      </c>
      <c r="J381" s="1">
        <v>2.6088873339199998</v>
      </c>
      <c r="K381" s="1">
        <v>269.71275535500001</v>
      </c>
      <c r="L381" s="2">
        <v>0.10284754113000005</v>
      </c>
      <c r="M381" s="2">
        <v>2.0382487043339195E-2</v>
      </c>
      <c r="N381" s="7">
        <v>0</v>
      </c>
      <c r="O381" s="2">
        <v>8.4018501489601535E-2</v>
      </c>
      <c r="P381" s="3">
        <v>-3219.4661303219946</v>
      </c>
      <c r="Q381" s="3">
        <v>-109.36137094443586</v>
      </c>
      <c r="R381" s="3">
        <v>6232.3222924626098</v>
      </c>
      <c r="S381" s="3">
        <v>8.5355366297371393</v>
      </c>
      <c r="T381" s="3">
        <v>3168.130355055102</v>
      </c>
      <c r="V381">
        <v>13033</v>
      </c>
      <c r="W381" s="2">
        <v>0.61946773380145437</v>
      </c>
      <c r="X381" s="2">
        <v>1.0006291419351807E-2</v>
      </c>
      <c r="Y381" s="2">
        <v>0.59565487917570004</v>
      </c>
      <c r="Z381" s="2">
        <v>0.74399039740936934</v>
      </c>
      <c r="AA381" s="2">
        <v>0.77740265833841227</v>
      </c>
      <c r="AB381" s="2">
        <v>0.25386644133782865</v>
      </c>
      <c r="AC381" s="2">
        <v>2.0382487043339195E-2</v>
      </c>
      <c r="AD381" s="2">
        <v>0</v>
      </c>
      <c r="AE381" s="2">
        <v>8.4018501489601535E-2</v>
      </c>
      <c r="AF381">
        <v>45236.322420666518</v>
      </c>
      <c r="AG381">
        <v>60.608195533400036</v>
      </c>
      <c r="AH381">
        <v>11391.122810213994</v>
      </c>
      <c r="AI381">
        <v>13809.295414772783</v>
      </c>
      <c r="AJ381">
        <v>0.91729354448991407</v>
      </c>
      <c r="AK381">
        <v>51468.644713129128</v>
      </c>
      <c r="AL381">
        <v>69.143732163137159</v>
      </c>
      <c r="AM381">
        <v>12995.350508212929</v>
      </c>
      <c r="AN381">
        <v>15373.198071828947</v>
      </c>
      <c r="AO381">
        <v>1.0427432702786654</v>
      </c>
      <c r="AP381">
        <v>6232.3222924626098</v>
      </c>
      <c r="AQ381">
        <v>8.5355366297371233</v>
      </c>
      <c r="AR381">
        <v>1604.2276979989347</v>
      </c>
      <c r="AS381">
        <v>1563.9026570561637</v>
      </c>
      <c r="AT381">
        <v>0.12544972578875135</v>
      </c>
      <c r="AU381" s="3">
        <v>-605066.46453271562</v>
      </c>
      <c r="AV381" s="3">
        <v>-20553.376055297274</v>
      </c>
      <c r="AW381">
        <v>48225.084404656998</v>
      </c>
      <c r="AX381">
        <v>9063422.3630112354</v>
      </c>
      <c r="AY381">
        <v>1638.1477956026658</v>
      </c>
      <c r="AZ381">
        <v>307873.49670556502</v>
      </c>
      <c r="BA381">
        <v>45005.618274335007</v>
      </c>
      <c r="BB381">
        <v>8458355.898478521</v>
      </c>
      <c r="BC381">
        <v>1528.7864246582299</v>
      </c>
      <c r="BD381">
        <v>287320.12065026769</v>
      </c>
      <c r="BE381">
        <v>-3219.4661303219946</v>
      </c>
      <c r="BF381">
        <v>-605066.46453271562</v>
      </c>
      <c r="BG381">
        <v>-109.36137094443586</v>
      </c>
      <c r="BH381">
        <v>-20553.376055297274</v>
      </c>
      <c r="BI381">
        <v>0.57385423711179318</v>
      </c>
      <c r="BJ381">
        <v>0.9468517624722238</v>
      </c>
      <c r="BK381">
        <v>0.37299752536043063</v>
      </c>
      <c r="BL381">
        <v>50.532568757210413</v>
      </c>
      <c r="BM381">
        <v>33.026929232918896</v>
      </c>
      <c r="BN381">
        <f t="shared" si="29"/>
        <v>-17.505639524291517</v>
      </c>
      <c r="BO381">
        <v>0.70904152020689515</v>
      </c>
      <c r="BP381">
        <v>4.9272441933282639E-3</v>
      </c>
      <c r="BQ381">
        <v>0.50953136431984491</v>
      </c>
      <c r="BR381">
        <v>0.10714285714285714</v>
      </c>
      <c r="BS381">
        <v>0.17241379310344829</v>
      </c>
      <c r="BT381">
        <v>0.27777777777777779</v>
      </c>
      <c r="BU381">
        <v>0.5013230650144086</v>
      </c>
      <c r="BV381">
        <v>0.74399039740936934</v>
      </c>
      <c r="BW381">
        <v>0.80643429288217039</v>
      </c>
      <c r="BX381">
        <v>0.25386644133782865</v>
      </c>
      <c r="BY381">
        <f t="shared" si="30"/>
        <v>4.0402551298032385E-2</v>
      </c>
      <c r="BZ381">
        <v>0</v>
      </c>
      <c r="CA381">
        <f t="shared" si="31"/>
        <v>3.6966093402218771E-2</v>
      </c>
      <c r="CC381">
        <v>4.0402551298032385E-2</v>
      </c>
      <c r="CD381">
        <v>3.6966093402218771E-2</v>
      </c>
    </row>
    <row r="382" spans="1:82" x14ac:dyDescent="0.3">
      <c r="A382">
        <v>0</v>
      </c>
      <c r="B382" t="s">
        <v>323</v>
      </c>
      <c r="C382" t="s">
        <v>338</v>
      </c>
      <c r="D382">
        <v>13035</v>
      </c>
      <c r="E382" s="2">
        <f t="shared" si="34"/>
        <v>0.59804381780887517</v>
      </c>
      <c r="F382" s="2" t="s">
        <v>1939</v>
      </c>
      <c r="G382" s="3">
        <v>2471</v>
      </c>
      <c r="H382" s="1">
        <v>6.5720176563511004</v>
      </c>
      <c r="I382" s="1">
        <f t="shared" si="32"/>
        <v>-10.923229990148975</v>
      </c>
      <c r="J382" s="1">
        <v>2.5815148217099999</v>
      </c>
      <c r="K382" s="1">
        <v>226.41366338399999</v>
      </c>
      <c r="L382" s="2">
        <v>0.14504373507999979</v>
      </c>
      <c r="M382" s="2">
        <v>1.9092166470141368E-3</v>
      </c>
      <c r="N382" s="7">
        <v>0</v>
      </c>
      <c r="O382" s="2">
        <v>4.0959273858544767E-2</v>
      </c>
      <c r="P382" s="3">
        <v>105474.15363607902</v>
      </c>
      <c r="Q382" s="3">
        <v>3582.8294424989026</v>
      </c>
      <c r="R382" s="3">
        <v>67050.671506417333</v>
      </c>
      <c r="S382" s="3">
        <v>90.977855033348519</v>
      </c>
      <c r="T382" s="3">
        <v>31909.074541680508</v>
      </c>
      <c r="V382">
        <v>13035</v>
      </c>
      <c r="W382" s="2">
        <v>0.59289932318995064</v>
      </c>
      <c r="X382" s="2">
        <v>0.17630552325790547</v>
      </c>
      <c r="Y382" s="2">
        <v>0.33123395321404653</v>
      </c>
      <c r="Z382" s="2">
        <v>0.73618443125190747</v>
      </c>
      <c r="AA382" s="2">
        <v>0.65260014702377334</v>
      </c>
      <c r="AB382" s="2">
        <v>0.35802252983922461</v>
      </c>
      <c r="AC382" s="2">
        <v>1.9092166470141368E-3</v>
      </c>
      <c r="AD382" s="2">
        <v>0</v>
      </c>
      <c r="AE382" s="2">
        <v>4.0959273858544767E-2</v>
      </c>
      <c r="AF382">
        <v>32302.850550824132</v>
      </c>
      <c r="AG382">
        <v>43.463190016922603</v>
      </c>
      <c r="AH382">
        <v>8168.7720752813848</v>
      </c>
      <c r="AI382">
        <v>7675.1772678739353</v>
      </c>
      <c r="AJ382">
        <v>0.65411279942082701</v>
      </c>
      <c r="AK382">
        <v>99353.522057241469</v>
      </c>
      <c r="AL382">
        <v>134.44104505027113</v>
      </c>
      <c r="AM382">
        <v>25267.778415498375</v>
      </c>
      <c r="AN382">
        <v>22485.245469337449</v>
      </c>
      <c r="AO382">
        <v>2.0080338356273923</v>
      </c>
      <c r="AP382">
        <v>67050.671506417333</v>
      </c>
      <c r="AQ382">
        <v>90.977855033348533</v>
      </c>
      <c r="AR382">
        <v>17099.006340216991</v>
      </c>
      <c r="AS382">
        <v>14810.068201463513</v>
      </c>
      <c r="AT382">
        <v>1.3539210362065655</v>
      </c>
      <c r="AU382" s="3">
        <v>19822812.434364691</v>
      </c>
      <c r="AV382" s="3">
        <v>673356.9654232437</v>
      </c>
      <c r="AW382">
        <v>55888.552217471006</v>
      </c>
      <c r="AX382">
        <v>10503694.503751501</v>
      </c>
      <c r="AY382">
        <v>1898.4665292909979</v>
      </c>
      <c r="AZ382">
        <v>356797.79951495014</v>
      </c>
      <c r="BA382">
        <v>161362.70585355003</v>
      </c>
      <c r="BB382">
        <v>30326506.938116193</v>
      </c>
      <c r="BC382">
        <v>5481.2959717899002</v>
      </c>
      <c r="BD382">
        <v>1030154.7649381938</v>
      </c>
      <c r="BE382">
        <v>105474.15363607902</v>
      </c>
      <c r="BF382">
        <v>19822812.434364691</v>
      </c>
      <c r="BG382">
        <v>3582.8294424989026</v>
      </c>
      <c r="BH382">
        <v>673356.9654232437</v>
      </c>
      <c r="BI382">
        <v>2.499561107671838</v>
      </c>
      <c r="BJ382">
        <v>9.0715787640229379</v>
      </c>
      <c r="BK382">
        <v>6.5720176563511004</v>
      </c>
      <c r="BL382">
        <v>59.701415347236157</v>
      </c>
      <c r="BM382">
        <v>48.778185357087182</v>
      </c>
      <c r="BN382">
        <f t="shared" si="29"/>
        <v>-10.923229990148975</v>
      </c>
      <c r="BO382">
        <v>0.59804381780887517</v>
      </c>
      <c r="BP382">
        <v>1.8102042914293213E-2</v>
      </c>
      <c r="BQ382">
        <v>0.36526389210433957</v>
      </c>
      <c r="BR382">
        <v>1.1904761904761904E-2</v>
      </c>
      <c r="BS382">
        <v>0.10344827586206896</v>
      </c>
      <c r="BT382">
        <v>0.27777777777777779</v>
      </c>
      <c r="BU382">
        <v>0.3128173141529611</v>
      </c>
      <c r="BV382">
        <v>0.73618443125190747</v>
      </c>
      <c r="BW382">
        <v>0.67697110687113415</v>
      </c>
      <c r="BX382">
        <v>0.35802252983922461</v>
      </c>
      <c r="BY382">
        <f t="shared" si="30"/>
        <v>1.6314027522987766E-2</v>
      </c>
      <c r="BZ382">
        <v>0</v>
      </c>
      <c r="CA382">
        <f t="shared" si="31"/>
        <v>4.2387074285289504E-2</v>
      </c>
      <c r="CC382">
        <v>1.6314027522987766E-2</v>
      </c>
      <c r="CD382">
        <v>4.2387074285289504E-2</v>
      </c>
    </row>
    <row r="383" spans="1:82" x14ac:dyDescent="0.3">
      <c r="A383">
        <v>1</v>
      </c>
      <c r="B383" t="s">
        <v>323</v>
      </c>
      <c r="C383" t="s">
        <v>12</v>
      </c>
      <c r="D383">
        <v>13037</v>
      </c>
      <c r="E383" s="2">
        <v>0</v>
      </c>
      <c r="F383" s="2" t="s">
        <v>1954</v>
      </c>
      <c r="G383" s="3">
        <v>-999</v>
      </c>
      <c r="H383" s="1">
        <v>0.3736128785756454</v>
      </c>
      <c r="I383" s="1">
        <f t="shared" si="32"/>
        <v>-999</v>
      </c>
      <c r="J383" s="1">
        <v>-999</v>
      </c>
      <c r="K383" s="1">
        <v>-999</v>
      </c>
      <c r="L383" s="2">
        <v>-999</v>
      </c>
      <c r="M383" s="2">
        <v>-999</v>
      </c>
      <c r="N383" s="7">
        <v>-999</v>
      </c>
      <c r="O383" s="2">
        <v>-999</v>
      </c>
      <c r="P383" s="3">
        <v>-999</v>
      </c>
      <c r="Q383" s="3">
        <v>-999</v>
      </c>
      <c r="R383" s="3">
        <v>-999</v>
      </c>
      <c r="S383" s="3">
        <v>-999</v>
      </c>
      <c r="T383" s="3">
        <v>-999</v>
      </c>
      <c r="V383">
        <v>13037</v>
      </c>
      <c r="W383" s="2">
        <v>-999</v>
      </c>
      <c r="X383" s="2">
        <v>1.0022799313315242E-2</v>
      </c>
      <c r="Y383" s="2">
        <v>-999</v>
      </c>
      <c r="Z383" s="2">
        <v>-999</v>
      </c>
      <c r="AA383" s="2">
        <v>-999</v>
      </c>
      <c r="AB383" s="2">
        <v>-999</v>
      </c>
      <c r="AC383" s="2">
        <v>-999</v>
      </c>
      <c r="AD383" s="2">
        <v>-999</v>
      </c>
      <c r="AE383" s="2">
        <v>-999</v>
      </c>
      <c r="AF383" s="2">
        <v>-999</v>
      </c>
      <c r="AG383" s="2">
        <v>-999</v>
      </c>
      <c r="AH383" s="2">
        <v>-999</v>
      </c>
      <c r="AI383" s="2">
        <v>-999</v>
      </c>
      <c r="AJ383" s="2">
        <v>-999</v>
      </c>
      <c r="AK383" s="2">
        <v>-999</v>
      </c>
      <c r="AL383" s="2">
        <v>-999</v>
      </c>
      <c r="AM383" s="2">
        <v>-999</v>
      </c>
      <c r="AN383" s="2">
        <v>-999</v>
      </c>
      <c r="AO383" s="2">
        <v>-999</v>
      </c>
      <c r="AP383" s="2">
        <v>-999</v>
      </c>
      <c r="AQ383" s="2">
        <v>-999</v>
      </c>
      <c r="AR383" s="2">
        <v>-999</v>
      </c>
      <c r="AS383" s="2">
        <v>-999</v>
      </c>
      <c r="AT383" s="2">
        <v>-999</v>
      </c>
      <c r="AU383" s="2">
        <v>-999</v>
      </c>
      <c r="AV383" s="2">
        <v>-999</v>
      </c>
      <c r="AW383" s="2">
        <v>-999</v>
      </c>
      <c r="AX383" s="2">
        <v>-999</v>
      </c>
      <c r="AY383" s="2">
        <v>-999</v>
      </c>
      <c r="AZ383" s="2">
        <v>-999</v>
      </c>
      <c r="BA383" s="2">
        <v>-999</v>
      </c>
      <c r="BB383" s="2">
        <v>-999</v>
      </c>
      <c r="BC383" s="2">
        <v>-999</v>
      </c>
      <c r="BD383" s="2">
        <v>-999</v>
      </c>
      <c r="BE383" s="2">
        <v>-999</v>
      </c>
      <c r="BF383" s="2">
        <v>-999</v>
      </c>
      <c r="BG383" s="2">
        <v>-999</v>
      </c>
      <c r="BH383" s="2">
        <v>-999</v>
      </c>
      <c r="BI383">
        <v>0</v>
      </c>
      <c r="BJ383">
        <v>0.3736128785756454</v>
      </c>
      <c r="BK383">
        <v>0.3736128785756454</v>
      </c>
      <c r="BL383">
        <v>-999</v>
      </c>
      <c r="BM383">
        <v>31.947217292162925</v>
      </c>
      <c r="BN383">
        <f t="shared" si="29"/>
        <v>-999</v>
      </c>
      <c r="BO383" t="s">
        <v>3748</v>
      </c>
      <c r="BP383" t="s">
        <v>3748</v>
      </c>
      <c r="BQ383">
        <v>0.56920677411120413</v>
      </c>
      <c r="BR383">
        <v>7.1428571428571425E-2</v>
      </c>
      <c r="BS383">
        <v>3.4482758620689655E-2</v>
      </c>
      <c r="BT383">
        <v>0.27777777777777779</v>
      </c>
      <c r="BU383" t="s">
        <v>3748</v>
      </c>
      <c r="BY383">
        <f t="shared" si="30"/>
        <v>-999</v>
      </c>
      <c r="CA383">
        <f t="shared" si="31"/>
        <v>-999</v>
      </c>
    </row>
    <row r="384" spans="1:82" x14ac:dyDescent="0.3">
      <c r="A384">
        <v>0</v>
      </c>
      <c r="B384" t="s">
        <v>323</v>
      </c>
      <c r="C384" t="s">
        <v>339</v>
      </c>
      <c r="D384">
        <v>13039</v>
      </c>
      <c r="E384" s="2">
        <f t="shared" ref="E384:E393" si="35">BO384</f>
        <v>0.6825544981232643</v>
      </c>
      <c r="F384" s="2" t="s">
        <v>1941</v>
      </c>
      <c r="G384" s="3">
        <v>48799</v>
      </c>
      <c r="H384" s="1">
        <v>12.54984459876882</v>
      </c>
      <c r="I384" s="1">
        <f t="shared" si="32"/>
        <v>-10.145976044485117</v>
      </c>
      <c r="J384" s="1">
        <v>2.0078401476500001</v>
      </c>
      <c r="K384" s="1">
        <v>150.58455099299999</v>
      </c>
      <c r="L384" s="2">
        <v>0.16521784176000009</v>
      </c>
      <c r="M384" s="2">
        <v>6.6078281679575576E-4</v>
      </c>
      <c r="N384" s="7">
        <v>7.9666707931699998E-2</v>
      </c>
      <c r="O384" s="2">
        <v>6.4827666820008428E-2</v>
      </c>
      <c r="P384" s="3">
        <v>890748.78639571019</v>
      </c>
      <c r="Q384" s="3">
        <v>30257.659035407982</v>
      </c>
      <c r="R384" s="3">
        <v>379557.84802519938</v>
      </c>
      <c r="S384" s="3">
        <v>502.02650011462197</v>
      </c>
      <c r="T384" s="3">
        <v>142949.86741808214</v>
      </c>
      <c r="V384">
        <v>13039</v>
      </c>
      <c r="W384" s="2">
        <v>0.63032170931916398</v>
      </c>
      <c r="X384" s="2">
        <v>0.33667087255207007</v>
      </c>
      <c r="Y384" s="2">
        <v>0.30531466406394814</v>
      </c>
      <c r="Z384" s="2">
        <v>0.57258654674829179</v>
      </c>
      <c r="AA384" s="2">
        <v>0.4340352019783858</v>
      </c>
      <c r="AB384" s="2">
        <v>0.4078198182697545</v>
      </c>
      <c r="AC384" s="2">
        <v>6.6078281679575576E-4</v>
      </c>
      <c r="AD384" s="2">
        <v>0.16483756735131053</v>
      </c>
      <c r="AE384" s="2">
        <v>6.4827666820008428E-2</v>
      </c>
      <c r="AF384">
        <v>172216.47326927714</v>
      </c>
      <c r="AG384">
        <v>227.83763282970486</v>
      </c>
      <c r="AH384">
        <v>42821.378091043414</v>
      </c>
      <c r="AI384">
        <v>22012.400908209056</v>
      </c>
      <c r="AJ384">
        <v>3.5066918629225836</v>
      </c>
      <c r="AK384">
        <v>551774.32129447651</v>
      </c>
      <c r="AL384">
        <v>729.86413294432691</v>
      </c>
      <c r="AM384">
        <v>137175.70536409566</v>
      </c>
      <c r="AN384">
        <v>70607.941053238945</v>
      </c>
      <c r="AO384">
        <v>11.235883851583374</v>
      </c>
      <c r="AP384">
        <v>379557.84802519938</v>
      </c>
      <c r="AQ384">
        <v>502.02650011462208</v>
      </c>
      <c r="AR384">
        <v>94354.327273052244</v>
      </c>
      <c r="AS384">
        <v>48595.540145029889</v>
      </c>
      <c r="AT384">
        <v>7.7291919886607907</v>
      </c>
      <c r="AU384" s="3">
        <v>167407326.91520977</v>
      </c>
      <c r="AV384" s="3">
        <v>5686624.4391145762</v>
      </c>
      <c r="AW384">
        <v>387495.47517239</v>
      </c>
      <c r="AX384">
        <v>72825899.603898972</v>
      </c>
      <c r="AY384">
        <v>13162.752668989819</v>
      </c>
      <c r="AZ384">
        <v>2473807.7366099465</v>
      </c>
      <c r="BA384">
        <v>1278244.2615681002</v>
      </c>
      <c r="BB384">
        <v>240233226.51910874</v>
      </c>
      <c r="BC384">
        <v>43420.411704397804</v>
      </c>
      <c r="BD384">
        <v>8160432.1757245231</v>
      </c>
      <c r="BE384">
        <v>890748.78639571019</v>
      </c>
      <c r="BF384">
        <v>167407326.91520977</v>
      </c>
      <c r="BG384">
        <v>30257.659035407982</v>
      </c>
      <c r="BH384">
        <v>5686624.4391145762</v>
      </c>
      <c r="BI384">
        <v>4.111880117905157</v>
      </c>
      <c r="BJ384">
        <v>16.661724716673977</v>
      </c>
      <c r="BK384">
        <v>12.54984459876882</v>
      </c>
      <c r="BL384">
        <v>60.518148565876125</v>
      </c>
      <c r="BM384">
        <v>50.372172521391008</v>
      </c>
      <c r="BN384">
        <f t="shared" si="29"/>
        <v>-10.145976044485117</v>
      </c>
      <c r="BO384">
        <v>0.6825544981232643</v>
      </c>
      <c r="BP384">
        <v>3.3986669135932443E-2</v>
      </c>
      <c r="BQ384">
        <v>0.79366637201751511</v>
      </c>
      <c r="BR384">
        <v>8.3333333333333329E-2</v>
      </c>
      <c r="BS384">
        <v>0</v>
      </c>
      <c r="BT384">
        <v>0.27777777777777779</v>
      </c>
      <c r="BU384">
        <v>0.29055846837962923</v>
      </c>
      <c r="BV384">
        <v>0.57258654674829179</v>
      </c>
      <c r="BW384">
        <v>0.45024398545475708</v>
      </c>
      <c r="BX384">
        <v>0.4078198182697545</v>
      </c>
      <c r="BY384">
        <f t="shared" si="30"/>
        <v>0.15060082557446414</v>
      </c>
      <c r="BZ384">
        <v>0.16483756735131053</v>
      </c>
      <c r="CA384">
        <f t="shared" si="31"/>
        <v>0.12747572837808041</v>
      </c>
      <c r="CC384">
        <v>0.15060082557446414</v>
      </c>
      <c r="CD384">
        <v>0.12747572837808041</v>
      </c>
    </row>
    <row r="385" spans="1:82" x14ac:dyDescent="0.3">
      <c r="A385">
        <v>0</v>
      </c>
      <c r="B385" t="s">
        <v>323</v>
      </c>
      <c r="C385" t="s">
        <v>340</v>
      </c>
      <c r="D385">
        <v>13043</v>
      </c>
      <c r="E385" s="2">
        <f t="shared" si="35"/>
        <v>0.66428550062248493</v>
      </c>
      <c r="F385" s="2" t="s">
        <v>1940</v>
      </c>
      <c r="G385" s="3">
        <v>1418</v>
      </c>
      <c r="H385" s="1">
        <v>1.864625958833104</v>
      </c>
      <c r="I385" s="1">
        <f t="shared" si="32"/>
        <v>-11.47317603123588</v>
      </c>
      <c r="J385" s="1">
        <v>2.3929960717799998</v>
      </c>
      <c r="K385" s="1">
        <v>241.58713356000001</v>
      </c>
      <c r="L385" s="2">
        <v>0.1235202445800001</v>
      </c>
      <c r="M385" s="2">
        <v>2.7996011682994541E-2</v>
      </c>
      <c r="N385" s="7">
        <v>0</v>
      </c>
      <c r="O385" s="2">
        <v>0.21699678623194035</v>
      </c>
      <c r="P385" s="3">
        <v>29980.874994567006</v>
      </c>
      <c r="Q385" s="3">
        <v>1018.4140658102461</v>
      </c>
      <c r="R385" s="3">
        <v>18691.906386349765</v>
      </c>
      <c r="S385" s="3">
        <v>25.062096128903164</v>
      </c>
      <c r="T385" s="3">
        <v>10810.473620335093</v>
      </c>
      <c r="V385">
        <v>13043</v>
      </c>
      <c r="W385" s="2">
        <v>0.5671535441921588</v>
      </c>
      <c r="X385" s="2">
        <v>5.0021754739908664E-2</v>
      </c>
      <c r="Y385" s="2">
        <v>0.37050946896872483</v>
      </c>
      <c r="Z385" s="2">
        <v>0.68242352795188044</v>
      </c>
      <c r="AA385" s="2">
        <v>0.69633517926396193</v>
      </c>
      <c r="AB385" s="2">
        <v>0.30489445425891659</v>
      </c>
      <c r="AC385" s="2">
        <v>2.7996011682994541E-2</v>
      </c>
      <c r="AD385" s="2">
        <v>0</v>
      </c>
      <c r="AE385" s="2">
        <v>0.21699678623194035</v>
      </c>
      <c r="AF385">
        <v>25801.2234216168</v>
      </c>
      <c r="AG385">
        <v>34.593325119132317</v>
      </c>
      <c r="AH385">
        <v>6501.7084138157443</v>
      </c>
      <c r="AI385">
        <v>8422.1061986419227</v>
      </c>
      <c r="AJ385">
        <v>0.52306954719796783</v>
      </c>
      <c r="AK385">
        <v>44493.129807966565</v>
      </c>
      <c r="AL385">
        <v>59.655421248035481</v>
      </c>
      <c r="AM385">
        <v>11212.051831454684</v>
      </c>
      <c r="AN385">
        <v>14522.236401338077</v>
      </c>
      <c r="AO385">
        <v>0.90200813494848164</v>
      </c>
      <c r="AP385">
        <v>18691.906386349765</v>
      </c>
      <c r="AQ385">
        <v>25.062096128903164</v>
      </c>
      <c r="AR385">
        <v>4710.3434176389401</v>
      </c>
      <c r="AS385">
        <v>6100.1302026961548</v>
      </c>
      <c r="AT385">
        <v>0.37893858775051381</v>
      </c>
      <c r="AU385" s="3">
        <v>5634605.646478923</v>
      </c>
      <c r="AV385" s="3">
        <v>191400.73952837766</v>
      </c>
      <c r="AW385">
        <v>33107.141080215995</v>
      </c>
      <c r="AX385">
        <v>6222156.0946157938</v>
      </c>
      <c r="AY385">
        <v>1124.6095439498079</v>
      </c>
      <c r="AZ385">
        <v>211359.11768992688</v>
      </c>
      <c r="BA385">
        <v>63088.016074783001</v>
      </c>
      <c r="BB385">
        <v>11856761.741094718</v>
      </c>
      <c r="BC385">
        <v>2143.0236097600541</v>
      </c>
      <c r="BD385">
        <v>402759.85721830459</v>
      </c>
      <c r="BE385">
        <v>29980.874994567006</v>
      </c>
      <c r="BF385">
        <v>5634605.646478923</v>
      </c>
      <c r="BG385">
        <v>1018.4140658102461</v>
      </c>
      <c r="BH385">
        <v>191400.73952837766</v>
      </c>
      <c r="BI385">
        <v>1.2147269761830286</v>
      </c>
      <c r="BJ385">
        <v>3.0793529350161326</v>
      </c>
      <c r="BK385">
        <v>1.864625958833104</v>
      </c>
      <c r="BL385">
        <v>54.989972109747498</v>
      </c>
      <c r="BM385">
        <v>43.516796078511618</v>
      </c>
      <c r="BN385">
        <f t="shared" si="29"/>
        <v>-11.47317603123588</v>
      </c>
      <c r="BO385">
        <v>0.66428550062248493</v>
      </c>
      <c r="BP385">
        <v>9.7715683845750814E-3</v>
      </c>
      <c r="BQ385">
        <v>0.58727317055463102</v>
      </c>
      <c r="BR385">
        <v>2.3809523809523808E-2</v>
      </c>
      <c r="BS385">
        <v>0.17241379310344829</v>
      </c>
      <c r="BT385">
        <v>0.27777777777777779</v>
      </c>
      <c r="BU385">
        <v>0.32856656081873725</v>
      </c>
      <c r="BV385">
        <v>0.68242352795188044</v>
      </c>
      <c r="BW385">
        <v>0.72233939757672405</v>
      </c>
      <c r="BX385">
        <v>0.30489445425891659</v>
      </c>
      <c r="BY385">
        <f t="shared" si="30"/>
        <v>4.1997418711677538E-2</v>
      </c>
      <c r="BZ385">
        <v>0</v>
      </c>
      <c r="CA385">
        <f t="shared" si="31"/>
        <v>8.708537658983824E-2</v>
      </c>
      <c r="CC385">
        <v>4.1997418711677538E-2</v>
      </c>
      <c r="CD385">
        <v>8.708537658983824E-2</v>
      </c>
    </row>
    <row r="386" spans="1:82" x14ac:dyDescent="0.3">
      <c r="A386">
        <v>0</v>
      </c>
      <c r="B386" t="s">
        <v>323</v>
      </c>
      <c r="C386" t="s">
        <v>95</v>
      </c>
      <c r="D386">
        <v>13045</v>
      </c>
      <c r="E386" s="2">
        <f t="shared" si="35"/>
        <v>0.66595761653586627</v>
      </c>
      <c r="F386" s="2" t="s">
        <v>1940</v>
      </c>
      <c r="G386" s="3">
        <v>29254</v>
      </c>
      <c r="H386" s="1">
        <v>27.507935747632509</v>
      </c>
      <c r="I386" s="1">
        <f t="shared" si="32"/>
        <v>-12.265800320195687</v>
      </c>
      <c r="J386" s="1">
        <v>2.5478936957</v>
      </c>
      <c r="K386" s="1">
        <v>211.63068182800001</v>
      </c>
      <c r="L386" s="2">
        <v>0.17688078839999988</v>
      </c>
      <c r="M386" s="2">
        <v>1.1370027347450504E-3</v>
      </c>
      <c r="N386" s="7">
        <v>0</v>
      </c>
      <c r="O386" s="2">
        <v>0.11377823007816755</v>
      </c>
      <c r="P386" s="3">
        <v>1349549.7901055005</v>
      </c>
      <c r="Q386" s="3">
        <v>45842.574274559003</v>
      </c>
      <c r="R386" s="3">
        <v>787155.56316614267</v>
      </c>
      <c r="S386" s="3">
        <v>1062.1102726021634</v>
      </c>
      <c r="T386" s="3">
        <v>293602.0610178716</v>
      </c>
      <c r="V386">
        <v>13045</v>
      </c>
      <c r="W386" s="2">
        <v>0.76261540539688666</v>
      </c>
      <c r="X386" s="2">
        <v>0.73794704447338433</v>
      </c>
      <c r="Y386" s="2">
        <v>0.33671242278949265</v>
      </c>
      <c r="Z386" s="2">
        <v>0.72659651437396944</v>
      </c>
      <c r="AA386" s="2">
        <v>0.60999063400806253</v>
      </c>
      <c r="AB386" s="2">
        <v>0.43660836028523364</v>
      </c>
      <c r="AC386" s="2">
        <v>1.1370027347450504E-3</v>
      </c>
      <c r="AD386" s="2">
        <v>0</v>
      </c>
      <c r="AE386" s="2">
        <v>0.11377823007816755</v>
      </c>
      <c r="AF386">
        <v>595361.90590265719</v>
      </c>
      <c r="AG386">
        <v>800.46142396180721</v>
      </c>
      <c r="AH386">
        <v>150444.24776122684</v>
      </c>
      <c r="AI386">
        <v>73235.174510227764</v>
      </c>
      <c r="AJ386">
        <v>12.058677958788522</v>
      </c>
      <c r="AK386">
        <v>1382517.4690687999</v>
      </c>
      <c r="AL386">
        <v>1862.5716965639708</v>
      </c>
      <c r="AM386">
        <v>350064.58700286917</v>
      </c>
      <c r="AN386">
        <v>167216.89628645705</v>
      </c>
      <c r="AO386">
        <v>27.983075565148926</v>
      </c>
      <c r="AP386">
        <v>787155.56316614267</v>
      </c>
      <c r="AQ386">
        <v>1062.1102726021636</v>
      </c>
      <c r="AR386">
        <v>199620.33924164233</v>
      </c>
      <c r="AS386">
        <v>93981.721776229286</v>
      </c>
      <c r="AT386">
        <v>15.924397606360404</v>
      </c>
      <c r="AU386" s="3">
        <v>253634387.55242777</v>
      </c>
      <c r="AV386" s="3">
        <v>8615653.4091606196</v>
      </c>
      <c r="AW386">
        <v>945995.1933538001</v>
      </c>
      <c r="AX386">
        <v>177790336.63891318</v>
      </c>
      <c r="AY386">
        <v>32134.312666824393</v>
      </c>
      <c r="AZ386">
        <v>6039322.7226029765</v>
      </c>
      <c r="BA386">
        <v>2295544.9834593004</v>
      </c>
      <c r="BB386">
        <v>431424724.19134092</v>
      </c>
      <c r="BC386">
        <v>77976.886941383389</v>
      </c>
      <c r="BD386">
        <v>14654976.131763594</v>
      </c>
      <c r="BE386">
        <v>1349549.7901055005</v>
      </c>
      <c r="BF386">
        <v>253634387.55242777</v>
      </c>
      <c r="BG386">
        <v>45842.574274559003</v>
      </c>
      <c r="BH386">
        <v>8615653.4091606196</v>
      </c>
      <c r="BI386">
        <v>13.947412706251052</v>
      </c>
      <c r="BJ386">
        <v>41.455348453883559</v>
      </c>
      <c r="BK386">
        <v>27.507935747632509</v>
      </c>
      <c r="BL386">
        <v>67.589431519044254</v>
      </c>
      <c r="BM386">
        <v>55.323631198848567</v>
      </c>
      <c r="BN386">
        <f t="shared" si="29"/>
        <v>-12.265800320195687</v>
      </c>
      <c r="BO386">
        <v>0.66595761653586627</v>
      </c>
      <c r="BP386">
        <v>0.11247890208452753</v>
      </c>
      <c r="BQ386">
        <v>0.30489531851858248</v>
      </c>
      <c r="BR386">
        <v>0.16666666666666666</v>
      </c>
      <c r="BS386">
        <v>0.10344827586206896</v>
      </c>
      <c r="BT386">
        <v>0.3888888888888889</v>
      </c>
      <c r="BU386">
        <v>0.35126557946326048</v>
      </c>
      <c r="BV386">
        <v>0.72659651437396944</v>
      </c>
      <c r="BW386">
        <v>0.63277036722828062</v>
      </c>
      <c r="BX386">
        <v>0.43660836028523364</v>
      </c>
      <c r="BY386">
        <f t="shared" si="30"/>
        <v>7.6145318963011008E-2</v>
      </c>
      <c r="BZ386">
        <v>0</v>
      </c>
      <c r="CA386">
        <f t="shared" si="31"/>
        <v>4.9562423021768567E-2</v>
      </c>
      <c r="CC386">
        <v>7.6145318963011008E-2</v>
      </c>
      <c r="CD386">
        <v>4.9562423021768567E-2</v>
      </c>
    </row>
    <row r="387" spans="1:82" x14ac:dyDescent="0.3">
      <c r="A387">
        <v>0</v>
      </c>
      <c r="B387" t="s">
        <v>323</v>
      </c>
      <c r="C387" t="s">
        <v>341</v>
      </c>
      <c r="D387">
        <v>13047</v>
      </c>
      <c r="E387" s="2">
        <f t="shared" si="35"/>
        <v>0.65286498768949719</v>
      </c>
      <c r="F387" s="2" t="s">
        <v>1940</v>
      </c>
      <c r="G387" s="3">
        <v>22399</v>
      </c>
      <c r="H387" s="1">
        <v>33.975121959157789</v>
      </c>
      <c r="I387" s="1">
        <f t="shared" si="32"/>
        <v>-13.866479539303697</v>
      </c>
      <c r="J387" s="1">
        <v>2.5651458192100001</v>
      </c>
      <c r="K387" s="1">
        <v>252.13453365999999</v>
      </c>
      <c r="L387" s="2">
        <v>0.11655674051000009</v>
      </c>
      <c r="M387" s="2">
        <v>4.4062008893606702E-2</v>
      </c>
      <c r="N387" s="7">
        <v>0</v>
      </c>
      <c r="O387" s="2">
        <v>9.1965549499177346E-2</v>
      </c>
      <c r="P387" s="3">
        <v>370199.19231437996</v>
      </c>
      <c r="Q387" s="3">
        <v>12575.218857784441</v>
      </c>
      <c r="R387" s="3">
        <v>263660.09010975313</v>
      </c>
      <c r="S387" s="3">
        <v>352.54656162746414</v>
      </c>
      <c r="T387" s="3">
        <v>112000.03360328078</v>
      </c>
      <c r="V387">
        <v>13047</v>
      </c>
      <c r="W387" s="2">
        <v>0.82124693849067509</v>
      </c>
      <c r="X387" s="2">
        <v>0.91144028637412733</v>
      </c>
      <c r="Y387" s="2">
        <v>0.42001918240113739</v>
      </c>
      <c r="Z387" s="2">
        <v>0.73151639499107313</v>
      </c>
      <c r="AA387" s="2">
        <v>0.72673632534808552</v>
      </c>
      <c r="AB387" s="2">
        <v>0.28770590528565648</v>
      </c>
      <c r="AC387" s="2">
        <v>4.4062008893606702E-2</v>
      </c>
      <c r="AD387" s="2">
        <v>0</v>
      </c>
      <c r="AE387" s="2">
        <v>9.1965549499177346E-2</v>
      </c>
      <c r="AF387">
        <v>304206.12344657507</v>
      </c>
      <c r="AG387">
        <v>406.779384978677</v>
      </c>
      <c r="AH387">
        <v>76452.926706948347</v>
      </c>
      <c r="AI387">
        <v>52756.010364250353</v>
      </c>
      <c r="AJ387">
        <v>6.1726380088567936</v>
      </c>
      <c r="AK387">
        <v>567866.21355632821</v>
      </c>
      <c r="AL387">
        <v>759.3259466061412</v>
      </c>
      <c r="AM387">
        <v>142712.96207797393</v>
      </c>
      <c r="AN387">
        <v>98496.008596505591</v>
      </c>
      <c r="AO387">
        <v>11.52263437508943</v>
      </c>
      <c r="AP387">
        <v>263660.09010975313</v>
      </c>
      <c r="AQ387">
        <v>352.5465616274642</v>
      </c>
      <c r="AR387">
        <v>66260.035371025588</v>
      </c>
      <c r="AS387">
        <v>45739.998232255239</v>
      </c>
      <c r="AT387">
        <v>5.3499963662326362</v>
      </c>
      <c r="AU387" s="3">
        <v>69575236.203564569</v>
      </c>
      <c r="AV387" s="3">
        <v>2363386.6321320077</v>
      </c>
      <c r="AW387">
        <v>502368.29626902001</v>
      </c>
      <c r="AX387">
        <v>94415097.60079962</v>
      </c>
      <c r="AY387">
        <v>17064.843478724757</v>
      </c>
      <c r="AZ387">
        <v>3207166.683391531</v>
      </c>
      <c r="BA387">
        <v>872567.48858339991</v>
      </c>
      <c r="BB387">
        <v>163990333.80436417</v>
      </c>
      <c r="BC387">
        <v>29640.062336509196</v>
      </c>
      <c r="BD387">
        <v>5570553.3155235378</v>
      </c>
      <c r="BE387">
        <v>370199.19231437996</v>
      </c>
      <c r="BF387">
        <v>69575236.203564569</v>
      </c>
      <c r="BG387">
        <v>12575.218857784441</v>
      </c>
      <c r="BH387">
        <v>2363386.6321320077</v>
      </c>
      <c r="BI387">
        <v>25.540124612057806</v>
      </c>
      <c r="BJ387">
        <v>59.515246571215599</v>
      </c>
      <c r="BK387">
        <v>33.975121959157789</v>
      </c>
      <c r="BL387">
        <v>60.78829331929434</v>
      </c>
      <c r="BM387">
        <v>46.921813779990643</v>
      </c>
      <c r="BN387">
        <f t="shared" si="29"/>
        <v>-13.866479539303697</v>
      </c>
      <c r="BO387">
        <v>0.65286498768949719</v>
      </c>
      <c r="BP387">
        <v>0.20191901395020076</v>
      </c>
      <c r="BQ387">
        <v>0.19963241901860679</v>
      </c>
      <c r="BR387">
        <v>4.7619047619047616E-2</v>
      </c>
      <c r="BS387">
        <v>0.13793103448275862</v>
      </c>
      <c r="BT387">
        <v>0.3888888888888889</v>
      </c>
      <c r="BU387">
        <v>0.39710551642269437</v>
      </c>
      <c r="BV387">
        <v>0.73151639499107313</v>
      </c>
      <c r="BW387">
        <v>0.75387585617021324</v>
      </c>
      <c r="BX387">
        <v>0.28770590528565648</v>
      </c>
      <c r="BY387">
        <f t="shared" si="30"/>
        <v>0.17635836947681457</v>
      </c>
      <c r="BZ387">
        <v>0</v>
      </c>
      <c r="CA387">
        <f t="shared" si="31"/>
        <v>5.1486116628953367E-2</v>
      </c>
      <c r="CC387">
        <v>0.17635836947681457</v>
      </c>
      <c r="CD387">
        <v>5.1486116628953367E-2</v>
      </c>
    </row>
    <row r="388" spans="1:82" x14ac:dyDescent="0.3">
      <c r="A388">
        <v>0</v>
      </c>
      <c r="B388" t="s">
        <v>323</v>
      </c>
      <c r="C388" t="s">
        <v>342</v>
      </c>
      <c r="D388">
        <v>13049</v>
      </c>
      <c r="E388" s="2">
        <f t="shared" si="35"/>
        <v>0.60766127567719019</v>
      </c>
      <c r="F388" s="2" t="s">
        <v>1939</v>
      </c>
      <c r="G388" s="3">
        <v>3296</v>
      </c>
      <c r="H388" s="1">
        <v>0.37194145940363554</v>
      </c>
      <c r="I388" s="1">
        <f t="shared" si="32"/>
        <v>-13.07831915802258</v>
      </c>
      <c r="J388" s="1">
        <v>2.1082992175499999</v>
      </c>
      <c r="K388" s="1">
        <v>144.86296509300001</v>
      </c>
      <c r="L388" s="2">
        <v>0.17575380589999989</v>
      </c>
      <c r="M388" s="2">
        <v>7.0802820797147184E-2</v>
      </c>
      <c r="N388" s="7">
        <v>0</v>
      </c>
      <c r="O388" s="2">
        <v>6.5069006284476996E-2</v>
      </c>
      <c r="P388" s="3">
        <v>5852.4819193120002</v>
      </c>
      <c r="Q388" s="3">
        <v>198.80173302505597</v>
      </c>
      <c r="R388" s="3">
        <v>5344.7609078815622</v>
      </c>
      <c r="S388" s="3">
        <v>7.3279322322505518</v>
      </c>
      <c r="T388" s="3">
        <v>2303.7179955836818</v>
      </c>
      <c r="V388">
        <v>13049</v>
      </c>
      <c r="W388" s="2">
        <v>0.51392039102685239</v>
      </c>
      <c r="X388" s="2">
        <v>9.9779606584130126E-3</v>
      </c>
      <c r="Y388" s="2">
        <v>0.44203576442770864</v>
      </c>
      <c r="Z388" s="2">
        <v>0.60123499866360497</v>
      </c>
      <c r="AA388" s="2">
        <v>0.41754367163634815</v>
      </c>
      <c r="AB388" s="2">
        <v>0.43382654330077736</v>
      </c>
      <c r="AC388" s="2">
        <v>7.0802820797147184E-2</v>
      </c>
      <c r="AD388" s="2">
        <v>0</v>
      </c>
      <c r="AE388" s="2">
        <v>6.5069006284476996E-2</v>
      </c>
      <c r="AF388">
        <v>20332.287232112583</v>
      </c>
      <c r="AG388">
        <v>27.112931040548396</v>
      </c>
      <c r="AH388">
        <v>5095.7914933723814</v>
      </c>
      <c r="AI388">
        <v>4496.9293179763945</v>
      </c>
      <c r="AJ388">
        <v>0.41293767656197622</v>
      </c>
      <c r="AK388">
        <v>25677.048139994145</v>
      </c>
      <c r="AL388">
        <v>34.44086327279895</v>
      </c>
      <c r="AM388">
        <v>6473.0536815609576</v>
      </c>
      <c r="AN388">
        <v>5423.3851253715011</v>
      </c>
      <c r="AO388">
        <v>0.52048190877750289</v>
      </c>
      <c r="AP388">
        <v>5344.7609078815622</v>
      </c>
      <c r="AQ388">
        <v>7.3279322322505536</v>
      </c>
      <c r="AR388">
        <v>1377.2621881885761</v>
      </c>
      <c r="AS388">
        <v>926.4558073951066</v>
      </c>
      <c r="AT388">
        <v>0.10754423221552667</v>
      </c>
      <c r="AU388" s="3">
        <v>1099915.4519154972</v>
      </c>
      <c r="AV388" s="3">
        <v>37362.797704729019</v>
      </c>
      <c r="AW388">
        <v>52179.598432128005</v>
      </c>
      <c r="AX388">
        <v>9806633.7293341365</v>
      </c>
      <c r="AY388">
        <v>1772.4778546736638</v>
      </c>
      <c r="AZ388">
        <v>333119.4880073684</v>
      </c>
      <c r="BA388">
        <v>58032.080351440003</v>
      </c>
      <c r="BB388">
        <v>10906549.181249633</v>
      </c>
      <c r="BC388">
        <v>1971.2795876987198</v>
      </c>
      <c r="BD388">
        <v>370482.28571209736</v>
      </c>
      <c r="BE388">
        <v>5852.4819193120002</v>
      </c>
      <c r="BF388">
        <v>1099915.4519154972</v>
      </c>
      <c r="BG388">
        <v>198.80173302505597</v>
      </c>
      <c r="BH388">
        <v>37362.797704729019</v>
      </c>
      <c r="BI388">
        <v>0.62358510804144973</v>
      </c>
      <c r="BJ388">
        <v>0.99552656744508528</v>
      </c>
      <c r="BK388">
        <v>0.37194145940363554</v>
      </c>
      <c r="BL388">
        <v>53.698824083484915</v>
      </c>
      <c r="BM388">
        <v>40.620504925462335</v>
      </c>
      <c r="BN388">
        <f t="shared" si="29"/>
        <v>-13.07831915802258</v>
      </c>
      <c r="BO388">
        <v>0.60766127567719019</v>
      </c>
      <c r="BP388">
        <v>4.5886836984565379E-3</v>
      </c>
      <c r="BQ388">
        <v>0.71361622594568208</v>
      </c>
      <c r="BR388">
        <v>1.7857142857142856E-2</v>
      </c>
      <c r="BS388">
        <v>0</v>
      </c>
      <c r="BT388">
        <v>0.27777777777777779</v>
      </c>
      <c r="BU388">
        <v>0.37453433428916044</v>
      </c>
      <c r="BV388">
        <v>0.60123499866360497</v>
      </c>
      <c r="BW388">
        <v>0.43313658883438605</v>
      </c>
      <c r="BX388">
        <v>0.43382654330077736</v>
      </c>
      <c r="BY388">
        <f t="shared" si="30"/>
        <v>3.8236985268351772E-2</v>
      </c>
      <c r="BZ388">
        <v>0</v>
      </c>
      <c r="CA388">
        <f t="shared" si="31"/>
        <v>5.8417989450512742E-2</v>
      </c>
      <c r="CC388">
        <v>3.8236985268351772E-2</v>
      </c>
      <c r="CD388">
        <v>5.8417989450512742E-2</v>
      </c>
    </row>
    <row r="389" spans="1:82" x14ac:dyDescent="0.3">
      <c r="A389">
        <v>0</v>
      </c>
      <c r="B389" t="s">
        <v>323</v>
      </c>
      <c r="C389" t="s">
        <v>343</v>
      </c>
      <c r="D389">
        <v>13051</v>
      </c>
      <c r="E389" s="2">
        <f t="shared" si="35"/>
        <v>0.84324939760993689</v>
      </c>
      <c r="F389" s="2" t="s">
        <v>1944</v>
      </c>
      <c r="G389" s="3">
        <v>102828</v>
      </c>
      <c r="H389" s="1">
        <v>34.577400000314633</v>
      </c>
      <c r="I389" s="1">
        <f t="shared" si="32"/>
        <v>-7.1054149825161588</v>
      </c>
      <c r="J389" s="1">
        <v>2.1197301370899999</v>
      </c>
      <c r="K389" s="1">
        <v>215.37554916799999</v>
      </c>
      <c r="L389" s="2">
        <v>0.1169922080000001</v>
      </c>
      <c r="M389" s="2">
        <v>1.0400350577345443E-3</v>
      </c>
      <c r="N389" s="7">
        <v>0.183770004475</v>
      </c>
      <c r="O389" s="2">
        <v>0.10515547868490245</v>
      </c>
      <c r="P389" s="3">
        <v>1793493.2166491004</v>
      </c>
      <c r="Q389" s="3">
        <v>60922.79558557579</v>
      </c>
      <c r="R389" s="3">
        <v>713644.81259610667</v>
      </c>
      <c r="S389" s="3">
        <v>944.27523703941949</v>
      </c>
      <c r="T389" s="3">
        <v>396643.53288093768</v>
      </c>
      <c r="V389">
        <v>13051</v>
      </c>
      <c r="W389" s="2">
        <v>1</v>
      </c>
      <c r="X389" s="2">
        <v>0.92759741661103234</v>
      </c>
      <c r="Y389" s="2">
        <v>0.23941329768210848</v>
      </c>
      <c r="Z389" s="2">
        <v>0.6044948153144607</v>
      </c>
      <c r="AA389" s="2">
        <v>0.62078459820678511</v>
      </c>
      <c r="AB389" s="2">
        <v>0.28878080295253294</v>
      </c>
      <c r="AC389" s="2">
        <v>1.0400350577345443E-3</v>
      </c>
      <c r="AD389" s="2">
        <v>0.38023662928018326</v>
      </c>
      <c r="AE389" s="2">
        <v>0.10515547868490245</v>
      </c>
      <c r="AF389">
        <v>1063067.7922791254</v>
      </c>
      <c r="AG389">
        <v>1409.5672681182687</v>
      </c>
      <c r="AH389">
        <v>264923.80641071172</v>
      </c>
      <c r="AI389">
        <v>321574.60135207535</v>
      </c>
      <c r="AJ389">
        <v>21.630500486240241</v>
      </c>
      <c r="AK389">
        <v>1776712.6048752321</v>
      </c>
      <c r="AL389">
        <v>2353.8425051576878</v>
      </c>
      <c r="AM389">
        <v>442397.41533596558</v>
      </c>
      <c r="AN389">
        <v>540744.52530775918</v>
      </c>
      <c r="AO389">
        <v>36.161103886225114</v>
      </c>
      <c r="AP389">
        <v>713644.81259610667</v>
      </c>
      <c r="AQ389">
        <v>944.27523703941915</v>
      </c>
      <c r="AR389">
        <v>177473.60892525385</v>
      </c>
      <c r="AS389">
        <v>219169.92395568383</v>
      </c>
      <c r="AT389">
        <v>14.530603399984873</v>
      </c>
      <c r="AU389" s="3">
        <v>337069115.13703191</v>
      </c>
      <c r="AV389" s="3">
        <v>11449830.202353114</v>
      </c>
      <c r="AW389">
        <v>1870554.6265193</v>
      </c>
      <c r="AX389">
        <v>351552036.50803727</v>
      </c>
      <c r="AY389">
        <v>63540.478483663399</v>
      </c>
      <c r="AZ389">
        <v>11941797.5262197</v>
      </c>
      <c r="BA389">
        <v>3664047.8431684002</v>
      </c>
      <c r="BB389">
        <v>688621151.64506912</v>
      </c>
      <c r="BC389">
        <v>124463.27406923918</v>
      </c>
      <c r="BD389">
        <v>23391627.728572812</v>
      </c>
      <c r="BE389">
        <v>1793493.2166491004</v>
      </c>
      <c r="BF389">
        <v>337069115.13703191</v>
      </c>
      <c r="BG389">
        <v>60922.79558557579</v>
      </c>
      <c r="BH389">
        <v>11449830.202353114</v>
      </c>
      <c r="BI389">
        <v>26.199074804328866</v>
      </c>
      <c r="BJ389">
        <v>60.776474804643499</v>
      </c>
      <c r="BK389">
        <v>34.577400000314633</v>
      </c>
      <c r="BL389">
        <v>56.697232507070744</v>
      </c>
      <c r="BM389">
        <v>49.591817524554585</v>
      </c>
      <c r="BN389">
        <f t="shared" si="29"/>
        <v>-7.1054149825161588</v>
      </c>
      <c r="BO389">
        <v>0.84324939760993689</v>
      </c>
      <c r="BP389">
        <v>0.26753020404417516</v>
      </c>
      <c r="BQ389">
        <v>0.84337234120692095</v>
      </c>
      <c r="BR389">
        <v>0.15569196428571427</v>
      </c>
      <c r="BS389">
        <v>6.8965517241379309E-2</v>
      </c>
      <c r="BT389">
        <v>0.27777777777777779</v>
      </c>
      <c r="BU389">
        <v>0.20348347812665618</v>
      </c>
      <c r="BV389">
        <v>0.6044948153144607</v>
      </c>
      <c r="BW389">
        <v>0.64396742552571073</v>
      </c>
      <c r="BX389">
        <v>0.28878080295253294</v>
      </c>
      <c r="BY389">
        <f t="shared" si="30"/>
        <v>0.46981821227040016</v>
      </c>
      <c r="BZ389">
        <v>0.38023662928018326</v>
      </c>
      <c r="CA389">
        <f t="shared" si="31"/>
        <v>0.17676503895571985</v>
      </c>
      <c r="CC389">
        <v>0.46981821227040016</v>
      </c>
      <c r="CD389">
        <v>0.17676503895571985</v>
      </c>
    </row>
    <row r="390" spans="1:82" x14ac:dyDescent="0.3">
      <c r="A390">
        <v>0</v>
      </c>
      <c r="B390" t="s">
        <v>323</v>
      </c>
      <c r="C390" t="s">
        <v>344</v>
      </c>
      <c r="D390">
        <v>13053</v>
      </c>
      <c r="E390" s="2">
        <f t="shared" si="35"/>
        <v>0.55783652635823178</v>
      </c>
      <c r="F390" s="2" t="s">
        <v>1938</v>
      </c>
      <c r="G390" s="3">
        <v>967</v>
      </c>
      <c r="H390" s="1">
        <v>6.5435555880166101</v>
      </c>
      <c r="I390" s="1">
        <f t="shared" si="32"/>
        <v>-11.310575467645585</v>
      </c>
      <c r="J390" s="1">
        <v>2.34874473095</v>
      </c>
      <c r="K390" s="1">
        <v>155.67862922500001</v>
      </c>
      <c r="L390" s="2">
        <v>0.17698621115000002</v>
      </c>
      <c r="M390" s="2">
        <v>0.63044552177896129</v>
      </c>
      <c r="N390" s="7">
        <v>0</v>
      </c>
      <c r="O390" s="2">
        <v>0.22094329593728501</v>
      </c>
      <c r="P390" s="3">
        <v>103776.001336956</v>
      </c>
      <c r="Q390" s="3">
        <v>3525.1452625799275</v>
      </c>
      <c r="R390" s="3">
        <v>32527.89355435075</v>
      </c>
      <c r="S390" s="3">
        <v>42.850885288234252</v>
      </c>
      <c r="T390" s="3">
        <v>9726.321955580559</v>
      </c>
      <c r="V390">
        <v>13053</v>
      </c>
      <c r="W390" s="2">
        <v>0.56452636196653305</v>
      </c>
      <c r="X390" s="2">
        <v>0.17554197998807489</v>
      </c>
      <c r="Y390" s="2">
        <v>0.37579925229110428</v>
      </c>
      <c r="Z390" s="2">
        <v>0.66980413568378239</v>
      </c>
      <c r="AA390" s="2">
        <v>0.44871804467200715</v>
      </c>
      <c r="AB390" s="2">
        <v>0.43686858331132189</v>
      </c>
      <c r="AC390" s="2">
        <v>0.63044552177896129</v>
      </c>
      <c r="AD390" s="2">
        <v>0</v>
      </c>
      <c r="AE390" s="2">
        <v>0.22094329593728501</v>
      </c>
      <c r="AF390">
        <v>24530.901643538211</v>
      </c>
      <c r="AG390">
        <v>32.435290747069907</v>
      </c>
      <c r="AH390">
        <v>6096.1125312048025</v>
      </c>
      <c r="AI390">
        <v>1229.7673754755376</v>
      </c>
      <c r="AJ390">
        <v>0.49959325754872552</v>
      </c>
      <c r="AK390">
        <v>57058.795197888961</v>
      </c>
      <c r="AL390">
        <v>75.286176035304166</v>
      </c>
      <c r="AM390">
        <v>14149.803827387261</v>
      </c>
      <c r="AN390">
        <v>2902.3980348736391</v>
      </c>
      <c r="AO390">
        <v>1.1628442433538169</v>
      </c>
      <c r="AP390">
        <v>32527.89355435075</v>
      </c>
      <c r="AQ390">
        <v>42.850885288234259</v>
      </c>
      <c r="AR390">
        <v>8053.6912961824582</v>
      </c>
      <c r="AS390">
        <v>1672.6306593981014</v>
      </c>
      <c r="AT390">
        <v>0.66325098580509134</v>
      </c>
      <c r="AU390" s="3">
        <v>19503661.691267513</v>
      </c>
      <c r="AV390" s="3">
        <v>662515.80064927158</v>
      </c>
      <c r="AW390">
        <v>61825.795061643999</v>
      </c>
      <c r="AX390">
        <v>11619539.923885373</v>
      </c>
      <c r="AY390">
        <v>2100.1474884268719</v>
      </c>
      <c r="AZ390">
        <v>394701.7189749463</v>
      </c>
      <c r="BA390">
        <v>165601.79639860001</v>
      </c>
      <c r="BB390">
        <v>31123201.615152884</v>
      </c>
      <c r="BC390">
        <v>5625.2927510067993</v>
      </c>
      <c r="BD390">
        <v>1057217.5196242179</v>
      </c>
      <c r="BE390">
        <v>103776.001336956</v>
      </c>
      <c r="BF390">
        <v>19503661.691267513</v>
      </c>
      <c r="BG390">
        <v>3525.1452625799275</v>
      </c>
      <c r="BH390">
        <v>662515.80064927158</v>
      </c>
      <c r="BI390">
        <v>2.4372021981305929</v>
      </c>
      <c r="BJ390">
        <v>8.980757786147203</v>
      </c>
      <c r="BK390">
        <v>6.5435555880166101</v>
      </c>
      <c r="BL390">
        <v>50.709993992651164</v>
      </c>
      <c r="BM390">
        <v>39.399418525005579</v>
      </c>
      <c r="BN390">
        <f t="shared" si="29"/>
        <v>-11.310575467645585</v>
      </c>
      <c r="BO390">
        <v>0.55783652635823178</v>
      </c>
      <c r="BP390">
        <v>1.6463771703892887E-2</v>
      </c>
      <c r="BQ390">
        <v>0.39935336666407151</v>
      </c>
      <c r="BR390">
        <v>6.5476190476190479E-2</v>
      </c>
      <c r="BS390">
        <v>0</v>
      </c>
      <c r="BT390">
        <v>0.22222222222222221</v>
      </c>
      <c r="BU390">
        <v>0.32391003782801508</v>
      </c>
      <c r="BV390">
        <v>0.66980413568378239</v>
      </c>
      <c r="BW390">
        <v>0.46547515007469625</v>
      </c>
      <c r="BX390">
        <v>0.43686858331132189</v>
      </c>
      <c r="BY390">
        <f t="shared" si="30"/>
        <v>6.4454416048261534E-2</v>
      </c>
      <c r="BZ390">
        <v>0</v>
      </c>
      <c r="CA390">
        <f t="shared" si="31"/>
        <v>5.4747745780460919E-2</v>
      </c>
      <c r="CC390">
        <v>6.4454416048261534E-2</v>
      </c>
      <c r="CD390">
        <v>5.4747745780460919E-2</v>
      </c>
    </row>
    <row r="391" spans="1:82" x14ac:dyDescent="0.3">
      <c r="A391">
        <v>0</v>
      </c>
      <c r="B391" t="s">
        <v>323</v>
      </c>
      <c r="C391" t="s">
        <v>345</v>
      </c>
      <c r="D391">
        <v>13055</v>
      </c>
      <c r="E391" s="2">
        <f t="shared" si="35"/>
        <v>0.5909204622719102</v>
      </c>
      <c r="F391" s="2" t="s">
        <v>1939</v>
      </c>
      <c r="G391" s="3">
        <v>1835</v>
      </c>
      <c r="H391" s="1">
        <v>9.3239087298327696</v>
      </c>
      <c r="I391" s="1">
        <f t="shared" si="32"/>
        <v>-7.4001678445509853</v>
      </c>
      <c r="J391" s="1">
        <v>2.5612748412699999</v>
      </c>
      <c r="K391" s="1">
        <v>242.40498468199999</v>
      </c>
      <c r="L391" s="2">
        <v>0.12536274569999994</v>
      </c>
      <c r="M391" s="2">
        <v>2.4038019971982442E-3</v>
      </c>
      <c r="N391" s="7">
        <v>0</v>
      </c>
      <c r="O391" s="2">
        <v>9.9684453674886445E-2</v>
      </c>
      <c r="P391" s="3">
        <v>293933.40667758998</v>
      </c>
      <c r="Q391" s="3">
        <v>9984.5623527074204</v>
      </c>
      <c r="R391" s="3">
        <v>120954.8166185658</v>
      </c>
      <c r="S391" s="3">
        <v>160.60832373390829</v>
      </c>
      <c r="T391" s="3">
        <v>58465.000917224868</v>
      </c>
      <c r="V391">
        <v>13055</v>
      </c>
      <c r="W391" s="2">
        <v>0.59673512902979453</v>
      </c>
      <c r="X391" s="2">
        <v>0.25012966997030517</v>
      </c>
      <c r="Y391" s="2">
        <v>0.21950046433753387</v>
      </c>
      <c r="Z391" s="2">
        <v>0.73041248744454979</v>
      </c>
      <c r="AA391" s="2">
        <v>0.69869250061322852</v>
      </c>
      <c r="AB391" s="2">
        <v>0.30944244050492792</v>
      </c>
      <c r="AC391" s="2">
        <v>2.4038019971982442E-3</v>
      </c>
      <c r="AD391" s="2">
        <v>0</v>
      </c>
      <c r="AE391" s="2">
        <v>9.9684453674886445E-2</v>
      </c>
      <c r="AF391">
        <v>67939.147039986463</v>
      </c>
      <c r="AG391">
        <v>90.766490982336293</v>
      </c>
      <c r="AH391">
        <v>17059.281120854244</v>
      </c>
      <c r="AI391">
        <v>15161.635234817504</v>
      </c>
      <c r="AJ391">
        <v>1.3789549011116888</v>
      </c>
      <c r="AK391">
        <v>188893.96365855227</v>
      </c>
      <c r="AL391">
        <v>251.37481471624457</v>
      </c>
      <c r="AM391">
        <v>47245.118595381071</v>
      </c>
      <c r="AN391">
        <v>43440.798677515537</v>
      </c>
      <c r="AO391">
        <v>3.8389050464381849</v>
      </c>
      <c r="AP391">
        <v>120954.8166185658</v>
      </c>
      <c r="AQ391">
        <v>160.60832373390826</v>
      </c>
      <c r="AR391">
        <v>30185.837474526827</v>
      </c>
      <c r="AS391">
        <v>28279.163442698031</v>
      </c>
      <c r="AT391">
        <v>2.4599501453264958</v>
      </c>
      <c r="AU391" s="3">
        <v>55241844.450986259</v>
      </c>
      <c r="AV391" s="3">
        <v>1876498.6485678325</v>
      </c>
      <c r="AW391">
        <v>116087.65672119001</v>
      </c>
      <c r="AX391">
        <v>21817514.204180449</v>
      </c>
      <c r="AY391">
        <v>3943.3573067242196</v>
      </c>
      <c r="AZ391">
        <v>741114.57222574984</v>
      </c>
      <c r="BA391">
        <v>410021.06339878001</v>
      </c>
      <c r="BB391">
        <v>77059358.655166715</v>
      </c>
      <c r="BC391">
        <v>13927.91965943164</v>
      </c>
      <c r="BD391">
        <v>2617613.2207935825</v>
      </c>
      <c r="BE391">
        <v>293933.40667758998</v>
      </c>
      <c r="BF391">
        <v>55241844.450986259</v>
      </c>
      <c r="BG391">
        <v>9984.5623527074204</v>
      </c>
      <c r="BH391">
        <v>1876498.6485678325</v>
      </c>
      <c r="BI391">
        <v>3.0371975242285378</v>
      </c>
      <c r="BJ391">
        <v>12.361106254061308</v>
      </c>
      <c r="BK391">
        <v>9.3239087298327696</v>
      </c>
      <c r="BL391">
        <v>61.20283535096894</v>
      </c>
      <c r="BM391">
        <v>53.802667506417954</v>
      </c>
      <c r="BN391">
        <f t="shared" ref="BN391:BN454" si="36">IF(BL391=-999,-999,BM391-BL391)</f>
        <v>-7.4001678445509853</v>
      </c>
      <c r="BO391">
        <v>0.5909204622719102</v>
      </c>
      <c r="BP391">
        <v>2.1733661184407321E-2</v>
      </c>
      <c r="BQ391">
        <v>0.19621334634347612</v>
      </c>
      <c r="BR391">
        <v>4.1666666666666664E-2</v>
      </c>
      <c r="BS391">
        <v>0.10344827586206896</v>
      </c>
      <c r="BT391">
        <v>0.33333333333333331</v>
      </c>
      <c r="BU391">
        <v>0.21192455267363414</v>
      </c>
      <c r="BV391">
        <v>0.73041248744454979</v>
      </c>
      <c r="BW391">
        <v>0.72478475167347356</v>
      </c>
      <c r="BX391">
        <v>0.30944244050492792</v>
      </c>
      <c r="BY391">
        <f t="shared" ref="BY391:BY454" si="37">IF(I391=-999,-999,CC391)</f>
        <v>0.12994682235061111</v>
      </c>
      <c r="BZ391">
        <v>0</v>
      </c>
      <c r="CA391">
        <f t="shared" ref="CA391:CA454" si="38">IF(I391=-999,-999,CD391)</f>
        <v>8.4701620321958493E-2</v>
      </c>
      <c r="CC391">
        <v>0.12994682235061111</v>
      </c>
      <c r="CD391">
        <v>8.4701620321958493E-2</v>
      </c>
    </row>
    <row r="392" spans="1:82" x14ac:dyDescent="0.3">
      <c r="A392">
        <v>0</v>
      </c>
      <c r="B392" t="s">
        <v>323</v>
      </c>
      <c r="C392" t="s">
        <v>14</v>
      </c>
      <c r="D392">
        <v>13057</v>
      </c>
      <c r="E392" s="2">
        <f t="shared" si="35"/>
        <v>0.68272754264849989</v>
      </c>
      <c r="F392" s="2" t="s">
        <v>1940</v>
      </c>
      <c r="G392" s="3">
        <v>222137</v>
      </c>
      <c r="H392" s="1">
        <v>35.519882797823861</v>
      </c>
      <c r="I392" s="1">
        <f t="shared" ref="I392:I455" si="39">BN392</f>
        <v>-12.417232564268026</v>
      </c>
      <c r="J392" s="1">
        <v>2.6627757619299999</v>
      </c>
      <c r="K392" s="1">
        <v>207.28601569599999</v>
      </c>
      <c r="L392" s="2">
        <v>0.15346950379000002</v>
      </c>
      <c r="M392" s="2">
        <v>1.1797613169821333E-2</v>
      </c>
      <c r="N392" s="7">
        <v>0</v>
      </c>
      <c r="O392" s="2">
        <v>0.1148682017986553</v>
      </c>
      <c r="P392" s="3">
        <v>1537062.2925505005</v>
      </c>
      <c r="Q392" s="3">
        <v>52212.147211969015</v>
      </c>
      <c r="R392" s="3">
        <v>991897.47069533356</v>
      </c>
      <c r="S392" s="3">
        <v>1323.2796549899858</v>
      </c>
      <c r="T392" s="3">
        <v>392933.09019987454</v>
      </c>
      <c r="V392">
        <v>13057</v>
      </c>
      <c r="W392" s="2">
        <v>0.81092987107719128</v>
      </c>
      <c r="X392" s="2">
        <v>0.95288111660472596</v>
      </c>
      <c r="Y392" s="2">
        <v>0.31168466807119544</v>
      </c>
      <c r="Z392" s="2">
        <v>0.75935804953050756</v>
      </c>
      <c r="AA392" s="2">
        <v>0.59746784843878498</v>
      </c>
      <c r="AB392" s="2">
        <v>0.37882049831218645</v>
      </c>
      <c r="AC392" s="2">
        <v>1.1797613169821333E-2</v>
      </c>
      <c r="AD392" s="2">
        <v>0</v>
      </c>
      <c r="AE392" s="2">
        <v>0.1148682017986553</v>
      </c>
      <c r="AF392">
        <v>992476.11180832842</v>
      </c>
      <c r="AG392">
        <v>1321.8756211341611</v>
      </c>
      <c r="AH392">
        <v>248442.4327048171</v>
      </c>
      <c r="AI392">
        <v>146124.50608573799</v>
      </c>
      <c r="AJ392">
        <v>20.164572915510028</v>
      </c>
      <c r="AK392">
        <v>1984373.582503662</v>
      </c>
      <c r="AL392">
        <v>2645.1552761241469</v>
      </c>
      <c r="AM392">
        <v>497148.74922832631</v>
      </c>
      <c r="AN392">
        <v>290351.27976210351</v>
      </c>
      <c r="AO392">
        <v>40.306502125580543</v>
      </c>
      <c r="AP392">
        <v>991897.47069533356</v>
      </c>
      <c r="AQ392">
        <v>1323.2796549899858</v>
      </c>
      <c r="AR392">
        <v>248706.31652350922</v>
      </c>
      <c r="AS392">
        <v>144226.77367636553</v>
      </c>
      <c r="AT392">
        <v>20.141929210070515</v>
      </c>
      <c r="AU392" s="3">
        <v>288875487.26194108</v>
      </c>
      <c r="AV392" s="3">
        <v>9812750.9470174573</v>
      </c>
      <c r="AW392">
        <v>2067014.7620995999</v>
      </c>
      <c r="AX392">
        <v>388474754.38899881</v>
      </c>
      <c r="AY392">
        <v>70213.991697744787</v>
      </c>
      <c r="AZ392">
        <v>13196017.599674156</v>
      </c>
      <c r="BA392">
        <v>3604077.0546501004</v>
      </c>
      <c r="BB392">
        <v>677350241.65093982</v>
      </c>
      <c r="BC392">
        <v>122426.1389097138</v>
      </c>
      <c r="BD392">
        <v>23008768.546691611</v>
      </c>
      <c r="BE392">
        <v>1537062.2925505005</v>
      </c>
      <c r="BF392">
        <v>288875487.26194108</v>
      </c>
      <c r="BG392">
        <v>52212.147211969015</v>
      </c>
      <c r="BH392">
        <v>9812750.9470174573</v>
      </c>
      <c r="BI392">
        <v>33.088559377282259</v>
      </c>
      <c r="BJ392">
        <v>68.60844217510612</v>
      </c>
      <c r="BK392">
        <v>35.519882797823861</v>
      </c>
      <c r="BL392">
        <v>72.200574031230147</v>
      </c>
      <c r="BM392">
        <v>59.783341466962121</v>
      </c>
      <c r="BN392">
        <f t="shared" si="36"/>
        <v>-12.417232564268026</v>
      </c>
      <c r="BO392">
        <v>0.68272754264849989</v>
      </c>
      <c r="BP392">
        <v>0.27356221336801345</v>
      </c>
      <c r="BQ392">
        <v>0.22556989001919137</v>
      </c>
      <c r="BR392">
        <v>0.18452380952380953</v>
      </c>
      <c r="BS392">
        <v>0.27586206896551724</v>
      </c>
      <c r="BT392">
        <v>0.3888888888888889</v>
      </c>
      <c r="BU392">
        <v>0.35560226631408992</v>
      </c>
      <c r="BV392">
        <v>0.75935804953050756</v>
      </c>
      <c r="BW392">
        <v>0.61977992576637453</v>
      </c>
      <c r="BX392">
        <v>0.37882049831218645</v>
      </c>
      <c r="BY392">
        <f t="shared" si="37"/>
        <v>9.1051960541333743E-2</v>
      </c>
      <c r="BZ392">
        <v>0</v>
      </c>
      <c r="CA392">
        <f t="shared" si="38"/>
        <v>4.0298573861378466E-2</v>
      </c>
      <c r="CC392">
        <v>9.1051960541333743E-2</v>
      </c>
      <c r="CD392">
        <v>4.0298573861378466E-2</v>
      </c>
    </row>
    <row r="393" spans="1:82" x14ac:dyDescent="0.3">
      <c r="A393">
        <v>0</v>
      </c>
      <c r="B393" t="s">
        <v>323</v>
      </c>
      <c r="C393" t="s">
        <v>17</v>
      </c>
      <c r="D393">
        <v>13059</v>
      </c>
      <c r="E393" s="2">
        <f t="shared" si="35"/>
        <v>0.63870104367370106</v>
      </c>
      <c r="F393" s="2" t="s">
        <v>1940</v>
      </c>
      <c r="G393" s="3">
        <v>42746</v>
      </c>
      <c r="H393" s="1">
        <v>34.451127312214936</v>
      </c>
      <c r="I393" s="1">
        <f t="shared" si="39"/>
        <v>-14.558812002665881</v>
      </c>
      <c r="J393" s="1">
        <v>2.5390963342099999</v>
      </c>
      <c r="K393" s="1">
        <v>237.306615489</v>
      </c>
      <c r="L393" s="2">
        <v>0.10989639723</v>
      </c>
      <c r="M393" s="2">
        <v>0.10691950148276257</v>
      </c>
      <c r="N393" s="7">
        <v>0</v>
      </c>
      <c r="O393" s="2">
        <v>6.5790686743663701E-2</v>
      </c>
      <c r="P393" s="3">
        <v>235088.41300409997</v>
      </c>
      <c r="Q393" s="3">
        <v>7985.6690825657997</v>
      </c>
      <c r="R393" s="3">
        <v>262638.53765343176</v>
      </c>
      <c r="S393" s="3">
        <v>351.38713749083121</v>
      </c>
      <c r="T393" s="3">
        <v>109487.81483915815</v>
      </c>
      <c r="V393">
        <v>13059</v>
      </c>
      <c r="W393" s="2">
        <v>0.78142095617034335</v>
      </c>
      <c r="X393" s="2">
        <v>0.92420993752733194</v>
      </c>
      <c r="Y393" s="2">
        <v>0.39829330358143161</v>
      </c>
      <c r="Z393" s="2">
        <v>0.72408772360098317</v>
      </c>
      <c r="AA393" s="2">
        <v>0.68399728993024811</v>
      </c>
      <c r="AB393" s="2">
        <v>0.27126567124598494</v>
      </c>
      <c r="AC393" s="2">
        <v>0.10691950148276257</v>
      </c>
      <c r="AD393" s="2">
        <v>0</v>
      </c>
      <c r="AE393" s="2">
        <v>6.5790686743663701E-2</v>
      </c>
      <c r="AF393">
        <v>611106.10687387735</v>
      </c>
      <c r="AG393">
        <v>815.82060817585455</v>
      </c>
      <c r="AH393">
        <v>153330.95890824482</v>
      </c>
      <c r="AI393">
        <v>102824.08741893146</v>
      </c>
      <c r="AJ393">
        <v>12.406647158879853</v>
      </c>
      <c r="AK393">
        <v>873744.64452730911</v>
      </c>
      <c r="AL393">
        <v>1167.2077456666857</v>
      </c>
      <c r="AM393">
        <v>219373.08410040307</v>
      </c>
      <c r="AN393">
        <v>146269.77706593132</v>
      </c>
      <c r="AO393">
        <v>17.734881048255367</v>
      </c>
      <c r="AP393">
        <v>262638.53765343176</v>
      </c>
      <c r="AQ393">
        <v>351.38713749083115</v>
      </c>
      <c r="AR393">
        <v>66042.125192158244</v>
      </c>
      <c r="AS393">
        <v>43445.689646999861</v>
      </c>
      <c r="AT393">
        <v>5.3282338893755146</v>
      </c>
      <c r="AU393" s="3">
        <v>44182516.339990549</v>
      </c>
      <c r="AV393" s="3">
        <v>1500826.6473774165</v>
      </c>
      <c r="AW393">
        <v>938401.03543870011</v>
      </c>
      <c r="AX393">
        <v>176363090.60034931</v>
      </c>
      <c r="AY393">
        <v>31876.348306540596</v>
      </c>
      <c r="AZ393">
        <v>5990840.9007312395</v>
      </c>
      <c r="BA393">
        <v>1173489.4484428</v>
      </c>
      <c r="BB393">
        <v>220545606.94033983</v>
      </c>
      <c r="BC393">
        <v>39862.017389106397</v>
      </c>
      <c r="BD393">
        <v>7491667.548108656</v>
      </c>
      <c r="BE393">
        <v>235088.41300409997</v>
      </c>
      <c r="BF393">
        <v>44182516.339990549</v>
      </c>
      <c r="BG393">
        <v>7985.6690825657997</v>
      </c>
      <c r="BH393">
        <v>1500826.6473774165</v>
      </c>
      <c r="BI393">
        <v>57.63481176737416</v>
      </c>
      <c r="BJ393">
        <v>92.085939079589096</v>
      </c>
      <c r="BK393">
        <v>34.451127312214936</v>
      </c>
      <c r="BL393">
        <v>67.539460170259815</v>
      </c>
      <c r="BM393">
        <v>52.980648167593934</v>
      </c>
      <c r="BN393">
        <f t="shared" si="36"/>
        <v>-14.558812002665881</v>
      </c>
      <c r="BO393">
        <v>0.63870104367370106</v>
      </c>
      <c r="BP393">
        <v>0.44577255969195873</v>
      </c>
      <c r="BQ393">
        <v>0.32584238162994816</v>
      </c>
      <c r="BR393">
        <v>4.7619047619047616E-2</v>
      </c>
      <c r="BS393">
        <v>0.20689655172413793</v>
      </c>
      <c r="BT393">
        <v>0.33333333333333331</v>
      </c>
      <c r="BU393">
        <v>0.41693239747208882</v>
      </c>
      <c r="BV393">
        <v>0.72408772360098317</v>
      </c>
      <c r="BW393">
        <v>0.70954075718905407</v>
      </c>
      <c r="BX393">
        <v>0.27126567124598494</v>
      </c>
      <c r="BY393">
        <f t="shared" si="37"/>
        <v>4.2212478610932455E-2</v>
      </c>
      <c r="BZ393">
        <v>0</v>
      </c>
      <c r="CA393">
        <f t="shared" si="38"/>
        <v>2.4364606766092447E-2</v>
      </c>
      <c r="CC393">
        <v>4.2212478610932455E-2</v>
      </c>
      <c r="CD393">
        <v>2.4364606766092447E-2</v>
      </c>
    </row>
    <row r="394" spans="1:82" x14ac:dyDescent="0.3">
      <c r="A394">
        <v>1</v>
      </c>
      <c r="B394" t="s">
        <v>323</v>
      </c>
      <c r="C394" t="s">
        <v>18</v>
      </c>
      <c r="D394">
        <v>13061</v>
      </c>
      <c r="E394" s="2">
        <v>0</v>
      </c>
      <c r="F394" s="2" t="s">
        <v>1954</v>
      </c>
      <c r="G394" s="3">
        <v>-999</v>
      </c>
      <c r="H394" s="1">
        <v>0.37371498239227069</v>
      </c>
      <c r="I394" s="1">
        <f t="shared" si="39"/>
        <v>-999</v>
      </c>
      <c r="J394" s="1">
        <v>-999</v>
      </c>
      <c r="K394" s="1">
        <v>-999</v>
      </c>
      <c r="L394" s="2">
        <v>-999</v>
      </c>
      <c r="M394" s="2">
        <v>-999</v>
      </c>
      <c r="N394" s="7">
        <v>-999</v>
      </c>
      <c r="O394" s="2">
        <v>-999</v>
      </c>
      <c r="P394" s="3">
        <v>-999</v>
      </c>
      <c r="Q394" s="3">
        <v>-999</v>
      </c>
      <c r="R394" s="3">
        <v>-999</v>
      </c>
      <c r="S394" s="3">
        <v>-999</v>
      </c>
      <c r="T394" s="3">
        <v>-999</v>
      </c>
      <c r="V394">
        <v>13061</v>
      </c>
      <c r="W394" s="2">
        <v>-999</v>
      </c>
      <c r="X394" s="2">
        <v>1.0025538421418423E-2</v>
      </c>
      <c r="Y394" s="2">
        <v>-999</v>
      </c>
      <c r="Z394" s="2">
        <v>-999</v>
      </c>
      <c r="AA394" s="2">
        <v>-999</v>
      </c>
      <c r="AB394" s="2">
        <v>-999</v>
      </c>
      <c r="AC394" s="2">
        <v>-999</v>
      </c>
      <c r="AD394" s="2">
        <v>-999</v>
      </c>
      <c r="AE394" s="2">
        <v>-999</v>
      </c>
      <c r="AF394" s="2">
        <v>-999</v>
      </c>
      <c r="AG394" s="2">
        <v>-999</v>
      </c>
      <c r="AH394" s="2">
        <v>-999</v>
      </c>
      <c r="AI394" s="2">
        <v>-999</v>
      </c>
      <c r="AJ394" s="2">
        <v>-999</v>
      </c>
      <c r="AK394" s="2">
        <v>-999</v>
      </c>
      <c r="AL394" s="2">
        <v>-999</v>
      </c>
      <c r="AM394" s="2">
        <v>-999</v>
      </c>
      <c r="AN394" s="2">
        <v>-999</v>
      </c>
      <c r="AO394" s="2">
        <v>-999</v>
      </c>
      <c r="AP394" s="2">
        <v>-999</v>
      </c>
      <c r="AQ394" s="2">
        <v>-999</v>
      </c>
      <c r="AR394" s="2">
        <v>-999</v>
      </c>
      <c r="AS394" s="2">
        <v>-999</v>
      </c>
      <c r="AT394" s="2">
        <v>-999</v>
      </c>
      <c r="AU394" s="2">
        <v>-999</v>
      </c>
      <c r="AV394" s="2">
        <v>-999</v>
      </c>
      <c r="AW394" s="2">
        <v>-999</v>
      </c>
      <c r="AX394" s="2">
        <v>-999</v>
      </c>
      <c r="AY394" s="2">
        <v>-999</v>
      </c>
      <c r="AZ394" s="2">
        <v>-999</v>
      </c>
      <c r="BA394" s="2">
        <v>-999</v>
      </c>
      <c r="BB394" s="2">
        <v>-999</v>
      </c>
      <c r="BC394" s="2">
        <v>-999</v>
      </c>
      <c r="BD394" s="2">
        <v>-999</v>
      </c>
      <c r="BE394" s="2">
        <v>-999</v>
      </c>
      <c r="BF394" s="2">
        <v>-999</v>
      </c>
      <c r="BG394" s="2">
        <v>-999</v>
      </c>
      <c r="BH394" s="2">
        <v>-999</v>
      </c>
      <c r="BI394">
        <v>0</v>
      </c>
      <c r="BJ394">
        <v>0.37371498239227069</v>
      </c>
      <c r="BK394">
        <v>0.37371498239227069</v>
      </c>
      <c r="BL394">
        <v>-999</v>
      </c>
      <c r="BM394">
        <v>20.142276841064866</v>
      </c>
      <c r="BN394">
        <f t="shared" si="36"/>
        <v>-999</v>
      </c>
      <c r="BO394" t="s">
        <v>3748</v>
      </c>
      <c r="BP394" t="s">
        <v>3748</v>
      </c>
      <c r="BQ394">
        <v>0.50418620391110924</v>
      </c>
      <c r="BR394">
        <v>4.7619047619047616E-2</v>
      </c>
      <c r="BS394">
        <v>3.4482758620689655E-2</v>
      </c>
      <c r="BT394">
        <v>0.27777777777777779</v>
      </c>
      <c r="BU394" t="s">
        <v>3748</v>
      </c>
      <c r="BY394">
        <f t="shared" si="37"/>
        <v>-999</v>
      </c>
      <c r="CA394">
        <f t="shared" si="38"/>
        <v>-999</v>
      </c>
    </row>
    <row r="395" spans="1:82" x14ac:dyDescent="0.3">
      <c r="A395">
        <v>0</v>
      </c>
      <c r="B395" t="s">
        <v>323</v>
      </c>
      <c r="C395" t="s">
        <v>346</v>
      </c>
      <c r="D395">
        <v>13063</v>
      </c>
      <c r="E395" s="2">
        <f t="shared" ref="E395:E402" si="40">BO395</f>
        <v>0.66134524855747667</v>
      </c>
      <c r="F395" s="2" t="s">
        <v>1940</v>
      </c>
      <c r="G395" s="3">
        <v>101144</v>
      </c>
      <c r="H395" s="1">
        <v>12.700619493507929</v>
      </c>
      <c r="I395" s="1">
        <f t="shared" si="39"/>
        <v>-14.553361330806268</v>
      </c>
      <c r="J395" s="1">
        <v>2.6183617108999999</v>
      </c>
      <c r="K395" s="1">
        <v>232.81562887699999</v>
      </c>
      <c r="L395" s="2">
        <v>0.15282211087000008</v>
      </c>
      <c r="M395" s="2">
        <v>2.6717469722983413E-2</v>
      </c>
      <c r="N395" s="7">
        <v>0</v>
      </c>
      <c r="O395" s="2">
        <v>2.8891549107112457E-2</v>
      </c>
      <c r="P395" s="3">
        <v>-262057.41741330005</v>
      </c>
      <c r="Q395" s="3">
        <v>-8901.7735470354</v>
      </c>
      <c r="R395" s="3">
        <v>92605.990254112054</v>
      </c>
      <c r="S395" s="3">
        <v>124.40848133154043</v>
      </c>
      <c r="T395" s="3">
        <v>44173.363254954573</v>
      </c>
      <c r="V395">
        <v>13063</v>
      </c>
      <c r="W395" s="2">
        <v>0.68961543533216496</v>
      </c>
      <c r="X395" s="2">
        <v>0.34071566489760574</v>
      </c>
      <c r="Y395" s="2">
        <v>0.45542957480993701</v>
      </c>
      <c r="Z395" s="2">
        <v>0.74669225632175296</v>
      </c>
      <c r="AA395" s="2">
        <v>0.67105275964232858</v>
      </c>
      <c r="AB395" s="2">
        <v>0.37722248891942955</v>
      </c>
      <c r="AC395" s="2">
        <v>2.6717469722983413E-2</v>
      </c>
      <c r="AD395" s="2">
        <v>0</v>
      </c>
      <c r="AE395" s="2">
        <v>2.8891549107112457E-2</v>
      </c>
      <c r="AF395">
        <v>1579688.2540079786</v>
      </c>
      <c r="AG395">
        <v>2111.4929018586531</v>
      </c>
      <c r="AH395">
        <v>396848.55729968537</v>
      </c>
      <c r="AI395">
        <v>369210.75387428887</v>
      </c>
      <c r="AJ395">
        <v>32.057615982179868</v>
      </c>
      <c r="AK395">
        <v>1672294.2442620907</v>
      </c>
      <c r="AL395">
        <v>2235.901383190193</v>
      </c>
      <c r="AM395">
        <v>420230.74640806793</v>
      </c>
      <c r="AN395">
        <v>390001.92802086088</v>
      </c>
      <c r="AO395">
        <v>33.933791523556351</v>
      </c>
      <c r="AP395">
        <v>92605.990254112054</v>
      </c>
      <c r="AQ395">
        <v>124.40848133153986</v>
      </c>
      <c r="AR395">
        <v>23382.189108382561</v>
      </c>
      <c r="AS395">
        <v>20791.174146572012</v>
      </c>
      <c r="AT395">
        <v>1.8761755413764831</v>
      </c>
      <c r="AU395" s="3">
        <v>-49251071.028655611</v>
      </c>
      <c r="AV395" s="3">
        <v>-1672999.3204298331</v>
      </c>
      <c r="AW395">
        <v>1473808.845433</v>
      </c>
      <c r="AX395">
        <v>276987634.41067803</v>
      </c>
      <c r="AY395">
        <v>50063.504109753994</v>
      </c>
      <c r="AZ395">
        <v>9408934.9623871651</v>
      </c>
      <c r="BA395">
        <v>1211751.4280196999</v>
      </c>
      <c r="BB395">
        <v>227736563.38202238</v>
      </c>
      <c r="BC395">
        <v>41161.730562718592</v>
      </c>
      <c r="BD395">
        <v>7735935.6419573324</v>
      </c>
      <c r="BE395">
        <v>-262057.41741330005</v>
      </c>
      <c r="BF395">
        <v>-49251071.028655611</v>
      </c>
      <c r="BG395">
        <v>-8901.7735470354</v>
      </c>
      <c r="BH395">
        <v>-1672999.3204298331</v>
      </c>
      <c r="BI395">
        <v>86.479881736584616</v>
      </c>
      <c r="BJ395">
        <v>99.180501230092545</v>
      </c>
      <c r="BK395">
        <v>12.700619493507929</v>
      </c>
      <c r="BL395">
        <v>59.285608444410677</v>
      </c>
      <c r="BM395">
        <v>44.732247113604409</v>
      </c>
      <c r="BN395">
        <f t="shared" si="36"/>
        <v>-14.553361330806268</v>
      </c>
      <c r="BO395">
        <v>0.66134524855747667</v>
      </c>
      <c r="BP395">
        <v>0.69258670580588633</v>
      </c>
      <c r="BQ395">
        <v>0.34696054916891678</v>
      </c>
      <c r="BR395">
        <v>7.1428571428571425E-2</v>
      </c>
      <c r="BS395">
        <v>0.13793103448275862</v>
      </c>
      <c r="BT395">
        <v>0.33333333333333331</v>
      </c>
      <c r="BU395">
        <v>0.41677630220237549</v>
      </c>
      <c r="BV395">
        <v>0.74669225632175296</v>
      </c>
      <c r="BW395">
        <v>0.69611282120573503</v>
      </c>
      <c r="BX395">
        <v>0.37722248891942955</v>
      </c>
      <c r="BY395">
        <f t="shared" si="37"/>
        <v>6.7556616459557683E-2</v>
      </c>
      <c r="BZ395">
        <v>0</v>
      </c>
      <c r="CA395">
        <f t="shared" si="38"/>
        <v>2.0030824020102502E-2</v>
      </c>
      <c r="CC395">
        <v>6.7556616459557683E-2</v>
      </c>
      <c r="CD395">
        <v>2.0030824020102502E-2</v>
      </c>
    </row>
    <row r="396" spans="1:82" x14ac:dyDescent="0.3">
      <c r="A396">
        <v>0</v>
      </c>
      <c r="B396" t="s">
        <v>323</v>
      </c>
      <c r="C396" t="s">
        <v>347</v>
      </c>
      <c r="D396">
        <v>13065</v>
      </c>
      <c r="E396" s="2">
        <f t="shared" si="40"/>
        <v>0.65696192553444321</v>
      </c>
      <c r="F396" s="2" t="s">
        <v>1940</v>
      </c>
      <c r="G396" s="3">
        <v>518</v>
      </c>
      <c r="H396" s="1">
        <v>0.36478275427391937</v>
      </c>
      <c r="I396" s="1">
        <f t="shared" si="39"/>
        <v>-15.53001580671009</v>
      </c>
      <c r="J396" s="1">
        <v>2.1955157024999998</v>
      </c>
      <c r="K396" s="1">
        <v>155.601484126</v>
      </c>
      <c r="L396" s="2">
        <v>0.1943384666500001</v>
      </c>
      <c r="M396" s="2">
        <v>7.49278317513834E-2</v>
      </c>
      <c r="N396" s="7">
        <v>0</v>
      </c>
      <c r="O396" s="2">
        <v>3.2215239531419519E-2</v>
      </c>
      <c r="P396" s="3">
        <v>12288.962185775001</v>
      </c>
      <c r="Q396" s="3">
        <v>417.44118363695009</v>
      </c>
      <c r="R396" s="3">
        <v>10286.933567770317</v>
      </c>
      <c r="S396" s="3">
        <v>13.93059949089197</v>
      </c>
      <c r="T396" s="3">
        <v>5899.0394871396147</v>
      </c>
      <c r="V396">
        <v>13065</v>
      </c>
      <c r="W396" s="2">
        <v>0.56220280898235475</v>
      </c>
      <c r="X396" s="2">
        <v>9.7859162483490848E-3</v>
      </c>
      <c r="Y396" s="2">
        <v>0.51544315848070033</v>
      </c>
      <c r="Z396" s="2">
        <v>0.62610699158370564</v>
      </c>
      <c r="AA396" s="2">
        <v>0.44849568661199829</v>
      </c>
      <c r="AB396" s="2">
        <v>0.47970048093930345</v>
      </c>
      <c r="AC396" s="2">
        <v>7.49278317513834E-2</v>
      </c>
      <c r="AD396" s="2">
        <v>0</v>
      </c>
      <c r="AE396" s="2">
        <v>3.2215239531419519E-2</v>
      </c>
      <c r="AF396">
        <v>26117.869432213807</v>
      </c>
      <c r="AG396">
        <v>35.0697190155662</v>
      </c>
      <c r="AH396">
        <v>6591.2451725421133</v>
      </c>
      <c r="AI396">
        <v>8951.4708654745173</v>
      </c>
      <c r="AJ396">
        <v>0.52922937128160008</v>
      </c>
      <c r="AK396">
        <v>36404.802999984124</v>
      </c>
      <c r="AL396">
        <v>49.000318506458164</v>
      </c>
      <c r="AM396">
        <v>9209.4582413210155</v>
      </c>
      <c r="AN396">
        <v>12232.297283835225</v>
      </c>
      <c r="AO396">
        <v>0.73708474922202516</v>
      </c>
      <c r="AP396">
        <v>10286.933567770317</v>
      </c>
      <c r="AQ396">
        <v>13.930599490891964</v>
      </c>
      <c r="AR396">
        <v>2618.2130687789022</v>
      </c>
      <c r="AS396">
        <v>3280.826418360708</v>
      </c>
      <c r="AT396">
        <v>0.20785537794042508</v>
      </c>
      <c r="AU396" s="3">
        <v>2309587.5531945536</v>
      </c>
      <c r="AV396" s="3">
        <v>78453.896052728393</v>
      </c>
      <c r="AW396">
        <v>21660.377633614</v>
      </c>
      <c r="AX396">
        <v>4070851.3724614149</v>
      </c>
      <c r="AY396">
        <v>735.77683295873192</v>
      </c>
      <c r="AZ396">
        <v>138281.89798626408</v>
      </c>
      <c r="BA396">
        <v>33949.339819389003</v>
      </c>
      <c r="BB396">
        <v>6380438.9256559694</v>
      </c>
      <c r="BC396">
        <v>1153.218016595682</v>
      </c>
      <c r="BD396">
        <v>216735.79403899246</v>
      </c>
      <c r="BE396">
        <v>12288.962185775001</v>
      </c>
      <c r="BF396">
        <v>2309587.5531945536</v>
      </c>
      <c r="BG396">
        <v>417.44118363695009</v>
      </c>
      <c r="BH396">
        <v>78453.896052728393</v>
      </c>
      <c r="BI396">
        <v>0.25096161185588028</v>
      </c>
      <c r="BJ396">
        <v>0.61574436612979966</v>
      </c>
      <c r="BK396">
        <v>0.36478275427391937</v>
      </c>
      <c r="BL396">
        <v>52.590490871238316</v>
      </c>
      <c r="BM396">
        <v>37.060475064528227</v>
      </c>
      <c r="BN396">
        <f t="shared" si="36"/>
        <v>-15.53001580671009</v>
      </c>
      <c r="BO396">
        <v>0.65696192553444321</v>
      </c>
      <c r="BP396">
        <v>1.9965414084227072E-3</v>
      </c>
      <c r="BQ396">
        <v>0.67105178512643116</v>
      </c>
      <c r="BR396">
        <v>2.3809523809523808E-2</v>
      </c>
      <c r="BS396">
        <v>0</v>
      </c>
      <c r="BT396">
        <v>0.27777777777777779</v>
      </c>
      <c r="BU396">
        <v>0.44474554118051907</v>
      </c>
      <c r="BV396">
        <v>0.62610699158370564</v>
      </c>
      <c r="BW396">
        <v>0.46524448818672021</v>
      </c>
      <c r="BX396">
        <v>0.47970048093930345</v>
      </c>
      <c r="BY396">
        <f t="shared" si="37"/>
        <v>0.14417162161092567</v>
      </c>
      <c r="BZ396">
        <v>0</v>
      </c>
      <c r="CA396">
        <f t="shared" si="38"/>
        <v>5.9766038495359664E-2</v>
      </c>
      <c r="CC396">
        <v>0.14417162161092567</v>
      </c>
      <c r="CD396">
        <v>5.9766038495359664E-2</v>
      </c>
    </row>
    <row r="397" spans="1:82" x14ac:dyDescent="0.3">
      <c r="A397">
        <v>0</v>
      </c>
      <c r="B397" t="s">
        <v>323</v>
      </c>
      <c r="C397" t="s">
        <v>348</v>
      </c>
      <c r="D397">
        <v>13067</v>
      </c>
      <c r="E397" s="2">
        <f t="shared" si="40"/>
        <v>0.71201096426850752</v>
      </c>
      <c r="F397" s="2" t="s">
        <v>1941</v>
      </c>
      <c r="G397" s="3">
        <v>519721</v>
      </c>
      <c r="H397" s="1">
        <v>0</v>
      </c>
      <c r="I397" s="1">
        <f t="shared" si="39"/>
        <v>-17.942913020895809</v>
      </c>
      <c r="J397" s="1">
        <v>2.6662749824600001</v>
      </c>
      <c r="K397" s="1">
        <v>208.37511903000001</v>
      </c>
      <c r="L397" s="2">
        <v>0.16105773630000009</v>
      </c>
      <c r="M397" s="2">
        <v>1.7825254626270329E-3</v>
      </c>
      <c r="N397" s="24">
        <v>0</v>
      </c>
      <c r="O397" s="2">
        <v>0.1184141349469557</v>
      </c>
      <c r="P397" s="3">
        <v>-1245436.8914249998</v>
      </c>
      <c r="Q397" s="3">
        <v>-42305.98501664996</v>
      </c>
      <c r="R397" s="3">
        <v>-4690.4267743569799</v>
      </c>
      <c r="S397" s="3">
        <v>-1.6718280022007204</v>
      </c>
      <c r="T397" s="3">
        <v>-7930.6928054310847</v>
      </c>
      <c r="V397">
        <v>13067</v>
      </c>
      <c r="W397" s="2">
        <v>0.63477787376867578</v>
      </c>
      <c r="X397" s="2">
        <v>0</v>
      </c>
      <c r="Y397" s="2">
        <v>0.50200768357794145</v>
      </c>
      <c r="Z397" s="2">
        <v>0.76035594102198334</v>
      </c>
      <c r="AA397" s="2">
        <v>0.60060700967697866</v>
      </c>
      <c r="AB397" s="2">
        <v>0.39755111221109102</v>
      </c>
      <c r="AC397" s="2">
        <v>1.7825254626270329E-3</v>
      </c>
      <c r="AD397" s="2">
        <v>0</v>
      </c>
      <c r="AE397" s="2">
        <v>0.1184141349469557</v>
      </c>
      <c r="AF397">
        <v>3974907.6798245395</v>
      </c>
      <c r="AG397">
        <v>5309.5289129354196</v>
      </c>
      <c r="AH397">
        <v>997909.52988031378</v>
      </c>
      <c r="AI397">
        <v>967219.85312124575</v>
      </c>
      <c r="AJ397">
        <v>80.683035407287505</v>
      </c>
      <c r="AK397">
        <v>3970217.2530501825</v>
      </c>
      <c r="AL397">
        <v>5307.8570849332191</v>
      </c>
      <c r="AM397">
        <v>997595.31498044718</v>
      </c>
      <c r="AN397">
        <v>959603.37521568139</v>
      </c>
      <c r="AO397">
        <v>80.564832698252587</v>
      </c>
      <c r="AP397">
        <v>-4690.4267743569799</v>
      </c>
      <c r="AQ397">
        <v>-1.6718280022005274</v>
      </c>
      <c r="AR397">
        <v>-314.2148998666089</v>
      </c>
      <c r="AS397">
        <v>-7616.4779055643594</v>
      </c>
      <c r="AT397">
        <v>-0.11820270903491803</v>
      </c>
      <c r="AU397" s="3">
        <v>-234067409.37441447</v>
      </c>
      <c r="AV397" s="3">
        <v>-7950986.8240291933</v>
      </c>
      <c r="AW397">
        <v>4473477.4312676005</v>
      </c>
      <c r="AX397">
        <v>840745348.43243277</v>
      </c>
      <c r="AY397">
        <v>151958.61828292877</v>
      </c>
      <c r="AZ397">
        <v>28559102.720093634</v>
      </c>
      <c r="BA397">
        <v>3228040.5398426009</v>
      </c>
      <c r="BB397">
        <v>606677939.05801845</v>
      </c>
      <c r="BC397">
        <v>109652.6332662788</v>
      </c>
      <c r="BD397">
        <v>20608115.896064438</v>
      </c>
      <c r="BE397">
        <v>-1245436.8914249998</v>
      </c>
      <c r="BF397">
        <v>-234067409.37441447</v>
      </c>
      <c r="BG397">
        <v>-42305.98501664996</v>
      </c>
      <c r="BH397">
        <v>-7950986.8240291933</v>
      </c>
      <c r="BI397">
        <v>98.110423334163784</v>
      </c>
      <c r="BJ397">
        <v>98.110423334163784</v>
      </c>
      <c r="BK397">
        <v>0</v>
      </c>
      <c r="BL397">
        <v>66.450040984103154</v>
      </c>
      <c r="BM397">
        <v>48.507127963207346</v>
      </c>
      <c r="BN397">
        <f t="shared" si="36"/>
        <v>-17.942913020895809</v>
      </c>
      <c r="BO397">
        <v>0.71201096426850752</v>
      </c>
      <c r="BP397">
        <v>0.84592655293574204</v>
      </c>
      <c r="BQ397">
        <v>0.29091966004200925</v>
      </c>
      <c r="BR397">
        <v>0.22619047619047619</v>
      </c>
      <c r="BS397">
        <v>0.17241379310344829</v>
      </c>
      <c r="BT397">
        <v>0.3888888888888889</v>
      </c>
      <c r="BU397">
        <v>0.51384561749031432</v>
      </c>
      <c r="BV397">
        <v>0.76035594102198334</v>
      </c>
      <c r="BW397">
        <v>0.62303631709230156</v>
      </c>
      <c r="BX397">
        <v>0.39755111221109102</v>
      </c>
      <c r="BY397">
        <f t="shared" si="37"/>
        <v>6.369191993817408E-2</v>
      </c>
      <c r="BZ397">
        <v>0</v>
      </c>
      <c r="CA397">
        <f t="shared" si="38"/>
        <v>2.7635432553939826E-2</v>
      </c>
      <c r="CC397">
        <v>6.369191993817408E-2</v>
      </c>
      <c r="CD397">
        <v>2.7635432553939826E-2</v>
      </c>
    </row>
    <row r="398" spans="1:82" x14ac:dyDescent="0.3">
      <c r="A398">
        <v>0</v>
      </c>
      <c r="B398" t="s">
        <v>323</v>
      </c>
      <c r="C398" t="s">
        <v>20</v>
      </c>
      <c r="D398">
        <v>13069</v>
      </c>
      <c r="E398" s="2">
        <f t="shared" si="40"/>
        <v>0.63160725058502021</v>
      </c>
      <c r="F398" s="2" t="s">
        <v>1940</v>
      </c>
      <c r="G398" s="3">
        <v>5040</v>
      </c>
      <c r="H398" s="1">
        <v>4.7809777099003794</v>
      </c>
      <c r="I398" s="1">
        <f t="shared" si="39"/>
        <v>-12.273635660771923</v>
      </c>
      <c r="J398" s="1">
        <v>2.28587800135</v>
      </c>
      <c r="K398" s="1">
        <v>162.56083409999999</v>
      </c>
      <c r="L398" s="2">
        <v>0.17477484110999986</v>
      </c>
      <c r="M398" s="2">
        <v>0.17607528160498501</v>
      </c>
      <c r="N398" s="7">
        <v>0</v>
      </c>
      <c r="O398" s="2">
        <v>4.7096059286038106E-2</v>
      </c>
      <c r="P398" s="3">
        <v>188462.66747149004</v>
      </c>
      <c r="Q398" s="3">
        <v>6401.8488942656195</v>
      </c>
      <c r="R398" s="3">
        <v>102129.34153484585</v>
      </c>
      <c r="S398" s="3">
        <v>136.68792303300967</v>
      </c>
      <c r="T398" s="3">
        <v>52203.415842714174</v>
      </c>
      <c r="V398">
        <v>13069</v>
      </c>
      <c r="W398" s="2">
        <v>0.57002962194202655</v>
      </c>
      <c r="X398" s="2">
        <v>0.12825783814104494</v>
      </c>
      <c r="Y398" s="2">
        <v>0.39664339751397421</v>
      </c>
      <c r="Z398" s="2">
        <v>0.65187609313061723</v>
      </c>
      <c r="AA398" s="2">
        <v>0.46855486832542503</v>
      </c>
      <c r="AB398" s="2">
        <v>0.4314100897356094</v>
      </c>
      <c r="AC398" s="2">
        <v>0.17607528160498501</v>
      </c>
      <c r="AD398" s="2">
        <v>0</v>
      </c>
      <c r="AE398" s="2">
        <v>4.7096059286038106E-2</v>
      </c>
      <c r="AF398">
        <v>81673.270494258002</v>
      </c>
      <c r="AG398">
        <v>108.89069604834702</v>
      </c>
      <c r="AH398">
        <v>20465.669381178832</v>
      </c>
      <c r="AI398">
        <v>21844.002721302681</v>
      </c>
      <c r="AJ398">
        <v>1.6588393084898065</v>
      </c>
      <c r="AK398">
        <v>183802.61202910385</v>
      </c>
      <c r="AL398">
        <v>245.57861908135669</v>
      </c>
      <c r="AM398">
        <v>46155.74156100543</v>
      </c>
      <c r="AN398">
        <v>48357.346384190249</v>
      </c>
      <c r="AO398">
        <v>3.7305308765091341</v>
      </c>
      <c r="AP398">
        <v>102129.34153484585</v>
      </c>
      <c r="AQ398">
        <v>136.68792303300967</v>
      </c>
      <c r="AR398">
        <v>25690.072179826599</v>
      </c>
      <c r="AS398">
        <v>26513.343662887568</v>
      </c>
      <c r="AT398">
        <v>2.0716915680193275</v>
      </c>
      <c r="AU398" s="3">
        <v>35419673.724591836</v>
      </c>
      <c r="AV398" s="3">
        <v>1203163.4811882805</v>
      </c>
      <c r="AW398">
        <v>130433.36276403001</v>
      </c>
      <c r="AX398">
        <v>24513646.197871801</v>
      </c>
      <c r="AY398">
        <v>4430.6635918361399</v>
      </c>
      <c r="AZ398">
        <v>832698.91544968414</v>
      </c>
      <c r="BA398">
        <v>318896.03023552004</v>
      </c>
      <c r="BB398">
        <v>59933319.922463633</v>
      </c>
      <c r="BC398">
        <v>10832.512486101759</v>
      </c>
      <c r="BD398">
        <v>2035862.3966379645</v>
      </c>
      <c r="BE398">
        <v>188462.66747149004</v>
      </c>
      <c r="BF398">
        <v>35419673.724591836</v>
      </c>
      <c r="BG398">
        <v>6401.8488942656195</v>
      </c>
      <c r="BH398">
        <v>1203163.4811882805</v>
      </c>
      <c r="BI398">
        <v>2.0254608273673336</v>
      </c>
      <c r="BJ398">
        <v>6.806438537267713</v>
      </c>
      <c r="BK398">
        <v>4.7809777099003794</v>
      </c>
      <c r="BL398">
        <v>53.651118599305853</v>
      </c>
      <c r="BM398">
        <v>41.37748293853393</v>
      </c>
      <c r="BN398">
        <f t="shared" si="36"/>
        <v>-12.273635660771923</v>
      </c>
      <c r="BO398">
        <v>0.63160725058502021</v>
      </c>
      <c r="BP398">
        <v>1.5491796428445326E-2</v>
      </c>
      <c r="BQ398">
        <v>0.61121205296923331</v>
      </c>
      <c r="BR398">
        <v>0.10714285714285714</v>
      </c>
      <c r="BS398">
        <v>3.4482758620689655E-2</v>
      </c>
      <c r="BT398">
        <v>0.27777777777777779</v>
      </c>
      <c r="BU398">
        <v>0.35148996640711705</v>
      </c>
      <c r="BV398">
        <v>0.65187609313061723</v>
      </c>
      <c r="BW398">
        <v>0.48605276797243263</v>
      </c>
      <c r="BX398">
        <v>0.4314100897356094</v>
      </c>
      <c r="BY398">
        <f t="shared" si="37"/>
        <v>3.14796585839782E-2</v>
      </c>
      <c r="BZ398">
        <v>0</v>
      </c>
      <c r="CA398">
        <f t="shared" si="38"/>
        <v>8.4100185149969628E-2</v>
      </c>
      <c r="CC398">
        <v>3.14796585839782E-2</v>
      </c>
      <c r="CD398">
        <v>8.4100185149969628E-2</v>
      </c>
    </row>
    <row r="399" spans="1:82" x14ac:dyDescent="0.3">
      <c r="A399">
        <v>0</v>
      </c>
      <c r="B399" t="s">
        <v>323</v>
      </c>
      <c r="C399" t="s">
        <v>349</v>
      </c>
      <c r="D399">
        <v>13071</v>
      </c>
      <c r="E399" s="2">
        <f t="shared" si="40"/>
        <v>0.68659285812797721</v>
      </c>
      <c r="F399" s="2" t="s">
        <v>1941</v>
      </c>
      <c r="G399" s="3">
        <v>5080</v>
      </c>
      <c r="H399" s="1">
        <v>9.2883558588625021</v>
      </c>
      <c r="I399" s="1">
        <f t="shared" si="39"/>
        <v>-17.08921905335783</v>
      </c>
      <c r="J399" s="1">
        <v>2.2172421829500002</v>
      </c>
      <c r="K399" s="1">
        <v>188.47985269399999</v>
      </c>
      <c r="L399" s="2">
        <v>0.1792372819500001</v>
      </c>
      <c r="M399" s="2">
        <v>2.4037806585275306E-3</v>
      </c>
      <c r="N399" s="7">
        <v>0</v>
      </c>
      <c r="O399" s="2">
        <v>0.15120676948518083</v>
      </c>
      <c r="P399" s="3">
        <v>371147.01889646007</v>
      </c>
      <c r="Q399" s="3">
        <v>12607.41538051148</v>
      </c>
      <c r="R399" s="3">
        <v>225552.78818140697</v>
      </c>
      <c r="S399" s="3">
        <v>305.67315767585399</v>
      </c>
      <c r="T399" s="3">
        <v>102191.94941414952</v>
      </c>
      <c r="V399">
        <v>13071</v>
      </c>
      <c r="W399" s="2">
        <v>0.65772421277304671</v>
      </c>
      <c r="X399" s="2">
        <v>0.24917590389000921</v>
      </c>
      <c r="Y399" s="2">
        <v>0.50315334804721579</v>
      </c>
      <c r="Z399" s="2">
        <v>0.63230284857382524</v>
      </c>
      <c r="AA399" s="2">
        <v>0.54326217658742115</v>
      </c>
      <c r="AB399" s="2">
        <v>0.44242507330531383</v>
      </c>
      <c r="AC399" s="2">
        <v>2.4037806585275306E-3</v>
      </c>
      <c r="AD399" s="2">
        <v>0</v>
      </c>
      <c r="AE399" s="2">
        <v>0.15120676948518083</v>
      </c>
      <c r="AF399">
        <v>147914.80571802071</v>
      </c>
      <c r="AG399">
        <v>198.46903247271902</v>
      </c>
      <c r="AH399">
        <v>37301.640529377175</v>
      </c>
      <c r="AI399">
        <v>31923.445645956632</v>
      </c>
      <c r="AJ399">
        <v>2.9979319406998455</v>
      </c>
      <c r="AK399">
        <v>373467.59389942768</v>
      </c>
      <c r="AL399">
        <v>504.14219014857298</v>
      </c>
      <c r="AM399">
        <v>94751.964668341447</v>
      </c>
      <c r="AN399">
        <v>76665.070921141887</v>
      </c>
      <c r="AO399">
        <v>7.5542533628452038</v>
      </c>
      <c r="AP399">
        <v>225552.78818140697</v>
      </c>
      <c r="AQ399">
        <v>305.67315767585399</v>
      </c>
      <c r="AR399">
        <v>57450.324138964272</v>
      </c>
      <c r="AS399">
        <v>44741.625275185259</v>
      </c>
      <c r="AT399">
        <v>4.5563214221453583</v>
      </c>
      <c r="AU399" s="3">
        <v>69753370.731400698</v>
      </c>
      <c r="AV399" s="3">
        <v>2369437.6466133278</v>
      </c>
      <c r="AW399">
        <v>228378.7699626</v>
      </c>
      <c r="AX399">
        <v>42921506.026771046</v>
      </c>
      <c r="AY399">
        <v>7757.7506228387983</v>
      </c>
      <c r="AZ399">
        <v>1457991.6520563238</v>
      </c>
      <c r="BA399">
        <v>599525.78885906003</v>
      </c>
      <c r="BB399">
        <v>112674876.75817174</v>
      </c>
      <c r="BC399">
        <v>20365.166003350278</v>
      </c>
      <c r="BD399">
        <v>3827429.2986696512</v>
      </c>
      <c r="BE399">
        <v>371147.01889646007</v>
      </c>
      <c r="BF399">
        <v>69753370.731400698</v>
      </c>
      <c r="BG399">
        <v>12607.41538051148</v>
      </c>
      <c r="BH399">
        <v>2369437.6466133278</v>
      </c>
      <c r="BI399">
        <v>3.3608136470159327</v>
      </c>
      <c r="BJ399">
        <v>12.649169505878435</v>
      </c>
      <c r="BK399">
        <v>9.2883558588625021</v>
      </c>
      <c r="BL399">
        <v>61.293454069646629</v>
      </c>
      <c r="BM399">
        <v>44.204235016288798</v>
      </c>
      <c r="BN399">
        <f t="shared" si="36"/>
        <v>-17.08921905335783</v>
      </c>
      <c r="BO399">
        <v>0.68659285812797721</v>
      </c>
      <c r="BP399">
        <v>2.7943097103455976E-2</v>
      </c>
      <c r="BQ399">
        <v>0.62728197576422895</v>
      </c>
      <c r="BR399">
        <v>0.13690476190476192</v>
      </c>
      <c r="BS399">
        <v>0</v>
      </c>
      <c r="BT399">
        <v>0.22222222222222221</v>
      </c>
      <c r="BU399">
        <v>0.48939769739024752</v>
      </c>
      <c r="BV399">
        <v>0.63230284857382524</v>
      </c>
      <c r="BW399">
        <v>0.56354997571309251</v>
      </c>
      <c r="BX399">
        <v>0.44242507330531383</v>
      </c>
      <c r="BY399">
        <f t="shared" si="37"/>
        <v>0.12303995768330786</v>
      </c>
      <c r="BZ399">
        <v>0</v>
      </c>
      <c r="CA399">
        <f t="shared" si="38"/>
        <v>0.10174100963222622</v>
      </c>
      <c r="CC399">
        <v>0.12303995768330786</v>
      </c>
      <c r="CD399">
        <v>0.10174100963222622</v>
      </c>
    </row>
    <row r="400" spans="1:82" x14ac:dyDescent="0.3">
      <c r="A400">
        <v>0</v>
      </c>
      <c r="B400" t="s">
        <v>323</v>
      </c>
      <c r="C400" t="s">
        <v>99</v>
      </c>
      <c r="D400">
        <v>13073</v>
      </c>
      <c r="E400" s="2">
        <f t="shared" si="40"/>
        <v>0.63175083905582441</v>
      </c>
      <c r="F400" s="2" t="s">
        <v>1939</v>
      </c>
      <c r="G400" s="3">
        <v>120356</v>
      </c>
      <c r="H400" s="1">
        <v>33.438085388746785</v>
      </c>
      <c r="I400" s="1">
        <f t="shared" si="39"/>
        <v>-8.8862039507142256</v>
      </c>
      <c r="J400" s="1">
        <v>2.5907250944900002</v>
      </c>
      <c r="K400" s="1">
        <v>264.90012349800003</v>
      </c>
      <c r="L400" s="2">
        <v>0.10198123201999998</v>
      </c>
      <c r="M400" s="2">
        <v>1.619354877325626E-2</v>
      </c>
      <c r="N400" s="7">
        <v>0</v>
      </c>
      <c r="O400" s="2">
        <v>0.18696224570730918</v>
      </c>
      <c r="P400" s="3">
        <v>1002990.199567</v>
      </c>
      <c r="Q400" s="3">
        <v>34070.364100246006</v>
      </c>
      <c r="R400" s="3">
        <v>740801.91843643668</v>
      </c>
      <c r="S400" s="3">
        <v>993.56302925941839</v>
      </c>
      <c r="T400" s="3">
        <v>369340.7535793687</v>
      </c>
      <c r="V400">
        <v>13073</v>
      </c>
      <c r="W400" s="2">
        <v>0.77027576815393062</v>
      </c>
      <c r="X400" s="2">
        <v>0.8970333692741036</v>
      </c>
      <c r="Y400" s="2">
        <v>0.24996608126338449</v>
      </c>
      <c r="Z400" s="2">
        <v>0.73881097415268693</v>
      </c>
      <c r="AA400" s="2">
        <v>0.76353103853195747</v>
      </c>
      <c r="AB400" s="2">
        <v>0.25172806439232376</v>
      </c>
      <c r="AC400" s="2">
        <v>1.619354877325626E-2</v>
      </c>
      <c r="AD400" s="2">
        <v>0</v>
      </c>
      <c r="AE400" s="2">
        <v>0.18696224570730918</v>
      </c>
      <c r="AF400">
        <v>703426.94700728101</v>
      </c>
      <c r="AG400">
        <v>943.80676572747268</v>
      </c>
      <c r="AH400">
        <v>177385.56119176696</v>
      </c>
      <c r="AI400">
        <v>172841.49539580816</v>
      </c>
      <c r="AJ400">
        <v>14.257217134610119</v>
      </c>
      <c r="AK400">
        <v>1444228.8654437177</v>
      </c>
      <c r="AL400">
        <v>1937.3697949868911</v>
      </c>
      <c r="AM400">
        <v>364122.6581532702</v>
      </c>
      <c r="AN400">
        <v>355445.15201367368</v>
      </c>
      <c r="AO400">
        <v>29.273914800062133</v>
      </c>
      <c r="AP400">
        <v>740801.91843643668</v>
      </c>
      <c r="AQ400">
        <v>993.56302925941839</v>
      </c>
      <c r="AR400">
        <v>186737.09696150324</v>
      </c>
      <c r="AS400">
        <v>182603.65661786552</v>
      </c>
      <c r="AT400">
        <v>15.016697665452014</v>
      </c>
      <c r="AU400" s="3">
        <v>188501978.10662198</v>
      </c>
      <c r="AV400" s="3">
        <v>6403184.229000234</v>
      </c>
      <c r="AW400">
        <v>858090.95177080005</v>
      </c>
      <c r="AX400">
        <v>161269613.47580415</v>
      </c>
      <c r="AY400">
        <v>29148.311888370397</v>
      </c>
      <c r="AZ400">
        <v>5478133.7363003325</v>
      </c>
      <c r="BA400">
        <v>1861081.1513378001</v>
      </c>
      <c r="BB400">
        <v>349771591.58242613</v>
      </c>
      <c r="BC400">
        <v>63218.675988616407</v>
      </c>
      <c r="BD400">
        <v>11881317.965300567</v>
      </c>
      <c r="BE400">
        <v>1002990.199567</v>
      </c>
      <c r="BF400">
        <v>188501978.10662198</v>
      </c>
      <c r="BG400">
        <v>34070.364100246006</v>
      </c>
      <c r="BH400">
        <v>6403184.229000234</v>
      </c>
      <c r="BI400">
        <v>21.822113119815455</v>
      </c>
      <c r="BJ400">
        <v>55.26019850856224</v>
      </c>
      <c r="BK400">
        <v>33.438085388746785</v>
      </c>
      <c r="BL400">
        <v>64.183706531960738</v>
      </c>
      <c r="BM400">
        <v>55.297502581246512</v>
      </c>
      <c r="BN400">
        <f t="shared" si="36"/>
        <v>-8.8862039507142256</v>
      </c>
      <c r="BO400">
        <v>0.63175083905582441</v>
      </c>
      <c r="BP400">
        <v>0.16694501534211675</v>
      </c>
      <c r="BQ400">
        <v>0.42054382077417313</v>
      </c>
      <c r="BR400">
        <v>7.1428571428571425E-2</v>
      </c>
      <c r="BS400">
        <v>0.13793103448275862</v>
      </c>
      <c r="BT400">
        <v>0.27777777777777779</v>
      </c>
      <c r="BU400">
        <v>0.25448136269077537</v>
      </c>
      <c r="BV400">
        <v>0.73881097415268693</v>
      </c>
      <c r="BW400">
        <v>0.79204464578003886</v>
      </c>
      <c r="BX400">
        <v>0.25172806439232376</v>
      </c>
      <c r="BY400">
        <f t="shared" si="37"/>
        <v>5.0891350126473105E-2</v>
      </c>
      <c r="BZ400">
        <v>0</v>
      </c>
      <c r="CA400">
        <f t="shared" si="38"/>
        <v>7.2096487623273975E-2</v>
      </c>
      <c r="CC400">
        <v>5.0891350126473105E-2</v>
      </c>
      <c r="CD400">
        <v>7.2096487623273975E-2</v>
      </c>
    </row>
    <row r="401" spans="1:82" x14ac:dyDescent="0.3">
      <c r="A401">
        <v>0</v>
      </c>
      <c r="B401" t="s">
        <v>323</v>
      </c>
      <c r="C401" t="s">
        <v>350</v>
      </c>
      <c r="D401">
        <v>13075</v>
      </c>
      <c r="E401" s="2">
        <f t="shared" si="40"/>
        <v>0.66165445805941581</v>
      </c>
      <c r="F401" s="2" t="s">
        <v>1940</v>
      </c>
      <c r="G401" s="3">
        <v>1974</v>
      </c>
      <c r="H401" s="1">
        <v>6.5389416872253001</v>
      </c>
      <c r="I401" s="1">
        <f t="shared" si="39"/>
        <v>-16.105615742219506</v>
      </c>
      <c r="J401" s="1">
        <v>2.2135381727899999</v>
      </c>
      <c r="K401" s="1">
        <v>174.34402748100001</v>
      </c>
      <c r="L401" s="2">
        <v>0.18155043010000016</v>
      </c>
      <c r="M401" s="2">
        <v>3.3396780373376893E-2</v>
      </c>
      <c r="N401" s="7">
        <v>0</v>
      </c>
      <c r="O401" s="2">
        <v>7.9388899946932531E-2</v>
      </c>
      <c r="P401" s="3">
        <v>83812.373164211996</v>
      </c>
      <c r="Q401" s="3">
        <v>2847.0049568212562</v>
      </c>
      <c r="R401" s="3">
        <v>57501.096396996014</v>
      </c>
      <c r="S401" s="3">
        <v>77.448114791941961</v>
      </c>
      <c r="T401" s="3">
        <v>29560.801275417893</v>
      </c>
      <c r="V401">
        <v>13075</v>
      </c>
      <c r="W401" s="2">
        <v>0.62270460294131258</v>
      </c>
      <c r="X401" s="2">
        <v>0.17541820427172608</v>
      </c>
      <c r="Y401" s="2">
        <v>0.50810389005173617</v>
      </c>
      <c r="Z401" s="2">
        <v>0.63124655612488834</v>
      </c>
      <c r="AA401" s="2">
        <v>0.50251798529424652</v>
      </c>
      <c r="AB401" s="2">
        <v>0.44813479356382185</v>
      </c>
      <c r="AC401" s="2">
        <v>3.3396780373376893E-2</v>
      </c>
      <c r="AD401" s="2">
        <v>0</v>
      </c>
      <c r="AE401" s="2">
        <v>7.9388899946932531E-2</v>
      </c>
      <c r="AF401">
        <v>51283.288281848116</v>
      </c>
      <c r="AG401">
        <v>68.784247221474288</v>
      </c>
      <c r="AH401">
        <v>12927.786425783717</v>
      </c>
      <c r="AI401">
        <v>13851.133708063906</v>
      </c>
      <c r="AJ401">
        <v>1.0395410521037687</v>
      </c>
      <c r="AK401">
        <v>108784.38467884413</v>
      </c>
      <c r="AL401">
        <v>146.23236201341624</v>
      </c>
      <c r="AM401">
        <v>27483.919952781504</v>
      </c>
      <c r="AN401">
        <v>28855.801456484012</v>
      </c>
      <c r="AO401">
        <v>2.2034977054001668</v>
      </c>
      <c r="AP401">
        <v>57501.096396996014</v>
      </c>
      <c r="AQ401">
        <v>77.448114791941947</v>
      </c>
      <c r="AR401">
        <v>14556.133526997786</v>
      </c>
      <c r="AS401">
        <v>15004.667748420106</v>
      </c>
      <c r="AT401">
        <v>1.1639566532963981</v>
      </c>
      <c r="AU401" s="3">
        <v>15751697.412482003</v>
      </c>
      <c r="AV401" s="3">
        <v>535066.11158498691</v>
      </c>
      <c r="AW401">
        <v>65639.18948154799</v>
      </c>
      <c r="AX401">
        <v>12336229.27116213</v>
      </c>
      <c r="AY401">
        <v>2229.6838850936238</v>
      </c>
      <c r="AZ401">
        <v>419046.78936449566</v>
      </c>
      <c r="BA401">
        <v>149451.56264575999</v>
      </c>
      <c r="BB401">
        <v>28087926.683644131</v>
      </c>
      <c r="BC401">
        <v>5076.68884191488</v>
      </c>
      <c r="BD401">
        <v>954112.90094948257</v>
      </c>
      <c r="BE401">
        <v>83812.373164211996</v>
      </c>
      <c r="BF401">
        <v>15751697.412482003</v>
      </c>
      <c r="BG401">
        <v>2847.0049568212562</v>
      </c>
      <c r="BH401">
        <v>535066.11158498691</v>
      </c>
      <c r="BI401">
        <v>2.6249832362276297</v>
      </c>
      <c r="BJ401">
        <v>9.1639249234529299</v>
      </c>
      <c r="BK401">
        <v>6.5389416872253001</v>
      </c>
      <c r="BL401">
        <v>53.837769510307936</v>
      </c>
      <c r="BM401">
        <v>37.73215376808843</v>
      </c>
      <c r="BN401">
        <f t="shared" si="36"/>
        <v>-16.105615742219506</v>
      </c>
      <c r="BO401">
        <v>0.66165445805941581</v>
      </c>
      <c r="BP401">
        <v>2.1032388901144922E-2</v>
      </c>
      <c r="BQ401">
        <v>0.63415013232545536</v>
      </c>
      <c r="BR401">
        <v>7.1428571428571425E-2</v>
      </c>
      <c r="BS401">
        <v>0</v>
      </c>
      <c r="BT401">
        <v>0.27777777777777779</v>
      </c>
      <c r="BU401">
        <v>0.46122945903403456</v>
      </c>
      <c r="BV401">
        <v>0.63124655612488834</v>
      </c>
      <c r="BW401">
        <v>0.52128421711021422</v>
      </c>
      <c r="BX401">
        <v>0.44813479356382185</v>
      </c>
      <c r="BY401">
        <f t="shared" si="37"/>
        <v>7.9862138073652195E-2</v>
      </c>
      <c r="BZ401">
        <v>0</v>
      </c>
      <c r="CA401">
        <f t="shared" si="38"/>
        <v>9.0459841542692612E-2</v>
      </c>
      <c r="CC401">
        <v>7.9862138073652195E-2</v>
      </c>
      <c r="CD401">
        <v>9.0459841542692612E-2</v>
      </c>
    </row>
    <row r="402" spans="1:82" x14ac:dyDescent="0.3">
      <c r="A402">
        <v>0</v>
      </c>
      <c r="B402" t="s">
        <v>323</v>
      </c>
      <c r="C402" t="s">
        <v>351</v>
      </c>
      <c r="D402">
        <v>13077</v>
      </c>
      <c r="E402" s="2">
        <f t="shared" si="40"/>
        <v>0.65537519261278843</v>
      </c>
      <c r="F402" s="2" t="s">
        <v>1940</v>
      </c>
      <c r="G402" s="3">
        <v>66112</v>
      </c>
      <c r="H402" s="1">
        <v>33.503823701536433</v>
      </c>
      <c r="I402" s="1">
        <f t="shared" si="39"/>
        <v>-12.647927966702994</v>
      </c>
      <c r="J402" s="1">
        <v>2.6666871503</v>
      </c>
      <c r="K402" s="1">
        <v>215.90992301899999</v>
      </c>
      <c r="L402" s="2">
        <v>0.17262759184999998</v>
      </c>
      <c r="M402" s="2">
        <v>3.2032961569521861E-3</v>
      </c>
      <c r="N402" s="7">
        <v>0</v>
      </c>
      <c r="O402" s="2">
        <v>0.16782931888166719</v>
      </c>
      <c r="P402" s="3">
        <v>1619888.77984</v>
      </c>
      <c r="Q402" s="3">
        <v>55025.662817919983</v>
      </c>
      <c r="R402" s="3">
        <v>823444.50679715991</v>
      </c>
      <c r="S402" s="3">
        <v>1101.9682483680954</v>
      </c>
      <c r="T402" s="3">
        <v>329057.55246611784</v>
      </c>
      <c r="V402">
        <v>13077</v>
      </c>
      <c r="W402" s="2">
        <v>0.8051711740780978</v>
      </c>
      <c r="X402" s="2">
        <v>0.89879691104171744</v>
      </c>
      <c r="Y402" s="2">
        <v>0.31881682700363467</v>
      </c>
      <c r="Z402" s="2">
        <v>0.76047348113615154</v>
      </c>
      <c r="AA402" s="2">
        <v>0.62232484294518142</v>
      </c>
      <c r="AB402" s="2">
        <v>0.42610987037876136</v>
      </c>
      <c r="AC402" s="2">
        <v>3.2032961569521861E-3</v>
      </c>
      <c r="AD402" s="2">
        <v>0</v>
      </c>
      <c r="AE402" s="2">
        <v>0.16782931888166719</v>
      </c>
      <c r="AF402">
        <v>768980.80065035692</v>
      </c>
      <c r="AG402">
        <v>1029.3731098992769</v>
      </c>
      <c r="AH402">
        <v>193467.49081042592</v>
      </c>
      <c r="AI402">
        <v>113626.6792010513</v>
      </c>
      <c r="AJ402">
        <v>15.597837528473862</v>
      </c>
      <c r="AK402">
        <v>1592425.3074475168</v>
      </c>
      <c r="AL402">
        <v>2131.3413582673725</v>
      </c>
      <c r="AM402">
        <v>400579.01326451113</v>
      </c>
      <c r="AN402">
        <v>235572.70921308396</v>
      </c>
      <c r="AO402">
        <v>32.301962193118058</v>
      </c>
      <c r="AP402">
        <v>823444.50679715991</v>
      </c>
      <c r="AQ402">
        <v>1101.9682483680956</v>
      </c>
      <c r="AR402">
        <v>207111.52245408521</v>
      </c>
      <c r="AS402">
        <v>121946.03001203266</v>
      </c>
      <c r="AT402">
        <v>16.704124664644198</v>
      </c>
      <c r="AU402" s="3">
        <v>304441897.28312957</v>
      </c>
      <c r="AV402" s="3">
        <v>10341523.069999881</v>
      </c>
      <c r="AW402">
        <v>1309646.7127749003</v>
      </c>
      <c r="AX402">
        <v>246135003.19891474</v>
      </c>
      <c r="AY402">
        <v>44487.114994936201</v>
      </c>
      <c r="AZ402">
        <v>8360908.3921483094</v>
      </c>
      <c r="BA402">
        <v>2929535.4926149002</v>
      </c>
      <c r="BB402">
        <v>550576900.48204434</v>
      </c>
      <c r="BC402">
        <v>99512.777812856191</v>
      </c>
      <c r="BD402">
        <v>18702431.462148193</v>
      </c>
      <c r="BE402">
        <v>1619888.77984</v>
      </c>
      <c r="BF402">
        <v>304441897.28312957</v>
      </c>
      <c r="BG402">
        <v>55025.662817919983</v>
      </c>
      <c r="BH402">
        <v>10341523.069999881</v>
      </c>
      <c r="BI402">
        <v>20.132628517001798</v>
      </c>
      <c r="BJ402">
        <v>53.636452218538231</v>
      </c>
      <c r="BK402">
        <v>33.503823701536433</v>
      </c>
      <c r="BL402">
        <v>73.259553010683518</v>
      </c>
      <c r="BM402">
        <v>60.611625043980524</v>
      </c>
      <c r="BN402">
        <f t="shared" si="36"/>
        <v>-12.647927966702994</v>
      </c>
      <c r="BO402">
        <v>0.65537519261278843</v>
      </c>
      <c r="BP402">
        <v>0.1597795908570834</v>
      </c>
      <c r="BQ402">
        <v>0.34036172581439766</v>
      </c>
      <c r="BR402">
        <v>0.16071428571428573</v>
      </c>
      <c r="BS402">
        <v>0.10344827586206896</v>
      </c>
      <c r="BT402">
        <v>0.27777777777777779</v>
      </c>
      <c r="BU402">
        <v>0.36220887591969425</v>
      </c>
      <c r="BV402">
        <v>0.76047348113615154</v>
      </c>
      <c r="BW402">
        <v>0.64556518977715915</v>
      </c>
      <c r="BX402">
        <v>0.42610987037876136</v>
      </c>
      <c r="BY402">
        <f t="shared" si="37"/>
        <v>6.7093028049389852E-2</v>
      </c>
      <c r="BZ402">
        <v>0</v>
      </c>
      <c r="CA402">
        <f t="shared" si="38"/>
        <v>4.0777147981895349E-2</v>
      </c>
      <c r="CC402">
        <v>6.7093028049389852E-2</v>
      </c>
      <c r="CD402">
        <v>4.0777147981895349E-2</v>
      </c>
    </row>
    <row r="403" spans="1:82" x14ac:dyDescent="0.3">
      <c r="A403">
        <v>1</v>
      </c>
      <c r="B403" t="s">
        <v>323</v>
      </c>
      <c r="C403" t="s">
        <v>102</v>
      </c>
      <c r="D403">
        <v>13079</v>
      </c>
      <c r="E403" s="2">
        <v>0</v>
      </c>
      <c r="F403" s="2" t="s">
        <v>1954</v>
      </c>
      <c r="G403" s="3">
        <v>-999</v>
      </c>
      <c r="H403" s="1">
        <v>0.37511355005383568</v>
      </c>
      <c r="I403" s="1">
        <f t="shared" si="39"/>
        <v>-999</v>
      </c>
      <c r="J403" s="1">
        <v>-999</v>
      </c>
      <c r="K403" s="1">
        <v>-999</v>
      </c>
      <c r="L403" s="2">
        <v>-999</v>
      </c>
      <c r="M403" s="2">
        <v>-999</v>
      </c>
      <c r="N403" s="7">
        <v>-999</v>
      </c>
      <c r="O403" s="2">
        <v>-999</v>
      </c>
      <c r="P403" s="3">
        <v>-999</v>
      </c>
      <c r="Q403" s="3">
        <v>-999</v>
      </c>
      <c r="R403" s="3">
        <v>-999</v>
      </c>
      <c r="S403" s="3">
        <v>-999</v>
      </c>
      <c r="T403" s="3">
        <v>-999</v>
      </c>
      <c r="V403">
        <v>13079</v>
      </c>
      <c r="W403" s="2">
        <v>-999</v>
      </c>
      <c r="X403" s="2">
        <v>1.0063057371652149E-2</v>
      </c>
      <c r="Y403" s="2">
        <v>-999</v>
      </c>
      <c r="Z403" s="2">
        <v>-999</v>
      </c>
      <c r="AA403" s="2">
        <v>-999</v>
      </c>
      <c r="AB403" s="2">
        <v>-999</v>
      </c>
      <c r="AC403" s="2">
        <v>-999</v>
      </c>
      <c r="AD403" s="2">
        <v>-999</v>
      </c>
      <c r="AE403" s="2">
        <v>-999</v>
      </c>
      <c r="AF403" s="2">
        <v>-999</v>
      </c>
      <c r="AG403" s="2">
        <v>-999</v>
      </c>
      <c r="AH403" s="2">
        <v>-999</v>
      </c>
      <c r="AI403" s="2">
        <v>-999</v>
      </c>
      <c r="AJ403" s="2">
        <v>-999</v>
      </c>
      <c r="AK403" s="2">
        <v>-999</v>
      </c>
      <c r="AL403" s="2">
        <v>-999</v>
      </c>
      <c r="AM403" s="2">
        <v>-999</v>
      </c>
      <c r="AN403" s="2">
        <v>-999</v>
      </c>
      <c r="AO403" s="2">
        <v>-999</v>
      </c>
      <c r="AP403" s="2">
        <v>-999</v>
      </c>
      <c r="AQ403" s="2">
        <v>-999</v>
      </c>
      <c r="AR403" s="2">
        <v>-999</v>
      </c>
      <c r="AS403" s="2">
        <v>-999</v>
      </c>
      <c r="AT403" s="2">
        <v>-999</v>
      </c>
      <c r="AU403" s="2">
        <v>-999</v>
      </c>
      <c r="AV403" s="2">
        <v>-999</v>
      </c>
      <c r="AW403" s="2">
        <v>-999</v>
      </c>
      <c r="AX403" s="2">
        <v>-999</v>
      </c>
      <c r="AY403" s="2">
        <v>-999</v>
      </c>
      <c r="AZ403" s="2">
        <v>-999</v>
      </c>
      <c r="BA403" s="2">
        <v>-999</v>
      </c>
      <c r="BB403" s="2">
        <v>-999</v>
      </c>
      <c r="BC403" s="2">
        <v>-999</v>
      </c>
      <c r="BD403" s="2">
        <v>-999</v>
      </c>
      <c r="BE403" s="2">
        <v>-999</v>
      </c>
      <c r="BF403" s="2">
        <v>-999</v>
      </c>
      <c r="BG403" s="2">
        <v>-999</v>
      </c>
      <c r="BH403" s="2">
        <v>-999</v>
      </c>
      <c r="BI403">
        <v>0</v>
      </c>
      <c r="BJ403">
        <v>0.37511355005383568</v>
      </c>
      <c r="BK403">
        <v>0.37511355005383568</v>
      </c>
      <c r="BL403">
        <v>-999</v>
      </c>
      <c r="BM403">
        <v>39.601507502812012</v>
      </c>
      <c r="BN403">
        <f t="shared" si="36"/>
        <v>-999</v>
      </c>
      <c r="BO403" t="s">
        <v>3748</v>
      </c>
      <c r="BP403" t="s">
        <v>3748</v>
      </c>
      <c r="BQ403">
        <v>0.41248994572630776</v>
      </c>
      <c r="BR403">
        <v>0.10119047619047619</v>
      </c>
      <c r="BS403">
        <v>6.8965517241379309E-2</v>
      </c>
      <c r="BT403">
        <v>0.22222222222222221</v>
      </c>
      <c r="BU403" t="s">
        <v>3748</v>
      </c>
      <c r="BY403">
        <f t="shared" si="37"/>
        <v>-999</v>
      </c>
      <c r="CA403">
        <f t="shared" si="38"/>
        <v>-999</v>
      </c>
    </row>
    <row r="404" spans="1:82" x14ac:dyDescent="0.3">
      <c r="A404">
        <v>0</v>
      </c>
      <c r="B404" t="s">
        <v>323</v>
      </c>
      <c r="C404" t="s">
        <v>352</v>
      </c>
      <c r="D404">
        <v>13081</v>
      </c>
      <c r="E404" s="2">
        <f t="shared" ref="E404:E413" si="41">BO404</f>
        <v>0.58846041067395349</v>
      </c>
      <c r="F404" s="2" t="s">
        <v>1939</v>
      </c>
      <c r="G404" s="3">
        <v>2803</v>
      </c>
      <c r="H404" s="1">
        <v>6.6339379674935213</v>
      </c>
      <c r="I404" s="1">
        <f t="shared" si="39"/>
        <v>-13.003786655295212</v>
      </c>
      <c r="J404" s="1">
        <v>2.2137265139700002</v>
      </c>
      <c r="K404" s="1">
        <v>183.01547510399999</v>
      </c>
      <c r="L404" s="2">
        <v>0.14789070093000012</v>
      </c>
      <c r="M404" s="2">
        <v>5.0327164593817794E-2</v>
      </c>
      <c r="N404" s="7">
        <v>0</v>
      </c>
      <c r="O404" s="2">
        <v>7.35412391955719E-2</v>
      </c>
      <c r="P404" s="3">
        <v>73509.54518859899</v>
      </c>
      <c r="Q404" s="3">
        <v>2497.0303503466616</v>
      </c>
      <c r="R404" s="3">
        <v>77834.445619896607</v>
      </c>
      <c r="S404" s="3">
        <v>105.27704527518912</v>
      </c>
      <c r="T404" s="3">
        <v>38033.493626333839</v>
      </c>
      <c r="V404">
        <v>13081</v>
      </c>
      <c r="W404" s="2">
        <v>0.56693076387667718</v>
      </c>
      <c r="X404" s="2">
        <v>0.17796664065397741</v>
      </c>
      <c r="Y404" s="2">
        <v>0.45775838073014297</v>
      </c>
      <c r="Z404" s="2">
        <v>0.63130026638961878</v>
      </c>
      <c r="AA404" s="2">
        <v>0.52751200689656053</v>
      </c>
      <c r="AB404" s="2">
        <v>0.36504991310001011</v>
      </c>
      <c r="AC404" s="2">
        <v>5.0327164593817794E-2</v>
      </c>
      <c r="AD404" s="2">
        <v>0</v>
      </c>
      <c r="AE404" s="2">
        <v>7.35412391955719E-2</v>
      </c>
      <c r="AF404">
        <v>94187.281878556649</v>
      </c>
      <c r="AG404">
        <v>126.46374111521507</v>
      </c>
      <c r="AH404">
        <v>23768.468825122105</v>
      </c>
      <c r="AI404">
        <v>23495.071290339969</v>
      </c>
      <c r="AJ404">
        <v>1.9085579414246272</v>
      </c>
      <c r="AK404">
        <v>172021.72749845326</v>
      </c>
      <c r="AL404">
        <v>231.7407863904042</v>
      </c>
      <c r="AM404">
        <v>43554.963725226313</v>
      </c>
      <c r="AN404">
        <v>41742.070016569603</v>
      </c>
      <c r="AO404">
        <v>3.4818964611814143</v>
      </c>
      <c r="AP404">
        <v>77834.445619896607</v>
      </c>
      <c r="AQ404">
        <v>105.27704527518912</v>
      </c>
      <c r="AR404">
        <v>19786.494900104208</v>
      </c>
      <c r="AS404">
        <v>18246.998726229634</v>
      </c>
      <c r="AT404">
        <v>1.5733385197567871</v>
      </c>
      <c r="AU404" s="3">
        <v>13815383.922745295</v>
      </c>
      <c r="AV404" s="3">
        <v>469291.88404415158</v>
      </c>
      <c r="AW404">
        <v>65308.315578891001</v>
      </c>
      <c r="AX404">
        <v>12274044.829896774</v>
      </c>
      <c r="AY404">
        <v>2218.4444987669576</v>
      </c>
      <c r="AZ404">
        <v>416934.45909826201</v>
      </c>
      <c r="BA404">
        <v>138817.86076749</v>
      </c>
      <c r="BB404">
        <v>26089428.752642069</v>
      </c>
      <c r="BC404">
        <v>4715.4748491136197</v>
      </c>
      <c r="BD404">
        <v>886226.34314241365</v>
      </c>
      <c r="BE404">
        <v>73509.54518859899</v>
      </c>
      <c r="BF404">
        <v>13815383.922745295</v>
      </c>
      <c r="BG404">
        <v>2497.0303503466616</v>
      </c>
      <c r="BH404">
        <v>469291.88404415158</v>
      </c>
      <c r="BI404">
        <v>2.6833244280851738</v>
      </c>
      <c r="BJ404">
        <v>9.3172623955786946</v>
      </c>
      <c r="BK404">
        <v>6.6339379674935213</v>
      </c>
      <c r="BL404">
        <v>43.49506447402328</v>
      </c>
      <c r="BM404">
        <v>30.491277818728069</v>
      </c>
      <c r="BN404">
        <f t="shared" si="36"/>
        <v>-13.003786655295212</v>
      </c>
      <c r="BO404">
        <v>0.58846041067395349</v>
      </c>
      <c r="BP404">
        <v>1.9121469325847962E-2</v>
      </c>
      <c r="BQ404">
        <v>0.53472552422286801</v>
      </c>
      <c r="BR404">
        <v>5.9523809523809521E-2</v>
      </c>
      <c r="BS404">
        <v>3.4482758620689655E-2</v>
      </c>
      <c r="BT404">
        <v>0.22222222222222221</v>
      </c>
      <c r="BU404">
        <v>0.37239988712094191</v>
      </c>
      <c r="BV404">
        <v>0.63130026638961878</v>
      </c>
      <c r="BW404">
        <v>0.54721162541136981</v>
      </c>
      <c r="BX404">
        <v>0.36504991310001011</v>
      </c>
      <c r="BY404">
        <f t="shared" si="37"/>
        <v>5.0227311969394034E-2</v>
      </c>
      <c r="BZ404">
        <v>0</v>
      </c>
      <c r="CA404">
        <f t="shared" si="38"/>
        <v>3.6568820340030866E-2</v>
      </c>
      <c r="CC404">
        <v>5.0227311969394034E-2</v>
      </c>
      <c r="CD404">
        <v>3.6568820340030866E-2</v>
      </c>
    </row>
    <row r="405" spans="1:82" x14ac:dyDescent="0.3">
      <c r="A405">
        <v>0</v>
      </c>
      <c r="B405" t="s">
        <v>323</v>
      </c>
      <c r="C405" t="s">
        <v>353</v>
      </c>
      <c r="D405">
        <v>13083</v>
      </c>
      <c r="E405" s="2">
        <f t="shared" si="41"/>
        <v>0.62391008480239607</v>
      </c>
      <c r="F405" s="2" t="s">
        <v>1939</v>
      </c>
      <c r="G405" s="3">
        <v>1273</v>
      </c>
      <c r="H405" s="1">
        <v>9.3209388499362191</v>
      </c>
      <c r="I405" s="1">
        <f t="shared" si="39"/>
        <v>-7.6752553694993679</v>
      </c>
      <c r="J405" s="1">
        <v>2.51625142387</v>
      </c>
      <c r="K405" s="1">
        <v>255.88208584</v>
      </c>
      <c r="L405" s="2">
        <v>0.13051097243999998</v>
      </c>
      <c r="M405" s="2">
        <v>2.6214063308026793E-3</v>
      </c>
      <c r="N405" s="7">
        <v>0</v>
      </c>
      <c r="O405" s="2">
        <v>5.6019332161770928E-2</v>
      </c>
      <c r="P405" s="3">
        <v>178642.06765555398</v>
      </c>
      <c r="Q405" s="3">
        <v>6068.2549951864521</v>
      </c>
      <c r="R405" s="3">
        <v>81770.373526257215</v>
      </c>
      <c r="S405" s="3">
        <v>108.80487230081297</v>
      </c>
      <c r="T405" s="3">
        <v>30519.107769598755</v>
      </c>
      <c r="V405">
        <v>13083</v>
      </c>
      <c r="W405" s="2">
        <v>0.6004548759148568</v>
      </c>
      <c r="X405" s="2">
        <v>0.25004999790358934</v>
      </c>
      <c r="Y405" s="2">
        <v>0.21069186398927922</v>
      </c>
      <c r="Z405" s="2">
        <v>0.71757291795887834</v>
      </c>
      <c r="AA405" s="2">
        <v>0.73753802815653924</v>
      </c>
      <c r="AB405" s="2">
        <v>0.32215020179240539</v>
      </c>
      <c r="AC405" s="2">
        <v>2.6214063308026793E-3</v>
      </c>
      <c r="AD405" s="2">
        <v>0</v>
      </c>
      <c r="AE405" s="2">
        <v>5.6019332161770928E-2</v>
      </c>
      <c r="AF405">
        <v>32802.999932492181</v>
      </c>
      <c r="AG405">
        <v>43.733540363617678</v>
      </c>
      <c r="AH405">
        <v>8219.5835863960892</v>
      </c>
      <c r="AI405">
        <v>3980.0382420183128</v>
      </c>
      <c r="AJ405">
        <v>0.66625601023096548</v>
      </c>
      <c r="AK405">
        <v>114573.3734587494</v>
      </c>
      <c r="AL405">
        <v>152.53841266443067</v>
      </c>
      <c r="AM405">
        <v>28669.122659790806</v>
      </c>
      <c r="AN405">
        <v>14049.606938222354</v>
      </c>
      <c r="AO405">
        <v>2.3281453219210233</v>
      </c>
      <c r="AP405">
        <v>81770.373526257215</v>
      </c>
      <c r="AQ405">
        <v>108.80487230081299</v>
      </c>
      <c r="AR405">
        <v>20449.539073394717</v>
      </c>
      <c r="AS405">
        <v>10069.568696204042</v>
      </c>
      <c r="AT405">
        <v>1.6618893116900577</v>
      </c>
      <c r="AU405" s="3">
        <v>33573990.195184812</v>
      </c>
      <c r="AV405" s="3">
        <v>1140467.8437953419</v>
      </c>
      <c r="AW405">
        <v>68752.528870216018</v>
      </c>
      <c r="AX405">
        <v>12921350.275868399</v>
      </c>
      <c r="AY405">
        <v>2335.4402589698084</v>
      </c>
      <c r="AZ405">
        <v>438922.64227078576</v>
      </c>
      <c r="BA405">
        <v>247394.59652577</v>
      </c>
      <c r="BB405">
        <v>46495340.471053213</v>
      </c>
      <c r="BC405">
        <v>8403.6952541562605</v>
      </c>
      <c r="BD405">
        <v>1579390.4860661277</v>
      </c>
      <c r="BE405">
        <v>178642.06765555398</v>
      </c>
      <c r="BF405">
        <v>33573990.195184812</v>
      </c>
      <c r="BG405">
        <v>6068.2549951864521</v>
      </c>
      <c r="BH405">
        <v>1140467.8437953419</v>
      </c>
      <c r="BI405">
        <v>3.0243657172044469</v>
      </c>
      <c r="BJ405">
        <v>12.345304567140666</v>
      </c>
      <c r="BK405">
        <v>9.3209388499362191</v>
      </c>
      <c r="BL405">
        <v>65.535697368134009</v>
      </c>
      <c r="BM405">
        <v>57.860441998634641</v>
      </c>
      <c r="BN405">
        <f t="shared" si="36"/>
        <v>-7.6752553694993679</v>
      </c>
      <c r="BO405">
        <v>0.62391008480239607</v>
      </c>
      <c r="BP405">
        <v>2.2850049136304069E-2</v>
      </c>
      <c r="BQ405">
        <v>0.15918934713221902</v>
      </c>
      <c r="BR405">
        <v>6.5476190476190479E-2</v>
      </c>
      <c r="BS405">
        <v>0.20689655172413793</v>
      </c>
      <c r="BT405">
        <v>0.44444444444444442</v>
      </c>
      <c r="BU405">
        <v>0.21980245516117161</v>
      </c>
      <c r="BV405">
        <v>0.71757291795887834</v>
      </c>
      <c r="BW405">
        <v>0.76508094207109878</v>
      </c>
      <c r="BX405">
        <v>0.32215020179240539</v>
      </c>
      <c r="BY405">
        <f t="shared" si="37"/>
        <v>5.1488020411141582E-2</v>
      </c>
      <c r="BZ405">
        <v>0</v>
      </c>
      <c r="CA405">
        <f t="shared" si="38"/>
        <v>7.6869402636200415E-2</v>
      </c>
      <c r="CC405">
        <v>5.1488020411141582E-2</v>
      </c>
      <c r="CD405">
        <v>7.6869402636200415E-2</v>
      </c>
    </row>
    <row r="406" spans="1:82" x14ac:dyDescent="0.3">
      <c r="A406">
        <v>0</v>
      </c>
      <c r="B406" t="s">
        <v>323</v>
      </c>
      <c r="C406" t="s">
        <v>354</v>
      </c>
      <c r="D406">
        <v>13085</v>
      </c>
      <c r="E406" s="2">
        <f t="shared" si="41"/>
        <v>0.65913121185993584</v>
      </c>
      <c r="F406" s="2" t="s">
        <v>1940</v>
      </c>
      <c r="G406" s="3">
        <v>6705</v>
      </c>
      <c r="H406" s="1">
        <v>10.551202139526318</v>
      </c>
      <c r="I406" s="1">
        <f t="shared" si="39"/>
        <v>-10.280696695493049</v>
      </c>
      <c r="J406" s="1">
        <v>2.59167475391</v>
      </c>
      <c r="K406" s="1">
        <v>225.07267777199999</v>
      </c>
      <c r="L406" s="2">
        <v>0.14855010165999993</v>
      </c>
      <c r="M406" s="2">
        <v>2.6984286321908631E-3</v>
      </c>
      <c r="N406" s="7">
        <v>0</v>
      </c>
      <c r="O406" s="2">
        <v>0.10869617956951906</v>
      </c>
      <c r="P406" s="3">
        <v>266227.34359081002</v>
      </c>
      <c r="Q406" s="3">
        <v>9043.4208963317815</v>
      </c>
      <c r="R406" s="3">
        <v>44317.867918626827</v>
      </c>
      <c r="S406" s="3">
        <v>58.869224970885242</v>
      </c>
      <c r="T406" s="3">
        <v>16438.821037722981</v>
      </c>
      <c r="V406">
        <v>13085</v>
      </c>
      <c r="W406" s="2">
        <v>0.60920088103090042</v>
      </c>
      <c r="X406" s="2">
        <v>0.28305389782564194</v>
      </c>
      <c r="Y406" s="2">
        <v>0.26533887453362703</v>
      </c>
      <c r="Z406" s="2">
        <v>0.73908179362430726</v>
      </c>
      <c r="AA406" s="2">
        <v>0.64873497654568368</v>
      </c>
      <c r="AB406" s="2">
        <v>0.3666775622873546</v>
      </c>
      <c r="AC406" s="2">
        <v>2.6984286321908631E-3</v>
      </c>
      <c r="AD406" s="2">
        <v>0</v>
      </c>
      <c r="AE406" s="2">
        <v>0.10869617956951906</v>
      </c>
      <c r="AF406">
        <v>36559.313735646312</v>
      </c>
      <c r="AG406">
        <v>48.761400858441633</v>
      </c>
      <c r="AH406">
        <v>9164.5544086605605</v>
      </c>
      <c r="AI406">
        <v>4299.4828881520034</v>
      </c>
      <c r="AJ406">
        <v>0.74245033851571463</v>
      </c>
      <c r="AK406">
        <v>80877.181654273139</v>
      </c>
      <c r="AL406">
        <v>107.63062582932687</v>
      </c>
      <c r="AM406">
        <v>20228.843082556526</v>
      </c>
      <c r="AN406">
        <v>9674.015251979019</v>
      </c>
      <c r="AO406">
        <v>1.6436648801381863</v>
      </c>
      <c r="AP406">
        <v>44317.867918626827</v>
      </c>
      <c r="AQ406">
        <v>58.869224970885242</v>
      </c>
      <c r="AR406">
        <v>11064.288673895966</v>
      </c>
      <c r="AS406">
        <v>5374.5323638270156</v>
      </c>
      <c r="AT406">
        <v>0.90121454162247172</v>
      </c>
      <c r="AU406" s="3">
        <v>50034766.954456836</v>
      </c>
      <c r="AV406" s="3">
        <v>1699620.523256595</v>
      </c>
      <c r="AW406">
        <v>107709.03395463001</v>
      </c>
      <c r="AX406">
        <v>20242835.841433164</v>
      </c>
      <c r="AY406">
        <v>3658.7456241389395</v>
      </c>
      <c r="AZ406">
        <v>687624.65260067233</v>
      </c>
      <c r="BA406">
        <v>373936.37754544005</v>
      </c>
      <c r="BB406">
        <v>70277602.795890003</v>
      </c>
      <c r="BC406">
        <v>12702.166520470721</v>
      </c>
      <c r="BD406">
        <v>2387245.1758572673</v>
      </c>
      <c r="BE406">
        <v>266227.34359081002</v>
      </c>
      <c r="BF406">
        <v>50034766.954456836</v>
      </c>
      <c r="BG406">
        <v>9043.4208963317815</v>
      </c>
      <c r="BH406">
        <v>1699620.523256595</v>
      </c>
      <c r="BI406">
        <v>3.4979587272311785</v>
      </c>
      <c r="BJ406">
        <v>14.049160866757497</v>
      </c>
      <c r="BK406">
        <v>10.551202139526318</v>
      </c>
      <c r="BL406">
        <v>72.106011042074925</v>
      </c>
      <c r="BM406">
        <v>61.825314346581877</v>
      </c>
      <c r="BN406">
        <f t="shared" si="36"/>
        <v>-10.280696695493049</v>
      </c>
      <c r="BO406">
        <v>0.65913121185993584</v>
      </c>
      <c r="BP406">
        <v>2.7920126680334015E-2</v>
      </c>
      <c r="BQ406">
        <v>0.1907757552908303</v>
      </c>
      <c r="BR406">
        <v>4.7619047619047616E-2</v>
      </c>
      <c r="BS406">
        <v>0.41379310344827586</v>
      </c>
      <c r="BT406">
        <v>0.3888888888888889</v>
      </c>
      <c r="BU406">
        <v>0.29441657191194026</v>
      </c>
      <c r="BV406">
        <v>0.73908179362430726</v>
      </c>
      <c r="BW406">
        <v>0.67296159392705779</v>
      </c>
      <c r="BX406">
        <v>0.3666775622873546</v>
      </c>
      <c r="BY406">
        <f t="shared" si="37"/>
        <v>3.9987852303653211E-2</v>
      </c>
      <c r="BZ406">
        <v>0</v>
      </c>
      <c r="CA406">
        <f t="shared" si="38"/>
        <v>4.8896733969099729E-2</v>
      </c>
      <c r="CC406">
        <v>3.9987852303653211E-2</v>
      </c>
      <c r="CD406">
        <v>4.8896733969099729E-2</v>
      </c>
    </row>
    <row r="407" spans="1:82" x14ac:dyDescent="0.3">
      <c r="A407">
        <v>0</v>
      </c>
      <c r="B407" t="s">
        <v>323</v>
      </c>
      <c r="C407" t="s">
        <v>355</v>
      </c>
      <c r="D407">
        <v>13087</v>
      </c>
      <c r="E407" s="2">
        <f t="shared" si="41"/>
        <v>0.69584271787966456</v>
      </c>
      <c r="F407" s="2" t="s">
        <v>1941</v>
      </c>
      <c r="G407" s="3">
        <v>2874</v>
      </c>
      <c r="H407" s="1">
        <v>3.8839144365903904</v>
      </c>
      <c r="I407" s="1">
        <f t="shared" si="39"/>
        <v>-12.265159196653912</v>
      </c>
      <c r="J407" s="1">
        <v>2.2313468155099998</v>
      </c>
      <c r="K407" s="1">
        <v>181.086177472</v>
      </c>
      <c r="L407" s="2">
        <v>0.19268534924000003</v>
      </c>
      <c r="M407" s="2">
        <v>2.6538786361245343E-3</v>
      </c>
      <c r="N407" s="7">
        <v>0</v>
      </c>
      <c r="O407" s="2">
        <v>7.8077097087105973E-2</v>
      </c>
      <c r="P407" s="3">
        <v>155761.35346353997</v>
      </c>
      <c r="Q407" s="3">
        <v>5291.0248051685185</v>
      </c>
      <c r="R407" s="3">
        <v>72738.782986025632</v>
      </c>
      <c r="S407" s="3">
        <v>97.252503826608276</v>
      </c>
      <c r="T407" s="3">
        <v>35549.072301446002</v>
      </c>
      <c r="V407">
        <v>13087</v>
      </c>
      <c r="W407" s="2">
        <v>0.59448440875616948</v>
      </c>
      <c r="X407" s="2">
        <v>0.10419259393958935</v>
      </c>
      <c r="Y407" s="2">
        <v>0.39366075118365063</v>
      </c>
      <c r="Z407" s="2">
        <v>0.63632514231077242</v>
      </c>
      <c r="AA407" s="2">
        <v>0.52195112377900577</v>
      </c>
      <c r="AB407" s="2">
        <v>0.47561996496994391</v>
      </c>
      <c r="AC407" s="2">
        <v>2.6538786361245343E-3</v>
      </c>
      <c r="AD407" s="2">
        <v>0</v>
      </c>
      <c r="AE407" s="2">
        <v>7.8077097087105973E-2</v>
      </c>
      <c r="AF407">
        <v>72000.017089465793</v>
      </c>
      <c r="AG407">
        <v>96.269137827122165</v>
      </c>
      <c r="AH407">
        <v>18093.486568459921</v>
      </c>
      <c r="AI407">
        <v>17089.247253117213</v>
      </c>
      <c r="AJ407">
        <v>1.4609908560695406</v>
      </c>
      <c r="AK407">
        <v>144738.80007549142</v>
      </c>
      <c r="AL407">
        <v>193.52164165373043</v>
      </c>
      <c r="AM407">
        <v>36371.793733688173</v>
      </c>
      <c r="AN407">
        <v>34360.012389334959</v>
      </c>
      <c r="AO407">
        <v>2.9369945160900035</v>
      </c>
      <c r="AP407">
        <v>72738.782986025632</v>
      </c>
      <c r="AQ407">
        <v>97.252503826608262</v>
      </c>
      <c r="AR407">
        <v>18278.307165228252</v>
      </c>
      <c r="AS407">
        <v>17270.765136217746</v>
      </c>
      <c r="AT407">
        <v>1.4760036600204629</v>
      </c>
      <c r="AU407" s="3">
        <v>29273788.769937702</v>
      </c>
      <c r="AV407" s="3">
        <v>994395.20188337134</v>
      </c>
      <c r="AW407">
        <v>111827.99226555001</v>
      </c>
      <c r="AX407">
        <v>21016952.866387468</v>
      </c>
      <c r="AY407">
        <v>3798.6616566458997</v>
      </c>
      <c r="AZ407">
        <v>713920.47175003041</v>
      </c>
      <c r="BA407">
        <v>267589.34572908998</v>
      </c>
      <c r="BB407">
        <v>50290741.636325173</v>
      </c>
      <c r="BC407">
        <v>9089.6864618144173</v>
      </c>
      <c r="BD407">
        <v>1708315.6736334015</v>
      </c>
      <c r="BE407">
        <v>155761.35346353997</v>
      </c>
      <c r="BF407">
        <v>29273788.769937702</v>
      </c>
      <c r="BG407">
        <v>5291.0248051685185</v>
      </c>
      <c r="BH407">
        <v>994395.20188337134</v>
      </c>
      <c r="BI407">
        <v>1.6951619297857237</v>
      </c>
      <c r="BJ407">
        <v>5.579076366376114</v>
      </c>
      <c r="BK407">
        <v>3.8839144365903904</v>
      </c>
      <c r="BL407">
        <v>53.150590623618456</v>
      </c>
      <c r="BM407">
        <v>40.885431426964544</v>
      </c>
      <c r="BN407">
        <f t="shared" si="36"/>
        <v>-12.265159196653912</v>
      </c>
      <c r="BO407">
        <v>0.69584271787966456</v>
      </c>
      <c r="BP407">
        <v>1.4284107279580955E-2</v>
      </c>
      <c r="BQ407">
        <v>0.66170850461058839</v>
      </c>
      <c r="BR407">
        <v>0.17857142857142858</v>
      </c>
      <c r="BS407">
        <v>0</v>
      </c>
      <c r="BT407">
        <v>0.27777777777777779</v>
      </c>
      <c r="BU407">
        <v>0.35124721909324547</v>
      </c>
      <c r="BV407">
        <v>0.63632514231077242</v>
      </c>
      <c r="BW407">
        <v>0.54144307445954953</v>
      </c>
      <c r="BX407">
        <v>0.47561996496994391</v>
      </c>
      <c r="BY407">
        <f t="shared" si="37"/>
        <v>0.16924149047354203</v>
      </c>
      <c r="BZ407">
        <v>0</v>
      </c>
      <c r="CA407">
        <f t="shared" si="38"/>
        <v>9.2660959982681881E-2</v>
      </c>
      <c r="CC407">
        <v>0.16924149047354203</v>
      </c>
      <c r="CD407">
        <v>9.2660959982681881E-2</v>
      </c>
    </row>
    <row r="408" spans="1:82" x14ac:dyDescent="0.3">
      <c r="A408">
        <v>0</v>
      </c>
      <c r="B408" t="s">
        <v>323</v>
      </c>
      <c r="C408" t="s">
        <v>29</v>
      </c>
      <c r="D408">
        <v>13089</v>
      </c>
      <c r="E408" s="2">
        <f t="shared" si="41"/>
        <v>0.68226780366043061</v>
      </c>
      <c r="F408" s="2" t="s">
        <v>1940</v>
      </c>
      <c r="G408" s="3">
        <v>172185</v>
      </c>
      <c r="H408" s="1">
        <v>2.7821323705607455</v>
      </c>
      <c r="I408" s="1">
        <f t="shared" si="39"/>
        <v>-18.20911567248195</v>
      </c>
      <c r="J408" s="1">
        <v>2.6319921069799999</v>
      </c>
      <c r="K408" s="1">
        <v>220.19746229200001</v>
      </c>
      <c r="L408" s="2">
        <v>0.15035725098999997</v>
      </c>
      <c r="M408" s="2">
        <v>1.1964000490493037E-2</v>
      </c>
      <c r="N408" s="7">
        <v>0</v>
      </c>
      <c r="O408" s="2">
        <v>0.18232341610359584</v>
      </c>
      <c r="P408" s="3">
        <v>-875676.76882709982</v>
      </c>
      <c r="Q408" s="3">
        <v>-29745.680826139789</v>
      </c>
      <c r="R408" s="3">
        <v>-276793.45988642424</v>
      </c>
      <c r="S408" s="3">
        <v>-367.15206438862674</v>
      </c>
      <c r="T408" s="3">
        <v>-160062.53335033031</v>
      </c>
      <c r="V408">
        <v>13089</v>
      </c>
      <c r="W408" s="2">
        <v>0.63148098307128797</v>
      </c>
      <c r="X408" s="2">
        <v>7.463542081181905E-2</v>
      </c>
      <c r="Y408" s="2">
        <v>0.50117053041450332</v>
      </c>
      <c r="Z408" s="2">
        <v>0.75057930949747176</v>
      </c>
      <c r="AA408" s="2">
        <v>0.63468296973890104</v>
      </c>
      <c r="AB408" s="2">
        <v>0.37113828700991508</v>
      </c>
      <c r="AC408" s="2">
        <v>1.1964000490493037E-2</v>
      </c>
      <c r="AD408" s="2">
        <v>0</v>
      </c>
      <c r="AE408" s="2">
        <v>0.18232341610359584</v>
      </c>
      <c r="AF408">
        <v>3102937.3507491215</v>
      </c>
      <c r="AG408">
        <v>4138.2366439012212</v>
      </c>
      <c r="AH408">
        <v>777768.77225175104</v>
      </c>
      <c r="AI408">
        <v>980355.8142976911</v>
      </c>
      <c r="AJ408">
        <v>63.016482808056764</v>
      </c>
      <c r="AK408">
        <v>2826143.8908626973</v>
      </c>
      <c r="AL408">
        <v>3771.0845795125947</v>
      </c>
      <c r="AM408">
        <v>708763.67783065618</v>
      </c>
      <c r="AN408">
        <v>889298.37536845566</v>
      </c>
      <c r="AO408">
        <v>57.385198032554769</v>
      </c>
      <c r="AP408">
        <v>-276793.45988642424</v>
      </c>
      <c r="AQ408">
        <v>-367.15206438862651</v>
      </c>
      <c r="AR408">
        <v>-69005.094421094866</v>
      </c>
      <c r="AS408">
        <v>-91057.438929235446</v>
      </c>
      <c r="AT408">
        <v>-5.6312847755019959</v>
      </c>
      <c r="AU408" s="3">
        <v>-164574691.93336514</v>
      </c>
      <c r="AV408" s="3">
        <v>-5590403.254464712</v>
      </c>
      <c r="AW408">
        <v>3473886.4007207998</v>
      </c>
      <c r="AX408">
        <v>652882210.15146708</v>
      </c>
      <c r="AY408">
        <v>118003.71984347039</v>
      </c>
      <c r="AZ408">
        <v>22177619.107381824</v>
      </c>
      <c r="BA408">
        <v>2598209.6318937</v>
      </c>
      <c r="BB408">
        <v>488307518.21810198</v>
      </c>
      <c r="BC408">
        <v>88258.039017330593</v>
      </c>
      <c r="BD408">
        <v>16587215.852917112</v>
      </c>
      <c r="BE408">
        <v>-875676.76882709982</v>
      </c>
      <c r="BF408">
        <v>-164574691.93336514</v>
      </c>
      <c r="BG408">
        <v>-29745.680826139789</v>
      </c>
      <c r="BH408">
        <v>-5590403.254464712</v>
      </c>
      <c r="BI408">
        <v>95.195356455362656</v>
      </c>
      <c r="BJ408">
        <v>97.977488825923402</v>
      </c>
      <c r="BK408">
        <v>2.7821323705607455</v>
      </c>
      <c r="BL408">
        <v>67.575351885046416</v>
      </c>
      <c r="BM408">
        <v>49.366236212564466</v>
      </c>
      <c r="BN408">
        <f t="shared" si="36"/>
        <v>-18.20911567248195</v>
      </c>
      <c r="BO408">
        <v>0.68226780366043061</v>
      </c>
      <c r="BP408">
        <v>0.78650496401564307</v>
      </c>
      <c r="BQ408">
        <v>0.30930937535897496</v>
      </c>
      <c r="BR408">
        <v>7.7380952380952384E-2</v>
      </c>
      <c r="BS408">
        <v>0.17241379310344829</v>
      </c>
      <c r="BT408">
        <v>0.3888888888888889</v>
      </c>
      <c r="BU408">
        <v>0.5214690767202923</v>
      </c>
      <c r="BV408">
        <v>0.75057930949747176</v>
      </c>
      <c r="BW408">
        <v>0.65838482338060278</v>
      </c>
      <c r="BX408">
        <v>0.37113828700991508</v>
      </c>
      <c r="BY408">
        <f t="shared" si="37"/>
        <v>4.9799522462294819E-2</v>
      </c>
      <c r="BZ408">
        <v>0</v>
      </c>
      <c r="CA408">
        <f t="shared" si="38"/>
        <v>1.8119016313928062E-2</v>
      </c>
      <c r="CC408">
        <v>4.9799522462294819E-2</v>
      </c>
      <c r="CD408">
        <v>1.8119016313928062E-2</v>
      </c>
    </row>
    <row r="409" spans="1:82" x14ac:dyDescent="0.3">
      <c r="A409">
        <v>0</v>
      </c>
      <c r="B409" t="s">
        <v>323</v>
      </c>
      <c r="C409" t="s">
        <v>356</v>
      </c>
      <c r="D409">
        <v>13091</v>
      </c>
      <c r="E409" s="2">
        <f t="shared" si="41"/>
        <v>0.59155570354894593</v>
      </c>
      <c r="F409" s="2" t="s">
        <v>1939</v>
      </c>
      <c r="G409" s="3">
        <v>1317</v>
      </c>
      <c r="H409" s="1">
        <v>1.6061370283919787</v>
      </c>
      <c r="I409" s="1">
        <f t="shared" si="39"/>
        <v>-8.5944341489253517</v>
      </c>
      <c r="J409" s="1">
        <v>2.4580959555200002</v>
      </c>
      <c r="K409" s="1">
        <v>197.97158551800001</v>
      </c>
      <c r="L409" s="2">
        <v>0.14744145972</v>
      </c>
      <c r="M409" s="2">
        <v>0.10971211305880535</v>
      </c>
      <c r="N409" s="7">
        <v>0</v>
      </c>
      <c r="O409" s="2">
        <v>2.8874724558051318E-2</v>
      </c>
      <c r="P409" s="3">
        <v>71206.806234516975</v>
      </c>
      <c r="Q409" s="3">
        <v>2418.8090929233449</v>
      </c>
      <c r="R409" s="3">
        <v>19430.337532994476</v>
      </c>
      <c r="S409" s="3">
        <v>25.796127922055117</v>
      </c>
      <c r="T409" s="3">
        <v>8168.9871669374115</v>
      </c>
      <c r="V409">
        <v>13091</v>
      </c>
      <c r="W409" s="2">
        <v>0.54528411481557737</v>
      </c>
      <c r="X409" s="2">
        <v>4.3087350646554196E-2</v>
      </c>
      <c r="Y409" s="2">
        <v>0.26121193337461701</v>
      </c>
      <c r="Z409" s="2">
        <v>0.70098841105177745</v>
      </c>
      <c r="AA409" s="2">
        <v>0.57062053537139257</v>
      </c>
      <c r="AB409" s="2">
        <v>0.3639410167080111</v>
      </c>
      <c r="AC409" s="2">
        <v>0.10971211305880535</v>
      </c>
      <c r="AD409" s="2">
        <v>0</v>
      </c>
      <c r="AE409" s="2">
        <v>2.8874724558051318E-2</v>
      </c>
      <c r="AF409">
        <v>41203.365887894375</v>
      </c>
      <c r="AG409">
        <v>55.125014046236245</v>
      </c>
      <c r="AH409">
        <v>10360.575816341618</v>
      </c>
      <c r="AI409">
        <v>6639.4681795993201</v>
      </c>
      <c r="AJ409">
        <v>0.8359133941209469</v>
      </c>
      <c r="AK409">
        <v>60633.703420888851</v>
      </c>
      <c r="AL409">
        <v>80.921141968291366</v>
      </c>
      <c r="AM409">
        <v>15208.878238184661</v>
      </c>
      <c r="AN409">
        <v>9960.1529246936898</v>
      </c>
      <c r="AO409">
        <v>1.2311039804818942</v>
      </c>
      <c r="AP409">
        <v>19430.337532994476</v>
      </c>
      <c r="AQ409">
        <v>25.796127922055121</v>
      </c>
      <c r="AR409">
        <v>4848.3024218430437</v>
      </c>
      <c r="AS409">
        <v>3320.6847450943696</v>
      </c>
      <c r="AT409">
        <v>0.39519058636094728</v>
      </c>
      <c r="AU409" s="3">
        <v>13382607.16371512</v>
      </c>
      <c r="AV409" s="3">
        <v>454590.98092401342</v>
      </c>
      <c r="AW409">
        <v>68813.069535643008</v>
      </c>
      <c r="AX409">
        <v>12932728.288528746</v>
      </c>
      <c r="AY409">
        <v>2337.4967521587337</v>
      </c>
      <c r="AZ409">
        <v>439309.1396007124</v>
      </c>
      <c r="BA409">
        <v>140019.87577016</v>
      </c>
      <c r="BB409">
        <v>26315335.452243868</v>
      </c>
      <c r="BC409">
        <v>4756.305845082079</v>
      </c>
      <c r="BD409">
        <v>893900.12052472588</v>
      </c>
      <c r="BE409">
        <v>71206.806234516975</v>
      </c>
      <c r="BF409">
        <v>13382607.16371512</v>
      </c>
      <c r="BG409">
        <v>2418.8090929233449</v>
      </c>
      <c r="BH409">
        <v>454590.98092401342</v>
      </c>
      <c r="BI409">
        <v>1.1321755562800104</v>
      </c>
      <c r="BJ409">
        <v>2.7383125846719891</v>
      </c>
      <c r="BK409">
        <v>1.6061370283919787</v>
      </c>
      <c r="BL409">
        <v>60.655492887574013</v>
      </c>
      <c r="BM409">
        <v>52.061058738648661</v>
      </c>
      <c r="BN409">
        <f t="shared" si="36"/>
        <v>-8.5944341489253517</v>
      </c>
      <c r="BO409">
        <v>0.59155570354894593</v>
      </c>
      <c r="BP409">
        <v>8.1103621391156646E-3</v>
      </c>
      <c r="BQ409">
        <v>0.52862137734447923</v>
      </c>
      <c r="BR409">
        <v>8.3333333333333329E-2</v>
      </c>
      <c r="BS409">
        <v>0</v>
      </c>
      <c r="BT409">
        <v>0.22222222222222221</v>
      </c>
      <c r="BU409">
        <v>0.24612571643697964</v>
      </c>
      <c r="BV409">
        <v>0.70098841105177745</v>
      </c>
      <c r="BW409">
        <v>0.59193001594542805</v>
      </c>
      <c r="BX409">
        <v>0.3639410167080111</v>
      </c>
      <c r="BY409">
        <f t="shared" si="37"/>
        <v>5.8853478118565646E-3</v>
      </c>
      <c r="BZ409">
        <v>0</v>
      </c>
      <c r="CA409">
        <f t="shared" si="38"/>
        <v>0.1259674022128365</v>
      </c>
      <c r="CC409">
        <v>5.8853478118565646E-3</v>
      </c>
      <c r="CD409">
        <v>0.1259674022128365</v>
      </c>
    </row>
    <row r="410" spans="1:82" x14ac:dyDescent="0.3">
      <c r="A410">
        <v>0</v>
      </c>
      <c r="B410" t="s">
        <v>323</v>
      </c>
      <c r="C410" t="s">
        <v>357</v>
      </c>
      <c r="D410">
        <v>13093</v>
      </c>
      <c r="E410" s="2">
        <f t="shared" si="41"/>
        <v>0.62260544170231225</v>
      </c>
      <c r="F410" s="2" t="s">
        <v>1940</v>
      </c>
      <c r="G410" s="3">
        <v>1142</v>
      </c>
      <c r="H410" s="1">
        <v>1.1361594488252389</v>
      </c>
      <c r="I410" s="1">
        <f t="shared" si="39"/>
        <v>-14.994068702365947</v>
      </c>
      <c r="J410" s="1">
        <v>2.3001605563199998</v>
      </c>
      <c r="K410" s="1">
        <v>179.22100900999999</v>
      </c>
      <c r="L410" s="2">
        <v>0.15162169775000001</v>
      </c>
      <c r="M410" s="2">
        <v>2.5247262524615742E-4</v>
      </c>
      <c r="N410" s="7">
        <v>0</v>
      </c>
      <c r="O410" s="2">
        <v>0.19342946111320539</v>
      </c>
      <c r="P410" s="3">
        <v>9215.5236101940045</v>
      </c>
      <c r="Q410" s="3">
        <v>313.04019212677196</v>
      </c>
      <c r="R410" s="3">
        <v>11342.905457543799</v>
      </c>
      <c r="S410" s="3">
        <v>15.104480546717609</v>
      </c>
      <c r="T410" s="3">
        <v>6306.730630119273</v>
      </c>
      <c r="V410">
        <v>13093</v>
      </c>
      <c r="W410" s="2">
        <v>0.55631324235323654</v>
      </c>
      <c r="X410" s="2">
        <v>3.0479404743529479E-2</v>
      </c>
      <c r="Y410" s="2">
        <v>0.52916676410203245</v>
      </c>
      <c r="Z410" s="2">
        <v>0.65594912595575849</v>
      </c>
      <c r="AA410" s="2">
        <v>0.51657508244681405</v>
      </c>
      <c r="AB410" s="2">
        <v>0.37425941752694525</v>
      </c>
      <c r="AC410" s="2">
        <v>2.5247262524615742E-4</v>
      </c>
      <c r="AD410" s="2">
        <v>0</v>
      </c>
      <c r="AE410" s="2">
        <v>0.19342946111320539</v>
      </c>
      <c r="AF410">
        <v>35297.072431006956</v>
      </c>
      <c r="AG410">
        <v>47.51372532429086</v>
      </c>
      <c r="AH410">
        <v>8930.0576527065168</v>
      </c>
      <c r="AI410">
        <v>9900.0429714655165</v>
      </c>
      <c r="AJ410">
        <v>0.71463462357066831</v>
      </c>
      <c r="AK410">
        <v>46639.977888550755</v>
      </c>
      <c r="AL410">
        <v>62.618205871008477</v>
      </c>
      <c r="AM410">
        <v>11768.898033580934</v>
      </c>
      <c r="AN410">
        <v>13367.933220710378</v>
      </c>
      <c r="AO410">
        <v>0.94510892014348746</v>
      </c>
      <c r="AP410">
        <v>11342.905457543799</v>
      </c>
      <c r="AQ410">
        <v>15.104480546717618</v>
      </c>
      <c r="AR410">
        <v>2838.840380874417</v>
      </c>
      <c r="AS410">
        <v>3467.8902492448615</v>
      </c>
      <c r="AT410">
        <v>0.23047429657281915</v>
      </c>
      <c r="AU410" s="3">
        <v>1731965.5072998612</v>
      </c>
      <c r="AV410" s="3">
        <v>58832.773708305518</v>
      </c>
      <c r="AW410">
        <v>32796.369328950001</v>
      </c>
      <c r="AX410">
        <v>6163749.651682863</v>
      </c>
      <c r="AY410">
        <v>1114.0530033950999</v>
      </c>
      <c r="AZ410">
        <v>209375.12145807507</v>
      </c>
      <c r="BA410">
        <v>42011.892939144003</v>
      </c>
      <c r="BB410">
        <v>7895715.158982724</v>
      </c>
      <c r="BC410">
        <v>1427.0931955218718</v>
      </c>
      <c r="BD410">
        <v>268207.89516638056</v>
      </c>
      <c r="BE410">
        <v>9215.5236101940045</v>
      </c>
      <c r="BF410">
        <v>1731965.5072998612</v>
      </c>
      <c r="BG410">
        <v>313.04019212677196</v>
      </c>
      <c r="BH410">
        <v>58832.773708305518</v>
      </c>
      <c r="BI410">
        <v>0.91262455217196603</v>
      </c>
      <c r="BJ410">
        <v>2.0487840009972049</v>
      </c>
      <c r="BK410">
        <v>1.1361594488252389</v>
      </c>
      <c r="BL410">
        <v>45.415707781779027</v>
      </c>
      <c r="BM410">
        <v>30.42163907941308</v>
      </c>
      <c r="BN410">
        <f t="shared" si="36"/>
        <v>-14.994068702365947</v>
      </c>
      <c r="BO410">
        <v>0.62260544170231225</v>
      </c>
      <c r="BP410">
        <v>6.8807517111409682E-3</v>
      </c>
      <c r="BQ410">
        <v>0.50317692572713113</v>
      </c>
      <c r="BR410">
        <v>0.14880952380952381</v>
      </c>
      <c r="BS410">
        <v>3.4482758620689655E-2</v>
      </c>
      <c r="BT410">
        <v>0.22222222222222221</v>
      </c>
      <c r="BU410">
        <v>0.42939719331453174</v>
      </c>
      <c r="BV410">
        <v>0.65594912595575849</v>
      </c>
      <c r="BW410">
        <v>0.5358662680983548</v>
      </c>
      <c r="BX410">
        <v>0.37425941752694525</v>
      </c>
      <c r="BY410">
        <f t="shared" si="37"/>
        <v>7.4892378324778713E-2</v>
      </c>
      <c r="BZ410">
        <v>0</v>
      </c>
      <c r="CA410">
        <f t="shared" si="38"/>
        <v>4.3464683361508265E-2</v>
      </c>
      <c r="CC410">
        <v>7.4892378324778713E-2</v>
      </c>
      <c r="CD410">
        <v>4.3464683361508265E-2</v>
      </c>
    </row>
    <row r="411" spans="1:82" x14ac:dyDescent="0.3">
      <c r="A411">
        <v>0</v>
      </c>
      <c r="B411" t="s">
        <v>323</v>
      </c>
      <c r="C411" t="s">
        <v>358</v>
      </c>
      <c r="D411">
        <v>13095</v>
      </c>
      <c r="E411" s="2">
        <f t="shared" si="41"/>
        <v>0.66167546301879865</v>
      </c>
      <c r="F411" s="2" t="s">
        <v>1940</v>
      </c>
      <c r="G411" s="3">
        <v>15843</v>
      </c>
      <c r="H411" s="1">
        <v>30.331516843820218</v>
      </c>
      <c r="I411" s="1">
        <f t="shared" si="39"/>
        <v>-15.311669758351691</v>
      </c>
      <c r="J411" s="1">
        <v>2.2318811475500002</v>
      </c>
      <c r="K411" s="1">
        <v>178.671522076</v>
      </c>
      <c r="L411" s="2">
        <v>0.17961140746999993</v>
      </c>
      <c r="M411" s="2">
        <v>1.8624030916948879E-3</v>
      </c>
      <c r="N411" s="7">
        <v>0</v>
      </c>
      <c r="O411" s="2">
        <v>6.8392610390517819E-2</v>
      </c>
      <c r="P411" s="3">
        <v>576497.87329148024</v>
      </c>
      <c r="Q411" s="3">
        <v>19582.935560624242</v>
      </c>
      <c r="R411" s="3">
        <v>431306.18068280723</v>
      </c>
      <c r="S411" s="3">
        <v>578.29475544757383</v>
      </c>
      <c r="T411" s="3">
        <v>222593.774491838</v>
      </c>
      <c r="V411">
        <v>13095</v>
      </c>
      <c r="W411" s="2">
        <v>0.77577473384728113</v>
      </c>
      <c r="X411" s="2">
        <v>0.81369439766916052</v>
      </c>
      <c r="Y411" s="2">
        <v>0.48210570267867359</v>
      </c>
      <c r="Z411" s="2">
        <v>0.63647752064525231</v>
      </c>
      <c r="AA411" s="2">
        <v>0.51499127673228062</v>
      </c>
      <c r="AB411" s="2">
        <v>0.4433485559022966</v>
      </c>
      <c r="AC411" s="2">
        <v>1.8624030916948879E-3</v>
      </c>
      <c r="AD411" s="2">
        <v>0</v>
      </c>
      <c r="AE411" s="2">
        <v>6.8392610390517819E-2</v>
      </c>
      <c r="AF411">
        <v>615382.63985030772</v>
      </c>
      <c r="AG411">
        <v>824.99949339500313</v>
      </c>
      <c r="AH411">
        <v>155056.10198290643</v>
      </c>
      <c r="AI411">
        <v>162684.71882452676</v>
      </c>
      <c r="AJ411">
        <v>12.476098681857801</v>
      </c>
      <c r="AK411">
        <v>1046688.820533115</v>
      </c>
      <c r="AL411">
        <v>1403.294248842577</v>
      </c>
      <c r="AM411">
        <v>263744.8118484852</v>
      </c>
      <c r="AN411">
        <v>276589.78345078591</v>
      </c>
      <c r="AO411">
        <v>21.219914282897136</v>
      </c>
      <c r="AP411">
        <v>431306.18068280723</v>
      </c>
      <c r="AQ411">
        <v>578.29475544757383</v>
      </c>
      <c r="AR411">
        <v>108688.70986557877</v>
      </c>
      <c r="AS411">
        <v>113905.06462625915</v>
      </c>
      <c r="AT411">
        <v>8.7438156010393353</v>
      </c>
      <c r="AU411" s="3">
        <v>108347010.30640079</v>
      </c>
      <c r="AV411" s="3">
        <v>3680416.9092637203</v>
      </c>
      <c r="AW411">
        <v>633715.41161731991</v>
      </c>
      <c r="AX411">
        <v>119100474.45935911</v>
      </c>
      <c r="AY411">
        <v>21526.54614079016</v>
      </c>
      <c r="AZ411">
        <v>4045699.0817001029</v>
      </c>
      <c r="BA411">
        <v>1210213.2849088002</v>
      </c>
      <c r="BB411">
        <v>227447484.76575989</v>
      </c>
      <c r="BC411">
        <v>41109.481701414406</v>
      </c>
      <c r="BD411">
        <v>7726115.9909638232</v>
      </c>
      <c r="BE411">
        <v>576497.87329148024</v>
      </c>
      <c r="BF411">
        <v>108347010.30640079</v>
      </c>
      <c r="BG411">
        <v>19582.935560624242</v>
      </c>
      <c r="BH411">
        <v>3680416.9092637203</v>
      </c>
      <c r="BI411">
        <v>16.920164528714125</v>
      </c>
      <c r="BJ411">
        <v>47.251681372534343</v>
      </c>
      <c r="BK411">
        <v>30.331516843820218</v>
      </c>
      <c r="BL411">
        <v>56.195004178515113</v>
      </c>
      <c r="BM411">
        <v>40.883334420163422</v>
      </c>
      <c r="BN411">
        <f t="shared" si="36"/>
        <v>-15.311669758351691</v>
      </c>
      <c r="BO411">
        <v>0.66167546301879865</v>
      </c>
      <c r="BP411">
        <v>0.13557525749693128</v>
      </c>
      <c r="BQ411">
        <v>0.57195910088569957</v>
      </c>
      <c r="BR411">
        <v>0.11904761904761904</v>
      </c>
      <c r="BS411">
        <v>3.4482758620689655E-2</v>
      </c>
      <c r="BT411">
        <v>0.27777777777777779</v>
      </c>
      <c r="BU411">
        <v>0.43849258995043555</v>
      </c>
      <c r="BV411">
        <v>0.63647752064525231</v>
      </c>
      <c r="BW411">
        <v>0.53422331611232432</v>
      </c>
      <c r="BX411">
        <v>0.4433485559022966</v>
      </c>
      <c r="BY411">
        <f t="shared" si="37"/>
        <v>0.10273311529080309</v>
      </c>
      <c r="BZ411">
        <v>0</v>
      </c>
      <c r="CA411">
        <f t="shared" si="38"/>
        <v>5.7134978391261963E-2</v>
      </c>
      <c r="CC411">
        <v>0.10273311529080309</v>
      </c>
      <c r="CD411">
        <v>5.7134978391261963E-2</v>
      </c>
    </row>
    <row r="412" spans="1:82" x14ac:dyDescent="0.3">
      <c r="A412">
        <v>0</v>
      </c>
      <c r="B412" t="s">
        <v>323</v>
      </c>
      <c r="C412" t="s">
        <v>222</v>
      </c>
      <c r="D412">
        <v>13097</v>
      </c>
      <c r="E412" s="2">
        <f t="shared" si="41"/>
        <v>0.61786158386147039</v>
      </c>
      <c r="F412" s="2" t="s">
        <v>1939</v>
      </c>
      <c r="G412" s="3">
        <v>71046</v>
      </c>
      <c r="H412" s="1">
        <v>36.061432298424243</v>
      </c>
      <c r="I412" s="1">
        <f t="shared" si="39"/>
        <v>-12.259403087588971</v>
      </c>
      <c r="J412" s="1">
        <v>2.64431830892</v>
      </c>
      <c r="K412" s="1">
        <v>214.317240814</v>
      </c>
      <c r="L412" s="2">
        <v>0.16967891565000004</v>
      </c>
      <c r="M412" s="2">
        <v>3.9423243230187713E-2</v>
      </c>
      <c r="N412" s="7">
        <v>0</v>
      </c>
      <c r="O412" s="2">
        <v>0.10533029422673139</v>
      </c>
      <c r="P412" s="3">
        <v>685176.38632280019</v>
      </c>
      <c r="Q412" s="3">
        <v>23274.613216546397</v>
      </c>
      <c r="R412" s="3">
        <v>663691.12883515435</v>
      </c>
      <c r="S412" s="3">
        <v>888.58141787739976</v>
      </c>
      <c r="T412" s="3">
        <v>265773.31312825618</v>
      </c>
      <c r="V412">
        <v>13097</v>
      </c>
      <c r="W412" s="2">
        <v>0.80232628263334982</v>
      </c>
      <c r="X412" s="2">
        <v>0.96740910071340214</v>
      </c>
      <c r="Y412" s="2">
        <v>0.3058494548318979</v>
      </c>
      <c r="Z412" s="2">
        <v>0.75409443863342784</v>
      </c>
      <c r="AA412" s="2">
        <v>0.61773419843366928</v>
      </c>
      <c r="AB412" s="2">
        <v>0.41883142769236459</v>
      </c>
      <c r="AC412" s="2">
        <v>3.9423243230187713E-2</v>
      </c>
      <c r="AD412" s="2">
        <v>0</v>
      </c>
      <c r="AE412" s="2">
        <v>0.10533029422673139</v>
      </c>
      <c r="AF412">
        <v>888217.48721457773</v>
      </c>
      <c r="AG412">
        <v>1188.8851258298782</v>
      </c>
      <c r="AH412">
        <v>223447.28062563279</v>
      </c>
      <c r="AI412">
        <v>132445.83233634496</v>
      </c>
      <c r="AJ412">
        <v>18.016911908036459</v>
      </c>
      <c r="AK412">
        <v>1551908.6160497321</v>
      </c>
      <c r="AL412">
        <v>2077.4665437072781</v>
      </c>
      <c r="AM412">
        <v>390453.40857309045</v>
      </c>
      <c r="AN412">
        <v>231213.01751714348</v>
      </c>
      <c r="AO412">
        <v>31.47832007024402</v>
      </c>
      <c r="AP412">
        <v>663691.12883515435</v>
      </c>
      <c r="AQ412">
        <v>888.58141787739987</v>
      </c>
      <c r="AR412">
        <v>167006.12794745766</v>
      </c>
      <c r="AS412">
        <v>98767.185180798522</v>
      </c>
      <c r="AT412">
        <v>13.461408162207562</v>
      </c>
      <c r="AU412" s="3">
        <v>128772050.04550706</v>
      </c>
      <c r="AV412" s="3">
        <v>4374230.80791773</v>
      </c>
      <c r="AW412">
        <v>1211987.5756926001</v>
      </c>
      <c r="AX412">
        <v>227780944.97566727</v>
      </c>
      <c r="AY412">
        <v>41169.752213578795</v>
      </c>
      <c r="AZ412">
        <v>7737443.2310199989</v>
      </c>
      <c r="BA412">
        <v>1897163.9620154002</v>
      </c>
      <c r="BB412">
        <v>356552995.02117431</v>
      </c>
      <c r="BC412">
        <v>64444.365430125195</v>
      </c>
      <c r="BD412">
        <v>12111674.038937729</v>
      </c>
      <c r="BE412">
        <v>685176.38632280019</v>
      </c>
      <c r="BF412">
        <v>128772050.04550706</v>
      </c>
      <c r="BG412">
        <v>23274.613216546397</v>
      </c>
      <c r="BH412">
        <v>4374230.80791773</v>
      </c>
      <c r="BI412">
        <v>42.108483822845592</v>
      </c>
      <c r="BJ412">
        <v>78.169916121269836</v>
      </c>
      <c r="BK412">
        <v>36.061432298424243</v>
      </c>
      <c r="BL412">
        <v>71.887867417301791</v>
      </c>
      <c r="BM412">
        <v>59.62846432971282</v>
      </c>
      <c r="BN412">
        <f t="shared" si="36"/>
        <v>-12.259403087588971</v>
      </c>
      <c r="BO412">
        <v>0.61786158386147039</v>
      </c>
      <c r="BP412">
        <v>0.31505880683822984</v>
      </c>
      <c r="BQ412">
        <v>0.28323314821362983</v>
      </c>
      <c r="BR412">
        <v>4.7619047619047616E-2</v>
      </c>
      <c r="BS412">
        <v>0.10344827586206896</v>
      </c>
      <c r="BT412">
        <v>0.33333333333333331</v>
      </c>
      <c r="BU412">
        <v>0.3510823767728613</v>
      </c>
      <c r="BV412">
        <v>0.75409443863342784</v>
      </c>
      <c r="BW412">
        <v>0.64080311040837068</v>
      </c>
      <c r="BX412">
        <v>0.41883142769236459</v>
      </c>
      <c r="BY412">
        <f t="shared" si="37"/>
        <v>4.0473802579071287E-2</v>
      </c>
      <c r="BZ412">
        <v>0</v>
      </c>
      <c r="CA412">
        <f t="shared" si="38"/>
        <v>2.6148552242571003E-2</v>
      </c>
      <c r="CC412">
        <v>4.0473802579071287E-2</v>
      </c>
      <c r="CD412">
        <v>2.6148552242571003E-2</v>
      </c>
    </row>
    <row r="413" spans="1:82" x14ac:dyDescent="0.3">
      <c r="A413">
        <v>0</v>
      </c>
      <c r="B413" t="s">
        <v>323</v>
      </c>
      <c r="C413" t="s">
        <v>359</v>
      </c>
      <c r="D413">
        <v>13099</v>
      </c>
      <c r="E413" s="2">
        <f t="shared" si="41"/>
        <v>0.6761037787004992</v>
      </c>
      <c r="F413" s="2" t="s">
        <v>1941</v>
      </c>
      <c r="G413" s="3">
        <v>499</v>
      </c>
      <c r="H413" s="1">
        <v>0.37514804129932433</v>
      </c>
      <c r="I413" s="1">
        <f t="shared" si="39"/>
        <v>-17.576533806316355</v>
      </c>
      <c r="J413" s="1">
        <v>2.2314118197699999</v>
      </c>
      <c r="K413" s="1">
        <v>172.393545456</v>
      </c>
      <c r="L413" s="2">
        <v>0.19112919846000009</v>
      </c>
      <c r="M413" s="2">
        <v>2.8624305080089896E-2</v>
      </c>
      <c r="N413" s="7">
        <v>0</v>
      </c>
      <c r="O413" s="2">
        <v>4.6716214458989692E-2</v>
      </c>
      <c r="P413" s="3">
        <v>-3167.4501236530023</v>
      </c>
      <c r="Q413" s="3">
        <v>-107.59445010411407</v>
      </c>
      <c r="R413" s="3">
        <v>-1450.6474115884303</v>
      </c>
      <c r="S413" s="3">
        <v>-1.9640620580171995</v>
      </c>
      <c r="T413" s="3">
        <v>-1054.1781723042695</v>
      </c>
      <c r="V413">
        <v>13099</v>
      </c>
      <c r="W413" s="2">
        <v>0.59842156084255982</v>
      </c>
      <c r="X413" s="2">
        <v>1.0063982657827819E-2</v>
      </c>
      <c r="Y413" s="2">
        <v>0.60552101684126136</v>
      </c>
      <c r="Z413" s="2">
        <v>0.63634367992433738</v>
      </c>
      <c r="AA413" s="2">
        <v>0.49689604164801254</v>
      </c>
      <c r="AB413" s="2">
        <v>0.47177879913979232</v>
      </c>
      <c r="AC413" s="2">
        <v>2.8624305080089896E-2</v>
      </c>
      <c r="AD413" s="2">
        <v>0</v>
      </c>
      <c r="AE413" s="2">
        <v>4.6716214458989692E-2</v>
      </c>
      <c r="AF413">
        <v>23091.643654523763</v>
      </c>
      <c r="AG413">
        <v>31.035891608762203</v>
      </c>
      <c r="AH413">
        <v>5833.0997933286844</v>
      </c>
      <c r="AI413">
        <v>11611.877834394292</v>
      </c>
      <c r="AJ413">
        <v>0.4677602704684346</v>
      </c>
      <c r="AK413">
        <v>21640.996242935333</v>
      </c>
      <c r="AL413">
        <v>29.071829550745008</v>
      </c>
      <c r="AM413">
        <v>5463.9604069328907</v>
      </c>
      <c r="AN413">
        <v>10926.839048485816</v>
      </c>
      <c r="AO413">
        <v>0.43844677765665491</v>
      </c>
      <c r="AP413">
        <v>-1450.6474115884303</v>
      </c>
      <c r="AQ413">
        <v>-1.9640620580171948</v>
      </c>
      <c r="AR413">
        <v>-369.13938639579374</v>
      </c>
      <c r="AS413">
        <v>-685.03878590847671</v>
      </c>
      <c r="AT413">
        <v>-2.9313492811779696E-2</v>
      </c>
      <c r="AU413" s="3">
        <v>-595290.57623934525</v>
      </c>
      <c r="AV413" s="3">
        <v>-20221.300952567199</v>
      </c>
      <c r="AW413">
        <v>30326.863422275004</v>
      </c>
      <c r="AX413">
        <v>5699630.7115823645</v>
      </c>
      <c r="AY413">
        <v>1030.16687427395</v>
      </c>
      <c r="AZ413">
        <v>193609.56235104616</v>
      </c>
      <c r="BA413">
        <v>27159.413298622003</v>
      </c>
      <c r="BB413">
        <v>5104340.1353430189</v>
      </c>
      <c r="BC413">
        <v>922.57242416983593</v>
      </c>
      <c r="BD413">
        <v>173388.26139847896</v>
      </c>
      <c r="BE413">
        <v>-3167.4501236530023</v>
      </c>
      <c r="BF413">
        <v>-595290.57623934525</v>
      </c>
      <c r="BG413">
        <v>-107.59445010411407</v>
      </c>
      <c r="BH413">
        <v>-20221.300952567199</v>
      </c>
      <c r="BI413">
        <v>0.59545521231935461</v>
      </c>
      <c r="BJ413">
        <v>0.97060325361867894</v>
      </c>
      <c r="BK413">
        <v>0.37514804129932433</v>
      </c>
      <c r="BL413">
        <v>49.523751098479281</v>
      </c>
      <c r="BM413">
        <v>31.947217292162925</v>
      </c>
      <c r="BN413">
        <f t="shared" si="36"/>
        <v>-17.576533806316355</v>
      </c>
      <c r="BO413">
        <v>0.6761037787004992</v>
      </c>
      <c r="BP413">
        <v>4.8752095843743876E-3</v>
      </c>
      <c r="BQ413">
        <v>0.59449565942152105</v>
      </c>
      <c r="BR413">
        <v>0.14880952380952381</v>
      </c>
      <c r="BS413">
        <v>0</v>
      </c>
      <c r="BT413">
        <v>0.33333333333333331</v>
      </c>
      <c r="BU413">
        <v>0.50335332153302192</v>
      </c>
      <c r="BV413">
        <v>0.63634367992433738</v>
      </c>
      <c r="BW413">
        <v>0.51545232536100893</v>
      </c>
      <c r="BX413">
        <v>0.47177879913979232</v>
      </c>
      <c r="BY413">
        <f t="shared" si="37"/>
        <v>2.1944263071470065E-2</v>
      </c>
      <c r="BZ413">
        <v>0</v>
      </c>
      <c r="CA413">
        <f t="shared" si="38"/>
        <v>6.1498044139968455E-2</v>
      </c>
      <c r="CC413">
        <v>2.1944263071470065E-2</v>
      </c>
      <c r="CD413">
        <v>6.1498044139968455E-2</v>
      </c>
    </row>
    <row r="414" spans="1:82" x14ac:dyDescent="0.3">
      <c r="A414">
        <v>1</v>
      </c>
      <c r="B414" t="s">
        <v>323</v>
      </c>
      <c r="C414" t="s">
        <v>360</v>
      </c>
      <c r="D414">
        <v>13101</v>
      </c>
      <c r="E414" s="2">
        <v>0</v>
      </c>
      <c r="F414" s="2" t="s">
        <v>1954</v>
      </c>
      <c r="G414" s="3">
        <v>-999</v>
      </c>
      <c r="H414" s="1">
        <v>0.37033884060911476</v>
      </c>
      <c r="I414" s="1">
        <f t="shared" si="39"/>
        <v>-999</v>
      </c>
      <c r="J414" s="1">
        <v>-999</v>
      </c>
      <c r="K414" s="1">
        <v>-999</v>
      </c>
      <c r="L414" s="2">
        <v>-999</v>
      </c>
      <c r="M414" s="2">
        <v>-999</v>
      </c>
      <c r="N414" s="7">
        <v>-999</v>
      </c>
      <c r="O414" s="2">
        <v>-999</v>
      </c>
      <c r="P414" s="3">
        <v>-999</v>
      </c>
      <c r="Q414" s="3">
        <v>-999</v>
      </c>
      <c r="R414" s="3">
        <v>-999</v>
      </c>
      <c r="S414" s="3">
        <v>-999</v>
      </c>
      <c r="T414" s="3">
        <v>-999</v>
      </c>
      <c r="V414">
        <v>13101</v>
      </c>
      <c r="W414" s="2">
        <v>-999</v>
      </c>
      <c r="X414" s="2">
        <v>9.9349676903588424E-3</v>
      </c>
      <c r="Y414" s="2">
        <v>-999</v>
      </c>
      <c r="Z414" s="2">
        <v>-999</v>
      </c>
      <c r="AA414" s="2">
        <v>-999</v>
      </c>
      <c r="AB414" s="2">
        <v>-999</v>
      </c>
      <c r="AC414" s="2">
        <v>-999</v>
      </c>
      <c r="AD414" s="2">
        <v>-999</v>
      </c>
      <c r="AE414" s="2">
        <v>-999</v>
      </c>
      <c r="AF414" s="2">
        <v>-999</v>
      </c>
      <c r="AG414" s="2">
        <v>-999</v>
      </c>
      <c r="AH414" s="2">
        <v>-999</v>
      </c>
      <c r="AI414" s="2">
        <v>-999</v>
      </c>
      <c r="AJ414" s="2">
        <v>-999</v>
      </c>
      <c r="AK414" s="2">
        <v>-999</v>
      </c>
      <c r="AL414" s="2">
        <v>-999</v>
      </c>
      <c r="AM414" s="2">
        <v>-999</v>
      </c>
      <c r="AN414" s="2">
        <v>-999</v>
      </c>
      <c r="AO414" s="2">
        <v>-999</v>
      </c>
      <c r="AP414" s="2">
        <v>-999</v>
      </c>
      <c r="AQ414" s="2">
        <v>-999</v>
      </c>
      <c r="AR414" s="2">
        <v>-999</v>
      </c>
      <c r="AS414" s="2">
        <v>-999</v>
      </c>
      <c r="AT414" s="2">
        <v>-999</v>
      </c>
      <c r="AU414" s="2">
        <v>-999</v>
      </c>
      <c r="AV414" s="2">
        <v>-999</v>
      </c>
      <c r="AW414" s="2">
        <v>-999</v>
      </c>
      <c r="AX414" s="2">
        <v>-999</v>
      </c>
      <c r="AY414" s="2">
        <v>-999</v>
      </c>
      <c r="AZ414" s="2">
        <v>-999</v>
      </c>
      <c r="BA414" s="2">
        <v>-999</v>
      </c>
      <c r="BB414" s="2">
        <v>-999</v>
      </c>
      <c r="BC414" s="2">
        <v>-999</v>
      </c>
      <c r="BD414" s="2">
        <v>-999</v>
      </c>
      <c r="BE414" s="2">
        <v>-999</v>
      </c>
      <c r="BF414" s="2">
        <v>-999</v>
      </c>
      <c r="BG414" s="2">
        <v>-999</v>
      </c>
      <c r="BH414" s="2">
        <v>-999</v>
      </c>
      <c r="BI414">
        <v>0</v>
      </c>
      <c r="BJ414">
        <v>0.37033884060911476</v>
      </c>
      <c r="BK414">
        <v>0.37033884060911476</v>
      </c>
      <c r="BL414">
        <v>-999</v>
      </c>
      <c r="BM414">
        <v>32.752051930023221</v>
      </c>
      <c r="BN414">
        <f t="shared" si="36"/>
        <v>-999</v>
      </c>
      <c r="BO414" t="s">
        <v>3748</v>
      </c>
      <c r="BP414" t="s">
        <v>3748</v>
      </c>
      <c r="BQ414">
        <v>0.6872250533364026</v>
      </c>
      <c r="BR414">
        <v>5.9523809523809521E-3</v>
      </c>
      <c r="BS414">
        <v>0</v>
      </c>
      <c r="BT414">
        <v>0.27777777777777779</v>
      </c>
      <c r="BU414" t="s">
        <v>3748</v>
      </c>
      <c r="BY414">
        <f t="shared" si="37"/>
        <v>-999</v>
      </c>
      <c r="CA414">
        <f t="shared" si="38"/>
        <v>-999</v>
      </c>
    </row>
    <row r="415" spans="1:82" x14ac:dyDescent="0.3">
      <c r="A415">
        <v>0</v>
      </c>
      <c r="B415" t="s">
        <v>323</v>
      </c>
      <c r="C415" t="s">
        <v>361</v>
      </c>
      <c r="D415">
        <v>13103</v>
      </c>
      <c r="E415" s="2">
        <f>BO415</f>
        <v>0.69543135478329099</v>
      </c>
      <c r="F415" s="2" t="s">
        <v>1941</v>
      </c>
      <c r="G415" s="3">
        <v>15642</v>
      </c>
      <c r="H415" s="1">
        <v>6.6717882100421342</v>
      </c>
      <c r="I415" s="1">
        <f t="shared" si="39"/>
        <v>-9.7065027175978926</v>
      </c>
      <c r="J415" s="1">
        <v>2.2524298050199998</v>
      </c>
      <c r="K415" s="1">
        <v>239.73893029000001</v>
      </c>
      <c r="L415" s="2">
        <v>0.10831393760999997</v>
      </c>
      <c r="M415" s="2">
        <v>4.3863497844625439E-4</v>
      </c>
      <c r="N415" s="7">
        <v>0</v>
      </c>
      <c r="O415" s="2">
        <v>0.12039971829449567</v>
      </c>
      <c r="P415" s="3">
        <v>326516.34200979996</v>
      </c>
      <c r="Q415" s="3">
        <v>11091.365261352397</v>
      </c>
      <c r="R415" s="3">
        <v>104991.86795190519</v>
      </c>
      <c r="S415" s="3">
        <v>139.83179257225083</v>
      </c>
      <c r="T415" s="3">
        <v>44721.448171414988</v>
      </c>
      <c r="V415">
        <v>13103</v>
      </c>
      <c r="W415" s="2">
        <v>0.55579147868058132</v>
      </c>
      <c r="X415" s="2">
        <v>0.17898203762442269</v>
      </c>
      <c r="Y415" s="2">
        <v>0.27380533315645728</v>
      </c>
      <c r="Z415" s="2">
        <v>0.6423374915372736</v>
      </c>
      <c r="AA415" s="2">
        <v>0.69100803730748828</v>
      </c>
      <c r="AB415" s="2">
        <v>0.26735956529657362</v>
      </c>
      <c r="AC415" s="2">
        <v>4.3863497844625439E-4</v>
      </c>
      <c r="AD415" s="2">
        <v>0</v>
      </c>
      <c r="AE415" s="2">
        <v>0.12039971829449567</v>
      </c>
      <c r="AF415">
        <v>71045.622666222349</v>
      </c>
      <c r="AG415">
        <v>94.391055942312164</v>
      </c>
      <c r="AH415">
        <v>17740.506889569475</v>
      </c>
      <c r="AI415">
        <v>12707.038420430268</v>
      </c>
      <c r="AJ415">
        <v>1.4446384311045131</v>
      </c>
      <c r="AK415">
        <v>176037.49061812754</v>
      </c>
      <c r="AL415">
        <v>234.22284851456303</v>
      </c>
      <c r="AM415">
        <v>44021.459621202826</v>
      </c>
      <c r="AN415">
        <v>31147.533860211886</v>
      </c>
      <c r="AO415">
        <v>3.577836980091758</v>
      </c>
      <c r="AP415">
        <v>104991.86795190519</v>
      </c>
      <c r="AQ415">
        <v>139.83179257225086</v>
      </c>
      <c r="AR415">
        <v>26280.952731633352</v>
      </c>
      <c r="AS415">
        <v>18440.495439781618</v>
      </c>
      <c r="AT415">
        <v>2.1331985489872451</v>
      </c>
      <c r="AU415" s="3">
        <v>61365481.317321807</v>
      </c>
      <c r="AV415" s="3">
        <v>2084511.1872185695</v>
      </c>
      <c r="AW415">
        <v>168776.91343149004</v>
      </c>
      <c r="AX415">
        <v>31719933.110314239</v>
      </c>
      <c r="AY415">
        <v>5733.1476367456207</v>
      </c>
      <c r="AZ415">
        <v>1077487.7668499718</v>
      </c>
      <c r="BA415">
        <v>495293.25544128998</v>
      </c>
      <c r="BB415">
        <v>93085414.427636042</v>
      </c>
      <c r="BC415">
        <v>16824.512898098019</v>
      </c>
      <c r="BD415">
        <v>3161998.9540685415</v>
      </c>
      <c r="BE415">
        <v>326516.34200979996</v>
      </c>
      <c r="BF415">
        <v>61365481.317321807</v>
      </c>
      <c r="BG415">
        <v>11091.365261352397</v>
      </c>
      <c r="BH415">
        <v>2084511.1872185695</v>
      </c>
      <c r="BI415">
        <v>2.6974461039647881</v>
      </c>
      <c r="BJ415">
        <v>9.3692343140069223</v>
      </c>
      <c r="BK415">
        <v>6.6717882100421342</v>
      </c>
      <c r="BL415">
        <v>65.050691840606561</v>
      </c>
      <c r="BM415">
        <v>55.344189123008668</v>
      </c>
      <c r="BN415">
        <f t="shared" si="36"/>
        <v>-9.7065027175978926</v>
      </c>
      <c r="BO415">
        <v>0.69543135478329099</v>
      </c>
      <c r="BP415">
        <v>2.2716314362411061E-2</v>
      </c>
      <c r="BQ415">
        <v>0.6983627447664803</v>
      </c>
      <c r="BR415">
        <v>9.5238095238095233E-2</v>
      </c>
      <c r="BS415">
        <v>0.13793103448275862</v>
      </c>
      <c r="BT415">
        <v>0.27777777777777779</v>
      </c>
      <c r="BU415">
        <v>0.27797291759632531</v>
      </c>
      <c r="BV415">
        <v>0.6423374915372736</v>
      </c>
      <c r="BW415">
        <v>0.71681331670901272</v>
      </c>
      <c r="BX415">
        <v>0.26735956529657362</v>
      </c>
      <c r="BY415">
        <f t="shared" si="37"/>
        <v>0.18278947938114132</v>
      </c>
      <c r="BZ415">
        <v>0</v>
      </c>
      <c r="CA415">
        <f t="shared" si="38"/>
        <v>8.5979416642179674E-2</v>
      </c>
      <c r="CC415">
        <v>0.18278947938114132</v>
      </c>
      <c r="CD415">
        <v>8.5979416642179674E-2</v>
      </c>
    </row>
    <row r="416" spans="1:82" x14ac:dyDescent="0.3">
      <c r="A416">
        <v>0</v>
      </c>
      <c r="B416" t="s">
        <v>323</v>
      </c>
      <c r="C416" t="s">
        <v>224</v>
      </c>
      <c r="D416">
        <v>13105</v>
      </c>
      <c r="E416" s="2">
        <f>BO416</f>
        <v>0.6478317286857217</v>
      </c>
      <c r="F416" s="2" t="s">
        <v>1940</v>
      </c>
      <c r="G416" s="3">
        <v>1207</v>
      </c>
      <c r="H416" s="1">
        <v>2.7090263574761448</v>
      </c>
      <c r="I416" s="1">
        <f t="shared" si="39"/>
        <v>-14.417087201512452</v>
      </c>
      <c r="J416" s="1">
        <v>2.5986979147299998</v>
      </c>
      <c r="K416" s="1">
        <v>253.927361636</v>
      </c>
      <c r="L416" s="2">
        <v>0.11214810666000008</v>
      </c>
      <c r="M416" s="2">
        <v>2.1256905550858251E-2</v>
      </c>
      <c r="N416" s="7">
        <v>0</v>
      </c>
      <c r="O416" s="2">
        <v>9.9893934952172414E-2</v>
      </c>
      <c r="P416" s="3">
        <v>66392.687578899015</v>
      </c>
      <c r="Q416" s="3">
        <v>2255.2793042080621</v>
      </c>
      <c r="R416" s="3">
        <v>51373.440450591268</v>
      </c>
      <c r="S416" s="3">
        <v>68.986745755000044</v>
      </c>
      <c r="T416" s="3">
        <v>26852.517810572503</v>
      </c>
      <c r="V416">
        <v>13105</v>
      </c>
      <c r="W416" s="2">
        <v>0.5872047640189455</v>
      </c>
      <c r="X416" s="2">
        <v>7.2674227984267217E-2</v>
      </c>
      <c r="Y416" s="2">
        <v>0.44177097178221292</v>
      </c>
      <c r="Z416" s="2">
        <v>0.74108462607383674</v>
      </c>
      <c r="AA416" s="2">
        <v>0.73190385712703832</v>
      </c>
      <c r="AB416" s="2">
        <v>0.27682373761918488</v>
      </c>
      <c r="AC416" s="2">
        <v>2.1256905550858251E-2</v>
      </c>
      <c r="AD416" s="2">
        <v>0</v>
      </c>
      <c r="AE416" s="2">
        <v>9.9893934952172414E-2</v>
      </c>
      <c r="AF416">
        <v>43312.408683770773</v>
      </c>
      <c r="AG416">
        <v>57.843247227072226</v>
      </c>
      <c r="AH416">
        <v>10871.459331635151</v>
      </c>
      <c r="AI416">
        <v>12232.339480811952</v>
      </c>
      <c r="AJ416">
        <v>0.87921827894402949</v>
      </c>
      <c r="AK416">
        <v>94685.849134362041</v>
      </c>
      <c r="AL416">
        <v>126.82999298207227</v>
      </c>
      <c r="AM416">
        <v>23837.304730202653</v>
      </c>
      <c r="AN416">
        <v>26119.011892816943</v>
      </c>
      <c r="AO416">
        <v>1.9201783517447513</v>
      </c>
      <c r="AP416">
        <v>51373.440450591268</v>
      </c>
      <c r="AQ416">
        <v>68.986745755000044</v>
      </c>
      <c r="AR416">
        <v>12965.845398567502</v>
      </c>
      <c r="AS416">
        <v>13886.672412004991</v>
      </c>
      <c r="AT416">
        <v>1.0409600728007218</v>
      </c>
      <c r="AU416" s="3">
        <v>12477841.70357828</v>
      </c>
      <c r="AV416" s="3">
        <v>423857.19243286317</v>
      </c>
      <c r="AW416">
        <v>60166.673403661</v>
      </c>
      <c r="AX416">
        <v>11307724.599484049</v>
      </c>
      <c r="AY416">
        <v>2043.7891321852176</v>
      </c>
      <c r="AZ416">
        <v>384109.72950288979</v>
      </c>
      <c r="BA416">
        <v>126559.36098256001</v>
      </c>
      <c r="BB416">
        <v>23785566.303062327</v>
      </c>
      <c r="BC416">
        <v>4299.0684363932796</v>
      </c>
      <c r="BD416">
        <v>807966.92193575297</v>
      </c>
      <c r="BE416">
        <v>66392.687578899015</v>
      </c>
      <c r="BF416">
        <v>12477841.70357828</v>
      </c>
      <c r="BG416">
        <v>2255.2793042080621</v>
      </c>
      <c r="BH416">
        <v>423857.19243286317</v>
      </c>
      <c r="BI416">
        <v>1.4018131825783668</v>
      </c>
      <c r="BJ416">
        <v>4.1108395400545117</v>
      </c>
      <c r="BK416">
        <v>2.7090263574761448</v>
      </c>
      <c r="BL416">
        <v>57.587107305005432</v>
      </c>
      <c r="BM416">
        <v>43.17002010349298</v>
      </c>
      <c r="BN416">
        <f t="shared" si="36"/>
        <v>-14.417087201512452</v>
      </c>
      <c r="BO416">
        <v>0.6478317286857217</v>
      </c>
      <c r="BP416">
        <v>1.0997226769210951E-2</v>
      </c>
      <c r="BQ416">
        <v>0.3299927588378912</v>
      </c>
      <c r="BR416">
        <v>7.7380952380952384E-2</v>
      </c>
      <c r="BS416">
        <v>0.2413793103448276</v>
      </c>
      <c r="BT416">
        <v>0.27777777777777779</v>
      </c>
      <c r="BU416">
        <v>0.41287371046415616</v>
      </c>
      <c r="BV416">
        <v>0.74108462607383674</v>
      </c>
      <c r="BW416">
        <v>0.75923636631435509</v>
      </c>
      <c r="BX416">
        <v>0.27682373761918488</v>
      </c>
      <c r="BY416">
        <f t="shared" si="37"/>
        <v>3.3577461740515561E-3</v>
      </c>
      <c r="BZ416">
        <v>0</v>
      </c>
      <c r="CA416">
        <f t="shared" si="38"/>
        <v>2.7328819670155026E-2</v>
      </c>
      <c r="CC416">
        <v>3.3577461740515561E-3</v>
      </c>
      <c r="CD416">
        <v>2.7328819670155026E-2</v>
      </c>
    </row>
    <row r="417" spans="1:82" x14ac:dyDescent="0.3">
      <c r="A417">
        <v>0</v>
      </c>
      <c r="B417" t="s">
        <v>323</v>
      </c>
      <c r="C417" t="s">
        <v>362</v>
      </c>
      <c r="D417">
        <v>13107</v>
      </c>
      <c r="E417" s="2">
        <f>BO417</f>
        <v>0.69349228333680346</v>
      </c>
      <c r="F417" s="2" t="s">
        <v>1941</v>
      </c>
      <c r="G417" s="3">
        <v>1795</v>
      </c>
      <c r="H417" s="1">
        <v>1.876709033716903</v>
      </c>
      <c r="I417" s="1">
        <f t="shared" si="39"/>
        <v>-17.636293002784718</v>
      </c>
      <c r="J417" s="1">
        <v>2.5069458555500002</v>
      </c>
      <c r="K417" s="1">
        <v>251.67376608500001</v>
      </c>
      <c r="L417" s="2">
        <v>0.11859372437999993</v>
      </c>
      <c r="M417" s="2">
        <v>1.7096453650002974E-4</v>
      </c>
      <c r="N417" s="7">
        <v>0</v>
      </c>
      <c r="O417" s="2">
        <v>3.3125568059269868E-2</v>
      </c>
      <c r="P417" s="3">
        <v>70169.715306699989</v>
      </c>
      <c r="Q417" s="3">
        <v>2383.5803683245999</v>
      </c>
      <c r="R417" s="3">
        <v>59879.429780428123</v>
      </c>
      <c r="S417" s="3">
        <v>80.280193578800151</v>
      </c>
      <c r="T417" s="3">
        <v>29633.894463864119</v>
      </c>
      <c r="V417">
        <v>13107</v>
      </c>
      <c r="W417" s="2">
        <v>0.61557402361817182</v>
      </c>
      <c r="X417" s="2">
        <v>5.0345903722967766E-2</v>
      </c>
      <c r="Y417" s="2">
        <v>0.52815579688810721</v>
      </c>
      <c r="Z417" s="2">
        <v>0.71491919911770707</v>
      </c>
      <c r="AA417" s="2">
        <v>0.72540823859442172</v>
      </c>
      <c r="AB417" s="2">
        <v>0.29273394815822035</v>
      </c>
      <c r="AC417" s="2">
        <v>1.7096453650002974E-4</v>
      </c>
      <c r="AD417" s="2">
        <v>0</v>
      </c>
      <c r="AE417" s="2">
        <v>3.3125568059269868E-2</v>
      </c>
      <c r="AF417">
        <v>77584.304718385247</v>
      </c>
      <c r="AG417">
        <v>103.78068562329607</v>
      </c>
      <c r="AH417">
        <v>19505.258733725197</v>
      </c>
      <c r="AI417">
        <v>19191.844910313412</v>
      </c>
      <c r="AJ417">
        <v>1.5740795497694207</v>
      </c>
      <c r="AK417">
        <v>137463.73449881337</v>
      </c>
      <c r="AL417">
        <v>184.06087920209623</v>
      </c>
      <c r="AM417">
        <v>34593.672705395278</v>
      </c>
      <c r="AN417">
        <v>33737.325402507478</v>
      </c>
      <c r="AO417">
        <v>2.7880380198901284</v>
      </c>
      <c r="AP417">
        <v>59879.429780428123</v>
      </c>
      <c r="AQ417">
        <v>80.280193578800166</v>
      </c>
      <c r="AR417">
        <v>15088.413971670081</v>
      </c>
      <c r="AS417">
        <v>14545.480492194067</v>
      </c>
      <c r="AT417">
        <v>1.2139584701207078</v>
      </c>
      <c r="AU417" s="3">
        <v>13187696.294741197</v>
      </c>
      <c r="AV417" s="3">
        <v>447970.09442292532</v>
      </c>
      <c r="AW417">
        <v>110714.51134084001</v>
      </c>
      <c r="AX417">
        <v>20807685.26139747</v>
      </c>
      <c r="AY417">
        <v>3760.8380562359198</v>
      </c>
      <c r="AZ417">
        <v>706811.90428897878</v>
      </c>
      <c r="BA417">
        <v>180884.22664754</v>
      </c>
      <c r="BB417">
        <v>33995381.556138664</v>
      </c>
      <c r="BC417">
        <v>6144.4184245605193</v>
      </c>
      <c r="BD417">
        <v>1154781.998711904</v>
      </c>
      <c r="BE417">
        <v>70169.715306699989</v>
      </c>
      <c r="BF417">
        <v>13187696.294741197</v>
      </c>
      <c r="BG417">
        <v>2383.5803683245999</v>
      </c>
      <c r="BH417">
        <v>447970.09442292532</v>
      </c>
      <c r="BI417">
        <v>1.331785993892876</v>
      </c>
      <c r="BJ417">
        <v>3.208495027609779</v>
      </c>
      <c r="BK417">
        <v>1.876709033716903</v>
      </c>
      <c r="BL417">
        <v>60.475182033878255</v>
      </c>
      <c r="BM417">
        <v>42.838889031093537</v>
      </c>
      <c r="BN417">
        <f t="shared" si="36"/>
        <v>-17.636293002784718</v>
      </c>
      <c r="BO417">
        <v>0.69349228333680346</v>
      </c>
      <c r="BP417">
        <v>1.1184250931610471E-2</v>
      </c>
      <c r="BQ417">
        <v>0.54180366278305081</v>
      </c>
      <c r="BR417">
        <v>7.7380952380952384E-2</v>
      </c>
      <c r="BS417">
        <v>0.10344827586206896</v>
      </c>
      <c r="BT417">
        <v>0.27777777777777779</v>
      </c>
      <c r="BU417">
        <v>0.50506469365940132</v>
      </c>
      <c r="BV417">
        <v>0.71491919911770707</v>
      </c>
      <c r="BW417">
        <v>0.75249817281579023</v>
      </c>
      <c r="BX417">
        <v>0.29273394815822035</v>
      </c>
      <c r="BY417">
        <f t="shared" si="37"/>
        <v>3.2324475723357102E-2</v>
      </c>
      <c r="BZ417">
        <v>0</v>
      </c>
      <c r="CA417">
        <f t="shared" si="38"/>
        <v>7.5024177428357902E-2</v>
      </c>
      <c r="CC417">
        <v>3.2324475723357102E-2</v>
      </c>
      <c r="CD417">
        <v>7.5024177428357902E-2</v>
      </c>
    </row>
    <row r="418" spans="1:82" x14ac:dyDescent="0.3">
      <c r="A418">
        <v>0</v>
      </c>
      <c r="B418" t="s">
        <v>323</v>
      </c>
      <c r="C418" t="s">
        <v>363</v>
      </c>
      <c r="D418">
        <v>13109</v>
      </c>
      <c r="E418" s="2">
        <f>BO418</f>
        <v>0.64465672753841208</v>
      </c>
      <c r="F418" s="2" t="s">
        <v>1940</v>
      </c>
      <c r="G418" s="3">
        <v>1539</v>
      </c>
      <c r="H418" s="1">
        <v>3.8597778543882502</v>
      </c>
      <c r="I418" s="1">
        <f t="shared" si="39"/>
        <v>-11.764270952728452</v>
      </c>
      <c r="J418" s="1">
        <v>2.30285546519</v>
      </c>
      <c r="K418" s="1">
        <v>217.51369502200001</v>
      </c>
      <c r="L418" s="2">
        <v>0.12728082904000004</v>
      </c>
      <c r="M418" s="2">
        <v>2.742284912771916E-3</v>
      </c>
      <c r="N418" s="7">
        <v>0</v>
      </c>
      <c r="O418" s="2">
        <v>9.4248881061835071E-2</v>
      </c>
      <c r="P418" s="3">
        <v>40735.680327820999</v>
      </c>
      <c r="Q418" s="3">
        <v>1383.7417965192978</v>
      </c>
      <c r="R418" s="3">
        <v>30118.032385398932</v>
      </c>
      <c r="S418" s="3">
        <v>40.888133012458503</v>
      </c>
      <c r="T418" s="3">
        <v>16229.29634906484</v>
      </c>
      <c r="V418">
        <v>13109</v>
      </c>
      <c r="W418" s="2">
        <v>0.5579342623455722</v>
      </c>
      <c r="X418" s="2">
        <v>0.10354508917357683</v>
      </c>
      <c r="Y418" s="2">
        <v>0.3929289832721311</v>
      </c>
      <c r="Z418" s="2">
        <v>0.65671764757610795</v>
      </c>
      <c r="AA418" s="2">
        <v>0.62694745197551782</v>
      </c>
      <c r="AB418" s="2">
        <v>0.31417699211758832</v>
      </c>
      <c r="AC418" s="2">
        <v>2.742284912771916E-3</v>
      </c>
      <c r="AD418" s="2">
        <v>0</v>
      </c>
      <c r="AE418" s="2">
        <v>9.4248881061835071E-2</v>
      </c>
      <c r="AF418">
        <v>32928.84696760388</v>
      </c>
      <c r="AG418">
        <v>44.250172332745166</v>
      </c>
      <c r="AH418">
        <v>8316.6829663763219</v>
      </c>
      <c r="AI418">
        <v>10201.330664989566</v>
      </c>
      <c r="AJ418">
        <v>0.66706563669324814</v>
      </c>
      <c r="AK418">
        <v>63046.879353002812</v>
      </c>
      <c r="AL418">
        <v>85.138305345203662</v>
      </c>
      <c r="AM418">
        <v>16001.481045682403</v>
      </c>
      <c r="AN418">
        <v>18745.82893474833</v>
      </c>
      <c r="AO418">
        <v>1.2751119598901628</v>
      </c>
      <c r="AP418">
        <v>30118.032385398932</v>
      </c>
      <c r="AQ418">
        <v>40.888133012458496</v>
      </c>
      <c r="AR418">
        <v>7684.7980793060815</v>
      </c>
      <c r="AS418">
        <v>8544.4982697587639</v>
      </c>
      <c r="AT418">
        <v>0.60804632319691465</v>
      </c>
      <c r="AU418" s="3">
        <v>7655863.7608106788</v>
      </c>
      <c r="AV418" s="3">
        <v>260060.43323783684</v>
      </c>
      <c r="AW418">
        <v>31346.758653426004</v>
      </c>
      <c r="AX418">
        <v>5891309.821324883</v>
      </c>
      <c r="AY418">
        <v>1064.8114818527879</v>
      </c>
      <c r="AZ418">
        <v>200120.66989941295</v>
      </c>
      <c r="BA418">
        <v>72082.438981247004</v>
      </c>
      <c r="BB418">
        <v>13547173.582135562</v>
      </c>
      <c r="BC418">
        <v>2448.5532783720855</v>
      </c>
      <c r="BD418">
        <v>460181.10313724977</v>
      </c>
      <c r="BE418">
        <v>40735.680327820999</v>
      </c>
      <c r="BF418">
        <v>7655863.7608106788</v>
      </c>
      <c r="BG418">
        <v>1383.7417965192978</v>
      </c>
      <c r="BH418">
        <v>260060.43323783684</v>
      </c>
      <c r="BI418">
        <v>1.7100469909607021</v>
      </c>
      <c r="BJ418">
        <v>5.5698248453489523</v>
      </c>
      <c r="BK418">
        <v>3.8597778543882502</v>
      </c>
      <c r="BL418">
        <v>49.252108590614625</v>
      </c>
      <c r="BM418">
        <v>37.487837637886173</v>
      </c>
      <c r="BN418">
        <f t="shared" si="36"/>
        <v>-11.764270952728452</v>
      </c>
      <c r="BO418">
        <v>0.64465672753841208</v>
      </c>
      <c r="BP418">
        <v>1.3349573481158119E-2</v>
      </c>
      <c r="BQ418">
        <v>0.64315205890753979</v>
      </c>
      <c r="BR418">
        <v>1.1904761904761904E-2</v>
      </c>
      <c r="BS418">
        <v>0.17241379310344829</v>
      </c>
      <c r="BT418">
        <v>0.27777777777777779</v>
      </c>
      <c r="BU418">
        <v>0.33690287998321466</v>
      </c>
      <c r="BV418">
        <v>0.65671764757610795</v>
      </c>
      <c r="BW418">
        <v>0.65036042736049571</v>
      </c>
      <c r="BX418">
        <v>0.31417699211758832</v>
      </c>
      <c r="BY418">
        <f t="shared" si="37"/>
        <v>2.0035506183908279E-3</v>
      </c>
      <c r="BZ418">
        <v>0</v>
      </c>
      <c r="CA418">
        <f t="shared" si="38"/>
        <v>6.6129145377743226E-2</v>
      </c>
      <c r="CC418">
        <v>2.0035506183908279E-3</v>
      </c>
      <c r="CD418">
        <v>6.6129145377743226E-2</v>
      </c>
    </row>
    <row r="419" spans="1:82" x14ac:dyDescent="0.3">
      <c r="A419">
        <v>1</v>
      </c>
      <c r="B419" t="s">
        <v>323</v>
      </c>
      <c r="C419" t="s">
        <v>364</v>
      </c>
      <c r="D419">
        <v>13111</v>
      </c>
      <c r="E419" s="2">
        <v>0</v>
      </c>
      <c r="F419" s="2" t="s">
        <v>1954</v>
      </c>
      <c r="G419" s="3">
        <v>-999</v>
      </c>
      <c r="H419" s="1">
        <v>0.37435883998919101</v>
      </c>
      <c r="I419" s="1">
        <f t="shared" si="39"/>
        <v>-999</v>
      </c>
      <c r="J419" s="1">
        <v>-999</v>
      </c>
      <c r="K419" s="1">
        <v>-999</v>
      </c>
      <c r="L419" s="2">
        <v>-999</v>
      </c>
      <c r="M419" s="2">
        <v>-999</v>
      </c>
      <c r="N419" s="7">
        <v>-999</v>
      </c>
      <c r="O419" s="2">
        <v>-999</v>
      </c>
      <c r="P419" s="3">
        <v>-999</v>
      </c>
      <c r="Q419" s="3">
        <v>-999</v>
      </c>
      <c r="R419" s="3">
        <v>-999</v>
      </c>
      <c r="S419" s="3">
        <v>-999</v>
      </c>
      <c r="T419" s="3">
        <v>-999</v>
      </c>
      <c r="V419">
        <v>13111</v>
      </c>
      <c r="W419" s="2">
        <v>-999</v>
      </c>
      <c r="X419" s="2">
        <v>1.0042810993779653E-2</v>
      </c>
      <c r="Y419" s="2">
        <v>-999</v>
      </c>
      <c r="Z419" s="2">
        <v>-999</v>
      </c>
      <c r="AA419" s="2">
        <v>-999</v>
      </c>
      <c r="AB419" s="2">
        <v>-999</v>
      </c>
      <c r="AC419" s="2">
        <v>-999</v>
      </c>
      <c r="AD419" s="2">
        <v>-999</v>
      </c>
      <c r="AE419" s="2">
        <v>-999</v>
      </c>
      <c r="AF419" s="2">
        <v>-999</v>
      </c>
      <c r="AG419" s="2">
        <v>-999</v>
      </c>
      <c r="AH419" s="2">
        <v>-999</v>
      </c>
      <c r="AI419" s="2">
        <v>-999</v>
      </c>
      <c r="AJ419" s="2">
        <v>-999</v>
      </c>
      <c r="AK419" s="2">
        <v>-999</v>
      </c>
      <c r="AL419" s="2">
        <v>-999</v>
      </c>
      <c r="AM419" s="2">
        <v>-999</v>
      </c>
      <c r="AN419" s="2">
        <v>-999</v>
      </c>
      <c r="AO419" s="2">
        <v>-999</v>
      </c>
      <c r="AP419" s="2">
        <v>-999</v>
      </c>
      <c r="AQ419" s="2">
        <v>-999</v>
      </c>
      <c r="AR419" s="2">
        <v>-999</v>
      </c>
      <c r="AS419" s="2">
        <v>-999</v>
      </c>
      <c r="AT419" s="2">
        <v>-999</v>
      </c>
      <c r="AU419" s="2">
        <v>-999</v>
      </c>
      <c r="AV419" s="2">
        <v>-999</v>
      </c>
      <c r="AW419" s="2">
        <v>-999</v>
      </c>
      <c r="AX419" s="2">
        <v>-999</v>
      </c>
      <c r="AY419" s="2">
        <v>-999</v>
      </c>
      <c r="AZ419" s="2">
        <v>-999</v>
      </c>
      <c r="BA419" s="2">
        <v>-999</v>
      </c>
      <c r="BB419" s="2">
        <v>-999</v>
      </c>
      <c r="BC419" s="2">
        <v>-999</v>
      </c>
      <c r="BD419" s="2">
        <v>-999</v>
      </c>
      <c r="BE419" s="2">
        <v>-999</v>
      </c>
      <c r="BF419" s="2">
        <v>-999</v>
      </c>
      <c r="BG419" s="2">
        <v>-999</v>
      </c>
      <c r="BH419" s="2">
        <v>-999</v>
      </c>
      <c r="BI419">
        <v>0</v>
      </c>
      <c r="BJ419">
        <v>0.37435883998919101</v>
      </c>
      <c r="BK419">
        <v>0.37435883998919101</v>
      </c>
      <c r="BL419">
        <v>-999</v>
      </c>
      <c r="BM419">
        <v>37.285347929547513</v>
      </c>
      <c r="BN419">
        <f t="shared" si="36"/>
        <v>-999</v>
      </c>
      <c r="BO419" t="s">
        <v>3748</v>
      </c>
      <c r="BP419" t="s">
        <v>3748</v>
      </c>
      <c r="BQ419">
        <v>0.13579274910683881</v>
      </c>
      <c r="BR419">
        <v>5.3571428571428568E-2</v>
      </c>
      <c r="BS419">
        <v>0.20689655172413793</v>
      </c>
      <c r="BT419">
        <v>0.5</v>
      </c>
      <c r="BU419" t="s">
        <v>3748</v>
      </c>
      <c r="BY419">
        <f t="shared" si="37"/>
        <v>-999</v>
      </c>
      <c r="CA419">
        <f t="shared" si="38"/>
        <v>-999</v>
      </c>
    </row>
    <row r="420" spans="1:82" x14ac:dyDescent="0.3">
      <c r="A420">
        <v>0</v>
      </c>
      <c r="B420" t="s">
        <v>323</v>
      </c>
      <c r="C420" t="s">
        <v>33</v>
      </c>
      <c r="D420">
        <v>13113</v>
      </c>
      <c r="E420" s="2">
        <f t="shared" ref="E420:E425" si="42">BO420</f>
        <v>0.66387142185768866</v>
      </c>
      <c r="F420" s="2" t="s">
        <v>1940</v>
      </c>
      <c r="G420" s="3">
        <v>150138</v>
      </c>
      <c r="H420" s="1">
        <v>35.430292558807253</v>
      </c>
      <c r="I420" s="1">
        <f t="shared" si="39"/>
        <v>-16.108733029164668</v>
      </c>
      <c r="J420" s="1">
        <v>2.61587998675</v>
      </c>
      <c r="K420" s="1">
        <v>224.521802549</v>
      </c>
      <c r="L420" s="2">
        <v>0.16469208533000002</v>
      </c>
      <c r="M420" s="2">
        <v>5.1823078409265309E-5</v>
      </c>
      <c r="N420" s="7">
        <v>0</v>
      </c>
      <c r="O420" s="2">
        <v>8.865938011625453E-2</v>
      </c>
      <c r="P420" s="3">
        <v>564303.76829769998</v>
      </c>
      <c r="Q420" s="3">
        <v>19168.71656108259</v>
      </c>
      <c r="R420" s="3">
        <v>506614.9622489789</v>
      </c>
      <c r="S420" s="3">
        <v>676.8576034198727</v>
      </c>
      <c r="T420" s="3">
        <v>204745.13007051696</v>
      </c>
      <c r="V420">
        <v>13113</v>
      </c>
      <c r="W420" s="2">
        <v>0.84044523284704276</v>
      </c>
      <c r="X420" s="2">
        <v>0.95047770645056129</v>
      </c>
      <c r="Y420" s="2">
        <v>0.40757001177392277</v>
      </c>
      <c r="Z420" s="2">
        <v>0.74598452973171869</v>
      </c>
      <c r="AA420" s="2">
        <v>0.64714716931643612</v>
      </c>
      <c r="AB420" s="2">
        <v>0.40652205351594384</v>
      </c>
      <c r="AC420" s="2">
        <v>5.1823078409265309E-5</v>
      </c>
      <c r="AD420" s="2">
        <v>0</v>
      </c>
      <c r="AE420" s="2">
        <v>8.865938011625453E-2</v>
      </c>
      <c r="AF420">
        <v>821773.11934267147</v>
      </c>
      <c r="AG420">
        <v>1099.0227164120743</v>
      </c>
      <c r="AH420">
        <v>206557.91883732757</v>
      </c>
      <c r="AI420">
        <v>124783.39911823306</v>
      </c>
      <c r="AJ420">
        <v>16.673767927117751</v>
      </c>
      <c r="AK420">
        <v>1328388.0815916504</v>
      </c>
      <c r="AL420">
        <v>1775.880319831947</v>
      </c>
      <c r="AM420">
        <v>333771.21099571168</v>
      </c>
      <c r="AN420">
        <v>202315.23703036588</v>
      </c>
      <c r="AO420">
        <v>26.956379311661493</v>
      </c>
      <c r="AP420">
        <v>506614.9622489789</v>
      </c>
      <c r="AQ420">
        <v>676.8576034198727</v>
      </c>
      <c r="AR420">
        <v>127213.29215838411</v>
      </c>
      <c r="AS420">
        <v>77531.837912132818</v>
      </c>
      <c r="AT420">
        <v>10.282611384543742</v>
      </c>
      <c r="AU420" s="3">
        <v>106055250.21386974</v>
      </c>
      <c r="AV420" s="3">
        <v>3602568.590489862</v>
      </c>
      <c r="AW420">
        <v>1320770.9584228001</v>
      </c>
      <c r="AX420">
        <v>248225693.92598104</v>
      </c>
      <c r="AY420">
        <v>44864.992166346397</v>
      </c>
      <c r="AZ420">
        <v>8431926.6277431417</v>
      </c>
      <c r="BA420">
        <v>1885074.7267205</v>
      </c>
      <c r="BB420">
        <v>354280944.1398508</v>
      </c>
      <c r="BC420">
        <v>64033.708727428988</v>
      </c>
      <c r="BD420">
        <v>12034495.218233004</v>
      </c>
      <c r="BE420">
        <v>564303.76829769998</v>
      </c>
      <c r="BF420">
        <v>106055250.21386974</v>
      </c>
      <c r="BG420">
        <v>19168.71656108259</v>
      </c>
      <c r="BH420">
        <v>3602568.590489862</v>
      </c>
      <c r="BI420">
        <v>44.863940359710725</v>
      </c>
      <c r="BJ420">
        <v>80.294232918517977</v>
      </c>
      <c r="BK420">
        <v>35.430292558807253</v>
      </c>
      <c r="BL420">
        <v>74.160611947900293</v>
      </c>
      <c r="BM420">
        <v>58.051878918735625</v>
      </c>
      <c r="BN420">
        <f t="shared" si="36"/>
        <v>-16.108733029164668</v>
      </c>
      <c r="BO420">
        <v>0.66387142185768866</v>
      </c>
      <c r="BP420">
        <v>0.36067182266108738</v>
      </c>
      <c r="BQ420">
        <v>0.35483633065816</v>
      </c>
      <c r="BR420">
        <v>2.3809523809523808E-2</v>
      </c>
      <c r="BS420">
        <v>0.10344827586206896</v>
      </c>
      <c r="BT420">
        <v>0.33333333333333331</v>
      </c>
      <c r="BU420">
        <v>0.46131873128505457</v>
      </c>
      <c r="BV420">
        <v>0.74598452973171869</v>
      </c>
      <c r="BW420">
        <v>0.67131449099215368</v>
      </c>
      <c r="BX420">
        <v>0.40652205351594384</v>
      </c>
      <c r="BY420">
        <f t="shared" si="37"/>
        <v>9.0679852820336762E-2</v>
      </c>
      <c r="BZ420">
        <v>0</v>
      </c>
      <c r="CA420">
        <f t="shared" si="38"/>
        <v>3.5286730430114627E-2</v>
      </c>
      <c r="CC420">
        <v>9.0679852820336762E-2</v>
      </c>
      <c r="CD420">
        <v>3.5286730430114627E-2</v>
      </c>
    </row>
    <row r="421" spans="1:82" x14ac:dyDescent="0.3">
      <c r="A421">
        <v>0</v>
      </c>
      <c r="B421" t="s">
        <v>323</v>
      </c>
      <c r="C421" t="s">
        <v>365</v>
      </c>
      <c r="D421">
        <v>13115</v>
      </c>
      <c r="E421" s="2">
        <f t="shared" si="42"/>
        <v>0.66550861696789398</v>
      </c>
      <c r="F421" s="2" t="s">
        <v>1940</v>
      </c>
      <c r="G421" s="3">
        <v>12852</v>
      </c>
      <c r="H421" s="1">
        <v>23.538822383582257</v>
      </c>
      <c r="I421" s="1">
        <f t="shared" si="39"/>
        <v>-13.205549890257494</v>
      </c>
      <c r="J421" s="1">
        <v>2.55247285468</v>
      </c>
      <c r="K421" s="1">
        <v>220.20779855999999</v>
      </c>
      <c r="L421" s="2">
        <v>0.13995441826999988</v>
      </c>
      <c r="M421" s="2">
        <v>6.9842556296658781E-2</v>
      </c>
      <c r="N421" s="7">
        <v>0</v>
      </c>
      <c r="O421" s="2">
        <v>6.0862991183856824E-2</v>
      </c>
      <c r="P421" s="3">
        <v>938257.95443742</v>
      </c>
      <c r="Q421" s="3">
        <v>31871.488017963962</v>
      </c>
      <c r="R421" s="3">
        <v>565326.49775006319</v>
      </c>
      <c r="S421" s="3">
        <v>759.06294865199152</v>
      </c>
      <c r="T421" s="3">
        <v>280352.12026154378</v>
      </c>
      <c r="V421">
        <v>13115</v>
      </c>
      <c r="W421" s="2">
        <v>0.75973135791284563</v>
      </c>
      <c r="X421" s="2">
        <v>0.63146884476213261</v>
      </c>
      <c r="Y421" s="2">
        <v>0.40102028510259236</v>
      </c>
      <c r="Z421" s="2">
        <v>0.72790237770698341</v>
      </c>
      <c r="AA421" s="2">
        <v>0.63471276233143126</v>
      </c>
      <c r="AB421" s="2">
        <v>0.34546018043154786</v>
      </c>
      <c r="AC421" s="2">
        <v>6.9842556296658781E-2</v>
      </c>
      <c r="AD421" s="2">
        <v>0</v>
      </c>
      <c r="AE421" s="2">
        <v>6.0862991183856824E-2</v>
      </c>
      <c r="AF421">
        <v>406363.10672764521</v>
      </c>
      <c r="AG421">
        <v>542.87648701103228</v>
      </c>
      <c r="AH421">
        <v>102031.95590788279</v>
      </c>
      <c r="AI421">
        <v>103036.76242516901</v>
      </c>
      <c r="AJ421">
        <v>8.2480332903171174</v>
      </c>
      <c r="AK421">
        <v>971689.60447770834</v>
      </c>
      <c r="AL421">
        <v>1301.9394356630237</v>
      </c>
      <c r="AM421">
        <v>244695.48833417034</v>
      </c>
      <c r="AN421">
        <v>240725.35026042527</v>
      </c>
      <c r="AO421">
        <v>19.703449458847984</v>
      </c>
      <c r="AP421">
        <v>565326.49775006319</v>
      </c>
      <c r="AQ421">
        <v>759.06294865199141</v>
      </c>
      <c r="AR421">
        <v>142663.53242628754</v>
      </c>
      <c r="AS421">
        <v>137688.58783525624</v>
      </c>
      <c r="AT421">
        <v>11.455416168530867</v>
      </c>
      <c r="AU421" s="3">
        <v>176336199.95696872</v>
      </c>
      <c r="AV421" s="3">
        <v>5989927.4580961466</v>
      </c>
      <c r="AW421">
        <v>570666.05074788013</v>
      </c>
      <c r="AX421">
        <v>107250977.5775566</v>
      </c>
      <c r="AY421">
        <v>19384.835601607439</v>
      </c>
      <c r="AZ421">
        <v>3643186.0029661022</v>
      </c>
      <c r="BA421">
        <v>1508924.0051853</v>
      </c>
      <c r="BB421">
        <v>283587177.53452528</v>
      </c>
      <c r="BC421">
        <v>51256.323619571398</v>
      </c>
      <c r="BD421">
        <v>9633113.4610622488</v>
      </c>
      <c r="BE421">
        <v>938257.95443742</v>
      </c>
      <c r="BF421">
        <v>176336199.95696872</v>
      </c>
      <c r="BG421">
        <v>31871.488017963962</v>
      </c>
      <c r="BH421">
        <v>5989927.4580961466</v>
      </c>
      <c r="BI421">
        <v>9.3293280412003554</v>
      </c>
      <c r="BJ421">
        <v>32.868150424782613</v>
      </c>
      <c r="BK421">
        <v>23.538822383582257</v>
      </c>
      <c r="BL421">
        <v>59.236096544709703</v>
      </c>
      <c r="BM421">
        <v>46.030546654452209</v>
      </c>
      <c r="BN421">
        <f t="shared" si="36"/>
        <v>-13.205549890257494</v>
      </c>
      <c r="BO421">
        <v>0.66550861696789398</v>
      </c>
      <c r="BP421">
        <v>7.5185635257039196E-2</v>
      </c>
      <c r="BQ421">
        <v>0.23214785675733973</v>
      </c>
      <c r="BR421">
        <v>0.13690476190476192</v>
      </c>
      <c r="BS421">
        <v>0.10344827586206896</v>
      </c>
      <c r="BT421">
        <v>0.33333333333333331</v>
      </c>
      <c r="BU421">
        <v>0.3781779429993436</v>
      </c>
      <c r="BV421">
        <v>0.72790237770698341</v>
      </c>
      <c r="BW421">
        <v>0.65841572855957597</v>
      </c>
      <c r="BX421">
        <v>0.34546018043154786</v>
      </c>
      <c r="BY421">
        <f t="shared" si="37"/>
        <v>0.22804488852564433</v>
      </c>
      <c r="BZ421">
        <v>0</v>
      </c>
      <c r="CA421">
        <f t="shared" si="38"/>
        <v>9.0792574807070009E-2</v>
      </c>
      <c r="CC421">
        <v>0.22804488852564433</v>
      </c>
      <c r="CD421">
        <v>9.0792574807070009E-2</v>
      </c>
    </row>
    <row r="422" spans="1:82" x14ac:dyDescent="0.3">
      <c r="A422">
        <v>0</v>
      </c>
      <c r="B422" t="s">
        <v>323</v>
      </c>
      <c r="C422" t="s">
        <v>366</v>
      </c>
      <c r="D422">
        <v>13117</v>
      </c>
      <c r="E422" s="2">
        <f t="shared" si="42"/>
        <v>0.67146618035116101</v>
      </c>
      <c r="F422" s="2" t="s">
        <v>1940</v>
      </c>
      <c r="G422" s="3">
        <v>219563</v>
      </c>
      <c r="H422" s="1">
        <v>24.450219858693373</v>
      </c>
      <c r="I422" s="1">
        <f t="shared" si="39"/>
        <v>-16.419044645795175</v>
      </c>
      <c r="J422" s="1">
        <v>2.6597592236200001</v>
      </c>
      <c r="K422" s="1">
        <v>212.51810746199999</v>
      </c>
      <c r="L422" s="2">
        <v>0.14849162555999995</v>
      </c>
      <c r="M422" s="2">
        <v>9.5982195621035993E-2</v>
      </c>
      <c r="N422" s="7">
        <v>0</v>
      </c>
      <c r="O422" s="2">
        <v>0.13605148622309821</v>
      </c>
      <c r="P422" s="3">
        <v>74492.906883100033</v>
      </c>
      <c r="Q422" s="3">
        <v>2530.4339578678018</v>
      </c>
      <c r="R422" s="3">
        <v>738220.30632866104</v>
      </c>
      <c r="S422" s="3">
        <v>986.53469433849125</v>
      </c>
      <c r="T422" s="3">
        <v>282511.2475415197</v>
      </c>
      <c r="V422">
        <v>13117</v>
      </c>
      <c r="W422" s="2">
        <v>0.77207706960435762</v>
      </c>
      <c r="X422" s="2">
        <v>0.65591862824530933</v>
      </c>
      <c r="Y422" s="2">
        <v>0.45453550239973656</v>
      </c>
      <c r="Z422" s="2">
        <v>0.75849780711724657</v>
      </c>
      <c r="AA422" s="2">
        <v>0.61254849244542564</v>
      </c>
      <c r="AB422" s="2">
        <v>0.36653322126327947</v>
      </c>
      <c r="AC422" s="2">
        <v>9.5982195621035993E-2</v>
      </c>
      <c r="AD422" s="2">
        <v>0</v>
      </c>
      <c r="AE422" s="2">
        <v>0.13605148622309821</v>
      </c>
      <c r="AF422">
        <v>1155554.5219935253</v>
      </c>
      <c r="AG422">
        <v>1546.8369552372073</v>
      </c>
      <c r="AH422">
        <v>290723.21935033274</v>
      </c>
      <c r="AI422">
        <v>150007.71008213132</v>
      </c>
      <c r="AJ422">
        <v>23.439071414392245</v>
      </c>
      <c r="AK422">
        <v>1893774.8283221864</v>
      </c>
      <c r="AL422">
        <v>2533.3716495756989</v>
      </c>
      <c r="AM422">
        <v>476139.36251126503</v>
      </c>
      <c r="AN422">
        <v>247102.81446271882</v>
      </c>
      <c r="AO422">
        <v>38.421289221650241</v>
      </c>
      <c r="AP422">
        <v>738220.30632866104</v>
      </c>
      <c r="AQ422">
        <v>986.53469433849159</v>
      </c>
      <c r="AR422">
        <v>185416.14316093229</v>
      </c>
      <c r="AS422">
        <v>97095.104380587494</v>
      </c>
      <c r="AT422">
        <v>14.982217807257996</v>
      </c>
      <c r="AU422" s="3">
        <v>14000196.91960982</v>
      </c>
      <c r="AV422" s="3">
        <v>475569.75804167468</v>
      </c>
      <c r="AW422">
        <v>2125967.2467392003</v>
      </c>
      <c r="AX422">
        <v>399554284.35216528</v>
      </c>
      <c r="AY422">
        <v>72216.536306009599</v>
      </c>
      <c r="AZ422">
        <v>13572375.833351444</v>
      </c>
      <c r="BA422">
        <v>2200460.1536223004</v>
      </c>
      <c r="BB422">
        <v>413554481.27177513</v>
      </c>
      <c r="BC422">
        <v>74746.970263877403</v>
      </c>
      <c r="BD422">
        <v>14047945.591393119</v>
      </c>
      <c r="BE422">
        <v>74492.906883100033</v>
      </c>
      <c r="BF422">
        <v>14000196.91960982</v>
      </c>
      <c r="BG422">
        <v>2530.4339578678018</v>
      </c>
      <c r="BH422">
        <v>475569.75804167468</v>
      </c>
      <c r="BI422">
        <v>64.399530995622072</v>
      </c>
      <c r="BJ422">
        <v>88.849750854315445</v>
      </c>
      <c r="BK422">
        <v>24.450219858693373</v>
      </c>
      <c r="BL422">
        <v>67.05881431971811</v>
      </c>
      <c r="BM422">
        <v>50.639769673922935</v>
      </c>
      <c r="BN422">
        <f t="shared" si="36"/>
        <v>-16.419044645795175</v>
      </c>
      <c r="BO422">
        <v>0.67146618035116101</v>
      </c>
      <c r="BP422">
        <v>0.52364585999842761</v>
      </c>
      <c r="BQ422">
        <v>0.26567695089528726</v>
      </c>
      <c r="BR422">
        <v>3.5714285714285712E-2</v>
      </c>
      <c r="BS422">
        <v>0.27586206896551724</v>
      </c>
      <c r="BT422">
        <v>0.33333333333333331</v>
      </c>
      <c r="BU422">
        <v>0.47020537438900473</v>
      </c>
      <c r="BV422">
        <v>0.75849780711724657</v>
      </c>
      <c r="BW422">
        <v>0.6354237473500266</v>
      </c>
      <c r="BX422">
        <v>0.36653322126327947</v>
      </c>
      <c r="BY422">
        <f t="shared" si="37"/>
        <v>8.6269625706885622E-2</v>
      </c>
      <c r="BZ422">
        <v>0</v>
      </c>
      <c r="CA422">
        <f t="shared" si="38"/>
        <v>3.6564883770653464E-2</v>
      </c>
      <c r="CC422">
        <v>8.6269625706885622E-2</v>
      </c>
      <c r="CD422">
        <v>3.6564883770653464E-2</v>
      </c>
    </row>
    <row r="423" spans="1:82" x14ac:dyDescent="0.3">
      <c r="A423">
        <v>0</v>
      </c>
      <c r="B423" t="s">
        <v>323</v>
      </c>
      <c r="C423" t="s">
        <v>34</v>
      </c>
      <c r="D423">
        <v>13119</v>
      </c>
      <c r="E423" s="2">
        <f t="shared" si="42"/>
        <v>0.66742262263497409</v>
      </c>
      <c r="F423" s="2" t="s">
        <v>1940</v>
      </c>
      <c r="G423" s="3">
        <v>890</v>
      </c>
      <c r="H423" s="1">
        <v>0.9500422146832157</v>
      </c>
      <c r="I423" s="1">
        <f t="shared" si="39"/>
        <v>-18.010675928947791</v>
      </c>
      <c r="J423" s="1">
        <v>2.5944885686400001</v>
      </c>
      <c r="K423" s="1">
        <v>236.682046985</v>
      </c>
      <c r="L423" s="2">
        <v>0.10682729166999994</v>
      </c>
      <c r="M423" s="2">
        <v>0.11474870383879864</v>
      </c>
      <c r="N423" s="7">
        <v>0</v>
      </c>
      <c r="O423" s="2">
        <v>5.8120798285314905E-2</v>
      </c>
      <c r="P423" s="3">
        <v>9475.8756703680046</v>
      </c>
      <c r="Q423" s="3">
        <v>321.88403675078411</v>
      </c>
      <c r="R423" s="3">
        <v>10036.900992915489</v>
      </c>
      <c r="S423" s="3">
        <v>13.540430206120153</v>
      </c>
      <c r="T423" s="3">
        <v>4578.7270141739973</v>
      </c>
      <c r="V423">
        <v>13119</v>
      </c>
      <c r="W423" s="2">
        <v>0.58602370497984069</v>
      </c>
      <c r="X423" s="2">
        <v>2.5486494184165258E-2</v>
      </c>
      <c r="Y423" s="2">
        <v>0.55266419540744072</v>
      </c>
      <c r="Z423" s="2">
        <v>0.73988422426666989</v>
      </c>
      <c r="AA423" s="2">
        <v>0.68219707393866491</v>
      </c>
      <c r="AB423" s="2">
        <v>0.26368996357182173</v>
      </c>
      <c r="AC423" s="2">
        <v>0.11474870383879864</v>
      </c>
      <c r="AD423" s="2">
        <v>0</v>
      </c>
      <c r="AE423" s="2">
        <v>5.8120798285314905E-2</v>
      </c>
      <c r="AF423">
        <v>24752.554397230528</v>
      </c>
      <c r="AG423">
        <v>33.258960485888963</v>
      </c>
      <c r="AH423">
        <v>6250.9187099298269</v>
      </c>
      <c r="AI423">
        <v>5187.1452604447113</v>
      </c>
      <c r="AJ423">
        <v>0.50145111814054844</v>
      </c>
      <c r="AK423">
        <v>34789.455390146017</v>
      </c>
      <c r="AL423">
        <v>46.799390692009119</v>
      </c>
      <c r="AM423">
        <v>8795.8006689389294</v>
      </c>
      <c r="AN423">
        <v>7220.990315609607</v>
      </c>
      <c r="AO423">
        <v>0.70451259001970834</v>
      </c>
      <c r="AP423">
        <v>10036.900992915489</v>
      </c>
      <c r="AQ423">
        <v>13.540430206120156</v>
      </c>
      <c r="AR423">
        <v>2544.8819590091025</v>
      </c>
      <c r="AS423">
        <v>2033.8450551648957</v>
      </c>
      <c r="AT423">
        <v>0.2030614718791599</v>
      </c>
      <c r="AU423" s="3">
        <v>1780896.0734889628</v>
      </c>
      <c r="AV423" s="3">
        <v>60494.885866942364</v>
      </c>
      <c r="AW423">
        <v>26580.827354186004</v>
      </c>
      <c r="AX423">
        <v>4995600.6929457178</v>
      </c>
      <c r="AY423">
        <v>902.91855935766796</v>
      </c>
      <c r="AZ423">
        <v>169694.51404568012</v>
      </c>
      <c r="BA423">
        <v>36056.703024554008</v>
      </c>
      <c r="BB423">
        <v>6776496.7664346807</v>
      </c>
      <c r="BC423">
        <v>1224.802596108452</v>
      </c>
      <c r="BD423">
        <v>230189.39991262247</v>
      </c>
      <c r="BE423">
        <v>9475.8756703680046</v>
      </c>
      <c r="BF423">
        <v>1780896.0734889628</v>
      </c>
      <c r="BG423">
        <v>321.88403675078411</v>
      </c>
      <c r="BH423">
        <v>60494.885866942364</v>
      </c>
      <c r="BI423">
        <v>0.8672563140172096</v>
      </c>
      <c r="BJ423">
        <v>1.8172985287004253</v>
      </c>
      <c r="BK423">
        <v>0.9500422146832157</v>
      </c>
      <c r="BL423">
        <v>57.753458970702958</v>
      </c>
      <c r="BM423">
        <v>39.742783041755168</v>
      </c>
      <c r="BN423">
        <f t="shared" si="36"/>
        <v>-18.010675928947791</v>
      </c>
      <c r="BO423">
        <v>0.66742262263497409</v>
      </c>
      <c r="BP423">
        <v>7.0093737831613736E-3</v>
      </c>
      <c r="BQ423">
        <v>0.29356936105126552</v>
      </c>
      <c r="BR423">
        <v>8.9285714285714288E-2</v>
      </c>
      <c r="BS423">
        <v>0.27586206896551724</v>
      </c>
      <c r="BT423">
        <v>0.33333333333333331</v>
      </c>
      <c r="BU423">
        <v>0.51578619833637651</v>
      </c>
      <c r="BV423">
        <v>0.73988422426666989</v>
      </c>
      <c r="BW423">
        <v>0.70767331321438276</v>
      </c>
      <c r="BX423">
        <v>0.26368996357182173</v>
      </c>
      <c r="BY423">
        <f t="shared" si="37"/>
        <v>0</v>
      </c>
      <c r="BZ423">
        <v>0</v>
      </c>
      <c r="CA423">
        <f t="shared" si="38"/>
        <v>2.5006325802303907E-2</v>
      </c>
      <c r="CC423">
        <v>0</v>
      </c>
      <c r="CD423">
        <v>2.5006325802303907E-2</v>
      </c>
    </row>
    <row r="424" spans="1:82" x14ac:dyDescent="0.3">
      <c r="A424">
        <v>0</v>
      </c>
      <c r="B424" t="s">
        <v>323</v>
      </c>
      <c r="C424" t="s">
        <v>108</v>
      </c>
      <c r="D424">
        <v>13121</v>
      </c>
      <c r="E424" s="2">
        <f t="shared" si="42"/>
        <v>0.70513813406465753</v>
      </c>
      <c r="F424" s="2" t="s">
        <v>1941</v>
      </c>
      <c r="G424" s="3">
        <v>298179</v>
      </c>
      <c r="H424" s="1">
        <v>18.737060866446228</v>
      </c>
      <c r="I424" s="1">
        <f t="shared" si="39"/>
        <v>-16.353798988422831</v>
      </c>
      <c r="J424" s="1">
        <v>2.6639016978600001</v>
      </c>
      <c r="K424" s="1">
        <v>212.51683024299999</v>
      </c>
      <c r="L424" s="2">
        <v>0.15555737530999991</v>
      </c>
      <c r="M424" s="2">
        <v>0</v>
      </c>
      <c r="N424" s="7">
        <v>0</v>
      </c>
      <c r="O424" s="2">
        <v>2.9010876389318083E-2</v>
      </c>
      <c r="P424" s="3">
        <v>-361929.84569359873</v>
      </c>
      <c r="Q424" s="3">
        <v>-12294.31915371678</v>
      </c>
      <c r="R424" s="3">
        <v>765375.1557830777</v>
      </c>
      <c r="S424" s="3">
        <v>1025.0011988302706</v>
      </c>
      <c r="T424" s="3">
        <v>376090.24052389106</v>
      </c>
      <c r="V424">
        <v>13121</v>
      </c>
      <c r="W424" s="2">
        <v>0.75187072859492121</v>
      </c>
      <c r="X424" s="2">
        <v>0.50265344573163517</v>
      </c>
      <c r="Y424" s="2">
        <v>0.44534336675164043</v>
      </c>
      <c r="Z424" s="2">
        <v>0.75967913872018888</v>
      </c>
      <c r="AA424" s="2">
        <v>0.6125448110717191</v>
      </c>
      <c r="AB424" s="2">
        <v>0.38397415105807953</v>
      </c>
      <c r="AC424" s="2">
        <v>0</v>
      </c>
      <c r="AD424" s="2">
        <v>0</v>
      </c>
      <c r="AE424" s="2">
        <v>2.9010876389318083E-2</v>
      </c>
      <c r="AF424">
        <v>5045123.6686694641</v>
      </c>
      <c r="AG424">
        <v>6724.2563424481768</v>
      </c>
      <c r="AH424">
        <v>1263803.1726580027</v>
      </c>
      <c r="AI424">
        <v>1254899.4771230069</v>
      </c>
      <c r="AJ424">
        <v>102.48059865893799</v>
      </c>
      <c r="AK424">
        <v>5810498.8244525418</v>
      </c>
      <c r="AL424">
        <v>7749.2575412784472</v>
      </c>
      <c r="AM424">
        <v>1456448.9763110382</v>
      </c>
      <c r="AN424">
        <v>1438343.9139938622</v>
      </c>
      <c r="AO424">
        <v>118.00302385328654</v>
      </c>
      <c r="AP424">
        <v>765375.1557830777</v>
      </c>
      <c r="AQ424">
        <v>1025.0011988302704</v>
      </c>
      <c r="AR424">
        <v>192645.80365303555</v>
      </c>
      <c r="AS424">
        <v>183444.43687085528</v>
      </c>
      <c r="AT424">
        <v>15.522425194348543</v>
      </c>
      <c r="AU424" s="3">
        <v>-68021095.199654952</v>
      </c>
      <c r="AV424" s="3">
        <v>-2310594.3417495317</v>
      </c>
      <c r="AW424">
        <v>5730072.5883622002</v>
      </c>
      <c r="AX424">
        <v>1076909842.2567918</v>
      </c>
      <c r="AY424">
        <v>194643.63608998357</v>
      </c>
      <c r="AZ424">
        <v>36581324.966751508</v>
      </c>
      <c r="BA424">
        <v>5368142.7426686017</v>
      </c>
      <c r="BB424">
        <v>1008888747.057137</v>
      </c>
      <c r="BC424">
        <v>182349.31693626678</v>
      </c>
      <c r="BD424">
        <v>34270730.625001982</v>
      </c>
      <c r="BE424">
        <v>-361929.84569359873</v>
      </c>
      <c r="BF424">
        <v>-68021095.199654952</v>
      </c>
      <c r="BG424">
        <v>-12294.31915371678</v>
      </c>
      <c r="BH424">
        <v>-2310594.3417495317</v>
      </c>
      <c r="BI424">
        <v>79.40392604713233</v>
      </c>
      <c r="BJ424">
        <v>98.140986913578558</v>
      </c>
      <c r="BK424">
        <v>18.737060866446228</v>
      </c>
      <c r="BL424">
        <v>67.81066748807234</v>
      </c>
      <c r="BM424">
        <v>51.456868499649509</v>
      </c>
      <c r="BN424">
        <f t="shared" si="36"/>
        <v>-16.353798988422831</v>
      </c>
      <c r="BO424">
        <v>0.70513813406465753</v>
      </c>
      <c r="BP424">
        <v>0.67802702518554947</v>
      </c>
      <c r="BQ424">
        <v>0.28928670917456589</v>
      </c>
      <c r="BR424">
        <v>0.22023809523809523</v>
      </c>
      <c r="BS424">
        <v>0.20689655172413793</v>
      </c>
      <c r="BT424">
        <v>0.3888888888888889</v>
      </c>
      <c r="BU424">
        <v>0.46833688207329155</v>
      </c>
      <c r="BV424">
        <v>0.75967913872018888</v>
      </c>
      <c r="BW424">
        <v>0.63541992849763396</v>
      </c>
      <c r="BX424">
        <v>0.38397415105807953</v>
      </c>
      <c r="BY424">
        <f t="shared" si="37"/>
        <v>5.8615105042757826E-2</v>
      </c>
      <c r="BZ424">
        <v>0</v>
      </c>
      <c r="CA424">
        <f t="shared" si="38"/>
        <v>1.9215376660568179E-2</v>
      </c>
      <c r="CC424">
        <v>5.8615105042757826E-2</v>
      </c>
      <c r="CD424">
        <v>1.9215376660568179E-2</v>
      </c>
    </row>
    <row r="425" spans="1:82" x14ac:dyDescent="0.3">
      <c r="A425">
        <v>0</v>
      </c>
      <c r="B425" t="s">
        <v>323</v>
      </c>
      <c r="C425" t="s">
        <v>367</v>
      </c>
      <c r="D425">
        <v>13123</v>
      </c>
      <c r="E425" s="2">
        <f t="shared" si="42"/>
        <v>0.66577169759755994</v>
      </c>
      <c r="F425" s="2" t="s">
        <v>1940</v>
      </c>
      <c r="G425" s="3">
        <v>2477</v>
      </c>
      <c r="H425" s="1">
        <v>1.6179250622866828</v>
      </c>
      <c r="I425" s="1">
        <f t="shared" si="39"/>
        <v>-10.763253610501849</v>
      </c>
      <c r="J425" s="1">
        <v>2.5938660499499999</v>
      </c>
      <c r="K425" s="1">
        <v>254.267656206</v>
      </c>
      <c r="L425" s="2">
        <v>0.16741984993999992</v>
      </c>
      <c r="M425" s="2">
        <v>0.20601867636529508</v>
      </c>
      <c r="N425" s="7">
        <v>0</v>
      </c>
      <c r="O425" s="2">
        <v>3.1628286621079672E-2</v>
      </c>
      <c r="P425" s="3">
        <v>82901.563709045993</v>
      </c>
      <c r="Q425" s="3">
        <v>2816.0658611283484</v>
      </c>
      <c r="R425" s="3">
        <v>16809.476346881809</v>
      </c>
      <c r="S425" s="3">
        <v>21.898908094766281</v>
      </c>
      <c r="T425" s="3">
        <v>6095.6384052572357</v>
      </c>
      <c r="V425">
        <v>13123</v>
      </c>
      <c r="W425" s="2">
        <v>0.5722942330759011</v>
      </c>
      <c r="X425" s="2">
        <v>4.340358465453488E-2</v>
      </c>
      <c r="Y425" s="2">
        <v>0.25020540712508332</v>
      </c>
      <c r="Z425" s="2">
        <v>0.73970669727209781</v>
      </c>
      <c r="AA425" s="2">
        <v>0.73288470025767893</v>
      </c>
      <c r="AB425" s="2">
        <v>0.41325520325136278</v>
      </c>
      <c r="AC425" s="2">
        <v>0.20601867636529508</v>
      </c>
      <c r="AD425" s="2">
        <v>0</v>
      </c>
      <c r="AE425" s="2">
        <v>3.1628286621079672E-2</v>
      </c>
      <c r="AF425">
        <v>26262.614033827984</v>
      </c>
      <c r="AG425">
        <v>34.731281618932023</v>
      </c>
      <c r="AH425">
        <v>6527.6369110735077</v>
      </c>
      <c r="AI425">
        <v>2797.0813841417316</v>
      </c>
      <c r="AJ425">
        <v>0.53482963929269922</v>
      </c>
      <c r="AK425">
        <v>43072.090380709793</v>
      </c>
      <c r="AL425">
        <v>56.6301897136983</v>
      </c>
      <c r="AM425">
        <v>10643.468925567375</v>
      </c>
      <c r="AN425">
        <v>4776.8877749050998</v>
      </c>
      <c r="AO425">
        <v>0.87880609439039148</v>
      </c>
      <c r="AP425">
        <v>16809.476346881809</v>
      </c>
      <c r="AQ425">
        <v>21.898908094766277</v>
      </c>
      <c r="AR425">
        <v>4115.8320144938671</v>
      </c>
      <c r="AS425">
        <v>1979.8063907633682</v>
      </c>
      <c r="AT425">
        <v>0.34397645509769226</v>
      </c>
      <c r="AU425" s="3">
        <v>15580519.883478103</v>
      </c>
      <c r="AV425" s="3">
        <v>529251.41794046178</v>
      </c>
      <c r="AW425">
        <v>76173.505964384007</v>
      </c>
      <c r="AX425">
        <v>14316048.710946331</v>
      </c>
      <c r="AY425">
        <v>2587.5218762049917</v>
      </c>
      <c r="AZ425">
        <v>486298.86141396611</v>
      </c>
      <c r="BA425">
        <v>159075.06967343</v>
      </c>
      <c r="BB425">
        <v>29896568.594424434</v>
      </c>
      <c r="BC425">
        <v>5403.5877373333406</v>
      </c>
      <c r="BD425">
        <v>1015550.2793544281</v>
      </c>
      <c r="BE425">
        <v>82901.563709045993</v>
      </c>
      <c r="BF425">
        <v>15580519.883478103</v>
      </c>
      <c r="BG425">
        <v>2816.0658611283484</v>
      </c>
      <c r="BH425">
        <v>529251.41794046178</v>
      </c>
      <c r="BI425">
        <v>1.1736351505540623</v>
      </c>
      <c r="BJ425">
        <v>2.7915602128407451</v>
      </c>
      <c r="BK425">
        <v>1.6179250622866828</v>
      </c>
      <c r="BL425">
        <v>75.565682065487806</v>
      </c>
      <c r="BM425">
        <v>64.802428454985957</v>
      </c>
      <c r="BN425">
        <f t="shared" si="36"/>
        <v>-10.763253610501849</v>
      </c>
      <c r="BO425">
        <v>0.66577169759755994</v>
      </c>
      <c r="BP425">
        <v>9.4621376918691876E-3</v>
      </c>
      <c r="BQ425">
        <v>0.12968979809922379</v>
      </c>
      <c r="BR425">
        <v>5.9523809523809521E-2</v>
      </c>
      <c r="BS425">
        <v>0.27586206896551724</v>
      </c>
      <c r="BT425">
        <v>0.44444444444444442</v>
      </c>
      <c r="BU425">
        <v>0.30823594202637766</v>
      </c>
      <c r="BV425">
        <v>0.73970669727209781</v>
      </c>
      <c r="BW425">
        <v>0.76025383844157568</v>
      </c>
      <c r="BX425">
        <v>0.41325520325136278</v>
      </c>
      <c r="BY425">
        <f t="shared" si="37"/>
        <v>7.3759989438102844E-2</v>
      </c>
      <c r="BZ425">
        <v>0</v>
      </c>
      <c r="CA425">
        <f t="shared" si="38"/>
        <v>3.1196764035484371E-2</v>
      </c>
      <c r="CC425">
        <v>7.3759989438102844E-2</v>
      </c>
      <c r="CD425">
        <v>3.1196764035484371E-2</v>
      </c>
    </row>
    <row r="426" spans="1:82" x14ac:dyDescent="0.3">
      <c r="A426">
        <v>1</v>
      </c>
      <c r="B426" t="s">
        <v>323</v>
      </c>
      <c r="C426" t="s">
        <v>368</v>
      </c>
      <c r="D426">
        <v>13125</v>
      </c>
      <c r="E426" s="2">
        <v>0</v>
      </c>
      <c r="F426" s="2" t="s">
        <v>1954</v>
      </c>
      <c r="G426" s="3">
        <v>-999</v>
      </c>
      <c r="H426" s="1">
        <v>0.37392202864724167</v>
      </c>
      <c r="I426" s="1">
        <f t="shared" si="39"/>
        <v>-999</v>
      </c>
      <c r="J426" s="1">
        <v>-999</v>
      </c>
      <c r="K426" s="1">
        <v>-999</v>
      </c>
      <c r="L426" s="2">
        <v>-999</v>
      </c>
      <c r="M426" s="2">
        <v>-999</v>
      </c>
      <c r="N426" s="7">
        <v>-999</v>
      </c>
      <c r="O426" s="2">
        <v>-999</v>
      </c>
      <c r="P426" s="3">
        <v>-999</v>
      </c>
      <c r="Q426" s="3">
        <v>-999</v>
      </c>
      <c r="R426" s="3">
        <v>-999</v>
      </c>
      <c r="S426" s="3">
        <v>-999</v>
      </c>
      <c r="T426" s="3">
        <v>-999</v>
      </c>
      <c r="V426">
        <v>13125</v>
      </c>
      <c r="W426" s="2">
        <v>-999</v>
      </c>
      <c r="X426" s="2">
        <v>1.0031092788468239E-2</v>
      </c>
      <c r="Y426" s="2">
        <v>-999</v>
      </c>
      <c r="Z426" s="2">
        <v>-999</v>
      </c>
      <c r="AA426" s="2">
        <v>-999</v>
      </c>
      <c r="AB426" s="2">
        <v>-999</v>
      </c>
      <c r="AC426" s="2">
        <v>-999</v>
      </c>
      <c r="AD426" s="2">
        <v>-999</v>
      </c>
      <c r="AE426" s="2">
        <v>-999</v>
      </c>
      <c r="AF426" s="2">
        <v>-999</v>
      </c>
      <c r="AG426" s="2">
        <v>-999</v>
      </c>
      <c r="AH426" s="2">
        <v>-999</v>
      </c>
      <c r="AI426" s="2">
        <v>-999</v>
      </c>
      <c r="AJ426" s="2">
        <v>-999</v>
      </c>
      <c r="AK426" s="2">
        <v>-999</v>
      </c>
      <c r="AL426" s="2">
        <v>-999</v>
      </c>
      <c r="AM426" s="2">
        <v>-999</v>
      </c>
      <c r="AN426" s="2">
        <v>-999</v>
      </c>
      <c r="AO426" s="2">
        <v>-999</v>
      </c>
      <c r="AP426" s="2">
        <v>-999</v>
      </c>
      <c r="AQ426" s="2">
        <v>-999</v>
      </c>
      <c r="AR426" s="2">
        <v>-999</v>
      </c>
      <c r="AS426" s="2">
        <v>-999</v>
      </c>
      <c r="AT426" s="2">
        <v>-999</v>
      </c>
      <c r="AU426" s="2">
        <v>-999</v>
      </c>
      <c r="AV426" s="2">
        <v>-999</v>
      </c>
      <c r="AW426" s="2">
        <v>-999</v>
      </c>
      <c r="AX426" s="2">
        <v>-999</v>
      </c>
      <c r="AY426" s="2">
        <v>-999</v>
      </c>
      <c r="AZ426" s="2">
        <v>-999</v>
      </c>
      <c r="BA426" s="2">
        <v>-999</v>
      </c>
      <c r="BB426" s="2">
        <v>-999</v>
      </c>
      <c r="BC426" s="2">
        <v>-999</v>
      </c>
      <c r="BD426" s="2">
        <v>-999</v>
      </c>
      <c r="BE426" s="2">
        <v>-999</v>
      </c>
      <c r="BF426" s="2">
        <v>-999</v>
      </c>
      <c r="BG426" s="2">
        <v>-999</v>
      </c>
      <c r="BH426" s="2">
        <v>-999</v>
      </c>
      <c r="BI426">
        <v>0</v>
      </c>
      <c r="BJ426">
        <v>0.37392202864724167</v>
      </c>
      <c r="BK426">
        <v>0.37392202864724167</v>
      </c>
      <c r="BL426">
        <v>-999</v>
      </c>
      <c r="BM426">
        <v>38.664845215618854</v>
      </c>
      <c r="BN426">
        <f t="shared" si="36"/>
        <v>-999</v>
      </c>
      <c r="BO426" t="s">
        <v>3748</v>
      </c>
      <c r="BP426" t="s">
        <v>3748</v>
      </c>
      <c r="BQ426">
        <v>0.42052327307054782</v>
      </c>
      <c r="BR426">
        <v>1.7857142857142856E-2</v>
      </c>
      <c r="BS426">
        <v>3.4482758620689655E-2</v>
      </c>
      <c r="BT426">
        <v>0.27777777777777779</v>
      </c>
      <c r="BU426" t="s">
        <v>3748</v>
      </c>
      <c r="BY426">
        <f t="shared" si="37"/>
        <v>-999</v>
      </c>
      <c r="CA426">
        <f t="shared" si="38"/>
        <v>-999</v>
      </c>
    </row>
    <row r="427" spans="1:82" x14ac:dyDescent="0.3">
      <c r="A427">
        <v>0</v>
      </c>
      <c r="B427" t="s">
        <v>323</v>
      </c>
      <c r="C427" t="s">
        <v>369</v>
      </c>
      <c r="D427">
        <v>13127</v>
      </c>
      <c r="E427" s="2">
        <f t="shared" ref="E427:E437" si="43">BO427</f>
        <v>0.71998249158255057</v>
      </c>
      <c r="F427" s="2" t="s">
        <v>1941</v>
      </c>
      <c r="G427" s="3">
        <v>26464</v>
      </c>
      <c r="H427" s="1">
        <v>27.485017006935358</v>
      </c>
      <c r="I427" s="1">
        <f t="shared" si="39"/>
        <v>-2.0043383073384646</v>
      </c>
      <c r="J427" s="1">
        <v>2.0179824434700002</v>
      </c>
      <c r="K427" s="1">
        <v>166.95235873499999</v>
      </c>
      <c r="L427" s="2">
        <v>0.14806581609999991</v>
      </c>
      <c r="M427" s="2">
        <v>3.7321172651489562E-3</v>
      </c>
      <c r="N427" s="7">
        <v>0.143392516552</v>
      </c>
      <c r="O427" s="2">
        <v>5.6025862945025241E-2</v>
      </c>
      <c r="P427" s="3">
        <v>1648736.45925449</v>
      </c>
      <c r="Q427" s="3">
        <v>56005.583600319616</v>
      </c>
      <c r="R427" s="3">
        <v>431900.87238498218</v>
      </c>
      <c r="S427" s="3">
        <v>565.88793199188353</v>
      </c>
      <c r="T427" s="3">
        <v>297043.32484441245</v>
      </c>
      <c r="V427">
        <v>13127</v>
      </c>
      <c r="W427" s="2">
        <v>0.77209983709809948</v>
      </c>
      <c r="X427" s="2">
        <v>0.73733221037184804</v>
      </c>
      <c r="Y427" s="2">
        <v>8.3405342981916403E-2</v>
      </c>
      <c r="Z427" s="2">
        <v>0.57547887965958988</v>
      </c>
      <c r="AA427" s="2">
        <v>0.48121271582290098</v>
      </c>
      <c r="AB427" s="2">
        <v>0.36548216324953897</v>
      </c>
      <c r="AC427" s="2">
        <v>3.7321172651489562E-3</v>
      </c>
      <c r="AD427" s="2">
        <v>0.29669198362104121</v>
      </c>
      <c r="AE427" s="2">
        <v>5.6025862945025241E-2</v>
      </c>
      <c r="AF427">
        <v>320817.91013704566</v>
      </c>
      <c r="AG427">
        <v>426.06880448065925</v>
      </c>
      <c r="AH427">
        <v>80078.313414984033</v>
      </c>
      <c r="AI427">
        <v>128772.22361925074</v>
      </c>
      <c r="AJ427">
        <v>6.5243434988540701</v>
      </c>
      <c r="AK427">
        <v>752718.78252202785</v>
      </c>
      <c r="AL427">
        <v>991.95673647254273</v>
      </c>
      <c r="AM427">
        <v>186435.19920257104</v>
      </c>
      <c r="AN427">
        <v>319458.66267607617</v>
      </c>
      <c r="AO427">
        <v>15.346318587781274</v>
      </c>
      <c r="AP427">
        <v>431900.87238498218</v>
      </c>
      <c r="AQ427">
        <v>565.88793199188353</v>
      </c>
      <c r="AR427">
        <v>106356.885787587</v>
      </c>
      <c r="AS427">
        <v>190686.43905682542</v>
      </c>
      <c r="AT427">
        <v>8.8219750889272035</v>
      </c>
      <c r="AU427" s="3">
        <v>309863530.15228885</v>
      </c>
      <c r="AV427" s="3">
        <v>10525689.381844068</v>
      </c>
      <c r="AW427">
        <v>589435.44121790992</v>
      </c>
      <c r="AX427">
        <v>110778496.82249399</v>
      </c>
      <c r="AY427">
        <v>20022.409096871575</v>
      </c>
      <c r="AZ427">
        <v>3763011.5656660437</v>
      </c>
      <c r="BA427">
        <v>2238171.9004723998</v>
      </c>
      <c r="BB427">
        <v>420642026.97478282</v>
      </c>
      <c r="BC427">
        <v>76027.992697191192</v>
      </c>
      <c r="BD427">
        <v>14288700.947510112</v>
      </c>
      <c r="BE427">
        <v>1648736.45925449</v>
      </c>
      <c r="BF427">
        <v>309863530.15228885</v>
      </c>
      <c r="BG427">
        <v>56005.583600319616</v>
      </c>
      <c r="BH427">
        <v>10525689.381844068</v>
      </c>
      <c r="BI427">
        <v>9.1024063764701424</v>
      </c>
      <c r="BJ427">
        <v>36.5874233834055</v>
      </c>
      <c r="BK427">
        <v>27.485017006935358</v>
      </c>
      <c r="BL427">
        <v>55.554542477968042</v>
      </c>
      <c r="BM427">
        <v>53.550204170629577</v>
      </c>
      <c r="BN427">
        <f t="shared" si="36"/>
        <v>-2.0043383073384646</v>
      </c>
      <c r="BO427">
        <v>0.71998249158255057</v>
      </c>
      <c r="BP427">
        <v>7.9361338211518612E-2</v>
      </c>
      <c r="BQ427">
        <v>0.83880553114673295</v>
      </c>
      <c r="BR427">
        <v>7.1428571428571425E-2</v>
      </c>
      <c r="BS427">
        <v>0</v>
      </c>
      <c r="BT427">
        <v>0.27777777777777779</v>
      </c>
      <c r="BU427">
        <v>5.7399846613223206E-2</v>
      </c>
      <c r="BV427">
        <v>0.57547887965958988</v>
      </c>
      <c r="BW427">
        <v>0.49918331516898445</v>
      </c>
      <c r="BX427">
        <v>0.36548216324953897</v>
      </c>
      <c r="BY427">
        <f t="shared" si="37"/>
        <v>0.26925277397676911</v>
      </c>
      <c r="BZ427">
        <v>0.29669198362104121</v>
      </c>
      <c r="CA427">
        <f t="shared" si="38"/>
        <v>0.25243845541672899</v>
      </c>
      <c r="CC427">
        <v>0.26925277397676911</v>
      </c>
      <c r="CD427">
        <v>0.25243845541672899</v>
      </c>
    </row>
    <row r="428" spans="1:82" x14ac:dyDescent="0.3">
      <c r="A428">
        <v>0</v>
      </c>
      <c r="B428" t="s">
        <v>323</v>
      </c>
      <c r="C428" t="s">
        <v>370</v>
      </c>
      <c r="D428">
        <v>13129</v>
      </c>
      <c r="E428" s="2">
        <f t="shared" si="43"/>
        <v>0.62855186544076269</v>
      </c>
      <c r="F428" s="2" t="s">
        <v>1940</v>
      </c>
      <c r="G428" s="3">
        <v>11531</v>
      </c>
      <c r="H428" s="1">
        <v>20.178251499269848</v>
      </c>
      <c r="I428" s="1">
        <f t="shared" si="39"/>
        <v>-13.137430730659958</v>
      </c>
      <c r="J428" s="1">
        <v>2.5040798147299999</v>
      </c>
      <c r="K428" s="1">
        <v>215.42876883700001</v>
      </c>
      <c r="L428" s="2">
        <v>0.12891896309000006</v>
      </c>
      <c r="M428" s="2">
        <v>9.1908442431735515E-2</v>
      </c>
      <c r="N428" s="7">
        <v>0</v>
      </c>
      <c r="O428" s="2">
        <v>0.38948049774683502</v>
      </c>
      <c r="P428" s="3">
        <v>409169.11985085002</v>
      </c>
      <c r="Q428" s="3">
        <v>13898.9801674173</v>
      </c>
      <c r="R428" s="3">
        <v>307659.36586254812</v>
      </c>
      <c r="S428" s="3">
        <v>415.08391238617878</v>
      </c>
      <c r="T428" s="3">
        <v>120399.44866196784</v>
      </c>
      <c r="V428">
        <v>13129</v>
      </c>
      <c r="W428" s="2">
        <v>0.70326628538364133</v>
      </c>
      <c r="X428" s="2">
        <v>0.54131582948053025</v>
      </c>
      <c r="Y428" s="2">
        <v>0.43408916318375046</v>
      </c>
      <c r="Z428" s="2">
        <v>0.7141018748810718</v>
      </c>
      <c r="AA428" s="2">
        <v>0.62093799514977377</v>
      </c>
      <c r="AB428" s="2">
        <v>0.31822052351502028</v>
      </c>
      <c r="AC428" s="2">
        <v>9.1908442431735515E-2</v>
      </c>
      <c r="AD428" s="2">
        <v>0</v>
      </c>
      <c r="AE428" s="2">
        <v>0.38948049774683502</v>
      </c>
      <c r="AF428">
        <v>173940.65171136367</v>
      </c>
      <c r="AG428">
        <v>232.7957044282326</v>
      </c>
      <c r="AH428">
        <v>43753.232306197198</v>
      </c>
      <c r="AI428">
        <v>25598.103953973419</v>
      </c>
      <c r="AJ428">
        <v>3.5283979126286624</v>
      </c>
      <c r="AK428">
        <v>481600.01757391181</v>
      </c>
      <c r="AL428">
        <v>647.87961681441141</v>
      </c>
      <c r="AM428">
        <v>121766.96924263852</v>
      </c>
      <c r="AN428">
        <v>67983.815679499923</v>
      </c>
      <c r="AO428">
        <v>9.7526480006107814</v>
      </c>
      <c r="AP428">
        <v>307659.36586254812</v>
      </c>
      <c r="AQ428">
        <v>415.08391238617878</v>
      </c>
      <c r="AR428">
        <v>78013.736936441317</v>
      </c>
      <c r="AS428">
        <v>42385.711725526504</v>
      </c>
      <c r="AT428">
        <v>6.224250087982119</v>
      </c>
      <c r="AU428" s="3">
        <v>76899244.384768754</v>
      </c>
      <c r="AV428" s="3">
        <v>2612174.3326644073</v>
      </c>
      <c r="AW428">
        <v>296100.25728117995</v>
      </c>
      <c r="AX428">
        <v>55649082.353424959</v>
      </c>
      <c r="AY428">
        <v>10058.167647202839</v>
      </c>
      <c r="AZ428">
        <v>1890332.0276153015</v>
      </c>
      <c r="BA428">
        <v>705269.37713202997</v>
      </c>
      <c r="BB428">
        <v>132548326.73819371</v>
      </c>
      <c r="BC428">
        <v>23957.147814620141</v>
      </c>
      <c r="BD428">
        <v>4502506.3602797091</v>
      </c>
      <c r="BE428">
        <v>409169.11985085002</v>
      </c>
      <c r="BF428">
        <v>76899244.384768754</v>
      </c>
      <c r="BG428">
        <v>13898.9801674173</v>
      </c>
      <c r="BH428">
        <v>2612174.3326644073</v>
      </c>
      <c r="BI428">
        <v>8.1576342249310922</v>
      </c>
      <c r="BJ428">
        <v>28.335885724200942</v>
      </c>
      <c r="BK428">
        <v>20.178251499269848</v>
      </c>
      <c r="BL428">
        <v>50.899875108173866</v>
      </c>
      <c r="BM428">
        <v>37.762444377513908</v>
      </c>
      <c r="BN428">
        <f t="shared" si="36"/>
        <v>-13.137430730659958</v>
      </c>
      <c r="BO428">
        <v>0.62855186544076269</v>
      </c>
      <c r="BP428">
        <v>6.2092075127356282E-2</v>
      </c>
      <c r="BQ428">
        <v>0.2270997904776296</v>
      </c>
      <c r="BR428">
        <v>0.10714285714285714</v>
      </c>
      <c r="BS428">
        <v>0.10344827586206896</v>
      </c>
      <c r="BT428">
        <v>0.33333333333333331</v>
      </c>
      <c r="BU428">
        <v>0.37622715989151967</v>
      </c>
      <c r="BV428">
        <v>0.7141018748810718</v>
      </c>
      <c r="BW428">
        <v>0.64412655098524252</v>
      </c>
      <c r="BX428">
        <v>0.31822052351502028</v>
      </c>
      <c r="BY428">
        <f t="shared" si="37"/>
        <v>0.17012575206984043</v>
      </c>
      <c r="BZ428">
        <v>0</v>
      </c>
      <c r="CA428">
        <f t="shared" si="38"/>
        <v>5.8092683542051604E-2</v>
      </c>
      <c r="CC428">
        <v>0.17012575206984043</v>
      </c>
      <c r="CD428">
        <v>5.8092683542051604E-2</v>
      </c>
    </row>
    <row r="429" spans="1:82" x14ac:dyDescent="0.3">
      <c r="A429">
        <v>0</v>
      </c>
      <c r="B429" t="s">
        <v>323</v>
      </c>
      <c r="C429" t="s">
        <v>371</v>
      </c>
      <c r="D429">
        <v>13131</v>
      </c>
      <c r="E429" s="2">
        <f t="shared" si="43"/>
        <v>0.6760709096030032</v>
      </c>
      <c r="F429" s="2" t="s">
        <v>1941</v>
      </c>
      <c r="G429" s="3">
        <v>2911</v>
      </c>
      <c r="H429" s="1">
        <v>1.8805882383727754</v>
      </c>
      <c r="I429" s="1">
        <f t="shared" si="39"/>
        <v>-12.632543231389263</v>
      </c>
      <c r="J429" s="1">
        <v>2.2322236151500001</v>
      </c>
      <c r="K429" s="1">
        <v>190.953795106</v>
      </c>
      <c r="L429" s="2">
        <v>0.19096579323999996</v>
      </c>
      <c r="M429" s="2">
        <v>4.2383967724120813E-2</v>
      </c>
      <c r="N429" s="7">
        <v>0</v>
      </c>
      <c r="O429" s="2">
        <v>8.0618093489391557E-2</v>
      </c>
      <c r="P429" s="3">
        <v>52832.222769150001</v>
      </c>
      <c r="Q429" s="3">
        <v>1794.6467141427001</v>
      </c>
      <c r="R429" s="3">
        <v>18070.326354756515</v>
      </c>
      <c r="S429" s="3">
        <v>24.286804868577644</v>
      </c>
      <c r="T429" s="3">
        <v>9597.775500615222</v>
      </c>
      <c r="V429">
        <v>13131</v>
      </c>
      <c r="W429" s="2">
        <v>0.57686606012230146</v>
      </c>
      <c r="X429" s="2">
        <v>5.044996996904931E-2</v>
      </c>
      <c r="Y429" s="2">
        <v>0.39980026981623989</v>
      </c>
      <c r="Z429" s="2">
        <v>0.63657518396804558</v>
      </c>
      <c r="AA429" s="2">
        <v>0.55039290870698121</v>
      </c>
      <c r="AB429" s="2">
        <v>0.47137545355426175</v>
      </c>
      <c r="AC429" s="2">
        <v>4.2383967724120813E-2</v>
      </c>
      <c r="AD429" s="2">
        <v>0</v>
      </c>
      <c r="AE429" s="2">
        <v>8.0618093489391557E-2</v>
      </c>
      <c r="AF429">
        <v>39188.058203059089</v>
      </c>
      <c r="AG429">
        <v>52.138065126074181</v>
      </c>
      <c r="AH429">
        <v>9799.1880093304062</v>
      </c>
      <c r="AI429">
        <v>11818.91864184983</v>
      </c>
      <c r="AJ429">
        <v>0.79648323034913104</v>
      </c>
      <c r="AK429">
        <v>57258.384557815603</v>
      </c>
      <c r="AL429">
        <v>76.424869994651829</v>
      </c>
      <c r="AM429">
        <v>14363.817833579378</v>
      </c>
      <c r="AN429">
        <v>16852.064318216082</v>
      </c>
      <c r="AO429">
        <v>1.1625296297572416</v>
      </c>
      <c r="AP429">
        <v>18070.326354756515</v>
      </c>
      <c r="AQ429">
        <v>24.286804868577647</v>
      </c>
      <c r="AR429">
        <v>4564.629824248972</v>
      </c>
      <c r="AS429">
        <v>5033.1456763662518</v>
      </c>
      <c r="AT429">
        <v>0.36604639940811057</v>
      </c>
      <c r="AU429" s="3">
        <v>9929287.9472340513</v>
      </c>
      <c r="AV429" s="3">
        <v>337285.90345597907</v>
      </c>
      <c r="AW429">
        <v>73650.1962337</v>
      </c>
      <c r="AX429">
        <v>13841817.880161578</v>
      </c>
      <c r="AY429">
        <v>2501.8080962506001</v>
      </c>
      <c r="AZ429">
        <v>470189.81360933778</v>
      </c>
      <c r="BA429">
        <v>126482.41900285</v>
      </c>
      <c r="BB429">
        <v>23771105.827395629</v>
      </c>
      <c r="BC429">
        <v>4296.4548103933002</v>
      </c>
      <c r="BD429">
        <v>807475.71706531686</v>
      </c>
      <c r="BE429">
        <v>52832.222769150001</v>
      </c>
      <c r="BF429">
        <v>9929287.9472340513</v>
      </c>
      <c r="BG429">
        <v>1794.6467141427001</v>
      </c>
      <c r="BH429">
        <v>337285.90345597907</v>
      </c>
      <c r="BI429">
        <v>1.4215651485890046</v>
      </c>
      <c r="BJ429">
        <v>3.3021533869617801</v>
      </c>
      <c r="BK429">
        <v>1.8805882383727754</v>
      </c>
      <c r="BL429">
        <v>56.516831188504568</v>
      </c>
      <c r="BM429">
        <v>43.884287957115305</v>
      </c>
      <c r="BN429">
        <f t="shared" si="36"/>
        <v>-12.632543231389263</v>
      </c>
      <c r="BO429">
        <v>0.6760709096030032</v>
      </c>
      <c r="BP429">
        <v>1.1638307916157348E-2</v>
      </c>
      <c r="BQ429">
        <v>0.66299697168158811</v>
      </c>
      <c r="BR429">
        <v>0.16071428571428573</v>
      </c>
      <c r="BS429">
        <v>0</v>
      </c>
      <c r="BT429">
        <v>0.27777777777777779</v>
      </c>
      <c r="BU429">
        <v>0.3617682908927255</v>
      </c>
      <c r="BV429">
        <v>0.63657518396804558</v>
      </c>
      <c r="BW429">
        <v>0.570947000733383</v>
      </c>
      <c r="BX429">
        <v>0.47137545355426175</v>
      </c>
      <c r="BY429">
        <f t="shared" si="37"/>
        <v>7.0010954802615308E-2</v>
      </c>
      <c r="BZ429">
        <v>0</v>
      </c>
      <c r="CA429">
        <f t="shared" si="38"/>
        <v>7.4680530291927866E-2</v>
      </c>
      <c r="CC429">
        <v>7.0010954802615308E-2</v>
      </c>
      <c r="CD429">
        <v>7.4680530291927866E-2</v>
      </c>
    </row>
    <row r="430" spans="1:82" x14ac:dyDescent="0.3">
      <c r="A430">
        <v>0</v>
      </c>
      <c r="B430" t="s">
        <v>323</v>
      </c>
      <c r="C430" t="s">
        <v>36</v>
      </c>
      <c r="D430">
        <v>13133</v>
      </c>
      <c r="E430" s="2">
        <f t="shared" si="43"/>
        <v>0.64878197522099501</v>
      </c>
      <c r="F430" s="2" t="s">
        <v>1940</v>
      </c>
      <c r="G430" s="3">
        <v>1278</v>
      </c>
      <c r="H430" s="1">
        <v>0.37617377380169303</v>
      </c>
      <c r="I430" s="1">
        <f t="shared" si="39"/>
        <v>-16.602504876797525</v>
      </c>
      <c r="J430" s="1">
        <v>2.5662755809600002</v>
      </c>
      <c r="K430" s="1">
        <v>253.60388450900001</v>
      </c>
      <c r="L430" s="2">
        <v>0.11796255971000003</v>
      </c>
      <c r="M430" s="2">
        <v>3.2224817587409981E-3</v>
      </c>
      <c r="N430" s="7">
        <v>0</v>
      </c>
      <c r="O430" s="2">
        <v>0.14528547612182455</v>
      </c>
      <c r="P430" s="3">
        <v>6336.2470577569975</v>
      </c>
      <c r="Q430" s="3">
        <v>215.234649730466</v>
      </c>
      <c r="R430" s="3">
        <v>1637.4194351081424</v>
      </c>
      <c r="S430" s="3">
        <v>2.0110766267521951</v>
      </c>
      <c r="T430" s="3">
        <v>1189.1084866777801</v>
      </c>
      <c r="V430">
        <v>13133</v>
      </c>
      <c r="W430" s="2">
        <v>0.58173071018019562</v>
      </c>
      <c r="X430" s="2">
        <v>1.0091499672390005E-2</v>
      </c>
      <c r="Y430" s="2">
        <v>0.47836500376735236</v>
      </c>
      <c r="Z430" s="2">
        <v>0.73183857521036899</v>
      </c>
      <c r="AA430" s="2">
        <v>0.73097148750992291</v>
      </c>
      <c r="AB430" s="2">
        <v>0.29117599619446355</v>
      </c>
      <c r="AC430" s="2">
        <v>3.2224817587409981E-3</v>
      </c>
      <c r="AD430" s="2">
        <v>0</v>
      </c>
      <c r="AE430" s="2">
        <v>0.14528547612182455</v>
      </c>
      <c r="AF430">
        <v>20130.268943581261</v>
      </c>
      <c r="AG430">
        <v>27.007606321436242</v>
      </c>
      <c r="AH430">
        <v>5075.9960383221369</v>
      </c>
      <c r="AI430">
        <v>5912.2567315076303</v>
      </c>
      <c r="AJ430">
        <v>0.40801344600076217</v>
      </c>
      <c r="AK430">
        <v>21767.688378689403</v>
      </c>
      <c r="AL430">
        <v>29.018682948188438</v>
      </c>
      <c r="AM430">
        <v>5453.9716674342226</v>
      </c>
      <c r="AN430">
        <v>6723.3895890733256</v>
      </c>
      <c r="AO430">
        <v>0.44213166012707866</v>
      </c>
      <c r="AP430">
        <v>1637.4194351081424</v>
      </c>
      <c r="AQ430">
        <v>2.011076626752196</v>
      </c>
      <c r="AR430">
        <v>377.9756291120857</v>
      </c>
      <c r="AS430">
        <v>811.1328575656953</v>
      </c>
      <c r="AT430">
        <v>3.4118214126316493E-2</v>
      </c>
      <c r="AU430" s="3">
        <v>1190834.2720348502</v>
      </c>
      <c r="AV430" s="3">
        <v>40451.200070343781</v>
      </c>
      <c r="AW430">
        <v>29426.965319644005</v>
      </c>
      <c r="AX430">
        <v>5530503.8621738944</v>
      </c>
      <c r="AY430">
        <v>999.59842403087191</v>
      </c>
      <c r="AZ430">
        <v>187864.52781236207</v>
      </c>
      <c r="BA430">
        <v>35763.212377401003</v>
      </c>
      <c r="BB430">
        <v>6721338.1342087444</v>
      </c>
      <c r="BC430">
        <v>1214.8330737613378</v>
      </c>
      <c r="BD430">
        <v>228315.72788270583</v>
      </c>
      <c r="BE430">
        <v>6336.2470577569975</v>
      </c>
      <c r="BF430">
        <v>1190834.2720348502</v>
      </c>
      <c r="BG430">
        <v>215.234649730466</v>
      </c>
      <c r="BH430">
        <v>40451.200070343781</v>
      </c>
      <c r="BI430">
        <v>0.56158533873048355</v>
      </c>
      <c r="BJ430">
        <v>0.93775911253217659</v>
      </c>
      <c r="BK430">
        <v>0.37617377380169303</v>
      </c>
      <c r="BL430">
        <v>64.765227851421443</v>
      </c>
      <c r="BM430">
        <v>48.162722974623918</v>
      </c>
      <c r="BN430">
        <f t="shared" si="36"/>
        <v>-16.602504876797525</v>
      </c>
      <c r="BO430">
        <v>0.64878197522099501</v>
      </c>
      <c r="BP430">
        <v>4.4121001615472256E-3</v>
      </c>
      <c r="BQ430">
        <v>0.36755964809994374</v>
      </c>
      <c r="BR430">
        <v>4.1666666666666664E-2</v>
      </c>
      <c r="BS430">
        <v>0.17241379310344829</v>
      </c>
      <c r="BT430">
        <v>0.27777777777777779</v>
      </c>
      <c r="BU430">
        <v>0.47545927243635822</v>
      </c>
      <c r="BV430">
        <v>0.73183857521036899</v>
      </c>
      <c r="BW430">
        <v>0.75826917791485782</v>
      </c>
      <c r="BX430">
        <v>0.29117599619446355</v>
      </c>
      <c r="BY430">
        <f t="shared" si="37"/>
        <v>9.2454187719072378E-3</v>
      </c>
      <c r="BZ430">
        <v>0</v>
      </c>
      <c r="CA430">
        <f t="shared" si="38"/>
        <v>2.6527368237740667E-2</v>
      </c>
      <c r="CC430">
        <v>9.2454187719072378E-3</v>
      </c>
      <c r="CD430">
        <v>2.6527368237740667E-2</v>
      </c>
    </row>
    <row r="431" spans="1:82" x14ac:dyDescent="0.3">
      <c r="A431">
        <v>0</v>
      </c>
      <c r="B431" t="s">
        <v>323</v>
      </c>
      <c r="C431" t="s">
        <v>372</v>
      </c>
      <c r="D431">
        <v>13135</v>
      </c>
      <c r="E431" s="2">
        <f t="shared" si="43"/>
        <v>0.67760286608081566</v>
      </c>
      <c r="F431" s="2" t="s">
        <v>1941</v>
      </c>
      <c r="G431" s="3">
        <v>1222030</v>
      </c>
      <c r="H431" s="1">
        <v>3.7176233089169415</v>
      </c>
      <c r="I431" s="1">
        <f t="shared" si="39"/>
        <v>-16.520908886014674</v>
      </c>
      <c r="J431" s="1">
        <v>2.6139276217199998</v>
      </c>
      <c r="K431" s="1">
        <v>216.02238926000001</v>
      </c>
      <c r="L431" s="2">
        <v>0.14363375625999986</v>
      </c>
      <c r="M431" s="2">
        <v>2.0207976729350147E-4</v>
      </c>
      <c r="N431" s="7">
        <v>0</v>
      </c>
      <c r="O431" s="2">
        <v>3.3491000433960812E-2</v>
      </c>
      <c r="P431" s="3">
        <v>-1371585.486105199</v>
      </c>
      <c r="Q431" s="3">
        <v>-46591.100218517575</v>
      </c>
      <c r="R431" s="3">
        <v>661894.55485350266</v>
      </c>
      <c r="S431" s="3">
        <v>883.17557677919524</v>
      </c>
      <c r="T431" s="3">
        <v>274100.37563825422</v>
      </c>
      <c r="V431">
        <v>13135</v>
      </c>
      <c r="W431" s="2">
        <v>0.64746043428942102</v>
      </c>
      <c r="X431" s="2">
        <v>9.9731552321832576E-2</v>
      </c>
      <c r="Y431" s="2">
        <v>0.49607165268378201</v>
      </c>
      <c r="Z431" s="2">
        <v>0.74542776332188854</v>
      </c>
      <c r="AA431" s="2">
        <v>0.62264900838782677</v>
      </c>
      <c r="AB431" s="2">
        <v>0.35454217142265687</v>
      </c>
      <c r="AC431" s="2">
        <v>2.0207976729350147E-4</v>
      </c>
      <c r="AD431" s="2">
        <v>0</v>
      </c>
      <c r="AE431" s="2">
        <v>3.3491000433960812E-2</v>
      </c>
      <c r="AF431">
        <v>4662370.2872693241</v>
      </c>
      <c r="AG431">
        <v>6230.9435000226213</v>
      </c>
      <c r="AH431">
        <v>1171086.5503848891</v>
      </c>
      <c r="AI431">
        <v>752314.76943824452</v>
      </c>
      <c r="AJ431">
        <v>94.621551737990984</v>
      </c>
      <c r="AK431">
        <v>5324264.8421228267</v>
      </c>
      <c r="AL431">
        <v>7114.1190768018168</v>
      </c>
      <c r="AM431">
        <v>1337076.6672252645</v>
      </c>
      <c r="AN431">
        <v>860425.02823612292</v>
      </c>
      <c r="AO431">
        <v>108.06154188307443</v>
      </c>
      <c r="AP431">
        <v>661894.55485350266</v>
      </c>
      <c r="AQ431">
        <v>883.17557677919558</v>
      </c>
      <c r="AR431">
        <v>165990.11684037535</v>
      </c>
      <c r="AS431">
        <v>108110.2587978784</v>
      </c>
      <c r="AT431">
        <v>13.439990145083442</v>
      </c>
      <c r="AU431" s="3">
        <v>-257775776.25861108</v>
      </c>
      <c r="AV431" s="3">
        <v>-8756331.3750681933</v>
      </c>
      <c r="AW431">
        <v>5116970.2025044998</v>
      </c>
      <c r="AX431">
        <v>961683379.85869563</v>
      </c>
      <c r="AY431">
        <v>173817.28950562098</v>
      </c>
      <c r="AZ431">
        <v>32667221.389686406</v>
      </c>
      <c r="BA431">
        <v>3745384.7163993008</v>
      </c>
      <c r="BB431">
        <v>703907603.60008454</v>
      </c>
      <c r="BC431">
        <v>127226.18928710341</v>
      </c>
      <c r="BD431">
        <v>23910890.014618214</v>
      </c>
      <c r="BE431">
        <v>-1371585.486105199</v>
      </c>
      <c r="BF431">
        <v>-257775776.25861108</v>
      </c>
      <c r="BG431">
        <v>-46591.100218517575</v>
      </c>
      <c r="BH431">
        <v>-8756331.3750681933</v>
      </c>
      <c r="BI431">
        <v>95.102134010514135</v>
      </c>
      <c r="BJ431">
        <v>98.819757319431076</v>
      </c>
      <c r="BK431">
        <v>3.7176233089169415</v>
      </c>
      <c r="BL431">
        <v>61.848161013819251</v>
      </c>
      <c r="BM431">
        <v>45.327252127804577</v>
      </c>
      <c r="BN431">
        <f t="shared" si="36"/>
        <v>-16.520908886014674</v>
      </c>
      <c r="BO431">
        <v>0.67760286608081566</v>
      </c>
      <c r="BP431">
        <v>0.78036237677036713</v>
      </c>
      <c r="BQ431">
        <v>0.30472746264958783</v>
      </c>
      <c r="BR431">
        <v>0.10119047619047619</v>
      </c>
      <c r="BS431">
        <v>0.20689655172413793</v>
      </c>
      <c r="BT431">
        <v>0.3888888888888889</v>
      </c>
      <c r="BU431">
        <v>0.47312254248511115</v>
      </c>
      <c r="BV431">
        <v>0.74542776332188854</v>
      </c>
      <c r="BW431">
        <v>0.64590146098322276</v>
      </c>
      <c r="BX431">
        <v>0.35454217142265687</v>
      </c>
      <c r="BY431">
        <f t="shared" si="37"/>
        <v>5.1926972036551618E-2</v>
      </c>
      <c r="BZ431">
        <v>0</v>
      </c>
      <c r="CA431">
        <f t="shared" si="38"/>
        <v>2.1795942774769969E-2</v>
      </c>
      <c r="CC431">
        <v>5.1926972036551618E-2</v>
      </c>
      <c r="CD431">
        <v>2.1795942774769969E-2</v>
      </c>
    </row>
    <row r="432" spans="1:82" x14ac:dyDescent="0.3">
      <c r="A432">
        <v>0</v>
      </c>
      <c r="B432" t="s">
        <v>323</v>
      </c>
      <c r="C432" t="s">
        <v>373</v>
      </c>
      <c r="D432">
        <v>13137</v>
      </c>
      <c r="E432" s="2">
        <f t="shared" si="43"/>
        <v>0.6882855899682524</v>
      </c>
      <c r="F432" s="2" t="s">
        <v>1941</v>
      </c>
      <c r="G432" s="3">
        <v>7789</v>
      </c>
      <c r="H432" s="1">
        <v>16.212699532647775</v>
      </c>
      <c r="I432" s="1">
        <f t="shared" si="39"/>
        <v>-12.6075321835675</v>
      </c>
      <c r="J432" s="1">
        <v>2.6540536386100002</v>
      </c>
      <c r="K432" s="1">
        <v>253.58833729899999</v>
      </c>
      <c r="L432" s="2">
        <v>0.13712366973000001</v>
      </c>
      <c r="M432" s="2">
        <v>0.18146235434415822</v>
      </c>
      <c r="N432" s="7">
        <v>0</v>
      </c>
      <c r="O432" s="2">
        <v>3.3431593507157624E-2</v>
      </c>
      <c r="P432" s="3">
        <v>391663.10954534006</v>
      </c>
      <c r="Q432" s="3">
        <v>13304.322168456922</v>
      </c>
      <c r="R432" s="3">
        <v>244530.91045175499</v>
      </c>
      <c r="S432" s="3">
        <v>330.23824454444588</v>
      </c>
      <c r="T432" s="3">
        <v>107446.2493714765</v>
      </c>
      <c r="V432">
        <v>13137</v>
      </c>
      <c r="W432" s="2">
        <v>0.68769696737344355</v>
      </c>
      <c r="X432" s="2">
        <v>0.4349331702973076</v>
      </c>
      <c r="Y432" s="2">
        <v>0.36949118537240488</v>
      </c>
      <c r="Z432" s="2">
        <v>0.75687071483010493</v>
      </c>
      <c r="AA432" s="2">
        <v>0.73092667523410804</v>
      </c>
      <c r="AB432" s="2">
        <v>0.33847282759572589</v>
      </c>
      <c r="AC432" s="2">
        <v>0.18146235434415822</v>
      </c>
      <c r="AD432" s="2">
        <v>0</v>
      </c>
      <c r="AE432" s="2">
        <v>3.3431593507157624E-2</v>
      </c>
      <c r="AF432">
        <v>155884.37479570421</v>
      </c>
      <c r="AG432">
        <v>209.19509005639242</v>
      </c>
      <c r="AH432">
        <v>39317.569862526827</v>
      </c>
      <c r="AI432">
        <v>30496.831129604107</v>
      </c>
      <c r="AJ432">
        <v>3.1592954033862726</v>
      </c>
      <c r="AK432">
        <v>400415.28524745919</v>
      </c>
      <c r="AL432">
        <v>539.43333460083829</v>
      </c>
      <c r="AM432">
        <v>101384.82606655314</v>
      </c>
      <c r="AN432">
        <v>75875.824297054263</v>
      </c>
      <c r="AO432">
        <v>8.104767167190623</v>
      </c>
      <c r="AP432">
        <v>244530.91045175499</v>
      </c>
      <c r="AQ432">
        <v>330.23824454444588</v>
      </c>
      <c r="AR432">
        <v>62067.256204026315</v>
      </c>
      <c r="AS432">
        <v>45378.993167450157</v>
      </c>
      <c r="AT432">
        <v>4.9454717638043508</v>
      </c>
      <c r="AU432" s="3">
        <v>73609164.807951212</v>
      </c>
      <c r="AV432" s="3">
        <v>2500414.3083397937</v>
      </c>
      <c r="AW432">
        <v>235492.62648828002</v>
      </c>
      <c r="AX432">
        <v>44258484.222207345</v>
      </c>
      <c r="AY432">
        <v>7999.3997257826395</v>
      </c>
      <c r="AZ432">
        <v>1503407.1844635892</v>
      </c>
      <c r="BA432">
        <v>627155.73603362008</v>
      </c>
      <c r="BB432">
        <v>117867649.03015855</v>
      </c>
      <c r="BC432">
        <v>21303.721894239563</v>
      </c>
      <c r="BD432">
        <v>4003821.4928033836</v>
      </c>
      <c r="BE432">
        <v>391663.10954534006</v>
      </c>
      <c r="BF432">
        <v>73609164.807951212</v>
      </c>
      <c r="BG432">
        <v>13304.322168456922</v>
      </c>
      <c r="BH432">
        <v>2500414.3083397937</v>
      </c>
      <c r="BI432">
        <v>6.7522345752968116</v>
      </c>
      <c r="BJ432">
        <v>22.964934107944586</v>
      </c>
      <c r="BK432">
        <v>16.212699532647775</v>
      </c>
      <c r="BL432">
        <v>62.758561607537544</v>
      </c>
      <c r="BM432">
        <v>50.151029423970044</v>
      </c>
      <c r="BN432">
        <f t="shared" si="36"/>
        <v>-12.6075321835675</v>
      </c>
      <c r="BO432">
        <v>0.6882855899682524</v>
      </c>
      <c r="BP432">
        <v>5.6279084608577515E-2</v>
      </c>
      <c r="BQ432">
        <v>0.19994916547723687</v>
      </c>
      <c r="BR432">
        <v>0.10119047619047619</v>
      </c>
      <c r="BS432">
        <v>0.27586206896551724</v>
      </c>
      <c r="BT432">
        <v>0.5</v>
      </c>
      <c r="BU432">
        <v>0.36105202941962539</v>
      </c>
      <c r="BV432">
        <v>0.75687071483010493</v>
      </c>
      <c r="BW432">
        <v>0.75822269215156435</v>
      </c>
      <c r="BX432">
        <v>0.33847282759572589</v>
      </c>
      <c r="BY432">
        <f t="shared" si="37"/>
        <v>1.7518097366423582E-2</v>
      </c>
      <c r="BZ432">
        <v>0</v>
      </c>
      <c r="CA432">
        <f t="shared" si="38"/>
        <v>3.8096084630821113E-2</v>
      </c>
      <c r="CC432">
        <v>1.7518097366423582E-2</v>
      </c>
      <c r="CD432">
        <v>3.8096084630821113E-2</v>
      </c>
    </row>
    <row r="433" spans="1:82" x14ac:dyDescent="0.3">
      <c r="A433">
        <v>0</v>
      </c>
      <c r="B433" t="s">
        <v>323</v>
      </c>
      <c r="C433" t="s">
        <v>374</v>
      </c>
      <c r="D433">
        <v>13139</v>
      </c>
      <c r="E433" s="2">
        <f t="shared" si="43"/>
        <v>0.67939136307443893</v>
      </c>
      <c r="F433" s="2" t="s">
        <v>1940</v>
      </c>
      <c r="G433" s="3">
        <v>98110</v>
      </c>
      <c r="H433" s="1">
        <v>35.475981376766399</v>
      </c>
      <c r="I433" s="1">
        <f t="shared" si="39"/>
        <v>-12.493389416677729</v>
      </c>
      <c r="J433" s="1">
        <v>2.6128060352200002</v>
      </c>
      <c r="K433" s="1">
        <v>223.33294166100001</v>
      </c>
      <c r="L433" s="2">
        <v>0.13501856883000007</v>
      </c>
      <c r="M433" s="2">
        <v>3.2527119594383683E-3</v>
      </c>
      <c r="N433" s="7">
        <v>0</v>
      </c>
      <c r="O433" s="2">
        <v>5.6802147951822896E-2</v>
      </c>
      <c r="P433" s="3">
        <v>1260414.4481941999</v>
      </c>
      <c r="Q433" s="3">
        <v>42814.754506799603</v>
      </c>
      <c r="R433" s="3">
        <v>792216.96458716411</v>
      </c>
      <c r="S433" s="3">
        <v>1058.5328004858973</v>
      </c>
      <c r="T433" s="3">
        <v>346634.28339178779</v>
      </c>
      <c r="V433">
        <v>13139</v>
      </c>
      <c r="W433" s="2">
        <v>0.80926427424769476</v>
      </c>
      <c r="X433" s="2">
        <v>0.95170338650477393</v>
      </c>
      <c r="Y433" s="2">
        <v>0.34806764453831818</v>
      </c>
      <c r="Z433" s="2">
        <v>0.74510791448249469</v>
      </c>
      <c r="AA433" s="2">
        <v>0.64372047333570914</v>
      </c>
      <c r="AB433" s="2">
        <v>0.33327664625518671</v>
      </c>
      <c r="AC433" s="2">
        <v>3.2527119594383683E-3</v>
      </c>
      <c r="AD433" s="2">
        <v>0</v>
      </c>
      <c r="AE433" s="2">
        <v>5.6802147951822896E-2</v>
      </c>
      <c r="AF433">
        <v>936517.46244199085</v>
      </c>
      <c r="AG433">
        <v>1251.3430507153525</v>
      </c>
      <c r="AH433">
        <v>235186.05434394092</v>
      </c>
      <c r="AI433">
        <v>174586.02449597698</v>
      </c>
      <c r="AJ433">
        <v>19.007618659256224</v>
      </c>
      <c r="AK433">
        <v>1728734.427029155</v>
      </c>
      <c r="AL433">
        <v>2309.8758512012496</v>
      </c>
      <c r="AM433">
        <v>434134.01877112355</v>
      </c>
      <c r="AN433">
        <v>322272.3434605822</v>
      </c>
      <c r="AO433">
        <v>35.08650909338737</v>
      </c>
      <c r="AP433">
        <v>792216.96458716411</v>
      </c>
      <c r="AQ433">
        <v>1058.532800485897</v>
      </c>
      <c r="AR433">
        <v>198947.96442718263</v>
      </c>
      <c r="AS433">
        <v>147686.31896460522</v>
      </c>
      <c r="AT433">
        <v>16.078890434131146</v>
      </c>
      <c r="AU433" s="3">
        <v>236882291.39361793</v>
      </c>
      <c r="AV433" s="3">
        <v>8046604.9620079175</v>
      </c>
      <c r="AW433">
        <v>1858482.6530443002</v>
      </c>
      <c r="AX433">
        <v>349283229.81314576</v>
      </c>
      <c r="AY433">
        <v>63130.408144113389</v>
      </c>
      <c r="AZ433">
        <v>11864728.90660467</v>
      </c>
      <c r="BA433">
        <v>3118897.1012385003</v>
      </c>
      <c r="BB433">
        <v>586165521.20676374</v>
      </c>
      <c r="BC433">
        <v>105945.162650913</v>
      </c>
      <c r="BD433">
        <v>19911333.868612587</v>
      </c>
      <c r="BE433">
        <v>1260414.4481941999</v>
      </c>
      <c r="BF433">
        <v>236882291.39361793</v>
      </c>
      <c r="BG433">
        <v>42814.754506799603</v>
      </c>
      <c r="BH433">
        <v>8046604.9620079175</v>
      </c>
      <c r="BI433">
        <v>32.812106661788434</v>
      </c>
      <c r="BJ433">
        <v>68.288088038554832</v>
      </c>
      <c r="BK433">
        <v>35.475981376766399</v>
      </c>
      <c r="BL433">
        <v>66.24319511455586</v>
      </c>
      <c r="BM433">
        <v>53.749805697878131</v>
      </c>
      <c r="BN433">
        <f t="shared" si="36"/>
        <v>-12.493389416677729</v>
      </c>
      <c r="BO433">
        <v>0.67939136307443893</v>
      </c>
      <c r="BP433">
        <v>0.26995101355713796</v>
      </c>
      <c r="BQ433">
        <v>0.24342824851338801</v>
      </c>
      <c r="BR433">
        <v>0.16666666666666669</v>
      </c>
      <c r="BS433">
        <v>0.34482758620689657</v>
      </c>
      <c r="BT433">
        <v>0.33333333333333331</v>
      </c>
      <c r="BU433">
        <v>0.35778323128934281</v>
      </c>
      <c r="BV433">
        <v>0.74510791448249469</v>
      </c>
      <c r="BW433">
        <v>0.66775982711173154</v>
      </c>
      <c r="BX433">
        <v>0.33327664625518671</v>
      </c>
      <c r="BY433">
        <f t="shared" si="37"/>
        <v>7.5828653559069231E-2</v>
      </c>
      <c r="BZ433">
        <v>0</v>
      </c>
      <c r="CA433">
        <f t="shared" si="38"/>
        <v>3.525020930280573E-2</v>
      </c>
      <c r="CC433">
        <v>7.5828653559069231E-2</v>
      </c>
      <c r="CD433">
        <v>3.525020930280573E-2</v>
      </c>
    </row>
    <row r="434" spans="1:82" x14ac:dyDescent="0.3">
      <c r="A434">
        <v>0</v>
      </c>
      <c r="B434" t="s">
        <v>323</v>
      </c>
      <c r="C434" t="s">
        <v>375</v>
      </c>
      <c r="D434">
        <v>13141</v>
      </c>
      <c r="E434" s="2">
        <f t="shared" si="43"/>
        <v>0.65335582094884803</v>
      </c>
      <c r="F434" s="2" t="s">
        <v>1940</v>
      </c>
      <c r="G434" s="3">
        <v>625</v>
      </c>
      <c r="H434" s="1">
        <v>0.76189130942311278</v>
      </c>
      <c r="I434" s="1">
        <f t="shared" si="39"/>
        <v>-20.071899017355761</v>
      </c>
      <c r="J434" s="1">
        <v>2.5678365465700002</v>
      </c>
      <c r="K434" s="1">
        <v>258.80770818000002</v>
      </c>
      <c r="L434" s="2">
        <v>0.12096235877000017</v>
      </c>
      <c r="M434" s="2">
        <v>9.3263580261067611E-2</v>
      </c>
      <c r="N434" s="7">
        <v>0</v>
      </c>
      <c r="O434" s="2">
        <v>5.1265749124691028E-2</v>
      </c>
      <c r="P434" s="3">
        <v>24102.683675004995</v>
      </c>
      <c r="Q434" s="3">
        <v>818.73901555068994</v>
      </c>
      <c r="R434" s="3">
        <v>18201.514801086611</v>
      </c>
      <c r="S434" s="3">
        <v>24.717259101673825</v>
      </c>
      <c r="T434" s="3">
        <v>8551.9947945976182</v>
      </c>
      <c r="V434">
        <v>13141</v>
      </c>
      <c r="W434" s="2">
        <v>0.61144457613437853</v>
      </c>
      <c r="X434" s="2">
        <v>2.0439026946874123E-2</v>
      </c>
      <c r="Y434" s="2">
        <v>0.53166749681488867</v>
      </c>
      <c r="Z434" s="2">
        <v>0.73228372414778253</v>
      </c>
      <c r="AA434" s="2">
        <v>0.74597065338190793</v>
      </c>
      <c r="AB434" s="2">
        <v>0.29858062934099838</v>
      </c>
      <c r="AC434" s="2">
        <v>9.3263580261067611E-2</v>
      </c>
      <c r="AD434" s="2">
        <v>0</v>
      </c>
      <c r="AE434" s="2">
        <v>5.1265749124691028E-2</v>
      </c>
      <c r="AF434">
        <v>31385.386130594234</v>
      </c>
      <c r="AG434">
        <v>42.440033979005079</v>
      </c>
      <c r="AH434">
        <v>7976.4730639124082</v>
      </c>
      <c r="AI434">
        <v>6996.7231184042366</v>
      </c>
      <c r="AJ434">
        <v>0.6344769717160238</v>
      </c>
      <c r="AK434">
        <v>49586.900931680844</v>
      </c>
      <c r="AL434">
        <v>67.157293080678897</v>
      </c>
      <c r="AM434">
        <v>12622.005429314795</v>
      </c>
      <c r="AN434">
        <v>10903.185547599469</v>
      </c>
      <c r="AO434">
        <v>1.0019085636515233</v>
      </c>
      <c r="AP434">
        <v>18201.514801086611</v>
      </c>
      <c r="AQ434">
        <v>24.717259101673818</v>
      </c>
      <c r="AR434">
        <v>4645.5323654023869</v>
      </c>
      <c r="AS434">
        <v>3906.4624291952323</v>
      </c>
      <c r="AT434">
        <v>0.36743159193549946</v>
      </c>
      <c r="AU434" s="3">
        <v>4529858.3698804388</v>
      </c>
      <c r="AV434" s="3">
        <v>153873.81058259666</v>
      </c>
      <c r="AW434">
        <v>56579.996872595002</v>
      </c>
      <c r="AX434">
        <v>10633644.612235505</v>
      </c>
      <c r="AY434">
        <v>1921.9540680181099</v>
      </c>
      <c r="AZ434">
        <v>361212.04754332354</v>
      </c>
      <c r="BA434">
        <v>80682.680547600001</v>
      </c>
      <c r="BB434">
        <v>15163502.982115945</v>
      </c>
      <c r="BC434">
        <v>2740.6930835687999</v>
      </c>
      <c r="BD434">
        <v>515085.85812592023</v>
      </c>
      <c r="BE434">
        <v>24102.683675004995</v>
      </c>
      <c r="BF434">
        <v>4529858.3698804388</v>
      </c>
      <c r="BG434">
        <v>818.73901555068994</v>
      </c>
      <c r="BH434">
        <v>153873.81058259666</v>
      </c>
      <c r="BI434">
        <v>0.80709558834204942</v>
      </c>
      <c r="BJ434">
        <v>1.5689868977651622</v>
      </c>
      <c r="BK434">
        <v>0.76189130942311278</v>
      </c>
      <c r="BL434">
        <v>73.530479857737291</v>
      </c>
      <c r="BM434">
        <v>53.458580840381529</v>
      </c>
      <c r="BN434">
        <f t="shared" si="36"/>
        <v>-20.071899017355761</v>
      </c>
      <c r="BO434">
        <v>0.65335582094884803</v>
      </c>
      <c r="BP434">
        <v>6.3856566667944365E-3</v>
      </c>
      <c r="BQ434">
        <v>0.40116952877244449</v>
      </c>
      <c r="BR434">
        <v>4.7619047619047616E-2</v>
      </c>
      <c r="BS434">
        <v>6.8965517241379309E-2</v>
      </c>
      <c r="BT434">
        <v>0.22222222222222221</v>
      </c>
      <c r="BU434">
        <v>0.57481510013258041</v>
      </c>
      <c r="BV434">
        <v>0.73228372414778253</v>
      </c>
      <c r="BW434">
        <v>0.77382847861193771</v>
      </c>
      <c r="BX434">
        <v>0.29858062934099838</v>
      </c>
      <c r="BY434">
        <f t="shared" si="37"/>
        <v>6.0167343396331056E-3</v>
      </c>
      <c r="BZ434">
        <v>0</v>
      </c>
      <c r="CA434">
        <f t="shared" si="38"/>
        <v>4.9045178982773309E-2</v>
      </c>
      <c r="CC434">
        <v>6.0167343396331056E-3</v>
      </c>
      <c r="CD434">
        <v>4.9045178982773309E-2</v>
      </c>
    </row>
    <row r="435" spans="1:82" x14ac:dyDescent="0.3">
      <c r="A435">
        <v>0</v>
      </c>
      <c r="B435" t="s">
        <v>323</v>
      </c>
      <c r="C435" t="s">
        <v>376</v>
      </c>
      <c r="D435">
        <v>13143</v>
      </c>
      <c r="E435" s="2">
        <f t="shared" si="43"/>
        <v>0.61222063485093148</v>
      </c>
      <c r="F435" s="2" t="s">
        <v>1939</v>
      </c>
      <c r="G435" s="3">
        <v>3101</v>
      </c>
      <c r="H435" s="1">
        <v>4.9827546114634815</v>
      </c>
      <c r="I435" s="1">
        <f t="shared" si="39"/>
        <v>-9.8420470613204998</v>
      </c>
      <c r="J435" s="1">
        <v>2.4467472460100002</v>
      </c>
      <c r="K435" s="1">
        <v>208.58231487200001</v>
      </c>
      <c r="L435" s="2">
        <v>0.18137027980000009</v>
      </c>
      <c r="M435" s="2">
        <v>2.2294933134518239E-4</v>
      </c>
      <c r="N435" s="7">
        <v>0</v>
      </c>
      <c r="O435" s="2">
        <v>6.3232498280232391E-2</v>
      </c>
      <c r="P435" s="3">
        <v>157844.62145713001</v>
      </c>
      <c r="Q435" s="3">
        <v>5361.7908994839399</v>
      </c>
      <c r="R435" s="3">
        <v>75522.627810303136</v>
      </c>
      <c r="S435" s="3">
        <v>100.6995426643449</v>
      </c>
      <c r="T435" s="3">
        <v>34053.995258776755</v>
      </c>
      <c r="V435">
        <v>13143</v>
      </c>
      <c r="W435" s="2">
        <v>0.57457020904516876</v>
      </c>
      <c r="X435" s="2">
        <v>0.13367084584607797</v>
      </c>
      <c r="Y435" s="2">
        <v>0.25659028908417381</v>
      </c>
      <c r="Z435" s="2">
        <v>0.6977520386762246</v>
      </c>
      <c r="AA435" s="2">
        <v>0.60120421761456944</v>
      </c>
      <c r="AB435" s="2">
        <v>0.4476901148183266</v>
      </c>
      <c r="AC435" s="2">
        <v>2.2294933134518239E-4</v>
      </c>
      <c r="AD435" s="2">
        <v>0</v>
      </c>
      <c r="AE435" s="2">
        <v>6.3232498280232391E-2</v>
      </c>
      <c r="AF435">
        <v>62068.074247996017</v>
      </c>
      <c r="AG435">
        <v>83.187212204472345</v>
      </c>
      <c r="AH435">
        <v>15634.779127160691</v>
      </c>
      <c r="AI435">
        <v>11940.116776690604</v>
      </c>
      <c r="AJ435">
        <v>1.2584663190269165</v>
      </c>
      <c r="AK435">
        <v>137590.70205829915</v>
      </c>
      <c r="AL435">
        <v>183.88675486881726</v>
      </c>
      <c r="AM435">
        <v>34560.946575749418</v>
      </c>
      <c r="AN435">
        <v>27067.944586878635</v>
      </c>
      <c r="AO435">
        <v>2.792335978818846</v>
      </c>
      <c r="AP435">
        <v>75522.627810303136</v>
      </c>
      <c r="AQ435">
        <v>100.69954266434492</v>
      </c>
      <c r="AR435">
        <v>18926.167448588727</v>
      </c>
      <c r="AS435">
        <v>15127.827810188031</v>
      </c>
      <c r="AT435">
        <v>1.5338696597919295</v>
      </c>
      <c r="AU435" s="3">
        <v>29665318.156653013</v>
      </c>
      <c r="AV435" s="3">
        <v>1007694.9816490116</v>
      </c>
      <c r="AW435">
        <v>91530.015562850007</v>
      </c>
      <c r="AX435">
        <v>17202151.124882031</v>
      </c>
      <c r="AY435">
        <v>3109.1639356732999</v>
      </c>
      <c r="AZ435">
        <v>584336.27007044002</v>
      </c>
      <c r="BA435">
        <v>249374.63701998</v>
      </c>
      <c r="BB435">
        <v>46867469.281535044</v>
      </c>
      <c r="BC435">
        <v>8470.9548351572394</v>
      </c>
      <c r="BD435">
        <v>1592031.2517194515</v>
      </c>
      <c r="BE435">
        <v>157844.62145713001</v>
      </c>
      <c r="BF435">
        <v>29665318.156653013</v>
      </c>
      <c r="BG435">
        <v>5361.7908994839399</v>
      </c>
      <c r="BH435">
        <v>1007694.9816490116</v>
      </c>
      <c r="BI435">
        <v>2.317690629348661</v>
      </c>
      <c r="BJ435">
        <v>7.3004452408121425</v>
      </c>
      <c r="BK435">
        <v>4.9827546114634815</v>
      </c>
      <c r="BL435">
        <v>70.021547831091951</v>
      </c>
      <c r="BM435">
        <v>60.179500769771451</v>
      </c>
      <c r="BN435">
        <f t="shared" si="36"/>
        <v>-9.8420470613204998</v>
      </c>
      <c r="BO435">
        <v>0.61222063485093148</v>
      </c>
      <c r="BP435">
        <v>1.7182812636678483E-2</v>
      </c>
      <c r="BQ435">
        <v>0.2625827555810365</v>
      </c>
      <c r="BR435">
        <v>0.16071428571428573</v>
      </c>
      <c r="BS435">
        <v>0.10344827586206896</v>
      </c>
      <c r="BT435">
        <v>0.33333333333333331</v>
      </c>
      <c r="BU435">
        <v>0.28185460987875188</v>
      </c>
      <c r="BV435">
        <v>0.6977520386762246</v>
      </c>
      <c r="BW435">
        <v>0.62365582740100567</v>
      </c>
      <c r="BX435">
        <v>0.4476901148183266</v>
      </c>
      <c r="BY435">
        <f t="shared" si="37"/>
        <v>1.8583616317667945E-3</v>
      </c>
      <c r="BZ435">
        <v>0</v>
      </c>
      <c r="CA435">
        <f t="shared" si="38"/>
        <v>5.8289830947927973E-2</v>
      </c>
      <c r="CC435">
        <v>1.8583616317667945E-3</v>
      </c>
      <c r="CD435">
        <v>5.8289830947927973E-2</v>
      </c>
    </row>
    <row r="436" spans="1:82" x14ac:dyDescent="0.3">
      <c r="A436">
        <v>0</v>
      </c>
      <c r="B436" t="s">
        <v>323</v>
      </c>
      <c r="C436" t="s">
        <v>377</v>
      </c>
      <c r="D436">
        <v>13145</v>
      </c>
      <c r="E436" s="2">
        <f t="shared" si="43"/>
        <v>0.68198581362999533</v>
      </c>
      <c r="F436" s="2" t="s">
        <v>1941</v>
      </c>
      <c r="G436" s="3">
        <v>668</v>
      </c>
      <c r="H436" s="1">
        <v>0.37731746234221819</v>
      </c>
      <c r="I436" s="1">
        <f t="shared" si="39"/>
        <v>-23.552763415646325</v>
      </c>
      <c r="J436" s="1">
        <v>2.4955640943400001</v>
      </c>
      <c r="K436" s="1">
        <v>181.52088215399999</v>
      </c>
      <c r="L436" s="2">
        <v>0.18605057183000007</v>
      </c>
      <c r="M436" s="2">
        <v>9.9847148874931827E-5</v>
      </c>
      <c r="N436" s="7">
        <v>0</v>
      </c>
      <c r="O436" s="2">
        <v>0.11111142251351486</v>
      </c>
      <c r="P436" s="3">
        <v>7728.8560773710014</v>
      </c>
      <c r="Q436" s="3">
        <v>262.53989395719799</v>
      </c>
      <c r="R436" s="3">
        <v>5910.4034057751214</v>
      </c>
      <c r="S436" s="3">
        <v>8.0678218455568267</v>
      </c>
      <c r="T436" s="3">
        <v>2194.7522630641283</v>
      </c>
      <c r="V436">
        <v>13145</v>
      </c>
      <c r="W436" s="2">
        <v>0.62929191912578852</v>
      </c>
      <c r="X436" s="2">
        <v>1.0122181057791717E-2</v>
      </c>
      <c r="Y436" s="2">
        <v>0.70271897240769976</v>
      </c>
      <c r="Z436" s="2">
        <v>0.71167340121154643</v>
      </c>
      <c r="AA436" s="2">
        <v>0.52320408853009492</v>
      </c>
      <c r="AB436" s="2">
        <v>0.45924283711993263</v>
      </c>
      <c r="AC436" s="2">
        <v>9.9847148874931827E-5</v>
      </c>
      <c r="AD436" s="2">
        <v>0</v>
      </c>
      <c r="AE436" s="2">
        <v>0.11111142251351486</v>
      </c>
      <c r="AF436">
        <v>8285.455749702498</v>
      </c>
      <c r="AG436">
        <v>11.14191940833499</v>
      </c>
      <c r="AH436">
        <v>2094.0892762911585</v>
      </c>
      <c r="AI436">
        <v>1086.32627697731</v>
      </c>
      <c r="AJ436">
        <v>0.16780583418023759</v>
      </c>
      <c r="AK436">
        <v>14195.859155477619</v>
      </c>
      <c r="AL436">
        <v>19.209741253891817</v>
      </c>
      <c r="AM436">
        <v>3610.4114278559568</v>
      </c>
      <c r="AN436">
        <v>1764.7563884766403</v>
      </c>
      <c r="AO436">
        <v>0.28690999630583919</v>
      </c>
      <c r="AP436">
        <v>5910.4034057751214</v>
      </c>
      <c r="AQ436">
        <v>8.0678218455568267</v>
      </c>
      <c r="AR436">
        <v>1516.3221515647983</v>
      </c>
      <c r="AS436">
        <v>678.43011149933022</v>
      </c>
      <c r="AT436">
        <v>0.1191041621256016</v>
      </c>
      <c r="AU436" s="3">
        <v>1452561.211181106</v>
      </c>
      <c r="AV436" s="3">
        <v>49341.747670315788</v>
      </c>
      <c r="AW436">
        <v>12796.344163196001</v>
      </c>
      <c r="AX436">
        <v>2404944.9220310566</v>
      </c>
      <c r="AY436">
        <v>434.67633580104803</v>
      </c>
      <c r="AZ436">
        <v>81693.07055044896</v>
      </c>
      <c r="BA436">
        <v>20525.200240567003</v>
      </c>
      <c r="BB436">
        <v>3857506.1332121626</v>
      </c>
      <c r="BC436">
        <v>697.21622975824607</v>
      </c>
      <c r="BD436">
        <v>131034.81822076476</v>
      </c>
      <c r="BE436">
        <v>7728.8560773710014</v>
      </c>
      <c r="BF436">
        <v>1452561.211181106</v>
      </c>
      <c r="BG436">
        <v>262.53989395719799</v>
      </c>
      <c r="BH436">
        <v>49341.747670315788</v>
      </c>
      <c r="BI436">
        <v>0.21718398481181553</v>
      </c>
      <c r="BJ436">
        <v>0.59450144715403375</v>
      </c>
      <c r="BK436">
        <v>0.37731746234221819</v>
      </c>
      <c r="BL436">
        <v>62.54788559553878</v>
      </c>
      <c r="BM436">
        <v>38.995122179892455</v>
      </c>
      <c r="BN436">
        <f t="shared" si="36"/>
        <v>-23.552763415646325</v>
      </c>
      <c r="BO436">
        <v>0.68198581362999533</v>
      </c>
      <c r="BP436">
        <v>1.7936345632556714E-3</v>
      </c>
      <c r="BQ436">
        <v>0.37098167350259126</v>
      </c>
      <c r="BR436">
        <v>0.15476190476190477</v>
      </c>
      <c r="BS436">
        <v>0</v>
      </c>
      <c r="BT436">
        <v>0.27777777777777779</v>
      </c>
      <c r="BU436">
        <v>0.67449941081595055</v>
      </c>
      <c r="BV436">
        <v>0.71167340121154643</v>
      </c>
      <c r="BW436">
        <v>0.54274283042540972</v>
      </c>
      <c r="BX436">
        <v>0.45924283711993263</v>
      </c>
      <c r="BY436">
        <f t="shared" si="37"/>
        <v>9.6035053129866974E-2</v>
      </c>
      <c r="BZ436">
        <v>0</v>
      </c>
      <c r="CA436">
        <f t="shared" si="38"/>
        <v>2.837403627325898E-2</v>
      </c>
      <c r="CC436">
        <v>9.6035053129866974E-2</v>
      </c>
      <c r="CD436">
        <v>2.837403627325898E-2</v>
      </c>
    </row>
    <row r="437" spans="1:82" x14ac:dyDescent="0.3">
      <c r="A437">
        <v>0</v>
      </c>
      <c r="B437" t="s">
        <v>323</v>
      </c>
      <c r="C437" t="s">
        <v>378</v>
      </c>
      <c r="D437">
        <v>13147</v>
      </c>
      <c r="E437" s="2">
        <f t="shared" si="43"/>
        <v>0.66454510131968914</v>
      </c>
      <c r="F437" s="2" t="s">
        <v>1940</v>
      </c>
      <c r="G437" s="3">
        <v>1953</v>
      </c>
      <c r="H437" s="1">
        <v>6.6710662062093657</v>
      </c>
      <c r="I437" s="1">
        <f t="shared" si="39"/>
        <v>-14.5094480523505</v>
      </c>
      <c r="J437" s="1">
        <v>2.6008010107200001</v>
      </c>
      <c r="K437" s="1">
        <v>257.723401884</v>
      </c>
      <c r="L437" s="2">
        <v>0.10203551839000014</v>
      </c>
      <c r="M437" s="2">
        <v>6.9870051608201394E-4</v>
      </c>
      <c r="N437" s="7">
        <v>0</v>
      </c>
      <c r="O437" s="2">
        <v>5.45680316760715E-2</v>
      </c>
      <c r="P437" s="3">
        <v>111304.39157135801</v>
      </c>
      <c r="Q437" s="3">
        <v>3780.8755742874032</v>
      </c>
      <c r="R437" s="3">
        <v>80831.548404560162</v>
      </c>
      <c r="S437" s="3">
        <v>110.48671980871214</v>
      </c>
      <c r="T437" s="3">
        <v>37437.459726103378</v>
      </c>
      <c r="V437">
        <v>13147</v>
      </c>
      <c r="W437" s="2">
        <v>0.6143438326676256</v>
      </c>
      <c r="X437" s="2">
        <v>0.1789626686467074</v>
      </c>
      <c r="Y437" s="2">
        <v>0.4517174955898155</v>
      </c>
      <c r="Z437" s="2">
        <v>0.74168437724018532</v>
      </c>
      <c r="AA437" s="2">
        <v>0.7428453188167925</v>
      </c>
      <c r="AB437" s="2">
        <v>0.2518620635858258</v>
      </c>
      <c r="AC437" s="2">
        <v>6.9870051608201394E-4</v>
      </c>
      <c r="AD437" s="2">
        <v>0</v>
      </c>
      <c r="AE437" s="2">
        <v>5.45680316760715E-2</v>
      </c>
      <c r="AF437">
        <v>58139.860582575398</v>
      </c>
      <c r="AG437">
        <v>78.243069350571702</v>
      </c>
      <c r="AH437">
        <v>14705.542776459779</v>
      </c>
      <c r="AI437">
        <v>13796.058859924735</v>
      </c>
      <c r="AJ437">
        <v>1.1772141208685443</v>
      </c>
      <c r="AK437">
        <v>138971.40898713557</v>
      </c>
      <c r="AL437">
        <v>188.72978915928385</v>
      </c>
      <c r="AM437">
        <v>35471.179884813711</v>
      </c>
      <c r="AN437">
        <v>30467.881477674186</v>
      </c>
      <c r="AO437">
        <v>2.8053492724498255</v>
      </c>
      <c r="AP437">
        <v>80831.548404560162</v>
      </c>
      <c r="AQ437">
        <v>110.48671980871215</v>
      </c>
      <c r="AR437">
        <v>20765.637108353934</v>
      </c>
      <c r="AS437">
        <v>16671.822617749451</v>
      </c>
      <c r="AT437">
        <v>1.6281351515812812</v>
      </c>
      <c r="AU437" s="3">
        <v>20918547.351921022</v>
      </c>
      <c r="AV437" s="3">
        <v>710577.75543157454</v>
      </c>
      <c r="AW437">
        <v>70234.773235771994</v>
      </c>
      <c r="AX437">
        <v>13199923.281930989</v>
      </c>
      <c r="AY437">
        <v>2385.7903074965361</v>
      </c>
      <c r="AZ437">
        <v>448385.43039089901</v>
      </c>
      <c r="BA437">
        <v>181539.16480713</v>
      </c>
      <c r="BB437">
        <v>34118470.633852012</v>
      </c>
      <c r="BC437">
        <v>6166.6658817839398</v>
      </c>
      <c r="BD437">
        <v>1158963.1858224736</v>
      </c>
      <c r="BE437">
        <v>111304.39157135801</v>
      </c>
      <c r="BF437">
        <v>20918547.351921022</v>
      </c>
      <c r="BG437">
        <v>3780.8755742874032</v>
      </c>
      <c r="BH437">
        <v>710577.75543157454</v>
      </c>
      <c r="BI437">
        <v>2.4760127391119133</v>
      </c>
      <c r="BJ437">
        <v>9.1470789453212795</v>
      </c>
      <c r="BK437">
        <v>6.6710662062093657</v>
      </c>
      <c r="BL437">
        <v>55.4266602263585</v>
      </c>
      <c r="BM437">
        <v>40.917212174008</v>
      </c>
      <c r="BN437">
        <f t="shared" si="36"/>
        <v>-14.5094480523505</v>
      </c>
      <c r="BO437">
        <v>0.66454510131968914</v>
      </c>
      <c r="BP437">
        <v>1.9925451086303305E-2</v>
      </c>
      <c r="BQ437">
        <v>0.3237338231051724</v>
      </c>
      <c r="BR437">
        <v>5.3571428571428568E-2</v>
      </c>
      <c r="BS437">
        <v>0.27586206896551724</v>
      </c>
      <c r="BT437">
        <v>0.33333333333333331</v>
      </c>
      <c r="BU437">
        <v>0.41551872236247711</v>
      </c>
      <c r="BV437">
        <v>0.74168437724018532</v>
      </c>
      <c r="BW437">
        <v>0.7705864303078761</v>
      </c>
      <c r="BX437">
        <v>0.2518620635858258</v>
      </c>
      <c r="BY437">
        <f t="shared" si="37"/>
        <v>3.2555764809159719E-2</v>
      </c>
      <c r="BZ437">
        <v>0</v>
      </c>
      <c r="CA437">
        <f t="shared" si="38"/>
        <v>3.1156419172910194E-2</v>
      </c>
      <c r="CC437">
        <v>3.2555764809159719E-2</v>
      </c>
      <c r="CD437">
        <v>3.1156419172910194E-2</v>
      </c>
    </row>
    <row r="438" spans="1:82" x14ac:dyDescent="0.3">
      <c r="A438">
        <v>1</v>
      </c>
      <c r="B438" t="s">
        <v>323</v>
      </c>
      <c r="C438" t="s">
        <v>379</v>
      </c>
      <c r="D438">
        <v>13149</v>
      </c>
      <c r="E438" s="2">
        <v>0</v>
      </c>
      <c r="F438" s="2" t="s">
        <v>1954</v>
      </c>
      <c r="G438" s="3">
        <v>-999</v>
      </c>
      <c r="H438" s="1">
        <v>0.37595880923550573</v>
      </c>
      <c r="I438" s="1">
        <f t="shared" si="39"/>
        <v>-999</v>
      </c>
      <c r="J438" s="1">
        <v>-999</v>
      </c>
      <c r="K438" s="1">
        <v>-999</v>
      </c>
      <c r="L438" s="2">
        <v>-999</v>
      </c>
      <c r="M438" s="2">
        <v>-999</v>
      </c>
      <c r="N438" s="7">
        <v>-999</v>
      </c>
      <c r="O438" s="2">
        <v>-999</v>
      </c>
      <c r="P438" s="3">
        <v>-999</v>
      </c>
      <c r="Q438" s="3">
        <v>-999</v>
      </c>
      <c r="R438" s="3">
        <v>-999</v>
      </c>
      <c r="S438" s="3">
        <v>-999</v>
      </c>
      <c r="T438" s="3">
        <v>-999</v>
      </c>
      <c r="V438">
        <v>13149</v>
      </c>
      <c r="W438" s="2">
        <v>-999</v>
      </c>
      <c r="X438" s="2">
        <v>1.0085732883208158E-2</v>
      </c>
      <c r="Y438" s="2">
        <v>-999</v>
      </c>
      <c r="Z438" s="2">
        <v>-999</v>
      </c>
      <c r="AA438" s="2">
        <v>-999</v>
      </c>
      <c r="AB438" s="2">
        <v>-999</v>
      </c>
      <c r="AC438" s="2">
        <v>-999</v>
      </c>
      <c r="AD438" s="2">
        <v>-999</v>
      </c>
      <c r="AE438" s="2">
        <v>-999</v>
      </c>
      <c r="AF438" s="2">
        <v>-999</v>
      </c>
      <c r="AG438" s="2">
        <v>-999</v>
      </c>
      <c r="AH438" s="2">
        <v>-999</v>
      </c>
      <c r="AI438" s="2">
        <v>-999</v>
      </c>
      <c r="AJ438" s="2">
        <v>-999</v>
      </c>
      <c r="AK438" s="2">
        <v>-999</v>
      </c>
      <c r="AL438" s="2">
        <v>-999</v>
      </c>
      <c r="AM438" s="2">
        <v>-999</v>
      </c>
      <c r="AN438" s="2">
        <v>-999</v>
      </c>
      <c r="AO438" s="2">
        <v>-999</v>
      </c>
      <c r="AP438" s="2">
        <v>-999</v>
      </c>
      <c r="AQ438" s="2">
        <v>-999</v>
      </c>
      <c r="AR438" s="2">
        <v>-999</v>
      </c>
      <c r="AS438" s="2">
        <v>-999</v>
      </c>
      <c r="AT438" s="2">
        <v>-999</v>
      </c>
      <c r="AU438" s="2">
        <v>-999</v>
      </c>
      <c r="AV438" s="2">
        <v>-999</v>
      </c>
      <c r="AW438" s="2">
        <v>-999</v>
      </c>
      <c r="AX438" s="2">
        <v>-999</v>
      </c>
      <c r="AY438" s="2">
        <v>-999</v>
      </c>
      <c r="AZ438" s="2">
        <v>-999</v>
      </c>
      <c r="BA438" s="2">
        <v>-999</v>
      </c>
      <c r="BB438" s="2">
        <v>-999</v>
      </c>
      <c r="BC438" s="2">
        <v>-999</v>
      </c>
      <c r="BD438" s="2">
        <v>-999</v>
      </c>
      <c r="BE438" s="2">
        <v>-999</v>
      </c>
      <c r="BF438" s="2">
        <v>-999</v>
      </c>
      <c r="BG438" s="2">
        <v>-999</v>
      </c>
      <c r="BH438" s="2">
        <v>-999</v>
      </c>
      <c r="BI438">
        <v>0</v>
      </c>
      <c r="BJ438">
        <v>0.37595880923550573</v>
      </c>
      <c r="BK438">
        <v>0.37595880923550573</v>
      </c>
      <c r="BL438">
        <v>-999</v>
      </c>
      <c r="BM438">
        <v>53.126524316287501</v>
      </c>
      <c r="BN438">
        <f t="shared" si="36"/>
        <v>-999</v>
      </c>
      <c r="BO438" t="s">
        <v>3748</v>
      </c>
      <c r="BP438" t="s">
        <v>3748</v>
      </c>
      <c r="BQ438">
        <v>0.3034622492600999</v>
      </c>
      <c r="BR438">
        <v>5.9523809523809521E-2</v>
      </c>
      <c r="BS438">
        <v>0.10344827586206896</v>
      </c>
      <c r="BT438">
        <v>0.22222222222222221</v>
      </c>
      <c r="BU438" t="s">
        <v>3748</v>
      </c>
      <c r="BY438">
        <f t="shared" si="37"/>
        <v>-999</v>
      </c>
      <c r="CA438">
        <f t="shared" si="38"/>
        <v>-999</v>
      </c>
    </row>
    <row r="439" spans="1:82" x14ac:dyDescent="0.3">
      <c r="A439">
        <v>0</v>
      </c>
      <c r="B439" t="s">
        <v>323</v>
      </c>
      <c r="C439" t="s">
        <v>38</v>
      </c>
      <c r="D439">
        <v>13151</v>
      </c>
      <c r="E439" s="2">
        <f t="shared" ref="E439:E453" si="44">BO439</f>
        <v>0.69693001234153895</v>
      </c>
      <c r="F439" s="2" t="s">
        <v>1941</v>
      </c>
      <c r="G439" s="3">
        <v>219526</v>
      </c>
      <c r="H439" s="1">
        <v>35.436367430072259</v>
      </c>
      <c r="I439" s="1">
        <f t="shared" si="39"/>
        <v>-14.813883325348847</v>
      </c>
      <c r="J439" s="1">
        <v>2.5933155875399998</v>
      </c>
      <c r="K439" s="1">
        <v>233.94586465200001</v>
      </c>
      <c r="L439" s="2">
        <v>0.15055004740999989</v>
      </c>
      <c r="M439" s="2">
        <v>2.0446391912776504E-3</v>
      </c>
      <c r="N439" s="7">
        <v>0</v>
      </c>
      <c r="O439" s="2">
        <v>3.462432570926717E-2</v>
      </c>
      <c r="P439" s="3">
        <v>608251.90259319975</v>
      </c>
      <c r="Q439" s="3">
        <v>20661.581533861583</v>
      </c>
      <c r="R439" s="3">
        <v>789174.01791984402</v>
      </c>
      <c r="S439" s="3">
        <v>1055.8077609838699</v>
      </c>
      <c r="T439" s="3">
        <v>304031.85515724967</v>
      </c>
      <c r="V439">
        <v>13151</v>
      </c>
      <c r="W439" s="2">
        <v>0.84521642467401448</v>
      </c>
      <c r="X439" s="2">
        <v>0.95064067517844753</v>
      </c>
      <c r="Y439" s="2">
        <v>0.41974970754037744</v>
      </c>
      <c r="Z439" s="2">
        <v>0.73954971895346744</v>
      </c>
      <c r="AA439" s="2">
        <v>0.67431047837675662</v>
      </c>
      <c r="AB439" s="2">
        <v>0.37161418113932537</v>
      </c>
      <c r="AC439" s="2">
        <v>2.0446391912776504E-3</v>
      </c>
      <c r="AD439" s="2">
        <v>0</v>
      </c>
      <c r="AE439" s="2">
        <v>3.462432570926717E-2</v>
      </c>
      <c r="AF439">
        <v>1236322.4722520623</v>
      </c>
      <c r="AG439">
        <v>1661.1274795475201</v>
      </c>
      <c r="AH439">
        <v>312203.76974462828</v>
      </c>
      <c r="AI439">
        <v>159846.84408464326</v>
      </c>
      <c r="AJ439">
        <v>25.046447579928383</v>
      </c>
      <c r="AK439">
        <v>2025496.4901719063</v>
      </c>
      <c r="AL439">
        <v>2716.9352405313903</v>
      </c>
      <c r="AM439">
        <v>510639.57142951037</v>
      </c>
      <c r="AN439">
        <v>265442.8975570107</v>
      </c>
      <c r="AO439">
        <v>41.056865583963315</v>
      </c>
      <c r="AP439">
        <v>789174.01791984402</v>
      </c>
      <c r="AQ439">
        <v>1055.8077609838701</v>
      </c>
      <c r="AR439">
        <v>198435.80168488208</v>
      </c>
      <c r="AS439">
        <v>105596.05347236744</v>
      </c>
      <c r="AT439">
        <v>16.010418004034932</v>
      </c>
      <c r="AU439" s="3">
        <v>114314862.57336596</v>
      </c>
      <c r="AV439" s="3">
        <v>3883137.6334739458</v>
      </c>
      <c r="AW439">
        <v>2310960.0990753002</v>
      </c>
      <c r="AX439">
        <v>434321841.02021194</v>
      </c>
      <c r="AY439">
        <v>78500.519776391389</v>
      </c>
      <c r="AZ439">
        <v>14753387.686774997</v>
      </c>
      <c r="BA439">
        <v>2919212.0016684998</v>
      </c>
      <c r="BB439">
        <v>548636703.59357786</v>
      </c>
      <c r="BC439">
        <v>99162.101310252969</v>
      </c>
      <c r="BD439">
        <v>18636525.320248943</v>
      </c>
      <c r="BE439">
        <v>608251.90259319975</v>
      </c>
      <c r="BF439">
        <v>114314862.57336596</v>
      </c>
      <c r="BG439">
        <v>20661.581533861583</v>
      </c>
      <c r="BH439">
        <v>3883137.6334739458</v>
      </c>
      <c r="BI439">
        <v>54.223652453740947</v>
      </c>
      <c r="BJ439">
        <v>89.660019883813206</v>
      </c>
      <c r="BK439">
        <v>35.436367430072259</v>
      </c>
      <c r="BL439">
        <v>65.530262214365976</v>
      </c>
      <c r="BM439">
        <v>50.716378889017129</v>
      </c>
      <c r="BN439">
        <f t="shared" si="36"/>
        <v>-14.813883325348847</v>
      </c>
      <c r="BO439">
        <v>0.69693001234153895</v>
      </c>
      <c r="BP439">
        <v>0.45762396683459483</v>
      </c>
      <c r="BQ439">
        <v>0.35531437447644798</v>
      </c>
      <c r="BR439">
        <v>0.14285714285714285</v>
      </c>
      <c r="BS439">
        <v>0.17241379310344829</v>
      </c>
      <c r="BT439">
        <v>0.3888888888888889</v>
      </c>
      <c r="BU439">
        <v>0.42423707989213194</v>
      </c>
      <c r="BV439">
        <v>0.73954971895346744</v>
      </c>
      <c r="BW439">
        <v>0.69949219748626212</v>
      </c>
      <c r="BX439">
        <v>0.37161418113932537</v>
      </c>
      <c r="BY439">
        <f t="shared" si="37"/>
        <v>5.5658123551238704E-2</v>
      </c>
      <c r="BZ439">
        <v>0</v>
      </c>
      <c r="CA439">
        <f t="shared" si="38"/>
        <v>3.9945496841126409E-2</v>
      </c>
      <c r="CC439">
        <v>5.5658123551238704E-2</v>
      </c>
      <c r="CD439">
        <v>3.9945496841126409E-2</v>
      </c>
    </row>
    <row r="440" spans="1:82" x14ac:dyDescent="0.3">
      <c r="A440">
        <v>0</v>
      </c>
      <c r="B440" t="s">
        <v>323</v>
      </c>
      <c r="C440" t="s">
        <v>39</v>
      </c>
      <c r="D440">
        <v>13153</v>
      </c>
      <c r="E440" s="2">
        <f t="shared" si="44"/>
        <v>0.56439127763413111</v>
      </c>
      <c r="F440" s="2" t="s">
        <v>1938</v>
      </c>
      <c r="G440" s="3">
        <v>49104</v>
      </c>
      <c r="H440" s="1">
        <v>33.002600254430313</v>
      </c>
      <c r="I440" s="1">
        <f t="shared" si="39"/>
        <v>-5.0282904550258394</v>
      </c>
      <c r="J440" s="1">
        <v>2.39373825291</v>
      </c>
      <c r="K440" s="1">
        <v>193.88846054300001</v>
      </c>
      <c r="L440" s="2">
        <v>0.14315861244999994</v>
      </c>
      <c r="M440" s="2">
        <v>8.7823386709485918E-2</v>
      </c>
      <c r="N440" s="7">
        <v>0</v>
      </c>
      <c r="O440" s="2">
        <v>6.338709535024431E-2</v>
      </c>
      <c r="P440" s="3">
        <v>925626.55847030005</v>
      </c>
      <c r="Q440" s="3">
        <v>31442.4147729014</v>
      </c>
      <c r="R440" s="3">
        <v>414327.29032301914</v>
      </c>
      <c r="S440" s="3">
        <v>549.97670634062081</v>
      </c>
      <c r="T440" s="3">
        <v>168165.74322269505</v>
      </c>
      <c r="V440">
        <v>13153</v>
      </c>
      <c r="W440" s="2">
        <v>0.72130597595947954</v>
      </c>
      <c r="X440" s="2">
        <v>0.88535074173239159</v>
      </c>
      <c r="Y440" s="2">
        <v>0.21064703159188683</v>
      </c>
      <c r="Z440" s="2">
        <v>0.68263517972644328</v>
      </c>
      <c r="AA440" s="2">
        <v>0.55885159917215721</v>
      </c>
      <c r="AB440" s="2">
        <v>0.35336933766461975</v>
      </c>
      <c r="AC440" s="2">
        <v>8.7823386709485918E-2</v>
      </c>
      <c r="AD440" s="2">
        <v>0</v>
      </c>
      <c r="AE440" s="2">
        <v>6.338709535024431E-2</v>
      </c>
      <c r="AF440">
        <v>517709.18900723953</v>
      </c>
      <c r="AG440">
        <v>692.80807991862491</v>
      </c>
      <c r="AH440">
        <v>130211.13486067329</v>
      </c>
      <c r="AI440">
        <v>76111.288310326636</v>
      </c>
      <c r="AJ440">
        <v>10.502139764457556</v>
      </c>
      <c r="AK440">
        <v>932036.47933025868</v>
      </c>
      <c r="AL440">
        <v>1242.7847862592459</v>
      </c>
      <c r="AM440">
        <v>233577.55502130263</v>
      </c>
      <c r="AN440">
        <v>140910.6113723923</v>
      </c>
      <c r="AO440">
        <v>18.929543021269172</v>
      </c>
      <c r="AP440">
        <v>414327.29032301914</v>
      </c>
      <c r="AQ440">
        <v>549.97670634062104</v>
      </c>
      <c r="AR440">
        <v>103366.42016062934</v>
      </c>
      <c r="AS440">
        <v>64799.323062065669</v>
      </c>
      <c r="AT440">
        <v>8.4274032568116155</v>
      </c>
      <c r="AU440" s="3">
        <v>173962255.3989082</v>
      </c>
      <c r="AV440" s="3">
        <v>5909287.4324190887</v>
      </c>
      <c r="AW440">
        <v>867306.95744710008</v>
      </c>
      <c r="AX440">
        <v>163001669.58260798</v>
      </c>
      <c r="AY440">
        <v>29461.368455699798</v>
      </c>
      <c r="AZ440">
        <v>5536969.5875642197</v>
      </c>
      <c r="BA440">
        <v>1792933.5159174001</v>
      </c>
      <c r="BB440">
        <v>336963924.98151618</v>
      </c>
      <c r="BC440">
        <v>60903.783228601198</v>
      </c>
      <c r="BD440">
        <v>11446257.019983308</v>
      </c>
      <c r="BE440">
        <v>925626.55847030005</v>
      </c>
      <c r="BF440">
        <v>173962255.3989082</v>
      </c>
      <c r="BG440">
        <v>31442.4147729014</v>
      </c>
      <c r="BH440">
        <v>5909287.4324190887</v>
      </c>
      <c r="BI440">
        <v>22.832902076890782</v>
      </c>
      <c r="BJ440">
        <v>55.835502331321095</v>
      </c>
      <c r="BK440">
        <v>33.002600254430313</v>
      </c>
      <c r="BL440">
        <v>50.199196515876579</v>
      </c>
      <c r="BM440">
        <v>45.17090606085074</v>
      </c>
      <c r="BN440">
        <f t="shared" si="36"/>
        <v>-5.0282904550258394</v>
      </c>
      <c r="BO440">
        <v>0.56439127763413111</v>
      </c>
      <c r="BP440">
        <v>0.15605304012767238</v>
      </c>
      <c r="BQ440">
        <v>0.46484682877807831</v>
      </c>
      <c r="BR440">
        <v>0.14285714285714285</v>
      </c>
      <c r="BS440">
        <v>3.4482758620689655E-2</v>
      </c>
      <c r="BT440">
        <v>0.22222222222222221</v>
      </c>
      <c r="BU440">
        <v>0.14399919404248498</v>
      </c>
      <c r="BV440">
        <v>0.68263517972644328</v>
      </c>
      <c r="BW440">
        <v>0.57972157590472739</v>
      </c>
      <c r="BX440">
        <v>0.35336933766461975</v>
      </c>
      <c r="BY440">
        <f t="shared" si="37"/>
        <v>3.9700655504647887E-2</v>
      </c>
      <c r="BZ440">
        <v>0</v>
      </c>
      <c r="CA440">
        <f t="shared" si="38"/>
        <v>7.0882745556070381E-2</v>
      </c>
      <c r="CC440">
        <v>3.9700655504647887E-2</v>
      </c>
      <c r="CD440">
        <v>7.0882745556070381E-2</v>
      </c>
    </row>
    <row r="441" spans="1:82" x14ac:dyDescent="0.3">
      <c r="A441">
        <v>0</v>
      </c>
      <c r="B441" t="s">
        <v>323</v>
      </c>
      <c r="C441" t="s">
        <v>380</v>
      </c>
      <c r="D441">
        <v>13155</v>
      </c>
      <c r="E441" s="2">
        <f t="shared" si="44"/>
        <v>0.61204007690064055</v>
      </c>
      <c r="F441" s="2" t="s">
        <v>1939</v>
      </c>
      <c r="G441" s="3">
        <v>752</v>
      </c>
      <c r="H441" s="1">
        <v>0.36980706147138243</v>
      </c>
      <c r="I441" s="1">
        <f t="shared" si="39"/>
        <v>-14.953351982792931</v>
      </c>
      <c r="J441" s="1">
        <v>2.2141628843999999</v>
      </c>
      <c r="K441" s="1">
        <v>152.694101606</v>
      </c>
      <c r="L441" s="2">
        <v>0.15498052754000002</v>
      </c>
      <c r="M441" s="2">
        <v>2.5480496588214174E-2</v>
      </c>
      <c r="N441" s="7">
        <v>0</v>
      </c>
      <c r="O441" s="2">
        <v>0.10591689291999971</v>
      </c>
      <c r="P441" s="3">
        <v>512.08851580500232</v>
      </c>
      <c r="Q441" s="3">
        <v>17.395027581090069</v>
      </c>
      <c r="R441" s="3">
        <v>1745.9711993359633</v>
      </c>
      <c r="S441" s="3">
        <v>2.4885141882640229</v>
      </c>
      <c r="T441" s="3">
        <v>783.75900171123612</v>
      </c>
      <c r="V441">
        <v>13155</v>
      </c>
      <c r="W441" s="2">
        <v>0.53769839662664753</v>
      </c>
      <c r="X441" s="2">
        <v>9.9207018128098182E-3</v>
      </c>
      <c r="Y441" s="2">
        <v>0.5153112412911659</v>
      </c>
      <c r="Z441" s="2">
        <v>0.63142470848622145</v>
      </c>
      <c r="AA441" s="2">
        <v>0.44011563466792281</v>
      </c>
      <c r="AB441" s="2">
        <v>0.38255027364735533</v>
      </c>
      <c r="AC441" s="2">
        <v>2.5480496588214174E-2</v>
      </c>
      <c r="AD441" s="2">
        <v>0</v>
      </c>
      <c r="AE441" s="2">
        <v>0.10591689291999971</v>
      </c>
      <c r="AF441">
        <v>20065.616544115608</v>
      </c>
      <c r="AG441">
        <v>26.98186350356022</v>
      </c>
      <c r="AH441">
        <v>5071.1577553584884</v>
      </c>
      <c r="AI441">
        <v>7221.617965826832</v>
      </c>
      <c r="AJ441">
        <v>0.40639766037196812</v>
      </c>
      <c r="AK441">
        <v>21811.587743451571</v>
      </c>
      <c r="AL441">
        <v>29.470377691824247</v>
      </c>
      <c r="AM441">
        <v>5538.8662968189246</v>
      </c>
      <c r="AN441">
        <v>7537.6684260776319</v>
      </c>
      <c r="AO441">
        <v>0.44105500072073439</v>
      </c>
      <c r="AP441">
        <v>1745.9711993359633</v>
      </c>
      <c r="AQ441">
        <v>2.4885141882640269</v>
      </c>
      <c r="AR441">
        <v>467.70854146043621</v>
      </c>
      <c r="AS441">
        <v>316.05046025079992</v>
      </c>
      <c r="AT441">
        <v>3.4657340348766275E-2</v>
      </c>
      <c r="AU441" s="3">
        <v>96241.915660392129</v>
      </c>
      <c r="AV441" s="3">
        <v>3269.2214835900677</v>
      </c>
      <c r="AW441">
        <v>21539.444232983002</v>
      </c>
      <c r="AX441">
        <v>4048123.1491468251</v>
      </c>
      <c r="AY441">
        <v>731.6688715916539</v>
      </c>
      <c r="AZ441">
        <v>137509.84772693543</v>
      </c>
      <c r="BA441">
        <v>22051.532748788006</v>
      </c>
      <c r="BB441">
        <v>4144365.0648072176</v>
      </c>
      <c r="BC441">
        <v>749.06389917274396</v>
      </c>
      <c r="BD441">
        <v>140779.06921052549</v>
      </c>
      <c r="BE441">
        <v>512.08851580500232</v>
      </c>
      <c r="BF441">
        <v>96241.915660392129</v>
      </c>
      <c r="BG441">
        <v>17.395027581090069</v>
      </c>
      <c r="BH441">
        <v>3269.2214835900677</v>
      </c>
      <c r="BI441">
        <v>0.58509670188614182</v>
      </c>
      <c r="BJ441">
        <v>0.95490376335752425</v>
      </c>
      <c r="BK441">
        <v>0.36980706147138243</v>
      </c>
      <c r="BL441">
        <v>50.952631169908095</v>
      </c>
      <c r="BM441">
        <v>35.999279187115164</v>
      </c>
      <c r="BN441">
        <f t="shared" si="36"/>
        <v>-14.953351982792931</v>
      </c>
      <c r="BO441">
        <v>0.61204007690064055</v>
      </c>
      <c r="BP441">
        <v>4.336489881597726E-3</v>
      </c>
      <c r="BQ441">
        <v>0.58762463988451885</v>
      </c>
      <c r="BR441">
        <v>4.7619047619047616E-2</v>
      </c>
      <c r="BS441">
        <v>6.8965517241379309E-2</v>
      </c>
      <c r="BT441">
        <v>0.27777777777777779</v>
      </c>
      <c r="BU441">
        <v>0.42823115589982597</v>
      </c>
      <c r="BV441">
        <v>0.63142470848622145</v>
      </c>
      <c r="BW441">
        <v>0.45655148824473324</v>
      </c>
      <c r="BX441">
        <v>0.38255027364735533</v>
      </c>
      <c r="BY441">
        <f t="shared" si="37"/>
        <v>1.1821935786610852E-2</v>
      </c>
      <c r="BZ441">
        <v>0</v>
      </c>
      <c r="CA441">
        <f t="shared" si="38"/>
        <v>7.7720235474209462E-2</v>
      </c>
      <c r="CC441">
        <v>1.1821935786610852E-2</v>
      </c>
      <c r="CD441">
        <v>7.7720235474209462E-2</v>
      </c>
    </row>
    <row r="442" spans="1:82" x14ac:dyDescent="0.3">
      <c r="A442">
        <v>0</v>
      </c>
      <c r="B442" t="s">
        <v>323</v>
      </c>
      <c r="C442" t="s">
        <v>40</v>
      </c>
      <c r="D442">
        <v>13157</v>
      </c>
      <c r="E442" s="2">
        <f t="shared" si="44"/>
        <v>0.61388080007986201</v>
      </c>
      <c r="F442" s="2" t="s">
        <v>1939</v>
      </c>
      <c r="G442" s="3">
        <v>14276</v>
      </c>
      <c r="H442" s="1">
        <v>23.499323806108251</v>
      </c>
      <c r="I442" s="1">
        <f t="shared" si="39"/>
        <v>-8.6813445032012595</v>
      </c>
      <c r="J442" s="1">
        <v>2.59831481794</v>
      </c>
      <c r="K442" s="1">
        <v>222.915270424</v>
      </c>
      <c r="L442" s="2">
        <v>0.12206216216999999</v>
      </c>
      <c r="M442" s="2">
        <v>1.483983098174791E-4</v>
      </c>
      <c r="N442" s="7">
        <v>0</v>
      </c>
      <c r="O442" s="2">
        <v>0.12437961059495158</v>
      </c>
      <c r="P442" s="3">
        <v>744764.34205616999</v>
      </c>
      <c r="Q442" s="3">
        <v>25298.74400935146</v>
      </c>
      <c r="R442" s="3">
        <v>440785.27132375474</v>
      </c>
      <c r="S442" s="3">
        <v>592.70917379199466</v>
      </c>
      <c r="T442" s="3">
        <v>178155.72309121466</v>
      </c>
      <c r="V442">
        <v>13157</v>
      </c>
      <c r="W442" s="2">
        <v>0.67202833254757566</v>
      </c>
      <c r="X442" s="2">
        <v>0.63040922841086366</v>
      </c>
      <c r="Y442" s="2">
        <v>0.26445022827039466</v>
      </c>
      <c r="Z442" s="2">
        <v>0.74097537630696009</v>
      </c>
      <c r="AA442" s="2">
        <v>0.64251660468838501</v>
      </c>
      <c r="AB442" s="2">
        <v>0.30129535807696578</v>
      </c>
      <c r="AC442" s="2">
        <v>1.483983098174791E-4</v>
      </c>
      <c r="AD442" s="2">
        <v>0</v>
      </c>
      <c r="AE442" s="2">
        <v>0.12437961059495158</v>
      </c>
      <c r="AF442">
        <v>261729.68252331665</v>
      </c>
      <c r="AG442">
        <v>352.6028352145579</v>
      </c>
      <c r="AH442">
        <v>66270.611817592158</v>
      </c>
      <c r="AI442">
        <v>39021.803109224165</v>
      </c>
      <c r="AJ442">
        <v>5.2976221363903955</v>
      </c>
      <c r="AK442">
        <v>702514.95384707139</v>
      </c>
      <c r="AL442">
        <v>945.31200900655256</v>
      </c>
      <c r="AM442">
        <v>177668.46700838709</v>
      </c>
      <c r="AN442">
        <v>105779.67100964396</v>
      </c>
      <c r="AO442">
        <v>14.225071165326625</v>
      </c>
      <c r="AP442">
        <v>440785.27132375474</v>
      </c>
      <c r="AQ442">
        <v>592.70917379199466</v>
      </c>
      <c r="AR442">
        <v>111397.85519079493</v>
      </c>
      <c r="AS442">
        <v>66757.867900419806</v>
      </c>
      <c r="AT442">
        <v>8.9274490289362305</v>
      </c>
      <c r="AU442" s="3">
        <v>139971010.44603658</v>
      </c>
      <c r="AV442" s="3">
        <v>4754645.9491175134</v>
      </c>
      <c r="AW442">
        <v>396355.93559043005</v>
      </c>
      <c r="AX442">
        <v>74491134.534865424</v>
      </c>
      <c r="AY442">
        <v>13463.731793879337</v>
      </c>
      <c r="AZ442">
        <v>2530373.7533416827</v>
      </c>
      <c r="BA442">
        <v>1141120.2776466</v>
      </c>
      <c r="BB442">
        <v>214462144.98090202</v>
      </c>
      <c r="BC442">
        <v>38762.475803230795</v>
      </c>
      <c r="BD442">
        <v>7285019.7024591956</v>
      </c>
      <c r="BE442">
        <v>744764.34205616999</v>
      </c>
      <c r="BF442">
        <v>139971010.44603658</v>
      </c>
      <c r="BG442">
        <v>25298.74400935146</v>
      </c>
      <c r="BH442">
        <v>4754645.9491175134</v>
      </c>
      <c r="BI442">
        <v>9.6468395839452281</v>
      </c>
      <c r="BJ442">
        <v>33.146163390053481</v>
      </c>
      <c r="BK442">
        <v>23.499323806108251</v>
      </c>
      <c r="BL442">
        <v>60.124507607919853</v>
      </c>
      <c r="BM442">
        <v>51.443163104718593</v>
      </c>
      <c r="BN442">
        <f t="shared" si="36"/>
        <v>-8.6813445032012595</v>
      </c>
      <c r="BO442">
        <v>0.61388080007986201</v>
      </c>
      <c r="BP442">
        <v>7.1713337285636045E-2</v>
      </c>
      <c r="BQ442">
        <v>0.30924158258495155</v>
      </c>
      <c r="BR442">
        <v>6.5476190476190479E-2</v>
      </c>
      <c r="BS442">
        <v>0.2413793103448276</v>
      </c>
      <c r="BT442">
        <v>0.33333333333333331</v>
      </c>
      <c r="BU442">
        <v>0.24861463808572185</v>
      </c>
      <c r="BV442">
        <v>0.74097537630696009</v>
      </c>
      <c r="BW442">
        <v>0.66651100071409231</v>
      </c>
      <c r="BX442">
        <v>0.30129535807696578</v>
      </c>
      <c r="BY442">
        <f t="shared" si="37"/>
        <v>4.4386830959648127E-2</v>
      </c>
      <c r="BZ442">
        <v>0</v>
      </c>
      <c r="CA442">
        <f t="shared" si="38"/>
        <v>2.8173442533054361E-2</v>
      </c>
      <c r="CC442">
        <v>4.4386830959648127E-2</v>
      </c>
      <c r="CD442">
        <v>2.8173442533054361E-2</v>
      </c>
    </row>
    <row r="443" spans="1:82" x14ac:dyDescent="0.3">
      <c r="A443">
        <v>0</v>
      </c>
      <c r="B443" t="s">
        <v>323</v>
      </c>
      <c r="C443" t="s">
        <v>381</v>
      </c>
      <c r="D443">
        <v>13159</v>
      </c>
      <c r="E443" s="2">
        <f t="shared" si="44"/>
        <v>0.63182295656378151</v>
      </c>
      <c r="F443" s="2" t="s">
        <v>1939</v>
      </c>
      <c r="G443" s="3">
        <v>1116</v>
      </c>
      <c r="H443" s="1">
        <v>0.37481317619787591</v>
      </c>
      <c r="I443" s="1">
        <f t="shared" si="39"/>
        <v>-17.988693969595296</v>
      </c>
      <c r="J443" s="1">
        <v>2.68831863116</v>
      </c>
      <c r="K443" s="1">
        <v>237.097723143</v>
      </c>
      <c r="L443" s="2">
        <v>0.13407291101000007</v>
      </c>
      <c r="M443" s="2">
        <v>1.2681499839723168E-2</v>
      </c>
      <c r="N443" s="7">
        <v>0</v>
      </c>
      <c r="O443" s="2">
        <v>3.711452691995043E-2</v>
      </c>
      <c r="P443" s="3">
        <v>8664.230963773005</v>
      </c>
      <c r="Q443" s="3">
        <v>294.31344764067393</v>
      </c>
      <c r="R443" s="3">
        <v>2775.7515993372217</v>
      </c>
      <c r="S443" s="3">
        <v>3.7250463241955409</v>
      </c>
      <c r="T443" s="3">
        <v>1137.7364305345609</v>
      </c>
      <c r="V443">
        <v>13159</v>
      </c>
      <c r="W443" s="2">
        <v>0.58969633522840925</v>
      </c>
      <c r="X443" s="2">
        <v>1.0054999333372715E-2</v>
      </c>
      <c r="Y443" s="2">
        <v>0.47068149761460404</v>
      </c>
      <c r="Z443" s="2">
        <v>0.76664224658352831</v>
      </c>
      <c r="AA443" s="2">
        <v>0.6833951920988971</v>
      </c>
      <c r="AB443" s="2">
        <v>0.33094240682807941</v>
      </c>
      <c r="AC443" s="2">
        <v>1.2681499839723168E-2</v>
      </c>
      <c r="AD443" s="2">
        <v>0</v>
      </c>
      <c r="AE443" s="2">
        <v>3.711452691995043E-2</v>
      </c>
      <c r="AF443">
        <v>15670.169407228601</v>
      </c>
      <c r="AG443">
        <v>21.039916687980362</v>
      </c>
      <c r="AH443">
        <v>3954.3872375705114</v>
      </c>
      <c r="AI443">
        <v>2460.4394657983012</v>
      </c>
      <c r="AJ443">
        <v>0.31753230567696006</v>
      </c>
      <c r="AK443">
        <v>18445.921006565823</v>
      </c>
      <c r="AL443">
        <v>24.764963012175905</v>
      </c>
      <c r="AM443">
        <v>4654.4981677707656</v>
      </c>
      <c r="AN443">
        <v>2898.0649661326074</v>
      </c>
      <c r="AO443">
        <v>0.37378813442417508</v>
      </c>
      <c r="AP443">
        <v>2775.7515993372217</v>
      </c>
      <c r="AQ443">
        <v>3.7250463241955423</v>
      </c>
      <c r="AR443">
        <v>700.11093020025419</v>
      </c>
      <c r="AS443">
        <v>437.62550033430625</v>
      </c>
      <c r="AT443">
        <v>5.625582874721502E-2</v>
      </c>
      <c r="AU443" s="3">
        <v>1628355.5673314985</v>
      </c>
      <c r="AV443" s="3">
        <v>55313.269349588256</v>
      </c>
      <c r="AW443">
        <v>28415.318124108999</v>
      </c>
      <c r="AX443">
        <v>5340374.8882450452</v>
      </c>
      <c r="AY443">
        <v>965.23399224704201</v>
      </c>
      <c r="AZ443">
        <v>181406.07650290907</v>
      </c>
      <c r="BA443">
        <v>37079.549087882006</v>
      </c>
      <c r="BB443">
        <v>6968730.4555765437</v>
      </c>
      <c r="BC443">
        <v>1259.5474398877159</v>
      </c>
      <c r="BD443">
        <v>236719.34585249732</v>
      </c>
      <c r="BE443">
        <v>8664.230963773005</v>
      </c>
      <c r="BF443">
        <v>1628355.5673314985</v>
      </c>
      <c r="BG443">
        <v>294.31344764067393</v>
      </c>
      <c r="BH443">
        <v>55313.269349588256</v>
      </c>
      <c r="BI443">
        <v>0.52525308917671576</v>
      </c>
      <c r="BJ443">
        <v>0.90006626537459167</v>
      </c>
      <c r="BK443">
        <v>0.37481317619787591</v>
      </c>
      <c r="BL443">
        <v>72.731028168682869</v>
      </c>
      <c r="BM443">
        <v>54.742334199087573</v>
      </c>
      <c r="BN443">
        <f t="shared" si="36"/>
        <v>-17.988693969595296</v>
      </c>
      <c r="BO443">
        <v>0.63182295656378151</v>
      </c>
      <c r="BP443">
        <v>4.0187856517800062E-3</v>
      </c>
      <c r="BQ443">
        <v>0.35893873155819228</v>
      </c>
      <c r="BR443">
        <v>2.976190476190476E-2</v>
      </c>
      <c r="BS443">
        <v>0.10344827586206896</v>
      </c>
      <c r="BT443">
        <v>0.22222222222222221</v>
      </c>
      <c r="BU443">
        <v>0.51515668330367392</v>
      </c>
      <c r="BV443">
        <v>0.76664224658352831</v>
      </c>
      <c r="BW443">
        <v>0.70891617437644927</v>
      </c>
      <c r="BX443">
        <v>0.33094240682807941</v>
      </c>
      <c r="BY443">
        <f t="shared" si="37"/>
        <v>0</v>
      </c>
      <c r="BZ443">
        <v>0</v>
      </c>
      <c r="CA443">
        <f t="shared" si="38"/>
        <v>3.2061982817267388E-2</v>
      </c>
      <c r="CC443">
        <v>0</v>
      </c>
      <c r="CD443">
        <v>3.2061982817267388E-2</v>
      </c>
    </row>
    <row r="444" spans="1:82" x14ac:dyDescent="0.3">
      <c r="A444">
        <v>0</v>
      </c>
      <c r="B444" t="s">
        <v>323</v>
      </c>
      <c r="C444" t="s">
        <v>382</v>
      </c>
      <c r="D444">
        <v>13161</v>
      </c>
      <c r="E444" s="2">
        <f t="shared" si="44"/>
        <v>0.56940361718267751</v>
      </c>
      <c r="F444" s="2" t="s">
        <v>1938</v>
      </c>
      <c r="G444" s="3">
        <v>1068</v>
      </c>
      <c r="H444" s="1">
        <v>1.8826078124470649</v>
      </c>
      <c r="I444" s="1">
        <f t="shared" si="39"/>
        <v>-8.5684603426197086</v>
      </c>
      <c r="J444" s="1">
        <v>2.3107499815799999</v>
      </c>
      <c r="K444" s="1">
        <v>160.88481119299999</v>
      </c>
      <c r="L444" s="2">
        <v>0.15346147162000001</v>
      </c>
      <c r="M444" s="2">
        <v>0</v>
      </c>
      <c r="N444" s="7">
        <v>0</v>
      </c>
      <c r="O444" s="2">
        <v>4.558637237003698E-2</v>
      </c>
      <c r="P444" s="3">
        <v>44483.130116282002</v>
      </c>
      <c r="Q444" s="3">
        <v>1511.0381338069158</v>
      </c>
      <c r="R444" s="3">
        <v>18924.793940922864</v>
      </c>
      <c r="S444" s="3">
        <v>25.479153786784988</v>
      </c>
      <c r="T444" s="3">
        <v>10997.126536051186</v>
      </c>
      <c r="V444">
        <v>13161</v>
      </c>
      <c r="W444" s="2">
        <v>0.49570975392124161</v>
      </c>
      <c r="X444" s="2">
        <v>5.050414846986049E-2</v>
      </c>
      <c r="Y444" s="2">
        <v>0.2935439042903884</v>
      </c>
      <c r="Z444" s="2">
        <v>0.65896896916826175</v>
      </c>
      <c r="AA444" s="2">
        <v>0.46372400794723151</v>
      </c>
      <c r="AB444" s="2">
        <v>0.37880067189347272</v>
      </c>
      <c r="AC444" s="2">
        <v>0</v>
      </c>
      <c r="AD444" s="2">
        <v>0</v>
      </c>
      <c r="AE444" s="2">
        <v>4.558637237003698E-2</v>
      </c>
      <c r="AF444">
        <v>51509.197757858034</v>
      </c>
      <c r="AG444">
        <v>69.147419971573967</v>
      </c>
      <c r="AH444">
        <v>12996.043620397417</v>
      </c>
      <c r="AI444">
        <v>17309.634283789757</v>
      </c>
      <c r="AJ444">
        <v>1.0438191418215963</v>
      </c>
      <c r="AK444">
        <v>70433.991698780897</v>
      </c>
      <c r="AL444">
        <v>94.626573758358944</v>
      </c>
      <c r="AM444">
        <v>17784.771734331334</v>
      </c>
      <c r="AN444">
        <v>23518.03270590703</v>
      </c>
      <c r="AO444">
        <v>1.4269543633931958</v>
      </c>
      <c r="AP444">
        <v>18924.793940922864</v>
      </c>
      <c r="AQ444">
        <v>25.479153786784977</v>
      </c>
      <c r="AR444">
        <v>4788.7281139339175</v>
      </c>
      <c r="AS444">
        <v>6208.3984221172723</v>
      </c>
      <c r="AT444">
        <v>0.38313522157159952</v>
      </c>
      <c r="AU444" s="3">
        <v>8360159.4740540395</v>
      </c>
      <c r="AV444" s="3">
        <v>283984.50686767173</v>
      </c>
      <c r="AW444">
        <v>43354.463213348005</v>
      </c>
      <c r="AX444">
        <v>8148037.8163166242</v>
      </c>
      <c r="AY444">
        <v>1472.6986840820241</v>
      </c>
      <c r="AZ444">
        <v>276778.99068637559</v>
      </c>
      <c r="BA444">
        <v>87837.593329630006</v>
      </c>
      <c r="BB444">
        <v>16508197.290370664</v>
      </c>
      <c r="BC444">
        <v>2983.7368178889401</v>
      </c>
      <c r="BD444">
        <v>560763.49755404738</v>
      </c>
      <c r="BE444">
        <v>44483.130116282002</v>
      </c>
      <c r="BF444">
        <v>8360159.4740540395</v>
      </c>
      <c r="BG444">
        <v>1511.0381338069158</v>
      </c>
      <c r="BH444">
        <v>283984.50686767173</v>
      </c>
      <c r="BI444">
        <v>1.219960733323318</v>
      </c>
      <c r="BJ444">
        <v>3.1025685457703829</v>
      </c>
      <c r="BK444">
        <v>1.8826078124470649</v>
      </c>
      <c r="BL444">
        <v>53.199071000032717</v>
      </c>
      <c r="BM444">
        <v>44.630610657413008</v>
      </c>
      <c r="BN444">
        <f t="shared" si="36"/>
        <v>-8.5684603426197086</v>
      </c>
      <c r="BO444">
        <v>0.56940361718267751</v>
      </c>
      <c r="BP444">
        <v>8.4119542169901144E-3</v>
      </c>
      <c r="BQ444">
        <v>0.5995789495038516</v>
      </c>
      <c r="BR444">
        <v>2.3809523809523808E-2</v>
      </c>
      <c r="BS444">
        <v>3.4482758620689655E-2</v>
      </c>
      <c r="BT444">
        <v>0.27777777777777779</v>
      </c>
      <c r="BU444">
        <v>0.24538188367559055</v>
      </c>
      <c r="BV444">
        <v>0.65896896916826175</v>
      </c>
      <c r="BW444">
        <v>0.48104150201994972</v>
      </c>
      <c r="BX444">
        <v>0.37880067189347272</v>
      </c>
      <c r="BY444">
        <f t="shared" si="37"/>
        <v>4.418991968350875E-4</v>
      </c>
      <c r="BZ444">
        <v>0</v>
      </c>
      <c r="CA444">
        <f t="shared" si="38"/>
        <v>5.9214025616469601E-2</v>
      </c>
      <c r="CC444">
        <v>4.418991968350875E-4</v>
      </c>
      <c r="CD444">
        <v>5.9214025616469601E-2</v>
      </c>
    </row>
    <row r="445" spans="1:82" x14ac:dyDescent="0.3">
      <c r="A445">
        <v>0</v>
      </c>
      <c r="B445" t="s">
        <v>323</v>
      </c>
      <c r="C445" t="s">
        <v>41</v>
      </c>
      <c r="D445">
        <v>13163</v>
      </c>
      <c r="E445" s="2">
        <f t="shared" si="44"/>
        <v>0.65195333057791871</v>
      </c>
      <c r="F445" s="2" t="s">
        <v>1940</v>
      </c>
      <c r="G445" s="3">
        <v>422</v>
      </c>
      <c r="H445" s="1">
        <v>0.37390724183499202</v>
      </c>
      <c r="I445" s="1">
        <f t="shared" si="39"/>
        <v>-17.402370287482931</v>
      </c>
      <c r="J445" s="1">
        <v>2.5500685004000001</v>
      </c>
      <c r="K445" s="1">
        <v>253.32691704699999</v>
      </c>
      <c r="L445" s="2">
        <v>0.11127498059999996</v>
      </c>
      <c r="M445" s="2">
        <v>1.1190228792184023E-5</v>
      </c>
      <c r="N445" s="7">
        <v>0</v>
      </c>
      <c r="O445" s="2">
        <v>9.400886659159588E-2</v>
      </c>
      <c r="P445" s="3">
        <v>4102.0606302069982</v>
      </c>
      <c r="Q445" s="3">
        <v>139.34203872856602</v>
      </c>
      <c r="R445" s="3">
        <v>5967.6526454241466</v>
      </c>
      <c r="S445" s="3">
        <v>8.2208503767897732</v>
      </c>
      <c r="T445" s="3">
        <v>2626.059315877631</v>
      </c>
      <c r="V445">
        <v>13163</v>
      </c>
      <c r="W445" s="2">
        <v>0.60116237829979413</v>
      </c>
      <c r="X445" s="2">
        <v>1.0030696107143369E-2</v>
      </c>
      <c r="Y445" s="2">
        <v>0.55584572629774565</v>
      </c>
      <c r="Z445" s="2">
        <v>0.7272167150978579</v>
      </c>
      <c r="AA445" s="2">
        <v>0.73017317435284346</v>
      </c>
      <c r="AB445" s="2">
        <v>0.27466853387531148</v>
      </c>
      <c r="AC445" s="2">
        <v>1.1190228792184023E-5</v>
      </c>
      <c r="AD445" s="2">
        <v>0</v>
      </c>
      <c r="AE445" s="2">
        <v>9.400886659159588E-2</v>
      </c>
      <c r="AF445">
        <v>15462.226302490788</v>
      </c>
      <c r="AG445">
        <v>20.747567717129161</v>
      </c>
      <c r="AH445">
        <v>3899.4411531161322</v>
      </c>
      <c r="AI445">
        <v>3573.8029926948952</v>
      </c>
      <c r="AJ445">
        <v>0.31338448163990396</v>
      </c>
      <c r="AK445">
        <v>21429.878947914935</v>
      </c>
      <c r="AL445">
        <v>28.968418093918935</v>
      </c>
      <c r="AM445">
        <v>5444.5245436090972</v>
      </c>
      <c r="AN445">
        <v>4654.7789180795589</v>
      </c>
      <c r="AO445">
        <v>0.4332674299701173</v>
      </c>
      <c r="AP445">
        <v>5967.6526454241466</v>
      </c>
      <c r="AQ445">
        <v>8.2208503767897732</v>
      </c>
      <c r="AR445">
        <v>1545.083390492965</v>
      </c>
      <c r="AS445">
        <v>1080.9759253846637</v>
      </c>
      <c r="AT445">
        <v>0.11988294833021335</v>
      </c>
      <c r="AU445" s="3">
        <v>770941.27484110324</v>
      </c>
      <c r="AV445" s="3">
        <v>26187.942758646699</v>
      </c>
      <c r="AW445">
        <v>27190.046778897002</v>
      </c>
      <c r="AX445">
        <v>5110097.3916259026</v>
      </c>
      <c r="AY445">
        <v>923.61300644778601</v>
      </c>
      <c r="AZ445">
        <v>173583.82843179689</v>
      </c>
      <c r="BA445">
        <v>31292.107409103999</v>
      </c>
      <c r="BB445">
        <v>5881038.6664670054</v>
      </c>
      <c r="BC445">
        <v>1062.9550451763521</v>
      </c>
      <c r="BD445">
        <v>199771.7711904436</v>
      </c>
      <c r="BE445">
        <v>4102.0606302069982</v>
      </c>
      <c r="BF445">
        <v>770941.27484110324</v>
      </c>
      <c r="BG445">
        <v>139.34203872856602</v>
      </c>
      <c r="BH445">
        <v>26187.942758646699</v>
      </c>
      <c r="BI445">
        <v>0.45969485761071516</v>
      </c>
      <c r="BJ445">
        <v>0.83360209944570718</v>
      </c>
      <c r="BK445">
        <v>0.37390724183499202</v>
      </c>
      <c r="BL445">
        <v>56.067215503101785</v>
      </c>
      <c r="BM445">
        <v>38.664845215618854</v>
      </c>
      <c r="BN445">
        <f t="shared" si="36"/>
        <v>-17.402370287482931</v>
      </c>
      <c r="BO445">
        <v>0.65195333057791871</v>
      </c>
      <c r="BP445">
        <v>3.6292507907140538E-3</v>
      </c>
      <c r="BQ445">
        <v>0.47467938187905323</v>
      </c>
      <c r="BR445">
        <v>6.5476190476190479E-2</v>
      </c>
      <c r="BS445">
        <v>3.4482758620689655E-2</v>
      </c>
      <c r="BT445">
        <v>0.27777777777777779</v>
      </c>
      <c r="BU445">
        <v>0.49836566090205153</v>
      </c>
      <c r="BV445">
        <v>0.7272167150978579</v>
      </c>
      <c r="BW445">
        <v>0.7574410522332401</v>
      </c>
      <c r="BX445">
        <v>0.27466853387531148</v>
      </c>
      <c r="BY445">
        <f t="shared" si="37"/>
        <v>1.2041280414711489E-2</v>
      </c>
      <c r="BZ445">
        <v>0</v>
      </c>
      <c r="CA445">
        <f t="shared" si="38"/>
        <v>4.5463089778307653E-2</v>
      </c>
      <c r="CC445">
        <v>1.2041280414711489E-2</v>
      </c>
      <c r="CD445">
        <v>4.5463089778307653E-2</v>
      </c>
    </row>
    <row r="446" spans="1:82" x14ac:dyDescent="0.3">
      <c r="A446">
        <v>0</v>
      </c>
      <c r="B446" t="s">
        <v>323</v>
      </c>
      <c r="C446" t="s">
        <v>383</v>
      </c>
      <c r="D446">
        <v>13165</v>
      </c>
      <c r="E446" s="2">
        <f t="shared" si="44"/>
        <v>0.68182682113027893</v>
      </c>
      <c r="F446" s="2" t="s">
        <v>1941</v>
      </c>
      <c r="G446" s="3">
        <v>633</v>
      </c>
      <c r="H446" s="1">
        <v>0.56223926885619391</v>
      </c>
      <c r="I446" s="1">
        <f t="shared" si="39"/>
        <v>-12.041208616617425</v>
      </c>
      <c r="J446" s="1">
        <v>2.5177494386500001</v>
      </c>
      <c r="K446" s="1">
        <v>265.25897989600003</v>
      </c>
      <c r="L446" s="2">
        <v>0.10407636424</v>
      </c>
      <c r="M446" s="2">
        <v>2.7447498734410153E-4</v>
      </c>
      <c r="N446" s="7">
        <v>0</v>
      </c>
      <c r="O446" s="2">
        <v>5.3956539302958628E-2</v>
      </c>
      <c r="P446" s="3">
        <v>9964.8559268849967</v>
      </c>
      <c r="Q446" s="3">
        <v>338.49410471012999</v>
      </c>
      <c r="R446" s="3">
        <v>7291.7185487605639</v>
      </c>
      <c r="S446" s="3">
        <v>9.9504230519977881</v>
      </c>
      <c r="T446" s="3">
        <v>3587.625067602834</v>
      </c>
      <c r="V446">
        <v>13165</v>
      </c>
      <c r="W446" s="2">
        <v>0.55831401584112583</v>
      </c>
      <c r="X446" s="2">
        <v>1.5083022242954517E-2</v>
      </c>
      <c r="Y446" s="2">
        <v>0.3797002642210045</v>
      </c>
      <c r="Z446" s="2">
        <v>0.71800011487037652</v>
      </c>
      <c r="AA446" s="2">
        <v>0.76456538307899136</v>
      </c>
      <c r="AB446" s="2">
        <v>0.25689963927860443</v>
      </c>
      <c r="AC446" s="2">
        <v>2.7447498734410153E-4</v>
      </c>
      <c r="AD446" s="2">
        <v>0</v>
      </c>
      <c r="AE446" s="2">
        <v>5.3956539302958628E-2</v>
      </c>
      <c r="AF446">
        <v>25506.7371405579</v>
      </c>
      <c r="AG446">
        <v>34.160659862147767</v>
      </c>
      <c r="AH446">
        <v>6420.3903175640944</v>
      </c>
      <c r="AI446">
        <v>7075.5982999811558</v>
      </c>
      <c r="AJ446">
        <v>0.51728879246205572</v>
      </c>
      <c r="AK446">
        <v>32798.455689318464</v>
      </c>
      <c r="AL446">
        <v>44.111082914145562</v>
      </c>
      <c r="AM446">
        <v>8290.5415405357162</v>
      </c>
      <c r="AN446">
        <v>8793.0721446123698</v>
      </c>
      <c r="AO446">
        <v>0.66424331247482238</v>
      </c>
      <c r="AP446">
        <v>7291.7185487605639</v>
      </c>
      <c r="AQ446">
        <v>9.9504230519977952</v>
      </c>
      <c r="AR446">
        <v>1870.1512229716218</v>
      </c>
      <c r="AS446">
        <v>1717.473844631214</v>
      </c>
      <c r="AT446">
        <v>0.14695452001276665</v>
      </c>
      <c r="AU446" s="3">
        <v>1872795.0228987662</v>
      </c>
      <c r="AV446" s="3">
        <v>63616.58203922183</v>
      </c>
      <c r="AW446">
        <v>29437.470388715999</v>
      </c>
      <c r="AX446">
        <v>5532478.1848552851</v>
      </c>
      <c r="AY446">
        <v>999.95526852280796</v>
      </c>
      <c r="AZ446">
        <v>187931.59316617652</v>
      </c>
      <c r="BA446">
        <v>39402.326315600993</v>
      </c>
      <c r="BB446">
        <v>7405273.2077540504</v>
      </c>
      <c r="BC446">
        <v>1338.4493732329379</v>
      </c>
      <c r="BD446">
        <v>251548.17520539835</v>
      </c>
      <c r="BE446">
        <v>9964.8559268849967</v>
      </c>
      <c r="BF446">
        <v>1872795.0228987662</v>
      </c>
      <c r="BG446">
        <v>338.49410471012999</v>
      </c>
      <c r="BH446">
        <v>63616.58203922183</v>
      </c>
      <c r="BI446">
        <v>0.7303386294714509</v>
      </c>
      <c r="BJ446">
        <v>1.2925778983276448</v>
      </c>
      <c r="BK446">
        <v>0.56223926885619391</v>
      </c>
      <c r="BL446">
        <v>57.415700089532848</v>
      </c>
      <c r="BM446">
        <v>45.374491472915423</v>
      </c>
      <c r="BN446">
        <f t="shared" si="36"/>
        <v>-12.041208616617425</v>
      </c>
      <c r="BO446">
        <v>0.68182682113027893</v>
      </c>
      <c r="BP446">
        <v>6.030164777185187E-3</v>
      </c>
      <c r="BQ446">
        <v>0.5502493061387761</v>
      </c>
      <c r="BR446">
        <v>4.1666666666666664E-2</v>
      </c>
      <c r="BS446">
        <v>0.17241379310344829</v>
      </c>
      <c r="BT446">
        <v>0.27777777777777779</v>
      </c>
      <c r="BU446">
        <v>0.34483376638619906</v>
      </c>
      <c r="BV446">
        <v>0.71800011487037652</v>
      </c>
      <c r="BW446">
        <v>0.79311761730185826</v>
      </c>
      <c r="BX446">
        <v>0.25689963927860443</v>
      </c>
      <c r="BY446">
        <f t="shared" si="37"/>
        <v>0.11792891605150406</v>
      </c>
      <c r="BZ446">
        <v>0</v>
      </c>
      <c r="CA446">
        <f t="shared" si="38"/>
        <v>4.2415290294735897E-2</v>
      </c>
      <c r="CC446">
        <v>0.11792891605150406</v>
      </c>
      <c r="CD446">
        <v>4.2415290294735897E-2</v>
      </c>
    </row>
    <row r="447" spans="1:82" x14ac:dyDescent="0.3">
      <c r="A447">
        <v>0</v>
      </c>
      <c r="B447" t="s">
        <v>323</v>
      </c>
      <c r="C447" t="s">
        <v>116</v>
      </c>
      <c r="D447">
        <v>13167</v>
      </c>
      <c r="E447" s="2">
        <f t="shared" si="44"/>
        <v>0.69762448102698271</v>
      </c>
      <c r="F447" s="2" t="s">
        <v>1941</v>
      </c>
      <c r="G447" s="3">
        <v>615</v>
      </c>
      <c r="H447" s="1">
        <v>2.6873658799585955</v>
      </c>
      <c r="I447" s="1">
        <f t="shared" si="39"/>
        <v>-15.579365247739247</v>
      </c>
      <c r="J447" s="1">
        <v>2.5044943577000001</v>
      </c>
      <c r="K447" s="1">
        <v>235.476606903</v>
      </c>
      <c r="L447" s="2">
        <v>0.12631886129999992</v>
      </c>
      <c r="M447" s="2">
        <v>2.9465321765181165E-3</v>
      </c>
      <c r="N447" s="7">
        <v>0</v>
      </c>
      <c r="O447" s="2">
        <v>4.731827156763279E-2</v>
      </c>
      <c r="P447" s="3">
        <v>74357.256093625998</v>
      </c>
      <c r="Q447" s="3">
        <v>2525.8260646003878</v>
      </c>
      <c r="R447" s="3">
        <v>23923.518447532722</v>
      </c>
      <c r="S447" s="3">
        <v>32.132628682505782</v>
      </c>
      <c r="T447" s="3">
        <v>9183.7488933951627</v>
      </c>
      <c r="V447">
        <v>13167</v>
      </c>
      <c r="W447" s="2">
        <v>0.62000040093675512</v>
      </c>
      <c r="X447" s="2">
        <v>7.209314892720517E-2</v>
      </c>
      <c r="Y447" s="2">
        <v>0.42423308005076843</v>
      </c>
      <c r="Z447" s="2">
        <v>0.71422009232380446</v>
      </c>
      <c r="AA447" s="2">
        <v>0.67872259115797096</v>
      </c>
      <c r="AB447" s="2">
        <v>0.31180249366918167</v>
      </c>
      <c r="AC447" s="2">
        <v>2.9465321765181165E-3</v>
      </c>
      <c r="AD447" s="2">
        <v>0</v>
      </c>
      <c r="AE447" s="2">
        <v>4.731827156763279E-2</v>
      </c>
      <c r="AF447">
        <v>21299.337756108933</v>
      </c>
      <c r="AG447">
        <v>28.651769622290633</v>
      </c>
      <c r="AH447">
        <v>5385.0114431737466</v>
      </c>
      <c r="AI447">
        <v>2764.4650883745562</v>
      </c>
      <c r="AJ447">
        <v>0.43132996430857623</v>
      </c>
      <c r="AK447">
        <v>45222.856203641655</v>
      </c>
      <c r="AL447">
        <v>60.784398304796404</v>
      </c>
      <c r="AM447">
        <v>11424.239575872693</v>
      </c>
      <c r="AN447">
        <v>5908.9858490707738</v>
      </c>
      <c r="AO447">
        <v>0.91604804127028017</v>
      </c>
      <c r="AP447">
        <v>23923.518447532722</v>
      </c>
      <c r="AQ447">
        <v>32.132628682505768</v>
      </c>
      <c r="AR447">
        <v>6039.228132698946</v>
      </c>
      <c r="AS447">
        <v>3144.5207606962176</v>
      </c>
      <c r="AT447">
        <v>0.48471807696170394</v>
      </c>
      <c r="AU447" s="3">
        <v>13974702.710236071</v>
      </c>
      <c r="AV447" s="3">
        <v>474703.75058099686</v>
      </c>
      <c r="AW447">
        <v>63949.115612784008</v>
      </c>
      <c r="AX447">
        <v>12018596.788266627</v>
      </c>
      <c r="AY447">
        <v>2172.2741196841921</v>
      </c>
      <c r="AZ447">
        <v>408257.19805344706</v>
      </c>
      <c r="BA447">
        <v>138306.37170641002</v>
      </c>
      <c r="BB447">
        <v>25993299.498502698</v>
      </c>
      <c r="BC447">
        <v>4698.1001842845799</v>
      </c>
      <c r="BD447">
        <v>882960.94863444392</v>
      </c>
      <c r="BE447">
        <v>74357.256093625998</v>
      </c>
      <c r="BF447">
        <v>13974702.710236071</v>
      </c>
      <c r="BG447">
        <v>2525.8260646003878</v>
      </c>
      <c r="BH447">
        <v>474703.75058099686</v>
      </c>
      <c r="BI447">
        <v>1.5027598009769809</v>
      </c>
      <c r="BJ447">
        <v>4.1901256809355765</v>
      </c>
      <c r="BK447">
        <v>2.6873658799585955</v>
      </c>
      <c r="BL447">
        <v>69.687506126257418</v>
      </c>
      <c r="BM447">
        <v>54.108140878518171</v>
      </c>
      <c r="BN447">
        <f t="shared" si="36"/>
        <v>-15.579365247739247</v>
      </c>
      <c r="BO447">
        <v>0.69762448102698271</v>
      </c>
      <c r="BP447">
        <v>1.2695274854190013E-2</v>
      </c>
      <c r="BQ447">
        <v>0.49966896341070483</v>
      </c>
      <c r="BR447">
        <v>5.9523809523809521E-2</v>
      </c>
      <c r="BS447">
        <v>0.10344827586206896</v>
      </c>
      <c r="BT447">
        <v>0.27777777777777779</v>
      </c>
      <c r="BU447">
        <v>0.44615880077604281</v>
      </c>
      <c r="BV447">
        <v>0.71422009232380446</v>
      </c>
      <c r="BW447">
        <v>0.7040690779647002</v>
      </c>
      <c r="BX447">
        <v>0.31180249366918167</v>
      </c>
      <c r="BY447">
        <f t="shared" si="37"/>
        <v>0.11180920104249437</v>
      </c>
      <c r="BZ447">
        <v>0</v>
      </c>
      <c r="CA447">
        <f t="shared" si="38"/>
        <v>0.16492586292848019</v>
      </c>
      <c r="CC447">
        <v>0.11180920104249437</v>
      </c>
      <c r="CD447">
        <v>0.16492586292848019</v>
      </c>
    </row>
    <row r="448" spans="1:82" x14ac:dyDescent="0.3">
      <c r="A448">
        <v>0</v>
      </c>
      <c r="B448" t="s">
        <v>323</v>
      </c>
      <c r="C448" t="s">
        <v>384</v>
      </c>
      <c r="D448">
        <v>13169</v>
      </c>
      <c r="E448" s="2">
        <f t="shared" si="44"/>
        <v>0.59604947300927613</v>
      </c>
      <c r="F448" s="2" t="s">
        <v>1939</v>
      </c>
      <c r="G448" s="3">
        <v>4565</v>
      </c>
      <c r="H448" s="1">
        <v>5.0066582592240785</v>
      </c>
      <c r="I448" s="1">
        <f t="shared" si="39"/>
        <v>-12.152094008289986</v>
      </c>
      <c r="J448" s="1">
        <v>2.50189079016</v>
      </c>
      <c r="K448" s="1">
        <v>221.71216551200001</v>
      </c>
      <c r="L448" s="2">
        <v>0.13575025371000016</v>
      </c>
      <c r="M448" s="2">
        <v>4.5132361666148577E-3</v>
      </c>
      <c r="N448" s="7">
        <v>0</v>
      </c>
      <c r="O448" s="2">
        <v>0.22028868066151991</v>
      </c>
      <c r="P448" s="3">
        <v>200144.31868599998</v>
      </c>
      <c r="Q448" s="3">
        <v>6798.6604586679996</v>
      </c>
      <c r="R448" s="3">
        <v>96910.321323277167</v>
      </c>
      <c r="S448" s="3">
        <v>132.04846310932925</v>
      </c>
      <c r="T448" s="3">
        <v>33426.593706723062</v>
      </c>
      <c r="V448">
        <v>13169</v>
      </c>
      <c r="W448" s="2">
        <v>0.57935373584995864</v>
      </c>
      <c r="X448" s="2">
        <v>0.13431210175051578</v>
      </c>
      <c r="Y448" s="2">
        <v>0.32984747301580836</v>
      </c>
      <c r="Z448" s="2">
        <v>0.71347761900056739</v>
      </c>
      <c r="AA448" s="2">
        <v>0.63904885265115663</v>
      </c>
      <c r="AB448" s="2">
        <v>0.3350827199310904</v>
      </c>
      <c r="AC448" s="2">
        <v>4.5132361666148577E-3</v>
      </c>
      <c r="AD448" s="2">
        <v>0</v>
      </c>
      <c r="AE448" s="2">
        <v>0.22028868066151991</v>
      </c>
      <c r="AF448">
        <v>56771.687582210085</v>
      </c>
      <c r="AG448">
        <v>76.359690514736172</v>
      </c>
      <c r="AH448">
        <v>14351.567552014469</v>
      </c>
      <c r="AI448">
        <v>5651.7223681135029</v>
      </c>
      <c r="AJ448">
        <v>1.1497222998466354</v>
      </c>
      <c r="AK448">
        <v>153682.00890548725</v>
      </c>
      <c r="AL448">
        <v>208.40815362406539</v>
      </c>
      <c r="AM448">
        <v>39169.667595092898</v>
      </c>
      <c r="AN448">
        <v>14260.216031758129</v>
      </c>
      <c r="AO448">
        <v>3.1038036290686328</v>
      </c>
      <c r="AP448">
        <v>96910.321323277167</v>
      </c>
      <c r="AQ448">
        <v>132.04846310932922</v>
      </c>
      <c r="AR448">
        <v>24818.10004307843</v>
      </c>
      <c r="AS448">
        <v>8608.4936636446255</v>
      </c>
      <c r="AT448">
        <v>1.9540813292219974</v>
      </c>
      <c r="AU448" s="3">
        <v>37615123.253846839</v>
      </c>
      <c r="AV448" s="3">
        <v>1277740.2466020638</v>
      </c>
      <c r="AW448">
        <v>127771.84766586</v>
      </c>
      <c r="AX448">
        <v>24013441.050321728</v>
      </c>
      <c r="AY448">
        <v>4340.2551426886794</v>
      </c>
      <c r="AZ448">
        <v>815707.55151691043</v>
      </c>
      <c r="BA448">
        <v>327916.16635185998</v>
      </c>
      <c r="BB448">
        <v>61628564.304168567</v>
      </c>
      <c r="BC448">
        <v>11138.915601356679</v>
      </c>
      <c r="BD448">
        <v>2093447.7981189743</v>
      </c>
      <c r="BE448">
        <v>200144.31868599998</v>
      </c>
      <c r="BF448">
        <v>37615123.253846839</v>
      </c>
      <c r="BG448">
        <v>6798.6604586679996</v>
      </c>
      <c r="BH448">
        <v>1277740.2466020638</v>
      </c>
      <c r="BI448">
        <v>2.3632025520583877</v>
      </c>
      <c r="BJ448">
        <v>7.3698608112824662</v>
      </c>
      <c r="BK448">
        <v>5.0066582592240785</v>
      </c>
      <c r="BL448">
        <v>68.65297680675593</v>
      </c>
      <c r="BM448">
        <v>56.500882798465945</v>
      </c>
      <c r="BN448">
        <f t="shared" si="36"/>
        <v>-12.152094008289986</v>
      </c>
      <c r="BO448">
        <v>0.59604947300927613</v>
      </c>
      <c r="BP448">
        <v>1.7057449004958185E-2</v>
      </c>
      <c r="BQ448">
        <v>0.37719536133991322</v>
      </c>
      <c r="BR448">
        <v>5.9523809523809521E-2</v>
      </c>
      <c r="BS448">
        <v>6.8965517241379309E-2</v>
      </c>
      <c r="BT448">
        <v>0.22222222222222221</v>
      </c>
      <c r="BU448">
        <v>0.34800928044505269</v>
      </c>
      <c r="BV448">
        <v>0.71347761900056739</v>
      </c>
      <c r="BW448">
        <v>0.66291374756344046</v>
      </c>
      <c r="BX448">
        <v>0.3350827199310904</v>
      </c>
      <c r="BY448">
        <f t="shared" si="37"/>
        <v>2.4784548847825293E-2</v>
      </c>
      <c r="BZ448">
        <v>0</v>
      </c>
      <c r="CA448">
        <f t="shared" si="38"/>
        <v>7.9056597846829543E-2</v>
      </c>
      <c r="CC448">
        <v>2.4784548847825293E-2</v>
      </c>
      <c r="CD448">
        <v>7.9056597846829543E-2</v>
      </c>
    </row>
    <row r="449" spans="1:82" x14ac:dyDescent="0.3">
      <c r="A449">
        <v>0</v>
      </c>
      <c r="B449" t="s">
        <v>323</v>
      </c>
      <c r="C449" t="s">
        <v>42</v>
      </c>
      <c r="D449">
        <v>13171</v>
      </c>
      <c r="E449" s="2">
        <f t="shared" si="44"/>
        <v>0.50828786193718123</v>
      </c>
      <c r="F449" s="2" t="s">
        <v>1937</v>
      </c>
      <c r="G449" s="3">
        <v>2382</v>
      </c>
      <c r="H449" s="1">
        <v>7.3705644929587297</v>
      </c>
      <c r="I449" s="1">
        <f t="shared" si="39"/>
        <v>5.4943290811699868</v>
      </c>
      <c r="J449" s="1">
        <v>2.4976032164499999</v>
      </c>
      <c r="K449" s="1">
        <v>207.137553865</v>
      </c>
      <c r="L449" s="2">
        <v>0.16131882825999999</v>
      </c>
      <c r="M449" s="2">
        <v>1.9390201819552968E-3</v>
      </c>
      <c r="N449" s="7">
        <v>0</v>
      </c>
      <c r="O449" s="2">
        <v>0.11312747717270344</v>
      </c>
      <c r="P449" s="3">
        <v>172531.23537768502</v>
      </c>
      <c r="Q449" s="3">
        <v>5860.6774129205296</v>
      </c>
      <c r="R449" s="3">
        <v>44176.141541951234</v>
      </c>
      <c r="S449" s="3">
        <v>58.861812691829023</v>
      </c>
      <c r="T449" s="3">
        <v>26401.755901247478</v>
      </c>
      <c r="V449">
        <v>13171</v>
      </c>
      <c r="W449" s="2">
        <v>0.47172240561578632</v>
      </c>
      <c r="X449" s="2">
        <v>0.19772789690871231</v>
      </c>
      <c r="Y449" s="2">
        <v>-0.13763920358410184</v>
      </c>
      <c r="Z449" s="2">
        <v>0.7122549086033223</v>
      </c>
      <c r="AA449" s="2">
        <v>0.59703993162806801</v>
      </c>
      <c r="AB449" s="2">
        <v>0.39819558543834405</v>
      </c>
      <c r="AC449" s="2">
        <v>1.9390201819552968E-3</v>
      </c>
      <c r="AD449" s="2">
        <v>0</v>
      </c>
      <c r="AE449" s="2">
        <v>0.11312747717270344</v>
      </c>
      <c r="AF449">
        <v>54127.729731616157</v>
      </c>
      <c r="AG449">
        <v>73.063317486641523</v>
      </c>
      <c r="AH449">
        <v>13732.024441370129</v>
      </c>
      <c r="AI449">
        <v>16919.050916259399</v>
      </c>
      <c r="AJ449">
        <v>1.0948769136630305</v>
      </c>
      <c r="AK449">
        <v>98303.871273567391</v>
      </c>
      <c r="AL449">
        <v>131.92513017847057</v>
      </c>
      <c r="AM449">
        <v>24794.920000353341</v>
      </c>
      <c r="AN449">
        <v>32257.911258523669</v>
      </c>
      <c r="AO449">
        <v>1.9923040427872749</v>
      </c>
      <c r="AP449">
        <v>44176.141541951234</v>
      </c>
      <c r="AQ449">
        <v>58.861812691829044</v>
      </c>
      <c r="AR449">
        <v>11062.895558983211</v>
      </c>
      <c r="AS449">
        <v>15338.86034226427</v>
      </c>
      <c r="AT449">
        <v>0.89742712912424438</v>
      </c>
      <c r="AU449" s="3">
        <v>32425520.376882121</v>
      </c>
      <c r="AV449" s="3">
        <v>1101455.7129842844</v>
      </c>
      <c r="AW449">
        <v>61183.301397585004</v>
      </c>
      <c r="AX449">
        <v>11498789.664662126</v>
      </c>
      <c r="AY449">
        <v>2078.3227556667298</v>
      </c>
      <c r="AZ449">
        <v>390599.97870000522</v>
      </c>
      <c r="BA449">
        <v>233714.53677527001</v>
      </c>
      <c r="BB449">
        <v>43924310.041544244</v>
      </c>
      <c r="BC449">
        <v>7939.0001685872594</v>
      </c>
      <c r="BD449">
        <v>1492055.6916842896</v>
      </c>
      <c r="BE449">
        <v>172531.23537768502</v>
      </c>
      <c r="BF449">
        <v>32425520.376882121</v>
      </c>
      <c r="BG449">
        <v>5860.6774129205296</v>
      </c>
      <c r="BH449">
        <v>1101455.7129842844</v>
      </c>
      <c r="BI449">
        <v>2.9442123647569645</v>
      </c>
      <c r="BJ449">
        <v>10.314776857715694</v>
      </c>
      <c r="BK449">
        <v>7.3705644929587297</v>
      </c>
      <c r="BL449">
        <v>56.146332497249062</v>
      </c>
      <c r="BM449">
        <v>61.640661578419049</v>
      </c>
      <c r="BN449">
        <f t="shared" si="36"/>
        <v>5.4943290811699868</v>
      </c>
      <c r="BO449">
        <v>0.50828786193718123</v>
      </c>
      <c r="BP449">
        <v>1.8122149018710405E-2</v>
      </c>
      <c r="BQ449">
        <v>0.3877932401915169</v>
      </c>
      <c r="BR449">
        <v>5.9523809523809521E-2</v>
      </c>
      <c r="BS449">
        <v>0.10344827586206896</v>
      </c>
      <c r="BT449">
        <v>0.27777777777777779</v>
      </c>
      <c r="BU449">
        <v>-0.15734551664609428</v>
      </c>
      <c r="BV449">
        <v>0.7122549086033223</v>
      </c>
      <c r="BW449">
        <v>0.61933602865982162</v>
      </c>
      <c r="BX449">
        <v>0.39819558543834405</v>
      </c>
      <c r="BY449">
        <f t="shared" si="37"/>
        <v>1.0290384227041342E-2</v>
      </c>
      <c r="BZ449">
        <v>0</v>
      </c>
      <c r="CA449">
        <f t="shared" si="38"/>
        <v>4.6075542084925557E-2</v>
      </c>
      <c r="CC449">
        <v>1.0290384227041342E-2</v>
      </c>
      <c r="CD449">
        <v>4.6075542084925557E-2</v>
      </c>
    </row>
    <row r="450" spans="1:82" x14ac:dyDescent="0.3">
      <c r="A450">
        <v>0</v>
      </c>
      <c r="B450" t="s">
        <v>323</v>
      </c>
      <c r="C450" t="s">
        <v>385</v>
      </c>
      <c r="D450">
        <v>13173</v>
      </c>
      <c r="E450" s="2">
        <f t="shared" si="44"/>
        <v>0.62031605175295124</v>
      </c>
      <c r="F450" s="2" t="s">
        <v>1940</v>
      </c>
      <c r="G450" s="3">
        <v>1217</v>
      </c>
      <c r="H450" s="1">
        <v>0.34993465701602111</v>
      </c>
      <c r="I450" s="1">
        <f t="shared" si="39"/>
        <v>-13.291713381230245</v>
      </c>
      <c r="J450" s="1">
        <v>2.2210060304999999</v>
      </c>
      <c r="K450" s="1">
        <v>157.43677421000001</v>
      </c>
      <c r="L450" s="2">
        <v>0.18715180048000013</v>
      </c>
      <c r="M450" s="2">
        <v>4.4641163450025737E-4</v>
      </c>
      <c r="N450" s="7">
        <v>0</v>
      </c>
      <c r="O450" s="2">
        <v>7.7681017133855376E-2</v>
      </c>
      <c r="P450" s="3">
        <v>4.3290731960013513</v>
      </c>
      <c r="Q450" s="3">
        <v>0.14705338104801019</v>
      </c>
      <c r="R450" s="3">
        <v>-798.08064516823561</v>
      </c>
      <c r="S450" s="3">
        <v>-1.0710769055491856</v>
      </c>
      <c r="T450" s="3">
        <v>-620.0270173361223</v>
      </c>
      <c r="V450">
        <v>13173</v>
      </c>
      <c r="W450" s="2">
        <v>0.55944538653749343</v>
      </c>
      <c r="X450" s="2">
        <v>9.387590849160873E-3</v>
      </c>
      <c r="Y450" s="2">
        <v>0.49606420349491209</v>
      </c>
      <c r="Z450" s="2">
        <v>0.63337620517228943</v>
      </c>
      <c r="AA450" s="2">
        <v>0.45378560843362598</v>
      </c>
      <c r="AB450" s="2">
        <v>0.46196108390933721</v>
      </c>
      <c r="AC450" s="2">
        <v>4.4641163450025737E-4</v>
      </c>
      <c r="AD450" s="2">
        <v>0</v>
      </c>
      <c r="AE450" s="2">
        <v>7.7681017133855376E-2</v>
      </c>
      <c r="AF450">
        <v>8431.6421817686223</v>
      </c>
      <c r="AG450">
        <v>11.2632949879671</v>
      </c>
      <c r="AH450">
        <v>2116.9014409098581</v>
      </c>
      <c r="AI450">
        <v>4589.8939544891873</v>
      </c>
      <c r="AJ450">
        <v>0.17114307420852229</v>
      </c>
      <c r="AK450">
        <v>7633.5615366003867</v>
      </c>
      <c r="AL450">
        <v>10.192218082417915</v>
      </c>
      <c r="AM450">
        <v>1915.5958507513269</v>
      </c>
      <c r="AN450">
        <v>4171.1725273115962</v>
      </c>
      <c r="AO450">
        <v>0.15496874980651271</v>
      </c>
      <c r="AP450">
        <v>-798.08064516823561</v>
      </c>
      <c r="AQ450">
        <v>-1.0710769055491856</v>
      </c>
      <c r="AR450">
        <v>-201.30559015853123</v>
      </c>
      <c r="AS450">
        <v>-418.72142717759107</v>
      </c>
      <c r="AT450">
        <v>-1.6174324402009582E-2</v>
      </c>
      <c r="AU450" s="3">
        <v>813.60601645649399</v>
      </c>
      <c r="AV450" s="3">
        <v>27.637212434163036</v>
      </c>
      <c r="AW450">
        <v>9725.7748196640005</v>
      </c>
      <c r="AX450">
        <v>1827862.1196076523</v>
      </c>
      <c r="AY450">
        <v>330.37280863363202</v>
      </c>
      <c r="AZ450">
        <v>62090.265654604802</v>
      </c>
      <c r="BA450">
        <v>9730.103892860001</v>
      </c>
      <c r="BB450">
        <v>1828675.7256241085</v>
      </c>
      <c r="BC450">
        <v>330.51986201468003</v>
      </c>
      <c r="BD450">
        <v>62117.902867038967</v>
      </c>
      <c r="BE450">
        <v>4.3290731960013513</v>
      </c>
      <c r="BF450">
        <v>813.60601645649399</v>
      </c>
      <c r="BG450">
        <v>0.14705338104801019</v>
      </c>
      <c r="BH450">
        <v>27.637212434163036</v>
      </c>
      <c r="BI450">
        <v>0.53084077038005906</v>
      </c>
      <c r="BJ450">
        <v>0.88077542739608017</v>
      </c>
      <c r="BK450">
        <v>0.34993465701602111</v>
      </c>
      <c r="BL450">
        <v>46.043765311253466</v>
      </c>
      <c r="BM450">
        <v>32.752051930023221</v>
      </c>
      <c r="BN450">
        <f t="shared" si="36"/>
        <v>-13.291713381230245</v>
      </c>
      <c r="BO450">
        <v>0.62031605175295124</v>
      </c>
      <c r="BP450">
        <v>3.9875681315640786E-3</v>
      </c>
      <c r="BQ450">
        <v>0.65333667044222976</v>
      </c>
      <c r="BR450">
        <v>4.1666666666666664E-2</v>
      </c>
      <c r="BS450">
        <v>0</v>
      </c>
      <c r="BT450">
        <v>0.27777777777777779</v>
      </c>
      <c r="BU450">
        <v>0.38064547612356109</v>
      </c>
      <c r="BV450">
        <v>0.63337620517228943</v>
      </c>
      <c r="BW450">
        <v>0.47073195895604358</v>
      </c>
      <c r="BX450">
        <v>0.46196108390933721</v>
      </c>
      <c r="BY450">
        <f t="shared" si="37"/>
        <v>2.1286903340457582E-2</v>
      </c>
      <c r="BZ450">
        <v>0</v>
      </c>
      <c r="CA450">
        <f t="shared" si="38"/>
        <v>7.0419324141870174E-2</v>
      </c>
      <c r="CC450">
        <v>2.1286903340457582E-2</v>
      </c>
      <c r="CD450">
        <v>7.0419324141870174E-2</v>
      </c>
    </row>
    <row r="451" spans="1:82" x14ac:dyDescent="0.3">
      <c r="A451">
        <v>0</v>
      </c>
      <c r="B451" t="s">
        <v>323</v>
      </c>
      <c r="C451" t="s">
        <v>386</v>
      </c>
      <c r="D451">
        <v>13175</v>
      </c>
      <c r="E451" s="2">
        <f t="shared" si="44"/>
        <v>0.67218157564499337</v>
      </c>
      <c r="F451" s="2" t="s">
        <v>1940</v>
      </c>
      <c r="G451" s="3">
        <v>6247</v>
      </c>
      <c r="H451" s="1">
        <v>6.6251711270242968</v>
      </c>
      <c r="I451" s="1">
        <f t="shared" si="39"/>
        <v>-12.372885898383295</v>
      </c>
      <c r="J451" s="1">
        <v>2.54793477108</v>
      </c>
      <c r="K451" s="1">
        <v>213.94333691400001</v>
      </c>
      <c r="L451" s="2">
        <v>0.13702539627999988</v>
      </c>
      <c r="M451" s="2">
        <v>1.3565956261896405E-4</v>
      </c>
      <c r="N451" s="7">
        <v>0</v>
      </c>
      <c r="O451" s="2">
        <v>0.13422958603972282</v>
      </c>
      <c r="P451" s="3">
        <v>438411.98197495006</v>
      </c>
      <c r="Q451" s="3">
        <v>14892.324828543098</v>
      </c>
      <c r="R451" s="3">
        <v>228134.60113713983</v>
      </c>
      <c r="S451" s="3">
        <v>309.29258543598888</v>
      </c>
      <c r="T451" s="3">
        <v>87750.100894615083</v>
      </c>
      <c r="V451">
        <v>13175</v>
      </c>
      <c r="W451" s="2">
        <v>0.62134265922906007</v>
      </c>
      <c r="X451" s="2">
        <v>0.17773145528518106</v>
      </c>
      <c r="Y451" s="2">
        <v>0.37115283935257748</v>
      </c>
      <c r="Z451" s="2">
        <v>0.72660822806044889</v>
      </c>
      <c r="AA451" s="2">
        <v>0.61665648193694478</v>
      </c>
      <c r="AB451" s="2">
        <v>0.33823025173289617</v>
      </c>
      <c r="AC451" s="2">
        <v>1.3565956261896405E-4</v>
      </c>
      <c r="AD451" s="2">
        <v>0</v>
      </c>
      <c r="AE451" s="2">
        <v>0.13422958603972282</v>
      </c>
      <c r="AF451">
        <v>117733.25397889681</v>
      </c>
      <c r="AG451">
        <v>157.07823012529539</v>
      </c>
      <c r="AH451">
        <v>29522.367303977018</v>
      </c>
      <c r="AI451">
        <v>17460.615649528285</v>
      </c>
      <c r="AJ451">
        <v>2.3906880180743237</v>
      </c>
      <c r="AK451">
        <v>345867.85511603666</v>
      </c>
      <c r="AL451">
        <v>466.3708155612843</v>
      </c>
      <c r="AM451">
        <v>87652.951690842485</v>
      </c>
      <c r="AN451">
        <v>47080.132157277876</v>
      </c>
      <c r="AO451">
        <v>6.9985605406164781</v>
      </c>
      <c r="AP451">
        <v>228134.60113713983</v>
      </c>
      <c r="AQ451">
        <v>309.29258543598894</v>
      </c>
      <c r="AR451">
        <v>58130.584386865463</v>
      </c>
      <c r="AS451">
        <v>29619.516507749591</v>
      </c>
      <c r="AT451">
        <v>4.607872522542154</v>
      </c>
      <c r="AU451" s="3">
        <v>82395147.892372116</v>
      </c>
      <c r="AV451" s="3">
        <v>2798863.5282763899</v>
      </c>
      <c r="AW451">
        <v>270667.59371603001</v>
      </c>
      <c r="AX451">
        <v>50869267.56299068</v>
      </c>
      <c r="AY451">
        <v>9194.2508232121399</v>
      </c>
      <c r="AZ451">
        <v>1727967.4997144896</v>
      </c>
      <c r="BA451">
        <v>709079.57569098007</v>
      </c>
      <c r="BB451">
        <v>133264415.4553628</v>
      </c>
      <c r="BC451">
        <v>24086.575651755236</v>
      </c>
      <c r="BD451">
        <v>4526831.0279908795</v>
      </c>
      <c r="BE451">
        <v>438411.98197495006</v>
      </c>
      <c r="BF451">
        <v>82395147.892372116</v>
      </c>
      <c r="BG451">
        <v>14892.324828543098</v>
      </c>
      <c r="BH451">
        <v>2798863.5282763899</v>
      </c>
      <c r="BI451">
        <v>2.7679551326004028</v>
      </c>
      <c r="BJ451">
        <v>9.3931262596246992</v>
      </c>
      <c r="BK451">
        <v>6.6251711270242968</v>
      </c>
      <c r="BL451">
        <v>59.985524652286735</v>
      </c>
      <c r="BM451">
        <v>47.61263875390344</v>
      </c>
      <c r="BN451">
        <f t="shared" si="36"/>
        <v>-12.372885898383295</v>
      </c>
      <c r="BO451">
        <v>0.67218157564499337</v>
      </c>
      <c r="BP451">
        <v>2.2530792959729741E-2</v>
      </c>
      <c r="BQ451">
        <v>0.50901612868702661</v>
      </c>
      <c r="BR451">
        <v>0.13095238095238096</v>
      </c>
      <c r="BS451">
        <v>0.10344827586206896</v>
      </c>
      <c r="BT451">
        <v>0.27777777777777779</v>
      </c>
      <c r="BU451">
        <v>0.3543322752101572</v>
      </c>
      <c r="BV451">
        <v>0.72660822806044889</v>
      </c>
      <c r="BW451">
        <v>0.63968514723749459</v>
      </c>
      <c r="BX451">
        <v>0.33823025173289617</v>
      </c>
      <c r="BY451">
        <f t="shared" si="37"/>
        <v>5.4996513861957273E-2</v>
      </c>
      <c r="BZ451">
        <v>0</v>
      </c>
      <c r="CA451">
        <f t="shared" si="38"/>
        <v>0.13257113549935814</v>
      </c>
      <c r="CC451">
        <v>5.4996513861957273E-2</v>
      </c>
      <c r="CD451">
        <v>0.13257113549935814</v>
      </c>
    </row>
    <row r="452" spans="1:82" x14ac:dyDescent="0.3">
      <c r="A452">
        <v>0</v>
      </c>
      <c r="B452" t="s">
        <v>323</v>
      </c>
      <c r="C452" t="s">
        <v>45</v>
      </c>
      <c r="D452">
        <v>13177</v>
      </c>
      <c r="E452" s="2">
        <f t="shared" si="44"/>
        <v>0.60461839778699067</v>
      </c>
      <c r="F452" s="2" t="s">
        <v>1939</v>
      </c>
      <c r="G452" s="3">
        <v>16080</v>
      </c>
      <c r="H452" s="1">
        <v>12.991356671096014</v>
      </c>
      <c r="I452" s="1">
        <f t="shared" si="39"/>
        <v>-8.4990705757276288</v>
      </c>
      <c r="J452" s="1">
        <v>2.2283280791500002</v>
      </c>
      <c r="K452" s="1">
        <v>176.99063410599999</v>
      </c>
      <c r="L452" s="2">
        <v>0.17523593151000005</v>
      </c>
      <c r="M452" s="2">
        <v>1.0057608204552978E-2</v>
      </c>
      <c r="N452" s="7">
        <v>0</v>
      </c>
      <c r="O452" s="2">
        <v>0.19068830754278898</v>
      </c>
      <c r="P452" s="3">
        <v>460249.52015522006</v>
      </c>
      <c r="Q452" s="3">
        <v>15634.119591020361</v>
      </c>
      <c r="R452" s="3">
        <v>238131.4064786043</v>
      </c>
      <c r="S452" s="3">
        <v>319.99532849747015</v>
      </c>
      <c r="T452" s="3">
        <v>83102.016068546087</v>
      </c>
      <c r="V452">
        <v>13177</v>
      </c>
      <c r="W452" s="2">
        <v>0.59893975899646956</v>
      </c>
      <c r="X452" s="2">
        <v>0.34851518293080186</v>
      </c>
      <c r="Y452" s="2">
        <v>0.24948716823273201</v>
      </c>
      <c r="Z452" s="2">
        <v>0.63546427306780073</v>
      </c>
      <c r="AA452" s="2">
        <v>0.51014639361013414</v>
      </c>
      <c r="AB452" s="2">
        <v>0.43254823438833501</v>
      </c>
      <c r="AC452" s="2">
        <v>1.0057608204552978E-2</v>
      </c>
      <c r="AD452" s="2">
        <v>0</v>
      </c>
      <c r="AE452" s="2">
        <v>0.19068830754278898</v>
      </c>
      <c r="AF452">
        <v>126912.41355769429</v>
      </c>
      <c r="AG452">
        <v>170.58128974337086</v>
      </c>
      <c r="AH452">
        <v>32060.225576599147</v>
      </c>
      <c r="AI452">
        <v>12213.396695308058</v>
      </c>
      <c r="AJ452">
        <v>2.5707902189997403</v>
      </c>
      <c r="AK452">
        <v>365043.8200362986</v>
      </c>
      <c r="AL452">
        <v>490.57661824084101</v>
      </c>
      <c r="AM452">
        <v>92202.357404310504</v>
      </c>
      <c r="AN452">
        <v>35173.280936142801</v>
      </c>
      <c r="AO452">
        <v>7.394848377959133</v>
      </c>
      <c r="AP452">
        <v>238131.4064786043</v>
      </c>
      <c r="AQ452">
        <v>319.99532849747015</v>
      </c>
      <c r="AR452">
        <v>60142.131827711361</v>
      </c>
      <c r="AS452">
        <v>22959.884240834741</v>
      </c>
      <c r="AT452">
        <v>4.8240581589593923</v>
      </c>
      <c r="AU452" s="3">
        <v>86499294.817972064</v>
      </c>
      <c r="AV452" s="3">
        <v>2938276.4359363667</v>
      </c>
      <c r="AW452">
        <v>235379.24399016</v>
      </c>
      <c r="AX452">
        <v>44237175.115510672</v>
      </c>
      <c r="AY452">
        <v>7995.5482594420782</v>
      </c>
      <c r="AZ452">
        <v>1502683.3398795442</v>
      </c>
      <c r="BA452">
        <v>695628.76414538012</v>
      </c>
      <c r="BB452">
        <v>130736469.93348274</v>
      </c>
      <c r="BC452">
        <v>23629.66785046244</v>
      </c>
      <c r="BD452">
        <v>4440959.7758159107</v>
      </c>
      <c r="BE452">
        <v>460249.52015522006</v>
      </c>
      <c r="BF452">
        <v>86499294.817972064</v>
      </c>
      <c r="BG452">
        <v>15634.119591020361</v>
      </c>
      <c r="BH452">
        <v>2938276.4359363667</v>
      </c>
      <c r="BI452">
        <v>5.2617169600889921</v>
      </c>
      <c r="BJ452">
        <v>18.253073631185007</v>
      </c>
      <c r="BK452">
        <v>12.991356671096014</v>
      </c>
      <c r="BL452">
        <v>62.090457078286079</v>
      </c>
      <c r="BM452">
        <v>53.59138650255845</v>
      </c>
      <c r="BN452">
        <f t="shared" si="36"/>
        <v>-8.4990705757276288</v>
      </c>
      <c r="BO452">
        <v>0.60461839778699067</v>
      </c>
      <c r="BP452">
        <v>3.8524735622534938E-2</v>
      </c>
      <c r="BQ452">
        <v>0.53874807507527822</v>
      </c>
      <c r="BR452">
        <v>7.1428571428571425E-2</v>
      </c>
      <c r="BS452">
        <v>6.8965517241379309E-2</v>
      </c>
      <c r="BT452">
        <v>0.22222222222222221</v>
      </c>
      <c r="BU452">
        <v>0.24339471316572708</v>
      </c>
      <c r="BV452">
        <v>0.63546427306780073</v>
      </c>
      <c r="BW452">
        <v>0.52919750374495245</v>
      </c>
      <c r="BX452">
        <v>0.43254823438833501</v>
      </c>
      <c r="BY452">
        <f t="shared" si="37"/>
        <v>0.10625211261444828</v>
      </c>
      <c r="BZ452">
        <v>0</v>
      </c>
      <c r="CA452">
        <f t="shared" si="38"/>
        <v>8.5373791800521223E-2</v>
      </c>
      <c r="CC452">
        <v>0.10625211261444828</v>
      </c>
      <c r="CD452">
        <v>8.5373791800521223E-2</v>
      </c>
    </row>
    <row r="453" spans="1:82" x14ac:dyDescent="0.3">
      <c r="A453">
        <v>0</v>
      </c>
      <c r="B453" t="s">
        <v>323</v>
      </c>
      <c r="C453" t="s">
        <v>301</v>
      </c>
      <c r="D453">
        <v>13179</v>
      </c>
      <c r="E453" s="2">
        <f t="shared" si="44"/>
        <v>0.63054044345036464</v>
      </c>
      <c r="F453" s="2" t="s">
        <v>1939</v>
      </c>
      <c r="G453" s="3">
        <v>64663</v>
      </c>
      <c r="H453" s="1">
        <v>14.211775494261168</v>
      </c>
      <c r="I453" s="1">
        <f t="shared" si="39"/>
        <v>-3.0231857564023841</v>
      </c>
      <c r="J453" s="1">
        <v>2.1694126418600002</v>
      </c>
      <c r="K453" s="1">
        <v>191.33564492900001</v>
      </c>
      <c r="L453" s="2">
        <v>0.13506649121999992</v>
      </c>
      <c r="M453" s="2">
        <v>1.3598754135846344E-2</v>
      </c>
      <c r="N453" s="7">
        <v>0</v>
      </c>
      <c r="O453" s="2">
        <v>0.15370941915828984</v>
      </c>
      <c r="P453" s="3">
        <v>977527.79922555992</v>
      </c>
      <c r="Q453" s="3">
        <v>33205.437153927276</v>
      </c>
      <c r="R453" s="3">
        <v>274473.80768054083</v>
      </c>
      <c r="S453" s="3">
        <v>361.05618560398131</v>
      </c>
      <c r="T453" s="3">
        <v>143944.509319195</v>
      </c>
      <c r="V453">
        <v>13179</v>
      </c>
      <c r="W453" s="2">
        <v>0.55093800220399702</v>
      </c>
      <c r="X453" s="2">
        <v>0.381254988339571</v>
      </c>
      <c r="Y453" s="2">
        <v>9.1664609417399248E-2</v>
      </c>
      <c r="Z453" s="2">
        <v>0.61866304174092968</v>
      </c>
      <c r="AA453" s="2">
        <v>0.55149352801990748</v>
      </c>
      <c r="AB453" s="2">
        <v>0.33339493675076876</v>
      </c>
      <c r="AC453" s="2">
        <v>1.3598754135846344E-2</v>
      </c>
      <c r="AD453" s="2">
        <v>0</v>
      </c>
      <c r="AE453" s="2">
        <v>0.15370941915828984</v>
      </c>
      <c r="AF453">
        <v>183108.08928755336</v>
      </c>
      <c r="AG453">
        <v>243.62911748834878</v>
      </c>
      <c r="AH453">
        <v>45789.338768953596</v>
      </c>
      <c r="AI453">
        <v>46789.18069179231</v>
      </c>
      <c r="AJ453">
        <v>3.7215486955532104</v>
      </c>
      <c r="AK453">
        <v>457581.89696809417</v>
      </c>
      <c r="AL453">
        <v>604.68530309233017</v>
      </c>
      <c r="AM453">
        <v>113648.73163498708</v>
      </c>
      <c r="AN453">
        <v>122874.2971449538</v>
      </c>
      <c r="AO453">
        <v>9.3207545601999264</v>
      </c>
      <c r="AP453">
        <v>274473.80768054083</v>
      </c>
      <c r="AQ453">
        <v>361.05618560398136</v>
      </c>
      <c r="AR453">
        <v>67859.392866033479</v>
      </c>
      <c r="AS453">
        <v>76085.116453161492</v>
      </c>
      <c r="AT453">
        <v>5.5992058646467164</v>
      </c>
      <c r="AU453" s="3">
        <v>183716574.58645174</v>
      </c>
      <c r="AV453" s="3">
        <v>6240629.8587090923</v>
      </c>
      <c r="AW453">
        <v>352115.35120244004</v>
      </c>
      <c r="AX453">
        <v>66176559.104986578</v>
      </c>
      <c r="AY453">
        <v>11960.93264513672</v>
      </c>
      <c r="AZ453">
        <v>2247937.6813269951</v>
      </c>
      <c r="BA453">
        <v>1329643.1504279999</v>
      </c>
      <c r="BB453">
        <v>249893133.69143829</v>
      </c>
      <c r="BC453">
        <v>45166.369799063992</v>
      </c>
      <c r="BD453">
        <v>8488567.540036086</v>
      </c>
      <c r="BE453">
        <v>977527.79922555992</v>
      </c>
      <c r="BF453">
        <v>183716574.58645174</v>
      </c>
      <c r="BG453">
        <v>33205.437153927276</v>
      </c>
      <c r="BH453">
        <v>6240629.8587090923</v>
      </c>
      <c r="BI453">
        <v>4.7460942794148098</v>
      </c>
      <c r="BJ453">
        <v>18.957869773675977</v>
      </c>
      <c r="BK453">
        <v>14.211775494261168</v>
      </c>
      <c r="BL453">
        <v>61.82269569603325</v>
      </c>
      <c r="BM453">
        <v>58.799509939630866</v>
      </c>
      <c r="BN453">
        <f t="shared" si="36"/>
        <v>-3.0231857564023841</v>
      </c>
      <c r="BO453">
        <v>0.63054044345036464</v>
      </c>
      <c r="BP453">
        <v>3.6239327951025725E-2</v>
      </c>
      <c r="BQ453">
        <v>0.77444722018757961</v>
      </c>
      <c r="BR453">
        <v>8.3333333333333329E-2</v>
      </c>
      <c r="BS453">
        <v>3.4482758620689655E-2</v>
      </c>
      <c r="BT453">
        <v>0.27777777777777779</v>
      </c>
      <c r="BU453">
        <v>8.6577399666230417E-2</v>
      </c>
      <c r="BV453">
        <v>0.61866304174092968</v>
      </c>
      <c r="BW453">
        <v>0.57208872201235217</v>
      </c>
      <c r="BX453">
        <v>0.33339493675076876</v>
      </c>
      <c r="BY453">
        <f t="shared" si="37"/>
        <v>0.18116311566380133</v>
      </c>
      <c r="BZ453">
        <v>0</v>
      </c>
      <c r="CA453">
        <f t="shared" si="38"/>
        <v>9.9821753337377125E-2</v>
      </c>
      <c r="CC453">
        <v>0.18116311566380133</v>
      </c>
      <c r="CD453">
        <v>9.9821753337377125E-2</v>
      </c>
    </row>
    <row r="454" spans="1:82" x14ac:dyDescent="0.3">
      <c r="A454">
        <v>1</v>
      </c>
      <c r="B454" t="s">
        <v>323</v>
      </c>
      <c r="C454" t="s">
        <v>118</v>
      </c>
      <c r="D454">
        <v>13181</v>
      </c>
      <c r="E454" s="2">
        <v>0</v>
      </c>
      <c r="F454" s="2" t="s">
        <v>1954</v>
      </c>
      <c r="G454" s="3">
        <v>-999</v>
      </c>
      <c r="H454" s="1">
        <v>0.36595802925469245</v>
      </c>
      <c r="I454" s="1">
        <f t="shared" si="39"/>
        <v>-999</v>
      </c>
      <c r="J454" s="1">
        <v>-999</v>
      </c>
      <c r="K454" s="1">
        <v>-999</v>
      </c>
      <c r="L454" s="2">
        <v>-999</v>
      </c>
      <c r="M454" s="2">
        <v>-999</v>
      </c>
      <c r="N454" s="7">
        <v>-999</v>
      </c>
      <c r="O454" s="2">
        <v>-999</v>
      </c>
      <c r="P454" s="3">
        <v>-999</v>
      </c>
      <c r="Q454" s="3">
        <v>-999</v>
      </c>
      <c r="R454" s="3">
        <v>-999</v>
      </c>
      <c r="S454" s="3">
        <v>-999</v>
      </c>
      <c r="T454" s="3">
        <v>-999</v>
      </c>
      <c r="V454">
        <v>13181</v>
      </c>
      <c r="W454" s="2">
        <v>-999</v>
      </c>
      <c r="X454" s="2">
        <v>9.8174449935977959E-3</v>
      </c>
      <c r="Y454" s="2">
        <v>-999</v>
      </c>
      <c r="Z454" s="2">
        <v>-999</v>
      </c>
      <c r="AA454" s="2">
        <v>-999</v>
      </c>
      <c r="AB454" s="2">
        <v>-999</v>
      </c>
      <c r="AC454" s="2">
        <v>-999</v>
      </c>
      <c r="AD454" s="2">
        <v>-999</v>
      </c>
      <c r="AE454" s="2">
        <v>-999</v>
      </c>
      <c r="AF454" s="2">
        <v>-999</v>
      </c>
      <c r="AG454" s="2">
        <v>-999</v>
      </c>
      <c r="AH454" s="2">
        <v>-999</v>
      </c>
      <c r="AI454" s="2">
        <v>-999</v>
      </c>
      <c r="AJ454" s="2">
        <v>-999</v>
      </c>
      <c r="AK454" s="2">
        <v>-999</v>
      </c>
      <c r="AL454" s="2">
        <v>-999</v>
      </c>
      <c r="AM454" s="2">
        <v>-999</v>
      </c>
      <c r="AN454" s="2">
        <v>-999</v>
      </c>
      <c r="AO454" s="2">
        <v>-999</v>
      </c>
      <c r="AP454" s="2">
        <v>-999</v>
      </c>
      <c r="AQ454" s="2">
        <v>-999</v>
      </c>
      <c r="AR454" s="2">
        <v>-999</v>
      </c>
      <c r="AS454" s="2">
        <v>-999</v>
      </c>
      <c r="AT454" s="2">
        <v>-999</v>
      </c>
      <c r="AU454" s="2">
        <v>-999</v>
      </c>
      <c r="AV454" s="2">
        <v>-999</v>
      </c>
      <c r="AW454" s="2">
        <v>-999</v>
      </c>
      <c r="AX454" s="2">
        <v>-999</v>
      </c>
      <c r="AY454" s="2">
        <v>-999</v>
      </c>
      <c r="AZ454" s="2">
        <v>-999</v>
      </c>
      <c r="BA454" s="2">
        <v>-999</v>
      </c>
      <c r="BB454" s="2">
        <v>-999</v>
      </c>
      <c r="BC454" s="2">
        <v>-999</v>
      </c>
      <c r="BD454" s="2">
        <v>-999</v>
      </c>
      <c r="BE454" s="2">
        <v>-999</v>
      </c>
      <c r="BF454" s="2">
        <v>-999</v>
      </c>
      <c r="BG454" s="2">
        <v>-999</v>
      </c>
      <c r="BH454" s="2">
        <v>-999</v>
      </c>
      <c r="BI454">
        <v>0</v>
      </c>
      <c r="BJ454">
        <v>0.36595802925469245</v>
      </c>
      <c r="BK454">
        <v>0.36595802925469245</v>
      </c>
      <c r="BL454">
        <v>-999</v>
      </c>
      <c r="BM454">
        <v>55.297502581246512</v>
      </c>
      <c r="BN454">
        <f t="shared" si="36"/>
        <v>-999</v>
      </c>
      <c r="BO454" t="s">
        <v>3748</v>
      </c>
      <c r="BP454" t="s">
        <v>3748</v>
      </c>
      <c r="BQ454">
        <v>0.39491209696805407</v>
      </c>
      <c r="BR454">
        <v>5.3571428571428568E-2</v>
      </c>
      <c r="BS454">
        <v>0.10344827586206896</v>
      </c>
      <c r="BT454">
        <v>0.22222222222222221</v>
      </c>
      <c r="BU454" t="s">
        <v>3748</v>
      </c>
      <c r="BY454">
        <f t="shared" si="37"/>
        <v>-999</v>
      </c>
      <c r="CA454">
        <f t="shared" si="38"/>
        <v>-999</v>
      </c>
    </row>
    <row r="455" spans="1:82" x14ac:dyDescent="0.3">
      <c r="A455">
        <v>0</v>
      </c>
      <c r="B455" t="s">
        <v>323</v>
      </c>
      <c r="C455" t="s">
        <v>387</v>
      </c>
      <c r="D455">
        <v>13183</v>
      </c>
      <c r="E455" s="2">
        <f t="shared" ref="E455:E461" si="45">BO455</f>
        <v>0.66780429610212344</v>
      </c>
      <c r="F455" s="2" t="s">
        <v>1940</v>
      </c>
      <c r="G455" s="3">
        <v>3206</v>
      </c>
      <c r="H455" s="1">
        <v>0.566848205251688</v>
      </c>
      <c r="I455" s="1">
        <f t="shared" si="39"/>
        <v>-12.05614281909088</v>
      </c>
      <c r="J455" s="1">
        <v>2.16603596685</v>
      </c>
      <c r="K455" s="1">
        <v>183.969659592</v>
      </c>
      <c r="L455" s="2">
        <v>0.13884050094</v>
      </c>
      <c r="M455" s="2">
        <v>3.7582414995608195E-2</v>
      </c>
      <c r="N455" s="7">
        <v>0</v>
      </c>
      <c r="O455" s="2">
        <v>0.14159960633157118</v>
      </c>
      <c r="P455" s="3">
        <v>21034.420936975999</v>
      </c>
      <c r="Q455" s="3">
        <v>714.51384098268773</v>
      </c>
      <c r="R455" s="3">
        <v>8112.4067635210467</v>
      </c>
      <c r="S455" s="3">
        <v>10.738497116934019</v>
      </c>
      <c r="T455" s="3">
        <v>3316.9366835833348</v>
      </c>
      <c r="V455">
        <v>13183</v>
      </c>
      <c r="W455" s="2">
        <v>0.53774660811205011</v>
      </c>
      <c r="X455" s="2">
        <v>1.520666478096333E-2</v>
      </c>
      <c r="Y455" s="2">
        <v>0.30744900083885002</v>
      </c>
      <c r="Z455" s="2">
        <v>0.61770009721283547</v>
      </c>
      <c r="AA455" s="2">
        <v>0.53026228675091935</v>
      </c>
      <c r="AB455" s="2">
        <v>0.34271061320412954</v>
      </c>
      <c r="AC455" s="2">
        <v>3.7582414995608195E-2</v>
      </c>
      <c r="AD455" s="2">
        <v>0</v>
      </c>
      <c r="AE455" s="2">
        <v>0.14159960633157118</v>
      </c>
      <c r="AF455">
        <v>9395.3168429735033</v>
      </c>
      <c r="AG455">
        <v>12.45018309457414</v>
      </c>
      <c r="AH455">
        <v>2339.9733879519467</v>
      </c>
      <c r="AI455">
        <v>1492.3447295916694</v>
      </c>
      <c r="AJ455">
        <v>0.19120621357385589</v>
      </c>
      <c r="AK455">
        <v>17507.72360649455</v>
      </c>
      <c r="AL455">
        <v>23.188680211508157</v>
      </c>
      <c r="AM455">
        <v>4358.2406928862129</v>
      </c>
      <c r="AN455">
        <v>2791.0141082407367</v>
      </c>
      <c r="AO455">
        <v>0.35636191003905021</v>
      </c>
      <c r="AP455">
        <v>8112.4067635210467</v>
      </c>
      <c r="AQ455">
        <v>10.738497116934017</v>
      </c>
      <c r="AR455">
        <v>2018.2673049342661</v>
      </c>
      <c r="AS455">
        <v>1298.6693786490673</v>
      </c>
      <c r="AT455">
        <v>0.16515569646519432</v>
      </c>
      <c r="AU455" s="3">
        <v>3953209.070895269</v>
      </c>
      <c r="AV455" s="3">
        <v>134285.73127428634</v>
      </c>
      <c r="AW455">
        <v>41087.410117987994</v>
      </c>
      <c r="AX455">
        <v>7721967.8575746631</v>
      </c>
      <c r="AY455">
        <v>1395.6896321223439</v>
      </c>
      <c r="AZ455">
        <v>262305.90946107334</v>
      </c>
      <c r="BA455">
        <v>62121.831054963994</v>
      </c>
      <c r="BB455">
        <v>11675176.928469934</v>
      </c>
      <c r="BC455">
        <v>2110.2034731050317</v>
      </c>
      <c r="BD455">
        <v>396591.64073535963</v>
      </c>
      <c r="BE455">
        <v>21034.420936975999</v>
      </c>
      <c r="BF455">
        <v>3953209.070895269</v>
      </c>
      <c r="BG455">
        <v>714.51384098268773</v>
      </c>
      <c r="BH455">
        <v>134285.73127428634</v>
      </c>
      <c r="BI455">
        <v>0.71241717580242658</v>
      </c>
      <c r="BJ455">
        <v>1.2792653810541146</v>
      </c>
      <c r="BK455">
        <v>0.566848205251688</v>
      </c>
      <c r="BL455">
        <v>71.707079561686527</v>
      </c>
      <c r="BM455">
        <v>59.650936742595647</v>
      </c>
      <c r="BN455">
        <f t="shared" ref="BN455:BN518" si="46">IF(BL455=-999,-999,BM455-BL455)</f>
        <v>-12.05614281909088</v>
      </c>
      <c r="BO455">
        <v>0.66780429610212344</v>
      </c>
      <c r="BP455">
        <v>5.7612194247787527E-3</v>
      </c>
      <c r="BQ455">
        <v>0.70845998877814909</v>
      </c>
      <c r="BR455">
        <v>2.3809523809523808E-2</v>
      </c>
      <c r="BS455">
        <v>3.4482758620689655E-2</v>
      </c>
      <c r="BT455">
        <v>0.27777777777777779</v>
      </c>
      <c r="BU455">
        <v>0.34526144914221313</v>
      </c>
      <c r="BV455">
        <v>0.61770009721283547</v>
      </c>
      <c r="BW455">
        <v>0.55006461281215702</v>
      </c>
      <c r="BX455">
        <v>0.34271061320412954</v>
      </c>
      <c r="BY455">
        <f t="shared" ref="BY455:BY518" si="47">IF(I455=-999,-999,CC455)</f>
        <v>0.14785697023317695</v>
      </c>
      <c r="BZ455">
        <v>0</v>
      </c>
      <c r="CA455">
        <f t="shared" ref="CA455:CA518" si="48">IF(I455=-999,-999,CD455)</f>
        <v>0.19785365259706167</v>
      </c>
      <c r="CC455">
        <v>0.14785697023317695</v>
      </c>
      <c r="CD455">
        <v>0.19785365259706167</v>
      </c>
    </row>
    <row r="456" spans="1:82" x14ac:dyDescent="0.3">
      <c r="A456">
        <v>0</v>
      </c>
      <c r="B456" t="s">
        <v>323</v>
      </c>
      <c r="C456" t="s">
        <v>47</v>
      </c>
      <c r="D456">
        <v>13185</v>
      </c>
      <c r="E456" s="2">
        <f t="shared" si="45"/>
        <v>0.67289820832159863</v>
      </c>
      <c r="F456" s="2" t="s">
        <v>1940</v>
      </c>
      <c r="G456" s="3">
        <v>34029</v>
      </c>
      <c r="H456" s="1">
        <v>26.873275160234918</v>
      </c>
      <c r="I456" s="1">
        <f t="shared" ref="I456:I519" si="49">BN456</f>
        <v>-11.826697135411969</v>
      </c>
      <c r="J456" s="1">
        <v>2.2689615441300002</v>
      </c>
      <c r="K456" s="1">
        <v>170.792676073</v>
      </c>
      <c r="L456" s="2">
        <v>0.1944460469</v>
      </c>
      <c r="M456" s="2">
        <v>2.9818654509832913E-3</v>
      </c>
      <c r="N456" s="7">
        <v>0</v>
      </c>
      <c r="O456" s="2">
        <v>0.28772867747586445</v>
      </c>
      <c r="P456" s="3">
        <v>1015587.5105626801</v>
      </c>
      <c r="Q456" s="3">
        <v>34498.279520049837</v>
      </c>
      <c r="R456" s="3">
        <v>400462.27261706529</v>
      </c>
      <c r="S456" s="3">
        <v>533.64505577279135</v>
      </c>
      <c r="T456" s="3">
        <v>184017.77262060571</v>
      </c>
      <c r="V456">
        <v>13185</v>
      </c>
      <c r="W456" s="2">
        <v>0.762231526984262</v>
      </c>
      <c r="X456" s="2">
        <v>0.72092119749560435</v>
      </c>
      <c r="Y456" s="2">
        <v>0.3722375624562419</v>
      </c>
      <c r="Z456" s="2">
        <v>0.64705193627024582</v>
      </c>
      <c r="AA456" s="2">
        <v>0.49228179894243967</v>
      </c>
      <c r="AB456" s="2">
        <v>0.47996602948743244</v>
      </c>
      <c r="AC456" s="2">
        <v>2.9818654509832913E-3</v>
      </c>
      <c r="AD456" s="2">
        <v>0</v>
      </c>
      <c r="AE456" s="2">
        <v>0.28772867747586445</v>
      </c>
      <c r="AF456">
        <v>325452.32934131316</v>
      </c>
      <c r="AG456">
        <v>433.50309700225063</v>
      </c>
      <c r="AH456">
        <v>81475.565690442963</v>
      </c>
      <c r="AI456">
        <v>68259.79710859606</v>
      </c>
      <c r="AJ456">
        <v>6.6121865246695695</v>
      </c>
      <c r="AK456">
        <v>725914.60195837845</v>
      </c>
      <c r="AL456">
        <v>967.14815277504192</v>
      </c>
      <c r="AM456">
        <v>181772.50266196919</v>
      </c>
      <c r="AN456">
        <v>151980.63275767554</v>
      </c>
      <c r="AO456">
        <v>14.747199195549038</v>
      </c>
      <c r="AP456">
        <v>400462.27261706529</v>
      </c>
      <c r="AQ456">
        <v>533.64505577279124</v>
      </c>
      <c r="AR456">
        <v>100296.93697152623</v>
      </c>
      <c r="AS456">
        <v>83720.835649079483</v>
      </c>
      <c r="AT456">
        <v>8.135012670879469</v>
      </c>
      <c r="AU456" s="3">
        <v>190869516.7351501</v>
      </c>
      <c r="AV456" s="3">
        <v>6483606.6529981662</v>
      </c>
      <c r="AW456">
        <v>674117.35870362003</v>
      </c>
      <c r="AX456">
        <v>126693616.39475834</v>
      </c>
      <c r="AY456">
        <v>22898.95142269956</v>
      </c>
      <c r="AZ456">
        <v>4303628.9303821549</v>
      </c>
      <c r="BA456">
        <v>1689704.8692663</v>
      </c>
      <c r="BB456">
        <v>317563133.12990844</v>
      </c>
      <c r="BC456">
        <v>57397.230942749396</v>
      </c>
      <c r="BD456">
        <v>10787235.583380321</v>
      </c>
      <c r="BE456">
        <v>1015587.5105626801</v>
      </c>
      <c r="BF456">
        <v>190869516.7351501</v>
      </c>
      <c r="BG456">
        <v>34498.279520049837</v>
      </c>
      <c r="BH456">
        <v>6483606.6529981662</v>
      </c>
      <c r="BI456">
        <v>11.663707261896093</v>
      </c>
      <c r="BJ456">
        <v>38.536982422131011</v>
      </c>
      <c r="BK456">
        <v>26.873275160234918</v>
      </c>
      <c r="BL456">
        <v>56.834440760423419</v>
      </c>
      <c r="BM456">
        <v>45.00774362501145</v>
      </c>
      <c r="BN456">
        <f t="shared" si="46"/>
        <v>-11.826697135411969</v>
      </c>
      <c r="BO456">
        <v>0.67289820832159863</v>
      </c>
      <c r="BP456">
        <v>9.5042271930047342E-2</v>
      </c>
      <c r="BQ456">
        <v>0.67139154315734539</v>
      </c>
      <c r="BR456">
        <v>0.125</v>
      </c>
      <c r="BS456">
        <v>0</v>
      </c>
      <c r="BT456">
        <v>0.27777777777777779</v>
      </c>
      <c r="BU456">
        <v>0.33869062873678762</v>
      </c>
      <c r="BV456">
        <v>0.64705193627024582</v>
      </c>
      <c r="BW456">
        <v>0.51066576653780049</v>
      </c>
      <c r="BX456">
        <v>0.47996602948743244</v>
      </c>
      <c r="BY456">
        <f t="shared" si="47"/>
        <v>0.10375586457186904</v>
      </c>
      <c r="BZ456">
        <v>0</v>
      </c>
      <c r="CA456">
        <f t="shared" si="48"/>
        <v>0.11686150216935268</v>
      </c>
      <c r="CC456">
        <v>0.10375586457186904</v>
      </c>
      <c r="CD456">
        <v>0.11686150216935268</v>
      </c>
    </row>
    <row r="457" spans="1:82" x14ac:dyDescent="0.3">
      <c r="A457">
        <v>0</v>
      </c>
      <c r="B457" t="s">
        <v>323</v>
      </c>
      <c r="C457" t="s">
        <v>388</v>
      </c>
      <c r="D457">
        <v>13187</v>
      </c>
      <c r="E457" s="2">
        <f t="shared" si="45"/>
        <v>0.70486579676534133</v>
      </c>
      <c r="F457" s="2" t="s">
        <v>1941</v>
      </c>
      <c r="G457" s="3">
        <v>3987</v>
      </c>
      <c r="H457" s="1">
        <v>1.8928782922492773</v>
      </c>
      <c r="I457" s="1">
        <f t="shared" si="49"/>
        <v>-15.310029235405956</v>
      </c>
      <c r="J457" s="1">
        <v>2.5721732537099999</v>
      </c>
      <c r="K457" s="1">
        <v>273.33702701300001</v>
      </c>
      <c r="L457" s="2">
        <v>0.16339916844000024</v>
      </c>
      <c r="M457" s="2">
        <v>3.9637860916741062E-2</v>
      </c>
      <c r="N457" s="7">
        <v>0</v>
      </c>
      <c r="O457" s="2">
        <v>0.23028414907964301</v>
      </c>
      <c r="P457" s="3">
        <v>58128.460431815998</v>
      </c>
      <c r="Q457" s="3">
        <v>1974.5535024706078</v>
      </c>
      <c r="R457" s="3">
        <v>23982.714328197992</v>
      </c>
      <c r="S457" s="3">
        <v>31.76978759013836</v>
      </c>
      <c r="T457" s="3">
        <v>11774.739828318148</v>
      </c>
      <c r="V457">
        <v>13187</v>
      </c>
      <c r="W457" s="2">
        <v>0.61684609140929603</v>
      </c>
      <c r="X457" s="2">
        <v>5.0779671514733768E-2</v>
      </c>
      <c r="Y457" s="2">
        <v>0.37085586100250467</v>
      </c>
      <c r="Z457" s="2">
        <v>0.73352044618885615</v>
      </c>
      <c r="AA457" s="2">
        <v>0.78784902531783563</v>
      </c>
      <c r="AB457" s="2">
        <v>0.40333064800246704</v>
      </c>
      <c r="AC457" s="2">
        <v>3.9637860916741062E-2</v>
      </c>
      <c r="AD457" s="2">
        <v>0</v>
      </c>
      <c r="AE457" s="2">
        <v>0.23028414907964301</v>
      </c>
      <c r="AF457">
        <v>23538.540202484273</v>
      </c>
      <c r="AG457">
        <v>31.188076852711522</v>
      </c>
      <c r="AH457">
        <v>5861.7025390212802</v>
      </c>
      <c r="AI457">
        <v>5687.3584084635095</v>
      </c>
      <c r="AJ457">
        <v>0.47905800420182509</v>
      </c>
      <c r="AK457">
        <v>47521.254530682265</v>
      </c>
      <c r="AL457">
        <v>62.957864442849875</v>
      </c>
      <c r="AM457">
        <v>11832.735811151051</v>
      </c>
      <c r="AN457">
        <v>11491.064964651887</v>
      </c>
      <c r="AO457">
        <v>0.96718996733908702</v>
      </c>
      <c r="AP457">
        <v>23982.714328197992</v>
      </c>
      <c r="AQ457">
        <v>31.769787590138353</v>
      </c>
      <c r="AR457">
        <v>5971.0332721297709</v>
      </c>
      <c r="AS457">
        <v>5803.7065561883774</v>
      </c>
      <c r="AT457">
        <v>0.48813196313726193</v>
      </c>
      <c r="AU457" s="3">
        <v>10924662.853555499</v>
      </c>
      <c r="AV457" s="3">
        <v>371097.585254326</v>
      </c>
      <c r="AW457">
        <v>64561.058513283999</v>
      </c>
      <c r="AX457">
        <v>12133605.336986594</v>
      </c>
      <c r="AY457">
        <v>2193.0610799531919</v>
      </c>
      <c r="AZ457">
        <v>412163.89936640288</v>
      </c>
      <c r="BA457">
        <v>122689.51894509999</v>
      </c>
      <c r="BB457">
        <v>23058268.190542091</v>
      </c>
      <c r="BC457">
        <v>4167.6145824237992</v>
      </c>
      <c r="BD457">
        <v>783261.48462072876</v>
      </c>
      <c r="BE457">
        <v>58128.460431815998</v>
      </c>
      <c r="BF457">
        <v>10924662.853555499</v>
      </c>
      <c r="BG457">
        <v>1974.5535024706078</v>
      </c>
      <c r="BH457">
        <v>371097.585254326</v>
      </c>
      <c r="BI457">
        <v>1.4544463016469051</v>
      </c>
      <c r="BJ457">
        <v>3.3473245938961824</v>
      </c>
      <c r="BK457">
        <v>1.8928782922492773</v>
      </c>
      <c r="BL457">
        <v>78.421897563176628</v>
      </c>
      <c r="BM457">
        <v>63.111868327770672</v>
      </c>
      <c r="BN457">
        <f t="shared" si="46"/>
        <v>-15.310029235405956</v>
      </c>
      <c r="BO457">
        <v>0.70486579676534133</v>
      </c>
      <c r="BP457">
        <v>1.2414663575490585E-2</v>
      </c>
      <c r="BQ457">
        <v>0.14983280119261747</v>
      </c>
      <c r="BR457">
        <v>8.9285714285714288E-2</v>
      </c>
      <c r="BS457">
        <v>0.34482758620689657</v>
      </c>
      <c r="BT457">
        <v>0.3888888888888889</v>
      </c>
      <c r="BU457">
        <v>0.4384456089766619</v>
      </c>
      <c r="BV457">
        <v>0.73352044618885615</v>
      </c>
      <c r="BW457">
        <v>0.81727077315128183</v>
      </c>
      <c r="BX457">
        <v>0.40333064800246704</v>
      </c>
      <c r="BY457">
        <f t="shared" si="47"/>
        <v>2.6308721284515012E-2</v>
      </c>
      <c r="BZ457">
        <v>0</v>
      </c>
      <c r="CA457">
        <f t="shared" si="48"/>
        <v>3.7493240582715505E-2</v>
      </c>
      <c r="CC457">
        <v>2.6308721284515012E-2</v>
      </c>
      <c r="CD457">
        <v>3.7493240582715505E-2</v>
      </c>
    </row>
    <row r="458" spans="1:82" x14ac:dyDescent="0.3">
      <c r="A458">
        <v>0</v>
      </c>
      <c r="B458" t="s">
        <v>323</v>
      </c>
      <c r="C458" t="s">
        <v>389</v>
      </c>
      <c r="D458">
        <v>13189</v>
      </c>
      <c r="E458" s="2">
        <f t="shared" si="45"/>
        <v>0.5935624947612852</v>
      </c>
      <c r="F458" s="2" t="s">
        <v>1939</v>
      </c>
      <c r="G458" s="3">
        <v>2545</v>
      </c>
      <c r="H458" s="1">
        <v>5.7369396325261715</v>
      </c>
      <c r="I458" s="1">
        <f t="shared" si="49"/>
        <v>-2.7537613763088729</v>
      </c>
      <c r="J458" s="1">
        <v>2.6251991810700002</v>
      </c>
      <c r="K458" s="1">
        <v>266.93849073600001</v>
      </c>
      <c r="L458" s="2">
        <v>0.11554555607000006</v>
      </c>
      <c r="M458" s="2">
        <v>1.1560352549232556E-3</v>
      </c>
      <c r="N458" s="7">
        <v>0</v>
      </c>
      <c r="O458" s="2">
        <v>6.6039780213311916E-2</v>
      </c>
      <c r="P458" s="3">
        <v>157228.67016950701</v>
      </c>
      <c r="Q458" s="3">
        <v>5340.8677791519649</v>
      </c>
      <c r="R458" s="3">
        <v>62563.035576939277</v>
      </c>
      <c r="S458" s="3">
        <v>84.4285157036703</v>
      </c>
      <c r="T458" s="3">
        <v>29251.324096363376</v>
      </c>
      <c r="V458">
        <v>13189</v>
      </c>
      <c r="W458" s="2">
        <v>0.543288814834472</v>
      </c>
      <c r="X458" s="2">
        <v>0.15390313853373297</v>
      </c>
      <c r="Y458" s="2">
        <v>0.10404105208829359</v>
      </c>
      <c r="Z458" s="2">
        <v>0.74864213437241212</v>
      </c>
      <c r="AA458" s="2">
        <v>0.76940629685040585</v>
      </c>
      <c r="AB458" s="2">
        <v>0.28520992149743429</v>
      </c>
      <c r="AC458" s="2">
        <v>1.1560352549232556E-3</v>
      </c>
      <c r="AD458" s="2">
        <v>0</v>
      </c>
      <c r="AE458" s="2">
        <v>6.6039780213311916E-2</v>
      </c>
      <c r="AF458">
        <v>46665.480309008315</v>
      </c>
      <c r="AG458">
        <v>62.517397563115729</v>
      </c>
      <c r="AH458">
        <v>11749.95142404422</v>
      </c>
      <c r="AI458">
        <v>10603.225663172265</v>
      </c>
      <c r="AJ458">
        <v>0.94630178008381893</v>
      </c>
      <c r="AK458">
        <v>109228.51588594759</v>
      </c>
      <c r="AL458">
        <v>146.94591326678602</v>
      </c>
      <c r="AM458">
        <v>27618.029702906606</v>
      </c>
      <c r="AN458">
        <v>23986.471480673248</v>
      </c>
      <c r="AO458">
        <v>2.2119104803263072</v>
      </c>
      <c r="AP458">
        <v>62563.035576939277</v>
      </c>
      <c r="AQ458">
        <v>84.428515703670286</v>
      </c>
      <c r="AR458">
        <v>15868.078278862386</v>
      </c>
      <c r="AS458">
        <v>13383.245817500983</v>
      </c>
      <c r="AT458">
        <v>1.2656087002424883</v>
      </c>
      <c r="AU458" s="3">
        <v>29549556.271657147</v>
      </c>
      <c r="AV458" s="3">
        <v>1003762.6904138203</v>
      </c>
      <c r="AW458">
        <v>70379.392766892997</v>
      </c>
      <c r="AX458">
        <v>13227103.07660987</v>
      </c>
      <c r="AY458">
        <v>2390.7028580712335</v>
      </c>
      <c r="AZ458">
        <v>449308.69514590764</v>
      </c>
      <c r="BA458">
        <v>227608.06293640001</v>
      </c>
      <c r="BB458">
        <v>42776659.348267019</v>
      </c>
      <c r="BC458">
        <v>7731.570637223198</v>
      </c>
      <c r="BD458">
        <v>1453071.3855597279</v>
      </c>
      <c r="BE458">
        <v>157228.67016950701</v>
      </c>
      <c r="BF458">
        <v>29549556.271657147</v>
      </c>
      <c r="BG458">
        <v>5340.8677791519649</v>
      </c>
      <c r="BH458">
        <v>1003762.6904138203</v>
      </c>
      <c r="BI458">
        <v>2.325420615851002</v>
      </c>
      <c r="BJ458">
        <v>8.062360248377173</v>
      </c>
      <c r="BK458">
        <v>5.7369396325261715</v>
      </c>
      <c r="BL458">
        <v>57.042480380770009</v>
      </c>
      <c r="BM458">
        <v>54.288719004461136</v>
      </c>
      <c r="BN458">
        <f t="shared" si="46"/>
        <v>-2.7537613763088729</v>
      </c>
      <c r="BO458">
        <v>0.5935624947612852</v>
      </c>
      <c r="BP458">
        <v>1.6714708081698188E-2</v>
      </c>
      <c r="BQ458">
        <v>0.42337970043806511</v>
      </c>
      <c r="BR458">
        <v>1.7857142857142856E-2</v>
      </c>
      <c r="BS458">
        <v>0.13793103448275862</v>
      </c>
      <c r="BT458">
        <v>0.33333333333333331</v>
      </c>
      <c r="BU458">
        <v>7.8861677208295677E-2</v>
      </c>
      <c r="BV458">
        <v>0.74864213437241212</v>
      </c>
      <c r="BW458">
        <v>0.79813931208548328</v>
      </c>
      <c r="BX458">
        <v>0.28520992149743429</v>
      </c>
      <c r="BY458">
        <f t="shared" si="47"/>
        <v>3.7191062155525778E-3</v>
      </c>
      <c r="BZ458">
        <v>0</v>
      </c>
      <c r="CA458">
        <f t="shared" si="48"/>
        <v>5.1862781547111825E-2</v>
      </c>
      <c r="CC458">
        <v>3.7191062155525778E-3</v>
      </c>
      <c r="CD458">
        <v>5.1862781547111825E-2</v>
      </c>
    </row>
    <row r="459" spans="1:82" x14ac:dyDescent="0.3">
      <c r="A459">
        <v>0</v>
      </c>
      <c r="B459" t="s">
        <v>323</v>
      </c>
      <c r="C459" t="s">
        <v>390</v>
      </c>
      <c r="D459">
        <v>13191</v>
      </c>
      <c r="E459" s="2">
        <f t="shared" si="45"/>
        <v>0.64609925766378173</v>
      </c>
      <c r="F459" s="2" t="s">
        <v>1940</v>
      </c>
      <c r="G459" s="3">
        <v>1396</v>
      </c>
      <c r="H459" s="1">
        <v>0.55347591403296548</v>
      </c>
      <c r="I459" s="1">
        <f t="shared" si="49"/>
        <v>-13.375730204507597</v>
      </c>
      <c r="J459" s="1">
        <v>1.9906966876100001</v>
      </c>
      <c r="K459" s="1">
        <v>165.64868357500001</v>
      </c>
      <c r="L459" s="2">
        <v>0.14766435091000019</v>
      </c>
      <c r="M459" s="2">
        <v>2.2709196596430685E-4</v>
      </c>
      <c r="N459" s="7">
        <v>8.8781506118900001E-3</v>
      </c>
      <c r="O459" s="2">
        <v>6.4294542573938088E-2</v>
      </c>
      <c r="P459" s="3">
        <v>23000.854127679006</v>
      </c>
      <c r="Q459" s="3">
        <v>781.31119833970206</v>
      </c>
      <c r="R459" s="3">
        <v>6250.5480124157075</v>
      </c>
      <c r="S459" s="3">
        <v>8.2791432871420643</v>
      </c>
      <c r="T459" s="3">
        <v>4114.298197041222</v>
      </c>
      <c r="V459">
        <v>13191</v>
      </c>
      <c r="W459" s="2">
        <v>0.52773574120094602</v>
      </c>
      <c r="X459" s="2">
        <v>1.4847930382525493E-2</v>
      </c>
      <c r="Y459" s="2">
        <v>0.38321028904367954</v>
      </c>
      <c r="Z459" s="2">
        <v>0.56769765427589569</v>
      </c>
      <c r="AA459" s="2">
        <v>0.477455086586346</v>
      </c>
      <c r="AB459" s="2">
        <v>0.36449119605687247</v>
      </c>
      <c r="AC459" s="2">
        <v>2.2709196596430685E-4</v>
      </c>
      <c r="AD459" s="2">
        <v>1.8369690268827808E-2</v>
      </c>
      <c r="AE459" s="2">
        <v>6.4294542573938088E-2</v>
      </c>
      <c r="AF459">
        <v>14094.747317922964</v>
      </c>
      <c r="AG459">
        <v>18.646287404400777</v>
      </c>
      <c r="AH459">
        <v>3504.5120203426072</v>
      </c>
      <c r="AI459">
        <v>5820.2024729744107</v>
      </c>
      <c r="AJ459">
        <v>0.28700225684164904</v>
      </c>
      <c r="AK459">
        <v>20345.295330338671</v>
      </c>
      <c r="AL459">
        <v>26.925430691542839</v>
      </c>
      <c r="AM459">
        <v>5060.5513829601978</v>
      </c>
      <c r="AN459">
        <v>8378.4613073980436</v>
      </c>
      <c r="AO459">
        <v>0.414227375770505</v>
      </c>
      <c r="AP459">
        <v>6250.5480124157075</v>
      </c>
      <c r="AQ459">
        <v>8.2791432871420625</v>
      </c>
      <c r="AR459">
        <v>1556.0393626175905</v>
      </c>
      <c r="AS459">
        <v>2558.2588344236328</v>
      </c>
      <c r="AT459">
        <v>0.12722511892885596</v>
      </c>
      <c r="AU459" s="3">
        <v>4322780.524755992</v>
      </c>
      <c r="AV459" s="3">
        <v>146839.62661596361</v>
      </c>
      <c r="AW459">
        <v>40293.479424056</v>
      </c>
      <c r="AX459">
        <v>7572756.5229570847</v>
      </c>
      <c r="AY459">
        <v>1368.720766599728</v>
      </c>
      <c r="AZ459">
        <v>257237.38087475288</v>
      </c>
      <c r="BA459">
        <v>63294.333551735006</v>
      </c>
      <c r="BB459">
        <v>11895537.047713077</v>
      </c>
      <c r="BC459">
        <v>2150.0319649394301</v>
      </c>
      <c r="BD459">
        <v>404077.00749071647</v>
      </c>
      <c r="BE459">
        <v>23000.854127679006</v>
      </c>
      <c r="BF459">
        <v>4322780.524755992</v>
      </c>
      <c r="BG459">
        <v>781.31119833970206</v>
      </c>
      <c r="BH459">
        <v>146839.62661596361</v>
      </c>
      <c r="BI459">
        <v>0.54706350720083319</v>
      </c>
      <c r="BJ459">
        <v>1.1005394212337987</v>
      </c>
      <c r="BK459">
        <v>0.55347591403296548</v>
      </c>
      <c r="BL459">
        <v>64.437363861837767</v>
      </c>
      <c r="BM459">
        <v>51.061633657330169</v>
      </c>
      <c r="BN459">
        <f t="shared" si="46"/>
        <v>-13.375730204507597</v>
      </c>
      <c r="BO459">
        <v>0.64609925766378173</v>
      </c>
      <c r="BP459">
        <v>4.2802369687904313E-3</v>
      </c>
      <c r="BQ459">
        <v>0.82144034038913782</v>
      </c>
      <c r="BR459">
        <v>3.5714285714285712E-2</v>
      </c>
      <c r="BS459">
        <v>0</v>
      </c>
      <c r="BT459">
        <v>0.27777777777777779</v>
      </c>
      <c r="BU459">
        <v>0.38305153340011644</v>
      </c>
      <c r="BV459">
        <v>0.56769765427589569</v>
      </c>
      <c r="BW459">
        <v>0.49528535952940456</v>
      </c>
      <c r="BX459">
        <v>0.36449119605687247</v>
      </c>
      <c r="BY459">
        <f t="shared" si="47"/>
        <v>2.0306312187511992E-2</v>
      </c>
      <c r="BZ459">
        <v>1.8369690268827808E-2</v>
      </c>
      <c r="CA459">
        <f t="shared" si="48"/>
        <v>0.15453655654628959</v>
      </c>
      <c r="CC459">
        <v>2.0306312187511992E-2</v>
      </c>
      <c r="CD459">
        <v>0.15453655654628959</v>
      </c>
    </row>
    <row r="460" spans="1:82" x14ac:dyDescent="0.3">
      <c r="A460">
        <v>0</v>
      </c>
      <c r="B460" t="s">
        <v>323</v>
      </c>
      <c r="C460" t="s">
        <v>48</v>
      </c>
      <c r="D460">
        <v>13193</v>
      </c>
      <c r="E460" s="2">
        <f t="shared" si="45"/>
        <v>0.59489116417163279</v>
      </c>
      <c r="F460" s="2" t="s">
        <v>1939</v>
      </c>
      <c r="G460" s="3">
        <v>907</v>
      </c>
      <c r="H460" s="1">
        <v>2.6866883900277276</v>
      </c>
      <c r="I460" s="1">
        <f t="shared" si="49"/>
        <v>-12.313811613092014</v>
      </c>
      <c r="J460" s="1">
        <v>2.3312721934699998</v>
      </c>
      <c r="K460" s="1">
        <v>168.98286302400001</v>
      </c>
      <c r="L460" s="2">
        <v>0.15566074593000012</v>
      </c>
      <c r="M460" s="2">
        <v>4.0627682670086457E-4</v>
      </c>
      <c r="N460" s="7">
        <v>0</v>
      </c>
      <c r="O460" s="2">
        <v>0.23839159957234979</v>
      </c>
      <c r="P460" s="3">
        <v>90771.537958261033</v>
      </c>
      <c r="Q460" s="3">
        <v>3083.3993687200182</v>
      </c>
      <c r="R460" s="3">
        <v>36511.785275929818</v>
      </c>
      <c r="S460" s="3">
        <v>48.760652368983315</v>
      </c>
      <c r="T460" s="3">
        <v>17313.869721970324</v>
      </c>
      <c r="V460">
        <v>13193</v>
      </c>
      <c r="W460" s="2">
        <v>0.53479374680476854</v>
      </c>
      <c r="X460" s="2">
        <v>7.2074974110427528E-2</v>
      </c>
      <c r="Y460" s="2">
        <v>0.35964418124716063</v>
      </c>
      <c r="Z460" s="2">
        <v>0.66482139843235688</v>
      </c>
      <c r="AA460" s="2">
        <v>0.48706531048405627</v>
      </c>
      <c r="AB460" s="2">
        <v>0.38422930865494581</v>
      </c>
      <c r="AC460" s="2">
        <v>4.0627682670086457E-4</v>
      </c>
      <c r="AD460" s="2">
        <v>0</v>
      </c>
      <c r="AE460" s="2">
        <v>0.23839159957234979</v>
      </c>
      <c r="AF460">
        <v>39709.295116947724</v>
      </c>
      <c r="AG460">
        <v>53.185316582595675</v>
      </c>
      <c r="AH460">
        <v>9996.0156800674067</v>
      </c>
      <c r="AI460">
        <v>8661.9220159326505</v>
      </c>
      <c r="AJ460">
        <v>0.80530613645574933</v>
      </c>
      <c r="AK460">
        <v>76221.080392877542</v>
      </c>
      <c r="AL460">
        <v>101.94596895157899</v>
      </c>
      <c r="AM460">
        <v>19160.429412450332</v>
      </c>
      <c r="AN460">
        <v>16811.378005520048</v>
      </c>
      <c r="AO460">
        <v>1.5464776552373491</v>
      </c>
      <c r="AP460">
        <v>36511.785275929818</v>
      </c>
      <c r="AQ460">
        <v>48.760652368983315</v>
      </c>
      <c r="AR460">
        <v>9164.4137323829254</v>
      </c>
      <c r="AS460">
        <v>8149.4559895873972</v>
      </c>
      <c r="AT460">
        <v>0.74117151878159981</v>
      </c>
      <c r="AU460" s="3">
        <v>17059602.84387558</v>
      </c>
      <c r="AV460" s="3">
        <v>579494.07735724025</v>
      </c>
      <c r="AW460">
        <v>73891.948909978993</v>
      </c>
      <c r="AX460">
        <v>13887252.878141452</v>
      </c>
      <c r="AY460">
        <v>2510.0201422971018</v>
      </c>
      <c r="AZ460">
        <v>471733.18554331729</v>
      </c>
      <c r="BA460">
        <v>164663.48686824003</v>
      </c>
      <c r="BB460">
        <v>30946855.722017031</v>
      </c>
      <c r="BC460">
        <v>5593.4195110171204</v>
      </c>
      <c r="BD460">
        <v>1051227.2629005576</v>
      </c>
      <c r="BE460">
        <v>90771.537958261033</v>
      </c>
      <c r="BF460">
        <v>17059602.84387558</v>
      </c>
      <c r="BG460">
        <v>3083.3993687200182</v>
      </c>
      <c r="BH460">
        <v>579494.07735724025</v>
      </c>
      <c r="BI460">
        <v>1.4673973981599329</v>
      </c>
      <c r="BJ460">
        <v>4.1540857881876603</v>
      </c>
      <c r="BK460">
        <v>2.6866883900277276</v>
      </c>
      <c r="BL460">
        <v>62.275340961871585</v>
      </c>
      <c r="BM460">
        <v>49.961529348779571</v>
      </c>
      <c r="BN460">
        <f t="shared" si="46"/>
        <v>-12.313811613092014</v>
      </c>
      <c r="BO460">
        <v>0.59489116417163279</v>
      </c>
      <c r="BP460">
        <v>1.0571000404240437E-2</v>
      </c>
      <c r="BQ460">
        <v>0.46469599042447007</v>
      </c>
      <c r="BR460">
        <v>8.9285714285714274E-2</v>
      </c>
      <c r="BS460">
        <v>3.4482758620689655E-2</v>
      </c>
      <c r="BT460">
        <v>0.22222222222222221</v>
      </c>
      <c r="BU460">
        <v>0.35264051743548891</v>
      </c>
      <c r="BV460">
        <v>0.66482139843235688</v>
      </c>
      <c r="BW460">
        <v>0.50525447145648994</v>
      </c>
      <c r="BX460">
        <v>0.38422930865494581</v>
      </c>
      <c r="BY460">
        <f t="shared" si="47"/>
        <v>9.2634187400309057E-2</v>
      </c>
      <c r="BZ460">
        <v>0</v>
      </c>
      <c r="CA460">
        <f t="shared" si="48"/>
        <v>7.5238334739449214E-2</v>
      </c>
      <c r="CC460">
        <v>9.2634187400309057E-2</v>
      </c>
      <c r="CD460">
        <v>7.5238334739449214E-2</v>
      </c>
    </row>
    <row r="461" spans="1:82" x14ac:dyDescent="0.3">
      <c r="A461">
        <v>0</v>
      </c>
      <c r="B461" t="s">
        <v>323</v>
      </c>
      <c r="C461" t="s">
        <v>49</v>
      </c>
      <c r="D461">
        <v>13195</v>
      </c>
      <c r="E461" s="2">
        <f t="shared" si="45"/>
        <v>0.62398278555931708</v>
      </c>
      <c r="F461" s="2" t="s">
        <v>1939</v>
      </c>
      <c r="G461" s="3">
        <v>1124</v>
      </c>
      <c r="H461" s="1">
        <v>1.6139295193091119</v>
      </c>
      <c r="I461" s="1">
        <f t="shared" si="49"/>
        <v>-11.55423737891622</v>
      </c>
      <c r="J461" s="1">
        <v>2.5585942642599999</v>
      </c>
      <c r="K461" s="1">
        <v>234.65164290600001</v>
      </c>
      <c r="L461" s="2">
        <v>0.10982645453000006</v>
      </c>
      <c r="M461" s="2">
        <v>3.6073068963667155E-3</v>
      </c>
      <c r="N461" s="7">
        <v>0</v>
      </c>
      <c r="O461" s="2">
        <v>0.12104307614819391</v>
      </c>
      <c r="P461" s="3">
        <v>42953.569464486995</v>
      </c>
      <c r="Q461" s="3">
        <v>1459.0808082592059</v>
      </c>
      <c r="R461" s="3">
        <v>12177.695162541371</v>
      </c>
      <c r="S461" s="3">
        <v>16.251369266346771</v>
      </c>
      <c r="T461" s="3">
        <v>4695.1600943548765</v>
      </c>
      <c r="V461">
        <v>13195</v>
      </c>
      <c r="W461" s="2">
        <v>0.53017720627578713</v>
      </c>
      <c r="X461" s="2">
        <v>4.3296397435602298E-2</v>
      </c>
      <c r="Y461" s="2">
        <v>0.32019040770402585</v>
      </c>
      <c r="Z461" s="2">
        <v>0.72964805291760537</v>
      </c>
      <c r="AA461" s="2">
        <v>0.67634476811635336</v>
      </c>
      <c r="AB461" s="2">
        <v>0.27109302633730309</v>
      </c>
      <c r="AC461" s="2">
        <v>3.6073068963667155E-3</v>
      </c>
      <c r="AD461" s="2">
        <v>0</v>
      </c>
      <c r="AE461" s="2">
        <v>0.12104307614819391</v>
      </c>
      <c r="AF461">
        <v>19355.068605361623</v>
      </c>
      <c r="AG461">
        <v>25.910535703550849</v>
      </c>
      <c r="AH461">
        <v>4869.8050103625092</v>
      </c>
      <c r="AI461">
        <v>2544.8726187261309</v>
      </c>
      <c r="AJ461">
        <v>0.39258668303117816</v>
      </c>
      <c r="AK461">
        <v>31532.763767902994</v>
      </c>
      <c r="AL461">
        <v>42.16190496989762</v>
      </c>
      <c r="AM461">
        <v>7924.199577266857</v>
      </c>
      <c r="AN461">
        <v>4185.6381461766578</v>
      </c>
      <c r="AO461">
        <v>0.6398463742998578</v>
      </c>
      <c r="AP461">
        <v>12177.695162541371</v>
      </c>
      <c r="AQ461">
        <v>16.251369266346771</v>
      </c>
      <c r="AR461">
        <v>3054.3945669043478</v>
      </c>
      <c r="AS461">
        <v>1640.7655274505269</v>
      </c>
      <c r="AT461">
        <v>0.24725969126867964</v>
      </c>
      <c r="AU461" s="3">
        <v>8072693.8451556852</v>
      </c>
      <c r="AV461" s="3">
        <v>274219.64710423513</v>
      </c>
      <c r="AW461">
        <v>42289.61170697301</v>
      </c>
      <c r="AX461">
        <v>7947909.6242085071</v>
      </c>
      <c r="AY461">
        <v>1436.526966202274</v>
      </c>
      <c r="AZ461">
        <v>269980.87802805536</v>
      </c>
      <c r="BA461">
        <v>85243.181171460004</v>
      </c>
      <c r="BB461">
        <v>16020603.469364192</v>
      </c>
      <c r="BC461">
        <v>2895.6077744614799</v>
      </c>
      <c r="BD461">
        <v>544200.52513229055</v>
      </c>
      <c r="BE461">
        <v>42953.569464486995</v>
      </c>
      <c r="BF461">
        <v>8072693.8451556852</v>
      </c>
      <c r="BG461">
        <v>1459.0808082592059</v>
      </c>
      <c r="BH461">
        <v>274219.64710423513</v>
      </c>
      <c r="BI461">
        <v>1.114092244793663</v>
      </c>
      <c r="BJ461">
        <v>2.7280217641027749</v>
      </c>
      <c r="BK461">
        <v>1.6139295193091119</v>
      </c>
      <c r="BL461">
        <v>66.735829713456752</v>
      </c>
      <c r="BM461">
        <v>55.181592334540532</v>
      </c>
      <c r="BN461">
        <f t="shared" si="46"/>
        <v>-11.55423737891622</v>
      </c>
      <c r="BO461">
        <v>0.62398278555931708</v>
      </c>
      <c r="BP461">
        <v>8.4183036331778108E-3</v>
      </c>
      <c r="BQ461">
        <v>0.3179992665509444</v>
      </c>
      <c r="BR461">
        <v>3.5714285714285712E-2</v>
      </c>
      <c r="BS461">
        <v>0.27586206896551724</v>
      </c>
      <c r="BT461">
        <v>0.33333333333333331</v>
      </c>
      <c r="BU461">
        <v>0.33088797976586659</v>
      </c>
      <c r="BV461">
        <v>0.72964805291760537</v>
      </c>
      <c r="BW461">
        <v>0.70160245655223374</v>
      </c>
      <c r="BX461">
        <v>0.27109302633730309</v>
      </c>
      <c r="BY461">
        <f t="shared" si="47"/>
        <v>4.7826606491817259E-3</v>
      </c>
      <c r="BZ461">
        <v>0</v>
      </c>
      <c r="CA461">
        <f t="shared" si="48"/>
        <v>2.8406765609165482E-2</v>
      </c>
      <c r="CC461">
        <v>4.7826606491817259E-3</v>
      </c>
      <c r="CD461">
        <v>2.8406765609165482E-2</v>
      </c>
    </row>
    <row r="462" spans="1:82" x14ac:dyDescent="0.3">
      <c r="A462">
        <v>1</v>
      </c>
      <c r="B462" t="s">
        <v>323</v>
      </c>
      <c r="C462" t="s">
        <v>51</v>
      </c>
      <c r="D462">
        <v>13197</v>
      </c>
      <c r="E462" s="2">
        <v>0</v>
      </c>
      <c r="F462" s="2" t="s">
        <v>1954</v>
      </c>
      <c r="G462" s="3">
        <v>-999</v>
      </c>
      <c r="H462" s="1">
        <v>0.37466137941439354</v>
      </c>
      <c r="I462" s="1">
        <f t="shared" si="49"/>
        <v>-999</v>
      </c>
      <c r="J462" s="1">
        <v>-999</v>
      </c>
      <c r="K462" s="1">
        <v>-999</v>
      </c>
      <c r="L462" s="2">
        <v>-999</v>
      </c>
      <c r="M462" s="2">
        <v>-999</v>
      </c>
      <c r="N462" s="7">
        <v>-999</v>
      </c>
      <c r="O462" s="2">
        <v>-999</v>
      </c>
      <c r="P462" s="3">
        <v>-999</v>
      </c>
      <c r="Q462" s="3">
        <v>-999</v>
      </c>
      <c r="R462" s="3">
        <v>-999</v>
      </c>
      <c r="S462" s="3">
        <v>-999</v>
      </c>
      <c r="T462" s="3">
        <v>-999</v>
      </c>
      <c r="V462">
        <v>13197</v>
      </c>
      <c r="W462" s="2">
        <v>-999</v>
      </c>
      <c r="X462" s="2">
        <v>1.0050927127127976E-2</v>
      </c>
      <c r="Y462" s="2">
        <v>-999</v>
      </c>
      <c r="Z462" s="2">
        <v>-999</v>
      </c>
      <c r="AA462" s="2">
        <v>-999</v>
      </c>
      <c r="AB462" s="2">
        <v>-999</v>
      </c>
      <c r="AC462" s="2">
        <v>-999</v>
      </c>
      <c r="AD462" s="2">
        <v>-999</v>
      </c>
      <c r="AE462" s="2">
        <v>-999</v>
      </c>
      <c r="AF462" s="2">
        <v>-999</v>
      </c>
      <c r="AG462" s="2">
        <v>-999</v>
      </c>
      <c r="AH462" s="2">
        <v>-999</v>
      </c>
      <c r="AI462" s="2">
        <v>-999</v>
      </c>
      <c r="AJ462" s="2">
        <v>-999</v>
      </c>
      <c r="AK462" s="2">
        <v>-999</v>
      </c>
      <c r="AL462" s="2">
        <v>-999</v>
      </c>
      <c r="AM462" s="2">
        <v>-999</v>
      </c>
      <c r="AN462" s="2">
        <v>-999</v>
      </c>
      <c r="AO462" s="2">
        <v>-999</v>
      </c>
      <c r="AP462" s="2">
        <v>-999</v>
      </c>
      <c r="AQ462" s="2">
        <v>-999</v>
      </c>
      <c r="AR462" s="2">
        <v>-999</v>
      </c>
      <c r="AS462" s="2">
        <v>-999</v>
      </c>
      <c r="AT462" s="2">
        <v>-999</v>
      </c>
      <c r="AU462" s="2">
        <v>-999</v>
      </c>
      <c r="AV462" s="2">
        <v>-999</v>
      </c>
      <c r="AW462" s="2">
        <v>-999</v>
      </c>
      <c r="AX462" s="2">
        <v>-999</v>
      </c>
      <c r="AY462" s="2">
        <v>-999</v>
      </c>
      <c r="AZ462" s="2">
        <v>-999</v>
      </c>
      <c r="BA462" s="2">
        <v>-999</v>
      </c>
      <c r="BB462" s="2">
        <v>-999</v>
      </c>
      <c r="BC462" s="2">
        <v>-999</v>
      </c>
      <c r="BD462" s="2">
        <v>-999</v>
      </c>
      <c r="BE462" s="2">
        <v>-999</v>
      </c>
      <c r="BF462" s="2">
        <v>-999</v>
      </c>
      <c r="BG462" s="2">
        <v>-999</v>
      </c>
      <c r="BH462" s="2">
        <v>-999</v>
      </c>
      <c r="BI462">
        <v>0</v>
      </c>
      <c r="BJ462">
        <v>0.37466137941439354</v>
      </c>
      <c r="BK462">
        <v>0.37466137941439354</v>
      </c>
      <c r="BL462">
        <v>-999</v>
      </c>
      <c r="BM462">
        <v>59.817719917445217</v>
      </c>
      <c r="BN462">
        <f t="shared" si="46"/>
        <v>-999</v>
      </c>
      <c r="BO462" t="s">
        <v>3748</v>
      </c>
      <c r="BP462" t="s">
        <v>3748</v>
      </c>
      <c r="BQ462">
        <v>0.42199796823728142</v>
      </c>
      <c r="BR462">
        <v>5.9523809523809521E-2</v>
      </c>
      <c r="BS462">
        <v>3.4482758620689655E-2</v>
      </c>
      <c r="BT462">
        <v>0.22222222222222221</v>
      </c>
      <c r="BU462" t="s">
        <v>3748</v>
      </c>
      <c r="BY462">
        <f t="shared" si="47"/>
        <v>-999</v>
      </c>
      <c r="CA462">
        <f t="shared" si="48"/>
        <v>-999</v>
      </c>
    </row>
    <row r="463" spans="1:82" x14ac:dyDescent="0.3">
      <c r="A463">
        <v>0</v>
      </c>
      <c r="B463" t="s">
        <v>323</v>
      </c>
      <c r="C463" t="s">
        <v>391</v>
      </c>
      <c r="D463">
        <v>13199</v>
      </c>
      <c r="E463" s="2">
        <f>BO463</f>
        <v>0.61111074423592804</v>
      </c>
      <c r="F463" s="2" t="s">
        <v>1939</v>
      </c>
      <c r="G463" s="3">
        <v>907</v>
      </c>
      <c r="H463" s="1">
        <v>0.37515784578214695</v>
      </c>
      <c r="I463" s="1">
        <f t="shared" si="49"/>
        <v>-12.980831812452415</v>
      </c>
      <c r="J463" s="1">
        <v>2.4920652964099999</v>
      </c>
      <c r="K463" s="1">
        <v>199.11710520899999</v>
      </c>
      <c r="L463" s="2">
        <v>0.17981162687000007</v>
      </c>
      <c r="M463" s="2">
        <v>1.3689245352457218E-4</v>
      </c>
      <c r="N463" s="7">
        <v>0</v>
      </c>
      <c r="O463" s="2">
        <v>3.3712889603549179E-2</v>
      </c>
      <c r="P463" s="3">
        <v>12460.423796471006</v>
      </c>
      <c r="Q463" s="3">
        <v>423.26552719299809</v>
      </c>
      <c r="R463" s="3">
        <v>9045.9830024481271</v>
      </c>
      <c r="S463" s="3">
        <v>12.197289510520648</v>
      </c>
      <c r="T463" s="3">
        <v>4127.9929841036064</v>
      </c>
      <c r="V463">
        <v>13199</v>
      </c>
      <c r="W463" s="2">
        <v>0.5455866361254581</v>
      </c>
      <c r="X463" s="2">
        <v>1.0064245679713138E-2</v>
      </c>
      <c r="Y463" s="2">
        <v>0.3477075134909503</v>
      </c>
      <c r="Z463" s="2">
        <v>0.71067563023517977</v>
      </c>
      <c r="AA463" s="2">
        <v>0.57392230747998352</v>
      </c>
      <c r="AB463" s="2">
        <v>0.44384277274021383</v>
      </c>
      <c r="AC463" s="2">
        <v>1.3689245352457218E-4</v>
      </c>
      <c r="AD463" s="2">
        <v>0</v>
      </c>
      <c r="AE463" s="2">
        <v>3.3712889603549179E-2</v>
      </c>
      <c r="AF463">
        <v>37538.841663604893</v>
      </c>
      <c r="AG463">
        <v>50.266633107926566</v>
      </c>
      <c r="AH463">
        <v>9447.4581523024353</v>
      </c>
      <c r="AI463">
        <v>8064.2576573619945</v>
      </c>
      <c r="AJ463">
        <v>0.76134757350466187</v>
      </c>
      <c r="AK463">
        <v>46584.82466605302</v>
      </c>
      <c r="AL463">
        <v>62.463922618447207</v>
      </c>
      <c r="AM463">
        <v>11739.900973661603</v>
      </c>
      <c r="AN463">
        <v>9899.8078201064345</v>
      </c>
      <c r="AO463">
        <v>0.94439297690469692</v>
      </c>
      <c r="AP463">
        <v>9045.9830024481271</v>
      </c>
      <c r="AQ463">
        <v>12.19728951052064</v>
      </c>
      <c r="AR463">
        <v>2292.4428213591673</v>
      </c>
      <c r="AS463">
        <v>1835.5501627444401</v>
      </c>
      <c r="AT463">
        <v>0.18304540340003506</v>
      </c>
      <c r="AU463" s="3">
        <v>2341812.0483087609</v>
      </c>
      <c r="AV463" s="3">
        <v>79548.523180652061</v>
      </c>
      <c r="AW463">
        <v>43560.85380682</v>
      </c>
      <c r="AX463">
        <v>8186826.8644537507</v>
      </c>
      <c r="AY463">
        <v>1479.7095229411598</v>
      </c>
      <c r="AZ463">
        <v>278096.60774156154</v>
      </c>
      <c r="BA463">
        <v>56021.277603291004</v>
      </c>
      <c r="BB463">
        <v>10528638.912762512</v>
      </c>
      <c r="BC463">
        <v>1902.9750501341578</v>
      </c>
      <c r="BD463">
        <v>357645.1309222136</v>
      </c>
      <c r="BE463">
        <v>12460.423796471006</v>
      </c>
      <c r="BF463">
        <v>2341812.0483087609</v>
      </c>
      <c r="BG463">
        <v>423.26552719299809</v>
      </c>
      <c r="BH463">
        <v>79548.523180652061</v>
      </c>
      <c r="BI463">
        <v>0.63962410481502263</v>
      </c>
      <c r="BJ463">
        <v>1.0147819505971696</v>
      </c>
      <c r="BK463">
        <v>0.37515784578214695</v>
      </c>
      <c r="BL463">
        <v>67.655718919428708</v>
      </c>
      <c r="BM463">
        <v>54.674887106976293</v>
      </c>
      <c r="BN463">
        <f t="shared" si="46"/>
        <v>-12.980831812452415</v>
      </c>
      <c r="BO463">
        <v>0.61111074423592804</v>
      </c>
      <c r="BP463">
        <v>4.733425736333125E-3</v>
      </c>
      <c r="BQ463">
        <v>0.37798138416510119</v>
      </c>
      <c r="BR463">
        <v>0.1130952380952381</v>
      </c>
      <c r="BS463">
        <v>6.8965517241379309E-2</v>
      </c>
      <c r="BT463">
        <v>0.22222222222222221</v>
      </c>
      <c r="BU463">
        <v>0.37174251084200582</v>
      </c>
      <c r="BV463">
        <v>0.71067563023517977</v>
      </c>
      <c r="BW463">
        <v>0.59535509074687087</v>
      </c>
      <c r="BX463">
        <v>0.44384277274021383</v>
      </c>
      <c r="BY463">
        <f t="shared" si="47"/>
        <v>3.6279641335317067E-2</v>
      </c>
      <c r="BZ463">
        <v>0</v>
      </c>
      <c r="CA463">
        <f t="shared" si="48"/>
        <v>2.5532278994193858E-2</v>
      </c>
      <c r="CC463">
        <v>3.6279641335317067E-2</v>
      </c>
      <c r="CD463">
        <v>2.5532278994193858E-2</v>
      </c>
    </row>
    <row r="464" spans="1:82" x14ac:dyDescent="0.3">
      <c r="A464">
        <v>1</v>
      </c>
      <c r="B464" t="s">
        <v>323</v>
      </c>
      <c r="C464" t="s">
        <v>122</v>
      </c>
      <c r="D464">
        <v>13201</v>
      </c>
      <c r="E464" s="2">
        <v>0</v>
      </c>
      <c r="F464" s="2" t="s">
        <v>1954</v>
      </c>
      <c r="G464" s="3">
        <v>-999</v>
      </c>
      <c r="H464" s="1">
        <v>0.3737428160838745</v>
      </c>
      <c r="I464" s="1">
        <f t="shared" si="49"/>
        <v>-999</v>
      </c>
      <c r="J464" s="1">
        <v>-999</v>
      </c>
      <c r="K464" s="1">
        <v>-999</v>
      </c>
      <c r="L464" s="2">
        <v>-999</v>
      </c>
      <c r="M464" s="2">
        <v>-999</v>
      </c>
      <c r="N464" s="7">
        <v>-999</v>
      </c>
      <c r="O464" s="2">
        <v>-999</v>
      </c>
      <c r="P464" s="3">
        <v>-999</v>
      </c>
      <c r="Q464" s="3">
        <v>-999</v>
      </c>
      <c r="R464" s="3">
        <v>-999</v>
      </c>
      <c r="S464" s="3">
        <v>-999</v>
      </c>
      <c r="T464" s="3">
        <v>-999</v>
      </c>
      <c r="V464">
        <v>13201</v>
      </c>
      <c r="W464" s="2">
        <v>-999</v>
      </c>
      <c r="X464" s="2">
        <v>1.0026285107416393E-2</v>
      </c>
      <c r="Y464" s="2">
        <v>-999</v>
      </c>
      <c r="Z464" s="2">
        <v>-999</v>
      </c>
      <c r="AA464" s="2">
        <v>-999</v>
      </c>
      <c r="AB464" s="2">
        <v>-999</v>
      </c>
      <c r="AC464" s="2">
        <v>-999</v>
      </c>
      <c r="AD464" s="2">
        <v>-999</v>
      </c>
      <c r="AE464" s="2">
        <v>-999</v>
      </c>
      <c r="AF464" s="2">
        <v>-999</v>
      </c>
      <c r="AG464" s="2">
        <v>-999</v>
      </c>
      <c r="AH464" s="2">
        <v>-999</v>
      </c>
      <c r="AI464" s="2">
        <v>-999</v>
      </c>
      <c r="AJ464" s="2">
        <v>-999</v>
      </c>
      <c r="AK464" s="2">
        <v>-999</v>
      </c>
      <c r="AL464" s="2">
        <v>-999</v>
      </c>
      <c r="AM464" s="2">
        <v>-999</v>
      </c>
      <c r="AN464" s="2">
        <v>-999</v>
      </c>
      <c r="AO464" s="2">
        <v>-999</v>
      </c>
      <c r="AP464" s="2">
        <v>-999</v>
      </c>
      <c r="AQ464" s="2">
        <v>-999</v>
      </c>
      <c r="AR464" s="2">
        <v>-999</v>
      </c>
      <c r="AS464" s="2">
        <v>-999</v>
      </c>
      <c r="AT464" s="2">
        <v>-999</v>
      </c>
      <c r="AU464" s="2">
        <v>-999</v>
      </c>
      <c r="AV464" s="2">
        <v>-999</v>
      </c>
      <c r="AW464" s="2">
        <v>-999</v>
      </c>
      <c r="AX464" s="2">
        <v>-999</v>
      </c>
      <c r="AY464" s="2">
        <v>-999</v>
      </c>
      <c r="AZ464" s="2">
        <v>-999</v>
      </c>
      <c r="BA464" s="2">
        <v>-999</v>
      </c>
      <c r="BB464" s="2">
        <v>-999</v>
      </c>
      <c r="BC464" s="2">
        <v>-999</v>
      </c>
      <c r="BD464" s="2">
        <v>-999</v>
      </c>
      <c r="BE464" s="2">
        <v>-999</v>
      </c>
      <c r="BF464" s="2">
        <v>-999</v>
      </c>
      <c r="BG464" s="2">
        <v>-999</v>
      </c>
      <c r="BH464" s="2">
        <v>-999</v>
      </c>
      <c r="BI464">
        <v>0</v>
      </c>
      <c r="BJ464">
        <v>0.3737428160838745</v>
      </c>
      <c r="BK464">
        <v>0.3737428160838745</v>
      </c>
      <c r="BL464">
        <v>-999</v>
      </c>
      <c r="BM464">
        <v>23.650152820656452</v>
      </c>
      <c r="BN464">
        <f t="shared" si="46"/>
        <v>-999</v>
      </c>
      <c r="BO464" t="s">
        <v>3748</v>
      </c>
      <c r="BP464" t="s">
        <v>3748</v>
      </c>
      <c r="BQ464">
        <v>0.62444105912471382</v>
      </c>
      <c r="BR464">
        <v>6.5476190476190479E-2</v>
      </c>
      <c r="BS464">
        <v>0</v>
      </c>
      <c r="BT464">
        <v>0.27777777777777779</v>
      </c>
      <c r="BU464" t="s">
        <v>3748</v>
      </c>
      <c r="BY464">
        <f t="shared" si="47"/>
        <v>-999</v>
      </c>
      <c r="CA464">
        <f t="shared" si="48"/>
        <v>-999</v>
      </c>
    </row>
    <row r="465" spans="1:82" x14ac:dyDescent="0.3">
      <c r="A465">
        <v>0</v>
      </c>
      <c r="B465" t="s">
        <v>323</v>
      </c>
      <c r="C465" t="s">
        <v>392</v>
      </c>
      <c r="D465">
        <v>13205</v>
      </c>
      <c r="E465" s="2">
        <f t="shared" ref="E465:E486" si="50">BO465</f>
        <v>0.67348394670819534</v>
      </c>
      <c r="F465" s="2" t="s">
        <v>1941</v>
      </c>
      <c r="G465" s="3">
        <v>2502</v>
      </c>
      <c r="H465" s="1">
        <v>2.7078078246697497</v>
      </c>
      <c r="I465" s="1">
        <f t="shared" si="49"/>
        <v>-14.536106358022117</v>
      </c>
      <c r="J465" s="1">
        <v>2.2708074905700002</v>
      </c>
      <c r="K465" s="1">
        <v>180.48918188600001</v>
      </c>
      <c r="L465" s="2">
        <v>0.18911015094999994</v>
      </c>
      <c r="M465" s="2">
        <v>8.9715877391139873E-4</v>
      </c>
      <c r="N465" s="7">
        <v>0</v>
      </c>
      <c r="O465" s="2">
        <v>4.7605226524218211E-2</v>
      </c>
      <c r="P465" s="3">
        <v>72584.633875259984</v>
      </c>
      <c r="Q465" s="3">
        <v>2465.6122315858793</v>
      </c>
      <c r="R465" s="3">
        <v>35220.758235901478</v>
      </c>
      <c r="S465" s="3">
        <v>47.376904020558442</v>
      </c>
      <c r="T465" s="3">
        <v>18811.20266414549</v>
      </c>
      <c r="V465">
        <v>13205</v>
      </c>
      <c r="W465" s="2">
        <v>0.58970667202602245</v>
      </c>
      <c r="X465" s="2">
        <v>7.2641538774457989E-2</v>
      </c>
      <c r="Y465" s="2">
        <v>0.46528849313652376</v>
      </c>
      <c r="Z465" s="2">
        <v>0.64757835471984149</v>
      </c>
      <c r="AA465" s="2">
        <v>0.52023038218870965</v>
      </c>
      <c r="AB465" s="2">
        <v>0.46679502995460731</v>
      </c>
      <c r="AC465" s="2">
        <v>8.9715877391139873E-4</v>
      </c>
      <c r="AD465" s="2">
        <v>0</v>
      </c>
      <c r="AE465" s="2">
        <v>4.7605226524218211E-2</v>
      </c>
      <c r="AF465">
        <v>52325.67639480489</v>
      </c>
      <c r="AG465">
        <v>70.424949508742486</v>
      </c>
      <c r="AH465">
        <v>13236.151343841237</v>
      </c>
      <c r="AI465">
        <v>14649.419744861365</v>
      </c>
      <c r="AJ465">
        <v>1.0594563881087631</v>
      </c>
      <c r="AK465">
        <v>87546.434630706368</v>
      </c>
      <c r="AL465">
        <v>117.80185352930094</v>
      </c>
      <c r="AM465">
        <v>22140.493855878194</v>
      </c>
      <c r="AN465">
        <v>24556.279896969892</v>
      </c>
      <c r="AO465">
        <v>1.7727166157497056</v>
      </c>
      <c r="AP465">
        <v>35220.758235901478</v>
      </c>
      <c r="AQ465">
        <v>47.376904020558456</v>
      </c>
      <c r="AR465">
        <v>8904.3425120369575</v>
      </c>
      <c r="AS465">
        <v>9906.8601521085275</v>
      </c>
      <c r="AT465">
        <v>0.71326022764094255</v>
      </c>
      <c r="AU465" s="3">
        <v>13641556.09051636</v>
      </c>
      <c r="AV465" s="3">
        <v>463387.16280425014</v>
      </c>
      <c r="AW465">
        <v>79408.947505260003</v>
      </c>
      <c r="AX465">
        <v>14924117.594138565</v>
      </c>
      <c r="AY465">
        <v>2697.42591252588</v>
      </c>
      <c r="AZ465">
        <v>506954.22600011388</v>
      </c>
      <c r="BA465">
        <v>151993.58138051999</v>
      </c>
      <c r="BB465">
        <v>28565673.684654925</v>
      </c>
      <c r="BC465">
        <v>5163.0381441117588</v>
      </c>
      <c r="BD465">
        <v>970341.3888043639</v>
      </c>
      <c r="BE465">
        <v>72584.633875259984</v>
      </c>
      <c r="BF465">
        <v>13641556.09051636</v>
      </c>
      <c r="BG465">
        <v>2465.6122315858793</v>
      </c>
      <c r="BH465">
        <v>463387.16280425014</v>
      </c>
      <c r="BI465">
        <v>1.4732616270262082</v>
      </c>
      <c r="BJ465">
        <v>4.1810694516959579</v>
      </c>
      <c r="BK465">
        <v>2.7078078246697497</v>
      </c>
      <c r="BL465">
        <v>52.669956816089716</v>
      </c>
      <c r="BM465">
        <v>38.133850458067599</v>
      </c>
      <c r="BN465">
        <f t="shared" si="46"/>
        <v>-14.536106358022117</v>
      </c>
      <c r="BO465">
        <v>0.67348394670819534</v>
      </c>
      <c r="BP465">
        <v>1.2015392211130549E-2</v>
      </c>
      <c r="BQ465">
        <v>0.61537772753565667</v>
      </c>
      <c r="BR465">
        <v>0.19047619047619047</v>
      </c>
      <c r="BS465">
        <v>0</v>
      </c>
      <c r="BT465">
        <v>0.27777777777777779</v>
      </c>
      <c r="BU465">
        <v>0.41628215768221172</v>
      </c>
      <c r="BV465">
        <v>0.64757835471984149</v>
      </c>
      <c r="BW465">
        <v>0.53965807280986478</v>
      </c>
      <c r="BX465">
        <v>0.46679502995460731</v>
      </c>
      <c r="BY465">
        <f t="shared" si="47"/>
        <v>5.1645511034779046E-2</v>
      </c>
      <c r="BZ465">
        <v>0</v>
      </c>
      <c r="CA465">
        <f t="shared" si="48"/>
        <v>6.8466037097839397E-2</v>
      </c>
      <c r="CC465">
        <v>5.1645511034779046E-2</v>
      </c>
      <c r="CD465">
        <v>6.8466037097839397E-2</v>
      </c>
    </row>
    <row r="466" spans="1:82" x14ac:dyDescent="0.3">
      <c r="A466">
        <v>0</v>
      </c>
      <c r="B466" t="s">
        <v>323</v>
      </c>
      <c r="C466" t="s">
        <v>54</v>
      </c>
      <c r="D466">
        <v>13207</v>
      </c>
      <c r="E466" s="2">
        <f t="shared" si="50"/>
        <v>0.58051443763331279</v>
      </c>
      <c r="F466" s="2" t="s">
        <v>1939</v>
      </c>
      <c r="G466" s="3">
        <v>2879</v>
      </c>
      <c r="H466" s="1">
        <v>1.6528284888262368</v>
      </c>
      <c r="I466" s="1">
        <f t="shared" si="49"/>
        <v>-11.202134256965351</v>
      </c>
      <c r="J466" s="1">
        <v>2.5057092490500001</v>
      </c>
      <c r="K466" s="1">
        <v>217.11223474499999</v>
      </c>
      <c r="L466" s="2">
        <v>0.14846588314999987</v>
      </c>
      <c r="M466" s="2">
        <v>2.6412573083483101E-3</v>
      </c>
      <c r="N466" s="7">
        <v>0</v>
      </c>
      <c r="O466" s="2">
        <v>0.13216810349660812</v>
      </c>
      <c r="P466" s="3">
        <v>53013.663702073995</v>
      </c>
      <c r="Q466" s="3">
        <v>1800.8100432062122</v>
      </c>
      <c r="R466" s="3">
        <v>20821.819410606127</v>
      </c>
      <c r="S466" s="3">
        <v>27.709186855551607</v>
      </c>
      <c r="T466" s="3">
        <v>8654.5773672911528</v>
      </c>
      <c r="V466">
        <v>13207</v>
      </c>
      <c r="W466" s="2">
        <v>0.55298918912427475</v>
      </c>
      <c r="X466" s="2">
        <v>4.4339928286174869E-2</v>
      </c>
      <c r="Y466" s="2">
        <v>0.33682665051899524</v>
      </c>
      <c r="Z466" s="2">
        <v>0.71456654940784325</v>
      </c>
      <c r="AA466" s="2">
        <v>0.62579030875421826</v>
      </c>
      <c r="AB466" s="2">
        <v>0.36646967930645308</v>
      </c>
      <c r="AC466" s="2">
        <v>2.6412573083483101E-3</v>
      </c>
      <c r="AD466" s="2">
        <v>0</v>
      </c>
      <c r="AE466" s="2">
        <v>0.13216810349660812</v>
      </c>
      <c r="AF466">
        <v>32439.536174460554</v>
      </c>
      <c r="AG466">
        <v>43.44412805765738</v>
      </c>
      <c r="AH466">
        <v>8165.1894390210155</v>
      </c>
      <c r="AI466">
        <v>5112.4218934190376</v>
      </c>
      <c r="AJ466">
        <v>0.65789672249891606</v>
      </c>
      <c r="AK466">
        <v>53261.355585066682</v>
      </c>
      <c r="AL466">
        <v>71.153314913208987</v>
      </c>
      <c r="AM466">
        <v>13373.045367825449</v>
      </c>
      <c r="AN466">
        <v>8559.1433319057614</v>
      </c>
      <c r="AO466">
        <v>1.0810595396884974</v>
      </c>
      <c r="AP466">
        <v>20821.819410606127</v>
      </c>
      <c r="AQ466">
        <v>27.709186855551607</v>
      </c>
      <c r="AR466">
        <v>5207.8559288044335</v>
      </c>
      <c r="AS466">
        <v>3446.7214384867239</v>
      </c>
      <c r="AT466">
        <v>0.42316281718958138</v>
      </c>
      <c r="AU466" s="3">
        <v>9963387.9561677873</v>
      </c>
      <c r="AV466" s="3">
        <v>338444.2395201755</v>
      </c>
      <c r="AW466">
        <v>56597.813317596003</v>
      </c>
      <c r="AX466">
        <v>10636993.034908993</v>
      </c>
      <c r="AY466">
        <v>1922.5592711082479</v>
      </c>
      <c r="AZ466">
        <v>361325.78941208409</v>
      </c>
      <c r="BA466">
        <v>109611.47701967</v>
      </c>
      <c r="BB466">
        <v>20600380.991076779</v>
      </c>
      <c r="BC466">
        <v>3723.3693143144601</v>
      </c>
      <c r="BD466">
        <v>699770.02893225965</v>
      </c>
      <c r="BE466">
        <v>53013.663702073995</v>
      </c>
      <c r="BF466">
        <v>9963387.9561677873</v>
      </c>
      <c r="BG466">
        <v>1800.8100432062122</v>
      </c>
      <c r="BH466">
        <v>338444.2395201755</v>
      </c>
      <c r="BI466">
        <v>1.1595668853902432</v>
      </c>
      <c r="BJ466">
        <v>2.81239537421648</v>
      </c>
      <c r="BK466">
        <v>1.6528284888262368</v>
      </c>
      <c r="BL466">
        <v>61.602207226302234</v>
      </c>
      <c r="BM466">
        <v>50.400072969336883</v>
      </c>
      <c r="BN466">
        <f t="shared" si="46"/>
        <v>-11.202134256965351</v>
      </c>
      <c r="BO466">
        <v>0.58051443763331279</v>
      </c>
      <c r="BP466">
        <v>8.1515398492378825E-3</v>
      </c>
      <c r="BQ466">
        <v>0.37315391490920702</v>
      </c>
      <c r="BR466">
        <v>4.7619047619047616E-2</v>
      </c>
      <c r="BS466">
        <v>6.8965517241379309E-2</v>
      </c>
      <c r="BT466">
        <v>0.22222222222222221</v>
      </c>
      <c r="BU466">
        <v>0.32080451974416274</v>
      </c>
      <c r="BV466">
        <v>0.71456654940784325</v>
      </c>
      <c r="BW466">
        <v>0.6491600713218032</v>
      </c>
      <c r="BX466">
        <v>0.36646967930645308</v>
      </c>
      <c r="BY466">
        <f t="shared" si="47"/>
        <v>2.9342688557910507E-3</v>
      </c>
      <c r="BZ466">
        <v>0</v>
      </c>
      <c r="CA466">
        <f t="shared" si="48"/>
        <v>4.8532545595355345E-2</v>
      </c>
      <c r="CC466">
        <v>2.9342688557910507E-3</v>
      </c>
      <c r="CD466">
        <v>4.8532545595355345E-2</v>
      </c>
    </row>
    <row r="467" spans="1:82" x14ac:dyDescent="0.3">
      <c r="A467">
        <v>0</v>
      </c>
      <c r="B467" t="s">
        <v>323</v>
      </c>
      <c r="C467" t="s">
        <v>55</v>
      </c>
      <c r="D467">
        <v>13209</v>
      </c>
      <c r="E467" s="2">
        <f t="shared" si="50"/>
        <v>0.60727296253228025</v>
      </c>
      <c r="F467" s="2" t="s">
        <v>1939</v>
      </c>
      <c r="G467" s="3">
        <v>33</v>
      </c>
      <c r="H467" s="1">
        <v>0.36998955101895259</v>
      </c>
      <c r="I467" s="1">
        <f t="shared" si="49"/>
        <v>-11.192235363956797</v>
      </c>
      <c r="J467" s="1">
        <v>2.3564910888699999</v>
      </c>
      <c r="K467" s="1">
        <v>202.935913086</v>
      </c>
      <c r="L467" s="2">
        <v>0.1377424277499999</v>
      </c>
      <c r="M467" s="2">
        <v>1.1142566524850063E-4</v>
      </c>
      <c r="N467" s="7">
        <v>0</v>
      </c>
      <c r="O467" s="2">
        <v>7.5574255289907993E-2</v>
      </c>
      <c r="P467" s="3">
        <v>7368.5204725693002</v>
      </c>
      <c r="Q467" s="3">
        <v>250.29972923856337</v>
      </c>
      <c r="R467" s="3">
        <v>4908.4112834017924</v>
      </c>
      <c r="S467" s="3">
        <v>6.575192676525381</v>
      </c>
      <c r="T467" s="3">
        <v>1935.8545391607893</v>
      </c>
      <c r="V467">
        <v>13209</v>
      </c>
      <c r="W467" s="2">
        <v>0.5370553978386301</v>
      </c>
      <c r="X467" s="2">
        <v>9.9255974045224116E-3</v>
      </c>
      <c r="Y467" s="2">
        <v>0.35267012204628045</v>
      </c>
      <c r="Z467" s="2">
        <v>0.67201320613019233</v>
      </c>
      <c r="AA467" s="2">
        <v>0.58492939311579628</v>
      </c>
      <c r="AB467" s="2">
        <v>0.34000015527765909</v>
      </c>
      <c r="AC467" s="2">
        <v>1.1142566524850063E-4</v>
      </c>
      <c r="AD467" s="2">
        <v>0</v>
      </c>
      <c r="AE467" s="2">
        <v>7.5574255289907993E-2</v>
      </c>
      <c r="AF467">
        <v>1086.3054729369774</v>
      </c>
      <c r="AG467">
        <v>1.4569571346850645</v>
      </c>
      <c r="AH467">
        <v>273.83058519320394</v>
      </c>
      <c r="AI467">
        <v>153.43015260554591</v>
      </c>
      <c r="AJ467">
        <v>2.2020329605160847E-2</v>
      </c>
      <c r="AK467">
        <v>5994.7167563387693</v>
      </c>
      <c r="AL467">
        <v>8.032149811210445</v>
      </c>
      <c r="AM467">
        <v>1509.6177030895772</v>
      </c>
      <c r="AN467">
        <v>853.49757386996225</v>
      </c>
      <c r="AO467">
        <v>0.12155796098109639</v>
      </c>
      <c r="AP467">
        <v>4908.4112834017924</v>
      </c>
      <c r="AQ467">
        <v>6.575192676525381</v>
      </c>
      <c r="AR467">
        <v>1235.7871178963733</v>
      </c>
      <c r="AS467">
        <v>700.06742126441634</v>
      </c>
      <c r="AT467">
        <v>9.9537631375935548E-2</v>
      </c>
      <c r="AU467" s="3">
        <v>1384839.7376146743</v>
      </c>
      <c r="AV467" s="3">
        <v>47041.331113095599</v>
      </c>
      <c r="AW467">
        <v>1295.4554969557</v>
      </c>
      <c r="AX467">
        <v>243467.90609785425</v>
      </c>
      <c r="AY467">
        <v>44.005056555886597</v>
      </c>
      <c r="AZ467">
        <v>8270.3103291133266</v>
      </c>
      <c r="BA467">
        <v>8663.9759695249995</v>
      </c>
      <c r="BB467">
        <v>1628307.6437125283</v>
      </c>
      <c r="BC467">
        <v>294.30478579444997</v>
      </c>
      <c r="BD467">
        <v>55311.641442208929</v>
      </c>
      <c r="BE467">
        <v>7368.5204725693002</v>
      </c>
      <c r="BF467">
        <v>1384839.7376146743</v>
      </c>
      <c r="BG467">
        <v>250.29972923856337</v>
      </c>
      <c r="BH467">
        <v>47041.331113095599</v>
      </c>
      <c r="BI467">
        <v>4.7858033475061276E-2</v>
      </c>
      <c r="BJ467">
        <v>0.41784758449401388</v>
      </c>
      <c r="BK467">
        <v>0.36998955101895259</v>
      </c>
      <c r="BL467">
        <v>55.542285700831393</v>
      </c>
      <c r="BM467">
        <v>44.350050336874595</v>
      </c>
      <c r="BN467">
        <f t="shared" si="46"/>
        <v>-11.192235363956797</v>
      </c>
      <c r="BO467">
        <v>0.60727296253228025</v>
      </c>
      <c r="BP467">
        <v>3.5194080330603906E-4</v>
      </c>
      <c r="BQ467">
        <v>0.57168670224670004</v>
      </c>
      <c r="BR467">
        <v>5.9523809523809521E-2</v>
      </c>
      <c r="BS467">
        <v>0</v>
      </c>
      <c r="BT467">
        <v>0.27777777777777779</v>
      </c>
      <c r="BU467">
        <v>0.32052103719121677</v>
      </c>
      <c r="BV467">
        <v>0.67201320613019233</v>
      </c>
      <c r="BW467">
        <v>0.60677322937323264</v>
      </c>
      <c r="BX467">
        <v>0.34000015527765909</v>
      </c>
      <c r="BY467">
        <f t="shared" si="47"/>
        <v>0</v>
      </c>
      <c r="BZ467">
        <v>0</v>
      </c>
      <c r="CA467">
        <f t="shared" si="48"/>
        <v>9.8422901848778832E-2</v>
      </c>
      <c r="CC467">
        <v>0</v>
      </c>
      <c r="CD467">
        <v>9.8422901848778832E-2</v>
      </c>
    </row>
    <row r="468" spans="1:82" x14ac:dyDescent="0.3">
      <c r="A468">
        <v>0</v>
      </c>
      <c r="B468" t="s">
        <v>323</v>
      </c>
      <c r="C468" t="s">
        <v>56</v>
      </c>
      <c r="D468">
        <v>13211</v>
      </c>
      <c r="E468" s="2">
        <f t="shared" si="50"/>
        <v>0.63357086240021243</v>
      </c>
      <c r="F468" s="2" t="s">
        <v>1940</v>
      </c>
      <c r="G468" s="3">
        <v>1974</v>
      </c>
      <c r="H468" s="1">
        <v>1.8938212808518839</v>
      </c>
      <c r="I468" s="1">
        <f t="shared" si="49"/>
        <v>-15.444551856472465</v>
      </c>
      <c r="J468" s="1">
        <v>2.5813358770899999</v>
      </c>
      <c r="K468" s="1">
        <v>234.475989277</v>
      </c>
      <c r="L468" s="2">
        <v>0.12008732826000013</v>
      </c>
      <c r="M468" s="2">
        <v>0</v>
      </c>
      <c r="N468" s="7">
        <v>0</v>
      </c>
      <c r="O468" s="2">
        <v>0.14179623580701206</v>
      </c>
      <c r="P468" s="3">
        <v>48584.412057088986</v>
      </c>
      <c r="Q468" s="3">
        <v>1650.353721398282</v>
      </c>
      <c r="R468" s="3">
        <v>38222.927438955478</v>
      </c>
      <c r="S468" s="3">
        <v>51.869350544961669</v>
      </c>
      <c r="T468" s="3">
        <v>16639.393422080248</v>
      </c>
      <c r="V468">
        <v>13211</v>
      </c>
      <c r="W468" s="2">
        <v>0.57276133929100004</v>
      </c>
      <c r="X468" s="2">
        <v>5.080496878380731E-2</v>
      </c>
      <c r="Y468" s="2">
        <v>0.45158725216850831</v>
      </c>
      <c r="Z468" s="2">
        <v>0.73613340065460375</v>
      </c>
      <c r="AA468" s="2">
        <v>0.67583847542006747</v>
      </c>
      <c r="AB468" s="2">
        <v>0.29642072469772696</v>
      </c>
      <c r="AC468" s="2">
        <v>0</v>
      </c>
      <c r="AD468" s="2">
        <v>0</v>
      </c>
      <c r="AE468" s="2">
        <v>0.14179623580701206</v>
      </c>
      <c r="AF468">
        <v>34227.472815517904</v>
      </c>
      <c r="AG468">
        <v>46.06884571619041</v>
      </c>
      <c r="AH468">
        <v>8658.4970012633294</v>
      </c>
      <c r="AI468">
        <v>6624.8710173727404</v>
      </c>
      <c r="AJ468">
        <v>0.69300464247569415</v>
      </c>
      <c r="AK468">
        <v>72450.400254473381</v>
      </c>
      <c r="AL468">
        <v>97.938196261152072</v>
      </c>
      <c r="AM468">
        <v>18407.180936558714</v>
      </c>
      <c r="AN468">
        <v>13515.580504157606</v>
      </c>
      <c r="AO468">
        <v>1.4647888391341644</v>
      </c>
      <c r="AP468">
        <v>38222.927438955478</v>
      </c>
      <c r="AQ468">
        <v>51.869350544961662</v>
      </c>
      <c r="AR468">
        <v>9748.6839352953848</v>
      </c>
      <c r="AS468">
        <v>6890.7094867848655</v>
      </c>
      <c r="AT468">
        <v>0.7717841966584702</v>
      </c>
      <c r="AU468" s="3">
        <v>9130954.4020093046</v>
      </c>
      <c r="AV468" s="3">
        <v>310167.47839959309</v>
      </c>
      <c r="AW468">
        <v>53592.102159231006</v>
      </c>
      <c r="AX468">
        <v>10072099.679805875</v>
      </c>
      <c r="AY468">
        <v>1820.4588980538779</v>
      </c>
      <c r="AZ468">
        <v>342137.04530024581</v>
      </c>
      <c r="BA468">
        <v>102176.51421631999</v>
      </c>
      <c r="BB468">
        <v>19203054.081815179</v>
      </c>
      <c r="BC468">
        <v>3470.8126194521601</v>
      </c>
      <c r="BD468">
        <v>652304.52369983902</v>
      </c>
      <c r="BE468">
        <v>48584.412057088986</v>
      </c>
      <c r="BF468">
        <v>9130954.4020093046</v>
      </c>
      <c r="BG468">
        <v>1650.353721398282</v>
      </c>
      <c r="BH468">
        <v>310167.47839959309</v>
      </c>
      <c r="BI468">
        <v>1.1955111496113608</v>
      </c>
      <c r="BJ468">
        <v>3.0893324304632448</v>
      </c>
      <c r="BK468">
        <v>1.8938212808518839</v>
      </c>
      <c r="BL468">
        <v>63.470528231974932</v>
      </c>
      <c r="BM468">
        <v>48.025976375502466</v>
      </c>
      <c r="BN468">
        <f t="shared" si="46"/>
        <v>-15.444551856472465</v>
      </c>
      <c r="BO468">
        <v>0.63357086240021243</v>
      </c>
      <c r="BP468">
        <v>9.1723296167251084E-3</v>
      </c>
      <c r="BQ468">
        <v>0.36007036083374983</v>
      </c>
      <c r="BR468">
        <v>4.1666666666666664E-2</v>
      </c>
      <c r="BS468">
        <v>0.13793103448275862</v>
      </c>
      <c r="BT468">
        <v>0.33333333333333331</v>
      </c>
      <c r="BU468">
        <v>0.44229804136642137</v>
      </c>
      <c r="BV468">
        <v>0.73613340065460375</v>
      </c>
      <c r="BW468">
        <v>0.70107725665982101</v>
      </c>
      <c r="BX468">
        <v>0.29642072469772696</v>
      </c>
      <c r="BY468">
        <f t="shared" si="47"/>
        <v>4.4021513353725778E-3</v>
      </c>
      <c r="BZ468">
        <v>0</v>
      </c>
      <c r="CA468">
        <f t="shared" si="48"/>
        <v>2.3399065403406916E-2</v>
      </c>
      <c r="CC468">
        <v>4.4021513353725778E-3</v>
      </c>
      <c r="CD468">
        <v>2.3399065403406916E-2</v>
      </c>
    </row>
    <row r="469" spans="1:82" x14ac:dyDescent="0.3">
      <c r="A469">
        <v>0</v>
      </c>
      <c r="B469" t="s">
        <v>323</v>
      </c>
      <c r="C469" t="s">
        <v>393</v>
      </c>
      <c r="D469">
        <v>13213</v>
      </c>
      <c r="E469" s="2">
        <f t="shared" si="50"/>
        <v>0.64252506074758098</v>
      </c>
      <c r="F469" s="2" t="s">
        <v>1940</v>
      </c>
      <c r="G469" s="3">
        <v>7847</v>
      </c>
      <c r="H469" s="1">
        <v>13.295406702341808</v>
      </c>
      <c r="I469" s="1">
        <f t="shared" si="49"/>
        <v>-14.474891888942302</v>
      </c>
      <c r="J469" s="1">
        <v>2.5865907845199998</v>
      </c>
      <c r="K469" s="1">
        <v>230.21253254000001</v>
      </c>
      <c r="L469" s="2">
        <v>0.1288142968699999</v>
      </c>
      <c r="M469" s="2">
        <v>1.6608262621191515E-4</v>
      </c>
      <c r="N469" s="7">
        <v>0</v>
      </c>
      <c r="O469" s="2">
        <v>3.0090313215854363E-2</v>
      </c>
      <c r="P469" s="3">
        <v>259490.95579822003</v>
      </c>
      <c r="Q469" s="3">
        <v>8814.5939497543623</v>
      </c>
      <c r="R469" s="3">
        <v>141494.44318204583</v>
      </c>
      <c r="S469" s="3">
        <v>191.81135553753617</v>
      </c>
      <c r="T469" s="3">
        <v>49084.296243324308</v>
      </c>
      <c r="V469">
        <v>13213</v>
      </c>
      <c r="W469" s="2">
        <v>0.67112098539137977</v>
      </c>
      <c r="X469" s="2">
        <v>0.35667184084902409</v>
      </c>
      <c r="Y469" s="2">
        <v>0.46700187104324964</v>
      </c>
      <c r="Z469" s="2">
        <v>0.7376319707984208</v>
      </c>
      <c r="AA469" s="2">
        <v>0.66354976257557441</v>
      </c>
      <c r="AB469" s="2">
        <v>0.31796216788971526</v>
      </c>
      <c r="AC469" s="2">
        <v>1.6608262621191515E-4</v>
      </c>
      <c r="AD469" s="2">
        <v>0</v>
      </c>
      <c r="AE469" s="2">
        <v>3.0090313215854363E-2</v>
      </c>
      <c r="AF469">
        <v>89706.245936606254</v>
      </c>
      <c r="AG469">
        <v>120.37839900014946</v>
      </c>
      <c r="AH469">
        <v>22624.747604504679</v>
      </c>
      <c r="AI469">
        <v>9004.4087640956659</v>
      </c>
      <c r="AJ469">
        <v>1.8181008242607113</v>
      </c>
      <c r="AK469">
        <v>231200.68911865208</v>
      </c>
      <c r="AL469">
        <v>312.18975453768559</v>
      </c>
      <c r="AM469">
        <v>58675.098354802329</v>
      </c>
      <c r="AN469">
        <v>22038.354257122326</v>
      </c>
      <c r="AO469">
        <v>4.6761077036988983</v>
      </c>
      <c r="AP469">
        <v>141494.44318204583</v>
      </c>
      <c r="AQ469">
        <v>191.81135553753614</v>
      </c>
      <c r="AR469">
        <v>36050.35075029765</v>
      </c>
      <c r="AS469">
        <v>13033.94549302666</v>
      </c>
      <c r="AT469">
        <v>2.8580068794381868</v>
      </c>
      <c r="AU469" s="3">
        <v>48768730.232717469</v>
      </c>
      <c r="AV469" s="3">
        <v>1656614.7869168348</v>
      </c>
      <c r="AW469">
        <v>173567.28661134999</v>
      </c>
      <c r="AX469">
        <v>32620235.845737118</v>
      </c>
      <c r="AY469">
        <v>5895.8708203662991</v>
      </c>
      <c r="AZ469">
        <v>1108069.9619796423</v>
      </c>
      <c r="BA469">
        <v>433058.24240957003</v>
      </c>
      <c r="BB469">
        <v>81388966.078454584</v>
      </c>
      <c r="BC469">
        <v>14710.464770120661</v>
      </c>
      <c r="BD469">
        <v>2764684.7488964773</v>
      </c>
      <c r="BE469">
        <v>259490.95579822003</v>
      </c>
      <c r="BF469">
        <v>48768730.232717469</v>
      </c>
      <c r="BG469">
        <v>8814.5939497543623</v>
      </c>
      <c r="BH469">
        <v>1656614.7869168348</v>
      </c>
      <c r="BI469">
        <v>4.856128267295027</v>
      </c>
      <c r="BJ469">
        <v>18.151534969636835</v>
      </c>
      <c r="BK469">
        <v>13.295406702341808</v>
      </c>
      <c r="BL469">
        <v>51.760239818489815</v>
      </c>
      <c r="BM469">
        <v>37.285347929547513</v>
      </c>
      <c r="BN469">
        <f t="shared" si="46"/>
        <v>-14.474891888942302</v>
      </c>
      <c r="BO469">
        <v>0.64252506074758098</v>
      </c>
      <c r="BP469">
        <v>3.778427096650934E-2</v>
      </c>
      <c r="BQ469">
        <v>0.17282923607866349</v>
      </c>
      <c r="BR469">
        <v>9.5238095238095233E-2</v>
      </c>
      <c r="BS469">
        <v>0.13793103448275862</v>
      </c>
      <c r="BT469">
        <v>0.44444444444444442</v>
      </c>
      <c r="BU469">
        <v>0.41452910974473201</v>
      </c>
      <c r="BV469">
        <v>0.7376319707984208</v>
      </c>
      <c r="BW469">
        <v>0.6883296292277743</v>
      </c>
      <c r="BX469">
        <v>0.31796216788971526</v>
      </c>
      <c r="BY469">
        <f t="shared" si="47"/>
        <v>5.8797642052694707E-2</v>
      </c>
      <c r="BZ469">
        <v>0</v>
      </c>
      <c r="CA469">
        <f t="shared" si="48"/>
        <v>5.3307036037830331E-2</v>
      </c>
      <c r="CC469">
        <v>5.8797642052694707E-2</v>
      </c>
      <c r="CD469">
        <v>5.3307036037830331E-2</v>
      </c>
    </row>
    <row r="470" spans="1:82" x14ac:dyDescent="0.3">
      <c r="A470">
        <v>0</v>
      </c>
      <c r="B470" t="s">
        <v>323</v>
      </c>
      <c r="C470" t="s">
        <v>394</v>
      </c>
      <c r="D470">
        <v>13215</v>
      </c>
      <c r="E470" s="2">
        <f t="shared" si="50"/>
        <v>0.57843494445998422</v>
      </c>
      <c r="F470" s="2" t="s">
        <v>1939</v>
      </c>
      <c r="G470" s="3">
        <v>45453</v>
      </c>
      <c r="H470" s="1">
        <v>36.346903118591179</v>
      </c>
      <c r="I470" s="1">
        <f t="shared" si="49"/>
        <v>-8.5075030717300564</v>
      </c>
      <c r="J470" s="1">
        <v>2.3625896394899999</v>
      </c>
      <c r="K470" s="1">
        <v>166.879702111</v>
      </c>
      <c r="L470" s="2">
        <v>0.17426343771999986</v>
      </c>
      <c r="M470" s="2">
        <v>8.9398116603778312E-3</v>
      </c>
      <c r="N470" s="7">
        <v>0</v>
      </c>
      <c r="O470" s="2">
        <v>7.4135223765459071E-2</v>
      </c>
      <c r="P470" s="3">
        <v>473602.67163840018</v>
      </c>
      <c r="Q470" s="3">
        <v>16087.709998099201</v>
      </c>
      <c r="R470" s="3">
        <v>458104.247336698</v>
      </c>
      <c r="S470" s="3">
        <v>613.93966002189893</v>
      </c>
      <c r="T470" s="3">
        <v>263694.78401601128</v>
      </c>
      <c r="V470">
        <v>13215</v>
      </c>
      <c r="W470" s="2">
        <v>0.761389679413215</v>
      </c>
      <c r="X470" s="2">
        <v>0.97506733977424165</v>
      </c>
      <c r="Y470" s="2">
        <v>0.30245598479482932</v>
      </c>
      <c r="Z470" s="2">
        <v>0.6737523625285553</v>
      </c>
      <c r="AA470" s="2">
        <v>0.48100329505387157</v>
      </c>
      <c r="AB470" s="2">
        <v>0.43014775368672614</v>
      </c>
      <c r="AC470" s="2">
        <v>8.9398116603778312E-3</v>
      </c>
      <c r="AD470" s="2">
        <v>0</v>
      </c>
      <c r="AE470" s="2">
        <v>7.4135223765459071E-2</v>
      </c>
      <c r="AF470">
        <v>1173756.6627757296</v>
      </c>
      <c r="AG470">
        <v>1571.1300088991961</v>
      </c>
      <c r="AH470">
        <v>295289.02361596766</v>
      </c>
      <c r="AI470">
        <v>383694.35228179349</v>
      </c>
      <c r="AJ470">
        <v>23.808643574670974</v>
      </c>
      <c r="AK470">
        <v>1631860.9101124275</v>
      </c>
      <c r="AL470">
        <v>2185.0696689210949</v>
      </c>
      <c r="AM470">
        <v>410677.0830000572</v>
      </c>
      <c r="AN470">
        <v>532001.07691371534</v>
      </c>
      <c r="AO470">
        <v>33.097164312272533</v>
      </c>
      <c r="AP470">
        <v>458104.247336698</v>
      </c>
      <c r="AQ470">
        <v>613.93966002189882</v>
      </c>
      <c r="AR470">
        <v>115388.05938408955</v>
      </c>
      <c r="AS470">
        <v>148306.72463192185</v>
      </c>
      <c r="AT470">
        <v>9.2885207376015586</v>
      </c>
      <c r="AU470" s="3">
        <v>89008886.107720926</v>
      </c>
      <c r="AV470" s="3">
        <v>3023524.2170427637</v>
      </c>
      <c r="AW470">
        <v>954855.7982208</v>
      </c>
      <c r="AX470">
        <v>179455598.71761715</v>
      </c>
      <c r="AY470">
        <v>32435.296698470396</v>
      </c>
      <c r="AZ470">
        <v>6095889.6615105262</v>
      </c>
      <c r="BA470">
        <v>1428458.4698592001</v>
      </c>
      <c r="BB470">
        <v>268464484.82533807</v>
      </c>
      <c r="BC470">
        <v>48523.006696569595</v>
      </c>
      <c r="BD470">
        <v>9119413.8785532899</v>
      </c>
      <c r="BE470">
        <v>473602.67163840018</v>
      </c>
      <c r="BF470">
        <v>89008886.107720926</v>
      </c>
      <c r="BG470">
        <v>16087.709998099201</v>
      </c>
      <c r="BH470">
        <v>3023524.2170427637</v>
      </c>
      <c r="BI470">
        <v>40.742912847282277</v>
      </c>
      <c r="BJ470">
        <v>77.089815965873456</v>
      </c>
      <c r="BK470">
        <v>36.346903118591179</v>
      </c>
      <c r="BL470">
        <v>53.241823494969189</v>
      </c>
      <c r="BM470">
        <v>44.734320423239133</v>
      </c>
      <c r="BN470">
        <f t="shared" si="46"/>
        <v>-8.5075030717300564</v>
      </c>
      <c r="BO470">
        <v>0.57843494445998422</v>
      </c>
      <c r="BP470">
        <v>0.28538912697620589</v>
      </c>
      <c r="BQ470">
        <v>0.40512848643822408</v>
      </c>
      <c r="BR470">
        <v>0.125</v>
      </c>
      <c r="BS470">
        <v>0</v>
      </c>
      <c r="BT470">
        <v>0.27777777777777779</v>
      </c>
      <c r="BU470">
        <v>0.24363620132934388</v>
      </c>
      <c r="BV470">
        <v>0.6737523625285553</v>
      </c>
      <c r="BW470">
        <v>0.49896607370733564</v>
      </c>
      <c r="BX470">
        <v>0.43014775368672614</v>
      </c>
      <c r="BY470">
        <f t="shared" si="47"/>
        <v>0.12568846454284388</v>
      </c>
      <c r="BZ470">
        <v>0</v>
      </c>
      <c r="CA470">
        <f t="shared" si="48"/>
        <v>2.4050486701494692E-2</v>
      </c>
      <c r="CC470">
        <v>0.12568846454284388</v>
      </c>
      <c r="CD470">
        <v>2.4050486701494692E-2</v>
      </c>
    </row>
    <row r="471" spans="1:82" x14ac:dyDescent="0.3">
      <c r="A471">
        <v>0</v>
      </c>
      <c r="B471" t="s">
        <v>323</v>
      </c>
      <c r="C471" t="s">
        <v>125</v>
      </c>
      <c r="D471">
        <v>13217</v>
      </c>
      <c r="E471" s="2">
        <f t="shared" si="50"/>
        <v>0.66017198469961824</v>
      </c>
      <c r="F471" s="2" t="s">
        <v>1940</v>
      </c>
      <c r="G471" s="3">
        <v>46198</v>
      </c>
      <c r="H471" s="1">
        <v>33.732092424099832</v>
      </c>
      <c r="I471" s="1">
        <f t="shared" si="49"/>
        <v>-11.066027506250649</v>
      </c>
      <c r="J471" s="1">
        <v>2.591871152</v>
      </c>
      <c r="K471" s="1">
        <v>241.693566519</v>
      </c>
      <c r="L471" s="2">
        <v>0.13817222271000018</v>
      </c>
      <c r="M471" s="2">
        <v>7.3533039187585691E-2</v>
      </c>
      <c r="N471" s="7">
        <v>0</v>
      </c>
      <c r="O471" s="2">
        <v>4.3126865680673629E-2</v>
      </c>
      <c r="P471" s="3">
        <v>914248.85134519986</v>
      </c>
      <c r="Q471" s="3">
        <v>31055.927821637593</v>
      </c>
      <c r="R471" s="3">
        <v>592561.55496642843</v>
      </c>
      <c r="S471" s="3">
        <v>793.23167968186669</v>
      </c>
      <c r="T471" s="3">
        <v>229503.33910264767</v>
      </c>
      <c r="V471">
        <v>13217</v>
      </c>
      <c r="W471" s="2">
        <v>0.78802968910893334</v>
      </c>
      <c r="X471" s="2">
        <v>0.90492060678925723</v>
      </c>
      <c r="Y471" s="2">
        <v>0.29735367231251314</v>
      </c>
      <c r="Z471" s="2">
        <v>0.73913780152128683</v>
      </c>
      <c r="AA471" s="2">
        <v>0.69664195476352075</v>
      </c>
      <c r="AB471" s="2">
        <v>0.34106105100546547</v>
      </c>
      <c r="AC471" s="2">
        <v>7.3533039187585691E-2</v>
      </c>
      <c r="AD471" s="2">
        <v>0</v>
      </c>
      <c r="AE471" s="2">
        <v>4.3126865680673629E-2</v>
      </c>
      <c r="AF471">
        <v>445002.72056523478</v>
      </c>
      <c r="AG471">
        <v>599.81827254085715</v>
      </c>
      <c r="AH471">
        <v>112733.98830291843</v>
      </c>
      <c r="AI471">
        <v>57097.395900022821</v>
      </c>
      <c r="AJ471">
        <v>9.0056680200510026</v>
      </c>
      <c r="AK471">
        <v>1037564.2755316632</v>
      </c>
      <c r="AL471">
        <v>1393.049952222724</v>
      </c>
      <c r="AM471">
        <v>261819.42799776982</v>
      </c>
      <c r="AN471">
        <v>137515.29530781909</v>
      </c>
      <c r="AO471">
        <v>21.024971705501901</v>
      </c>
      <c r="AP471">
        <v>592561.55496642843</v>
      </c>
      <c r="AQ471">
        <v>793.23167968186681</v>
      </c>
      <c r="AR471">
        <v>149085.4396948514</v>
      </c>
      <c r="AS471">
        <v>80417.899407796271</v>
      </c>
      <c r="AT471">
        <v>12.019303685450899</v>
      </c>
      <c r="AU471" s="3">
        <v>171823929.12181687</v>
      </c>
      <c r="AV471" s="3">
        <v>5836651.0747985691</v>
      </c>
      <c r="AW471">
        <v>914452.72939420014</v>
      </c>
      <c r="AX471">
        <v>171862245.96234596</v>
      </c>
      <c r="AY471">
        <v>31062.853312399602</v>
      </c>
      <c r="AZ471">
        <v>5837952.6515323808</v>
      </c>
      <c r="BA471">
        <v>1828701.5807393999</v>
      </c>
      <c r="BB471">
        <v>343686175.08416283</v>
      </c>
      <c r="BC471">
        <v>62118.781134037199</v>
      </c>
      <c r="BD471">
        <v>11674603.726330951</v>
      </c>
      <c r="BE471">
        <v>914248.85134519986</v>
      </c>
      <c r="BF471">
        <v>171823929.12181687</v>
      </c>
      <c r="BG471">
        <v>31055.927821637593</v>
      </c>
      <c r="BH471">
        <v>5836651.0747985691</v>
      </c>
      <c r="BI471">
        <v>24.325979248262911</v>
      </c>
      <c r="BJ471">
        <v>58.058071672362743</v>
      </c>
      <c r="BK471">
        <v>33.732092424099832</v>
      </c>
      <c r="BL471">
        <v>67.598450130315555</v>
      </c>
      <c r="BM471">
        <v>56.532422624064907</v>
      </c>
      <c r="BN471">
        <f t="shared" si="46"/>
        <v>-11.066027506250649</v>
      </c>
      <c r="BO471">
        <v>0.66017198469961824</v>
      </c>
      <c r="BP471">
        <v>0.19447252305737128</v>
      </c>
      <c r="BQ471">
        <v>0.34633348315661988</v>
      </c>
      <c r="BR471">
        <v>7.7380952380952384E-2</v>
      </c>
      <c r="BS471">
        <v>0.17241379310344829</v>
      </c>
      <c r="BT471">
        <v>0.3888888888888889</v>
      </c>
      <c r="BU471">
        <v>0.31690672136080389</v>
      </c>
      <c r="BV471">
        <v>0.73913780152128683</v>
      </c>
      <c r="BW471">
        <v>0.72265762942273937</v>
      </c>
      <c r="BX471">
        <v>0.34106105100546547</v>
      </c>
      <c r="BY471">
        <f t="shared" si="47"/>
        <v>5.6272108764182358E-2</v>
      </c>
      <c r="BZ471">
        <v>0</v>
      </c>
      <c r="CA471">
        <f t="shared" si="48"/>
        <v>4.7191912075949562E-2</v>
      </c>
      <c r="CC471">
        <v>5.6272108764182358E-2</v>
      </c>
      <c r="CD471">
        <v>4.7191912075949562E-2</v>
      </c>
    </row>
    <row r="472" spans="1:82" x14ac:dyDescent="0.3">
      <c r="A472">
        <v>0</v>
      </c>
      <c r="B472" t="s">
        <v>323</v>
      </c>
      <c r="C472" t="s">
        <v>395</v>
      </c>
      <c r="D472">
        <v>13219</v>
      </c>
      <c r="E472" s="2">
        <f t="shared" si="50"/>
        <v>0.61916481021316105</v>
      </c>
      <c r="F472" s="2" t="s">
        <v>1939</v>
      </c>
      <c r="G472" s="3">
        <v>17607</v>
      </c>
      <c r="H472" s="1">
        <v>27.302543494300991</v>
      </c>
      <c r="I472" s="1">
        <f t="shared" si="49"/>
        <v>-14.366589902984757</v>
      </c>
      <c r="J472" s="1">
        <v>2.5239216172300001</v>
      </c>
      <c r="K472" s="1">
        <v>237.525005545</v>
      </c>
      <c r="L472" s="2">
        <v>0.11513934746999999</v>
      </c>
      <c r="M472" s="2">
        <v>3.4994064936597534E-2</v>
      </c>
      <c r="N472" s="7">
        <v>0</v>
      </c>
      <c r="O472" s="2">
        <v>6.9211758817859584E-2</v>
      </c>
      <c r="P472" s="3">
        <v>473322.07984888996</v>
      </c>
      <c r="Q472" s="3">
        <v>16078.178634346816</v>
      </c>
      <c r="R472" s="3">
        <v>290735.56525717821</v>
      </c>
      <c r="S472" s="3">
        <v>392.19593161047885</v>
      </c>
      <c r="T472" s="3">
        <v>96318.526797592232</v>
      </c>
      <c r="V472">
        <v>13219</v>
      </c>
      <c r="W472" s="2">
        <v>0.73114244953521224</v>
      </c>
      <c r="X472" s="2">
        <v>0.73243704882361016</v>
      </c>
      <c r="Y472" s="2">
        <v>0.39460826110752328</v>
      </c>
      <c r="Z472" s="2">
        <v>0.71976026814909866</v>
      </c>
      <c r="AA472" s="2">
        <v>0.68462676334860983</v>
      </c>
      <c r="AB472" s="2">
        <v>0.28420724578355905</v>
      </c>
      <c r="AC472" s="2">
        <v>3.4994064936597534E-2</v>
      </c>
      <c r="AD472" s="2">
        <v>0</v>
      </c>
      <c r="AE472" s="2">
        <v>6.9211758817859584E-2</v>
      </c>
      <c r="AF472">
        <v>185522.27642111818</v>
      </c>
      <c r="AG472">
        <v>249.51909664025894</v>
      </c>
      <c r="AH472">
        <v>46896.342125158699</v>
      </c>
      <c r="AI472">
        <v>14789.949515488444</v>
      </c>
      <c r="AJ472">
        <v>3.7572094379233043</v>
      </c>
      <c r="AK472">
        <v>476257.84167829639</v>
      </c>
      <c r="AL472">
        <v>641.71502825073776</v>
      </c>
      <c r="AM472">
        <v>120608.35389721795</v>
      </c>
      <c r="AN472">
        <v>37396.464541021429</v>
      </c>
      <c r="AO472">
        <v>9.6393495428815168</v>
      </c>
      <c r="AP472">
        <v>290735.56525717821</v>
      </c>
      <c r="AQ472">
        <v>392.19593161047885</v>
      </c>
      <c r="AR472">
        <v>73712.011772059253</v>
      </c>
      <c r="AS472">
        <v>22606.515025532986</v>
      </c>
      <c r="AT472">
        <v>5.8821401049582125</v>
      </c>
      <c r="AU472" s="3">
        <v>88956151.686800376</v>
      </c>
      <c r="AV472" s="3">
        <v>3021732.8925391403</v>
      </c>
      <c r="AW472">
        <v>349246.41862511</v>
      </c>
      <c r="AX472">
        <v>65637371.916403174</v>
      </c>
      <c r="AY472">
        <v>11863.47847506518</v>
      </c>
      <c r="AZ472">
        <v>2229622.1446037497</v>
      </c>
      <c r="BA472">
        <v>822568.49847400002</v>
      </c>
      <c r="BB472">
        <v>154593523.60320356</v>
      </c>
      <c r="BC472">
        <v>27941.657109411994</v>
      </c>
      <c r="BD472">
        <v>5251355.0371428896</v>
      </c>
      <c r="BE472">
        <v>473322.07984888996</v>
      </c>
      <c r="BF472">
        <v>88956151.686800376</v>
      </c>
      <c r="BG472">
        <v>16078.178634346816</v>
      </c>
      <c r="BH472">
        <v>3021732.8925391403</v>
      </c>
      <c r="BI472">
        <v>13.724174064150683</v>
      </c>
      <c r="BJ472">
        <v>41.026717558451672</v>
      </c>
      <c r="BK472">
        <v>27.302543494300991</v>
      </c>
      <c r="BL472">
        <v>68.55576706718908</v>
      </c>
      <c r="BM472">
        <v>54.189177164204324</v>
      </c>
      <c r="BN472">
        <f t="shared" si="46"/>
        <v>-14.366589902984757</v>
      </c>
      <c r="BO472">
        <v>0.61916481021316105</v>
      </c>
      <c r="BP472">
        <v>0.10290188002585056</v>
      </c>
      <c r="BQ472">
        <v>0.33374405684830455</v>
      </c>
      <c r="BR472">
        <v>5.9523809523809521E-2</v>
      </c>
      <c r="BS472">
        <v>0.13793103448275862</v>
      </c>
      <c r="BT472">
        <v>0.27777777777777779</v>
      </c>
      <c r="BU472">
        <v>0.41142757875113173</v>
      </c>
      <c r="BV472">
        <v>0.71976026814909866</v>
      </c>
      <c r="BW472">
        <v>0.71019373791349572</v>
      </c>
      <c r="BX472">
        <v>0.28420724578355905</v>
      </c>
      <c r="BY472">
        <f t="shared" si="47"/>
        <v>4.2547825872014569E-2</v>
      </c>
      <c r="BZ472">
        <v>0</v>
      </c>
      <c r="CA472">
        <f t="shared" si="48"/>
        <v>2.8397150891174432E-2</v>
      </c>
      <c r="CC472">
        <v>4.2547825872014569E-2</v>
      </c>
      <c r="CD472">
        <v>2.8397150891174432E-2</v>
      </c>
    </row>
    <row r="473" spans="1:82" x14ac:dyDescent="0.3">
      <c r="A473">
        <v>0</v>
      </c>
      <c r="B473" t="s">
        <v>323</v>
      </c>
      <c r="C473" t="s">
        <v>396</v>
      </c>
      <c r="D473">
        <v>13221</v>
      </c>
      <c r="E473" s="2">
        <f t="shared" si="50"/>
        <v>0.63834896648972328</v>
      </c>
      <c r="F473" s="2" t="s">
        <v>1940</v>
      </c>
      <c r="G473" s="3">
        <v>54</v>
      </c>
      <c r="H473" s="1">
        <v>0.37444265469293975</v>
      </c>
      <c r="I473" s="1">
        <f t="shared" si="49"/>
        <v>-13.7564843097908</v>
      </c>
      <c r="J473" s="1">
        <v>2.5399222861199999</v>
      </c>
      <c r="K473" s="1">
        <v>238.818970613</v>
      </c>
      <c r="L473" s="2">
        <v>0.10942812673999991</v>
      </c>
      <c r="M473" s="2">
        <v>9.8838370312067398E-3</v>
      </c>
      <c r="N473" s="7">
        <v>0</v>
      </c>
      <c r="O473" s="2">
        <v>3.5214989681838837E-2</v>
      </c>
      <c r="P473" s="3">
        <v>10895.479207734901</v>
      </c>
      <c r="Q473" s="3">
        <v>370.10625209941617</v>
      </c>
      <c r="R473" s="3">
        <v>5502.7425765294647</v>
      </c>
      <c r="S473" s="3">
        <v>7.5442063578971235</v>
      </c>
      <c r="T473" s="3">
        <v>1557.3016029229577</v>
      </c>
      <c r="V473">
        <v>13221</v>
      </c>
      <c r="W473" s="2">
        <v>0.56365379866393539</v>
      </c>
      <c r="X473" s="2">
        <v>1.0045059465401887E-2</v>
      </c>
      <c r="Y473" s="2">
        <v>0.44318333942631294</v>
      </c>
      <c r="Z473" s="2">
        <v>0.72432326473829967</v>
      </c>
      <c r="AA473" s="2">
        <v>0.68835640484196914</v>
      </c>
      <c r="AB473" s="2">
        <v>0.27010980342869234</v>
      </c>
      <c r="AC473" s="2">
        <v>9.8838370312067398E-3</v>
      </c>
      <c r="AD473" s="2">
        <v>0</v>
      </c>
      <c r="AE473" s="2">
        <v>3.5214989681838837E-2</v>
      </c>
      <c r="AF473">
        <v>3036.9368991349638</v>
      </c>
      <c r="AG473">
        <v>4.1787995291557722</v>
      </c>
      <c r="AH473">
        <v>785.39244102137445</v>
      </c>
      <c r="AI473">
        <v>74.128547474380071</v>
      </c>
      <c r="AJ473">
        <v>6.1032377116731512E-2</v>
      </c>
      <c r="AK473">
        <v>8539.6794756644285</v>
      </c>
      <c r="AL473">
        <v>11.723005887052897</v>
      </c>
      <c r="AM473">
        <v>2203.302681906951</v>
      </c>
      <c r="AN473">
        <v>213.51990951176097</v>
      </c>
      <c r="AO473">
        <v>0.17175706132991264</v>
      </c>
      <c r="AP473">
        <v>5502.7425765294647</v>
      </c>
      <c r="AQ473">
        <v>7.5442063578971252</v>
      </c>
      <c r="AR473">
        <v>1417.9102408855765</v>
      </c>
      <c r="AS473">
        <v>139.3913620373809</v>
      </c>
      <c r="AT473">
        <v>0.11072468421318113</v>
      </c>
      <c r="AU473" s="3">
        <v>2047696.3623016973</v>
      </c>
      <c r="AV473" s="3">
        <v>69557.769019564279</v>
      </c>
      <c r="AW473">
        <v>4570.8948476571004</v>
      </c>
      <c r="AX473">
        <v>859053.97766867548</v>
      </c>
      <c r="AY473">
        <v>155.26777010467978</v>
      </c>
      <c r="AZ473">
        <v>29181.024713473518</v>
      </c>
      <c r="BA473">
        <v>15466.374055392002</v>
      </c>
      <c r="BB473">
        <v>2906750.3399703726</v>
      </c>
      <c r="BC473">
        <v>525.37402220409592</v>
      </c>
      <c r="BD473">
        <v>98738.79373303779</v>
      </c>
      <c r="BE473">
        <v>10895.479207734901</v>
      </c>
      <c r="BF473">
        <v>2047696.3623016973</v>
      </c>
      <c r="BG473">
        <v>370.10625209941617</v>
      </c>
      <c r="BH473">
        <v>69557.769019564279</v>
      </c>
      <c r="BI473">
        <v>9.684933089847407E-2</v>
      </c>
      <c r="BJ473">
        <v>0.47129198559141383</v>
      </c>
      <c r="BK473">
        <v>0.37444265469293975</v>
      </c>
      <c r="BL473">
        <v>53.607020977024497</v>
      </c>
      <c r="BM473">
        <v>39.850536667233698</v>
      </c>
      <c r="BN473">
        <f t="shared" si="46"/>
        <v>-13.7564843097908</v>
      </c>
      <c r="BO473">
        <v>0.63834896648972328</v>
      </c>
      <c r="BP473">
        <v>7.4866169041809452E-4</v>
      </c>
      <c r="BQ473">
        <v>0.35130174888633792</v>
      </c>
      <c r="BR473">
        <v>4.7619047619047616E-2</v>
      </c>
      <c r="BS473">
        <v>0.20689655172413793</v>
      </c>
      <c r="BT473">
        <v>0.33333333333333331</v>
      </c>
      <c r="BU473">
        <v>0.39395549465286128</v>
      </c>
      <c r="BV473">
        <v>0.72432326473829967</v>
      </c>
      <c r="BW473">
        <v>0.71406266062444934</v>
      </c>
      <c r="BX473">
        <v>0.27010980342869234</v>
      </c>
      <c r="BY473">
        <f t="shared" si="47"/>
        <v>0</v>
      </c>
      <c r="BZ473">
        <v>0</v>
      </c>
      <c r="CA473">
        <f t="shared" si="48"/>
        <v>5.875242279559581E-2</v>
      </c>
      <c r="CC473">
        <v>0</v>
      </c>
      <c r="CD473">
        <v>5.875242279559581E-2</v>
      </c>
    </row>
    <row r="474" spans="1:82" x14ac:dyDescent="0.3">
      <c r="A474">
        <v>0</v>
      </c>
      <c r="B474" t="s">
        <v>323</v>
      </c>
      <c r="C474" t="s">
        <v>397</v>
      </c>
      <c r="D474">
        <v>13223</v>
      </c>
      <c r="E474" s="2">
        <f t="shared" si="50"/>
        <v>0.60518190517025139</v>
      </c>
      <c r="F474" s="2" t="s">
        <v>1939</v>
      </c>
      <c r="G474" s="3">
        <v>155534</v>
      </c>
      <c r="H474" s="1">
        <v>35.276187429437648</v>
      </c>
      <c r="I474" s="1">
        <f t="shared" si="49"/>
        <v>-13.247528676406411</v>
      </c>
      <c r="J474" s="1">
        <v>2.6381722405499999</v>
      </c>
      <c r="K474" s="1">
        <v>205.471621081</v>
      </c>
      <c r="L474" s="2">
        <v>0.1628702392600001</v>
      </c>
      <c r="M474" s="2">
        <v>0</v>
      </c>
      <c r="N474" s="7">
        <v>0</v>
      </c>
      <c r="O474" s="2">
        <v>6.9388304444256144E-2</v>
      </c>
      <c r="P474" s="3">
        <v>1013549.0175863998</v>
      </c>
      <c r="Q474" s="3">
        <v>34429.034378923192</v>
      </c>
      <c r="R474" s="3">
        <v>660695.19494009262</v>
      </c>
      <c r="S474" s="3">
        <v>884.71758838599771</v>
      </c>
      <c r="T474" s="3">
        <v>240166.53654026025</v>
      </c>
      <c r="V474">
        <v>13223</v>
      </c>
      <c r="W474" s="2">
        <v>0.81231119455441547</v>
      </c>
      <c r="X474" s="2">
        <v>0.94634357491121901</v>
      </c>
      <c r="Y474" s="2">
        <v>0.33929692094561192</v>
      </c>
      <c r="Z474" s="2">
        <v>0.75234173134336979</v>
      </c>
      <c r="AA474" s="2">
        <v>0.59223815436992511</v>
      </c>
      <c r="AB474" s="2">
        <v>0.40202505170749447</v>
      </c>
      <c r="AC474" s="2">
        <v>0</v>
      </c>
      <c r="AD474" s="2">
        <v>0</v>
      </c>
      <c r="AE474" s="2">
        <v>6.9388304444256144E-2</v>
      </c>
      <c r="AF474">
        <v>801676.30327871174</v>
      </c>
      <c r="AG474">
        <v>1074.7935575781637</v>
      </c>
      <c r="AH474">
        <v>202004.12340691985</v>
      </c>
      <c r="AI474">
        <v>88800.008162718237</v>
      </c>
      <c r="AJ474">
        <v>16.252747627991745</v>
      </c>
      <c r="AK474">
        <v>1462371.4982188044</v>
      </c>
      <c r="AL474">
        <v>1959.5111459641614</v>
      </c>
      <c r="AM474">
        <v>368284.05655733839</v>
      </c>
      <c r="AN474">
        <v>162686.61155255995</v>
      </c>
      <c r="AO474">
        <v>29.652653071978865</v>
      </c>
      <c r="AP474">
        <v>660695.19494009262</v>
      </c>
      <c r="AQ474">
        <v>884.71758838599771</v>
      </c>
      <c r="AR474">
        <v>166279.93315041854</v>
      </c>
      <c r="AS474">
        <v>73886.603389841708</v>
      </c>
      <c r="AT474">
        <v>13.399905443987119</v>
      </c>
      <c r="AU474" s="3">
        <v>190486402.36518797</v>
      </c>
      <c r="AV474" s="3">
        <v>6470592.721174825</v>
      </c>
      <c r="AW474">
        <v>1647588.2311263001</v>
      </c>
      <c r="AX474">
        <v>309647732.15787685</v>
      </c>
      <c r="AY474">
        <v>55966.5796794294</v>
      </c>
      <c r="AZ474">
        <v>10518358.984951962</v>
      </c>
      <c r="BA474">
        <v>2661137.2487126999</v>
      </c>
      <c r="BB474">
        <v>500134134.52306479</v>
      </c>
      <c r="BC474">
        <v>90395.614058352599</v>
      </c>
      <c r="BD474">
        <v>16988951.706126787</v>
      </c>
      <c r="BE474">
        <v>1013549.0175863998</v>
      </c>
      <c r="BF474">
        <v>190486402.36518797</v>
      </c>
      <c r="BG474">
        <v>34429.034378923192</v>
      </c>
      <c r="BH474">
        <v>6470592.721174825</v>
      </c>
      <c r="BI474">
        <v>36.831079878533423</v>
      </c>
      <c r="BJ474">
        <v>72.107267307971071</v>
      </c>
      <c r="BK474">
        <v>35.276187429437648</v>
      </c>
      <c r="BL474">
        <v>71.450210886981154</v>
      </c>
      <c r="BM474">
        <v>58.202682210574743</v>
      </c>
      <c r="BN474">
        <f t="shared" si="46"/>
        <v>-13.247528676406411</v>
      </c>
      <c r="BO474">
        <v>0.60518190517025139</v>
      </c>
      <c r="BP474">
        <v>0.26991760575661905</v>
      </c>
      <c r="BQ474">
        <v>0.25737924225914244</v>
      </c>
      <c r="BR474">
        <v>7.1428571428571425E-2</v>
      </c>
      <c r="BS474">
        <v>6.8965517241379309E-2</v>
      </c>
      <c r="BT474">
        <v>0.27777777777777779</v>
      </c>
      <c r="BU474">
        <v>0.3793801232286666</v>
      </c>
      <c r="BV474">
        <v>0.75234173134336979</v>
      </c>
      <c r="BW474">
        <v>0.61435493191900947</v>
      </c>
      <c r="BX474">
        <v>0.40202505170749447</v>
      </c>
      <c r="BY474">
        <f t="shared" si="47"/>
        <v>6.1134686694633726E-2</v>
      </c>
      <c r="BZ474">
        <v>0</v>
      </c>
      <c r="CA474">
        <f t="shared" si="48"/>
        <v>5.1593284492870463E-2</v>
      </c>
      <c r="CC474">
        <v>6.1134686694633726E-2</v>
      </c>
      <c r="CD474">
        <v>5.1593284492870463E-2</v>
      </c>
    </row>
    <row r="475" spans="1:82" x14ac:dyDescent="0.3">
      <c r="A475">
        <v>0</v>
      </c>
      <c r="B475" t="s">
        <v>323</v>
      </c>
      <c r="C475" t="s">
        <v>398</v>
      </c>
      <c r="D475">
        <v>13225</v>
      </c>
      <c r="E475" s="2">
        <f t="shared" si="50"/>
        <v>0.56778074748872731</v>
      </c>
      <c r="F475" s="2" t="s">
        <v>1938</v>
      </c>
      <c r="G475" s="3">
        <v>5667</v>
      </c>
      <c r="H475" s="1">
        <v>23.916096683249279</v>
      </c>
      <c r="I475" s="1">
        <f t="shared" si="49"/>
        <v>-9.7103681478822281</v>
      </c>
      <c r="J475" s="1">
        <v>2.3844427195</v>
      </c>
      <c r="K475" s="1">
        <v>195.08347417600001</v>
      </c>
      <c r="L475" s="2">
        <v>0.14749069930000003</v>
      </c>
      <c r="M475" s="2">
        <v>5.7230457913173743E-2</v>
      </c>
      <c r="N475" s="7">
        <v>0</v>
      </c>
      <c r="O475" s="2">
        <v>8.8851177358886715E-2</v>
      </c>
      <c r="P475" s="3">
        <v>221269.93869812004</v>
      </c>
      <c r="Q475" s="3">
        <v>7516.2722219405578</v>
      </c>
      <c r="R475" s="3">
        <v>103951.15409809092</v>
      </c>
      <c r="S475" s="3">
        <v>138.01258018079832</v>
      </c>
      <c r="T475" s="3">
        <v>40815.480524840292</v>
      </c>
      <c r="V475">
        <v>13225</v>
      </c>
      <c r="W475" s="2">
        <v>0.68902673105415524</v>
      </c>
      <c r="X475" s="2">
        <v>0.64158986790793537</v>
      </c>
      <c r="Y475" s="2">
        <v>0.34612779549667055</v>
      </c>
      <c r="Z475" s="2">
        <v>0.67998432259439279</v>
      </c>
      <c r="AA475" s="2">
        <v>0.56229602942842027</v>
      </c>
      <c r="AB475" s="2">
        <v>0.36406255852427849</v>
      </c>
      <c r="AC475" s="2">
        <v>5.7230457913173743E-2</v>
      </c>
      <c r="AD475" s="2">
        <v>0</v>
      </c>
      <c r="AE475" s="2">
        <v>8.8851177358886715E-2</v>
      </c>
      <c r="AF475">
        <v>100970.26342392981</v>
      </c>
      <c r="AG475">
        <v>135.74246223409381</v>
      </c>
      <c r="AH475">
        <v>25512.375748215163</v>
      </c>
      <c r="AI475">
        <v>13105.931801748058</v>
      </c>
      <c r="AJ475">
        <v>2.0451467757196911</v>
      </c>
      <c r="AK475">
        <v>204921.41752202073</v>
      </c>
      <c r="AL475">
        <v>273.7550424148921</v>
      </c>
      <c r="AM475">
        <v>51451.413140074394</v>
      </c>
      <c r="AN475">
        <v>27982.37493472912</v>
      </c>
      <c r="AO475">
        <v>4.1593688341890118</v>
      </c>
      <c r="AP475">
        <v>103951.15409809092</v>
      </c>
      <c r="AQ475">
        <v>138.0125801807983</v>
      </c>
      <c r="AR475">
        <v>25939.03739185923</v>
      </c>
      <c r="AS475">
        <v>14876.443132981061</v>
      </c>
      <c r="AT475">
        <v>2.1142220584693208</v>
      </c>
      <c r="AU475" s="3">
        <v>41585472.278924681</v>
      </c>
      <c r="AV475" s="3">
        <v>1412608.2013915083</v>
      </c>
      <c r="AW475">
        <v>163108.11788049998</v>
      </c>
      <c r="AX475">
        <v>30654539.674461167</v>
      </c>
      <c r="AY475">
        <v>5540.5855075090003</v>
      </c>
      <c r="AZ475">
        <v>1041297.6402812415</v>
      </c>
      <c r="BA475">
        <v>384378.05657861999</v>
      </c>
      <c r="BB475">
        <v>72240011.953385845</v>
      </c>
      <c r="BC475">
        <v>13056.857729449559</v>
      </c>
      <c r="BD475">
        <v>2453905.8416727502</v>
      </c>
      <c r="BE475">
        <v>221269.93869812004</v>
      </c>
      <c r="BF475">
        <v>41585472.278924681</v>
      </c>
      <c r="BG475">
        <v>7516.2722219405578</v>
      </c>
      <c r="BH475">
        <v>1412608.2013915083</v>
      </c>
      <c r="BI475">
        <v>10.976422006127615</v>
      </c>
      <c r="BJ475">
        <v>34.892518689376892</v>
      </c>
      <c r="BK475">
        <v>23.916096683249279</v>
      </c>
      <c r="BL475">
        <v>49.31187565069424</v>
      </c>
      <c r="BM475">
        <v>39.601507502812012</v>
      </c>
      <c r="BN475">
        <f t="shared" si="46"/>
        <v>-9.7103681478822281</v>
      </c>
      <c r="BO475">
        <v>0.56778074748872731</v>
      </c>
      <c r="BP475">
        <v>7.5469641039637519E-2</v>
      </c>
      <c r="BQ475">
        <v>0.44493366983210147</v>
      </c>
      <c r="BR475">
        <v>7.1428571428571425E-2</v>
      </c>
      <c r="BS475">
        <v>3.4482758620689655E-2</v>
      </c>
      <c r="BT475">
        <v>0.22222222222222221</v>
      </c>
      <c r="BU475">
        <v>0.27808361502928991</v>
      </c>
      <c r="BV475">
        <v>0.67998432259439279</v>
      </c>
      <c r="BW475">
        <v>0.58329463633653555</v>
      </c>
      <c r="BX475">
        <v>0.36406255852427849</v>
      </c>
      <c r="BY475">
        <f t="shared" si="47"/>
        <v>7.3057254355428092E-3</v>
      </c>
      <c r="BZ475">
        <v>0</v>
      </c>
      <c r="CA475">
        <f t="shared" si="48"/>
        <v>6.5676635705972264E-2</v>
      </c>
      <c r="CC475">
        <v>7.3057254355428092E-3</v>
      </c>
      <c r="CD475">
        <v>6.5676635705972264E-2</v>
      </c>
    </row>
    <row r="476" spans="1:82" x14ac:dyDescent="0.3">
      <c r="A476">
        <v>0</v>
      </c>
      <c r="B476" t="s">
        <v>323</v>
      </c>
      <c r="C476" t="s">
        <v>58</v>
      </c>
      <c r="D476">
        <v>13227</v>
      </c>
      <c r="E476" s="2">
        <f t="shared" si="50"/>
        <v>0.64386742924980289</v>
      </c>
      <c r="F476" s="2" t="s">
        <v>1940</v>
      </c>
      <c r="G476" s="3">
        <v>6179</v>
      </c>
      <c r="H476" s="1">
        <v>13.276983493597264</v>
      </c>
      <c r="I476" s="1">
        <f t="shared" si="49"/>
        <v>-8.3890730777196794</v>
      </c>
      <c r="J476" s="1">
        <v>2.6596809533800001</v>
      </c>
      <c r="K476" s="1">
        <v>221.98763416700001</v>
      </c>
      <c r="L476" s="2">
        <v>0.16502994176000008</v>
      </c>
      <c r="M476" s="2">
        <v>9.0505477522108576E-4</v>
      </c>
      <c r="N476" s="7">
        <v>0</v>
      </c>
      <c r="O476" s="2">
        <v>0.10098676605079585</v>
      </c>
      <c r="P476" s="3">
        <v>341564.70579206001</v>
      </c>
      <c r="Q476" s="3">
        <v>11602.539980104279</v>
      </c>
      <c r="R476" s="3">
        <v>98361.579211999837</v>
      </c>
      <c r="S476" s="3">
        <v>130.22005518983121</v>
      </c>
      <c r="T476" s="3">
        <v>37770.794497808281</v>
      </c>
      <c r="V476">
        <v>13227</v>
      </c>
      <c r="W476" s="2">
        <v>0.63116674239159964</v>
      </c>
      <c r="X476" s="2">
        <v>0.35617760701892204</v>
      </c>
      <c r="Y476" s="2">
        <v>0.22955655422565202</v>
      </c>
      <c r="Z476" s="2">
        <v>0.75847548637299445</v>
      </c>
      <c r="AA476" s="2">
        <v>0.63984284574356354</v>
      </c>
      <c r="AB476" s="2">
        <v>0.40735601034782187</v>
      </c>
      <c r="AC476" s="2">
        <v>9.0505477522108576E-4</v>
      </c>
      <c r="AD476" s="2">
        <v>0</v>
      </c>
      <c r="AE476" s="2">
        <v>0.10098676605079585</v>
      </c>
      <c r="AF476">
        <v>59166.770825965788</v>
      </c>
      <c r="AG476">
        <v>78.649208937408332</v>
      </c>
      <c r="AH476">
        <v>14781.875455085661</v>
      </c>
      <c r="AI476">
        <v>7763.5255720226678</v>
      </c>
      <c r="AJ476">
        <v>1.2028923054258591</v>
      </c>
      <c r="AK476">
        <v>157528.35003796563</v>
      </c>
      <c r="AL476">
        <v>208.86926412723952</v>
      </c>
      <c r="AM476">
        <v>39256.331887347595</v>
      </c>
      <c r="AN476">
        <v>21059.863637569022</v>
      </c>
      <c r="AO476">
        <v>3.2052896327944964</v>
      </c>
      <c r="AP476">
        <v>98361.579211999837</v>
      </c>
      <c r="AQ476">
        <v>130.22005518983119</v>
      </c>
      <c r="AR476">
        <v>24474.456432261934</v>
      </c>
      <c r="AS476">
        <v>13296.338065546355</v>
      </c>
      <c r="AT476">
        <v>2.0023973273686373</v>
      </c>
      <c r="AU476" s="3">
        <v>64193670.806559756</v>
      </c>
      <c r="AV476" s="3">
        <v>2180581.3638607981</v>
      </c>
      <c r="AW476">
        <v>146080.19008412</v>
      </c>
      <c r="AX476">
        <v>27454310.924409512</v>
      </c>
      <c r="AY476">
        <v>4962.1673932085596</v>
      </c>
      <c r="AZ476">
        <v>932589.73987961665</v>
      </c>
      <c r="BA476">
        <v>487644.89587618003</v>
      </c>
      <c r="BB476">
        <v>91647981.73096928</v>
      </c>
      <c r="BC476">
        <v>16564.707373312838</v>
      </c>
      <c r="BD476">
        <v>3113171.1037404146</v>
      </c>
      <c r="BE476">
        <v>341564.70579206001</v>
      </c>
      <c r="BF476">
        <v>64193670.806559756</v>
      </c>
      <c r="BG476">
        <v>11602.539980104279</v>
      </c>
      <c r="BH476">
        <v>2180581.3638607981</v>
      </c>
      <c r="BI476">
        <v>4.7066412619532558</v>
      </c>
      <c r="BJ476">
        <v>17.983624755550519</v>
      </c>
      <c r="BK476">
        <v>13.276983493597264</v>
      </c>
      <c r="BL476">
        <v>66.963210476225086</v>
      </c>
      <c r="BM476">
        <v>58.574137398505407</v>
      </c>
      <c r="BN476">
        <f t="shared" si="46"/>
        <v>-8.3890730777196794</v>
      </c>
      <c r="BO476">
        <v>0.64386742924980289</v>
      </c>
      <c r="BP476">
        <v>3.6697660662477163E-2</v>
      </c>
      <c r="BQ476">
        <v>0.16705482836939006</v>
      </c>
      <c r="BR476">
        <v>9.5238095238095233E-2</v>
      </c>
      <c r="BS476">
        <v>0.34482758620689657</v>
      </c>
      <c r="BT476">
        <v>0.3888888888888889</v>
      </c>
      <c r="BU476">
        <v>0.24024462643117842</v>
      </c>
      <c r="BV476">
        <v>0.75847548637299445</v>
      </c>
      <c r="BW476">
        <v>0.66373739185016967</v>
      </c>
      <c r="BX476">
        <v>0.40735601034782187</v>
      </c>
      <c r="BY476">
        <f t="shared" si="47"/>
        <v>1.8497790922546786E-2</v>
      </c>
      <c r="BZ476">
        <v>0</v>
      </c>
      <c r="CA476">
        <f t="shared" si="48"/>
        <v>4.3316147436149942E-2</v>
      </c>
      <c r="CC476">
        <v>1.8497790922546786E-2</v>
      </c>
      <c r="CD476">
        <v>4.3316147436149942E-2</v>
      </c>
    </row>
    <row r="477" spans="1:82" x14ac:dyDescent="0.3">
      <c r="A477">
        <v>0</v>
      </c>
      <c r="B477" t="s">
        <v>323</v>
      </c>
      <c r="C477" t="s">
        <v>399</v>
      </c>
      <c r="D477">
        <v>13229</v>
      </c>
      <c r="E477" s="2">
        <f t="shared" si="50"/>
        <v>0.63538710963690204</v>
      </c>
      <c r="F477" s="2" t="s">
        <v>1940</v>
      </c>
      <c r="G477" s="3">
        <v>1732</v>
      </c>
      <c r="H477" s="1">
        <v>1.4970644884397155</v>
      </c>
      <c r="I477" s="1">
        <f t="shared" si="49"/>
        <v>-15.309344570906902</v>
      </c>
      <c r="J477" s="1">
        <v>2.1856606832300001</v>
      </c>
      <c r="K477" s="1">
        <v>153.70649166499999</v>
      </c>
      <c r="L477" s="2">
        <v>0.17495125987000004</v>
      </c>
      <c r="M477" s="2">
        <v>1.78221315880924E-3</v>
      </c>
      <c r="N477" s="7">
        <v>0</v>
      </c>
      <c r="O477" s="2">
        <v>7.6373109852541504E-2</v>
      </c>
      <c r="P477" s="3">
        <v>20097.135373180001</v>
      </c>
      <c r="Q477" s="3">
        <v>682.67538389884021</v>
      </c>
      <c r="R477" s="3">
        <v>13401.219835928456</v>
      </c>
      <c r="S477" s="3">
        <v>18.122066241187486</v>
      </c>
      <c r="T477" s="3">
        <v>7793.7425073169143</v>
      </c>
      <c r="V477">
        <v>13229</v>
      </c>
      <c r="W477" s="2">
        <v>0.56034494978702898</v>
      </c>
      <c r="X477" s="2">
        <v>4.0161294717479069E-2</v>
      </c>
      <c r="Y477" s="2">
        <v>0.508088914546724</v>
      </c>
      <c r="Z477" s="2">
        <v>0.62329658286737855</v>
      </c>
      <c r="AA477" s="2">
        <v>0.44303368250776659</v>
      </c>
      <c r="AB477" s="2">
        <v>0.43184555763590532</v>
      </c>
      <c r="AC477" s="2">
        <v>1.78221315880924E-3</v>
      </c>
      <c r="AD477" s="2">
        <v>0</v>
      </c>
      <c r="AE477" s="2">
        <v>7.6373109852541504E-2</v>
      </c>
      <c r="AF477">
        <v>30587.462170306553</v>
      </c>
      <c r="AG477">
        <v>41.041002044940029</v>
      </c>
      <c r="AH477">
        <v>7713.5293409374553</v>
      </c>
      <c r="AI477">
        <v>10696.625305954636</v>
      </c>
      <c r="AJ477">
        <v>0.61994869850725631</v>
      </c>
      <c r="AK477">
        <v>43988.682006235009</v>
      </c>
      <c r="AL477">
        <v>59.163068286127512</v>
      </c>
      <c r="AM477">
        <v>11119.51561575469</v>
      </c>
      <c r="AN477">
        <v>15084.38153845431</v>
      </c>
      <c r="AO477">
        <v>0.89086032958660821</v>
      </c>
      <c r="AP477">
        <v>13401.219835928456</v>
      </c>
      <c r="AQ477">
        <v>18.122066241187483</v>
      </c>
      <c r="AR477">
        <v>3405.9862748172345</v>
      </c>
      <c r="AS477">
        <v>4387.7562324996743</v>
      </c>
      <c r="AT477">
        <v>0.2709116310793519</v>
      </c>
      <c r="AU477" s="3">
        <v>3777055.6220354494</v>
      </c>
      <c r="AV477" s="3">
        <v>128302.01164994802</v>
      </c>
      <c r="AW477">
        <v>34069.290543373005</v>
      </c>
      <c r="AX477">
        <v>6402982.4647215223</v>
      </c>
      <c r="AY477">
        <v>1157.2925976254739</v>
      </c>
      <c r="AZ477">
        <v>217501.57079773158</v>
      </c>
      <c r="BA477">
        <v>54166.425916553009</v>
      </c>
      <c r="BB477">
        <v>10180038.086756973</v>
      </c>
      <c r="BC477">
        <v>1839.9679815243142</v>
      </c>
      <c r="BD477">
        <v>345803.5824476796</v>
      </c>
      <c r="BE477">
        <v>20097.135373180001</v>
      </c>
      <c r="BF477">
        <v>3777055.6220354494</v>
      </c>
      <c r="BG477">
        <v>682.67538389884021</v>
      </c>
      <c r="BH477">
        <v>128302.01164994802</v>
      </c>
      <c r="BI477">
        <v>0.98367759349290584</v>
      </c>
      <c r="BJ477">
        <v>2.4807420819326214</v>
      </c>
      <c r="BK477">
        <v>1.4970644884397155</v>
      </c>
      <c r="BL477">
        <v>50.664846892553157</v>
      </c>
      <c r="BM477">
        <v>35.355502321646256</v>
      </c>
      <c r="BN477">
        <f t="shared" si="46"/>
        <v>-15.309344570906902</v>
      </c>
      <c r="BO477">
        <v>0.63538710963690204</v>
      </c>
      <c r="BP477">
        <v>7.5687124376577668E-3</v>
      </c>
      <c r="BQ477">
        <v>0.67272016678516233</v>
      </c>
      <c r="BR477">
        <v>5.9523809523809521E-2</v>
      </c>
      <c r="BS477">
        <v>0</v>
      </c>
      <c r="BT477">
        <v>0.27777777777777779</v>
      </c>
      <c r="BU477">
        <v>0.43842600168926765</v>
      </c>
      <c r="BV477">
        <v>0.62329658286737855</v>
      </c>
      <c r="BW477">
        <v>0.45957850882548401</v>
      </c>
      <c r="BX477">
        <v>0.43184555763590532</v>
      </c>
      <c r="BY477">
        <f t="shared" si="47"/>
        <v>4.1560838153854127E-2</v>
      </c>
      <c r="BZ477">
        <v>0</v>
      </c>
      <c r="CA477">
        <f t="shared" si="48"/>
        <v>8.0982069820818514E-2</v>
      </c>
      <c r="CC477">
        <v>4.1560838153854127E-2</v>
      </c>
      <c r="CD477">
        <v>8.0982069820818514E-2</v>
      </c>
    </row>
    <row r="478" spans="1:82" x14ac:dyDescent="0.3">
      <c r="A478">
        <v>0</v>
      </c>
      <c r="B478" t="s">
        <v>323</v>
      </c>
      <c r="C478" t="s">
        <v>59</v>
      </c>
      <c r="D478">
        <v>13231</v>
      </c>
      <c r="E478" s="2">
        <f t="shared" si="50"/>
        <v>0.61488501006231322</v>
      </c>
      <c r="F478" s="2" t="s">
        <v>1939</v>
      </c>
      <c r="G478" s="3">
        <v>94</v>
      </c>
      <c r="H478" s="1">
        <v>0.37484638363299849</v>
      </c>
      <c r="I478" s="1">
        <f t="shared" si="49"/>
        <v>-8.7767601985417869</v>
      </c>
      <c r="J478" s="1">
        <v>2.53791228458</v>
      </c>
      <c r="K478" s="1">
        <v>217.84340627099999</v>
      </c>
      <c r="L478" s="2">
        <v>0.16609413320999988</v>
      </c>
      <c r="M478" s="2">
        <v>8.3289670127957224E-4</v>
      </c>
      <c r="N478" s="7">
        <v>0</v>
      </c>
      <c r="O478" s="2">
        <v>0.14520072635316117</v>
      </c>
      <c r="P478" s="3">
        <v>7046.7547286446988</v>
      </c>
      <c r="Q478" s="3">
        <v>239.3697360489686</v>
      </c>
      <c r="R478" s="3">
        <v>734.43354414162968</v>
      </c>
      <c r="S478" s="3">
        <v>0.91039794639679394</v>
      </c>
      <c r="T478" s="3">
        <v>258.91193129575174</v>
      </c>
      <c r="V478">
        <v>13231</v>
      </c>
      <c r="W478" s="2">
        <v>0.55827701698256926</v>
      </c>
      <c r="X478" s="2">
        <v>1.0055890179157295E-2</v>
      </c>
      <c r="Y478" s="2">
        <v>0.28242258995687547</v>
      </c>
      <c r="Z478" s="2">
        <v>0.72375006181569923</v>
      </c>
      <c r="AA478" s="2">
        <v>0.62789779042398797</v>
      </c>
      <c r="AB478" s="2">
        <v>0.40998283538753877</v>
      </c>
      <c r="AC478" s="2">
        <v>8.3289670127957224E-4</v>
      </c>
      <c r="AD478" s="2">
        <v>0</v>
      </c>
      <c r="AE478" s="2">
        <v>0.14520072635316117</v>
      </c>
      <c r="AF478">
        <v>2617.1777866797711</v>
      </c>
      <c r="AG478">
        <v>3.5376185658277852</v>
      </c>
      <c r="AH478">
        <v>664.88446297382723</v>
      </c>
      <c r="AI478">
        <v>182.11222428629549</v>
      </c>
      <c r="AJ478">
        <v>5.2914985638100924E-2</v>
      </c>
      <c r="AK478">
        <v>3351.6113308214008</v>
      </c>
      <c r="AL478">
        <v>4.4480165122245792</v>
      </c>
      <c r="AM478">
        <v>835.99093994949521</v>
      </c>
      <c r="AN478">
        <v>269.91767860637907</v>
      </c>
      <c r="AO478">
        <v>6.8176175927402161E-2</v>
      </c>
      <c r="AP478">
        <v>734.43354414162968</v>
      </c>
      <c r="AQ478">
        <v>0.91039794639679394</v>
      </c>
      <c r="AR478">
        <v>171.10647697566799</v>
      </c>
      <c r="AS478">
        <v>87.805454320083584</v>
      </c>
      <c r="AT478">
        <v>1.5261190289301237E-2</v>
      </c>
      <c r="AU478" s="3">
        <v>1324367.0837014846</v>
      </c>
      <c r="AV478" s="3">
        <v>44987.148193043162</v>
      </c>
      <c r="AW478">
        <v>3638.2291811683008</v>
      </c>
      <c r="AX478">
        <v>683768.79230877047</v>
      </c>
      <c r="AY478">
        <v>123.58624534522541</v>
      </c>
      <c r="AZ478">
        <v>23226.798950181663</v>
      </c>
      <c r="BA478">
        <v>10684.983909813</v>
      </c>
      <c r="BB478">
        <v>2008135.8760102552</v>
      </c>
      <c r="BC478">
        <v>362.955981394194</v>
      </c>
      <c r="BD478">
        <v>68213.947143224825</v>
      </c>
      <c r="BE478">
        <v>7046.7547286446988</v>
      </c>
      <c r="BF478">
        <v>1324367.0837014846</v>
      </c>
      <c r="BG478">
        <v>239.3697360489686</v>
      </c>
      <c r="BH478">
        <v>44987.148193043162</v>
      </c>
      <c r="BI478">
        <v>0.14491789569712635</v>
      </c>
      <c r="BJ478">
        <v>0.51976427933012481</v>
      </c>
      <c r="BK478">
        <v>0.37484638363299849</v>
      </c>
      <c r="BL478">
        <v>57.451332977994483</v>
      </c>
      <c r="BM478">
        <v>48.674572779452696</v>
      </c>
      <c r="BN478">
        <f t="shared" si="46"/>
        <v>-8.7767601985417869</v>
      </c>
      <c r="BO478">
        <v>0.61488501006231322</v>
      </c>
      <c r="BP478">
        <v>1.0790628755988387E-3</v>
      </c>
      <c r="BQ478">
        <v>0.38273389629083066</v>
      </c>
      <c r="BR478">
        <v>6.5476190476190479E-2</v>
      </c>
      <c r="BS478">
        <v>0.10344827586206896</v>
      </c>
      <c r="BT478">
        <v>0.27777777777777779</v>
      </c>
      <c r="BU478">
        <v>0.25134713402065856</v>
      </c>
      <c r="BV478">
        <v>0.72375006181569923</v>
      </c>
      <c r="BW478">
        <v>0.65134625562654358</v>
      </c>
      <c r="BX478">
        <v>0.40998283538753877</v>
      </c>
      <c r="BY478">
        <f t="shared" si="47"/>
        <v>4.3485461008759725E-2</v>
      </c>
      <c r="BZ478">
        <v>0</v>
      </c>
      <c r="CA478">
        <f t="shared" si="48"/>
        <v>7.5003851799836901E-2</v>
      </c>
      <c r="CC478">
        <v>4.3485461008759725E-2</v>
      </c>
      <c r="CD478">
        <v>7.5003851799836901E-2</v>
      </c>
    </row>
    <row r="479" spans="1:82" x14ac:dyDescent="0.3">
      <c r="A479">
        <v>0</v>
      </c>
      <c r="B479" t="s">
        <v>323</v>
      </c>
      <c r="C479" t="s">
        <v>129</v>
      </c>
      <c r="D479">
        <v>13233</v>
      </c>
      <c r="E479" s="2">
        <f t="shared" si="50"/>
        <v>0.60415582159983339</v>
      </c>
      <c r="F479" s="2" t="s">
        <v>1939</v>
      </c>
      <c r="G479" s="3">
        <v>5699</v>
      </c>
      <c r="H479" s="1">
        <v>13.083737136845276</v>
      </c>
      <c r="I479" s="1">
        <f t="shared" si="49"/>
        <v>-8.8002075923706116</v>
      </c>
      <c r="J479" s="1">
        <v>2.5545513494300001</v>
      </c>
      <c r="K479" s="1">
        <v>193.743205351</v>
      </c>
      <c r="L479" s="2">
        <v>0.14888973640000014</v>
      </c>
      <c r="M479" s="2">
        <v>1.1511052108830102E-4</v>
      </c>
      <c r="N479" s="7">
        <v>0</v>
      </c>
      <c r="O479" s="2">
        <v>0.13014418385187915</v>
      </c>
      <c r="P479" s="3">
        <v>287841.28332459001</v>
      </c>
      <c r="Q479" s="3">
        <v>9777.6202899934178</v>
      </c>
      <c r="R479" s="3">
        <v>147140.69367277442</v>
      </c>
      <c r="S479" s="3">
        <v>198.42013444139235</v>
      </c>
      <c r="T479" s="3">
        <v>76174.322292195793</v>
      </c>
      <c r="V479">
        <v>13233</v>
      </c>
      <c r="W479" s="2">
        <v>0.63027390902238467</v>
      </c>
      <c r="X479" s="2">
        <v>0.35099344565077389</v>
      </c>
      <c r="Y479" s="2">
        <v>0.30592207353739814</v>
      </c>
      <c r="Z479" s="2">
        <v>0.72849511320573812</v>
      </c>
      <c r="AA479" s="2">
        <v>0.55843292497096997</v>
      </c>
      <c r="AB479" s="2">
        <v>0.3675159086576345</v>
      </c>
      <c r="AC479" s="2">
        <v>1.1511052108830102E-4</v>
      </c>
      <c r="AD479" s="2">
        <v>0</v>
      </c>
      <c r="AE479" s="2">
        <v>0.13014418385187915</v>
      </c>
      <c r="AF479">
        <v>138611.53053368704</v>
      </c>
      <c r="AG479">
        <v>186.00398007919176</v>
      </c>
      <c r="AH479">
        <v>34958.872502697144</v>
      </c>
      <c r="AI479">
        <v>38152.8326757584</v>
      </c>
      <c r="AJ479">
        <v>2.809283932646804</v>
      </c>
      <c r="AK479">
        <v>285752.22420646145</v>
      </c>
      <c r="AL479">
        <v>384.42411452058417</v>
      </c>
      <c r="AM479">
        <v>72251.322798391935</v>
      </c>
      <c r="AN479">
        <v>77034.704672259395</v>
      </c>
      <c r="AO479">
        <v>5.7865710701158042</v>
      </c>
      <c r="AP479">
        <v>147140.69367277442</v>
      </c>
      <c r="AQ479">
        <v>198.42013444139241</v>
      </c>
      <c r="AR479">
        <v>37292.450295694791</v>
      </c>
      <c r="AS479">
        <v>38881.871996500995</v>
      </c>
      <c r="AT479">
        <v>2.9772871374690002</v>
      </c>
      <c r="AU479" s="3">
        <v>54096890.788023449</v>
      </c>
      <c r="AV479" s="3">
        <v>1837605.9573013629</v>
      </c>
      <c r="AW479">
        <v>160924.23228125001</v>
      </c>
      <c r="AX479">
        <v>30244100.214938127</v>
      </c>
      <c r="AY479">
        <v>5466.4015548124999</v>
      </c>
      <c r="AZ479">
        <v>1027355.5082114612</v>
      </c>
      <c r="BA479">
        <v>448765.51560584002</v>
      </c>
      <c r="BB479">
        <v>84340991.002961576</v>
      </c>
      <c r="BC479">
        <v>15244.021844805917</v>
      </c>
      <c r="BD479">
        <v>2864961.4655128238</v>
      </c>
      <c r="BE479">
        <v>287841.28332459001</v>
      </c>
      <c r="BF479">
        <v>54096890.788023449</v>
      </c>
      <c r="BG479">
        <v>9777.6202899934178</v>
      </c>
      <c r="BH479">
        <v>1837605.9573013629</v>
      </c>
      <c r="BI479">
        <v>5.0723169477260681</v>
      </c>
      <c r="BJ479">
        <v>18.156054084571345</v>
      </c>
      <c r="BK479">
        <v>13.083737136845276</v>
      </c>
      <c r="BL479">
        <v>51.031729267144833</v>
      </c>
      <c r="BM479">
        <v>42.231521674774221</v>
      </c>
      <c r="BN479">
        <f t="shared" si="46"/>
        <v>-8.8002075923706116</v>
      </c>
      <c r="BO479">
        <v>0.60415582159983339</v>
      </c>
      <c r="BP479">
        <v>3.7109591518315617E-2</v>
      </c>
      <c r="BQ479">
        <v>0.2484917741158294</v>
      </c>
      <c r="BR479">
        <v>9.5238095238095233E-2</v>
      </c>
      <c r="BS479">
        <v>6.8965517241379309E-2</v>
      </c>
      <c r="BT479">
        <v>0.33333333333333331</v>
      </c>
      <c r="BU479">
        <v>0.25201861587795116</v>
      </c>
      <c r="BV479">
        <v>0.72849511320573812</v>
      </c>
      <c r="BW479">
        <v>0.57928726656739626</v>
      </c>
      <c r="BX479">
        <v>0.3675159086576345</v>
      </c>
      <c r="BY479">
        <f t="shared" si="47"/>
        <v>0.17350447939360505</v>
      </c>
      <c r="BZ479">
        <v>0</v>
      </c>
      <c r="CA479">
        <f t="shared" si="48"/>
        <v>8.4457997787963077E-2</v>
      </c>
      <c r="CC479">
        <v>0.17350447939360505</v>
      </c>
      <c r="CD479">
        <v>8.4457997787963077E-2</v>
      </c>
    </row>
    <row r="480" spans="1:82" x14ac:dyDescent="0.3">
      <c r="A480">
        <v>0</v>
      </c>
      <c r="B480" t="s">
        <v>323</v>
      </c>
      <c r="C480" t="s">
        <v>132</v>
      </c>
      <c r="D480">
        <v>13235</v>
      </c>
      <c r="E480" s="2">
        <f t="shared" si="50"/>
        <v>0.59665014593275456</v>
      </c>
      <c r="F480" s="2" t="s">
        <v>1939</v>
      </c>
      <c r="G480" s="3">
        <v>806</v>
      </c>
      <c r="H480" s="1">
        <v>1.8903834833268836</v>
      </c>
      <c r="I480" s="1">
        <f t="shared" si="49"/>
        <v>-13.21848129819174</v>
      </c>
      <c r="J480" s="1">
        <v>2.4207792143</v>
      </c>
      <c r="K480" s="1">
        <v>190.44976367999999</v>
      </c>
      <c r="L480" s="2">
        <v>0.14534222160999999</v>
      </c>
      <c r="M480" s="2">
        <v>2.113827359877872E-2</v>
      </c>
      <c r="N480" s="7">
        <v>0</v>
      </c>
      <c r="O480" s="2">
        <v>0.13357270120933731</v>
      </c>
      <c r="P480" s="3">
        <v>24864.586949277</v>
      </c>
      <c r="Q480" s="3">
        <v>844.61994836022575</v>
      </c>
      <c r="R480" s="3">
        <v>12989.509535619862</v>
      </c>
      <c r="S480" s="3">
        <v>17.496073679642318</v>
      </c>
      <c r="T480" s="3">
        <v>6148.3455245709629</v>
      </c>
      <c r="V480">
        <v>13235</v>
      </c>
      <c r="W480" s="2">
        <v>0.56146895250388895</v>
      </c>
      <c r="X480" s="2">
        <v>5.0712744032871931E-2</v>
      </c>
      <c r="Y480" s="2">
        <v>0.43367134289189324</v>
      </c>
      <c r="Z480" s="2">
        <v>0.69034659575783186</v>
      </c>
      <c r="AA480" s="2">
        <v>0.54894012101830569</v>
      </c>
      <c r="AB480" s="2">
        <v>0.35875930693983266</v>
      </c>
      <c r="AC480" s="2">
        <v>2.113827359877872E-2</v>
      </c>
      <c r="AD480" s="2">
        <v>0</v>
      </c>
      <c r="AE480" s="2">
        <v>0.13357270120933731</v>
      </c>
      <c r="AF480">
        <v>26706.280837753668</v>
      </c>
      <c r="AG480">
        <v>35.804689134170246</v>
      </c>
      <c r="AH480">
        <v>6729.3805321114742</v>
      </c>
      <c r="AI480">
        <v>6110.1525967706202</v>
      </c>
      <c r="AJ480">
        <v>0.54142835380395282</v>
      </c>
      <c r="AK480">
        <v>39695.790373373529</v>
      </c>
      <c r="AL480">
        <v>53.300762813812568</v>
      </c>
      <c r="AM480">
        <v>10017.713441998683</v>
      </c>
      <c r="AN480">
        <v>8970.1652114543795</v>
      </c>
      <c r="AO480">
        <v>0.8043637556750195</v>
      </c>
      <c r="AP480">
        <v>12989.509535619862</v>
      </c>
      <c r="AQ480">
        <v>17.496073679642322</v>
      </c>
      <c r="AR480">
        <v>3288.3329098872091</v>
      </c>
      <c r="AS480">
        <v>2860.0126146837592</v>
      </c>
      <c r="AT480">
        <v>0.26293540187106668</v>
      </c>
      <c r="AU480" s="3">
        <v>4673050.4712471189</v>
      </c>
      <c r="AV480" s="3">
        <v>158737.87309482082</v>
      </c>
      <c r="AW480">
        <v>34572.392429822008</v>
      </c>
      <c r="AX480">
        <v>6497535.4332607482</v>
      </c>
      <c r="AY480">
        <v>1174.3823602754362</v>
      </c>
      <c r="AZ480">
        <v>220713.42079016549</v>
      </c>
      <c r="BA480">
        <v>59436.979379099008</v>
      </c>
      <c r="BB480">
        <v>11170585.904507868</v>
      </c>
      <c r="BC480">
        <v>2019.0023086356618</v>
      </c>
      <c r="BD480">
        <v>379451.29388498625</v>
      </c>
      <c r="BE480">
        <v>24864.586949277</v>
      </c>
      <c r="BF480">
        <v>4673050.4712471189</v>
      </c>
      <c r="BG480">
        <v>844.61994836022575</v>
      </c>
      <c r="BH480">
        <v>158737.87309482082</v>
      </c>
      <c r="BI480">
        <v>1.2978263966988564</v>
      </c>
      <c r="BJ480">
        <v>3.1882098800257399</v>
      </c>
      <c r="BK480">
        <v>1.8903834833268836</v>
      </c>
      <c r="BL480">
        <v>53.243323430139228</v>
      </c>
      <c r="BM480">
        <v>40.024842131947487</v>
      </c>
      <c r="BN480">
        <f t="shared" si="46"/>
        <v>-13.21848129819174</v>
      </c>
      <c r="BO480">
        <v>0.59665014593275456</v>
      </c>
      <c r="BP480">
        <v>9.3770704863059915E-3</v>
      </c>
      <c r="BQ480">
        <v>0.50617303418066173</v>
      </c>
      <c r="BR480">
        <v>4.1666666666666664E-2</v>
      </c>
      <c r="BS480">
        <v>3.4482758620689655E-2</v>
      </c>
      <c r="BT480">
        <v>0.22222222222222221</v>
      </c>
      <c r="BU480">
        <v>0.37854827011887282</v>
      </c>
      <c r="BV480">
        <v>0.69034659575783186</v>
      </c>
      <c r="BW480">
        <v>0.56943995956255777</v>
      </c>
      <c r="BX480">
        <v>0.35875930693983266</v>
      </c>
      <c r="BY480">
        <f t="shared" si="47"/>
        <v>1.7338254016905912E-2</v>
      </c>
      <c r="BZ480">
        <v>0</v>
      </c>
      <c r="CA480">
        <f t="shared" si="48"/>
        <v>7.5224000561452023E-2</v>
      </c>
      <c r="CC480">
        <v>1.7338254016905912E-2</v>
      </c>
      <c r="CD480">
        <v>7.5224000561452023E-2</v>
      </c>
    </row>
    <row r="481" spans="1:82" x14ac:dyDescent="0.3">
      <c r="A481">
        <v>0</v>
      </c>
      <c r="B481" t="s">
        <v>323</v>
      </c>
      <c r="C481" t="s">
        <v>312</v>
      </c>
      <c r="D481">
        <v>13237</v>
      </c>
      <c r="E481" s="2">
        <f t="shared" si="50"/>
        <v>0.68609011067742343</v>
      </c>
      <c r="F481" s="2" t="s">
        <v>1941</v>
      </c>
      <c r="G481" s="3">
        <v>2831</v>
      </c>
      <c r="H481" s="1">
        <v>1.908453950804512</v>
      </c>
      <c r="I481" s="1">
        <f t="shared" si="49"/>
        <v>-25.489832762519349</v>
      </c>
      <c r="J481" s="1">
        <v>2.5824136602899999</v>
      </c>
      <c r="K481" s="1">
        <v>241.86094073000001</v>
      </c>
      <c r="L481" s="2">
        <v>0.12403449338000017</v>
      </c>
      <c r="M481" s="2">
        <v>4.0938482750799208E-4</v>
      </c>
      <c r="N481" s="7">
        <v>0</v>
      </c>
      <c r="O481" s="2">
        <v>0.11401804122030501</v>
      </c>
      <c r="P481" s="3">
        <v>26151.094903377994</v>
      </c>
      <c r="Q481" s="3">
        <v>888.32106770616394</v>
      </c>
      <c r="R481" s="3">
        <v>17728.465201607858</v>
      </c>
      <c r="S481" s="3">
        <v>24.174294780739505</v>
      </c>
      <c r="T481" s="3">
        <v>7675.2908666482854</v>
      </c>
      <c r="V481">
        <v>13237</v>
      </c>
      <c r="W481" s="2">
        <v>0.66000681983392351</v>
      </c>
      <c r="X481" s="2">
        <v>5.1197514980052726E-2</v>
      </c>
      <c r="Y481" s="2">
        <v>0.74257492181001261</v>
      </c>
      <c r="Z481" s="2">
        <v>0.73644075787193675</v>
      </c>
      <c r="AA481" s="2">
        <v>0.69712438339911664</v>
      </c>
      <c r="AB481" s="2">
        <v>0.3061638138506374</v>
      </c>
      <c r="AC481" s="2">
        <v>4.0938482750799208E-4</v>
      </c>
      <c r="AD481" s="2">
        <v>0</v>
      </c>
      <c r="AE481" s="2">
        <v>0.11401804122030501</v>
      </c>
      <c r="AF481">
        <v>25614.487550248767</v>
      </c>
      <c r="AG481">
        <v>34.236088357079346</v>
      </c>
      <c r="AH481">
        <v>6434.5668697876599</v>
      </c>
      <c r="AI481">
        <v>5376.5374621308911</v>
      </c>
      <c r="AJ481">
        <v>0.5198188495658228</v>
      </c>
      <c r="AK481">
        <v>43342.952751856625</v>
      </c>
      <c r="AL481">
        <v>58.410383137818854</v>
      </c>
      <c r="AM481">
        <v>10978.050771168066</v>
      </c>
      <c r="AN481">
        <v>8508.3444273987698</v>
      </c>
      <c r="AO481">
        <v>0.87720329696939725</v>
      </c>
      <c r="AP481">
        <v>17728.465201607858</v>
      </c>
      <c r="AQ481">
        <v>24.174294780739508</v>
      </c>
      <c r="AR481">
        <v>4543.4839013804058</v>
      </c>
      <c r="AS481">
        <v>3131.8069652678787</v>
      </c>
      <c r="AT481">
        <v>0.35738444740357445</v>
      </c>
      <c r="AU481" s="3">
        <v>4914836.7761408603</v>
      </c>
      <c r="AV481" s="3">
        <v>166951.06146469645</v>
      </c>
      <c r="AW481">
        <v>56595.727861881998</v>
      </c>
      <c r="AX481">
        <v>10636601.094362102</v>
      </c>
      <c r="AY481">
        <v>1922.4884306997158</v>
      </c>
      <c r="AZ481">
        <v>361312.47566570458</v>
      </c>
      <c r="BA481">
        <v>82746.822765259989</v>
      </c>
      <c r="BB481">
        <v>15551437.870502962</v>
      </c>
      <c r="BC481">
        <v>2810.8094984058798</v>
      </c>
      <c r="BD481">
        <v>528263.537130401</v>
      </c>
      <c r="BE481">
        <v>26151.094903377994</v>
      </c>
      <c r="BF481">
        <v>4914836.7761408603</v>
      </c>
      <c r="BG481">
        <v>888.32106770616394</v>
      </c>
      <c r="BH481">
        <v>166951.06146469645</v>
      </c>
      <c r="BI481">
        <v>1.2296009842202975</v>
      </c>
      <c r="BJ481">
        <v>3.1380549350248095</v>
      </c>
      <c r="BK481">
        <v>1.908453950804512</v>
      </c>
      <c r="BL481">
        <v>64.071078010426106</v>
      </c>
      <c r="BM481">
        <v>38.581245247906757</v>
      </c>
      <c r="BN481">
        <f t="shared" si="46"/>
        <v>-25.489832762519349</v>
      </c>
      <c r="BO481">
        <v>0.68609011067742343</v>
      </c>
      <c r="BP481">
        <v>1.0215889525729953E-2</v>
      </c>
      <c r="BQ481">
        <v>0.3775397524365528</v>
      </c>
      <c r="BR481">
        <v>3.5714285714285712E-2</v>
      </c>
      <c r="BS481">
        <v>6.8965517241379309E-2</v>
      </c>
      <c r="BT481">
        <v>0.22222222222222221</v>
      </c>
      <c r="BU481">
        <v>0.72997282215703929</v>
      </c>
      <c r="BV481">
        <v>0.73644075787193675</v>
      </c>
      <c r="BW481">
        <v>0.72315807406547372</v>
      </c>
      <c r="BX481">
        <v>0.3061638138506374</v>
      </c>
      <c r="BY481">
        <f t="shared" si="47"/>
        <v>0.10229842616711114</v>
      </c>
      <c r="BZ481">
        <v>0</v>
      </c>
      <c r="CA481">
        <f t="shared" si="48"/>
        <v>3.3904335906559495E-2</v>
      </c>
      <c r="CC481">
        <v>0.10229842616711114</v>
      </c>
      <c r="CD481">
        <v>3.3904335906559495E-2</v>
      </c>
    </row>
    <row r="482" spans="1:82" x14ac:dyDescent="0.3">
      <c r="A482">
        <v>0</v>
      </c>
      <c r="B482" t="s">
        <v>323</v>
      </c>
      <c r="C482" t="s">
        <v>400</v>
      </c>
      <c r="D482">
        <v>13239</v>
      </c>
      <c r="E482" s="2">
        <f t="shared" si="50"/>
        <v>0.70756555251097963</v>
      </c>
      <c r="F482" s="2" t="s">
        <v>1942</v>
      </c>
      <c r="G482" s="3">
        <v>138</v>
      </c>
      <c r="H482" s="1">
        <v>0.37451561472056349</v>
      </c>
      <c r="I482" s="1">
        <f t="shared" si="49"/>
        <v>-19.854206788731066</v>
      </c>
      <c r="J482" s="1">
        <v>2.3458661410700001</v>
      </c>
      <c r="K482" s="1">
        <v>155.59260845</v>
      </c>
      <c r="L482" s="2">
        <v>0.19107393289999997</v>
      </c>
      <c r="M482" s="2">
        <v>4.1302403517925277E-3</v>
      </c>
      <c r="N482" s="7">
        <v>0</v>
      </c>
      <c r="O482" s="2">
        <v>4.4774660999750908E-2</v>
      </c>
      <c r="P482" s="3">
        <v>-4472.6736550113001</v>
      </c>
      <c r="Q482" s="3">
        <v>-151.93131497555936</v>
      </c>
      <c r="R482" s="3">
        <v>-4376.5357733613982</v>
      </c>
      <c r="S482" s="3">
        <v>-5.8950361610052635</v>
      </c>
      <c r="T482" s="3">
        <v>-1876.6192721762698</v>
      </c>
      <c r="V482">
        <v>13239</v>
      </c>
      <c r="W482" s="2">
        <v>0.6014237625507749</v>
      </c>
      <c r="X482" s="2">
        <v>1.0047016741921783E-2</v>
      </c>
      <c r="Y482" s="2">
        <v>0.70677469686801453</v>
      </c>
      <c r="Z482" s="2">
        <v>0.66898323276438276</v>
      </c>
      <c r="AA482" s="2">
        <v>0.4484701039356882</v>
      </c>
      <c r="AB482" s="2">
        <v>0.47164238293682215</v>
      </c>
      <c r="AC482" s="2">
        <v>4.1302403517925277E-3</v>
      </c>
      <c r="AD482" s="2">
        <v>0</v>
      </c>
      <c r="AE482" s="2">
        <v>4.4774660999750908E-2</v>
      </c>
      <c r="AF482">
        <v>7093.8601224613658</v>
      </c>
      <c r="AG482">
        <v>9.5559313861437367</v>
      </c>
      <c r="AH482">
        <v>1796.0077350521849</v>
      </c>
      <c r="AI482">
        <v>1245.0874323347184</v>
      </c>
      <c r="AJ482">
        <v>0.14359018472736823</v>
      </c>
      <c r="AK482">
        <v>2717.324349099968</v>
      </c>
      <c r="AL482">
        <v>3.6608952251384719</v>
      </c>
      <c r="AM482">
        <v>688.05392963559382</v>
      </c>
      <c r="AN482">
        <v>476.42196557504002</v>
      </c>
      <c r="AO482">
        <v>5.500031150085842E-2</v>
      </c>
      <c r="AP482">
        <v>-4376.5357733613982</v>
      </c>
      <c r="AQ482">
        <v>-5.8950361610052653</v>
      </c>
      <c r="AR482">
        <v>-1107.953805416591</v>
      </c>
      <c r="AS482">
        <v>-768.66546675967834</v>
      </c>
      <c r="AT482">
        <v>-8.858987322650981E-2</v>
      </c>
      <c r="AU482" s="3">
        <v>-840594.28672282374</v>
      </c>
      <c r="AV482" s="3">
        <v>-28553.971336506627</v>
      </c>
      <c r="AW482">
        <v>9433.8778019709989</v>
      </c>
      <c r="AX482">
        <v>1773002.9941024296</v>
      </c>
      <c r="AY482">
        <v>320.45741995199791</v>
      </c>
      <c r="AZ482">
        <v>60226.767505778487</v>
      </c>
      <c r="BA482">
        <v>4961.2041469596988</v>
      </c>
      <c r="BB482">
        <v>932408.70737960574</v>
      </c>
      <c r="BC482">
        <v>168.52610497643855</v>
      </c>
      <c r="BD482">
        <v>31672.79616927186</v>
      </c>
      <c r="BE482">
        <v>-4472.6736550113001</v>
      </c>
      <c r="BF482">
        <v>-840594.28672282374</v>
      </c>
      <c r="BG482">
        <v>-151.93131497555936</v>
      </c>
      <c r="BH482">
        <v>-28553.971336506627</v>
      </c>
      <c r="BI482">
        <v>0.73758570538125912</v>
      </c>
      <c r="BJ482">
        <v>1.1121013201018226</v>
      </c>
      <c r="BK482">
        <v>0.37451561472056349</v>
      </c>
      <c r="BL482">
        <v>39.996483629795932</v>
      </c>
      <c r="BM482">
        <v>20.142276841064866</v>
      </c>
      <c r="BN482">
        <f t="shared" si="46"/>
        <v>-19.854206788731066</v>
      </c>
      <c r="BO482">
        <v>0.70756555251097963</v>
      </c>
      <c r="BP482">
        <v>6.3198969806002635E-3</v>
      </c>
      <c r="BQ482">
        <v>0.44978129983278503</v>
      </c>
      <c r="BR482">
        <v>2.976190476190476E-2</v>
      </c>
      <c r="BS482">
        <v>3.4482758620689655E-2</v>
      </c>
      <c r="BT482">
        <v>0.22222222222222221</v>
      </c>
      <c r="BU482">
        <v>0.56858087286356174</v>
      </c>
      <c r="BV482">
        <v>0.66898323276438276</v>
      </c>
      <c r="BW482">
        <v>0.4652179501407554</v>
      </c>
      <c r="BX482">
        <v>0.47164238293682215</v>
      </c>
      <c r="BY482">
        <f t="shared" si="47"/>
        <v>0.50959360907946838</v>
      </c>
      <c r="BZ482">
        <v>0</v>
      </c>
      <c r="CA482">
        <f t="shared" si="48"/>
        <v>2.2285418276027362E-2</v>
      </c>
      <c r="CC482">
        <v>0.50959360907946838</v>
      </c>
      <c r="CD482">
        <v>2.2285418276027362E-2</v>
      </c>
    </row>
    <row r="483" spans="1:82" x14ac:dyDescent="0.3">
      <c r="A483">
        <v>0</v>
      </c>
      <c r="B483" t="s">
        <v>323</v>
      </c>
      <c r="C483" t="s">
        <v>401</v>
      </c>
      <c r="D483">
        <v>13241</v>
      </c>
      <c r="E483" s="2">
        <f t="shared" si="50"/>
        <v>0.73202873658670786</v>
      </c>
      <c r="F483" s="2" t="s">
        <v>1941</v>
      </c>
      <c r="G483" s="3">
        <v>1655</v>
      </c>
      <c r="H483" s="1">
        <v>1.6129951612891631</v>
      </c>
      <c r="I483" s="1">
        <f t="shared" si="49"/>
        <v>-16.290877477250319</v>
      </c>
      <c r="J483" s="1">
        <v>2.4798877377399999</v>
      </c>
      <c r="K483" s="1">
        <v>299.12233226699999</v>
      </c>
      <c r="L483" s="2">
        <v>0.17185577830999987</v>
      </c>
      <c r="M483" s="2">
        <v>3.6393491616204558E-3</v>
      </c>
      <c r="N483" s="7">
        <v>0</v>
      </c>
      <c r="O483" s="2">
        <v>4.363179482477144E-2</v>
      </c>
      <c r="P483" s="3">
        <v>48341.262995236</v>
      </c>
      <c r="Q483" s="3">
        <v>1642.0942418225677</v>
      </c>
      <c r="R483" s="3">
        <v>20089.04639946172</v>
      </c>
      <c r="S483" s="3">
        <v>26.75954841221585</v>
      </c>
      <c r="T483" s="3">
        <v>9650.6004268249562</v>
      </c>
      <c r="V483">
        <v>13241</v>
      </c>
      <c r="W483" s="2">
        <v>0.64888207847470025</v>
      </c>
      <c r="X483" s="2">
        <v>4.3271331696550598E-2</v>
      </c>
      <c r="Y483" s="2">
        <v>0.45546290024338199</v>
      </c>
      <c r="Z483" s="2">
        <v>0.70720289049798457</v>
      </c>
      <c r="AA483" s="2">
        <v>0.86217092686877539</v>
      </c>
      <c r="AB483" s="2">
        <v>0.42420474406632463</v>
      </c>
      <c r="AC483" s="2">
        <v>3.6393491616204558E-3</v>
      </c>
      <c r="AD483" s="2">
        <v>0</v>
      </c>
      <c r="AE483" s="2">
        <v>4.363179482477144E-2</v>
      </c>
      <c r="AF483">
        <v>22903.466007084771</v>
      </c>
      <c r="AG483">
        <v>30.50137671391921</v>
      </c>
      <c r="AH483">
        <v>5732.639372795461</v>
      </c>
      <c r="AI483">
        <v>5277.9827124634685</v>
      </c>
      <c r="AJ483">
        <v>0.46535816381784995</v>
      </c>
      <c r="AK483">
        <v>42992.512406546492</v>
      </c>
      <c r="AL483">
        <v>57.260925126135064</v>
      </c>
      <c r="AM483">
        <v>10762.013694646643</v>
      </c>
      <c r="AN483">
        <v>9899.2088174372384</v>
      </c>
      <c r="AO483">
        <v>0.87350104811506835</v>
      </c>
      <c r="AP483">
        <v>20089.04639946172</v>
      </c>
      <c r="AQ483">
        <v>26.759548412215853</v>
      </c>
      <c r="AR483">
        <v>5029.3743218511818</v>
      </c>
      <c r="AS483">
        <v>4621.2261049737699</v>
      </c>
      <c r="AT483">
        <v>0.4081428842972184</v>
      </c>
      <c r="AU483" s="3">
        <v>9085256.9673246536</v>
      </c>
      <c r="AV483" s="3">
        <v>308615.19180813339</v>
      </c>
      <c r="AW483">
        <v>52477.520508684</v>
      </c>
      <c r="AX483">
        <v>9862625.2044020705</v>
      </c>
      <c r="AY483">
        <v>1782.5979073183919</v>
      </c>
      <c r="AZ483">
        <v>335021.45070141857</v>
      </c>
      <c r="BA483">
        <v>100818.78350392</v>
      </c>
      <c r="BB483">
        <v>18947882.171726726</v>
      </c>
      <c r="BC483">
        <v>3424.6921491409594</v>
      </c>
      <c r="BD483">
        <v>643636.64250955195</v>
      </c>
      <c r="BE483">
        <v>48341.262995236</v>
      </c>
      <c r="BF483">
        <v>9085256.9673246536</v>
      </c>
      <c r="BG483">
        <v>1642.0942418225677</v>
      </c>
      <c r="BH483">
        <v>308615.19180813339</v>
      </c>
      <c r="BI483">
        <v>1.0358600265903011</v>
      </c>
      <c r="BJ483">
        <v>2.6488551878794642</v>
      </c>
      <c r="BK483">
        <v>1.6129951612891631</v>
      </c>
      <c r="BL483">
        <v>67.488749479364202</v>
      </c>
      <c r="BM483">
        <v>51.197872002113883</v>
      </c>
      <c r="BN483">
        <f t="shared" si="46"/>
        <v>-16.290877477250319</v>
      </c>
      <c r="BO483">
        <v>0.73202873658670786</v>
      </c>
      <c r="BP483">
        <v>9.1824808335907032E-3</v>
      </c>
      <c r="BQ483">
        <v>0.10773533697397493</v>
      </c>
      <c r="BR483">
        <v>4.7619047619047616E-2</v>
      </c>
      <c r="BS483">
        <v>0.27586206896551724</v>
      </c>
      <c r="BT483">
        <v>0.5</v>
      </c>
      <c r="BU483">
        <v>0.46653494819977781</v>
      </c>
      <c r="BV483">
        <v>0.70720289049798457</v>
      </c>
      <c r="BW483">
        <v>0.89436818139914465</v>
      </c>
      <c r="BX483">
        <v>0.42420474406632463</v>
      </c>
      <c r="BY483">
        <f t="shared" si="47"/>
        <v>0.11797209164351577</v>
      </c>
      <c r="BZ483">
        <v>0</v>
      </c>
      <c r="CA483">
        <f t="shared" si="48"/>
        <v>2.1994974542602821E-2</v>
      </c>
      <c r="CC483">
        <v>0.11797209164351577</v>
      </c>
      <c r="CD483">
        <v>2.1994974542602821E-2</v>
      </c>
    </row>
    <row r="484" spans="1:82" x14ac:dyDescent="0.3">
      <c r="A484">
        <v>0</v>
      </c>
      <c r="B484" t="s">
        <v>323</v>
      </c>
      <c r="C484" t="s">
        <v>60</v>
      </c>
      <c r="D484">
        <v>13243</v>
      </c>
      <c r="E484" s="2">
        <f t="shared" si="50"/>
        <v>0.61914671082463069</v>
      </c>
      <c r="F484" s="2" t="s">
        <v>1939</v>
      </c>
      <c r="G484" s="3">
        <v>276</v>
      </c>
      <c r="H484" s="1">
        <v>0.37388000177659586</v>
      </c>
      <c r="I484" s="1">
        <f t="shared" si="49"/>
        <v>-15.518650776419697</v>
      </c>
      <c r="J484" s="1">
        <v>2.2019201178599999</v>
      </c>
      <c r="K484" s="1">
        <v>171.15571179099999</v>
      </c>
      <c r="L484" s="2">
        <v>0.18140369858999983</v>
      </c>
      <c r="M484" s="2">
        <v>5.3881260482485449E-3</v>
      </c>
      <c r="N484" s="7">
        <v>0</v>
      </c>
      <c r="O484" s="2">
        <v>4.1177638622246944E-2</v>
      </c>
      <c r="P484" s="3">
        <v>7290.952278703</v>
      </c>
      <c r="Q484" s="3">
        <v>247.66483150101399</v>
      </c>
      <c r="R484" s="3">
        <v>1035.9064575892426</v>
      </c>
      <c r="S484" s="3">
        <v>1.3865098967551952</v>
      </c>
      <c r="T484" s="3">
        <v>776.81247094309947</v>
      </c>
      <c r="V484">
        <v>13243</v>
      </c>
      <c r="W484" s="2">
        <v>0.55108413676153922</v>
      </c>
      <c r="X484" s="2">
        <v>1.0029965346363311E-2</v>
      </c>
      <c r="Y484" s="2">
        <v>0.45141806781245081</v>
      </c>
      <c r="Z484" s="2">
        <v>0.62793337307090535</v>
      </c>
      <c r="AA484" s="2">
        <v>0.49332818969201142</v>
      </c>
      <c r="AB484" s="2">
        <v>0.44777260497023336</v>
      </c>
      <c r="AC484" s="2">
        <v>5.3881260482485449E-3</v>
      </c>
      <c r="AD484" s="2">
        <v>0</v>
      </c>
      <c r="AE484" s="2">
        <v>4.1177638622246944E-2</v>
      </c>
      <c r="AF484">
        <v>15753.78393917914</v>
      </c>
      <c r="AG484">
        <v>21.03216663864151</v>
      </c>
      <c r="AH484">
        <v>3952.9306397782962</v>
      </c>
      <c r="AI484">
        <v>8009.1915478639576</v>
      </c>
      <c r="AJ484">
        <v>0.3198274624648384</v>
      </c>
      <c r="AK484">
        <v>16789.690396768383</v>
      </c>
      <c r="AL484">
        <v>22.41867653539671</v>
      </c>
      <c r="AM484">
        <v>4213.5208845878751</v>
      </c>
      <c r="AN484">
        <v>8525.4137739974776</v>
      </c>
      <c r="AO484">
        <v>0.34084043867242608</v>
      </c>
      <c r="AP484">
        <v>1035.9064575892426</v>
      </c>
      <c r="AQ484">
        <v>1.3865098967552001</v>
      </c>
      <c r="AR484">
        <v>260.59024480957896</v>
      </c>
      <c r="AS484">
        <v>516.22222613352005</v>
      </c>
      <c r="AT484">
        <v>2.1012976207587686E-2</v>
      </c>
      <c r="AU484" s="3">
        <v>1370261.5712594418</v>
      </c>
      <c r="AV484" s="3">
        <v>46546.128432300568</v>
      </c>
      <c r="AW484">
        <v>29854.808535085005</v>
      </c>
      <c r="AX484">
        <v>5610912.7160838759</v>
      </c>
      <c r="AY484">
        <v>1014.1317406417299</v>
      </c>
      <c r="AZ484">
        <v>190595.91933620672</v>
      </c>
      <c r="BA484">
        <v>37145.760813788002</v>
      </c>
      <c r="BB484">
        <v>6981174.2873433167</v>
      </c>
      <c r="BC484">
        <v>1261.796572142744</v>
      </c>
      <c r="BD484">
        <v>237142.0477685073</v>
      </c>
      <c r="BE484">
        <v>7290.952278703</v>
      </c>
      <c r="BF484">
        <v>1370261.5712594418</v>
      </c>
      <c r="BG484">
        <v>247.66483150101399</v>
      </c>
      <c r="BH484">
        <v>46546.128432300568</v>
      </c>
      <c r="BI484">
        <v>0.54638418671419475</v>
      </c>
      <c r="BJ484">
        <v>0.92026418849079061</v>
      </c>
      <c r="BK484">
        <v>0.37388000177659586</v>
      </c>
      <c r="BL484">
        <v>63.67018936528796</v>
      </c>
      <c r="BM484">
        <v>48.151538588868263</v>
      </c>
      <c r="BN484">
        <f t="shared" si="46"/>
        <v>-15.518650776419697</v>
      </c>
      <c r="BO484">
        <v>0.61914671082463069</v>
      </c>
      <c r="BP484">
        <v>4.0965901649939376E-3</v>
      </c>
      <c r="BQ484">
        <v>0.50561287357661056</v>
      </c>
      <c r="BR484">
        <v>7.7380952380952384E-2</v>
      </c>
      <c r="BS484">
        <v>3.4482758620689655E-2</v>
      </c>
      <c r="BT484">
        <v>0.27777777777777779</v>
      </c>
      <c r="BU484">
        <v>0.44442007167617703</v>
      </c>
      <c r="BV484">
        <v>0.62793337307090535</v>
      </c>
      <c r="BW484">
        <v>0.51175123412034385</v>
      </c>
      <c r="BX484">
        <v>0.44777260497023336</v>
      </c>
      <c r="BY484">
        <f t="shared" si="47"/>
        <v>1.0820922461222387E-2</v>
      </c>
      <c r="BZ484">
        <v>0</v>
      </c>
      <c r="CA484">
        <f t="shared" si="48"/>
        <v>6.7468436439605775E-2</v>
      </c>
      <c r="CC484">
        <v>1.0820922461222387E-2</v>
      </c>
      <c r="CD484">
        <v>6.7468436439605775E-2</v>
      </c>
    </row>
    <row r="485" spans="1:82" x14ac:dyDescent="0.3">
      <c r="A485">
        <v>0</v>
      </c>
      <c r="B485" t="s">
        <v>323</v>
      </c>
      <c r="C485" t="s">
        <v>402</v>
      </c>
      <c r="D485">
        <v>13245</v>
      </c>
      <c r="E485" s="2">
        <f t="shared" si="50"/>
        <v>0.68357904782585643</v>
      </c>
      <c r="F485" s="2" t="s">
        <v>1941</v>
      </c>
      <c r="G485" s="3">
        <v>54463</v>
      </c>
      <c r="H485" s="1">
        <v>35.896121893931969</v>
      </c>
      <c r="I485" s="1">
        <f t="shared" si="49"/>
        <v>-17.324778065591133</v>
      </c>
      <c r="J485" s="1">
        <v>2.5809225527300002</v>
      </c>
      <c r="K485" s="1">
        <v>263.28157740900002</v>
      </c>
      <c r="L485" s="2">
        <v>0.10011175583999998</v>
      </c>
      <c r="M485" s="2">
        <v>1.6628203904510216E-4</v>
      </c>
      <c r="N485" s="7">
        <v>0</v>
      </c>
      <c r="O485" s="2">
        <v>0.12557642281870662</v>
      </c>
      <c r="P485" s="3">
        <v>269478.92644630006</v>
      </c>
      <c r="Q485" s="3">
        <v>9153.8732335894038</v>
      </c>
      <c r="R485" s="3">
        <v>580583.34739717585</v>
      </c>
      <c r="S485" s="3">
        <v>779.37856356533507</v>
      </c>
      <c r="T485" s="3">
        <v>352635.55356233218</v>
      </c>
      <c r="V485">
        <v>13245</v>
      </c>
      <c r="W485" s="2">
        <v>0.87180583467709583</v>
      </c>
      <c r="X485" s="2">
        <v>0.96297436865880692</v>
      </c>
      <c r="Y485" s="2">
        <v>0.57298184749651293</v>
      </c>
      <c r="Z485" s="2">
        <v>0.73601553072942261</v>
      </c>
      <c r="AA485" s="2">
        <v>0.7588658456285825</v>
      </c>
      <c r="AB485" s="2">
        <v>0.24711349354534021</v>
      </c>
      <c r="AC485" s="2">
        <v>1.6628203904510216E-4</v>
      </c>
      <c r="AD485" s="2">
        <v>0</v>
      </c>
      <c r="AE485" s="2">
        <v>0.12557642281870662</v>
      </c>
      <c r="AF485">
        <v>1322862.5456914008</v>
      </c>
      <c r="AG485">
        <v>1773.4717901119607</v>
      </c>
      <c r="AH485">
        <v>333318.53528756765</v>
      </c>
      <c r="AI485">
        <v>474782.48354702239</v>
      </c>
      <c r="AJ485">
        <v>26.819329091913897</v>
      </c>
      <c r="AK485">
        <v>1903445.8930885766</v>
      </c>
      <c r="AL485">
        <v>2552.8503536772955</v>
      </c>
      <c r="AM485">
        <v>479800.32467409392</v>
      </c>
      <c r="AN485">
        <v>680936.24772282806</v>
      </c>
      <c r="AO485">
        <v>38.584750065199806</v>
      </c>
      <c r="AP485">
        <v>580583.34739717585</v>
      </c>
      <c r="AQ485">
        <v>779.37856356533484</v>
      </c>
      <c r="AR485">
        <v>146481.78938652627</v>
      </c>
      <c r="AS485">
        <v>206153.76417580567</v>
      </c>
      <c r="AT485">
        <v>11.765420973285909</v>
      </c>
      <c r="AU485" s="3">
        <v>50645869.43631763</v>
      </c>
      <c r="AV485" s="3">
        <v>1720378.9355207926</v>
      </c>
      <c r="AW485">
        <v>1112385.2109843001</v>
      </c>
      <c r="AX485">
        <v>209061676.55238935</v>
      </c>
      <c r="AY485">
        <v>37786.380339833398</v>
      </c>
      <c r="AZ485">
        <v>7101572.3210682888</v>
      </c>
      <c r="BA485">
        <v>1381864.1374306001</v>
      </c>
      <c r="BB485">
        <v>259707545.98870698</v>
      </c>
      <c r="BC485">
        <v>46940.2535734228</v>
      </c>
      <c r="BD485">
        <v>8821951.2565890811</v>
      </c>
      <c r="BE485">
        <v>269478.92644630006</v>
      </c>
      <c r="BF485">
        <v>50645869.43631763</v>
      </c>
      <c r="BG485">
        <v>9153.8732335894038</v>
      </c>
      <c r="BH485">
        <v>1720378.9355207926</v>
      </c>
      <c r="BI485">
        <v>32.772350312287834</v>
      </c>
      <c r="BJ485">
        <v>68.668472206219803</v>
      </c>
      <c r="BK485">
        <v>35.896121893931969</v>
      </c>
      <c r="BL485">
        <v>51.864522818354764</v>
      </c>
      <c r="BM485">
        <v>34.539744752763632</v>
      </c>
      <c r="BN485">
        <f t="shared" si="46"/>
        <v>-17.324778065591133</v>
      </c>
      <c r="BO485">
        <v>0.68357904782585643</v>
      </c>
      <c r="BP485">
        <v>0.27128585975678288</v>
      </c>
      <c r="BQ485">
        <v>0.45615547165062736</v>
      </c>
      <c r="BR485">
        <v>5.9523809523809521E-2</v>
      </c>
      <c r="BS485">
        <v>0.13793103448275862</v>
      </c>
      <c r="BT485">
        <v>0.27777777777777779</v>
      </c>
      <c r="BU485">
        <v>0.49614359009760611</v>
      </c>
      <c r="BV485">
        <v>0.73601553072942261</v>
      </c>
      <c r="BW485">
        <v>0.78720523405454623</v>
      </c>
      <c r="BX485">
        <v>0.24711349354534021</v>
      </c>
      <c r="BY485">
        <f t="shared" si="47"/>
        <v>7.8350708134535249E-2</v>
      </c>
      <c r="BZ485">
        <v>0</v>
      </c>
      <c r="CA485">
        <f t="shared" si="48"/>
        <v>4.7749006729978095E-2</v>
      </c>
      <c r="CC485">
        <v>7.8350708134535249E-2</v>
      </c>
      <c r="CD485">
        <v>4.7749006729978095E-2</v>
      </c>
    </row>
    <row r="486" spans="1:82" x14ac:dyDescent="0.3">
      <c r="A486">
        <v>0</v>
      </c>
      <c r="B486" t="s">
        <v>323</v>
      </c>
      <c r="C486" t="s">
        <v>403</v>
      </c>
      <c r="D486">
        <v>13247</v>
      </c>
      <c r="E486" s="2">
        <f t="shared" si="50"/>
        <v>0.64815159293535729</v>
      </c>
      <c r="F486" s="2" t="s">
        <v>1940</v>
      </c>
      <c r="G486" s="3">
        <v>58851</v>
      </c>
      <c r="H486" s="1">
        <v>36.472931276793489</v>
      </c>
      <c r="I486" s="1">
        <f t="shared" si="49"/>
        <v>-12.388947878062261</v>
      </c>
      <c r="J486" s="1">
        <v>2.5866579776799998</v>
      </c>
      <c r="K486" s="1">
        <v>235.51320597500001</v>
      </c>
      <c r="L486" s="2">
        <v>0.14172190718</v>
      </c>
      <c r="M486" s="2">
        <v>8.1547228817265477E-2</v>
      </c>
      <c r="N486" s="7">
        <v>0</v>
      </c>
      <c r="O486" s="2">
        <v>5.1613216578095276E-2</v>
      </c>
      <c r="P486" s="3">
        <v>353111.90571559989</v>
      </c>
      <c r="Q486" s="3">
        <v>11994.784396752795</v>
      </c>
      <c r="R486" s="3">
        <v>385751.67869140167</v>
      </c>
      <c r="S486" s="3">
        <v>517.76415973968358</v>
      </c>
      <c r="T486" s="3">
        <v>162055.85273655408</v>
      </c>
      <c r="V486">
        <v>13247</v>
      </c>
      <c r="W486" s="2">
        <v>0.80907864901034221</v>
      </c>
      <c r="X486" s="2">
        <v>0.97844825892859233</v>
      </c>
      <c r="Y486" s="2">
        <v>0.34652134805789236</v>
      </c>
      <c r="Z486" s="2">
        <v>0.73765113263234194</v>
      </c>
      <c r="AA486" s="2">
        <v>0.67882808196365452</v>
      </c>
      <c r="AB486" s="2">
        <v>0.34982300831013213</v>
      </c>
      <c r="AC486" s="2">
        <v>8.1547228817265477E-2</v>
      </c>
      <c r="AD486" s="2">
        <v>0</v>
      </c>
      <c r="AE486" s="2">
        <v>5.1613216578095276E-2</v>
      </c>
      <c r="AF486">
        <v>513856.60742662771</v>
      </c>
      <c r="AG486">
        <v>688.43063174543067</v>
      </c>
      <c r="AH486">
        <v>129388.40702168451</v>
      </c>
      <c r="AI486">
        <v>87538.985193682049</v>
      </c>
      <c r="AJ486">
        <v>10.420091504147226</v>
      </c>
      <c r="AK486">
        <v>899608.28611802938</v>
      </c>
      <c r="AL486">
        <v>1206.1947914851141</v>
      </c>
      <c r="AM486">
        <v>226700.5787241362</v>
      </c>
      <c r="AN486">
        <v>152282.66622778442</v>
      </c>
      <c r="AO486">
        <v>18.237638925175691</v>
      </c>
      <c r="AP486">
        <v>385751.67869140167</v>
      </c>
      <c r="AQ486">
        <v>517.76415973968346</v>
      </c>
      <c r="AR486">
        <v>97312.171702451684</v>
      </c>
      <c r="AS486">
        <v>64743.681034102367</v>
      </c>
      <c r="AT486">
        <v>7.8175474210284648</v>
      </c>
      <c r="AU486" s="3">
        <v>66363851.560189843</v>
      </c>
      <c r="AV486" s="3">
        <v>2254299.7795257205</v>
      </c>
      <c r="AW486">
        <v>797742.77111950004</v>
      </c>
      <c r="AX486">
        <v>149927776.40419883</v>
      </c>
      <c r="AY486">
        <v>27098.357174491</v>
      </c>
      <c r="AZ486">
        <v>5092865.2473738389</v>
      </c>
      <c r="BA486">
        <v>1150854.6768350999</v>
      </c>
      <c r="BB486">
        <v>216291627.96438867</v>
      </c>
      <c r="BC486">
        <v>39093.141571243796</v>
      </c>
      <c r="BD486">
        <v>7347165.0268995585</v>
      </c>
      <c r="BE486">
        <v>353111.90571559989</v>
      </c>
      <c r="BF486">
        <v>66363851.560189843</v>
      </c>
      <c r="BG486">
        <v>11994.784396752795</v>
      </c>
      <c r="BH486">
        <v>2254299.7795257205</v>
      </c>
      <c r="BI486">
        <v>46.135836926241694</v>
      </c>
      <c r="BJ486">
        <v>82.608768203035183</v>
      </c>
      <c r="BK486">
        <v>36.472931276793489</v>
      </c>
      <c r="BL486">
        <v>65.720984018014718</v>
      </c>
      <c r="BM486">
        <v>53.332036139952457</v>
      </c>
      <c r="BN486">
        <f t="shared" si="46"/>
        <v>-12.388947878062261</v>
      </c>
      <c r="BO486">
        <v>0.64815159293535729</v>
      </c>
      <c r="BP486">
        <v>0.36211442236161018</v>
      </c>
      <c r="BQ486">
        <v>0.32905281975617123</v>
      </c>
      <c r="BR486">
        <v>3.5714285714285712E-2</v>
      </c>
      <c r="BS486">
        <v>0.17241379310344829</v>
      </c>
      <c r="BT486">
        <v>0.3888888888888889</v>
      </c>
      <c r="BU486">
        <v>0.35479225502818584</v>
      </c>
      <c r="BV486">
        <v>0.73765113263234194</v>
      </c>
      <c r="BW486">
        <v>0.70417850826105244</v>
      </c>
      <c r="BX486">
        <v>0.34982300831013213</v>
      </c>
      <c r="BY486">
        <f t="shared" si="47"/>
        <v>4.2164079653627118E-2</v>
      </c>
      <c r="BZ486">
        <v>0</v>
      </c>
      <c r="CA486">
        <f t="shared" si="48"/>
        <v>3.4138399361321625E-2</v>
      </c>
      <c r="CC486">
        <v>4.2164079653627118E-2</v>
      </c>
      <c r="CD486">
        <v>3.4138399361321625E-2</v>
      </c>
    </row>
    <row r="487" spans="1:82" x14ac:dyDescent="0.3">
      <c r="A487">
        <v>1</v>
      </c>
      <c r="B487" t="s">
        <v>323</v>
      </c>
      <c r="C487" t="s">
        <v>404</v>
      </c>
      <c r="D487">
        <v>13249</v>
      </c>
      <c r="E487" s="2">
        <v>0</v>
      </c>
      <c r="F487" s="2" t="s">
        <v>1954</v>
      </c>
      <c r="G487" s="3">
        <v>-999</v>
      </c>
      <c r="H487" s="1">
        <v>0.37411638305460709</v>
      </c>
      <c r="I487" s="1">
        <f t="shared" si="49"/>
        <v>-999</v>
      </c>
      <c r="J487" s="1">
        <v>-999</v>
      </c>
      <c r="K487" s="1">
        <v>-999</v>
      </c>
      <c r="L487" s="2">
        <v>-999</v>
      </c>
      <c r="M487" s="2">
        <v>-999</v>
      </c>
      <c r="N487" s="7">
        <v>-999</v>
      </c>
      <c r="O487" s="2">
        <v>-999</v>
      </c>
      <c r="P487" s="3">
        <v>-999</v>
      </c>
      <c r="Q487" s="3">
        <v>-999</v>
      </c>
      <c r="R487" s="3">
        <v>-999</v>
      </c>
      <c r="S487" s="3">
        <v>-999</v>
      </c>
      <c r="T487" s="3">
        <v>-999</v>
      </c>
      <c r="V487">
        <v>13249</v>
      </c>
      <c r="W487" s="2">
        <v>-999</v>
      </c>
      <c r="X487" s="2">
        <v>1.0036306675173934E-2</v>
      </c>
      <c r="Y487" s="2">
        <v>-999</v>
      </c>
      <c r="Z487" s="2">
        <v>-999</v>
      </c>
      <c r="AA487" s="2">
        <v>-999</v>
      </c>
      <c r="AB487" s="2">
        <v>-999</v>
      </c>
      <c r="AC487" s="2">
        <v>-999</v>
      </c>
      <c r="AD487" s="2">
        <v>-999</v>
      </c>
      <c r="AE487" s="2">
        <v>-999</v>
      </c>
      <c r="AF487" s="2">
        <v>-999</v>
      </c>
      <c r="AG487" s="2">
        <v>-999</v>
      </c>
      <c r="AH487" s="2">
        <v>-999</v>
      </c>
      <c r="AI487" s="2">
        <v>-999</v>
      </c>
      <c r="AJ487" s="2">
        <v>-999</v>
      </c>
      <c r="AK487" s="2">
        <v>-999</v>
      </c>
      <c r="AL487" s="2">
        <v>-999</v>
      </c>
      <c r="AM487" s="2">
        <v>-999</v>
      </c>
      <c r="AN487" s="2">
        <v>-999</v>
      </c>
      <c r="AO487" s="2">
        <v>-999</v>
      </c>
      <c r="AP487" s="2">
        <v>-999</v>
      </c>
      <c r="AQ487" s="2">
        <v>-999</v>
      </c>
      <c r="AR487" s="2">
        <v>-999</v>
      </c>
      <c r="AS487" s="2">
        <v>-999</v>
      </c>
      <c r="AT487" s="2">
        <v>-999</v>
      </c>
      <c r="AU487" s="2">
        <v>-999</v>
      </c>
      <c r="AV487" s="2">
        <v>-999</v>
      </c>
      <c r="AW487" s="2">
        <v>-999</v>
      </c>
      <c r="AX487" s="2">
        <v>-999</v>
      </c>
      <c r="AY487" s="2">
        <v>-999</v>
      </c>
      <c r="AZ487" s="2">
        <v>-999</v>
      </c>
      <c r="BA487" s="2">
        <v>-999</v>
      </c>
      <c r="BB487" s="2">
        <v>-999</v>
      </c>
      <c r="BC487" s="2">
        <v>-999</v>
      </c>
      <c r="BD487" s="2">
        <v>-999</v>
      </c>
      <c r="BE487" s="2">
        <v>-999</v>
      </c>
      <c r="BF487" s="2">
        <v>-999</v>
      </c>
      <c r="BG487" s="2">
        <v>-999</v>
      </c>
      <c r="BH487" s="2">
        <v>-999</v>
      </c>
      <c r="BI487">
        <v>0</v>
      </c>
      <c r="BJ487">
        <v>0.37411638305460709</v>
      </c>
      <c r="BK487">
        <v>0.37411638305460709</v>
      </c>
      <c r="BL487">
        <v>-999</v>
      </c>
      <c r="BM487">
        <v>50.229539653947434</v>
      </c>
      <c r="BN487">
        <f t="shared" si="46"/>
        <v>-999</v>
      </c>
      <c r="BO487" t="s">
        <v>3748</v>
      </c>
      <c r="BP487" t="s">
        <v>3748</v>
      </c>
      <c r="BQ487">
        <v>0.45687616835012185</v>
      </c>
      <c r="BR487">
        <v>5.9523809523809521E-2</v>
      </c>
      <c r="BS487">
        <v>0</v>
      </c>
      <c r="BT487">
        <v>0.22222222222222221</v>
      </c>
      <c r="BU487" t="s">
        <v>3748</v>
      </c>
      <c r="BY487">
        <f t="shared" si="47"/>
        <v>-999</v>
      </c>
      <c r="CA487">
        <f t="shared" si="48"/>
        <v>-999</v>
      </c>
    </row>
    <row r="488" spans="1:82" x14ac:dyDescent="0.3">
      <c r="A488">
        <v>0</v>
      </c>
      <c r="B488" t="s">
        <v>323</v>
      </c>
      <c r="C488" t="s">
        <v>405</v>
      </c>
      <c r="D488">
        <v>13251</v>
      </c>
      <c r="E488" s="2">
        <f>BO488</f>
        <v>0.72436875181696514</v>
      </c>
      <c r="F488" s="2" t="s">
        <v>1941</v>
      </c>
      <c r="G488" s="3">
        <v>945</v>
      </c>
      <c r="H488" s="1">
        <v>0.37122757389237826</v>
      </c>
      <c r="I488" s="1">
        <f t="shared" si="49"/>
        <v>-17.381506518768845</v>
      </c>
      <c r="J488" s="1">
        <v>2.4649348393700001</v>
      </c>
      <c r="K488" s="1">
        <v>265.73085775999999</v>
      </c>
      <c r="L488" s="2">
        <v>0.10431195810000005</v>
      </c>
      <c r="M488" s="2">
        <v>2.3081657578159335E-2</v>
      </c>
      <c r="N488" s="7">
        <v>0</v>
      </c>
      <c r="O488" s="2">
        <v>5.1325611837657492E-2</v>
      </c>
      <c r="P488" s="3">
        <v>6249.191371531002</v>
      </c>
      <c r="Q488" s="3">
        <v>212.27747335127779</v>
      </c>
      <c r="R488" s="3">
        <v>6823.9939801164946</v>
      </c>
      <c r="S488" s="3">
        <v>9.2415050369772125</v>
      </c>
      <c r="T488" s="3">
        <v>3063.2157140310865</v>
      </c>
      <c r="V488">
        <v>13251</v>
      </c>
      <c r="W488" s="2">
        <v>0.59252768504425279</v>
      </c>
      <c r="X488" s="2">
        <v>9.9588094684452226E-3</v>
      </c>
      <c r="Y488" s="2">
        <v>0.52375093725456234</v>
      </c>
      <c r="Z488" s="2">
        <v>0.70293869224914629</v>
      </c>
      <c r="AA488" s="2">
        <v>0.76592549341341654</v>
      </c>
      <c r="AB488" s="2">
        <v>0.25748117359806527</v>
      </c>
      <c r="AC488" s="2">
        <v>2.3081657578159335E-2</v>
      </c>
      <c r="AD488" s="2">
        <v>0</v>
      </c>
      <c r="AE488" s="2">
        <v>5.1325611837657492E-2</v>
      </c>
      <c r="AF488">
        <v>28739.940095144811</v>
      </c>
      <c r="AG488">
        <v>38.371065278767972</v>
      </c>
      <c r="AH488">
        <v>7211.7229873361321</v>
      </c>
      <c r="AI488">
        <v>6285.4800538388672</v>
      </c>
      <c r="AJ488">
        <v>0.58345922924000582</v>
      </c>
      <c r="AK488">
        <v>35563.934075261306</v>
      </c>
      <c r="AL488">
        <v>47.612570315745188</v>
      </c>
      <c r="AM488">
        <v>8948.6352629937301</v>
      </c>
      <c r="AN488">
        <v>7611.7834922123548</v>
      </c>
      <c r="AO488">
        <v>0.72134110669804363</v>
      </c>
      <c r="AP488">
        <v>6823.9939801164946</v>
      </c>
      <c r="AQ488">
        <v>9.241505036977216</v>
      </c>
      <c r="AR488">
        <v>1736.912275657598</v>
      </c>
      <c r="AS488">
        <v>1326.3034383734876</v>
      </c>
      <c r="AT488">
        <v>0.13788187745803782</v>
      </c>
      <c r="AU488" s="3">
        <v>1174473.0263655365</v>
      </c>
      <c r="AV488" s="3">
        <v>39895.428341639148</v>
      </c>
      <c r="AW488">
        <v>44397.600998870999</v>
      </c>
      <c r="AX488">
        <v>8344085.1317278156</v>
      </c>
      <c r="AY488">
        <v>1508.1328131241978</v>
      </c>
      <c r="AZ488">
        <v>283438.48089856171</v>
      </c>
      <c r="BA488">
        <v>50646.792370402</v>
      </c>
      <c r="BB488">
        <v>9518558.1580933519</v>
      </c>
      <c r="BC488">
        <v>1720.4102864754757</v>
      </c>
      <c r="BD488">
        <v>323333.90924020088</v>
      </c>
      <c r="BE488">
        <v>6249.191371531002</v>
      </c>
      <c r="BF488">
        <v>1174473.0263655365</v>
      </c>
      <c r="BG488">
        <v>212.27747335127779</v>
      </c>
      <c r="BH488">
        <v>39895.428341639148</v>
      </c>
      <c r="BI488">
        <v>0.55619397596042541</v>
      </c>
      <c r="BJ488">
        <v>0.92742154985280367</v>
      </c>
      <c r="BK488">
        <v>0.37122757389237826</v>
      </c>
      <c r="BL488">
        <v>61.106032427973517</v>
      </c>
      <c r="BM488">
        <v>43.724525909204672</v>
      </c>
      <c r="BN488">
        <f t="shared" si="46"/>
        <v>-17.381506518768845</v>
      </c>
      <c r="BO488">
        <v>0.72436875181696514</v>
      </c>
      <c r="BP488">
        <v>4.8788426793070954E-3</v>
      </c>
      <c r="BQ488">
        <v>0.59472586937172267</v>
      </c>
      <c r="BR488">
        <v>0.125</v>
      </c>
      <c r="BS488">
        <v>0.20689655172413793</v>
      </c>
      <c r="BT488">
        <v>0.27777777777777779</v>
      </c>
      <c r="BU488">
        <v>0.49776816839313842</v>
      </c>
      <c r="BV488">
        <v>0.70293869224914629</v>
      </c>
      <c r="BW488">
        <v>0.79452852013839892</v>
      </c>
      <c r="BX488">
        <v>0.25748117359806527</v>
      </c>
      <c r="BY488">
        <f t="shared" si="47"/>
        <v>1.6999922355059243E-2</v>
      </c>
      <c r="BZ488">
        <v>0</v>
      </c>
      <c r="CA488">
        <f t="shared" si="48"/>
        <v>5.1507692454666174E-2</v>
      </c>
      <c r="CC488">
        <v>1.6999922355059243E-2</v>
      </c>
      <c r="CD488">
        <v>5.1507692454666174E-2</v>
      </c>
    </row>
    <row r="489" spans="1:82" x14ac:dyDescent="0.3">
      <c r="A489">
        <v>0</v>
      </c>
      <c r="B489" t="s">
        <v>323</v>
      </c>
      <c r="C489" t="s">
        <v>317</v>
      </c>
      <c r="D489">
        <v>13253</v>
      </c>
      <c r="E489" s="2">
        <f>BO489</f>
        <v>0.69130708821894304</v>
      </c>
      <c r="F489" s="2" t="s">
        <v>1941</v>
      </c>
      <c r="G489" s="3">
        <v>574</v>
      </c>
      <c r="H489" s="1">
        <v>1.825275413450262</v>
      </c>
      <c r="I489" s="1">
        <f t="shared" si="49"/>
        <v>-15.108801251062076</v>
      </c>
      <c r="J489" s="1">
        <v>2.2126306065499999</v>
      </c>
      <c r="K489" s="1">
        <v>190.17337315500001</v>
      </c>
      <c r="L489" s="2">
        <v>0.18739283139000018</v>
      </c>
      <c r="M489" s="2">
        <v>6.0320438414816855E-4</v>
      </c>
      <c r="N489" s="7">
        <v>0</v>
      </c>
      <c r="O489" s="2">
        <v>5.7722616629366778E-2</v>
      </c>
      <c r="P489" s="3">
        <v>4817.5284293020031</v>
      </c>
      <c r="Q489" s="3">
        <v>163.64561460367608</v>
      </c>
      <c r="R489" s="3">
        <v>4141.6163874696613</v>
      </c>
      <c r="S489" s="3">
        <v>5.6444200623634755</v>
      </c>
      <c r="T489" s="3">
        <v>2440.4158214278868</v>
      </c>
      <c r="V489">
        <v>13253</v>
      </c>
      <c r="W489" s="2">
        <v>0.59795972404564701</v>
      </c>
      <c r="X489" s="2">
        <v>4.8966109600626147E-2</v>
      </c>
      <c r="Y489" s="2">
        <v>0.55684776191448437</v>
      </c>
      <c r="Z489" s="2">
        <v>0.63098774059123386</v>
      </c>
      <c r="AA489" s="2">
        <v>0.54814347078724146</v>
      </c>
      <c r="AB489" s="2">
        <v>0.46255603891459873</v>
      </c>
      <c r="AC489" s="2">
        <v>6.0320438414816855E-4</v>
      </c>
      <c r="AD489" s="2">
        <v>0</v>
      </c>
      <c r="AE489" s="2">
        <v>5.7722616629366778E-2</v>
      </c>
      <c r="AF489">
        <v>28462.188843133372</v>
      </c>
      <c r="AG489">
        <v>38.364448055675098</v>
      </c>
      <c r="AH489">
        <v>7210.4793007315357</v>
      </c>
      <c r="AI489">
        <v>10467.766859892925</v>
      </c>
      <c r="AJ489">
        <v>0.57599717269640904</v>
      </c>
      <c r="AK489">
        <v>32603.805230603033</v>
      </c>
      <c r="AL489">
        <v>44.008868118038571</v>
      </c>
      <c r="AM489">
        <v>8271.3305858912408</v>
      </c>
      <c r="AN489">
        <v>11847.3313961611</v>
      </c>
      <c r="AO489">
        <v>0.65950233552920123</v>
      </c>
      <c r="AP489">
        <v>4141.6163874696613</v>
      </c>
      <c r="AQ489">
        <v>5.6444200623634728</v>
      </c>
      <c r="AR489">
        <v>1060.8512851597052</v>
      </c>
      <c r="AS489">
        <v>1379.5645362681753</v>
      </c>
      <c r="AT489">
        <v>8.350516283279219E-2</v>
      </c>
      <c r="AU489" s="3">
        <v>905406.29300301848</v>
      </c>
      <c r="AV489" s="3">
        <v>30755.556808614881</v>
      </c>
      <c r="AW489">
        <v>23029.324409416</v>
      </c>
      <c r="AX489">
        <v>4328131.2295056432</v>
      </c>
      <c r="AY489">
        <v>782.27829937940783</v>
      </c>
      <c r="AZ489">
        <v>147021.3835853659</v>
      </c>
      <c r="BA489">
        <v>27846.852838718005</v>
      </c>
      <c r="BB489">
        <v>5233537.5225086622</v>
      </c>
      <c r="BC489">
        <v>945.92391398308393</v>
      </c>
      <c r="BD489">
        <v>177776.9403939808</v>
      </c>
      <c r="BE489">
        <v>4817.5284293020031</v>
      </c>
      <c r="BF489">
        <v>905406.29300301848</v>
      </c>
      <c r="BG489">
        <v>163.64561460367608</v>
      </c>
      <c r="BH489">
        <v>30755.556808614881</v>
      </c>
      <c r="BI489">
        <v>1.1627843979661772</v>
      </c>
      <c r="BJ489">
        <v>2.9880598114164392</v>
      </c>
      <c r="BK489">
        <v>1.825275413450262</v>
      </c>
      <c r="BL489">
        <v>38.758954071718527</v>
      </c>
      <c r="BM489">
        <v>23.650152820656452</v>
      </c>
      <c r="BN489">
        <f t="shared" si="46"/>
        <v>-15.108801251062076</v>
      </c>
      <c r="BO489">
        <v>0.69130708821894304</v>
      </c>
      <c r="BP489">
        <v>9.7342171902706654E-3</v>
      </c>
      <c r="BQ489">
        <v>0.66552208803194512</v>
      </c>
      <c r="BR489">
        <v>6.5476190476190479E-2</v>
      </c>
      <c r="BS489">
        <v>0</v>
      </c>
      <c r="BT489">
        <v>0.27777777777777779</v>
      </c>
      <c r="BU489">
        <v>0.4326828815002986</v>
      </c>
      <c r="BV489">
        <v>0.63098774059123386</v>
      </c>
      <c r="BW489">
        <v>0.56861355890792686</v>
      </c>
      <c r="BX489">
        <v>0.46255603891459873</v>
      </c>
      <c r="BY489">
        <f t="shared" si="47"/>
        <v>0.21292224466070486</v>
      </c>
      <c r="BZ489">
        <v>0</v>
      </c>
      <c r="CA489">
        <f t="shared" si="48"/>
        <v>4.5633509394688666E-2</v>
      </c>
      <c r="CC489">
        <v>0.21292224466070486</v>
      </c>
      <c r="CD489">
        <v>4.5633509394688666E-2</v>
      </c>
    </row>
    <row r="490" spans="1:82" x14ac:dyDescent="0.3">
      <c r="A490">
        <v>0</v>
      </c>
      <c r="B490" t="s">
        <v>323</v>
      </c>
      <c r="C490" t="s">
        <v>406</v>
      </c>
      <c r="D490">
        <v>13255</v>
      </c>
      <c r="E490" s="2">
        <f>BO490</f>
        <v>0.63964449127648926</v>
      </c>
      <c r="F490" s="2" t="s">
        <v>1940</v>
      </c>
      <c r="G490" s="3">
        <v>13053</v>
      </c>
      <c r="H490" s="1">
        <v>27.411553422374261</v>
      </c>
      <c r="I490" s="1">
        <f t="shared" si="49"/>
        <v>-12.587528963580176</v>
      </c>
      <c r="J490" s="1">
        <v>2.5596116118299999</v>
      </c>
      <c r="K490" s="1">
        <v>223.21153953300001</v>
      </c>
      <c r="L490" s="2">
        <v>0.16684220150999995</v>
      </c>
      <c r="M490" s="2">
        <v>4.4462053594165841E-3</v>
      </c>
      <c r="N490" s="7">
        <v>0</v>
      </c>
      <c r="O490" s="2">
        <v>8.7687519154173291E-2</v>
      </c>
      <c r="P490" s="3">
        <v>493944.88039827015</v>
      </c>
      <c r="Q490" s="3">
        <v>16778.71022856126</v>
      </c>
      <c r="R490" s="3">
        <v>279369.04527761997</v>
      </c>
      <c r="S490" s="3">
        <v>377.65846006171944</v>
      </c>
      <c r="T490" s="3">
        <v>145073.92310779446</v>
      </c>
      <c r="V490">
        <v>13255</v>
      </c>
      <c r="W490" s="2">
        <v>0.75527566868044316</v>
      </c>
      <c r="X490" s="2">
        <v>0.73536142508280833</v>
      </c>
      <c r="Y490" s="2">
        <v>0.35647640640918937</v>
      </c>
      <c r="Z490" s="2">
        <v>0.72993817538210082</v>
      </c>
      <c r="AA490" s="2">
        <v>0.64337055166844903</v>
      </c>
      <c r="AB490" s="2">
        <v>0.41182934951040545</v>
      </c>
      <c r="AC490" s="2">
        <v>4.4462053594165841E-3</v>
      </c>
      <c r="AD490" s="2">
        <v>0</v>
      </c>
      <c r="AE490" s="2">
        <v>8.7687519154173291E-2</v>
      </c>
      <c r="AF490">
        <v>299319.63828010927</v>
      </c>
      <c r="AG490">
        <v>401.56128689616219</v>
      </c>
      <c r="AH490">
        <v>75472.201318730644</v>
      </c>
      <c r="AI490">
        <v>84623.796526502905</v>
      </c>
      <c r="AJ490">
        <v>6.0668981118243055</v>
      </c>
      <c r="AK490">
        <v>578688.68355772924</v>
      </c>
      <c r="AL490">
        <v>779.21974695788163</v>
      </c>
      <c r="AM490">
        <v>146451.94029658253</v>
      </c>
      <c r="AN490">
        <v>158717.98065644546</v>
      </c>
      <c r="AO490">
        <v>11.715088091081777</v>
      </c>
      <c r="AP490">
        <v>279369.04527761997</v>
      </c>
      <c r="AQ490">
        <v>377.65846006171944</v>
      </c>
      <c r="AR490">
        <v>70979.738977851885</v>
      </c>
      <c r="AS490">
        <v>74094.184129942558</v>
      </c>
      <c r="AT490">
        <v>5.648189979257471</v>
      </c>
      <c r="AU490" s="3">
        <v>92832000.822050884</v>
      </c>
      <c r="AV490" s="3">
        <v>3153390.8003558032</v>
      </c>
      <c r="AW490">
        <v>373590.64968723</v>
      </c>
      <c r="AX490">
        <v>70212626.702218011</v>
      </c>
      <c r="AY490">
        <v>12690.422563237738</v>
      </c>
      <c r="AZ490">
        <v>2385038.0165349003</v>
      </c>
      <c r="BA490">
        <v>867535.5300855001</v>
      </c>
      <c r="BB490">
        <v>163044627.5242689</v>
      </c>
      <c r="BC490">
        <v>29469.132791798998</v>
      </c>
      <c r="BD490">
        <v>5538428.8168907035</v>
      </c>
      <c r="BE490">
        <v>493944.88039827015</v>
      </c>
      <c r="BF490">
        <v>92832000.822050884</v>
      </c>
      <c r="BG490">
        <v>16778.71022856126</v>
      </c>
      <c r="BH490">
        <v>3153390.8003558032</v>
      </c>
      <c r="BI490">
        <v>14.37902807421928</v>
      </c>
      <c r="BJ490">
        <v>41.790581496593539</v>
      </c>
      <c r="BK490">
        <v>27.411553422374261</v>
      </c>
      <c r="BL490">
        <v>65.354974489193864</v>
      </c>
      <c r="BM490">
        <v>52.767445525613688</v>
      </c>
      <c r="BN490">
        <f t="shared" si="46"/>
        <v>-12.587528963580176</v>
      </c>
      <c r="BO490">
        <v>0.63964449127648926</v>
      </c>
      <c r="BP490">
        <v>0.11137789918521647</v>
      </c>
      <c r="BQ490">
        <v>0.37308491521428533</v>
      </c>
      <c r="BR490">
        <v>6.5476190476190479E-2</v>
      </c>
      <c r="BS490">
        <v>0.10344827586206896</v>
      </c>
      <c r="BT490">
        <v>0.33333333333333331</v>
      </c>
      <c r="BU490">
        <v>0.36047918113606015</v>
      </c>
      <c r="BV490">
        <v>0.72993817538210082</v>
      </c>
      <c r="BW490">
        <v>0.66739683783034132</v>
      </c>
      <c r="BX490">
        <v>0.41182934951040545</v>
      </c>
      <c r="BY490">
        <f t="shared" si="47"/>
        <v>1.9719856602638319E-2</v>
      </c>
      <c r="BZ490">
        <v>0</v>
      </c>
      <c r="CA490">
        <f t="shared" si="48"/>
        <v>4.2053109609271104E-2</v>
      </c>
      <c r="CC490">
        <v>1.9719856602638319E-2</v>
      </c>
      <c r="CD490">
        <v>4.2053109609271104E-2</v>
      </c>
    </row>
    <row r="491" spans="1:82" x14ac:dyDescent="0.3">
      <c r="A491">
        <v>0</v>
      </c>
      <c r="B491" t="s">
        <v>323</v>
      </c>
      <c r="C491" t="s">
        <v>407</v>
      </c>
      <c r="D491">
        <v>13257</v>
      </c>
      <c r="E491" s="2">
        <f>BO491</f>
        <v>0.63782115259030703</v>
      </c>
      <c r="F491" s="2" t="s">
        <v>1940</v>
      </c>
      <c r="G491" s="3">
        <v>2934</v>
      </c>
      <c r="H491" s="1">
        <v>16.141459715314443</v>
      </c>
      <c r="I491" s="1">
        <f t="shared" si="49"/>
        <v>-11.339515967789978</v>
      </c>
      <c r="J491" s="1">
        <v>2.5914004368399999</v>
      </c>
      <c r="K491" s="1">
        <v>255.54255094000001</v>
      </c>
      <c r="L491" s="2">
        <v>0.1176469039500001</v>
      </c>
      <c r="M491" s="2">
        <v>4.8338488268756591E-3</v>
      </c>
      <c r="N491" s="7">
        <v>0</v>
      </c>
      <c r="O491" s="2">
        <v>7.3354616178933074E-2</v>
      </c>
      <c r="P491" s="3">
        <v>288242.56130506995</v>
      </c>
      <c r="Q491" s="3">
        <v>9791.2512176996588</v>
      </c>
      <c r="R491" s="3">
        <v>179900.93247876642</v>
      </c>
      <c r="S491" s="3">
        <v>242.20976923942865</v>
      </c>
      <c r="T491" s="3">
        <v>100793.02793490335</v>
      </c>
      <c r="V491">
        <v>13257</v>
      </c>
      <c r="W491" s="2">
        <v>0.65699305738107694</v>
      </c>
      <c r="X491" s="2">
        <v>0.43302204133684097</v>
      </c>
      <c r="Y491" s="2">
        <v>0.32023084963305543</v>
      </c>
      <c r="Z491" s="2">
        <v>0.73900356515377419</v>
      </c>
      <c r="AA491" s="2">
        <v>0.73655937464973265</v>
      </c>
      <c r="AB491" s="2">
        <v>0.29039683897204949</v>
      </c>
      <c r="AC491" s="2">
        <v>4.8338488268756591E-3</v>
      </c>
      <c r="AD491" s="2">
        <v>0</v>
      </c>
      <c r="AE491" s="2">
        <v>7.3354616178933074E-2</v>
      </c>
      <c r="AF491">
        <v>121551.44902536849</v>
      </c>
      <c r="AG491">
        <v>163.03530921262063</v>
      </c>
      <c r="AH491">
        <v>30641.981885415662</v>
      </c>
      <c r="AI491">
        <v>38522.323741937442</v>
      </c>
      <c r="AJ491">
        <v>2.463900331168519</v>
      </c>
      <c r="AK491">
        <v>301452.38150413492</v>
      </c>
      <c r="AL491">
        <v>405.24507845204931</v>
      </c>
      <c r="AM491">
        <v>76164.558542882194</v>
      </c>
      <c r="AN491">
        <v>93792.775019374239</v>
      </c>
      <c r="AO491">
        <v>6.1060087371941707</v>
      </c>
      <c r="AP491">
        <v>179900.93247876642</v>
      </c>
      <c r="AQ491">
        <v>242.20976923942868</v>
      </c>
      <c r="AR491">
        <v>45522.576657466532</v>
      </c>
      <c r="AS491">
        <v>55270.451277436798</v>
      </c>
      <c r="AT491">
        <v>3.6421084060256517</v>
      </c>
      <c r="AU491" s="3">
        <v>54172306.971674845</v>
      </c>
      <c r="AV491" s="3">
        <v>1840167.7538544738</v>
      </c>
      <c r="AW491">
        <v>141682.10888904001</v>
      </c>
      <c r="AX491">
        <v>26627735.544606179</v>
      </c>
      <c r="AY491">
        <v>4812.7698938875201</v>
      </c>
      <c r="AZ491">
        <v>904511.9738572205</v>
      </c>
      <c r="BA491">
        <v>429924.67019410996</v>
      </c>
      <c r="BB491">
        <v>80800042.516281024</v>
      </c>
      <c r="BC491">
        <v>14604.021111587179</v>
      </c>
      <c r="BD491">
        <v>2744679.7277116943</v>
      </c>
      <c r="BE491">
        <v>288242.56130506995</v>
      </c>
      <c r="BF491">
        <v>54172306.971674845</v>
      </c>
      <c r="BG491">
        <v>9791.2512176996588</v>
      </c>
      <c r="BH491">
        <v>1840167.7538544738</v>
      </c>
      <c r="BI491">
        <v>5.9569266061968937</v>
      </c>
      <c r="BJ491">
        <v>22.098386321511338</v>
      </c>
      <c r="BK491">
        <v>16.141459715314443</v>
      </c>
      <c r="BL491">
        <v>64.83194485399531</v>
      </c>
      <c r="BM491">
        <v>53.492428886205332</v>
      </c>
      <c r="BN491">
        <f t="shared" si="46"/>
        <v>-11.339515967789978</v>
      </c>
      <c r="BO491">
        <v>0.63782115259030703</v>
      </c>
      <c r="BP491">
        <v>4.6009974608399208E-2</v>
      </c>
      <c r="BQ491">
        <v>0.22558456666185212</v>
      </c>
      <c r="BR491">
        <v>5.3571428571428568E-2</v>
      </c>
      <c r="BS491">
        <v>0.2413793103448276</v>
      </c>
      <c r="BT491">
        <v>0.3888888888888889</v>
      </c>
      <c r="BU491">
        <v>0.32473883018463279</v>
      </c>
      <c r="BV491">
        <v>0.73900356515377419</v>
      </c>
      <c r="BW491">
        <v>0.76406574133789695</v>
      </c>
      <c r="BX491">
        <v>0.29039683897204949</v>
      </c>
      <c r="BY491">
        <f t="shared" si="47"/>
        <v>3.2833689992041795E-2</v>
      </c>
      <c r="BZ491">
        <v>0</v>
      </c>
      <c r="CA491">
        <f t="shared" si="48"/>
        <v>3.728202804842308E-2</v>
      </c>
      <c r="CC491">
        <v>3.2833689992041795E-2</v>
      </c>
      <c r="CD491">
        <v>3.728202804842308E-2</v>
      </c>
    </row>
    <row r="492" spans="1:82" x14ac:dyDescent="0.3">
      <c r="A492">
        <v>1</v>
      </c>
      <c r="B492" t="s">
        <v>323</v>
      </c>
      <c r="C492" t="s">
        <v>408</v>
      </c>
      <c r="D492">
        <v>13259</v>
      </c>
      <c r="E492" s="2">
        <v>0</v>
      </c>
      <c r="F492" s="2" t="s">
        <v>1954</v>
      </c>
      <c r="G492" s="3">
        <v>-999</v>
      </c>
      <c r="H492" s="1">
        <v>0.37429044578903864</v>
      </c>
      <c r="I492" s="1">
        <f t="shared" si="49"/>
        <v>-999</v>
      </c>
      <c r="J492" s="1">
        <v>-999</v>
      </c>
      <c r="K492" s="1">
        <v>-999</v>
      </c>
      <c r="L492" s="2">
        <v>-999</v>
      </c>
      <c r="M492" s="2">
        <v>-999</v>
      </c>
      <c r="N492" s="7">
        <v>-999</v>
      </c>
      <c r="O492" s="2">
        <v>-999</v>
      </c>
      <c r="P492" s="3">
        <v>-999</v>
      </c>
      <c r="Q492" s="3">
        <v>-999</v>
      </c>
      <c r="R492" s="3">
        <v>-999</v>
      </c>
      <c r="S492" s="3">
        <v>-999</v>
      </c>
      <c r="T492" s="3">
        <v>-999</v>
      </c>
      <c r="V492">
        <v>13259</v>
      </c>
      <c r="W492" s="2">
        <v>-999</v>
      </c>
      <c r="X492" s="2">
        <v>1.0040976203327742E-2</v>
      </c>
      <c r="Y492" s="2">
        <v>-999</v>
      </c>
      <c r="Z492" s="2">
        <v>-999</v>
      </c>
      <c r="AA492" s="2">
        <v>-999</v>
      </c>
      <c r="AB492" s="2">
        <v>-999</v>
      </c>
      <c r="AC492" s="2">
        <v>-999</v>
      </c>
      <c r="AD492" s="2">
        <v>-999</v>
      </c>
      <c r="AE492" s="2">
        <v>-999</v>
      </c>
      <c r="AF492" s="2">
        <v>-999</v>
      </c>
      <c r="AG492" s="2">
        <v>-999</v>
      </c>
      <c r="AH492" s="2">
        <v>-999</v>
      </c>
      <c r="AI492" s="2">
        <v>-999</v>
      </c>
      <c r="AJ492" s="2">
        <v>-999</v>
      </c>
      <c r="AK492" s="2">
        <v>-999</v>
      </c>
      <c r="AL492" s="2">
        <v>-999</v>
      </c>
      <c r="AM492" s="2">
        <v>-999</v>
      </c>
      <c r="AN492" s="2">
        <v>-999</v>
      </c>
      <c r="AO492" s="2">
        <v>-999</v>
      </c>
      <c r="AP492" s="2">
        <v>-999</v>
      </c>
      <c r="AQ492" s="2">
        <v>-999</v>
      </c>
      <c r="AR492" s="2">
        <v>-999</v>
      </c>
      <c r="AS492" s="2">
        <v>-999</v>
      </c>
      <c r="AT492" s="2">
        <v>-999</v>
      </c>
      <c r="AU492" s="2">
        <v>-999</v>
      </c>
      <c r="AV492" s="2">
        <v>-999</v>
      </c>
      <c r="AW492" s="2">
        <v>-999</v>
      </c>
      <c r="AX492" s="2">
        <v>-999</v>
      </c>
      <c r="AY492" s="2">
        <v>-999</v>
      </c>
      <c r="AZ492" s="2">
        <v>-999</v>
      </c>
      <c r="BA492" s="2">
        <v>-999</v>
      </c>
      <c r="BB492" s="2">
        <v>-999</v>
      </c>
      <c r="BC492" s="2">
        <v>-999</v>
      </c>
      <c r="BD492" s="2">
        <v>-999</v>
      </c>
      <c r="BE492" s="2">
        <v>-999</v>
      </c>
      <c r="BF492" s="2">
        <v>-999</v>
      </c>
      <c r="BG492" s="2">
        <v>-999</v>
      </c>
      <c r="BH492" s="2">
        <v>-999</v>
      </c>
      <c r="BI492">
        <v>0</v>
      </c>
      <c r="BJ492">
        <v>0.37429044578903864</v>
      </c>
      <c r="BK492">
        <v>0.37429044578903864</v>
      </c>
      <c r="BL492">
        <v>-999</v>
      </c>
      <c r="BM492">
        <v>20.142276841064866</v>
      </c>
      <c r="BN492">
        <f t="shared" si="46"/>
        <v>-999</v>
      </c>
      <c r="BO492" t="s">
        <v>3748</v>
      </c>
      <c r="BP492" t="s">
        <v>3748</v>
      </c>
      <c r="BQ492">
        <v>0.41377096909204442</v>
      </c>
      <c r="BR492">
        <v>0.10119047619047619</v>
      </c>
      <c r="BS492">
        <v>3.4482758620689655E-2</v>
      </c>
      <c r="BT492">
        <v>0.22222222222222221</v>
      </c>
      <c r="BU492" t="s">
        <v>3748</v>
      </c>
      <c r="BY492">
        <f t="shared" si="47"/>
        <v>-999</v>
      </c>
      <c r="CA492">
        <f t="shared" si="48"/>
        <v>-999</v>
      </c>
    </row>
    <row r="493" spans="1:82" x14ac:dyDescent="0.3">
      <c r="A493">
        <v>0</v>
      </c>
      <c r="B493" t="s">
        <v>323</v>
      </c>
      <c r="C493" t="s">
        <v>64</v>
      </c>
      <c r="D493">
        <v>13261</v>
      </c>
      <c r="E493" s="2">
        <f>BO493</f>
        <v>0.59361632713002266</v>
      </c>
      <c r="F493" s="2" t="s">
        <v>1939</v>
      </c>
      <c r="G493" s="3">
        <v>4891</v>
      </c>
      <c r="H493" s="1">
        <v>6.4999199456144954</v>
      </c>
      <c r="I493" s="1">
        <f t="shared" si="49"/>
        <v>-7.2195989652695332</v>
      </c>
      <c r="J493" s="1">
        <v>2.3759511780499998</v>
      </c>
      <c r="K493" s="1">
        <v>164.25245367900001</v>
      </c>
      <c r="L493" s="2">
        <v>0.17407827065999992</v>
      </c>
      <c r="M493" s="2">
        <v>3.5546606313406311E-3</v>
      </c>
      <c r="N493" s="7">
        <v>0</v>
      </c>
      <c r="O493" s="2">
        <v>4.7847025453814702E-2</v>
      </c>
      <c r="P493" s="3">
        <v>292293.42196680006</v>
      </c>
      <c r="Q493" s="3">
        <v>9928.8540554183983</v>
      </c>
      <c r="R493" s="3">
        <v>149536.01098213234</v>
      </c>
      <c r="S493" s="3">
        <v>200.99941184345448</v>
      </c>
      <c r="T493" s="3">
        <v>67370.113135221356</v>
      </c>
      <c r="V493">
        <v>13261</v>
      </c>
      <c r="W493" s="2">
        <v>0.53993439875523563</v>
      </c>
      <c r="X493" s="2">
        <v>0.17437137985145398</v>
      </c>
      <c r="Y493" s="2">
        <v>0.22836811983212921</v>
      </c>
      <c r="Z493" s="2">
        <v>0.67756274416290441</v>
      </c>
      <c r="AA493" s="2">
        <v>0.47343068354551354</v>
      </c>
      <c r="AB493" s="2">
        <v>0.4296906916893396</v>
      </c>
      <c r="AC493" s="2">
        <v>3.5546606313406311E-3</v>
      </c>
      <c r="AD493" s="2">
        <v>0</v>
      </c>
      <c r="AE493" s="2">
        <v>4.7847025453814702E-2</v>
      </c>
      <c r="AF493">
        <v>119308.14526878945</v>
      </c>
      <c r="AG493">
        <v>160.1706119272983</v>
      </c>
      <c r="AH493">
        <v>30103.570894888639</v>
      </c>
      <c r="AI493">
        <v>23851.010485071794</v>
      </c>
      <c r="AJ493">
        <v>2.417705617300955</v>
      </c>
      <c r="AK493">
        <v>268844.15625092178</v>
      </c>
      <c r="AL493">
        <v>361.17002377075278</v>
      </c>
      <c r="AM493">
        <v>67880.788397228083</v>
      </c>
      <c r="AN493">
        <v>53443.906117953717</v>
      </c>
      <c r="AO493">
        <v>5.4467184724069799</v>
      </c>
      <c r="AP493">
        <v>149536.01098213234</v>
      </c>
      <c r="AQ493">
        <v>200.99941184345448</v>
      </c>
      <c r="AR493">
        <v>37777.217502339445</v>
      </c>
      <c r="AS493">
        <v>29592.895632881922</v>
      </c>
      <c r="AT493">
        <v>3.0290128551060249</v>
      </c>
      <c r="AU493" s="3">
        <v>54933625.724440403</v>
      </c>
      <c r="AV493" s="3">
        <v>1866028.8311753338</v>
      </c>
      <c r="AW493">
        <v>139515.78981824999</v>
      </c>
      <c r="AX493">
        <v>26220597.538441904</v>
      </c>
      <c r="AY493">
        <v>4739.1826549184998</v>
      </c>
      <c r="AZ493">
        <v>890681.98816538288</v>
      </c>
      <c r="BA493">
        <v>431809.21178505005</v>
      </c>
      <c r="BB493">
        <v>81154223.262882307</v>
      </c>
      <c r="BC493">
        <v>14668.036710336899</v>
      </c>
      <c r="BD493">
        <v>2756710.8193407166</v>
      </c>
      <c r="BE493">
        <v>292293.42196680006</v>
      </c>
      <c r="BF493">
        <v>54933625.724440403</v>
      </c>
      <c r="BG493">
        <v>9928.8540554183983</v>
      </c>
      <c r="BH493">
        <v>1866028.8311753338</v>
      </c>
      <c r="BI493">
        <v>2.4749570097096689</v>
      </c>
      <c r="BJ493">
        <v>8.9748769553241647</v>
      </c>
      <c r="BK493">
        <v>6.4999199456144954</v>
      </c>
      <c r="BL493">
        <v>57.449138619216967</v>
      </c>
      <c r="BM493">
        <v>50.229539653947434</v>
      </c>
      <c r="BN493">
        <f t="shared" si="46"/>
        <v>-7.2195989652695332</v>
      </c>
      <c r="BO493">
        <v>0.59361632713002266</v>
      </c>
      <c r="BP493">
        <v>1.7791162374239583E-2</v>
      </c>
      <c r="BQ493">
        <v>0.50062682344780951</v>
      </c>
      <c r="BR493">
        <v>0.17857142857142858</v>
      </c>
      <c r="BS493">
        <v>3.4482758620689655E-2</v>
      </c>
      <c r="BT493">
        <v>0.22222222222222221</v>
      </c>
      <c r="BU493">
        <v>0.20675345658874214</v>
      </c>
      <c r="BV493">
        <v>0.67756274416290441</v>
      </c>
      <c r="BW493">
        <v>0.49111066757833355</v>
      </c>
      <c r="BX493">
        <v>0.4296906916893396</v>
      </c>
      <c r="BY493">
        <f t="shared" si="47"/>
        <v>6.9085809597351389E-2</v>
      </c>
      <c r="BZ493">
        <v>0</v>
      </c>
      <c r="CA493">
        <f t="shared" si="48"/>
        <v>6.9095681418722701E-2</v>
      </c>
      <c r="CC493">
        <v>6.9085809597351389E-2</v>
      </c>
      <c r="CD493">
        <v>6.9095681418722701E-2</v>
      </c>
    </row>
    <row r="494" spans="1:82" x14ac:dyDescent="0.3">
      <c r="A494">
        <v>0</v>
      </c>
      <c r="B494" t="s">
        <v>323</v>
      </c>
      <c r="C494" t="s">
        <v>409</v>
      </c>
      <c r="D494">
        <v>13263</v>
      </c>
      <c r="E494" s="2">
        <f>BO494</f>
        <v>0.62200705406903145</v>
      </c>
      <c r="F494" s="2" t="s">
        <v>1939</v>
      </c>
      <c r="G494" s="3">
        <v>62</v>
      </c>
      <c r="H494" s="1">
        <v>0.37476307980348572</v>
      </c>
      <c r="I494" s="1">
        <f t="shared" si="49"/>
        <v>-18.474751602818088</v>
      </c>
      <c r="J494" s="1">
        <v>2.48117230708</v>
      </c>
      <c r="K494" s="1">
        <v>197.38606395799999</v>
      </c>
      <c r="L494" s="2">
        <v>0.18266707499000012</v>
      </c>
      <c r="M494" s="2">
        <v>5.3654216781777661E-3</v>
      </c>
      <c r="N494" s="7">
        <v>0</v>
      </c>
      <c r="O494" s="2">
        <v>0.12381032547992386</v>
      </c>
      <c r="P494" s="3">
        <v>15437.402276456998</v>
      </c>
      <c r="Q494" s="3">
        <v>524.3898859110659</v>
      </c>
      <c r="R494" s="3">
        <v>7805.6059292446525</v>
      </c>
      <c r="S494" s="3">
        <v>10.500670589247346</v>
      </c>
      <c r="T494" s="3">
        <v>2719.6860186154609</v>
      </c>
      <c r="V494">
        <v>13263</v>
      </c>
      <c r="W494" s="2">
        <v>0.5864849529174706</v>
      </c>
      <c r="X494" s="2">
        <v>1.0053655412603155E-2</v>
      </c>
      <c r="Y494" s="2">
        <v>0.46772405954176144</v>
      </c>
      <c r="Z494" s="2">
        <v>0.70756921802824646</v>
      </c>
      <c r="AA494" s="2">
        <v>0.56893286577393742</v>
      </c>
      <c r="AB494" s="2">
        <v>0.45089109343592132</v>
      </c>
      <c r="AC494" s="2">
        <v>5.3654216781777661E-3</v>
      </c>
      <c r="AD494" s="2">
        <v>0</v>
      </c>
      <c r="AE494" s="2">
        <v>0.12381032547992386</v>
      </c>
      <c r="AF494">
        <v>5793.7990757459365</v>
      </c>
      <c r="AG494">
        <v>7.7911784877644186</v>
      </c>
      <c r="AH494">
        <v>1464.3278884868505</v>
      </c>
      <c r="AI494">
        <v>555.62376071166864</v>
      </c>
      <c r="AJ494">
        <v>0.11734251063728975</v>
      </c>
      <c r="AK494">
        <v>13599.405004990589</v>
      </c>
      <c r="AL494">
        <v>18.291849077011765</v>
      </c>
      <c r="AM494">
        <v>3437.8964334504012</v>
      </c>
      <c r="AN494">
        <v>1301.7412343635788</v>
      </c>
      <c r="AO494">
        <v>0.27540973091100657</v>
      </c>
      <c r="AP494">
        <v>7805.6059292446525</v>
      </c>
      <c r="AQ494">
        <v>10.500670589247346</v>
      </c>
      <c r="AR494">
        <v>1973.5685449635507</v>
      </c>
      <c r="AS494">
        <v>746.11747365191013</v>
      </c>
      <c r="AT494">
        <v>0.15806722027371684</v>
      </c>
      <c r="AU494" s="3">
        <v>2901305.3838373283</v>
      </c>
      <c r="AV494" s="3">
        <v>98553.83515812573</v>
      </c>
      <c r="AW494">
        <v>11595.850981535001</v>
      </c>
      <c r="AX494">
        <v>2179324.2334696879</v>
      </c>
      <c r="AY494">
        <v>393.89703425182995</v>
      </c>
      <c r="AZ494">
        <v>74029.008617288913</v>
      </c>
      <c r="BA494">
        <v>27033.253257992001</v>
      </c>
      <c r="BB494">
        <v>5080629.6173070166</v>
      </c>
      <c r="BC494">
        <v>918.28692016289585</v>
      </c>
      <c r="BD494">
        <v>172582.84377541466</v>
      </c>
      <c r="BE494">
        <v>15437.402276456998</v>
      </c>
      <c r="BF494">
        <v>2901305.3838373283</v>
      </c>
      <c r="BG494">
        <v>524.3898859110659</v>
      </c>
      <c r="BH494">
        <v>98553.83515812573</v>
      </c>
      <c r="BI494">
        <v>0.18837729683860643</v>
      </c>
      <c r="BJ494">
        <v>0.56314037664209216</v>
      </c>
      <c r="BK494">
        <v>0.37476307980348572</v>
      </c>
      <c r="BL494">
        <v>78.292471520263305</v>
      </c>
      <c r="BM494">
        <v>59.817719917445217</v>
      </c>
      <c r="BN494">
        <f t="shared" si="46"/>
        <v>-18.474751602818088</v>
      </c>
      <c r="BO494">
        <v>0.62200705406903145</v>
      </c>
      <c r="BP494">
        <v>1.4189095013510946E-3</v>
      </c>
      <c r="BQ494">
        <v>0.37706823968090603</v>
      </c>
      <c r="BR494">
        <v>9.5238095238095233E-2</v>
      </c>
      <c r="BS494">
        <v>0</v>
      </c>
      <c r="BT494">
        <v>0.22222222222222221</v>
      </c>
      <c r="BU494">
        <v>0.52907630629846769</v>
      </c>
      <c r="BV494">
        <v>0.70756921802824646</v>
      </c>
      <c r="BW494">
        <v>0.59017932134225881</v>
      </c>
      <c r="BX494">
        <v>0.45089109343592132</v>
      </c>
      <c r="BY494">
        <f t="shared" si="47"/>
        <v>0</v>
      </c>
      <c r="BZ494">
        <v>0</v>
      </c>
      <c r="CA494">
        <f t="shared" si="48"/>
        <v>4.7317654191583527E-2</v>
      </c>
      <c r="CC494">
        <v>0</v>
      </c>
      <c r="CD494">
        <v>4.7317654191583527E-2</v>
      </c>
    </row>
    <row r="495" spans="1:82" x14ac:dyDescent="0.3">
      <c r="A495">
        <v>1</v>
      </c>
      <c r="B495" t="s">
        <v>323</v>
      </c>
      <c r="C495" t="s">
        <v>410</v>
      </c>
      <c r="D495">
        <v>13265</v>
      </c>
      <c r="E495" s="2">
        <v>0</v>
      </c>
      <c r="F495" s="2" t="s">
        <v>1954</v>
      </c>
      <c r="G495" s="3">
        <v>-999</v>
      </c>
      <c r="H495" s="1">
        <v>0.37467886671657619</v>
      </c>
      <c r="I495" s="1">
        <f t="shared" si="49"/>
        <v>-999</v>
      </c>
      <c r="J495" s="1">
        <v>-999</v>
      </c>
      <c r="K495" s="1">
        <v>-999</v>
      </c>
      <c r="L495" s="2">
        <v>-999</v>
      </c>
      <c r="M495" s="2">
        <v>-999</v>
      </c>
      <c r="N495" s="7">
        <v>-999</v>
      </c>
      <c r="O495" s="2">
        <v>-999</v>
      </c>
      <c r="P495" s="3">
        <v>-999</v>
      </c>
      <c r="Q495" s="3">
        <v>-999</v>
      </c>
      <c r="R495" s="3">
        <v>-999</v>
      </c>
      <c r="S495" s="3">
        <v>-999</v>
      </c>
      <c r="T495" s="3">
        <v>-999</v>
      </c>
      <c r="V495">
        <v>13265</v>
      </c>
      <c r="W495" s="2">
        <v>-999</v>
      </c>
      <c r="X495" s="2">
        <v>1.0051396253676763E-2</v>
      </c>
      <c r="Y495" s="2">
        <v>-999</v>
      </c>
      <c r="Z495" s="2">
        <v>-999</v>
      </c>
      <c r="AA495" s="2">
        <v>-999</v>
      </c>
      <c r="AB495" s="2">
        <v>-999</v>
      </c>
      <c r="AC495" s="2">
        <v>-999</v>
      </c>
      <c r="AD495" s="2">
        <v>-999</v>
      </c>
      <c r="AE495" s="2">
        <v>-999</v>
      </c>
      <c r="AF495" s="2">
        <v>-999</v>
      </c>
      <c r="AG495" s="2">
        <v>-999</v>
      </c>
      <c r="AH495" s="2">
        <v>-999</v>
      </c>
      <c r="AI495" s="2">
        <v>-999</v>
      </c>
      <c r="AJ495" s="2">
        <v>-999</v>
      </c>
      <c r="AK495" s="2">
        <v>-999</v>
      </c>
      <c r="AL495" s="2">
        <v>-999</v>
      </c>
      <c r="AM495" s="2">
        <v>-999</v>
      </c>
      <c r="AN495" s="2">
        <v>-999</v>
      </c>
      <c r="AO495" s="2">
        <v>-999</v>
      </c>
      <c r="AP495" s="2">
        <v>-999</v>
      </c>
      <c r="AQ495" s="2">
        <v>-999</v>
      </c>
      <c r="AR495" s="2">
        <v>-999</v>
      </c>
      <c r="AS495" s="2">
        <v>-999</v>
      </c>
      <c r="AT495" s="2">
        <v>-999</v>
      </c>
      <c r="AU495" s="2">
        <v>-999</v>
      </c>
      <c r="AV495" s="2">
        <v>-999</v>
      </c>
      <c r="AW495" s="2">
        <v>-999</v>
      </c>
      <c r="AX495" s="2">
        <v>-999</v>
      </c>
      <c r="AY495" s="2">
        <v>-999</v>
      </c>
      <c r="AZ495" s="2">
        <v>-999</v>
      </c>
      <c r="BA495" s="2">
        <v>-999</v>
      </c>
      <c r="BB495" s="2">
        <v>-999</v>
      </c>
      <c r="BC495" s="2">
        <v>-999</v>
      </c>
      <c r="BD495" s="2">
        <v>-999</v>
      </c>
      <c r="BE495" s="2">
        <v>-999</v>
      </c>
      <c r="BF495" s="2">
        <v>-999</v>
      </c>
      <c r="BG495" s="2">
        <v>-999</v>
      </c>
      <c r="BH495" s="2">
        <v>-999</v>
      </c>
      <c r="BI495">
        <v>0</v>
      </c>
      <c r="BJ495">
        <v>0.37467886671657619</v>
      </c>
      <c r="BK495">
        <v>0.37467886671657619</v>
      </c>
      <c r="BL495">
        <v>-999</v>
      </c>
      <c r="BM495">
        <v>50.688547626861862</v>
      </c>
      <c r="BN495">
        <f t="shared" si="46"/>
        <v>-999</v>
      </c>
      <c r="BO495" t="s">
        <v>3748</v>
      </c>
      <c r="BP495" t="s">
        <v>3748</v>
      </c>
      <c r="BQ495">
        <v>0.39147525774579944</v>
      </c>
      <c r="BR495">
        <v>0</v>
      </c>
      <c r="BS495">
        <v>0.17241379310344829</v>
      </c>
      <c r="BT495">
        <v>0.22222222222222221</v>
      </c>
      <c r="BU495" t="s">
        <v>3748</v>
      </c>
      <c r="BY495">
        <f t="shared" si="47"/>
        <v>-999</v>
      </c>
      <c r="CA495">
        <f t="shared" si="48"/>
        <v>-999</v>
      </c>
    </row>
    <row r="496" spans="1:82" x14ac:dyDescent="0.3">
      <c r="A496">
        <v>0</v>
      </c>
      <c r="B496" t="s">
        <v>323</v>
      </c>
      <c r="C496" t="s">
        <v>411</v>
      </c>
      <c r="D496">
        <v>13267</v>
      </c>
      <c r="E496" s="2">
        <f>BO496</f>
        <v>0.67272167570494312</v>
      </c>
      <c r="F496" s="2" t="s">
        <v>1941</v>
      </c>
      <c r="G496" s="3">
        <v>2662</v>
      </c>
      <c r="H496" s="1">
        <v>1.8724012175740128</v>
      </c>
      <c r="I496" s="1">
        <f t="shared" si="49"/>
        <v>-14.447143269298458</v>
      </c>
      <c r="J496" s="1">
        <v>2.2743506558700002</v>
      </c>
      <c r="K496" s="1">
        <v>199.83459193600001</v>
      </c>
      <c r="L496" s="2">
        <v>0.13770136610999995</v>
      </c>
      <c r="M496" s="2">
        <v>0</v>
      </c>
      <c r="N496" s="7">
        <v>0</v>
      </c>
      <c r="O496" s="2">
        <v>8.9566658700425225E-2</v>
      </c>
      <c r="P496" s="3">
        <v>33482.446711662</v>
      </c>
      <c r="Q496" s="3">
        <v>1137.3582223693559</v>
      </c>
      <c r="R496" s="3">
        <v>10007.97408117848</v>
      </c>
      <c r="S496" s="3">
        <v>13.551426968928192</v>
      </c>
      <c r="T496" s="3">
        <v>5477.5879797768939</v>
      </c>
      <c r="V496">
        <v>13267</v>
      </c>
      <c r="W496" s="2">
        <v>0.58263691403752393</v>
      </c>
      <c r="X496" s="2">
        <v>5.0230339246594646E-2</v>
      </c>
      <c r="Y496" s="2">
        <v>0.49037825152095965</v>
      </c>
      <c r="Z496" s="2">
        <v>0.64858877817713712</v>
      </c>
      <c r="AA496" s="2">
        <v>0.57599034496734003</v>
      </c>
      <c r="AB496" s="2">
        <v>0.33989879969533066</v>
      </c>
      <c r="AC496" s="2">
        <v>0</v>
      </c>
      <c r="AD496" s="2">
        <v>0</v>
      </c>
      <c r="AE496" s="2">
        <v>8.9566658700425225E-2</v>
      </c>
      <c r="AF496">
        <v>44895.00074504286</v>
      </c>
      <c r="AG496">
        <v>60.404816836041157</v>
      </c>
      <c r="AH496">
        <v>11352.898413361267</v>
      </c>
      <c r="AI496">
        <v>13884.723896879403</v>
      </c>
      <c r="AJ496">
        <v>0.90910106088002729</v>
      </c>
      <c r="AK496">
        <v>54902.97482622134</v>
      </c>
      <c r="AL496">
        <v>73.956243804969347</v>
      </c>
      <c r="AM496">
        <v>13899.847179912795</v>
      </c>
      <c r="AN496">
        <v>16815.363110104772</v>
      </c>
      <c r="AO496">
        <v>1.1113268806441752</v>
      </c>
      <c r="AP496">
        <v>10007.97408117848</v>
      </c>
      <c r="AQ496">
        <v>13.55142696892819</v>
      </c>
      <c r="AR496">
        <v>2546.948766551528</v>
      </c>
      <c r="AS496">
        <v>2930.6392132253695</v>
      </c>
      <c r="AT496">
        <v>0.20222581976414788</v>
      </c>
      <c r="AU496" s="3">
        <v>6292691.0349897565</v>
      </c>
      <c r="AV496" s="3">
        <v>213755.10431209675</v>
      </c>
      <c r="AW496">
        <v>62125.619853368007</v>
      </c>
      <c r="AX496">
        <v>11675888.995241983</v>
      </c>
      <c r="AY496">
        <v>2110.3321740047841</v>
      </c>
      <c r="AZ496">
        <v>396615.82878245914</v>
      </c>
      <c r="BA496">
        <v>95608.066565030007</v>
      </c>
      <c r="BB496">
        <v>17968580.03023174</v>
      </c>
      <c r="BC496">
        <v>3247.6903963741397</v>
      </c>
      <c r="BD496">
        <v>610370.93309455586</v>
      </c>
      <c r="BE496">
        <v>33482.446711662</v>
      </c>
      <c r="BF496">
        <v>6292691.0349897565</v>
      </c>
      <c r="BG496">
        <v>1137.3582223693559</v>
      </c>
      <c r="BH496">
        <v>213755.10431209675</v>
      </c>
      <c r="BI496">
        <v>1.3027396811888317</v>
      </c>
      <c r="BJ496">
        <v>3.1751408987628444</v>
      </c>
      <c r="BK496">
        <v>1.8724012175740128</v>
      </c>
      <c r="BL496">
        <v>49.029897113654421</v>
      </c>
      <c r="BM496">
        <v>34.582753844355963</v>
      </c>
      <c r="BN496">
        <f t="shared" si="46"/>
        <v>-14.447143269298458</v>
      </c>
      <c r="BO496">
        <v>0.67272167570494312</v>
      </c>
      <c r="BP496">
        <v>1.061265116742202E-2</v>
      </c>
      <c r="BQ496">
        <v>0.63420604353693344</v>
      </c>
      <c r="BR496">
        <v>9.5238095238095233E-2</v>
      </c>
      <c r="BS496">
        <v>0.13793103448275862</v>
      </c>
      <c r="BT496">
        <v>0.27777777777777779</v>
      </c>
      <c r="BU496">
        <v>0.4137344502276965</v>
      </c>
      <c r="BV496">
        <v>0.64858877817713712</v>
      </c>
      <c r="BW496">
        <v>0.59750035784993782</v>
      </c>
      <c r="BX496">
        <v>0.33989879969533066</v>
      </c>
      <c r="BY496">
        <f t="shared" si="47"/>
        <v>4.4109106829540888E-3</v>
      </c>
      <c r="BZ496">
        <v>0</v>
      </c>
      <c r="CA496">
        <f t="shared" si="48"/>
        <v>0.12100204795526037</v>
      </c>
      <c r="CC496">
        <v>4.4109106829540888E-3</v>
      </c>
      <c r="CD496">
        <v>0.12100204795526037</v>
      </c>
    </row>
    <row r="497" spans="1:82" x14ac:dyDescent="0.3">
      <c r="A497">
        <v>1</v>
      </c>
      <c r="B497" t="s">
        <v>323</v>
      </c>
      <c r="C497" t="s">
        <v>319</v>
      </c>
      <c r="D497">
        <v>13269</v>
      </c>
      <c r="E497" s="2">
        <v>0</v>
      </c>
      <c r="F497" s="2" t="s">
        <v>1954</v>
      </c>
      <c r="G497" s="3">
        <v>-999</v>
      </c>
      <c r="H497" s="1">
        <v>0.37400281681237979</v>
      </c>
      <c r="I497" s="1">
        <f t="shared" si="49"/>
        <v>-999</v>
      </c>
      <c r="J497" s="1">
        <v>-999</v>
      </c>
      <c r="K497" s="1">
        <v>-999</v>
      </c>
      <c r="L497" s="2">
        <v>-999</v>
      </c>
      <c r="M497" s="2">
        <v>-999</v>
      </c>
      <c r="N497" s="7">
        <v>-999</v>
      </c>
      <c r="O497" s="2">
        <v>-999</v>
      </c>
      <c r="P497" s="3">
        <v>-999</v>
      </c>
      <c r="Q497" s="3">
        <v>-999</v>
      </c>
      <c r="R497" s="3">
        <v>-999</v>
      </c>
      <c r="S497" s="3">
        <v>-999</v>
      </c>
      <c r="T497" s="3">
        <v>-999</v>
      </c>
      <c r="V497">
        <v>13269</v>
      </c>
      <c r="W497" s="2">
        <v>-999</v>
      </c>
      <c r="X497" s="2">
        <v>1.0033260068057629E-2</v>
      </c>
      <c r="Y497" s="2">
        <v>-999</v>
      </c>
      <c r="Z497" s="2">
        <v>-999</v>
      </c>
      <c r="AA497" s="2">
        <v>-999</v>
      </c>
      <c r="AB497" s="2">
        <v>-999</v>
      </c>
      <c r="AC497" s="2">
        <v>-999</v>
      </c>
      <c r="AD497" s="2">
        <v>-999</v>
      </c>
      <c r="AE497" s="2">
        <v>-999</v>
      </c>
      <c r="AF497" s="2">
        <v>-999</v>
      </c>
      <c r="AG497" s="2">
        <v>-999</v>
      </c>
      <c r="AH497" s="2">
        <v>-999</v>
      </c>
      <c r="AI497" s="2">
        <v>-999</v>
      </c>
      <c r="AJ497" s="2">
        <v>-999</v>
      </c>
      <c r="AK497" s="2">
        <v>-999</v>
      </c>
      <c r="AL497" s="2">
        <v>-999</v>
      </c>
      <c r="AM497" s="2">
        <v>-999</v>
      </c>
      <c r="AN497" s="2">
        <v>-999</v>
      </c>
      <c r="AO497" s="2">
        <v>-999</v>
      </c>
      <c r="AP497" s="2">
        <v>-999</v>
      </c>
      <c r="AQ497" s="2">
        <v>-999</v>
      </c>
      <c r="AR497" s="2">
        <v>-999</v>
      </c>
      <c r="AS497" s="2">
        <v>-999</v>
      </c>
      <c r="AT497" s="2">
        <v>-999</v>
      </c>
      <c r="AU497" s="2">
        <v>-999</v>
      </c>
      <c r="AV497" s="2">
        <v>-999</v>
      </c>
      <c r="AW497" s="2">
        <v>-999</v>
      </c>
      <c r="AX497" s="2">
        <v>-999</v>
      </c>
      <c r="AY497" s="2">
        <v>-999</v>
      </c>
      <c r="AZ497" s="2">
        <v>-999</v>
      </c>
      <c r="BA497" s="2">
        <v>-999</v>
      </c>
      <c r="BB497" s="2">
        <v>-999</v>
      </c>
      <c r="BC497" s="2">
        <v>-999</v>
      </c>
      <c r="BD497" s="2">
        <v>-999</v>
      </c>
      <c r="BE497" s="2">
        <v>-999</v>
      </c>
      <c r="BF497" s="2">
        <v>-999</v>
      </c>
      <c r="BG497" s="2">
        <v>-999</v>
      </c>
      <c r="BH497" s="2">
        <v>-999</v>
      </c>
      <c r="BI497">
        <v>0</v>
      </c>
      <c r="BJ497">
        <v>0.37400281681237979</v>
      </c>
      <c r="BK497">
        <v>0.37400281681237979</v>
      </c>
      <c r="BL497">
        <v>-999</v>
      </c>
      <c r="BM497">
        <v>59.817719917445217</v>
      </c>
      <c r="BN497">
        <f t="shared" si="46"/>
        <v>-999</v>
      </c>
      <c r="BO497" t="s">
        <v>3748</v>
      </c>
      <c r="BP497" t="s">
        <v>3748</v>
      </c>
      <c r="BQ497">
        <v>0.43089488551447291</v>
      </c>
      <c r="BR497">
        <v>9.5238095238095233E-2</v>
      </c>
      <c r="BS497">
        <v>3.4482758620689655E-2</v>
      </c>
      <c r="BT497">
        <v>0.22222222222222221</v>
      </c>
      <c r="BU497" t="s">
        <v>3748</v>
      </c>
      <c r="BY497">
        <f t="shared" si="47"/>
        <v>-999</v>
      </c>
      <c r="CA497">
        <f t="shared" si="48"/>
        <v>-999</v>
      </c>
    </row>
    <row r="498" spans="1:82" x14ac:dyDescent="0.3">
      <c r="A498">
        <v>0</v>
      </c>
      <c r="B498" t="s">
        <v>323</v>
      </c>
      <c r="C498" t="s">
        <v>412</v>
      </c>
      <c r="D498">
        <v>13271</v>
      </c>
      <c r="E498" s="2">
        <f>BO498</f>
        <v>0.59547458119973073</v>
      </c>
      <c r="F498" s="2" t="s">
        <v>1939</v>
      </c>
      <c r="G498" s="3">
        <v>1673</v>
      </c>
      <c r="H498" s="1">
        <v>1.8774649312411391</v>
      </c>
      <c r="I498" s="1">
        <f t="shared" si="49"/>
        <v>-10.013090652758279</v>
      </c>
      <c r="J498" s="1">
        <v>2.32735592518</v>
      </c>
      <c r="K498" s="1">
        <v>177.31082437699999</v>
      </c>
      <c r="L498" s="2">
        <v>0.14699100895999995</v>
      </c>
      <c r="M498" s="2">
        <v>2.1201657544346231E-4</v>
      </c>
      <c r="N498" s="7">
        <v>0</v>
      </c>
      <c r="O498" s="2">
        <v>0.1743828129230304</v>
      </c>
      <c r="P498" s="3">
        <v>63585.788349825991</v>
      </c>
      <c r="Q498" s="3">
        <v>2159.932331955988</v>
      </c>
      <c r="R498" s="3">
        <v>17372.719808611946</v>
      </c>
      <c r="S498" s="3">
        <v>23.14213264257938</v>
      </c>
      <c r="T498" s="3">
        <v>13643.586257438095</v>
      </c>
      <c r="V498">
        <v>13271</v>
      </c>
      <c r="W498" s="2">
        <v>0.52403108069475679</v>
      </c>
      <c r="X498" s="2">
        <v>5.036618195645836E-2</v>
      </c>
      <c r="Y498" s="2">
        <v>0.31733495166718678</v>
      </c>
      <c r="Z498" s="2">
        <v>0.66370457519374626</v>
      </c>
      <c r="AA498" s="2">
        <v>0.5110692894054103</v>
      </c>
      <c r="AB498" s="2">
        <v>0.36282913469136091</v>
      </c>
      <c r="AC498" s="2">
        <v>2.1201657544346231E-4</v>
      </c>
      <c r="AD498" s="2">
        <v>0</v>
      </c>
      <c r="AE498" s="2">
        <v>0.1743828129230304</v>
      </c>
      <c r="AF498">
        <v>29780.385821220843</v>
      </c>
      <c r="AG498">
        <v>39.758144122809533</v>
      </c>
      <c r="AH498">
        <v>7472.4201640276851</v>
      </c>
      <c r="AI498">
        <v>15662.728185505423</v>
      </c>
      <c r="AJ498">
        <v>0.6045918504044494</v>
      </c>
      <c r="AK498">
        <v>47153.105629832789</v>
      </c>
      <c r="AL498">
        <v>62.900276765388909</v>
      </c>
      <c r="AM498">
        <v>11821.912385366144</v>
      </c>
      <c r="AN498">
        <v>24956.822221605056</v>
      </c>
      <c r="AO498">
        <v>0.95754367916667216</v>
      </c>
      <c r="AP498">
        <v>17372.719808611946</v>
      </c>
      <c r="AQ498">
        <v>23.142132642579377</v>
      </c>
      <c r="AR498">
        <v>4349.4922213384589</v>
      </c>
      <c r="AS498">
        <v>9294.0940360996337</v>
      </c>
      <c r="AT498">
        <v>0.35295182876222275</v>
      </c>
      <c r="AU498" s="3">
        <v>11950313.062466297</v>
      </c>
      <c r="AV498" s="3">
        <v>405937.68246780836</v>
      </c>
      <c r="AW498">
        <v>60457.640146674006</v>
      </c>
      <c r="AX498">
        <v>11362408.889165912</v>
      </c>
      <c r="AY498">
        <v>2053.6729205610118</v>
      </c>
      <c r="AZ498">
        <v>385967.28869023657</v>
      </c>
      <c r="BA498">
        <v>124043.4284965</v>
      </c>
      <c r="BB498">
        <v>23312721.951632209</v>
      </c>
      <c r="BC498">
        <v>4213.6052525169998</v>
      </c>
      <c r="BD498">
        <v>791904.97115804499</v>
      </c>
      <c r="BE498">
        <v>63585.788349825991</v>
      </c>
      <c r="BF498">
        <v>11950313.062466297</v>
      </c>
      <c r="BG498">
        <v>2159.932331955988</v>
      </c>
      <c r="BH498">
        <v>405937.68246780836</v>
      </c>
      <c r="BI498">
        <v>1.1908292995973437</v>
      </c>
      <c r="BJ498">
        <v>3.0682942308384829</v>
      </c>
      <c r="BK498">
        <v>1.8774649312411391</v>
      </c>
      <c r="BL498">
        <v>57.409245929876974</v>
      </c>
      <c r="BM498">
        <v>47.396155277118694</v>
      </c>
      <c r="BN498">
        <f t="shared" si="46"/>
        <v>-10.013090652758279</v>
      </c>
      <c r="BO498">
        <v>0.59547458119973073</v>
      </c>
      <c r="BP498">
        <v>8.5870415748117174E-3</v>
      </c>
      <c r="BQ498">
        <v>0.57121924167649585</v>
      </c>
      <c r="BR498">
        <v>6.5476190476190479E-2</v>
      </c>
      <c r="BS498">
        <v>0</v>
      </c>
      <c r="BT498">
        <v>0.27777777777777779</v>
      </c>
      <c r="BU498">
        <v>0.28675292264200014</v>
      </c>
      <c r="BV498">
        <v>0.66370457519374626</v>
      </c>
      <c r="BW498">
        <v>0.53015486452843397</v>
      </c>
      <c r="BX498">
        <v>0.36282913469136091</v>
      </c>
      <c r="BY498">
        <f t="shared" si="47"/>
        <v>3.6439042353518941E-2</v>
      </c>
      <c r="BZ498">
        <v>0</v>
      </c>
      <c r="CA498">
        <f t="shared" si="48"/>
        <v>9.4035488234205766E-2</v>
      </c>
      <c r="CC498">
        <v>3.6439042353518941E-2</v>
      </c>
      <c r="CD498">
        <v>9.4035488234205766E-2</v>
      </c>
    </row>
    <row r="499" spans="1:82" x14ac:dyDescent="0.3">
      <c r="A499">
        <v>0</v>
      </c>
      <c r="B499" t="s">
        <v>323</v>
      </c>
      <c r="C499" t="s">
        <v>413</v>
      </c>
      <c r="D499">
        <v>13273</v>
      </c>
      <c r="E499" s="2">
        <f>BO499</f>
        <v>0.58458405563904992</v>
      </c>
      <c r="F499" s="2" t="s">
        <v>1939</v>
      </c>
      <c r="G499" s="3">
        <v>421</v>
      </c>
      <c r="H499" s="1">
        <v>0.37444089130829561</v>
      </c>
      <c r="I499" s="1">
        <f t="shared" si="49"/>
        <v>-11.595285061449708</v>
      </c>
      <c r="J499" s="1">
        <v>2.24438386988</v>
      </c>
      <c r="K499" s="1">
        <v>180.61202404299999</v>
      </c>
      <c r="L499" s="2">
        <v>0.18271095177000007</v>
      </c>
      <c r="M499" s="2">
        <v>1.3087669234351554E-3</v>
      </c>
      <c r="N499" s="7">
        <v>0</v>
      </c>
      <c r="O499" s="2">
        <v>0.14376161143218985</v>
      </c>
      <c r="P499" s="3">
        <v>1386.3561729540006</v>
      </c>
      <c r="Q499" s="3">
        <v>47.092842587651994</v>
      </c>
      <c r="R499" s="3">
        <v>-3076.8952228238923</v>
      </c>
      <c r="S499" s="3">
        <v>-4.1365041094232282</v>
      </c>
      <c r="T499" s="3">
        <v>-2205.7092470572097</v>
      </c>
      <c r="V499">
        <v>13273</v>
      </c>
      <c r="W499" s="2">
        <v>0.53614639114900164</v>
      </c>
      <c r="X499" s="2">
        <v>1.0045012159617174E-2</v>
      </c>
      <c r="Y499" s="2">
        <v>0.42972933639320327</v>
      </c>
      <c r="Z499" s="2">
        <v>0.64004298904783719</v>
      </c>
      <c r="AA499" s="2">
        <v>0.52058445450272428</v>
      </c>
      <c r="AB499" s="2">
        <v>0.45099939784333415</v>
      </c>
      <c r="AC499" s="2">
        <v>1.3087669234351554E-3</v>
      </c>
      <c r="AD499" s="2">
        <v>0</v>
      </c>
      <c r="AE499" s="2">
        <v>0.14376161143218985</v>
      </c>
      <c r="AF499">
        <v>28318.645855095427</v>
      </c>
      <c r="AG499">
        <v>38.063092000801674</v>
      </c>
      <c r="AH499">
        <v>7153.8403627058533</v>
      </c>
      <c r="AI499">
        <v>13167.5951784834</v>
      </c>
      <c r="AJ499">
        <v>0.5736322928780051</v>
      </c>
      <c r="AK499">
        <v>25241.750632271534</v>
      </c>
      <c r="AL499">
        <v>33.926587891378446</v>
      </c>
      <c r="AM499">
        <v>6376.3972149482488</v>
      </c>
      <c r="AN499">
        <v>11739.32907918379</v>
      </c>
      <c r="AO499">
        <v>0.51130988963086021</v>
      </c>
      <c r="AP499">
        <v>-3076.8952228238923</v>
      </c>
      <c r="AQ499">
        <v>-4.1365041094232282</v>
      </c>
      <c r="AR499">
        <v>-777.44314775760449</v>
      </c>
      <c r="AS499">
        <v>-1428.2660992996098</v>
      </c>
      <c r="AT499">
        <v>-6.2322403247144886E-2</v>
      </c>
      <c r="AU499" s="3">
        <v>260551.77914497486</v>
      </c>
      <c r="AV499" s="3">
        <v>8850.6288359233149</v>
      </c>
      <c r="AW499">
        <v>21286.387625055002</v>
      </c>
      <c r="AX499">
        <v>4000563.6902528368</v>
      </c>
      <c r="AY499">
        <v>723.07284465758983</v>
      </c>
      <c r="AZ499">
        <v>135894.31042494744</v>
      </c>
      <c r="BA499">
        <v>22672.743798009004</v>
      </c>
      <c r="BB499">
        <v>4261115.4693978122</v>
      </c>
      <c r="BC499">
        <v>770.16568724524177</v>
      </c>
      <c r="BD499">
        <v>144744.93926087074</v>
      </c>
      <c r="BE499">
        <v>1386.3561729540006</v>
      </c>
      <c r="BF499">
        <v>260551.77914497486</v>
      </c>
      <c r="BG499">
        <v>47.092842587651994</v>
      </c>
      <c r="BH499">
        <v>8850.6288359233149</v>
      </c>
      <c r="BI499">
        <v>0.64878870479959583</v>
      </c>
      <c r="BJ499">
        <v>1.0232295961078914</v>
      </c>
      <c r="BK499">
        <v>0.37444089130829561</v>
      </c>
      <c r="BL499">
        <v>48.780699787884586</v>
      </c>
      <c r="BM499">
        <v>37.185414726434878</v>
      </c>
      <c r="BN499">
        <f t="shared" si="46"/>
        <v>-11.595285061449708</v>
      </c>
      <c r="BO499">
        <v>0.58458405563904992</v>
      </c>
      <c r="BP499">
        <v>4.5928374228999761E-3</v>
      </c>
      <c r="BQ499">
        <v>0.53200456950376829</v>
      </c>
      <c r="BR499">
        <v>4.7619047619047616E-2</v>
      </c>
      <c r="BS499">
        <v>3.4482758620689655E-2</v>
      </c>
      <c r="BT499">
        <v>0.22222222222222221</v>
      </c>
      <c r="BU499">
        <v>0.33206349523280349</v>
      </c>
      <c r="BV499">
        <v>0.64004298904783719</v>
      </c>
      <c r="BW499">
        <v>0.5400253677414153</v>
      </c>
      <c r="BX499">
        <v>0.45099939784333415</v>
      </c>
      <c r="BY499">
        <f t="shared" si="47"/>
        <v>1.0393059023876496E-2</v>
      </c>
      <c r="BZ499">
        <v>0</v>
      </c>
      <c r="CA499">
        <f t="shared" si="48"/>
        <v>2.4695063549593058E-2</v>
      </c>
      <c r="CC499">
        <v>1.0393059023876496E-2</v>
      </c>
      <c r="CD499">
        <v>2.4695063549593058E-2</v>
      </c>
    </row>
    <row r="500" spans="1:82" x14ac:dyDescent="0.3">
      <c r="A500">
        <v>0</v>
      </c>
      <c r="B500" t="s">
        <v>323</v>
      </c>
      <c r="C500" t="s">
        <v>414</v>
      </c>
      <c r="D500">
        <v>13275</v>
      </c>
      <c r="E500" s="2">
        <f>BO500</f>
        <v>0.64365415881037846</v>
      </c>
      <c r="F500" s="2" t="s">
        <v>1940</v>
      </c>
      <c r="G500" s="3">
        <v>5872</v>
      </c>
      <c r="H500" s="1">
        <v>11.866557578155906</v>
      </c>
      <c r="I500" s="1">
        <f t="shared" si="49"/>
        <v>-8.0002431589435616</v>
      </c>
      <c r="J500" s="1">
        <v>2.23921604988</v>
      </c>
      <c r="K500" s="1">
        <v>189.730035036</v>
      </c>
      <c r="L500" s="2">
        <v>0.19255460913000011</v>
      </c>
      <c r="M500" s="2">
        <v>1.5559332702350581E-4</v>
      </c>
      <c r="N500" s="7">
        <v>0</v>
      </c>
      <c r="O500" s="2">
        <v>4.6221259325851048E-2</v>
      </c>
      <c r="P500" s="3">
        <v>664559.55335184</v>
      </c>
      <c r="Q500" s="3">
        <v>22574.284333753916</v>
      </c>
      <c r="R500" s="3">
        <v>227863.94720883886</v>
      </c>
      <c r="S500" s="3">
        <v>304.20329193233266</v>
      </c>
      <c r="T500" s="3">
        <v>105520.76011171102</v>
      </c>
      <c r="V500">
        <v>13275</v>
      </c>
      <c r="W500" s="2">
        <v>0.62417001326348398</v>
      </c>
      <c r="X500" s="2">
        <v>0.31834053900707765</v>
      </c>
      <c r="Y500" s="2">
        <v>0.23344879621881154</v>
      </c>
      <c r="Z500" s="2">
        <v>0.63856925409364773</v>
      </c>
      <c r="AA500" s="2">
        <v>0.54686562157391927</v>
      </c>
      <c r="AB500" s="2">
        <v>0.47529724917041072</v>
      </c>
      <c r="AC500" s="2">
        <v>1.5559332702350581E-4</v>
      </c>
      <c r="AD500" s="2">
        <v>0</v>
      </c>
      <c r="AE500" s="2">
        <v>4.6221259325851048E-2</v>
      </c>
      <c r="AF500">
        <v>135976.35584484405</v>
      </c>
      <c r="AG500">
        <v>181.25022447026996</v>
      </c>
      <c r="AH500">
        <v>34065.418845573651</v>
      </c>
      <c r="AI500">
        <v>29195.539240838465</v>
      </c>
      <c r="AJ500">
        <v>2.7619715755205316</v>
      </c>
      <c r="AK500">
        <v>363840.3030536829</v>
      </c>
      <c r="AL500">
        <v>485.45351640260265</v>
      </c>
      <c r="AM500">
        <v>91239.486266257125</v>
      </c>
      <c r="AN500">
        <v>77542.231931865987</v>
      </c>
      <c r="AO500">
        <v>7.3880186839979762</v>
      </c>
      <c r="AP500">
        <v>227863.94720883886</v>
      </c>
      <c r="AQ500">
        <v>304.20329193233272</v>
      </c>
      <c r="AR500">
        <v>57174.067420683474</v>
      </c>
      <c r="AS500">
        <v>48346.692691027522</v>
      </c>
      <c r="AT500">
        <v>4.6260471084774446</v>
      </c>
      <c r="AU500" s="3">
        <v>124897322.45694481</v>
      </c>
      <c r="AV500" s="3">
        <v>4242610.9976857109</v>
      </c>
      <c r="AW500">
        <v>285932.62711636</v>
      </c>
      <c r="AX500">
        <v>53738177.940248698</v>
      </c>
      <c r="AY500">
        <v>9712.7855468576799</v>
      </c>
      <c r="AZ500">
        <v>1825420.9156764324</v>
      </c>
      <c r="BA500">
        <v>950492.18046820001</v>
      </c>
      <c r="BB500">
        <v>178635500.39719352</v>
      </c>
      <c r="BC500">
        <v>32287.069880611598</v>
      </c>
      <c r="BD500">
        <v>6068031.9133621436</v>
      </c>
      <c r="BE500">
        <v>664559.55335184</v>
      </c>
      <c r="BF500">
        <v>124897322.45694481</v>
      </c>
      <c r="BG500">
        <v>22574.284333753916</v>
      </c>
      <c r="BH500">
        <v>4242610.9976857109</v>
      </c>
      <c r="BI500">
        <v>4.1572198698308478</v>
      </c>
      <c r="BJ500">
        <v>16.023777447986753</v>
      </c>
      <c r="BK500">
        <v>11.866557578155906</v>
      </c>
      <c r="BL500">
        <v>62.535039135655168</v>
      </c>
      <c r="BM500">
        <v>54.534795976711607</v>
      </c>
      <c r="BN500">
        <f t="shared" si="46"/>
        <v>-8.0002431589435616</v>
      </c>
      <c r="BO500">
        <v>0.64365415881037846</v>
      </c>
      <c r="BP500">
        <v>3.2403088006082555E-2</v>
      </c>
      <c r="BQ500">
        <v>0.66671664378564344</v>
      </c>
      <c r="BR500">
        <v>0.10714285714285714</v>
      </c>
      <c r="BS500">
        <v>0</v>
      </c>
      <c r="BT500">
        <v>0.27777777777777779</v>
      </c>
      <c r="BU500">
        <v>0.22910939161843963</v>
      </c>
      <c r="BV500">
        <v>0.63856925409364773</v>
      </c>
      <c r="BW500">
        <v>0.56728798918456358</v>
      </c>
      <c r="BX500">
        <v>0.47529724917041072</v>
      </c>
      <c r="BY500">
        <f t="shared" si="47"/>
        <v>5.2083166118597646E-2</v>
      </c>
      <c r="BZ500">
        <v>0</v>
      </c>
      <c r="CA500">
        <f t="shared" si="48"/>
        <v>0.11259814332208008</v>
      </c>
      <c r="CC500">
        <v>5.2083166118597646E-2</v>
      </c>
      <c r="CD500">
        <v>0.11259814332208008</v>
      </c>
    </row>
    <row r="501" spans="1:82" x14ac:dyDescent="0.3">
      <c r="A501">
        <v>0</v>
      </c>
      <c r="B501" t="s">
        <v>323</v>
      </c>
      <c r="C501" t="s">
        <v>415</v>
      </c>
      <c r="D501">
        <v>13277</v>
      </c>
      <c r="E501" s="2">
        <f>BO501</f>
        <v>0.623183186625342</v>
      </c>
      <c r="F501" s="2" t="s">
        <v>1940</v>
      </c>
      <c r="G501" s="3">
        <v>6969</v>
      </c>
      <c r="H501" s="1">
        <v>19.156894204252289</v>
      </c>
      <c r="I501" s="1">
        <f t="shared" si="49"/>
        <v>-13.267160039380663</v>
      </c>
      <c r="J501" s="1">
        <v>2.2129330459399998</v>
      </c>
      <c r="K501" s="1">
        <v>144.18085582399999</v>
      </c>
      <c r="L501" s="2">
        <v>0.1607814003200001</v>
      </c>
      <c r="M501" s="2">
        <v>8.3795536053612989E-3</v>
      </c>
      <c r="N501" s="7">
        <v>0</v>
      </c>
      <c r="O501" s="2">
        <v>0.22128673633530702</v>
      </c>
      <c r="P501" s="3">
        <v>324376.03737848997</v>
      </c>
      <c r="Q501" s="3">
        <v>11018.66170143162</v>
      </c>
      <c r="R501" s="3">
        <v>298079.25049408153</v>
      </c>
      <c r="S501" s="3">
        <v>403.70927299476699</v>
      </c>
      <c r="T501" s="3">
        <v>142315.83218780984</v>
      </c>
      <c r="V501">
        <v>13277</v>
      </c>
      <c r="W501" s="2">
        <v>0.64700975526659266</v>
      </c>
      <c r="X501" s="2">
        <v>0.5139161872782102</v>
      </c>
      <c r="Y501" s="2">
        <v>0.42728238680909425</v>
      </c>
      <c r="Z501" s="2">
        <v>0.63107398885463439</v>
      </c>
      <c r="AA501" s="2">
        <v>0.41557760385323594</v>
      </c>
      <c r="AB501" s="2">
        <v>0.39686901100492289</v>
      </c>
      <c r="AC501" s="2">
        <v>8.3795536053612989E-3</v>
      </c>
      <c r="AD501" s="2">
        <v>0</v>
      </c>
      <c r="AE501" s="2">
        <v>0.22128673633530702</v>
      </c>
      <c r="AF501">
        <v>179169.68033178881</v>
      </c>
      <c r="AG501">
        <v>240.46987897360245</v>
      </c>
      <c r="AH501">
        <v>45195.569665756964</v>
      </c>
      <c r="AI501">
        <v>43112.219047294049</v>
      </c>
      <c r="AJ501">
        <v>3.6310857077517977</v>
      </c>
      <c r="AK501">
        <v>477248.93082587037</v>
      </c>
      <c r="AL501">
        <v>644.17915196836952</v>
      </c>
      <c r="AM501">
        <v>121071.47832519462</v>
      </c>
      <c r="AN501">
        <v>109552.14257566621</v>
      </c>
      <c r="AO501">
        <v>9.6537583151361428</v>
      </c>
      <c r="AP501">
        <v>298079.25049408153</v>
      </c>
      <c r="AQ501">
        <v>403.70927299476705</v>
      </c>
      <c r="AR501">
        <v>75875.908659437657</v>
      </c>
      <c r="AS501">
        <v>66439.923528372165</v>
      </c>
      <c r="AT501">
        <v>6.0226726073843455</v>
      </c>
      <c r="AU501" s="3">
        <v>60963232.464913405</v>
      </c>
      <c r="AV501" s="3">
        <v>2070847.2801670586</v>
      </c>
      <c r="AW501">
        <v>189900.10531073</v>
      </c>
      <c r="AX501">
        <v>35689825.792098597</v>
      </c>
      <c r="AY501">
        <v>6450.6769192807396</v>
      </c>
      <c r="AZ501">
        <v>1212340.2202096223</v>
      </c>
      <c r="BA501">
        <v>514276.14268921997</v>
      </c>
      <c r="BB501">
        <v>96653058.257011995</v>
      </c>
      <c r="BC501">
        <v>17469.338620712359</v>
      </c>
      <c r="BD501">
        <v>3283187.5003766804</v>
      </c>
      <c r="BE501">
        <v>324376.03737848997</v>
      </c>
      <c r="BF501">
        <v>60963232.464913405</v>
      </c>
      <c r="BG501">
        <v>11018.66170143162</v>
      </c>
      <c r="BH501">
        <v>2070847.2801670586</v>
      </c>
      <c r="BI501">
        <v>6.7069930874533457</v>
      </c>
      <c r="BJ501">
        <v>25.863887291705634</v>
      </c>
      <c r="BK501">
        <v>19.156894204252289</v>
      </c>
      <c r="BL501">
        <v>52.887908028774717</v>
      </c>
      <c r="BM501">
        <v>39.620747989394054</v>
      </c>
      <c r="BN501">
        <f t="shared" si="46"/>
        <v>-13.267160039380663</v>
      </c>
      <c r="BO501">
        <v>0.623183186625342</v>
      </c>
      <c r="BP501">
        <v>5.0614437259669923E-2</v>
      </c>
      <c r="BQ501">
        <v>0.59613632852733744</v>
      </c>
      <c r="BR501">
        <v>0.13690476190476192</v>
      </c>
      <c r="BS501">
        <v>3.4482758620689655E-2</v>
      </c>
      <c r="BT501">
        <v>0.27777777777777779</v>
      </c>
      <c r="BU501">
        <v>0.3799423223441577</v>
      </c>
      <c r="BV501">
        <v>0.63107398885463439</v>
      </c>
      <c r="BW501">
        <v>0.43109709943281738</v>
      </c>
      <c r="BX501">
        <v>0.39686901100492289</v>
      </c>
      <c r="BY501">
        <f t="shared" si="47"/>
        <v>5.5859235520270639E-2</v>
      </c>
      <c r="BZ501">
        <v>0</v>
      </c>
      <c r="CA501">
        <f t="shared" si="48"/>
        <v>8.5233504764873666E-2</v>
      </c>
      <c r="CC501">
        <v>5.5859235520270639E-2</v>
      </c>
      <c r="CD501">
        <v>8.5233504764873666E-2</v>
      </c>
    </row>
    <row r="502" spans="1:82" x14ac:dyDescent="0.3">
      <c r="A502">
        <v>0</v>
      </c>
      <c r="B502" t="s">
        <v>323</v>
      </c>
      <c r="C502" t="s">
        <v>416</v>
      </c>
      <c r="D502">
        <v>13279</v>
      </c>
      <c r="E502" s="2">
        <f>BO502</f>
        <v>0.64004088339730936</v>
      </c>
      <c r="F502" s="2" t="s">
        <v>1940</v>
      </c>
      <c r="G502" s="3">
        <v>3945</v>
      </c>
      <c r="H502" s="1">
        <v>9.3207567090899595</v>
      </c>
      <c r="I502" s="1">
        <f t="shared" si="49"/>
        <v>-16.086210722346728</v>
      </c>
      <c r="J502" s="1">
        <v>2.3565316510500001</v>
      </c>
      <c r="K502" s="1">
        <v>203.43992397900001</v>
      </c>
      <c r="L502" s="2">
        <v>0.13752153462000005</v>
      </c>
      <c r="M502" s="2">
        <v>5.585224248992245E-3</v>
      </c>
      <c r="N502" s="7">
        <v>0</v>
      </c>
      <c r="O502" s="2">
        <v>0.14124832376005803</v>
      </c>
      <c r="P502" s="3">
        <v>179833.40756478999</v>
      </c>
      <c r="Q502" s="3">
        <v>6108.7233711410199</v>
      </c>
      <c r="R502" s="3">
        <v>140954.31261886354</v>
      </c>
      <c r="S502" s="3">
        <v>190.54416874153671</v>
      </c>
      <c r="T502" s="3">
        <v>70168.059151636204</v>
      </c>
      <c r="V502">
        <v>13279</v>
      </c>
      <c r="W502" s="2">
        <v>0.63386942718034966</v>
      </c>
      <c r="X502" s="2">
        <v>0.25004511166638099</v>
      </c>
      <c r="Y502" s="2">
        <v>0.51289377730566754</v>
      </c>
      <c r="Z502" s="2">
        <v>0.67202477346467471</v>
      </c>
      <c r="AA502" s="2">
        <v>0.58638212162147629</v>
      </c>
      <c r="AB502" s="2">
        <v>0.33945490789290977</v>
      </c>
      <c r="AC502" s="2">
        <v>5.585224248992245E-3</v>
      </c>
      <c r="AD502" s="2">
        <v>0</v>
      </c>
      <c r="AE502" s="2">
        <v>0.14124832376005803</v>
      </c>
      <c r="AF502">
        <v>124096.20309898884</v>
      </c>
      <c r="AG502">
        <v>166.62061039392253</v>
      </c>
      <c r="AH502">
        <v>31315.828148423265</v>
      </c>
      <c r="AI502">
        <v>32021.849195755349</v>
      </c>
      <c r="AJ502">
        <v>2.5146222347593077</v>
      </c>
      <c r="AK502">
        <v>265050.5157178524</v>
      </c>
      <c r="AL502">
        <v>357.16477913545924</v>
      </c>
      <c r="AM502">
        <v>67128.015061476224</v>
      </c>
      <c r="AN502">
        <v>66377.721434338586</v>
      </c>
      <c r="AO502">
        <v>5.3643974084993813</v>
      </c>
      <c r="AP502">
        <v>140954.31261886354</v>
      </c>
      <c r="AQ502">
        <v>190.54416874153671</v>
      </c>
      <c r="AR502">
        <v>35812.186913052959</v>
      </c>
      <c r="AS502">
        <v>34355.872238583237</v>
      </c>
      <c r="AT502">
        <v>2.8497751737400736</v>
      </c>
      <c r="AU502" s="3">
        <v>33797890.617726631</v>
      </c>
      <c r="AV502" s="3">
        <v>1148073.4703722433</v>
      </c>
      <c r="AW502">
        <v>123918.42078699001</v>
      </c>
      <c r="AX502">
        <v>23289228.002706904</v>
      </c>
      <c r="AY502">
        <v>4209.3588918046198</v>
      </c>
      <c r="AZ502">
        <v>791106.91012576025</v>
      </c>
      <c r="BA502">
        <v>303751.82835178002</v>
      </c>
      <c r="BB502">
        <v>57087118.620433532</v>
      </c>
      <c r="BC502">
        <v>10318.08226294564</v>
      </c>
      <c r="BD502">
        <v>1939180.3804980034</v>
      </c>
      <c r="BE502">
        <v>179833.40756478999</v>
      </c>
      <c r="BF502">
        <v>33797890.617726631</v>
      </c>
      <c r="BG502">
        <v>6108.7233711410199</v>
      </c>
      <c r="BH502">
        <v>1148073.4703722433</v>
      </c>
      <c r="BI502">
        <v>3.2499208524333425</v>
      </c>
      <c r="BJ502">
        <v>12.570677561523302</v>
      </c>
      <c r="BK502">
        <v>9.3207567090899595</v>
      </c>
      <c r="BL502">
        <v>51.603017137618082</v>
      </c>
      <c r="BM502">
        <v>35.516806415271354</v>
      </c>
      <c r="BN502">
        <f t="shared" si="46"/>
        <v>-16.086210722346728</v>
      </c>
      <c r="BO502">
        <v>0.64004088339730936</v>
      </c>
      <c r="BP502">
        <v>2.5189023215614659E-2</v>
      </c>
      <c r="BQ502">
        <v>0.59414700751015215</v>
      </c>
      <c r="BR502">
        <v>6.5476190476190479E-2</v>
      </c>
      <c r="BS502">
        <v>0</v>
      </c>
      <c r="BT502">
        <v>0.27777777777777779</v>
      </c>
      <c r="BU502">
        <v>0.46067374188780935</v>
      </c>
      <c r="BV502">
        <v>0.67202477346467471</v>
      </c>
      <c r="BW502">
        <v>0.60828020915090908</v>
      </c>
      <c r="BX502">
        <v>0.33945490789290977</v>
      </c>
      <c r="BY502">
        <f t="shared" si="47"/>
        <v>8.5128888789411487E-3</v>
      </c>
      <c r="BZ502">
        <v>0</v>
      </c>
      <c r="CA502">
        <f t="shared" si="48"/>
        <v>8.2371436286031954E-2</v>
      </c>
      <c r="CC502">
        <v>8.5128888789411487E-3</v>
      </c>
      <c r="CD502">
        <v>8.2371436286031954E-2</v>
      </c>
    </row>
    <row r="503" spans="1:82" x14ac:dyDescent="0.3">
      <c r="A503">
        <v>1</v>
      </c>
      <c r="B503" t="s">
        <v>323</v>
      </c>
      <c r="C503" t="s">
        <v>417</v>
      </c>
      <c r="D503">
        <v>13281</v>
      </c>
      <c r="E503" s="2">
        <v>0</v>
      </c>
      <c r="F503" s="2" t="s">
        <v>1954</v>
      </c>
      <c r="G503" s="3">
        <v>-999</v>
      </c>
      <c r="H503" s="1">
        <v>0.37235124554603966</v>
      </c>
      <c r="I503" s="1">
        <f t="shared" si="49"/>
        <v>-999</v>
      </c>
      <c r="J503" s="1">
        <v>-999</v>
      </c>
      <c r="K503" s="1">
        <v>-999</v>
      </c>
      <c r="L503" s="2">
        <v>-999</v>
      </c>
      <c r="M503" s="2">
        <v>-999</v>
      </c>
      <c r="N503" s="7">
        <v>-999</v>
      </c>
      <c r="O503" s="2">
        <v>-999</v>
      </c>
      <c r="P503" s="3">
        <v>-999</v>
      </c>
      <c r="Q503" s="3">
        <v>-999</v>
      </c>
      <c r="R503" s="3">
        <v>-999</v>
      </c>
      <c r="S503" s="3">
        <v>-999</v>
      </c>
      <c r="T503" s="3">
        <v>-999</v>
      </c>
      <c r="V503">
        <v>13281</v>
      </c>
      <c r="W503" s="2">
        <v>-999</v>
      </c>
      <c r="X503" s="2">
        <v>9.9889538668975607E-3</v>
      </c>
      <c r="Y503" s="2">
        <v>-999</v>
      </c>
      <c r="Z503" s="2">
        <v>-999</v>
      </c>
      <c r="AA503" s="2">
        <v>-999</v>
      </c>
      <c r="AB503" s="2">
        <v>-999</v>
      </c>
      <c r="AC503" s="2">
        <v>-999</v>
      </c>
      <c r="AD503" s="2">
        <v>-999</v>
      </c>
      <c r="AE503" s="2">
        <v>-999</v>
      </c>
      <c r="AF503" s="2">
        <v>-999</v>
      </c>
      <c r="AG503" s="2">
        <v>-999</v>
      </c>
      <c r="AH503" s="2">
        <v>-999</v>
      </c>
      <c r="AI503" s="2">
        <v>-999</v>
      </c>
      <c r="AJ503" s="2">
        <v>-999</v>
      </c>
      <c r="AK503" s="2">
        <v>-999</v>
      </c>
      <c r="AL503" s="2">
        <v>-999</v>
      </c>
      <c r="AM503" s="2">
        <v>-999</v>
      </c>
      <c r="AN503" s="2">
        <v>-999</v>
      </c>
      <c r="AO503" s="2">
        <v>-999</v>
      </c>
      <c r="AP503" s="2">
        <v>-999</v>
      </c>
      <c r="AQ503" s="2">
        <v>-999</v>
      </c>
      <c r="AR503" s="2">
        <v>-999</v>
      </c>
      <c r="AS503" s="2">
        <v>-999</v>
      </c>
      <c r="AT503" s="2">
        <v>-999</v>
      </c>
      <c r="AU503" s="2">
        <v>-999</v>
      </c>
      <c r="AV503" s="2">
        <v>-999</v>
      </c>
      <c r="AW503" s="2">
        <v>-999</v>
      </c>
      <c r="AX503" s="2">
        <v>-999</v>
      </c>
      <c r="AY503" s="2">
        <v>-999</v>
      </c>
      <c r="AZ503" s="2">
        <v>-999</v>
      </c>
      <c r="BA503" s="2">
        <v>-999</v>
      </c>
      <c r="BB503" s="2">
        <v>-999</v>
      </c>
      <c r="BC503" s="2">
        <v>-999</v>
      </c>
      <c r="BD503" s="2">
        <v>-999</v>
      </c>
      <c r="BE503" s="2">
        <v>-999</v>
      </c>
      <c r="BF503" s="2">
        <v>-999</v>
      </c>
      <c r="BG503" s="2">
        <v>-999</v>
      </c>
      <c r="BH503" s="2">
        <v>-999</v>
      </c>
      <c r="BI503">
        <v>0</v>
      </c>
      <c r="BJ503">
        <v>0.37235124554603966</v>
      </c>
      <c r="BK503">
        <v>0.37235124554603966</v>
      </c>
      <c r="BL503">
        <v>-999</v>
      </c>
      <c r="BM503">
        <v>51.197872002113883</v>
      </c>
      <c r="BN503">
        <f t="shared" si="46"/>
        <v>-999</v>
      </c>
      <c r="BO503" t="s">
        <v>3748</v>
      </c>
      <c r="BP503" t="s">
        <v>3748</v>
      </c>
      <c r="BQ503">
        <v>0.10709489204675302</v>
      </c>
      <c r="BR503">
        <v>5.9523809523809521E-3</v>
      </c>
      <c r="BS503">
        <v>0.20689655172413793</v>
      </c>
      <c r="BT503">
        <v>0.44444444444444442</v>
      </c>
      <c r="BU503" t="s">
        <v>3748</v>
      </c>
      <c r="BY503">
        <f t="shared" si="47"/>
        <v>-999</v>
      </c>
      <c r="CA503">
        <f t="shared" si="48"/>
        <v>-999</v>
      </c>
    </row>
    <row r="504" spans="1:82" x14ac:dyDescent="0.3">
      <c r="A504">
        <v>0</v>
      </c>
      <c r="B504" t="s">
        <v>323</v>
      </c>
      <c r="C504" t="s">
        <v>418</v>
      </c>
      <c r="D504">
        <v>13283</v>
      </c>
      <c r="E504" s="2">
        <f>BO504</f>
        <v>0.67917160833544155</v>
      </c>
      <c r="F504" s="2" t="s">
        <v>1941</v>
      </c>
      <c r="G504" s="3">
        <v>731</v>
      </c>
      <c r="H504" s="1">
        <v>1.8782251105898962</v>
      </c>
      <c r="I504" s="1">
        <f t="shared" si="49"/>
        <v>-22.544173961323622</v>
      </c>
      <c r="J504" s="1">
        <v>2.40233752366</v>
      </c>
      <c r="K504" s="1">
        <v>212.78802578299999</v>
      </c>
      <c r="L504" s="2">
        <v>0.13489884359000004</v>
      </c>
      <c r="M504" s="2">
        <v>7.8741513398301476E-4</v>
      </c>
      <c r="N504" s="7">
        <v>0</v>
      </c>
      <c r="O504" s="2">
        <v>0.11855050461839098</v>
      </c>
      <c r="P504" s="3">
        <v>10523.922852630001</v>
      </c>
      <c r="Q504" s="3">
        <v>357.48493206294006</v>
      </c>
      <c r="R504" s="3">
        <v>14176.948073122503</v>
      </c>
      <c r="S504" s="3">
        <v>19.537104406638289</v>
      </c>
      <c r="T504" s="3">
        <v>7012.1430588150633</v>
      </c>
      <c r="V504">
        <v>13283</v>
      </c>
      <c r="W504" s="2">
        <v>0.64325080542257596</v>
      </c>
      <c r="X504" s="2">
        <v>5.038657505715597E-2</v>
      </c>
      <c r="Y504" s="2">
        <v>0.69209291752823576</v>
      </c>
      <c r="Z504" s="2">
        <v>0.68508747990036845</v>
      </c>
      <c r="AA504" s="2">
        <v>0.61332648761292685</v>
      </c>
      <c r="AB504" s="2">
        <v>0.33298111930059759</v>
      </c>
      <c r="AC504" s="2">
        <v>7.8741513398301476E-4</v>
      </c>
      <c r="AD504" s="2">
        <v>0</v>
      </c>
      <c r="AE504" s="2">
        <v>0.11855050461839098</v>
      </c>
      <c r="AF504">
        <v>15280.357207146468</v>
      </c>
      <c r="AG504">
        <v>20.549592801528558</v>
      </c>
      <c r="AH504">
        <v>3862.2323803239206</v>
      </c>
      <c r="AI504">
        <v>4530.0697107743199</v>
      </c>
      <c r="AJ504">
        <v>0.30946781140125468</v>
      </c>
      <c r="AK504">
        <v>29457.305280268971</v>
      </c>
      <c r="AL504">
        <v>40.086697208166846</v>
      </c>
      <c r="AM504">
        <v>7534.170699776887</v>
      </c>
      <c r="AN504">
        <v>7870.2744501364159</v>
      </c>
      <c r="AO504">
        <v>0.59422862768629392</v>
      </c>
      <c r="AP504">
        <v>14176.948073122503</v>
      </c>
      <c r="AQ504">
        <v>19.537104406638289</v>
      </c>
      <c r="AR504">
        <v>3671.9383194529664</v>
      </c>
      <c r="AS504">
        <v>3340.204739362096</v>
      </c>
      <c r="AT504">
        <v>0.28476081628503924</v>
      </c>
      <c r="AU504" s="3">
        <v>1977866.0609232823</v>
      </c>
      <c r="AV504" s="3">
        <v>67185.718131908958</v>
      </c>
      <c r="AW504">
        <v>28194.129871267003</v>
      </c>
      <c r="AX504">
        <v>5298804.7680059206</v>
      </c>
      <c r="AY504">
        <v>957.72049479484588</v>
      </c>
      <c r="AZ504">
        <v>179993.98979174334</v>
      </c>
      <c r="BA504">
        <v>38718.052723897003</v>
      </c>
      <c r="BB504">
        <v>7276670.8289292026</v>
      </c>
      <c r="BC504">
        <v>1315.2054268577858</v>
      </c>
      <c r="BD504">
        <v>247179.70792365225</v>
      </c>
      <c r="BE504">
        <v>10523.922852630001</v>
      </c>
      <c r="BF504">
        <v>1977866.0609232823</v>
      </c>
      <c r="BG504">
        <v>357.48493206294006</v>
      </c>
      <c r="BH504">
        <v>67185.718131908958</v>
      </c>
      <c r="BI504">
        <v>1.2425590640383943</v>
      </c>
      <c r="BJ504">
        <v>3.1207841746282905</v>
      </c>
      <c r="BK504">
        <v>1.8782251105898962</v>
      </c>
      <c r="BL504">
        <v>56.274451417945116</v>
      </c>
      <c r="BM504">
        <v>33.730277456621494</v>
      </c>
      <c r="BN504">
        <f t="shared" si="46"/>
        <v>-22.544173961323622</v>
      </c>
      <c r="BO504">
        <v>0.67917160833544155</v>
      </c>
      <c r="BP504">
        <v>1.0219446882000301E-2</v>
      </c>
      <c r="BQ504">
        <v>0.54206378674233258</v>
      </c>
      <c r="BR504">
        <v>4.1666666666666664E-2</v>
      </c>
      <c r="BS504">
        <v>0</v>
      </c>
      <c r="BT504">
        <v>0.27777777777777779</v>
      </c>
      <c r="BU504">
        <v>0.64561562420074947</v>
      </c>
      <c r="BV504">
        <v>0.68508747990036845</v>
      </c>
      <c r="BW504">
        <v>0.63623079627896983</v>
      </c>
      <c r="BX504">
        <v>0.33298111930059759</v>
      </c>
      <c r="BY504">
        <f t="shared" si="47"/>
        <v>4.0297014332786887E-2</v>
      </c>
      <c r="BZ504">
        <v>0</v>
      </c>
      <c r="CA504">
        <f t="shared" si="48"/>
        <v>0.10045561418133772</v>
      </c>
      <c r="CC504">
        <v>4.0297014332786887E-2</v>
      </c>
      <c r="CD504">
        <v>0.10045561418133772</v>
      </c>
    </row>
    <row r="505" spans="1:82" x14ac:dyDescent="0.3">
      <c r="A505">
        <v>0</v>
      </c>
      <c r="B505" t="s">
        <v>323</v>
      </c>
      <c r="C505" t="s">
        <v>419</v>
      </c>
      <c r="D505">
        <v>13285</v>
      </c>
      <c r="E505" s="2">
        <f>BO505</f>
        <v>0.61015690577329618</v>
      </c>
      <c r="F505" s="2" t="s">
        <v>1939</v>
      </c>
      <c r="G505" s="3">
        <v>13320</v>
      </c>
      <c r="H505" s="1">
        <v>19.938901270264111</v>
      </c>
      <c r="I505" s="1">
        <f t="shared" si="49"/>
        <v>-11.282231204414728</v>
      </c>
      <c r="J505" s="1">
        <v>2.5431870839199999</v>
      </c>
      <c r="K505" s="1">
        <v>197.29200864500001</v>
      </c>
      <c r="L505" s="2">
        <v>0.18897255397000001</v>
      </c>
      <c r="M505" s="2">
        <v>8.0924071036714068E-4</v>
      </c>
      <c r="N505" s="7">
        <v>0</v>
      </c>
      <c r="O505" s="2">
        <v>0.14216127626061767</v>
      </c>
      <c r="P505" s="3">
        <v>855459.73867930006</v>
      </c>
      <c r="Q505" s="3">
        <v>29058.932761743399</v>
      </c>
      <c r="R505" s="3">
        <v>457815.79048629856</v>
      </c>
      <c r="S505" s="3">
        <v>612.51794673948291</v>
      </c>
      <c r="T505" s="3">
        <v>207135.96912120457</v>
      </c>
      <c r="V505">
        <v>13285</v>
      </c>
      <c r="W505" s="2">
        <v>0.68717506149333973</v>
      </c>
      <c r="X505" s="2">
        <v>0.53489485352256461</v>
      </c>
      <c r="Y505" s="2">
        <v>0.32299448065359709</v>
      </c>
      <c r="Z505" s="2">
        <v>0.72525430464220897</v>
      </c>
      <c r="AA505" s="2">
        <v>0.56866176680325364</v>
      </c>
      <c r="AB505" s="2">
        <v>0.46645538881912052</v>
      </c>
      <c r="AC505" s="2">
        <v>8.0924071036714068E-4</v>
      </c>
      <c r="AD505" s="2">
        <v>0</v>
      </c>
      <c r="AE505" s="2">
        <v>0.14216127626061767</v>
      </c>
      <c r="AF505">
        <v>278432.46265945857</v>
      </c>
      <c r="AG505">
        <v>373.46291788666662</v>
      </c>
      <c r="AH505">
        <v>70191.199808341029</v>
      </c>
      <c r="AI505">
        <v>54839.603986057657</v>
      </c>
      <c r="AJ505">
        <v>5.6439199826381659</v>
      </c>
      <c r="AK505">
        <v>736248.25314575713</v>
      </c>
      <c r="AL505">
        <v>985.98086462614958</v>
      </c>
      <c r="AM505">
        <v>185312.05258021611</v>
      </c>
      <c r="AN505">
        <v>146854.72033538713</v>
      </c>
      <c r="AO505">
        <v>14.931774087238891</v>
      </c>
      <c r="AP505">
        <v>457815.79048629856</v>
      </c>
      <c r="AQ505">
        <v>612.51794673948302</v>
      </c>
      <c r="AR505">
        <v>115120.85277187508</v>
      </c>
      <c r="AS505">
        <v>92015.116349329473</v>
      </c>
      <c r="AT505">
        <v>9.2878541046007257</v>
      </c>
      <c r="AU505" s="3">
        <v>160775103.28738764</v>
      </c>
      <c r="AV505" s="3">
        <v>5461335.8232420543</v>
      </c>
      <c r="AW505">
        <v>402724.69864200003</v>
      </c>
      <c r="AX505">
        <v>75688079.862777486</v>
      </c>
      <c r="AY505">
        <v>13680.070972596001</v>
      </c>
      <c r="AZ505">
        <v>2571032.5385896922</v>
      </c>
      <c r="BA505">
        <v>1258184.4373213002</v>
      </c>
      <c r="BB505">
        <v>236463183.15016514</v>
      </c>
      <c r="BC505">
        <v>42739.0037343394</v>
      </c>
      <c r="BD505">
        <v>8032368.361831747</v>
      </c>
      <c r="BE505">
        <v>855459.73867930006</v>
      </c>
      <c r="BF505">
        <v>160775103.28738764</v>
      </c>
      <c r="BG505">
        <v>29058.932761743399</v>
      </c>
      <c r="BH505">
        <v>5461335.8232420543</v>
      </c>
      <c r="BI505">
        <v>7.0395076715930145</v>
      </c>
      <c r="BJ505">
        <v>26.978408941857126</v>
      </c>
      <c r="BK505">
        <v>19.938901270264111</v>
      </c>
      <c r="BL505">
        <v>64.408755520702229</v>
      </c>
      <c r="BM505">
        <v>53.126524316287501</v>
      </c>
      <c r="BN505">
        <f t="shared" si="46"/>
        <v>-11.282231204414728</v>
      </c>
      <c r="BO505">
        <v>0.61015690577329618</v>
      </c>
      <c r="BP505">
        <v>5.201332817271917E-2</v>
      </c>
      <c r="BQ505">
        <v>0.36046524936385249</v>
      </c>
      <c r="BR505">
        <v>0.13690476190476192</v>
      </c>
      <c r="BS505">
        <v>6.8965517241379309E-2</v>
      </c>
      <c r="BT505">
        <v>0.22222222222222221</v>
      </c>
      <c r="BU505">
        <v>0.32309832038697273</v>
      </c>
      <c r="BV505">
        <v>0.72525430464220897</v>
      </c>
      <c r="BW505">
        <v>0.58989809834362417</v>
      </c>
      <c r="BX505">
        <v>0.46645538881912052</v>
      </c>
      <c r="BY505">
        <f t="shared" si="47"/>
        <v>3.618010605819505E-2</v>
      </c>
      <c r="BZ505">
        <v>0</v>
      </c>
      <c r="CA505">
        <f t="shared" si="48"/>
        <v>3.1532670882010713E-2</v>
      </c>
      <c r="CC505">
        <v>3.618010605819505E-2</v>
      </c>
      <c r="CD505">
        <v>3.1532670882010713E-2</v>
      </c>
    </row>
    <row r="506" spans="1:82" x14ac:dyDescent="0.3">
      <c r="A506">
        <v>0</v>
      </c>
      <c r="B506" t="s">
        <v>323</v>
      </c>
      <c r="C506" t="s">
        <v>420</v>
      </c>
      <c r="D506">
        <v>13287</v>
      </c>
      <c r="E506" s="2">
        <f>BO506</f>
        <v>0.62094019201086148</v>
      </c>
      <c r="F506" s="2" t="s">
        <v>1940</v>
      </c>
      <c r="G506" s="3">
        <v>792</v>
      </c>
      <c r="H506" s="1">
        <v>1.6062483796176952</v>
      </c>
      <c r="I506" s="1">
        <f t="shared" si="49"/>
        <v>-19.523872930776459</v>
      </c>
      <c r="J506" s="1">
        <v>2.1886179916000001</v>
      </c>
      <c r="K506" s="1">
        <v>149.92540576600001</v>
      </c>
      <c r="L506" s="2">
        <v>0.15941712011000009</v>
      </c>
      <c r="M506" s="2">
        <v>8.6930203596475523E-3</v>
      </c>
      <c r="N506" s="7">
        <v>0</v>
      </c>
      <c r="O506" s="2">
        <v>6.1753559193904684E-2</v>
      </c>
      <c r="P506" s="3">
        <v>8426.0399586720014</v>
      </c>
      <c r="Q506" s="3">
        <v>286.22238725673611</v>
      </c>
      <c r="R506" s="3">
        <v>12682.760477768083</v>
      </c>
      <c r="S506" s="3">
        <v>17.121966683053536</v>
      </c>
      <c r="T506" s="3">
        <v>7030.4043002402977</v>
      </c>
      <c r="V506">
        <v>13287</v>
      </c>
      <c r="W506" s="2">
        <v>0.57607797652283976</v>
      </c>
      <c r="X506" s="2">
        <v>4.3090337832094754E-2</v>
      </c>
      <c r="Y506" s="2">
        <v>0.64373563494593233</v>
      </c>
      <c r="Z506" s="2">
        <v>0.62413993436088766</v>
      </c>
      <c r="AA506" s="2">
        <v>0.43213532426950102</v>
      </c>
      <c r="AB506" s="2">
        <v>0.39350145395790953</v>
      </c>
      <c r="AC506" s="2">
        <v>8.6930203596475523E-3</v>
      </c>
      <c r="AD506" s="2">
        <v>0</v>
      </c>
      <c r="AE506" s="2">
        <v>6.1753559193904684E-2</v>
      </c>
      <c r="AF506">
        <v>31623.868544026023</v>
      </c>
      <c r="AG506">
        <v>42.560448688515187</v>
      </c>
      <c r="AH506">
        <v>7999.1046359649035</v>
      </c>
      <c r="AI506">
        <v>9759.7036562047379</v>
      </c>
      <c r="AJ506">
        <v>0.64030965123122474</v>
      </c>
      <c r="AK506">
        <v>44306.629021794106</v>
      </c>
      <c r="AL506">
        <v>59.682415371568716</v>
      </c>
      <c r="AM506">
        <v>11217.125293444686</v>
      </c>
      <c r="AN506">
        <v>13572.087298965253</v>
      </c>
      <c r="AO506">
        <v>0.89684022743984193</v>
      </c>
      <c r="AP506">
        <v>12682.760477768083</v>
      </c>
      <c r="AQ506">
        <v>17.121966683053529</v>
      </c>
      <c r="AR506">
        <v>3218.0206574797821</v>
      </c>
      <c r="AS506">
        <v>3812.3836427605147</v>
      </c>
      <c r="AT506">
        <v>0.25653057620861719</v>
      </c>
      <c r="AU506" s="3">
        <v>1583589.9498328159</v>
      </c>
      <c r="AV506" s="3">
        <v>53792.635461030986</v>
      </c>
      <c r="AW506">
        <v>31255.931419004002</v>
      </c>
      <c r="AX506">
        <v>5874239.7508876119</v>
      </c>
      <c r="AY506">
        <v>1061.7261905425519</v>
      </c>
      <c r="AZ506">
        <v>199540.82025056719</v>
      </c>
      <c r="BA506">
        <v>39681.971377676004</v>
      </c>
      <c r="BB506">
        <v>7457829.7007204285</v>
      </c>
      <c r="BC506">
        <v>1347.9485777992879</v>
      </c>
      <c r="BD506">
        <v>253333.45571159816</v>
      </c>
      <c r="BE506">
        <v>8426.0399586720014</v>
      </c>
      <c r="BF506">
        <v>1583589.9498328159</v>
      </c>
      <c r="BG506">
        <v>286.22238725673611</v>
      </c>
      <c r="BH506">
        <v>53792.635461030986</v>
      </c>
      <c r="BI506">
        <v>1.1024565608148593</v>
      </c>
      <c r="BJ506">
        <v>2.7087049404325545</v>
      </c>
      <c r="BK506">
        <v>1.6062483796176952</v>
      </c>
      <c r="BL506">
        <v>49.088048690764836</v>
      </c>
      <c r="BM506">
        <v>29.564175759988377</v>
      </c>
      <c r="BN506">
        <f t="shared" si="46"/>
        <v>-19.523872930776459</v>
      </c>
      <c r="BO506">
        <v>0.62094019201086148</v>
      </c>
      <c r="BP506">
        <v>8.2897624227709892E-3</v>
      </c>
      <c r="BQ506">
        <v>0.56125456650841932</v>
      </c>
      <c r="BR506">
        <v>6.5476190476190479E-2</v>
      </c>
      <c r="BS506">
        <v>6.8965517241379309E-2</v>
      </c>
      <c r="BT506">
        <v>0.22222222222222221</v>
      </c>
      <c r="BU506">
        <v>0.55912083674674118</v>
      </c>
      <c r="BV506">
        <v>0.62413993436088766</v>
      </c>
      <c r="BW506">
        <v>0.44827315795591394</v>
      </c>
      <c r="BX506">
        <v>0.39350145395790953</v>
      </c>
      <c r="BY506">
        <f t="shared" si="47"/>
        <v>1.1180462711781575E-4</v>
      </c>
      <c r="BZ506">
        <v>0</v>
      </c>
      <c r="CA506">
        <f t="shared" si="48"/>
        <v>7.1222046407143622E-2</v>
      </c>
      <c r="CC506">
        <v>1.1180462711781575E-4</v>
      </c>
      <c r="CD506">
        <v>7.1222046407143622E-2</v>
      </c>
    </row>
    <row r="507" spans="1:82" x14ac:dyDescent="0.3">
      <c r="A507">
        <v>1</v>
      </c>
      <c r="B507" t="s">
        <v>323</v>
      </c>
      <c r="C507" t="s">
        <v>421</v>
      </c>
      <c r="D507">
        <v>13289</v>
      </c>
      <c r="E507" s="2">
        <v>0</v>
      </c>
      <c r="F507" s="2" t="s">
        <v>1954</v>
      </c>
      <c r="G507" s="3">
        <v>-999</v>
      </c>
      <c r="H507" s="1">
        <v>0.37232894117637355</v>
      </c>
      <c r="I507" s="1">
        <f t="shared" si="49"/>
        <v>-999</v>
      </c>
      <c r="J507" s="1">
        <v>-999</v>
      </c>
      <c r="K507" s="1">
        <v>-999</v>
      </c>
      <c r="L507" s="2">
        <v>-999</v>
      </c>
      <c r="M507" s="2">
        <v>-999</v>
      </c>
      <c r="N507" s="7">
        <v>-999</v>
      </c>
      <c r="O507" s="2">
        <v>-999</v>
      </c>
      <c r="P507" s="3">
        <v>-999</v>
      </c>
      <c r="Q507" s="3">
        <v>-999</v>
      </c>
      <c r="R507" s="3">
        <v>-999</v>
      </c>
      <c r="S507" s="3">
        <v>-999</v>
      </c>
      <c r="T507" s="3">
        <v>-999</v>
      </c>
      <c r="V507">
        <v>13289</v>
      </c>
      <c r="W507" s="2">
        <v>-999</v>
      </c>
      <c r="X507" s="2">
        <v>9.9883555143412302E-3</v>
      </c>
      <c r="Y507" s="2">
        <v>-999</v>
      </c>
      <c r="Z507" s="2">
        <v>-999</v>
      </c>
      <c r="AA507" s="2">
        <v>-999</v>
      </c>
      <c r="AB507" s="2">
        <v>-999</v>
      </c>
      <c r="AC507" s="2">
        <v>-999</v>
      </c>
      <c r="AD507" s="2">
        <v>-999</v>
      </c>
      <c r="AE507" s="2">
        <v>-999</v>
      </c>
      <c r="AF507" s="2">
        <v>-999</v>
      </c>
      <c r="AG507" s="2">
        <v>-999</v>
      </c>
      <c r="AH507" s="2">
        <v>-999</v>
      </c>
      <c r="AI507" s="2">
        <v>-999</v>
      </c>
      <c r="AJ507" s="2">
        <v>-999</v>
      </c>
      <c r="AK507" s="2">
        <v>-999</v>
      </c>
      <c r="AL507" s="2">
        <v>-999</v>
      </c>
      <c r="AM507" s="2">
        <v>-999</v>
      </c>
      <c r="AN507" s="2">
        <v>-999</v>
      </c>
      <c r="AO507" s="2">
        <v>-999</v>
      </c>
      <c r="AP507" s="2">
        <v>-999</v>
      </c>
      <c r="AQ507" s="2">
        <v>-999</v>
      </c>
      <c r="AR507" s="2">
        <v>-999</v>
      </c>
      <c r="AS507" s="2">
        <v>-999</v>
      </c>
      <c r="AT507" s="2">
        <v>-999</v>
      </c>
      <c r="AU507" s="2">
        <v>-999</v>
      </c>
      <c r="AV507" s="2">
        <v>-999</v>
      </c>
      <c r="AW507" s="2">
        <v>-999</v>
      </c>
      <c r="AX507" s="2">
        <v>-999</v>
      </c>
      <c r="AY507" s="2">
        <v>-999</v>
      </c>
      <c r="AZ507" s="2">
        <v>-999</v>
      </c>
      <c r="BA507" s="2">
        <v>-999</v>
      </c>
      <c r="BB507" s="2">
        <v>-999</v>
      </c>
      <c r="BC507" s="2">
        <v>-999</v>
      </c>
      <c r="BD507" s="2">
        <v>-999</v>
      </c>
      <c r="BE507" s="2">
        <v>-999</v>
      </c>
      <c r="BF507" s="2">
        <v>-999</v>
      </c>
      <c r="BG507" s="2">
        <v>-999</v>
      </c>
      <c r="BH507" s="2">
        <v>-999</v>
      </c>
      <c r="BI507">
        <v>0</v>
      </c>
      <c r="BJ507">
        <v>0.37232894117637355</v>
      </c>
      <c r="BK507">
        <v>0.37232894117637355</v>
      </c>
      <c r="BL507">
        <v>-999</v>
      </c>
      <c r="BM507">
        <v>36.229235862151519</v>
      </c>
      <c r="BN507">
        <f t="shared" si="46"/>
        <v>-999</v>
      </c>
      <c r="BO507" t="s">
        <v>3748</v>
      </c>
      <c r="BP507" t="s">
        <v>3748</v>
      </c>
      <c r="BQ507">
        <v>0.42926526326882408</v>
      </c>
      <c r="BR507">
        <v>0.125</v>
      </c>
      <c r="BS507">
        <v>3.4482758620689655E-2</v>
      </c>
      <c r="BT507">
        <v>0.22222222222222221</v>
      </c>
      <c r="BU507" t="s">
        <v>3748</v>
      </c>
      <c r="BY507">
        <f t="shared" si="47"/>
        <v>-999</v>
      </c>
      <c r="CA507">
        <f t="shared" si="48"/>
        <v>-999</v>
      </c>
    </row>
    <row r="508" spans="1:82" x14ac:dyDescent="0.3">
      <c r="A508">
        <v>1</v>
      </c>
      <c r="B508" t="s">
        <v>323</v>
      </c>
      <c r="C508" t="s">
        <v>141</v>
      </c>
      <c r="D508">
        <v>13291</v>
      </c>
      <c r="E508" s="2">
        <v>0</v>
      </c>
      <c r="F508" s="2" t="s">
        <v>1954</v>
      </c>
      <c r="G508" s="3">
        <v>-999</v>
      </c>
      <c r="H508" s="1">
        <v>0.37247638302363495</v>
      </c>
      <c r="I508" s="1">
        <f t="shared" si="49"/>
        <v>-999</v>
      </c>
      <c r="J508" s="1">
        <v>-999</v>
      </c>
      <c r="K508" s="1">
        <v>-999</v>
      </c>
      <c r="L508" s="2">
        <v>-999</v>
      </c>
      <c r="M508" s="2">
        <v>-999</v>
      </c>
      <c r="N508" s="7">
        <v>-999</v>
      </c>
      <c r="O508" s="2">
        <v>-999</v>
      </c>
      <c r="P508" s="3">
        <v>-999</v>
      </c>
      <c r="Q508" s="3">
        <v>-999</v>
      </c>
      <c r="R508" s="3">
        <v>-999</v>
      </c>
      <c r="S508" s="3">
        <v>-999</v>
      </c>
      <c r="T508" s="3">
        <v>-999</v>
      </c>
      <c r="V508">
        <v>13291</v>
      </c>
      <c r="W508" s="2">
        <v>-999</v>
      </c>
      <c r="X508" s="2">
        <v>9.9923108920335606E-3</v>
      </c>
      <c r="Y508" s="2">
        <v>-999</v>
      </c>
      <c r="Z508" s="2">
        <v>-999</v>
      </c>
      <c r="AA508" s="2">
        <v>-999</v>
      </c>
      <c r="AB508" s="2">
        <v>-999</v>
      </c>
      <c r="AC508" s="2">
        <v>-999</v>
      </c>
      <c r="AD508" s="2">
        <v>-999</v>
      </c>
      <c r="AE508" s="2">
        <v>-999</v>
      </c>
      <c r="AF508" s="2">
        <v>-999</v>
      </c>
      <c r="AG508" s="2">
        <v>-999</v>
      </c>
      <c r="AH508" s="2">
        <v>-999</v>
      </c>
      <c r="AI508" s="2">
        <v>-999</v>
      </c>
      <c r="AJ508" s="2">
        <v>-999</v>
      </c>
      <c r="AK508" s="2">
        <v>-999</v>
      </c>
      <c r="AL508" s="2">
        <v>-999</v>
      </c>
      <c r="AM508" s="2">
        <v>-999</v>
      </c>
      <c r="AN508" s="2">
        <v>-999</v>
      </c>
      <c r="AO508" s="2">
        <v>-999</v>
      </c>
      <c r="AP508" s="2">
        <v>-999</v>
      </c>
      <c r="AQ508" s="2">
        <v>-999</v>
      </c>
      <c r="AR508" s="2">
        <v>-999</v>
      </c>
      <c r="AS508" s="2">
        <v>-999</v>
      </c>
      <c r="AT508" s="2">
        <v>-999</v>
      </c>
      <c r="AU508" s="2">
        <v>-999</v>
      </c>
      <c r="AV508" s="2">
        <v>-999</v>
      </c>
      <c r="AW508" s="2">
        <v>-999</v>
      </c>
      <c r="AX508" s="2">
        <v>-999</v>
      </c>
      <c r="AY508" s="2">
        <v>-999</v>
      </c>
      <c r="AZ508" s="2">
        <v>-999</v>
      </c>
      <c r="BA508" s="2">
        <v>-999</v>
      </c>
      <c r="BB508" s="2">
        <v>-999</v>
      </c>
      <c r="BC508" s="2">
        <v>-999</v>
      </c>
      <c r="BD508" s="2">
        <v>-999</v>
      </c>
      <c r="BE508" s="2">
        <v>-999</v>
      </c>
      <c r="BF508" s="2">
        <v>-999</v>
      </c>
      <c r="BG508" s="2">
        <v>-999</v>
      </c>
      <c r="BH508" s="2">
        <v>-999</v>
      </c>
      <c r="BI508">
        <v>0</v>
      </c>
      <c r="BJ508">
        <v>0.37247638302363495</v>
      </c>
      <c r="BK508">
        <v>0.37247638302363495</v>
      </c>
      <c r="BL508">
        <v>-999</v>
      </c>
      <c r="BM508">
        <v>55.549469709308383</v>
      </c>
      <c r="BN508">
        <f t="shared" si="46"/>
        <v>-999</v>
      </c>
      <c r="BO508" t="s">
        <v>3748</v>
      </c>
      <c r="BP508" t="s">
        <v>3748</v>
      </c>
      <c r="BQ508">
        <v>0.13063540493020093</v>
      </c>
      <c r="BR508">
        <v>1.1904761904761904E-2</v>
      </c>
      <c r="BS508">
        <v>0.17241379310344829</v>
      </c>
      <c r="BT508">
        <v>0.55555555555555558</v>
      </c>
      <c r="BU508" t="s">
        <v>3748</v>
      </c>
      <c r="BY508">
        <f t="shared" si="47"/>
        <v>-999</v>
      </c>
      <c r="CA508">
        <f t="shared" si="48"/>
        <v>-999</v>
      </c>
    </row>
    <row r="509" spans="1:82" x14ac:dyDescent="0.3">
      <c r="A509">
        <v>0</v>
      </c>
      <c r="B509" t="s">
        <v>323</v>
      </c>
      <c r="C509" t="s">
        <v>422</v>
      </c>
      <c r="D509">
        <v>13293</v>
      </c>
      <c r="E509" s="2">
        <f>BO509</f>
        <v>0.57589242406290841</v>
      </c>
      <c r="F509" s="2" t="s">
        <v>1938</v>
      </c>
      <c r="G509" s="3">
        <v>3077</v>
      </c>
      <c r="H509" s="1">
        <v>9.4190403653153396</v>
      </c>
      <c r="I509" s="1">
        <f t="shared" si="49"/>
        <v>-6.7807140387159706</v>
      </c>
      <c r="J509" s="1">
        <v>2.4280720142700001</v>
      </c>
      <c r="K509" s="1">
        <v>207.16061827300001</v>
      </c>
      <c r="L509" s="2">
        <v>0.17391978908999994</v>
      </c>
      <c r="M509" s="2">
        <v>2.0806432371341947E-6</v>
      </c>
      <c r="N509" s="7">
        <v>0</v>
      </c>
      <c r="O509" s="2">
        <v>0.11741344604059203</v>
      </c>
      <c r="P509" s="3">
        <v>320142.24036797998</v>
      </c>
      <c r="Q509" s="3">
        <v>10874.844737181238</v>
      </c>
      <c r="R509" s="3">
        <v>164232.24195905877</v>
      </c>
      <c r="S509" s="3">
        <v>219.14740283256106</v>
      </c>
      <c r="T509" s="3">
        <v>90255.863757898391</v>
      </c>
      <c r="V509">
        <v>13293</v>
      </c>
      <c r="W509" s="2">
        <v>0.57485049750808648</v>
      </c>
      <c r="X509" s="2">
        <v>0.25268173748581563</v>
      </c>
      <c r="Y509" s="2">
        <v>0.19854848728583793</v>
      </c>
      <c r="Z509" s="2">
        <v>0.69242632265035164</v>
      </c>
      <c r="AA509" s="2">
        <v>0.59710641099078343</v>
      </c>
      <c r="AB509" s="2">
        <v>0.42929949952517626</v>
      </c>
      <c r="AC509" s="2">
        <v>2.0806432371341947E-6</v>
      </c>
      <c r="AD509" s="2">
        <v>0</v>
      </c>
      <c r="AE509" s="2">
        <v>0.11741344604059203</v>
      </c>
      <c r="AF509">
        <v>96618.355008302111</v>
      </c>
      <c r="AG509">
        <v>129.60850627984439</v>
      </c>
      <c r="AH509">
        <v>24359.517706949224</v>
      </c>
      <c r="AI509">
        <v>27682.369430268311</v>
      </c>
      <c r="AJ509">
        <v>1.9584175685021843</v>
      </c>
      <c r="AK509">
        <v>260850.59696736088</v>
      </c>
      <c r="AL509">
        <v>348.75590911240545</v>
      </c>
      <c r="AM509">
        <v>65547.593960258193</v>
      </c>
      <c r="AN509">
        <v>76750.156934857747</v>
      </c>
      <c r="AO509">
        <v>5.2931584544978731</v>
      </c>
      <c r="AP509">
        <v>164232.24195905877</v>
      </c>
      <c r="AQ509">
        <v>219.14740283256106</v>
      </c>
      <c r="AR509">
        <v>41188.076253308973</v>
      </c>
      <c r="AS509">
        <v>49067.787504589433</v>
      </c>
      <c r="AT509">
        <v>3.3347408859956889</v>
      </c>
      <c r="AU509" s="3">
        <v>60167532.654758155</v>
      </c>
      <c r="AV509" s="3">
        <v>2043818.319905842</v>
      </c>
      <c r="AW509">
        <v>129035.57484163</v>
      </c>
      <c r="AX509">
        <v>24250945.935735945</v>
      </c>
      <c r="AY509">
        <v>4383.1824265449395</v>
      </c>
      <c r="AZ509">
        <v>823775.30524485593</v>
      </c>
      <c r="BA509">
        <v>449177.81520960998</v>
      </c>
      <c r="BB509">
        <v>84418478.590494096</v>
      </c>
      <c r="BC509">
        <v>15258.027163726178</v>
      </c>
      <c r="BD509">
        <v>2867593.6251506978</v>
      </c>
      <c r="BE509">
        <v>320142.24036797998</v>
      </c>
      <c r="BF509">
        <v>60167532.654758155</v>
      </c>
      <c r="BG509">
        <v>10874.844737181238</v>
      </c>
      <c r="BH509">
        <v>2043818.319905842</v>
      </c>
      <c r="BI509">
        <v>3.1954067619135524</v>
      </c>
      <c r="BJ509">
        <v>12.614447127228892</v>
      </c>
      <c r="BK509">
        <v>9.4190403653153396</v>
      </c>
      <c r="BL509">
        <v>61.899286657571579</v>
      </c>
      <c r="BM509">
        <v>55.118572618855609</v>
      </c>
      <c r="BN509">
        <f t="shared" si="46"/>
        <v>-6.7807140387159706</v>
      </c>
      <c r="BO509">
        <v>0.57589242406290841</v>
      </c>
      <c r="BP509">
        <v>2.2284266394215425E-2</v>
      </c>
      <c r="BQ509">
        <v>0.35666416853719707</v>
      </c>
      <c r="BR509">
        <v>8.3333333333333329E-2</v>
      </c>
      <c r="BS509">
        <v>6.8965517241379309E-2</v>
      </c>
      <c r="BT509">
        <v>0.27777777777777779</v>
      </c>
      <c r="BU509">
        <v>0.19418475629857893</v>
      </c>
      <c r="BV509">
        <v>0.69242632265035164</v>
      </c>
      <c r="BW509">
        <v>0.61940499065433963</v>
      </c>
      <c r="BX509">
        <v>0.42929949952517626</v>
      </c>
      <c r="BY509">
        <f t="shared" si="47"/>
        <v>2.691103992139347E-2</v>
      </c>
      <c r="BZ509">
        <v>0</v>
      </c>
      <c r="CA509">
        <f t="shared" si="48"/>
        <v>4.2610328068357489E-2</v>
      </c>
      <c r="CC509">
        <v>2.691103992139347E-2</v>
      </c>
      <c r="CD509">
        <v>4.2610328068357489E-2</v>
      </c>
    </row>
    <row r="510" spans="1:82" x14ac:dyDescent="0.3">
      <c r="A510">
        <v>0</v>
      </c>
      <c r="B510" t="s">
        <v>323</v>
      </c>
      <c r="C510" t="s">
        <v>68</v>
      </c>
      <c r="D510">
        <v>13295</v>
      </c>
      <c r="E510" s="2">
        <f>BO510</f>
        <v>0.67280742227945134</v>
      </c>
      <c r="F510" s="2" t="s">
        <v>1940</v>
      </c>
      <c r="G510" s="3">
        <v>6837</v>
      </c>
      <c r="H510" s="1">
        <v>20.180504717414742</v>
      </c>
      <c r="I510" s="1">
        <f t="shared" si="49"/>
        <v>-16.558783866383429</v>
      </c>
      <c r="J510" s="1">
        <v>2.5711887312599999</v>
      </c>
      <c r="K510" s="1">
        <v>254.679840907</v>
      </c>
      <c r="L510" s="2">
        <v>0.12139425104000012</v>
      </c>
      <c r="M510" s="2">
        <v>2.2322804120145099E-3</v>
      </c>
      <c r="N510" s="7">
        <v>0</v>
      </c>
      <c r="O510" s="2">
        <v>7.6920721005369577E-2</v>
      </c>
      <c r="P510" s="3">
        <v>770492.40337540011</v>
      </c>
      <c r="Q510" s="3">
        <v>26172.6951378052</v>
      </c>
      <c r="R510" s="3">
        <v>319553.15380610293</v>
      </c>
      <c r="S510" s="3">
        <v>429.66537950832463</v>
      </c>
      <c r="T510" s="3">
        <v>140505.08118812263</v>
      </c>
      <c r="V510">
        <v>13295</v>
      </c>
      <c r="W510" s="2">
        <v>0.74279842091029658</v>
      </c>
      <c r="X510" s="2">
        <v>0.54137627587991954</v>
      </c>
      <c r="Y510" s="2">
        <v>0.46804710865248739</v>
      </c>
      <c r="Z510" s="2">
        <v>0.73323968463993427</v>
      </c>
      <c r="AA510" s="2">
        <v>0.73407275486733981</v>
      </c>
      <c r="AB510" s="2">
        <v>0.29964670201927091</v>
      </c>
      <c r="AC510" s="2">
        <v>2.2322804120145099E-3</v>
      </c>
      <c r="AD510" s="2">
        <v>0</v>
      </c>
      <c r="AE510" s="2">
        <v>7.6920721005369577E-2</v>
      </c>
      <c r="AF510">
        <v>256083.39699724721</v>
      </c>
      <c r="AG510">
        <v>342.84748831184839</v>
      </c>
      <c r="AH510">
        <v>64437.124553254027</v>
      </c>
      <c r="AI510">
        <v>49581.393956106294</v>
      </c>
      <c r="AJ510">
        <v>5.1940934212433341</v>
      </c>
      <c r="AK510">
        <v>575636.55080335017</v>
      </c>
      <c r="AL510">
        <v>772.51286782017303</v>
      </c>
      <c r="AM510">
        <v>145191.40311578492</v>
      </c>
      <c r="AN510">
        <v>109332.19658169802</v>
      </c>
      <c r="AO510">
        <v>11.666301834476696</v>
      </c>
      <c r="AP510">
        <v>319553.15380610293</v>
      </c>
      <c r="AQ510">
        <v>429.66537950832463</v>
      </c>
      <c r="AR510">
        <v>80754.278562530904</v>
      </c>
      <c r="AS510">
        <v>59750.802625591728</v>
      </c>
      <c r="AT510">
        <v>6.4722084132333624</v>
      </c>
      <c r="AU510" s="3">
        <v>144806342.2903727</v>
      </c>
      <c r="AV510" s="3">
        <v>4918896.3241991093</v>
      </c>
      <c r="AW510">
        <v>499307.27986490005</v>
      </c>
      <c r="AX510">
        <v>93839810.177809313</v>
      </c>
      <c r="AY510">
        <v>16960.864453356196</v>
      </c>
      <c r="AZ510">
        <v>3187624.8653637636</v>
      </c>
      <c r="BA510">
        <v>1269799.6832403</v>
      </c>
      <c r="BB510">
        <v>238646152.468182</v>
      </c>
      <c r="BC510">
        <v>43133.559591161393</v>
      </c>
      <c r="BD510">
        <v>8106521.1895628721</v>
      </c>
      <c r="BE510">
        <v>770492.40337540011</v>
      </c>
      <c r="BF510">
        <v>144806342.2903727</v>
      </c>
      <c r="BG510">
        <v>26172.6951378052</v>
      </c>
      <c r="BH510">
        <v>4918896.3241991093</v>
      </c>
      <c r="BI510">
        <v>8.3382177577460226</v>
      </c>
      <c r="BJ510">
        <v>28.518722475160764</v>
      </c>
      <c r="BK510">
        <v>20.180504717414742</v>
      </c>
      <c r="BL510">
        <v>67.258799202926383</v>
      </c>
      <c r="BM510">
        <v>50.700015336542954</v>
      </c>
      <c r="BN510">
        <f t="shared" si="46"/>
        <v>-16.558783866383429</v>
      </c>
      <c r="BO510">
        <v>0.67280742227945134</v>
      </c>
      <c r="BP510">
        <v>6.793519603620865E-2</v>
      </c>
      <c r="BQ510">
        <v>0.18949378244792137</v>
      </c>
      <c r="BR510">
        <v>5.9523809523809521E-2</v>
      </c>
      <c r="BS510">
        <v>0.13793103448275862</v>
      </c>
      <c r="BT510">
        <v>0.44444444444444442</v>
      </c>
      <c r="BU510">
        <v>0.47420719873085854</v>
      </c>
      <c r="BV510">
        <v>0.73323968463993427</v>
      </c>
      <c r="BW510">
        <v>0.76148626023582966</v>
      </c>
      <c r="BX510">
        <v>0.29964670201927091</v>
      </c>
      <c r="BY510">
        <f t="shared" si="47"/>
        <v>9.9712600630684864E-2</v>
      </c>
      <c r="BZ510">
        <v>0</v>
      </c>
      <c r="CA510">
        <f t="shared" si="48"/>
        <v>7.1026697791749485E-2</v>
      </c>
      <c r="CC510">
        <v>9.9712600630684864E-2</v>
      </c>
      <c r="CD510">
        <v>7.1026697791749485E-2</v>
      </c>
    </row>
    <row r="511" spans="1:82" x14ac:dyDescent="0.3">
      <c r="A511">
        <v>0</v>
      </c>
      <c r="B511" t="s">
        <v>323</v>
      </c>
      <c r="C511" t="s">
        <v>322</v>
      </c>
      <c r="D511">
        <v>13297</v>
      </c>
      <c r="E511" s="2">
        <f>BO511</f>
        <v>0.63917861021690014</v>
      </c>
      <c r="F511" s="2" t="s">
        <v>1940</v>
      </c>
      <c r="G511" s="3">
        <v>34393</v>
      </c>
      <c r="H511" s="1">
        <v>30.563981165002026</v>
      </c>
      <c r="I511" s="1">
        <f t="shared" si="49"/>
        <v>-10.865992660300513</v>
      </c>
      <c r="J511" s="1">
        <v>2.5752266111600002</v>
      </c>
      <c r="K511" s="1">
        <v>230.88691564600001</v>
      </c>
      <c r="L511" s="2">
        <v>0.13247569832999995</v>
      </c>
      <c r="M511" s="2">
        <v>3.6512874552251905E-2</v>
      </c>
      <c r="N511" s="7">
        <v>0</v>
      </c>
      <c r="O511" s="2">
        <v>9.3449290292849013E-2</v>
      </c>
      <c r="P511" s="3">
        <v>912222.67097403004</v>
      </c>
      <c r="Q511" s="3">
        <v>30987.100924816146</v>
      </c>
      <c r="R511" s="3">
        <v>537777.85406647471</v>
      </c>
      <c r="S511" s="3">
        <v>724.68361658460731</v>
      </c>
      <c r="T511" s="3">
        <v>230180.45932206631</v>
      </c>
      <c r="V511">
        <v>13297</v>
      </c>
      <c r="W511" s="2">
        <v>0.74952848433931962</v>
      </c>
      <c r="X511" s="2">
        <v>0.81993064746759892</v>
      </c>
      <c r="Y511" s="2">
        <v>0.31575622990865199</v>
      </c>
      <c r="Z511" s="2">
        <v>0.7343911885138017</v>
      </c>
      <c r="AA511" s="2">
        <v>0.66549356096454138</v>
      </c>
      <c r="AB511" s="2">
        <v>0.32699988477382086</v>
      </c>
      <c r="AC511" s="2">
        <v>3.6512874552251905E-2</v>
      </c>
      <c r="AD511" s="2">
        <v>0</v>
      </c>
      <c r="AE511" s="2">
        <v>9.3449290292849013E-2</v>
      </c>
      <c r="AF511">
        <v>415206.91995737003</v>
      </c>
      <c r="AG511">
        <v>560.63171899652764</v>
      </c>
      <c r="AH511">
        <v>105368.99681944001</v>
      </c>
      <c r="AI511">
        <v>71335.178302804707</v>
      </c>
      <c r="AJ511">
        <v>8.3977986758274774</v>
      </c>
      <c r="AK511">
        <v>952984.77402384474</v>
      </c>
      <c r="AL511">
        <v>1285.3153355811348</v>
      </c>
      <c r="AM511">
        <v>241571.04016382794</v>
      </c>
      <c r="AN511">
        <v>165313.59428048311</v>
      </c>
      <c r="AO511">
        <v>19.281919441861653</v>
      </c>
      <c r="AP511">
        <v>537777.85406647471</v>
      </c>
      <c r="AQ511">
        <v>724.68361658460719</v>
      </c>
      <c r="AR511">
        <v>136202.04334438793</v>
      </c>
      <c r="AS511">
        <v>93978.415977678407</v>
      </c>
      <c r="AT511">
        <v>10.884120766034176</v>
      </c>
      <c r="AU511" s="3">
        <v>171443128.78285921</v>
      </c>
      <c r="AV511" s="3">
        <v>5823715.7478099465</v>
      </c>
      <c r="AW511">
        <v>692239.45978797006</v>
      </c>
      <c r="AX511">
        <v>130099484.07255109</v>
      </c>
      <c r="AY511">
        <v>23514.537280339857</v>
      </c>
      <c r="AZ511">
        <v>4419322.1364670722</v>
      </c>
      <c r="BA511">
        <v>1604462.1307620001</v>
      </c>
      <c r="BB511">
        <v>301542612.85541028</v>
      </c>
      <c r="BC511">
        <v>54501.638205156007</v>
      </c>
      <c r="BD511">
        <v>10243037.88427702</v>
      </c>
      <c r="BE511">
        <v>912222.67097403004</v>
      </c>
      <c r="BF511">
        <v>171443128.78285921</v>
      </c>
      <c r="BG511">
        <v>30987.100924816146</v>
      </c>
      <c r="BH511">
        <v>5823715.7478099465</v>
      </c>
      <c r="BI511">
        <v>16.619228286542558</v>
      </c>
      <c r="BJ511">
        <v>47.183209451544585</v>
      </c>
      <c r="BK511">
        <v>30.563981165002026</v>
      </c>
      <c r="BL511">
        <v>63.37408537114738</v>
      </c>
      <c r="BM511">
        <v>52.508092710846867</v>
      </c>
      <c r="BN511">
        <f t="shared" si="46"/>
        <v>-10.865992660300513</v>
      </c>
      <c r="BO511">
        <v>0.63917861021690014</v>
      </c>
      <c r="BP511">
        <v>0.12863641047909422</v>
      </c>
      <c r="BQ511">
        <v>0.33530665360897038</v>
      </c>
      <c r="BR511">
        <v>7.1428571428571425E-2</v>
      </c>
      <c r="BS511">
        <v>0.17241379310344829</v>
      </c>
      <c r="BT511">
        <v>0.3888888888888889</v>
      </c>
      <c r="BU511">
        <v>0.31117816274732096</v>
      </c>
      <c r="BV511">
        <v>0.7343911885138017</v>
      </c>
      <c r="BW511">
        <v>0.69034601759807201</v>
      </c>
      <c r="BX511">
        <v>0.32699988477382086</v>
      </c>
      <c r="BY511">
        <f t="shared" si="47"/>
        <v>3.658839942791095E-2</v>
      </c>
      <c r="BZ511">
        <v>0</v>
      </c>
      <c r="CA511">
        <f t="shared" si="48"/>
        <v>3.691441269880124E-2</v>
      </c>
      <c r="CC511">
        <v>3.658839942791095E-2</v>
      </c>
      <c r="CD511">
        <v>3.691441269880124E-2</v>
      </c>
    </row>
    <row r="512" spans="1:82" x14ac:dyDescent="0.3">
      <c r="A512">
        <v>0</v>
      </c>
      <c r="B512" t="s">
        <v>323</v>
      </c>
      <c r="C512" t="s">
        <v>423</v>
      </c>
      <c r="D512">
        <v>13299</v>
      </c>
      <c r="E512" s="2">
        <f>BO512</f>
        <v>0.65398658493036543</v>
      </c>
      <c r="F512" s="2" t="s">
        <v>1940</v>
      </c>
      <c r="G512" s="3">
        <v>3521</v>
      </c>
      <c r="H512" s="1">
        <v>6.4581142148210517</v>
      </c>
      <c r="I512" s="1">
        <f t="shared" si="49"/>
        <v>-16.324950782332721</v>
      </c>
      <c r="J512" s="1">
        <v>2.2254626437399998</v>
      </c>
      <c r="K512" s="1">
        <v>155.20625093000001</v>
      </c>
      <c r="L512" s="2">
        <v>0.17495705740999989</v>
      </c>
      <c r="M512" s="2">
        <v>1.7786257807825973E-2</v>
      </c>
      <c r="N512" s="7">
        <v>0</v>
      </c>
      <c r="O512" s="2">
        <v>5.2319616268667747E-2</v>
      </c>
      <c r="P512" s="3">
        <v>290559.98428492999</v>
      </c>
      <c r="Q512" s="3">
        <v>9869.971273720339</v>
      </c>
      <c r="R512" s="3">
        <v>276276.3177362401</v>
      </c>
      <c r="S512" s="3">
        <v>370.23542188866833</v>
      </c>
      <c r="T512" s="3">
        <v>182380.63763950646</v>
      </c>
      <c r="V512">
        <v>13299</v>
      </c>
      <c r="W512" s="2">
        <v>0.61203612222091053</v>
      </c>
      <c r="X512" s="2">
        <v>0.17324987019823593</v>
      </c>
      <c r="Y512" s="2">
        <v>0.52272456924289767</v>
      </c>
      <c r="Z512" s="2">
        <v>0.63464712147918312</v>
      </c>
      <c r="AA512" s="2">
        <v>0.44735649192752902</v>
      </c>
      <c r="AB512" s="2">
        <v>0.43185986814670707</v>
      </c>
      <c r="AC512" s="2">
        <v>1.7786257807825973E-2</v>
      </c>
      <c r="AD512" s="2">
        <v>0</v>
      </c>
      <c r="AE512" s="2">
        <v>5.2319616268667747E-2</v>
      </c>
      <c r="AF512">
        <v>233880.51159831256</v>
      </c>
      <c r="AG512">
        <v>313.56072509676909</v>
      </c>
      <c r="AH512">
        <v>58932.768029179962</v>
      </c>
      <c r="AI512">
        <v>95144.626770396222</v>
      </c>
      <c r="AJ512">
        <v>4.7415599407428388</v>
      </c>
      <c r="AK512">
        <v>510156.82933455263</v>
      </c>
      <c r="AL512">
        <v>683.79614698543742</v>
      </c>
      <c r="AM512">
        <v>128517.36995155665</v>
      </c>
      <c r="AN512">
        <v>207940.66248752596</v>
      </c>
      <c r="AO512">
        <v>10.343453470493715</v>
      </c>
      <c r="AP512">
        <v>276276.3177362401</v>
      </c>
      <c r="AQ512">
        <v>370.23542188866833</v>
      </c>
      <c r="AR512">
        <v>69584.601922376693</v>
      </c>
      <c r="AS512">
        <v>112796.03571712974</v>
      </c>
      <c r="AT512">
        <v>5.6018935297508765</v>
      </c>
      <c r="AU512" s="3">
        <v>54607843.446509741</v>
      </c>
      <c r="AV512" s="3">
        <v>1854962.4011830005</v>
      </c>
      <c r="AW512">
        <v>233128.41358038003</v>
      </c>
      <c r="AX512">
        <v>43814154.048296623</v>
      </c>
      <c r="AY512">
        <v>7919.0902724924399</v>
      </c>
      <c r="AZ512">
        <v>1488313.8258122292</v>
      </c>
      <c r="BA512">
        <v>523688.39786531002</v>
      </c>
      <c r="BB512">
        <v>98421997.494806364</v>
      </c>
      <c r="BC512">
        <v>17789.061546212779</v>
      </c>
      <c r="BD512">
        <v>3343276.2269952297</v>
      </c>
      <c r="BE512">
        <v>290559.98428492999</v>
      </c>
      <c r="BF512">
        <v>54607843.446509741</v>
      </c>
      <c r="BG512">
        <v>9869.971273720339</v>
      </c>
      <c r="BH512">
        <v>1854962.4011830005</v>
      </c>
      <c r="BI512">
        <v>2.4985380609330079</v>
      </c>
      <c r="BJ512">
        <v>8.9566522757540596</v>
      </c>
      <c r="BK512">
        <v>6.4581142148210517</v>
      </c>
      <c r="BL512">
        <v>51.594843375675048</v>
      </c>
      <c r="BM512">
        <v>35.269892593342327</v>
      </c>
      <c r="BN512">
        <f t="shared" si="46"/>
        <v>-16.324950782332721</v>
      </c>
      <c r="BO512">
        <v>0.65398658493036543</v>
      </c>
      <c r="BP512">
        <v>1.9787258876351792E-2</v>
      </c>
      <c r="BQ512">
        <v>0.67332747600586829</v>
      </c>
      <c r="BR512">
        <v>7.1428571428571425E-2</v>
      </c>
      <c r="BS512">
        <v>0</v>
      </c>
      <c r="BT512">
        <v>0.27777777777777779</v>
      </c>
      <c r="BU512">
        <v>0.46751073281566558</v>
      </c>
      <c r="BV512">
        <v>0.63464712147918312</v>
      </c>
      <c r="BW512">
        <v>0.46406275096216704</v>
      </c>
      <c r="BX512">
        <v>0.43185986814670707</v>
      </c>
      <c r="BY512">
        <f t="shared" si="47"/>
        <v>5.8330809761743811E-2</v>
      </c>
      <c r="BZ512">
        <v>0</v>
      </c>
      <c r="CA512">
        <f t="shared" si="48"/>
        <v>9.8719463789356074E-2</v>
      </c>
      <c r="CC512">
        <v>5.8330809761743811E-2</v>
      </c>
      <c r="CD512">
        <v>9.8719463789356074E-2</v>
      </c>
    </row>
    <row r="513" spans="1:82" x14ac:dyDescent="0.3">
      <c r="A513">
        <v>1</v>
      </c>
      <c r="B513" t="s">
        <v>323</v>
      </c>
      <c r="C513" t="s">
        <v>424</v>
      </c>
      <c r="D513">
        <v>13301</v>
      </c>
      <c r="E513" s="2">
        <v>0</v>
      </c>
      <c r="F513" s="2" t="s">
        <v>1954</v>
      </c>
      <c r="G513" s="3">
        <v>-999</v>
      </c>
      <c r="H513" s="1">
        <v>0.37480160208480595</v>
      </c>
      <c r="I513" s="1">
        <f t="shared" si="49"/>
        <v>-999</v>
      </c>
      <c r="J513" s="1">
        <v>-999</v>
      </c>
      <c r="K513" s="1">
        <v>-999</v>
      </c>
      <c r="L513" s="2">
        <v>-999</v>
      </c>
      <c r="M513" s="2">
        <v>-999</v>
      </c>
      <c r="N513" s="7">
        <v>-999</v>
      </c>
      <c r="O513" s="2">
        <v>-999</v>
      </c>
      <c r="P513" s="3">
        <v>-999</v>
      </c>
      <c r="Q513" s="3">
        <v>-999</v>
      </c>
      <c r="R513" s="3">
        <v>-999</v>
      </c>
      <c r="S513" s="3">
        <v>-999</v>
      </c>
      <c r="T513" s="3">
        <v>-999</v>
      </c>
      <c r="V513">
        <v>13301</v>
      </c>
      <c r="W513" s="2">
        <v>-999</v>
      </c>
      <c r="X513" s="2">
        <v>1.0054688838153782E-2</v>
      </c>
      <c r="Y513" s="2">
        <v>-999</v>
      </c>
      <c r="Z513" s="2">
        <v>-999</v>
      </c>
      <c r="AA513" s="2">
        <v>-999</v>
      </c>
      <c r="AB513" s="2">
        <v>-999</v>
      </c>
      <c r="AC513" s="2">
        <v>-999</v>
      </c>
      <c r="AD513" s="2">
        <v>-999</v>
      </c>
      <c r="AE513" s="2">
        <v>-999</v>
      </c>
      <c r="AF513" s="2">
        <v>-999</v>
      </c>
      <c r="AG513" s="2">
        <v>-999</v>
      </c>
      <c r="AH513" s="2">
        <v>-999</v>
      </c>
      <c r="AI513" s="2">
        <v>-999</v>
      </c>
      <c r="AJ513" s="2">
        <v>-999</v>
      </c>
      <c r="AK513" s="2">
        <v>-999</v>
      </c>
      <c r="AL513" s="2">
        <v>-999</v>
      </c>
      <c r="AM513" s="2">
        <v>-999</v>
      </c>
      <c r="AN513" s="2">
        <v>-999</v>
      </c>
      <c r="AO513" s="2">
        <v>-999</v>
      </c>
      <c r="AP513" s="2">
        <v>-999</v>
      </c>
      <c r="AQ513" s="2">
        <v>-999</v>
      </c>
      <c r="AR513" s="2">
        <v>-999</v>
      </c>
      <c r="AS513" s="2">
        <v>-999</v>
      </c>
      <c r="AT513" s="2">
        <v>-999</v>
      </c>
      <c r="AU513" s="2">
        <v>-999</v>
      </c>
      <c r="AV513" s="2">
        <v>-999</v>
      </c>
      <c r="AW513" s="2">
        <v>-999</v>
      </c>
      <c r="AX513" s="2">
        <v>-999</v>
      </c>
      <c r="AY513" s="2">
        <v>-999</v>
      </c>
      <c r="AZ513" s="2">
        <v>-999</v>
      </c>
      <c r="BA513" s="2">
        <v>-999</v>
      </c>
      <c r="BB513" s="2">
        <v>-999</v>
      </c>
      <c r="BC513" s="2">
        <v>-999</v>
      </c>
      <c r="BD513" s="2">
        <v>-999</v>
      </c>
      <c r="BE513" s="2">
        <v>-999</v>
      </c>
      <c r="BF513" s="2">
        <v>-999</v>
      </c>
      <c r="BG513" s="2">
        <v>-999</v>
      </c>
      <c r="BH513" s="2">
        <v>-999</v>
      </c>
      <c r="BI513">
        <v>0</v>
      </c>
      <c r="BJ513">
        <v>0.37480160208480595</v>
      </c>
      <c r="BK513">
        <v>0.37480160208480595</v>
      </c>
      <c r="BL513">
        <v>-999</v>
      </c>
      <c r="BM513">
        <v>38.664845215618854</v>
      </c>
      <c r="BN513">
        <f t="shared" si="46"/>
        <v>-999</v>
      </c>
      <c r="BO513" t="s">
        <v>3748</v>
      </c>
      <c r="BP513" t="s">
        <v>3748</v>
      </c>
      <c r="BQ513">
        <v>0.42147485751614527</v>
      </c>
      <c r="BR513">
        <v>4.1666666666666664E-2</v>
      </c>
      <c r="BS513">
        <v>6.8965517241379309E-2</v>
      </c>
      <c r="BT513">
        <v>0.27777777777777779</v>
      </c>
      <c r="BU513" t="s">
        <v>3748</v>
      </c>
      <c r="BY513">
        <f t="shared" si="47"/>
        <v>-999</v>
      </c>
      <c r="CA513">
        <f t="shared" si="48"/>
        <v>-999</v>
      </c>
    </row>
    <row r="514" spans="1:82" x14ac:dyDescent="0.3">
      <c r="A514">
        <v>0</v>
      </c>
      <c r="B514" t="s">
        <v>323</v>
      </c>
      <c r="C514" t="s">
        <v>69</v>
      </c>
      <c r="D514">
        <v>13303</v>
      </c>
      <c r="E514" s="2">
        <f>BO514</f>
        <v>0.60565774624056667</v>
      </c>
      <c r="F514" s="2" t="s">
        <v>1939</v>
      </c>
      <c r="G514" s="3">
        <v>1436</v>
      </c>
      <c r="H514" s="1">
        <v>1.6150478935024062</v>
      </c>
      <c r="I514" s="1">
        <f t="shared" si="49"/>
        <v>-8.5767446350269481</v>
      </c>
      <c r="J514" s="1">
        <v>2.51905833533</v>
      </c>
      <c r="K514" s="1">
        <v>249.396357905</v>
      </c>
      <c r="L514" s="2">
        <v>0.12643712077999991</v>
      </c>
      <c r="M514" s="2">
        <v>7.8999542726731469E-3</v>
      </c>
      <c r="N514" s="7">
        <v>0</v>
      </c>
      <c r="O514" s="2">
        <v>0.17697364320685693</v>
      </c>
      <c r="P514" s="3">
        <v>99173.409710339998</v>
      </c>
      <c r="Q514" s="3">
        <v>3368.80079122692</v>
      </c>
      <c r="R514" s="3">
        <v>41120.613637054565</v>
      </c>
      <c r="S514" s="3">
        <v>54.822477984176551</v>
      </c>
      <c r="T514" s="3">
        <v>17687.242398633414</v>
      </c>
      <c r="V514">
        <v>13303</v>
      </c>
      <c r="W514" s="2">
        <v>0.54398087416285623</v>
      </c>
      <c r="X514" s="2">
        <v>4.3326399720692986E-2</v>
      </c>
      <c r="Y514" s="2">
        <v>0.2604230394148549</v>
      </c>
      <c r="Z514" s="2">
        <v>0.71837337995869976</v>
      </c>
      <c r="AA514" s="2">
        <v>0.71884398407511529</v>
      </c>
      <c r="AB514" s="2">
        <v>0.31209440257640692</v>
      </c>
      <c r="AC514" s="2">
        <v>7.8999542726731469E-3</v>
      </c>
      <c r="AD514" s="2">
        <v>0</v>
      </c>
      <c r="AE514" s="2">
        <v>0.17697364320685693</v>
      </c>
      <c r="AF514">
        <v>41631.568027224646</v>
      </c>
      <c r="AG514">
        <v>55.505197623365092</v>
      </c>
      <c r="AH514">
        <v>10432.030143258751</v>
      </c>
      <c r="AI514">
        <v>7473.7141593868255</v>
      </c>
      <c r="AJ514">
        <v>0.84556523939410744</v>
      </c>
      <c r="AK514">
        <v>82752.181664279211</v>
      </c>
      <c r="AL514">
        <v>110.32767560754164</v>
      </c>
      <c r="AM514">
        <v>20735.745242875331</v>
      </c>
      <c r="AN514">
        <v>14857.241458403656</v>
      </c>
      <c r="AO514">
        <v>1.6807601136866865</v>
      </c>
      <c r="AP514">
        <v>41120.613637054565</v>
      </c>
      <c r="AQ514">
        <v>54.822477984176544</v>
      </c>
      <c r="AR514">
        <v>10303.71509961658</v>
      </c>
      <c r="AS514">
        <v>7383.5272990168305</v>
      </c>
      <c r="AT514">
        <v>0.8351948742925791</v>
      </c>
      <c r="AU514" s="3">
        <v>18638650.620961297</v>
      </c>
      <c r="AV514" s="3">
        <v>633132.42070318735</v>
      </c>
      <c r="AW514">
        <v>84800.443824829999</v>
      </c>
      <c r="AX514">
        <v>15937395.412438549</v>
      </c>
      <c r="AY514">
        <v>2880.5685222265397</v>
      </c>
      <c r="AZ514">
        <v>541374.04806725588</v>
      </c>
      <c r="BA514">
        <v>183973.85353517</v>
      </c>
      <c r="BB514">
        <v>34576046.03339985</v>
      </c>
      <c r="BC514">
        <v>6249.3693134534597</v>
      </c>
      <c r="BD514">
        <v>1174506.4687704432</v>
      </c>
      <c r="BE514">
        <v>99173.409710339998</v>
      </c>
      <c r="BF514">
        <v>18638650.620961297</v>
      </c>
      <c r="BG514">
        <v>3368.80079122692</v>
      </c>
      <c r="BH514">
        <v>633132.42070318735</v>
      </c>
      <c r="BI514">
        <v>1.0243573013511524</v>
      </c>
      <c r="BJ514">
        <v>2.6394051948535586</v>
      </c>
      <c r="BK514">
        <v>1.6150478935024062</v>
      </c>
      <c r="BL514">
        <v>60.734751589953795</v>
      </c>
      <c r="BM514">
        <v>52.158006954926847</v>
      </c>
      <c r="BN514">
        <f t="shared" si="46"/>
        <v>-8.5767446350269481</v>
      </c>
      <c r="BO514">
        <v>0.60565774624056667</v>
      </c>
      <c r="BP514">
        <v>7.5129339323496561E-3</v>
      </c>
      <c r="BQ514">
        <v>0.4448289572976869</v>
      </c>
      <c r="BR514">
        <v>0.10119047619047619</v>
      </c>
      <c r="BS514">
        <v>3.4482758620689655E-2</v>
      </c>
      <c r="BT514">
        <v>0.27777777777777779</v>
      </c>
      <c r="BU514">
        <v>0.24561912761376886</v>
      </c>
      <c r="BV514">
        <v>0.71837337995869976</v>
      </c>
      <c r="BW514">
        <v>0.745688780160908</v>
      </c>
      <c r="BX514">
        <v>0.31209440257640692</v>
      </c>
      <c r="BY514">
        <f t="shared" si="47"/>
        <v>2.6855582030861505E-3</v>
      </c>
      <c r="BZ514">
        <v>0</v>
      </c>
      <c r="CA514">
        <f t="shared" si="48"/>
        <v>5.5992192789743996E-2</v>
      </c>
      <c r="CC514">
        <v>2.6855582030861505E-3</v>
      </c>
      <c r="CD514">
        <v>5.5992192789743996E-2</v>
      </c>
    </row>
    <row r="515" spans="1:82" x14ac:dyDescent="0.3">
      <c r="A515">
        <v>0</v>
      </c>
      <c r="B515" t="s">
        <v>323</v>
      </c>
      <c r="C515" t="s">
        <v>425</v>
      </c>
      <c r="D515">
        <v>13305</v>
      </c>
      <c r="E515" s="2">
        <f>BO515</f>
        <v>0.607248001964664</v>
      </c>
      <c r="F515" s="2" t="s">
        <v>1939</v>
      </c>
      <c r="G515" s="3">
        <v>4579</v>
      </c>
      <c r="H515" s="1">
        <v>2.6993263658982469</v>
      </c>
      <c r="I515" s="1">
        <f t="shared" si="49"/>
        <v>-11.878719878824903</v>
      </c>
      <c r="J515" s="1">
        <v>2.1395272784200001</v>
      </c>
      <c r="K515" s="1">
        <v>160.173897444</v>
      </c>
      <c r="L515" s="2">
        <v>0.15677228162000012</v>
      </c>
      <c r="M515" s="2">
        <v>1.742086693393854E-4</v>
      </c>
      <c r="N515" s="7">
        <v>0</v>
      </c>
      <c r="O515" s="2">
        <v>7.5196581494438239E-2</v>
      </c>
      <c r="P515" s="3">
        <v>117068.1375579</v>
      </c>
      <c r="Q515" s="3">
        <v>3976.6630549901997</v>
      </c>
      <c r="R515" s="3">
        <v>62854.572226279473</v>
      </c>
      <c r="S515" s="3">
        <v>83.855790830922828</v>
      </c>
      <c r="T515" s="3">
        <v>37179.675548314495</v>
      </c>
      <c r="V515">
        <v>13305</v>
      </c>
      <c r="W515" s="2">
        <v>0.51632902092308408</v>
      </c>
      <c r="X515" s="2">
        <v>7.2414009253861655E-2</v>
      </c>
      <c r="Y515" s="2">
        <v>0.37752246302110859</v>
      </c>
      <c r="Z515" s="2">
        <v>0.61014047231703639</v>
      </c>
      <c r="AA515" s="2">
        <v>0.46167491598791915</v>
      </c>
      <c r="AB515" s="2">
        <v>0.38697299709844113</v>
      </c>
      <c r="AC515" s="2">
        <v>1.742086693393854E-4</v>
      </c>
      <c r="AD515" s="2">
        <v>0</v>
      </c>
      <c r="AE515" s="2">
        <v>7.5196581494438239E-2</v>
      </c>
      <c r="AF515">
        <v>86272.544327871787</v>
      </c>
      <c r="AG515">
        <v>115.21875628337261</v>
      </c>
      <c r="AH515">
        <v>21655.008721398652</v>
      </c>
      <c r="AI515">
        <v>29161.554076422402</v>
      </c>
      <c r="AJ515">
        <v>1.7512719972243265</v>
      </c>
      <c r="AK515">
        <v>149127.11655415126</v>
      </c>
      <c r="AL515">
        <v>199.07454711429543</v>
      </c>
      <c r="AM515">
        <v>37415.445132614019</v>
      </c>
      <c r="AN515">
        <v>50580.793213521531</v>
      </c>
      <c r="AO515">
        <v>3.0276150843591645</v>
      </c>
      <c r="AP515">
        <v>62854.572226279473</v>
      </c>
      <c r="AQ515">
        <v>83.855790830922814</v>
      </c>
      <c r="AR515">
        <v>15760.436411215367</v>
      </c>
      <c r="AS515">
        <v>21419.239137099128</v>
      </c>
      <c r="AT515">
        <v>1.276343087134838</v>
      </c>
      <c r="AU515" s="3">
        <v>22001785.772631727</v>
      </c>
      <c r="AV515" s="3">
        <v>747374.05455485813</v>
      </c>
      <c r="AW515">
        <v>116237.20621980001</v>
      </c>
      <c r="AX515">
        <v>21845620.536949214</v>
      </c>
      <c r="AY515">
        <v>3948.4373223324001</v>
      </c>
      <c r="AZ515">
        <v>742069.31035915122</v>
      </c>
      <c r="BA515">
        <v>233305.34377770001</v>
      </c>
      <c r="BB515">
        <v>43847406.309580937</v>
      </c>
      <c r="BC515">
        <v>7925.1003773226003</v>
      </c>
      <c r="BD515">
        <v>1489443.3649140096</v>
      </c>
      <c r="BE515">
        <v>117068.1375579</v>
      </c>
      <c r="BF515">
        <v>22001785.772631727</v>
      </c>
      <c r="BG515">
        <v>3976.6630549901997</v>
      </c>
      <c r="BH515">
        <v>747374.05455485813</v>
      </c>
      <c r="BI515">
        <v>1.6124747465009308</v>
      </c>
      <c r="BJ515">
        <v>4.311801112399178</v>
      </c>
      <c r="BK515">
        <v>2.6993263658982469</v>
      </c>
      <c r="BL515">
        <v>55.785747471658482</v>
      </c>
      <c r="BM515">
        <v>43.907027592833579</v>
      </c>
      <c r="BN515">
        <f t="shared" si="46"/>
        <v>-11.878719878824903</v>
      </c>
      <c r="BO515">
        <v>0.607248001964664</v>
      </c>
      <c r="BP515">
        <v>1.1857410151998144E-2</v>
      </c>
      <c r="BQ515">
        <v>0.69543255729426035</v>
      </c>
      <c r="BR515">
        <v>2.976190476190476E-2</v>
      </c>
      <c r="BS515">
        <v>3.4482758620689655E-2</v>
      </c>
      <c r="BT515">
        <v>0.27777777777777779</v>
      </c>
      <c r="BU515">
        <v>0.34018044584070095</v>
      </c>
      <c r="BV515">
        <v>0.61014047231703639</v>
      </c>
      <c r="BW515">
        <v>0.47891588795427298</v>
      </c>
      <c r="BX515">
        <v>0.38697299709844113</v>
      </c>
      <c r="BY515">
        <f t="shared" si="47"/>
        <v>2.5297849031564366E-2</v>
      </c>
      <c r="BZ515">
        <v>0</v>
      </c>
      <c r="CA515">
        <f t="shared" si="48"/>
        <v>6.7632767044190981E-2</v>
      </c>
      <c r="CC515">
        <v>2.5297849031564366E-2</v>
      </c>
      <c r="CD515">
        <v>6.7632767044190981E-2</v>
      </c>
    </row>
    <row r="516" spans="1:82" x14ac:dyDescent="0.3">
      <c r="A516">
        <v>1</v>
      </c>
      <c r="B516" t="s">
        <v>323</v>
      </c>
      <c r="C516" t="s">
        <v>426</v>
      </c>
      <c r="D516">
        <v>13307</v>
      </c>
      <c r="E516" s="2">
        <v>0</v>
      </c>
      <c r="F516" s="2" t="s">
        <v>1954</v>
      </c>
      <c r="G516" s="3">
        <v>-999</v>
      </c>
      <c r="H516" s="1">
        <v>0.37472486175695058</v>
      </c>
      <c r="I516" s="1">
        <f t="shared" si="49"/>
        <v>-999</v>
      </c>
      <c r="J516" s="1">
        <v>-999</v>
      </c>
      <c r="K516" s="1">
        <v>-999</v>
      </c>
      <c r="L516" s="2">
        <v>-999</v>
      </c>
      <c r="M516" s="2">
        <v>-999</v>
      </c>
      <c r="N516" s="7">
        <v>-999</v>
      </c>
      <c r="O516" s="2">
        <v>-999</v>
      </c>
      <c r="P516" s="3">
        <v>-999</v>
      </c>
      <c r="Q516" s="3">
        <v>-999</v>
      </c>
      <c r="R516" s="3">
        <v>-999</v>
      </c>
      <c r="S516" s="3">
        <v>-999</v>
      </c>
      <c r="T516" s="3">
        <v>-999</v>
      </c>
      <c r="V516">
        <v>13307</v>
      </c>
      <c r="W516" s="2">
        <v>-999</v>
      </c>
      <c r="X516" s="2">
        <v>1.005263014866678E-2</v>
      </c>
      <c r="Y516" s="2">
        <v>-999</v>
      </c>
      <c r="Z516" s="2">
        <v>-999</v>
      </c>
      <c r="AA516" s="2">
        <v>-999</v>
      </c>
      <c r="AB516" s="2">
        <v>-999</v>
      </c>
      <c r="AC516" s="2">
        <v>-999</v>
      </c>
      <c r="AD516" s="2">
        <v>-999</v>
      </c>
      <c r="AE516" s="2">
        <v>-999</v>
      </c>
      <c r="AF516" s="2">
        <v>-999</v>
      </c>
      <c r="AG516" s="2">
        <v>-999</v>
      </c>
      <c r="AH516" s="2">
        <v>-999</v>
      </c>
      <c r="AI516" s="2">
        <v>-999</v>
      </c>
      <c r="AJ516" s="2">
        <v>-999</v>
      </c>
      <c r="AK516" s="2">
        <v>-999</v>
      </c>
      <c r="AL516" s="2">
        <v>-999</v>
      </c>
      <c r="AM516" s="2">
        <v>-999</v>
      </c>
      <c r="AN516" s="2">
        <v>-999</v>
      </c>
      <c r="AO516" s="2">
        <v>-999</v>
      </c>
      <c r="AP516" s="2">
        <v>-999</v>
      </c>
      <c r="AQ516" s="2">
        <v>-999</v>
      </c>
      <c r="AR516" s="2">
        <v>-999</v>
      </c>
      <c r="AS516" s="2">
        <v>-999</v>
      </c>
      <c r="AT516" s="2">
        <v>-999</v>
      </c>
      <c r="AU516" s="2">
        <v>-999</v>
      </c>
      <c r="AV516" s="2">
        <v>-999</v>
      </c>
      <c r="AW516" s="2">
        <v>-999</v>
      </c>
      <c r="AX516" s="2">
        <v>-999</v>
      </c>
      <c r="AY516" s="2">
        <v>-999</v>
      </c>
      <c r="AZ516" s="2">
        <v>-999</v>
      </c>
      <c r="BA516" s="2">
        <v>-999</v>
      </c>
      <c r="BB516" s="2">
        <v>-999</v>
      </c>
      <c r="BC516" s="2">
        <v>-999</v>
      </c>
      <c r="BD516" s="2">
        <v>-999</v>
      </c>
      <c r="BE516" s="2">
        <v>-999</v>
      </c>
      <c r="BF516" s="2">
        <v>-999</v>
      </c>
      <c r="BG516" s="2">
        <v>-999</v>
      </c>
      <c r="BH516" s="2">
        <v>-999</v>
      </c>
      <c r="BI516">
        <v>0</v>
      </c>
      <c r="BJ516">
        <v>0.37472486175695058</v>
      </c>
      <c r="BK516">
        <v>0.37472486175695058</v>
      </c>
      <c r="BL516">
        <v>-999</v>
      </c>
      <c r="BM516">
        <v>50.229539653947434</v>
      </c>
      <c r="BN516">
        <f t="shared" si="46"/>
        <v>-999</v>
      </c>
      <c r="BO516" t="s">
        <v>3748</v>
      </c>
      <c r="BP516" t="s">
        <v>3748</v>
      </c>
      <c r="BQ516">
        <v>0.47989048687588204</v>
      </c>
      <c r="BR516">
        <v>4.1666666666666664E-2</v>
      </c>
      <c r="BS516">
        <v>3.4482758620689655E-2</v>
      </c>
      <c r="BT516">
        <v>0.22222222222222221</v>
      </c>
      <c r="BU516" t="s">
        <v>3748</v>
      </c>
      <c r="BY516">
        <f t="shared" si="47"/>
        <v>-999</v>
      </c>
      <c r="CA516">
        <f t="shared" si="48"/>
        <v>-999</v>
      </c>
    </row>
    <row r="517" spans="1:82" x14ac:dyDescent="0.3">
      <c r="A517">
        <v>1</v>
      </c>
      <c r="B517" t="s">
        <v>323</v>
      </c>
      <c r="C517" t="s">
        <v>427</v>
      </c>
      <c r="D517">
        <v>13309</v>
      </c>
      <c r="E517" s="2">
        <v>0</v>
      </c>
      <c r="F517" s="2" t="s">
        <v>1954</v>
      </c>
      <c r="G517" s="3">
        <v>-999</v>
      </c>
      <c r="H517" s="1">
        <v>0.37204168091041223</v>
      </c>
      <c r="I517" s="1">
        <f t="shared" si="49"/>
        <v>-999</v>
      </c>
      <c r="J517" s="1">
        <v>-999</v>
      </c>
      <c r="K517" s="1">
        <v>-999</v>
      </c>
      <c r="L517" s="2">
        <v>-999</v>
      </c>
      <c r="M517" s="2">
        <v>-999</v>
      </c>
      <c r="N517" s="7">
        <v>-999</v>
      </c>
      <c r="O517" s="2">
        <v>-999</v>
      </c>
      <c r="P517" s="3">
        <v>-999</v>
      </c>
      <c r="Q517" s="3">
        <v>-999</v>
      </c>
      <c r="R517" s="3">
        <v>-999</v>
      </c>
      <c r="S517" s="3">
        <v>-999</v>
      </c>
      <c r="T517" s="3">
        <v>-999</v>
      </c>
      <c r="V517">
        <v>13309</v>
      </c>
      <c r="W517" s="2">
        <v>-999</v>
      </c>
      <c r="X517" s="2">
        <v>9.9806492703611079E-3</v>
      </c>
      <c r="Y517" s="2">
        <v>-999</v>
      </c>
      <c r="Z517" s="2">
        <v>-999</v>
      </c>
      <c r="AA517" s="2">
        <v>-999</v>
      </c>
      <c r="AB517" s="2">
        <v>-999</v>
      </c>
      <c r="AC517" s="2">
        <v>-999</v>
      </c>
      <c r="AD517" s="2">
        <v>-999</v>
      </c>
      <c r="AE517" s="2">
        <v>-999</v>
      </c>
      <c r="AF517" s="2">
        <v>-999</v>
      </c>
      <c r="AG517" s="2">
        <v>-999</v>
      </c>
      <c r="AH517" s="2">
        <v>-999</v>
      </c>
      <c r="AI517" s="2">
        <v>-999</v>
      </c>
      <c r="AJ517" s="2">
        <v>-999</v>
      </c>
      <c r="AK517" s="2">
        <v>-999</v>
      </c>
      <c r="AL517" s="2">
        <v>-999</v>
      </c>
      <c r="AM517" s="2">
        <v>-999</v>
      </c>
      <c r="AN517" s="2">
        <v>-999</v>
      </c>
      <c r="AO517" s="2">
        <v>-999</v>
      </c>
      <c r="AP517" s="2">
        <v>-999</v>
      </c>
      <c r="AQ517" s="2">
        <v>-999</v>
      </c>
      <c r="AR517" s="2">
        <v>-999</v>
      </c>
      <c r="AS517" s="2">
        <v>-999</v>
      </c>
      <c r="AT517" s="2">
        <v>-999</v>
      </c>
      <c r="AU517" s="2">
        <v>-999</v>
      </c>
      <c r="AV517" s="2">
        <v>-999</v>
      </c>
      <c r="AW517" s="2">
        <v>-999</v>
      </c>
      <c r="AX517" s="2">
        <v>-999</v>
      </c>
      <c r="AY517" s="2">
        <v>-999</v>
      </c>
      <c r="AZ517" s="2">
        <v>-999</v>
      </c>
      <c r="BA517" s="2">
        <v>-999</v>
      </c>
      <c r="BB517" s="2">
        <v>-999</v>
      </c>
      <c r="BC517" s="2">
        <v>-999</v>
      </c>
      <c r="BD517" s="2">
        <v>-999</v>
      </c>
      <c r="BE517" s="2">
        <v>-999</v>
      </c>
      <c r="BF517" s="2">
        <v>-999</v>
      </c>
      <c r="BG517" s="2">
        <v>-999</v>
      </c>
      <c r="BH517" s="2">
        <v>-999</v>
      </c>
      <c r="BI517">
        <v>0</v>
      </c>
      <c r="BJ517">
        <v>0.37204168091041223</v>
      </c>
      <c r="BK517">
        <v>0.37204168091041223</v>
      </c>
      <c r="BL517">
        <v>-999</v>
      </c>
      <c r="BM517">
        <v>47.61263875390344</v>
      </c>
      <c r="BN517">
        <f t="shared" si="46"/>
        <v>-999</v>
      </c>
      <c r="BO517" t="s">
        <v>3748</v>
      </c>
      <c r="BP517" t="s">
        <v>3748</v>
      </c>
      <c r="BQ517">
        <v>0.56589916182942857</v>
      </c>
      <c r="BR517">
        <v>3.5714285714285712E-2</v>
      </c>
      <c r="BS517">
        <v>0</v>
      </c>
      <c r="BT517">
        <v>0.27777777777777779</v>
      </c>
      <c r="BU517" t="s">
        <v>3748</v>
      </c>
      <c r="BY517">
        <f t="shared" si="47"/>
        <v>-999</v>
      </c>
      <c r="CA517">
        <f t="shared" si="48"/>
        <v>-999</v>
      </c>
    </row>
    <row r="518" spans="1:82" x14ac:dyDescent="0.3">
      <c r="A518">
        <v>0</v>
      </c>
      <c r="B518" t="s">
        <v>323</v>
      </c>
      <c r="C518" t="s">
        <v>143</v>
      </c>
      <c r="D518">
        <v>13311</v>
      </c>
      <c r="E518" s="2">
        <f>BO518</f>
        <v>0.69484872590312241</v>
      </c>
      <c r="F518" s="2" t="s">
        <v>1941</v>
      </c>
      <c r="G518" s="3">
        <v>3523</v>
      </c>
      <c r="H518" s="1">
        <v>4.9640913651785237</v>
      </c>
      <c r="I518" s="1">
        <f t="shared" si="49"/>
        <v>-13.488610787580114</v>
      </c>
      <c r="J518" s="1">
        <v>2.5676571719400001</v>
      </c>
      <c r="K518" s="1">
        <v>270.13868485099999</v>
      </c>
      <c r="L518" s="2">
        <v>0.1575645267900001</v>
      </c>
      <c r="M518" s="2">
        <v>1.638683471565249E-3</v>
      </c>
      <c r="N518" s="7">
        <v>0</v>
      </c>
      <c r="O518" s="2">
        <v>0.10987514874991512</v>
      </c>
      <c r="P518" s="3">
        <v>119767.67606254801</v>
      </c>
      <c r="Q518" s="3">
        <v>4068.3631132716232</v>
      </c>
      <c r="R518" s="3">
        <v>54873.271209609549</v>
      </c>
      <c r="S518" s="3">
        <v>74.760246063708337</v>
      </c>
      <c r="T518" s="3">
        <v>23769.091862517824</v>
      </c>
      <c r="V518">
        <v>13311</v>
      </c>
      <c r="W518" s="2">
        <v>0.63124782045918415</v>
      </c>
      <c r="X518" s="2">
        <v>0.13317017260172342</v>
      </c>
      <c r="Y518" s="2">
        <v>0.36782074570854184</v>
      </c>
      <c r="Z518" s="2">
        <v>0.73223257092222016</v>
      </c>
      <c r="AA518" s="2">
        <v>0.77863033005908888</v>
      </c>
      <c r="AB518" s="2">
        <v>0.38892855636378859</v>
      </c>
      <c r="AC518" s="2">
        <v>1.638683471565249E-3</v>
      </c>
      <c r="AD518" s="2">
        <v>0</v>
      </c>
      <c r="AE518" s="2">
        <v>0.10987514874991512</v>
      </c>
      <c r="AF518">
        <v>31682.767695199131</v>
      </c>
      <c r="AG518">
        <v>42.472587315171715</v>
      </c>
      <c r="AH518">
        <v>7982.5913627149503</v>
      </c>
      <c r="AI518">
        <v>6458.2583332130098</v>
      </c>
      <c r="AJ518">
        <v>0.64233891442094915</v>
      </c>
      <c r="AK518">
        <v>86556.03890480868</v>
      </c>
      <c r="AL518">
        <v>117.23283337888004</v>
      </c>
      <c r="AM518">
        <v>22033.548279328916</v>
      </c>
      <c r="AN518">
        <v>16176.393279116863</v>
      </c>
      <c r="AO518">
        <v>1.7488392040859657</v>
      </c>
      <c r="AP518">
        <v>54873.271209609549</v>
      </c>
      <c r="AQ518">
        <v>74.760246063708337</v>
      </c>
      <c r="AR518">
        <v>14050.956916613966</v>
      </c>
      <c r="AS518">
        <v>9718.1349459038538</v>
      </c>
      <c r="AT518">
        <v>1.1065002896650165</v>
      </c>
      <c r="AU518" s="3">
        <v>22509137.039195273</v>
      </c>
      <c r="AV518" s="3">
        <v>764608.16350826889</v>
      </c>
      <c r="AW518">
        <v>66716.967071242005</v>
      </c>
      <c r="AX518">
        <v>12538786.791369222</v>
      </c>
      <c r="AY518">
        <v>2266.2946863913958</v>
      </c>
      <c r="AZ518">
        <v>425927.42336039891</v>
      </c>
      <c r="BA518">
        <v>186484.64313379</v>
      </c>
      <c r="BB518">
        <v>35047923.830564491</v>
      </c>
      <c r="BC518">
        <v>6334.6577996630185</v>
      </c>
      <c r="BD518">
        <v>1190535.5868686677</v>
      </c>
      <c r="BE518">
        <v>119767.67606254801</v>
      </c>
      <c r="BF518">
        <v>22509137.039195273</v>
      </c>
      <c r="BG518">
        <v>4068.3631132716232</v>
      </c>
      <c r="BH518">
        <v>764608.16350826889</v>
      </c>
      <c r="BI518">
        <v>2.0032337526882182</v>
      </c>
      <c r="BJ518">
        <v>6.9673251178667419</v>
      </c>
      <c r="BK518">
        <v>4.9640913651785237</v>
      </c>
      <c r="BL518">
        <v>69.038080496888497</v>
      </c>
      <c r="BM518">
        <v>55.549469709308383</v>
      </c>
      <c r="BN518">
        <f t="shared" si="46"/>
        <v>-13.488610787580114</v>
      </c>
      <c r="BO518">
        <v>0.69484872590312241</v>
      </c>
      <c r="BP518">
        <v>1.6855930070293353E-2</v>
      </c>
      <c r="BQ518">
        <v>0.16556720870296501</v>
      </c>
      <c r="BR518">
        <v>5.9523809523809521E-2</v>
      </c>
      <c r="BS518">
        <v>0.34482758620689657</v>
      </c>
      <c r="BT518">
        <v>0.44444444444444442</v>
      </c>
      <c r="BU518">
        <v>0.38628418535824693</v>
      </c>
      <c r="BV518">
        <v>0.73223257092222016</v>
      </c>
      <c r="BW518">
        <v>0.80770781126461499</v>
      </c>
      <c r="BX518">
        <v>0.38892855636378859</v>
      </c>
      <c r="BY518">
        <f t="shared" si="47"/>
        <v>1.0019538785440665E-2</v>
      </c>
      <c r="BZ518">
        <v>0</v>
      </c>
      <c r="CA518">
        <f t="shared" si="48"/>
        <v>4.0145690449040872E-2</v>
      </c>
      <c r="CC518">
        <v>1.0019538785440665E-2</v>
      </c>
      <c r="CD518">
        <v>4.0145690449040872E-2</v>
      </c>
    </row>
    <row r="519" spans="1:82" x14ac:dyDescent="0.3">
      <c r="A519">
        <v>0</v>
      </c>
      <c r="B519" t="s">
        <v>323</v>
      </c>
      <c r="C519" t="s">
        <v>428</v>
      </c>
      <c r="D519">
        <v>13313</v>
      </c>
      <c r="E519" s="2">
        <f>BO519</f>
        <v>0.62047343914676711</v>
      </c>
      <c r="F519" s="2" t="s">
        <v>1939</v>
      </c>
      <c r="G519" s="3">
        <v>20043</v>
      </c>
      <c r="H519" s="1">
        <v>33.387201086688236</v>
      </c>
      <c r="I519" s="1">
        <f t="shared" si="49"/>
        <v>-10.124756539639648</v>
      </c>
      <c r="J519" s="1">
        <v>2.5594909225000002</v>
      </c>
      <c r="K519" s="1">
        <v>236.78396179000001</v>
      </c>
      <c r="L519" s="2">
        <v>0.12577923477999997</v>
      </c>
      <c r="M519" s="2">
        <v>5.1053488106047001E-4</v>
      </c>
      <c r="N519" s="7">
        <v>0</v>
      </c>
      <c r="O519" s="2">
        <v>6.8588150045235441E-2</v>
      </c>
      <c r="P519" s="3">
        <v>928079.97507060005</v>
      </c>
      <c r="Q519" s="3">
        <v>31525.754367742797</v>
      </c>
      <c r="R519" s="3">
        <v>447837.34097478911</v>
      </c>
      <c r="S519" s="3">
        <v>596.80533730148647</v>
      </c>
      <c r="T519" s="3">
        <v>198994.28875493136</v>
      </c>
      <c r="V519">
        <v>13313</v>
      </c>
      <c r="W519" s="2">
        <v>0.77896987500855863</v>
      </c>
      <c r="X519" s="2">
        <v>0.89566831154462889</v>
      </c>
      <c r="Y519" s="2">
        <v>0.28131332546253313</v>
      </c>
      <c r="Z519" s="2">
        <v>0.72990375775837968</v>
      </c>
      <c r="AA519" s="2">
        <v>0.68249082660240812</v>
      </c>
      <c r="AB519" s="2">
        <v>0.31047049231281726</v>
      </c>
      <c r="AC519" s="2">
        <v>5.1053488106047001E-4</v>
      </c>
      <c r="AD519" s="2">
        <v>0</v>
      </c>
      <c r="AE519" s="2">
        <v>6.8588150045235441E-2</v>
      </c>
      <c r="AF519">
        <v>537366.14458249032</v>
      </c>
      <c r="AG519">
        <v>717.36765563321444</v>
      </c>
      <c r="AH519">
        <v>134827.03112139378</v>
      </c>
      <c r="AI519">
        <v>102800.17141180858</v>
      </c>
      <c r="AJ519">
        <v>10.909636175424154</v>
      </c>
      <c r="AK519">
        <v>985203.48555727943</v>
      </c>
      <c r="AL519">
        <v>1314.1729929347009</v>
      </c>
      <c r="AM519">
        <v>246994.74756901534</v>
      </c>
      <c r="AN519">
        <v>189626.7437191183</v>
      </c>
      <c r="AO519">
        <v>20.006880595398773</v>
      </c>
      <c r="AP519">
        <v>447837.34097478911</v>
      </c>
      <c r="AQ519">
        <v>596.80533730148647</v>
      </c>
      <c r="AR519">
        <v>112167.71644762155</v>
      </c>
      <c r="AS519">
        <v>86826.572307309718</v>
      </c>
      <c r="AT519">
        <v>9.0972444199746185</v>
      </c>
      <c r="AU519" s="3">
        <v>174423350.51476857</v>
      </c>
      <c r="AV519" s="3">
        <v>5924950.2758735809</v>
      </c>
      <c r="AW519">
        <v>818585.10661939997</v>
      </c>
      <c r="AX519">
        <v>153844884.93805003</v>
      </c>
      <c r="AY519">
        <v>27806.346105477201</v>
      </c>
      <c r="AZ519">
        <v>5225924.6870633848</v>
      </c>
      <c r="BA519">
        <v>1746665.0816899999</v>
      </c>
      <c r="BB519">
        <v>328268235.45281857</v>
      </c>
      <c r="BC519">
        <v>59332.100473219994</v>
      </c>
      <c r="BD519">
        <v>11150874.962936966</v>
      </c>
      <c r="BE519">
        <v>928079.97507060005</v>
      </c>
      <c r="BF519">
        <v>174423350.51476857</v>
      </c>
      <c r="BG519">
        <v>31525.754367742797</v>
      </c>
      <c r="BH519">
        <v>5924950.2758735809</v>
      </c>
      <c r="BI519">
        <v>21.704928444962853</v>
      </c>
      <c r="BJ519">
        <v>55.092129531651089</v>
      </c>
      <c r="BK519">
        <v>33.387201086688236</v>
      </c>
      <c r="BL519">
        <v>65.057344597216627</v>
      </c>
      <c r="BM519">
        <v>54.932588057576979</v>
      </c>
      <c r="BN519">
        <f t="shared" ref="BN519:BN582" si="51">IF(BL519=-999,-999,BM519-BL519)</f>
        <v>-10.124756539639648</v>
      </c>
      <c r="BO519">
        <v>0.62047343914676711</v>
      </c>
      <c r="BP519">
        <v>0.16308438489223487</v>
      </c>
      <c r="BQ519">
        <v>0.21290619991318158</v>
      </c>
      <c r="BR519">
        <v>5.3571428571428568E-2</v>
      </c>
      <c r="BS519">
        <v>0.10344827586206896</v>
      </c>
      <c r="BT519">
        <v>0.44444444444444442</v>
      </c>
      <c r="BU519">
        <v>0.28995078836928412</v>
      </c>
      <c r="BV519">
        <v>0.72990375775837968</v>
      </c>
      <c r="BW519">
        <v>0.70797803589461428</v>
      </c>
      <c r="BX519">
        <v>0.31047049231281726</v>
      </c>
      <c r="BY519">
        <f t="shared" ref="BY519:BY582" si="52">IF(I519=-999,-999,CC519)</f>
        <v>8.8768197075847363E-2</v>
      </c>
      <c r="BZ519">
        <v>0</v>
      </c>
      <c r="CA519">
        <f t="shared" ref="CA519:CA582" si="53">IF(I519=-999,-999,CD519)</f>
        <v>7.0538548052668612E-2</v>
      </c>
      <c r="CC519">
        <v>8.8768197075847363E-2</v>
      </c>
      <c r="CD519">
        <v>7.0538548052668612E-2</v>
      </c>
    </row>
    <row r="520" spans="1:82" x14ac:dyDescent="0.3">
      <c r="A520">
        <v>1</v>
      </c>
      <c r="B520" t="s">
        <v>323</v>
      </c>
      <c r="C520" t="s">
        <v>70</v>
      </c>
      <c r="D520">
        <v>13315</v>
      </c>
      <c r="E520" s="2">
        <v>0</v>
      </c>
      <c r="F520" s="2" t="s">
        <v>1954</v>
      </c>
      <c r="G520" s="3">
        <v>-999</v>
      </c>
      <c r="H520" s="1">
        <v>0.3731434110020081</v>
      </c>
      <c r="I520" s="1">
        <f t="shared" ref="I520:I583" si="54">BN520</f>
        <v>-999</v>
      </c>
      <c r="J520" s="1">
        <v>-999</v>
      </c>
      <c r="K520" s="1">
        <v>-999</v>
      </c>
      <c r="L520" s="2">
        <v>-999</v>
      </c>
      <c r="M520" s="2">
        <v>-999</v>
      </c>
      <c r="N520" s="7">
        <v>-999</v>
      </c>
      <c r="O520" s="2">
        <v>-999</v>
      </c>
      <c r="P520" s="3">
        <v>-999</v>
      </c>
      <c r="Q520" s="3">
        <v>-999</v>
      </c>
      <c r="R520" s="3">
        <v>-999</v>
      </c>
      <c r="S520" s="3">
        <v>-999</v>
      </c>
      <c r="T520" s="3">
        <v>-999</v>
      </c>
      <c r="V520">
        <v>13315</v>
      </c>
      <c r="W520" s="2">
        <v>-999</v>
      </c>
      <c r="X520" s="2">
        <v>1.0010205049186515E-2</v>
      </c>
      <c r="Y520" s="2">
        <v>-999</v>
      </c>
      <c r="Z520" s="2">
        <v>-999</v>
      </c>
      <c r="AA520" s="2">
        <v>-999</v>
      </c>
      <c r="AB520" s="2">
        <v>-999</v>
      </c>
      <c r="AC520" s="2">
        <v>-999</v>
      </c>
      <c r="AD520" s="2">
        <v>-999</v>
      </c>
      <c r="AE520" s="2">
        <v>-999</v>
      </c>
      <c r="AF520" s="2">
        <v>-999</v>
      </c>
      <c r="AG520" s="2">
        <v>-999</v>
      </c>
      <c r="AH520" s="2">
        <v>-999</v>
      </c>
      <c r="AI520" s="2">
        <v>-999</v>
      </c>
      <c r="AJ520" s="2">
        <v>-999</v>
      </c>
      <c r="AK520" s="2">
        <v>-999</v>
      </c>
      <c r="AL520" s="2">
        <v>-999</v>
      </c>
      <c r="AM520" s="2">
        <v>-999</v>
      </c>
      <c r="AN520" s="2">
        <v>-999</v>
      </c>
      <c r="AO520" s="2">
        <v>-999</v>
      </c>
      <c r="AP520" s="2">
        <v>-999</v>
      </c>
      <c r="AQ520" s="2">
        <v>-999</v>
      </c>
      <c r="AR520" s="2">
        <v>-999</v>
      </c>
      <c r="AS520" s="2">
        <v>-999</v>
      </c>
      <c r="AT520" s="2">
        <v>-999</v>
      </c>
      <c r="AU520" s="2">
        <v>-999</v>
      </c>
      <c r="AV520" s="2">
        <v>-999</v>
      </c>
      <c r="AW520" s="2">
        <v>-999</v>
      </c>
      <c r="AX520" s="2">
        <v>-999</v>
      </c>
      <c r="AY520" s="2">
        <v>-999</v>
      </c>
      <c r="AZ520" s="2">
        <v>-999</v>
      </c>
      <c r="BA520" s="2">
        <v>-999</v>
      </c>
      <c r="BB520" s="2">
        <v>-999</v>
      </c>
      <c r="BC520" s="2">
        <v>-999</v>
      </c>
      <c r="BD520" s="2">
        <v>-999</v>
      </c>
      <c r="BE520" s="2">
        <v>-999</v>
      </c>
      <c r="BF520" s="2">
        <v>-999</v>
      </c>
      <c r="BG520" s="2">
        <v>-999</v>
      </c>
      <c r="BH520" s="2">
        <v>-999</v>
      </c>
      <c r="BI520">
        <v>0</v>
      </c>
      <c r="BJ520">
        <v>0.3731434110020081</v>
      </c>
      <c r="BK520">
        <v>0.3731434110020081</v>
      </c>
      <c r="BL520">
        <v>-999</v>
      </c>
      <c r="BM520">
        <v>40.024842131947487</v>
      </c>
      <c r="BN520">
        <f t="shared" si="51"/>
        <v>-999</v>
      </c>
      <c r="BO520" t="s">
        <v>3748</v>
      </c>
      <c r="BP520" t="s">
        <v>3748</v>
      </c>
      <c r="BQ520">
        <v>0.53864569337622237</v>
      </c>
      <c r="BR520">
        <v>5.9523809523809521E-2</v>
      </c>
      <c r="BS520">
        <v>3.4482758620689655E-2</v>
      </c>
      <c r="BT520">
        <v>0.22222222222222221</v>
      </c>
      <c r="BU520" t="s">
        <v>3748</v>
      </c>
      <c r="BY520">
        <f t="shared" si="52"/>
        <v>-999</v>
      </c>
      <c r="CA520">
        <f t="shared" si="53"/>
        <v>-999</v>
      </c>
    </row>
    <row r="521" spans="1:82" x14ac:dyDescent="0.3">
      <c r="A521">
        <v>0</v>
      </c>
      <c r="B521" t="s">
        <v>323</v>
      </c>
      <c r="C521" t="s">
        <v>429</v>
      </c>
      <c r="D521">
        <v>13317</v>
      </c>
      <c r="E521" s="2">
        <f>BO521</f>
        <v>0.64152454657992619</v>
      </c>
      <c r="F521" s="2" t="s">
        <v>1940</v>
      </c>
      <c r="G521" s="3">
        <v>536</v>
      </c>
      <c r="H521" s="1">
        <v>0.37418042446509869</v>
      </c>
      <c r="I521" s="1">
        <f t="shared" si="54"/>
        <v>-15.145048400282406</v>
      </c>
      <c r="J521" s="1">
        <v>2.6647247863999999</v>
      </c>
      <c r="K521" s="1">
        <v>269.558539946</v>
      </c>
      <c r="L521" s="2">
        <v>0.11223851803000007</v>
      </c>
      <c r="M521" s="2">
        <v>5.2038222742855016E-2</v>
      </c>
      <c r="N521" s="7">
        <v>0</v>
      </c>
      <c r="O521" s="2">
        <v>9.5987671909134348E-2</v>
      </c>
      <c r="P521" s="3">
        <v>7749.3627181480006</v>
      </c>
      <c r="Q521" s="3">
        <v>263.236479744424</v>
      </c>
      <c r="R521" s="3">
        <v>704.64623230162397</v>
      </c>
      <c r="S521" s="3">
        <v>0.81029958542898506</v>
      </c>
      <c r="T521" s="3">
        <v>622.25588895730107</v>
      </c>
      <c r="V521">
        <v>13317</v>
      </c>
      <c r="W521" s="2">
        <v>0.58445901912114928</v>
      </c>
      <c r="X521" s="2">
        <v>1.0038024694658556E-2</v>
      </c>
      <c r="Y521" s="2">
        <v>0.42595843309823328</v>
      </c>
      <c r="Z521" s="2">
        <v>0.75991386329492072</v>
      </c>
      <c r="AA521" s="2">
        <v>0.77695815778538657</v>
      </c>
      <c r="AB521" s="2">
        <v>0.27704690690943912</v>
      </c>
      <c r="AC521" s="2">
        <v>5.2038222742855016E-2</v>
      </c>
      <c r="AD521" s="2">
        <v>0</v>
      </c>
      <c r="AE521" s="2">
        <v>9.5987671909134348E-2</v>
      </c>
      <c r="AF521">
        <v>25275.891125496863</v>
      </c>
      <c r="AG521">
        <v>34.014253668757377</v>
      </c>
      <c r="AH521">
        <v>6392.8737265418986</v>
      </c>
      <c r="AI521">
        <v>7608.0394531264701</v>
      </c>
      <c r="AJ521">
        <v>0.51179230270345089</v>
      </c>
      <c r="AK521">
        <v>25980.537357798486</v>
      </c>
      <c r="AL521">
        <v>34.824553254186362</v>
      </c>
      <c r="AM521">
        <v>6545.1670263086016</v>
      </c>
      <c r="AN521">
        <v>8078.0020423170681</v>
      </c>
      <c r="AO521">
        <v>0.52675079211277975</v>
      </c>
      <c r="AP521">
        <v>704.64623230162397</v>
      </c>
      <c r="AQ521">
        <v>0.81029958542898584</v>
      </c>
      <c r="AR521">
        <v>152.29329976670306</v>
      </c>
      <c r="AS521">
        <v>469.96258919059801</v>
      </c>
      <c r="AT521">
        <v>1.4958489409328868E-2</v>
      </c>
      <c r="AU521" s="3">
        <v>1456415.2292487351</v>
      </c>
      <c r="AV521" s="3">
        <v>49472.664003167047</v>
      </c>
      <c r="AW521">
        <v>41790.779656111998</v>
      </c>
      <c r="AX521">
        <v>7854159.1285696886</v>
      </c>
      <c r="AY521">
        <v>1419.5822447034559</v>
      </c>
      <c r="AZ521">
        <v>266796.28706956748</v>
      </c>
      <c r="BA521">
        <v>49540.142374260002</v>
      </c>
      <c r="BB521">
        <v>9310574.3578184247</v>
      </c>
      <c r="BC521">
        <v>1682.81872444788</v>
      </c>
      <c r="BD521">
        <v>316268.95107273455</v>
      </c>
      <c r="BE521">
        <v>7749.3627181480006</v>
      </c>
      <c r="BF521">
        <v>1456415.2292487351</v>
      </c>
      <c r="BG521">
        <v>263.236479744424</v>
      </c>
      <c r="BH521">
        <v>49472.664003167047</v>
      </c>
      <c r="BI521">
        <v>0.67227728432814049</v>
      </c>
      <c r="BJ521">
        <v>1.0464577087932392</v>
      </c>
      <c r="BK521">
        <v>0.37418042446509869</v>
      </c>
      <c r="BL521">
        <v>65.833596027144267</v>
      </c>
      <c r="BM521">
        <v>50.688547626861862</v>
      </c>
      <c r="BN521">
        <f t="shared" si="51"/>
        <v>-15.145048400282406</v>
      </c>
      <c r="BO521">
        <v>0.64152454657992619</v>
      </c>
      <c r="BP521">
        <v>5.2226694755774196E-3</v>
      </c>
      <c r="BQ521">
        <v>0.37849450335325979</v>
      </c>
      <c r="BR521">
        <v>3.5714285714285712E-2</v>
      </c>
      <c r="BS521">
        <v>0.17241379310344829</v>
      </c>
      <c r="BT521">
        <v>0.22222222222222221</v>
      </c>
      <c r="BU521">
        <v>0.43372092023746983</v>
      </c>
      <c r="BV521">
        <v>0.75991386329492072</v>
      </c>
      <c r="BW521">
        <v>0.80597319272343004</v>
      </c>
      <c r="BX521">
        <v>0.27704690690943912</v>
      </c>
      <c r="BY521">
        <f t="shared" si="52"/>
        <v>0</v>
      </c>
      <c r="BZ521">
        <v>0</v>
      </c>
      <c r="CA521">
        <f t="shared" si="53"/>
        <v>3.0554273388792387E-2</v>
      </c>
      <c r="CC521">
        <v>0</v>
      </c>
      <c r="CD521">
        <v>3.0554273388792387E-2</v>
      </c>
    </row>
    <row r="522" spans="1:82" x14ac:dyDescent="0.3">
      <c r="A522">
        <v>1</v>
      </c>
      <c r="B522" t="s">
        <v>323</v>
      </c>
      <c r="C522" t="s">
        <v>430</v>
      </c>
      <c r="D522">
        <v>13319</v>
      </c>
      <c r="E522" s="2">
        <v>0</v>
      </c>
      <c r="F522" s="2" t="s">
        <v>1954</v>
      </c>
      <c r="G522" s="3">
        <v>-999</v>
      </c>
      <c r="H522" s="1">
        <v>0.37392485400270714</v>
      </c>
      <c r="I522" s="1">
        <f t="shared" si="54"/>
        <v>-999</v>
      </c>
      <c r="J522" s="1">
        <v>-999</v>
      </c>
      <c r="K522" s="1">
        <v>-999</v>
      </c>
      <c r="L522" s="2">
        <v>-999</v>
      </c>
      <c r="M522" s="2">
        <v>-999</v>
      </c>
      <c r="N522" s="7">
        <v>-999</v>
      </c>
      <c r="O522" s="2">
        <v>-999</v>
      </c>
      <c r="P522" s="3">
        <v>-999</v>
      </c>
      <c r="Q522" s="3">
        <v>-999</v>
      </c>
      <c r="R522" s="3">
        <v>-999</v>
      </c>
      <c r="S522" s="3">
        <v>-999</v>
      </c>
      <c r="T522" s="3">
        <v>-999</v>
      </c>
      <c r="V522">
        <v>13319</v>
      </c>
      <c r="W522" s="2">
        <v>-999</v>
      </c>
      <c r="X522" s="2">
        <v>1.0031168583421901E-2</v>
      </c>
      <c r="Y522" s="2">
        <v>-999</v>
      </c>
      <c r="Z522" s="2">
        <v>-999</v>
      </c>
      <c r="AA522" s="2">
        <v>-999</v>
      </c>
      <c r="AB522" s="2">
        <v>-999</v>
      </c>
      <c r="AC522" s="2">
        <v>-999</v>
      </c>
      <c r="AD522" s="2">
        <v>-999</v>
      </c>
      <c r="AE522" s="2">
        <v>-999</v>
      </c>
      <c r="AF522" s="2">
        <v>-999</v>
      </c>
      <c r="AG522" s="2">
        <v>-999</v>
      </c>
      <c r="AH522" s="2">
        <v>-999</v>
      </c>
      <c r="AI522" s="2">
        <v>-999</v>
      </c>
      <c r="AJ522" s="2">
        <v>-999</v>
      </c>
      <c r="AK522" s="2">
        <v>-999</v>
      </c>
      <c r="AL522" s="2">
        <v>-999</v>
      </c>
      <c r="AM522" s="2">
        <v>-999</v>
      </c>
      <c r="AN522" s="2">
        <v>-999</v>
      </c>
      <c r="AO522" s="2">
        <v>-999</v>
      </c>
      <c r="AP522" s="2">
        <v>-999</v>
      </c>
      <c r="AQ522" s="2">
        <v>-999</v>
      </c>
      <c r="AR522" s="2">
        <v>-999</v>
      </c>
      <c r="AS522" s="2">
        <v>-999</v>
      </c>
      <c r="AT522" s="2">
        <v>-999</v>
      </c>
      <c r="AU522" s="2">
        <v>-999</v>
      </c>
      <c r="AV522" s="2">
        <v>-999</v>
      </c>
      <c r="AW522" s="2">
        <v>-999</v>
      </c>
      <c r="AX522" s="2">
        <v>-999</v>
      </c>
      <c r="AY522" s="2">
        <v>-999</v>
      </c>
      <c r="AZ522" s="2">
        <v>-999</v>
      </c>
      <c r="BA522" s="2">
        <v>-999</v>
      </c>
      <c r="BB522" s="2">
        <v>-999</v>
      </c>
      <c r="BC522" s="2">
        <v>-999</v>
      </c>
      <c r="BD522" s="2">
        <v>-999</v>
      </c>
      <c r="BE522" s="2">
        <v>-999</v>
      </c>
      <c r="BF522" s="2">
        <v>-999</v>
      </c>
      <c r="BG522" s="2">
        <v>-999</v>
      </c>
      <c r="BH522" s="2">
        <v>-999</v>
      </c>
      <c r="BI522">
        <v>0</v>
      </c>
      <c r="BJ522">
        <v>0.37392485400270714</v>
      </c>
      <c r="BK522">
        <v>0.37392485400270714</v>
      </c>
      <c r="BL522">
        <v>-999</v>
      </c>
      <c r="BM522">
        <v>36.229235862151519</v>
      </c>
      <c r="BN522">
        <f t="shared" si="51"/>
        <v>-999</v>
      </c>
      <c r="BO522" t="s">
        <v>3748</v>
      </c>
      <c r="BP522" t="s">
        <v>3748</v>
      </c>
      <c r="BQ522">
        <v>0.42733762783098089</v>
      </c>
      <c r="BR522">
        <v>5.3571428571428568E-2</v>
      </c>
      <c r="BS522">
        <v>3.4482758620689655E-2</v>
      </c>
      <c r="BT522">
        <v>0.27777777777777779</v>
      </c>
      <c r="BU522" t="s">
        <v>3748</v>
      </c>
      <c r="BY522">
        <f t="shared" si="52"/>
        <v>-999</v>
      </c>
      <c r="CA522">
        <f t="shared" si="53"/>
        <v>-999</v>
      </c>
    </row>
    <row r="523" spans="1:82" x14ac:dyDescent="0.3">
      <c r="A523">
        <v>0</v>
      </c>
      <c r="B523" t="s">
        <v>323</v>
      </c>
      <c r="C523" t="s">
        <v>431</v>
      </c>
      <c r="D523">
        <v>13321</v>
      </c>
      <c r="E523" s="2">
        <f>BO523</f>
        <v>0.64149757713334299</v>
      </c>
      <c r="F523" s="2" t="s">
        <v>1940</v>
      </c>
      <c r="G523" s="3">
        <v>2021</v>
      </c>
      <c r="H523" s="1">
        <v>1.1475552435059027</v>
      </c>
      <c r="I523" s="1">
        <f t="shared" si="54"/>
        <v>-13.227583623466018</v>
      </c>
      <c r="J523" s="1">
        <v>2.1655332811300001</v>
      </c>
      <c r="K523" s="1">
        <v>162.17492525500001</v>
      </c>
      <c r="L523" s="2">
        <v>0.16972949116000002</v>
      </c>
      <c r="M523" s="2">
        <v>0</v>
      </c>
      <c r="N523" s="7">
        <v>0</v>
      </c>
      <c r="O523" s="2">
        <v>3.6895301283802091E-2</v>
      </c>
      <c r="P523" s="3">
        <v>37605.620567539001</v>
      </c>
      <c r="Q523" s="3">
        <v>1277.4174518403815</v>
      </c>
      <c r="R523" s="3">
        <v>16210.525173864</v>
      </c>
      <c r="S523" s="3">
        <v>21.977567487622871</v>
      </c>
      <c r="T523" s="3">
        <v>8020.4861467686933</v>
      </c>
      <c r="V523">
        <v>13321</v>
      </c>
      <c r="W523" s="2">
        <v>0.53009287251068737</v>
      </c>
      <c r="X523" s="2">
        <v>3.0785116269147865E-2</v>
      </c>
      <c r="Y523" s="2">
        <v>0.41903741438849845</v>
      </c>
      <c r="Z523" s="2">
        <v>0.6175567436292092</v>
      </c>
      <c r="AA523" s="2">
        <v>0.46744254954916092</v>
      </c>
      <c r="AB523" s="2">
        <v>0.41895626708669015</v>
      </c>
      <c r="AC523" s="2">
        <v>0</v>
      </c>
      <c r="AD523" s="2">
        <v>0</v>
      </c>
      <c r="AE523" s="2">
        <v>3.6895301283802091E-2</v>
      </c>
      <c r="AF523">
        <v>52226.857492929754</v>
      </c>
      <c r="AG523">
        <v>70.194600014281974</v>
      </c>
      <c r="AH523">
        <v>13192.857869129151</v>
      </c>
      <c r="AI523">
        <v>13504.133145997406</v>
      </c>
      <c r="AJ523">
        <v>1.0579429222612855</v>
      </c>
      <c r="AK523">
        <v>68437.382666793754</v>
      </c>
      <c r="AL523">
        <v>92.172167501904852</v>
      </c>
      <c r="AM523">
        <v>17323.4736731142</v>
      </c>
      <c r="AN523">
        <v>17394.003488781051</v>
      </c>
      <c r="AO523">
        <v>1.3853627485310249</v>
      </c>
      <c r="AP523">
        <v>16210.525173864</v>
      </c>
      <c r="AQ523">
        <v>21.977567487622878</v>
      </c>
      <c r="AR523">
        <v>4130.6158039850488</v>
      </c>
      <c r="AS523">
        <v>3889.8703427836444</v>
      </c>
      <c r="AT523">
        <v>0.32741982626973942</v>
      </c>
      <c r="AU523" s="3">
        <v>7067600.3294632798</v>
      </c>
      <c r="AV523" s="3">
        <v>240077.83589888131</v>
      </c>
      <c r="AW523">
        <v>61302.931008701002</v>
      </c>
      <c r="AX523">
        <v>11521272.853775267</v>
      </c>
      <c r="AY523">
        <v>2082.3864288807381</v>
      </c>
      <c r="AZ523">
        <v>391363.70544384589</v>
      </c>
      <c r="BA523">
        <v>98908.551576240003</v>
      </c>
      <c r="BB523">
        <v>18588873.183238547</v>
      </c>
      <c r="BC523">
        <v>3359.8038807211196</v>
      </c>
      <c r="BD523">
        <v>631441.54134272726</v>
      </c>
      <c r="BE523">
        <v>37605.620567539001</v>
      </c>
      <c r="BF523">
        <v>7067600.3294632798</v>
      </c>
      <c r="BG523">
        <v>1277.4174518403815</v>
      </c>
      <c r="BH523">
        <v>240077.83589888131</v>
      </c>
      <c r="BI523">
        <v>0.94340763383885407</v>
      </c>
      <c r="BJ523">
        <v>2.0909628773447566</v>
      </c>
      <c r="BK523">
        <v>1.1475552435059027</v>
      </c>
      <c r="BL523">
        <v>56.764451870565644</v>
      </c>
      <c r="BM523">
        <v>43.536868247099626</v>
      </c>
      <c r="BN523">
        <f t="shared" si="51"/>
        <v>-13.227583623466018</v>
      </c>
      <c r="BO523">
        <v>0.64149757713334299</v>
      </c>
      <c r="BP523">
        <v>7.3286711204860891E-3</v>
      </c>
      <c r="BQ523">
        <v>0.57684312219895373</v>
      </c>
      <c r="BR523">
        <v>0.26190476190476192</v>
      </c>
      <c r="BS523">
        <v>3.4482758620689655E-2</v>
      </c>
      <c r="BT523">
        <v>0.22222222222222221</v>
      </c>
      <c r="BU523">
        <v>0.37880894072156213</v>
      </c>
      <c r="BV523">
        <v>0.6175567436292092</v>
      </c>
      <c r="BW523">
        <v>0.48489891032070637</v>
      </c>
      <c r="BX523">
        <v>0.41895626708669015</v>
      </c>
      <c r="BY523">
        <f t="shared" si="52"/>
        <v>5.2440349838128467E-2</v>
      </c>
      <c r="BZ523">
        <v>0</v>
      </c>
      <c r="CA523">
        <f t="shared" si="53"/>
        <v>6.780655115327229E-2</v>
      </c>
      <c r="CC523">
        <v>5.2440349838128467E-2</v>
      </c>
      <c r="CD523">
        <v>6.780655115327229E-2</v>
      </c>
    </row>
    <row r="524" spans="1:82" x14ac:dyDescent="0.3">
      <c r="A524">
        <v>0</v>
      </c>
      <c r="B524" t="s">
        <v>432</v>
      </c>
      <c r="C524" t="s">
        <v>433</v>
      </c>
      <c r="D524">
        <v>16001</v>
      </c>
      <c r="E524" s="2">
        <f>BO524</f>
        <v>0.30937908940596742</v>
      </c>
      <c r="F524" s="2" t="s">
        <v>1933</v>
      </c>
      <c r="G524" s="3">
        <v>252184</v>
      </c>
      <c r="H524" s="1">
        <v>27.308468024598781</v>
      </c>
      <c r="I524" s="1">
        <f t="shared" si="54"/>
        <v>1.2913236925284632</v>
      </c>
      <c r="J524" s="1">
        <v>2.8013288620600001</v>
      </c>
      <c r="K524" s="1">
        <v>11.323628640400001</v>
      </c>
      <c r="L524" s="2">
        <v>5.4507801665000022E-2</v>
      </c>
      <c r="M524" s="2">
        <v>1.7601779133333217E-3</v>
      </c>
      <c r="N524" s="7">
        <v>0</v>
      </c>
      <c r="O524" s="2">
        <v>0.11855419331469519</v>
      </c>
      <c r="P524" s="3">
        <v>746999.77377155994</v>
      </c>
      <c r="Q524" s="3">
        <v>13226.461534035841</v>
      </c>
      <c r="R524" s="3">
        <v>901226.04340994707</v>
      </c>
      <c r="S524" s="3">
        <v>-584.25511445049608</v>
      </c>
      <c r="T524" s="3">
        <v>97333.90241063929</v>
      </c>
      <c r="V524">
        <v>16001</v>
      </c>
      <c r="W524" s="2">
        <v>0.43584121335364323</v>
      </c>
      <c r="X524" s="2">
        <v>0.73259598439999285</v>
      </c>
      <c r="Y524" s="2">
        <v>-2.3363931502155842E-2</v>
      </c>
      <c r="Z524" s="2">
        <v>0.79886998041681845</v>
      </c>
      <c r="AA524" s="2">
        <v>3.2638497187488499E-2</v>
      </c>
      <c r="AB524" s="2">
        <v>0.13454577019348249</v>
      </c>
      <c r="AC524" s="2">
        <v>1.7601779133333217E-3</v>
      </c>
      <c r="AD524" s="2">
        <v>0</v>
      </c>
      <c r="AE524" s="2">
        <v>0.11855419331469519</v>
      </c>
      <c r="AF524">
        <v>307308.06474804616</v>
      </c>
      <c r="AG524">
        <v>-557.08940951411284</v>
      </c>
      <c r="AH524">
        <v>-104703.23071320882</v>
      </c>
      <c r="AI524">
        <v>106903.78010617098</v>
      </c>
      <c r="AJ524">
        <v>-2.5530492286016169</v>
      </c>
      <c r="AK524">
        <v>1208534.1081579933</v>
      </c>
      <c r="AL524">
        <v>-1141.3445239646092</v>
      </c>
      <c r="AM524">
        <v>-214512.17161021358</v>
      </c>
      <c r="AN524">
        <v>314046.62341381505</v>
      </c>
      <c r="AO524">
        <v>-4.4989302859903901</v>
      </c>
      <c r="AP524">
        <v>901226.04340994707</v>
      </c>
      <c r="AQ524">
        <v>-584.25511445049631</v>
      </c>
      <c r="AR524">
        <v>-109808.94089700477</v>
      </c>
      <c r="AS524">
        <v>207142.84330764407</v>
      </c>
      <c r="AT524">
        <v>-1.9458810573887733</v>
      </c>
      <c r="AU524" s="3">
        <v>140391137.48262697</v>
      </c>
      <c r="AV524" s="3">
        <v>2485781.1807066961</v>
      </c>
      <c r="AW524">
        <v>335597.95813814003</v>
      </c>
      <c r="AX524">
        <v>63072280.252482034</v>
      </c>
      <c r="AY524">
        <v>5942.1349779049597</v>
      </c>
      <c r="AZ524">
        <v>1116764.8477474581</v>
      </c>
      <c r="BA524">
        <v>1082597.7319097</v>
      </c>
      <c r="BB524">
        <v>203463417.735109</v>
      </c>
      <c r="BC524">
        <v>19168.596511940799</v>
      </c>
      <c r="BD524">
        <v>3602546.0284541538</v>
      </c>
      <c r="BE524">
        <v>746999.77377155994</v>
      </c>
      <c r="BF524">
        <v>140391137.48262697</v>
      </c>
      <c r="BG524">
        <v>13226.461534035841</v>
      </c>
      <c r="BH524">
        <v>2485781.1807066961</v>
      </c>
      <c r="BI524">
        <v>13.626609266267314</v>
      </c>
      <c r="BJ524">
        <v>40.935077290866097</v>
      </c>
      <c r="BK524">
        <v>27.308468024598781</v>
      </c>
      <c r="BL524">
        <v>11.660296056302274</v>
      </c>
      <c r="BM524">
        <v>12.951619748830737</v>
      </c>
      <c r="BN524">
        <f t="shared" si="51"/>
        <v>1.2913236925284632</v>
      </c>
      <c r="BO524">
        <v>0.30937908940596742</v>
      </c>
      <c r="BP524">
        <v>5.1051626843305255E-2</v>
      </c>
      <c r="BQ524">
        <v>6.7678751865664615E-5</v>
      </c>
      <c r="BR524">
        <v>1.7857142857142856E-2</v>
      </c>
      <c r="BS524">
        <v>0</v>
      </c>
      <c r="BT524">
        <v>0.3888888888888889</v>
      </c>
      <c r="BU524">
        <v>-3.6980674174501092E-2</v>
      </c>
      <c r="BV524">
        <v>0.79886998041681845</v>
      </c>
      <c r="BW524">
        <v>3.3857362227685164E-2</v>
      </c>
      <c r="BX524">
        <v>0.13454577019348249</v>
      </c>
      <c r="BY524">
        <f t="shared" si="52"/>
        <v>0.16788908694680457</v>
      </c>
      <c r="BZ524">
        <v>0</v>
      </c>
      <c r="CA524">
        <f t="shared" si="53"/>
        <v>2.4532619681653343E-2</v>
      </c>
      <c r="CC524">
        <v>0.16788908694680457</v>
      </c>
      <c r="CD524">
        <v>2.4532619681653343E-2</v>
      </c>
    </row>
    <row r="525" spans="1:82" x14ac:dyDescent="0.3">
      <c r="A525">
        <v>1</v>
      </c>
      <c r="B525" t="s">
        <v>432</v>
      </c>
      <c r="C525" t="s">
        <v>204</v>
      </c>
      <c r="D525">
        <v>16003</v>
      </c>
      <c r="E525" s="2">
        <v>0</v>
      </c>
      <c r="F525" s="2" t="s">
        <v>1954</v>
      </c>
      <c r="G525" s="3">
        <v>-999</v>
      </c>
      <c r="H525" s="1">
        <v>0.37499238761107867</v>
      </c>
      <c r="I525" s="1">
        <f t="shared" si="54"/>
        <v>-999</v>
      </c>
      <c r="J525" s="1">
        <v>-999</v>
      </c>
      <c r="K525" s="1">
        <v>-999</v>
      </c>
      <c r="L525" s="2">
        <v>-999</v>
      </c>
      <c r="M525" s="2">
        <v>-999</v>
      </c>
      <c r="N525" s="7">
        <v>-999</v>
      </c>
      <c r="O525" s="2">
        <v>-999</v>
      </c>
      <c r="P525" s="3">
        <v>-999</v>
      </c>
      <c r="Q525" s="3">
        <v>-999</v>
      </c>
      <c r="R525" s="3">
        <v>-999</v>
      </c>
      <c r="S525" s="3">
        <v>-999</v>
      </c>
      <c r="T525" s="3">
        <v>-999</v>
      </c>
      <c r="V525">
        <v>16003</v>
      </c>
      <c r="W525" s="2">
        <v>-999</v>
      </c>
      <c r="X525" s="2">
        <v>1.0059806983569451E-2</v>
      </c>
      <c r="Y525" s="2">
        <v>-999</v>
      </c>
      <c r="Z525" s="2">
        <v>-999</v>
      </c>
      <c r="AA525" s="2">
        <v>-999</v>
      </c>
      <c r="AB525" s="2">
        <v>-999</v>
      </c>
      <c r="AC525" s="2">
        <v>-999</v>
      </c>
      <c r="AD525" s="2">
        <v>-999</v>
      </c>
      <c r="AE525" s="2">
        <v>-999</v>
      </c>
      <c r="AF525" s="2">
        <v>-999</v>
      </c>
      <c r="AG525" s="2">
        <v>-999</v>
      </c>
      <c r="AH525" s="2">
        <v>-999</v>
      </c>
      <c r="AI525" s="2">
        <v>-999</v>
      </c>
      <c r="AJ525" s="2">
        <v>-999</v>
      </c>
      <c r="AK525" s="2">
        <v>-999</v>
      </c>
      <c r="AL525" s="2">
        <v>-999</v>
      </c>
      <c r="AM525" s="2">
        <v>-999</v>
      </c>
      <c r="AN525" s="2">
        <v>-999</v>
      </c>
      <c r="AO525" s="2">
        <v>-999</v>
      </c>
      <c r="AP525" s="2">
        <v>-999</v>
      </c>
      <c r="AQ525" s="2">
        <v>-999</v>
      </c>
      <c r="AR525" s="2">
        <v>-999</v>
      </c>
      <c r="AS525" s="2">
        <v>-999</v>
      </c>
      <c r="AT525" s="2">
        <v>-999</v>
      </c>
      <c r="AU525" s="2">
        <v>-999</v>
      </c>
      <c r="AV525" s="2">
        <v>-999</v>
      </c>
      <c r="AW525" s="2">
        <v>-999</v>
      </c>
      <c r="AX525" s="2">
        <v>-999</v>
      </c>
      <c r="AY525" s="2">
        <v>-999</v>
      </c>
      <c r="AZ525" s="2">
        <v>-999</v>
      </c>
      <c r="BA525" s="2">
        <v>-999</v>
      </c>
      <c r="BB525" s="2">
        <v>-999</v>
      </c>
      <c r="BC525" s="2">
        <v>-999</v>
      </c>
      <c r="BD525" s="2">
        <v>-999</v>
      </c>
      <c r="BE525" s="2">
        <v>-999</v>
      </c>
      <c r="BF525" s="2">
        <v>-999</v>
      </c>
      <c r="BG525" s="2">
        <v>-999</v>
      </c>
      <c r="BH525" s="2">
        <v>-999</v>
      </c>
      <c r="BI525">
        <v>0</v>
      </c>
      <c r="BJ525">
        <v>0.37499238761107867</v>
      </c>
      <c r="BK525">
        <v>0.37499238761107867</v>
      </c>
      <c r="BL525">
        <v>-999</v>
      </c>
      <c r="BM525">
        <v>10.775244668255311</v>
      </c>
      <c r="BN525">
        <f t="shared" si="51"/>
        <v>-999</v>
      </c>
      <c r="BO525" t="s">
        <v>3748</v>
      </c>
      <c r="BP525" t="s">
        <v>3748</v>
      </c>
      <c r="BQ525">
        <v>0</v>
      </c>
      <c r="BR525">
        <v>1.7857142857142856E-2</v>
      </c>
      <c r="BS525">
        <v>0</v>
      </c>
      <c r="BT525">
        <v>0.72222222222222221</v>
      </c>
      <c r="BU525" t="s">
        <v>3748</v>
      </c>
      <c r="BY525">
        <f t="shared" si="52"/>
        <v>-999</v>
      </c>
      <c r="CA525">
        <f t="shared" si="53"/>
        <v>-999</v>
      </c>
    </row>
    <row r="526" spans="1:82" x14ac:dyDescent="0.3">
      <c r="A526">
        <v>0</v>
      </c>
      <c r="B526" t="s">
        <v>432</v>
      </c>
      <c r="C526" t="s">
        <v>434</v>
      </c>
      <c r="D526">
        <v>16005</v>
      </c>
      <c r="E526" s="2">
        <f>BO526</f>
        <v>0.39480448249335204</v>
      </c>
      <c r="F526" s="2" t="s">
        <v>1935</v>
      </c>
      <c r="G526" s="3">
        <v>21647</v>
      </c>
      <c r="H526" s="1">
        <v>6.6121446030172066</v>
      </c>
      <c r="I526" s="1">
        <f t="shared" si="54"/>
        <v>1.3318965628655342</v>
      </c>
      <c r="J526" s="1">
        <v>3.0386668988099999</v>
      </c>
      <c r="K526" s="1">
        <v>-12.0604064913</v>
      </c>
      <c r="L526" s="2">
        <v>0.10304140351699997</v>
      </c>
      <c r="M526" s="2">
        <v>1.6125151337651574E-2</v>
      </c>
      <c r="N526" s="7">
        <v>0</v>
      </c>
      <c r="O526" s="2">
        <v>1.3902884735504906E-2</v>
      </c>
      <c r="P526" s="3">
        <v>205806.00132227404</v>
      </c>
      <c r="Q526" s="3">
        <v>3644.0240754279357</v>
      </c>
      <c r="R526" s="3">
        <v>156296.57379445119</v>
      </c>
      <c r="S526" s="3">
        <v>-379.29706330919203</v>
      </c>
      <c r="T526" s="3">
        <v>18958.733755041198</v>
      </c>
      <c r="V526">
        <v>16005</v>
      </c>
      <c r="W526" s="2">
        <v>0.35067963340129604</v>
      </c>
      <c r="X526" s="2">
        <v>0.17738199667879975</v>
      </c>
      <c r="Y526" s="2">
        <v>-2.7208758328802846E-2</v>
      </c>
      <c r="Z526" s="2">
        <v>0.86655294164944274</v>
      </c>
      <c r="AA526" s="2">
        <v>3.4762138166724459E-2</v>
      </c>
      <c r="AB526" s="2">
        <v>0.25434496667500439</v>
      </c>
      <c r="AC526" s="2">
        <v>1.6125151337651574E-2</v>
      </c>
      <c r="AD526" s="2">
        <v>0</v>
      </c>
      <c r="AE526" s="2">
        <v>1.3902884735504906E-2</v>
      </c>
      <c r="AF526">
        <v>56508.169264094613</v>
      </c>
      <c r="AG526">
        <v>-181.82358594768775</v>
      </c>
      <c r="AH526">
        <v>-34173.180361098603</v>
      </c>
      <c r="AI526">
        <v>39018.407170788407</v>
      </c>
      <c r="AJ526">
        <v>-0.88861194745843386</v>
      </c>
      <c r="AK526">
        <v>212804.74305854581</v>
      </c>
      <c r="AL526">
        <v>-561.12064925687969</v>
      </c>
      <c r="AM526">
        <v>-105460.88974897348</v>
      </c>
      <c r="AN526">
        <v>129264.85031370448</v>
      </c>
      <c r="AO526">
        <v>-2.6937689618246821</v>
      </c>
      <c r="AP526">
        <v>156296.57379445119</v>
      </c>
      <c r="AQ526">
        <v>-379.29706330919191</v>
      </c>
      <c r="AR526">
        <v>-71287.709387874871</v>
      </c>
      <c r="AS526">
        <v>90246.443142916076</v>
      </c>
      <c r="AT526">
        <v>-1.8051570143662481</v>
      </c>
      <c r="AU526" s="3">
        <v>38679179.888508186</v>
      </c>
      <c r="AV526" s="3">
        <v>684857.88473592629</v>
      </c>
      <c r="AW526">
        <v>75588.304606706006</v>
      </c>
      <c r="AX526">
        <v>14206065.967784327</v>
      </c>
      <c r="AY526">
        <v>1338.374974674784</v>
      </c>
      <c r="AZ526">
        <v>251534.1927403789</v>
      </c>
      <c r="BA526">
        <v>281394.30592898006</v>
      </c>
      <c r="BB526">
        <v>52885245.856292509</v>
      </c>
      <c r="BC526">
        <v>4982.3990501027201</v>
      </c>
      <c r="BD526">
        <v>936392.07747630519</v>
      </c>
      <c r="BE526">
        <v>205806.00132227404</v>
      </c>
      <c r="BF526">
        <v>38679179.888508186</v>
      </c>
      <c r="BG526">
        <v>3644.0240754279357</v>
      </c>
      <c r="BH526">
        <v>684857.88473592629</v>
      </c>
      <c r="BI526">
        <v>2.7097605345506737</v>
      </c>
      <c r="BJ526">
        <v>9.3219051375678799</v>
      </c>
      <c r="BK526">
        <v>6.6121446030172066</v>
      </c>
      <c r="BL526">
        <v>12.205890991641196</v>
      </c>
      <c r="BM526">
        <v>13.53778755450673</v>
      </c>
      <c r="BN526">
        <f t="shared" si="51"/>
        <v>1.3318965628655342</v>
      </c>
      <c r="BO526">
        <v>0.39480448249335204</v>
      </c>
      <c r="BP526">
        <v>1.2955190829040553E-2</v>
      </c>
      <c r="BQ526">
        <v>8.8517384432930564E-5</v>
      </c>
      <c r="BR526">
        <v>5.9523809523809521E-3</v>
      </c>
      <c r="BS526">
        <v>0</v>
      </c>
      <c r="BT526">
        <v>0.61111111111111116</v>
      </c>
      <c r="BU526">
        <v>-3.8142592063052823E-2</v>
      </c>
      <c r="BV526">
        <v>0.86655294164944274</v>
      </c>
      <c r="BW526">
        <v>3.6060309301581391E-2</v>
      </c>
      <c r="BX526">
        <v>0.25434496667500439</v>
      </c>
      <c r="BY526">
        <f t="shared" si="52"/>
        <v>9.2663666390087218E-2</v>
      </c>
      <c r="BZ526">
        <v>0</v>
      </c>
      <c r="CA526">
        <f t="shared" si="53"/>
        <v>6.7672445246919469E-2</v>
      </c>
      <c r="CC526">
        <v>9.2663666390087218E-2</v>
      </c>
      <c r="CD526">
        <v>6.7672445246919469E-2</v>
      </c>
    </row>
    <row r="527" spans="1:82" x14ac:dyDescent="0.3">
      <c r="A527">
        <v>1</v>
      </c>
      <c r="B527" t="s">
        <v>432</v>
      </c>
      <c r="C527" t="s">
        <v>435</v>
      </c>
      <c r="D527">
        <v>16007</v>
      </c>
      <c r="E527" s="2">
        <v>0</v>
      </c>
      <c r="F527" s="2" t="s">
        <v>1954</v>
      </c>
      <c r="G527" s="3">
        <v>-999</v>
      </c>
      <c r="H527" s="1">
        <v>0.37056172391784936</v>
      </c>
      <c r="I527" s="1">
        <f t="shared" si="54"/>
        <v>-999</v>
      </c>
      <c r="J527" s="1">
        <v>-999</v>
      </c>
      <c r="K527" s="1">
        <v>-999</v>
      </c>
      <c r="L527" s="2">
        <v>-999</v>
      </c>
      <c r="M527" s="2">
        <v>-999</v>
      </c>
      <c r="N527" s="7">
        <v>-999</v>
      </c>
      <c r="O527" s="2">
        <v>-999</v>
      </c>
      <c r="P527" s="3">
        <v>-999</v>
      </c>
      <c r="Q527" s="3">
        <v>-999</v>
      </c>
      <c r="R527" s="3">
        <v>-999</v>
      </c>
      <c r="S527" s="3">
        <v>-999</v>
      </c>
      <c r="T527" s="3">
        <v>-999</v>
      </c>
      <c r="V527">
        <v>16007</v>
      </c>
      <c r="W527" s="2">
        <v>-999</v>
      </c>
      <c r="X527" s="2">
        <v>9.9409469132439084E-3</v>
      </c>
      <c r="Y527" s="2">
        <v>-999</v>
      </c>
      <c r="Z527" s="2">
        <v>-999</v>
      </c>
      <c r="AA527" s="2">
        <v>-999</v>
      </c>
      <c r="AB527" s="2">
        <v>-999</v>
      </c>
      <c r="AC527" s="2">
        <v>-999</v>
      </c>
      <c r="AD527" s="2">
        <v>-999</v>
      </c>
      <c r="AE527" s="2">
        <v>-999</v>
      </c>
      <c r="AF527" s="2">
        <v>-999</v>
      </c>
      <c r="AG527" s="2">
        <v>-999</v>
      </c>
      <c r="AH527" s="2">
        <v>-999</v>
      </c>
      <c r="AI527" s="2">
        <v>-999</v>
      </c>
      <c r="AJ527" s="2">
        <v>-999</v>
      </c>
      <c r="AK527" s="2">
        <v>-999</v>
      </c>
      <c r="AL527" s="2">
        <v>-999</v>
      </c>
      <c r="AM527" s="2">
        <v>-999</v>
      </c>
      <c r="AN527" s="2">
        <v>-999</v>
      </c>
      <c r="AO527" s="2">
        <v>-999</v>
      </c>
      <c r="AP527" s="2">
        <v>-999</v>
      </c>
      <c r="AQ527" s="2">
        <v>-999</v>
      </c>
      <c r="AR527" s="2">
        <v>-999</v>
      </c>
      <c r="AS527" s="2">
        <v>-999</v>
      </c>
      <c r="AT527" s="2">
        <v>-999</v>
      </c>
      <c r="AU527" s="2">
        <v>-999</v>
      </c>
      <c r="AV527" s="2">
        <v>-999</v>
      </c>
      <c r="AW527" s="2">
        <v>-999</v>
      </c>
      <c r="AX527" s="2">
        <v>-999</v>
      </c>
      <c r="AY527" s="2">
        <v>-999</v>
      </c>
      <c r="AZ527" s="2">
        <v>-999</v>
      </c>
      <c r="BA527" s="2">
        <v>-999</v>
      </c>
      <c r="BB527" s="2">
        <v>-999</v>
      </c>
      <c r="BC527" s="2">
        <v>-999</v>
      </c>
      <c r="BD527" s="2">
        <v>-999</v>
      </c>
      <c r="BE527" s="2">
        <v>-999</v>
      </c>
      <c r="BF527" s="2">
        <v>-999</v>
      </c>
      <c r="BG527" s="2">
        <v>-999</v>
      </c>
      <c r="BH527" s="2">
        <v>-999</v>
      </c>
      <c r="BI527">
        <v>0</v>
      </c>
      <c r="BJ527">
        <v>0.37056172391784936</v>
      </c>
      <c r="BK527">
        <v>0.37056172391784936</v>
      </c>
      <c r="BL527">
        <v>-999</v>
      </c>
      <c r="BM527">
        <v>14.55435441215818</v>
      </c>
      <c r="BN527">
        <f t="shared" si="51"/>
        <v>-999</v>
      </c>
      <c r="BO527" t="s">
        <v>3748</v>
      </c>
      <c r="BP527" t="s">
        <v>3748</v>
      </c>
      <c r="BQ527">
        <v>4.9142822313907849E-5</v>
      </c>
      <c r="BR527">
        <v>0</v>
      </c>
      <c r="BS527">
        <v>0</v>
      </c>
      <c r="BT527">
        <v>0.66666666666666663</v>
      </c>
      <c r="BU527" t="s">
        <v>3748</v>
      </c>
      <c r="BY527">
        <f t="shared" si="52"/>
        <v>-999</v>
      </c>
      <c r="CA527">
        <f t="shared" si="53"/>
        <v>-999</v>
      </c>
    </row>
    <row r="528" spans="1:82" x14ac:dyDescent="0.3">
      <c r="A528">
        <v>0</v>
      </c>
      <c r="B528" t="s">
        <v>432</v>
      </c>
      <c r="C528" t="s">
        <v>436</v>
      </c>
      <c r="D528">
        <v>16009</v>
      </c>
      <c r="E528" s="2">
        <f>BO528</f>
        <v>0.47306806655306261</v>
      </c>
      <c r="F528" s="2" t="s">
        <v>1936</v>
      </c>
      <c r="G528" s="3">
        <v>839</v>
      </c>
      <c r="H528" s="1">
        <v>0.37594975641809902</v>
      </c>
      <c r="I528" s="1">
        <f t="shared" si="54"/>
        <v>6.5035750557522327</v>
      </c>
      <c r="J528" s="1">
        <v>2.5181597612300002</v>
      </c>
      <c r="K528" s="1">
        <v>79.776729768999999</v>
      </c>
      <c r="L528" s="2">
        <v>0.15623560738999998</v>
      </c>
      <c r="M528" s="2">
        <v>-2.0734304081011603E-3</v>
      </c>
      <c r="N528" s="7">
        <v>0</v>
      </c>
      <c r="O528" s="2">
        <v>6.8343076931562927E-2</v>
      </c>
      <c r="P528" s="3">
        <v>20273.6280774027</v>
      </c>
      <c r="Q528" s="3">
        <v>358.96712601029276</v>
      </c>
      <c r="R528" s="3">
        <v>38175.372502880367</v>
      </c>
      <c r="S528" s="3">
        <v>42.882154735470195</v>
      </c>
      <c r="T528" s="3">
        <v>11468.986365192479</v>
      </c>
      <c r="V528">
        <v>16009</v>
      </c>
      <c r="W528" s="2">
        <v>0.27898318113104298</v>
      </c>
      <c r="X528" s="2">
        <v>1.0085490026022844E-2</v>
      </c>
      <c r="Y528" s="2">
        <v>-0.2816897055913854</v>
      </c>
      <c r="Z528" s="2">
        <v>0.71811712876185096</v>
      </c>
      <c r="AA528" s="2">
        <v>0.22994330288286097</v>
      </c>
      <c r="AB528" s="2">
        <v>0.38564828310498117</v>
      </c>
      <c r="AC528" s="2">
        <v>-2.0734304081011603E-3</v>
      </c>
      <c r="AD528" s="2">
        <v>0</v>
      </c>
      <c r="AE528" s="2">
        <v>6.8343076931562927E-2</v>
      </c>
      <c r="AF528">
        <v>18586.644962243241</v>
      </c>
      <c r="AG528">
        <v>20.661258517758849</v>
      </c>
      <c r="AH528">
        <v>3883.219606161535</v>
      </c>
      <c r="AI528">
        <v>1700.2211636847021</v>
      </c>
      <c r="AJ528">
        <v>0.13258146740512855</v>
      </c>
      <c r="AK528">
        <v>56762.017465123608</v>
      </c>
      <c r="AL528">
        <v>63.543413253229041</v>
      </c>
      <c r="AM528">
        <v>11942.787898194758</v>
      </c>
      <c r="AN528">
        <v>5109.639236843961</v>
      </c>
      <c r="AO528">
        <v>0.40724573149895321</v>
      </c>
      <c r="AP528">
        <v>38175.372502880367</v>
      </c>
      <c r="AQ528">
        <v>42.882154735470195</v>
      </c>
      <c r="AR528">
        <v>8059.5682920332229</v>
      </c>
      <c r="AS528">
        <v>3409.4180731592587</v>
      </c>
      <c r="AT528">
        <v>0.27466426409382466</v>
      </c>
      <c r="AU528" s="3">
        <v>3810225.6608670633</v>
      </c>
      <c r="AV528" s="3">
        <v>67464.281662374415</v>
      </c>
      <c r="AW528">
        <v>5133.0424295433004</v>
      </c>
      <c r="AX528">
        <v>964703.99420836789</v>
      </c>
      <c r="AY528">
        <v>90.886223303851196</v>
      </c>
      <c r="AZ528">
        <v>17081.156807725794</v>
      </c>
      <c r="BA528">
        <v>25406.670506946</v>
      </c>
      <c r="BB528">
        <v>4774929.6550754309</v>
      </c>
      <c r="BC528">
        <v>449.85334931414394</v>
      </c>
      <c r="BD528">
        <v>84545.438470100213</v>
      </c>
      <c r="BE528">
        <v>20273.6280774027</v>
      </c>
      <c r="BF528">
        <v>3810225.6608670633</v>
      </c>
      <c r="BG528">
        <v>358.96712601029276</v>
      </c>
      <c r="BH528">
        <v>67464.281662374415</v>
      </c>
      <c r="BI528">
        <v>0.1685716489348027</v>
      </c>
      <c r="BJ528">
        <v>0.54452140535290172</v>
      </c>
      <c r="BK528">
        <v>0.37594975641809902</v>
      </c>
      <c r="BL528">
        <v>19.502023682169245</v>
      </c>
      <c r="BM528">
        <v>26.005598737921478</v>
      </c>
      <c r="BN528">
        <f t="shared" si="51"/>
        <v>6.5035750557522327</v>
      </c>
      <c r="BO528">
        <v>0.47306806655306261</v>
      </c>
      <c r="BP528">
        <v>9.6569280179368622E-4</v>
      </c>
      <c r="BQ528">
        <v>0</v>
      </c>
      <c r="BR528">
        <v>0</v>
      </c>
      <c r="BS528">
        <v>0</v>
      </c>
      <c r="BT528">
        <v>0.72222222222222221</v>
      </c>
      <c r="BU528">
        <v>-0.18624810455948856</v>
      </c>
      <c r="BV528">
        <v>0.71811712876185096</v>
      </c>
      <c r="BW528">
        <v>0.23853039718139105</v>
      </c>
      <c r="BX528">
        <v>0.38564828310498117</v>
      </c>
      <c r="BY528">
        <f t="shared" si="52"/>
        <v>0.38829798238078661</v>
      </c>
      <c r="BZ528">
        <v>0</v>
      </c>
      <c r="CA528">
        <f t="shared" si="53"/>
        <v>1.6660280779275383E-2</v>
      </c>
      <c r="CC528">
        <v>0.38829798238078661</v>
      </c>
      <c r="CD528">
        <v>1.6660280779275383E-2</v>
      </c>
    </row>
    <row r="529" spans="1:82" x14ac:dyDescent="0.3">
      <c r="A529">
        <v>0</v>
      </c>
      <c r="B529" t="s">
        <v>432</v>
      </c>
      <c r="C529" t="s">
        <v>437</v>
      </c>
      <c r="D529">
        <v>16011</v>
      </c>
      <c r="E529" s="2">
        <f>BO529</f>
        <v>0.37006766182391859</v>
      </c>
      <c r="F529" s="2" t="s">
        <v>1934</v>
      </c>
      <c r="G529" s="3">
        <v>6727</v>
      </c>
      <c r="H529" s="1">
        <v>0.37389796042021983</v>
      </c>
      <c r="I529" s="1">
        <f t="shared" si="54"/>
        <v>-1.5068965503187819</v>
      </c>
      <c r="J529" s="1">
        <v>3.2702828886500002</v>
      </c>
      <c r="K529" s="1">
        <v>-14.6172988213</v>
      </c>
      <c r="L529" s="2">
        <v>8.1789099362999995E-2</v>
      </c>
      <c r="M529" s="2">
        <v>2.5430272719139135E-3</v>
      </c>
      <c r="N529" s="7">
        <v>0</v>
      </c>
      <c r="O529" s="2">
        <v>2.6928955812083873E-2</v>
      </c>
      <c r="P529" s="3">
        <v>-126.52391374300048</v>
      </c>
      <c r="Q529" s="3">
        <v>-2.240246566351964</v>
      </c>
      <c r="R529" s="3">
        <v>-3.82884094145993</v>
      </c>
      <c r="S529" s="3">
        <v>2.9199869413939372</v>
      </c>
      <c r="T529" s="3">
        <v>311.83529401406577</v>
      </c>
      <c r="V529">
        <v>16011</v>
      </c>
      <c r="W529" s="2">
        <v>0.3282419871000315</v>
      </c>
      <c r="X529" s="2">
        <v>1.0030447117445905E-2</v>
      </c>
      <c r="Y529" s="2">
        <v>9.8842347083189647E-2</v>
      </c>
      <c r="Z529" s="2">
        <v>0.93260411606658622</v>
      </c>
      <c r="AA529" s="2">
        <v>4.2131959782357023E-2</v>
      </c>
      <c r="AB529" s="2">
        <v>0.20188628106592893</v>
      </c>
      <c r="AC529" s="2">
        <v>2.5430272719139135E-3</v>
      </c>
      <c r="AD529" s="2">
        <v>0</v>
      </c>
      <c r="AE529" s="2">
        <v>2.6928955812083873E-2</v>
      </c>
      <c r="AF529">
        <v>32751.185685170145</v>
      </c>
      <c r="AG529">
        <v>-70.2430027737866</v>
      </c>
      <c r="AH529">
        <v>-13201.95501800511</v>
      </c>
      <c r="AI529">
        <v>9975.3061691412349</v>
      </c>
      <c r="AJ529">
        <v>-0.32949132891153138</v>
      </c>
      <c r="AK529">
        <v>32747.356844228685</v>
      </c>
      <c r="AL529">
        <v>-67.32301583239267</v>
      </c>
      <c r="AM529">
        <v>-12653.152507702529</v>
      </c>
      <c r="AN529">
        <v>9738.3389528527205</v>
      </c>
      <c r="AO529">
        <v>-0.31407864745274955</v>
      </c>
      <c r="AP529">
        <v>-3.82884094145993</v>
      </c>
      <c r="AQ529">
        <v>2.9199869413939297</v>
      </c>
      <c r="AR529">
        <v>548.80251030258114</v>
      </c>
      <c r="AS529">
        <v>-236.96721628851446</v>
      </c>
      <c r="AT529">
        <v>1.5412681458781829E-2</v>
      </c>
      <c r="AU529" s="3">
        <v>-23778.904348859509</v>
      </c>
      <c r="AV529" s="3">
        <v>-421.03193968018809</v>
      </c>
      <c r="AW529">
        <v>29363.485786142002</v>
      </c>
      <c r="AX529">
        <v>5518573.5186475283</v>
      </c>
      <c r="AY529">
        <v>519.91316315228789</v>
      </c>
      <c r="AZ529">
        <v>97712.479882840984</v>
      </c>
      <c r="BA529">
        <v>29236.961872399002</v>
      </c>
      <c r="BB529">
        <v>5494794.6142986687</v>
      </c>
      <c r="BC529">
        <v>517.67291658593592</v>
      </c>
      <c r="BD529">
        <v>97291.447943160791</v>
      </c>
      <c r="BE529">
        <v>-126.52391374300048</v>
      </c>
      <c r="BF529">
        <v>-23778.904348859509</v>
      </c>
      <c r="BG529">
        <v>-2.240246566351964</v>
      </c>
      <c r="BH529">
        <v>-421.03193968018809</v>
      </c>
      <c r="BI529">
        <v>0.68157873861139862</v>
      </c>
      <c r="BJ529">
        <v>1.0554766990316184</v>
      </c>
      <c r="BK529">
        <v>0.37389796042021983</v>
      </c>
      <c r="BL529">
        <v>10.202393148682944</v>
      </c>
      <c r="BM529">
        <v>8.6954965983641621</v>
      </c>
      <c r="BN529">
        <f t="shared" si="51"/>
        <v>-1.5068965503187819</v>
      </c>
      <c r="BO529">
        <v>0.37006766182391859</v>
      </c>
      <c r="BP529">
        <v>3.0544146696765118E-3</v>
      </c>
      <c r="BQ529">
        <v>2.8700766029494179E-6</v>
      </c>
      <c r="BR529">
        <v>4.1666666666666664E-2</v>
      </c>
      <c r="BS529">
        <v>0</v>
      </c>
      <c r="BT529">
        <v>0.33333333333333331</v>
      </c>
      <c r="BU529">
        <v>4.315420731799998E-2</v>
      </c>
      <c r="BV529">
        <v>0.93260411606658622</v>
      </c>
      <c r="BW529">
        <v>4.3705352471324711E-2</v>
      </c>
      <c r="BX529">
        <v>0.20188628106592893</v>
      </c>
      <c r="BY529">
        <f t="shared" si="52"/>
        <v>0.17632252331412201</v>
      </c>
      <c r="BZ529">
        <v>0</v>
      </c>
      <c r="CA529">
        <f t="shared" si="53"/>
        <v>1.3329420749275667E-3</v>
      </c>
      <c r="CC529">
        <v>0.17632252331412201</v>
      </c>
      <c r="CD529">
        <v>1.3329420749275667E-3</v>
      </c>
    </row>
    <row r="530" spans="1:82" x14ac:dyDescent="0.3">
      <c r="A530">
        <v>0</v>
      </c>
      <c r="B530" t="s">
        <v>432</v>
      </c>
      <c r="C530" t="s">
        <v>438</v>
      </c>
      <c r="D530">
        <v>16013</v>
      </c>
      <c r="E530" s="2">
        <f>BO530</f>
        <v>0.45406402611761182</v>
      </c>
      <c r="F530" s="2" t="s">
        <v>1936</v>
      </c>
      <c r="G530" s="3">
        <v>9677</v>
      </c>
      <c r="H530" s="1">
        <v>0.37469003566806075</v>
      </c>
      <c r="I530" s="1">
        <f t="shared" si="54"/>
        <v>-0.11462941623254252</v>
      </c>
      <c r="J530" s="1">
        <v>3.1844829731800002</v>
      </c>
      <c r="K530" s="1">
        <v>-11.735988658</v>
      </c>
      <c r="L530" s="2">
        <v>0.13614970774900004</v>
      </c>
      <c r="M530" s="2">
        <v>-2.2682248861860335E-3</v>
      </c>
      <c r="N530" s="7">
        <v>0</v>
      </c>
      <c r="O530" s="2">
        <v>1.0843077268153868E-3</v>
      </c>
      <c r="P530" s="3">
        <v>35780.698706851006</v>
      </c>
      <c r="Q530" s="3">
        <v>633.53705278606401</v>
      </c>
      <c r="R530" s="3">
        <v>17675.469598045307</v>
      </c>
      <c r="S530" s="3">
        <v>-29.137548470900917</v>
      </c>
      <c r="T530" s="3">
        <v>1075.8810294814264</v>
      </c>
      <c r="V530">
        <v>16013</v>
      </c>
      <c r="W530" s="2">
        <v>0.3316093868095798</v>
      </c>
      <c r="X530" s="2">
        <v>1.0051695879748799E-2</v>
      </c>
      <c r="Y530" s="2">
        <v>-2.6154374064629084E-2</v>
      </c>
      <c r="Z530" s="2">
        <v>0.90813609386483751</v>
      </c>
      <c r="AA530" s="2">
        <v>3.3827057118414917E-2</v>
      </c>
      <c r="AB530" s="2">
        <v>0.33606872284613087</v>
      </c>
      <c r="AC530" s="2">
        <v>-2.2682248861860335E-3</v>
      </c>
      <c r="AD530" s="2">
        <v>0</v>
      </c>
      <c r="AE530" s="2">
        <v>1.0843077268153868E-3</v>
      </c>
      <c r="AF530">
        <v>16453.489980755196</v>
      </c>
      <c r="AG530">
        <v>-28.643558033231386</v>
      </c>
      <c r="AH530">
        <v>-5383.4681004192298</v>
      </c>
      <c r="AI530">
        <v>6272.0894002663972</v>
      </c>
      <c r="AJ530">
        <v>-0.13044369951373558</v>
      </c>
      <c r="AK530">
        <v>34128.959578800503</v>
      </c>
      <c r="AL530">
        <v>-57.781106504132303</v>
      </c>
      <c r="AM530">
        <v>-10859.780175040991</v>
      </c>
      <c r="AN530">
        <v>12824.282504369583</v>
      </c>
      <c r="AO530">
        <v>-0.26195130944861217</v>
      </c>
      <c r="AP530">
        <v>17675.469598045307</v>
      </c>
      <c r="AQ530">
        <v>-29.137548470900917</v>
      </c>
      <c r="AR530">
        <v>-5476.312074621761</v>
      </c>
      <c r="AS530">
        <v>6552.1931041031858</v>
      </c>
      <c r="AT530">
        <v>-0.13150760993487659</v>
      </c>
      <c r="AU530" s="3">
        <v>6724624.514965578</v>
      </c>
      <c r="AV530" s="3">
        <v>119066.95370061287</v>
      </c>
      <c r="AW530">
        <v>30086.419487871004</v>
      </c>
      <c r="AX530">
        <v>5654441.6785504762</v>
      </c>
      <c r="AY530">
        <v>532.71350812334401</v>
      </c>
      <c r="AZ530">
        <v>100118.17671670127</v>
      </c>
      <c r="BA530">
        <v>65867.118194722018</v>
      </c>
      <c r="BB530">
        <v>12379066.193516055</v>
      </c>
      <c r="BC530">
        <v>1166.250560909408</v>
      </c>
      <c r="BD530">
        <v>219185.13041731415</v>
      </c>
      <c r="BE530">
        <v>35780.698706851006</v>
      </c>
      <c r="BF530">
        <v>6724624.514965578</v>
      </c>
      <c r="BG530">
        <v>633.53705278606401</v>
      </c>
      <c r="BH530">
        <v>119066.95370061287</v>
      </c>
      <c r="BI530">
        <v>0.35149830167053769</v>
      </c>
      <c r="BJ530">
        <v>0.72618833733859844</v>
      </c>
      <c r="BK530">
        <v>0.37469003566806075</v>
      </c>
      <c r="BL530">
        <v>16.151892265363106</v>
      </c>
      <c r="BM530">
        <v>16.037262849130563</v>
      </c>
      <c r="BN530">
        <f t="shared" si="51"/>
        <v>-0.11462941623254252</v>
      </c>
      <c r="BO530">
        <v>0.45406402611761182</v>
      </c>
      <c r="BP530">
        <v>1.9327298444894614E-3</v>
      </c>
      <c r="BQ530">
        <v>4.306186544199596E-5</v>
      </c>
      <c r="BR530">
        <v>0</v>
      </c>
      <c r="BS530">
        <v>0</v>
      </c>
      <c r="BT530">
        <v>0.66666666666666663</v>
      </c>
      <c r="BU530">
        <v>3.2827346985391768E-3</v>
      </c>
      <c r="BV530">
        <v>0.90813609386483751</v>
      </c>
      <c r="BW530">
        <v>3.5090308214123359E-2</v>
      </c>
      <c r="BX530">
        <v>0.33606872284613087</v>
      </c>
      <c r="BY530">
        <f t="shared" si="52"/>
        <v>0.2133147064310405</v>
      </c>
      <c r="BZ530">
        <v>0</v>
      </c>
      <c r="CA530">
        <f t="shared" si="53"/>
        <v>2.6672521530408829E-2</v>
      </c>
      <c r="CC530">
        <v>0.2133147064310405</v>
      </c>
      <c r="CD530">
        <v>2.6672521530408829E-2</v>
      </c>
    </row>
    <row r="531" spans="1:82" x14ac:dyDescent="0.3">
      <c r="A531">
        <v>1</v>
      </c>
      <c r="B531" t="s">
        <v>432</v>
      </c>
      <c r="C531" t="s">
        <v>439</v>
      </c>
      <c r="D531">
        <v>16015</v>
      </c>
      <c r="E531" s="2">
        <v>0</v>
      </c>
      <c r="F531" s="2" t="s">
        <v>1954</v>
      </c>
      <c r="G531" s="3">
        <v>-999</v>
      </c>
      <c r="H531" s="1">
        <v>0.37437320857293621</v>
      </c>
      <c r="I531" s="1">
        <f t="shared" si="54"/>
        <v>-999</v>
      </c>
      <c r="J531" s="1">
        <v>-999</v>
      </c>
      <c r="K531" s="1">
        <v>-999</v>
      </c>
      <c r="L531" s="2">
        <v>-999</v>
      </c>
      <c r="M531" s="2">
        <v>-999</v>
      </c>
      <c r="N531" s="7">
        <v>-999</v>
      </c>
      <c r="O531" s="2">
        <v>-999</v>
      </c>
      <c r="P531" s="3">
        <v>-999</v>
      </c>
      <c r="Q531" s="3">
        <v>-999</v>
      </c>
      <c r="R531" s="3">
        <v>-999</v>
      </c>
      <c r="S531" s="3">
        <v>-999</v>
      </c>
      <c r="T531" s="3">
        <v>-999</v>
      </c>
      <c r="V531">
        <v>16015</v>
      </c>
      <c r="W531" s="2">
        <v>-999</v>
      </c>
      <c r="X531" s="2">
        <v>1.0043196455415355E-2</v>
      </c>
      <c r="Y531" s="2">
        <v>-999</v>
      </c>
      <c r="Z531" s="2">
        <v>-999</v>
      </c>
      <c r="AA531" s="2">
        <v>-999</v>
      </c>
      <c r="AB531" s="2">
        <v>-999</v>
      </c>
      <c r="AC531" s="2">
        <v>-999</v>
      </c>
      <c r="AD531" s="2">
        <v>-999</v>
      </c>
      <c r="AE531" s="2">
        <v>-999</v>
      </c>
      <c r="AF531" s="2">
        <v>-999</v>
      </c>
      <c r="AG531" s="2">
        <v>-999</v>
      </c>
      <c r="AH531" s="2">
        <v>-999</v>
      </c>
      <c r="AI531" s="2">
        <v>-999</v>
      </c>
      <c r="AJ531" s="2">
        <v>-999</v>
      </c>
      <c r="AK531" s="2">
        <v>-999</v>
      </c>
      <c r="AL531" s="2">
        <v>-999</v>
      </c>
      <c r="AM531" s="2">
        <v>-999</v>
      </c>
      <c r="AN531" s="2">
        <v>-999</v>
      </c>
      <c r="AO531" s="2">
        <v>-999</v>
      </c>
      <c r="AP531" s="2">
        <v>-999</v>
      </c>
      <c r="AQ531" s="2">
        <v>-999</v>
      </c>
      <c r="AR531" s="2">
        <v>-999</v>
      </c>
      <c r="AS531" s="2">
        <v>-999</v>
      </c>
      <c r="AT531" s="2">
        <v>-999</v>
      </c>
      <c r="AU531" s="2">
        <v>-999</v>
      </c>
      <c r="AV531" s="2">
        <v>-999</v>
      </c>
      <c r="AW531" s="2">
        <v>-999</v>
      </c>
      <c r="AX531" s="2">
        <v>-999</v>
      </c>
      <c r="AY531" s="2">
        <v>-999</v>
      </c>
      <c r="AZ531" s="2">
        <v>-999</v>
      </c>
      <c r="BA531" s="2">
        <v>-999</v>
      </c>
      <c r="BB531" s="2">
        <v>-999</v>
      </c>
      <c r="BC531" s="2">
        <v>-999</v>
      </c>
      <c r="BD531" s="2">
        <v>-999</v>
      </c>
      <c r="BE531" s="2">
        <v>-999</v>
      </c>
      <c r="BF531" s="2">
        <v>-999</v>
      </c>
      <c r="BG531" s="2">
        <v>-999</v>
      </c>
      <c r="BH531" s="2">
        <v>-999</v>
      </c>
      <c r="BI531">
        <v>0</v>
      </c>
      <c r="BJ531">
        <v>0.37437320857293621</v>
      </c>
      <c r="BK531">
        <v>0.37437320857293621</v>
      </c>
      <c r="BL531">
        <v>-999</v>
      </c>
      <c r="BM531">
        <v>9.7008164310685263</v>
      </c>
      <c r="BN531">
        <f t="shared" si="51"/>
        <v>-999</v>
      </c>
      <c r="BO531" t="s">
        <v>3748</v>
      </c>
      <c r="BP531" t="s">
        <v>3748</v>
      </c>
      <c r="BQ531">
        <v>0</v>
      </c>
      <c r="BR531">
        <v>0</v>
      </c>
      <c r="BS531">
        <v>0</v>
      </c>
      <c r="BT531">
        <v>0.72222222222222221</v>
      </c>
      <c r="BU531" t="s">
        <v>3748</v>
      </c>
      <c r="BY531">
        <f t="shared" si="52"/>
        <v>-999</v>
      </c>
      <c r="CA531">
        <f t="shared" si="53"/>
        <v>-999</v>
      </c>
    </row>
    <row r="532" spans="1:82" x14ac:dyDescent="0.3">
      <c r="A532">
        <v>0</v>
      </c>
      <c r="B532" t="s">
        <v>432</v>
      </c>
      <c r="C532" t="s">
        <v>440</v>
      </c>
      <c r="D532">
        <v>16017</v>
      </c>
      <c r="E532" s="2">
        <f>BO532</f>
        <v>0.51345247187136278</v>
      </c>
      <c r="F532" s="2" t="s">
        <v>1937</v>
      </c>
      <c r="G532" s="3">
        <v>6864</v>
      </c>
      <c r="H532" s="1">
        <v>0.37488110853163836</v>
      </c>
      <c r="I532" s="1">
        <f t="shared" si="54"/>
        <v>-2.2471660639473612</v>
      </c>
      <c r="J532" s="1">
        <v>2.4258198074499999</v>
      </c>
      <c r="K532" s="1">
        <v>69.377457609999993</v>
      </c>
      <c r="L532" s="2">
        <v>0.17539434983999991</v>
      </c>
      <c r="M532" s="2">
        <v>-1.4217952971518337E-3</v>
      </c>
      <c r="N532" s="7">
        <v>0</v>
      </c>
      <c r="O532" s="2">
        <v>3.6979446254816771E-2</v>
      </c>
      <c r="P532" s="3">
        <v>35164.615939452997</v>
      </c>
      <c r="Q532" s="3">
        <v>622.62862240779202</v>
      </c>
      <c r="R532" s="3">
        <v>114355.94043386498</v>
      </c>
      <c r="S532" s="3">
        <v>126.42190248504389</v>
      </c>
      <c r="T532" s="3">
        <v>29932.707963173874</v>
      </c>
      <c r="V532">
        <v>16017</v>
      </c>
      <c r="W532" s="2">
        <v>0.3504161824191554</v>
      </c>
      <c r="X532" s="2">
        <v>1.0056821733475147E-2</v>
      </c>
      <c r="Y532" s="2">
        <v>-2.5291853338456238E-2</v>
      </c>
      <c r="Z532" s="2">
        <v>0.69178404874864874</v>
      </c>
      <c r="AA532" s="2">
        <v>0.19996911122644334</v>
      </c>
      <c r="AB532" s="2">
        <v>0.43293927045237574</v>
      </c>
      <c r="AC532" s="2">
        <v>-1.4217952971518337E-3</v>
      </c>
      <c r="AD532" s="2">
        <v>0</v>
      </c>
      <c r="AE532" s="2">
        <v>3.6979446254816771E-2</v>
      </c>
      <c r="AF532">
        <v>140036.06828737268</v>
      </c>
      <c r="AG532">
        <v>156.15571424539624</v>
      </c>
      <c r="AH532">
        <v>29348.983298896175</v>
      </c>
      <c r="AI532">
        <v>7413.1198172652212</v>
      </c>
      <c r="AJ532">
        <v>1.0014814140444352</v>
      </c>
      <c r="AK532">
        <v>254392.00872123765</v>
      </c>
      <c r="AL532">
        <v>282.57761673044013</v>
      </c>
      <c r="AM532">
        <v>53109.588682939131</v>
      </c>
      <c r="AN532">
        <v>13585.222396396135</v>
      </c>
      <c r="AO532">
        <v>1.8135134560486761</v>
      </c>
      <c r="AP532">
        <v>114355.94043386498</v>
      </c>
      <c r="AQ532">
        <v>126.42190248504389</v>
      </c>
      <c r="AR532">
        <v>23760.605384042956</v>
      </c>
      <c r="AS532">
        <v>6172.1025791309139</v>
      </c>
      <c r="AT532">
        <v>0.81203204200424084</v>
      </c>
      <c r="AU532" s="3">
        <v>6608837.9196607964</v>
      </c>
      <c r="AV532" s="3">
        <v>117016.82329532043</v>
      </c>
      <c r="AW532">
        <v>42884.047073617003</v>
      </c>
      <c r="AX532">
        <v>8059627.8070155792</v>
      </c>
      <c r="AY532">
        <v>759.30973336068791</v>
      </c>
      <c r="AZ532">
        <v>142704.67128780769</v>
      </c>
      <c r="BA532">
        <v>78048.663013070007</v>
      </c>
      <c r="BB532">
        <v>14668465.726676377</v>
      </c>
      <c r="BC532">
        <v>1381.9383557684801</v>
      </c>
      <c r="BD532">
        <v>259721.49458312814</v>
      </c>
      <c r="BE532">
        <v>35164.615939452997</v>
      </c>
      <c r="BF532">
        <v>6608837.9196607964</v>
      </c>
      <c r="BG532">
        <v>622.62862240779202</v>
      </c>
      <c r="BH532">
        <v>117016.82329532043</v>
      </c>
      <c r="BI532">
        <v>0.50174686331272045</v>
      </c>
      <c r="BJ532">
        <v>0.87662797184435881</v>
      </c>
      <c r="BK532">
        <v>0.37488110853163836</v>
      </c>
      <c r="BL532">
        <v>22.356116400066714</v>
      </c>
      <c r="BM532">
        <v>20.108950336119353</v>
      </c>
      <c r="BN532">
        <f t="shared" si="51"/>
        <v>-2.2471660639473612</v>
      </c>
      <c r="BO532">
        <v>0.51345247187136278</v>
      </c>
      <c r="BP532">
        <v>3.1197208929230865E-3</v>
      </c>
      <c r="BQ532">
        <v>0</v>
      </c>
      <c r="BR532">
        <v>2.3809523809523808E-2</v>
      </c>
      <c r="BS532">
        <v>0</v>
      </c>
      <c r="BT532">
        <v>0.77777777777777779</v>
      </c>
      <c r="BU532">
        <v>6.4353900193774793E-2</v>
      </c>
      <c r="BV532">
        <v>0.69178404874864874</v>
      </c>
      <c r="BW532">
        <v>0.20743683737182919</v>
      </c>
      <c r="BX532">
        <v>0.43293927045237574</v>
      </c>
      <c r="BY532">
        <f t="shared" si="52"/>
        <v>0.25717590223409065</v>
      </c>
      <c r="BZ532">
        <v>0</v>
      </c>
      <c r="CA532">
        <f t="shared" si="53"/>
        <v>2.7605899476519667E-2</v>
      </c>
      <c r="CC532">
        <v>0.25717590223409065</v>
      </c>
      <c r="CD532">
        <v>2.7605899476519667E-2</v>
      </c>
    </row>
    <row r="533" spans="1:82" x14ac:dyDescent="0.3">
      <c r="A533">
        <v>0</v>
      </c>
      <c r="B533" t="s">
        <v>432</v>
      </c>
      <c r="C533" t="s">
        <v>441</v>
      </c>
      <c r="D533">
        <v>16019</v>
      </c>
      <c r="E533" s="2">
        <f>BO533</f>
        <v>0.42655711538374025</v>
      </c>
      <c r="F533" s="2" t="s">
        <v>1935</v>
      </c>
      <c r="G533" s="3">
        <v>38028</v>
      </c>
      <c r="H533" s="1">
        <v>5.7292203439136316</v>
      </c>
      <c r="I533" s="1">
        <f t="shared" si="54"/>
        <v>2.2657906606331348</v>
      </c>
      <c r="J533" s="1">
        <v>3.5066142560500002</v>
      </c>
      <c r="K533" s="1">
        <v>-20.855048425300001</v>
      </c>
      <c r="L533" s="2">
        <v>9.1582469568000036E-2</v>
      </c>
      <c r="M533" s="2">
        <v>1.1211406372852487E-2</v>
      </c>
      <c r="N533" s="7">
        <v>0</v>
      </c>
      <c r="O533" s="2">
        <v>5.0403322465751035E-2</v>
      </c>
      <c r="P533" s="3">
        <v>284840.17116688</v>
      </c>
      <c r="Q533" s="3">
        <v>5043.4119253683202</v>
      </c>
      <c r="R533" s="3">
        <v>340214.82179472724</v>
      </c>
      <c r="S533" s="3">
        <v>-615.10010869326004</v>
      </c>
      <c r="T533" s="3">
        <v>84221.071294129011</v>
      </c>
      <c r="V533">
        <v>16019</v>
      </c>
      <c r="W533" s="2">
        <v>0.35549665763906868</v>
      </c>
      <c r="X533" s="2">
        <v>0.15369605552069551</v>
      </c>
      <c r="Y533" s="2">
        <v>-4.4271526574684673E-2</v>
      </c>
      <c r="Z533" s="2">
        <v>1</v>
      </c>
      <c r="AA533" s="2">
        <v>6.0111247109040304E-2</v>
      </c>
      <c r="AB533" s="2">
        <v>0.22606000476735119</v>
      </c>
      <c r="AC533" s="2">
        <v>1.1211406372852487E-2</v>
      </c>
      <c r="AD533" s="2">
        <v>0</v>
      </c>
      <c r="AE533" s="2">
        <v>5.0403322465751035E-2</v>
      </c>
      <c r="AF533">
        <v>109727.28165574512</v>
      </c>
      <c r="AG533">
        <v>-230.19492813990402</v>
      </c>
      <c r="AH533">
        <v>-43264.42445040289</v>
      </c>
      <c r="AI533">
        <v>69917.770931053092</v>
      </c>
      <c r="AJ533">
        <v>-1.0767532966681437</v>
      </c>
      <c r="AK533">
        <v>449942.10345047235</v>
      </c>
      <c r="AL533">
        <v>-845.29503683316398</v>
      </c>
      <c r="AM533">
        <v>-158870.58657149176</v>
      </c>
      <c r="AN533">
        <v>269745.00434627099</v>
      </c>
      <c r="AO533">
        <v>-3.8945107222184721</v>
      </c>
      <c r="AP533">
        <v>340214.82179472724</v>
      </c>
      <c r="AQ533">
        <v>-615.10010869325993</v>
      </c>
      <c r="AR533">
        <v>-115606.16212108887</v>
      </c>
      <c r="AS533">
        <v>199827.2334152179</v>
      </c>
      <c r="AT533">
        <v>-2.8177574255503286</v>
      </c>
      <c r="AU533" s="3">
        <v>53532861.769103423</v>
      </c>
      <c r="AV533" s="3">
        <v>947858.83725372213</v>
      </c>
      <c r="AW533">
        <v>96480.083958230025</v>
      </c>
      <c r="AX533">
        <v>18132466.979109749</v>
      </c>
      <c r="AY533">
        <v>1708.28715627472</v>
      </c>
      <c r="AZ533">
        <v>321055.48815027089</v>
      </c>
      <c r="BA533">
        <v>381320.25512511004</v>
      </c>
      <c r="BB533">
        <v>71665328.748213187</v>
      </c>
      <c r="BC533">
        <v>6751.6990816430407</v>
      </c>
      <c r="BD533">
        <v>1268914.325403993</v>
      </c>
      <c r="BE533">
        <v>284840.17116688</v>
      </c>
      <c r="BF533">
        <v>53532861.769103423</v>
      </c>
      <c r="BG533">
        <v>5043.4119253683202</v>
      </c>
      <c r="BH533">
        <v>947858.83725372213</v>
      </c>
      <c r="BI533">
        <v>2.3529046105916724</v>
      </c>
      <c r="BJ533">
        <v>8.0821249545053035</v>
      </c>
      <c r="BK533">
        <v>5.7292203439136316</v>
      </c>
      <c r="BL533">
        <v>10.832046704154806</v>
      </c>
      <c r="BM533">
        <v>13.09783736478794</v>
      </c>
      <c r="BN533">
        <f t="shared" si="51"/>
        <v>2.2657906606331348</v>
      </c>
      <c r="BO533">
        <v>0.42655711538374025</v>
      </c>
      <c r="BP533">
        <v>1.2153807063506343E-2</v>
      </c>
      <c r="BQ533">
        <v>0</v>
      </c>
      <c r="BR533">
        <v>2.3809523809523808E-2</v>
      </c>
      <c r="BS533">
        <v>0</v>
      </c>
      <c r="BT533">
        <v>0.66666666666666663</v>
      </c>
      <c r="BU533">
        <v>-6.4887267734115892E-2</v>
      </c>
      <c r="BV533">
        <v>1</v>
      </c>
      <c r="BW533">
        <v>6.2356065465809449E-2</v>
      </c>
      <c r="BX533">
        <v>0.22606000476735119</v>
      </c>
      <c r="BY533">
        <f t="shared" si="52"/>
        <v>0.13577887114776663</v>
      </c>
      <c r="BZ533">
        <v>0</v>
      </c>
      <c r="CA533">
        <f t="shared" si="53"/>
        <v>3.5005517542611303E-3</v>
      </c>
      <c r="CC533">
        <v>0.13577887114776663</v>
      </c>
      <c r="CD533">
        <v>3.5005517542611303E-3</v>
      </c>
    </row>
    <row r="534" spans="1:82" x14ac:dyDescent="0.3">
      <c r="A534">
        <v>0</v>
      </c>
      <c r="B534" t="s">
        <v>432</v>
      </c>
      <c r="C534" t="s">
        <v>442</v>
      </c>
      <c r="D534">
        <v>16021</v>
      </c>
      <c r="E534" s="2">
        <f>BO534</f>
        <v>0.39875461235769755</v>
      </c>
      <c r="F534" s="2" t="s">
        <v>1934</v>
      </c>
      <c r="G534" s="3">
        <v>1173</v>
      </c>
      <c r="H534" s="1">
        <v>0.37506286169635911</v>
      </c>
      <c r="I534" s="1">
        <f t="shared" si="54"/>
        <v>-0.2632806162859076</v>
      </c>
      <c r="J534" s="1">
        <v>2.3869446567199999</v>
      </c>
      <c r="K534" s="1">
        <v>39.292363940199998</v>
      </c>
      <c r="L534" s="2">
        <v>0.10077929757699999</v>
      </c>
      <c r="M534" s="2">
        <v>-7.8657836177781354E-3</v>
      </c>
      <c r="N534" s="7">
        <v>0</v>
      </c>
      <c r="O534" s="2">
        <v>3.2204874467370885E-3</v>
      </c>
      <c r="P534" s="3">
        <v>25094.219578045999</v>
      </c>
      <c r="Q534" s="3">
        <v>444.32105822454389</v>
      </c>
      <c r="R534" s="3">
        <v>72416.361874260634</v>
      </c>
      <c r="S534" s="3">
        <v>81.148041503941215</v>
      </c>
      <c r="T534" s="3">
        <v>18558.048719334984</v>
      </c>
      <c r="V534">
        <v>16021</v>
      </c>
      <c r="W534" s="2">
        <v>0.25753269286118369</v>
      </c>
      <c r="X534" s="2">
        <v>1.0061697570468511E-2</v>
      </c>
      <c r="Y534" s="2">
        <v>-7.9041168870422326E-2</v>
      </c>
      <c r="Z534" s="2">
        <v>0.6806978134540399</v>
      </c>
      <c r="AA534" s="2">
        <v>0.11325377674224846</v>
      </c>
      <c r="AB534" s="2">
        <v>0.24876123780207901</v>
      </c>
      <c r="AC534" s="2">
        <v>-7.8657836177781354E-3</v>
      </c>
      <c r="AD534" s="2">
        <v>0</v>
      </c>
      <c r="AE534" s="2">
        <v>3.2204874467370885E-3</v>
      </c>
      <c r="AF534">
        <v>30857.948128061675</v>
      </c>
      <c r="AG534">
        <v>34.387155191477696</v>
      </c>
      <c r="AH534">
        <v>6462.9594138658522</v>
      </c>
      <c r="AI534">
        <v>1426.9123620152625</v>
      </c>
      <c r="AJ534">
        <v>0.22056282007133987</v>
      </c>
      <c r="AK534">
        <v>103274.31000232231</v>
      </c>
      <c r="AL534">
        <v>115.53519669541892</v>
      </c>
      <c r="AM534">
        <v>21714.482717679362</v>
      </c>
      <c r="AN534">
        <v>4733.437777536732</v>
      </c>
      <c r="AO534">
        <v>0.74054513419533718</v>
      </c>
      <c r="AP534">
        <v>72416.361874260634</v>
      </c>
      <c r="AQ534">
        <v>81.148041503941215</v>
      </c>
      <c r="AR534">
        <v>15251.52330381351</v>
      </c>
      <c r="AS534">
        <v>3306.5254155214698</v>
      </c>
      <c r="AT534">
        <v>0.51998231412399731</v>
      </c>
      <c r="AU534" s="3">
        <v>4716207.6274979645</v>
      </c>
      <c r="AV534" s="3">
        <v>83505.699682720777</v>
      </c>
      <c r="AW534">
        <v>9105.3998349330013</v>
      </c>
      <c r="AX534">
        <v>1711268.8449773083</v>
      </c>
      <c r="AY534">
        <v>161.22122776651202</v>
      </c>
      <c r="AZ534">
        <v>30299.917546438268</v>
      </c>
      <c r="BA534">
        <v>34199.619412979002</v>
      </c>
      <c r="BB534">
        <v>6427476.4724752735</v>
      </c>
      <c r="BC534">
        <v>605.54228599105591</v>
      </c>
      <c r="BD534">
        <v>113805.61722915905</v>
      </c>
      <c r="BE534">
        <v>25094.219578045999</v>
      </c>
      <c r="BF534">
        <v>4716207.6274979645</v>
      </c>
      <c r="BG534">
        <v>444.32105822454389</v>
      </c>
      <c r="BH534">
        <v>83505.699682720777</v>
      </c>
      <c r="BI534">
        <v>0.16173250162317304</v>
      </c>
      <c r="BJ534">
        <v>0.53679536331953215</v>
      </c>
      <c r="BK534">
        <v>0.37506286169635911</v>
      </c>
      <c r="BL534">
        <v>22.126120187067702</v>
      </c>
      <c r="BM534">
        <v>21.862839570781794</v>
      </c>
      <c r="BN534">
        <f t="shared" si="51"/>
        <v>-0.2632806162859076</v>
      </c>
      <c r="BO534">
        <v>0.39875461235769755</v>
      </c>
      <c r="BP534">
        <v>7.809690984051928E-4</v>
      </c>
      <c r="BQ534">
        <v>0</v>
      </c>
      <c r="BR534">
        <v>0</v>
      </c>
      <c r="BS534">
        <v>0</v>
      </c>
      <c r="BT534">
        <v>0.72222222222222221</v>
      </c>
      <c r="BU534">
        <v>7.5397785572004347E-3</v>
      </c>
      <c r="BV534">
        <v>0.6806978134540399</v>
      </c>
      <c r="BW534">
        <v>0.11748317089444861</v>
      </c>
      <c r="BX534">
        <v>0.24876123780207901</v>
      </c>
      <c r="BY534">
        <f t="shared" si="52"/>
        <v>0.10773587705324987</v>
      </c>
      <c r="BZ534">
        <v>0</v>
      </c>
      <c r="CA534">
        <f t="shared" si="53"/>
        <v>3.1392547836057501E-2</v>
      </c>
      <c r="CC534">
        <v>0.10773587705324987</v>
      </c>
      <c r="CD534">
        <v>3.1392547836057501E-2</v>
      </c>
    </row>
    <row r="535" spans="1:82" x14ac:dyDescent="0.3">
      <c r="A535">
        <v>1</v>
      </c>
      <c r="B535" t="s">
        <v>432</v>
      </c>
      <c r="C535" t="s">
        <v>150</v>
      </c>
      <c r="D535">
        <v>16023</v>
      </c>
      <c r="E535" s="2">
        <v>0</v>
      </c>
      <c r="F535" s="2" t="s">
        <v>1954</v>
      </c>
      <c r="G535" s="3">
        <v>-999</v>
      </c>
      <c r="H535" s="1">
        <v>0.37487537047570307</v>
      </c>
      <c r="I535" s="1">
        <f t="shared" si="54"/>
        <v>-999</v>
      </c>
      <c r="J535" s="1">
        <v>-999</v>
      </c>
      <c r="K535" s="1">
        <v>-999</v>
      </c>
      <c r="L535" s="2">
        <v>-999</v>
      </c>
      <c r="M535" s="2">
        <v>-999</v>
      </c>
      <c r="N535" s="7">
        <v>-999</v>
      </c>
      <c r="O535" s="2">
        <v>-999</v>
      </c>
      <c r="P535" s="3">
        <v>-999</v>
      </c>
      <c r="Q535" s="3">
        <v>-999</v>
      </c>
      <c r="R535" s="3">
        <v>-999</v>
      </c>
      <c r="S535" s="3">
        <v>-999</v>
      </c>
      <c r="T535" s="3">
        <v>-999</v>
      </c>
      <c r="V535">
        <v>16023</v>
      </c>
      <c r="W535" s="2">
        <v>-999</v>
      </c>
      <c r="X535" s="2">
        <v>1.0056667800389898E-2</v>
      </c>
      <c r="Y535" s="2">
        <v>-999</v>
      </c>
      <c r="Z535" s="2">
        <v>-999</v>
      </c>
      <c r="AA535" s="2">
        <v>-999</v>
      </c>
      <c r="AB535" s="2">
        <v>-999</v>
      </c>
      <c r="AC535" s="2">
        <v>-999</v>
      </c>
      <c r="AD535" s="2">
        <v>-999</v>
      </c>
      <c r="AE535" s="2">
        <v>-999</v>
      </c>
      <c r="AF535" s="2">
        <v>-999</v>
      </c>
      <c r="AG535" s="2">
        <v>-999</v>
      </c>
      <c r="AH535" s="2">
        <v>-999</v>
      </c>
      <c r="AI535" s="2">
        <v>-999</v>
      </c>
      <c r="AJ535" s="2">
        <v>-999</v>
      </c>
      <c r="AK535" s="2">
        <v>-999</v>
      </c>
      <c r="AL535" s="2">
        <v>-999</v>
      </c>
      <c r="AM535" s="2">
        <v>-999</v>
      </c>
      <c r="AN535" s="2">
        <v>-999</v>
      </c>
      <c r="AO535" s="2">
        <v>-999</v>
      </c>
      <c r="AP535" s="2">
        <v>-999</v>
      </c>
      <c r="AQ535" s="2">
        <v>-999</v>
      </c>
      <c r="AR535" s="2">
        <v>-999</v>
      </c>
      <c r="AS535" s="2">
        <v>-999</v>
      </c>
      <c r="AT535" s="2">
        <v>-999</v>
      </c>
      <c r="AU535" s="2">
        <v>-999</v>
      </c>
      <c r="AV535" s="2">
        <v>-999</v>
      </c>
      <c r="AW535" s="2">
        <v>-999</v>
      </c>
      <c r="AX535" s="2">
        <v>-999</v>
      </c>
      <c r="AY535" s="2">
        <v>-999</v>
      </c>
      <c r="AZ535" s="2">
        <v>-999</v>
      </c>
      <c r="BA535" s="2">
        <v>-999</v>
      </c>
      <c r="BB535" s="2">
        <v>-999</v>
      </c>
      <c r="BC535" s="2">
        <v>-999</v>
      </c>
      <c r="BD535" s="2">
        <v>-999</v>
      </c>
      <c r="BE535" s="2">
        <v>-999</v>
      </c>
      <c r="BF535" s="2">
        <v>-999</v>
      </c>
      <c r="BG535" s="2">
        <v>-999</v>
      </c>
      <c r="BH535" s="2">
        <v>-999</v>
      </c>
      <c r="BI535">
        <v>0</v>
      </c>
      <c r="BJ535">
        <v>0.37487537047570307</v>
      </c>
      <c r="BK535">
        <v>0.37487537047570307</v>
      </c>
      <c r="BL535">
        <v>-999</v>
      </c>
      <c r="BM535">
        <v>16.037262849130563</v>
      </c>
      <c r="BN535">
        <f t="shared" si="51"/>
        <v>-999</v>
      </c>
      <c r="BO535" t="s">
        <v>3748</v>
      </c>
      <c r="BP535" t="s">
        <v>3748</v>
      </c>
      <c r="BQ535">
        <v>0</v>
      </c>
      <c r="BR535">
        <v>1.1904761904761904E-2</v>
      </c>
      <c r="BS535">
        <v>0</v>
      </c>
      <c r="BT535">
        <v>0.55555555555555558</v>
      </c>
      <c r="BU535" t="s">
        <v>3748</v>
      </c>
      <c r="BY535">
        <f t="shared" si="52"/>
        <v>-999</v>
      </c>
      <c r="CA535">
        <f t="shared" si="53"/>
        <v>-999</v>
      </c>
    </row>
    <row r="536" spans="1:82" x14ac:dyDescent="0.3">
      <c r="A536">
        <v>1</v>
      </c>
      <c r="B536" t="s">
        <v>432</v>
      </c>
      <c r="C536" t="s">
        <v>443</v>
      </c>
      <c r="D536">
        <v>16025</v>
      </c>
      <c r="E536" s="2">
        <v>0</v>
      </c>
      <c r="F536" s="2" t="s">
        <v>1954</v>
      </c>
      <c r="G536" s="3">
        <v>-999</v>
      </c>
      <c r="H536" s="1">
        <v>0.3742572145763019</v>
      </c>
      <c r="I536" s="1">
        <f t="shared" si="54"/>
        <v>-999</v>
      </c>
      <c r="J536" s="1">
        <v>-999</v>
      </c>
      <c r="K536" s="1">
        <v>-999</v>
      </c>
      <c r="L536" s="2">
        <v>-999</v>
      </c>
      <c r="M536" s="2">
        <v>-999</v>
      </c>
      <c r="N536" s="7">
        <v>-999</v>
      </c>
      <c r="O536" s="2">
        <v>-999</v>
      </c>
      <c r="P536" s="3">
        <v>-999</v>
      </c>
      <c r="Q536" s="3">
        <v>-999</v>
      </c>
      <c r="R536" s="3">
        <v>-999</v>
      </c>
      <c r="S536" s="3">
        <v>-999</v>
      </c>
      <c r="T536" s="3">
        <v>-999</v>
      </c>
      <c r="V536">
        <v>16025</v>
      </c>
      <c r="W536" s="2">
        <v>-999</v>
      </c>
      <c r="X536" s="2">
        <v>1.0040084719668324E-2</v>
      </c>
      <c r="Y536" s="2">
        <v>-999</v>
      </c>
      <c r="Z536" s="2">
        <v>-999</v>
      </c>
      <c r="AA536" s="2">
        <v>-999</v>
      </c>
      <c r="AB536" s="2">
        <v>-999</v>
      </c>
      <c r="AC536" s="2">
        <v>-999</v>
      </c>
      <c r="AD536" s="2">
        <v>-999</v>
      </c>
      <c r="AE536" s="2">
        <v>-999</v>
      </c>
      <c r="AF536" s="2">
        <v>-999</v>
      </c>
      <c r="AG536" s="2">
        <v>-999</v>
      </c>
      <c r="AH536" s="2">
        <v>-999</v>
      </c>
      <c r="AI536" s="2">
        <v>-999</v>
      </c>
      <c r="AJ536" s="2">
        <v>-999</v>
      </c>
      <c r="AK536" s="2">
        <v>-999</v>
      </c>
      <c r="AL536" s="2">
        <v>-999</v>
      </c>
      <c r="AM536" s="2">
        <v>-999</v>
      </c>
      <c r="AN536" s="2">
        <v>-999</v>
      </c>
      <c r="AO536" s="2">
        <v>-999</v>
      </c>
      <c r="AP536" s="2">
        <v>-999</v>
      </c>
      <c r="AQ536" s="2">
        <v>-999</v>
      </c>
      <c r="AR536" s="2">
        <v>-999</v>
      </c>
      <c r="AS536" s="2">
        <v>-999</v>
      </c>
      <c r="AT536" s="2">
        <v>-999</v>
      </c>
      <c r="AU536" s="2">
        <v>-999</v>
      </c>
      <c r="AV536" s="2">
        <v>-999</v>
      </c>
      <c r="AW536" s="2">
        <v>-999</v>
      </c>
      <c r="AX536" s="2">
        <v>-999</v>
      </c>
      <c r="AY536" s="2">
        <v>-999</v>
      </c>
      <c r="AZ536" s="2">
        <v>-999</v>
      </c>
      <c r="BA536" s="2">
        <v>-999</v>
      </c>
      <c r="BB536" s="2">
        <v>-999</v>
      </c>
      <c r="BC536" s="2">
        <v>-999</v>
      </c>
      <c r="BD536" s="2">
        <v>-999</v>
      </c>
      <c r="BE536" s="2">
        <v>-999</v>
      </c>
      <c r="BF536" s="2">
        <v>-999</v>
      </c>
      <c r="BG536" s="2">
        <v>-999</v>
      </c>
      <c r="BH536" s="2">
        <v>-999</v>
      </c>
      <c r="BI536">
        <v>0</v>
      </c>
      <c r="BJ536">
        <v>0.3742572145763019</v>
      </c>
      <c r="BK536">
        <v>0.3742572145763019</v>
      </c>
      <c r="BL536">
        <v>-999</v>
      </c>
      <c r="BM536">
        <v>16.037262849130563</v>
      </c>
      <c r="BN536">
        <f t="shared" si="51"/>
        <v>-999</v>
      </c>
      <c r="BO536" t="s">
        <v>3748</v>
      </c>
      <c r="BP536" t="s">
        <v>3748</v>
      </c>
      <c r="BQ536">
        <v>6.4737559709823642E-5</v>
      </c>
      <c r="BR536">
        <v>5.9523809523809521E-3</v>
      </c>
      <c r="BS536">
        <v>0</v>
      </c>
      <c r="BT536">
        <v>0.61111111111111116</v>
      </c>
      <c r="BU536" t="s">
        <v>3748</v>
      </c>
      <c r="BY536">
        <f t="shared" si="52"/>
        <v>-999</v>
      </c>
      <c r="CA536">
        <f t="shared" si="53"/>
        <v>-999</v>
      </c>
    </row>
    <row r="537" spans="1:82" x14ac:dyDescent="0.3">
      <c r="A537">
        <v>0</v>
      </c>
      <c r="B537" t="s">
        <v>432</v>
      </c>
      <c r="C537" t="s">
        <v>444</v>
      </c>
      <c r="D537">
        <v>16027</v>
      </c>
      <c r="E537" s="2">
        <f>BO537</f>
        <v>0.22392128810544651</v>
      </c>
      <c r="F537" s="2" t="s">
        <v>1932</v>
      </c>
      <c r="G537" s="3">
        <v>78477</v>
      </c>
      <c r="H537" s="1">
        <v>27.439357367153775</v>
      </c>
      <c r="I537" s="1">
        <f t="shared" si="54"/>
        <v>1.6177258771784704</v>
      </c>
      <c r="J537" s="1">
        <v>2.6420485241199998</v>
      </c>
      <c r="K537" s="1">
        <v>16.5740224187</v>
      </c>
      <c r="L537" s="2">
        <v>4.4866358125999983E-2</v>
      </c>
      <c r="M537" s="2">
        <v>5.9128696599845408E-4</v>
      </c>
      <c r="N537" s="7">
        <v>0</v>
      </c>
      <c r="O537" s="2">
        <v>3.332259084918248E-2</v>
      </c>
      <c r="P537" s="3">
        <v>445905.37857367005</v>
      </c>
      <c r="Q537" s="3">
        <v>7895.2505002068801</v>
      </c>
      <c r="R537" s="3">
        <v>634687.53511162801</v>
      </c>
      <c r="S537" s="3">
        <v>-499.68842790563281</v>
      </c>
      <c r="T537" s="3">
        <v>53685.646102386512</v>
      </c>
      <c r="V537">
        <v>16027</v>
      </c>
      <c r="W537" s="2">
        <v>0.41458403711131636</v>
      </c>
      <c r="X537" s="2">
        <v>0.73610731307175026</v>
      </c>
      <c r="Y537" s="2">
        <v>-3.545531322754885E-2</v>
      </c>
      <c r="Z537" s="2">
        <v>0.75344715192486433</v>
      </c>
      <c r="AA537" s="2">
        <v>4.7771893734498388E-2</v>
      </c>
      <c r="AB537" s="2">
        <v>0.11074705868601237</v>
      </c>
      <c r="AC537" s="2">
        <v>5.9128696599845408E-4</v>
      </c>
      <c r="AD537" s="2">
        <v>0</v>
      </c>
      <c r="AE537" s="2">
        <v>3.332259084918248E-2</v>
      </c>
      <c r="AF537">
        <v>203292.69874899514</v>
      </c>
      <c r="AG537">
        <v>-262.17834321924624</v>
      </c>
      <c r="AH537">
        <v>-49275.608348099755</v>
      </c>
      <c r="AI537">
        <v>57157.461680070286</v>
      </c>
      <c r="AJ537">
        <v>-1.1273761484098139</v>
      </c>
      <c r="AK537">
        <v>837980.23386062321</v>
      </c>
      <c r="AL537">
        <v>-761.86677112487894</v>
      </c>
      <c r="AM537">
        <v>-143190.50218418275</v>
      </c>
      <c r="AN537">
        <v>204758.0016185398</v>
      </c>
      <c r="AO537">
        <v>-2.9636010180714432</v>
      </c>
      <c r="AP537">
        <v>634687.53511162801</v>
      </c>
      <c r="AQ537">
        <v>-499.68842790563269</v>
      </c>
      <c r="AR537">
        <v>-93914.893836083007</v>
      </c>
      <c r="AS537">
        <v>147600.5399384695</v>
      </c>
      <c r="AT537">
        <v>-1.8362248696616292</v>
      </c>
      <c r="AU537" s="3">
        <v>83803456.849135548</v>
      </c>
      <c r="AV537" s="3">
        <v>1483833.379008881</v>
      </c>
      <c r="AW537">
        <v>161365.80666918002</v>
      </c>
      <c r="AX537">
        <v>30327089.705405694</v>
      </c>
      <c r="AY537">
        <v>2857.16101899552</v>
      </c>
      <c r="AZ537">
        <v>536974.841910018</v>
      </c>
      <c r="BA537">
        <v>607271.1852428501</v>
      </c>
      <c r="BB537">
        <v>114130546.55454125</v>
      </c>
      <c r="BC537">
        <v>10752.4115192024</v>
      </c>
      <c r="BD537">
        <v>2020808.2209188989</v>
      </c>
      <c r="BE537">
        <v>445905.37857367005</v>
      </c>
      <c r="BF537">
        <v>83803456.849135548</v>
      </c>
      <c r="BG537">
        <v>7895.2505002068801</v>
      </c>
      <c r="BH537">
        <v>1483833.379008881</v>
      </c>
      <c r="BI537">
        <v>11.508719485829864</v>
      </c>
      <c r="BJ537">
        <v>38.94807685298364</v>
      </c>
      <c r="BK537">
        <v>27.439357367153775</v>
      </c>
      <c r="BL537">
        <v>11.664109717181592</v>
      </c>
      <c r="BM537">
        <v>13.281835594360063</v>
      </c>
      <c r="BN537">
        <f t="shared" si="51"/>
        <v>1.6177258771784704</v>
      </c>
      <c r="BO537">
        <v>0.22392128810544651</v>
      </c>
      <c r="BP537">
        <v>3.1207085778455771E-2</v>
      </c>
      <c r="BQ537">
        <v>7.4921344790577956E-6</v>
      </c>
      <c r="BR537">
        <v>5.9523809523809521E-3</v>
      </c>
      <c r="BS537">
        <v>0</v>
      </c>
      <c r="BT537">
        <v>0.1111111111111111</v>
      </c>
      <c r="BU537">
        <v>-4.6328115803758736E-2</v>
      </c>
      <c r="BV537">
        <v>0.75344715192486433</v>
      </c>
      <c r="BW537">
        <v>4.9555906363587539E-2</v>
      </c>
      <c r="BX537">
        <v>0.11074705868601237</v>
      </c>
      <c r="BY537">
        <f t="shared" si="52"/>
        <v>0.11928431529935438</v>
      </c>
      <c r="BZ537">
        <v>0</v>
      </c>
      <c r="CA537">
        <f t="shared" si="53"/>
        <v>3.2588869399882443E-3</v>
      </c>
      <c r="CC537">
        <v>0.11928431529935438</v>
      </c>
      <c r="CD537">
        <v>3.2588869399882443E-3</v>
      </c>
    </row>
    <row r="538" spans="1:82" x14ac:dyDescent="0.3">
      <c r="A538">
        <v>0</v>
      </c>
      <c r="B538" t="s">
        <v>432</v>
      </c>
      <c r="C538" t="s">
        <v>445</v>
      </c>
      <c r="D538">
        <v>16029</v>
      </c>
      <c r="E538" s="2">
        <f>BO538</f>
        <v>0.42850402549711475</v>
      </c>
      <c r="F538" s="2" t="s">
        <v>1935</v>
      </c>
      <c r="G538" s="3">
        <v>190</v>
      </c>
      <c r="H538" s="1">
        <v>0.37288338735557547</v>
      </c>
      <c r="I538" s="1">
        <f t="shared" si="54"/>
        <v>2.7046899731037275</v>
      </c>
      <c r="J538" s="1">
        <v>3.2070718544700001</v>
      </c>
      <c r="K538" s="1">
        <v>-21.725267945300001</v>
      </c>
      <c r="L538" s="2">
        <v>0.19020710416100006</v>
      </c>
      <c r="M538" s="2">
        <v>7.9957559034121977E-3</v>
      </c>
      <c r="N538" s="7">
        <v>0</v>
      </c>
      <c r="O538" s="2">
        <v>1.5276001909647191E-3</v>
      </c>
      <c r="P538" s="3">
        <v>17575.9873457904</v>
      </c>
      <c r="Q538" s="3">
        <v>311.2023975296255</v>
      </c>
      <c r="R538" s="3">
        <v>16129.114859134708</v>
      </c>
      <c r="S538" s="3">
        <v>-30.638342337608602</v>
      </c>
      <c r="T538" s="3">
        <v>1239.7915633972348</v>
      </c>
      <c r="V538">
        <v>16029</v>
      </c>
      <c r="W538" s="2">
        <v>0.35737522301654634</v>
      </c>
      <c r="X538" s="2">
        <v>1.0003229473732998E-2</v>
      </c>
      <c r="Y538" s="2">
        <v>-6.2837858692466969E-2</v>
      </c>
      <c r="Z538" s="2">
        <v>0.91457788632918602</v>
      </c>
      <c r="AA538" s="2">
        <v>6.2619511752644352E-2</v>
      </c>
      <c r="AB538" s="2">
        <v>0.46950272335136733</v>
      </c>
      <c r="AC538" s="2">
        <v>7.9957559034121977E-3</v>
      </c>
      <c r="AD538" s="2">
        <v>0</v>
      </c>
      <c r="AE538" s="2">
        <v>1.5276001909647191E-3</v>
      </c>
      <c r="AF538">
        <v>4269.5453848080933</v>
      </c>
      <c r="AG538">
        <v>-8.1886234061072631</v>
      </c>
      <c r="AH538">
        <v>-1539.0264310732882</v>
      </c>
      <c r="AI538">
        <v>1862.1809239051356</v>
      </c>
      <c r="AJ538">
        <v>-3.7839982329762066E-2</v>
      </c>
      <c r="AK538">
        <v>20398.660243942802</v>
      </c>
      <c r="AL538">
        <v>-38.826965743715867</v>
      </c>
      <c r="AM538">
        <v>-7297.4080690276523</v>
      </c>
      <c r="AN538">
        <v>8860.3541252567356</v>
      </c>
      <c r="AO538">
        <v>-0.17922608614226077</v>
      </c>
      <c r="AP538">
        <v>16129.114859134708</v>
      </c>
      <c r="AQ538">
        <v>-30.638342337608606</v>
      </c>
      <c r="AR538">
        <v>-5758.3816379543641</v>
      </c>
      <c r="AS538">
        <v>6998.1732013516003</v>
      </c>
      <c r="AT538">
        <v>-0.14138610381249869</v>
      </c>
      <c r="AU538" s="3">
        <v>3303231.0617678477</v>
      </c>
      <c r="AV538" s="3">
        <v>58487.378591717817</v>
      </c>
      <c r="AW538">
        <v>4704.8955603796003</v>
      </c>
      <c r="AX538">
        <v>884238.07161774207</v>
      </c>
      <c r="AY538">
        <v>83.305406957254405</v>
      </c>
      <c r="AZ538">
        <v>15656.418183546393</v>
      </c>
      <c r="BA538">
        <v>22280.882906170002</v>
      </c>
      <c r="BB538">
        <v>4187469.1333855903</v>
      </c>
      <c r="BC538">
        <v>394.50780448687988</v>
      </c>
      <c r="BD538">
        <v>74143.7967752642</v>
      </c>
      <c r="BE538">
        <v>17575.9873457904</v>
      </c>
      <c r="BF538">
        <v>3303231.0617678477</v>
      </c>
      <c r="BG538">
        <v>311.2023975296255</v>
      </c>
      <c r="BH538">
        <v>58487.378591717817</v>
      </c>
      <c r="BI538">
        <v>0.13095729629020661</v>
      </c>
      <c r="BJ538">
        <v>0.50384068364578205</v>
      </c>
      <c r="BK538">
        <v>0.37288338735557547</v>
      </c>
      <c r="BL538">
        <v>10.029506718479228</v>
      </c>
      <c r="BM538">
        <v>12.734196691582955</v>
      </c>
      <c r="BN538">
        <f t="shared" si="51"/>
        <v>2.7046899731037275</v>
      </c>
      <c r="BO538">
        <v>0.42850402549711475</v>
      </c>
      <c r="BP538">
        <v>6.7954063647373284E-4</v>
      </c>
      <c r="BQ538">
        <v>0</v>
      </c>
      <c r="BR538">
        <v>0</v>
      </c>
      <c r="BS538">
        <v>0</v>
      </c>
      <c r="BT538">
        <v>0.66666666666666663</v>
      </c>
      <c r="BU538">
        <v>-7.7456380005344327E-2</v>
      </c>
      <c r="BV538">
        <v>0.91457788632918602</v>
      </c>
      <c r="BW538">
        <v>6.4957999743407005E-2</v>
      </c>
      <c r="BX538">
        <v>0.46950272335136733</v>
      </c>
      <c r="BY538">
        <f t="shared" si="52"/>
        <v>2.2231618413970956E-2</v>
      </c>
      <c r="BZ538">
        <v>0</v>
      </c>
      <c r="CA538">
        <f t="shared" si="53"/>
        <v>2.429158394710404E-3</v>
      </c>
      <c r="CC538">
        <v>2.2231618413970956E-2</v>
      </c>
      <c r="CD538">
        <v>2.429158394710404E-3</v>
      </c>
    </row>
    <row r="539" spans="1:82" x14ac:dyDescent="0.3">
      <c r="A539">
        <v>0</v>
      </c>
      <c r="B539" t="s">
        <v>432</v>
      </c>
      <c r="C539" t="s">
        <v>446</v>
      </c>
      <c r="D539">
        <v>16031</v>
      </c>
      <c r="E539" s="2">
        <f>BO539</f>
        <v>0.37106520587195685</v>
      </c>
      <c r="F539" s="2" t="s">
        <v>1934</v>
      </c>
      <c r="G539" s="3">
        <v>2657</v>
      </c>
      <c r="H539" s="1">
        <v>0.37518730094209918</v>
      </c>
      <c r="I539" s="1">
        <f t="shared" si="54"/>
        <v>1.2881584281141034</v>
      </c>
      <c r="J539" s="1">
        <v>2.7667321032099998</v>
      </c>
      <c r="K539" s="1">
        <v>-2.0261814455599998</v>
      </c>
      <c r="L539" s="2">
        <v>6.7464889895000046E-2</v>
      </c>
      <c r="M539" s="2">
        <v>-6.8395250208521706E-5</v>
      </c>
      <c r="N539" s="7">
        <v>0</v>
      </c>
      <c r="O539" s="2">
        <v>4.5036436349546781E-3</v>
      </c>
      <c r="P539" s="3">
        <v>22629.681481350006</v>
      </c>
      <c r="Q539" s="3">
        <v>400.68367106639988</v>
      </c>
      <c r="R539" s="3">
        <v>29109.005454086382</v>
      </c>
      <c r="S539" s="3">
        <v>-43.211133522999717</v>
      </c>
      <c r="T539" s="3">
        <v>5759.5454743286045</v>
      </c>
      <c r="V539">
        <v>16031</v>
      </c>
      <c r="W539" s="2">
        <v>0.24443856681622736</v>
      </c>
      <c r="X539" s="2">
        <v>1.0065035864350425E-2</v>
      </c>
      <c r="Y539" s="2">
        <v>-1.5931284678495704E-2</v>
      </c>
      <c r="Z539" s="2">
        <v>0.78900383708773403</v>
      </c>
      <c r="AA539" s="2">
        <v>5.8401347759065485E-3</v>
      </c>
      <c r="AB539" s="2">
        <v>0.16652874074299309</v>
      </c>
      <c r="AC539" s="2">
        <v>-6.8395250208521706E-5</v>
      </c>
      <c r="AD539" s="2">
        <v>0</v>
      </c>
      <c r="AE539" s="2">
        <v>4.5036436349546781E-3</v>
      </c>
      <c r="AF539">
        <v>16788.086305757144</v>
      </c>
      <c r="AG539">
        <v>-30.174736287825866</v>
      </c>
      <c r="AH539">
        <v>-5671.2483154365691</v>
      </c>
      <c r="AI539">
        <v>8815.6113415910422</v>
      </c>
      <c r="AJ539">
        <v>-0.13810544695674268</v>
      </c>
      <c r="AK539">
        <v>45897.091759843526</v>
      </c>
      <c r="AL539">
        <v>-73.385869810825582</v>
      </c>
      <c r="AM539">
        <v>-13792.647152625006</v>
      </c>
      <c r="AN539">
        <v>22696.555653108084</v>
      </c>
      <c r="AO539">
        <v>-0.32947165008482354</v>
      </c>
      <c r="AP539">
        <v>29109.005454086382</v>
      </c>
      <c r="AQ539">
        <v>-43.211133522999717</v>
      </c>
      <c r="AR539">
        <v>-8121.398837188437</v>
      </c>
      <c r="AS539">
        <v>13880.944311517042</v>
      </c>
      <c r="AT539">
        <v>-0.19136620312808086</v>
      </c>
      <c r="AU539" s="3">
        <v>4253022.3376049204</v>
      </c>
      <c r="AV539" s="3">
        <v>75304.489140219186</v>
      </c>
      <c r="AW539">
        <v>13600.423182486</v>
      </c>
      <c r="AX539">
        <v>2556063.5329164187</v>
      </c>
      <c r="AY539">
        <v>240.81061385270402</v>
      </c>
      <c r="AZ539">
        <v>45257.946767477195</v>
      </c>
      <c r="BA539">
        <v>36230.104663836006</v>
      </c>
      <c r="BB539">
        <v>6809085.8705213387</v>
      </c>
      <c r="BC539">
        <v>641.49428491910385</v>
      </c>
      <c r="BD539">
        <v>120562.43590769637</v>
      </c>
      <c r="BE539">
        <v>22629.681481350006</v>
      </c>
      <c r="BF539">
        <v>4253022.3376049204</v>
      </c>
      <c r="BG539">
        <v>400.68367106639988</v>
      </c>
      <c r="BH539">
        <v>75304.489140219186</v>
      </c>
      <c r="BI539">
        <v>0.24584355380829237</v>
      </c>
      <c r="BJ539">
        <v>0.62103085475039155</v>
      </c>
      <c r="BK539">
        <v>0.37518730094209918</v>
      </c>
      <c r="BL539">
        <v>10.764695148120252</v>
      </c>
      <c r="BM539">
        <v>12.052853576234355</v>
      </c>
      <c r="BN539">
        <f t="shared" si="51"/>
        <v>1.2881584281141034</v>
      </c>
      <c r="BO539">
        <v>0.37106520587195685</v>
      </c>
      <c r="BP539">
        <v>1.1046886318323015E-3</v>
      </c>
      <c r="BQ539">
        <v>2.6851896893404756E-4</v>
      </c>
      <c r="BR539">
        <v>0</v>
      </c>
      <c r="BS539">
        <v>0</v>
      </c>
      <c r="BT539">
        <v>0.55555555555555558</v>
      </c>
      <c r="BU539">
        <v>-3.6890027954145303E-2</v>
      </c>
      <c r="BV539">
        <v>0.78900383708773403</v>
      </c>
      <c r="BW539">
        <v>6.0582310953387437E-3</v>
      </c>
      <c r="BX539">
        <v>0.16652874074299309</v>
      </c>
      <c r="BY539">
        <f t="shared" si="52"/>
        <v>0.29674562674183685</v>
      </c>
      <c r="BZ539">
        <v>0</v>
      </c>
      <c r="CA539">
        <f t="shared" si="53"/>
        <v>1.6695313324107323E-3</v>
      </c>
      <c r="CC539">
        <v>0.29674562674183685</v>
      </c>
      <c r="CD539">
        <v>1.6695313324107323E-3</v>
      </c>
    </row>
    <row r="540" spans="1:82" x14ac:dyDescent="0.3">
      <c r="A540">
        <v>1</v>
      </c>
      <c r="B540" t="s">
        <v>432</v>
      </c>
      <c r="C540" t="s">
        <v>97</v>
      </c>
      <c r="D540">
        <v>16033</v>
      </c>
      <c r="E540" s="2">
        <v>0</v>
      </c>
      <c r="F540" s="2" t="s">
        <v>1954</v>
      </c>
      <c r="G540" s="3">
        <v>-999</v>
      </c>
      <c r="H540" s="1">
        <v>0.37509607284835617</v>
      </c>
      <c r="I540" s="1">
        <f t="shared" si="54"/>
        <v>-999</v>
      </c>
      <c r="J540" s="1">
        <v>-999</v>
      </c>
      <c r="K540" s="1">
        <v>-999</v>
      </c>
      <c r="L540" s="2">
        <v>-999</v>
      </c>
      <c r="M540" s="2">
        <v>-999</v>
      </c>
      <c r="N540" s="7">
        <v>-999</v>
      </c>
      <c r="O540" s="2">
        <v>-999</v>
      </c>
      <c r="P540" s="3">
        <v>-999</v>
      </c>
      <c r="Q540" s="3">
        <v>-999</v>
      </c>
      <c r="R540" s="3">
        <v>-999</v>
      </c>
      <c r="S540" s="3">
        <v>-999</v>
      </c>
      <c r="T540" s="3">
        <v>-999</v>
      </c>
      <c r="V540">
        <v>16033</v>
      </c>
      <c r="W540" s="2">
        <v>-999</v>
      </c>
      <c r="X540" s="2">
        <v>1.0062588515964553E-2</v>
      </c>
      <c r="Y540" s="2">
        <v>-999</v>
      </c>
      <c r="Z540" s="2">
        <v>-999</v>
      </c>
      <c r="AA540" s="2">
        <v>-999</v>
      </c>
      <c r="AB540" s="2">
        <v>-999</v>
      </c>
      <c r="AC540" s="2">
        <v>-999</v>
      </c>
      <c r="AD540" s="2">
        <v>-999</v>
      </c>
      <c r="AE540" s="2">
        <v>-999</v>
      </c>
      <c r="AF540" s="2">
        <v>-999</v>
      </c>
      <c r="AG540" s="2">
        <v>-999</v>
      </c>
      <c r="AH540" s="2">
        <v>-999</v>
      </c>
      <c r="AI540" s="2">
        <v>-999</v>
      </c>
      <c r="AJ540" s="2">
        <v>-999</v>
      </c>
      <c r="AK540" s="2">
        <v>-999</v>
      </c>
      <c r="AL540" s="2">
        <v>-999</v>
      </c>
      <c r="AM540" s="2">
        <v>-999</v>
      </c>
      <c r="AN540" s="2">
        <v>-999</v>
      </c>
      <c r="AO540" s="2">
        <v>-999</v>
      </c>
      <c r="AP540" s="2">
        <v>-999</v>
      </c>
      <c r="AQ540" s="2">
        <v>-999</v>
      </c>
      <c r="AR540" s="2">
        <v>-999</v>
      </c>
      <c r="AS540" s="2">
        <v>-999</v>
      </c>
      <c r="AT540" s="2">
        <v>-999</v>
      </c>
      <c r="AU540" s="2">
        <v>-999</v>
      </c>
      <c r="AV540" s="2">
        <v>-999</v>
      </c>
      <c r="AW540" s="2">
        <v>-999</v>
      </c>
      <c r="AX540" s="2">
        <v>-999</v>
      </c>
      <c r="AY540" s="2">
        <v>-999</v>
      </c>
      <c r="AZ540" s="2">
        <v>-999</v>
      </c>
      <c r="BA540" s="2">
        <v>-999</v>
      </c>
      <c r="BB540" s="2">
        <v>-999</v>
      </c>
      <c r="BC540" s="2">
        <v>-999</v>
      </c>
      <c r="BD540" s="2">
        <v>-999</v>
      </c>
      <c r="BE540" s="2">
        <v>-999</v>
      </c>
      <c r="BF540" s="2">
        <v>-999</v>
      </c>
      <c r="BG540" s="2">
        <v>-999</v>
      </c>
      <c r="BH540" s="2">
        <v>-999</v>
      </c>
      <c r="BI540">
        <v>0</v>
      </c>
      <c r="BJ540">
        <v>0.37509607284835617</v>
      </c>
      <c r="BK540">
        <v>0.37509607284835617</v>
      </c>
      <c r="BL540">
        <v>-999</v>
      </c>
      <c r="BM540">
        <v>16.133904522751941</v>
      </c>
      <c r="BN540">
        <f t="shared" si="51"/>
        <v>-999</v>
      </c>
      <c r="BO540" t="s">
        <v>3748</v>
      </c>
      <c r="BP540" t="s">
        <v>3748</v>
      </c>
      <c r="BQ540">
        <v>0</v>
      </c>
      <c r="BR540">
        <v>5.9523809523809521E-3</v>
      </c>
      <c r="BS540">
        <v>0</v>
      </c>
      <c r="BT540">
        <v>0.61111111111111116</v>
      </c>
      <c r="BU540" t="s">
        <v>3748</v>
      </c>
      <c r="BY540">
        <f t="shared" si="52"/>
        <v>-999</v>
      </c>
      <c r="CA540">
        <f t="shared" si="53"/>
        <v>-999</v>
      </c>
    </row>
    <row r="541" spans="1:82" x14ac:dyDescent="0.3">
      <c r="A541">
        <v>0</v>
      </c>
      <c r="B541" t="s">
        <v>432</v>
      </c>
      <c r="C541" t="s">
        <v>447</v>
      </c>
      <c r="D541">
        <v>16035</v>
      </c>
      <c r="E541" s="2">
        <f>BO541</f>
        <v>0.39631280765604188</v>
      </c>
      <c r="F541" s="2" t="s">
        <v>1934</v>
      </c>
      <c r="G541" s="3">
        <v>158</v>
      </c>
      <c r="H541" s="1">
        <v>0.37406595868816767</v>
      </c>
      <c r="I541" s="1">
        <f t="shared" si="54"/>
        <v>6.3197429620321195</v>
      </c>
      <c r="J541" s="1">
        <v>2.4450407059699999</v>
      </c>
      <c r="K541" s="1">
        <v>48.359817831800001</v>
      </c>
      <c r="L541" s="2">
        <v>0.10310101028300001</v>
      </c>
      <c r="M541" s="2">
        <v>-2.210327901220841E-4</v>
      </c>
      <c r="N541" s="7">
        <v>0</v>
      </c>
      <c r="O541" s="2">
        <v>1.1284639651508368E-3</v>
      </c>
      <c r="P541" s="3">
        <v>59434.566232491015</v>
      </c>
      <c r="Q541" s="3">
        <v>1052.355076491024</v>
      </c>
      <c r="R541" s="3">
        <v>141317.67855976705</v>
      </c>
      <c r="S541" s="3">
        <v>157.03747444983557</v>
      </c>
      <c r="T541" s="3">
        <v>35480.667060634434</v>
      </c>
      <c r="V541">
        <v>16035</v>
      </c>
      <c r="W541" s="2">
        <v>0.22428949682521165</v>
      </c>
      <c r="X541" s="2">
        <v>1.0034953955997737E-2</v>
      </c>
      <c r="Y541" s="2">
        <v>-0.26217842746137227</v>
      </c>
      <c r="Z541" s="2">
        <v>0.69726537549761691</v>
      </c>
      <c r="AA541" s="2">
        <v>0.139389221283656</v>
      </c>
      <c r="AB541" s="2">
        <v>0.25449209860832844</v>
      </c>
      <c r="AC541" s="2">
        <v>-2.210327901220841E-4</v>
      </c>
      <c r="AD541" s="2">
        <v>0</v>
      </c>
      <c r="AE541" s="2">
        <v>1.1284639651508368E-3</v>
      </c>
      <c r="AF541">
        <v>48288.309273320869</v>
      </c>
      <c r="AG541">
        <v>53.446970296009553</v>
      </c>
      <c r="AH541">
        <v>10045.192685866954</v>
      </c>
      <c r="AI541">
        <v>2056.6561493541894</v>
      </c>
      <c r="AJ541">
        <v>0.34322734219956103</v>
      </c>
      <c r="AK541">
        <v>189605.98783308791</v>
      </c>
      <c r="AL541">
        <v>210.48444474584514</v>
      </c>
      <c r="AM541">
        <v>39559.900086751826</v>
      </c>
      <c r="AN541">
        <v>8022.6158091037551</v>
      </c>
      <c r="AO541">
        <v>1.3509841663703845</v>
      </c>
      <c r="AP541">
        <v>141317.67855976705</v>
      </c>
      <c r="AQ541">
        <v>157.0374744498356</v>
      </c>
      <c r="AR541">
        <v>29514.707400884872</v>
      </c>
      <c r="AS541">
        <v>5965.9596597495656</v>
      </c>
      <c r="AT541">
        <v>1.0077568241708235</v>
      </c>
      <c r="AU541" s="3">
        <v>11170132.377734361</v>
      </c>
      <c r="AV541" s="3">
        <v>197779.61307572303</v>
      </c>
      <c r="AW541">
        <v>9506.8469315860002</v>
      </c>
      <c r="AX541">
        <v>1786716.8123222729</v>
      </c>
      <c r="AY541">
        <v>168.32929495510399</v>
      </c>
      <c r="AZ541">
        <v>31635.807693862243</v>
      </c>
      <c r="BA541">
        <v>68941.413164077021</v>
      </c>
      <c r="BB541">
        <v>12956849.190056635</v>
      </c>
      <c r="BC541">
        <v>1220.6843714461279</v>
      </c>
      <c r="BD541">
        <v>229415.42076958527</v>
      </c>
      <c r="BE541">
        <v>59434.566232491015</v>
      </c>
      <c r="BF541">
        <v>11170132.377734361</v>
      </c>
      <c r="BG541">
        <v>1052.355076491024</v>
      </c>
      <c r="BH541">
        <v>197779.61307572303</v>
      </c>
      <c r="BI541">
        <v>9.6341441442825512E-2</v>
      </c>
      <c r="BJ541">
        <v>0.47040740013099319</v>
      </c>
      <c r="BK541">
        <v>0.37406595868816767</v>
      </c>
      <c r="BL541">
        <v>19.913356196506857</v>
      </c>
      <c r="BM541">
        <v>26.233099158538977</v>
      </c>
      <c r="BN541">
        <f t="shared" si="51"/>
        <v>6.3197429620321195</v>
      </c>
      <c r="BO541">
        <v>0.39631280765604188</v>
      </c>
      <c r="BP541">
        <v>4.6236193628915732E-4</v>
      </c>
      <c r="BQ541">
        <v>0</v>
      </c>
      <c r="BR541">
        <v>0</v>
      </c>
      <c r="BS541">
        <v>0</v>
      </c>
      <c r="BT541">
        <v>0.72222222222222221</v>
      </c>
      <c r="BU541">
        <v>-0.18098355718069106</v>
      </c>
      <c r="BV541">
        <v>0.69726537549761691</v>
      </c>
      <c r="BW541">
        <v>0.14459462788760996</v>
      </c>
      <c r="BX541">
        <v>0.25449209860832844</v>
      </c>
      <c r="BY541">
        <f t="shared" si="52"/>
        <v>0.23206001143763616</v>
      </c>
      <c r="BZ541">
        <v>0</v>
      </c>
      <c r="CA541">
        <f t="shared" si="53"/>
        <v>3.41099212496557E-2</v>
      </c>
      <c r="CC541">
        <v>0.23206001143763616</v>
      </c>
      <c r="CD541">
        <v>3.41099212496557E-2</v>
      </c>
    </row>
    <row r="542" spans="1:82" x14ac:dyDescent="0.3">
      <c r="A542">
        <v>1</v>
      </c>
      <c r="B542" t="s">
        <v>432</v>
      </c>
      <c r="C542" t="s">
        <v>218</v>
      </c>
      <c r="D542">
        <v>16037</v>
      </c>
      <c r="E542" s="2">
        <v>0</v>
      </c>
      <c r="F542" s="2" t="s">
        <v>1954</v>
      </c>
      <c r="G542" s="3">
        <v>-999</v>
      </c>
      <c r="H542" s="1">
        <v>0.37471506930367726</v>
      </c>
      <c r="I542" s="1">
        <f t="shared" si="54"/>
        <v>-999</v>
      </c>
      <c r="J542" s="1">
        <v>-999</v>
      </c>
      <c r="K542" s="1">
        <v>-999</v>
      </c>
      <c r="L542" s="2">
        <v>-999</v>
      </c>
      <c r="M542" s="2">
        <v>-999</v>
      </c>
      <c r="N542" s="7">
        <v>-999</v>
      </c>
      <c r="O542" s="2">
        <v>-999</v>
      </c>
      <c r="P542" s="3">
        <v>-999</v>
      </c>
      <c r="Q542" s="3">
        <v>-999</v>
      </c>
      <c r="R542" s="3">
        <v>-999</v>
      </c>
      <c r="S542" s="3">
        <v>-999</v>
      </c>
      <c r="T542" s="3">
        <v>-999</v>
      </c>
      <c r="V542">
        <v>16037</v>
      </c>
      <c r="W542" s="2">
        <v>-999</v>
      </c>
      <c r="X542" s="2">
        <v>1.005236744949453E-2</v>
      </c>
      <c r="Y542" s="2">
        <v>-999</v>
      </c>
      <c r="Z542" s="2">
        <v>-999</v>
      </c>
      <c r="AA542" s="2">
        <v>-999</v>
      </c>
      <c r="AB542" s="2">
        <v>-999</v>
      </c>
      <c r="AC542" s="2">
        <v>-999</v>
      </c>
      <c r="AD542" s="2">
        <v>-999</v>
      </c>
      <c r="AE542" s="2">
        <v>-999</v>
      </c>
      <c r="AF542" s="2">
        <v>-999</v>
      </c>
      <c r="AG542" s="2">
        <v>-999</v>
      </c>
      <c r="AH542" s="2">
        <v>-999</v>
      </c>
      <c r="AI542" s="2">
        <v>-999</v>
      </c>
      <c r="AJ542" s="2">
        <v>-999</v>
      </c>
      <c r="AK542" s="2">
        <v>-999</v>
      </c>
      <c r="AL542" s="2">
        <v>-999</v>
      </c>
      <c r="AM542" s="2">
        <v>-999</v>
      </c>
      <c r="AN542" s="2">
        <v>-999</v>
      </c>
      <c r="AO542" s="2">
        <v>-999</v>
      </c>
      <c r="AP542" s="2">
        <v>-999</v>
      </c>
      <c r="AQ542" s="2">
        <v>-999</v>
      </c>
      <c r="AR542" s="2">
        <v>-999</v>
      </c>
      <c r="AS542" s="2">
        <v>-999</v>
      </c>
      <c r="AT542" s="2">
        <v>-999</v>
      </c>
      <c r="AU542" s="2">
        <v>-999</v>
      </c>
      <c r="AV542" s="2">
        <v>-999</v>
      </c>
      <c r="AW542" s="2">
        <v>-999</v>
      </c>
      <c r="AX542" s="2">
        <v>-999</v>
      </c>
      <c r="AY542" s="2">
        <v>-999</v>
      </c>
      <c r="AZ542" s="2">
        <v>-999</v>
      </c>
      <c r="BA542" s="2">
        <v>-999</v>
      </c>
      <c r="BB542" s="2">
        <v>-999</v>
      </c>
      <c r="BC542" s="2">
        <v>-999</v>
      </c>
      <c r="BD542" s="2">
        <v>-999</v>
      </c>
      <c r="BE542" s="2">
        <v>-999</v>
      </c>
      <c r="BF542" s="2">
        <v>-999</v>
      </c>
      <c r="BG542" s="2">
        <v>-999</v>
      </c>
      <c r="BH542" s="2">
        <v>-999</v>
      </c>
      <c r="BI542">
        <v>0</v>
      </c>
      <c r="BJ542">
        <v>0.37471506930367726</v>
      </c>
      <c r="BK542">
        <v>0.37471506930367726</v>
      </c>
      <c r="BL542">
        <v>-999</v>
      </c>
      <c r="BM542">
        <v>16.133904522751941</v>
      </c>
      <c r="BN542">
        <f t="shared" si="51"/>
        <v>-999</v>
      </c>
      <c r="BO542" t="s">
        <v>3748</v>
      </c>
      <c r="BP542" t="s">
        <v>3748</v>
      </c>
      <c r="BQ542">
        <v>0</v>
      </c>
      <c r="BR542">
        <v>0</v>
      </c>
      <c r="BS542">
        <v>0</v>
      </c>
      <c r="BT542">
        <v>0.61111111111111116</v>
      </c>
      <c r="BU542" t="s">
        <v>3748</v>
      </c>
      <c r="BY542">
        <f t="shared" si="52"/>
        <v>-999</v>
      </c>
      <c r="CA542">
        <f t="shared" si="53"/>
        <v>-999</v>
      </c>
    </row>
    <row r="543" spans="1:82" x14ac:dyDescent="0.3">
      <c r="A543">
        <v>0</v>
      </c>
      <c r="B543" t="s">
        <v>432</v>
      </c>
      <c r="C543" t="s">
        <v>30</v>
      </c>
      <c r="D543">
        <v>16039</v>
      </c>
      <c r="E543" s="2">
        <f t="shared" ref="E543:E553" si="55">BO543</f>
        <v>0.36720768127891701</v>
      </c>
      <c r="F543" s="2" t="s">
        <v>1934</v>
      </c>
      <c r="G543" s="3">
        <v>5760</v>
      </c>
      <c r="H543" s="1">
        <v>0.37435153515978148</v>
      </c>
      <c r="I543" s="1">
        <f t="shared" si="54"/>
        <v>-0.9609993698414403</v>
      </c>
      <c r="J543" s="1">
        <v>2.76714224416</v>
      </c>
      <c r="K543" s="1">
        <v>2.69142376396</v>
      </c>
      <c r="L543" s="2">
        <v>4.1346747734999967E-2</v>
      </c>
      <c r="M543" s="2">
        <v>1.694967677261693E-3</v>
      </c>
      <c r="N543" s="7">
        <v>0</v>
      </c>
      <c r="O543" s="2">
        <v>3.6878512236881184E-2</v>
      </c>
      <c r="P543" s="3">
        <v>10682.962437205997</v>
      </c>
      <c r="Q543" s="3">
        <v>189.15372762678393</v>
      </c>
      <c r="R543" s="3">
        <v>9754.3860122427723</v>
      </c>
      <c r="S543" s="3">
        <v>-28.538364324602878</v>
      </c>
      <c r="T543" s="3">
        <v>-3354.6086055905289</v>
      </c>
      <c r="V543">
        <v>16039</v>
      </c>
      <c r="W543" s="2">
        <v>0.25794715229404674</v>
      </c>
      <c r="X543" s="2">
        <v>1.0042615029337881E-2</v>
      </c>
      <c r="Y543" s="2">
        <v>7.0548067754206384E-2</v>
      </c>
      <c r="Z543" s="2">
        <v>0.78912079918280686</v>
      </c>
      <c r="AA543" s="2">
        <v>7.7575863479787451E-3</v>
      </c>
      <c r="AB543" s="2">
        <v>0.10205933552761995</v>
      </c>
      <c r="AC543" s="2">
        <v>1.694967677261693E-3</v>
      </c>
      <c r="AD543" s="2">
        <v>0</v>
      </c>
      <c r="AE543" s="2">
        <v>3.6878512236881184E-2</v>
      </c>
      <c r="AF543">
        <v>31226.975901348414</v>
      </c>
      <c r="AG543">
        <v>-87.591632546582758</v>
      </c>
      <c r="AH543">
        <v>-16462.576301837111</v>
      </c>
      <c r="AI543">
        <v>6261.0626642906345</v>
      </c>
      <c r="AJ543">
        <v>-0.42301835147044253</v>
      </c>
      <c r="AK543">
        <v>40981.361913591187</v>
      </c>
      <c r="AL543">
        <v>-116.12999687118563</v>
      </c>
      <c r="AM543">
        <v>-21826.27357022111</v>
      </c>
      <c r="AN543">
        <v>8270.151327084106</v>
      </c>
      <c r="AO543">
        <v>-0.56137306280481114</v>
      </c>
      <c r="AP543">
        <v>9754.3860122427723</v>
      </c>
      <c r="AQ543">
        <v>-28.538364324602867</v>
      </c>
      <c r="AR543">
        <v>-5363.6972683839995</v>
      </c>
      <c r="AS543">
        <v>2009.0886627934715</v>
      </c>
      <c r="AT543">
        <v>-0.13835471133436861</v>
      </c>
      <c r="AU543" s="3">
        <v>2007755.9604484951</v>
      </c>
      <c r="AV543" s="3">
        <v>35549.551570177769</v>
      </c>
      <c r="AW543">
        <v>32625.699463736</v>
      </c>
      <c r="AX543">
        <v>6131673.9572145436</v>
      </c>
      <c r="AY543">
        <v>577.67428335270404</v>
      </c>
      <c r="AZ543">
        <v>108568.10481330719</v>
      </c>
      <c r="BA543">
        <v>43308.661900941996</v>
      </c>
      <c r="BB543">
        <v>8139429.9176630387</v>
      </c>
      <c r="BC543">
        <v>766.828010979488</v>
      </c>
      <c r="BD543">
        <v>144117.65638348498</v>
      </c>
      <c r="BE543">
        <v>10682.962437205997</v>
      </c>
      <c r="BF543">
        <v>2007755.9604484951</v>
      </c>
      <c r="BG543">
        <v>189.15372762678393</v>
      </c>
      <c r="BH543">
        <v>35549.551570177769</v>
      </c>
      <c r="BI543">
        <v>0.49549178013048156</v>
      </c>
      <c r="BJ543">
        <v>0.86984331529026304</v>
      </c>
      <c r="BK543">
        <v>0.37435153515978148</v>
      </c>
      <c r="BL543">
        <v>10.661815800909967</v>
      </c>
      <c r="BM543">
        <v>9.7008164310685263</v>
      </c>
      <c r="BN543">
        <f t="shared" si="51"/>
        <v>-0.9609993698414403</v>
      </c>
      <c r="BO543">
        <v>0.36720768127891701</v>
      </c>
      <c r="BP543">
        <v>2.2033274126058554E-3</v>
      </c>
      <c r="BQ543">
        <v>8.5260417014593328E-5</v>
      </c>
      <c r="BR543">
        <v>1.1904761904761904E-2</v>
      </c>
      <c r="BS543">
        <v>0</v>
      </c>
      <c r="BT543">
        <v>0.66666666666666663</v>
      </c>
      <c r="BU543">
        <v>2.75209111268001E-2</v>
      </c>
      <c r="BV543">
        <v>0.78912079918280686</v>
      </c>
      <c r="BW543">
        <v>8.0472887427165407E-3</v>
      </c>
      <c r="BX543">
        <v>0.10205933552761995</v>
      </c>
      <c r="BY543">
        <f t="shared" si="52"/>
        <v>8.5777033123297847E-2</v>
      </c>
      <c r="BZ543">
        <v>0</v>
      </c>
      <c r="CA543">
        <f t="shared" si="53"/>
        <v>6.8686883488791636E-2</v>
      </c>
      <c r="CC543">
        <v>8.5777033123297847E-2</v>
      </c>
      <c r="CD543">
        <v>6.8686883488791636E-2</v>
      </c>
    </row>
    <row r="544" spans="1:82" x14ac:dyDescent="0.3">
      <c r="A544">
        <v>0</v>
      </c>
      <c r="B544" t="s">
        <v>432</v>
      </c>
      <c r="C544" t="s">
        <v>34</v>
      </c>
      <c r="D544">
        <v>16041</v>
      </c>
      <c r="E544" s="2">
        <f t="shared" si="55"/>
        <v>0.41697703989893392</v>
      </c>
      <c r="F544" s="2" t="s">
        <v>1935</v>
      </c>
      <c r="G544" s="3">
        <v>1865</v>
      </c>
      <c r="H544" s="1">
        <v>0.37468207945694965</v>
      </c>
      <c r="I544" s="1">
        <f t="shared" si="54"/>
        <v>-0.60302514730109813</v>
      </c>
      <c r="J544" s="1">
        <v>3.1575446983800002</v>
      </c>
      <c r="K544" s="1">
        <v>-13.204194681600001</v>
      </c>
      <c r="L544" s="2">
        <v>0.12674252792600005</v>
      </c>
      <c r="M544" s="2">
        <v>2.0737938304613314E-4</v>
      </c>
      <c r="N544" s="7">
        <v>0</v>
      </c>
      <c r="O544" s="2">
        <v>2.9533105210291618E-2</v>
      </c>
      <c r="P544" s="3">
        <v>3033.3157784938003</v>
      </c>
      <c r="Q544" s="3">
        <v>53.708228400483193</v>
      </c>
      <c r="R544" s="3">
        <v>3486.4124829525372</v>
      </c>
      <c r="S544" s="3">
        <v>-4.0780432175767949</v>
      </c>
      <c r="T544" s="3">
        <v>313.60967639770183</v>
      </c>
      <c r="V544">
        <v>16041</v>
      </c>
      <c r="W544" s="2">
        <v>0.33743840832305516</v>
      </c>
      <c r="X544" s="2">
        <v>1.0051482440887792E-2</v>
      </c>
      <c r="Y544" s="2">
        <v>5.6940856208545963E-2</v>
      </c>
      <c r="Z544" s="2">
        <v>0.90045396151922141</v>
      </c>
      <c r="AA544" s="2">
        <v>3.8058919509323351E-2</v>
      </c>
      <c r="AB544" s="2">
        <v>0.31284826236208907</v>
      </c>
      <c r="AC544" s="2">
        <v>2.0737938304613314E-4</v>
      </c>
      <c r="AD544" s="2">
        <v>0</v>
      </c>
      <c r="AE544" s="2">
        <v>2.9533105210291618E-2</v>
      </c>
      <c r="AF544">
        <v>7300.3734572993762</v>
      </c>
      <c r="AG544">
        <v>-8.2516997461135855</v>
      </c>
      <c r="AH544">
        <v>-1550.8814339999938</v>
      </c>
      <c r="AI544">
        <v>2229.5858697785584</v>
      </c>
      <c r="AJ544">
        <v>-3.4342616418228999E-2</v>
      </c>
      <c r="AK544">
        <v>10786.785940251913</v>
      </c>
      <c r="AL544">
        <v>-12.32974296369038</v>
      </c>
      <c r="AM544">
        <v>-2317.3370380309348</v>
      </c>
      <c r="AN544">
        <v>3309.6511502072017</v>
      </c>
      <c r="AO544">
        <v>-5.1468486158991224E-2</v>
      </c>
      <c r="AP544">
        <v>3486.4124829525372</v>
      </c>
      <c r="AQ544">
        <v>-4.0780432175767949</v>
      </c>
      <c r="AR544">
        <v>-766.455604030941</v>
      </c>
      <c r="AS544">
        <v>1080.0652804286433</v>
      </c>
      <c r="AT544">
        <v>-1.7125869740762224E-2</v>
      </c>
      <c r="AU544" s="3">
        <v>570081.36741012486</v>
      </c>
      <c r="AV544" s="3">
        <v>10093.924445586812</v>
      </c>
      <c r="AW544">
        <v>6383.1784947162005</v>
      </c>
      <c r="AX544">
        <v>1199654.5662969628</v>
      </c>
      <c r="AY544">
        <v>113.02127228095679</v>
      </c>
      <c r="AZ544">
        <v>21241.217912483018</v>
      </c>
      <c r="BA544">
        <v>9416.4942732100008</v>
      </c>
      <c r="BB544">
        <v>1769735.9337070875</v>
      </c>
      <c r="BC544">
        <v>166.72950068143999</v>
      </c>
      <c r="BD544">
        <v>31335.142358069832</v>
      </c>
      <c r="BE544">
        <v>3033.3157784938003</v>
      </c>
      <c r="BF544">
        <v>570081.36741012486</v>
      </c>
      <c r="BG544">
        <v>53.708228400483193</v>
      </c>
      <c r="BH544">
        <v>10093.924445586812</v>
      </c>
      <c r="BI544">
        <v>0.44849554338099917</v>
      </c>
      <c r="BJ544">
        <v>0.82317762283794882</v>
      </c>
      <c r="BK544">
        <v>0.37468207945694965</v>
      </c>
      <c r="BL544">
        <v>10.69199349490931</v>
      </c>
      <c r="BM544">
        <v>10.088968347608212</v>
      </c>
      <c r="BN544">
        <f t="shared" si="51"/>
        <v>-0.60302514730109813</v>
      </c>
      <c r="BO544">
        <v>0.41697703989893392</v>
      </c>
      <c r="BP544">
        <v>2.2646500443822626E-3</v>
      </c>
      <c r="BQ544">
        <v>2.0549290754706914E-4</v>
      </c>
      <c r="BR544">
        <v>1.1904761904761904E-2</v>
      </c>
      <c r="BS544">
        <v>0</v>
      </c>
      <c r="BT544">
        <v>0.72222222222222221</v>
      </c>
      <c r="BU544">
        <v>1.7269315680027219E-2</v>
      </c>
      <c r="BV544">
        <v>0.90045396151922141</v>
      </c>
      <c r="BW544">
        <v>3.9480206959879E-2</v>
      </c>
      <c r="BX544">
        <v>0.31284826236208907</v>
      </c>
      <c r="BY544">
        <f t="shared" si="52"/>
        <v>0</v>
      </c>
      <c r="BZ544">
        <v>0</v>
      </c>
      <c r="CA544">
        <f t="shared" si="53"/>
        <v>1.5376108919957819E-3</v>
      </c>
      <c r="CC544">
        <v>0</v>
      </c>
      <c r="CD544">
        <v>1.5376108919957819E-3</v>
      </c>
    </row>
    <row r="545" spans="1:82" x14ac:dyDescent="0.3">
      <c r="A545">
        <v>0</v>
      </c>
      <c r="B545" t="s">
        <v>432</v>
      </c>
      <c r="C545" t="s">
        <v>226</v>
      </c>
      <c r="D545">
        <v>16043</v>
      </c>
      <c r="E545" s="2">
        <f t="shared" si="55"/>
        <v>0.41665014081506202</v>
      </c>
      <c r="F545" s="2" t="s">
        <v>1935</v>
      </c>
      <c r="G545" s="3">
        <v>1108</v>
      </c>
      <c r="H545" s="1">
        <v>0.3740443252475642</v>
      </c>
      <c r="I545" s="1">
        <f t="shared" si="54"/>
        <v>1.1071925003581917</v>
      </c>
      <c r="J545" s="1">
        <v>3.3662276048700002</v>
      </c>
      <c r="K545" s="1">
        <v>-27.595311300700001</v>
      </c>
      <c r="L545" s="2">
        <v>0.114704217587</v>
      </c>
      <c r="M545" s="2">
        <v>0</v>
      </c>
      <c r="N545" s="7">
        <v>0</v>
      </c>
      <c r="O545" s="2">
        <v>1.9405559237803242E-3</v>
      </c>
      <c r="P545" s="3">
        <v>21273.637568988899</v>
      </c>
      <c r="Q545" s="3">
        <v>376.67340590292963</v>
      </c>
      <c r="R545" s="3">
        <v>17725.472212903318</v>
      </c>
      <c r="S545" s="3">
        <v>-30.699850818453466</v>
      </c>
      <c r="T545" s="3">
        <v>7622.0544689346443</v>
      </c>
      <c r="V545">
        <v>16043</v>
      </c>
      <c r="W545" s="2">
        <v>0.33104737754650204</v>
      </c>
      <c r="X545" s="2">
        <v>1.0034373602251763E-2</v>
      </c>
      <c r="Y545" s="2">
        <v>-3.9532309556851032E-2</v>
      </c>
      <c r="Z545" s="2">
        <v>0.9599651855239596</v>
      </c>
      <c r="AA545" s="2">
        <v>7.9538946293451651E-2</v>
      </c>
      <c r="AB545" s="2">
        <v>0.2831331814578274</v>
      </c>
      <c r="AC545" s="2">
        <v>0</v>
      </c>
      <c r="AD545" s="2">
        <v>0</v>
      </c>
      <c r="AE545" s="2">
        <v>1.9405559237803242E-3</v>
      </c>
      <c r="AF545">
        <v>5265.4294353783789</v>
      </c>
      <c r="AG545">
        <v>-9.1158388385399416</v>
      </c>
      <c r="AH545">
        <v>-1713.2937025109566</v>
      </c>
      <c r="AI545">
        <v>3977.317565095354</v>
      </c>
      <c r="AJ545">
        <v>-4.14770623201728E-2</v>
      </c>
      <c r="AK545">
        <v>22990.901648281695</v>
      </c>
      <c r="AL545">
        <v>-39.815689656993406</v>
      </c>
      <c r="AM545">
        <v>-7483.2356691140658</v>
      </c>
      <c r="AN545">
        <v>17369.314000633109</v>
      </c>
      <c r="AO545">
        <v>-0.18117042885593956</v>
      </c>
      <c r="AP545">
        <v>17725.472212903318</v>
      </c>
      <c r="AQ545">
        <v>-30.699850818453463</v>
      </c>
      <c r="AR545">
        <v>-5769.941966603109</v>
      </c>
      <c r="AS545">
        <v>13391.996435537754</v>
      </c>
      <c r="AT545">
        <v>-0.13969336653576675</v>
      </c>
      <c r="AU545" s="3">
        <v>3998167.4447157737</v>
      </c>
      <c r="AV545" s="3">
        <v>70791.999905396588</v>
      </c>
      <c r="AW545">
        <v>4935.9497744681003</v>
      </c>
      <c r="AX545">
        <v>927662.40061353473</v>
      </c>
      <c r="AY545">
        <v>87.396478711518412</v>
      </c>
      <c r="AZ545">
        <v>16425.294209042771</v>
      </c>
      <c r="BA545">
        <v>26209.587343456998</v>
      </c>
      <c r="BB545">
        <v>4925829.845329308</v>
      </c>
      <c r="BC545">
        <v>464.06988461444803</v>
      </c>
      <c r="BD545">
        <v>87217.294114439355</v>
      </c>
      <c r="BE545">
        <v>21273.637568988899</v>
      </c>
      <c r="BF545">
        <v>3998167.4447157737</v>
      </c>
      <c r="BG545">
        <v>376.67340590292963</v>
      </c>
      <c r="BH545">
        <v>70791.999905396588</v>
      </c>
      <c r="BI545">
        <v>9.887686585631876E-2</v>
      </c>
      <c r="BJ545">
        <v>0.47292119110388298</v>
      </c>
      <c r="BK545">
        <v>0.3740443252475642</v>
      </c>
      <c r="BL545">
        <v>13.221810869943278</v>
      </c>
      <c r="BM545">
        <v>14.32900337030147</v>
      </c>
      <c r="BN545">
        <f t="shared" si="51"/>
        <v>1.1071925003581917</v>
      </c>
      <c r="BO545">
        <v>0.41665014081506202</v>
      </c>
      <c r="BP545">
        <v>4.9888110006608797E-4</v>
      </c>
      <c r="BQ545">
        <v>0</v>
      </c>
      <c r="BR545">
        <v>5.9523809523809521E-3</v>
      </c>
      <c r="BS545">
        <v>0</v>
      </c>
      <c r="BT545">
        <v>0.61111111111111116</v>
      </c>
      <c r="BU545">
        <v>-3.170756127305778E-2</v>
      </c>
      <c r="BV545">
        <v>0.9599651855239596</v>
      </c>
      <c r="BW545">
        <v>8.2509280387397979E-2</v>
      </c>
      <c r="BX545">
        <v>0.2831331814578274</v>
      </c>
      <c r="BY545">
        <f t="shared" si="52"/>
        <v>9.1218182091252695E-2</v>
      </c>
      <c r="BZ545">
        <v>0</v>
      </c>
      <c r="CA545">
        <f t="shared" si="53"/>
        <v>2.1239298873958639E-3</v>
      </c>
      <c r="CC545">
        <v>9.1218182091252695E-2</v>
      </c>
      <c r="CD545">
        <v>2.1239298873958639E-3</v>
      </c>
    </row>
    <row r="546" spans="1:82" x14ac:dyDescent="0.3">
      <c r="A546">
        <v>0</v>
      </c>
      <c r="B546" t="s">
        <v>432</v>
      </c>
      <c r="C546" t="s">
        <v>448</v>
      </c>
      <c r="D546">
        <v>16045</v>
      </c>
      <c r="E546" s="2">
        <f t="shared" si="55"/>
        <v>0.40186414535531007</v>
      </c>
      <c r="F546" s="2" t="s">
        <v>1935</v>
      </c>
      <c r="G546" s="3">
        <v>3344</v>
      </c>
      <c r="H546" s="1">
        <v>1.616705071059346</v>
      </c>
      <c r="I546" s="1">
        <f t="shared" si="54"/>
        <v>0.47450588212615408</v>
      </c>
      <c r="J546" s="1">
        <v>2.7341667424799998</v>
      </c>
      <c r="K546" s="1">
        <v>21.922698374100001</v>
      </c>
      <c r="L546" s="2">
        <v>5.4898739387000017E-2</v>
      </c>
      <c r="M546" s="2">
        <v>-3.013066582717953E-4</v>
      </c>
      <c r="N546" s="7">
        <v>0</v>
      </c>
      <c r="O546" s="2">
        <v>2.449804331886738E-3</v>
      </c>
      <c r="P546" s="3">
        <v>23157.635988236998</v>
      </c>
      <c r="Q546" s="3">
        <v>410.0316926083679</v>
      </c>
      <c r="R546" s="3">
        <v>32156.268731600772</v>
      </c>
      <c r="S546" s="3">
        <v>-9.9083272616531257</v>
      </c>
      <c r="T546" s="3">
        <v>5536.093067682752</v>
      </c>
      <c r="V546">
        <v>16045</v>
      </c>
      <c r="W546" s="2">
        <v>0.26473709712992727</v>
      </c>
      <c r="X546" s="2">
        <v>4.3370856320109639E-2</v>
      </c>
      <c r="Y546" s="2">
        <v>-1.6126374674026401E-3</v>
      </c>
      <c r="Z546" s="2">
        <v>0.77971699845875886</v>
      </c>
      <c r="AA546" s="2">
        <v>6.3188572492778788E-2</v>
      </c>
      <c r="AB546" s="2">
        <v>0.13551075163278992</v>
      </c>
      <c r="AC546" s="2">
        <v>-3.013066582717953E-4</v>
      </c>
      <c r="AD546" s="2">
        <v>0</v>
      </c>
      <c r="AE546" s="2">
        <v>2.449804331886738E-3</v>
      </c>
      <c r="AF546">
        <v>18264.882710024489</v>
      </c>
      <c r="AG546">
        <v>-12.630595355907694</v>
      </c>
      <c r="AH546">
        <v>-2373.8813142188887</v>
      </c>
      <c r="AI546">
        <v>5043.3794379419023</v>
      </c>
      <c r="AJ546">
        <v>-4.3606047973907429E-2</v>
      </c>
      <c r="AK546">
        <v>50421.151441625261</v>
      </c>
      <c r="AL546">
        <v>-22.538922617560818</v>
      </c>
      <c r="AM546">
        <v>-4236.1207636524759</v>
      </c>
      <c r="AN546">
        <v>12441.711955058241</v>
      </c>
      <c r="AO546">
        <v>-5.5282375580879804E-2</v>
      </c>
      <c r="AP546">
        <v>32156.268731600772</v>
      </c>
      <c r="AQ546">
        <v>-9.9083272616531239</v>
      </c>
      <c r="AR546">
        <v>-1862.2394494335872</v>
      </c>
      <c r="AS546">
        <v>7398.3325171163387</v>
      </c>
      <c r="AT546">
        <v>-1.1676327606972375E-2</v>
      </c>
      <c r="AU546" s="3">
        <v>4352246.107629261</v>
      </c>
      <c r="AV546" s="3">
        <v>77061.35630881667</v>
      </c>
      <c r="AW546">
        <v>14287.442312589001</v>
      </c>
      <c r="AX546">
        <v>2685181.9082279769</v>
      </c>
      <c r="AY546">
        <v>252.975051402096</v>
      </c>
      <c r="AZ546">
        <v>47544.131160509918</v>
      </c>
      <c r="BA546">
        <v>37445.078300825997</v>
      </c>
      <c r="BB546">
        <v>7037428.0158572374</v>
      </c>
      <c r="BC546">
        <v>663.00674401046388</v>
      </c>
      <c r="BD546">
        <v>124605.48746932657</v>
      </c>
      <c r="BE546">
        <v>23157.635988236998</v>
      </c>
      <c r="BF546">
        <v>4352246.107629261</v>
      </c>
      <c r="BG546">
        <v>410.0316926083679</v>
      </c>
      <c r="BH546">
        <v>77061.35630881667</v>
      </c>
      <c r="BI546">
        <v>1.0050689579765448</v>
      </c>
      <c r="BJ546">
        <v>2.6217740290358909</v>
      </c>
      <c r="BK546">
        <v>1.616705071059346</v>
      </c>
      <c r="BL546">
        <v>12.616800976081937</v>
      </c>
      <c r="BM546">
        <v>13.091306858208091</v>
      </c>
      <c r="BN546">
        <f t="shared" si="51"/>
        <v>0.47450588212615408</v>
      </c>
      <c r="BO546">
        <v>0.40186414535531007</v>
      </c>
      <c r="BP546">
        <v>4.8910932844738039E-3</v>
      </c>
      <c r="BQ546">
        <v>0</v>
      </c>
      <c r="BR546">
        <v>5.9523809523809521E-3</v>
      </c>
      <c r="BS546">
        <v>0</v>
      </c>
      <c r="BT546">
        <v>0.72222222222222221</v>
      </c>
      <c r="BU546">
        <v>-1.3588806216691285E-2</v>
      </c>
      <c r="BV546">
        <v>0.77971699845875886</v>
      </c>
      <c r="BW546">
        <v>6.5548311714500818E-2</v>
      </c>
      <c r="BX546">
        <v>0.13551075163278992</v>
      </c>
      <c r="BY546">
        <f t="shared" si="52"/>
        <v>0.21121145744747596</v>
      </c>
      <c r="BZ546">
        <v>0</v>
      </c>
      <c r="CA546">
        <f t="shared" si="53"/>
        <v>2.4632436970210586E-2</v>
      </c>
      <c r="CC546">
        <v>0.21121145744747596</v>
      </c>
      <c r="CD546">
        <v>2.4632436970210586E-2</v>
      </c>
    </row>
    <row r="547" spans="1:82" x14ac:dyDescent="0.3">
      <c r="A547">
        <v>0</v>
      </c>
      <c r="B547" t="s">
        <v>432</v>
      </c>
      <c r="C547" t="s">
        <v>449</v>
      </c>
      <c r="D547">
        <v>16047</v>
      </c>
      <c r="E547" s="2">
        <f t="shared" si="55"/>
        <v>0.28784393787396484</v>
      </c>
      <c r="F547" s="2" t="s">
        <v>1933</v>
      </c>
      <c r="G547" s="3">
        <v>1897</v>
      </c>
      <c r="H547" s="1">
        <v>0.37487411600554937</v>
      </c>
      <c r="I547" s="1">
        <f t="shared" si="54"/>
        <v>-1.1304502350615611</v>
      </c>
      <c r="J547" s="1">
        <v>2.8664373915199999</v>
      </c>
      <c r="K547" s="1">
        <v>-1.72024357213</v>
      </c>
      <c r="L547" s="2">
        <v>4.6771396924000008E-2</v>
      </c>
      <c r="M547" s="2">
        <v>1.5399894870901899E-3</v>
      </c>
      <c r="N547" s="7">
        <v>0</v>
      </c>
      <c r="O547" s="2">
        <v>1.4121350075725455E-2</v>
      </c>
      <c r="P547" s="3">
        <v>7677.6592332641003</v>
      </c>
      <c r="Q547" s="3">
        <v>135.94149300406241</v>
      </c>
      <c r="R547" s="3">
        <v>9376.6084199632223</v>
      </c>
      <c r="S547" s="3">
        <v>-20.538404527857949</v>
      </c>
      <c r="T547" s="3">
        <v>6156.2376043767963</v>
      </c>
      <c r="V547">
        <v>16047</v>
      </c>
      <c r="W547" s="2">
        <v>0.24723852046689174</v>
      </c>
      <c r="X547" s="2">
        <v>1.0056634147099779E-2</v>
      </c>
      <c r="Y547" s="2">
        <v>1.8571817557712315E-2</v>
      </c>
      <c r="Z547" s="2">
        <v>0.81743732906307098</v>
      </c>
      <c r="AA547" s="2">
        <v>4.9583191725701839E-3</v>
      </c>
      <c r="AB547" s="2">
        <v>0.11544941145930283</v>
      </c>
      <c r="AC547" s="2">
        <v>1.5399894870901899E-3</v>
      </c>
      <c r="AD547" s="2">
        <v>0</v>
      </c>
      <c r="AE547" s="2">
        <v>1.4121350075725455E-2</v>
      </c>
      <c r="AF547">
        <v>9011.9288859422068</v>
      </c>
      <c r="AG547">
        <v>-18.280007932407969</v>
      </c>
      <c r="AH547">
        <v>-3435.6709269622393</v>
      </c>
      <c r="AI547">
        <v>9216.0541160974208</v>
      </c>
      <c r="AJ547">
        <v>-8.5128956102548586E-2</v>
      </c>
      <c r="AK547">
        <v>18388.537305905429</v>
      </c>
      <c r="AL547">
        <v>-38.818412460265918</v>
      </c>
      <c r="AM547">
        <v>-7295.800505869709</v>
      </c>
      <c r="AN547">
        <v>19232.421299381687</v>
      </c>
      <c r="AO547">
        <v>-0.18172135019916816</v>
      </c>
      <c r="AP547">
        <v>9376.6084199632223</v>
      </c>
      <c r="AQ547">
        <v>-20.538404527857949</v>
      </c>
      <c r="AR547">
        <v>-3860.1295789074697</v>
      </c>
      <c r="AS547">
        <v>10016.367183284267</v>
      </c>
      <c r="AT547">
        <v>-9.6592394096619572E-2</v>
      </c>
      <c r="AU547" s="3">
        <v>1442939.276299655</v>
      </c>
      <c r="AV547" s="3">
        <v>25548.84419518349</v>
      </c>
      <c r="AW547">
        <v>7193.5424343489012</v>
      </c>
      <c r="AX547">
        <v>1351954.3651115324</v>
      </c>
      <c r="AY547">
        <v>127.3696668219696</v>
      </c>
      <c r="AZ547">
        <v>23937.855182520965</v>
      </c>
      <c r="BA547">
        <v>14871.201667613001</v>
      </c>
      <c r="BB547">
        <v>2794893.6414111871</v>
      </c>
      <c r="BC547">
        <v>263.311159826032</v>
      </c>
      <c r="BD547">
        <v>49486.699377704455</v>
      </c>
      <c r="BE547">
        <v>7677.6592332641003</v>
      </c>
      <c r="BF547">
        <v>1442939.276299655</v>
      </c>
      <c r="BG547">
        <v>135.94149300406241</v>
      </c>
      <c r="BH547">
        <v>25548.84419518349</v>
      </c>
      <c r="BI547">
        <v>0.32200437422032696</v>
      </c>
      <c r="BJ547">
        <v>0.69687849022587633</v>
      </c>
      <c r="BK547">
        <v>0.37487411600554937</v>
      </c>
      <c r="BL547">
        <v>15.287234214377184</v>
      </c>
      <c r="BM547">
        <v>14.156783979315623</v>
      </c>
      <c r="BN547">
        <f t="shared" si="51"/>
        <v>-1.1304502350615611</v>
      </c>
      <c r="BO547">
        <v>0.28784393787396484</v>
      </c>
      <c r="BP547">
        <v>1.1224052387605575E-3</v>
      </c>
      <c r="BQ547">
        <v>2.1701635480963119E-4</v>
      </c>
      <c r="BR547">
        <v>2.3809523809523808E-2</v>
      </c>
      <c r="BS547">
        <v>0</v>
      </c>
      <c r="BT547">
        <v>0.27777777777777779</v>
      </c>
      <c r="BU547">
        <v>3.2373611709581716E-2</v>
      </c>
      <c r="BV547">
        <v>0.81743732906307098</v>
      </c>
      <c r="BW547">
        <v>5.143484618848739E-3</v>
      </c>
      <c r="BX547">
        <v>0.11544941145930283</v>
      </c>
      <c r="BY547">
        <f t="shared" si="52"/>
        <v>0.14893742204610452</v>
      </c>
      <c r="BZ547">
        <v>0</v>
      </c>
      <c r="CA547">
        <f t="shared" si="53"/>
        <v>1.9154385121277504E-3</v>
      </c>
      <c r="CC547">
        <v>0.14893742204610452</v>
      </c>
      <c r="CD547">
        <v>1.9154385121277504E-3</v>
      </c>
    </row>
    <row r="548" spans="1:82" x14ac:dyDescent="0.3">
      <c r="A548">
        <v>0</v>
      </c>
      <c r="B548" t="s">
        <v>432</v>
      </c>
      <c r="C548" t="s">
        <v>450</v>
      </c>
      <c r="D548">
        <v>16049</v>
      </c>
      <c r="E548" s="2">
        <f t="shared" si="55"/>
        <v>0.38696049400836302</v>
      </c>
      <c r="F548" s="2" t="s">
        <v>1934</v>
      </c>
      <c r="G548" s="3">
        <v>797</v>
      </c>
      <c r="H548" s="1">
        <v>0.37481607974617842</v>
      </c>
      <c r="I548" s="1">
        <f t="shared" si="54"/>
        <v>3.9293111489706565</v>
      </c>
      <c r="J548" s="1">
        <v>2.60253514411</v>
      </c>
      <c r="K548" s="1">
        <v>16.498989632400001</v>
      </c>
      <c r="L548" s="2">
        <v>0.16343727168</v>
      </c>
      <c r="M548" s="2">
        <v>-3.5379751035059618E-5</v>
      </c>
      <c r="N548" s="7">
        <v>0</v>
      </c>
      <c r="O548" s="2">
        <v>9.3113182565588532E-4</v>
      </c>
      <c r="P548" s="3">
        <v>118658.9730488038</v>
      </c>
      <c r="Q548" s="3">
        <v>2100.9890468563231</v>
      </c>
      <c r="R548" s="3">
        <v>1314277.143977412</v>
      </c>
      <c r="S548" s="3">
        <v>1451.88511742223</v>
      </c>
      <c r="T548" s="3">
        <v>343049.43402881932</v>
      </c>
      <c r="V548">
        <v>16049</v>
      </c>
      <c r="W548" s="2">
        <v>0.27903086792105375</v>
      </c>
      <c r="X548" s="2">
        <v>1.0055077225981889E-2</v>
      </c>
      <c r="Y548" s="2">
        <v>-0.14069434379436915</v>
      </c>
      <c r="Z548" s="2">
        <v>0.74217890936244768</v>
      </c>
      <c r="AA548" s="2">
        <v>4.7555624068440577E-2</v>
      </c>
      <c r="AB548" s="2">
        <v>0.40342470114011036</v>
      </c>
      <c r="AC548" s="2">
        <v>-3.5379751035059618E-5</v>
      </c>
      <c r="AD548" s="2">
        <v>0</v>
      </c>
      <c r="AE548" s="2">
        <v>9.3113182565588532E-4</v>
      </c>
      <c r="AF548">
        <v>46024.841380823804</v>
      </c>
      <c r="AG548">
        <v>50.820152599548926</v>
      </c>
      <c r="AH548">
        <v>9551.4904279943075</v>
      </c>
      <c r="AI548">
        <v>2459.8693904920747</v>
      </c>
      <c r="AJ548">
        <v>0.3264971475874196</v>
      </c>
      <c r="AK548">
        <v>1360301.9853582359</v>
      </c>
      <c r="AL548">
        <v>1502.7052700217789</v>
      </c>
      <c r="AM548">
        <v>282428.8056710207</v>
      </c>
      <c r="AN548">
        <v>72631.98817628494</v>
      </c>
      <c r="AO548">
        <v>9.6534496489861539</v>
      </c>
      <c r="AP548">
        <v>1314277.143977412</v>
      </c>
      <c r="AQ548">
        <v>1451.88511742223</v>
      </c>
      <c r="AR548">
        <v>272877.31524302642</v>
      </c>
      <c r="AS548">
        <v>70172.11878579286</v>
      </c>
      <c r="AT548">
        <v>9.3269525013987344</v>
      </c>
      <c r="AU548" s="3">
        <v>22300767.394792188</v>
      </c>
      <c r="AV548" s="3">
        <v>394859.88146617735</v>
      </c>
      <c r="AW548">
        <v>3981.8544773362</v>
      </c>
      <c r="AX548">
        <v>748349.73047056538</v>
      </c>
      <c r="AY548">
        <v>70.50316068063681</v>
      </c>
      <c r="AZ548">
        <v>13250.364018318882</v>
      </c>
      <c r="BA548">
        <v>122640.82752614</v>
      </c>
      <c r="BB548">
        <v>23049117.125262752</v>
      </c>
      <c r="BC548">
        <v>2171.49220753696</v>
      </c>
      <c r="BD548">
        <v>408110.24548449623</v>
      </c>
      <c r="BE548">
        <v>118658.9730488038</v>
      </c>
      <c r="BF548">
        <v>22300767.394792188</v>
      </c>
      <c r="BG548">
        <v>2100.9890468563231</v>
      </c>
      <c r="BH548">
        <v>394859.88146617735</v>
      </c>
      <c r="BI548">
        <v>1.7727472113967132E-2</v>
      </c>
      <c r="BJ548">
        <v>0.39254355186014556</v>
      </c>
      <c r="BK548">
        <v>0.37481607974617842</v>
      </c>
      <c r="BL548">
        <v>13.262548562615757</v>
      </c>
      <c r="BM548">
        <v>17.191859711586414</v>
      </c>
      <c r="BN548">
        <f t="shared" si="51"/>
        <v>3.9293111489706565</v>
      </c>
      <c r="BO548">
        <v>0.38696049400836302</v>
      </c>
      <c r="BP548">
        <v>8.3070010618799028E-5</v>
      </c>
      <c r="BQ548">
        <v>0</v>
      </c>
      <c r="BR548">
        <v>0</v>
      </c>
      <c r="BS548">
        <v>0</v>
      </c>
      <c r="BT548">
        <v>0.72222222222222221</v>
      </c>
      <c r="BU548">
        <v>-0.11252684061406663</v>
      </c>
      <c r="BV548">
        <v>0.74217890936244768</v>
      </c>
      <c r="BW548">
        <v>4.9331560236971557E-2</v>
      </c>
      <c r="BX548">
        <v>0.40342470114011036</v>
      </c>
      <c r="BY548">
        <f t="shared" si="52"/>
        <v>3.5220060277396888E-2</v>
      </c>
      <c r="BZ548">
        <v>0</v>
      </c>
      <c r="CA548">
        <f t="shared" si="53"/>
        <v>1.767352900387659E-2</v>
      </c>
      <c r="CC548">
        <v>3.5220060277396888E-2</v>
      </c>
      <c r="CD548">
        <v>1.767352900387659E-2</v>
      </c>
    </row>
    <row r="549" spans="1:82" x14ac:dyDescent="0.3">
      <c r="A549">
        <v>0</v>
      </c>
      <c r="B549" t="s">
        <v>432</v>
      </c>
      <c r="C549" t="s">
        <v>41</v>
      </c>
      <c r="D549">
        <v>16051</v>
      </c>
      <c r="E549" s="2">
        <f t="shared" si="55"/>
        <v>0.35959756328454012</v>
      </c>
      <c r="F549" s="2" t="s">
        <v>1934</v>
      </c>
      <c r="G549" s="3">
        <v>4230</v>
      </c>
      <c r="H549" s="1">
        <v>0.56846062855715374</v>
      </c>
      <c r="I549" s="1">
        <f t="shared" si="54"/>
        <v>0.38717107190115208</v>
      </c>
      <c r="J549" s="1">
        <v>3.4403869978100001</v>
      </c>
      <c r="K549" s="1">
        <v>-22.906400372099998</v>
      </c>
      <c r="L549" s="2">
        <v>9.6190289553999997E-2</v>
      </c>
      <c r="M549" s="2">
        <v>5.5860305899977343E-5</v>
      </c>
      <c r="N549" s="7">
        <v>0</v>
      </c>
      <c r="O549" s="2">
        <v>2.9187237890359072E-2</v>
      </c>
      <c r="P549" s="3">
        <v>7546.0403800770027</v>
      </c>
      <c r="Q549" s="3">
        <v>133.61103487012804</v>
      </c>
      <c r="R549" s="3">
        <v>9903.5456430144004</v>
      </c>
      <c r="S549" s="3">
        <v>-32.972968274409205</v>
      </c>
      <c r="T549" s="3">
        <v>-2434.7494806958885</v>
      </c>
      <c r="V549">
        <v>16051</v>
      </c>
      <c r="W549" s="2">
        <v>0.34349856958045338</v>
      </c>
      <c r="X549" s="2">
        <v>1.5249920771657247E-2</v>
      </c>
      <c r="Y549" s="2">
        <v>4.3219255460952448E-2</v>
      </c>
      <c r="Z549" s="2">
        <v>0.98111361746569714</v>
      </c>
      <c r="AA549" s="2">
        <v>6.6023931715042686E-2</v>
      </c>
      <c r="AB549" s="2">
        <v>0.23743383878728691</v>
      </c>
      <c r="AC549" s="2">
        <v>5.5860305899977343E-5</v>
      </c>
      <c r="AD549" s="2">
        <v>0</v>
      </c>
      <c r="AE549" s="2">
        <v>2.9187237890359072E-2</v>
      </c>
      <c r="AF549">
        <v>17488.260622112346</v>
      </c>
      <c r="AG549">
        <v>-8.6888577218046521</v>
      </c>
      <c r="AH549">
        <v>-1633.0439228306877</v>
      </c>
      <c r="AI549">
        <v>2838.7613161724144</v>
      </c>
      <c r="AJ549">
        <v>-2.3775194986663084E-2</v>
      </c>
      <c r="AK549">
        <v>27391.806265126746</v>
      </c>
      <c r="AL549">
        <v>-41.661825996213857</v>
      </c>
      <c r="AM549">
        <v>-7830.2112815602413</v>
      </c>
      <c r="AN549">
        <v>6601.17919420608</v>
      </c>
      <c r="AO549">
        <v>-0.18535608869904915</v>
      </c>
      <c r="AP549">
        <v>9903.5456430144004</v>
      </c>
      <c r="AQ549">
        <v>-32.972968274409205</v>
      </c>
      <c r="AR549">
        <v>-6197.1673587295536</v>
      </c>
      <c r="AS549">
        <v>3762.4178780336656</v>
      </c>
      <c r="AT549">
        <v>-0.16158089371238607</v>
      </c>
      <c r="AU549" s="3">
        <v>1418202.8290316719</v>
      </c>
      <c r="AV549" s="3">
        <v>25110.857893491862</v>
      </c>
      <c r="AW549">
        <v>16277.295296015</v>
      </c>
      <c r="AX549">
        <v>3059154.8779330589</v>
      </c>
      <c r="AY549">
        <v>288.20761085895992</v>
      </c>
      <c r="AZ549">
        <v>54165.738384832926</v>
      </c>
      <c r="BA549">
        <v>23823.335676092003</v>
      </c>
      <c r="BB549">
        <v>4477357.7069647312</v>
      </c>
      <c r="BC549">
        <v>421.81864572908796</v>
      </c>
      <c r="BD549">
        <v>79276.596278324796</v>
      </c>
      <c r="BE549">
        <v>7546.0403800770027</v>
      </c>
      <c r="BF549">
        <v>1418202.8290316719</v>
      </c>
      <c r="BG549">
        <v>133.61103487012804</v>
      </c>
      <c r="BH549">
        <v>25110.857893491862</v>
      </c>
      <c r="BI549">
        <v>0.75846130200375728</v>
      </c>
      <c r="BJ549">
        <v>1.326921930560911</v>
      </c>
      <c r="BK549">
        <v>0.56846062855715374</v>
      </c>
      <c r="BL549">
        <v>9.746261809292351</v>
      </c>
      <c r="BM549">
        <v>10.133432881193503</v>
      </c>
      <c r="BN549">
        <f t="shared" si="51"/>
        <v>0.38717107190115208</v>
      </c>
      <c r="BO549">
        <v>0.35959756328454012</v>
      </c>
      <c r="BP549">
        <v>3.3027902488078171E-3</v>
      </c>
      <c r="BQ549">
        <v>0</v>
      </c>
      <c r="BR549">
        <v>5.3571428571428568E-2</v>
      </c>
      <c r="BS549">
        <v>0</v>
      </c>
      <c r="BT549">
        <v>0.27777777777777779</v>
      </c>
      <c r="BU549">
        <v>-1.1087729081880257E-2</v>
      </c>
      <c r="BV549">
        <v>0.98111361746569714</v>
      </c>
      <c r="BW549">
        <v>6.8489555720998643E-2</v>
      </c>
      <c r="BX549">
        <v>0.23743383878728691</v>
      </c>
      <c r="BY549">
        <f t="shared" si="52"/>
        <v>0.16741361118442918</v>
      </c>
      <c r="BZ549">
        <v>0</v>
      </c>
      <c r="CA549">
        <f t="shared" si="53"/>
        <v>3.0890139738355546E-3</v>
      </c>
      <c r="CC549">
        <v>0.16741361118442918</v>
      </c>
      <c r="CD549">
        <v>3.0890139738355546E-3</v>
      </c>
    </row>
    <row r="550" spans="1:82" x14ac:dyDescent="0.3">
      <c r="A550">
        <v>0</v>
      </c>
      <c r="B550" t="s">
        <v>432</v>
      </c>
      <c r="C550" t="s">
        <v>451</v>
      </c>
      <c r="D550">
        <v>16053</v>
      </c>
      <c r="E550" s="2">
        <f t="shared" si="55"/>
        <v>0.22480755559378499</v>
      </c>
      <c r="F550" s="2" t="s">
        <v>1932</v>
      </c>
      <c r="G550" s="3">
        <v>3526</v>
      </c>
      <c r="H550" s="1">
        <v>0.56652132687015644</v>
      </c>
      <c r="I550" s="1">
        <f t="shared" si="54"/>
        <v>-1.2295103889663359</v>
      </c>
      <c r="J550" s="1">
        <v>2.8530976842900002</v>
      </c>
      <c r="K550" s="1">
        <v>0.300965622519</v>
      </c>
      <c r="L550" s="2">
        <v>5.1514555394999995E-2</v>
      </c>
      <c r="M550" s="2">
        <v>-2.0127595471049462E-3</v>
      </c>
      <c r="N550" s="7">
        <v>0</v>
      </c>
      <c r="O550" s="2">
        <v>2.9778043108001726E-3</v>
      </c>
      <c r="P550" s="3">
        <v>4957.3253138050004</v>
      </c>
      <c r="Q550" s="3">
        <v>87.774956401520001</v>
      </c>
      <c r="R550" s="3">
        <v>7885.8743443010062</v>
      </c>
      <c r="S550" s="3">
        <v>-8.2120959275736229</v>
      </c>
      <c r="T550" s="3">
        <v>2613.2003784032613</v>
      </c>
      <c r="V550">
        <v>16053</v>
      </c>
      <c r="W550" s="2">
        <v>0.26111932884430961</v>
      </c>
      <c r="X550" s="2">
        <v>1.5197895713819708E-2</v>
      </c>
      <c r="Y550" s="2">
        <v>6.356499031500723E-2</v>
      </c>
      <c r="Z550" s="2">
        <v>0.81363317318622064</v>
      </c>
      <c r="AA550" s="2">
        <v>8.6748390785889565E-4</v>
      </c>
      <c r="AB550" s="2">
        <v>0.12715731179901163</v>
      </c>
      <c r="AC550" s="2">
        <v>-2.0127595471049462E-3</v>
      </c>
      <c r="AD550" s="2">
        <v>0</v>
      </c>
      <c r="AE550" s="2">
        <v>2.9778043108001726E-3</v>
      </c>
      <c r="AF550">
        <v>16668.57610730184</v>
      </c>
      <c r="AG550">
        <v>-24.607335126161281</v>
      </c>
      <c r="AH550">
        <v>-4624.8724943431935</v>
      </c>
      <c r="AI550">
        <v>10227.923414034649</v>
      </c>
      <c r="AJ550">
        <v>-0.10886062800403751</v>
      </c>
      <c r="AK550">
        <v>24554.450451602846</v>
      </c>
      <c r="AL550">
        <v>-32.81943105373491</v>
      </c>
      <c r="AM550">
        <v>-6168.3105131949251</v>
      </c>
      <c r="AN550">
        <v>14384.561811289645</v>
      </c>
      <c r="AO550">
        <v>-0.14225417106484198</v>
      </c>
      <c r="AP550">
        <v>7885.8743443010062</v>
      </c>
      <c r="AQ550">
        <v>-8.2120959275736283</v>
      </c>
      <c r="AR550">
        <v>-1543.4380188517316</v>
      </c>
      <c r="AS550">
        <v>4156.6383972549957</v>
      </c>
      <c r="AT550">
        <v>-3.339354306080447E-2</v>
      </c>
      <c r="AU550" s="3">
        <v>931679.71947651182</v>
      </c>
      <c r="AV550" s="3">
        <v>16496.425306101668</v>
      </c>
      <c r="AW550">
        <v>11187.9014685</v>
      </c>
      <c r="AX550">
        <v>2102654.2019898901</v>
      </c>
      <c r="AY550">
        <v>198.09423458400002</v>
      </c>
      <c r="AZ550">
        <v>37229.830447716966</v>
      </c>
      <c r="BA550">
        <v>16145.226782305001</v>
      </c>
      <c r="BB550">
        <v>3034333.9214664018</v>
      </c>
      <c r="BC550">
        <v>285.86919098552005</v>
      </c>
      <c r="BD550">
        <v>53726.255753818637</v>
      </c>
      <c r="BE550">
        <v>4957.3253138050004</v>
      </c>
      <c r="BF550">
        <v>931679.71947651182</v>
      </c>
      <c r="BG550">
        <v>87.774956401520001</v>
      </c>
      <c r="BH550">
        <v>16496.425306101668</v>
      </c>
      <c r="BI550">
        <v>0.73565733649109688</v>
      </c>
      <c r="BJ550">
        <v>1.3021786633612533</v>
      </c>
      <c r="BK550">
        <v>0.56652132687015644</v>
      </c>
      <c r="BL550">
        <v>12.680539430801314</v>
      </c>
      <c r="BM550">
        <v>11.451029041834978</v>
      </c>
      <c r="BN550">
        <f t="shared" si="51"/>
        <v>-1.2295103889663359</v>
      </c>
      <c r="BO550">
        <v>0.22480755559378499</v>
      </c>
      <c r="BP550">
        <v>2.0027064665321245E-3</v>
      </c>
      <c r="BQ550">
        <v>2.9429066418453111E-4</v>
      </c>
      <c r="BR550">
        <v>1.7857142857142856E-2</v>
      </c>
      <c r="BS550">
        <v>0</v>
      </c>
      <c r="BT550">
        <v>5.5555555555555552E-2</v>
      </c>
      <c r="BU550">
        <v>3.5210476932781877E-2</v>
      </c>
      <c r="BV550">
        <v>0.81363317318622064</v>
      </c>
      <c r="BW550">
        <v>8.9987957246773415E-4</v>
      </c>
      <c r="BX550">
        <v>0.12715731179901163</v>
      </c>
      <c r="BY550">
        <f t="shared" si="52"/>
        <v>5.845593746986192E-2</v>
      </c>
      <c r="BZ550">
        <v>0</v>
      </c>
      <c r="CA550">
        <f t="shared" si="53"/>
        <v>2.3540046795257783E-3</v>
      </c>
      <c r="CC550">
        <v>5.845593746986192E-2</v>
      </c>
      <c r="CD550">
        <v>2.3540046795257783E-3</v>
      </c>
    </row>
    <row r="551" spans="1:82" x14ac:dyDescent="0.3">
      <c r="A551">
        <v>0</v>
      </c>
      <c r="B551" t="s">
        <v>432</v>
      </c>
      <c r="C551" t="s">
        <v>452</v>
      </c>
      <c r="D551">
        <v>16055</v>
      </c>
      <c r="E551" s="2">
        <f t="shared" si="55"/>
        <v>0.45002895048587283</v>
      </c>
      <c r="F551" s="2" t="s">
        <v>1936</v>
      </c>
      <c r="G551" s="3">
        <v>78449</v>
      </c>
      <c r="H551" s="1">
        <v>10.807497442916413</v>
      </c>
      <c r="I551" s="1">
        <f t="shared" si="54"/>
        <v>2.4020631068469918</v>
      </c>
      <c r="J551" s="1">
        <v>2.4124993400200001</v>
      </c>
      <c r="K551" s="1">
        <v>71.498352025499997</v>
      </c>
      <c r="L551" s="2">
        <v>0.14082903977500005</v>
      </c>
      <c r="M551" s="2">
        <v>4.5255856067808814E-6</v>
      </c>
      <c r="N551" s="7">
        <v>0</v>
      </c>
      <c r="O551" s="2">
        <v>1.2552716256022608E-3</v>
      </c>
      <c r="P551" s="3">
        <v>586665.96643274999</v>
      </c>
      <c r="Q551" s="3">
        <v>10387.573210596</v>
      </c>
      <c r="R551" s="3">
        <v>1645999.2778743475</v>
      </c>
      <c r="S551" s="3">
        <v>1838.7563761475524</v>
      </c>
      <c r="T551" s="3">
        <v>451291.43598271941</v>
      </c>
      <c r="V551">
        <v>16055</v>
      </c>
      <c r="W551" s="2">
        <v>0.37726624468966025</v>
      </c>
      <c r="X551" s="2">
        <v>0.28992945415179799</v>
      </c>
      <c r="Y551" s="2">
        <v>-9.2483688815943363E-2</v>
      </c>
      <c r="Z551" s="2">
        <v>0.68798537958878381</v>
      </c>
      <c r="AA551" s="2">
        <v>0.20608224056100016</v>
      </c>
      <c r="AB551" s="2">
        <v>0.34761907549653803</v>
      </c>
      <c r="AC551" s="2">
        <v>4.5255856067808814E-6</v>
      </c>
      <c r="AD551" s="2">
        <v>0</v>
      </c>
      <c r="AE551" s="2">
        <v>1.2552716256022608E-3</v>
      </c>
      <c r="AF551">
        <v>787578.78695517243</v>
      </c>
      <c r="AG551">
        <v>868.63007144756637</v>
      </c>
      <c r="AH551">
        <v>163256.33412153667</v>
      </c>
      <c r="AI551">
        <v>52038.328334306563</v>
      </c>
      <c r="AJ551">
        <v>5.5817182177050961</v>
      </c>
      <c r="AK551">
        <v>2433578.0648295199</v>
      </c>
      <c r="AL551">
        <v>2707.3864475951186</v>
      </c>
      <c r="AM551">
        <v>508844.90534402319</v>
      </c>
      <c r="AN551">
        <v>157741.19309453946</v>
      </c>
      <c r="AO551">
        <v>17.370585267784563</v>
      </c>
      <c r="AP551">
        <v>1645999.2778743475</v>
      </c>
      <c r="AQ551">
        <v>1838.7563761475521</v>
      </c>
      <c r="AR551">
        <v>345588.57122248656</v>
      </c>
      <c r="AS551">
        <v>105702.86476023289</v>
      </c>
      <c r="AT551">
        <v>11.788867050079467</v>
      </c>
      <c r="AU551" s="3">
        <v>110258001.73137103</v>
      </c>
      <c r="AV551" s="3">
        <v>1952240.5091994121</v>
      </c>
      <c r="AW551">
        <v>161878.08553171001</v>
      </c>
      <c r="AX551">
        <v>30423367.394829579</v>
      </c>
      <c r="AY551">
        <v>2866.2314858254399</v>
      </c>
      <c r="AZ551">
        <v>538679.54544603312</v>
      </c>
      <c r="BA551">
        <v>748544.05196445994</v>
      </c>
      <c r="BB551">
        <v>140681369.12620059</v>
      </c>
      <c r="BC551">
        <v>13253.804696421439</v>
      </c>
      <c r="BD551">
        <v>2490920.0546454452</v>
      </c>
      <c r="BE551">
        <v>586665.96643274999</v>
      </c>
      <c r="BF551">
        <v>110258001.73137103</v>
      </c>
      <c r="BG551">
        <v>10387.573210596</v>
      </c>
      <c r="BH551">
        <v>1952240.5091994121</v>
      </c>
      <c r="BI551">
        <v>3.837658044713292</v>
      </c>
      <c r="BJ551">
        <v>14.645155487629705</v>
      </c>
      <c r="BK551">
        <v>10.807497442916413</v>
      </c>
      <c r="BL551">
        <v>16.097874637242271</v>
      </c>
      <c r="BM551">
        <v>18.499937744089262</v>
      </c>
      <c r="BN551">
        <f t="shared" si="51"/>
        <v>2.4020631068469918</v>
      </c>
      <c r="BO551">
        <v>0.45002895048587283</v>
      </c>
      <c r="BP551">
        <v>2.0914021659753892E-2</v>
      </c>
      <c r="BQ551">
        <v>0</v>
      </c>
      <c r="BR551">
        <v>1.1904761904761904E-2</v>
      </c>
      <c r="BS551">
        <v>0.13793103448275862</v>
      </c>
      <c r="BT551">
        <v>0.77777777777777779</v>
      </c>
      <c r="BU551">
        <v>-6.8789811272622042E-2</v>
      </c>
      <c r="BV551">
        <v>0.68798537958878381</v>
      </c>
      <c r="BW551">
        <v>0.21377825784336119</v>
      </c>
      <c r="BX551">
        <v>0.34761907549653803</v>
      </c>
      <c r="BY551">
        <f t="shared" si="52"/>
        <v>4.2209425082579737E-2</v>
      </c>
      <c r="BZ551">
        <v>0</v>
      </c>
      <c r="CA551">
        <f t="shared" si="53"/>
        <v>1.8910053799203391E-2</v>
      </c>
      <c r="CC551">
        <v>4.2209425082579737E-2</v>
      </c>
      <c r="CD551">
        <v>1.8910053799203391E-2</v>
      </c>
    </row>
    <row r="552" spans="1:82" x14ac:dyDescent="0.3">
      <c r="A552">
        <v>0</v>
      </c>
      <c r="B552" t="s">
        <v>432</v>
      </c>
      <c r="C552" t="s">
        <v>453</v>
      </c>
      <c r="D552">
        <v>16057</v>
      </c>
      <c r="E552" s="2">
        <f t="shared" si="55"/>
        <v>0.47297815078164324</v>
      </c>
      <c r="F552" s="2" t="s">
        <v>1936</v>
      </c>
      <c r="G552" s="3">
        <v>6370</v>
      </c>
      <c r="H552" s="1">
        <v>0.37496721216523932</v>
      </c>
      <c r="I552" s="1">
        <f t="shared" si="54"/>
        <v>-2.9097362668778803</v>
      </c>
      <c r="J552" s="1">
        <v>2.4111983935299999</v>
      </c>
      <c r="K552" s="1">
        <v>89.733072283499993</v>
      </c>
      <c r="L552" s="2">
        <v>0.14560052003200008</v>
      </c>
      <c r="M552" s="2">
        <v>9.5232340982332447E-3</v>
      </c>
      <c r="N552" s="7">
        <v>0</v>
      </c>
      <c r="O552" s="2">
        <v>2.7472573969205293E-2</v>
      </c>
      <c r="P552" s="3">
        <v>3685.4704024719986</v>
      </c>
      <c r="Q552" s="3">
        <v>65.255351105407954</v>
      </c>
      <c r="R552" s="3">
        <v>31348.992845421424</v>
      </c>
      <c r="S552" s="3">
        <v>34.25207627708761</v>
      </c>
      <c r="T552" s="3">
        <v>9600.9811763482794</v>
      </c>
      <c r="V552">
        <v>16057</v>
      </c>
      <c r="W552" s="2">
        <v>0.36409182925189243</v>
      </c>
      <c r="X552" s="2">
        <v>1.0059131609523906E-2</v>
      </c>
      <c r="Y552" s="2">
        <v>0.10023986780172635</v>
      </c>
      <c r="Z552" s="2">
        <v>0.68761438169879474</v>
      </c>
      <c r="AA552" s="2">
        <v>0.25864082268652183</v>
      </c>
      <c r="AB552" s="2">
        <v>0.35939688466386843</v>
      </c>
      <c r="AC552" s="2">
        <v>9.5232340982332447E-3</v>
      </c>
      <c r="AD552" s="2">
        <v>0</v>
      </c>
      <c r="AE552" s="2">
        <v>2.7472573969205293E-2</v>
      </c>
      <c r="AF552">
        <v>126710.83721374816</v>
      </c>
      <c r="AG552">
        <v>138.34266254277989</v>
      </c>
      <c r="AH552">
        <v>26001.075350417919</v>
      </c>
      <c r="AI552">
        <v>12806.297323444489</v>
      </c>
      <c r="AJ552">
        <v>0.89058792685667409</v>
      </c>
      <c r="AK552">
        <v>158059.83005916959</v>
      </c>
      <c r="AL552">
        <v>172.5947388198675</v>
      </c>
      <c r="AM552">
        <v>32438.647100299615</v>
      </c>
      <c r="AN552">
        <v>15969.706749911069</v>
      </c>
      <c r="AO552">
        <v>1.1110581208816206</v>
      </c>
      <c r="AP552">
        <v>31348.992845421424</v>
      </c>
      <c r="AQ552">
        <v>34.25207627708761</v>
      </c>
      <c r="AR552">
        <v>6437.5717498816957</v>
      </c>
      <c r="AS552">
        <v>3163.40942646658</v>
      </c>
      <c r="AT552">
        <v>0.2204701940249465</v>
      </c>
      <c r="AU552" s="3">
        <v>692647.30744058744</v>
      </c>
      <c r="AV552" s="3">
        <v>12264.090686750371</v>
      </c>
      <c r="AW552">
        <v>16069.682561603</v>
      </c>
      <c r="AX552">
        <v>3020136.1406276678</v>
      </c>
      <c r="AY552">
        <v>284.53159656539202</v>
      </c>
      <c r="AZ552">
        <v>53474.868258499773</v>
      </c>
      <c r="BA552">
        <v>19755.152964074998</v>
      </c>
      <c r="BB552">
        <v>3712783.4480682551</v>
      </c>
      <c r="BC552">
        <v>349.78694767079998</v>
      </c>
      <c r="BD552">
        <v>65738.958945250153</v>
      </c>
      <c r="BE552">
        <v>3685.4704024719986</v>
      </c>
      <c r="BF552">
        <v>692647.30744058744</v>
      </c>
      <c r="BG552">
        <v>65.255351105407954</v>
      </c>
      <c r="BH552">
        <v>12264.090686750371</v>
      </c>
      <c r="BI552">
        <v>0.54789958917211024</v>
      </c>
      <c r="BJ552">
        <v>0.92286680133734955</v>
      </c>
      <c r="BK552">
        <v>0.37496721216523932</v>
      </c>
      <c r="BL552">
        <v>13.674163321030832</v>
      </c>
      <c r="BM552">
        <v>10.764427054152952</v>
      </c>
      <c r="BN552">
        <f t="shared" si="51"/>
        <v>-2.9097362668778803</v>
      </c>
      <c r="BO552">
        <v>0.47297815078164324</v>
      </c>
      <c r="BP552">
        <v>3.1381440857491771E-3</v>
      </c>
      <c r="BQ552">
        <v>0</v>
      </c>
      <c r="BR552">
        <v>1.1904761904761904E-2</v>
      </c>
      <c r="BS552">
        <v>0</v>
      </c>
      <c r="BT552">
        <v>0.72222222222222221</v>
      </c>
      <c r="BU552">
        <v>8.3328455476912311E-2</v>
      </c>
      <c r="BV552">
        <v>0.68761438169879474</v>
      </c>
      <c r="BW552">
        <v>0.26829960859597701</v>
      </c>
      <c r="BX552">
        <v>0.35939688466386843</v>
      </c>
      <c r="BY552">
        <f t="shared" si="52"/>
        <v>0.14747623289037348</v>
      </c>
      <c r="BZ552">
        <v>0</v>
      </c>
      <c r="CA552">
        <f t="shared" si="53"/>
        <v>2.5411111560737667E-3</v>
      </c>
      <c r="CC552">
        <v>0.14747623289037348</v>
      </c>
      <c r="CD552">
        <v>2.5411111560737667E-3</v>
      </c>
    </row>
    <row r="553" spans="1:82" x14ac:dyDescent="0.3">
      <c r="A553">
        <v>0</v>
      </c>
      <c r="B553" t="s">
        <v>432</v>
      </c>
      <c r="C553" t="s">
        <v>454</v>
      </c>
      <c r="D553">
        <v>16059</v>
      </c>
      <c r="E553" s="2">
        <f t="shared" si="55"/>
        <v>0.36771337403709059</v>
      </c>
      <c r="F553" s="2" t="s">
        <v>1934</v>
      </c>
      <c r="G553" s="3">
        <v>907</v>
      </c>
      <c r="H553" s="1">
        <v>0.37502672263816728</v>
      </c>
      <c r="I553" s="1">
        <f t="shared" si="54"/>
        <v>5.8075059235228856</v>
      </c>
      <c r="J553" s="1">
        <v>2.92933693724</v>
      </c>
      <c r="K553" s="1">
        <v>-21.085896788599999</v>
      </c>
      <c r="L553" s="2">
        <v>6.8395914663000046E-2</v>
      </c>
      <c r="M553" s="2">
        <v>4.8190713075768766E-3</v>
      </c>
      <c r="N553" s="7">
        <v>0</v>
      </c>
      <c r="O553" s="2">
        <v>3.8106217190992915E-3</v>
      </c>
      <c r="P553" s="3">
        <v>60553.438120349805</v>
      </c>
      <c r="Q553" s="3">
        <v>1072.1659472648673</v>
      </c>
      <c r="R553" s="3">
        <v>37827.139491339811</v>
      </c>
      <c r="S553" s="3">
        <v>-41.618932822012368</v>
      </c>
      <c r="T553" s="3">
        <v>18647.795166442324</v>
      </c>
      <c r="V553">
        <v>16059</v>
      </c>
      <c r="W553" s="2">
        <v>0.23646253504255171</v>
      </c>
      <c r="X553" s="2">
        <v>1.0060728078921511E-2</v>
      </c>
      <c r="Y553" s="2">
        <v>-0.17968602249416135</v>
      </c>
      <c r="Z553" s="2">
        <v>0.83537472996523143</v>
      </c>
      <c r="AA553" s="2">
        <v>6.0776629549208101E-2</v>
      </c>
      <c r="AB553" s="2">
        <v>0.16882686029016614</v>
      </c>
      <c r="AC553" s="2">
        <v>4.8190713075768766E-3</v>
      </c>
      <c r="AD553" s="2">
        <v>0</v>
      </c>
      <c r="AE553" s="2">
        <v>3.8106217190992915E-3</v>
      </c>
      <c r="AF553">
        <v>2888.5010459161695</v>
      </c>
      <c r="AG553">
        <v>-6.1491087302356631</v>
      </c>
      <c r="AH553">
        <v>-1155.7059586252296</v>
      </c>
      <c r="AI553">
        <v>2790.7103591014798</v>
      </c>
      <c r="AJ553">
        <v>-2.8816738090297868E-2</v>
      </c>
      <c r="AK553">
        <v>40715.640537255982</v>
      </c>
      <c r="AL553">
        <v>-47.768041552248029</v>
      </c>
      <c r="AM553">
        <v>-8977.8556008188971</v>
      </c>
      <c r="AN553">
        <v>29260.65516773747</v>
      </c>
      <c r="AO553">
        <v>-0.20075801076508945</v>
      </c>
      <c r="AP553">
        <v>37827.139491339811</v>
      </c>
      <c r="AQ553">
        <v>-41.618932822012368</v>
      </c>
      <c r="AR553">
        <v>-7822.1496421936672</v>
      </c>
      <c r="AS553">
        <v>26469.944808635992</v>
      </c>
      <c r="AT553">
        <v>-0.17194127267479159</v>
      </c>
      <c r="AU553" s="3">
        <v>11380413.160338541</v>
      </c>
      <c r="AV553" s="3">
        <v>201502.86812895918</v>
      </c>
      <c r="AW553">
        <v>4235.9679088911998</v>
      </c>
      <c r="AX553">
        <v>796107.80879701208</v>
      </c>
      <c r="AY553">
        <v>75.002521518156797</v>
      </c>
      <c r="AZ553">
        <v>14095.973894122388</v>
      </c>
      <c r="BA553">
        <v>64789.406029241007</v>
      </c>
      <c r="BB553">
        <v>12176520.969135555</v>
      </c>
      <c r="BC553">
        <v>1147.1684687830241</v>
      </c>
      <c r="BD553">
        <v>215598.84202308155</v>
      </c>
      <c r="BE553">
        <v>60553.438120349805</v>
      </c>
      <c r="BF553">
        <v>11380413.160338541</v>
      </c>
      <c r="BG553">
        <v>1072.1659472648673</v>
      </c>
      <c r="BH553">
        <v>201502.86812895918</v>
      </c>
      <c r="BI553">
        <v>4.5079870928731287E-2</v>
      </c>
      <c r="BJ553">
        <v>0.42010659356689856</v>
      </c>
      <c r="BK553">
        <v>0.37502672263816728</v>
      </c>
      <c r="BL553">
        <v>10.326398599229055</v>
      </c>
      <c r="BM553">
        <v>16.133904522751941</v>
      </c>
      <c r="BN553">
        <f t="shared" si="51"/>
        <v>5.8075059235228856</v>
      </c>
      <c r="BO553">
        <v>0.36771337403709059</v>
      </c>
      <c r="BP553">
        <v>2.0073491387111273E-4</v>
      </c>
      <c r="BQ553">
        <v>0</v>
      </c>
      <c r="BR553">
        <v>1.7857142857142856E-2</v>
      </c>
      <c r="BS553">
        <v>3.4482758620689655E-2</v>
      </c>
      <c r="BT553">
        <v>0.66666666666666663</v>
      </c>
      <c r="BU553">
        <v>-0.16631421352129419</v>
      </c>
      <c r="BV553">
        <v>0.83537472996523143</v>
      </c>
      <c r="BW553">
        <v>6.3046296212871472E-2</v>
      </c>
      <c r="BX553">
        <v>0.16882686029016614</v>
      </c>
      <c r="BY553">
        <f t="shared" si="52"/>
        <v>9.8713083471060989E-2</v>
      </c>
      <c r="BZ553">
        <v>0</v>
      </c>
      <c r="CA553">
        <f t="shared" si="53"/>
        <v>4.3715691371550784E-2</v>
      </c>
      <c r="CC553">
        <v>9.8713083471060989E-2</v>
      </c>
      <c r="CD553">
        <v>4.3715691371550784E-2</v>
      </c>
    </row>
    <row r="554" spans="1:82" x14ac:dyDescent="0.3">
      <c r="A554">
        <v>1</v>
      </c>
      <c r="B554" t="s">
        <v>432</v>
      </c>
      <c r="C554" t="s">
        <v>455</v>
      </c>
      <c r="D554">
        <v>16061</v>
      </c>
      <c r="E554" s="2">
        <v>0</v>
      </c>
      <c r="F554" s="2" t="s">
        <v>1954</v>
      </c>
      <c r="G554" s="3">
        <v>-999</v>
      </c>
      <c r="H554" s="1">
        <v>0.37498794691625842</v>
      </c>
      <c r="I554" s="1">
        <f t="shared" si="54"/>
        <v>-999</v>
      </c>
      <c r="J554" s="1">
        <v>-999</v>
      </c>
      <c r="K554" s="1">
        <v>-999</v>
      </c>
      <c r="L554" s="2">
        <v>-999</v>
      </c>
      <c r="M554" s="2">
        <v>-999</v>
      </c>
      <c r="N554" s="7">
        <v>-999</v>
      </c>
      <c r="O554" s="2">
        <v>-999</v>
      </c>
      <c r="P554" s="3">
        <v>-999</v>
      </c>
      <c r="Q554" s="3">
        <v>-999</v>
      </c>
      <c r="R554" s="3">
        <v>-999</v>
      </c>
      <c r="S554" s="3">
        <v>-999</v>
      </c>
      <c r="T554" s="3">
        <v>-999</v>
      </c>
      <c r="V554">
        <v>16061</v>
      </c>
      <c r="W554" s="2">
        <v>-999</v>
      </c>
      <c r="X554" s="2">
        <v>1.0059687854397124E-2</v>
      </c>
      <c r="Y554" s="2">
        <v>-999</v>
      </c>
      <c r="Z554" s="2">
        <v>-999</v>
      </c>
      <c r="AA554" s="2">
        <v>-999</v>
      </c>
      <c r="AB554" s="2">
        <v>-999</v>
      </c>
      <c r="AC554" s="2">
        <v>-999</v>
      </c>
      <c r="AD554" s="2">
        <v>-999</v>
      </c>
      <c r="AE554" s="2">
        <v>-999</v>
      </c>
      <c r="AF554" s="2">
        <v>-999</v>
      </c>
      <c r="AG554" s="2">
        <v>-999</v>
      </c>
      <c r="AH554" s="2">
        <v>-999</v>
      </c>
      <c r="AI554" s="2">
        <v>-999</v>
      </c>
      <c r="AJ554" s="2">
        <v>-999</v>
      </c>
      <c r="AK554" s="2">
        <v>-999</v>
      </c>
      <c r="AL554" s="2">
        <v>-999</v>
      </c>
      <c r="AM554" s="2">
        <v>-999</v>
      </c>
      <c r="AN554" s="2">
        <v>-999</v>
      </c>
      <c r="AO554" s="2">
        <v>-999</v>
      </c>
      <c r="AP554" s="2">
        <v>-999</v>
      </c>
      <c r="AQ554" s="2">
        <v>-999</v>
      </c>
      <c r="AR554" s="2">
        <v>-999</v>
      </c>
      <c r="AS554" s="2">
        <v>-999</v>
      </c>
      <c r="AT554" s="2">
        <v>-999</v>
      </c>
      <c r="AU554" s="2">
        <v>-999</v>
      </c>
      <c r="AV554" s="2">
        <v>-999</v>
      </c>
      <c r="AW554" s="2">
        <v>-999</v>
      </c>
      <c r="AX554" s="2">
        <v>-999</v>
      </c>
      <c r="AY554" s="2">
        <v>-999</v>
      </c>
      <c r="AZ554" s="2">
        <v>-999</v>
      </c>
      <c r="BA554" s="2">
        <v>-999</v>
      </c>
      <c r="BB554" s="2">
        <v>-999</v>
      </c>
      <c r="BC554" s="2">
        <v>-999</v>
      </c>
      <c r="BD554" s="2">
        <v>-999</v>
      </c>
      <c r="BE554" s="2">
        <v>-999</v>
      </c>
      <c r="BF554" s="2">
        <v>-999</v>
      </c>
      <c r="BG554" s="2">
        <v>-999</v>
      </c>
      <c r="BH554" s="2">
        <v>-999</v>
      </c>
      <c r="BI554">
        <v>0</v>
      </c>
      <c r="BJ554">
        <v>0.37498794691625842</v>
      </c>
      <c r="BK554">
        <v>0.37498794691625842</v>
      </c>
      <c r="BL554">
        <v>-999</v>
      </c>
      <c r="BM554">
        <v>17.191859711586414</v>
      </c>
      <c r="BN554">
        <f t="shared" si="51"/>
        <v>-999</v>
      </c>
      <c r="BO554" t="s">
        <v>3748</v>
      </c>
      <c r="BP554" t="s">
        <v>3748</v>
      </c>
      <c r="BQ554">
        <v>0</v>
      </c>
      <c r="BR554">
        <v>0</v>
      </c>
      <c r="BS554">
        <v>0</v>
      </c>
      <c r="BT554">
        <v>0.66666666666666663</v>
      </c>
      <c r="BU554" t="s">
        <v>3748</v>
      </c>
      <c r="BY554">
        <f t="shared" si="52"/>
        <v>-999</v>
      </c>
      <c r="CA554">
        <f t="shared" si="53"/>
        <v>-999</v>
      </c>
    </row>
    <row r="555" spans="1:82" x14ac:dyDescent="0.3">
      <c r="A555">
        <v>1</v>
      </c>
      <c r="B555" t="s">
        <v>432</v>
      </c>
      <c r="C555" t="s">
        <v>118</v>
      </c>
      <c r="D555">
        <v>16063</v>
      </c>
      <c r="E555" s="2">
        <v>0</v>
      </c>
      <c r="F555" s="2" t="s">
        <v>1954</v>
      </c>
      <c r="G555" s="3">
        <v>-999</v>
      </c>
      <c r="H555" s="1">
        <v>0.37389622699782771</v>
      </c>
      <c r="I555" s="1">
        <f t="shared" si="54"/>
        <v>-999</v>
      </c>
      <c r="J555" s="1">
        <v>-999</v>
      </c>
      <c r="K555" s="1">
        <v>-999</v>
      </c>
      <c r="L555" s="2">
        <v>-999</v>
      </c>
      <c r="M555" s="2">
        <v>-999</v>
      </c>
      <c r="N555" s="7">
        <v>-999</v>
      </c>
      <c r="O555" s="2">
        <v>-999</v>
      </c>
      <c r="P555" s="3">
        <v>-999</v>
      </c>
      <c r="Q555" s="3">
        <v>-999</v>
      </c>
      <c r="R555" s="3">
        <v>-999</v>
      </c>
      <c r="S555" s="3">
        <v>-999</v>
      </c>
      <c r="T555" s="3">
        <v>-999</v>
      </c>
      <c r="V555">
        <v>16063</v>
      </c>
      <c r="W555" s="2">
        <v>-999</v>
      </c>
      <c r="X555" s="2">
        <v>1.0030400615449433E-2</v>
      </c>
      <c r="Y555" s="2">
        <v>-999</v>
      </c>
      <c r="Z555" s="2">
        <v>-999</v>
      </c>
      <c r="AA555" s="2">
        <v>-999</v>
      </c>
      <c r="AB555" s="2">
        <v>-999</v>
      </c>
      <c r="AC555" s="2">
        <v>-999</v>
      </c>
      <c r="AD555" s="2">
        <v>-999</v>
      </c>
      <c r="AE555" s="2">
        <v>-999</v>
      </c>
      <c r="AF555" s="2">
        <v>-999</v>
      </c>
      <c r="AG555" s="2">
        <v>-999</v>
      </c>
      <c r="AH555" s="2">
        <v>-999</v>
      </c>
      <c r="AI555" s="2">
        <v>-999</v>
      </c>
      <c r="AJ555" s="2">
        <v>-999</v>
      </c>
      <c r="AK555" s="2">
        <v>-999</v>
      </c>
      <c r="AL555" s="2">
        <v>-999</v>
      </c>
      <c r="AM555" s="2">
        <v>-999</v>
      </c>
      <c r="AN555" s="2">
        <v>-999</v>
      </c>
      <c r="AO555" s="2">
        <v>-999</v>
      </c>
      <c r="AP555" s="2">
        <v>-999</v>
      </c>
      <c r="AQ555" s="2">
        <v>-999</v>
      </c>
      <c r="AR555" s="2">
        <v>-999</v>
      </c>
      <c r="AS555" s="2">
        <v>-999</v>
      </c>
      <c r="AT555" s="2">
        <v>-999</v>
      </c>
      <c r="AU555" s="2">
        <v>-999</v>
      </c>
      <c r="AV555" s="2">
        <v>-999</v>
      </c>
      <c r="AW555" s="2">
        <v>-999</v>
      </c>
      <c r="AX555" s="2">
        <v>-999</v>
      </c>
      <c r="AY555" s="2">
        <v>-999</v>
      </c>
      <c r="AZ555" s="2">
        <v>-999</v>
      </c>
      <c r="BA555" s="2">
        <v>-999</v>
      </c>
      <c r="BB555" s="2">
        <v>-999</v>
      </c>
      <c r="BC555" s="2">
        <v>-999</v>
      </c>
      <c r="BD555" s="2">
        <v>-999</v>
      </c>
      <c r="BE555" s="2">
        <v>-999</v>
      </c>
      <c r="BF555" s="2">
        <v>-999</v>
      </c>
      <c r="BG555" s="2">
        <v>-999</v>
      </c>
      <c r="BH555" s="2">
        <v>-999</v>
      </c>
      <c r="BI555">
        <v>0</v>
      </c>
      <c r="BJ555">
        <v>0.37389622699782771</v>
      </c>
      <c r="BK555">
        <v>0.37389622699782771</v>
      </c>
      <c r="BL555">
        <v>-999</v>
      </c>
      <c r="BM555">
        <v>11.226330168619915</v>
      </c>
      <c r="BN555">
        <f t="shared" si="51"/>
        <v>-999</v>
      </c>
      <c r="BO555" t="s">
        <v>3748</v>
      </c>
      <c r="BP555" t="s">
        <v>3748</v>
      </c>
      <c r="BQ555">
        <v>2.7338853625015724E-4</v>
      </c>
      <c r="BR555">
        <v>5.9523809523809521E-3</v>
      </c>
      <c r="BS555">
        <v>0</v>
      </c>
      <c r="BT555">
        <v>0.27777777777777779</v>
      </c>
      <c r="BU555" t="s">
        <v>3748</v>
      </c>
      <c r="BY555">
        <f t="shared" si="52"/>
        <v>-999</v>
      </c>
      <c r="CA555">
        <f t="shared" si="53"/>
        <v>-999</v>
      </c>
    </row>
    <row r="556" spans="1:82" x14ac:dyDescent="0.3">
      <c r="A556">
        <v>0</v>
      </c>
      <c r="B556" t="s">
        <v>432</v>
      </c>
      <c r="C556" t="s">
        <v>49</v>
      </c>
      <c r="D556">
        <v>16065</v>
      </c>
      <c r="E556" s="2">
        <f>BO556</f>
        <v>0.40743190971351323</v>
      </c>
      <c r="F556" s="2" t="s">
        <v>1935</v>
      </c>
      <c r="G556" s="3">
        <v>14857</v>
      </c>
      <c r="H556" s="1">
        <v>2.7059247317253283</v>
      </c>
      <c r="I556" s="1">
        <f t="shared" si="54"/>
        <v>1.3478030965188417</v>
      </c>
      <c r="J556" s="1">
        <v>3.4502604829800001</v>
      </c>
      <c r="K556" s="1">
        <v>-27.277629827799998</v>
      </c>
      <c r="L556" s="2">
        <v>9.0076323393999957E-2</v>
      </c>
      <c r="M556" s="2">
        <v>-2.864263982662944E-4</v>
      </c>
      <c r="N556" s="7">
        <v>0</v>
      </c>
      <c r="O556" s="2">
        <v>3.013960534663155E-2</v>
      </c>
      <c r="P556" s="3">
        <v>29735.351176893004</v>
      </c>
      <c r="Q556" s="3">
        <v>526.49745334795193</v>
      </c>
      <c r="R556" s="3">
        <v>36646.983707121413</v>
      </c>
      <c r="S556" s="3">
        <v>-58.259470787618937</v>
      </c>
      <c r="T556" s="3">
        <v>12462.831632366364</v>
      </c>
      <c r="V556">
        <v>16065</v>
      </c>
      <c r="W556" s="2">
        <v>0.343630515762891</v>
      </c>
      <c r="X556" s="2">
        <v>7.259102161149987E-2</v>
      </c>
      <c r="Y556" s="2">
        <v>-1.2448957319130613E-2</v>
      </c>
      <c r="Z556" s="2">
        <v>0.98392929220179481</v>
      </c>
      <c r="AA556" s="2">
        <v>7.8623281696083E-2</v>
      </c>
      <c r="AB556" s="2">
        <v>0.22234226912557556</v>
      </c>
      <c r="AC556" s="2">
        <v>-2.864263982662944E-4</v>
      </c>
      <c r="AD556" s="2">
        <v>0</v>
      </c>
      <c r="AE556" s="2">
        <v>3.013960534663155E-2</v>
      </c>
      <c r="AF556">
        <v>18927.08970261156</v>
      </c>
      <c r="AG556">
        <v>-32.812236730222516</v>
      </c>
      <c r="AH556">
        <v>-6166.9583623522085</v>
      </c>
      <c r="AI556">
        <v>12634.968672643618</v>
      </c>
      <c r="AJ556">
        <v>-0.14932813314296511</v>
      </c>
      <c r="AK556">
        <v>55574.07340973297</v>
      </c>
      <c r="AL556">
        <v>-91.07170751784146</v>
      </c>
      <c r="AM556">
        <v>-17116.645624269153</v>
      </c>
      <c r="AN556">
        <v>36047.487566926931</v>
      </c>
      <c r="AO556">
        <v>-0.41062288529460361</v>
      </c>
      <c r="AP556">
        <v>36646.983707121413</v>
      </c>
      <c r="AQ556">
        <v>-58.259470787618945</v>
      </c>
      <c r="AR556">
        <v>-10949.687261916944</v>
      </c>
      <c r="AS556">
        <v>23412.518894283312</v>
      </c>
      <c r="AT556">
        <v>-0.2612947521516385</v>
      </c>
      <c r="AU556" s="3">
        <v>5588461.9001852712</v>
      </c>
      <c r="AV556" s="3">
        <v>98949.931382214083</v>
      </c>
      <c r="AW556">
        <v>15422.283097418001</v>
      </c>
      <c r="AX556">
        <v>2898463.885328739</v>
      </c>
      <c r="AY556">
        <v>273.06866925155197</v>
      </c>
      <c r="AZ556">
        <v>51320.525699136677</v>
      </c>
      <c r="BA556">
        <v>45157.634274311007</v>
      </c>
      <c r="BB556">
        <v>8486925.7855140101</v>
      </c>
      <c r="BC556">
        <v>799.56612259950384</v>
      </c>
      <c r="BD556">
        <v>150270.45708135076</v>
      </c>
      <c r="BE556">
        <v>29735.351176893004</v>
      </c>
      <c r="BF556">
        <v>5588461.9001852712</v>
      </c>
      <c r="BG556">
        <v>526.49745334795193</v>
      </c>
      <c r="BH556">
        <v>98949.931382214083</v>
      </c>
      <c r="BI556">
        <v>1.4947380169828555</v>
      </c>
      <c r="BJ556">
        <v>4.2006627487081838</v>
      </c>
      <c r="BK556">
        <v>2.7059247317253283</v>
      </c>
      <c r="BL556">
        <v>10.946804939882904</v>
      </c>
      <c r="BM556">
        <v>12.294608036401746</v>
      </c>
      <c r="BN556">
        <f t="shared" si="51"/>
        <v>1.3478030965188417</v>
      </c>
      <c r="BO556">
        <v>0.40743190971351323</v>
      </c>
      <c r="BP556">
        <v>7.3748118746051741E-3</v>
      </c>
      <c r="BQ556">
        <v>0</v>
      </c>
      <c r="BR556">
        <v>2.3809523809523808E-2</v>
      </c>
      <c r="BS556">
        <v>0</v>
      </c>
      <c r="BT556">
        <v>0.55555555555555558</v>
      </c>
      <c r="BU556">
        <v>-3.8598120248342228E-2</v>
      </c>
      <c r="BV556">
        <v>0.98392929220179481</v>
      </c>
      <c r="BW556">
        <v>8.1559420846559136E-2</v>
      </c>
      <c r="BX556">
        <v>0.22234226912557556</v>
      </c>
      <c r="BY556">
        <f t="shared" si="52"/>
        <v>0.12896604272175391</v>
      </c>
      <c r="BZ556">
        <v>0</v>
      </c>
      <c r="CA556">
        <f t="shared" si="53"/>
        <v>1.1680337810248509E-3</v>
      </c>
      <c r="CC556">
        <v>0.12896604272175391</v>
      </c>
      <c r="CD556">
        <v>1.1680337810248509E-3</v>
      </c>
    </row>
    <row r="557" spans="1:82" x14ac:dyDescent="0.3">
      <c r="A557">
        <v>0</v>
      </c>
      <c r="B557" t="s">
        <v>432</v>
      </c>
      <c r="C557" t="s">
        <v>456</v>
      </c>
      <c r="D557">
        <v>16067</v>
      </c>
      <c r="E557" s="2">
        <f>BO557</f>
        <v>0.29631631008485881</v>
      </c>
      <c r="F557" s="2" t="s">
        <v>1933</v>
      </c>
      <c r="G557" s="3">
        <v>2268</v>
      </c>
      <c r="H557" s="1">
        <v>1.1471797854650545</v>
      </c>
      <c r="I557" s="1">
        <f t="shared" si="54"/>
        <v>0.71585819737681433</v>
      </c>
      <c r="J557" s="1">
        <v>2.8031596272799999</v>
      </c>
      <c r="K557" s="1">
        <v>-4.0578450718500001</v>
      </c>
      <c r="L557" s="2">
        <v>6.851393900699998E-2</v>
      </c>
      <c r="M557" s="2">
        <v>-1.5850070822182674E-3</v>
      </c>
      <c r="N557" s="7">
        <v>0</v>
      </c>
      <c r="O557" s="2">
        <v>1.0699740808105744E-3</v>
      </c>
      <c r="P557" s="3">
        <v>16836.868193000002</v>
      </c>
      <c r="Q557" s="3">
        <v>298.11547115200011</v>
      </c>
      <c r="R557" s="3">
        <v>20279.363486354192</v>
      </c>
      <c r="S557" s="3">
        <v>-21.484826116021633</v>
      </c>
      <c r="T557" s="3">
        <v>2616.5101189162365</v>
      </c>
      <c r="V557">
        <v>16067</v>
      </c>
      <c r="W557" s="2">
        <v>0.26157969347771498</v>
      </c>
      <c r="X557" s="2">
        <v>3.0775043970226217E-2</v>
      </c>
      <c r="Y557" s="2">
        <v>1.2512842946010058E-2</v>
      </c>
      <c r="Z557" s="2">
        <v>0.79939206955646114</v>
      </c>
      <c r="AA557" s="2">
        <v>1.1696071036126972E-2</v>
      </c>
      <c r="AB557" s="2">
        <v>0.16911818879324259</v>
      </c>
      <c r="AC557" s="2">
        <v>-1.5850070822182674E-3</v>
      </c>
      <c r="AD557" s="2">
        <v>0</v>
      </c>
      <c r="AE557" s="2">
        <v>1.0699740808105744E-3</v>
      </c>
      <c r="AF557">
        <v>19082.156491545047</v>
      </c>
      <c r="AG557">
        <v>-29.659617797637534</v>
      </c>
      <c r="AH557">
        <v>-5574.4333891397828</v>
      </c>
      <c r="AI557">
        <v>7423.5680027606768</v>
      </c>
      <c r="AJ557">
        <v>-0.1324863407924729</v>
      </c>
      <c r="AK557">
        <v>39361.519977899239</v>
      </c>
      <c r="AL557">
        <v>-51.14444391365916</v>
      </c>
      <c r="AM557">
        <v>-9612.4399770248456</v>
      </c>
      <c r="AN557">
        <v>14078.084709561977</v>
      </c>
      <c r="AO557">
        <v>-0.2202967620435092</v>
      </c>
      <c r="AP557">
        <v>20279.363486354192</v>
      </c>
      <c r="AQ557">
        <v>-21.484826116021626</v>
      </c>
      <c r="AR557">
        <v>-4038.0065878850628</v>
      </c>
      <c r="AS557">
        <v>6654.5167068013006</v>
      </c>
      <c r="AT557">
        <v>-8.7810421251036302E-2</v>
      </c>
      <c r="AU557" s="3">
        <v>3164321.0081924205</v>
      </c>
      <c r="AV557" s="3">
        <v>56027.821648306897</v>
      </c>
      <c r="AW557">
        <v>15518.259179798999</v>
      </c>
      <c r="AX557">
        <v>2916501.6302514239</v>
      </c>
      <c r="AY557">
        <v>274.76803249953599</v>
      </c>
      <c r="AZ557">
        <v>51639.904027962795</v>
      </c>
      <c r="BA557">
        <v>32355.127372799001</v>
      </c>
      <c r="BB557">
        <v>6080822.6384438444</v>
      </c>
      <c r="BC557">
        <v>572.8835036515361</v>
      </c>
      <c r="BD557">
        <v>107667.72567626969</v>
      </c>
      <c r="BE557">
        <v>16836.868193000002</v>
      </c>
      <c r="BF557">
        <v>3164321.0081924205</v>
      </c>
      <c r="BG557">
        <v>298.11547115200011</v>
      </c>
      <c r="BH557">
        <v>56027.821648306897</v>
      </c>
      <c r="BI557">
        <v>0.97165737428872423</v>
      </c>
      <c r="BJ557">
        <v>2.1188371597537787</v>
      </c>
      <c r="BK557">
        <v>1.1471797854650545</v>
      </c>
      <c r="BL557">
        <v>10.510471971243101</v>
      </c>
      <c r="BM557">
        <v>11.226330168619915</v>
      </c>
      <c r="BN557">
        <f t="shared" si="51"/>
        <v>0.71585819737681433</v>
      </c>
      <c r="BO557">
        <v>0.29631631008485881</v>
      </c>
      <c r="BP557">
        <v>3.4865791944943092E-3</v>
      </c>
      <c r="BQ557">
        <v>2.8223379249544151E-4</v>
      </c>
      <c r="BR557">
        <v>2.976190476190476E-2</v>
      </c>
      <c r="BS557">
        <v>0</v>
      </c>
      <c r="BT557">
        <v>5.5555555555555552E-2</v>
      </c>
      <c r="BU557">
        <v>-2.05006063975351E-2</v>
      </c>
      <c r="BV557">
        <v>0.79939206955646114</v>
      </c>
      <c r="BW557">
        <v>1.2132853771915947E-2</v>
      </c>
      <c r="BX557">
        <v>0.16911818879324259</v>
      </c>
      <c r="BY557">
        <f t="shared" si="52"/>
        <v>0.4181557512143389</v>
      </c>
      <c r="BZ557">
        <v>0</v>
      </c>
      <c r="CA557">
        <f t="shared" si="53"/>
        <v>1.0493124201308771E-3</v>
      </c>
      <c r="CC557">
        <v>0.4181557512143389</v>
      </c>
      <c r="CD557">
        <v>1.0493124201308771E-3</v>
      </c>
    </row>
    <row r="558" spans="1:82" x14ac:dyDescent="0.3">
      <c r="A558">
        <v>0</v>
      </c>
      <c r="B558" t="s">
        <v>432</v>
      </c>
      <c r="C558" t="s">
        <v>457</v>
      </c>
      <c r="D558">
        <v>16069</v>
      </c>
      <c r="E558" s="2">
        <f>BO558</f>
        <v>0.33784085352896892</v>
      </c>
      <c r="F558" s="2" t="s">
        <v>1934</v>
      </c>
      <c r="G558" s="3">
        <v>6666</v>
      </c>
      <c r="H558" s="1">
        <v>3.91736362567076</v>
      </c>
      <c r="I558" s="1">
        <f t="shared" si="54"/>
        <v>2.9946921099196597</v>
      </c>
      <c r="J558" s="1">
        <v>2.3275692173400002</v>
      </c>
      <c r="K558" s="1">
        <v>32.339925641400001</v>
      </c>
      <c r="L558" s="2">
        <v>4.9107267156000001E-2</v>
      </c>
      <c r="M558" s="2">
        <v>-7.3289286143496824E-4</v>
      </c>
      <c r="N558" s="7">
        <v>0</v>
      </c>
      <c r="O558" s="2">
        <v>7.2059572607060889E-4</v>
      </c>
      <c r="P558" s="3">
        <v>108839.10754543102</v>
      </c>
      <c r="Q558" s="3">
        <v>1927.1174100631843</v>
      </c>
      <c r="R558" s="3">
        <v>794206.99558358709</v>
      </c>
      <c r="S558" s="3">
        <v>877.18919341962624</v>
      </c>
      <c r="T558" s="3">
        <v>208127.90252578454</v>
      </c>
      <c r="V558">
        <v>16069</v>
      </c>
      <c r="W558" s="2">
        <v>0.23408590929026438</v>
      </c>
      <c r="X558" s="2">
        <v>0.10508992518422898</v>
      </c>
      <c r="Y558" s="2">
        <v>-7.4440376345181344E-2</v>
      </c>
      <c r="Z558" s="2">
        <v>0.66376540086330271</v>
      </c>
      <c r="AA558" s="2">
        <v>9.321451679584003E-2</v>
      </c>
      <c r="AB558" s="2">
        <v>0.12121521836833969</v>
      </c>
      <c r="AC558" s="2">
        <v>-7.3289286143496824E-4</v>
      </c>
      <c r="AD558" s="2">
        <v>0</v>
      </c>
      <c r="AE558" s="2">
        <v>7.2059572607060889E-4</v>
      </c>
      <c r="AF558">
        <v>435425.4318271915</v>
      </c>
      <c r="AG558">
        <v>480.88952078330743</v>
      </c>
      <c r="AH558">
        <v>90381.697412008551</v>
      </c>
      <c r="AI558">
        <v>23722.328899680051</v>
      </c>
      <c r="AJ558">
        <v>3.0893925081782747</v>
      </c>
      <c r="AK558">
        <v>1229632.4274107786</v>
      </c>
      <c r="AL558">
        <v>1358.0787142029337</v>
      </c>
      <c r="AM558">
        <v>255246.69202365345</v>
      </c>
      <c r="AN558">
        <v>66985.236813819705</v>
      </c>
      <c r="AO558">
        <v>8.7246796942624503</v>
      </c>
      <c r="AP558">
        <v>794206.99558358709</v>
      </c>
      <c r="AQ558">
        <v>877.18919341962624</v>
      </c>
      <c r="AR558">
        <v>164864.99461164488</v>
      </c>
      <c r="AS558">
        <v>43262.907914139651</v>
      </c>
      <c r="AT558">
        <v>5.6352871860841756</v>
      </c>
      <c r="AU558" s="3">
        <v>20455221.872088306</v>
      </c>
      <c r="AV558" s="3">
        <v>362182.44604727486</v>
      </c>
      <c r="AW558">
        <v>40447.366164949002</v>
      </c>
      <c r="AX558">
        <v>7601677.9970405158</v>
      </c>
      <c r="AY558">
        <v>716.16558868913592</v>
      </c>
      <c r="AZ558">
        <v>134596.16073823621</v>
      </c>
      <c r="BA558">
        <v>149286.47371038003</v>
      </c>
      <c r="BB558">
        <v>28056899.869128823</v>
      </c>
      <c r="BC558">
        <v>2643.2829987523201</v>
      </c>
      <c r="BD558">
        <v>496778.60678551102</v>
      </c>
      <c r="BE558">
        <v>108839.10754543102</v>
      </c>
      <c r="BF558">
        <v>20455221.872088306</v>
      </c>
      <c r="BG558">
        <v>1927.1174100631843</v>
      </c>
      <c r="BH558">
        <v>362182.44604727486</v>
      </c>
      <c r="BI558">
        <v>1.9464018167445016</v>
      </c>
      <c r="BJ558">
        <v>5.8637654424152617</v>
      </c>
      <c r="BK558">
        <v>3.91736362567076</v>
      </c>
      <c r="BL558">
        <v>12.18470608624494</v>
      </c>
      <c r="BM558">
        <v>15.1793981961646</v>
      </c>
      <c r="BN558">
        <f t="shared" si="51"/>
        <v>2.9946921099196597</v>
      </c>
      <c r="BO558">
        <v>0.33784085352896892</v>
      </c>
      <c r="BP558">
        <v>7.9629775843544828E-3</v>
      </c>
      <c r="BQ558">
        <v>0</v>
      </c>
      <c r="BR558">
        <v>1.7857142857142856E-2</v>
      </c>
      <c r="BS558">
        <v>0</v>
      </c>
      <c r="BT558">
        <v>0.72222222222222221</v>
      </c>
      <c r="BU558">
        <v>-8.5761404216973355E-2</v>
      </c>
      <c r="BV558">
        <v>0.66376540086330271</v>
      </c>
      <c r="BW558">
        <v>9.6695556842157707E-2</v>
      </c>
      <c r="BX558">
        <v>0.12121521836833969</v>
      </c>
      <c r="BY558">
        <f t="shared" si="52"/>
        <v>6.9580029052157016E-2</v>
      </c>
      <c r="BZ558">
        <v>0</v>
      </c>
      <c r="CA558">
        <f t="shared" si="53"/>
        <v>9.1091988968713417E-3</v>
      </c>
      <c r="CC558">
        <v>6.9580029052157016E-2</v>
      </c>
      <c r="CD558">
        <v>9.1091988968713417E-3</v>
      </c>
    </row>
    <row r="559" spans="1:82" x14ac:dyDescent="0.3">
      <c r="A559">
        <v>1</v>
      </c>
      <c r="B559" t="s">
        <v>432</v>
      </c>
      <c r="C559" t="s">
        <v>458</v>
      </c>
      <c r="D559">
        <v>16071</v>
      </c>
      <c r="E559" s="2">
        <v>0</v>
      </c>
      <c r="F559" s="2" t="s">
        <v>1954</v>
      </c>
      <c r="G559" s="3">
        <v>-999</v>
      </c>
      <c r="H559" s="1">
        <v>0.37510602415807826</v>
      </c>
      <c r="I559" s="1">
        <f t="shared" si="54"/>
        <v>-999</v>
      </c>
      <c r="J559" s="1">
        <v>-999</v>
      </c>
      <c r="K559" s="1">
        <v>-999</v>
      </c>
      <c r="L559" s="2">
        <v>-999</v>
      </c>
      <c r="M559" s="2">
        <v>-999</v>
      </c>
      <c r="N559" s="7">
        <v>-999</v>
      </c>
      <c r="O559" s="2">
        <v>-999</v>
      </c>
      <c r="P559" s="3">
        <v>-999</v>
      </c>
      <c r="Q559" s="3">
        <v>-999</v>
      </c>
      <c r="R559" s="3">
        <v>-999</v>
      </c>
      <c r="S559" s="3">
        <v>-999</v>
      </c>
      <c r="T559" s="3">
        <v>-999</v>
      </c>
      <c r="V559">
        <v>16071</v>
      </c>
      <c r="W559" s="2">
        <v>-999</v>
      </c>
      <c r="X559" s="2">
        <v>1.0062855476730546E-2</v>
      </c>
      <c r="Y559" s="2">
        <v>-999</v>
      </c>
      <c r="Z559" s="2">
        <v>-999</v>
      </c>
      <c r="AA559" s="2">
        <v>-999</v>
      </c>
      <c r="AB559" s="2">
        <v>-999</v>
      </c>
      <c r="AC559" s="2">
        <v>-999</v>
      </c>
      <c r="AD559" s="2">
        <v>-999</v>
      </c>
      <c r="AE559" s="2">
        <v>-999</v>
      </c>
      <c r="AF559" s="2">
        <v>-999</v>
      </c>
      <c r="AG559" s="2">
        <v>-999</v>
      </c>
      <c r="AH559" s="2">
        <v>-999</v>
      </c>
      <c r="AI559" s="2">
        <v>-999</v>
      </c>
      <c r="AJ559" s="2">
        <v>-999</v>
      </c>
      <c r="AK559" s="2">
        <v>-999</v>
      </c>
      <c r="AL559" s="2">
        <v>-999</v>
      </c>
      <c r="AM559" s="2">
        <v>-999</v>
      </c>
      <c r="AN559" s="2">
        <v>-999</v>
      </c>
      <c r="AO559" s="2">
        <v>-999</v>
      </c>
      <c r="AP559" s="2">
        <v>-999</v>
      </c>
      <c r="AQ559" s="2">
        <v>-999</v>
      </c>
      <c r="AR559" s="2">
        <v>-999</v>
      </c>
      <c r="AS559" s="2">
        <v>-999</v>
      </c>
      <c r="AT559" s="2">
        <v>-999</v>
      </c>
      <c r="AU559" s="2">
        <v>-999</v>
      </c>
      <c r="AV559" s="2">
        <v>-999</v>
      </c>
      <c r="AW559" s="2">
        <v>-999</v>
      </c>
      <c r="AX559" s="2">
        <v>-999</v>
      </c>
      <c r="AY559" s="2">
        <v>-999</v>
      </c>
      <c r="AZ559" s="2">
        <v>-999</v>
      </c>
      <c r="BA559" s="2">
        <v>-999</v>
      </c>
      <c r="BB559" s="2">
        <v>-999</v>
      </c>
      <c r="BC559" s="2">
        <v>-999</v>
      </c>
      <c r="BD559" s="2">
        <v>-999</v>
      </c>
      <c r="BE559" s="2">
        <v>-999</v>
      </c>
      <c r="BF559" s="2">
        <v>-999</v>
      </c>
      <c r="BG559" s="2">
        <v>-999</v>
      </c>
      <c r="BH559" s="2">
        <v>-999</v>
      </c>
      <c r="BI559">
        <v>0</v>
      </c>
      <c r="BJ559">
        <v>0.37510602415807826</v>
      </c>
      <c r="BK559">
        <v>0.37510602415807826</v>
      </c>
      <c r="BL559">
        <v>-999</v>
      </c>
      <c r="BM559">
        <v>10.985899201559047</v>
      </c>
      <c r="BN559">
        <f t="shared" si="51"/>
        <v>-999</v>
      </c>
      <c r="BO559" t="s">
        <v>3748</v>
      </c>
      <c r="BP559" t="s">
        <v>3748</v>
      </c>
      <c r="BQ559">
        <v>2.3680680904079776E-4</v>
      </c>
      <c r="BR559">
        <v>5.9523809523809521E-3</v>
      </c>
      <c r="BS559">
        <v>0</v>
      </c>
      <c r="BT559">
        <v>0.3888888888888889</v>
      </c>
      <c r="BU559" t="s">
        <v>3748</v>
      </c>
      <c r="BY559">
        <f t="shared" si="52"/>
        <v>-999</v>
      </c>
      <c r="CA559">
        <f t="shared" si="53"/>
        <v>-999</v>
      </c>
    </row>
    <row r="560" spans="1:82" x14ac:dyDescent="0.3">
      <c r="A560">
        <v>0</v>
      </c>
      <c r="B560" t="s">
        <v>432</v>
      </c>
      <c r="C560" t="s">
        <v>459</v>
      </c>
      <c r="D560">
        <v>16073</v>
      </c>
      <c r="E560" s="2">
        <f>BO560</f>
        <v>0.24235938579654914</v>
      </c>
      <c r="F560" s="2" t="s">
        <v>1931</v>
      </c>
      <c r="G560" s="3">
        <v>867</v>
      </c>
      <c r="H560" s="1">
        <v>0.37475367628035189</v>
      </c>
      <c r="I560" s="1">
        <f t="shared" si="54"/>
        <v>12.719524423660964</v>
      </c>
      <c r="J560" s="1">
        <v>2.5387760567900002</v>
      </c>
      <c r="K560" s="1">
        <v>23.153610443400002</v>
      </c>
      <c r="L560" s="2">
        <v>3.7249077703000011E-2</v>
      </c>
      <c r="M560" s="2">
        <v>2.3396231421052545E-3</v>
      </c>
      <c r="N560" s="24">
        <v>0</v>
      </c>
      <c r="O560" s="2">
        <v>4.7227813568219501E-3</v>
      </c>
      <c r="P560" s="3">
        <v>185461.08150850268</v>
      </c>
      <c r="Q560" s="3">
        <v>3283.7946499606915</v>
      </c>
      <c r="R560" s="3">
        <v>228994.84662635034</v>
      </c>
      <c r="S560" s="3">
        <v>-95.24397334778304</v>
      </c>
      <c r="T560" s="3">
        <v>55217.743661091037</v>
      </c>
      <c r="V560">
        <v>16073</v>
      </c>
      <c r="W560" s="2">
        <v>0.12100574499365144</v>
      </c>
      <c r="X560" s="2">
        <v>1.0053403147141728E-2</v>
      </c>
      <c r="Y560" s="2">
        <v>-0.41988276908697858</v>
      </c>
      <c r="Z560" s="2">
        <v>0.72399638837086855</v>
      </c>
      <c r="AA560" s="2">
        <v>6.67364740875519E-2</v>
      </c>
      <c r="AB560" s="2">
        <v>9.194474360475037E-2</v>
      </c>
      <c r="AC560" s="2">
        <v>2.3396231421052545E-3</v>
      </c>
      <c r="AD560" s="2">
        <v>0</v>
      </c>
      <c r="AE560" s="2">
        <v>4.7227813568219501E-3</v>
      </c>
      <c r="AF560">
        <v>4141.0359867562865</v>
      </c>
      <c r="AG560">
        <v>-5.1201951316845786</v>
      </c>
      <c r="AH560">
        <v>-962.32483155082821</v>
      </c>
      <c r="AI560">
        <v>1857.579427364434</v>
      </c>
      <c r="AJ560">
        <v>-2.1801104446071504E-2</v>
      </c>
      <c r="AK560">
        <v>233135.88261310663</v>
      </c>
      <c r="AL560">
        <v>-100.36416847946762</v>
      </c>
      <c r="AM560">
        <v>-18863.134908291315</v>
      </c>
      <c r="AN560">
        <v>74976.133165195948</v>
      </c>
      <c r="AO560">
        <v>-0.23528160474875068</v>
      </c>
      <c r="AP560">
        <v>228994.84662635034</v>
      </c>
      <c r="AQ560">
        <v>-95.24397334778304</v>
      </c>
      <c r="AR560">
        <v>-17900.810076740487</v>
      </c>
      <c r="AS560">
        <v>73118.55373783152</v>
      </c>
      <c r="AT560">
        <v>-0.21348050030267918</v>
      </c>
      <c r="AU560" s="3">
        <v>34855555.658707991</v>
      </c>
      <c r="AV560" s="3">
        <v>617156.36651361233</v>
      </c>
      <c r="AW560">
        <v>3046.0690525173004</v>
      </c>
      <c r="AX560">
        <v>572478.21773010143</v>
      </c>
      <c r="AY560">
        <v>53.934039296587208</v>
      </c>
      <c r="AZ560">
        <v>10136.363345400599</v>
      </c>
      <c r="BA560">
        <v>188507.15056101998</v>
      </c>
      <c r="BB560">
        <v>35428033.876438096</v>
      </c>
      <c r="BC560">
        <v>3337.7286892572788</v>
      </c>
      <c r="BD560">
        <v>627292.72985901299</v>
      </c>
      <c r="BE560">
        <v>185461.08150850268</v>
      </c>
      <c r="BF560">
        <v>34855555.658707991</v>
      </c>
      <c r="BG560">
        <v>3283.7946499606915</v>
      </c>
      <c r="BH560">
        <v>617156.36651361233</v>
      </c>
      <c r="BI560">
        <v>1.2185537288737367E-2</v>
      </c>
      <c r="BJ560">
        <v>0.38693921356908928</v>
      </c>
      <c r="BK560">
        <v>0.37475367628035189</v>
      </c>
      <c r="BL560">
        <v>16.306772433079075</v>
      </c>
      <c r="BM560">
        <v>29.026296856740039</v>
      </c>
      <c r="BN560">
        <f t="shared" si="51"/>
        <v>12.719524423660964</v>
      </c>
      <c r="BO560">
        <v>0.24235938579654914</v>
      </c>
      <c r="BP560">
        <v>3.5763116092576493E-5</v>
      </c>
      <c r="BQ560">
        <v>1.4759450914765077E-4</v>
      </c>
      <c r="BR560">
        <v>0</v>
      </c>
      <c r="BS560">
        <v>0</v>
      </c>
      <c r="BT560">
        <v>0.5</v>
      </c>
      <c r="BU560">
        <v>-0.36425924118607222</v>
      </c>
      <c r="BV560">
        <v>0.72399638837086855</v>
      </c>
      <c r="BW560">
        <v>6.9228707559701147E-2</v>
      </c>
      <c r="BX560">
        <v>9.194474360475037E-2</v>
      </c>
      <c r="BY560">
        <f t="shared" si="52"/>
        <v>0.12039676626295791</v>
      </c>
      <c r="BZ560">
        <v>0</v>
      </c>
      <c r="CA560">
        <f t="shared" si="53"/>
        <v>1.1811032495105006E-3</v>
      </c>
      <c r="CC560">
        <v>0.12039676626295791</v>
      </c>
      <c r="CD560">
        <v>1.1811032495105006E-3</v>
      </c>
    </row>
    <row r="561" spans="1:82" x14ac:dyDescent="0.3">
      <c r="A561">
        <v>0</v>
      </c>
      <c r="B561" t="s">
        <v>432</v>
      </c>
      <c r="C561" t="s">
        <v>460</v>
      </c>
      <c r="D561">
        <v>16075</v>
      </c>
      <c r="E561" s="2">
        <f>BO561</f>
        <v>0.29729353952443599</v>
      </c>
      <c r="F561" s="2" t="s">
        <v>1933</v>
      </c>
      <c r="G561" s="3">
        <v>4881</v>
      </c>
      <c r="H561" s="1">
        <v>2.7165848422328525</v>
      </c>
      <c r="I561" s="1">
        <f t="shared" si="54"/>
        <v>0.63359638686442032</v>
      </c>
      <c r="J561" s="1">
        <v>2.65289868726</v>
      </c>
      <c r="K561" s="1">
        <v>13.1158569141</v>
      </c>
      <c r="L561" s="2">
        <v>4.2066203099999977E-2</v>
      </c>
      <c r="M561" s="2">
        <v>1.5068911942135821E-4</v>
      </c>
      <c r="N561" s="7">
        <v>0</v>
      </c>
      <c r="O561" s="2">
        <v>4.5981088246024513E-4</v>
      </c>
      <c r="P561" s="3">
        <v>30076.828789789994</v>
      </c>
      <c r="Q561" s="3">
        <v>532.54369415055976</v>
      </c>
      <c r="R561" s="3">
        <v>44347.977384990976</v>
      </c>
      <c r="S561" s="3">
        <v>-32.646044238735755</v>
      </c>
      <c r="T561" s="3">
        <v>7344.7440001129344</v>
      </c>
      <c r="V561">
        <v>16075</v>
      </c>
      <c r="W561" s="2">
        <v>0.24752423145663799</v>
      </c>
      <c r="X561" s="2">
        <v>7.2876997161063398E-2</v>
      </c>
      <c r="Y561" s="2">
        <v>-7.4207229083739362E-3</v>
      </c>
      <c r="Z561" s="2">
        <v>0.75654135115743759</v>
      </c>
      <c r="AA561" s="2">
        <v>3.7804300423193028E-2</v>
      </c>
      <c r="AB561" s="2">
        <v>0.10383522215755013</v>
      </c>
      <c r="AC561" s="2">
        <v>1.5068911942135821E-4</v>
      </c>
      <c r="AD561" s="2">
        <v>0</v>
      </c>
      <c r="AE561" s="2">
        <v>4.5981088246024513E-4</v>
      </c>
      <c r="AF561">
        <v>21617.571857603798</v>
      </c>
      <c r="AG561">
        <v>-29.556822098597358</v>
      </c>
      <c r="AH561">
        <v>-5555.113255586507</v>
      </c>
      <c r="AI561">
        <v>8338.6538175457281</v>
      </c>
      <c r="AJ561">
        <v>-0.1287392815826949</v>
      </c>
      <c r="AK561">
        <v>65965.549242594774</v>
      </c>
      <c r="AL561">
        <v>-62.20286633733312</v>
      </c>
      <c r="AM561">
        <v>-11690.836253414163</v>
      </c>
      <c r="AN561">
        <v>21819.120815486316</v>
      </c>
      <c r="AO561">
        <v>-0.24506259652263623</v>
      </c>
      <c r="AP561">
        <v>44347.977384990976</v>
      </c>
      <c r="AQ561">
        <v>-32.646044238735762</v>
      </c>
      <c r="AR561">
        <v>-6135.7229978276564</v>
      </c>
      <c r="AS561">
        <v>13480.466997940588</v>
      </c>
      <c r="AT561">
        <v>-0.11632331493994133</v>
      </c>
      <c r="AU561" s="3">
        <v>5652639.2027531313</v>
      </c>
      <c r="AV561" s="3">
        <v>100086.26187865619</v>
      </c>
      <c r="AW561">
        <v>16805.096159778004</v>
      </c>
      <c r="AX561">
        <v>3158349.7722686781</v>
      </c>
      <c r="AY561">
        <v>297.55291197859202</v>
      </c>
      <c r="AZ561">
        <v>55922.094277256583</v>
      </c>
      <c r="BA561">
        <v>46881.924949567998</v>
      </c>
      <c r="BB561">
        <v>8810988.9750218093</v>
      </c>
      <c r="BC561">
        <v>830.09660612915172</v>
      </c>
      <c r="BD561">
        <v>156008.35615591277</v>
      </c>
      <c r="BE561">
        <v>30076.828789789994</v>
      </c>
      <c r="BF561">
        <v>5652639.2027531313</v>
      </c>
      <c r="BG561">
        <v>532.54369415055976</v>
      </c>
      <c r="BH561">
        <v>100086.26187865619</v>
      </c>
      <c r="BI561">
        <v>1.5677658531957948</v>
      </c>
      <c r="BJ561">
        <v>4.284350695428647</v>
      </c>
      <c r="BK561">
        <v>2.7165848422328525</v>
      </c>
      <c r="BL561">
        <v>13.117942830632087</v>
      </c>
      <c r="BM561">
        <v>13.751539217496507</v>
      </c>
      <c r="BN561">
        <f t="shared" si="51"/>
        <v>0.63359638686442032</v>
      </c>
      <c r="BO561">
        <v>0.29729353952443599</v>
      </c>
      <c r="BP561">
        <v>5.644136378260659E-3</v>
      </c>
      <c r="BQ561">
        <v>0</v>
      </c>
      <c r="BR561">
        <v>5.9523809523809521E-3</v>
      </c>
      <c r="BS561">
        <v>0</v>
      </c>
      <c r="BT561">
        <v>0.33333333333333331</v>
      </c>
      <c r="BU561">
        <v>-1.8144808831700276E-2</v>
      </c>
      <c r="BV561">
        <v>0.75654135115743759</v>
      </c>
      <c r="BW561">
        <v>3.921607927717119E-2</v>
      </c>
      <c r="BX561">
        <v>0.10383522215755013</v>
      </c>
      <c r="BY561">
        <f t="shared" si="52"/>
        <v>0.18460963173892139</v>
      </c>
      <c r="BZ561">
        <v>0</v>
      </c>
      <c r="CA561">
        <f t="shared" si="53"/>
        <v>8.8798066684049777E-3</v>
      </c>
      <c r="CC561">
        <v>0.18460963173892139</v>
      </c>
      <c r="CD561">
        <v>8.8798066684049777E-3</v>
      </c>
    </row>
    <row r="562" spans="1:82" x14ac:dyDescent="0.3">
      <c r="A562">
        <v>0</v>
      </c>
      <c r="B562" t="s">
        <v>432</v>
      </c>
      <c r="C562" t="s">
        <v>461</v>
      </c>
      <c r="D562">
        <v>16077</v>
      </c>
      <c r="E562" s="2">
        <f>BO562</f>
        <v>0.29836155276850324</v>
      </c>
      <c r="F562" s="2" t="s">
        <v>1933</v>
      </c>
      <c r="G562" s="3">
        <v>1414</v>
      </c>
      <c r="H562" s="1">
        <v>0.37463647114628595</v>
      </c>
      <c r="I562" s="1">
        <f t="shared" si="54"/>
        <v>3.8553351170723982</v>
      </c>
      <c r="J562" s="1">
        <v>2.9560667683599999</v>
      </c>
      <c r="K562" s="1">
        <v>-8.2653073528800007</v>
      </c>
      <c r="L562" s="2">
        <v>9.5317214680999962E-2</v>
      </c>
      <c r="M562" s="2">
        <v>9.2379969375126487E-4</v>
      </c>
      <c r="N562" s="7">
        <v>0</v>
      </c>
      <c r="O562" s="2">
        <v>3.9262161444229204E-3</v>
      </c>
      <c r="P562" s="3">
        <v>13744.990113084201</v>
      </c>
      <c r="Q562" s="3">
        <v>243.3703320933088</v>
      </c>
      <c r="R562" s="3">
        <v>2916.7470530141732</v>
      </c>
      <c r="S562" s="3">
        <v>1.3006290380987084</v>
      </c>
      <c r="T562" s="3">
        <v>860.07983599280772</v>
      </c>
      <c r="V562">
        <v>16077</v>
      </c>
      <c r="W562" s="2">
        <v>0.26150549207856633</v>
      </c>
      <c r="X562" s="2">
        <v>1.0050258920578363E-2</v>
      </c>
      <c r="Y562" s="2">
        <v>-9.0926985742540892E-2</v>
      </c>
      <c r="Z562" s="2">
        <v>0.84299741930834438</v>
      </c>
      <c r="AA562" s="2">
        <v>2.3823389070552613E-2</v>
      </c>
      <c r="AB562" s="2">
        <v>0.2352787613921955</v>
      </c>
      <c r="AC562" s="2">
        <v>9.2379969375126487E-4</v>
      </c>
      <c r="AD562" s="2">
        <v>0</v>
      </c>
      <c r="AE562" s="2">
        <v>3.9262161444229204E-3</v>
      </c>
      <c r="AF562">
        <v>247.01778945321178</v>
      </c>
      <c r="AG562">
        <v>0.10737457587223952</v>
      </c>
      <c r="AH562">
        <v>20.180719285418814</v>
      </c>
      <c r="AI562">
        <v>52.639369190197726</v>
      </c>
      <c r="AJ562">
        <v>8.7912238315115639E-4</v>
      </c>
      <c r="AK562">
        <v>3163.7648424673848</v>
      </c>
      <c r="AL562">
        <v>1.4080036139709482</v>
      </c>
      <c r="AM562">
        <v>264.62992245214684</v>
      </c>
      <c r="AN562">
        <v>668.27000201627743</v>
      </c>
      <c r="AO562">
        <v>1.143267031302803E-2</v>
      </c>
      <c r="AP562">
        <v>2916.7470530141732</v>
      </c>
      <c r="AQ562">
        <v>1.3006290380987087</v>
      </c>
      <c r="AR562">
        <v>244.44920316672804</v>
      </c>
      <c r="AS562">
        <v>615.6306328260797</v>
      </c>
      <c r="AT562">
        <v>1.0553547929876873E-2</v>
      </c>
      <c r="AU562" s="3">
        <v>2583233.4418530446</v>
      </c>
      <c r="AV562" s="3">
        <v>45739.020213616459</v>
      </c>
      <c r="AW562">
        <v>2450.8394930488003</v>
      </c>
      <c r="AX562">
        <v>460610.7743235915</v>
      </c>
      <c r="AY562">
        <v>43.394838150003196</v>
      </c>
      <c r="AZ562">
        <v>8155.6258819116001</v>
      </c>
      <c r="BA562">
        <v>16195.829606133</v>
      </c>
      <c r="BB562">
        <v>3043844.2161766361</v>
      </c>
      <c r="BC562">
        <v>286.76517024331201</v>
      </c>
      <c r="BD562">
        <v>53894.646095528056</v>
      </c>
      <c r="BE562">
        <v>13744.990113084201</v>
      </c>
      <c r="BF562">
        <v>2583233.4418530446</v>
      </c>
      <c r="BG562">
        <v>243.3703320933088</v>
      </c>
      <c r="BH562">
        <v>45739.020213616459</v>
      </c>
      <c r="BI562">
        <v>0.10008071491592858</v>
      </c>
      <c r="BJ562">
        <v>0.47471718606221452</v>
      </c>
      <c r="BK562">
        <v>0.37463647114628595</v>
      </c>
      <c r="BL562">
        <v>8.5226566524193998</v>
      </c>
      <c r="BM562">
        <v>12.377991769491798</v>
      </c>
      <c r="BN562">
        <f t="shared" si="51"/>
        <v>3.8553351170723982</v>
      </c>
      <c r="BO562">
        <v>0.29836155276850324</v>
      </c>
      <c r="BP562">
        <v>3.615963883026575E-4</v>
      </c>
      <c r="BQ562">
        <v>2.1237967757102967E-4</v>
      </c>
      <c r="BR562">
        <v>3.5714285714285712E-2</v>
      </c>
      <c r="BS562">
        <v>0</v>
      </c>
      <c r="BT562">
        <v>0.3888888888888889</v>
      </c>
      <c r="BU562">
        <v>-0.11040832954811119</v>
      </c>
      <c r="BV562">
        <v>0.84299741930834438</v>
      </c>
      <c r="BW562">
        <v>2.4713059201818065E-2</v>
      </c>
      <c r="BX562">
        <v>0.2352787613921955</v>
      </c>
      <c r="BY562">
        <f t="shared" si="52"/>
        <v>0</v>
      </c>
      <c r="BZ562">
        <v>0</v>
      </c>
      <c r="CA562">
        <f t="shared" si="53"/>
        <v>2.1066430577312304E-3</v>
      </c>
      <c r="CC562">
        <v>0</v>
      </c>
      <c r="CD562">
        <v>2.1066430577312304E-3</v>
      </c>
    </row>
    <row r="563" spans="1:82" x14ac:dyDescent="0.3">
      <c r="A563">
        <v>0</v>
      </c>
      <c r="B563" t="s">
        <v>432</v>
      </c>
      <c r="C563" t="s">
        <v>462</v>
      </c>
      <c r="D563">
        <v>16079</v>
      </c>
      <c r="E563" s="2">
        <f>BO563</f>
        <v>0.52178565054428006</v>
      </c>
      <c r="F563" s="2" t="s">
        <v>1937</v>
      </c>
      <c r="G563" s="3">
        <v>-446</v>
      </c>
      <c r="H563" s="1">
        <v>0.37459742261010975</v>
      </c>
      <c r="I563" s="1">
        <f t="shared" si="54"/>
        <v>2.0802899091430191</v>
      </c>
      <c r="J563" s="1">
        <v>2.6162758408800002</v>
      </c>
      <c r="K563" s="1">
        <v>64.064851954900007</v>
      </c>
      <c r="L563" s="2">
        <v>0.18119143984000008</v>
      </c>
      <c r="M563" s="2">
        <v>0</v>
      </c>
      <c r="N563" s="7">
        <v>0</v>
      </c>
      <c r="O563" s="2">
        <v>1.9687486718987617E-3</v>
      </c>
      <c r="P563" s="3">
        <v>47050.905384071004</v>
      </c>
      <c r="Q563" s="3">
        <v>833.08859260014412</v>
      </c>
      <c r="R563" s="3">
        <v>94156.011031705755</v>
      </c>
      <c r="S563" s="3">
        <v>104.81482551272066</v>
      </c>
      <c r="T563" s="3">
        <v>28249.156895370132</v>
      </c>
      <c r="V563">
        <v>16079</v>
      </c>
      <c r="W563" s="2">
        <v>0.33850559149108839</v>
      </c>
      <c r="X563" s="2">
        <v>1.0049211377348415E-2</v>
      </c>
      <c r="Y563" s="2">
        <v>-0.12098899006074106</v>
      </c>
      <c r="Z563" s="2">
        <v>0.746097417577685</v>
      </c>
      <c r="AA563" s="2">
        <v>0.18465639917638699</v>
      </c>
      <c r="AB563" s="2">
        <v>0.44724867048513817</v>
      </c>
      <c r="AC563" s="2">
        <v>0</v>
      </c>
      <c r="AD563" s="2">
        <v>0</v>
      </c>
      <c r="AE563" s="2">
        <v>1.9687486718987617E-3</v>
      </c>
      <c r="AF563">
        <v>25353.092430367466</v>
      </c>
      <c r="AG563">
        <v>28.09399632387257</v>
      </c>
      <c r="AH563">
        <v>5280.1796776572019</v>
      </c>
      <c r="AI563">
        <v>2326.0745750376409</v>
      </c>
      <c r="AJ563">
        <v>0.18037783993887227</v>
      </c>
      <c r="AK563">
        <v>119509.10346207322</v>
      </c>
      <c r="AL563">
        <v>132.90882183659323</v>
      </c>
      <c r="AM563">
        <v>24979.801803654736</v>
      </c>
      <c r="AN563">
        <v>10875.60934441023</v>
      </c>
      <c r="AO563">
        <v>0.85279560199252757</v>
      </c>
      <c r="AP563">
        <v>94156.011031705755</v>
      </c>
      <c r="AQ563">
        <v>104.81482551272066</v>
      </c>
      <c r="AR563">
        <v>19699.622125997535</v>
      </c>
      <c r="AS563">
        <v>8549.5347693725889</v>
      </c>
      <c r="AT563">
        <v>0.67241776205365533</v>
      </c>
      <c r="AU563" s="3">
        <v>8842747.1578823049</v>
      </c>
      <c r="AV563" s="3">
        <v>156570.6700932711</v>
      </c>
      <c r="AW563">
        <v>11597.993919999</v>
      </c>
      <c r="AX563">
        <v>2179726.977324612</v>
      </c>
      <c r="AY563">
        <v>205.35537739233598</v>
      </c>
      <c r="AZ563">
        <v>38594.489627115625</v>
      </c>
      <c r="BA563">
        <v>58648.899304070001</v>
      </c>
      <c r="BB563">
        <v>11022474.135206915</v>
      </c>
      <c r="BC563">
        <v>1038.4439699924801</v>
      </c>
      <c r="BD563">
        <v>195165.1597203867</v>
      </c>
      <c r="BE563">
        <v>47050.905384071004</v>
      </c>
      <c r="BF563">
        <v>8842747.1578823049</v>
      </c>
      <c r="BG563">
        <v>833.08859260014412</v>
      </c>
      <c r="BH563">
        <v>156570.6700932711</v>
      </c>
      <c r="BI563">
        <v>0.12268570006860113</v>
      </c>
      <c r="BJ563">
        <v>0.49728312267871089</v>
      </c>
      <c r="BK563">
        <v>0.37459742261010975</v>
      </c>
      <c r="BL563">
        <v>18.009333895240047</v>
      </c>
      <c r="BM563">
        <v>20.089623804383066</v>
      </c>
      <c r="BN563">
        <f t="shared" si="51"/>
        <v>2.0802899091430191</v>
      </c>
      <c r="BO563">
        <v>0.52178565054428006</v>
      </c>
      <c r="BP563">
        <v>7.7520560337537359E-4</v>
      </c>
      <c r="BQ563">
        <v>0</v>
      </c>
      <c r="BR563">
        <v>0</v>
      </c>
      <c r="BS563">
        <v>0</v>
      </c>
      <c r="BT563">
        <v>0.72222222222222221</v>
      </c>
      <c r="BU563">
        <v>-5.957493366197552E-2</v>
      </c>
      <c r="BV563">
        <v>0.746097417577685</v>
      </c>
      <c r="BW563">
        <v>0.19155228130330601</v>
      </c>
      <c r="BX563">
        <v>0.44724867048513817</v>
      </c>
      <c r="BY563">
        <f t="shared" si="52"/>
        <v>0.44919363071724788</v>
      </c>
      <c r="BZ563">
        <v>0</v>
      </c>
      <c r="CA563">
        <f t="shared" si="53"/>
        <v>2.7341965745823815E-2</v>
      </c>
      <c r="CC563">
        <v>0.44919363071724788</v>
      </c>
      <c r="CD563">
        <v>2.7341965745823815E-2</v>
      </c>
    </row>
    <row r="564" spans="1:82" x14ac:dyDescent="0.3">
      <c r="A564">
        <v>1</v>
      </c>
      <c r="B564" t="s">
        <v>432</v>
      </c>
      <c r="C564" t="s">
        <v>463</v>
      </c>
      <c r="D564">
        <v>16081</v>
      </c>
      <c r="E564" s="2">
        <v>0</v>
      </c>
      <c r="F564" s="2" t="s">
        <v>1954</v>
      </c>
      <c r="G564" s="3">
        <v>-999</v>
      </c>
      <c r="H564" s="1">
        <v>0.37448625696666615</v>
      </c>
      <c r="I564" s="1">
        <f t="shared" si="54"/>
        <v>-999</v>
      </c>
      <c r="J564" s="1">
        <v>-999</v>
      </c>
      <c r="K564" s="1">
        <v>-999</v>
      </c>
      <c r="L564" s="2">
        <v>-999</v>
      </c>
      <c r="M564" s="2">
        <v>-999</v>
      </c>
      <c r="N564" s="7">
        <v>-999</v>
      </c>
      <c r="O564" s="2">
        <v>-999</v>
      </c>
      <c r="P564" s="3">
        <v>-999</v>
      </c>
      <c r="Q564" s="3">
        <v>-999</v>
      </c>
      <c r="R564" s="3">
        <v>-999</v>
      </c>
      <c r="S564" s="3">
        <v>-999</v>
      </c>
      <c r="T564" s="3">
        <v>-999</v>
      </c>
      <c r="V564">
        <v>16081</v>
      </c>
      <c r="W564" s="2">
        <v>-999</v>
      </c>
      <c r="X564" s="2">
        <v>1.0046229170367172E-2</v>
      </c>
      <c r="Y564" s="2">
        <v>-999</v>
      </c>
      <c r="Z564" s="2">
        <v>-999</v>
      </c>
      <c r="AA564" s="2">
        <v>-999</v>
      </c>
      <c r="AB564" s="2">
        <v>-999</v>
      </c>
      <c r="AC564" s="2">
        <v>-999</v>
      </c>
      <c r="AD564" s="2">
        <v>-999</v>
      </c>
      <c r="AE564" s="2">
        <v>-999</v>
      </c>
      <c r="AF564" s="2">
        <v>-999</v>
      </c>
      <c r="AG564" s="2">
        <v>-999</v>
      </c>
      <c r="AH564" s="2">
        <v>-999</v>
      </c>
      <c r="AI564" s="2">
        <v>-999</v>
      </c>
      <c r="AJ564" s="2">
        <v>-999</v>
      </c>
      <c r="AK564" s="2">
        <v>-999</v>
      </c>
      <c r="AL564" s="2">
        <v>-999</v>
      </c>
      <c r="AM564" s="2">
        <v>-999</v>
      </c>
      <c r="AN564" s="2">
        <v>-999</v>
      </c>
      <c r="AO564" s="2">
        <v>-999</v>
      </c>
      <c r="AP564" s="2">
        <v>-999</v>
      </c>
      <c r="AQ564" s="2">
        <v>-999</v>
      </c>
      <c r="AR564" s="2">
        <v>-999</v>
      </c>
      <c r="AS564" s="2">
        <v>-999</v>
      </c>
      <c r="AT564" s="2">
        <v>-999</v>
      </c>
      <c r="AU564" s="2">
        <v>-999</v>
      </c>
      <c r="AV564" s="2">
        <v>-999</v>
      </c>
      <c r="AW564" s="2">
        <v>-999</v>
      </c>
      <c r="AX564" s="2">
        <v>-999</v>
      </c>
      <c r="AY564" s="2">
        <v>-999</v>
      </c>
      <c r="AZ564" s="2">
        <v>-999</v>
      </c>
      <c r="BA564" s="2">
        <v>-999</v>
      </c>
      <c r="BB564" s="2">
        <v>-999</v>
      </c>
      <c r="BC564" s="2">
        <v>-999</v>
      </c>
      <c r="BD564" s="2">
        <v>-999</v>
      </c>
      <c r="BE564" s="2">
        <v>-999</v>
      </c>
      <c r="BF564" s="2">
        <v>-999</v>
      </c>
      <c r="BG564" s="2">
        <v>-999</v>
      </c>
      <c r="BH564" s="2">
        <v>-999</v>
      </c>
      <c r="BI564">
        <v>0</v>
      </c>
      <c r="BJ564">
        <v>0.37448625696666615</v>
      </c>
      <c r="BK564">
        <v>0.37448625696666615</v>
      </c>
      <c r="BL564">
        <v>-999</v>
      </c>
      <c r="BM564">
        <v>18.919482364746969</v>
      </c>
      <c r="BN564">
        <f t="shared" si="51"/>
        <v>-999</v>
      </c>
      <c r="BO564" t="s">
        <v>3748</v>
      </c>
      <c r="BP564" t="s">
        <v>3748</v>
      </c>
      <c r="BQ564">
        <v>0</v>
      </c>
      <c r="BR564">
        <v>0</v>
      </c>
      <c r="BS564">
        <v>0</v>
      </c>
      <c r="BT564">
        <v>0.66666666666666663</v>
      </c>
      <c r="BU564" t="s">
        <v>3748</v>
      </c>
      <c r="BY564">
        <f t="shared" si="52"/>
        <v>-999</v>
      </c>
      <c r="CA564">
        <f t="shared" si="53"/>
        <v>-999</v>
      </c>
    </row>
    <row r="565" spans="1:82" x14ac:dyDescent="0.3">
      <c r="A565">
        <v>0</v>
      </c>
      <c r="B565" t="s">
        <v>432</v>
      </c>
      <c r="C565" t="s">
        <v>464</v>
      </c>
      <c r="D565">
        <v>16083</v>
      </c>
      <c r="E565" s="2">
        <f>BO565</f>
        <v>0.30993248991810612</v>
      </c>
      <c r="F565" s="2" t="s">
        <v>1933</v>
      </c>
      <c r="G565" s="3">
        <v>17830</v>
      </c>
      <c r="H565" s="1">
        <v>1.620929887119487</v>
      </c>
      <c r="I565" s="1">
        <f t="shared" si="54"/>
        <v>-0.26377917233043036</v>
      </c>
      <c r="J565" s="1">
        <v>2.68879954829</v>
      </c>
      <c r="K565" s="1">
        <v>-2.9150961440800001</v>
      </c>
      <c r="L565" s="2">
        <v>5.4408908704999981E-2</v>
      </c>
      <c r="M565" s="2">
        <v>5.9610281802491968E-3</v>
      </c>
      <c r="N565" s="7">
        <v>0</v>
      </c>
      <c r="O565" s="2">
        <v>5.1445864943754846E-2</v>
      </c>
      <c r="P565" s="3">
        <v>75125.314591546005</v>
      </c>
      <c r="Q565" s="3">
        <v>1330.1772216885438</v>
      </c>
      <c r="R565" s="3">
        <v>70637.000279122309</v>
      </c>
      <c r="S565" s="3">
        <v>-189.95800978831505</v>
      </c>
      <c r="T565" s="3">
        <v>17726.233574796832</v>
      </c>
      <c r="V565">
        <v>16083</v>
      </c>
      <c r="W565" s="2">
        <v>0.24843978953400001</v>
      </c>
      <c r="X565" s="2">
        <v>4.3484194178450862E-2</v>
      </c>
      <c r="Y565" s="2">
        <v>1.7683926115821692E-2</v>
      </c>
      <c r="Z565" s="2">
        <v>0.76677939230155823</v>
      </c>
      <c r="AA565" s="2">
        <v>8.4022851968459395E-3</v>
      </c>
      <c r="AB565" s="2">
        <v>0.13430166514680142</v>
      </c>
      <c r="AC565" s="2">
        <v>5.9610281802491968E-3</v>
      </c>
      <c r="AD565" s="2">
        <v>0</v>
      </c>
      <c r="AE565" s="2">
        <v>5.1445864943754846E-2</v>
      </c>
      <c r="AF565">
        <v>53190.212966908657</v>
      </c>
      <c r="AG565">
        <v>-150.36907935400538</v>
      </c>
      <c r="AH565">
        <v>-28261.403176676937</v>
      </c>
      <c r="AI565">
        <v>41521.778040340585</v>
      </c>
      <c r="AJ565">
        <v>-0.72672555325440813</v>
      </c>
      <c r="AK565">
        <v>123827.21324603097</v>
      </c>
      <c r="AL565">
        <v>-340.3270891423204</v>
      </c>
      <c r="AM565">
        <v>-63963.423328226898</v>
      </c>
      <c r="AN565">
        <v>94950.031766687374</v>
      </c>
      <c r="AO565">
        <v>-1.6404309874338328</v>
      </c>
      <c r="AP565">
        <v>70637.000279122309</v>
      </c>
      <c r="AQ565">
        <v>-189.95800978831502</v>
      </c>
      <c r="AR565">
        <v>-35702.020151549965</v>
      </c>
      <c r="AS565">
        <v>53428.253726346789</v>
      </c>
      <c r="AT565">
        <v>-0.91370543417942462</v>
      </c>
      <c r="AU565" s="3">
        <v>14119051.624335157</v>
      </c>
      <c r="AV565" s="3">
        <v>249993.50704414491</v>
      </c>
      <c r="AW565">
        <v>54657.639569004001</v>
      </c>
      <c r="AX565">
        <v>10272356.780598613</v>
      </c>
      <c r="AY565">
        <v>967.77427876665604</v>
      </c>
      <c r="AZ565">
        <v>181883.49795140533</v>
      </c>
      <c r="BA565">
        <v>129782.95416055</v>
      </c>
      <c r="BB565">
        <v>24391408.404933766</v>
      </c>
      <c r="BC565">
        <v>2297.9515004551999</v>
      </c>
      <c r="BD565">
        <v>431877.00499555026</v>
      </c>
      <c r="BE565">
        <v>75125.314591546005</v>
      </c>
      <c r="BF565">
        <v>14119051.624335157</v>
      </c>
      <c r="BG565">
        <v>1330.1772216885438</v>
      </c>
      <c r="BH565">
        <v>249993.50704414491</v>
      </c>
      <c r="BI565">
        <v>1.0818898554422733</v>
      </c>
      <c r="BJ565">
        <v>2.7028197425617604</v>
      </c>
      <c r="BK565">
        <v>1.620929887119487</v>
      </c>
      <c r="BL565">
        <v>13.154157587260263</v>
      </c>
      <c r="BM565">
        <v>12.890378414929833</v>
      </c>
      <c r="BN565">
        <f t="shared" si="51"/>
        <v>-0.26377917233043036</v>
      </c>
      <c r="BO565">
        <v>0.30993248991810612</v>
      </c>
      <c r="BP565">
        <v>4.0605137001083549E-3</v>
      </c>
      <c r="BQ565">
        <v>2.5424854290228687E-4</v>
      </c>
      <c r="BR565">
        <v>1.7857142857142856E-2</v>
      </c>
      <c r="BS565">
        <v>0</v>
      </c>
      <c r="BT565">
        <v>0.5</v>
      </c>
      <c r="BU565">
        <v>7.5540561072422246E-3</v>
      </c>
      <c r="BV565">
        <v>0.76677939230155823</v>
      </c>
      <c r="BW565">
        <v>8.7160634822053325E-3</v>
      </c>
      <c r="BX565">
        <v>0.13430166514680142</v>
      </c>
      <c r="BY565">
        <f t="shared" si="52"/>
        <v>3.8450547619388598E-2</v>
      </c>
      <c r="BZ565">
        <v>0</v>
      </c>
      <c r="CA565">
        <f t="shared" si="53"/>
        <v>2.7951205337956174E-3</v>
      </c>
      <c r="CC565">
        <v>3.8450547619388598E-2</v>
      </c>
      <c r="CD565">
        <v>2.7951205337956174E-3</v>
      </c>
    </row>
    <row r="566" spans="1:82" x14ac:dyDescent="0.3">
      <c r="A566">
        <v>1</v>
      </c>
      <c r="B566" t="s">
        <v>432</v>
      </c>
      <c r="C566" t="s">
        <v>465</v>
      </c>
      <c r="D566">
        <v>16085</v>
      </c>
      <c r="E566" s="2">
        <v>0</v>
      </c>
      <c r="F566" s="2" t="s">
        <v>1954</v>
      </c>
      <c r="G566" s="3">
        <v>-999</v>
      </c>
      <c r="H566" s="1">
        <v>0.37407258303701346</v>
      </c>
      <c r="I566" s="1">
        <f t="shared" si="54"/>
        <v>-999</v>
      </c>
      <c r="J566" s="1">
        <v>-999</v>
      </c>
      <c r="K566" s="1">
        <v>-999</v>
      </c>
      <c r="L566" s="2">
        <v>-999</v>
      </c>
      <c r="M566" s="2">
        <v>-999</v>
      </c>
      <c r="N566" s="7">
        <v>-999</v>
      </c>
      <c r="O566" s="2">
        <v>-999</v>
      </c>
      <c r="P566" s="3">
        <v>-999</v>
      </c>
      <c r="Q566" s="3">
        <v>-999</v>
      </c>
      <c r="R566" s="3">
        <v>-999</v>
      </c>
      <c r="S566" s="3">
        <v>-999</v>
      </c>
      <c r="T566" s="3">
        <v>-999</v>
      </c>
      <c r="V566">
        <v>16085</v>
      </c>
      <c r="W566" s="2">
        <v>-999</v>
      </c>
      <c r="X566" s="2">
        <v>1.0035131665393934E-2</v>
      </c>
      <c r="Y566" s="2">
        <v>-999</v>
      </c>
      <c r="Z566" s="2">
        <v>-999</v>
      </c>
      <c r="AA566" s="2">
        <v>-999</v>
      </c>
      <c r="AB566" s="2">
        <v>-999</v>
      </c>
      <c r="AC566" s="2">
        <v>-999</v>
      </c>
      <c r="AD566" s="2">
        <v>-999</v>
      </c>
      <c r="AE566" s="2">
        <v>-999</v>
      </c>
      <c r="AF566" s="2">
        <v>-999</v>
      </c>
      <c r="AG566" s="2">
        <v>-999</v>
      </c>
      <c r="AH566" s="2">
        <v>-999</v>
      </c>
      <c r="AI566" s="2">
        <v>-999</v>
      </c>
      <c r="AJ566" s="2">
        <v>-999</v>
      </c>
      <c r="AK566" s="2">
        <v>-999</v>
      </c>
      <c r="AL566" s="2">
        <v>-999</v>
      </c>
      <c r="AM566" s="2">
        <v>-999</v>
      </c>
      <c r="AN566" s="2">
        <v>-999</v>
      </c>
      <c r="AO566" s="2">
        <v>-999</v>
      </c>
      <c r="AP566" s="2">
        <v>-999</v>
      </c>
      <c r="AQ566" s="2">
        <v>-999</v>
      </c>
      <c r="AR566" s="2">
        <v>-999</v>
      </c>
      <c r="AS566" s="2">
        <v>-999</v>
      </c>
      <c r="AT566" s="2">
        <v>-999</v>
      </c>
      <c r="AU566" s="2">
        <v>-999</v>
      </c>
      <c r="AV566" s="2">
        <v>-999</v>
      </c>
      <c r="AW566" s="2">
        <v>-999</v>
      </c>
      <c r="AX566" s="2">
        <v>-999</v>
      </c>
      <c r="AY566" s="2">
        <v>-999</v>
      </c>
      <c r="AZ566" s="2">
        <v>-999</v>
      </c>
      <c r="BA566" s="2">
        <v>-999</v>
      </c>
      <c r="BB566" s="2">
        <v>-999</v>
      </c>
      <c r="BC566" s="2">
        <v>-999</v>
      </c>
      <c r="BD566" s="2">
        <v>-999</v>
      </c>
      <c r="BE566" s="2">
        <v>-999</v>
      </c>
      <c r="BF566" s="2">
        <v>-999</v>
      </c>
      <c r="BG566" s="2">
        <v>-999</v>
      </c>
      <c r="BH566" s="2">
        <v>-999</v>
      </c>
      <c r="BI566">
        <v>0</v>
      </c>
      <c r="BJ566">
        <v>0.37407258303701346</v>
      </c>
      <c r="BK566">
        <v>0.37407258303701346</v>
      </c>
      <c r="BL566">
        <v>-999</v>
      </c>
      <c r="BM566">
        <v>17.191859711586414</v>
      </c>
      <c r="BN566">
        <f t="shared" si="51"/>
        <v>-999</v>
      </c>
      <c r="BO566" t="s">
        <v>3748</v>
      </c>
      <c r="BP566" t="s">
        <v>3748</v>
      </c>
      <c r="BQ566">
        <v>0</v>
      </c>
      <c r="BR566">
        <v>0</v>
      </c>
      <c r="BS566">
        <v>0</v>
      </c>
      <c r="BT566">
        <v>0.66666666666666663</v>
      </c>
      <c r="BU566" t="s">
        <v>3748</v>
      </c>
      <c r="BY566">
        <f t="shared" si="52"/>
        <v>-999</v>
      </c>
      <c r="CA566">
        <f t="shared" si="53"/>
        <v>-999</v>
      </c>
    </row>
    <row r="567" spans="1:82" x14ac:dyDescent="0.3">
      <c r="A567">
        <v>0</v>
      </c>
      <c r="B567" t="s">
        <v>432</v>
      </c>
      <c r="C567" t="s">
        <v>69</v>
      </c>
      <c r="D567">
        <v>16087</v>
      </c>
      <c r="E567" s="2">
        <f t="shared" ref="E567:E573" si="56">BO567</f>
        <v>0.39139938560980542</v>
      </c>
      <c r="F567" s="2" t="s">
        <v>1935</v>
      </c>
      <c r="G567" s="3">
        <v>1257</v>
      </c>
      <c r="H567" s="1">
        <v>0.3752022932842578</v>
      </c>
      <c r="I567" s="1">
        <f t="shared" si="54"/>
        <v>0.63992028077499796</v>
      </c>
      <c r="J567" s="1">
        <v>2.5850189554299998</v>
      </c>
      <c r="K567" s="1">
        <v>11.294110331300001</v>
      </c>
      <c r="L567" s="2">
        <v>5.1490472145000021E-2</v>
      </c>
      <c r="M567" s="2">
        <v>-1.3576063065102228E-4</v>
      </c>
      <c r="N567" s="7">
        <v>0</v>
      </c>
      <c r="O567" s="2">
        <v>1.5537622931434938E-3</v>
      </c>
      <c r="P567" s="3">
        <v>19068.697919387901</v>
      </c>
      <c r="Q567" s="3">
        <v>337.63249788086563</v>
      </c>
      <c r="R567" s="3">
        <v>20659.556529130314</v>
      </c>
      <c r="S567" s="3">
        <v>-36.001083107755235</v>
      </c>
      <c r="T567" s="3">
        <v>8222.8424393651312</v>
      </c>
      <c r="V567">
        <v>16087</v>
      </c>
      <c r="W567" s="2">
        <v>0.22226779609425054</v>
      </c>
      <c r="X567" s="2">
        <v>1.0065438059363789E-2</v>
      </c>
      <c r="Y567" s="2">
        <v>-4.078003660067811E-2</v>
      </c>
      <c r="Z567" s="2">
        <v>0.73718372386413422</v>
      </c>
      <c r="AA567" s="2">
        <v>3.255341551630913E-2</v>
      </c>
      <c r="AB567" s="2">
        <v>0.12709786527354133</v>
      </c>
      <c r="AC567" s="2">
        <v>-1.3576063065102228E-4</v>
      </c>
      <c r="AD567" s="2">
        <v>0</v>
      </c>
      <c r="AE567" s="2">
        <v>1.5537622931434938E-3</v>
      </c>
      <c r="AF567">
        <v>7560.1545438083558</v>
      </c>
      <c r="AG567">
        <v>-19.224496265916798</v>
      </c>
      <c r="AH567">
        <v>-3613.1845867095331</v>
      </c>
      <c r="AI567">
        <v>6796.5787281523653</v>
      </c>
      <c r="AJ567">
        <v>-9.1950626581496359E-2</v>
      </c>
      <c r="AK567">
        <v>28219.71107293867</v>
      </c>
      <c r="AL567">
        <v>-55.225579373672034</v>
      </c>
      <c r="AM567">
        <v>-10379.476758453304</v>
      </c>
      <c r="AN567">
        <v>21785.713339261267</v>
      </c>
      <c r="AO567">
        <v>-0.25592633782692181</v>
      </c>
      <c r="AP567">
        <v>20659.556529130314</v>
      </c>
      <c r="AQ567">
        <v>-36.001083107755235</v>
      </c>
      <c r="AR567">
        <v>-6766.2921717437712</v>
      </c>
      <c r="AS567">
        <v>14989.134611108901</v>
      </c>
      <c r="AT567">
        <v>-0.16397571124542545</v>
      </c>
      <c r="AU567" s="3">
        <v>3583771.0869697621</v>
      </c>
      <c r="AV567" s="3">
        <v>63454.651651729888</v>
      </c>
      <c r="AW567">
        <v>7435.6442203250999</v>
      </c>
      <c r="AX567">
        <v>1397454.9747678994</v>
      </c>
      <c r="AY567">
        <v>131.65634811956639</v>
      </c>
      <c r="AZ567">
        <v>24743.494065591305</v>
      </c>
      <c r="BA567">
        <v>26504.342139713001</v>
      </c>
      <c r="BB567">
        <v>4981226.0617376612</v>
      </c>
      <c r="BC567">
        <v>469.28884600043205</v>
      </c>
      <c r="BD567">
        <v>88198.145717321197</v>
      </c>
      <c r="BE567">
        <v>19068.697919387901</v>
      </c>
      <c r="BF567">
        <v>3583771.0869697621</v>
      </c>
      <c r="BG567">
        <v>337.63249788086563</v>
      </c>
      <c r="BH567">
        <v>63454.651651729888</v>
      </c>
      <c r="BI567">
        <v>0.16729802371839786</v>
      </c>
      <c r="BJ567">
        <v>0.54250031700265566</v>
      </c>
      <c r="BK567">
        <v>0.3752022932842578</v>
      </c>
      <c r="BL567">
        <v>15.144626535573567</v>
      </c>
      <c r="BM567">
        <v>15.784546816348564</v>
      </c>
      <c r="BN567">
        <f t="shared" si="51"/>
        <v>0.63992028077499796</v>
      </c>
      <c r="BO567">
        <v>0.39139938560980542</v>
      </c>
      <c r="BP567">
        <v>7.9294264763053995E-4</v>
      </c>
      <c r="BQ567">
        <v>0</v>
      </c>
      <c r="BR567">
        <v>1.1904761904761904E-2</v>
      </c>
      <c r="BS567">
        <v>0</v>
      </c>
      <c r="BT567">
        <v>0.61111111111111116</v>
      </c>
      <c r="BU567">
        <v>-1.8325911262929793E-2</v>
      </c>
      <c r="BV567">
        <v>0.73718372386413422</v>
      </c>
      <c r="BW567">
        <v>3.3769103232685817E-2</v>
      </c>
      <c r="BX567">
        <v>0.12709786527354133</v>
      </c>
      <c r="BY567">
        <f t="shared" si="52"/>
        <v>0.37131489087941705</v>
      </c>
      <c r="BZ567">
        <v>0</v>
      </c>
      <c r="CA567">
        <f t="shared" si="53"/>
        <v>5.4138689013414239E-3</v>
      </c>
      <c r="CC567">
        <v>0.37131489087941705</v>
      </c>
      <c r="CD567">
        <v>5.4138689013414239E-3</v>
      </c>
    </row>
    <row r="568" spans="1:82" x14ac:dyDescent="0.3">
      <c r="A568">
        <v>0</v>
      </c>
      <c r="B568" t="s">
        <v>466</v>
      </c>
      <c r="C568" t="s">
        <v>204</v>
      </c>
      <c r="D568">
        <v>17001</v>
      </c>
      <c r="E568" s="2">
        <f t="shared" si="56"/>
        <v>0.51390710628097869</v>
      </c>
      <c r="F568" s="2" t="s">
        <v>1937</v>
      </c>
      <c r="G568" s="3">
        <v>1913</v>
      </c>
      <c r="H568" s="1">
        <v>6.6813118544367942</v>
      </c>
      <c r="I568" s="1">
        <f t="shared" si="54"/>
        <v>-12.466361738734221</v>
      </c>
      <c r="J568" s="1">
        <v>2.97137305603</v>
      </c>
      <c r="K568" s="1">
        <v>53.243154589900001</v>
      </c>
      <c r="L568" s="2">
        <v>0.19790094638000011</v>
      </c>
      <c r="M568" s="2">
        <v>6.203467268812604E-4</v>
      </c>
      <c r="N568" s="7">
        <v>0</v>
      </c>
      <c r="O568" s="2">
        <v>2.9256478318650846E-3</v>
      </c>
      <c r="P568" s="3">
        <v>113447.56107218</v>
      </c>
      <c r="Q568" s="3">
        <v>3089.49131856124</v>
      </c>
      <c r="R568" s="3">
        <v>373557.19916174235</v>
      </c>
      <c r="S568" s="3">
        <v>917.47640299006696</v>
      </c>
      <c r="T568" s="3">
        <v>178731.90164292476</v>
      </c>
      <c r="V568">
        <v>17001</v>
      </c>
      <c r="W568" s="2">
        <v>0.52271410994381617</v>
      </c>
      <c r="X568" s="2">
        <v>0.17923752554245959</v>
      </c>
      <c r="Y568" s="2">
        <v>0.37407291254466929</v>
      </c>
      <c r="Z568" s="2">
        <v>0.84736239547975867</v>
      </c>
      <c r="AA568" s="2">
        <v>0.15346463633887597</v>
      </c>
      <c r="AB568" s="2">
        <v>0.48849402176153944</v>
      </c>
      <c r="AC568" s="2">
        <v>6.203467268812604E-4</v>
      </c>
      <c r="AD568" s="2">
        <v>0</v>
      </c>
      <c r="AE568" s="2">
        <v>2.9256478318650846E-3</v>
      </c>
      <c r="AF568">
        <v>1028445.6727515915</v>
      </c>
      <c r="AG568">
        <v>2474.7968291894686</v>
      </c>
      <c r="AH568">
        <v>465130.4062680772</v>
      </c>
      <c r="AI568">
        <v>17647.451365238507</v>
      </c>
      <c r="AJ568">
        <v>22.657102163826394</v>
      </c>
      <c r="AK568">
        <v>1402002.8719133339</v>
      </c>
      <c r="AL568">
        <v>3392.2732321795356</v>
      </c>
      <c r="AM568">
        <v>637567.25725754176</v>
      </c>
      <c r="AN568">
        <v>23942.502018698786</v>
      </c>
      <c r="AO568">
        <v>31.05521255185425</v>
      </c>
      <c r="AP568">
        <v>373557.19916174235</v>
      </c>
      <c r="AQ568">
        <v>917.47640299006707</v>
      </c>
      <c r="AR568">
        <v>172436.85098946455</v>
      </c>
      <c r="AS568">
        <v>6295.0506534602791</v>
      </c>
      <c r="AT568">
        <v>8.398110388027856</v>
      </c>
      <c r="AU568" s="3">
        <v>21321334.62790551</v>
      </c>
      <c r="AV568" s="3">
        <v>580638.99841039942</v>
      </c>
      <c r="AW568">
        <v>137440.29687606002</v>
      </c>
      <c r="AX568">
        <v>25830529.394886721</v>
      </c>
      <c r="AY568">
        <v>3742.8799703230798</v>
      </c>
      <c r="AZ568">
        <v>703436.86162251956</v>
      </c>
      <c r="BA568">
        <v>250887.85794824001</v>
      </c>
      <c r="BB568">
        <v>47151864.022792228</v>
      </c>
      <c r="BC568">
        <v>6832.3712888843202</v>
      </c>
      <c r="BD568">
        <v>1284075.8600329191</v>
      </c>
      <c r="BE568">
        <v>113447.56107218</v>
      </c>
      <c r="BF568">
        <v>21321334.62790551</v>
      </c>
      <c r="BG568">
        <v>3089.49131856124</v>
      </c>
      <c r="BH568">
        <v>580638.99841039942</v>
      </c>
      <c r="BI568">
        <v>2.7148823216000562</v>
      </c>
      <c r="BJ568">
        <v>9.3961941760368504</v>
      </c>
      <c r="BK568">
        <v>6.6813118544367942</v>
      </c>
      <c r="BL568">
        <v>29.170992507749606</v>
      </c>
      <c r="BM568">
        <v>16.704630769015385</v>
      </c>
      <c r="BN568">
        <f t="shared" si="51"/>
        <v>-12.466361738734221</v>
      </c>
      <c r="BO568">
        <v>0.51390710628097869</v>
      </c>
      <c r="BP568">
        <v>1.6895321445627689E-2</v>
      </c>
      <c r="BQ568">
        <v>2.5212166682886179E-2</v>
      </c>
      <c r="BR568">
        <v>0.1130952380952381</v>
      </c>
      <c r="BS568">
        <v>0.2413793103448276</v>
      </c>
      <c r="BT568">
        <v>0.27777777777777779</v>
      </c>
      <c r="BU568">
        <v>0.35700921795906376</v>
      </c>
      <c r="BV568">
        <v>0.84736239547975867</v>
      </c>
      <c r="BW568">
        <v>0.1591956808494564</v>
      </c>
      <c r="BX568">
        <v>0.48849402176153944</v>
      </c>
      <c r="BY568">
        <f t="shared" si="52"/>
        <v>3.0843346326875173E-2</v>
      </c>
      <c r="BZ568">
        <v>0</v>
      </c>
      <c r="CA568">
        <f t="shared" si="53"/>
        <v>3.1721061226096221E-4</v>
      </c>
      <c r="CC568">
        <v>3.0843346326875173E-2</v>
      </c>
      <c r="CD568">
        <v>3.1721061226096221E-4</v>
      </c>
    </row>
    <row r="569" spans="1:82" x14ac:dyDescent="0.3">
      <c r="A569">
        <v>0</v>
      </c>
      <c r="B569" t="s">
        <v>466</v>
      </c>
      <c r="C569" t="s">
        <v>467</v>
      </c>
      <c r="D569">
        <v>17003</v>
      </c>
      <c r="E569" s="2">
        <f t="shared" si="56"/>
        <v>0.62223331993103792</v>
      </c>
      <c r="F569" s="2" t="s">
        <v>1940</v>
      </c>
      <c r="G569" s="3">
        <v>-24</v>
      </c>
      <c r="H569" s="1">
        <v>1.163615290343444</v>
      </c>
      <c r="I569" s="1">
        <f t="shared" si="54"/>
        <v>-8.7052497709194512</v>
      </c>
      <c r="J569" s="1">
        <v>2.98476491551</v>
      </c>
      <c r="K569" s="1">
        <v>152.85401319900001</v>
      </c>
      <c r="L569" s="2">
        <v>0.12067022956999995</v>
      </c>
      <c r="M569" s="2">
        <v>1.9564151366754062E-3</v>
      </c>
      <c r="N569" s="7">
        <v>0</v>
      </c>
      <c r="O569" s="2">
        <v>6.3369777898425147E-4</v>
      </c>
      <c r="P569" s="3">
        <v>4263.4081491179986</v>
      </c>
      <c r="Q569" s="3">
        <v>116.104412820324</v>
      </c>
      <c r="R569" s="3">
        <v>11214.434832926723</v>
      </c>
      <c r="S569" s="3">
        <v>24.946217280396656</v>
      </c>
      <c r="T569" s="3">
        <v>4896.2885569123609</v>
      </c>
      <c r="V569">
        <v>17003</v>
      </c>
      <c r="W569" s="2">
        <v>0.48889679456389945</v>
      </c>
      <c r="X569" s="2">
        <v>3.121595427191904E-2</v>
      </c>
      <c r="Y569" s="2">
        <v>0.28234199560618051</v>
      </c>
      <c r="Z569" s="2">
        <v>0.85118142389353268</v>
      </c>
      <c r="AA569" s="2">
        <v>0.44057655353449143</v>
      </c>
      <c r="AB569" s="2">
        <v>0.29785954452360658</v>
      </c>
      <c r="AC569" s="2">
        <v>1.9564151366754062E-3</v>
      </c>
      <c r="AD569" s="2">
        <v>0</v>
      </c>
      <c r="AE569" s="2">
        <v>6.3369777898425147E-4</v>
      </c>
      <c r="AF569">
        <v>129976.43156612769</v>
      </c>
      <c r="AG569">
        <v>278.36649677341103</v>
      </c>
      <c r="AH569">
        <v>52318.121717508235</v>
      </c>
      <c r="AI569">
        <v>2475.2917946203411</v>
      </c>
      <c r="AJ569">
        <v>2.5512828318236838</v>
      </c>
      <c r="AK569">
        <v>141190.86639905442</v>
      </c>
      <c r="AL569">
        <v>303.31271405380767</v>
      </c>
      <c r="AM569">
        <v>57006.68606413497</v>
      </c>
      <c r="AN569">
        <v>2683.0160049059659</v>
      </c>
      <c r="AO569">
        <v>2.7798348328537039</v>
      </c>
      <c r="AP569">
        <v>11214.434832926723</v>
      </c>
      <c r="AQ569">
        <v>24.946217280396638</v>
      </c>
      <c r="AR569">
        <v>4688.5643466267356</v>
      </c>
      <c r="AS569">
        <v>207.72421028562485</v>
      </c>
      <c r="AT569">
        <v>0.22855200103002016</v>
      </c>
      <c r="AU569" s="3">
        <v>801264.92754523666</v>
      </c>
      <c r="AV569" s="3">
        <v>21820.663345451692</v>
      </c>
      <c r="AW569">
        <v>12268.006733528002</v>
      </c>
      <c r="AX569">
        <v>2305649.1854992528</v>
      </c>
      <c r="AY569">
        <v>334.09180365870395</v>
      </c>
      <c r="AZ569">
        <v>62789.213579616822</v>
      </c>
      <c r="BA569">
        <v>16531.414882646</v>
      </c>
      <c r="BB569">
        <v>3106914.1130444892</v>
      </c>
      <c r="BC569">
        <v>450.19621647902795</v>
      </c>
      <c r="BD569">
        <v>84609.876925068515</v>
      </c>
      <c r="BE569">
        <v>4263.4081491179986</v>
      </c>
      <c r="BF569">
        <v>801264.92754523666</v>
      </c>
      <c r="BG569">
        <v>116.104412820324</v>
      </c>
      <c r="BH569">
        <v>21820.663345451692</v>
      </c>
      <c r="BI569">
        <v>0.93585867062121864</v>
      </c>
      <c r="BJ569">
        <v>2.0994739609646627</v>
      </c>
      <c r="BK569">
        <v>1.163615290343444</v>
      </c>
      <c r="BL569">
        <v>26.055816407333651</v>
      </c>
      <c r="BM569">
        <v>17.3505666364142</v>
      </c>
      <c r="BN569">
        <f t="shared" si="51"/>
        <v>-8.7052497709194512</v>
      </c>
      <c r="BO569">
        <v>0.62223331993103792</v>
      </c>
      <c r="BP569">
        <v>7.0517086091660625E-3</v>
      </c>
      <c r="BQ569">
        <v>8.4809980659973486E-2</v>
      </c>
      <c r="BR569">
        <v>0.10119047619047619</v>
      </c>
      <c r="BS569">
        <v>0.13793103448275862</v>
      </c>
      <c r="BT569">
        <v>0.33333333333333331</v>
      </c>
      <c r="BU569">
        <v>0.24929923244549052</v>
      </c>
      <c r="BV569">
        <v>0.85118142389353268</v>
      </c>
      <c r="BW569">
        <v>0.45702961984905754</v>
      </c>
      <c r="BX569">
        <v>0.29785954452360658</v>
      </c>
      <c r="BY569">
        <f t="shared" si="52"/>
        <v>0.56285466581801469</v>
      </c>
      <c r="BZ569">
        <v>0</v>
      </c>
      <c r="CA569">
        <f t="shared" si="53"/>
        <v>7.4702223695291472E-4</v>
      </c>
      <c r="CC569">
        <v>0.56285466581801469</v>
      </c>
      <c r="CD569">
        <v>7.4702223695291472E-4</v>
      </c>
    </row>
    <row r="570" spans="1:82" x14ac:dyDescent="0.3">
      <c r="A570">
        <v>0</v>
      </c>
      <c r="B570" t="s">
        <v>466</v>
      </c>
      <c r="C570" t="s">
        <v>468</v>
      </c>
      <c r="D570">
        <v>17005</v>
      </c>
      <c r="E570" s="2">
        <f t="shared" si="56"/>
        <v>0.46173213221104265</v>
      </c>
      <c r="F570" s="2" t="s">
        <v>1936</v>
      </c>
      <c r="G570" s="3">
        <v>961</v>
      </c>
      <c r="H570" s="1">
        <v>0.95818117457250096</v>
      </c>
      <c r="I570" s="1">
        <f t="shared" si="54"/>
        <v>-13.081470926320328</v>
      </c>
      <c r="J570" s="1">
        <v>2.4416090443799998</v>
      </c>
      <c r="K570" s="1">
        <v>95.131463339199996</v>
      </c>
      <c r="L570" s="2">
        <v>0.14140304592999997</v>
      </c>
      <c r="M570" s="2">
        <v>8.7614617106247412E-3</v>
      </c>
      <c r="N570" s="7">
        <v>0</v>
      </c>
      <c r="O570" s="2">
        <v>9.6778364992675114E-4</v>
      </c>
      <c r="P570" s="3">
        <v>898.2894753639996</v>
      </c>
      <c r="Q570" s="3">
        <v>24.462910524151951</v>
      </c>
      <c r="R570" s="3">
        <v>-2551.0400824928656</v>
      </c>
      <c r="S570" s="3">
        <v>-5.2749384587859653</v>
      </c>
      <c r="T570" s="3">
        <v>-1046.7361130544887</v>
      </c>
      <c r="V570">
        <v>17005</v>
      </c>
      <c r="W570" s="2">
        <v>0.44482534052913075</v>
      </c>
      <c r="X570" s="2">
        <v>2.5704835591186408E-2</v>
      </c>
      <c r="Y570" s="2">
        <v>0.39482936733791513</v>
      </c>
      <c r="Z570" s="2">
        <v>0.69628675015150721</v>
      </c>
      <c r="AA570" s="2">
        <v>0.27420079704490058</v>
      </c>
      <c r="AB570" s="2">
        <v>0.34903593873191324</v>
      </c>
      <c r="AC570" s="2">
        <v>8.7614617106247412E-3</v>
      </c>
      <c r="AD570" s="2">
        <v>0</v>
      </c>
      <c r="AE570" s="2">
        <v>9.6778364992675114E-4</v>
      </c>
      <c r="AF570">
        <v>195069.52810115207</v>
      </c>
      <c r="AG570">
        <v>422.1823331733101</v>
      </c>
      <c r="AH570">
        <v>79347.86315869831</v>
      </c>
      <c r="AI570">
        <v>4112.4501279004999</v>
      </c>
      <c r="AJ570">
        <v>3.8689797604244309</v>
      </c>
      <c r="AK570">
        <v>192518.48801865921</v>
      </c>
      <c r="AL570">
        <v>416.90739471452417</v>
      </c>
      <c r="AM570">
        <v>78356.454797641956</v>
      </c>
      <c r="AN570">
        <v>4057.1223759023696</v>
      </c>
      <c r="AO570">
        <v>3.8206166882008414</v>
      </c>
      <c r="AP570">
        <v>-2551.0400824928656</v>
      </c>
      <c r="AQ570">
        <v>-5.2749384587859254</v>
      </c>
      <c r="AR570">
        <v>-991.4083610563539</v>
      </c>
      <c r="AS570">
        <v>-55.327751998130225</v>
      </c>
      <c r="AT570">
        <v>-4.8363072223589487E-2</v>
      </c>
      <c r="AU570" s="3">
        <v>168824.52399991007</v>
      </c>
      <c r="AV570" s="3">
        <v>4597.5594039091175</v>
      </c>
      <c r="AW570">
        <v>19937.574485042001</v>
      </c>
      <c r="AX570">
        <v>3747067.7487187935</v>
      </c>
      <c r="AY570">
        <v>542.9553769385559</v>
      </c>
      <c r="AZ570">
        <v>102043.03354183219</v>
      </c>
      <c r="BA570">
        <v>20835.863960406001</v>
      </c>
      <c r="BB570">
        <v>3915892.2727187038</v>
      </c>
      <c r="BC570">
        <v>567.41828746270789</v>
      </c>
      <c r="BD570">
        <v>106640.59294574131</v>
      </c>
      <c r="BE570">
        <v>898.2894753639996</v>
      </c>
      <c r="BF570">
        <v>168824.52399991007</v>
      </c>
      <c r="BG570">
        <v>24.462910524151951</v>
      </c>
      <c r="BH570">
        <v>4597.5594039091175</v>
      </c>
      <c r="BI570">
        <v>0.89187876476969941</v>
      </c>
      <c r="BJ570">
        <v>1.8500599393422004</v>
      </c>
      <c r="BK570">
        <v>0.95818117457250096</v>
      </c>
      <c r="BL570">
        <v>29.323453693614521</v>
      </c>
      <c r="BM570">
        <v>16.241982767294193</v>
      </c>
      <c r="BN570">
        <f t="shared" si="51"/>
        <v>-13.081470926320328</v>
      </c>
      <c r="BO570">
        <v>0.46173213221104265</v>
      </c>
      <c r="BP570">
        <v>4.986855088640019E-3</v>
      </c>
      <c r="BQ570">
        <v>5.2245235932359267E-2</v>
      </c>
      <c r="BR570">
        <v>0.1130952380952381</v>
      </c>
      <c r="BS570">
        <v>6.8965517241379309E-2</v>
      </c>
      <c r="BT570">
        <v>0.33333333333333331</v>
      </c>
      <c r="BU570">
        <v>0.37462459401038056</v>
      </c>
      <c r="BV570">
        <v>0.69628675015150721</v>
      </c>
      <c r="BW570">
        <v>0.28444066083495911</v>
      </c>
      <c r="BX570">
        <v>0.34903593873191324</v>
      </c>
      <c r="BY570">
        <f t="shared" si="52"/>
        <v>1.0547029923239873E-2</v>
      </c>
      <c r="BZ570">
        <v>0</v>
      </c>
      <c r="CA570">
        <f t="shared" si="53"/>
        <v>1.6613997650067466E-4</v>
      </c>
      <c r="CC570">
        <v>1.0547029923239873E-2</v>
      </c>
      <c r="CD570">
        <v>1.6613997650067466E-4</v>
      </c>
    </row>
    <row r="571" spans="1:82" x14ac:dyDescent="0.3">
      <c r="A571">
        <v>0</v>
      </c>
      <c r="B571" t="s">
        <v>466</v>
      </c>
      <c r="C571" t="s">
        <v>93</v>
      </c>
      <c r="D571">
        <v>17007</v>
      </c>
      <c r="E571" s="2">
        <f t="shared" si="56"/>
        <v>0.49269670107396701</v>
      </c>
      <c r="F571" s="2" t="s">
        <v>1937</v>
      </c>
      <c r="G571" s="3">
        <v>13290</v>
      </c>
      <c r="H571" s="1">
        <v>23.536740608986577</v>
      </c>
      <c r="I571" s="1">
        <f t="shared" si="54"/>
        <v>-15.064462983558791</v>
      </c>
      <c r="J571" s="1">
        <v>2.7579644230599998</v>
      </c>
      <c r="K571" s="1">
        <v>53.923608052100001</v>
      </c>
      <c r="L571" s="2">
        <v>0.16202618772999999</v>
      </c>
      <c r="M571" s="2">
        <v>1.6207428807377068E-4</v>
      </c>
      <c r="N571" s="7">
        <v>0</v>
      </c>
      <c r="O571" s="2">
        <v>2.4673548018212994E-4</v>
      </c>
      <c r="P571" s="3">
        <v>62394.290464919955</v>
      </c>
      <c r="Q571" s="3">
        <v>1699.1693509965596</v>
      </c>
      <c r="R571" s="3">
        <v>330267.93417457934</v>
      </c>
      <c r="S571" s="3">
        <v>811.47389230467695</v>
      </c>
      <c r="T571" s="3">
        <v>156507.0576713215</v>
      </c>
      <c r="V571">
        <v>17007</v>
      </c>
      <c r="W571" s="2">
        <v>0.62235774019363443</v>
      </c>
      <c r="X571" s="2">
        <v>0.63141299762681002</v>
      </c>
      <c r="Y571" s="2">
        <v>0.45611432817012237</v>
      </c>
      <c r="Z571" s="2">
        <v>0.78650351070171276</v>
      </c>
      <c r="AA571" s="2">
        <v>0.15542593153121342</v>
      </c>
      <c r="AB571" s="2">
        <v>0.39994161484675289</v>
      </c>
      <c r="AC571" s="2">
        <v>1.6207428807377068E-4</v>
      </c>
      <c r="AD571" s="2">
        <v>0</v>
      </c>
      <c r="AE571" s="2">
        <v>2.4673548018212994E-4</v>
      </c>
      <c r="AF571">
        <v>884321.77027172409</v>
      </c>
      <c r="AG571">
        <v>2154.0262871470654</v>
      </c>
      <c r="AH571">
        <v>404842.57545334339</v>
      </c>
      <c r="AI571">
        <v>10733.122683698566</v>
      </c>
      <c r="AJ571">
        <v>19.718284884034638</v>
      </c>
      <c r="AK571">
        <v>1214589.7044463034</v>
      </c>
      <c r="AL571">
        <v>2965.5001794517425</v>
      </c>
      <c r="AM571">
        <v>557356.58256366837</v>
      </c>
      <c r="AN571">
        <v>14726.17324469509</v>
      </c>
      <c r="AO571">
        <v>27.146077056799587</v>
      </c>
      <c r="AP571">
        <v>330267.93417457934</v>
      </c>
      <c r="AQ571">
        <v>811.47389230467707</v>
      </c>
      <c r="AR571">
        <v>152514.00711032498</v>
      </c>
      <c r="AS571">
        <v>3993.0505609965239</v>
      </c>
      <c r="AT571">
        <v>7.4277921727649492</v>
      </c>
      <c r="AU571" s="3">
        <v>11726382.949977057</v>
      </c>
      <c r="AV571" s="3">
        <v>319341.88782629342</v>
      </c>
      <c r="AW571">
        <v>155999.85985938003</v>
      </c>
      <c r="AX571">
        <v>29318613.661971882</v>
      </c>
      <c r="AY571">
        <v>4248.3082772108401</v>
      </c>
      <c r="AZ571">
        <v>798427.05761900533</v>
      </c>
      <c r="BA571">
        <v>218394.15032429999</v>
      </c>
      <c r="BB571">
        <v>41044996.611948937</v>
      </c>
      <c r="BC571">
        <v>5947.4776282073999</v>
      </c>
      <c r="BD571">
        <v>1117768.9454452987</v>
      </c>
      <c r="BE571">
        <v>62394.290464919955</v>
      </c>
      <c r="BF571">
        <v>11726382.949977057</v>
      </c>
      <c r="BG571">
        <v>1699.1693509965596</v>
      </c>
      <c r="BH571">
        <v>319341.88782629342</v>
      </c>
      <c r="BI571">
        <v>9.748259899382818</v>
      </c>
      <c r="BJ571">
        <v>33.285000508369393</v>
      </c>
      <c r="BK571">
        <v>23.536740608986577</v>
      </c>
      <c r="BL571">
        <v>28.489907368521507</v>
      </c>
      <c r="BM571">
        <v>13.425444384962717</v>
      </c>
      <c r="BN571">
        <f t="shared" si="51"/>
        <v>-15.064462983558791</v>
      </c>
      <c r="BO571">
        <v>0.49269670107396701</v>
      </c>
      <c r="BP571">
        <v>5.8161765374047998E-2</v>
      </c>
      <c r="BQ571">
        <v>1.8515209258224054E-2</v>
      </c>
      <c r="BR571">
        <v>7.7380952380952384E-2</v>
      </c>
      <c r="BS571">
        <v>0.10344827586206896</v>
      </c>
      <c r="BT571">
        <v>0.3888888888888889</v>
      </c>
      <c r="BU571">
        <v>0.43141313090756356</v>
      </c>
      <c r="BV571">
        <v>0.78650351070171276</v>
      </c>
      <c r="BW571">
        <v>0.16123021943071933</v>
      </c>
      <c r="BX571">
        <v>0.39994161484675289</v>
      </c>
      <c r="BY571">
        <f t="shared" si="52"/>
        <v>6.8367556302949384E-2</v>
      </c>
      <c r="BZ571">
        <v>0</v>
      </c>
      <c r="CA571">
        <f t="shared" si="53"/>
        <v>1.3566823549747377E-4</v>
      </c>
      <c r="CC571">
        <v>6.8367556302949384E-2</v>
      </c>
      <c r="CD571">
        <v>1.3566823549747377E-4</v>
      </c>
    </row>
    <row r="572" spans="1:82" x14ac:dyDescent="0.3">
      <c r="A572">
        <v>0</v>
      </c>
      <c r="B572" t="s">
        <v>466</v>
      </c>
      <c r="C572" t="s">
        <v>469</v>
      </c>
      <c r="D572">
        <v>17009</v>
      </c>
      <c r="E572" s="2">
        <f t="shared" si="56"/>
        <v>0.47146217416538228</v>
      </c>
      <c r="F572" s="2" t="s">
        <v>1937</v>
      </c>
      <c r="G572" s="3">
        <v>658</v>
      </c>
      <c r="H572" s="1">
        <v>0.37598319190191609</v>
      </c>
      <c r="I572" s="1">
        <f t="shared" si="54"/>
        <v>-10.858119285445047</v>
      </c>
      <c r="J572" s="1">
        <v>2.8954511905100002</v>
      </c>
      <c r="K572" s="1">
        <v>40.266706433099998</v>
      </c>
      <c r="L572" s="2">
        <v>0.19991084417000016</v>
      </c>
      <c r="M572" s="2">
        <v>5.4697118783143808E-3</v>
      </c>
      <c r="N572" s="7">
        <v>0</v>
      </c>
      <c r="O572" s="2">
        <v>2.28780973690738E-4</v>
      </c>
      <c r="P572" s="3">
        <v>-2006.9176337254</v>
      </c>
      <c r="Q572" s="3">
        <v>-54.653925988917202</v>
      </c>
      <c r="R572" s="3">
        <v>-18479.811916082363</v>
      </c>
      <c r="S572" s="3">
        <v>-44.337169445256812</v>
      </c>
      <c r="T572" s="3">
        <v>-8810.6610231075756</v>
      </c>
      <c r="V572">
        <v>17009</v>
      </c>
      <c r="W572" s="2">
        <v>0.46444286622623893</v>
      </c>
      <c r="X572" s="2">
        <v>1.0086386989600545E-2</v>
      </c>
      <c r="Y572" s="2">
        <v>0.37179223254786792</v>
      </c>
      <c r="Z572" s="2">
        <v>0.82571134977690985</v>
      </c>
      <c r="AA572" s="2">
        <v>0.11606215873039566</v>
      </c>
      <c r="AB572" s="2">
        <v>0.49345520599398623</v>
      </c>
      <c r="AC572" s="2">
        <v>5.4697118783143808E-3</v>
      </c>
      <c r="AD572" s="2">
        <v>0</v>
      </c>
      <c r="AE572" s="2">
        <v>2.28780973690738E-4</v>
      </c>
      <c r="AF572">
        <v>57198.337258398351</v>
      </c>
      <c r="AG572">
        <v>137.43303846582168</v>
      </c>
      <c r="AH572">
        <v>25830.114319808643</v>
      </c>
      <c r="AI572">
        <v>1476.5177007516099</v>
      </c>
      <c r="AJ572">
        <v>1.2582349560115913</v>
      </c>
      <c r="AK572">
        <v>38718.525342315988</v>
      </c>
      <c r="AL572">
        <v>93.095869020564876</v>
      </c>
      <c r="AM572">
        <v>17497.080515331425</v>
      </c>
      <c r="AN572">
        <v>998.89048212125192</v>
      </c>
      <c r="AO572">
        <v>0.85231141389757636</v>
      </c>
      <c r="AP572">
        <v>-18479.811916082363</v>
      </c>
      <c r="AQ572">
        <v>-44.337169445256805</v>
      </c>
      <c r="AR572">
        <v>-8333.0338044772179</v>
      </c>
      <c r="AS572">
        <v>-477.62721863035802</v>
      </c>
      <c r="AT572">
        <v>-0.40592354211401493</v>
      </c>
      <c r="AU572" s="3">
        <v>-377180.10008235165</v>
      </c>
      <c r="AV572" s="3">
        <v>-10271.658850357098</v>
      </c>
      <c r="AW572">
        <v>6642.0634426175002</v>
      </c>
      <c r="AX572">
        <v>1248309.4034055329</v>
      </c>
      <c r="AY572">
        <v>180.88178493536498</v>
      </c>
      <c r="AZ572">
        <v>33994.922660752491</v>
      </c>
      <c r="BA572">
        <v>4635.1458088920999</v>
      </c>
      <c r="BB572">
        <v>871129.30332318123</v>
      </c>
      <c r="BC572">
        <v>126.22785894644778</v>
      </c>
      <c r="BD572">
        <v>23723.263810395394</v>
      </c>
      <c r="BE572">
        <v>-2006.9176337254</v>
      </c>
      <c r="BF572">
        <v>-377180.10008235165</v>
      </c>
      <c r="BG572">
        <v>-54.653925988917202</v>
      </c>
      <c r="BH572">
        <v>-10271.658850357098</v>
      </c>
      <c r="BI572">
        <v>0.48176825578172811</v>
      </c>
      <c r="BJ572">
        <v>0.8577514476836442</v>
      </c>
      <c r="BK572">
        <v>0.37598319190191609</v>
      </c>
      <c r="BL572">
        <v>22.53338983468997</v>
      </c>
      <c r="BM572">
        <v>11.675270549244923</v>
      </c>
      <c r="BN572">
        <f t="shared" si="51"/>
        <v>-10.858119285445047</v>
      </c>
      <c r="BO572">
        <v>0.47146217416538228</v>
      </c>
      <c r="BP572">
        <v>2.750526676524714E-3</v>
      </c>
      <c r="BQ572">
        <v>2.416811921411997E-2</v>
      </c>
      <c r="BR572">
        <v>7.1428571428571425E-2</v>
      </c>
      <c r="BS572">
        <v>0.20689655172413793</v>
      </c>
      <c r="BT572">
        <v>0.27777777777777779</v>
      </c>
      <c r="BU572">
        <v>0.31095268658524922</v>
      </c>
      <c r="BV572">
        <v>0.82571134977690985</v>
      </c>
      <c r="BW572">
        <v>0.12039643021825276</v>
      </c>
      <c r="BX572">
        <v>0.49345520599398623</v>
      </c>
      <c r="BY572">
        <f t="shared" si="52"/>
        <v>0</v>
      </c>
      <c r="BZ572">
        <v>0</v>
      </c>
      <c r="CA572">
        <f t="shared" si="53"/>
        <v>5.774063229528474E-5</v>
      </c>
      <c r="CC572">
        <v>0</v>
      </c>
      <c r="CD572">
        <v>5.774063229528474E-5</v>
      </c>
    </row>
    <row r="573" spans="1:82" x14ac:dyDescent="0.3">
      <c r="A573">
        <v>0</v>
      </c>
      <c r="B573" t="s">
        <v>466</v>
      </c>
      <c r="C573" t="s">
        <v>470</v>
      </c>
      <c r="D573">
        <v>17011</v>
      </c>
      <c r="E573" s="2">
        <f t="shared" si="56"/>
        <v>0.60075892648526386</v>
      </c>
      <c r="F573" s="2" t="s">
        <v>1939</v>
      </c>
      <c r="G573" s="3">
        <v>329</v>
      </c>
      <c r="H573" s="1">
        <v>1.9027539300514924</v>
      </c>
      <c r="I573" s="1">
        <f t="shared" si="54"/>
        <v>-16.737271395782233</v>
      </c>
      <c r="J573" s="1">
        <v>2.67572708401</v>
      </c>
      <c r="K573" s="1">
        <v>59.947572542400003</v>
      </c>
      <c r="L573" s="2">
        <v>0.19423927237999994</v>
      </c>
      <c r="M573" s="2">
        <v>0</v>
      </c>
      <c r="N573" s="7">
        <v>0</v>
      </c>
      <c r="O573" s="2">
        <v>1.1658632267232781E-4</v>
      </c>
      <c r="P573" s="3">
        <v>12471.366521129996</v>
      </c>
      <c r="Q573" s="3">
        <v>339.62985394734005</v>
      </c>
      <c r="R573" s="3">
        <v>99882.107008793857</v>
      </c>
      <c r="S573" s="3">
        <v>246.02131613762518</v>
      </c>
      <c r="T573" s="3">
        <v>47839.112265358679</v>
      </c>
      <c r="V573">
        <v>17011</v>
      </c>
      <c r="W573" s="2">
        <v>0.49992546166050517</v>
      </c>
      <c r="X573" s="2">
        <v>5.1044602253095747E-2</v>
      </c>
      <c r="Y573" s="2">
        <v>0.4857465840087718</v>
      </c>
      <c r="Z573" s="2">
        <v>0.76305144753048859</v>
      </c>
      <c r="AA573" s="2">
        <v>0.17278901842835157</v>
      </c>
      <c r="AB573" s="2">
        <v>0.47945563214613479</v>
      </c>
      <c r="AC573" s="2">
        <v>0</v>
      </c>
      <c r="AD573" s="2">
        <v>0</v>
      </c>
      <c r="AE573" s="2">
        <v>1.1658632267232781E-4</v>
      </c>
      <c r="AF573">
        <v>259541.29189892835</v>
      </c>
      <c r="AG573">
        <v>634.32555913884266</v>
      </c>
      <c r="AH573">
        <v>119219.52604291409</v>
      </c>
      <c r="AI573">
        <v>4181.0057684351887</v>
      </c>
      <c r="AJ573">
        <v>5.8065410862839135</v>
      </c>
      <c r="AK573">
        <v>359423.39890772221</v>
      </c>
      <c r="AL573">
        <v>880.34687527646781</v>
      </c>
      <c r="AM573">
        <v>165458.47114580515</v>
      </c>
      <c r="AN573">
        <v>5781.1729309028042</v>
      </c>
      <c r="AO573">
        <v>8.0584383033327232</v>
      </c>
      <c r="AP573">
        <v>99882.107008793857</v>
      </c>
      <c r="AQ573">
        <v>246.02131613762515</v>
      </c>
      <c r="AR573">
        <v>46238.945102891055</v>
      </c>
      <c r="AS573">
        <v>1600.1671624676155</v>
      </c>
      <c r="AT573">
        <v>2.2518972170488096</v>
      </c>
      <c r="AU573" s="3">
        <v>2343868.6239811713</v>
      </c>
      <c r="AV573" s="3">
        <v>63830.034750863088</v>
      </c>
      <c r="AW573">
        <v>73050.318427970007</v>
      </c>
      <c r="AX573">
        <v>13729076.845352683</v>
      </c>
      <c r="AY573">
        <v>1989.3625078264595</v>
      </c>
      <c r="AZ573">
        <v>373880.78972090478</v>
      </c>
      <c r="BA573">
        <v>85521.684949100003</v>
      </c>
      <c r="BB573">
        <v>16072945.469333854</v>
      </c>
      <c r="BC573">
        <v>2328.9923617737995</v>
      </c>
      <c r="BD573">
        <v>437710.82447176788</v>
      </c>
      <c r="BE573">
        <v>12471.366521129996</v>
      </c>
      <c r="BF573">
        <v>2343868.6239811713</v>
      </c>
      <c r="BG573">
        <v>339.62985394734005</v>
      </c>
      <c r="BH573">
        <v>63830.034750863088</v>
      </c>
      <c r="BI573">
        <v>1.2545107288812756</v>
      </c>
      <c r="BJ573">
        <v>3.157264658932768</v>
      </c>
      <c r="BK573">
        <v>1.9027539300514924</v>
      </c>
      <c r="BL573">
        <v>33.470363486769045</v>
      </c>
      <c r="BM573">
        <v>16.733092090986812</v>
      </c>
      <c r="BN573">
        <f t="shared" si="51"/>
        <v>-16.737271395782233</v>
      </c>
      <c r="BO573">
        <v>0.60075892648526386</v>
      </c>
      <c r="BP573">
        <v>9.1265248091672892E-3</v>
      </c>
      <c r="BQ573">
        <v>2.115161128367404E-2</v>
      </c>
      <c r="BR573">
        <v>0.15476190476190477</v>
      </c>
      <c r="BS573">
        <v>0.34482758620689657</v>
      </c>
      <c r="BT573">
        <v>0.44444444444444442</v>
      </c>
      <c r="BU573">
        <v>0.47931868952677559</v>
      </c>
      <c r="BV573">
        <v>0.76305144753048859</v>
      </c>
      <c r="BW573">
        <v>0.17924172036136055</v>
      </c>
      <c r="BX573">
        <v>0.47945563214613479</v>
      </c>
      <c r="BY573">
        <f t="shared" si="52"/>
        <v>0.10360734412043619</v>
      </c>
      <c r="BZ573">
        <v>0</v>
      </c>
      <c r="CA573">
        <f t="shared" si="53"/>
        <v>2.0949227130237055E-4</v>
      </c>
      <c r="CC573">
        <v>0.10360734412043619</v>
      </c>
      <c r="CD573">
        <v>2.0949227130237055E-4</v>
      </c>
    </row>
    <row r="574" spans="1:82" x14ac:dyDescent="0.3">
      <c r="A574">
        <v>1</v>
      </c>
      <c r="B574" t="s">
        <v>466</v>
      </c>
      <c r="C574" t="s">
        <v>12</v>
      </c>
      <c r="D574">
        <v>17013</v>
      </c>
      <c r="E574" s="2">
        <v>0</v>
      </c>
      <c r="F574" s="2" t="s">
        <v>1954</v>
      </c>
      <c r="G574" s="3">
        <v>-999</v>
      </c>
      <c r="H574" s="1">
        <v>0.37555031844920439</v>
      </c>
      <c r="I574" s="1">
        <f t="shared" si="54"/>
        <v>-999</v>
      </c>
      <c r="J574" s="1">
        <v>-999</v>
      </c>
      <c r="K574" s="1">
        <v>-999</v>
      </c>
      <c r="L574" s="2">
        <v>-999</v>
      </c>
      <c r="M574" s="2">
        <v>-999</v>
      </c>
      <c r="N574" s="7">
        <v>-999</v>
      </c>
      <c r="O574" s="2">
        <v>-999</v>
      </c>
      <c r="P574" s="3">
        <v>-999</v>
      </c>
      <c r="Q574" s="3">
        <v>-999</v>
      </c>
      <c r="R574" s="3">
        <v>-999</v>
      </c>
      <c r="S574" s="3">
        <v>-999</v>
      </c>
      <c r="T574" s="3">
        <v>-999</v>
      </c>
      <c r="V574">
        <v>17013</v>
      </c>
      <c r="W574" s="2">
        <v>-999</v>
      </c>
      <c r="X574" s="2">
        <v>1.0074774424848677E-2</v>
      </c>
      <c r="Y574" s="2">
        <v>-999</v>
      </c>
      <c r="Z574" s="2">
        <v>-999</v>
      </c>
      <c r="AA574" s="2">
        <v>-999</v>
      </c>
      <c r="AB574" s="2">
        <v>-999</v>
      </c>
      <c r="AC574" s="2">
        <v>-999</v>
      </c>
      <c r="AD574" s="2">
        <v>-999</v>
      </c>
      <c r="AE574" s="2">
        <v>-999</v>
      </c>
      <c r="AF574" s="2">
        <v>-999</v>
      </c>
      <c r="AG574" s="2">
        <v>-999</v>
      </c>
      <c r="AH574" s="2">
        <v>-999</v>
      </c>
      <c r="AI574" s="2">
        <v>-999</v>
      </c>
      <c r="AJ574" s="2">
        <v>-999</v>
      </c>
      <c r="AK574" s="2">
        <v>-999</v>
      </c>
      <c r="AL574" s="2">
        <v>-999</v>
      </c>
      <c r="AM574" s="2">
        <v>-999</v>
      </c>
      <c r="AN574" s="2">
        <v>-999</v>
      </c>
      <c r="AO574" s="2">
        <v>-999</v>
      </c>
      <c r="AP574" s="2">
        <v>-999</v>
      </c>
      <c r="AQ574" s="2">
        <v>-999</v>
      </c>
      <c r="AR574" s="2">
        <v>-999</v>
      </c>
      <c r="AS574" s="2">
        <v>-999</v>
      </c>
      <c r="AT574" s="2">
        <v>-999</v>
      </c>
      <c r="AU574" s="2">
        <v>-999</v>
      </c>
      <c r="AV574" s="2">
        <v>-999</v>
      </c>
      <c r="AW574" s="2">
        <v>-999</v>
      </c>
      <c r="AX574" s="2">
        <v>-999</v>
      </c>
      <c r="AY574" s="2">
        <v>-999</v>
      </c>
      <c r="AZ574" s="2">
        <v>-999</v>
      </c>
      <c r="BA574" s="2">
        <v>-999</v>
      </c>
      <c r="BB574" s="2">
        <v>-999</v>
      </c>
      <c r="BC574" s="2">
        <v>-999</v>
      </c>
      <c r="BD574" s="2">
        <v>-999</v>
      </c>
      <c r="BE574" s="2">
        <v>-999</v>
      </c>
      <c r="BF574" s="2">
        <v>-999</v>
      </c>
      <c r="BG574" s="2">
        <v>-999</v>
      </c>
      <c r="BH574" s="2">
        <v>-999</v>
      </c>
      <c r="BI574">
        <v>0</v>
      </c>
      <c r="BJ574">
        <v>0.37555031844920439</v>
      </c>
      <c r="BK574">
        <v>0.37555031844920439</v>
      </c>
      <c r="BL574">
        <v>-999</v>
      </c>
      <c r="BM574">
        <v>10.453059036128721</v>
      </c>
      <c r="BN574">
        <f t="shared" si="51"/>
        <v>-999</v>
      </c>
      <c r="BO574" t="s">
        <v>3748</v>
      </c>
      <c r="BP574" t="s">
        <v>3748</v>
      </c>
      <c r="BQ574">
        <v>3.051698595743043E-2</v>
      </c>
      <c r="BR574">
        <v>3.5714285714285712E-2</v>
      </c>
      <c r="BS574">
        <v>0.10344827586206896</v>
      </c>
      <c r="BT574">
        <v>0.22222222222222221</v>
      </c>
      <c r="BU574" t="s">
        <v>3748</v>
      </c>
      <c r="BY574">
        <f t="shared" si="52"/>
        <v>-999</v>
      </c>
      <c r="CA574">
        <f t="shared" si="53"/>
        <v>-999</v>
      </c>
    </row>
    <row r="575" spans="1:82" x14ac:dyDescent="0.3">
      <c r="A575">
        <v>0</v>
      </c>
      <c r="B575" t="s">
        <v>466</v>
      </c>
      <c r="C575" t="s">
        <v>95</v>
      </c>
      <c r="D575">
        <v>17015</v>
      </c>
      <c r="E575" s="2">
        <f t="shared" ref="E575:E584" si="57">BO575</f>
        <v>0.60409969371703975</v>
      </c>
      <c r="F575" s="2" t="s">
        <v>1939</v>
      </c>
      <c r="G575" s="3">
        <v>-152</v>
      </c>
      <c r="H575" s="1">
        <v>0.37277526622129542</v>
      </c>
      <c r="I575" s="1">
        <f t="shared" si="54"/>
        <v>-22.254101509249622</v>
      </c>
      <c r="J575" s="1">
        <v>2.7335460664400002</v>
      </c>
      <c r="K575" s="1">
        <v>62.399063764499999</v>
      </c>
      <c r="L575" s="2">
        <v>0.16607610122000005</v>
      </c>
      <c r="M575" s="2">
        <v>3.5549629347035793E-3</v>
      </c>
      <c r="N575" s="7">
        <v>0</v>
      </c>
      <c r="O575" s="2">
        <v>4.14295689182607E-4</v>
      </c>
      <c r="P575" s="3">
        <v>-2976.7142538930011</v>
      </c>
      <c r="Q575" s="3">
        <v>-81.064174128773999</v>
      </c>
      <c r="R575" s="3">
        <v>-18068.161415026887</v>
      </c>
      <c r="S575" s="3">
        <v>-43.948180369380005</v>
      </c>
      <c r="T575" s="3">
        <v>-8660.6570901624509</v>
      </c>
      <c r="V575">
        <v>17015</v>
      </c>
      <c r="W575" s="2">
        <v>0.51630732512264288</v>
      </c>
      <c r="X575" s="2">
        <v>1.0000328940875167E-2</v>
      </c>
      <c r="Y575" s="2">
        <v>0.6391306919307993</v>
      </c>
      <c r="Z575" s="2">
        <v>0.77953999694257303</v>
      </c>
      <c r="AA575" s="2">
        <v>0.17985503868551508</v>
      </c>
      <c r="AB575" s="2">
        <v>0.40993832564932625</v>
      </c>
      <c r="AC575" s="2">
        <v>3.5549629347035793E-3</v>
      </c>
      <c r="AD575" s="2">
        <v>0</v>
      </c>
      <c r="AE575" s="2">
        <v>4.14295689182607E-4</v>
      </c>
      <c r="AF575">
        <v>64018.724732355127</v>
      </c>
      <c r="AG575">
        <v>156.27876078865143</v>
      </c>
      <c r="AH575">
        <v>29372.109515957356</v>
      </c>
      <c r="AI575">
        <v>1415.0613098196629</v>
      </c>
      <c r="AJ575">
        <v>1.4305720727169595</v>
      </c>
      <c r="AK575">
        <v>45950.56331732824</v>
      </c>
      <c r="AL575">
        <v>112.33058041927141</v>
      </c>
      <c r="AM575">
        <v>21112.185004640043</v>
      </c>
      <c r="AN575">
        <v>1014.3287309745252</v>
      </c>
      <c r="AO575">
        <v>1.0282587356125883</v>
      </c>
      <c r="AP575">
        <v>-18068.161415026887</v>
      </c>
      <c r="AQ575">
        <v>-43.948180369380012</v>
      </c>
      <c r="AR575">
        <v>-8259.9245113173129</v>
      </c>
      <c r="AS575">
        <v>-400.73257884513771</v>
      </c>
      <c r="AT575">
        <v>-0.40231333710437123</v>
      </c>
      <c r="AU575" s="3">
        <v>-559443.67687665066</v>
      </c>
      <c r="AV575" s="3">
        <v>-15235.200885761786</v>
      </c>
      <c r="AW575">
        <v>11615.954258742</v>
      </c>
      <c r="AX575">
        <v>2183102.4433879713</v>
      </c>
      <c r="AY575">
        <v>316.33460869515596</v>
      </c>
      <c r="AZ575">
        <v>59451.926358167613</v>
      </c>
      <c r="BA575">
        <v>8639.2400048489981</v>
      </c>
      <c r="BB575">
        <v>1623658.7665113206</v>
      </c>
      <c r="BC575">
        <v>235.27043456638197</v>
      </c>
      <c r="BD575">
        <v>44216.725472405829</v>
      </c>
      <c r="BE575">
        <v>-2976.7142538930011</v>
      </c>
      <c r="BF575">
        <v>-559443.67687665066</v>
      </c>
      <c r="BG575">
        <v>-81.064174128773999</v>
      </c>
      <c r="BH575">
        <v>-15235.200885761786</v>
      </c>
      <c r="BI575">
        <v>0.34201000546917959</v>
      </c>
      <c r="BJ575">
        <v>0.71478527169047501</v>
      </c>
      <c r="BK575">
        <v>0.37277526622129542</v>
      </c>
      <c r="BL575">
        <v>36.565655091277755</v>
      </c>
      <c r="BM575">
        <v>14.311553582028132</v>
      </c>
      <c r="BN575">
        <f t="shared" si="51"/>
        <v>-22.254101509249622</v>
      </c>
      <c r="BO575">
        <v>0.60409969371703975</v>
      </c>
      <c r="BP575">
        <v>2.5019478510415116E-3</v>
      </c>
      <c r="BQ575">
        <v>1.492930348786466E-2</v>
      </c>
      <c r="BR575">
        <v>0.10119047619047619</v>
      </c>
      <c r="BS575">
        <v>0.20689655172413793</v>
      </c>
      <c r="BT575">
        <v>0.5</v>
      </c>
      <c r="BU575">
        <v>0.6373085863145761</v>
      </c>
      <c r="BV575">
        <v>0.77953999694257303</v>
      </c>
      <c r="BW575">
        <v>0.18657161689368784</v>
      </c>
      <c r="BX575">
        <v>0.40993832564932625</v>
      </c>
      <c r="BY575">
        <f t="shared" si="52"/>
        <v>0.149692163784025</v>
      </c>
      <c r="BZ575">
        <v>0</v>
      </c>
      <c r="CA575">
        <f t="shared" si="53"/>
        <v>5.1914742068354168E-4</v>
      </c>
      <c r="CC575">
        <v>0.149692163784025</v>
      </c>
      <c r="CD575">
        <v>5.1914742068354168E-4</v>
      </c>
    </row>
    <row r="576" spans="1:82" x14ac:dyDescent="0.3">
      <c r="A576">
        <v>0</v>
      </c>
      <c r="B576" t="s">
        <v>466</v>
      </c>
      <c r="C576" t="s">
        <v>471</v>
      </c>
      <c r="D576">
        <v>17017</v>
      </c>
      <c r="E576" s="2">
        <f t="shared" si="57"/>
        <v>0.5259482393887106</v>
      </c>
      <c r="F576" s="2" t="s">
        <v>1938</v>
      </c>
      <c r="G576" s="3">
        <v>129</v>
      </c>
      <c r="H576" s="1">
        <v>0.76437513822111813</v>
      </c>
      <c r="I576" s="1">
        <f t="shared" si="54"/>
        <v>-9.6103926019324426</v>
      </c>
      <c r="J576" s="1">
        <v>2.8282363141300002</v>
      </c>
      <c r="K576" s="1">
        <v>43.415714503099998</v>
      </c>
      <c r="L576" s="2">
        <v>0.19534218869999997</v>
      </c>
      <c r="M576" s="2">
        <v>7.9131622636594392E-4</v>
      </c>
      <c r="N576" s="7">
        <v>0</v>
      </c>
      <c r="O576" s="2">
        <v>8.9810244459373001E-4</v>
      </c>
      <c r="P576" s="3">
        <v>2791.7435079229977</v>
      </c>
      <c r="Q576" s="3">
        <v>76.026908378314005</v>
      </c>
      <c r="R576" s="3">
        <v>7879.6868783229002</v>
      </c>
      <c r="S576" s="3">
        <v>18.657157204929678</v>
      </c>
      <c r="T576" s="3">
        <v>3687.5880915716189</v>
      </c>
      <c r="V576">
        <v>17017</v>
      </c>
      <c r="W576" s="2">
        <v>0.44430642182655594</v>
      </c>
      <c r="X576" s="2">
        <v>2.0505659868271131E-2</v>
      </c>
      <c r="Y576" s="2">
        <v>0.30124848830328582</v>
      </c>
      <c r="Z576" s="2">
        <v>0.80654332287915986</v>
      </c>
      <c r="AA576" s="2">
        <v>0.12513865658280518</v>
      </c>
      <c r="AB576" s="2">
        <v>0.48217804474030573</v>
      </c>
      <c r="AC576" s="2">
        <v>7.9131622636594392E-4</v>
      </c>
      <c r="AD576" s="2">
        <v>0</v>
      </c>
      <c r="AE576" s="2">
        <v>8.9810244459373001E-4</v>
      </c>
      <c r="AF576">
        <v>82845.754129078021</v>
      </c>
      <c r="AG576">
        <v>198.72075974105897</v>
      </c>
      <c r="AH576">
        <v>37348.951890540535</v>
      </c>
      <c r="AI576">
        <v>1884.3958279340047</v>
      </c>
      <c r="AJ576">
        <v>1.819367295045714</v>
      </c>
      <c r="AK576">
        <v>90725.441007400921</v>
      </c>
      <c r="AL576">
        <v>217.37791694598866</v>
      </c>
      <c r="AM576">
        <v>40855.506856258056</v>
      </c>
      <c r="AN576">
        <v>2065.4289537880986</v>
      </c>
      <c r="AO576">
        <v>1.9902008590845539</v>
      </c>
      <c r="AP576">
        <v>7879.6868783229002</v>
      </c>
      <c r="AQ576">
        <v>18.657157204929689</v>
      </c>
      <c r="AR576">
        <v>3506.5549657175216</v>
      </c>
      <c r="AS576">
        <v>181.0331258540939</v>
      </c>
      <c r="AT576">
        <v>0.17083356403883987</v>
      </c>
      <c r="AU576" s="3">
        <v>524680.27487904823</v>
      </c>
      <c r="AV576" s="3">
        <v>14288.497160620334</v>
      </c>
      <c r="AW576">
        <v>15989.374717340002</v>
      </c>
      <c r="AX576">
        <v>3005043.08437688</v>
      </c>
      <c r="AY576">
        <v>435.43496141812</v>
      </c>
      <c r="AZ576">
        <v>81835.646648921465</v>
      </c>
      <c r="BA576">
        <v>18781.118225262999</v>
      </c>
      <c r="BB576">
        <v>3529723.3592559281</v>
      </c>
      <c r="BC576">
        <v>511.46186979643403</v>
      </c>
      <c r="BD576">
        <v>96124.143809541813</v>
      </c>
      <c r="BE576">
        <v>2791.7435079229977</v>
      </c>
      <c r="BF576">
        <v>524680.27487904823</v>
      </c>
      <c r="BG576">
        <v>76.026908378314005</v>
      </c>
      <c r="BH576">
        <v>14288.497160620334</v>
      </c>
      <c r="BI576">
        <v>0.77209064798751181</v>
      </c>
      <c r="BJ576">
        <v>1.5364657862086299</v>
      </c>
      <c r="BK576">
        <v>0.76437513822111813</v>
      </c>
      <c r="BL576">
        <v>27.093578385099232</v>
      </c>
      <c r="BM576">
        <v>17.483185783166789</v>
      </c>
      <c r="BN576">
        <f t="shared" si="51"/>
        <v>-9.6103926019324426</v>
      </c>
      <c r="BO576">
        <v>0.5259482393887106</v>
      </c>
      <c r="BP576">
        <v>4.9174745844765737E-3</v>
      </c>
      <c r="BQ576">
        <v>2.8521922350480108E-2</v>
      </c>
      <c r="BR576">
        <v>4.7619047619047616E-2</v>
      </c>
      <c r="BS576">
        <v>0.13793103448275862</v>
      </c>
      <c r="BT576">
        <v>0.27777777777777779</v>
      </c>
      <c r="BU576">
        <v>0.27522053498857008</v>
      </c>
      <c r="BV576">
        <v>0.80654332287915986</v>
      </c>
      <c r="BW576">
        <v>0.12981188442199709</v>
      </c>
      <c r="BX576">
        <v>0.48217804474030573</v>
      </c>
      <c r="BY576">
        <f t="shared" si="52"/>
        <v>0.41456299207429476</v>
      </c>
      <c r="BZ576">
        <v>0</v>
      </c>
      <c r="CA576">
        <f t="shared" si="53"/>
        <v>4.9517888251467937E-5</v>
      </c>
      <c r="CC576">
        <v>0.41456299207429476</v>
      </c>
      <c r="CD576">
        <v>4.9517888251467937E-5</v>
      </c>
    </row>
    <row r="577" spans="1:82" x14ac:dyDescent="0.3">
      <c r="A577">
        <v>0</v>
      </c>
      <c r="B577" t="s">
        <v>466</v>
      </c>
      <c r="C577" t="s">
        <v>472</v>
      </c>
      <c r="D577">
        <v>17019</v>
      </c>
      <c r="E577" s="2">
        <f t="shared" si="57"/>
        <v>0.59483267968157227</v>
      </c>
      <c r="F577" s="2" t="s">
        <v>1939</v>
      </c>
      <c r="G577" s="3">
        <v>24326</v>
      </c>
      <c r="H577" s="1">
        <v>16.232038910387356</v>
      </c>
      <c r="I577" s="1">
        <f t="shared" si="54"/>
        <v>-15.702248861312475</v>
      </c>
      <c r="J577" s="1">
        <v>2.6173027649499998</v>
      </c>
      <c r="K577" s="1">
        <v>93.753386597900004</v>
      </c>
      <c r="L577" s="2">
        <v>0.22945770995999992</v>
      </c>
      <c r="M577" s="2">
        <v>2.7245122743238316E-3</v>
      </c>
      <c r="N577" s="7">
        <v>0</v>
      </c>
      <c r="O577" s="2">
        <v>9.7442649608592578E-5</v>
      </c>
      <c r="P577" s="3">
        <v>24177.799337389944</v>
      </c>
      <c r="Q577" s="3">
        <v>658.42844437401891</v>
      </c>
      <c r="R577" s="3">
        <v>-101288.33470353764</v>
      </c>
      <c r="S577" s="3">
        <v>-236.98366229983884</v>
      </c>
      <c r="T577" s="3">
        <v>-46506.20898147556</v>
      </c>
      <c r="V577">
        <v>17019</v>
      </c>
      <c r="W577" s="2">
        <v>0.64173733080335449</v>
      </c>
      <c r="X577" s="2">
        <v>0.43545198191500978</v>
      </c>
      <c r="Y577" s="2">
        <v>0.4834952673015171</v>
      </c>
      <c r="Z577" s="2">
        <v>0.74639027102406219</v>
      </c>
      <c r="AA577" s="2">
        <v>0.27022871748688759</v>
      </c>
      <c r="AB577" s="2">
        <v>0.56638799163358078</v>
      </c>
      <c r="AC577" s="2">
        <v>2.7245122743238316E-3</v>
      </c>
      <c r="AD577" s="2">
        <v>0</v>
      </c>
      <c r="AE577" s="2">
        <v>9.7442649608592578E-5</v>
      </c>
      <c r="AF577">
        <v>3282578.5763314953</v>
      </c>
      <c r="AG577">
        <v>7990.1898242861771</v>
      </c>
      <c r="AH577">
        <v>1501731.4533841896</v>
      </c>
      <c r="AI577">
        <v>62302.431409431665</v>
      </c>
      <c r="AJ577">
        <v>73.143857268483899</v>
      </c>
      <c r="AK577">
        <v>3181290.2416279577</v>
      </c>
      <c r="AL577">
        <v>7753.2061619863371</v>
      </c>
      <c r="AM577">
        <v>1457191.1073548466</v>
      </c>
      <c r="AN577">
        <v>60336.568457299181</v>
      </c>
      <c r="AO577">
        <v>70.973690138875313</v>
      </c>
      <c r="AP577">
        <v>-101288.33470353764</v>
      </c>
      <c r="AQ577">
        <v>-236.98366229984003</v>
      </c>
      <c r="AR577">
        <v>-44540.346029343084</v>
      </c>
      <c r="AS577">
        <v>-1965.8629521324838</v>
      </c>
      <c r="AT577">
        <v>-2.1701671296085863</v>
      </c>
      <c r="AU577" s="3">
        <v>4543975.607469066</v>
      </c>
      <c r="AV577" s="3">
        <v>123745.04183565312</v>
      </c>
      <c r="AW577">
        <v>327339.88164300006</v>
      </c>
      <c r="AX577">
        <v>61520257.355985433</v>
      </c>
      <c r="AY577">
        <v>8914.371653274</v>
      </c>
      <c r="AZ577">
        <v>1675367.0085163156</v>
      </c>
      <c r="BA577">
        <v>351517.68098039</v>
      </c>
      <c r="BB577">
        <v>66064232.963454492</v>
      </c>
      <c r="BC577">
        <v>9572.800097648018</v>
      </c>
      <c r="BD577">
        <v>1799112.0503519685</v>
      </c>
      <c r="BE577">
        <v>24177.799337389944</v>
      </c>
      <c r="BF577">
        <v>4543975.607469066</v>
      </c>
      <c r="BG577">
        <v>658.42844437401891</v>
      </c>
      <c r="BH577">
        <v>123745.04183565312</v>
      </c>
      <c r="BI577">
        <v>6.4253395240050954</v>
      </c>
      <c r="BJ577">
        <v>22.657378434392452</v>
      </c>
      <c r="BK577">
        <v>16.232038910387356</v>
      </c>
      <c r="BL577">
        <v>25.619886534697322</v>
      </c>
      <c r="BM577">
        <v>9.9176376733848475</v>
      </c>
      <c r="BN577">
        <f t="shared" si="51"/>
        <v>-15.702248861312475</v>
      </c>
      <c r="BO577">
        <v>0.59483267968157227</v>
      </c>
      <c r="BP577">
        <v>4.6283024127142906E-2</v>
      </c>
      <c r="BQ577">
        <v>3.9726618374827556E-2</v>
      </c>
      <c r="BR577">
        <v>0.35714285714285715</v>
      </c>
      <c r="BS577">
        <v>0.13793103448275862</v>
      </c>
      <c r="BT577">
        <v>0.33333333333333331</v>
      </c>
      <c r="BU577">
        <v>0.44967791755615771</v>
      </c>
      <c r="BV577">
        <v>0.74639027102406219</v>
      </c>
      <c r="BW577">
        <v>0.28032024635569253</v>
      </c>
      <c r="BX577">
        <v>0.56638799163358078</v>
      </c>
      <c r="BY577">
        <f t="shared" si="52"/>
        <v>2.9783024976640034E-2</v>
      </c>
      <c r="BZ577">
        <v>0</v>
      </c>
      <c r="CA577">
        <f t="shared" si="53"/>
        <v>7.8025037005639112E-5</v>
      </c>
      <c r="CC577">
        <v>2.9783024976640034E-2</v>
      </c>
      <c r="CD577">
        <v>7.8025037005639112E-5</v>
      </c>
    </row>
    <row r="578" spans="1:82" x14ac:dyDescent="0.3">
      <c r="A578">
        <v>0</v>
      </c>
      <c r="B578" t="s">
        <v>466</v>
      </c>
      <c r="C578" t="s">
        <v>473</v>
      </c>
      <c r="D578">
        <v>17021</v>
      </c>
      <c r="E578" s="2">
        <f t="shared" si="57"/>
        <v>0.46631978802636193</v>
      </c>
      <c r="F578" s="2" t="s">
        <v>1936</v>
      </c>
      <c r="G578" s="3">
        <v>329</v>
      </c>
      <c r="H578" s="1">
        <v>2.7121618574196695</v>
      </c>
      <c r="I578" s="1">
        <f t="shared" si="54"/>
        <v>-6.9429598532481229</v>
      </c>
      <c r="J578" s="1">
        <v>2.6491286659400002</v>
      </c>
      <c r="K578" s="1">
        <v>77.842622035100007</v>
      </c>
      <c r="L578" s="2">
        <v>0.16624827648999996</v>
      </c>
      <c r="M578" s="2">
        <v>8.7896424362204264E-3</v>
      </c>
      <c r="N578" s="7">
        <v>0</v>
      </c>
      <c r="O578" s="2">
        <v>1.7945791252712973E-4</v>
      </c>
      <c r="P578" s="3">
        <v>60830.034170326027</v>
      </c>
      <c r="Q578" s="3">
        <v>1656.570319369268</v>
      </c>
      <c r="R578" s="3">
        <v>191095.14928869472</v>
      </c>
      <c r="S578" s="3">
        <v>423.54058139236406</v>
      </c>
      <c r="T578" s="3">
        <v>82900.531909467012</v>
      </c>
      <c r="V578">
        <v>17021</v>
      </c>
      <c r="W578" s="2">
        <v>0.42953572954122909</v>
      </c>
      <c r="X578" s="2">
        <v>7.2758343089722538E-2</v>
      </c>
      <c r="Y578" s="2">
        <v>0.21542211001262201</v>
      </c>
      <c r="Z578" s="2">
        <v>0.75546623395186097</v>
      </c>
      <c r="AA578" s="2">
        <v>0.22436855543768469</v>
      </c>
      <c r="AB578" s="2">
        <v>0.41036331901913375</v>
      </c>
      <c r="AC578" s="2">
        <v>8.7896424362204264E-3</v>
      </c>
      <c r="AD578" s="2">
        <v>0</v>
      </c>
      <c r="AE578" s="2">
        <v>1.7945791252712973E-4</v>
      </c>
      <c r="AF578">
        <v>776047.14676585712</v>
      </c>
      <c r="AG578">
        <v>1678.5867143358232</v>
      </c>
      <c r="AH578">
        <v>315485.17889887915</v>
      </c>
      <c r="AI578">
        <v>13613.614134834563</v>
      </c>
      <c r="AJ578">
        <v>15.383058851352166</v>
      </c>
      <c r="AK578">
        <v>967142.29605455184</v>
      </c>
      <c r="AL578">
        <v>2102.1272957281876</v>
      </c>
      <c r="AM578">
        <v>395088.32060751336</v>
      </c>
      <c r="AN578">
        <v>16911.004335667327</v>
      </c>
      <c r="AO578">
        <v>19.263584727454461</v>
      </c>
      <c r="AP578">
        <v>191095.14928869472</v>
      </c>
      <c r="AQ578">
        <v>423.5405813923644</v>
      </c>
      <c r="AR578">
        <v>79603.141708634212</v>
      </c>
      <c r="AS578">
        <v>3297.3902008327641</v>
      </c>
      <c r="AT578">
        <v>3.8805258761022952</v>
      </c>
      <c r="AU578" s="3">
        <v>11432396.621971073</v>
      </c>
      <c r="AV578" s="3">
        <v>311335.82582226023</v>
      </c>
      <c r="AW578">
        <v>70041.290604133988</v>
      </c>
      <c r="AX578">
        <v>13163560.156140942</v>
      </c>
      <c r="AY578">
        <v>1907.4183456850119</v>
      </c>
      <c r="AZ578">
        <v>358480.20388804114</v>
      </c>
      <c r="BA578">
        <v>130871.32477446002</v>
      </c>
      <c r="BB578">
        <v>24595956.778112017</v>
      </c>
      <c r="BC578">
        <v>3563.9886650542799</v>
      </c>
      <c r="BD578">
        <v>669816.02971030131</v>
      </c>
      <c r="BE578">
        <v>60830.034170326027</v>
      </c>
      <c r="BF578">
        <v>11432396.621971073</v>
      </c>
      <c r="BG578">
        <v>1656.570319369268</v>
      </c>
      <c r="BH578">
        <v>311335.82582226023</v>
      </c>
      <c r="BI578">
        <v>1.712909459945033</v>
      </c>
      <c r="BJ578">
        <v>4.4250713173647025</v>
      </c>
      <c r="BK578">
        <v>2.7121618574196695</v>
      </c>
      <c r="BL578">
        <v>28.688375504347629</v>
      </c>
      <c r="BM578">
        <v>21.745415651099506</v>
      </c>
      <c r="BN578">
        <f t="shared" si="51"/>
        <v>-6.9429598532481229</v>
      </c>
      <c r="BO578">
        <v>0.46631978802636193</v>
      </c>
      <c r="BP578">
        <v>9.6727303070983685E-3</v>
      </c>
      <c r="BQ578">
        <v>4.1391272089706867E-2</v>
      </c>
      <c r="BR578">
        <v>0.18452380952380951</v>
      </c>
      <c r="BS578">
        <v>0.10344827586206896</v>
      </c>
      <c r="BT578">
        <v>0.33333333333333331</v>
      </c>
      <c r="BU578">
        <v>0.19883112005547857</v>
      </c>
      <c r="BV578">
        <v>0.75546623395186097</v>
      </c>
      <c r="BW578">
        <v>0.23274746414697584</v>
      </c>
      <c r="BX578">
        <v>0.41036331901913375</v>
      </c>
      <c r="BY578">
        <f t="shared" si="52"/>
        <v>4.5223706621011425E-2</v>
      </c>
      <c r="BZ578">
        <v>0</v>
      </c>
      <c r="CA578">
        <f t="shared" si="53"/>
        <v>9.2645806161903148E-5</v>
      </c>
      <c r="CC578">
        <v>4.5223706621011425E-2</v>
      </c>
      <c r="CD578">
        <v>9.2645806161903148E-5</v>
      </c>
    </row>
    <row r="579" spans="1:82" x14ac:dyDescent="0.3">
      <c r="A579">
        <v>0</v>
      </c>
      <c r="B579" t="s">
        <v>466</v>
      </c>
      <c r="C579" t="s">
        <v>97</v>
      </c>
      <c r="D579">
        <v>17023</v>
      </c>
      <c r="E579" s="2">
        <f t="shared" si="57"/>
        <v>0.4618459118700613</v>
      </c>
      <c r="F579" s="2" t="s">
        <v>1936</v>
      </c>
      <c r="G579" s="3">
        <v>646</v>
      </c>
      <c r="H579" s="1">
        <v>0.76319304723095815</v>
      </c>
      <c r="I579" s="1">
        <f t="shared" si="54"/>
        <v>-12.044206892201419</v>
      </c>
      <c r="J579" s="1">
        <v>2.5946400322700001</v>
      </c>
      <c r="K579" s="1">
        <v>122.212471736</v>
      </c>
      <c r="L579" s="2">
        <v>0.15965694227000005</v>
      </c>
      <c r="M579" s="2">
        <v>2.1051923163551813E-3</v>
      </c>
      <c r="N579" s="7">
        <v>0</v>
      </c>
      <c r="O579" s="2">
        <v>1.5913926852569564E-4</v>
      </c>
      <c r="P579" s="3">
        <v>-1841.6175658579991</v>
      </c>
      <c r="Q579" s="3">
        <v>-50.152347287643977</v>
      </c>
      <c r="R579" s="3">
        <v>-52030.666422496899</v>
      </c>
      <c r="S579" s="3">
        <v>-114.01635082003425</v>
      </c>
      <c r="T579" s="3">
        <v>-22439.49366487794</v>
      </c>
      <c r="V579">
        <v>17023</v>
      </c>
      <c r="W579" s="2">
        <v>0.4811792401346458</v>
      </c>
      <c r="X579" s="2">
        <v>2.0473948272007051E-2</v>
      </c>
      <c r="Y579" s="2">
        <v>0.37550760867095079</v>
      </c>
      <c r="Z579" s="2">
        <v>0.73992741796262274</v>
      </c>
      <c r="AA579" s="2">
        <v>0.35225734980395385</v>
      </c>
      <c r="AB579" s="2">
        <v>0.39409342531322061</v>
      </c>
      <c r="AC579" s="2">
        <v>2.1051923163551813E-3</v>
      </c>
      <c r="AD579" s="2">
        <v>0</v>
      </c>
      <c r="AE579" s="2">
        <v>1.5913926852569564E-4</v>
      </c>
      <c r="AF579">
        <v>309867.87398332392</v>
      </c>
      <c r="AG579">
        <v>668.95884312057672</v>
      </c>
      <c r="AH579">
        <v>125728.7446013109</v>
      </c>
      <c r="AI579">
        <v>6074.3630434901443</v>
      </c>
      <c r="AJ579">
        <v>6.130650449743845</v>
      </c>
      <c r="AK579">
        <v>257837.20756082702</v>
      </c>
      <c r="AL579">
        <v>554.94249230054243</v>
      </c>
      <c r="AM579">
        <v>104299.72426613655</v>
      </c>
      <c r="AN579">
        <v>5063.8897137865724</v>
      </c>
      <c r="AO579">
        <v>5.0859047858351776</v>
      </c>
      <c r="AP579">
        <v>-52030.666422496899</v>
      </c>
      <c r="AQ579">
        <v>-114.01635082003429</v>
      </c>
      <c r="AR579">
        <v>-21429.020335174355</v>
      </c>
      <c r="AS579">
        <v>-1010.4733297035718</v>
      </c>
      <c r="AT579">
        <v>-1.0447456639086674</v>
      </c>
      <c r="AU579" s="3">
        <v>-346113.60532735236</v>
      </c>
      <c r="AV579" s="3">
        <v>-9425.6321492398092</v>
      </c>
      <c r="AW579">
        <v>21698.672419422997</v>
      </c>
      <c r="AX579">
        <v>4078048.4945063582</v>
      </c>
      <c r="AY579">
        <v>590.91495163531386</v>
      </c>
      <c r="AZ579">
        <v>111056.55601034088</v>
      </c>
      <c r="BA579">
        <v>19857.054853564998</v>
      </c>
      <c r="BB579">
        <v>3731934.8891790058</v>
      </c>
      <c r="BC579">
        <v>540.76260434766982</v>
      </c>
      <c r="BD579">
        <v>101630.92386110107</v>
      </c>
      <c r="BE579">
        <v>-1841.6175658579991</v>
      </c>
      <c r="BF579">
        <v>-346113.60532735236</v>
      </c>
      <c r="BG579">
        <v>-50.152347287643977</v>
      </c>
      <c r="BH579">
        <v>-9425.6321492398092</v>
      </c>
      <c r="BI579">
        <v>0.82023691603034521</v>
      </c>
      <c r="BJ579">
        <v>1.5834299632613034</v>
      </c>
      <c r="BK579">
        <v>0.76319304723095815</v>
      </c>
      <c r="BL579">
        <v>26.310785840995717</v>
      </c>
      <c r="BM579">
        <v>14.266578948794297</v>
      </c>
      <c r="BN579">
        <f t="shared" si="51"/>
        <v>-12.044206892201419</v>
      </c>
      <c r="BO579">
        <v>0.4618459118700613</v>
      </c>
      <c r="BP579">
        <v>4.5874066677287261E-3</v>
      </c>
      <c r="BQ579">
        <v>5.4795119067515663E-2</v>
      </c>
      <c r="BR579">
        <v>1.1904761904761904E-2</v>
      </c>
      <c r="BS579">
        <v>3.4482758620689655E-2</v>
      </c>
      <c r="BT579">
        <v>0.33333333333333331</v>
      </c>
      <c r="BU579">
        <v>0.34491963041324247</v>
      </c>
      <c r="BV579">
        <v>0.73992741796262274</v>
      </c>
      <c r="BW579">
        <v>0.36541218859331315</v>
      </c>
      <c r="BX579">
        <v>0.39409342531322061</v>
      </c>
      <c r="BY579">
        <f t="shared" si="52"/>
        <v>4.2254589105098989E-3</v>
      </c>
      <c r="BZ579">
        <v>0</v>
      </c>
      <c r="CA579">
        <f t="shared" si="53"/>
        <v>2.0885516632530464E-4</v>
      </c>
      <c r="CC579">
        <v>4.2254589105098989E-3</v>
      </c>
      <c r="CD579">
        <v>2.0885516632530464E-4</v>
      </c>
    </row>
    <row r="580" spans="1:82" x14ac:dyDescent="0.3">
      <c r="A580">
        <v>0</v>
      </c>
      <c r="B580" t="s">
        <v>466</v>
      </c>
      <c r="C580" t="s">
        <v>18</v>
      </c>
      <c r="D580">
        <v>17025</v>
      </c>
      <c r="E580" s="2">
        <f t="shared" si="57"/>
        <v>0.46068890134173113</v>
      </c>
      <c r="F580" s="2" t="s">
        <v>1936</v>
      </c>
      <c r="G580" s="3">
        <v>325</v>
      </c>
      <c r="H580" s="1">
        <v>0.37496572175068094</v>
      </c>
      <c r="I580" s="1">
        <f t="shared" si="54"/>
        <v>-11.107258484513991</v>
      </c>
      <c r="J580" s="1">
        <v>2.4834770149700001</v>
      </c>
      <c r="K580" s="1">
        <v>108.092924246</v>
      </c>
      <c r="L580" s="2">
        <v>0.14537176922000006</v>
      </c>
      <c r="M580" s="2">
        <v>1.0028631647725962E-4</v>
      </c>
      <c r="N580" s="7">
        <v>0</v>
      </c>
      <c r="O580" s="2">
        <v>3.482335905170331E-4</v>
      </c>
      <c r="P580" s="3">
        <v>-2204.395728980001</v>
      </c>
      <c r="Q580" s="3">
        <v>-60.031801503639997</v>
      </c>
      <c r="R580" s="3">
        <v>-61495.502313302946</v>
      </c>
      <c r="S580" s="3">
        <v>-133.16863043285841</v>
      </c>
      <c r="T580" s="3">
        <v>-26221.65440749409</v>
      </c>
      <c r="V580">
        <v>17025</v>
      </c>
      <c r="W580" s="2">
        <v>0.44917396667642046</v>
      </c>
      <c r="X580" s="2">
        <v>1.0059091626624845E-2</v>
      </c>
      <c r="Y580" s="2">
        <v>0.36860222283869659</v>
      </c>
      <c r="Z580" s="2">
        <v>0.70822646394174371</v>
      </c>
      <c r="AA580" s="2">
        <v>0.31156007637017086</v>
      </c>
      <c r="AB580" s="2">
        <v>0.35883224156246279</v>
      </c>
      <c r="AC580" s="2">
        <v>1.0028631647725962E-4</v>
      </c>
      <c r="AD580" s="2">
        <v>0</v>
      </c>
      <c r="AE580" s="2">
        <v>3.482335905170331E-4</v>
      </c>
      <c r="AF580">
        <v>226700.9459127693</v>
      </c>
      <c r="AG580">
        <v>490.74408792843019</v>
      </c>
      <c r="AH580">
        <v>92233.832813890491</v>
      </c>
      <c r="AI580">
        <v>4399.1205696222769</v>
      </c>
      <c r="AJ580">
        <v>4.497286744736221</v>
      </c>
      <c r="AK580">
        <v>165205.44359946635</v>
      </c>
      <c r="AL580">
        <v>357.57545749557181</v>
      </c>
      <c r="AM580">
        <v>67205.200788494956</v>
      </c>
      <c r="AN580">
        <v>3206.0981875237258</v>
      </c>
      <c r="AO580">
        <v>3.2769044791063826</v>
      </c>
      <c r="AP580">
        <v>-61495.502313302946</v>
      </c>
      <c r="AQ580">
        <v>-133.16863043285838</v>
      </c>
      <c r="AR580">
        <v>-25028.632025395535</v>
      </c>
      <c r="AS580">
        <v>-1193.0223820985511</v>
      </c>
      <c r="AT580">
        <v>-1.2203822656298384</v>
      </c>
      <c r="AU580" s="3">
        <v>-414294.13330450136</v>
      </c>
      <c r="AV580" s="3">
        <v>-11282.3767745941</v>
      </c>
      <c r="AW580">
        <v>11063.585302234002</v>
      </c>
      <c r="AX580">
        <v>2079290.2217018583</v>
      </c>
      <c r="AY580">
        <v>301.292072040812</v>
      </c>
      <c r="AZ580">
        <v>56624.832019350208</v>
      </c>
      <c r="BA580">
        <v>8859.1895732539997</v>
      </c>
      <c r="BB580">
        <v>1664996.0883973567</v>
      </c>
      <c r="BC580">
        <v>241.260270537172</v>
      </c>
      <c r="BD580">
        <v>45342.455244756107</v>
      </c>
      <c r="BE580">
        <v>-2204.395728980001</v>
      </c>
      <c r="BF580">
        <v>-414294.13330450136</v>
      </c>
      <c r="BG580">
        <v>-60.031801503639997</v>
      </c>
      <c r="BH580">
        <v>-11282.3767745941</v>
      </c>
      <c r="BI580">
        <v>0.47950735059609123</v>
      </c>
      <c r="BJ580">
        <v>0.85447307234677217</v>
      </c>
      <c r="BK580">
        <v>0.37496572175068094</v>
      </c>
      <c r="BL580">
        <v>24.669027752915522</v>
      </c>
      <c r="BM580">
        <v>13.56176926840153</v>
      </c>
      <c r="BN580">
        <f t="shared" si="51"/>
        <v>-11.107258484513991</v>
      </c>
      <c r="BO580">
        <v>0.46068890134173113</v>
      </c>
      <c r="BP580">
        <v>2.6750619557249417E-3</v>
      </c>
      <c r="BQ580">
        <v>6.4115601835735656E-2</v>
      </c>
      <c r="BR580">
        <v>8.9285714285714288E-2</v>
      </c>
      <c r="BS580">
        <v>0.13793103448275862</v>
      </c>
      <c r="BT580">
        <v>0.27777777777777779</v>
      </c>
      <c r="BU580">
        <v>0.31808748601483661</v>
      </c>
      <c r="BV580">
        <v>0.70822646394174371</v>
      </c>
      <c r="BW580">
        <v>0.32319509996905693</v>
      </c>
      <c r="BX580">
        <v>0.35883224156246279</v>
      </c>
      <c r="BY580">
        <f t="shared" si="52"/>
        <v>0</v>
      </c>
      <c r="BZ580">
        <v>0</v>
      </c>
      <c r="CA580">
        <f t="shared" si="53"/>
        <v>1.3142778892552475E-4</v>
      </c>
      <c r="CC580">
        <v>0</v>
      </c>
      <c r="CD580">
        <v>1.3142778892552475E-4</v>
      </c>
    </row>
    <row r="581" spans="1:82" x14ac:dyDescent="0.3">
      <c r="A581">
        <v>0</v>
      </c>
      <c r="B581" t="s">
        <v>466</v>
      </c>
      <c r="C581" t="s">
        <v>474</v>
      </c>
      <c r="D581">
        <v>17027</v>
      </c>
      <c r="E581" s="2">
        <f t="shared" si="57"/>
        <v>0.46247443545835643</v>
      </c>
      <c r="F581" s="2" t="s">
        <v>1936</v>
      </c>
      <c r="G581" s="3">
        <v>4431</v>
      </c>
      <c r="H581" s="1">
        <v>5.0224784793089894</v>
      </c>
      <c r="I581" s="1">
        <f t="shared" si="54"/>
        <v>-13.374040173931059</v>
      </c>
      <c r="J581" s="1">
        <v>2.3618737790400002</v>
      </c>
      <c r="K581" s="1">
        <v>107.721793666</v>
      </c>
      <c r="L581" s="2">
        <v>0.13844496121999983</v>
      </c>
      <c r="M581" s="2">
        <v>0</v>
      </c>
      <c r="N581" s="7">
        <v>0</v>
      </c>
      <c r="O581" s="2">
        <v>2.0125606072668242E-4</v>
      </c>
      <c r="P581" s="3">
        <v>17962.438539025992</v>
      </c>
      <c r="Q581" s="3">
        <v>489.16695433586762</v>
      </c>
      <c r="R581" s="3">
        <v>12526.340710516088</v>
      </c>
      <c r="S581" s="3">
        <v>26.903996420112737</v>
      </c>
      <c r="T581" s="3">
        <v>5205.6833045402891</v>
      </c>
      <c r="V581">
        <v>17027</v>
      </c>
      <c r="W581" s="2">
        <v>0.4796295734867253</v>
      </c>
      <c r="X581" s="2">
        <v>0.13473650599377432</v>
      </c>
      <c r="Y581" s="2">
        <v>0.41360877968817661</v>
      </c>
      <c r="Z581" s="2">
        <v>0.67354821676351573</v>
      </c>
      <c r="AA581" s="2">
        <v>0.31049035351222548</v>
      </c>
      <c r="AB581" s="2">
        <v>0.34173427230165448</v>
      </c>
      <c r="AC581" s="2">
        <v>0</v>
      </c>
      <c r="AD581" s="2">
        <v>0</v>
      </c>
      <c r="AE581" s="2">
        <v>2.0125606072668242E-4</v>
      </c>
      <c r="AF581">
        <v>973328.67712768412</v>
      </c>
      <c r="AG581">
        <v>2099.731547033005</v>
      </c>
      <c r="AH581">
        <v>394638.04705343267</v>
      </c>
      <c r="AI581">
        <v>11563.86036358481</v>
      </c>
      <c r="AJ581">
        <v>19.24305775898404</v>
      </c>
      <c r="AK581">
        <v>985855.01783820021</v>
      </c>
      <c r="AL581">
        <v>2126.6355434531174</v>
      </c>
      <c r="AM581">
        <v>399694.56993140187</v>
      </c>
      <c r="AN581">
        <v>11713.020790155919</v>
      </c>
      <c r="AO581">
        <v>19.489631079378302</v>
      </c>
      <c r="AP581">
        <v>12526.340710516088</v>
      </c>
      <c r="AQ581">
        <v>26.903996420112435</v>
      </c>
      <c r="AR581">
        <v>5056.522877969197</v>
      </c>
      <c r="AS581">
        <v>149.16042657110847</v>
      </c>
      <c r="AT581">
        <v>0.24657332039426194</v>
      </c>
      <c r="AU581" s="3">
        <v>3375860.699024545</v>
      </c>
      <c r="AV581" s="3">
        <v>91934.037397882959</v>
      </c>
      <c r="AW581">
        <v>56382.263901057006</v>
      </c>
      <c r="AX581">
        <v>10596482.677564653</v>
      </c>
      <c r="AY581">
        <v>1535.445215365326</v>
      </c>
      <c r="AZ581">
        <v>288571.57377575937</v>
      </c>
      <c r="BA581">
        <v>74344.702440082998</v>
      </c>
      <c r="BB581">
        <v>13972343.376589198</v>
      </c>
      <c r="BC581">
        <v>2024.6121697011936</v>
      </c>
      <c r="BD581">
        <v>380505.61117364233</v>
      </c>
      <c r="BE581">
        <v>17962.438539025992</v>
      </c>
      <c r="BF581">
        <v>3375860.699024545</v>
      </c>
      <c r="BG581">
        <v>489.16695433586762</v>
      </c>
      <c r="BH581">
        <v>91934.037397882959</v>
      </c>
      <c r="BI581">
        <v>2.2054782414171177</v>
      </c>
      <c r="BJ581">
        <v>7.2279567207261071</v>
      </c>
      <c r="BK581">
        <v>5.0224784793089894</v>
      </c>
      <c r="BL581">
        <v>25.503392763309932</v>
      </c>
      <c r="BM581">
        <v>12.129352589378874</v>
      </c>
      <c r="BN581">
        <f t="shared" si="51"/>
        <v>-13.374040173931059</v>
      </c>
      <c r="BO581">
        <v>0.46247443545835643</v>
      </c>
      <c r="BP581">
        <v>1.2351546414991751E-2</v>
      </c>
      <c r="BQ581">
        <v>5.9520986094030712E-2</v>
      </c>
      <c r="BR581">
        <v>0.13690476190476192</v>
      </c>
      <c r="BS581">
        <v>0.10344827586206896</v>
      </c>
      <c r="BT581">
        <v>0.22222222222222221</v>
      </c>
      <c r="BU581">
        <v>0.38300313463653957</v>
      </c>
      <c r="BV581">
        <v>0.67354821676351573</v>
      </c>
      <c r="BW581">
        <v>0.32208542895459075</v>
      </c>
      <c r="BX581">
        <v>0.34173427230165448</v>
      </c>
      <c r="BY581">
        <f t="shared" si="52"/>
        <v>4.3881997972703535E-2</v>
      </c>
      <c r="BZ581">
        <v>0</v>
      </c>
      <c r="CA581">
        <f t="shared" si="53"/>
        <v>6.0987132367110935E-5</v>
      </c>
      <c r="CC581">
        <v>4.3881997972703535E-2</v>
      </c>
      <c r="CD581">
        <v>6.0987132367110935E-5</v>
      </c>
    </row>
    <row r="582" spans="1:82" x14ac:dyDescent="0.3">
      <c r="A582">
        <v>0</v>
      </c>
      <c r="B582" t="s">
        <v>466</v>
      </c>
      <c r="C582" t="s">
        <v>475</v>
      </c>
      <c r="D582">
        <v>17029</v>
      </c>
      <c r="E582" s="2">
        <f t="shared" si="57"/>
        <v>0.49996315634850547</v>
      </c>
      <c r="F582" s="2" t="s">
        <v>1937</v>
      </c>
      <c r="G582" s="3">
        <v>5241</v>
      </c>
      <c r="H582" s="1">
        <v>10.604808460628242</v>
      </c>
      <c r="I582" s="1">
        <f t="shared" si="54"/>
        <v>-14.061383646060808</v>
      </c>
      <c r="J582" s="1">
        <v>2.6265769516400002</v>
      </c>
      <c r="K582" s="1">
        <v>95.7091320193</v>
      </c>
      <c r="L582" s="2">
        <v>0.18062442628999986</v>
      </c>
      <c r="M582" s="2">
        <v>2.4378031414776405E-3</v>
      </c>
      <c r="N582" s="7">
        <v>0</v>
      </c>
      <c r="O582" s="2">
        <v>8.8963448866171901E-5</v>
      </c>
      <c r="P582" s="3">
        <v>63372.533442420005</v>
      </c>
      <c r="Q582" s="3">
        <v>1725.8096168415602</v>
      </c>
      <c r="R582" s="3">
        <v>401147.9376623563</v>
      </c>
      <c r="S582" s="3">
        <v>870.39033583460116</v>
      </c>
      <c r="T582" s="3">
        <v>172103.55203034624</v>
      </c>
      <c r="V582">
        <v>17029</v>
      </c>
      <c r="W582" s="2">
        <v>0.55819821505399347</v>
      </c>
      <c r="X582" s="2">
        <v>0.28449197833394252</v>
      </c>
      <c r="Y582" s="2">
        <v>0.42687249594584903</v>
      </c>
      <c r="Z582" s="2">
        <v>0.74903504059744752</v>
      </c>
      <c r="AA582" s="2">
        <v>0.27586583200758708</v>
      </c>
      <c r="AB582" s="2">
        <v>0.44584906763078375</v>
      </c>
      <c r="AC582" s="2">
        <v>2.4378031414776405E-3</v>
      </c>
      <c r="AD582" s="2">
        <v>0</v>
      </c>
      <c r="AE582" s="2">
        <v>8.8963448866171901E-5</v>
      </c>
      <c r="AF582">
        <v>1165641.8376321311</v>
      </c>
      <c r="AG582">
        <v>2521.6577313460093</v>
      </c>
      <c r="AH582">
        <v>473937.76782643946</v>
      </c>
      <c r="AI582">
        <v>24790.35342781014</v>
      </c>
      <c r="AJ582">
        <v>23.109173511203736</v>
      </c>
      <c r="AK582">
        <v>1566789.7752944874</v>
      </c>
      <c r="AL582">
        <v>3392.0480671806104</v>
      </c>
      <c r="AM582">
        <v>637524.9381927232</v>
      </c>
      <c r="AN582">
        <v>33306.735091872608</v>
      </c>
      <c r="AO582">
        <v>31.085439465950394</v>
      </c>
      <c r="AP582">
        <v>401147.9376623563</v>
      </c>
      <c r="AQ582">
        <v>870.39033583460105</v>
      </c>
      <c r="AR582">
        <v>163587.17036628374</v>
      </c>
      <c r="AS582">
        <v>8516.3816640624682</v>
      </c>
      <c r="AT582">
        <v>7.9762659547466583</v>
      </c>
      <c r="AU582" s="3">
        <v>11910233.935168415</v>
      </c>
      <c r="AV582" s="3">
        <v>324348.65938920283</v>
      </c>
      <c r="AW582">
        <v>96367.519937570003</v>
      </c>
      <c r="AX582">
        <v>18111311.697066907</v>
      </c>
      <c r="AY582">
        <v>2624.3544896392596</v>
      </c>
      <c r="AZ582">
        <v>493221.18278280244</v>
      </c>
      <c r="BA582">
        <v>159740.05337999001</v>
      </c>
      <c r="BB582">
        <v>30021545.632235322</v>
      </c>
      <c r="BC582">
        <v>4350.16410648082</v>
      </c>
      <c r="BD582">
        <v>817569.84217200533</v>
      </c>
      <c r="BE582">
        <v>63372.533442420005</v>
      </c>
      <c r="BF582">
        <v>11910233.935168415</v>
      </c>
      <c r="BG582">
        <v>1725.8096168415602</v>
      </c>
      <c r="BH582">
        <v>324348.65938920283</v>
      </c>
      <c r="BI582">
        <v>3.5324124663122354</v>
      </c>
      <c r="BJ582">
        <v>14.137220926940477</v>
      </c>
      <c r="BK582">
        <v>10.604808460628242</v>
      </c>
      <c r="BL582">
        <v>26.853216960950753</v>
      </c>
      <c r="BM582">
        <v>12.791833314889946</v>
      </c>
      <c r="BN582">
        <f t="shared" si="51"/>
        <v>-14.061383646060808</v>
      </c>
      <c r="BO582">
        <v>0.49996315634850547</v>
      </c>
      <c r="BP582">
        <v>2.1386525614037696E-2</v>
      </c>
      <c r="BQ582">
        <v>4.9066987828149104E-2</v>
      </c>
      <c r="BR582">
        <v>0.14880952380952381</v>
      </c>
      <c r="BS582">
        <v>3.4482758620689655E-2</v>
      </c>
      <c r="BT582">
        <v>0.33333333333333331</v>
      </c>
      <c r="BU582">
        <v>0.40268714193530614</v>
      </c>
      <c r="BV582">
        <v>0.74903504059744752</v>
      </c>
      <c r="BW582">
        <v>0.2861678755265426</v>
      </c>
      <c r="BX582">
        <v>0.44584906763078375</v>
      </c>
      <c r="BY582">
        <f t="shared" si="52"/>
        <v>2.2264805353367927E-2</v>
      </c>
      <c r="BZ582">
        <v>0</v>
      </c>
      <c r="CA582">
        <f t="shared" si="53"/>
        <v>5.2852086337961853E-5</v>
      </c>
      <c r="CC582">
        <v>2.2264805353367927E-2</v>
      </c>
      <c r="CD582">
        <v>5.2852086337961853E-5</v>
      </c>
    </row>
    <row r="583" spans="1:82" x14ac:dyDescent="0.3">
      <c r="A583">
        <v>0</v>
      </c>
      <c r="B583" t="s">
        <v>466</v>
      </c>
      <c r="C583" t="s">
        <v>350</v>
      </c>
      <c r="D583">
        <v>17031</v>
      </c>
      <c r="E583" s="2">
        <f t="shared" si="57"/>
        <v>0.56054465349953431</v>
      </c>
      <c r="F583" s="2" t="s">
        <v>1938</v>
      </c>
      <c r="G583" s="3">
        <v>180644</v>
      </c>
      <c r="H583" s="1">
        <v>3.1827887118000859</v>
      </c>
      <c r="I583" s="1">
        <f t="shared" si="54"/>
        <v>-7.2891918579172206</v>
      </c>
      <c r="J583" s="1">
        <v>2.6126136244799998</v>
      </c>
      <c r="K583" s="1">
        <v>72.693836077</v>
      </c>
      <c r="L583" s="2">
        <v>0.22444385880999995</v>
      </c>
      <c r="M583" s="2">
        <v>1.8476476011015403E-3</v>
      </c>
      <c r="N583" s="7">
        <v>0</v>
      </c>
      <c r="O583" s="2">
        <v>9.8071999015950263E-5</v>
      </c>
      <c r="P583" s="3">
        <v>-1282297.1133477001</v>
      </c>
      <c r="Q583" s="3">
        <v>-34920.502142688609</v>
      </c>
      <c r="R583" s="3">
        <v>-8033118.2999239787</v>
      </c>
      <c r="S583" s="3">
        <v>-19493.245771313195</v>
      </c>
      <c r="T583" s="3">
        <v>-4163977.4199932329</v>
      </c>
      <c r="V583">
        <v>17031</v>
      </c>
      <c r="W583" s="2">
        <v>0.51047473765474383</v>
      </c>
      <c r="X583" s="2">
        <v>8.5383706891138458E-2</v>
      </c>
      <c r="Y583" s="2">
        <v>0.22779639116100064</v>
      </c>
      <c r="Z583" s="2">
        <v>0.7450530436795062</v>
      </c>
      <c r="AA583" s="2">
        <v>0.20952802672122098</v>
      </c>
      <c r="AB583" s="2">
        <v>0.55401191987860132</v>
      </c>
      <c r="AC583" s="2">
        <v>1.8476476011015403E-3</v>
      </c>
      <c r="AD583" s="2">
        <v>0</v>
      </c>
      <c r="AE583" s="2">
        <v>9.8071999015950263E-5</v>
      </c>
      <c r="AF583">
        <v>45300013.599428423</v>
      </c>
      <c r="AG583">
        <v>109609.50438535641</v>
      </c>
      <c r="AH583">
        <v>20600767.183906965</v>
      </c>
      <c r="AI583">
        <v>2827282.0190372341</v>
      </c>
      <c r="AJ583">
        <v>1003.4409588741377</v>
      </c>
      <c r="AK583">
        <v>37266895.299504444</v>
      </c>
      <c r="AL583">
        <v>90116.25861404321</v>
      </c>
      <c r="AM583">
        <v>16937071.959251322</v>
      </c>
      <c r="AN583">
        <v>2326999.8236996401</v>
      </c>
      <c r="AO583">
        <v>824.99088477774831</v>
      </c>
      <c r="AP583">
        <v>-8033118.2999239787</v>
      </c>
      <c r="AQ583">
        <v>-19493.245771313203</v>
      </c>
      <c r="AR583">
        <v>-3663695.2246556431</v>
      </c>
      <c r="AS583">
        <v>-500282.19533759402</v>
      </c>
      <c r="AT583">
        <v>-178.45007409638936</v>
      </c>
      <c r="AU583" s="3">
        <v>-240994919.48256674</v>
      </c>
      <c r="AV583" s="3">
        <v>-6562959.1726968968</v>
      </c>
      <c r="AW583">
        <v>5572195.3176796995</v>
      </c>
      <c r="AX583">
        <v>1047238388.0047227</v>
      </c>
      <c r="AY583">
        <v>151746.31253946459</v>
      </c>
      <c r="AZ583">
        <v>28519201.978666976</v>
      </c>
      <c r="BA583">
        <v>4289898.2043319996</v>
      </c>
      <c r="BB583">
        <v>806243468.522156</v>
      </c>
      <c r="BC583">
        <v>116825.81039677598</v>
      </c>
      <c r="BD583">
        <v>21956242.805970076</v>
      </c>
      <c r="BE583">
        <v>-1282297.1133477001</v>
      </c>
      <c r="BF583">
        <v>-240994919.48256674</v>
      </c>
      <c r="BG583">
        <v>-34920.502142688609</v>
      </c>
      <c r="BH583">
        <v>-6562959.1726968968</v>
      </c>
      <c r="BI583">
        <v>55.43331367922022</v>
      </c>
      <c r="BJ583">
        <v>58.616102391020306</v>
      </c>
      <c r="BK583">
        <v>3.1827887118000859</v>
      </c>
      <c r="BL583">
        <v>30.87129803079252</v>
      </c>
      <c r="BM583">
        <v>23.582106172875299</v>
      </c>
      <c r="BN583">
        <f t="shared" ref="BN583:BN646" si="58">IF(BL583=-999,-999,BM583-BL583)</f>
        <v>-7.2891918579172206</v>
      </c>
      <c r="BO583">
        <v>0.56054465349953431</v>
      </c>
      <c r="BP583">
        <v>0.37628064639050107</v>
      </c>
      <c r="BQ583">
        <v>2.5422328156938505E-2</v>
      </c>
      <c r="BR583">
        <v>0.34523809523809518</v>
      </c>
      <c r="BS583">
        <v>6.8965517241379309E-2</v>
      </c>
      <c r="BT583">
        <v>0.55555555555555558</v>
      </c>
      <c r="BU583">
        <v>0.20874644417408256</v>
      </c>
      <c r="BV583">
        <v>0.7450530436795062</v>
      </c>
      <c r="BW583">
        <v>0.2173527248145446</v>
      </c>
      <c r="BX583">
        <v>0.55401191987860132</v>
      </c>
      <c r="BY583">
        <f t="shared" ref="BY583:BY646" si="59">IF(I583=-999,-999,CC583)</f>
        <v>5.0569789081613852E-2</v>
      </c>
      <c r="BZ583">
        <v>0</v>
      </c>
      <c r="CA583">
        <f t="shared" ref="CA583:CA646" si="60">IF(I583=-999,-999,CD583)</f>
        <v>3.4059559616207843E-4</v>
      </c>
      <c r="CC583">
        <v>5.0569789081613852E-2</v>
      </c>
      <c r="CD583">
        <v>3.4059559616207843E-4</v>
      </c>
    </row>
    <row r="584" spans="1:82" x14ac:dyDescent="0.3">
      <c r="A584">
        <v>0</v>
      </c>
      <c r="B584" t="s">
        <v>466</v>
      </c>
      <c r="C584" t="s">
        <v>102</v>
      </c>
      <c r="D584">
        <v>17033</v>
      </c>
      <c r="E584" s="2">
        <f t="shared" si="57"/>
        <v>0.47610489640133913</v>
      </c>
      <c r="F584" s="2" t="s">
        <v>1937</v>
      </c>
      <c r="G584" s="3">
        <v>693</v>
      </c>
      <c r="H584" s="1">
        <v>1.9053386125045026</v>
      </c>
      <c r="I584" s="1">
        <f t="shared" ref="I584:I647" si="61">BN584</f>
        <v>-14.895663225593681</v>
      </c>
      <c r="J584" s="1">
        <v>2.5825951688000002</v>
      </c>
      <c r="K584" s="1">
        <v>133.87726086800001</v>
      </c>
      <c r="L584" s="2">
        <v>0.14505751003</v>
      </c>
      <c r="M584" s="2">
        <v>0.17479117153407001</v>
      </c>
      <c r="N584" s="7">
        <v>0</v>
      </c>
      <c r="O584" s="2">
        <v>7.6839709587428072E-4</v>
      </c>
      <c r="P584" s="3">
        <v>-945.22118854800237</v>
      </c>
      <c r="Q584" s="3">
        <v>-25.740991067064112</v>
      </c>
      <c r="R584" s="3">
        <v>-9982.9846624615602</v>
      </c>
      <c r="S584" s="3">
        <v>-22.372682114437787</v>
      </c>
      <c r="T584" s="3">
        <v>-4322.1231549106597</v>
      </c>
      <c r="V584">
        <v>17033</v>
      </c>
      <c r="W584" s="2">
        <v>0.5084331380668351</v>
      </c>
      <c r="X584" s="2">
        <v>5.1113940744889536E-2</v>
      </c>
      <c r="Y584" s="2">
        <v>0.45696239350321577</v>
      </c>
      <c r="Z584" s="2">
        <v>0.73649251962750684</v>
      </c>
      <c r="AA584" s="2">
        <v>0.38587918599867915</v>
      </c>
      <c r="AB584" s="2">
        <v>0.35805653160045042</v>
      </c>
      <c r="AC584" s="2">
        <v>0.17479117153407001</v>
      </c>
      <c r="AD584" s="2">
        <v>0</v>
      </c>
      <c r="AE584" s="2">
        <v>7.6839709587428072E-4</v>
      </c>
      <c r="AF584">
        <v>347929.98234612541</v>
      </c>
      <c r="AG584">
        <v>750.68088460730701</v>
      </c>
      <c r="AH584">
        <v>141088.14942575817</v>
      </c>
      <c r="AI584">
        <v>4182.3130168523876</v>
      </c>
      <c r="AJ584">
        <v>6.8796299806914796</v>
      </c>
      <c r="AK584">
        <v>337946.99768366385</v>
      </c>
      <c r="AL584">
        <v>728.30820249286921</v>
      </c>
      <c r="AM584">
        <v>136883.27305026873</v>
      </c>
      <c r="AN584">
        <v>4065.066237431141</v>
      </c>
      <c r="AO584">
        <v>6.6746707635254046</v>
      </c>
      <c r="AP584">
        <v>-9982.9846624615602</v>
      </c>
      <c r="AQ584">
        <v>-22.372682114437794</v>
      </c>
      <c r="AR584">
        <v>-4204.8763754894317</v>
      </c>
      <c r="AS584">
        <v>-117.24677942124663</v>
      </c>
      <c r="AT584">
        <v>-0.20495921716607501</v>
      </c>
      <c r="AU584" s="3">
        <v>-177644.87017571158</v>
      </c>
      <c r="AV584" s="3">
        <v>-4837.7618611440294</v>
      </c>
      <c r="AW584">
        <v>29215.523963394</v>
      </c>
      <c r="AX584">
        <v>5490765.5736802686</v>
      </c>
      <c r="AY584">
        <v>795.61963958569208</v>
      </c>
      <c r="AZ584">
        <v>149528.75506373498</v>
      </c>
      <c r="BA584">
        <v>28270.302774845997</v>
      </c>
      <c r="BB584">
        <v>5313120.7035045568</v>
      </c>
      <c r="BC584">
        <v>769.87864851862798</v>
      </c>
      <c r="BD584">
        <v>144690.99320259094</v>
      </c>
      <c r="BE584">
        <v>-945.22118854800237</v>
      </c>
      <c r="BF584">
        <v>-177644.87017571158</v>
      </c>
      <c r="BG584">
        <v>-25.740991067064112</v>
      </c>
      <c r="BH584">
        <v>-4837.7618611440294</v>
      </c>
      <c r="BI584">
        <v>1.2169400423391936</v>
      </c>
      <c r="BJ584">
        <v>3.1222786548436963</v>
      </c>
      <c r="BK584">
        <v>1.9053386125045026</v>
      </c>
      <c r="BL584">
        <v>27.036998103961352</v>
      </c>
      <c r="BM584">
        <v>12.141334878367671</v>
      </c>
      <c r="BN584">
        <f t="shared" si="58"/>
        <v>-14.895663225593681</v>
      </c>
      <c r="BO584">
        <v>0.47610489640133913</v>
      </c>
      <c r="BP584">
        <v>7.0162112329477293E-3</v>
      </c>
      <c r="BQ584">
        <v>6.2140384140045836E-2</v>
      </c>
      <c r="BR584">
        <v>6.5476190476190479E-2</v>
      </c>
      <c r="BS584">
        <v>6.8965517241379309E-2</v>
      </c>
      <c r="BT584">
        <v>0.22222222222222221</v>
      </c>
      <c r="BU584">
        <v>0.42657907660641492</v>
      </c>
      <c r="BV584">
        <v>0.73649251962750684</v>
      </c>
      <c r="BW584">
        <v>0.40028961203182484</v>
      </c>
      <c r="BX584">
        <v>0.35805653160045042</v>
      </c>
      <c r="BY584">
        <f t="shared" si="59"/>
        <v>1.3317890717948623E-2</v>
      </c>
      <c r="BZ584">
        <v>0</v>
      </c>
      <c r="CA584">
        <f t="shared" si="60"/>
        <v>2.5747170962056403E-4</v>
      </c>
      <c r="CC584">
        <v>1.3317890717948623E-2</v>
      </c>
      <c r="CD584">
        <v>2.5747170962056403E-4</v>
      </c>
    </row>
    <row r="585" spans="1:82" x14ac:dyDescent="0.3">
      <c r="A585">
        <v>1</v>
      </c>
      <c r="B585" t="s">
        <v>466</v>
      </c>
      <c r="C585" s="17" t="s">
        <v>476</v>
      </c>
      <c r="D585" s="17">
        <v>17035</v>
      </c>
      <c r="E585" s="18">
        <v>0</v>
      </c>
      <c r="F585" s="2" t="s">
        <v>1954</v>
      </c>
      <c r="G585" s="3">
        <v>-999</v>
      </c>
      <c r="H585" s="20">
        <v>0.37603414592992052</v>
      </c>
      <c r="I585" s="1">
        <f t="shared" si="61"/>
        <v>-999</v>
      </c>
      <c r="J585" s="1">
        <v>-999</v>
      </c>
      <c r="K585" s="1">
        <v>-999</v>
      </c>
      <c r="L585" s="2">
        <v>-999</v>
      </c>
      <c r="M585" s="2">
        <v>-999</v>
      </c>
      <c r="N585" s="7">
        <v>-999</v>
      </c>
      <c r="O585" s="2">
        <v>-999</v>
      </c>
      <c r="P585" s="3">
        <v>-999</v>
      </c>
      <c r="Q585" s="3">
        <v>-999</v>
      </c>
      <c r="R585" s="3">
        <v>-999</v>
      </c>
      <c r="S585" s="3">
        <v>-999</v>
      </c>
      <c r="T585" s="3">
        <v>-999</v>
      </c>
      <c r="V585">
        <v>17035</v>
      </c>
      <c r="W585" s="2">
        <v>-999</v>
      </c>
      <c r="X585" s="2">
        <v>1.008775391784681E-2</v>
      </c>
      <c r="Y585" s="2">
        <v>-999</v>
      </c>
      <c r="Z585" s="2">
        <v>-999</v>
      </c>
      <c r="AA585" s="2">
        <v>-999</v>
      </c>
      <c r="AB585" s="2">
        <v>-999</v>
      </c>
      <c r="AC585" s="2">
        <v>-999</v>
      </c>
      <c r="AD585" s="2">
        <v>-999</v>
      </c>
      <c r="AE585" s="2">
        <v>-999</v>
      </c>
      <c r="AF585" s="2">
        <v>-999</v>
      </c>
      <c r="AG585" s="2">
        <v>-999</v>
      </c>
      <c r="AH585" s="2">
        <v>-999</v>
      </c>
      <c r="AI585" s="2">
        <v>-999</v>
      </c>
      <c r="AJ585" s="2">
        <v>-999</v>
      </c>
      <c r="AK585" s="2">
        <v>-999</v>
      </c>
      <c r="AL585" s="2">
        <v>-999</v>
      </c>
      <c r="AM585" s="2">
        <v>-999</v>
      </c>
      <c r="AN585" s="2">
        <v>-999</v>
      </c>
      <c r="AO585" s="2">
        <v>-999</v>
      </c>
      <c r="AP585" s="2">
        <v>-999</v>
      </c>
      <c r="AQ585" s="2">
        <v>-999</v>
      </c>
      <c r="AR585" s="2">
        <v>-999</v>
      </c>
      <c r="AS585" s="2">
        <v>-999</v>
      </c>
      <c r="AT585" s="2">
        <v>-999</v>
      </c>
      <c r="AU585" s="2">
        <v>-999</v>
      </c>
      <c r="AV585" s="2">
        <v>-999</v>
      </c>
      <c r="AW585" s="2">
        <v>-999</v>
      </c>
      <c r="AX585" s="2">
        <v>-999</v>
      </c>
      <c r="AY585" s="2">
        <v>-999</v>
      </c>
      <c r="AZ585" s="2">
        <v>-999</v>
      </c>
      <c r="BA585" s="2">
        <v>-999</v>
      </c>
      <c r="BB585" s="2">
        <v>-999</v>
      </c>
      <c r="BC585" s="2">
        <v>-999</v>
      </c>
      <c r="BD585" s="2">
        <v>-999</v>
      </c>
      <c r="BE585" s="2">
        <v>-999</v>
      </c>
      <c r="BF585" s="2">
        <v>-999</v>
      </c>
      <c r="BG585" s="2">
        <v>-999</v>
      </c>
      <c r="BH585" s="2">
        <v>-999</v>
      </c>
      <c r="BI585">
        <v>0</v>
      </c>
      <c r="BJ585">
        <v>0.37603414592992052</v>
      </c>
      <c r="BK585">
        <v>0.37603414592992052</v>
      </c>
      <c r="BL585">
        <v>-999</v>
      </c>
      <c r="BM585">
        <v>12.205394099919287</v>
      </c>
      <c r="BN585">
        <f t="shared" si="58"/>
        <v>-999</v>
      </c>
      <c r="BO585" t="s">
        <v>3748</v>
      </c>
      <c r="BP585" t="s">
        <v>3748</v>
      </c>
      <c r="BQ585">
        <v>5.4828975219901578E-2</v>
      </c>
      <c r="BR585">
        <v>4.7619047619047616E-2</v>
      </c>
      <c r="BS585">
        <v>3.4482758620689655E-2</v>
      </c>
      <c r="BT585">
        <v>0.22222222222222221</v>
      </c>
      <c r="BU585" t="s">
        <v>3748</v>
      </c>
      <c r="BY585">
        <f t="shared" si="59"/>
        <v>-999</v>
      </c>
      <c r="CA585">
        <f t="shared" si="60"/>
        <v>-999</v>
      </c>
    </row>
    <row r="586" spans="1:82" x14ac:dyDescent="0.3">
      <c r="A586">
        <v>0</v>
      </c>
      <c r="B586" t="s">
        <v>466</v>
      </c>
      <c r="C586" t="s">
        <v>29</v>
      </c>
      <c r="D586">
        <v>17037</v>
      </c>
      <c r="E586" s="2">
        <f>BO586</f>
        <v>0.50924228981934194</v>
      </c>
      <c r="F586" s="2" t="s">
        <v>1937</v>
      </c>
      <c r="G586" s="3">
        <v>15897</v>
      </c>
      <c r="H586" s="1">
        <v>13.061099591470922</v>
      </c>
      <c r="I586" s="1">
        <f t="shared" si="61"/>
        <v>-16.346957917462085</v>
      </c>
      <c r="J586" s="1">
        <v>2.7632068839800001</v>
      </c>
      <c r="K586" s="1">
        <v>62.755195812499998</v>
      </c>
      <c r="L586" s="2">
        <v>0.18690746932999991</v>
      </c>
      <c r="M586" s="2">
        <v>4.4640598092424594E-4</v>
      </c>
      <c r="N586" s="7">
        <v>0</v>
      </c>
      <c r="O586" s="2">
        <v>3.9352019329257407E-4</v>
      </c>
      <c r="P586" s="3">
        <v>6837.7218063400087</v>
      </c>
      <c r="Q586" s="3">
        <v>186.21010412012052</v>
      </c>
      <c r="R586" s="3">
        <v>27336.54337567417</v>
      </c>
      <c r="S586" s="3">
        <v>74.218696333381757</v>
      </c>
      <c r="T586" s="3">
        <v>14581.66196855274</v>
      </c>
      <c r="V586">
        <v>17037</v>
      </c>
      <c r="W586" s="2">
        <v>0.58424830282996232</v>
      </c>
      <c r="X586" s="2">
        <v>0.35038615509082793</v>
      </c>
      <c r="Y586" s="2">
        <v>0.49814485851946744</v>
      </c>
      <c r="Z586" s="2">
        <v>0.78799853140749909</v>
      </c>
      <c r="AA586" s="2">
        <v>0.18088153074174096</v>
      </c>
      <c r="AB586" s="2">
        <v>0.46135798266960865</v>
      </c>
      <c r="AC586" s="2">
        <v>4.4640598092424594E-4</v>
      </c>
      <c r="AD586" s="2">
        <v>0</v>
      </c>
      <c r="AE586" s="2">
        <v>3.9352019329257407E-4</v>
      </c>
      <c r="AF586">
        <v>1501300.0850437267</v>
      </c>
      <c r="AG586">
        <v>3642.5171411705865</v>
      </c>
      <c r="AH586">
        <v>684599.82562124077</v>
      </c>
      <c r="AI586">
        <v>37472.471764666298</v>
      </c>
      <c r="AJ586">
        <v>33.345310007810269</v>
      </c>
      <c r="AK586">
        <v>1528636.6284194009</v>
      </c>
      <c r="AL586">
        <v>3716.735837503968</v>
      </c>
      <c r="AM586">
        <v>698548.99994176044</v>
      </c>
      <c r="AN586">
        <v>38104.959412699325</v>
      </c>
      <c r="AO586">
        <v>34.024105640909021</v>
      </c>
      <c r="AP586">
        <v>27336.54337567417</v>
      </c>
      <c r="AQ586">
        <v>74.218696333381558</v>
      </c>
      <c r="AR586">
        <v>13949.174320519669</v>
      </c>
      <c r="AS586">
        <v>632.48764803302765</v>
      </c>
      <c r="AT586">
        <v>0.67879563309875124</v>
      </c>
      <c r="AU586" s="3">
        <v>1285081.4362835411</v>
      </c>
      <c r="AV586" s="3">
        <v>34996.326968335452</v>
      </c>
      <c r="AW586">
        <v>169144.21816854001</v>
      </c>
      <c r="AX586">
        <v>31788964.362595409</v>
      </c>
      <c r="AY586">
        <v>4606.2655616197189</v>
      </c>
      <c r="AZ586">
        <v>865701.54965080996</v>
      </c>
      <c r="BA586">
        <v>175981.93997488002</v>
      </c>
      <c r="BB586">
        <v>33074045.798878949</v>
      </c>
      <c r="BC586">
        <v>4792.4756657398393</v>
      </c>
      <c r="BD586">
        <v>900697.87661914539</v>
      </c>
      <c r="BE586">
        <v>6837.7218063400087</v>
      </c>
      <c r="BF586">
        <v>1285081.4362835411</v>
      </c>
      <c r="BG586">
        <v>186.21010412012052</v>
      </c>
      <c r="BH586">
        <v>34996.326968335452</v>
      </c>
      <c r="BI586">
        <v>5.1457117608603529</v>
      </c>
      <c r="BJ586">
        <v>18.206811352331275</v>
      </c>
      <c r="BK586">
        <v>13.061099591470922</v>
      </c>
      <c r="BL586">
        <v>26.004207621749227</v>
      </c>
      <c r="BM586">
        <v>9.6572497042871408</v>
      </c>
      <c r="BN586">
        <f t="shared" si="58"/>
        <v>-16.346957917462085</v>
      </c>
      <c r="BO586">
        <v>0.50924228981934194</v>
      </c>
      <c r="BP586">
        <v>3.1732240995233155E-2</v>
      </c>
      <c r="BQ586">
        <v>2.2406864348396744E-2</v>
      </c>
      <c r="BR586">
        <v>5.3571428571428568E-2</v>
      </c>
      <c r="BS586">
        <v>0.13793103448275862</v>
      </c>
      <c r="BT586">
        <v>0.33333333333333331</v>
      </c>
      <c r="BU586">
        <v>0.46814096882731937</v>
      </c>
      <c r="BV586">
        <v>0.78799853140749909</v>
      </c>
      <c r="BW586">
        <v>0.18763644267815452</v>
      </c>
      <c r="BX586">
        <v>0.46135798266960865</v>
      </c>
      <c r="BY586">
        <f t="shared" si="59"/>
        <v>6.5181614124509249E-2</v>
      </c>
      <c r="BZ586">
        <v>0</v>
      </c>
      <c r="CA586">
        <f t="shared" si="60"/>
        <v>6.5951597898392803E-5</v>
      </c>
      <c r="CC586">
        <v>6.5181614124509249E-2</v>
      </c>
      <c r="CD586">
        <v>6.5951597898392803E-5</v>
      </c>
    </row>
    <row r="587" spans="1:82" x14ac:dyDescent="0.3">
      <c r="A587">
        <v>0</v>
      </c>
      <c r="B587" t="s">
        <v>466</v>
      </c>
      <c r="C587" t="s">
        <v>477</v>
      </c>
      <c r="D587">
        <v>17039</v>
      </c>
      <c r="E587" s="2">
        <f>BO587</f>
        <v>0.50645311225286271</v>
      </c>
      <c r="F587" s="2" t="s">
        <v>1937</v>
      </c>
      <c r="G587" s="3">
        <v>397</v>
      </c>
      <c r="H587" s="1">
        <v>1.6230133957941908</v>
      </c>
      <c r="I587" s="1">
        <f t="shared" si="61"/>
        <v>-13.677030972810307</v>
      </c>
      <c r="J587" s="1">
        <v>2.6978466888699999</v>
      </c>
      <c r="K587" s="1">
        <v>71.627394324600004</v>
      </c>
      <c r="L587" s="2">
        <v>0.22478211567000006</v>
      </c>
      <c r="M587" s="2">
        <v>7.090304615390731E-3</v>
      </c>
      <c r="N587" s="7">
        <v>0</v>
      </c>
      <c r="O587" s="2">
        <v>1.2685515264327209E-4</v>
      </c>
      <c r="P587" s="3">
        <v>2047.6857814569994</v>
      </c>
      <c r="Q587" s="3">
        <v>55.764155572526072</v>
      </c>
      <c r="R587" s="3">
        <v>22496.940880342998</v>
      </c>
      <c r="S587" s="3">
        <v>54.905727288502504</v>
      </c>
      <c r="T587" s="3">
        <v>10759.791233620606</v>
      </c>
      <c r="V587">
        <v>17039</v>
      </c>
      <c r="W587" s="2">
        <v>0.51043303942146689</v>
      </c>
      <c r="X587" s="2">
        <v>4.3540087833385137E-2</v>
      </c>
      <c r="Y587" s="2">
        <v>0.42163273784945421</v>
      </c>
      <c r="Z587" s="2">
        <v>0.76935941391767726</v>
      </c>
      <c r="AA587" s="2">
        <v>0.20645418376489649</v>
      </c>
      <c r="AB587" s="2">
        <v>0.55484686512243364</v>
      </c>
      <c r="AC587" s="2">
        <v>7.090304615390731E-3</v>
      </c>
      <c r="AD587" s="2">
        <v>0</v>
      </c>
      <c r="AE587" s="2">
        <v>1.2685515264327209E-4</v>
      </c>
      <c r="AF587">
        <v>188430.83841687988</v>
      </c>
      <c r="AG587">
        <v>458.35087583715318</v>
      </c>
      <c r="AH587">
        <v>86145.628835837721</v>
      </c>
      <c r="AI587">
        <v>3698.9918674013957</v>
      </c>
      <c r="AJ587">
        <v>4.1958642512360127</v>
      </c>
      <c r="AK587">
        <v>210927.77929722288</v>
      </c>
      <c r="AL587">
        <v>513.25660312565572</v>
      </c>
      <c r="AM587">
        <v>96464.99038460356</v>
      </c>
      <c r="AN587">
        <v>4139.4215522561617</v>
      </c>
      <c r="AO587">
        <v>4.6984709793697013</v>
      </c>
      <c r="AP587">
        <v>22496.940880342998</v>
      </c>
      <c r="AQ587">
        <v>54.905727288502533</v>
      </c>
      <c r="AR587">
        <v>10319.361548765839</v>
      </c>
      <c r="AS587">
        <v>440.42968485476604</v>
      </c>
      <c r="AT587">
        <v>0.50260672813368856</v>
      </c>
      <c r="AU587" s="3">
        <v>384842.06576702849</v>
      </c>
      <c r="AV587" s="3">
        <v>10480.31539830055</v>
      </c>
      <c r="AW587">
        <v>24089.178846900002</v>
      </c>
      <c r="AX587">
        <v>4527320.2724863859</v>
      </c>
      <c r="AY587">
        <v>656.01506295419995</v>
      </c>
      <c r="AZ587">
        <v>123291.47093161233</v>
      </c>
      <c r="BA587">
        <v>26136.864628357001</v>
      </c>
      <c r="BB587">
        <v>4912162.3382534152</v>
      </c>
      <c r="BC587">
        <v>711.77921852672603</v>
      </c>
      <c r="BD587">
        <v>133771.78632991289</v>
      </c>
      <c r="BE587">
        <v>2047.6857814569994</v>
      </c>
      <c r="BF587">
        <v>384842.06576702849</v>
      </c>
      <c r="BG587">
        <v>55.764155572526072</v>
      </c>
      <c r="BH587">
        <v>10480.31539830055</v>
      </c>
      <c r="BI587">
        <v>1.0858422740752369</v>
      </c>
      <c r="BJ587">
        <v>2.7088556698694277</v>
      </c>
      <c r="BK587">
        <v>1.6230133957941908</v>
      </c>
      <c r="BL587">
        <v>27.497173592270951</v>
      </c>
      <c r="BM587">
        <v>13.820142619460643</v>
      </c>
      <c r="BN587">
        <f t="shared" si="58"/>
        <v>-13.677030972810307</v>
      </c>
      <c r="BO587">
        <v>0.50645311225286271</v>
      </c>
      <c r="BP587">
        <v>6.6594262888240155E-3</v>
      </c>
      <c r="BQ587">
        <v>3.3673661662174753E-2</v>
      </c>
      <c r="BR587">
        <v>9.5238095238095233E-2</v>
      </c>
      <c r="BS587">
        <v>0.10344827586206896</v>
      </c>
      <c r="BT587">
        <v>0.27777777777777779</v>
      </c>
      <c r="BU587">
        <v>0.39168012560019627</v>
      </c>
      <c r="BV587">
        <v>0.76935941391767726</v>
      </c>
      <c r="BW587">
        <v>0.21416409104242376</v>
      </c>
      <c r="BX587">
        <v>0.55484686512243364</v>
      </c>
      <c r="BY587">
        <f t="shared" si="59"/>
        <v>6.3499756001727928E-2</v>
      </c>
      <c r="BZ587">
        <v>0</v>
      </c>
      <c r="CA587">
        <f t="shared" si="60"/>
        <v>1.4677784031644193E-4</v>
      </c>
      <c r="CC587">
        <v>6.3499756001727928E-2</v>
      </c>
      <c r="CD587">
        <v>1.4677784031644193E-4</v>
      </c>
    </row>
    <row r="588" spans="1:82" x14ac:dyDescent="0.3">
      <c r="A588">
        <v>0</v>
      </c>
      <c r="B588" t="s">
        <v>466</v>
      </c>
      <c r="C588" t="s">
        <v>222</v>
      </c>
      <c r="D588">
        <v>17041</v>
      </c>
      <c r="E588" s="2">
        <f>BO588</f>
        <v>0.5128897961304697</v>
      </c>
      <c r="F588" s="2" t="s">
        <v>1938</v>
      </c>
      <c r="G588" s="3">
        <v>602</v>
      </c>
      <c r="H588" s="1">
        <v>1.6200746546873575</v>
      </c>
      <c r="I588" s="1">
        <f t="shared" si="61"/>
        <v>-12.990380814308601</v>
      </c>
      <c r="J588" s="1">
        <v>2.64481450782</v>
      </c>
      <c r="K588" s="1">
        <v>98.247150774399998</v>
      </c>
      <c r="L588" s="2">
        <v>0.21537898180000004</v>
      </c>
      <c r="M588" s="2">
        <v>1.0050092882331295E-3</v>
      </c>
      <c r="N588" s="7">
        <v>0</v>
      </c>
      <c r="O588" s="2">
        <v>3.3120665903036881E-4</v>
      </c>
      <c r="P588" s="3">
        <v>-3832.1760583369992</v>
      </c>
      <c r="Q588" s="3">
        <v>-104.36076854836594</v>
      </c>
      <c r="R588" s="3">
        <v>-56273.105841492303</v>
      </c>
      <c r="S588" s="3">
        <v>-136.87606444497882</v>
      </c>
      <c r="T588" s="3">
        <v>-26756.255654929919</v>
      </c>
      <c r="V588">
        <v>17041</v>
      </c>
      <c r="W588" s="2">
        <v>0.52001114529581693</v>
      </c>
      <c r="X588" s="2">
        <v>4.3461251117531359E-2</v>
      </c>
      <c r="Y588" s="2">
        <v>0.42055462784234582</v>
      </c>
      <c r="Z588" s="2">
        <v>0.75423594233579372</v>
      </c>
      <c r="AA588" s="2">
        <v>0.28318125364765934</v>
      </c>
      <c r="AB588" s="2">
        <v>0.5316363915732143</v>
      </c>
      <c r="AC588" s="2">
        <v>1.0050092882331295E-3</v>
      </c>
      <c r="AD588" s="2">
        <v>0</v>
      </c>
      <c r="AE588" s="2">
        <v>3.3120665903036881E-4</v>
      </c>
      <c r="AF588">
        <v>282040.58358844771</v>
      </c>
      <c r="AG588">
        <v>686.17496799360993</v>
      </c>
      <c r="AH588">
        <v>128964.46199924313</v>
      </c>
      <c r="AI588">
        <v>5165.6967506931878</v>
      </c>
      <c r="AJ588">
        <v>6.2814159865550119</v>
      </c>
      <c r="AK588">
        <v>225767.47774695541</v>
      </c>
      <c r="AL588">
        <v>549.29890354863107</v>
      </c>
      <c r="AM588">
        <v>103239.02922320399</v>
      </c>
      <c r="AN588">
        <v>4134.8738718024215</v>
      </c>
      <c r="AO588">
        <v>5.0284160638696589</v>
      </c>
      <c r="AP588">
        <v>-56273.105841492303</v>
      </c>
      <c r="AQ588">
        <v>-136.87606444497885</v>
      </c>
      <c r="AR588">
        <v>-25725.432776039132</v>
      </c>
      <c r="AS588">
        <v>-1030.8228788907663</v>
      </c>
      <c r="AT588">
        <v>-1.252999922685353</v>
      </c>
      <c r="AU588" s="3">
        <v>-720219.16840385564</v>
      </c>
      <c r="AV588" s="3">
        <v>-19613.562840979896</v>
      </c>
      <c r="AW588">
        <v>19415.225039978002</v>
      </c>
      <c r="AX588">
        <v>3648897.3940134658</v>
      </c>
      <c r="AY588">
        <v>528.73035472980393</v>
      </c>
      <c r="AZ588">
        <v>99369.582867919351</v>
      </c>
      <c r="BA588">
        <v>15583.048981641003</v>
      </c>
      <c r="BB588">
        <v>2928678.2256096099</v>
      </c>
      <c r="BC588">
        <v>424.36958618143797</v>
      </c>
      <c r="BD588">
        <v>79756.020026939455</v>
      </c>
      <c r="BE588">
        <v>-3832.1760583369992</v>
      </c>
      <c r="BF588">
        <v>-720219.16840385564</v>
      </c>
      <c r="BG588">
        <v>-104.36076854836594</v>
      </c>
      <c r="BH588">
        <v>-19613.562840979896</v>
      </c>
      <c r="BI588">
        <v>1.0356734750988617</v>
      </c>
      <c r="BJ588">
        <v>2.6557481297862191</v>
      </c>
      <c r="BK588">
        <v>1.6200746546873575</v>
      </c>
      <c r="BL588">
        <v>22.559412735103276</v>
      </c>
      <c r="BM588">
        <v>9.569031920794675</v>
      </c>
      <c r="BN588">
        <f t="shared" si="58"/>
        <v>-12.990380814308601</v>
      </c>
      <c r="BO588">
        <v>0.5128897961304697</v>
      </c>
      <c r="BP588">
        <v>6.4324695461360311E-3</v>
      </c>
      <c r="BQ588">
        <v>4.5881561532108268E-2</v>
      </c>
      <c r="BR588">
        <v>0.13095238095238096</v>
      </c>
      <c r="BS588">
        <v>0</v>
      </c>
      <c r="BT588">
        <v>0.33333333333333331</v>
      </c>
      <c r="BU588">
        <v>0.37201597328088037</v>
      </c>
      <c r="BV588">
        <v>0.75423594233579372</v>
      </c>
      <c r="BW588">
        <v>0.2937564871863686</v>
      </c>
      <c r="BX588">
        <v>0.5316363915732143</v>
      </c>
      <c r="BY588">
        <f t="shared" si="59"/>
        <v>7.3817875745949252E-2</v>
      </c>
      <c r="BZ588">
        <v>0</v>
      </c>
      <c r="CA588">
        <f t="shared" si="60"/>
        <v>2.6977862379718728E-5</v>
      </c>
      <c r="CC588">
        <v>7.3817875745949252E-2</v>
      </c>
      <c r="CD588">
        <v>2.6977862379718728E-5</v>
      </c>
    </row>
    <row r="589" spans="1:82" x14ac:dyDescent="0.3">
      <c r="A589">
        <v>0</v>
      </c>
      <c r="B589" t="s">
        <v>466</v>
      </c>
      <c r="C589" t="s">
        <v>478</v>
      </c>
      <c r="D589">
        <v>17043</v>
      </c>
      <c r="E589" s="2">
        <f>BO589</f>
        <v>0.51454333450358569</v>
      </c>
      <c r="F589" s="2" t="s">
        <v>1937</v>
      </c>
      <c r="G589" s="3">
        <v>282790</v>
      </c>
      <c r="H589" s="1">
        <v>0.26360660950362558</v>
      </c>
      <c r="I589" s="1">
        <f t="shared" si="61"/>
        <v>-7.8848584452520249</v>
      </c>
      <c r="J589" s="1">
        <v>2.6577749832499999</v>
      </c>
      <c r="K589" s="1">
        <v>76.171195685300006</v>
      </c>
      <c r="L589" s="2">
        <v>0.20937989504999988</v>
      </c>
      <c r="M589" s="2">
        <v>1.5176943795952821E-3</v>
      </c>
      <c r="N589" s="7">
        <v>0</v>
      </c>
      <c r="O589" s="2">
        <v>5.8563699373331324E-5</v>
      </c>
      <c r="P589" s="3">
        <v>-499685.39316609979</v>
      </c>
      <c r="Q589" s="3">
        <v>-13607.81729997979</v>
      </c>
      <c r="R589" s="3">
        <v>-3215661.8135808948</v>
      </c>
      <c r="S589" s="3">
        <v>-7839.9613015671175</v>
      </c>
      <c r="T589" s="3">
        <v>-1565030.4852252211</v>
      </c>
      <c r="V589">
        <v>17043</v>
      </c>
      <c r="W589" s="2">
        <v>0.45477019329762403</v>
      </c>
      <c r="X589" s="2">
        <v>7.0716945165030139E-3</v>
      </c>
      <c r="Y589" s="2">
        <v>0.21821651649187424</v>
      </c>
      <c r="Z589" s="2">
        <v>0.75793195064570085</v>
      </c>
      <c r="AA589" s="2">
        <v>0.21955094387963606</v>
      </c>
      <c r="AB589" s="2">
        <v>0.5168283875337748</v>
      </c>
      <c r="AC589" s="2">
        <v>1.5176943795952821E-3</v>
      </c>
      <c r="AD589" s="2">
        <v>0</v>
      </c>
      <c r="AE589" s="2">
        <v>5.8563699373331324E-5</v>
      </c>
      <c r="AF589">
        <v>19027498.395125099</v>
      </c>
      <c r="AG589">
        <v>46236.65849993009</v>
      </c>
      <c r="AH589">
        <v>8690036.8947031386</v>
      </c>
      <c r="AI589">
        <v>542500.3376400416</v>
      </c>
      <c r="AJ589">
        <v>423.26629536248555</v>
      </c>
      <c r="AK589">
        <v>15811836.581544204</v>
      </c>
      <c r="AL589">
        <v>38396.697198362977</v>
      </c>
      <c r="AM589">
        <v>7216540.4273110135</v>
      </c>
      <c r="AN589">
        <v>450966.31980694708</v>
      </c>
      <c r="AO589">
        <v>351.49867930079927</v>
      </c>
      <c r="AP589">
        <v>-3215661.8135808948</v>
      </c>
      <c r="AQ589">
        <v>-7839.961301567113</v>
      </c>
      <c r="AR589">
        <v>-1473496.4673921252</v>
      </c>
      <c r="AS589">
        <v>-91534.01783309452</v>
      </c>
      <c r="AT589">
        <v>-71.767616061686283</v>
      </c>
      <c r="AU589" s="3">
        <v>-93910872.791636795</v>
      </c>
      <c r="AV589" s="3">
        <v>-2557453.1833582018</v>
      </c>
      <c r="AW589">
        <v>2185398.1820312999</v>
      </c>
      <c r="AX589">
        <v>410723734.33096248</v>
      </c>
      <c r="AY589">
        <v>59514.445680233381</v>
      </c>
      <c r="AZ589">
        <v>11185144.921143061</v>
      </c>
      <c r="BA589">
        <v>1685712.7888652002</v>
      </c>
      <c r="BB589">
        <v>316812861.53932571</v>
      </c>
      <c r="BC589">
        <v>45906.628380253591</v>
      </c>
      <c r="BD589">
        <v>8627691.7377848607</v>
      </c>
      <c r="BE589">
        <v>-499685.39316609979</v>
      </c>
      <c r="BF589">
        <v>-93910872.791636795</v>
      </c>
      <c r="BG589">
        <v>-13607.81729997979</v>
      </c>
      <c r="BH589">
        <v>-2557453.1833582018</v>
      </c>
      <c r="BI589">
        <v>93.615221332176446</v>
      </c>
      <c r="BJ589">
        <v>93.878827941680072</v>
      </c>
      <c r="BK589">
        <v>0.26360660950362558</v>
      </c>
      <c r="BL589">
        <v>34.840815411011903</v>
      </c>
      <c r="BM589">
        <v>26.955956965759878</v>
      </c>
      <c r="BN589">
        <f t="shared" si="58"/>
        <v>-7.8848584452520249</v>
      </c>
      <c r="BO589">
        <v>0.51454333450358569</v>
      </c>
      <c r="BP589">
        <v>0.58330977100491721</v>
      </c>
      <c r="BQ589">
        <v>2.3697771130175901E-2</v>
      </c>
      <c r="BR589">
        <v>0.19642857142857142</v>
      </c>
      <c r="BS589">
        <v>0.10344827586206896</v>
      </c>
      <c r="BT589">
        <v>0.44444444444444442</v>
      </c>
      <c r="BU589">
        <v>0.22580502685967813</v>
      </c>
      <c r="BV589">
        <v>0.75793195064570085</v>
      </c>
      <c r="BW589">
        <v>0.22774994178385483</v>
      </c>
      <c r="BX589">
        <v>0.5168283875337748</v>
      </c>
      <c r="BY589">
        <f t="shared" si="59"/>
        <v>4.736873009670689E-2</v>
      </c>
      <c r="BZ589">
        <v>0</v>
      </c>
      <c r="CA589">
        <f t="shared" si="60"/>
        <v>1.2869132069641488E-4</v>
      </c>
      <c r="CC589">
        <v>4.736873009670689E-2</v>
      </c>
      <c r="CD589">
        <v>1.2869132069641488E-4</v>
      </c>
    </row>
    <row r="590" spans="1:82" x14ac:dyDescent="0.3">
      <c r="A590">
        <v>0</v>
      </c>
      <c r="B590" t="s">
        <v>466</v>
      </c>
      <c r="C590" t="s">
        <v>479</v>
      </c>
      <c r="D590">
        <v>17045</v>
      </c>
      <c r="E590" s="2">
        <f>BO590</f>
        <v>0.51375163631717014</v>
      </c>
      <c r="F590" s="2" t="s">
        <v>1937</v>
      </c>
      <c r="G590" s="3">
        <v>25</v>
      </c>
      <c r="H590" s="1">
        <v>0.56874700846193349</v>
      </c>
      <c r="I590" s="1">
        <f t="shared" si="61"/>
        <v>-11.025715640474214</v>
      </c>
      <c r="J590" s="1">
        <v>2.6274926038799999</v>
      </c>
      <c r="K590" s="1">
        <v>128.79632810800001</v>
      </c>
      <c r="L590" s="2">
        <v>0.19365590818</v>
      </c>
      <c r="M590" s="2">
        <v>5.9504805024690383E-2</v>
      </c>
      <c r="N590" s="7">
        <v>0</v>
      </c>
      <c r="O590" s="2">
        <v>2.7338993817216216E-4</v>
      </c>
      <c r="P590" s="3">
        <v>-834.34682391600313</v>
      </c>
      <c r="Q590" s="3">
        <v>-22.721575014888057</v>
      </c>
      <c r="R590" s="3">
        <v>-55726.358686824271</v>
      </c>
      <c r="S590" s="3">
        <v>-120.68957715687623</v>
      </c>
      <c r="T590" s="3">
        <v>-24056.040454229224</v>
      </c>
      <c r="V590">
        <v>17045</v>
      </c>
      <c r="W590" s="2">
        <v>0.49943931314988743</v>
      </c>
      <c r="X590" s="2">
        <v>1.5257603398455116E-2</v>
      </c>
      <c r="Y590" s="2">
        <v>0.33885634647086826</v>
      </c>
      <c r="Z590" s="2">
        <v>0.74929616205910243</v>
      </c>
      <c r="AA590" s="2">
        <v>0.37123423296609542</v>
      </c>
      <c r="AB590" s="2">
        <v>0.47801566973351206</v>
      </c>
      <c r="AC590" s="2">
        <v>5.9504805024690383E-2</v>
      </c>
      <c r="AD590" s="2">
        <v>0</v>
      </c>
      <c r="AE590" s="2">
        <v>2.7338993817216216E-4</v>
      </c>
      <c r="AF590">
        <v>391924.88711872121</v>
      </c>
      <c r="AG590">
        <v>847.99956193445678</v>
      </c>
      <c r="AH590">
        <v>159378.89369565216</v>
      </c>
      <c r="AI590">
        <v>9661.4178345443052</v>
      </c>
      <c r="AJ590">
        <v>7.7712913940452601</v>
      </c>
      <c r="AK590">
        <v>336198.52843189694</v>
      </c>
      <c r="AL590">
        <v>727.30998477758055</v>
      </c>
      <c r="AM590">
        <v>136695.66111947104</v>
      </c>
      <c r="AN590">
        <v>8288.6099564962205</v>
      </c>
      <c r="AO590">
        <v>6.6652707789065042</v>
      </c>
      <c r="AP590">
        <v>-55726.358686824271</v>
      </c>
      <c r="AQ590">
        <v>-120.68957715687623</v>
      </c>
      <c r="AR590">
        <v>-22683.232576181123</v>
      </c>
      <c r="AS590">
        <v>-1372.8078780480846</v>
      </c>
      <c r="AT590">
        <v>-1.1060206151387559</v>
      </c>
      <c r="AU590" s="3">
        <v>-156807.14208677362</v>
      </c>
      <c r="AV590" s="3">
        <v>-4270.2928082980616</v>
      </c>
      <c r="AW590">
        <v>27915.257021305002</v>
      </c>
      <c r="AX590">
        <v>5246393.4045840623</v>
      </c>
      <c r="AY590">
        <v>760.20976923298986</v>
      </c>
      <c r="AZ590">
        <v>142873.82402964812</v>
      </c>
      <c r="BA590">
        <v>27080.910197388999</v>
      </c>
      <c r="BB590">
        <v>5089586.2624972882</v>
      </c>
      <c r="BC590">
        <v>737.48819421810185</v>
      </c>
      <c r="BD590">
        <v>138603.53122135007</v>
      </c>
      <c r="BE590">
        <v>-834.34682391600313</v>
      </c>
      <c r="BF590">
        <v>-156807.14208677362</v>
      </c>
      <c r="BG590">
        <v>-22.721575014888057</v>
      </c>
      <c r="BH590">
        <v>-4270.2928082980616</v>
      </c>
      <c r="BI590">
        <v>0.78620668916100644</v>
      </c>
      <c r="BJ590">
        <v>1.3549536976229399</v>
      </c>
      <c r="BK590">
        <v>0.56874700846193349</v>
      </c>
      <c r="BL590">
        <v>28.569300298090393</v>
      </c>
      <c r="BM590">
        <v>17.543584657616179</v>
      </c>
      <c r="BN590">
        <f t="shared" si="58"/>
        <v>-11.025715640474214</v>
      </c>
      <c r="BO590">
        <v>0.51375163631717014</v>
      </c>
      <c r="BP590">
        <v>4.8912603394603424E-3</v>
      </c>
      <c r="BQ590">
        <v>4.9855660386245795E-2</v>
      </c>
      <c r="BR590">
        <v>0.1130952380952381</v>
      </c>
      <c r="BS590">
        <v>3.4482758620689655E-2</v>
      </c>
      <c r="BT590">
        <v>0.3888888888888889</v>
      </c>
      <c r="BU590">
        <v>0.3157522780695749</v>
      </c>
      <c r="BV590">
        <v>0.74929616205910243</v>
      </c>
      <c r="BW590">
        <v>0.38509775203951807</v>
      </c>
      <c r="BX590">
        <v>0.47801566973351206</v>
      </c>
      <c r="BY590">
        <f t="shared" si="59"/>
        <v>2.5058435689068927E-2</v>
      </c>
      <c r="BZ590">
        <v>0</v>
      </c>
      <c r="CA590">
        <f t="shared" si="60"/>
        <v>3.7490009475282083E-4</v>
      </c>
      <c r="CC590">
        <v>2.5058435689068927E-2</v>
      </c>
      <c r="CD590">
        <v>3.7490009475282083E-4</v>
      </c>
    </row>
    <row r="591" spans="1:82" x14ac:dyDescent="0.3">
      <c r="A591">
        <v>1</v>
      </c>
      <c r="B591" t="s">
        <v>466</v>
      </c>
      <c r="C591" t="s">
        <v>480</v>
      </c>
      <c r="D591">
        <v>17047</v>
      </c>
      <c r="E591" s="2">
        <v>0</v>
      </c>
      <c r="F591" s="2" t="s">
        <v>1954</v>
      </c>
      <c r="G591" s="3">
        <v>-999</v>
      </c>
      <c r="H591" s="1">
        <v>0.37548176331525845</v>
      </c>
      <c r="I591" s="1">
        <f t="shared" si="61"/>
        <v>-999</v>
      </c>
      <c r="J591" s="1">
        <v>-999</v>
      </c>
      <c r="K591" s="1">
        <v>-999</v>
      </c>
      <c r="L591" s="2">
        <v>-999</v>
      </c>
      <c r="M591" s="2">
        <v>-999</v>
      </c>
      <c r="N591" s="7">
        <v>-999</v>
      </c>
      <c r="O591" s="2">
        <v>-999</v>
      </c>
      <c r="P591" s="3">
        <v>-999</v>
      </c>
      <c r="Q591" s="3">
        <v>-999</v>
      </c>
      <c r="R591" s="3">
        <v>-999</v>
      </c>
      <c r="S591" s="3">
        <v>-999</v>
      </c>
      <c r="T591" s="3">
        <v>-999</v>
      </c>
      <c r="V591">
        <v>17047</v>
      </c>
      <c r="W591" s="2">
        <v>-999</v>
      </c>
      <c r="X591" s="2">
        <v>1.0072935317074724E-2</v>
      </c>
      <c r="Y591" s="2">
        <v>-999</v>
      </c>
      <c r="Z591" s="2">
        <v>-999</v>
      </c>
      <c r="AA591" s="2">
        <v>-999</v>
      </c>
      <c r="AB591" s="2">
        <v>-999</v>
      </c>
      <c r="AC591" s="2">
        <v>-999</v>
      </c>
      <c r="AD591" s="2">
        <v>-999</v>
      </c>
      <c r="AE591" s="2">
        <v>-999</v>
      </c>
      <c r="AF591" s="2">
        <v>-999</v>
      </c>
      <c r="AG591" s="2">
        <v>-999</v>
      </c>
      <c r="AH591" s="2">
        <v>-999</v>
      </c>
      <c r="AI591" s="2">
        <v>-999</v>
      </c>
      <c r="AJ591" s="2">
        <v>-999</v>
      </c>
      <c r="AK591" s="2">
        <v>-999</v>
      </c>
      <c r="AL591" s="2">
        <v>-999</v>
      </c>
      <c r="AM591" s="2">
        <v>-999</v>
      </c>
      <c r="AN591" s="2">
        <v>-999</v>
      </c>
      <c r="AO591" s="2">
        <v>-999</v>
      </c>
      <c r="AP591" s="2">
        <v>-999</v>
      </c>
      <c r="AQ591" s="2">
        <v>-999</v>
      </c>
      <c r="AR591" s="2">
        <v>-999</v>
      </c>
      <c r="AS591" s="2">
        <v>-999</v>
      </c>
      <c r="AT591" s="2">
        <v>-999</v>
      </c>
      <c r="AU591" s="2">
        <v>-999</v>
      </c>
      <c r="AV591" s="2">
        <v>-999</v>
      </c>
      <c r="AW591" s="2">
        <v>-999</v>
      </c>
      <c r="AX591" s="2">
        <v>-999</v>
      </c>
      <c r="AY591" s="2">
        <v>-999</v>
      </c>
      <c r="AZ591" s="2">
        <v>-999</v>
      </c>
      <c r="BA591" s="2">
        <v>-999</v>
      </c>
      <c r="BB591" s="2">
        <v>-999</v>
      </c>
      <c r="BC591" s="2">
        <v>-999</v>
      </c>
      <c r="BD591" s="2">
        <v>-999</v>
      </c>
      <c r="BE591" s="2">
        <v>-999</v>
      </c>
      <c r="BF591" s="2">
        <v>-999</v>
      </c>
      <c r="BG591" s="2">
        <v>-999</v>
      </c>
      <c r="BH591" s="2">
        <v>-999</v>
      </c>
      <c r="BI591">
        <v>0</v>
      </c>
      <c r="BJ591">
        <v>0.37548176331525845</v>
      </c>
      <c r="BK591">
        <v>0.37548176331525845</v>
      </c>
      <c r="BL591">
        <v>-999</v>
      </c>
      <c r="BM591">
        <v>15.494853279620717</v>
      </c>
      <c r="BN591">
        <f t="shared" si="58"/>
        <v>-999</v>
      </c>
      <c r="BO591" t="s">
        <v>3748</v>
      </c>
      <c r="BP591" t="s">
        <v>3748</v>
      </c>
      <c r="BQ591">
        <v>7.3675252927791396E-2</v>
      </c>
      <c r="BR591">
        <v>9.5238095238095233E-2</v>
      </c>
      <c r="BS591">
        <v>0.13793103448275862</v>
      </c>
      <c r="BT591">
        <v>0.22222222222222221</v>
      </c>
      <c r="BU591" t="s">
        <v>3748</v>
      </c>
      <c r="BY591">
        <f t="shared" si="59"/>
        <v>-999</v>
      </c>
      <c r="CA591">
        <f t="shared" si="60"/>
        <v>-999</v>
      </c>
    </row>
    <row r="592" spans="1:82" x14ac:dyDescent="0.3">
      <c r="A592">
        <v>0</v>
      </c>
      <c r="B592" t="s">
        <v>466</v>
      </c>
      <c r="C592" t="s">
        <v>361</v>
      </c>
      <c r="D592">
        <v>17049</v>
      </c>
      <c r="E592" s="2">
        <f>BO592</f>
        <v>0.4763524340873066</v>
      </c>
      <c r="F592" s="2" t="s">
        <v>1937</v>
      </c>
      <c r="G592" s="3">
        <v>2969</v>
      </c>
      <c r="H592" s="1">
        <v>3.92971103686516</v>
      </c>
      <c r="I592" s="1">
        <f t="shared" si="61"/>
        <v>-13.845733162025153</v>
      </c>
      <c r="J592" s="1">
        <v>2.6199867161400001</v>
      </c>
      <c r="K592" s="1">
        <v>86.316694795100005</v>
      </c>
      <c r="L592" s="2">
        <v>0.15652516919000004</v>
      </c>
      <c r="M592" s="2">
        <v>7.5020845757027804E-4</v>
      </c>
      <c r="N592" s="7">
        <v>0</v>
      </c>
      <c r="O592" s="2">
        <v>7.4416838857589392E-4</v>
      </c>
      <c r="P592" s="3">
        <v>13128.156413495004</v>
      </c>
      <c r="Q592" s="3">
        <v>357.51606191341017</v>
      </c>
      <c r="R592" s="3">
        <v>81096.656161855208</v>
      </c>
      <c r="S592" s="3">
        <v>171.85576804861287</v>
      </c>
      <c r="T592" s="3">
        <v>33713.652968798327</v>
      </c>
      <c r="V592">
        <v>17049</v>
      </c>
      <c r="W592" s="2">
        <v>0.48783127362206302</v>
      </c>
      <c r="X592" s="2">
        <v>0.10542116543727448</v>
      </c>
      <c r="Y592" s="2">
        <v>0.42063043998313099</v>
      </c>
      <c r="Z592" s="2">
        <v>0.74715566778401932</v>
      </c>
      <c r="AA592" s="2">
        <v>0.24879367645914402</v>
      </c>
      <c r="AB592" s="2">
        <v>0.38636303061285282</v>
      </c>
      <c r="AC592" s="2">
        <v>7.5020845757027804E-4</v>
      </c>
      <c r="AD592" s="2">
        <v>0</v>
      </c>
      <c r="AE592" s="2">
        <v>7.4416838857589392E-4</v>
      </c>
      <c r="AF592">
        <v>463462.15123893507</v>
      </c>
      <c r="AG592">
        <v>997.59311236829717</v>
      </c>
      <c r="AH592">
        <v>187494.53861150768</v>
      </c>
      <c r="AI592">
        <v>8007.717983017681</v>
      </c>
      <c r="AJ592">
        <v>9.1426758439714515</v>
      </c>
      <c r="AK592">
        <v>544558.80740079028</v>
      </c>
      <c r="AL592">
        <v>1169.44888041691</v>
      </c>
      <c r="AM592">
        <v>219794.29844195154</v>
      </c>
      <c r="AN592">
        <v>9421.6111213721633</v>
      </c>
      <c r="AO592">
        <v>10.717934231533626</v>
      </c>
      <c r="AP592">
        <v>81096.656161855208</v>
      </c>
      <c r="AQ592">
        <v>171.85576804861284</v>
      </c>
      <c r="AR592">
        <v>32299.759830443858</v>
      </c>
      <c r="AS592">
        <v>1413.8931383544823</v>
      </c>
      <c r="AT592">
        <v>1.5752583875621742</v>
      </c>
      <c r="AU592" s="3">
        <v>2467305.7163522509</v>
      </c>
      <c r="AV592" s="3">
        <v>67191.568676006311</v>
      </c>
      <c r="AW592">
        <v>44548.487377835001</v>
      </c>
      <c r="AX592">
        <v>8372442.7177903103</v>
      </c>
      <c r="AY592">
        <v>1213.1787030775297</v>
      </c>
      <c r="AZ592">
        <v>228004.80545639092</v>
      </c>
      <c r="BA592">
        <v>57676.643791330003</v>
      </c>
      <c r="BB592">
        <v>10839748.43414256</v>
      </c>
      <c r="BC592">
        <v>1570.6947649909398</v>
      </c>
      <c r="BD592">
        <v>295196.37413239724</v>
      </c>
      <c r="BE592">
        <v>13128.156413495004</v>
      </c>
      <c r="BF592">
        <v>2467305.7163522509</v>
      </c>
      <c r="BG592">
        <v>357.51606191341017</v>
      </c>
      <c r="BH592">
        <v>67191.568676006311</v>
      </c>
      <c r="BI592">
        <v>1.7886914565152081</v>
      </c>
      <c r="BJ592">
        <v>5.7184024933803679</v>
      </c>
      <c r="BK592">
        <v>3.92971103686516</v>
      </c>
      <c r="BL592">
        <v>26.051127261944441</v>
      </c>
      <c r="BM592">
        <v>12.205394099919287</v>
      </c>
      <c r="BN592">
        <f t="shared" si="58"/>
        <v>-13.845733162025153</v>
      </c>
      <c r="BO592">
        <v>0.4763524340873066</v>
      </c>
      <c r="BP592">
        <v>1.031797919067472E-2</v>
      </c>
      <c r="BQ592">
        <v>5.6308176356202187E-2</v>
      </c>
      <c r="BR592">
        <v>0.125</v>
      </c>
      <c r="BS592">
        <v>0.10344827586206896</v>
      </c>
      <c r="BT592">
        <v>0.27777777777777779</v>
      </c>
      <c r="BU592">
        <v>0.39651138574664613</v>
      </c>
      <c r="BV592">
        <v>0.74715566778401932</v>
      </c>
      <c r="BW592">
        <v>0.25808472661736931</v>
      </c>
      <c r="BX592">
        <v>0.38636303061285282</v>
      </c>
      <c r="BY592">
        <f t="shared" si="59"/>
        <v>4.2371511198086385E-3</v>
      </c>
      <c r="BZ592">
        <v>0</v>
      </c>
      <c r="CA592">
        <f t="shared" si="60"/>
        <v>1.3501692178326073E-4</v>
      </c>
      <c r="CC592">
        <v>4.2371511198086385E-3</v>
      </c>
      <c r="CD592">
        <v>1.3501692178326073E-4</v>
      </c>
    </row>
    <row r="593" spans="1:82" x14ac:dyDescent="0.3">
      <c r="A593">
        <v>0</v>
      </c>
      <c r="B593" t="s">
        <v>466</v>
      </c>
      <c r="C593" t="s">
        <v>33</v>
      </c>
      <c r="D593">
        <v>17051</v>
      </c>
      <c r="E593" s="2">
        <f>BO593</f>
        <v>0.47153218575761841</v>
      </c>
      <c r="F593" s="2" t="s">
        <v>1937</v>
      </c>
      <c r="G593" s="3">
        <v>875</v>
      </c>
      <c r="H593" s="1">
        <v>0.37810613538862003</v>
      </c>
      <c r="I593" s="1">
        <f t="shared" si="61"/>
        <v>-12.98470020758392</v>
      </c>
      <c r="J593" s="1">
        <v>2.5183560815299999</v>
      </c>
      <c r="K593" s="1">
        <v>94.976176396100001</v>
      </c>
      <c r="L593" s="2">
        <v>0.14252964331999984</v>
      </c>
      <c r="M593" s="2">
        <v>1.5097216599769238E-4</v>
      </c>
      <c r="N593" s="7">
        <v>0</v>
      </c>
      <c r="O593" s="2">
        <v>2.2070481830796098E-4</v>
      </c>
      <c r="P593" s="3">
        <v>-3463.1678755510002</v>
      </c>
      <c r="Q593" s="3">
        <v>-94.311653640817937</v>
      </c>
      <c r="R593" s="3">
        <v>-25679.932314237551</v>
      </c>
      <c r="S593" s="3">
        <v>-55.421604317384286</v>
      </c>
      <c r="T593" s="3">
        <v>-10835.33021629526</v>
      </c>
      <c r="V593">
        <v>17051</v>
      </c>
      <c r="W593" s="2">
        <v>0.44757260688472794</v>
      </c>
      <c r="X593" s="2">
        <v>1.014333855026907E-2</v>
      </c>
      <c r="Y593" s="2">
        <v>0.39573005109013415</v>
      </c>
      <c r="Z593" s="2">
        <v>0.71817311447503884</v>
      </c>
      <c r="AA593" s="2">
        <v>0.27375320797106428</v>
      </c>
      <c r="AB593" s="2">
        <v>0.35181680511994134</v>
      </c>
      <c r="AC593" s="2">
        <v>1.5097216599769238E-4</v>
      </c>
      <c r="AD593" s="2">
        <v>0</v>
      </c>
      <c r="AE593" s="2">
        <v>2.2070481830796098E-4</v>
      </c>
      <c r="AF593">
        <v>241089.96062476261</v>
      </c>
      <c r="AG593">
        <v>519.32347801571791</v>
      </c>
      <c r="AH593">
        <v>97605.240747424847</v>
      </c>
      <c r="AI593">
        <v>3938.5468152338804</v>
      </c>
      <c r="AJ593">
        <v>4.759426943783577</v>
      </c>
      <c r="AK593">
        <v>215410.02831052506</v>
      </c>
      <c r="AL593">
        <v>463.90187369833365</v>
      </c>
      <c r="AM593">
        <v>87188.921707361937</v>
      </c>
      <c r="AN593">
        <v>3519.5356390015272</v>
      </c>
      <c r="AO593">
        <v>4.2515159521804504</v>
      </c>
      <c r="AP593">
        <v>-25679.932314237551</v>
      </c>
      <c r="AQ593">
        <v>-55.421604317384265</v>
      </c>
      <c r="AR593">
        <v>-10416.31904006291</v>
      </c>
      <c r="AS593">
        <v>-419.01117623235314</v>
      </c>
      <c r="AT593">
        <v>-0.50791099160312658</v>
      </c>
      <c r="AU593" s="3">
        <v>-650867.77053105494</v>
      </c>
      <c r="AV593" s="3">
        <v>-17724.932185255322</v>
      </c>
      <c r="AW593">
        <v>25531.759828888004</v>
      </c>
      <c r="AX593">
        <v>4798438.9422412114</v>
      </c>
      <c r="AY593">
        <v>695.30053879918398</v>
      </c>
      <c r="AZ593">
        <v>130674.78326191864</v>
      </c>
      <c r="BA593">
        <v>22068.591953337003</v>
      </c>
      <c r="BB593">
        <v>4147571.1717101564</v>
      </c>
      <c r="BC593">
        <v>600.98888515836609</v>
      </c>
      <c r="BD593">
        <v>112949.85107666333</v>
      </c>
      <c r="BE593">
        <v>-3463.1678755510002</v>
      </c>
      <c r="BF593">
        <v>-650867.77053105494</v>
      </c>
      <c r="BG593">
        <v>-94.311653640817937</v>
      </c>
      <c r="BH593">
        <v>-17724.932185255322</v>
      </c>
      <c r="BI593">
        <v>0.57843566544055303</v>
      </c>
      <c r="BJ593">
        <v>0.95654180082917306</v>
      </c>
      <c r="BK593">
        <v>0.37810613538862003</v>
      </c>
      <c r="BL593">
        <v>30.553483289890952</v>
      </c>
      <c r="BM593">
        <v>17.568783082307032</v>
      </c>
      <c r="BN593">
        <f t="shared" si="58"/>
        <v>-12.98470020758392</v>
      </c>
      <c r="BO593">
        <v>0.47153218575761841</v>
      </c>
      <c r="BP593">
        <v>3.3029137379472022E-3</v>
      </c>
      <c r="BQ593">
        <v>5.3459434006320444E-2</v>
      </c>
      <c r="BR593">
        <v>0.13095238095238096</v>
      </c>
      <c r="BS593">
        <v>6.8965517241379309E-2</v>
      </c>
      <c r="BT593">
        <v>0.27777777777777779</v>
      </c>
      <c r="BU593">
        <v>0.37185329318168109</v>
      </c>
      <c r="BV593">
        <v>0.71817311447503884</v>
      </c>
      <c r="BW593">
        <v>0.28397635681645672</v>
      </c>
      <c r="BX593">
        <v>0.35181680511994134</v>
      </c>
      <c r="BY593">
        <f t="shared" si="59"/>
        <v>7.4081871032009777E-2</v>
      </c>
      <c r="BZ593">
        <v>0</v>
      </c>
      <c r="CA593">
        <f t="shared" si="60"/>
        <v>1.3401047387931461E-4</v>
      </c>
      <c r="CC593">
        <v>7.4081871032009777E-2</v>
      </c>
      <c r="CD593">
        <v>1.3401047387931461E-4</v>
      </c>
    </row>
    <row r="594" spans="1:82" x14ac:dyDescent="0.3">
      <c r="A594">
        <v>0</v>
      </c>
      <c r="B594" t="s">
        <v>466</v>
      </c>
      <c r="C594" t="s">
        <v>481</v>
      </c>
      <c r="D594">
        <v>17053</v>
      </c>
      <c r="E594" s="2">
        <f>BO594</f>
        <v>0.48246668486075145</v>
      </c>
      <c r="F594" s="2" t="s">
        <v>1937</v>
      </c>
      <c r="G594" s="3">
        <v>321</v>
      </c>
      <c r="H594" s="1">
        <v>0.76197255499007011</v>
      </c>
      <c r="I594" s="1">
        <f t="shared" si="61"/>
        <v>-11.828267346640592</v>
      </c>
      <c r="J594" s="1">
        <v>2.5876622174000001</v>
      </c>
      <c r="K594" s="1">
        <v>80.833313003300006</v>
      </c>
      <c r="L594" s="2">
        <v>0.22554673072999987</v>
      </c>
      <c r="M594" s="2">
        <v>1.3986965795368326E-3</v>
      </c>
      <c r="N594" s="7">
        <v>0</v>
      </c>
      <c r="O594" s="2">
        <v>2.0050395799027523E-4</v>
      </c>
      <c r="P594" s="3">
        <v>-4656.2440399079996</v>
      </c>
      <c r="Q594" s="3">
        <v>-126.80242221554398</v>
      </c>
      <c r="R594" s="3">
        <v>-70630.349557679059</v>
      </c>
      <c r="S594" s="3">
        <v>-171.61442603880676</v>
      </c>
      <c r="T594" s="3">
        <v>-33747.713017701768</v>
      </c>
      <c r="V594">
        <v>17053</v>
      </c>
      <c r="W594" s="2">
        <v>0.49339009181379423</v>
      </c>
      <c r="X594" s="2">
        <v>2.0441206497043309E-2</v>
      </c>
      <c r="Y594" s="2">
        <v>0.38221199921773463</v>
      </c>
      <c r="Z594" s="2">
        <v>0.7379375170609308</v>
      </c>
      <c r="AA594" s="2">
        <v>0.23298873028216766</v>
      </c>
      <c r="AB594" s="2">
        <v>0.5567342228768607</v>
      </c>
      <c r="AC594" s="2">
        <v>1.3986965795368326E-3</v>
      </c>
      <c r="AD594" s="2">
        <v>0</v>
      </c>
      <c r="AE594" s="2">
        <v>2.0050395799027523E-4</v>
      </c>
      <c r="AF594">
        <v>268968.01918346283</v>
      </c>
      <c r="AG594">
        <v>655.0889539501145</v>
      </c>
      <c r="AH594">
        <v>123121.94184940051</v>
      </c>
      <c r="AI594">
        <v>5675.0883967588879</v>
      </c>
      <c r="AJ594">
        <v>5.9967890917041808</v>
      </c>
      <c r="AK594">
        <v>198337.66962578378</v>
      </c>
      <c r="AL594">
        <v>483.4745279113078</v>
      </c>
      <c r="AM594">
        <v>90867.541502913751</v>
      </c>
      <c r="AN594">
        <v>4181.7757255438737</v>
      </c>
      <c r="AO594">
        <v>4.4257701859907632</v>
      </c>
      <c r="AP594">
        <v>-70630.349557679059</v>
      </c>
      <c r="AQ594">
        <v>-171.6144260388067</v>
      </c>
      <c r="AR594">
        <v>-32254.400346486756</v>
      </c>
      <c r="AS594">
        <v>-1493.3126712150142</v>
      </c>
      <c r="AT594">
        <v>-1.5710189057134176</v>
      </c>
      <c r="AU594" s="3">
        <v>-875094.50486030942</v>
      </c>
      <c r="AV594" s="3">
        <v>-23831.247231189336</v>
      </c>
      <c r="AW594">
        <v>18932.698277601001</v>
      </c>
      <c r="AX594">
        <v>3558211.3142923322</v>
      </c>
      <c r="AY594">
        <v>515.58981447271788</v>
      </c>
      <c r="AZ594">
        <v>96899.949732002598</v>
      </c>
      <c r="BA594">
        <v>14276.454237693</v>
      </c>
      <c r="BB594">
        <v>2683116.8094320223</v>
      </c>
      <c r="BC594">
        <v>388.78739225717391</v>
      </c>
      <c r="BD594">
        <v>73068.702500813262</v>
      </c>
      <c r="BE594">
        <v>-4656.2440399079996</v>
      </c>
      <c r="BF594">
        <v>-875094.50486030942</v>
      </c>
      <c r="BG594">
        <v>-126.80242221554398</v>
      </c>
      <c r="BH594">
        <v>-23831.247231189336</v>
      </c>
      <c r="BI594">
        <v>0.83935424393799718</v>
      </c>
      <c r="BJ594">
        <v>1.6013267989280673</v>
      </c>
      <c r="BK594">
        <v>0.76197255499007011</v>
      </c>
      <c r="BL594">
        <v>23.29113450539419</v>
      </c>
      <c r="BM594">
        <v>11.462867158753598</v>
      </c>
      <c r="BN594">
        <f t="shared" si="58"/>
        <v>-11.828267346640592</v>
      </c>
      <c r="BO594">
        <v>0.48246668486075145</v>
      </c>
      <c r="BP594">
        <v>4.903920792233619E-3</v>
      </c>
      <c r="BQ594">
        <v>3.2336913814504452E-2</v>
      </c>
      <c r="BR594">
        <v>0.10119047619047619</v>
      </c>
      <c r="BS594">
        <v>3.4482758620689655E-2</v>
      </c>
      <c r="BT594">
        <v>0.33333333333333331</v>
      </c>
      <c r="BU594">
        <v>0.33873559613742221</v>
      </c>
      <c r="BV594">
        <v>0.7379375170609308</v>
      </c>
      <c r="BW594">
        <v>0.24168955423461375</v>
      </c>
      <c r="BX594">
        <v>0.5567342228768607</v>
      </c>
      <c r="BY594">
        <f t="shared" si="59"/>
        <v>8.7971264433200514E-3</v>
      </c>
      <c r="BZ594">
        <v>0</v>
      </c>
      <c r="CA594">
        <f t="shared" si="60"/>
        <v>1.1728706591272004E-5</v>
      </c>
      <c r="CC594">
        <v>8.7971264433200514E-3</v>
      </c>
      <c r="CD594">
        <v>1.1728706591272004E-5</v>
      </c>
    </row>
    <row r="595" spans="1:82" x14ac:dyDescent="0.3">
      <c r="A595">
        <v>0</v>
      </c>
      <c r="B595" t="s">
        <v>466</v>
      </c>
      <c r="C595" t="s">
        <v>34</v>
      </c>
      <c r="D595">
        <v>17055</v>
      </c>
      <c r="E595" s="2">
        <f>BO595</f>
        <v>0.53339020284818617</v>
      </c>
      <c r="F595" s="2" t="s">
        <v>1937</v>
      </c>
      <c r="G595" s="3">
        <v>1812</v>
      </c>
      <c r="H595" s="1">
        <v>9.4429095814612669</v>
      </c>
      <c r="I595" s="1">
        <f t="shared" si="61"/>
        <v>-15.136362611106549</v>
      </c>
      <c r="J595" s="1">
        <v>2.5178171588899998</v>
      </c>
      <c r="K595" s="1">
        <v>125.091344922</v>
      </c>
      <c r="L595" s="2">
        <v>0.11623191295000002</v>
      </c>
      <c r="M595" s="2">
        <v>1.4551735338033997E-4</v>
      </c>
      <c r="N595" s="7">
        <v>0</v>
      </c>
      <c r="O595" s="2">
        <v>2.6431776041543647E-5</v>
      </c>
      <c r="P595" s="3">
        <v>129343.89317991001</v>
      </c>
      <c r="Q595" s="3">
        <v>3522.3924720073796</v>
      </c>
      <c r="R595" s="3">
        <v>980628.35227691033</v>
      </c>
      <c r="S595" s="3">
        <v>2121.5242658544344</v>
      </c>
      <c r="T595" s="3">
        <v>412993.06604298978</v>
      </c>
      <c r="V595">
        <v>17055</v>
      </c>
      <c r="W595" s="2">
        <v>0.52530188835419955</v>
      </c>
      <c r="X595" s="2">
        <v>0.25332206970377563</v>
      </c>
      <c r="Y595" s="2">
        <v>0.4272547106256393</v>
      </c>
      <c r="Z595" s="2">
        <v>0.71801942701452892</v>
      </c>
      <c r="AA595" s="2">
        <v>0.36055522828163222</v>
      </c>
      <c r="AB595" s="2">
        <v>0.28690410860875359</v>
      </c>
      <c r="AC595" s="2">
        <v>1.4551735338033997E-4</v>
      </c>
      <c r="AD595" s="2">
        <v>0</v>
      </c>
      <c r="AE595" s="2">
        <v>2.6431776041543647E-5</v>
      </c>
      <c r="AF595">
        <v>961008.75817817333</v>
      </c>
      <c r="AG595">
        <v>2078.8981909456584</v>
      </c>
      <c r="AH595">
        <v>390722.48224158975</v>
      </c>
      <c r="AI595">
        <v>13974.61276434779</v>
      </c>
      <c r="AJ595">
        <v>19.051608372018062</v>
      </c>
      <c r="AK595">
        <v>1941637.1104550837</v>
      </c>
      <c r="AL595">
        <v>4200.4224568000936</v>
      </c>
      <c r="AM595">
        <v>789456.40336417488</v>
      </c>
      <c r="AN595">
        <v>28233.757684752516</v>
      </c>
      <c r="AO595">
        <v>38.493837433629729</v>
      </c>
      <c r="AP595">
        <v>980628.35227691033</v>
      </c>
      <c r="AQ595">
        <v>2121.5242658544353</v>
      </c>
      <c r="AR595">
        <v>398733.92112258513</v>
      </c>
      <c r="AS595">
        <v>14259.144920404726</v>
      </c>
      <c r="AT595">
        <v>19.442229061611666</v>
      </c>
      <c r="AU595" s="3">
        <v>24308891.284232289</v>
      </c>
      <c r="AV595" s="3">
        <v>661998.44118906697</v>
      </c>
      <c r="AW595">
        <v>94906.422213810001</v>
      </c>
      <c r="AX595">
        <v>17836712.99086345</v>
      </c>
      <c r="AY595">
        <v>2584.5647516275794</v>
      </c>
      <c r="AZ595">
        <v>485743.09942088724</v>
      </c>
      <c r="BA595">
        <v>224250.31539372</v>
      </c>
      <c r="BB595">
        <v>42145604.275095738</v>
      </c>
      <c r="BC595">
        <v>6106.9572236349595</v>
      </c>
      <c r="BD595">
        <v>1147741.5406099544</v>
      </c>
      <c r="BE595">
        <v>129343.89317991001</v>
      </c>
      <c r="BF595">
        <v>24308891.284232289</v>
      </c>
      <c r="BG595">
        <v>3522.3924720073796</v>
      </c>
      <c r="BH595">
        <v>661998.44118906697</v>
      </c>
      <c r="BI595">
        <v>3.0091526177259884</v>
      </c>
      <c r="BJ595">
        <v>12.452062199187255</v>
      </c>
      <c r="BK595">
        <v>9.4429095814612669</v>
      </c>
      <c r="BL595">
        <v>36.702583578425028</v>
      </c>
      <c r="BM595">
        <v>21.566220967318479</v>
      </c>
      <c r="BN595">
        <f t="shared" si="58"/>
        <v>-15.136362611106549</v>
      </c>
      <c r="BO595">
        <v>0.53339020284818617</v>
      </c>
      <c r="BP595">
        <v>1.9436590082383142E-2</v>
      </c>
      <c r="BQ595">
        <v>7.8974473798594055E-2</v>
      </c>
      <c r="BR595">
        <v>0.1130952380952381</v>
      </c>
      <c r="BS595">
        <v>0.13793103448275862</v>
      </c>
      <c r="BT595">
        <v>0.33333333333333331</v>
      </c>
      <c r="BU595">
        <v>0.43347217831372192</v>
      </c>
      <c r="BV595">
        <v>0.71801942701452892</v>
      </c>
      <c r="BW595">
        <v>0.37401994635024088</v>
      </c>
      <c r="BX595">
        <v>0.28690410860875359</v>
      </c>
      <c r="BY595">
        <f t="shared" si="59"/>
        <v>0.10438858490352124</v>
      </c>
      <c r="BZ595">
        <v>0</v>
      </c>
      <c r="CA595">
        <f t="shared" si="60"/>
        <v>1.3142471071355582E-3</v>
      </c>
      <c r="CC595">
        <v>0.10438858490352124</v>
      </c>
      <c r="CD595">
        <v>1.3142471071355582E-3</v>
      </c>
    </row>
    <row r="596" spans="1:82" x14ac:dyDescent="0.3">
      <c r="A596">
        <v>0</v>
      </c>
      <c r="B596" t="s">
        <v>466</v>
      </c>
      <c r="C596" t="s">
        <v>108</v>
      </c>
      <c r="D596">
        <v>17057</v>
      </c>
      <c r="E596" s="2">
        <f>BO596</f>
        <v>0.49713152848423481</v>
      </c>
      <c r="F596" s="2" t="s">
        <v>1937</v>
      </c>
      <c r="G596" s="3">
        <v>-232</v>
      </c>
      <c r="H596" s="1">
        <v>0.57473479355215651</v>
      </c>
      <c r="I596" s="1">
        <f t="shared" si="61"/>
        <v>-6.7806145923160592</v>
      </c>
      <c r="J596" s="1">
        <v>2.7472728093300001</v>
      </c>
      <c r="K596" s="1">
        <v>49.523137866900001</v>
      </c>
      <c r="L596" s="2">
        <v>0.18605992308999997</v>
      </c>
      <c r="M596" s="2">
        <v>7.6537843594825785E-3</v>
      </c>
      <c r="N596" s="7">
        <v>0</v>
      </c>
      <c r="O596" s="2">
        <v>1.637467201911377E-3</v>
      </c>
      <c r="P596" s="3">
        <v>11031.322623172999</v>
      </c>
      <c r="Q596" s="3">
        <v>300.41346992781394</v>
      </c>
      <c r="R596" s="3">
        <v>-10959.830560459202</v>
      </c>
      <c r="S596" s="3">
        <v>-24.903248839831328</v>
      </c>
      <c r="T596" s="3">
        <v>-5080.7542702113569</v>
      </c>
      <c r="V596">
        <v>17057</v>
      </c>
      <c r="W596" s="2">
        <v>0.41305307979865691</v>
      </c>
      <c r="X596" s="2">
        <v>1.5418235891958456E-2</v>
      </c>
      <c r="Y596" s="2">
        <v>0.21457337576871324</v>
      </c>
      <c r="Z596" s="2">
        <v>0.78345452585498965</v>
      </c>
      <c r="AA596" s="2">
        <v>0.14274229995653795</v>
      </c>
      <c r="AB596" s="2">
        <v>0.45926591954924612</v>
      </c>
      <c r="AC596" s="2">
        <v>7.6537843594825785E-3</v>
      </c>
      <c r="AD596" s="2">
        <v>0</v>
      </c>
      <c r="AE596" s="2">
        <v>1.637467201911377E-3</v>
      </c>
      <c r="AF596">
        <v>242790.84777065154</v>
      </c>
      <c r="AG596">
        <v>589.47288346296796</v>
      </c>
      <c r="AH596">
        <v>110789.60443752616</v>
      </c>
      <c r="AI596">
        <v>8459.4928699659322</v>
      </c>
      <c r="AJ596">
        <v>5.3962786261933511</v>
      </c>
      <c r="AK596">
        <v>231831.01721019234</v>
      </c>
      <c r="AL596">
        <v>564.56963462313661</v>
      </c>
      <c r="AM596">
        <v>106109.11587634619</v>
      </c>
      <c r="AN596">
        <v>8059.2271609345516</v>
      </c>
      <c r="AO596">
        <v>5.1681663691413871</v>
      </c>
      <c r="AP596">
        <v>-10959.830560459202</v>
      </c>
      <c r="AQ596">
        <v>-24.903248839831349</v>
      </c>
      <c r="AR596">
        <v>-4680.4885611799691</v>
      </c>
      <c r="AS596">
        <v>-400.26570903138054</v>
      </c>
      <c r="AT596">
        <v>-0.22811225705196403</v>
      </c>
      <c r="AU596" s="3">
        <v>2073226.7737991333</v>
      </c>
      <c r="AV596" s="3">
        <v>56459.70753823335</v>
      </c>
      <c r="AW596">
        <v>37073.697083241001</v>
      </c>
      <c r="AX596">
        <v>6967630.6298243133</v>
      </c>
      <c r="AY596">
        <v>1009.6194594502377</v>
      </c>
      <c r="AZ596">
        <v>189747.88120907769</v>
      </c>
      <c r="BA596">
        <v>48105.019706414001</v>
      </c>
      <c r="BB596">
        <v>9040857.4036234468</v>
      </c>
      <c r="BC596">
        <v>1310.0329293780517</v>
      </c>
      <c r="BD596">
        <v>246207.58874731103</v>
      </c>
      <c r="BE596">
        <v>11031.322623172999</v>
      </c>
      <c r="BF596">
        <v>2073226.7737991333</v>
      </c>
      <c r="BG596">
        <v>300.41346992781394</v>
      </c>
      <c r="BH596">
        <v>56459.70753823335</v>
      </c>
      <c r="BI596">
        <v>0.73039401353301869</v>
      </c>
      <c r="BJ596">
        <v>1.3051288070851752</v>
      </c>
      <c r="BK596">
        <v>0.57473479355215651</v>
      </c>
      <c r="BL596">
        <v>28.875513921972498</v>
      </c>
      <c r="BM596">
        <v>22.094899329656439</v>
      </c>
      <c r="BN596">
        <f t="shared" si="58"/>
        <v>-6.7806145923160592</v>
      </c>
      <c r="BO596">
        <v>0.49713152848423481</v>
      </c>
      <c r="BP596">
        <v>4.3970290871750773E-3</v>
      </c>
      <c r="BQ596">
        <v>2.1653393098874592E-2</v>
      </c>
      <c r="BR596">
        <v>0.20833333333333334</v>
      </c>
      <c r="BS596">
        <v>0.27586206896551724</v>
      </c>
      <c r="BT596">
        <v>0.33333333333333331</v>
      </c>
      <c r="BU596">
        <v>0.19418190837211849</v>
      </c>
      <c r="BV596">
        <v>0.78345452585498965</v>
      </c>
      <c r="BW596">
        <v>0.1480729252661182</v>
      </c>
      <c r="BX596">
        <v>0.45926591954924612</v>
      </c>
      <c r="BY596">
        <f t="shared" si="59"/>
        <v>3.35177010646968E-2</v>
      </c>
      <c r="BZ596">
        <v>0</v>
      </c>
      <c r="CA596">
        <f t="shared" si="60"/>
        <v>7.5097447534448549E-5</v>
      </c>
      <c r="CC596">
        <v>3.35177010646968E-2</v>
      </c>
      <c r="CD596">
        <v>7.5097447534448549E-5</v>
      </c>
    </row>
    <row r="597" spans="1:82" x14ac:dyDescent="0.3">
      <c r="A597">
        <v>1</v>
      </c>
      <c r="B597" t="s">
        <v>466</v>
      </c>
      <c r="C597" t="s">
        <v>482</v>
      </c>
      <c r="D597">
        <v>17059</v>
      </c>
      <c r="E597" s="2">
        <v>0</v>
      </c>
      <c r="F597" s="2" t="s">
        <v>1954</v>
      </c>
      <c r="G597" s="3">
        <v>-999</v>
      </c>
      <c r="H597" s="1">
        <v>0.37560134044133159</v>
      </c>
      <c r="I597" s="1">
        <f t="shared" si="61"/>
        <v>-999</v>
      </c>
      <c r="J597" s="1">
        <v>-999</v>
      </c>
      <c r="K597" s="1">
        <v>-999</v>
      </c>
      <c r="L597" s="2">
        <v>-999</v>
      </c>
      <c r="M597" s="2">
        <v>-999</v>
      </c>
      <c r="N597" s="7">
        <v>-999</v>
      </c>
      <c r="O597" s="2">
        <v>-999</v>
      </c>
      <c r="P597" s="3">
        <v>-999</v>
      </c>
      <c r="Q597" s="3">
        <v>-999</v>
      </c>
      <c r="R597" s="3">
        <v>-999</v>
      </c>
      <c r="S597" s="3">
        <v>-999</v>
      </c>
      <c r="T597" s="3">
        <v>-999</v>
      </c>
      <c r="V597">
        <v>17059</v>
      </c>
      <c r="W597" s="2">
        <v>-999</v>
      </c>
      <c r="X597" s="2">
        <v>1.0076143176347838E-2</v>
      </c>
      <c r="Y597" s="2">
        <v>-999</v>
      </c>
      <c r="Z597" s="2">
        <v>-999</v>
      </c>
      <c r="AA597" s="2">
        <v>-999</v>
      </c>
      <c r="AB597" s="2">
        <v>-999</v>
      </c>
      <c r="AC597" s="2">
        <v>-999</v>
      </c>
      <c r="AD597" s="2">
        <v>-999</v>
      </c>
      <c r="AE597" s="2">
        <v>-999</v>
      </c>
      <c r="AF597" s="2">
        <v>-999</v>
      </c>
      <c r="AG597" s="2">
        <v>-999</v>
      </c>
      <c r="AH597" s="2">
        <v>-999</v>
      </c>
      <c r="AI597" s="2">
        <v>-999</v>
      </c>
      <c r="AJ597" s="2">
        <v>-999</v>
      </c>
      <c r="AK597" s="2">
        <v>-999</v>
      </c>
      <c r="AL597" s="2">
        <v>-999</v>
      </c>
      <c r="AM597" s="2">
        <v>-999</v>
      </c>
      <c r="AN597" s="2">
        <v>-999</v>
      </c>
      <c r="AO597" s="2">
        <v>-999</v>
      </c>
      <c r="AP597" s="2">
        <v>-999</v>
      </c>
      <c r="AQ597" s="2">
        <v>-999</v>
      </c>
      <c r="AR597" s="2">
        <v>-999</v>
      </c>
      <c r="AS597" s="2">
        <v>-999</v>
      </c>
      <c r="AT597" s="2">
        <v>-999</v>
      </c>
      <c r="AU597" s="2">
        <v>-999</v>
      </c>
      <c r="AV597" s="2">
        <v>-999</v>
      </c>
      <c r="AW597" s="2">
        <v>-999</v>
      </c>
      <c r="AX597" s="2">
        <v>-999</v>
      </c>
      <c r="AY597" s="2">
        <v>-999</v>
      </c>
      <c r="AZ597" s="2">
        <v>-999</v>
      </c>
      <c r="BA597" s="2">
        <v>-999</v>
      </c>
      <c r="BB597" s="2">
        <v>-999</v>
      </c>
      <c r="BC597" s="2">
        <v>-999</v>
      </c>
      <c r="BD597" s="2">
        <v>-999</v>
      </c>
      <c r="BE597" s="2">
        <v>-999</v>
      </c>
      <c r="BF597" s="2">
        <v>-999</v>
      </c>
      <c r="BG597" s="2">
        <v>-999</v>
      </c>
      <c r="BH597" s="2">
        <v>-999</v>
      </c>
      <c r="BI597">
        <v>0</v>
      </c>
      <c r="BJ597">
        <v>0.37560134044133159</v>
      </c>
      <c r="BK597">
        <v>0.37560134044133159</v>
      </c>
      <c r="BL597">
        <v>-999</v>
      </c>
      <c r="BM597">
        <v>18.363770147635435</v>
      </c>
      <c r="BN597">
        <f t="shared" si="58"/>
        <v>-999</v>
      </c>
      <c r="BO597" t="s">
        <v>3748</v>
      </c>
      <c r="BP597" t="s">
        <v>3748</v>
      </c>
      <c r="BQ597">
        <v>8.6312825832968357E-2</v>
      </c>
      <c r="BR597">
        <v>5.9523809523809521E-2</v>
      </c>
      <c r="BS597">
        <v>0.17241379310344829</v>
      </c>
      <c r="BT597">
        <v>0.33333333333333331</v>
      </c>
      <c r="BU597" t="s">
        <v>3748</v>
      </c>
      <c r="BY597">
        <f t="shared" si="59"/>
        <v>-999</v>
      </c>
      <c r="CA597">
        <f t="shared" si="60"/>
        <v>-999</v>
      </c>
    </row>
    <row r="598" spans="1:82" x14ac:dyDescent="0.3">
      <c r="A598">
        <v>0</v>
      </c>
      <c r="B598" t="s">
        <v>466</v>
      </c>
      <c r="C598" t="s">
        <v>36</v>
      </c>
      <c r="D598">
        <v>17061</v>
      </c>
      <c r="E598" s="2">
        <f>BO598</f>
        <v>0.44560517771386227</v>
      </c>
      <c r="F598" s="2" t="s">
        <v>1936</v>
      </c>
      <c r="G598" s="3">
        <v>17</v>
      </c>
      <c r="H598" s="1">
        <v>0.37596376787941183</v>
      </c>
      <c r="I598" s="1">
        <f t="shared" si="61"/>
        <v>-12.60830813893582</v>
      </c>
      <c r="J598" s="1">
        <v>2.6649051685399998</v>
      </c>
      <c r="K598" s="1">
        <v>53.9229133495</v>
      </c>
      <c r="L598" s="2">
        <v>0.16313096117000003</v>
      </c>
      <c r="M598" s="2">
        <v>5.539990424607708E-4</v>
      </c>
      <c r="N598" s="7">
        <v>0</v>
      </c>
      <c r="O598" s="2">
        <v>1.4293308829423204E-4</v>
      </c>
      <c r="P598" s="3">
        <v>-2162.1216196339988</v>
      </c>
      <c r="Q598" s="3">
        <v>-58.88056041401196</v>
      </c>
      <c r="R598" s="3">
        <v>-34284.548867502832</v>
      </c>
      <c r="S598" s="3">
        <v>-74.673952580920783</v>
      </c>
      <c r="T598" s="3">
        <v>-14782.778479275505</v>
      </c>
      <c r="V598">
        <v>17061</v>
      </c>
      <c r="W598" s="2">
        <v>0.44354641741672468</v>
      </c>
      <c r="X598" s="2">
        <v>1.0085865907243427E-2</v>
      </c>
      <c r="Y598" s="2">
        <v>0.40704842103801786</v>
      </c>
      <c r="Z598" s="2">
        <v>0.75996530383751493</v>
      </c>
      <c r="AA598" s="2">
        <v>0.15542392916522491</v>
      </c>
      <c r="AB598" s="2">
        <v>0.4026686115120679</v>
      </c>
      <c r="AC598" s="2">
        <v>5.539990424607708E-4</v>
      </c>
      <c r="AD598" s="2">
        <v>0</v>
      </c>
      <c r="AE598" s="2">
        <v>1.4293308829423204E-4</v>
      </c>
      <c r="AF598">
        <v>168586.3809909288</v>
      </c>
      <c r="AG598">
        <v>363.51500483444107</v>
      </c>
      <c r="AH598">
        <v>68321.520332059896</v>
      </c>
      <c r="AI598">
        <v>3703.6664717835802</v>
      </c>
      <c r="AJ598">
        <v>3.331460567968207</v>
      </c>
      <c r="AK598">
        <v>134301.83212342596</v>
      </c>
      <c r="AL598">
        <v>288.84105225352033</v>
      </c>
      <c r="AM598">
        <v>54286.782008517424</v>
      </c>
      <c r="AN598">
        <v>2955.6263160505332</v>
      </c>
      <c r="AO598">
        <v>2.6471734317494806</v>
      </c>
      <c r="AP598">
        <v>-34284.548867502832</v>
      </c>
      <c r="AQ598">
        <v>-74.673952580920741</v>
      </c>
      <c r="AR598">
        <v>-14034.738323542471</v>
      </c>
      <c r="AS598">
        <v>-748.04015573304696</v>
      </c>
      <c r="AT598">
        <v>-0.68428713621872639</v>
      </c>
      <c r="AU598" s="3">
        <v>-406349.13719401375</v>
      </c>
      <c r="AV598" s="3">
        <v>-11066.012524209407</v>
      </c>
      <c r="AW598">
        <v>11210.561127024001</v>
      </c>
      <c r="AX598">
        <v>2106912.8582128906</v>
      </c>
      <c r="AY598">
        <v>305.29463084803194</v>
      </c>
      <c r="AZ598">
        <v>57377.072921579122</v>
      </c>
      <c r="BA598">
        <v>9048.4395073900014</v>
      </c>
      <c r="BB598">
        <v>1700563.7210188769</v>
      </c>
      <c r="BC598">
        <v>246.41407043401998</v>
      </c>
      <c r="BD598">
        <v>46311.060397369714</v>
      </c>
      <c r="BE598">
        <v>-2162.1216196339988</v>
      </c>
      <c r="BF598">
        <v>-406349.13719401375</v>
      </c>
      <c r="BG598">
        <v>-58.88056041401196</v>
      </c>
      <c r="BH598">
        <v>-11066.012524209407</v>
      </c>
      <c r="BI598">
        <v>0.40081014410336463</v>
      </c>
      <c r="BJ598">
        <v>0.77677391198277645</v>
      </c>
      <c r="BK598">
        <v>0.37596376787941183</v>
      </c>
      <c r="BL598">
        <v>25.706859397969897</v>
      </c>
      <c r="BM598">
        <v>13.098551259034076</v>
      </c>
      <c r="BN598">
        <f t="shared" si="58"/>
        <v>-12.60830813893582</v>
      </c>
      <c r="BO598">
        <v>0.44560517771386227</v>
      </c>
      <c r="BP598">
        <v>2.1628169242852656E-3</v>
      </c>
      <c r="BQ598">
        <v>3.5994993526877496E-2</v>
      </c>
      <c r="BR598">
        <v>0.10714285714285714</v>
      </c>
      <c r="BS598">
        <v>0.13793103448275862</v>
      </c>
      <c r="BT598">
        <v>0.22222222222222221</v>
      </c>
      <c r="BU598">
        <v>0.36107425107699592</v>
      </c>
      <c r="BV598">
        <v>0.75996530383751493</v>
      </c>
      <c r="BW598">
        <v>0.1612281422875777</v>
      </c>
      <c r="BX598">
        <v>0.4026686115120679</v>
      </c>
      <c r="BY598">
        <f t="shared" si="59"/>
        <v>1.4673844833341457E-2</v>
      </c>
      <c r="BZ598">
        <v>0</v>
      </c>
      <c r="CA598">
        <f t="shared" si="60"/>
        <v>1.097224839202991E-4</v>
      </c>
      <c r="CC598">
        <v>1.4673844833341457E-2</v>
      </c>
      <c r="CD598">
        <v>1.097224839202991E-4</v>
      </c>
    </row>
    <row r="599" spans="1:82" x14ac:dyDescent="0.3">
      <c r="A599">
        <v>0</v>
      </c>
      <c r="B599" t="s">
        <v>466</v>
      </c>
      <c r="C599" t="s">
        <v>483</v>
      </c>
      <c r="D599">
        <v>17063</v>
      </c>
      <c r="E599" s="2">
        <f>BO599</f>
        <v>0.50797858575969879</v>
      </c>
      <c r="F599" s="2" t="s">
        <v>1937</v>
      </c>
      <c r="G599" s="3">
        <v>10700</v>
      </c>
      <c r="H599" s="1">
        <v>13.114725325278902</v>
      </c>
      <c r="I599" s="1">
        <f t="shared" si="61"/>
        <v>-15.046093244621494</v>
      </c>
      <c r="J599" s="1">
        <v>2.5996533327</v>
      </c>
      <c r="K599" s="1">
        <v>59.722979403300002</v>
      </c>
      <c r="L599" s="2">
        <v>0.21211188449000007</v>
      </c>
      <c r="M599" s="2">
        <v>8.6077431731913765E-5</v>
      </c>
      <c r="N599" s="7">
        <v>0</v>
      </c>
      <c r="O599" s="2">
        <v>1.8425190452823703E-4</v>
      </c>
      <c r="P599" s="3">
        <v>41603.712671509995</v>
      </c>
      <c r="Q599" s="3">
        <v>1132.9843312961796</v>
      </c>
      <c r="R599" s="3">
        <v>208334.63614710432</v>
      </c>
      <c r="S599" s="3">
        <v>515.88086958322208</v>
      </c>
      <c r="T599" s="3">
        <v>100960.2219416725</v>
      </c>
      <c r="V599">
        <v>17063</v>
      </c>
      <c r="W599" s="2">
        <v>0.57481460245149674</v>
      </c>
      <c r="X599" s="2">
        <v>0.35182475637790278</v>
      </c>
      <c r="Y599" s="2">
        <v>0.45616814877243755</v>
      </c>
      <c r="Z599" s="2">
        <v>0.74135708774205478</v>
      </c>
      <c r="AA599" s="2">
        <v>0.17214166564315941</v>
      </c>
      <c r="AB599" s="2">
        <v>0.52357196573977893</v>
      </c>
      <c r="AC599" s="2">
        <v>8.6077431731913765E-5</v>
      </c>
      <c r="AD599" s="2">
        <v>0</v>
      </c>
      <c r="AE599" s="2">
        <v>1.8425190452823703E-4</v>
      </c>
      <c r="AF599">
        <v>785746.02393768867</v>
      </c>
      <c r="AG599">
        <v>1916.0577279730057</v>
      </c>
      <c r="AH599">
        <v>360117.12110406224</v>
      </c>
      <c r="AI599">
        <v>15234.629821928747</v>
      </c>
      <c r="AJ599">
        <v>17.539712243021345</v>
      </c>
      <c r="AK599">
        <v>994080.66008479299</v>
      </c>
      <c r="AL599">
        <v>2431.9385975562277</v>
      </c>
      <c r="AM599">
        <v>457075.3342490826</v>
      </c>
      <c r="AN599">
        <v>19236.638618580924</v>
      </c>
      <c r="AO599">
        <v>22.261487364456006</v>
      </c>
      <c r="AP599">
        <v>208334.63614710432</v>
      </c>
      <c r="AQ599">
        <v>515.88086958322197</v>
      </c>
      <c r="AR599">
        <v>96958.21314502036</v>
      </c>
      <c r="AS599">
        <v>4002.0087966521769</v>
      </c>
      <c r="AT599">
        <v>4.7217751214346606</v>
      </c>
      <c r="AU599" s="3">
        <v>7819001.7594835879</v>
      </c>
      <c r="AV599" s="3">
        <v>212933.07522380399</v>
      </c>
      <c r="AW599">
        <v>123999.80466450001</v>
      </c>
      <c r="AX599">
        <v>23304523.288646132</v>
      </c>
      <c r="AY599">
        <v>3376.8581395109995</v>
      </c>
      <c r="AZ599">
        <v>634646.71873969724</v>
      </c>
      <c r="BA599">
        <v>165603.51733601</v>
      </c>
      <c r="BB599">
        <v>31123525.048129719</v>
      </c>
      <c r="BC599">
        <v>4509.8424708071789</v>
      </c>
      <c r="BD599">
        <v>847579.79396350123</v>
      </c>
      <c r="BE599">
        <v>41603.712671509995</v>
      </c>
      <c r="BF599">
        <v>7819001.7594835879</v>
      </c>
      <c r="BG599">
        <v>1132.9843312961796</v>
      </c>
      <c r="BH599">
        <v>212933.07522380399</v>
      </c>
      <c r="BI599">
        <v>5.2977181320748326</v>
      </c>
      <c r="BJ599">
        <v>18.412443457353735</v>
      </c>
      <c r="BK599">
        <v>13.114725325278902</v>
      </c>
      <c r="BL599">
        <v>27.301685105555066</v>
      </c>
      <c r="BM599">
        <v>12.255591860933572</v>
      </c>
      <c r="BN599">
        <f t="shared" si="58"/>
        <v>-15.046093244621494</v>
      </c>
      <c r="BO599">
        <v>0.50797858575969879</v>
      </c>
      <c r="BP599">
        <v>3.2588553098869003E-2</v>
      </c>
      <c r="BQ599">
        <v>2.596623540279273E-2</v>
      </c>
      <c r="BR599">
        <v>0.10714285714285714</v>
      </c>
      <c r="BS599">
        <v>6.8965517241379309E-2</v>
      </c>
      <c r="BT599">
        <v>0.3888888888888889</v>
      </c>
      <c r="BU599">
        <v>0.4308870619333463</v>
      </c>
      <c r="BV599">
        <v>0.74135708774205478</v>
      </c>
      <c r="BW599">
        <v>0.17857019257589152</v>
      </c>
      <c r="BX599">
        <v>0.52357196573977893</v>
      </c>
      <c r="BY599">
        <f t="shared" si="59"/>
        <v>4.5674576343655432E-2</v>
      </c>
      <c r="BZ599">
        <v>0</v>
      </c>
      <c r="CA599">
        <f t="shared" si="60"/>
        <v>3.5218919411261659E-4</v>
      </c>
      <c r="CC599">
        <v>4.5674576343655432E-2</v>
      </c>
      <c r="CD599">
        <v>3.5218919411261659E-4</v>
      </c>
    </row>
    <row r="600" spans="1:82" x14ac:dyDescent="0.3">
      <c r="A600">
        <v>0</v>
      </c>
      <c r="B600" t="s">
        <v>466</v>
      </c>
      <c r="C600" t="s">
        <v>291</v>
      </c>
      <c r="D600">
        <v>17065</v>
      </c>
      <c r="E600" s="2">
        <f>BO600</f>
        <v>0.49883590053282856</v>
      </c>
      <c r="F600" s="2" t="s">
        <v>1937</v>
      </c>
      <c r="G600" s="3">
        <v>311</v>
      </c>
      <c r="H600" s="1">
        <v>0.37525555879407019</v>
      </c>
      <c r="I600" s="1">
        <f t="shared" si="61"/>
        <v>-12.57464349777524</v>
      </c>
      <c r="J600" s="1">
        <v>2.5772705078100002</v>
      </c>
      <c r="K600" s="1">
        <v>130.757446289</v>
      </c>
      <c r="L600" s="2">
        <v>0.14085640587999992</v>
      </c>
      <c r="M600" s="2">
        <v>3.2588689327114075E-3</v>
      </c>
      <c r="N600" s="7">
        <v>0</v>
      </c>
      <c r="O600" s="2">
        <v>7.5251968940563544E-4</v>
      </c>
      <c r="P600" s="3">
        <v>-156.67662675299869</v>
      </c>
      <c r="Q600" s="3">
        <v>-4.2667385142539356</v>
      </c>
      <c r="R600" s="3">
        <v>-8823.4169886633026</v>
      </c>
      <c r="S600" s="3">
        <v>-19.525886586476297</v>
      </c>
      <c r="T600" s="3">
        <v>-3808.0226244463192</v>
      </c>
      <c r="V600">
        <v>17065</v>
      </c>
      <c r="W600" s="2">
        <v>0.47699449054462811</v>
      </c>
      <c r="X600" s="2">
        <v>1.0066866997031052E-2</v>
      </c>
      <c r="Y600" s="2">
        <v>0.39627971962968389</v>
      </c>
      <c r="Z600" s="2">
        <v>0.73497405748676436</v>
      </c>
      <c r="AA600" s="2">
        <v>0.37688683358269776</v>
      </c>
      <c r="AB600" s="2">
        <v>0.34768662534375133</v>
      </c>
      <c r="AC600" s="2">
        <v>3.2588689327114075E-3</v>
      </c>
      <c r="AD600" s="2">
        <v>0</v>
      </c>
      <c r="AE600" s="2">
        <v>7.5251968940563544E-4</v>
      </c>
      <c r="AF600">
        <v>121447.50083189705</v>
      </c>
      <c r="AG600">
        <v>262.36661563778415</v>
      </c>
      <c r="AH600">
        <v>49310.993566591533</v>
      </c>
      <c r="AI600">
        <v>1933.6291261272274</v>
      </c>
      <c r="AJ600">
        <v>2.4044336023050263</v>
      </c>
      <c r="AK600">
        <v>112624.08384323375</v>
      </c>
      <c r="AL600">
        <v>242.84072905130787</v>
      </c>
      <c r="AM600">
        <v>45641.163601726643</v>
      </c>
      <c r="AN600">
        <v>1795.4364665458006</v>
      </c>
      <c r="AO600">
        <v>2.2255325902397582</v>
      </c>
      <c r="AP600">
        <v>-8823.4169886633026</v>
      </c>
      <c r="AQ600">
        <v>-19.525886586476275</v>
      </c>
      <c r="AR600">
        <v>-3669.8299648648899</v>
      </c>
      <c r="AS600">
        <v>-138.19265958142682</v>
      </c>
      <c r="AT600">
        <v>-0.17890101206526809</v>
      </c>
      <c r="AU600" s="3">
        <v>-29445.805231958573</v>
      </c>
      <c r="AV600" s="3">
        <v>-801.89083636888461</v>
      </c>
      <c r="AW600">
        <v>8246.740593085</v>
      </c>
      <c r="AX600">
        <v>1549892.4270643948</v>
      </c>
      <c r="AY600">
        <v>224.58158842702997</v>
      </c>
      <c r="AZ600">
        <v>42207.863728976015</v>
      </c>
      <c r="BA600">
        <v>8090.0639663320017</v>
      </c>
      <c r="BB600">
        <v>1520446.6218324364</v>
      </c>
      <c r="BC600">
        <v>220.31484991277603</v>
      </c>
      <c r="BD600">
        <v>41405.972892607126</v>
      </c>
      <c r="BE600">
        <v>-156.67662675299869</v>
      </c>
      <c r="BF600">
        <v>-29445.805231958573</v>
      </c>
      <c r="BG600">
        <v>-4.2667385142539356</v>
      </c>
      <c r="BH600">
        <v>-801.89083636888461</v>
      </c>
      <c r="BI600">
        <v>0.34487019535469571</v>
      </c>
      <c r="BJ600">
        <v>0.7201257541487659</v>
      </c>
      <c r="BK600">
        <v>0.37525555879407019</v>
      </c>
      <c r="BL600">
        <v>27.54399744382653</v>
      </c>
      <c r="BM600">
        <v>14.969353946051291</v>
      </c>
      <c r="BN600">
        <f t="shared" si="58"/>
        <v>-12.57464349777524</v>
      </c>
      <c r="BO600">
        <v>0.49883590053282856</v>
      </c>
      <c r="BP600">
        <v>2.0832634328633252E-3</v>
      </c>
      <c r="BQ600">
        <v>8.0266848133981689E-2</v>
      </c>
      <c r="BR600">
        <v>0.13095238095238096</v>
      </c>
      <c r="BS600">
        <v>0.13793103448275862</v>
      </c>
      <c r="BT600">
        <v>0.27777777777777779</v>
      </c>
      <c r="BU600">
        <v>0.36011016969820292</v>
      </c>
      <c r="BV600">
        <v>0.73497405748676436</v>
      </c>
      <c r="BW600">
        <v>0.39096144562520513</v>
      </c>
      <c r="BX600">
        <v>0.34768662534375133</v>
      </c>
      <c r="BY600">
        <f t="shared" si="59"/>
        <v>5.2514946010358771E-3</v>
      </c>
      <c r="BZ600">
        <v>0</v>
      </c>
      <c r="CA600">
        <f t="shared" si="60"/>
        <v>2.6455421824560861E-4</v>
      </c>
      <c r="CC600">
        <v>5.2514946010358771E-3</v>
      </c>
      <c r="CD600">
        <v>2.6455421824560861E-4</v>
      </c>
    </row>
    <row r="601" spans="1:82" x14ac:dyDescent="0.3">
      <c r="A601">
        <v>0</v>
      </c>
      <c r="B601" t="s">
        <v>466</v>
      </c>
      <c r="C601" t="s">
        <v>375</v>
      </c>
      <c r="D601">
        <v>17067</v>
      </c>
      <c r="E601" s="2">
        <f>BO601</f>
        <v>0.58888618476873511</v>
      </c>
      <c r="F601" s="2" t="s">
        <v>1939</v>
      </c>
      <c r="G601" s="3">
        <v>74</v>
      </c>
      <c r="H601" s="1">
        <v>0.37500223310219261</v>
      </c>
      <c r="I601" s="1">
        <f t="shared" si="61"/>
        <v>-11.636692528076384</v>
      </c>
      <c r="J601" s="1">
        <v>2.89380584314</v>
      </c>
      <c r="K601" s="1">
        <v>58.809536982499999</v>
      </c>
      <c r="L601" s="2">
        <v>0.19469928351999988</v>
      </c>
      <c r="M601" s="2">
        <v>4.6631489110721794E-5</v>
      </c>
      <c r="N601" s="7">
        <v>0</v>
      </c>
      <c r="O601" s="2">
        <v>3.9388083800114134E-4</v>
      </c>
      <c r="P601" s="3">
        <v>-1453.6068378540017</v>
      </c>
      <c r="Q601" s="3">
        <v>-39.585740439971993</v>
      </c>
      <c r="R601" s="3">
        <v>-21061.001068519443</v>
      </c>
      <c r="S601" s="3">
        <v>-50.819043659523636</v>
      </c>
      <c r="T601" s="3">
        <v>-9899.7006847892117</v>
      </c>
      <c r="V601">
        <v>17067</v>
      </c>
      <c r="W601" s="2">
        <v>0.47367268105273402</v>
      </c>
      <c r="X601" s="2">
        <v>1.0060071105571755E-2</v>
      </c>
      <c r="Y601" s="2">
        <v>0.36657683609906078</v>
      </c>
      <c r="Z601" s="2">
        <v>0.82524213724029805</v>
      </c>
      <c r="AA601" s="2">
        <v>0.16950881809676013</v>
      </c>
      <c r="AB601" s="2">
        <v>0.48059111277896716</v>
      </c>
      <c r="AC601" s="2">
        <v>4.6631489110721794E-5</v>
      </c>
      <c r="AD601" s="2">
        <v>0</v>
      </c>
      <c r="AE601" s="2">
        <v>3.9388083800114134E-4</v>
      </c>
      <c r="AF601">
        <v>140225.59222317272</v>
      </c>
      <c r="AG601">
        <v>339.36553857615183</v>
      </c>
      <c r="AH601">
        <v>63782.702874646959</v>
      </c>
      <c r="AI601">
        <v>2315.2536748861257</v>
      </c>
      <c r="AJ601">
        <v>3.1067803430951333</v>
      </c>
      <c r="AK601">
        <v>119164.59115465327</v>
      </c>
      <c r="AL601">
        <v>288.54649491662821</v>
      </c>
      <c r="AM601">
        <v>54231.420868499015</v>
      </c>
      <c r="AN601">
        <v>1966.8349962448385</v>
      </c>
      <c r="AO601">
        <v>2.6415363839567143</v>
      </c>
      <c r="AP601">
        <v>-21061.001068519443</v>
      </c>
      <c r="AQ601">
        <v>-50.819043659523629</v>
      </c>
      <c r="AR601">
        <v>-9551.2820061479433</v>
      </c>
      <c r="AS601">
        <v>-348.41867864128722</v>
      </c>
      <c r="AT601">
        <v>-0.46524395913841898</v>
      </c>
      <c r="AU601" s="3">
        <v>-273190.86910628108</v>
      </c>
      <c r="AV601" s="3">
        <v>-7439.7440582883364</v>
      </c>
      <c r="AW601">
        <v>21690.254015702001</v>
      </c>
      <c r="AX601">
        <v>4076466.3397110342</v>
      </c>
      <c r="AY601">
        <v>590.68569518443587</v>
      </c>
      <c r="AZ601">
        <v>111013.46955296288</v>
      </c>
      <c r="BA601">
        <v>20236.647177848001</v>
      </c>
      <c r="BB601">
        <v>3803275.4706047531</v>
      </c>
      <c r="BC601">
        <v>551.09995474446384</v>
      </c>
      <c r="BD601">
        <v>103573.72549467454</v>
      </c>
      <c r="BE601">
        <v>-1453.6068378540017</v>
      </c>
      <c r="BF601">
        <v>-273190.86910628108</v>
      </c>
      <c r="BG601">
        <v>-39.585740439971993</v>
      </c>
      <c r="BH601">
        <v>-7439.7440582883364</v>
      </c>
      <c r="BI601">
        <v>0.47417307722667845</v>
      </c>
      <c r="BJ601">
        <v>0.84917531032887106</v>
      </c>
      <c r="BK601">
        <v>0.37500223310219261</v>
      </c>
      <c r="BL601">
        <v>28.200997787980306</v>
      </c>
      <c r="BM601">
        <v>16.564305259903922</v>
      </c>
      <c r="BN601">
        <f t="shared" si="58"/>
        <v>-11.636692528076384</v>
      </c>
      <c r="BO601">
        <v>0.58888618476873511</v>
      </c>
      <c r="BP601">
        <v>3.3814197428161758E-3</v>
      </c>
      <c r="BQ601">
        <v>2.1222320584659681E-2</v>
      </c>
      <c r="BR601">
        <v>0.18452380952380951</v>
      </c>
      <c r="BS601">
        <v>0.34482758620689657</v>
      </c>
      <c r="BT601">
        <v>0.44444444444444442</v>
      </c>
      <c r="BU601">
        <v>0.33324931412590714</v>
      </c>
      <c r="BV601">
        <v>0.82524213724029805</v>
      </c>
      <c r="BW601">
        <v>0.17583902292195036</v>
      </c>
      <c r="BX601">
        <v>0.48059111277896716</v>
      </c>
      <c r="BY601">
        <f t="shared" si="59"/>
        <v>0.10133699156086298</v>
      </c>
      <c r="BZ601">
        <v>0</v>
      </c>
      <c r="CA601">
        <f t="shared" si="60"/>
        <v>9.5923913507036843E-5</v>
      </c>
      <c r="CC601">
        <v>0.10133699156086298</v>
      </c>
      <c r="CD601">
        <v>9.5923913507036843E-5</v>
      </c>
    </row>
    <row r="602" spans="1:82" x14ac:dyDescent="0.3">
      <c r="A602">
        <v>1</v>
      </c>
      <c r="B602" t="s">
        <v>466</v>
      </c>
      <c r="C602" t="s">
        <v>484</v>
      </c>
      <c r="D602">
        <v>17069</v>
      </c>
      <c r="E602" s="2">
        <v>0</v>
      </c>
      <c r="F602" s="2" t="s">
        <v>1954</v>
      </c>
      <c r="G602" s="3">
        <v>-999</v>
      </c>
      <c r="H602" s="1">
        <v>0.37480958375499546</v>
      </c>
      <c r="I602" s="1">
        <f t="shared" si="61"/>
        <v>-999</v>
      </c>
      <c r="J602" s="1">
        <v>-999</v>
      </c>
      <c r="K602" s="1">
        <v>-999</v>
      </c>
      <c r="L602" s="2">
        <v>-999</v>
      </c>
      <c r="M602" s="2">
        <v>-999</v>
      </c>
      <c r="N602" s="7">
        <v>-999</v>
      </c>
      <c r="O602" s="2">
        <v>-999</v>
      </c>
      <c r="P602" s="3">
        <v>-999</v>
      </c>
      <c r="Q602" s="3">
        <v>-999</v>
      </c>
      <c r="R602" s="3">
        <v>-999</v>
      </c>
      <c r="S602" s="3">
        <v>-999</v>
      </c>
      <c r="T602" s="3">
        <v>-999</v>
      </c>
      <c r="V602">
        <v>17069</v>
      </c>
      <c r="W602" s="2">
        <v>-999</v>
      </c>
      <c r="X602" s="2">
        <v>1.0054902959997759E-2</v>
      </c>
      <c r="Y602" s="2">
        <v>-999</v>
      </c>
      <c r="Z602" s="2">
        <v>-999</v>
      </c>
      <c r="AA602" s="2">
        <v>-999</v>
      </c>
      <c r="AB602" s="2">
        <v>-999</v>
      </c>
      <c r="AC602" s="2">
        <v>-999</v>
      </c>
      <c r="AD602" s="2">
        <v>-999</v>
      </c>
      <c r="AE602" s="2">
        <v>-999</v>
      </c>
      <c r="AF602" s="2">
        <v>-999</v>
      </c>
      <c r="AG602" s="2">
        <v>-999</v>
      </c>
      <c r="AH602" s="2">
        <v>-999</v>
      </c>
      <c r="AI602" s="2">
        <v>-999</v>
      </c>
      <c r="AJ602" s="2">
        <v>-999</v>
      </c>
      <c r="AK602" s="2">
        <v>-999</v>
      </c>
      <c r="AL602" s="2">
        <v>-999</v>
      </c>
      <c r="AM602" s="2">
        <v>-999</v>
      </c>
      <c r="AN602" s="2">
        <v>-999</v>
      </c>
      <c r="AO602" s="2">
        <v>-999</v>
      </c>
      <c r="AP602" s="2">
        <v>-999</v>
      </c>
      <c r="AQ602" s="2">
        <v>-999</v>
      </c>
      <c r="AR602" s="2">
        <v>-999</v>
      </c>
      <c r="AS602" s="2">
        <v>-999</v>
      </c>
      <c r="AT602" s="2">
        <v>-999</v>
      </c>
      <c r="AU602" s="2">
        <v>-999</v>
      </c>
      <c r="AV602" s="2">
        <v>-999</v>
      </c>
      <c r="AW602" s="2">
        <v>-999</v>
      </c>
      <c r="AX602" s="2">
        <v>-999</v>
      </c>
      <c r="AY602" s="2">
        <v>-999</v>
      </c>
      <c r="AZ602" s="2">
        <v>-999</v>
      </c>
      <c r="BA602" s="2">
        <v>-999</v>
      </c>
      <c r="BB602" s="2">
        <v>-999</v>
      </c>
      <c r="BC602" s="2">
        <v>-999</v>
      </c>
      <c r="BD602" s="2">
        <v>-999</v>
      </c>
      <c r="BE602" s="2">
        <v>-999</v>
      </c>
      <c r="BF602" s="2">
        <v>-999</v>
      </c>
      <c r="BG602" s="2">
        <v>-999</v>
      </c>
      <c r="BH602" s="2">
        <v>-999</v>
      </c>
      <c r="BI602">
        <v>0</v>
      </c>
      <c r="BJ602">
        <v>0.37480958375499546</v>
      </c>
      <c r="BK602">
        <v>0.37480958375499546</v>
      </c>
      <c r="BL602">
        <v>-999</v>
      </c>
      <c r="BM602">
        <v>27.202747880321436</v>
      </c>
      <c r="BN602">
        <f t="shared" si="58"/>
        <v>-999</v>
      </c>
      <c r="BO602" t="s">
        <v>3748</v>
      </c>
      <c r="BP602" t="s">
        <v>3748</v>
      </c>
      <c r="BQ602">
        <v>7.7087704155025083E-2</v>
      </c>
      <c r="BR602">
        <v>5.9523809523809521E-3</v>
      </c>
      <c r="BS602">
        <v>0.13793103448275862</v>
      </c>
      <c r="BT602">
        <v>0.33333333333333331</v>
      </c>
      <c r="BU602" t="s">
        <v>3748</v>
      </c>
      <c r="BY602">
        <f t="shared" si="59"/>
        <v>-999</v>
      </c>
      <c r="CA602">
        <f t="shared" si="60"/>
        <v>-999</v>
      </c>
    </row>
    <row r="603" spans="1:82" x14ac:dyDescent="0.3">
      <c r="A603">
        <v>0</v>
      </c>
      <c r="B603" t="s">
        <v>466</v>
      </c>
      <c r="C603" t="s">
        <v>485</v>
      </c>
      <c r="D603">
        <v>17071</v>
      </c>
      <c r="E603" s="2">
        <f t="shared" ref="E603:E610" si="62">BO603</f>
        <v>0.71672535838934537</v>
      </c>
      <c r="F603" s="2" t="s">
        <v>1942</v>
      </c>
      <c r="G603" s="3">
        <v>1</v>
      </c>
      <c r="H603" s="1">
        <v>0.37500007724926043</v>
      </c>
      <c r="I603" s="1">
        <f t="shared" si="61"/>
        <v>-14.942031341475989</v>
      </c>
      <c r="J603" s="1">
        <v>2.73720575241</v>
      </c>
      <c r="K603" s="1">
        <v>71.155720906100001</v>
      </c>
      <c r="L603" s="2">
        <v>0.16694456338000019</v>
      </c>
      <c r="M603" s="2">
        <v>1.1691631059268033E-3</v>
      </c>
      <c r="N603" s="7">
        <v>0</v>
      </c>
      <c r="O603" s="2">
        <v>1.8924497390181751E-4</v>
      </c>
      <c r="P603" s="3">
        <v>1739.9579448195002</v>
      </c>
      <c r="Q603" s="3">
        <v>47.383874226801005</v>
      </c>
      <c r="R603" s="3">
        <v>19309.814729620448</v>
      </c>
      <c r="S603" s="3">
        <v>46.657806267875429</v>
      </c>
      <c r="T603" s="3">
        <v>8774.8299165697972</v>
      </c>
      <c r="V603">
        <v>17071</v>
      </c>
      <c r="W603" s="2">
        <v>0.47926514490414757</v>
      </c>
      <c r="X603" s="2">
        <v>1.0060013271159379E-2</v>
      </c>
      <c r="Y603" s="2">
        <v>0.46689443235412553</v>
      </c>
      <c r="Z603" s="2">
        <v>0.78058364922445311</v>
      </c>
      <c r="AA603" s="2">
        <v>0.20509466271100033</v>
      </c>
      <c r="AB603" s="2">
        <v>0.41208201713259779</v>
      </c>
      <c r="AC603" s="2">
        <v>1.1691631059268033E-3</v>
      </c>
      <c r="AD603" s="2">
        <v>0</v>
      </c>
      <c r="AE603" s="2">
        <v>1.8924497390181751E-4</v>
      </c>
      <c r="AF603">
        <v>4687.2733485930567</v>
      </c>
      <c r="AG603">
        <v>11.36906596708026</v>
      </c>
      <c r="AH603">
        <v>2136.7807691464272</v>
      </c>
      <c r="AI603">
        <v>1.3751260612769671</v>
      </c>
      <c r="AJ603">
        <v>0.10407803504935294</v>
      </c>
      <c r="AK603">
        <v>23997.088078213506</v>
      </c>
      <c r="AL603">
        <v>58.02687223495569</v>
      </c>
      <c r="AM603">
        <v>10905.971083674929</v>
      </c>
      <c r="AN603">
        <v>7.0147281025722537</v>
      </c>
      <c r="AO603">
        <v>0.53122100820902896</v>
      </c>
      <c r="AP603">
        <v>19309.814729620448</v>
      </c>
      <c r="AQ603">
        <v>46.657806267875429</v>
      </c>
      <c r="AR603">
        <v>8769.1903145285014</v>
      </c>
      <c r="AS603">
        <v>5.6396020412952863</v>
      </c>
      <c r="AT603">
        <v>0.42714297315967603</v>
      </c>
      <c r="AU603" s="3">
        <v>327007.69614937686</v>
      </c>
      <c r="AV603" s="3">
        <v>8905.3253221849809</v>
      </c>
      <c r="AW603">
        <v>829.88346509470011</v>
      </c>
      <c r="AX603">
        <v>155968.29842989793</v>
      </c>
      <c r="AY603">
        <v>22.600025391434595</v>
      </c>
      <c r="AZ603">
        <v>4247.4487720662182</v>
      </c>
      <c r="BA603">
        <v>2569.8414099142001</v>
      </c>
      <c r="BB603">
        <v>482975.99457927473</v>
      </c>
      <c r="BC603">
        <v>69.983899618235597</v>
      </c>
      <c r="BD603">
        <v>13152.774094251197</v>
      </c>
      <c r="BE603">
        <v>1739.9579448195002</v>
      </c>
      <c r="BF603">
        <v>327007.69614937686</v>
      </c>
      <c r="BG603">
        <v>47.383874226801005</v>
      </c>
      <c r="BH603">
        <v>8905.3253221849809</v>
      </c>
      <c r="BI603">
        <v>4.2116258458421846E-2</v>
      </c>
      <c r="BJ603">
        <v>0.41711633570768225</v>
      </c>
      <c r="BK603">
        <v>0.37500007724926043</v>
      </c>
      <c r="BL603">
        <v>25.032991330804169</v>
      </c>
      <c r="BM603">
        <v>10.09095998932818</v>
      </c>
      <c r="BN603">
        <f t="shared" si="58"/>
        <v>-14.942031341475989</v>
      </c>
      <c r="BO603">
        <v>0.71672535838934537</v>
      </c>
      <c r="BP603">
        <v>3.6553871343668418E-4</v>
      </c>
      <c r="BQ603">
        <v>1.9984475066351273E-2</v>
      </c>
      <c r="BR603">
        <v>5.9523809523809521E-2</v>
      </c>
      <c r="BS603">
        <v>0.34482758620689657</v>
      </c>
      <c r="BT603">
        <v>0.44444444444444442</v>
      </c>
      <c r="BU603">
        <v>0.42790695759818359</v>
      </c>
      <c r="BV603">
        <v>0.78058364922445311</v>
      </c>
      <c r="BW603">
        <v>0.21275379949273893</v>
      </c>
      <c r="BX603">
        <v>0.41208201713259779</v>
      </c>
      <c r="BY603">
        <f t="shared" si="59"/>
        <v>0.84128529440607347</v>
      </c>
      <c r="BZ603">
        <v>0</v>
      </c>
      <c r="CA603">
        <f t="shared" si="60"/>
        <v>0</v>
      </c>
      <c r="CC603">
        <v>0.84128529440607347</v>
      </c>
      <c r="CD603">
        <v>0</v>
      </c>
    </row>
    <row r="604" spans="1:82" x14ac:dyDescent="0.3">
      <c r="A604">
        <v>0</v>
      </c>
      <c r="B604" t="s">
        <v>466</v>
      </c>
      <c r="C604" t="s">
        <v>38</v>
      </c>
      <c r="D604">
        <v>17073</v>
      </c>
      <c r="E604" s="2">
        <f t="shared" si="62"/>
        <v>0.56827215877830084</v>
      </c>
      <c r="F604" s="2" t="s">
        <v>1939</v>
      </c>
      <c r="G604" s="3">
        <v>-130</v>
      </c>
      <c r="H604" s="1">
        <v>2.7148390315454827</v>
      </c>
      <c r="I604" s="1">
        <f t="shared" si="61"/>
        <v>-10.702004117910771</v>
      </c>
      <c r="J604" s="1">
        <v>2.6907783148300002</v>
      </c>
      <c r="K604" s="1">
        <v>63.370902991000001</v>
      </c>
      <c r="L604" s="2">
        <v>0.18042996464000005</v>
      </c>
      <c r="M604" s="2">
        <v>5.0422176134860797E-4</v>
      </c>
      <c r="N604" s="7">
        <v>0</v>
      </c>
      <c r="O604" s="2">
        <v>0</v>
      </c>
      <c r="P604" s="3">
        <v>44601.794011046004</v>
      </c>
      <c r="Q604" s="3">
        <v>1214.6303903502285</v>
      </c>
      <c r="R604" s="3">
        <v>23207.649674384389</v>
      </c>
      <c r="S604" s="3">
        <v>63.704654001073585</v>
      </c>
      <c r="T604" s="3">
        <v>12331.593823770265</v>
      </c>
      <c r="V604">
        <v>17073</v>
      </c>
      <c r="W604" s="2">
        <v>0.45887239511522165</v>
      </c>
      <c r="X604" s="2">
        <v>7.2830162827554182E-2</v>
      </c>
      <c r="Y604" s="2">
        <v>0.32299366416904174</v>
      </c>
      <c r="Z604" s="2">
        <v>0.76734368777163631</v>
      </c>
      <c r="AA604" s="2">
        <v>0.18265620541997016</v>
      </c>
      <c r="AB604" s="2">
        <v>0.44536906308697327</v>
      </c>
      <c r="AC604" s="2">
        <v>5.0422176134860797E-4</v>
      </c>
      <c r="AD604" s="2">
        <v>0</v>
      </c>
      <c r="AE604" s="2">
        <v>0</v>
      </c>
      <c r="AF604">
        <v>390991.18359677156</v>
      </c>
      <c r="AG604">
        <v>950.85152822750695</v>
      </c>
      <c r="AH604">
        <v>178709.60250499923</v>
      </c>
      <c r="AI604">
        <v>6770.3519124404374</v>
      </c>
      <c r="AJ604">
        <v>8.7043622109280268</v>
      </c>
      <c r="AK604">
        <v>414198.83327115595</v>
      </c>
      <c r="AL604">
        <v>1014.5561822285805</v>
      </c>
      <c r="AM604">
        <v>190682.69510282317</v>
      </c>
      <c r="AN604">
        <v>7128.8531383867921</v>
      </c>
      <c r="AO604">
        <v>9.2869474317162837</v>
      </c>
      <c r="AP604">
        <v>23207.649674384389</v>
      </c>
      <c r="AQ604">
        <v>63.70465400107355</v>
      </c>
      <c r="AR604">
        <v>11973.092597823939</v>
      </c>
      <c r="AS604">
        <v>358.50122594635468</v>
      </c>
      <c r="AT604">
        <v>0.58258522078825692</v>
      </c>
      <c r="AU604" s="3">
        <v>8382461.1664359858</v>
      </c>
      <c r="AV604" s="3">
        <v>228277.63556242193</v>
      </c>
      <c r="AW604">
        <v>75006.923367263997</v>
      </c>
      <c r="AX604">
        <v>14096801.177643595</v>
      </c>
      <c r="AY604">
        <v>2042.6462797883514</v>
      </c>
      <c r="AZ604">
        <v>383894.94182342273</v>
      </c>
      <c r="BA604">
        <v>119608.71737831</v>
      </c>
      <c r="BB604">
        <v>22479262.34407958</v>
      </c>
      <c r="BC604">
        <v>3257.2766701385799</v>
      </c>
      <c r="BD604">
        <v>612172.57738584466</v>
      </c>
      <c r="BE604">
        <v>44601.794011046004</v>
      </c>
      <c r="BF604">
        <v>8382461.1664359858</v>
      </c>
      <c r="BG604">
        <v>1214.6303903502285</v>
      </c>
      <c r="BH604">
        <v>228277.63556242193</v>
      </c>
      <c r="BI604">
        <v>1.582115458106832</v>
      </c>
      <c r="BJ604">
        <v>4.2969544896523146</v>
      </c>
      <c r="BK604">
        <v>2.7148390315454827</v>
      </c>
      <c r="BL604">
        <v>28.830264293894995</v>
      </c>
      <c r="BM604">
        <v>18.128260175984224</v>
      </c>
      <c r="BN604">
        <f t="shared" si="58"/>
        <v>-10.702004117910771</v>
      </c>
      <c r="BO604">
        <v>0.56827215877830084</v>
      </c>
      <c r="BP604">
        <v>1.0887430091429548E-2</v>
      </c>
      <c r="BQ604">
        <v>1.9821711496853169E-2</v>
      </c>
      <c r="BR604">
        <v>0.18452380952380953</v>
      </c>
      <c r="BS604">
        <v>0.41379310344827586</v>
      </c>
      <c r="BT604">
        <v>0.3888888888888889</v>
      </c>
      <c r="BU604">
        <v>0.30648189109246421</v>
      </c>
      <c r="BV604">
        <v>0.76734368777163631</v>
      </c>
      <c r="BW604">
        <v>0.18947739151449186</v>
      </c>
      <c r="BX604">
        <v>0.44536906308697327</v>
      </c>
      <c r="BY604">
        <f t="shared" si="59"/>
        <v>9.3650814887324935E-2</v>
      </c>
      <c r="BZ604">
        <v>0</v>
      </c>
      <c r="CA604">
        <f t="shared" si="60"/>
        <v>1.0937970279733657E-4</v>
      </c>
      <c r="CC604">
        <v>9.3650814887324935E-2</v>
      </c>
      <c r="CD604">
        <v>1.0937970279733657E-4</v>
      </c>
    </row>
    <row r="605" spans="1:82" x14ac:dyDescent="0.3">
      <c r="A605">
        <v>0</v>
      </c>
      <c r="B605" t="s">
        <v>466</v>
      </c>
      <c r="C605" t="s">
        <v>486</v>
      </c>
      <c r="D605">
        <v>17075</v>
      </c>
      <c r="E605" s="2">
        <f t="shared" si="62"/>
        <v>0.54307996187384444</v>
      </c>
      <c r="F605" s="2" t="s">
        <v>1938</v>
      </c>
      <c r="G605" s="3">
        <v>37</v>
      </c>
      <c r="H605" s="1">
        <v>0.37560217158797538</v>
      </c>
      <c r="I605" s="1">
        <f t="shared" si="61"/>
        <v>-11.565966424189265</v>
      </c>
      <c r="J605" s="1">
        <v>2.5548964240899998</v>
      </c>
      <c r="K605" s="1">
        <v>78.617911446700006</v>
      </c>
      <c r="L605" s="2">
        <v>0.23776286993999984</v>
      </c>
      <c r="M605" s="2">
        <v>4.0333818885914582E-3</v>
      </c>
      <c r="N605" s="7">
        <v>0</v>
      </c>
      <c r="O605" s="2">
        <v>2.02193059153106E-4</v>
      </c>
      <c r="P605" s="3">
        <v>-7028.0206610900013</v>
      </c>
      <c r="Q605" s="3">
        <v>-191.39246903062005</v>
      </c>
      <c r="R605" s="3">
        <v>-75696.965221539664</v>
      </c>
      <c r="S605" s="3">
        <v>-184.24505541956896</v>
      </c>
      <c r="T605" s="3">
        <v>-35775.246108845589</v>
      </c>
      <c r="V605">
        <v>17075</v>
      </c>
      <c r="W605" s="2">
        <v>0.4943533505396781</v>
      </c>
      <c r="X605" s="2">
        <v>1.0076165473266624E-2</v>
      </c>
      <c r="Y605" s="2">
        <v>0.38065304986087112</v>
      </c>
      <c r="Z605" s="2">
        <v>0.72859351999781807</v>
      </c>
      <c r="AA605" s="2">
        <v>0.22660319965673975</v>
      </c>
      <c r="AB605" s="2">
        <v>0.5868882523661042</v>
      </c>
      <c r="AC605" s="2">
        <v>4.0333818885914582E-3</v>
      </c>
      <c r="AD605" s="2">
        <v>0</v>
      </c>
      <c r="AE605" s="2">
        <v>2.02193059153106E-4</v>
      </c>
      <c r="AF605">
        <v>310824.7525895061</v>
      </c>
      <c r="AG605">
        <v>756.26352453826064</v>
      </c>
      <c r="AH605">
        <v>142137.38932638601</v>
      </c>
      <c r="AI605">
        <v>4710.8873843025449</v>
      </c>
      <c r="AJ605">
        <v>6.9230192249553335</v>
      </c>
      <c r="AK605">
        <v>235127.78736796643</v>
      </c>
      <c r="AL605">
        <v>572.01846911869166</v>
      </c>
      <c r="AM605">
        <v>107509.10127081428</v>
      </c>
      <c r="AN605">
        <v>3563.9293310286657</v>
      </c>
      <c r="AO605">
        <v>5.2364008792794889</v>
      </c>
      <c r="AP605">
        <v>-75696.965221539664</v>
      </c>
      <c r="AQ605">
        <v>-184.24505541956898</v>
      </c>
      <c r="AR605">
        <v>-34628.288055571727</v>
      </c>
      <c r="AS605">
        <v>-1146.9580532738792</v>
      </c>
      <c r="AT605">
        <v>-1.6866183456758446</v>
      </c>
      <c r="AU605" s="3">
        <v>-1320846.2030452548</v>
      </c>
      <c r="AV605" s="3">
        <v>-35970.300629614729</v>
      </c>
      <c r="AW605">
        <v>29210.848636413</v>
      </c>
      <c r="AX605">
        <v>5489886.8927274588</v>
      </c>
      <c r="AY605">
        <v>795.4923174821339</v>
      </c>
      <c r="AZ605">
        <v>149504.82614759225</v>
      </c>
      <c r="BA605">
        <v>22182.827975322998</v>
      </c>
      <c r="BB605">
        <v>4169040.6896822043</v>
      </c>
      <c r="BC605">
        <v>604.09984845151382</v>
      </c>
      <c r="BD605">
        <v>113534.52551797751</v>
      </c>
      <c r="BE605">
        <v>-7028.0206610900013</v>
      </c>
      <c r="BF605">
        <v>-1320846.2030452548</v>
      </c>
      <c r="BG605">
        <v>-191.39246903062005</v>
      </c>
      <c r="BH605">
        <v>-35970.300629614729</v>
      </c>
      <c r="BI605">
        <v>0.52180075608625209</v>
      </c>
      <c r="BJ605">
        <v>0.89740292767422747</v>
      </c>
      <c r="BK605">
        <v>0.37560217158797538</v>
      </c>
      <c r="BL605">
        <v>25.11969400251952</v>
      </c>
      <c r="BM605">
        <v>13.553727578330255</v>
      </c>
      <c r="BN605">
        <f t="shared" si="58"/>
        <v>-11.565966424189265</v>
      </c>
      <c r="BO605">
        <v>0.54307996187384444</v>
      </c>
      <c r="BP605">
        <v>3.4316209393374037E-3</v>
      </c>
      <c r="BQ605">
        <v>3.3446505671356555E-2</v>
      </c>
      <c r="BR605">
        <v>0.22204968944099376</v>
      </c>
      <c r="BS605">
        <v>0.10344827586206896</v>
      </c>
      <c r="BT605">
        <v>0.3888888888888889</v>
      </c>
      <c r="BU605">
        <v>0.33122387385975649</v>
      </c>
      <c r="BV605">
        <v>0.72859351999781807</v>
      </c>
      <c r="BW605">
        <v>0.23506555980989602</v>
      </c>
      <c r="BX605">
        <v>0.5868882523661042</v>
      </c>
      <c r="BY605">
        <f t="shared" si="59"/>
        <v>5.5243131248288939E-2</v>
      </c>
      <c r="BZ605">
        <v>0</v>
      </c>
      <c r="CA605">
        <f t="shared" si="60"/>
        <v>6.5272255104802647E-5</v>
      </c>
      <c r="CC605">
        <v>5.5243131248288939E-2</v>
      </c>
      <c r="CD605">
        <v>6.5272255104802647E-5</v>
      </c>
    </row>
    <row r="606" spans="1:82" x14ac:dyDescent="0.3">
      <c r="A606">
        <v>0</v>
      </c>
      <c r="B606" t="s">
        <v>466</v>
      </c>
      <c r="C606" t="s">
        <v>40</v>
      </c>
      <c r="D606">
        <v>17077</v>
      </c>
      <c r="E606" s="2">
        <f t="shared" si="62"/>
        <v>0.58534315424971095</v>
      </c>
      <c r="F606" s="2" t="s">
        <v>1939</v>
      </c>
      <c r="G606" s="3">
        <v>6701</v>
      </c>
      <c r="H606" s="1">
        <v>10.616726563418265</v>
      </c>
      <c r="I606" s="1">
        <f t="shared" si="61"/>
        <v>-14.339853249456066</v>
      </c>
      <c r="J606" s="1">
        <v>2.6879494266899999</v>
      </c>
      <c r="K606" s="1">
        <v>117.848131487</v>
      </c>
      <c r="L606" s="2">
        <v>0.12130422228000004</v>
      </c>
      <c r="M606" s="2">
        <v>1.2855495632963544E-3</v>
      </c>
      <c r="N606" s="7">
        <v>0</v>
      </c>
      <c r="O606" s="2">
        <v>1.5482707367749191E-4</v>
      </c>
      <c r="P606" s="3">
        <v>281702.24082079006</v>
      </c>
      <c r="Q606" s="3">
        <v>7671.5322851352175</v>
      </c>
      <c r="R606" s="3">
        <v>1159670.7317936993</v>
      </c>
      <c r="S606" s="3">
        <v>2499.8966423742945</v>
      </c>
      <c r="T606" s="3">
        <v>480112.98012557981</v>
      </c>
      <c r="V606">
        <v>17077</v>
      </c>
      <c r="W606" s="2">
        <v>0.53717538316177749</v>
      </c>
      <c r="X606" s="2">
        <v>0.28481170166070596</v>
      </c>
      <c r="Y606" s="2">
        <v>0.38880660832194358</v>
      </c>
      <c r="Z606" s="2">
        <v>0.76653695856407678</v>
      </c>
      <c r="AA606" s="2">
        <v>0.33967785682817597</v>
      </c>
      <c r="AB606" s="2">
        <v>0.29942447715450349</v>
      </c>
      <c r="AC606" s="2">
        <v>1.2855495632963544E-3</v>
      </c>
      <c r="AD606" s="2">
        <v>0</v>
      </c>
      <c r="AE606" s="2">
        <v>1.5482707367749191E-4</v>
      </c>
      <c r="AF606">
        <v>948461.16637441365</v>
      </c>
      <c r="AG606">
        <v>2057.7036911809078</v>
      </c>
      <c r="AH606">
        <v>386739.04159306752</v>
      </c>
      <c r="AI606">
        <v>8369.6505633273191</v>
      </c>
      <c r="AJ606">
        <v>18.856837470503276</v>
      </c>
      <c r="AK606">
        <v>2108131.8981681131</v>
      </c>
      <c r="AL606">
        <v>4557.6003335552023</v>
      </c>
      <c r="AM606">
        <v>856586.88008273626</v>
      </c>
      <c r="AN606">
        <v>18634.792199238513</v>
      </c>
      <c r="AO606">
        <v>41.7673868526348</v>
      </c>
      <c r="AP606">
        <v>1159670.7317936993</v>
      </c>
      <c r="AQ606">
        <v>2499.8966423742945</v>
      </c>
      <c r="AR606">
        <v>469847.83848966873</v>
      </c>
      <c r="AS606">
        <v>10265.141635911194</v>
      </c>
      <c r="AT606">
        <v>22.910549382131524</v>
      </c>
      <c r="AU606" s="3">
        <v>52943119.139859281</v>
      </c>
      <c r="AV606" s="3">
        <v>1441787.7776683127</v>
      </c>
      <c r="AW606">
        <v>184486.75074290999</v>
      </c>
      <c r="AX606">
        <v>34672439.934622504</v>
      </c>
      <c r="AY606">
        <v>5024.0852198413786</v>
      </c>
      <c r="AZ606">
        <v>944226.57621698873</v>
      </c>
      <c r="BA606">
        <v>466188.99156370002</v>
      </c>
      <c r="BB606">
        <v>87615559.074481785</v>
      </c>
      <c r="BC606">
        <v>12695.617504976595</v>
      </c>
      <c r="BD606">
        <v>2386014.3538853014</v>
      </c>
      <c r="BE606">
        <v>281702.24082079006</v>
      </c>
      <c r="BF606">
        <v>52943119.139859281</v>
      </c>
      <c r="BG606">
        <v>7671.5322851352175</v>
      </c>
      <c r="BH606">
        <v>1441787.7776683127</v>
      </c>
      <c r="BI606">
        <v>3.7096774193548385</v>
      </c>
      <c r="BJ606">
        <v>14.326403982773103</v>
      </c>
      <c r="BK606">
        <v>10.616726563418265</v>
      </c>
      <c r="BL606">
        <v>41.450648510097984</v>
      </c>
      <c r="BM606">
        <v>27.110795260641918</v>
      </c>
      <c r="BN606">
        <f t="shared" si="58"/>
        <v>-14.339853249456066</v>
      </c>
      <c r="BO606">
        <v>0.58534315424971095</v>
      </c>
      <c r="BP606">
        <v>2.6295262844148237E-2</v>
      </c>
      <c r="BQ606">
        <v>7.0908469152639361E-2</v>
      </c>
      <c r="BR606">
        <v>0.21428571428571427</v>
      </c>
      <c r="BS606">
        <v>0.17241379310344829</v>
      </c>
      <c r="BT606">
        <v>0.44444444444444442</v>
      </c>
      <c r="BU606">
        <v>0.41066189972086087</v>
      </c>
      <c r="BV606">
        <v>0.76653695856407678</v>
      </c>
      <c r="BW606">
        <v>0.35236292202092945</v>
      </c>
      <c r="BX606">
        <v>0.29942447715450349</v>
      </c>
      <c r="BY606">
        <f t="shared" si="59"/>
        <v>0.1601640348451826</v>
      </c>
      <c r="BZ606">
        <v>0</v>
      </c>
      <c r="CA606">
        <f t="shared" si="60"/>
        <v>2.653692258644395E-3</v>
      </c>
      <c r="CC606">
        <v>0.1601640348451826</v>
      </c>
      <c r="CD606">
        <v>2.653692258644395E-3</v>
      </c>
    </row>
    <row r="607" spans="1:82" x14ac:dyDescent="0.3">
      <c r="A607">
        <v>0</v>
      </c>
      <c r="B607" t="s">
        <v>466</v>
      </c>
      <c r="C607" t="s">
        <v>381</v>
      </c>
      <c r="D607">
        <v>17079</v>
      </c>
      <c r="E607" s="2">
        <f t="shared" si="62"/>
        <v>0.45921466489430657</v>
      </c>
      <c r="F607" s="2" t="s">
        <v>1936</v>
      </c>
      <c r="G607" s="3">
        <v>145</v>
      </c>
      <c r="H607" s="1">
        <v>0.37651542290013501</v>
      </c>
      <c r="I607" s="1">
        <f t="shared" si="61"/>
        <v>-11.289793585123359</v>
      </c>
      <c r="J607" s="1">
        <v>2.5653606341900002</v>
      </c>
      <c r="K607" s="1">
        <v>111.640339825</v>
      </c>
      <c r="L607" s="2">
        <v>0.14655017396000014</v>
      </c>
      <c r="M607" s="2">
        <v>1.9094291635834544E-2</v>
      </c>
      <c r="N607" s="7">
        <v>0</v>
      </c>
      <c r="O607" s="2">
        <v>3.452281755485515E-3</v>
      </c>
      <c r="P607" s="3">
        <v>-1065.9898839900009</v>
      </c>
      <c r="Q607" s="3">
        <v>-29.02985715282</v>
      </c>
      <c r="R607" s="3">
        <v>-23076.726230931978</v>
      </c>
      <c r="S607" s="3">
        <v>-49.693409355953783</v>
      </c>
      <c r="T607" s="3">
        <v>-9597.6055892338409</v>
      </c>
      <c r="V607">
        <v>17079</v>
      </c>
      <c r="W607" s="2">
        <v>0.45718759845217005</v>
      </c>
      <c r="X607" s="2">
        <v>1.0100664989073718E-2</v>
      </c>
      <c r="Y607" s="2">
        <v>0.36327865142302856</v>
      </c>
      <c r="Z607" s="2">
        <v>0.73157765493137861</v>
      </c>
      <c r="AA607" s="2">
        <v>0.32178491834220097</v>
      </c>
      <c r="AB607" s="2">
        <v>0.36174098798957782</v>
      </c>
      <c r="AC607" s="2">
        <v>1.9094291635834544E-2</v>
      </c>
      <c r="AD607" s="2">
        <v>0</v>
      </c>
      <c r="AE607" s="2">
        <v>3.452281755485515E-3</v>
      </c>
      <c r="AF607">
        <v>151838.79622664629</v>
      </c>
      <c r="AG607">
        <v>327.58611772616052</v>
      </c>
      <c r="AH607">
        <v>61568.797175020882</v>
      </c>
      <c r="AI607">
        <v>1694.7343490792239</v>
      </c>
      <c r="AJ607">
        <v>3.0021709493191375</v>
      </c>
      <c r="AK607">
        <v>128762.06999571431</v>
      </c>
      <c r="AL607">
        <v>277.89270837020666</v>
      </c>
      <c r="AM607">
        <v>52229.074653172167</v>
      </c>
      <c r="AN607">
        <v>1436.851281694102</v>
      </c>
      <c r="AO607">
        <v>2.5467459845235938</v>
      </c>
      <c r="AP607">
        <v>-23076.726230931978</v>
      </c>
      <c r="AQ607">
        <v>-49.693409355953861</v>
      </c>
      <c r="AR607">
        <v>-9339.7225218487147</v>
      </c>
      <c r="AS607">
        <v>-257.88306738512188</v>
      </c>
      <c r="AT607">
        <v>-0.45542496479554373</v>
      </c>
      <c r="AU607" s="3">
        <v>-200342.13879708076</v>
      </c>
      <c r="AV607" s="3">
        <v>-5455.8713533009904</v>
      </c>
      <c r="AW607">
        <v>12089.892478455002</v>
      </c>
      <c r="AX607">
        <v>2272174.3924008328</v>
      </c>
      <c r="AY607">
        <v>329.24125914668997</v>
      </c>
      <c r="AZ607">
        <v>61877.602244028909</v>
      </c>
      <c r="BA607">
        <v>11023.902594465</v>
      </c>
      <c r="BB607">
        <v>2071832.253603752</v>
      </c>
      <c r="BC607">
        <v>300.21140199386997</v>
      </c>
      <c r="BD607">
        <v>56421.730890727922</v>
      </c>
      <c r="BE607">
        <v>-1065.9898839900009</v>
      </c>
      <c r="BF607">
        <v>-200342.13879708076</v>
      </c>
      <c r="BG607">
        <v>-29.02985715282</v>
      </c>
      <c r="BH607">
        <v>-5455.8713533009904</v>
      </c>
      <c r="BI607">
        <v>0.45575264762779105</v>
      </c>
      <c r="BJ607">
        <v>0.83226807052792606</v>
      </c>
      <c r="BK607">
        <v>0.37651542290013501</v>
      </c>
      <c r="BL607">
        <v>26.738739552976604</v>
      </c>
      <c r="BM607">
        <v>15.448945967853245</v>
      </c>
      <c r="BN607">
        <f t="shared" si="58"/>
        <v>-11.289793585123359</v>
      </c>
      <c r="BO607">
        <v>0.45921466489430657</v>
      </c>
      <c r="BP607">
        <v>2.5344035910432714E-3</v>
      </c>
      <c r="BQ607">
        <v>6.1815644007712389E-2</v>
      </c>
      <c r="BR607">
        <v>0.1130952380952381</v>
      </c>
      <c r="BS607">
        <v>0.10344827586206896</v>
      </c>
      <c r="BT607">
        <v>0.22222222222222221</v>
      </c>
      <c r="BU607">
        <v>0.32331489035977468</v>
      </c>
      <c r="BV607">
        <v>0.73157765493137861</v>
      </c>
      <c r="BW607">
        <v>0.33380178251265663</v>
      </c>
      <c r="BX607">
        <v>0.36174098798957782</v>
      </c>
      <c r="BY607">
        <f t="shared" si="59"/>
        <v>1.9195921550394728E-2</v>
      </c>
      <c r="BZ607">
        <v>0</v>
      </c>
      <c r="CA607">
        <f t="shared" si="60"/>
        <v>8.1806994136198217E-5</v>
      </c>
      <c r="CC607">
        <v>1.9195921550394728E-2</v>
      </c>
      <c r="CD607">
        <v>8.1806994136198217E-5</v>
      </c>
    </row>
    <row r="608" spans="1:82" x14ac:dyDescent="0.3">
      <c r="A608">
        <v>0</v>
      </c>
      <c r="B608" t="s">
        <v>466</v>
      </c>
      <c r="C608" t="s">
        <v>41</v>
      </c>
      <c r="D608">
        <v>17081</v>
      </c>
      <c r="E608" s="2">
        <f t="shared" si="62"/>
        <v>0.53117871467082878</v>
      </c>
      <c r="F608" s="2" t="s">
        <v>1938</v>
      </c>
      <c r="G608" s="3">
        <v>3191</v>
      </c>
      <c r="H608" s="1">
        <v>3.9735247239042186</v>
      </c>
      <c r="I608" s="1">
        <f t="shared" si="61"/>
        <v>-15.979831296596007</v>
      </c>
      <c r="J608" s="1">
        <v>2.4165483668499999</v>
      </c>
      <c r="K608" s="1">
        <v>121.47785352</v>
      </c>
      <c r="L608" s="2">
        <v>0.13893539121999998</v>
      </c>
      <c r="M608" s="2">
        <v>2.2758741462122498E-4</v>
      </c>
      <c r="N608" s="7">
        <v>0</v>
      </c>
      <c r="O608" s="2">
        <v>1.2579533224925431E-4</v>
      </c>
      <c r="P608" s="3">
        <v>44996.529564842996</v>
      </c>
      <c r="Q608" s="3">
        <v>1225.3801328308734</v>
      </c>
      <c r="R608" s="3">
        <v>377854.36508780299</v>
      </c>
      <c r="S608" s="3">
        <v>813.92047035997007</v>
      </c>
      <c r="T608" s="3">
        <v>158264.41137258941</v>
      </c>
      <c r="V608">
        <v>17081</v>
      </c>
      <c r="W608" s="2">
        <v>0.49748838838751053</v>
      </c>
      <c r="X608" s="2">
        <v>0.10659654192333952</v>
      </c>
      <c r="Y608" s="2">
        <v>0.45564972751369598</v>
      </c>
      <c r="Z608" s="2">
        <v>0.68914006229248126</v>
      </c>
      <c r="AA608" s="2">
        <v>0.35013993361712747</v>
      </c>
      <c r="AB608" s="2">
        <v>0.34294483813003901</v>
      </c>
      <c r="AC608" s="2">
        <v>2.2758741462122498E-4</v>
      </c>
      <c r="AD608" s="2">
        <v>0</v>
      </c>
      <c r="AE608" s="2">
        <v>1.2579533224925431E-4</v>
      </c>
      <c r="AF608">
        <v>703229.66989566898</v>
      </c>
      <c r="AG608">
        <v>1517.9365219813728</v>
      </c>
      <c r="AH608">
        <v>285291.4723466757</v>
      </c>
      <c r="AI608">
        <v>9833.5194319820675</v>
      </c>
      <c r="AJ608">
        <v>13.911098426268429</v>
      </c>
      <c r="AK608">
        <v>1081084.034983472</v>
      </c>
      <c r="AL608">
        <v>2331.8569923413429</v>
      </c>
      <c r="AM608">
        <v>438265.30623203242</v>
      </c>
      <c r="AN608">
        <v>15124.096919214759</v>
      </c>
      <c r="AO608">
        <v>21.370409041022675</v>
      </c>
      <c r="AP608">
        <v>377854.36508780299</v>
      </c>
      <c r="AQ608">
        <v>813.92047035997007</v>
      </c>
      <c r="AR608">
        <v>152973.83388535673</v>
      </c>
      <c r="AS608">
        <v>5290.5774872326911</v>
      </c>
      <c r="AT608">
        <v>7.4593106147542461</v>
      </c>
      <c r="AU608" s="3">
        <v>8456647.7664165925</v>
      </c>
      <c r="AV608" s="3">
        <v>230297.94216423435</v>
      </c>
      <c r="AW608">
        <v>74002.939827327005</v>
      </c>
      <c r="AX608">
        <v>13908112.511147838</v>
      </c>
      <c r="AY608">
        <v>2015.3050271311856</v>
      </c>
      <c r="AZ608">
        <v>378756.42679903505</v>
      </c>
      <c r="BA608">
        <v>118999.46939216999</v>
      </c>
      <c r="BB608">
        <v>22364760.277564429</v>
      </c>
      <c r="BC608">
        <v>3240.6851599620591</v>
      </c>
      <c r="BD608">
        <v>609054.3689632694</v>
      </c>
      <c r="BE608">
        <v>44996.529564842996</v>
      </c>
      <c r="BF608">
        <v>8456647.7664165925</v>
      </c>
      <c r="BG608">
        <v>1225.3801328308734</v>
      </c>
      <c r="BH608">
        <v>230297.94216423435</v>
      </c>
      <c r="BI608">
        <v>1.8524041074322952</v>
      </c>
      <c r="BJ608">
        <v>5.8259288313365136</v>
      </c>
      <c r="BK608">
        <v>3.9735247239042186</v>
      </c>
      <c r="BL608">
        <v>34.359001564748873</v>
      </c>
      <c r="BM608">
        <v>18.379170268152865</v>
      </c>
      <c r="BN608">
        <f t="shared" si="58"/>
        <v>-15.979831296596007</v>
      </c>
      <c r="BO608">
        <v>0.53117871467082878</v>
      </c>
      <c r="BP608">
        <v>1.1915361564791236E-2</v>
      </c>
      <c r="BQ608">
        <v>7.0773650626250573E-2</v>
      </c>
      <c r="BR608">
        <v>0.20238095238095238</v>
      </c>
      <c r="BS608">
        <v>0.13793103448275862</v>
      </c>
      <c r="BT608">
        <v>0.33333333333333331</v>
      </c>
      <c r="BU608">
        <v>0.45762726879564841</v>
      </c>
      <c r="BV608">
        <v>0.68914006229248126</v>
      </c>
      <c r="BW608">
        <v>0.36321569877295384</v>
      </c>
      <c r="BX608">
        <v>0.34294483813003901</v>
      </c>
      <c r="BY608">
        <f t="shared" si="59"/>
        <v>2.8501737961668758E-2</v>
      </c>
      <c r="BZ608">
        <v>0</v>
      </c>
      <c r="CA608">
        <f t="shared" si="60"/>
        <v>2.2625605004371549E-4</v>
      </c>
      <c r="CC608">
        <v>2.8501737961668758E-2</v>
      </c>
      <c r="CD608">
        <v>2.2625605004371549E-4</v>
      </c>
    </row>
    <row r="609" spans="1:82" x14ac:dyDescent="0.3">
      <c r="A609">
        <v>0</v>
      </c>
      <c r="B609" t="s">
        <v>466</v>
      </c>
      <c r="C609" t="s">
        <v>487</v>
      </c>
      <c r="D609">
        <v>17083</v>
      </c>
      <c r="E609" s="2">
        <f t="shared" si="62"/>
        <v>0.44110691243041206</v>
      </c>
      <c r="F609" s="2" t="s">
        <v>1936</v>
      </c>
      <c r="G609" s="3">
        <v>1832</v>
      </c>
      <c r="H609" s="1">
        <v>1.8981815699256677</v>
      </c>
      <c r="I609" s="1">
        <f t="shared" si="61"/>
        <v>-13.52017641674756</v>
      </c>
      <c r="J609" s="1">
        <v>2.51644858004</v>
      </c>
      <c r="K609" s="1">
        <v>84.194096212100007</v>
      </c>
      <c r="L609" s="2">
        <v>0.15575254577999997</v>
      </c>
      <c r="M609" s="2">
        <v>1.7178393310370258E-3</v>
      </c>
      <c r="N609" s="7">
        <v>0</v>
      </c>
      <c r="O609" s="2">
        <v>3.3207241541842361E-4</v>
      </c>
      <c r="P609" s="3">
        <v>-5336.4890859230009</v>
      </c>
      <c r="Q609" s="3">
        <v>-145.327378982314</v>
      </c>
      <c r="R609" s="3">
        <v>-104332.42986033333</v>
      </c>
      <c r="S609" s="3">
        <v>-225.32457942647491</v>
      </c>
      <c r="T609" s="3">
        <v>-44107.865706767363</v>
      </c>
      <c r="V609">
        <v>17083</v>
      </c>
      <c r="W609" s="2">
        <v>0.4667644522062388</v>
      </c>
      <c r="X609" s="2">
        <v>5.0921940935573562E-2</v>
      </c>
      <c r="Y609" s="2">
        <v>0.43024886347521002</v>
      </c>
      <c r="Z609" s="2">
        <v>0.71762914204159856</v>
      </c>
      <c r="AA609" s="2">
        <v>0.24267563514204857</v>
      </c>
      <c r="AB609" s="2">
        <v>0.3844559052364368</v>
      </c>
      <c r="AC609" s="2">
        <v>1.7178393310370258E-3</v>
      </c>
      <c r="AD609" s="2">
        <v>0</v>
      </c>
      <c r="AE609" s="2">
        <v>3.3207241541842361E-4</v>
      </c>
      <c r="AF609">
        <v>463803.20821971761</v>
      </c>
      <c r="AG609">
        <v>999.17390889810861</v>
      </c>
      <c r="AH609">
        <v>187791.64442781796</v>
      </c>
      <c r="AI609">
        <v>7831.6321062683583</v>
      </c>
      <c r="AJ609">
        <v>9.1570863949712589</v>
      </c>
      <c r="AK609">
        <v>359470.77835938428</v>
      </c>
      <c r="AL609">
        <v>773.84932947163372</v>
      </c>
      <c r="AM609">
        <v>145442.58694775598</v>
      </c>
      <c r="AN609">
        <v>6072.8238795629568</v>
      </c>
      <c r="AO609">
        <v>7.092114819196377</v>
      </c>
      <c r="AP609">
        <v>-104332.42986033333</v>
      </c>
      <c r="AQ609">
        <v>-225.32457942647488</v>
      </c>
      <c r="AR609">
        <v>-42349.05748006198</v>
      </c>
      <c r="AS609">
        <v>-1758.8082267054015</v>
      </c>
      <c r="AT609">
        <v>-2.0649715757748819</v>
      </c>
      <c r="AU609" s="3">
        <v>-1002939.7588083688</v>
      </c>
      <c r="AV609" s="3">
        <v>-27312.827605936094</v>
      </c>
      <c r="AW609">
        <v>25568.08131225</v>
      </c>
      <c r="AX609">
        <v>4805265.2018242646</v>
      </c>
      <c r="AY609">
        <v>696.2896733954999</v>
      </c>
      <c r="AZ609">
        <v>130860.68121795024</v>
      </c>
      <c r="BA609">
        <v>20231.592226327</v>
      </c>
      <c r="BB609">
        <v>3802325.4430158962</v>
      </c>
      <c r="BC609">
        <v>550.96229441318587</v>
      </c>
      <c r="BD609">
        <v>103547.85361201415</v>
      </c>
      <c r="BE609">
        <v>-5336.4890859230009</v>
      </c>
      <c r="BF609">
        <v>-1002939.7588083688</v>
      </c>
      <c r="BG609">
        <v>-145.327378982314</v>
      </c>
      <c r="BH609">
        <v>-27312.827605936094</v>
      </c>
      <c r="BI609">
        <v>1.4199192276966257</v>
      </c>
      <c r="BJ609">
        <v>3.3181007976222934</v>
      </c>
      <c r="BK609">
        <v>1.8981815699256677</v>
      </c>
      <c r="BL609">
        <v>23.973235452876281</v>
      </c>
      <c r="BM609">
        <v>10.453059036128721</v>
      </c>
      <c r="BN609">
        <f t="shared" si="58"/>
        <v>-13.52017641674756</v>
      </c>
      <c r="BO609">
        <v>0.44110691243041206</v>
      </c>
      <c r="BP609">
        <v>7.5846986428747994E-3</v>
      </c>
      <c r="BQ609">
        <v>3.6284004710375753E-2</v>
      </c>
      <c r="BR609">
        <v>7.7380952380952384E-2</v>
      </c>
      <c r="BS609">
        <v>0.10344827586206896</v>
      </c>
      <c r="BT609">
        <v>0.22222222222222221</v>
      </c>
      <c r="BU609">
        <v>0.38718815564401532</v>
      </c>
      <c r="BV609">
        <v>0.71762914204159856</v>
      </c>
      <c r="BW609">
        <v>0.25173821072826613</v>
      </c>
      <c r="BX609">
        <v>0.3844559052364368</v>
      </c>
      <c r="BY609">
        <f t="shared" si="59"/>
        <v>1.9491853521023052E-4</v>
      </c>
      <c r="BZ609">
        <v>0</v>
      </c>
      <c r="CA609">
        <f t="shared" si="60"/>
        <v>2.3038841587457305E-4</v>
      </c>
      <c r="CC609">
        <v>1.9491853521023052E-4</v>
      </c>
      <c r="CD609">
        <v>2.3038841587457305E-4</v>
      </c>
    </row>
    <row r="610" spans="1:82" x14ac:dyDescent="0.3">
      <c r="A610">
        <v>0</v>
      </c>
      <c r="B610" t="s">
        <v>466</v>
      </c>
      <c r="C610" t="s">
        <v>488</v>
      </c>
      <c r="D610">
        <v>17085</v>
      </c>
      <c r="E610" s="2">
        <f t="shared" si="62"/>
        <v>0.50976439429684051</v>
      </c>
      <c r="F610" s="2" t="s">
        <v>1937</v>
      </c>
      <c r="G610" s="3">
        <v>500</v>
      </c>
      <c r="H610" s="1">
        <v>0.95267745357179712</v>
      </c>
      <c r="I610" s="1">
        <f t="shared" si="61"/>
        <v>-10.220290335627936</v>
      </c>
      <c r="J610" s="1">
        <v>2.8292670683000001</v>
      </c>
      <c r="K610" s="1">
        <v>59.103946139000001</v>
      </c>
      <c r="L610" s="2">
        <v>0.15724854691000001</v>
      </c>
      <c r="M610" s="2">
        <v>4.2000549821470494E-6</v>
      </c>
      <c r="N610" s="7">
        <v>0</v>
      </c>
      <c r="O610" s="2">
        <v>3.7189453019472504E-4</v>
      </c>
      <c r="P610" s="3">
        <v>26263.715937697998</v>
      </c>
      <c r="Q610" s="3">
        <v>715.23373103676374</v>
      </c>
      <c r="R610" s="3">
        <v>96743.215593406581</v>
      </c>
      <c r="S610" s="3">
        <v>235.81603593575352</v>
      </c>
      <c r="T610" s="3">
        <v>46081.357866778548</v>
      </c>
      <c r="V610">
        <v>17085</v>
      </c>
      <c r="W610" s="2">
        <v>0.42355690291397385</v>
      </c>
      <c r="X610" s="2">
        <v>2.5557188938113755E-2</v>
      </c>
      <c r="Y610" s="2">
        <v>0.26343395267881103</v>
      </c>
      <c r="Z610" s="2">
        <v>0.80683726857570215</v>
      </c>
      <c r="AA610" s="2">
        <v>0.17035740406964459</v>
      </c>
      <c r="AB610" s="2">
        <v>0.38814859909122157</v>
      </c>
      <c r="AC610" s="2">
        <v>4.2000549821470494E-6</v>
      </c>
      <c r="AD610" s="2">
        <v>0</v>
      </c>
      <c r="AE610" s="2">
        <v>3.7189453019472504E-4</v>
      </c>
      <c r="AF610">
        <v>171753.0151057865</v>
      </c>
      <c r="AG610">
        <v>418.81028621976407</v>
      </c>
      <c r="AH610">
        <v>78714.097367923634</v>
      </c>
      <c r="AI610">
        <v>3124.4578106686081</v>
      </c>
      <c r="AJ610">
        <v>3.8338165859879556</v>
      </c>
      <c r="AK610">
        <v>268496.23069919308</v>
      </c>
      <c r="AL610">
        <v>654.62632215551753</v>
      </c>
      <c r="AM610">
        <v>123034.99163513021</v>
      </c>
      <c r="AN610">
        <v>4884.9214102405786</v>
      </c>
      <c r="AO610">
        <v>5.9924988938782686</v>
      </c>
      <c r="AP610">
        <v>96743.215593406581</v>
      </c>
      <c r="AQ610">
        <v>235.81603593575346</v>
      </c>
      <c r="AR610">
        <v>44320.894267206575</v>
      </c>
      <c r="AS610">
        <v>1760.4635995719705</v>
      </c>
      <c r="AT610">
        <v>2.158682307890313</v>
      </c>
      <c r="AU610" s="3">
        <v>4936002.7733309614</v>
      </c>
      <c r="AV610" s="3">
        <v>134421.02741104938</v>
      </c>
      <c r="AW610">
        <v>44150.018257520998</v>
      </c>
      <c r="AX610">
        <v>8297554.4313184964</v>
      </c>
      <c r="AY610">
        <v>1202.3272852392777</v>
      </c>
      <c r="AZ610">
        <v>225965.38998786983</v>
      </c>
      <c r="BA610">
        <v>70413.734195219004</v>
      </c>
      <c r="BB610">
        <v>13233557.20464946</v>
      </c>
      <c r="BC610">
        <v>1917.5610162760413</v>
      </c>
      <c r="BD610">
        <v>360386.41739891918</v>
      </c>
      <c r="BE610">
        <v>26263.715937697998</v>
      </c>
      <c r="BF610">
        <v>4936002.7733309614</v>
      </c>
      <c r="BG610">
        <v>715.23373103676374</v>
      </c>
      <c r="BH610">
        <v>134421.02741104938</v>
      </c>
      <c r="BI610">
        <v>0.87410800434470548</v>
      </c>
      <c r="BJ610">
        <v>1.8267854579165026</v>
      </c>
      <c r="BK610">
        <v>0.95267745357179712</v>
      </c>
      <c r="BL610">
        <v>40.986498335578489</v>
      </c>
      <c r="BM610">
        <v>30.766207999950552</v>
      </c>
      <c r="BN610">
        <f t="shared" si="58"/>
        <v>-10.220290335627936</v>
      </c>
      <c r="BO610">
        <v>0.50976439429684051</v>
      </c>
      <c r="BP610">
        <v>5.3959189949834511E-3</v>
      </c>
      <c r="BQ610">
        <v>1.0636231514892906E-2</v>
      </c>
      <c r="BR610">
        <v>4.1666666666666664E-2</v>
      </c>
      <c r="BS610">
        <v>0.20689655172413793</v>
      </c>
      <c r="BT610">
        <v>0.5</v>
      </c>
      <c r="BU610">
        <v>0.29268666644736585</v>
      </c>
      <c r="BV610">
        <v>0.80683726857570215</v>
      </c>
      <c r="BW610">
        <v>0.17671929882743215</v>
      </c>
      <c r="BX610">
        <v>0.38814859909122157</v>
      </c>
      <c r="BY610">
        <f t="shared" si="59"/>
        <v>9.5841526113596795E-2</v>
      </c>
      <c r="BZ610">
        <v>0</v>
      </c>
      <c r="CA610">
        <f t="shared" si="60"/>
        <v>7.7255612664191764E-4</v>
      </c>
      <c r="CC610">
        <v>9.5841526113596795E-2</v>
      </c>
      <c r="CD610">
        <v>7.7255612664191764E-4</v>
      </c>
    </row>
    <row r="611" spans="1:82" x14ac:dyDescent="0.3">
      <c r="A611">
        <v>1</v>
      </c>
      <c r="B611" t="s">
        <v>466</v>
      </c>
      <c r="C611" t="s">
        <v>116</v>
      </c>
      <c r="D611">
        <v>17087</v>
      </c>
      <c r="E611" s="2">
        <v>0</v>
      </c>
      <c r="F611" s="2" t="s">
        <v>1954</v>
      </c>
      <c r="G611" s="3">
        <v>-999</v>
      </c>
      <c r="H611" s="1">
        <v>0.37494427125175023</v>
      </c>
      <c r="I611" s="1">
        <f t="shared" si="61"/>
        <v>-999</v>
      </c>
      <c r="J611" s="1">
        <v>-999</v>
      </c>
      <c r="K611" s="1">
        <v>-999</v>
      </c>
      <c r="L611" s="2">
        <v>-999</v>
      </c>
      <c r="M611" s="2">
        <v>-999</v>
      </c>
      <c r="N611" s="7">
        <v>-999</v>
      </c>
      <c r="O611" s="2">
        <v>-999</v>
      </c>
      <c r="P611" s="3">
        <v>-999</v>
      </c>
      <c r="Q611" s="3">
        <v>-999</v>
      </c>
      <c r="R611" s="3">
        <v>-999</v>
      </c>
      <c r="S611" s="3">
        <v>-999</v>
      </c>
      <c r="T611" s="3">
        <v>-999</v>
      </c>
      <c r="V611">
        <v>17087</v>
      </c>
      <c r="W611" s="2">
        <v>-999</v>
      </c>
      <c r="X611" s="2">
        <v>1.005851618059961E-2</v>
      </c>
      <c r="Y611" s="2">
        <v>-999</v>
      </c>
      <c r="Z611" s="2">
        <v>-999</v>
      </c>
      <c r="AA611" s="2">
        <v>-999</v>
      </c>
      <c r="AB611" s="2">
        <v>-999</v>
      </c>
      <c r="AC611" s="2">
        <v>-999</v>
      </c>
      <c r="AD611" s="2">
        <v>-999</v>
      </c>
      <c r="AE611" s="2">
        <v>-999</v>
      </c>
      <c r="AF611" s="2">
        <v>-999</v>
      </c>
      <c r="AG611" s="2">
        <v>-999</v>
      </c>
      <c r="AH611" s="2">
        <v>-999</v>
      </c>
      <c r="AI611" s="2">
        <v>-999</v>
      </c>
      <c r="AJ611" s="2">
        <v>-999</v>
      </c>
      <c r="AK611" s="2">
        <v>-999</v>
      </c>
      <c r="AL611" s="2">
        <v>-999</v>
      </c>
      <c r="AM611" s="2">
        <v>-999</v>
      </c>
      <c r="AN611" s="2">
        <v>-999</v>
      </c>
      <c r="AO611" s="2">
        <v>-999</v>
      </c>
      <c r="AP611" s="2">
        <v>-999</v>
      </c>
      <c r="AQ611" s="2">
        <v>-999</v>
      </c>
      <c r="AR611" s="2">
        <v>-999</v>
      </c>
      <c r="AS611" s="2">
        <v>-999</v>
      </c>
      <c r="AT611" s="2">
        <v>-999</v>
      </c>
      <c r="AU611" s="2">
        <v>-999</v>
      </c>
      <c r="AV611" s="2">
        <v>-999</v>
      </c>
      <c r="AW611" s="2">
        <v>-999</v>
      </c>
      <c r="AX611" s="2">
        <v>-999</v>
      </c>
      <c r="AY611" s="2">
        <v>-999</v>
      </c>
      <c r="AZ611" s="2">
        <v>-999</v>
      </c>
      <c r="BA611" s="2">
        <v>-999</v>
      </c>
      <c r="BB611" s="2">
        <v>-999</v>
      </c>
      <c r="BC611" s="2">
        <v>-999</v>
      </c>
      <c r="BD611" s="2">
        <v>-999</v>
      </c>
      <c r="BE611" s="2">
        <v>-999</v>
      </c>
      <c r="BF611" s="2">
        <v>-999</v>
      </c>
      <c r="BG611" s="2">
        <v>-999</v>
      </c>
      <c r="BH611" s="2">
        <v>-999</v>
      </c>
      <c r="BI611">
        <v>0</v>
      </c>
      <c r="BJ611">
        <v>0.37494427125175023</v>
      </c>
      <c r="BK611">
        <v>0.37494427125175023</v>
      </c>
      <c r="BL611">
        <v>-999</v>
      </c>
      <c r="BM611">
        <v>19.451563488583364</v>
      </c>
      <c r="BN611">
        <f t="shared" si="58"/>
        <v>-999</v>
      </c>
      <c r="BO611" t="s">
        <v>3748</v>
      </c>
      <c r="BP611" t="s">
        <v>3748</v>
      </c>
      <c r="BQ611">
        <v>8.0628485738940714E-2</v>
      </c>
      <c r="BR611">
        <v>0.125</v>
      </c>
      <c r="BS611">
        <v>0.13793103448275862</v>
      </c>
      <c r="BT611">
        <v>0.33333333333333331</v>
      </c>
      <c r="BU611" t="s">
        <v>3748</v>
      </c>
      <c r="BY611">
        <f t="shared" si="59"/>
        <v>-999</v>
      </c>
      <c r="CA611">
        <f t="shared" si="60"/>
        <v>-999</v>
      </c>
    </row>
    <row r="612" spans="1:82" x14ac:dyDescent="0.3">
      <c r="A612">
        <v>0</v>
      </c>
      <c r="B612" t="s">
        <v>466</v>
      </c>
      <c r="C612" t="s">
        <v>489</v>
      </c>
      <c r="D612">
        <v>17089</v>
      </c>
      <c r="E612" s="2">
        <f t="shared" ref="E612:E628" si="63">BO612</f>
        <v>0.51949233973112718</v>
      </c>
      <c r="F612" s="2" t="s">
        <v>1938</v>
      </c>
      <c r="G612" s="3">
        <v>132377</v>
      </c>
      <c r="H612" s="1">
        <v>35.824773275922375</v>
      </c>
      <c r="I612" s="1">
        <f t="shared" si="61"/>
        <v>-13.281174493381037</v>
      </c>
      <c r="J612" s="1">
        <v>2.6968636412899998</v>
      </c>
      <c r="K612" s="1">
        <v>71.746510345900006</v>
      </c>
      <c r="L612" s="2">
        <v>0.20461396484000005</v>
      </c>
      <c r="M612" s="2">
        <v>1.6466247571995988E-3</v>
      </c>
      <c r="N612" s="7">
        <v>0</v>
      </c>
      <c r="O612" s="2">
        <v>1.2685216974752151E-3</v>
      </c>
      <c r="P612" s="3">
        <v>33830.046863399984</v>
      </c>
      <c r="Q612" s="3">
        <v>921.28587960119967</v>
      </c>
      <c r="R612" s="3">
        <v>664362.21941296756</v>
      </c>
      <c r="S612" s="3">
        <v>1627.1302271500911</v>
      </c>
      <c r="T612" s="3">
        <v>319017.08040434029</v>
      </c>
      <c r="V612">
        <v>17089</v>
      </c>
      <c r="W612" s="2">
        <v>0.73649788505603397</v>
      </c>
      <c r="X612" s="2">
        <v>0.96106032093561589</v>
      </c>
      <c r="Y612" s="2">
        <v>0.39347806845374028</v>
      </c>
      <c r="Z612" s="2">
        <v>0.76907907296534572</v>
      </c>
      <c r="AA612" s="2">
        <v>0.20679751610558403</v>
      </c>
      <c r="AB612" s="2">
        <v>0.50506427797137143</v>
      </c>
      <c r="AC612" s="2">
        <v>1.6466247571995988E-3</v>
      </c>
      <c r="AD612" s="2">
        <v>0</v>
      </c>
      <c r="AE612" s="2">
        <v>1.2685216974752151E-3</v>
      </c>
      <c r="AF612">
        <v>9460968.1026753187</v>
      </c>
      <c r="AG612">
        <v>23037.079844119187</v>
      </c>
      <c r="AH612">
        <v>4329747.8729333458</v>
      </c>
      <c r="AI612">
        <v>188477.69910773609</v>
      </c>
      <c r="AJ612">
        <v>210.88557433073865</v>
      </c>
      <c r="AK612">
        <v>10125330.322088286</v>
      </c>
      <c r="AL612">
        <v>24664.210071269281</v>
      </c>
      <c r="AM612">
        <v>4635561.9642877709</v>
      </c>
      <c r="AN612">
        <v>201680.68815765058</v>
      </c>
      <c r="AO612">
        <v>225.77985844942654</v>
      </c>
      <c r="AP612">
        <v>664362.21941296756</v>
      </c>
      <c r="AQ612">
        <v>1627.1302271500936</v>
      </c>
      <c r="AR612">
        <v>305814.09135442507</v>
      </c>
      <c r="AS612">
        <v>13202.989049914497</v>
      </c>
      <c r="AT612">
        <v>14.894284118687892</v>
      </c>
      <c r="AU612" s="3">
        <v>6358019.0075073931</v>
      </c>
      <c r="AV612" s="3">
        <v>173146.46821224946</v>
      </c>
      <c r="AW612">
        <v>1435477.0381953001</v>
      </c>
      <c r="AX612">
        <v>269783554.55842471</v>
      </c>
      <c r="AY612">
        <v>39092.015778785397</v>
      </c>
      <c r="AZ612">
        <v>7346953.4454649277</v>
      </c>
      <c r="BA612">
        <v>1469307.0850587001</v>
      </c>
      <c r="BB612">
        <v>276141573.5659321</v>
      </c>
      <c r="BC612">
        <v>40013.301658386597</v>
      </c>
      <c r="BD612">
        <v>7520099.9136771774</v>
      </c>
      <c r="BE612">
        <v>33830.046863399984</v>
      </c>
      <c r="BF612">
        <v>6358019.0075073931</v>
      </c>
      <c r="BG612">
        <v>921.28587960119967</v>
      </c>
      <c r="BH612">
        <v>173146.46821224946</v>
      </c>
      <c r="BI612">
        <v>42.28117090684426</v>
      </c>
      <c r="BJ612">
        <v>78.105944182766635</v>
      </c>
      <c r="BK612">
        <v>35.824773275922375</v>
      </c>
      <c r="BL612">
        <v>32.518713287869694</v>
      </c>
      <c r="BM612">
        <v>19.237538794488657</v>
      </c>
      <c r="BN612">
        <f t="shared" si="58"/>
        <v>-13.281174493381037</v>
      </c>
      <c r="BO612">
        <v>0.51949233973112718</v>
      </c>
      <c r="BP612">
        <v>0.26598489861926322</v>
      </c>
      <c r="BQ612">
        <v>2.2421159902246988E-2</v>
      </c>
      <c r="BR612">
        <v>9.5238095238095233E-2</v>
      </c>
      <c r="BS612">
        <v>0.13793103448275862</v>
      </c>
      <c r="BT612">
        <v>0.3888888888888889</v>
      </c>
      <c r="BU612">
        <v>0.38034366552412108</v>
      </c>
      <c r="BV612">
        <v>0.76907907296534572</v>
      </c>
      <c r="BW612">
        <v>0.21452024492280503</v>
      </c>
      <c r="BX612">
        <v>0.50506427797137143</v>
      </c>
      <c r="BY612">
        <f t="shared" si="59"/>
        <v>5.4606734671710205E-2</v>
      </c>
      <c r="BZ612">
        <v>0</v>
      </c>
      <c r="CA612">
        <f t="shared" si="60"/>
        <v>2.0582073273190003E-4</v>
      </c>
      <c r="CC612">
        <v>5.4606734671710205E-2</v>
      </c>
      <c r="CD612">
        <v>2.0582073273190003E-4</v>
      </c>
    </row>
    <row r="613" spans="1:82" x14ac:dyDescent="0.3">
      <c r="A613">
        <v>0</v>
      </c>
      <c r="B613" t="s">
        <v>466</v>
      </c>
      <c r="C613" t="s">
        <v>490</v>
      </c>
      <c r="D613">
        <v>17091</v>
      </c>
      <c r="E613" s="2">
        <f t="shared" si="63"/>
        <v>0.56922116369357034</v>
      </c>
      <c r="F613" s="2" t="s">
        <v>1939</v>
      </c>
      <c r="G613" s="3">
        <v>9296</v>
      </c>
      <c r="H613" s="1">
        <v>15.090369127184704</v>
      </c>
      <c r="I613" s="1">
        <f t="shared" si="61"/>
        <v>-14.396818223631024</v>
      </c>
      <c r="J613" s="1">
        <v>2.52515039666</v>
      </c>
      <c r="K613" s="1">
        <v>67.200561861799997</v>
      </c>
      <c r="L613" s="2">
        <v>0.22489611644000007</v>
      </c>
      <c r="M613" s="2">
        <v>4.5783884839353826E-2</v>
      </c>
      <c r="N613" s="7">
        <v>0</v>
      </c>
      <c r="O613" s="2">
        <v>4.2946581810012982E-4</v>
      </c>
      <c r="P613" s="3">
        <v>51041.096822030006</v>
      </c>
      <c r="Q613" s="3">
        <v>1389.9904416735401</v>
      </c>
      <c r="R613" s="3">
        <v>75151.5613042654</v>
      </c>
      <c r="S613" s="3">
        <v>194.79539478754964</v>
      </c>
      <c r="T613" s="3">
        <v>38342.155654422008</v>
      </c>
      <c r="V613">
        <v>17091</v>
      </c>
      <c r="W613" s="2">
        <v>0.59421223797170086</v>
      </c>
      <c r="X613" s="2">
        <v>0.40482475310335769</v>
      </c>
      <c r="Y613" s="2">
        <v>0.4424951168070273</v>
      </c>
      <c r="Z613" s="2">
        <v>0.72011068577141901</v>
      </c>
      <c r="AA613" s="2">
        <v>0.19369456726077589</v>
      </c>
      <c r="AB613" s="2">
        <v>0.5551282619304827</v>
      </c>
      <c r="AC613" s="2">
        <v>4.5783884839353826E-2</v>
      </c>
      <c r="AD613" s="2">
        <v>0</v>
      </c>
      <c r="AE613" s="2">
        <v>4.2946581810012982E-4</v>
      </c>
      <c r="AF613">
        <v>1535151.7203753355</v>
      </c>
      <c r="AG613">
        <v>3740.9893594005102</v>
      </c>
      <c r="AH613">
        <v>703107.37433440285</v>
      </c>
      <c r="AI613">
        <v>36980.770659003421</v>
      </c>
      <c r="AJ613">
        <v>34.245452026687715</v>
      </c>
      <c r="AK613">
        <v>1610303.2816796009</v>
      </c>
      <c r="AL613">
        <v>3935.7847541880601</v>
      </c>
      <c r="AM613">
        <v>739718.5660282108</v>
      </c>
      <c r="AN613">
        <v>38711.734619617491</v>
      </c>
      <c r="AO613">
        <v>36.027694773461434</v>
      </c>
      <c r="AP613">
        <v>75151.5613042654</v>
      </c>
      <c r="AQ613">
        <v>194.79539478754987</v>
      </c>
      <c r="AR613">
        <v>36611.191693807952</v>
      </c>
      <c r="AS613">
        <v>1730.9639606140699</v>
      </c>
      <c r="AT613">
        <v>1.7822427467737185</v>
      </c>
      <c r="AU613" s="3">
        <v>9592663.736732319</v>
      </c>
      <c r="AV613" s="3">
        <v>261234.80360812513</v>
      </c>
      <c r="AW613">
        <v>200077.81402799999</v>
      </c>
      <c r="AX613">
        <v>37602624.368422322</v>
      </c>
      <c r="AY613">
        <v>5448.6730577039989</v>
      </c>
      <c r="AZ613">
        <v>1024023.6144648895</v>
      </c>
      <c r="BA613">
        <v>251118.91085002999</v>
      </c>
      <c r="BB613">
        <v>47195288.105154634</v>
      </c>
      <c r="BC613">
        <v>6838.6634993775388</v>
      </c>
      <c r="BD613">
        <v>1285258.4180730146</v>
      </c>
      <c r="BE613">
        <v>51041.096822030006</v>
      </c>
      <c r="BF613">
        <v>9592663.736732319</v>
      </c>
      <c r="BG613">
        <v>1389.9904416735401</v>
      </c>
      <c r="BH613">
        <v>261234.80360812513</v>
      </c>
      <c r="BI613">
        <v>5.8651630611618328</v>
      </c>
      <c r="BJ613">
        <v>20.955532188346538</v>
      </c>
      <c r="BK613">
        <v>15.090369127184704</v>
      </c>
      <c r="BL613">
        <v>25.137213778347402</v>
      </c>
      <c r="BM613">
        <v>10.740395554716377</v>
      </c>
      <c r="BN613">
        <f t="shared" si="58"/>
        <v>-14.396818223631024</v>
      </c>
      <c r="BO613">
        <v>0.56922116369357034</v>
      </c>
      <c r="BP613">
        <v>4.0428902859808803E-2</v>
      </c>
      <c r="BQ613">
        <v>2.9196284351672694E-2</v>
      </c>
      <c r="BR613">
        <v>0.29166666666666663</v>
      </c>
      <c r="BS613">
        <v>0.10344827586206896</v>
      </c>
      <c r="BT613">
        <v>0.44444444444444442</v>
      </c>
      <c r="BU613">
        <v>0.41229325145823831</v>
      </c>
      <c r="BV613">
        <v>0.72011068577141901</v>
      </c>
      <c r="BW613">
        <v>0.20092797433690446</v>
      </c>
      <c r="BX613">
        <v>0.5551282619304827</v>
      </c>
      <c r="BY613">
        <f t="shared" si="59"/>
        <v>5.6559056669366031E-2</v>
      </c>
      <c r="BZ613">
        <v>0</v>
      </c>
      <c r="CA613">
        <f t="shared" si="60"/>
        <v>3.7659027930890792E-4</v>
      </c>
      <c r="CC613">
        <v>5.6559056669366031E-2</v>
      </c>
      <c r="CD613">
        <v>3.7659027930890792E-4</v>
      </c>
    </row>
    <row r="614" spans="1:82" x14ac:dyDescent="0.3">
      <c r="A614">
        <v>0</v>
      </c>
      <c r="B614" t="s">
        <v>466</v>
      </c>
      <c r="C614" t="s">
        <v>491</v>
      </c>
      <c r="D614">
        <v>17093</v>
      </c>
      <c r="E614" s="2">
        <f t="shared" si="63"/>
        <v>0.51337948039482062</v>
      </c>
      <c r="F614" s="2" t="s">
        <v>1937</v>
      </c>
      <c r="G614" s="3">
        <v>56009</v>
      </c>
      <c r="H614" s="1">
        <v>30.752484980885889</v>
      </c>
      <c r="I614" s="1">
        <f t="shared" si="61"/>
        <v>-14.710392305451743</v>
      </c>
      <c r="J614" s="1">
        <v>2.6685018940099998</v>
      </c>
      <c r="K614" s="1">
        <v>65.451227462600002</v>
      </c>
      <c r="L614" s="2">
        <v>0.21429984206000019</v>
      </c>
      <c r="M614" s="2">
        <v>7.867325929341102E-3</v>
      </c>
      <c r="N614" s="7">
        <v>0</v>
      </c>
      <c r="O614" s="2">
        <v>8.5136033212310518E-4</v>
      </c>
      <c r="P614" s="3">
        <v>41711.654102439999</v>
      </c>
      <c r="Q614" s="3">
        <v>1135.9238754399203</v>
      </c>
      <c r="R614" s="3">
        <v>666353.75421934063</v>
      </c>
      <c r="S614" s="3">
        <v>1619.5313309147664</v>
      </c>
      <c r="T614" s="3">
        <v>316064.1589146991</v>
      </c>
      <c r="V614">
        <v>17093</v>
      </c>
      <c r="W614" s="2">
        <v>0.70706881621020257</v>
      </c>
      <c r="X614" s="2">
        <v>0.82498758213109591</v>
      </c>
      <c r="Y614" s="2">
        <v>0.45321323718513479</v>
      </c>
      <c r="Z614" s="2">
        <v>0.76099100133583386</v>
      </c>
      <c r="AA614" s="2">
        <v>0.18865239856367094</v>
      </c>
      <c r="AB614" s="2">
        <v>0.52897266852752955</v>
      </c>
      <c r="AC614" s="2">
        <v>7.867325929341102E-3</v>
      </c>
      <c r="AD614" s="2">
        <v>0</v>
      </c>
      <c r="AE614" s="2">
        <v>8.5136033212310518E-4</v>
      </c>
      <c r="AF614">
        <v>1560952.6705386867</v>
      </c>
      <c r="AG614">
        <v>3811.396638475092</v>
      </c>
      <c r="AH614">
        <v>716340.2045748214</v>
      </c>
      <c r="AI614">
        <v>27301.750720903514</v>
      </c>
      <c r="AJ614">
        <v>34.889363075716886</v>
      </c>
      <c r="AK614">
        <v>2227306.4247580273</v>
      </c>
      <c r="AL614">
        <v>5430.9279693898579</v>
      </c>
      <c r="AM614">
        <v>1020726.1068951259</v>
      </c>
      <c r="AN614">
        <v>38980.007315298186</v>
      </c>
      <c r="AO614">
        <v>49.715086662559777</v>
      </c>
      <c r="AP614">
        <v>666353.75421934063</v>
      </c>
      <c r="AQ614">
        <v>1619.5313309147659</v>
      </c>
      <c r="AR614">
        <v>304385.90232030454</v>
      </c>
      <c r="AS614">
        <v>11678.256594394672</v>
      </c>
      <c r="AT614">
        <v>14.825723586842891</v>
      </c>
      <c r="AU614" s="3">
        <v>7839288.2720125737</v>
      </c>
      <c r="AV614" s="3">
        <v>213485.53315017861</v>
      </c>
      <c r="AW614">
        <v>278294.10000832001</v>
      </c>
      <c r="AX614">
        <v>52302593.15556366</v>
      </c>
      <c r="AY614">
        <v>7578.7191708377586</v>
      </c>
      <c r="AZ614">
        <v>1424344.4809672483</v>
      </c>
      <c r="BA614">
        <v>320005.75411076</v>
      </c>
      <c r="BB614">
        <v>60141881.427576236</v>
      </c>
      <c r="BC614">
        <v>8714.6430462776789</v>
      </c>
      <c r="BD614">
        <v>1637830.0141174269</v>
      </c>
      <c r="BE614">
        <v>41711.654102439999</v>
      </c>
      <c r="BF614">
        <v>7839288.2720125737</v>
      </c>
      <c r="BG614">
        <v>1135.9238754399203</v>
      </c>
      <c r="BH614">
        <v>213485.53315017861</v>
      </c>
      <c r="BI614">
        <v>15.817963457284179</v>
      </c>
      <c r="BJ614">
        <v>46.570448438170068</v>
      </c>
      <c r="BK614">
        <v>30.752484980885889</v>
      </c>
      <c r="BL614">
        <v>27.405450881752149</v>
      </c>
      <c r="BM614">
        <v>12.695058576300406</v>
      </c>
      <c r="BN614">
        <f t="shared" si="58"/>
        <v>-14.710392305451743</v>
      </c>
      <c r="BO614">
        <v>0.51337948039482062</v>
      </c>
      <c r="BP614">
        <v>9.8337666896935946E-2</v>
      </c>
      <c r="BQ614">
        <v>2.4136951259949586E-2</v>
      </c>
      <c r="BR614">
        <v>9.5238095238095233E-2</v>
      </c>
      <c r="BS614">
        <v>6.8965517241379309E-2</v>
      </c>
      <c r="BT614">
        <v>0.3888888888888889</v>
      </c>
      <c r="BU614">
        <v>0.42127332439926407</v>
      </c>
      <c r="BV614">
        <v>0.76099100133583386</v>
      </c>
      <c r="BW614">
        <v>0.19569750888347609</v>
      </c>
      <c r="BX614">
        <v>0.52897266852752955</v>
      </c>
      <c r="BY614">
        <f t="shared" si="59"/>
        <v>5.3778694423455752E-2</v>
      </c>
      <c r="BZ614">
        <v>0</v>
      </c>
      <c r="CA614">
        <f t="shared" si="60"/>
        <v>1.3520555667538995E-4</v>
      </c>
      <c r="CC614">
        <v>5.3778694423455752E-2</v>
      </c>
      <c r="CD614">
        <v>1.3520555667538995E-4</v>
      </c>
    </row>
    <row r="615" spans="1:82" x14ac:dyDescent="0.3">
      <c r="A615">
        <v>0</v>
      </c>
      <c r="B615" t="s">
        <v>466</v>
      </c>
      <c r="C615" t="s">
        <v>492</v>
      </c>
      <c r="D615">
        <v>17095</v>
      </c>
      <c r="E615" s="2">
        <f t="shared" si="63"/>
        <v>0.54231028493792055</v>
      </c>
      <c r="F615" s="2" t="s">
        <v>1938</v>
      </c>
      <c r="G615" s="3">
        <v>-762</v>
      </c>
      <c r="H615" s="1">
        <v>9.4796587015096385</v>
      </c>
      <c r="I615" s="1">
        <f t="shared" si="61"/>
        <v>-13.077944667070833</v>
      </c>
      <c r="J615" s="1">
        <v>2.7428524332199999</v>
      </c>
      <c r="K615" s="1">
        <v>63.236183937200003</v>
      </c>
      <c r="L615" s="2">
        <v>0.18172444380000008</v>
      </c>
      <c r="M615" s="2">
        <v>9.4359142165452957E-3</v>
      </c>
      <c r="N615" s="7">
        <v>0</v>
      </c>
      <c r="O615" s="2">
        <v>2.9279405526826639E-4</v>
      </c>
      <c r="P615" s="3">
        <v>62419.548016149995</v>
      </c>
      <c r="Q615" s="3">
        <v>1699.8571840756999</v>
      </c>
      <c r="R615" s="3">
        <v>266719.02283693245</v>
      </c>
      <c r="S615" s="3">
        <v>652.44333635010128</v>
      </c>
      <c r="T615" s="3">
        <v>127278.88233912789</v>
      </c>
      <c r="V615">
        <v>17095</v>
      </c>
      <c r="W615" s="2">
        <v>0.53026900953492284</v>
      </c>
      <c r="X615" s="2">
        <v>0.2543079271950644</v>
      </c>
      <c r="Y615" s="2">
        <v>0.40490927638350127</v>
      </c>
      <c r="Z615" s="2">
        <v>0.78219394348486615</v>
      </c>
      <c r="AA615" s="2">
        <v>0.18226789990429254</v>
      </c>
      <c r="AB615" s="2">
        <v>0.44856432487081899</v>
      </c>
      <c r="AC615" s="2">
        <v>9.4359142165452957E-3</v>
      </c>
      <c r="AD615" s="2">
        <v>0</v>
      </c>
      <c r="AE615" s="2">
        <v>2.9279405526826639E-4</v>
      </c>
      <c r="AF615">
        <v>1032025.9961283007</v>
      </c>
      <c r="AG615">
        <v>2509.4267060569473</v>
      </c>
      <c r="AH615">
        <v>471638.98446989234</v>
      </c>
      <c r="AI615">
        <v>18095.748931200193</v>
      </c>
      <c r="AJ615">
        <v>22.972026352513531</v>
      </c>
      <c r="AK615">
        <v>1298745.0189652331</v>
      </c>
      <c r="AL615">
        <v>3161.8700424070489</v>
      </c>
      <c r="AM615">
        <v>594263.69067772012</v>
      </c>
      <c r="AN615">
        <v>22749.925062500275</v>
      </c>
      <c r="AO615">
        <v>28.944369337170624</v>
      </c>
      <c r="AP615">
        <v>266719.02283693245</v>
      </c>
      <c r="AQ615">
        <v>652.44333635010162</v>
      </c>
      <c r="AR615">
        <v>122624.70620782778</v>
      </c>
      <c r="AS615">
        <v>4654.1761313000825</v>
      </c>
      <c r="AT615">
        <v>5.972342984657093</v>
      </c>
      <c r="AU615" s="3">
        <v>11731129.854155229</v>
      </c>
      <c r="AV615" s="3">
        <v>319471.15917518706</v>
      </c>
      <c r="AW615">
        <v>116639.38962088001</v>
      </c>
      <c r="AX615">
        <v>21921206.88534819</v>
      </c>
      <c r="AY615">
        <v>3176.4136507678395</v>
      </c>
      <c r="AZ615">
        <v>596975.18152530771</v>
      </c>
      <c r="BA615">
        <v>179058.93763703</v>
      </c>
      <c r="BB615">
        <v>33652336.739503421</v>
      </c>
      <c r="BC615">
        <v>4876.270834843539</v>
      </c>
      <c r="BD615">
        <v>916446.34070049471</v>
      </c>
      <c r="BE615">
        <v>62419.548016149995</v>
      </c>
      <c r="BF615">
        <v>11731129.854155229</v>
      </c>
      <c r="BG615">
        <v>1699.8571840756999</v>
      </c>
      <c r="BH615">
        <v>319471.15917518706</v>
      </c>
      <c r="BI615">
        <v>3.2939277259192599</v>
      </c>
      <c r="BJ615">
        <v>12.773586427428899</v>
      </c>
      <c r="BK615">
        <v>9.4796587015096385</v>
      </c>
      <c r="BL615">
        <v>24.699507157953683</v>
      </c>
      <c r="BM615">
        <v>11.62156249088285</v>
      </c>
      <c r="BN615">
        <f t="shared" si="58"/>
        <v>-13.077944667070833</v>
      </c>
      <c r="BO615">
        <v>0.54231028493792055</v>
      </c>
      <c r="BP615">
        <v>2.1631803689736526E-2</v>
      </c>
      <c r="BQ615">
        <v>2.0592651420053201E-2</v>
      </c>
      <c r="BR615">
        <v>0.1130952380952381</v>
      </c>
      <c r="BS615">
        <v>0.27586206896551724</v>
      </c>
      <c r="BT615">
        <v>0.44444444444444442</v>
      </c>
      <c r="BU615">
        <v>0.37452360969086801</v>
      </c>
      <c r="BV615">
        <v>0.78219394348486615</v>
      </c>
      <c r="BW615">
        <v>0.18907458496295906</v>
      </c>
      <c r="BX615">
        <v>0.44856432487081899</v>
      </c>
      <c r="BY615">
        <f t="shared" si="59"/>
        <v>3.2748917822624173E-2</v>
      </c>
      <c r="BZ615">
        <v>0</v>
      </c>
      <c r="CA615">
        <f t="shared" si="60"/>
        <v>8.0082609412473291E-6</v>
      </c>
      <c r="CC615">
        <v>3.2748917822624173E-2</v>
      </c>
      <c r="CD615">
        <v>8.0082609412473291E-6</v>
      </c>
    </row>
    <row r="616" spans="1:82" x14ac:dyDescent="0.3">
      <c r="A616">
        <v>0</v>
      </c>
      <c r="B616" t="s">
        <v>466</v>
      </c>
      <c r="C616" t="s">
        <v>163</v>
      </c>
      <c r="D616">
        <v>17097</v>
      </c>
      <c r="E616" s="2">
        <f t="shared" si="63"/>
        <v>0.57928126616422748</v>
      </c>
      <c r="F616" s="2" t="s">
        <v>1939</v>
      </c>
      <c r="G616" s="3">
        <v>196394</v>
      </c>
      <c r="H616" s="1">
        <v>16.44184084991867</v>
      </c>
      <c r="I616" s="1">
        <f t="shared" si="61"/>
        <v>-13.675243942777787</v>
      </c>
      <c r="J616" s="1">
        <v>2.6383619968800001</v>
      </c>
      <c r="K616" s="1">
        <v>64.291478887099998</v>
      </c>
      <c r="L616" s="2">
        <v>0.19101405055999998</v>
      </c>
      <c r="M616" s="2">
        <v>2.5233359913125835E-3</v>
      </c>
      <c r="N616" s="7">
        <v>0</v>
      </c>
      <c r="O616" s="2">
        <v>1.4925017595610619E-5</v>
      </c>
      <c r="P616" s="3">
        <v>155580.40610249995</v>
      </c>
      <c r="Q616" s="3">
        <v>4236.885389594996</v>
      </c>
      <c r="R616" s="3">
        <v>1806997.5212701261</v>
      </c>
      <c r="S616" s="3">
        <v>4356.6669656324266</v>
      </c>
      <c r="T616" s="3">
        <v>840709.14152808301</v>
      </c>
      <c r="V616">
        <v>17097</v>
      </c>
      <c r="W616" s="2">
        <v>0.60501782633235857</v>
      </c>
      <c r="X616" s="2">
        <v>0.44108027487825918</v>
      </c>
      <c r="Y616" s="2">
        <v>0.37679027405866189</v>
      </c>
      <c r="Z616" s="2">
        <v>0.75239584517401792</v>
      </c>
      <c r="AA616" s="2">
        <v>0.1853096140356971</v>
      </c>
      <c r="AB616" s="2">
        <v>0.47149457078314544</v>
      </c>
      <c r="AC616" s="2">
        <v>2.5233359913125835E-3</v>
      </c>
      <c r="AD616" s="2">
        <v>0</v>
      </c>
      <c r="AE616" s="2">
        <v>1.4925017595610619E-5</v>
      </c>
      <c r="AF616">
        <v>13821160.564852592</v>
      </c>
      <c r="AG616">
        <v>33619.903176803949</v>
      </c>
      <c r="AH616">
        <v>6318756.77182025</v>
      </c>
      <c r="AI616">
        <v>166796.35499483306</v>
      </c>
      <c r="AJ616">
        <v>307.76538360467833</v>
      </c>
      <c r="AK616">
        <v>15628158.086122718</v>
      </c>
      <c r="AL616">
        <v>37976.570142436372</v>
      </c>
      <c r="AM616">
        <v>7137578.8471511779</v>
      </c>
      <c r="AN616">
        <v>188683.42119198712</v>
      </c>
      <c r="AO616">
        <v>347.65057931616792</v>
      </c>
      <c r="AP616">
        <v>1806997.5212701261</v>
      </c>
      <c r="AQ616">
        <v>4356.6669656324229</v>
      </c>
      <c r="AR616">
        <v>818822.07533092797</v>
      </c>
      <c r="AS616">
        <v>21887.066197154054</v>
      </c>
      <c r="AT616">
        <v>39.885195711489587</v>
      </c>
      <c r="AU616" s="3">
        <v>29239781.522903841</v>
      </c>
      <c r="AV616" s="3">
        <v>796280.24012048356</v>
      </c>
      <c r="AW616">
        <v>2807496.3137400001</v>
      </c>
      <c r="AX616">
        <v>527640857.20429564</v>
      </c>
      <c r="AY616">
        <v>76455.900913320002</v>
      </c>
      <c r="AZ616">
        <v>14369122.01764936</v>
      </c>
      <c r="BA616">
        <v>2963076.7198425001</v>
      </c>
      <c r="BB616">
        <v>556880638.72719944</v>
      </c>
      <c r="BC616">
        <v>80692.786302915003</v>
      </c>
      <c r="BD616">
        <v>15165402.257769845</v>
      </c>
      <c r="BE616">
        <v>155580.40610249995</v>
      </c>
      <c r="BF616">
        <v>29239781.522903841</v>
      </c>
      <c r="BG616">
        <v>4236.885389594996</v>
      </c>
      <c r="BH616">
        <v>796280.24012048356</v>
      </c>
      <c r="BI616">
        <v>26.128252944803158</v>
      </c>
      <c r="BJ616">
        <v>42.570093794721828</v>
      </c>
      <c r="BK616">
        <v>16.44184084991867</v>
      </c>
      <c r="BL616">
        <v>39.423083240320892</v>
      </c>
      <c r="BM616">
        <v>25.747839297543106</v>
      </c>
      <c r="BN616">
        <f t="shared" si="58"/>
        <v>-13.675243942777787</v>
      </c>
      <c r="BO616">
        <v>0.57928126616422748</v>
      </c>
      <c r="BP616">
        <v>0.18328658595997011</v>
      </c>
      <c r="BQ616">
        <v>2.0648109411760606E-2</v>
      </c>
      <c r="BR616">
        <v>0.17261904761904762</v>
      </c>
      <c r="BS616">
        <v>0.13793103448275862</v>
      </c>
      <c r="BT616">
        <v>0.61111111111111116</v>
      </c>
      <c r="BU616">
        <v>0.39162894898525835</v>
      </c>
      <c r="BV616">
        <v>0.75239584517401792</v>
      </c>
      <c r="BW616">
        <v>0.19222989007852395</v>
      </c>
      <c r="BX616">
        <v>0.47149457078314544</v>
      </c>
      <c r="BY616">
        <f t="shared" si="59"/>
        <v>0.11348806405167039</v>
      </c>
      <c r="BZ616">
        <v>0</v>
      </c>
      <c r="CA616">
        <f t="shared" si="60"/>
        <v>3.4063919237111497E-4</v>
      </c>
      <c r="CC616">
        <v>0.11348806405167039</v>
      </c>
      <c r="CD616">
        <v>3.4063919237111497E-4</v>
      </c>
    </row>
    <row r="617" spans="1:82" x14ac:dyDescent="0.3">
      <c r="A617">
        <v>0</v>
      </c>
      <c r="B617" t="s">
        <v>466</v>
      </c>
      <c r="C617" t="s">
        <v>493</v>
      </c>
      <c r="D617">
        <v>17099</v>
      </c>
      <c r="E617" s="2">
        <f t="shared" si="63"/>
        <v>0.54939730024089395</v>
      </c>
      <c r="F617" s="2" t="s">
        <v>1938</v>
      </c>
      <c r="G617" s="3">
        <v>6330</v>
      </c>
      <c r="H617" s="1">
        <v>10.624054624395811</v>
      </c>
      <c r="I617" s="1">
        <f t="shared" si="61"/>
        <v>-14.382202540554019</v>
      </c>
      <c r="J617" s="1">
        <v>2.6463870145300001</v>
      </c>
      <c r="K617" s="1">
        <v>55.563143233300003</v>
      </c>
      <c r="L617" s="2">
        <v>0.20235887683999998</v>
      </c>
      <c r="M617" s="2">
        <v>0.13951288048207791</v>
      </c>
      <c r="N617" s="7">
        <v>0</v>
      </c>
      <c r="O617" s="2">
        <v>6.6759816101479084E-4</v>
      </c>
      <c r="P617" s="3">
        <v>219661.60202853006</v>
      </c>
      <c r="Q617" s="3">
        <v>5981.9938487405398</v>
      </c>
      <c r="R617" s="3">
        <v>808232.37420232873</v>
      </c>
      <c r="S617" s="3">
        <v>1995.0499228979572</v>
      </c>
      <c r="T617" s="3">
        <v>392762.47430686955</v>
      </c>
      <c r="V617">
        <v>17099</v>
      </c>
      <c r="W617" s="2">
        <v>0.54584284693710727</v>
      </c>
      <c r="X617" s="2">
        <v>0.28500828932870526</v>
      </c>
      <c r="Y617" s="2">
        <v>0.42370832751672777</v>
      </c>
      <c r="Z617" s="2">
        <v>0.7546843825106111</v>
      </c>
      <c r="AA617" s="2">
        <v>0.16015162204083214</v>
      </c>
      <c r="AB617" s="2">
        <v>0.49949787201578305</v>
      </c>
      <c r="AC617" s="2">
        <v>0.13951288048207791</v>
      </c>
      <c r="AD617" s="2">
        <v>0</v>
      </c>
      <c r="AE617" s="2">
        <v>6.6759816101479084E-4</v>
      </c>
      <c r="AF617">
        <v>1518804.7417095075</v>
      </c>
      <c r="AG617">
        <v>3697.511936798709</v>
      </c>
      <c r="AH617">
        <v>694935.92728883354</v>
      </c>
      <c r="AI617">
        <v>33789.095436659016</v>
      </c>
      <c r="AJ617">
        <v>33.847747287771412</v>
      </c>
      <c r="AK617">
        <v>2327037.1159118363</v>
      </c>
      <c r="AL617">
        <v>5692.561859696666</v>
      </c>
      <c r="AM617">
        <v>1069899.3870030367</v>
      </c>
      <c r="AN617">
        <v>51588.110029325413</v>
      </c>
      <c r="AO617">
        <v>52.108618919096237</v>
      </c>
      <c r="AP617">
        <v>808232.37420232873</v>
      </c>
      <c r="AQ617">
        <v>1995.049922897957</v>
      </c>
      <c r="AR617">
        <v>374963.45971420314</v>
      </c>
      <c r="AS617">
        <v>17799.014592666397</v>
      </c>
      <c r="AT617">
        <v>18.260871631324825</v>
      </c>
      <c r="AU617" s="3">
        <v>41283201.485241942</v>
      </c>
      <c r="AV617" s="3">
        <v>1124255.9239322969</v>
      </c>
      <c r="AW617">
        <v>277018.33713664999</v>
      </c>
      <c r="AX617">
        <v>52062826.281461999</v>
      </c>
      <c r="AY617">
        <v>7543.9766141946993</v>
      </c>
      <c r="AZ617">
        <v>1417814.9648717518</v>
      </c>
      <c r="BA617">
        <v>496679.93916518008</v>
      </c>
      <c r="BB617">
        <v>93346027.766703948</v>
      </c>
      <c r="BC617">
        <v>13525.970462935238</v>
      </c>
      <c r="BD617">
        <v>2542070.8888040488</v>
      </c>
      <c r="BE617">
        <v>219661.60202853006</v>
      </c>
      <c r="BF617">
        <v>41283201.485241942</v>
      </c>
      <c r="BG617">
        <v>5981.9938487405398</v>
      </c>
      <c r="BH617">
        <v>1124255.9239322969</v>
      </c>
      <c r="BI617">
        <v>3.9725235928646812</v>
      </c>
      <c r="BJ617">
        <v>14.596578217260491</v>
      </c>
      <c r="BK617">
        <v>10.624054624395811</v>
      </c>
      <c r="BL617">
        <v>30.49466118511733</v>
      </c>
      <c r="BM617">
        <v>16.112458644563311</v>
      </c>
      <c r="BN617">
        <f t="shared" si="58"/>
        <v>-14.382202540554019</v>
      </c>
      <c r="BO617">
        <v>0.54939730024089395</v>
      </c>
      <c r="BP617">
        <v>2.6429188739583977E-2</v>
      </c>
      <c r="BQ617">
        <v>2.3649233512381938E-2</v>
      </c>
      <c r="BR617">
        <v>0.30952380952380953</v>
      </c>
      <c r="BS617">
        <v>6.8965517241379309E-2</v>
      </c>
      <c r="BT617">
        <v>0.3888888888888889</v>
      </c>
      <c r="BU617">
        <v>0.41187469039811386</v>
      </c>
      <c r="BV617">
        <v>0.7546843825106111</v>
      </c>
      <c r="BW617">
        <v>0.16613238800916197</v>
      </c>
      <c r="BX617">
        <v>0.49949787201578305</v>
      </c>
      <c r="BY617">
        <f t="shared" si="59"/>
        <v>9.2762165035332717E-2</v>
      </c>
      <c r="BZ617">
        <v>0</v>
      </c>
      <c r="CA617">
        <f t="shared" si="60"/>
        <v>1.6607813971188595E-4</v>
      </c>
      <c r="CC617">
        <v>9.2762165035332717E-2</v>
      </c>
      <c r="CD617">
        <v>1.6607813971188595E-4</v>
      </c>
    </row>
    <row r="618" spans="1:82" x14ac:dyDescent="0.3">
      <c r="A618">
        <v>0</v>
      </c>
      <c r="B618" t="s">
        <v>466</v>
      </c>
      <c r="C618" t="s">
        <v>44</v>
      </c>
      <c r="D618">
        <v>17101</v>
      </c>
      <c r="E618" s="2">
        <f t="shared" si="63"/>
        <v>0.52501291444286613</v>
      </c>
      <c r="F618" s="2" t="s">
        <v>1938</v>
      </c>
      <c r="G618" s="3">
        <v>39</v>
      </c>
      <c r="H618" s="1">
        <v>1.9079214514154195</v>
      </c>
      <c r="I618" s="1">
        <f t="shared" si="61"/>
        <v>-14.714783645901239</v>
      </c>
      <c r="J618" s="1">
        <v>2.64926159477</v>
      </c>
      <c r="K618" s="1">
        <v>141.119750216</v>
      </c>
      <c r="L618" s="2">
        <v>0.14460684425999992</v>
      </c>
      <c r="M618" s="2">
        <v>1.2326894195962314E-2</v>
      </c>
      <c r="N618" s="7">
        <v>0</v>
      </c>
      <c r="O618" s="2">
        <v>3.3994243023204425E-4</v>
      </c>
      <c r="P618" s="3">
        <v>7180.912580519006</v>
      </c>
      <c r="Q618" s="3">
        <v>195.55613948144205</v>
      </c>
      <c r="R618" s="3">
        <v>134972.84001092779</v>
      </c>
      <c r="S618" s="3">
        <v>288.80691771944231</v>
      </c>
      <c r="T618" s="3">
        <v>55926.773743617203</v>
      </c>
      <c r="V618">
        <v>17101</v>
      </c>
      <c r="W618" s="2">
        <v>0.51281513775152032</v>
      </c>
      <c r="X618" s="2">
        <v>5.1183229780539033E-2</v>
      </c>
      <c r="Y618" s="2">
        <v>0.42863622625874487</v>
      </c>
      <c r="Z618" s="2">
        <v>0.75550414197946059</v>
      </c>
      <c r="AA618" s="2">
        <v>0.4067544703904466</v>
      </c>
      <c r="AB618" s="2">
        <v>0.35694411885819455</v>
      </c>
      <c r="AC618" s="2">
        <v>1.2326894195962314E-2</v>
      </c>
      <c r="AD618" s="2">
        <v>0</v>
      </c>
      <c r="AE618" s="2">
        <v>3.3994243023204425E-4</v>
      </c>
      <c r="AF618">
        <v>224862.64629096029</v>
      </c>
      <c r="AG618">
        <v>485.18744198290756</v>
      </c>
      <c r="AH618">
        <v>91189.478402391062</v>
      </c>
      <c r="AI618">
        <v>2728.8844216425741</v>
      </c>
      <c r="AJ618">
        <v>4.446507102512804</v>
      </c>
      <c r="AK618">
        <v>359835.48630188807</v>
      </c>
      <c r="AL618">
        <v>773.99435970234981</v>
      </c>
      <c r="AM618">
        <v>145469.84493085119</v>
      </c>
      <c r="AN618">
        <v>4375.2916367996395</v>
      </c>
      <c r="AO618">
        <v>7.0935022084310848</v>
      </c>
      <c r="AP618">
        <v>134972.84001092779</v>
      </c>
      <c r="AQ618">
        <v>288.80691771944225</v>
      </c>
      <c r="AR618">
        <v>54280.36652846013</v>
      </c>
      <c r="AS618">
        <v>1646.4072151570654</v>
      </c>
      <c r="AT618">
        <v>2.6469951059182808</v>
      </c>
      <c r="AU618" s="3">
        <v>1349580.7103827419</v>
      </c>
      <c r="AV618" s="3">
        <v>36752.820854142221</v>
      </c>
      <c r="AW618">
        <v>36044.923064986993</v>
      </c>
      <c r="AX618">
        <v>6774282.8408336556</v>
      </c>
      <c r="AY618">
        <v>981.60309340306583</v>
      </c>
      <c r="AZ618">
        <v>184482.48537417219</v>
      </c>
      <c r="BA618">
        <v>43225.835645505998</v>
      </c>
      <c r="BB618">
        <v>8123863.5512163974</v>
      </c>
      <c r="BC618">
        <v>1177.1592328845079</v>
      </c>
      <c r="BD618">
        <v>221235.30622831441</v>
      </c>
      <c r="BE618">
        <v>7180.912580519006</v>
      </c>
      <c r="BF618">
        <v>1349580.7103827419</v>
      </c>
      <c r="BG618">
        <v>195.55613948144205</v>
      </c>
      <c r="BH618">
        <v>36752.820854142221</v>
      </c>
      <c r="BI618">
        <v>1.4663704452238007</v>
      </c>
      <c r="BJ618">
        <v>3.3742918966392201</v>
      </c>
      <c r="BK618">
        <v>1.9079214514154195</v>
      </c>
      <c r="BL618">
        <v>32.987403740553901</v>
      </c>
      <c r="BM618">
        <v>18.272620094652662</v>
      </c>
      <c r="BN618">
        <f t="shared" si="58"/>
        <v>-14.714783645901239</v>
      </c>
      <c r="BO618">
        <v>0.52501291444286613</v>
      </c>
      <c r="BP618">
        <v>9.3227601593620819E-3</v>
      </c>
      <c r="BQ618">
        <v>6.6974468334162526E-2</v>
      </c>
      <c r="BR618">
        <v>8.9285714285714288E-2</v>
      </c>
      <c r="BS618">
        <v>6.8965517241379309E-2</v>
      </c>
      <c r="BT618">
        <v>0.22222222222222221</v>
      </c>
      <c r="BU618">
        <v>0.42139908274420246</v>
      </c>
      <c r="BV618">
        <v>0.75550414197946059</v>
      </c>
      <c r="BW618">
        <v>0.42194447135938445</v>
      </c>
      <c r="BX618">
        <v>0.35694411885819455</v>
      </c>
      <c r="BY618">
        <f t="shared" si="59"/>
        <v>0.19190897846305205</v>
      </c>
      <c r="BZ618">
        <v>0</v>
      </c>
      <c r="CA618">
        <f t="shared" si="60"/>
        <v>4.4324527349982488E-4</v>
      </c>
      <c r="CC618">
        <v>0.19190897846305205</v>
      </c>
      <c r="CD618">
        <v>4.4324527349982488E-4</v>
      </c>
    </row>
    <row r="619" spans="1:82" x14ac:dyDescent="0.3">
      <c r="A619">
        <v>0</v>
      </c>
      <c r="B619" t="s">
        <v>466</v>
      </c>
      <c r="C619" t="s">
        <v>45</v>
      </c>
      <c r="D619">
        <v>17103</v>
      </c>
      <c r="E619" s="2">
        <f t="shared" si="63"/>
        <v>0.55199087263257318</v>
      </c>
      <c r="F619" s="2" t="s">
        <v>1938</v>
      </c>
      <c r="G619" s="3">
        <v>598</v>
      </c>
      <c r="H619" s="1">
        <v>1.8973023982452959</v>
      </c>
      <c r="I619" s="1">
        <f t="shared" si="61"/>
        <v>-18.157092312632265</v>
      </c>
      <c r="J619" s="1">
        <v>2.7441567443100001</v>
      </c>
      <c r="K619" s="1">
        <v>62.548077749800001</v>
      </c>
      <c r="L619" s="2">
        <v>0.18469213495000014</v>
      </c>
      <c r="M619" s="2">
        <v>6.7892897177413312E-3</v>
      </c>
      <c r="N619" s="7">
        <v>0</v>
      </c>
      <c r="O619" s="2">
        <v>6.7845495745943421E-4</v>
      </c>
      <c r="P619" s="3">
        <v>12526.688928658008</v>
      </c>
      <c r="Q619" s="3">
        <v>341.13643633804406</v>
      </c>
      <c r="R619" s="3">
        <v>59922.85233718442</v>
      </c>
      <c r="S619" s="3">
        <v>145.15549557050446</v>
      </c>
      <c r="T619" s="3">
        <v>28334.80800651788</v>
      </c>
      <c r="V619">
        <v>17103</v>
      </c>
      <c r="W619" s="2">
        <v>0.50700916712247768</v>
      </c>
      <c r="X619" s="2">
        <v>5.0898355663706298E-2</v>
      </c>
      <c r="Y619" s="2">
        <v>0.51177169907646325</v>
      </c>
      <c r="Z619" s="2">
        <v>0.78256590087588795</v>
      </c>
      <c r="AA619" s="2">
        <v>0.18028454699019036</v>
      </c>
      <c r="AB619" s="2">
        <v>0.4558897036106761</v>
      </c>
      <c r="AC619" s="2">
        <v>6.7892897177413312E-3</v>
      </c>
      <c r="AD619" s="2">
        <v>0</v>
      </c>
      <c r="AE619" s="2">
        <v>6.7845495745943421E-4</v>
      </c>
      <c r="AF619">
        <v>297582.72826783929</v>
      </c>
      <c r="AG619">
        <v>723.56844919377193</v>
      </c>
      <c r="AH619">
        <v>135992.45108394933</v>
      </c>
      <c r="AI619">
        <v>5217.4248493668201</v>
      </c>
      <c r="AJ619">
        <v>6.6237589150944087</v>
      </c>
      <c r="AK619">
        <v>357505.58060502372</v>
      </c>
      <c r="AL619">
        <v>868.72394476427633</v>
      </c>
      <c r="AM619">
        <v>163273.97732093959</v>
      </c>
      <c r="AN619">
        <v>6270.7066188944227</v>
      </c>
      <c r="AO619">
        <v>7.9525991021067099</v>
      </c>
      <c r="AP619">
        <v>59922.85233718442</v>
      </c>
      <c r="AQ619">
        <v>145.1554955705044</v>
      </c>
      <c r="AR619">
        <v>27281.526236990263</v>
      </c>
      <c r="AS619">
        <v>1053.2817695276026</v>
      </c>
      <c r="AT619">
        <v>1.3288401870123012</v>
      </c>
      <c r="AU619" s="3">
        <v>2354265.917251986</v>
      </c>
      <c r="AV619" s="3">
        <v>64113.181845371997</v>
      </c>
      <c r="AW619">
        <v>75940.239736021991</v>
      </c>
      <c r="AX619">
        <v>14272208.655987972</v>
      </c>
      <c r="AY619">
        <v>2068.0630696381954</v>
      </c>
      <c r="AZ619">
        <v>388671.77330780245</v>
      </c>
      <c r="BA619">
        <v>88466.928664680003</v>
      </c>
      <c r="BB619">
        <v>16626474.57323996</v>
      </c>
      <c r="BC619">
        <v>2409.1995059762394</v>
      </c>
      <c r="BD619">
        <v>452784.95515317441</v>
      </c>
      <c r="BE619">
        <v>12526.688928658008</v>
      </c>
      <c r="BF619">
        <v>2354265.917251986</v>
      </c>
      <c r="BG619">
        <v>341.13643633804406</v>
      </c>
      <c r="BH619">
        <v>64113.181845371997</v>
      </c>
      <c r="BI619">
        <v>1.4010162253791301</v>
      </c>
      <c r="BJ619">
        <v>3.298318623624426</v>
      </c>
      <c r="BK619">
        <v>1.8973023982452959</v>
      </c>
      <c r="BL619">
        <v>37.333914497603509</v>
      </c>
      <c r="BM619">
        <v>19.176822184971243</v>
      </c>
      <c r="BN619">
        <f t="shared" si="58"/>
        <v>-18.157092312632265</v>
      </c>
      <c r="BO619">
        <v>0.55199087263257318</v>
      </c>
      <c r="BP619">
        <v>9.3649591602695433E-3</v>
      </c>
      <c r="BQ619">
        <v>2.1615536207933862E-2</v>
      </c>
      <c r="BR619">
        <v>0.11904761904761904</v>
      </c>
      <c r="BS619">
        <v>0.13793103448275862</v>
      </c>
      <c r="BT619">
        <v>0.44444444444444442</v>
      </c>
      <c r="BU619">
        <v>0.51997924196298451</v>
      </c>
      <c r="BV619">
        <v>0.78256590087588795</v>
      </c>
      <c r="BW619">
        <v>0.18701716492758338</v>
      </c>
      <c r="BX619">
        <v>0.4558897036106761</v>
      </c>
      <c r="BY619">
        <f t="shared" si="59"/>
        <v>6.0308823715947125E-2</v>
      </c>
      <c r="BZ619">
        <v>0</v>
      </c>
      <c r="CA619">
        <f t="shared" si="60"/>
        <v>1.6782277469810927E-4</v>
      </c>
      <c r="CC619">
        <v>6.0308823715947125E-2</v>
      </c>
      <c r="CD619">
        <v>1.6782277469810927E-4</v>
      </c>
    </row>
    <row r="620" spans="1:82" x14ac:dyDescent="0.3">
      <c r="A620">
        <v>0</v>
      </c>
      <c r="B620" t="s">
        <v>466</v>
      </c>
      <c r="C620" t="s">
        <v>494</v>
      </c>
      <c r="D620">
        <v>17105</v>
      </c>
      <c r="E620" s="2">
        <f t="shared" si="63"/>
        <v>0.51789349125293571</v>
      </c>
      <c r="F620" s="2" t="s">
        <v>1938</v>
      </c>
      <c r="G620" s="3">
        <v>1142</v>
      </c>
      <c r="H620" s="1">
        <v>1.6221990213172817</v>
      </c>
      <c r="I620" s="1">
        <f t="shared" si="61"/>
        <v>-13.773649264938365</v>
      </c>
      <c r="J620" s="1">
        <v>2.5929716943700001</v>
      </c>
      <c r="K620" s="1">
        <v>58.728961055399999</v>
      </c>
      <c r="L620" s="2">
        <v>0.21741352122999991</v>
      </c>
      <c r="M620" s="2">
        <v>2.0442758601678188E-3</v>
      </c>
      <c r="N620" s="7">
        <v>0</v>
      </c>
      <c r="O620" s="2">
        <v>3.1844961583926966E-4</v>
      </c>
      <c r="P620" s="3">
        <v>-2003.0603338779881</v>
      </c>
      <c r="Q620" s="3">
        <v>-54.548881030003777</v>
      </c>
      <c r="R620" s="3">
        <v>-44346.767421557335</v>
      </c>
      <c r="S620" s="3">
        <v>-106.48988360950314</v>
      </c>
      <c r="T620" s="3">
        <v>-20971.377356026031</v>
      </c>
      <c r="V620">
        <v>17105</v>
      </c>
      <c r="W620" s="2">
        <v>0.49127374677441782</v>
      </c>
      <c r="X620" s="2">
        <v>4.3518240856431169E-2</v>
      </c>
      <c r="Y620" s="2">
        <v>0.43152087184497367</v>
      </c>
      <c r="Z620" s="2">
        <v>0.73945164909322925</v>
      </c>
      <c r="AA620" s="2">
        <v>0.16927657123901263</v>
      </c>
      <c r="AB620" s="2">
        <v>0.53665840064781822</v>
      </c>
      <c r="AC620" s="2">
        <v>2.0442758601678188E-3</v>
      </c>
      <c r="AD620" s="2">
        <v>0</v>
      </c>
      <c r="AE620" s="2">
        <v>3.1844961583926966E-4</v>
      </c>
      <c r="AF620">
        <v>544059.907078597</v>
      </c>
      <c r="AG620">
        <v>1325.17605990074</v>
      </c>
      <c r="AH620">
        <v>249062.73995842887</v>
      </c>
      <c r="AI620">
        <v>11634.624642523066</v>
      </c>
      <c r="AJ620">
        <v>12.13086698682681</v>
      </c>
      <c r="AK620">
        <v>499713.13965703966</v>
      </c>
      <c r="AL620">
        <v>1218.686176291237</v>
      </c>
      <c r="AM620">
        <v>229048.29584628303</v>
      </c>
      <c r="AN620">
        <v>10677.691398642846</v>
      </c>
      <c r="AO620">
        <v>11.155919379155463</v>
      </c>
      <c r="AP620">
        <v>-44346.767421557335</v>
      </c>
      <c r="AQ620">
        <v>-106.48988360950307</v>
      </c>
      <c r="AR620">
        <v>-20014.444112145837</v>
      </c>
      <c r="AS620">
        <v>-956.93324388021938</v>
      </c>
      <c r="AT620">
        <v>-0.97494760767134636</v>
      </c>
      <c r="AU620" s="3">
        <v>-376455.15914902906</v>
      </c>
      <c r="AV620" s="3">
        <v>-10251.916700778909</v>
      </c>
      <c r="AW620">
        <v>56476.610874624996</v>
      </c>
      <c r="AX620">
        <v>10614214.247777022</v>
      </c>
      <c r="AY620">
        <v>1538.0145447807497</v>
      </c>
      <c r="AZ620">
        <v>289054.45354609407</v>
      </c>
      <c r="BA620">
        <v>54473.550540747005</v>
      </c>
      <c r="BB620">
        <v>10237759.088627992</v>
      </c>
      <c r="BC620">
        <v>1483.465663750746</v>
      </c>
      <c r="BD620">
        <v>278802.53684531519</v>
      </c>
      <c r="BE620">
        <v>-2003.0603338779881</v>
      </c>
      <c r="BF620">
        <v>-376455.15914902906</v>
      </c>
      <c r="BG620">
        <v>-54.548881030003777</v>
      </c>
      <c r="BH620">
        <v>-10251.916700778909</v>
      </c>
      <c r="BI620">
        <v>1.0563403678503083</v>
      </c>
      <c r="BJ620">
        <v>2.6785393891675899</v>
      </c>
      <c r="BK620">
        <v>1.6221990213172817</v>
      </c>
      <c r="BL620">
        <v>25.664981085259232</v>
      </c>
      <c r="BM620">
        <v>11.891331820320866</v>
      </c>
      <c r="BN620">
        <f t="shared" si="58"/>
        <v>-13.773649264938365</v>
      </c>
      <c r="BO620">
        <v>0.51789349125293571</v>
      </c>
      <c r="BP620">
        <v>6.6248363689266464E-3</v>
      </c>
      <c r="BQ620">
        <v>2.845429702391258E-2</v>
      </c>
      <c r="BR620">
        <v>0.18452380952380953</v>
      </c>
      <c r="BS620">
        <v>6.8965517241379309E-2</v>
      </c>
      <c r="BT620">
        <v>0.3888888888888889</v>
      </c>
      <c r="BU620">
        <v>0.39444706126563611</v>
      </c>
      <c r="BV620">
        <v>0.73945164909322925</v>
      </c>
      <c r="BW620">
        <v>0.17559810294503386</v>
      </c>
      <c r="BX620">
        <v>0.53665840064781822</v>
      </c>
      <c r="BY620">
        <f t="shared" si="59"/>
        <v>4.3259191278608056E-2</v>
      </c>
      <c r="BZ620">
        <v>0</v>
      </c>
      <c r="CA620">
        <f t="shared" si="60"/>
        <v>1.4758944050021543E-4</v>
      </c>
      <c r="CC620">
        <v>4.3259191278608056E-2</v>
      </c>
      <c r="CD620">
        <v>1.4758944050021543E-4</v>
      </c>
    </row>
    <row r="621" spans="1:82" x14ac:dyDescent="0.3">
      <c r="A621">
        <v>0</v>
      </c>
      <c r="B621" t="s">
        <v>466</v>
      </c>
      <c r="C621" t="s">
        <v>120</v>
      </c>
      <c r="D621">
        <v>17107</v>
      </c>
      <c r="E621" s="2">
        <f t="shared" si="63"/>
        <v>0.54884989979321042</v>
      </c>
      <c r="F621" s="2" t="s">
        <v>1938</v>
      </c>
      <c r="G621" s="3">
        <v>317</v>
      </c>
      <c r="H621" s="1">
        <v>2.717296547461749</v>
      </c>
      <c r="I621" s="1">
        <f t="shared" si="61"/>
        <v>-17.280216121252984</v>
      </c>
      <c r="J621" s="1">
        <v>2.69041021535</v>
      </c>
      <c r="K621" s="1">
        <v>48.883194869999997</v>
      </c>
      <c r="L621" s="2">
        <v>0.20455755622999994</v>
      </c>
      <c r="M621" s="2">
        <v>1.4579375824930875E-3</v>
      </c>
      <c r="N621" s="7">
        <v>0</v>
      </c>
      <c r="O621" s="2">
        <v>3.2133823053560976E-4</v>
      </c>
      <c r="P621" s="3">
        <v>759.39612587300689</v>
      </c>
      <c r="Q621" s="3">
        <v>20.680459906414015</v>
      </c>
      <c r="R621" s="3">
        <v>61088.687108404178</v>
      </c>
      <c r="S621" s="3">
        <v>149.53268704487328</v>
      </c>
      <c r="T621" s="3">
        <v>29429.969120826514</v>
      </c>
      <c r="V621">
        <v>17107</v>
      </c>
      <c r="W621" s="2">
        <v>0.51102189535126674</v>
      </c>
      <c r="X621" s="2">
        <v>7.2896089861257937E-2</v>
      </c>
      <c r="Y621" s="2">
        <v>0.51041349478217868</v>
      </c>
      <c r="Z621" s="2">
        <v>0.76723871486811124</v>
      </c>
      <c r="AA621" s="2">
        <v>0.14089776951777427</v>
      </c>
      <c r="AB621" s="2">
        <v>0.50492504029077934</v>
      </c>
      <c r="AC621" s="2">
        <v>1.4579375824930875E-3</v>
      </c>
      <c r="AD621" s="2">
        <v>0</v>
      </c>
      <c r="AE621" s="2">
        <v>3.2133823053560976E-4</v>
      </c>
      <c r="AF621">
        <v>302731.65240523586</v>
      </c>
      <c r="AG621">
        <v>740.38136242881922</v>
      </c>
      <c r="AH621">
        <v>139152.38610218218</v>
      </c>
      <c r="AI621">
        <v>6574.8191048050012</v>
      </c>
      <c r="AJ621">
        <v>6.7773234973093359</v>
      </c>
      <c r="AK621">
        <v>363820.33951364004</v>
      </c>
      <c r="AL621">
        <v>889.91404947369244</v>
      </c>
      <c r="AM621">
        <v>167256.59193241128</v>
      </c>
      <c r="AN621">
        <v>7900.5823954024245</v>
      </c>
      <c r="AO621">
        <v>8.1461095563477386</v>
      </c>
      <c r="AP621">
        <v>61088.687108404178</v>
      </c>
      <c r="AQ621">
        <v>149.53268704487323</v>
      </c>
      <c r="AR621">
        <v>28104.205830229097</v>
      </c>
      <c r="AS621">
        <v>1325.7632905974233</v>
      </c>
      <c r="AT621">
        <v>1.3687860590384027</v>
      </c>
      <c r="AU621" s="3">
        <v>142720.90789657293</v>
      </c>
      <c r="AV621" s="3">
        <v>3886.6856348114497</v>
      </c>
      <c r="AW621">
        <v>55370.079345239996</v>
      </c>
      <c r="AX621">
        <v>10406252.712144405</v>
      </c>
      <c r="AY621">
        <v>1507.8806263303197</v>
      </c>
      <c r="AZ621">
        <v>283391.08491252031</v>
      </c>
      <c r="BA621">
        <v>56129.475471113001</v>
      </c>
      <c r="BB621">
        <v>10548973.620040977</v>
      </c>
      <c r="BC621">
        <v>1528.5610862367337</v>
      </c>
      <c r="BD621">
        <v>287277.77054733172</v>
      </c>
      <c r="BE621">
        <v>759.39612587300689</v>
      </c>
      <c r="BF621">
        <v>142720.90789657293</v>
      </c>
      <c r="BG621">
        <v>20.680459906414015</v>
      </c>
      <c r="BH621">
        <v>3886.6856348114497</v>
      </c>
      <c r="BI621">
        <v>1.5197145173497184</v>
      </c>
      <c r="BJ621">
        <v>4.2370110648114672</v>
      </c>
      <c r="BK621">
        <v>2.717296547461749</v>
      </c>
      <c r="BL621">
        <v>29.556304270791049</v>
      </c>
      <c r="BM621">
        <v>12.276088149538065</v>
      </c>
      <c r="BN621">
        <f t="shared" si="58"/>
        <v>-17.280216121252984</v>
      </c>
      <c r="BO621">
        <v>0.54884989979321042</v>
      </c>
      <c r="BP621">
        <v>1.0100582673342524E-2</v>
      </c>
      <c r="BQ621">
        <v>3.2343929759907249E-2</v>
      </c>
      <c r="BR621">
        <v>0.25</v>
      </c>
      <c r="BS621">
        <v>0.13793103448275862</v>
      </c>
      <c r="BT621">
        <v>0.27777777777777779</v>
      </c>
      <c r="BU621">
        <v>0.49486743389162446</v>
      </c>
      <c r="BV621">
        <v>0.76723871486811124</v>
      </c>
      <c r="BW621">
        <v>0.14615951194789864</v>
      </c>
      <c r="BX621">
        <v>0.50492504029077934</v>
      </c>
      <c r="BY621">
        <f t="shared" si="59"/>
        <v>0.10185143459166664</v>
      </c>
      <c r="BZ621">
        <v>0</v>
      </c>
      <c r="CA621">
        <f t="shared" si="60"/>
        <v>3.4387480499707956E-4</v>
      </c>
      <c r="CC621">
        <v>0.10185143459166664</v>
      </c>
      <c r="CD621">
        <v>3.4387480499707956E-4</v>
      </c>
    </row>
    <row r="622" spans="1:82" x14ac:dyDescent="0.3">
      <c r="A622">
        <v>0</v>
      </c>
      <c r="B622" t="s">
        <v>466</v>
      </c>
      <c r="C622" t="s">
        <v>495</v>
      </c>
      <c r="D622">
        <v>17109</v>
      </c>
      <c r="E622" s="2">
        <f t="shared" si="63"/>
        <v>0.54005845668472552</v>
      </c>
      <c r="F622" s="2" t="s">
        <v>1938</v>
      </c>
      <c r="G622" s="3">
        <v>-426</v>
      </c>
      <c r="H622" s="1">
        <v>3.9281173880906124</v>
      </c>
      <c r="I622" s="1">
        <f t="shared" si="61"/>
        <v>-14.919311329494427</v>
      </c>
      <c r="J622" s="1">
        <v>2.8222376752399998</v>
      </c>
      <c r="K622" s="1">
        <v>51.678248393700002</v>
      </c>
      <c r="L622" s="2">
        <v>0.18019663837</v>
      </c>
      <c r="M622" s="2">
        <v>2.3933204748262833E-3</v>
      </c>
      <c r="N622" s="7">
        <v>0</v>
      </c>
      <c r="O622" s="2">
        <v>7.0908910373514253E-4</v>
      </c>
      <c r="P622" s="3">
        <v>27823.403054994986</v>
      </c>
      <c r="Q622" s="3">
        <v>757.70833131040956</v>
      </c>
      <c r="R622" s="3">
        <v>94594.892792148807</v>
      </c>
      <c r="S622" s="3">
        <v>232.2171266215968</v>
      </c>
      <c r="T622" s="3">
        <v>45529.495514630165</v>
      </c>
      <c r="V622">
        <v>17109</v>
      </c>
      <c r="W622" s="2">
        <v>0.49726920135483044</v>
      </c>
      <c r="X622" s="2">
        <v>0.105378413105224</v>
      </c>
      <c r="Y622" s="2">
        <v>0.44084658696206608</v>
      </c>
      <c r="Z622" s="2">
        <v>0.80483265884485644</v>
      </c>
      <c r="AA622" s="2">
        <v>0.14895405160448</v>
      </c>
      <c r="AB622" s="2">
        <v>0.4447931260331095</v>
      </c>
      <c r="AC622" s="2">
        <v>2.3933204748262833E-3</v>
      </c>
      <c r="AD622" s="2">
        <v>0</v>
      </c>
      <c r="AE622" s="2">
        <v>7.0908910373514253E-4</v>
      </c>
      <c r="AF622">
        <v>285667.13638450293</v>
      </c>
      <c r="AG622">
        <v>693.95596299998317</v>
      </c>
      <c r="AH622">
        <v>130426.87593391334</v>
      </c>
      <c r="AI622">
        <v>5733.7703162891439</v>
      </c>
      <c r="AJ622">
        <v>6.3527290210826299</v>
      </c>
      <c r="AK622">
        <v>380262.02917665173</v>
      </c>
      <c r="AL622">
        <v>926.17308962158006</v>
      </c>
      <c r="AM622">
        <v>174071.36633165</v>
      </c>
      <c r="AN622">
        <v>7618.7754331826718</v>
      </c>
      <c r="AO622">
        <v>8.4783350001315814</v>
      </c>
      <c r="AP622">
        <v>94594.892792148807</v>
      </c>
      <c r="AQ622">
        <v>232.21712662159689</v>
      </c>
      <c r="AR622">
        <v>43644.490397736663</v>
      </c>
      <c r="AS622">
        <v>1885.0051168935279</v>
      </c>
      <c r="AT622">
        <v>2.1256059790489514</v>
      </c>
      <c r="AU622" s="3">
        <v>5229130.3701557573</v>
      </c>
      <c r="AV622" s="3">
        <v>142403.70378647838</v>
      </c>
      <c r="AW622">
        <v>59969.685176325009</v>
      </c>
      <c r="AX622">
        <v>11270702.632038523</v>
      </c>
      <c r="AY622">
        <v>1633.1406332413499</v>
      </c>
      <c r="AZ622">
        <v>306932.45061137929</v>
      </c>
      <c r="BA622">
        <v>87793.088231319998</v>
      </c>
      <c r="BB622">
        <v>16499833.00219428</v>
      </c>
      <c r="BC622">
        <v>2390.8489645517593</v>
      </c>
      <c r="BD622">
        <v>449336.15439785767</v>
      </c>
      <c r="BE622">
        <v>27823.403054994986</v>
      </c>
      <c r="BF622">
        <v>5229130.3701557573</v>
      </c>
      <c r="BG622">
        <v>757.70833131040956</v>
      </c>
      <c r="BH622">
        <v>142403.70378647838</v>
      </c>
      <c r="BI622">
        <v>1.7329952089892247</v>
      </c>
      <c r="BJ622">
        <v>5.6611125970798373</v>
      </c>
      <c r="BK622">
        <v>3.9281173880906124</v>
      </c>
      <c r="BL622">
        <v>29.439361685806642</v>
      </c>
      <c r="BM622">
        <v>14.520050356312215</v>
      </c>
      <c r="BN622">
        <f t="shared" si="58"/>
        <v>-14.919311329494427</v>
      </c>
      <c r="BO622">
        <v>0.54005845668472552</v>
      </c>
      <c r="BP622">
        <v>1.1333628144311729E-2</v>
      </c>
      <c r="BQ622">
        <v>2.2230880021602811E-2</v>
      </c>
      <c r="BR622">
        <v>0.16666666666666666</v>
      </c>
      <c r="BS622">
        <v>0.34482758620689657</v>
      </c>
      <c r="BT622">
        <v>0.27777777777777779</v>
      </c>
      <c r="BU622">
        <v>0.42725630635930967</v>
      </c>
      <c r="BV622">
        <v>0.80483265884485644</v>
      </c>
      <c r="BW622">
        <v>0.15451665104199169</v>
      </c>
      <c r="BX622">
        <v>0.4447931260331095</v>
      </c>
      <c r="BY622">
        <f t="shared" si="59"/>
        <v>2.7004937650562888E-2</v>
      </c>
      <c r="BZ622">
        <v>0</v>
      </c>
      <c r="CA622">
        <f t="shared" si="60"/>
        <v>6.8470866994377658E-5</v>
      </c>
      <c r="CC622">
        <v>2.7004937650562888E-2</v>
      </c>
      <c r="CD622">
        <v>6.8470866994377658E-5</v>
      </c>
    </row>
    <row r="623" spans="1:82" x14ac:dyDescent="0.3">
      <c r="A623">
        <v>0</v>
      </c>
      <c r="B623" t="s">
        <v>466</v>
      </c>
      <c r="C623" t="s">
        <v>496</v>
      </c>
      <c r="D623">
        <v>17111</v>
      </c>
      <c r="E623" s="2">
        <f t="shared" si="63"/>
        <v>0.54793174468975026</v>
      </c>
      <c r="F623" s="2" t="s">
        <v>1938</v>
      </c>
      <c r="G623" s="3">
        <v>140831</v>
      </c>
      <c r="H623" s="1">
        <v>33.432669321740846</v>
      </c>
      <c r="I623" s="1">
        <f t="shared" si="61"/>
        <v>-15.074315082828818</v>
      </c>
      <c r="J623" s="1">
        <v>2.6875336001700001</v>
      </c>
      <c r="K623" s="1">
        <v>61.626377890199997</v>
      </c>
      <c r="L623" s="2">
        <v>0.16951312555999998</v>
      </c>
      <c r="M623" s="2">
        <v>7.3259409785691402E-4</v>
      </c>
      <c r="N623" s="7">
        <v>0</v>
      </c>
      <c r="O623" s="2">
        <v>1.2597226672541822E-4</v>
      </c>
      <c r="P623" s="3">
        <v>269298.94068900001</v>
      </c>
      <c r="Q623" s="3">
        <v>7333.7560675019977</v>
      </c>
      <c r="R623" s="3">
        <v>1720720.7116383007</v>
      </c>
      <c r="S623" s="3">
        <v>4208.8737583354896</v>
      </c>
      <c r="T623" s="3">
        <v>807144.53276088322</v>
      </c>
      <c r="V623">
        <v>17111</v>
      </c>
      <c r="W623" s="2">
        <v>0.70071543619427679</v>
      </c>
      <c r="X623" s="2">
        <v>0.89688807408814808</v>
      </c>
      <c r="Y623" s="2">
        <v>0.43720350205531483</v>
      </c>
      <c r="Z623" s="2">
        <v>0.76641837508450461</v>
      </c>
      <c r="AA623" s="2">
        <v>0.17762789873453008</v>
      </c>
      <c r="AB623" s="2">
        <v>0.41842219535005515</v>
      </c>
      <c r="AC623" s="2">
        <v>7.3259409785691402E-4</v>
      </c>
      <c r="AD623" s="2">
        <v>0</v>
      </c>
      <c r="AE623" s="2">
        <v>1.2597226672541822E-4</v>
      </c>
      <c r="AF623">
        <v>6167091.8866593642</v>
      </c>
      <c r="AG623">
        <v>15054.422103403685</v>
      </c>
      <c r="AH623">
        <v>2829432.0513496944</v>
      </c>
      <c r="AI623">
        <v>57753.036047196816</v>
      </c>
      <c r="AJ623">
        <v>137.80784894977697</v>
      </c>
      <c r="AK623">
        <v>7887812.5982976649</v>
      </c>
      <c r="AL623">
        <v>19263.295861739174</v>
      </c>
      <c r="AM623">
        <v>3620476.8506865362</v>
      </c>
      <c r="AN623">
        <v>73852.769471238309</v>
      </c>
      <c r="AO623">
        <v>176.33510965981614</v>
      </c>
      <c r="AP623">
        <v>1720720.7116383007</v>
      </c>
      <c r="AQ623">
        <v>4208.8737583354887</v>
      </c>
      <c r="AR623">
        <v>791044.7993368418</v>
      </c>
      <c r="AS623">
        <v>16099.733424041493</v>
      </c>
      <c r="AT623">
        <v>38.527260710039172</v>
      </c>
      <c r="AU623" s="3">
        <v>50612042.913090661</v>
      </c>
      <c r="AV623" s="3">
        <v>1378306.1153263254</v>
      </c>
      <c r="AW623">
        <v>1029545.6200886001</v>
      </c>
      <c r="AX623">
        <v>193492803.83945149</v>
      </c>
      <c r="AY623">
        <v>28037.3789023348</v>
      </c>
      <c r="AZ623">
        <v>5269344.9909048025</v>
      </c>
      <c r="BA623">
        <v>1298844.5607776002</v>
      </c>
      <c r="BB623">
        <v>244104846.75254217</v>
      </c>
      <c r="BC623">
        <v>35371.134969836799</v>
      </c>
      <c r="BD623">
        <v>6647651.1062311279</v>
      </c>
      <c r="BE623">
        <v>269298.94068900001</v>
      </c>
      <c r="BF623">
        <v>50612042.913090661</v>
      </c>
      <c r="BG623">
        <v>7333.7560675019977</v>
      </c>
      <c r="BH623">
        <v>1378306.1153263254</v>
      </c>
      <c r="BI623">
        <v>24.500784783784816</v>
      </c>
      <c r="BJ623">
        <v>57.933454105525662</v>
      </c>
      <c r="BK623">
        <v>33.432669321740846</v>
      </c>
      <c r="BL623">
        <v>34.54021741382568</v>
      </c>
      <c r="BM623">
        <v>19.465902330996862</v>
      </c>
      <c r="BN623">
        <f t="shared" si="58"/>
        <v>-15.074315082828818</v>
      </c>
      <c r="BO623">
        <v>0.54793174468975026</v>
      </c>
      <c r="BP623">
        <v>0.16256883142796141</v>
      </c>
      <c r="BQ623">
        <v>1.9138386395623461E-2</v>
      </c>
      <c r="BR623">
        <v>0.16071428571428573</v>
      </c>
      <c r="BS623">
        <v>0.13793103448275862</v>
      </c>
      <c r="BT623">
        <v>0.5</v>
      </c>
      <c r="BU623">
        <v>0.43169527339062008</v>
      </c>
      <c r="BV623">
        <v>0.76641837508450461</v>
      </c>
      <c r="BW623">
        <v>0.18426130574121377</v>
      </c>
      <c r="BX623">
        <v>0.41842219535005515</v>
      </c>
      <c r="BY623">
        <f t="shared" si="59"/>
        <v>8.9901367824771053E-2</v>
      </c>
      <c r="BZ623">
        <v>0</v>
      </c>
      <c r="CA623">
        <f t="shared" si="60"/>
        <v>4.1729532005609115E-4</v>
      </c>
      <c r="CC623">
        <v>8.9901367824771053E-2</v>
      </c>
      <c r="CD623">
        <v>4.1729532005609115E-4</v>
      </c>
    </row>
    <row r="624" spans="1:82" x14ac:dyDescent="0.3">
      <c r="A624">
        <v>0</v>
      </c>
      <c r="B624" t="s">
        <v>466</v>
      </c>
      <c r="C624" t="s">
        <v>497</v>
      </c>
      <c r="D624">
        <v>17113</v>
      </c>
      <c r="E624" s="2">
        <f t="shared" si="63"/>
        <v>0.59890850563529463</v>
      </c>
      <c r="F624" s="2" t="s">
        <v>1939</v>
      </c>
      <c r="G624" s="3">
        <v>34303</v>
      </c>
      <c r="H624" s="1">
        <v>13.278381232464179</v>
      </c>
      <c r="I624" s="1">
        <f t="shared" si="61"/>
        <v>-14.365193040425808</v>
      </c>
      <c r="J624" s="1">
        <v>2.6664338431500001</v>
      </c>
      <c r="K624" s="1">
        <v>50.896564712200004</v>
      </c>
      <c r="L624" s="2">
        <v>0.21420212894000001</v>
      </c>
      <c r="M624" s="2">
        <v>4.4390403223225003E-2</v>
      </c>
      <c r="N624" s="7">
        <v>0</v>
      </c>
      <c r="O624" s="2">
        <v>7.3630050443409287E-4</v>
      </c>
      <c r="P624" s="3">
        <v>70899.91939511997</v>
      </c>
      <c r="Q624" s="3">
        <v>1930.8011859201595</v>
      </c>
      <c r="R624" s="3">
        <v>516949.42607709486</v>
      </c>
      <c r="S624" s="3">
        <v>1261.2277808712859</v>
      </c>
      <c r="T624" s="3">
        <v>247087.62833886384</v>
      </c>
      <c r="V624">
        <v>17113</v>
      </c>
      <c r="W624" s="2">
        <v>0.57313792224282956</v>
      </c>
      <c r="X624" s="2">
        <v>0.35621510373533322</v>
      </c>
      <c r="Y624" s="2">
        <v>0.44522392026609409</v>
      </c>
      <c r="Z624" s="2">
        <v>0.76040124417722088</v>
      </c>
      <c r="AA624" s="2">
        <v>0.14670097695408754</v>
      </c>
      <c r="AB624" s="2">
        <v>0.5287314757700371</v>
      </c>
      <c r="AC624" s="2">
        <v>4.4390403223225003E-2</v>
      </c>
      <c r="AD624" s="2">
        <v>0</v>
      </c>
      <c r="AE624" s="2">
        <v>7.3630050443409287E-4</v>
      </c>
      <c r="AF624">
        <v>2792790.0500753885</v>
      </c>
      <c r="AG624">
        <v>6768.7052953195343</v>
      </c>
      <c r="AH624">
        <v>1272157.2158115234</v>
      </c>
      <c r="AI624">
        <v>54407.485424344384</v>
      </c>
      <c r="AJ624">
        <v>61.964489843719129</v>
      </c>
      <c r="AK624">
        <v>3309739.4761524834</v>
      </c>
      <c r="AL624">
        <v>8029.9330761908204</v>
      </c>
      <c r="AM624">
        <v>1509201.0746018945</v>
      </c>
      <c r="AN624">
        <v>64451.254972837094</v>
      </c>
      <c r="AO624">
        <v>73.509796729238872</v>
      </c>
      <c r="AP624">
        <v>516949.42607709486</v>
      </c>
      <c r="AQ624">
        <v>1261.2277808712861</v>
      </c>
      <c r="AR624">
        <v>237043.8587903711</v>
      </c>
      <c r="AS624">
        <v>10043.76954849271</v>
      </c>
      <c r="AT624">
        <v>11.545306885519743</v>
      </c>
      <c r="AU624" s="3">
        <v>13324930.851118848</v>
      </c>
      <c r="AV624" s="3">
        <v>362874.77488183475</v>
      </c>
      <c r="AW624">
        <v>265632.90709835006</v>
      </c>
      <c r="AX624">
        <v>49923048.560063906</v>
      </c>
      <c r="AY624">
        <v>7233.9198185352998</v>
      </c>
      <c r="AZ624">
        <v>1359542.8906955242</v>
      </c>
      <c r="BA624">
        <v>336532.82649347</v>
      </c>
      <c r="BB624">
        <v>63247979.411182754</v>
      </c>
      <c r="BC624">
        <v>9164.7210044554595</v>
      </c>
      <c r="BD624">
        <v>1722417.665577359</v>
      </c>
      <c r="BE624">
        <v>70899.91939511997</v>
      </c>
      <c r="BF624">
        <v>13324930.851118848</v>
      </c>
      <c r="BG624">
        <v>1930.8011859201595</v>
      </c>
      <c r="BH624">
        <v>362874.77488183475</v>
      </c>
      <c r="BI624">
        <v>4.6137081643503368</v>
      </c>
      <c r="BJ624">
        <v>17.892089396814516</v>
      </c>
      <c r="BK624">
        <v>13.278381232464179</v>
      </c>
      <c r="BL624">
        <v>24.368241814861111</v>
      </c>
      <c r="BM624">
        <v>10.003048774435303</v>
      </c>
      <c r="BN624">
        <f t="shared" si="58"/>
        <v>-14.365193040425808</v>
      </c>
      <c r="BO624">
        <v>0.59890850563529463</v>
      </c>
      <c r="BP624">
        <v>3.3461193499206267E-2</v>
      </c>
      <c r="BQ624">
        <v>3.030582054630377E-2</v>
      </c>
      <c r="BR624">
        <v>0.39880952380952384</v>
      </c>
      <c r="BS624">
        <v>0.31034482758620691</v>
      </c>
      <c r="BT624">
        <v>0.33333333333333331</v>
      </c>
      <c r="BU624">
        <v>0.41138757567563805</v>
      </c>
      <c r="BV624">
        <v>0.76040124417722088</v>
      </c>
      <c r="BW624">
        <v>0.15217943667436468</v>
      </c>
      <c r="BX624">
        <v>0.5287314757700371</v>
      </c>
      <c r="BY624">
        <f t="shared" si="59"/>
        <v>3.5353162848383239E-2</v>
      </c>
      <c r="BZ624">
        <v>0</v>
      </c>
      <c r="CA624">
        <f t="shared" si="60"/>
        <v>7.5244922032314797E-5</v>
      </c>
      <c r="CC624">
        <v>3.5353162848383239E-2</v>
      </c>
      <c r="CD624">
        <v>7.5244922032314797E-5</v>
      </c>
    </row>
    <row r="625" spans="1:82" x14ac:dyDescent="0.3">
      <c r="A625">
        <v>0</v>
      </c>
      <c r="B625" t="s">
        <v>466</v>
      </c>
      <c r="C625" t="s">
        <v>48</v>
      </c>
      <c r="D625">
        <v>17115</v>
      </c>
      <c r="E625" s="2">
        <f t="shared" si="63"/>
        <v>0.55099101521291671</v>
      </c>
      <c r="F625" s="2" t="s">
        <v>1938</v>
      </c>
      <c r="G625" s="3">
        <v>-664</v>
      </c>
      <c r="H625" s="1">
        <v>24.066859884522582</v>
      </c>
      <c r="I625" s="1">
        <f t="shared" si="61"/>
        <v>-13.767829754354093</v>
      </c>
      <c r="J625" s="1">
        <v>2.7210132305900001</v>
      </c>
      <c r="K625" s="1">
        <v>71.868925529099997</v>
      </c>
      <c r="L625" s="2">
        <v>0.21313458816999997</v>
      </c>
      <c r="M625" s="2">
        <v>5.0803371782460792E-3</v>
      </c>
      <c r="N625" s="7">
        <v>0</v>
      </c>
      <c r="O625" s="2">
        <v>1.6161423731207307E-4</v>
      </c>
      <c r="P625" s="3">
        <v>335792.70315095008</v>
      </c>
      <c r="Q625" s="3">
        <v>9144.565395822101</v>
      </c>
      <c r="R625" s="3">
        <v>670908.00961409044</v>
      </c>
      <c r="S625" s="3">
        <v>1660.8849724605745</v>
      </c>
      <c r="T625" s="3">
        <v>323035.62067695963</v>
      </c>
      <c r="V625">
        <v>17115</v>
      </c>
      <c r="W625" s="2">
        <v>0.65966383810375973</v>
      </c>
      <c r="X625" s="2">
        <v>0.6456343465564125</v>
      </c>
      <c r="Y625" s="2">
        <v>0.40055250181615593</v>
      </c>
      <c r="Z625" s="2">
        <v>0.77596594090593396</v>
      </c>
      <c r="AA625" s="2">
        <v>0.20715035773784349</v>
      </c>
      <c r="AB625" s="2">
        <v>0.52609638334794029</v>
      </c>
      <c r="AC625" s="2">
        <v>5.0803371782460792E-3</v>
      </c>
      <c r="AD625" s="2">
        <v>0</v>
      </c>
      <c r="AE625" s="2">
        <v>1.6161423731207307E-4</v>
      </c>
      <c r="AF625">
        <v>2397748.8676465978</v>
      </c>
      <c r="AG625">
        <v>5831.3204114663686</v>
      </c>
      <c r="AH625">
        <v>1095978.6274467662</v>
      </c>
      <c r="AI625">
        <v>39425.31312524408</v>
      </c>
      <c r="AJ625">
        <v>53.381527574113818</v>
      </c>
      <c r="AK625">
        <v>3068656.8772606882</v>
      </c>
      <c r="AL625">
        <v>7492.2053839269429</v>
      </c>
      <c r="AM625">
        <v>1408136.8187347942</v>
      </c>
      <c r="AN625">
        <v>50302.742514175989</v>
      </c>
      <c r="AO625">
        <v>68.583375874668747</v>
      </c>
      <c r="AP625">
        <v>670908.00961409044</v>
      </c>
      <c r="AQ625">
        <v>1660.8849724605743</v>
      </c>
      <c r="AR625">
        <v>312158.19128802791</v>
      </c>
      <c r="AS625">
        <v>10877.429388931909</v>
      </c>
      <c r="AT625">
        <v>15.201848300554929</v>
      </c>
      <c r="AU625" s="3">
        <v>63108880.63018956</v>
      </c>
      <c r="AV625" s="3">
        <v>1718629.6204908057</v>
      </c>
      <c r="AW625">
        <v>411970.96107701003</v>
      </c>
      <c r="AX625">
        <v>77425822.424813271</v>
      </c>
      <c r="AY625">
        <v>11219.110360045179</v>
      </c>
      <c r="AZ625">
        <v>2108519.6010668911</v>
      </c>
      <c r="BA625">
        <v>747763.66422796017</v>
      </c>
      <c r="BB625">
        <v>140534703.05500284</v>
      </c>
      <c r="BC625">
        <v>20363.67575586728</v>
      </c>
      <c r="BD625">
        <v>3827149.2215576963</v>
      </c>
      <c r="BE625">
        <v>335792.70315095008</v>
      </c>
      <c r="BF625">
        <v>63108880.63018956</v>
      </c>
      <c r="BG625">
        <v>9144.565395822101</v>
      </c>
      <c r="BH625">
        <v>1718629.6204908057</v>
      </c>
      <c r="BI625">
        <v>10.62330070368068</v>
      </c>
      <c r="BJ625">
        <v>34.690160588203263</v>
      </c>
      <c r="BK625">
        <v>24.066859884522582</v>
      </c>
      <c r="BL625">
        <v>33.234011899389422</v>
      </c>
      <c r="BM625">
        <v>19.466182145035329</v>
      </c>
      <c r="BN625">
        <f t="shared" si="58"/>
        <v>-13.767829754354093</v>
      </c>
      <c r="BO625">
        <v>0.55099101521291671</v>
      </c>
      <c r="BP625">
        <v>7.0881813134549179E-2</v>
      </c>
      <c r="BQ625">
        <v>3.9186785741946978E-2</v>
      </c>
      <c r="BR625">
        <v>0.25595238095238093</v>
      </c>
      <c r="BS625">
        <v>6.8965517241379309E-2</v>
      </c>
      <c r="BT625">
        <v>0.33333333333333331</v>
      </c>
      <c r="BU625">
        <v>0.39428040326499902</v>
      </c>
      <c r="BV625">
        <v>0.77596594090593396</v>
      </c>
      <c r="BW625">
        <v>0.2148862632135306</v>
      </c>
      <c r="BX625">
        <v>0.52609638334794029</v>
      </c>
      <c r="BY625">
        <f t="shared" si="59"/>
        <v>0.11529238758339833</v>
      </c>
      <c r="BZ625">
        <v>0</v>
      </c>
      <c r="CA625">
        <f t="shared" si="60"/>
        <v>6.4738290006275697E-5</v>
      </c>
      <c r="CC625">
        <v>0.11529238758339833</v>
      </c>
      <c r="CD625">
        <v>6.4738290006275697E-5</v>
      </c>
    </row>
    <row r="626" spans="1:82" x14ac:dyDescent="0.3">
      <c r="A626">
        <v>0</v>
      </c>
      <c r="B626" t="s">
        <v>466</v>
      </c>
      <c r="C626" t="s">
        <v>498</v>
      </c>
      <c r="D626">
        <v>17117</v>
      </c>
      <c r="E626" s="2">
        <f t="shared" si="63"/>
        <v>0.46922163851906395</v>
      </c>
      <c r="F626" s="2" t="s">
        <v>1937</v>
      </c>
      <c r="G626" s="3">
        <v>1835</v>
      </c>
      <c r="H626" s="1">
        <v>1.9019375631129483</v>
      </c>
      <c r="I626" s="1">
        <f t="shared" si="61"/>
        <v>-13.906919656845373</v>
      </c>
      <c r="J626" s="1">
        <v>2.4986193029899999</v>
      </c>
      <c r="K626" s="1">
        <v>90.489184076200004</v>
      </c>
      <c r="L626" s="2">
        <v>0.14589284318999995</v>
      </c>
      <c r="M626" s="2">
        <v>2.5525824738063686E-2</v>
      </c>
      <c r="N626" s="7">
        <v>0</v>
      </c>
      <c r="O626" s="2">
        <v>1.3895478769897598E-4</v>
      </c>
      <c r="P626" s="3">
        <v>8755.7973179309956</v>
      </c>
      <c r="Q626" s="3">
        <v>238.44461304565786</v>
      </c>
      <c r="R626" s="3">
        <v>34380.23034850054</v>
      </c>
      <c r="S626" s="3">
        <v>74.499885846077063</v>
      </c>
      <c r="T626" s="3">
        <v>14872.193362106977</v>
      </c>
      <c r="V626">
        <v>17117</v>
      </c>
      <c r="W626" s="2">
        <v>0.46219500542637515</v>
      </c>
      <c r="X626" s="2">
        <v>5.1022701824978152E-2</v>
      </c>
      <c r="Y626" s="2">
        <v>0.42295686488001544</v>
      </c>
      <c r="Z626" s="2">
        <v>0.71254467145312728</v>
      </c>
      <c r="AA626" s="2">
        <v>0.26082019057319195</v>
      </c>
      <c r="AB626" s="2">
        <v>0.36011844824260542</v>
      </c>
      <c r="AC626" s="2">
        <v>2.5525824738063686E-2</v>
      </c>
      <c r="AD626" s="2">
        <v>0</v>
      </c>
      <c r="AE626" s="2">
        <v>1.3895478769897598E-4</v>
      </c>
      <c r="AF626">
        <v>806609.74437972717</v>
      </c>
      <c r="AG626">
        <v>1740.4711940793434</v>
      </c>
      <c r="AH626">
        <v>327116.1753771716</v>
      </c>
      <c r="AI626">
        <v>20475.951054611964</v>
      </c>
      <c r="AJ626">
        <v>15.950568564709345</v>
      </c>
      <c r="AK626">
        <v>840989.97472822771</v>
      </c>
      <c r="AL626">
        <v>1814.9710799254206</v>
      </c>
      <c r="AM626">
        <v>341118.19839651586</v>
      </c>
      <c r="AN626">
        <v>21346.121397374634</v>
      </c>
      <c r="AO626">
        <v>16.633294999001134</v>
      </c>
      <c r="AP626">
        <v>34380.23034850054</v>
      </c>
      <c r="AQ626">
        <v>74.499885846077177</v>
      </c>
      <c r="AR626">
        <v>14002.023019344255</v>
      </c>
      <c r="AS626">
        <v>870.17034276267077</v>
      </c>
      <c r="AT626">
        <v>0.68272643429178892</v>
      </c>
      <c r="AU626" s="3">
        <v>1645564.5479319512</v>
      </c>
      <c r="AV626" s="3">
        <v>44813.280575800934</v>
      </c>
      <c r="AW626">
        <v>59834.687100978001</v>
      </c>
      <c r="AX626">
        <v>11245331.093757804</v>
      </c>
      <c r="AY626">
        <v>1629.4642617278037</v>
      </c>
      <c r="AZ626">
        <v>306241.51334912342</v>
      </c>
      <c r="BA626">
        <v>68590.484418908993</v>
      </c>
      <c r="BB626">
        <v>12890895.641689755</v>
      </c>
      <c r="BC626">
        <v>1867.9088747734615</v>
      </c>
      <c r="BD626">
        <v>351054.79392492434</v>
      </c>
      <c r="BE626">
        <v>8755.7973179309956</v>
      </c>
      <c r="BF626">
        <v>1645564.5479319512</v>
      </c>
      <c r="BG626">
        <v>238.44461304565786</v>
      </c>
      <c r="BH626">
        <v>44813.280575800934</v>
      </c>
      <c r="BI626">
        <v>1.2241989861019553</v>
      </c>
      <c r="BJ626">
        <v>3.1261365492149036</v>
      </c>
      <c r="BK626">
        <v>1.9019375631129483</v>
      </c>
      <c r="BL626">
        <v>28.283383228064174</v>
      </c>
      <c r="BM626">
        <v>14.376463571218801</v>
      </c>
      <c r="BN626">
        <f t="shared" si="58"/>
        <v>-13.906919656845373</v>
      </c>
      <c r="BO626">
        <v>0.46922163851906395</v>
      </c>
      <c r="BP626">
        <v>6.9560208243266593E-3</v>
      </c>
      <c r="BQ626">
        <v>4.0230584997996748E-2</v>
      </c>
      <c r="BR626">
        <v>0.16666666666666666</v>
      </c>
      <c r="BS626">
        <v>0.13793103448275862</v>
      </c>
      <c r="BT626">
        <v>0.22222222222222221</v>
      </c>
      <c r="BU626">
        <v>0.39826363256277619</v>
      </c>
      <c r="BV626">
        <v>0.71254467145312728</v>
      </c>
      <c r="BW626">
        <v>0.27056036366513686</v>
      </c>
      <c r="BX626">
        <v>0.36011844824260542</v>
      </c>
      <c r="BY626">
        <f t="shared" si="59"/>
        <v>1.0924610501061789E-2</v>
      </c>
      <c r="BZ626">
        <v>0</v>
      </c>
      <c r="CA626">
        <f t="shared" si="60"/>
        <v>3.0529711052553106E-4</v>
      </c>
      <c r="CC626">
        <v>1.0924610501061789E-2</v>
      </c>
      <c r="CD626">
        <v>3.0529711052553106E-4</v>
      </c>
    </row>
    <row r="627" spans="1:82" x14ac:dyDescent="0.3">
      <c r="A627">
        <v>0</v>
      </c>
      <c r="B627" t="s">
        <v>466</v>
      </c>
      <c r="C627" t="s">
        <v>49</v>
      </c>
      <c r="D627">
        <v>17119</v>
      </c>
      <c r="E627" s="2">
        <f t="shared" si="63"/>
        <v>0.58602458701288795</v>
      </c>
      <c r="F627" s="2" t="s">
        <v>1939</v>
      </c>
      <c r="G627" s="3">
        <v>17259</v>
      </c>
      <c r="H627" s="1">
        <v>33.056178192852386</v>
      </c>
      <c r="I627" s="1">
        <f t="shared" si="61"/>
        <v>-14.676767186682792</v>
      </c>
      <c r="J627" s="1">
        <v>2.39680057636</v>
      </c>
      <c r="K627" s="1">
        <v>108.18821267600001</v>
      </c>
      <c r="L627" s="2">
        <v>0.14190190238999989</v>
      </c>
      <c r="M627" s="2">
        <v>5.0123921763447652E-4</v>
      </c>
      <c r="N627" s="7">
        <v>0</v>
      </c>
      <c r="O627" s="2">
        <v>4.6460736053701758E-4</v>
      </c>
      <c r="P627" s="3">
        <v>374115.43899549986</v>
      </c>
      <c r="Q627" s="3">
        <v>10188.199640368997</v>
      </c>
      <c r="R627" s="3">
        <v>2709096.0982158799</v>
      </c>
      <c r="S627" s="3">
        <v>5810.9214331471403</v>
      </c>
      <c r="T627" s="3">
        <v>1125417.7728279051</v>
      </c>
      <c r="V627">
        <v>17119</v>
      </c>
      <c r="W627" s="2">
        <v>0.74423167087252673</v>
      </c>
      <c r="X627" s="2">
        <v>0.88678806082715311</v>
      </c>
      <c r="Y627" s="2">
        <v>0.43006961281737061</v>
      </c>
      <c r="Z627" s="2">
        <v>0.68350847893371036</v>
      </c>
      <c r="AA627" s="2">
        <v>0.31183472959779962</v>
      </c>
      <c r="AB627" s="2">
        <v>0.35026730423513408</v>
      </c>
      <c r="AC627" s="2">
        <v>5.0123921763447652E-4</v>
      </c>
      <c r="AD627" s="2">
        <v>0</v>
      </c>
      <c r="AE627" s="2">
        <v>4.6460736053701758E-4</v>
      </c>
      <c r="AF627">
        <v>7857686.5233523399</v>
      </c>
      <c r="AG627">
        <v>16988.925390209311</v>
      </c>
      <c r="AH627">
        <v>3193015.9581601485</v>
      </c>
      <c r="AI627">
        <v>96057.360804308308</v>
      </c>
      <c r="AJ627">
        <v>155.69212703071668</v>
      </c>
      <c r="AK627">
        <v>10566782.62156822</v>
      </c>
      <c r="AL627">
        <v>22799.846823356453</v>
      </c>
      <c r="AM627">
        <v>4285160.660752492</v>
      </c>
      <c r="AN627">
        <v>129330.43103986967</v>
      </c>
      <c r="AO627">
        <v>208.94952997554225</v>
      </c>
      <c r="AP627">
        <v>2709096.0982158799</v>
      </c>
      <c r="AQ627">
        <v>5810.9214331471412</v>
      </c>
      <c r="AR627">
        <v>1092144.7025923436</v>
      </c>
      <c r="AS627">
        <v>33273.070235561361</v>
      </c>
      <c r="AT627">
        <v>53.257402944825571</v>
      </c>
      <c r="AU627" s="3">
        <v>70311255.604814246</v>
      </c>
      <c r="AV627" s="3">
        <v>1914770.2404109493</v>
      </c>
      <c r="AW627">
        <v>1029814.2889253001</v>
      </c>
      <c r="AX627">
        <v>193543297.46062091</v>
      </c>
      <c r="AY627">
        <v>28044.695498925401</v>
      </c>
      <c r="AZ627">
        <v>5270720.0720680393</v>
      </c>
      <c r="BA627">
        <v>1403929.7279208</v>
      </c>
      <c r="BB627">
        <v>263854553.06543514</v>
      </c>
      <c r="BC627">
        <v>38232.8951392944</v>
      </c>
      <c r="BD627">
        <v>7185490.3124789894</v>
      </c>
      <c r="BE627">
        <v>374115.43899549986</v>
      </c>
      <c r="BF627">
        <v>70311255.604814246</v>
      </c>
      <c r="BG627">
        <v>10188.199640368997</v>
      </c>
      <c r="BH627">
        <v>1914770.2404109493</v>
      </c>
      <c r="BI627">
        <v>20.834641316889574</v>
      </c>
      <c r="BJ627">
        <v>53.890819509741959</v>
      </c>
      <c r="BK627">
        <v>33.056178192852386</v>
      </c>
      <c r="BL627">
        <v>33.511312998259278</v>
      </c>
      <c r="BM627">
        <v>18.834545811576486</v>
      </c>
      <c r="BN627">
        <f t="shared" si="58"/>
        <v>-14.676767186682792</v>
      </c>
      <c r="BO627">
        <v>0.58602458701288795</v>
      </c>
      <c r="BP627">
        <v>0.14785386846349635</v>
      </c>
      <c r="BQ627">
        <v>4.7995537176397929E-2</v>
      </c>
      <c r="BR627">
        <v>0.36904761904761907</v>
      </c>
      <c r="BS627">
        <v>0.10344827586206896</v>
      </c>
      <c r="BT627">
        <v>0.27777777777777779</v>
      </c>
      <c r="BU627">
        <v>0.42031037485495681</v>
      </c>
      <c r="BV627">
        <v>0.68350847893371036</v>
      </c>
      <c r="BW627">
        <v>0.32348000995622367</v>
      </c>
      <c r="BX627">
        <v>0.35026730423513408</v>
      </c>
      <c r="BY627">
        <f t="shared" si="59"/>
        <v>0.32095012859166216</v>
      </c>
      <c r="BZ627">
        <v>0</v>
      </c>
      <c r="CA627">
        <f t="shared" si="60"/>
        <v>4.3980938975456216E-4</v>
      </c>
      <c r="CC627">
        <v>0.32095012859166216</v>
      </c>
      <c r="CD627">
        <v>4.3980938975456216E-4</v>
      </c>
    </row>
    <row r="628" spans="1:82" x14ac:dyDescent="0.3">
      <c r="A628">
        <v>0</v>
      </c>
      <c r="B628" t="s">
        <v>466</v>
      </c>
      <c r="C628" t="s">
        <v>51</v>
      </c>
      <c r="D628">
        <v>17121</v>
      </c>
      <c r="E628" s="2">
        <f t="shared" si="63"/>
        <v>0.48784010721871707</v>
      </c>
      <c r="F628" s="2" t="s">
        <v>1937</v>
      </c>
      <c r="G628" s="3">
        <v>2702</v>
      </c>
      <c r="H628" s="1">
        <v>5.7871795483792985</v>
      </c>
      <c r="I628" s="1">
        <f t="shared" si="61"/>
        <v>-13.576499296812646</v>
      </c>
      <c r="J628" s="1">
        <v>2.3904131360199998</v>
      </c>
      <c r="K628" s="1">
        <v>111.26343391899999</v>
      </c>
      <c r="L628" s="2">
        <v>0.14144008225999993</v>
      </c>
      <c r="M628" s="2">
        <v>0.24883165938679994</v>
      </c>
      <c r="N628" s="7">
        <v>0</v>
      </c>
      <c r="O628" s="2">
        <v>6.5271704173244121E-4</v>
      </c>
      <c r="P628" s="3">
        <v>77374.498323170003</v>
      </c>
      <c r="Q628" s="3">
        <v>2107.12190362006</v>
      </c>
      <c r="R628" s="3">
        <v>619800.40041606873</v>
      </c>
      <c r="S628" s="3">
        <v>1339.4051187208856</v>
      </c>
      <c r="T628" s="3">
        <v>262185.52063439495</v>
      </c>
      <c r="V628">
        <v>17121</v>
      </c>
      <c r="W628" s="2">
        <v>0.48653448358740031</v>
      </c>
      <c r="X628" s="2">
        <v>0.15525090951002651</v>
      </c>
      <c r="Y628" s="2">
        <v>0.39337228927305079</v>
      </c>
      <c r="Z628" s="2">
        <v>0.68168693830403326</v>
      </c>
      <c r="AA628" s="2">
        <v>0.32069854905691381</v>
      </c>
      <c r="AB628" s="2">
        <v>0.34912735833411279</v>
      </c>
      <c r="AC628" s="2">
        <v>0.24883165938679994</v>
      </c>
      <c r="AD628" s="2">
        <v>0</v>
      </c>
      <c r="AE628" s="2">
        <v>6.5271704173244121E-4</v>
      </c>
      <c r="AF628">
        <v>1003962.8899639072</v>
      </c>
      <c r="AG628">
        <v>2169.9399635477384</v>
      </c>
      <c r="AH628">
        <v>407833.50169106928</v>
      </c>
      <c r="AI628">
        <v>16922.825081234136</v>
      </c>
      <c r="AJ628">
        <v>19.886110869220442</v>
      </c>
      <c r="AK628">
        <v>1623763.2903799759</v>
      </c>
      <c r="AL628">
        <v>3509.3450822686241</v>
      </c>
      <c r="AM628">
        <v>659570.54922568589</v>
      </c>
      <c r="AN628">
        <v>27371.298181012335</v>
      </c>
      <c r="AO628">
        <v>32.160921029141036</v>
      </c>
      <c r="AP628">
        <v>619800.40041606873</v>
      </c>
      <c r="AQ628">
        <v>1339.4051187208856</v>
      </c>
      <c r="AR628">
        <v>251737.04753461661</v>
      </c>
      <c r="AS628">
        <v>10448.473099778199</v>
      </c>
      <c r="AT628">
        <v>12.274810159920595</v>
      </c>
      <c r="AU628" s="3">
        <v>14541763.214856571</v>
      </c>
      <c r="AV628" s="3">
        <v>396012.49056635407</v>
      </c>
      <c r="AW628">
        <v>90485.035504790008</v>
      </c>
      <c r="AX628">
        <v>17005757.572770234</v>
      </c>
      <c r="AY628">
        <v>2464.1581450472199</v>
      </c>
      <c r="AZ628">
        <v>463113.8817801745</v>
      </c>
      <c r="BA628">
        <v>167859.53382796003</v>
      </c>
      <c r="BB628">
        <v>31547520.787626807</v>
      </c>
      <c r="BC628">
        <v>4571.2800486672804</v>
      </c>
      <c r="BD628">
        <v>859126.37234652869</v>
      </c>
      <c r="BE628">
        <v>77374.498323170003</v>
      </c>
      <c r="BF628">
        <v>14541763.214856571</v>
      </c>
      <c r="BG628">
        <v>2107.12190362006</v>
      </c>
      <c r="BH628">
        <v>396012.49056635407</v>
      </c>
      <c r="BI628">
        <v>2.4438768554389414</v>
      </c>
      <c r="BJ628">
        <v>8.2310564038182399</v>
      </c>
      <c r="BK628">
        <v>5.7871795483792985</v>
      </c>
      <c r="BL628">
        <v>32.271877168593306</v>
      </c>
      <c r="BM628">
        <v>18.695377871780661</v>
      </c>
      <c r="BN628">
        <f t="shared" si="58"/>
        <v>-13.576499296812646</v>
      </c>
      <c r="BO628">
        <v>0.48784010721871707</v>
      </c>
      <c r="BP628">
        <v>1.4437355389949866E-2</v>
      </c>
      <c r="BQ628">
        <v>6.2536141996089617E-2</v>
      </c>
      <c r="BR628">
        <v>0.14880952380952381</v>
      </c>
      <c r="BS628">
        <v>6.8965517241379309E-2</v>
      </c>
      <c r="BT628">
        <v>0.33333333333333331</v>
      </c>
      <c r="BU628">
        <v>0.38880111921643928</v>
      </c>
      <c r="BV628">
        <v>0.68168693830403326</v>
      </c>
      <c r="BW628">
        <v>0.33267484342003506</v>
      </c>
      <c r="BX628">
        <v>0.34912735833411279</v>
      </c>
      <c r="BY628">
        <f t="shared" si="59"/>
        <v>4.5748258283436011E-2</v>
      </c>
      <c r="BZ628">
        <v>0</v>
      </c>
      <c r="CA628">
        <f t="shared" si="60"/>
        <v>1.316578535761847E-4</v>
      </c>
      <c r="CC628">
        <v>4.5748258283436011E-2</v>
      </c>
      <c r="CD628">
        <v>1.316578535761847E-4</v>
      </c>
    </row>
    <row r="629" spans="1:82" x14ac:dyDescent="0.3">
      <c r="A629">
        <v>1</v>
      </c>
      <c r="B629" t="s">
        <v>466</v>
      </c>
      <c r="C629" t="s">
        <v>52</v>
      </c>
      <c r="D629">
        <v>17123</v>
      </c>
      <c r="E629" s="2">
        <v>0</v>
      </c>
      <c r="F629" s="2" t="s">
        <v>1954</v>
      </c>
      <c r="G629" s="3">
        <v>-999</v>
      </c>
      <c r="H629" s="1">
        <v>0.37570280667626665</v>
      </c>
      <c r="I629" s="1">
        <f t="shared" si="61"/>
        <v>-999</v>
      </c>
      <c r="J629" s="1">
        <v>-999</v>
      </c>
      <c r="K629" s="1">
        <v>-999</v>
      </c>
      <c r="L629" s="2">
        <v>-999</v>
      </c>
      <c r="M629" s="2">
        <v>-999</v>
      </c>
      <c r="N629" s="7">
        <v>-999</v>
      </c>
      <c r="O629" s="2">
        <v>-999</v>
      </c>
      <c r="P629" s="3">
        <v>-999</v>
      </c>
      <c r="Q629" s="3">
        <v>-999</v>
      </c>
      <c r="R629" s="3">
        <v>-999</v>
      </c>
      <c r="S629" s="3">
        <v>-999</v>
      </c>
      <c r="T629" s="3">
        <v>-999</v>
      </c>
      <c r="V629">
        <v>17123</v>
      </c>
      <c r="W629" s="2">
        <v>-999</v>
      </c>
      <c r="X629" s="2">
        <v>1.0078865180240501E-2</v>
      </c>
      <c r="Y629" s="2">
        <v>-999</v>
      </c>
      <c r="Z629" s="2">
        <v>-999</v>
      </c>
      <c r="AA629" s="2">
        <v>-999</v>
      </c>
      <c r="AB629" s="2">
        <v>-999</v>
      </c>
      <c r="AC629" s="2">
        <v>-999</v>
      </c>
      <c r="AD629" s="2">
        <v>-999</v>
      </c>
      <c r="AE629" s="2">
        <v>-999</v>
      </c>
      <c r="AF629" s="2">
        <v>-999</v>
      </c>
      <c r="AG629" s="2">
        <v>-999</v>
      </c>
      <c r="AH629" s="2">
        <v>-999</v>
      </c>
      <c r="AI629" s="2">
        <v>-999</v>
      </c>
      <c r="AJ629" s="2">
        <v>-999</v>
      </c>
      <c r="AK629" s="2">
        <v>-999</v>
      </c>
      <c r="AL629" s="2">
        <v>-999</v>
      </c>
      <c r="AM629" s="2">
        <v>-999</v>
      </c>
      <c r="AN629" s="2">
        <v>-999</v>
      </c>
      <c r="AO629" s="2">
        <v>-999</v>
      </c>
      <c r="AP629" s="2">
        <v>-999</v>
      </c>
      <c r="AQ629" s="2">
        <v>-999</v>
      </c>
      <c r="AR629" s="2">
        <v>-999</v>
      </c>
      <c r="AS629" s="2">
        <v>-999</v>
      </c>
      <c r="AT629" s="2">
        <v>-999</v>
      </c>
      <c r="AU629" s="2">
        <v>-999</v>
      </c>
      <c r="AV629" s="2">
        <v>-999</v>
      </c>
      <c r="AW629" s="2">
        <v>-999</v>
      </c>
      <c r="AX629" s="2">
        <v>-999</v>
      </c>
      <c r="AY629" s="2">
        <v>-999</v>
      </c>
      <c r="AZ629" s="2">
        <v>-999</v>
      </c>
      <c r="BA629" s="2">
        <v>-999</v>
      </c>
      <c r="BB629" s="2">
        <v>-999</v>
      </c>
      <c r="BC629" s="2">
        <v>-999</v>
      </c>
      <c r="BD629" s="2">
        <v>-999</v>
      </c>
      <c r="BE629" s="2">
        <v>-999</v>
      </c>
      <c r="BF629" s="2">
        <v>-999</v>
      </c>
      <c r="BG629" s="2">
        <v>-999</v>
      </c>
      <c r="BH629" s="2">
        <v>-999</v>
      </c>
      <c r="BI629">
        <v>0</v>
      </c>
      <c r="BJ629">
        <v>0.37570280667626665</v>
      </c>
      <c r="BK629">
        <v>0.37570280667626665</v>
      </c>
      <c r="BL629">
        <v>-999</v>
      </c>
      <c r="BM629">
        <v>20.466266605664551</v>
      </c>
      <c r="BN629">
        <f t="shared" si="58"/>
        <v>-999</v>
      </c>
      <c r="BO629" t="s">
        <v>3748</v>
      </c>
      <c r="BP629" t="s">
        <v>3748</v>
      </c>
      <c r="BQ629">
        <v>2.23830724987556E-2</v>
      </c>
      <c r="BR629">
        <v>6.5476190476190479E-2</v>
      </c>
      <c r="BS629">
        <v>0.2413793103448276</v>
      </c>
      <c r="BT629">
        <v>0.3888888888888889</v>
      </c>
      <c r="BU629" t="s">
        <v>3748</v>
      </c>
      <c r="BY629">
        <f t="shared" si="59"/>
        <v>-999</v>
      </c>
      <c r="CA629">
        <f t="shared" si="60"/>
        <v>-999</v>
      </c>
    </row>
    <row r="630" spans="1:82" x14ac:dyDescent="0.3">
      <c r="A630">
        <v>0</v>
      </c>
      <c r="B630" t="s">
        <v>466</v>
      </c>
      <c r="C630" s="17" t="s">
        <v>499</v>
      </c>
      <c r="D630" s="17">
        <v>17125</v>
      </c>
      <c r="E630" s="2">
        <f t="shared" ref="E630:E642" si="64">BO630</f>
        <v>0.52211307383318351</v>
      </c>
      <c r="F630" s="2" t="s">
        <v>1938</v>
      </c>
      <c r="G630" s="19">
        <v>-45</v>
      </c>
      <c r="H630" s="20">
        <v>0.37469208308901364</v>
      </c>
      <c r="I630" s="1">
        <f t="shared" si="61"/>
        <v>-12.361448664073702</v>
      </c>
      <c r="J630" s="1">
        <v>2.7564480215599998</v>
      </c>
      <c r="K630" s="1">
        <v>44.399498727500003</v>
      </c>
      <c r="L630" s="2">
        <v>0.19616539329000005</v>
      </c>
      <c r="M630" s="2">
        <v>3.3292935292310363E-3</v>
      </c>
      <c r="N630" s="7">
        <v>0</v>
      </c>
      <c r="O630" s="2">
        <v>1.9637358201477108E-4</v>
      </c>
      <c r="P630" s="3">
        <v>-196.61547227300144</v>
      </c>
      <c r="Q630" s="3">
        <v>-5.3543839016140149</v>
      </c>
      <c r="R630" s="3">
        <v>-15102.831714407919</v>
      </c>
      <c r="S630" s="3">
        <v>-36.372996865511567</v>
      </c>
      <c r="T630" s="3">
        <v>-7193.3695671115274</v>
      </c>
      <c r="V630">
        <v>17125</v>
      </c>
      <c r="W630" s="2">
        <v>0.45823655518444301</v>
      </c>
      <c r="X630" s="2">
        <v>1.0051750805289372E-2</v>
      </c>
      <c r="Y630" s="2">
        <v>0.38427607773754524</v>
      </c>
      <c r="Z630" s="2">
        <v>0.7860710703506294</v>
      </c>
      <c r="AA630" s="2">
        <v>0.12797425280914354</v>
      </c>
      <c r="AB630" s="2">
        <v>0.48421002350674142</v>
      </c>
      <c r="AC630" s="2">
        <v>3.3292935292310363E-3</v>
      </c>
      <c r="AD630" s="2">
        <v>0</v>
      </c>
      <c r="AE630" s="2">
        <v>1.9637358201477108E-4</v>
      </c>
      <c r="AF630">
        <v>115915.81635230577</v>
      </c>
      <c r="AG630">
        <v>280.20595652559729</v>
      </c>
      <c r="AH630">
        <v>52663.84248608075</v>
      </c>
      <c r="AI630">
        <v>2733.9008411535719</v>
      </c>
      <c r="AJ630">
        <v>2.5652201689715706</v>
      </c>
      <c r="AK630">
        <v>100812.98463789785</v>
      </c>
      <c r="AL630">
        <v>243.83295966008569</v>
      </c>
      <c r="AM630">
        <v>45827.650274381551</v>
      </c>
      <c r="AN630">
        <v>2376.7234857412436</v>
      </c>
      <c r="AO630">
        <v>2.2322228965414186</v>
      </c>
      <c r="AP630">
        <v>-15102.831714407919</v>
      </c>
      <c r="AQ630">
        <v>-36.372996865511595</v>
      </c>
      <c r="AR630">
        <v>-6836.1922116991991</v>
      </c>
      <c r="AS630">
        <v>-357.17735541232832</v>
      </c>
      <c r="AT630">
        <v>-0.33299727243015198</v>
      </c>
      <c r="AU630" s="3">
        <v>-36951.911858987893</v>
      </c>
      <c r="AV630" s="3">
        <v>-1006.3029104693379</v>
      </c>
      <c r="AW630">
        <v>12906.131719353001</v>
      </c>
      <c r="AX630">
        <v>2425578.395335203</v>
      </c>
      <c r="AY630">
        <v>351.46971452105402</v>
      </c>
      <c r="AZ630">
        <v>66055.218147086896</v>
      </c>
      <c r="BA630">
        <v>12709.516247080001</v>
      </c>
      <c r="BB630">
        <v>2388626.483476215</v>
      </c>
      <c r="BC630">
        <v>346.11533061943999</v>
      </c>
      <c r="BD630">
        <v>65048.915236617548</v>
      </c>
      <c r="BE630">
        <v>-196.61547227300144</v>
      </c>
      <c r="BF630">
        <v>-36951.911858987893</v>
      </c>
      <c r="BG630">
        <v>-5.3543839016140149</v>
      </c>
      <c r="BH630">
        <v>-1006.3029104693379</v>
      </c>
      <c r="BI630">
        <v>0.39944840720178892</v>
      </c>
      <c r="BJ630">
        <v>0.77414049029080256</v>
      </c>
      <c r="BK630">
        <v>0.37469208308901364</v>
      </c>
      <c r="BL630">
        <v>28.790774427747337</v>
      </c>
      <c r="BM630">
        <v>16.429325763673635</v>
      </c>
      <c r="BN630">
        <f t="shared" si="58"/>
        <v>-12.361448664073702</v>
      </c>
      <c r="BO630">
        <v>0.52211307383318351</v>
      </c>
      <c r="BP630">
        <v>2.5255506819080878E-3</v>
      </c>
      <c r="BQ630">
        <v>2.7476319378399498E-2</v>
      </c>
      <c r="BR630">
        <v>0.20238095238095238</v>
      </c>
      <c r="BS630">
        <v>0.20689655172413793</v>
      </c>
      <c r="BT630">
        <v>0.33333333333333331</v>
      </c>
      <c r="BU630">
        <v>0.35400473794130072</v>
      </c>
      <c r="BV630">
        <v>0.7860710703506294</v>
      </c>
      <c r="BW630">
        <v>0.13275337428334394</v>
      </c>
      <c r="BX630">
        <v>0.48421002350674142</v>
      </c>
      <c r="BY630">
        <f t="shared" si="59"/>
        <v>5.4089337526372815E-2</v>
      </c>
      <c r="BZ630">
        <v>0</v>
      </c>
      <c r="CA630">
        <f t="shared" si="60"/>
        <v>3.9845427165758829E-5</v>
      </c>
      <c r="CC630">
        <v>5.4089337526372815E-2</v>
      </c>
      <c r="CD630">
        <v>3.9845427165758829E-5</v>
      </c>
    </row>
    <row r="631" spans="1:82" x14ac:dyDescent="0.3">
      <c r="A631">
        <v>0</v>
      </c>
      <c r="B631" t="s">
        <v>466</v>
      </c>
      <c r="C631" t="s">
        <v>500</v>
      </c>
      <c r="D631">
        <v>17127</v>
      </c>
      <c r="E631" s="2">
        <f t="shared" si="64"/>
        <v>0.60009476597913913</v>
      </c>
      <c r="F631" s="2" t="s">
        <v>1939</v>
      </c>
      <c r="G631" s="3">
        <v>1276</v>
      </c>
      <c r="H631" s="1">
        <v>2.7038602713692308</v>
      </c>
      <c r="I631" s="1">
        <f t="shared" si="61"/>
        <v>-12.890468789480394</v>
      </c>
      <c r="J631" s="1">
        <v>2.8695724881400002</v>
      </c>
      <c r="K631" s="1">
        <v>179.597978187</v>
      </c>
      <c r="L631" s="2">
        <v>0.12066251448999998</v>
      </c>
      <c r="M631" s="2">
        <v>2.7827612189986129E-4</v>
      </c>
      <c r="N631" s="7">
        <v>0</v>
      </c>
      <c r="O631" s="2">
        <v>7.9058297676370777E-5</v>
      </c>
      <c r="P631" s="3">
        <v>18920.785916228</v>
      </c>
      <c r="Q631" s="3">
        <v>515.26540787730391</v>
      </c>
      <c r="R631" s="3">
        <v>125731.96527313383</v>
      </c>
      <c r="S631" s="3">
        <v>269.51923993430262</v>
      </c>
      <c r="T631" s="3">
        <v>53283.295546944995</v>
      </c>
      <c r="V631">
        <v>17127</v>
      </c>
      <c r="W631" s="2">
        <v>0.53103761588273324</v>
      </c>
      <c r="X631" s="2">
        <v>7.2535638960028265E-2</v>
      </c>
      <c r="Y631" s="2">
        <v>0.36081327683739978</v>
      </c>
      <c r="Z631" s="2">
        <v>0.81833138138564721</v>
      </c>
      <c r="AA631" s="2">
        <v>0.51766163410035271</v>
      </c>
      <c r="AB631" s="2">
        <v>0.29784050080235946</v>
      </c>
      <c r="AC631" s="2">
        <v>2.7827612189986129E-4</v>
      </c>
      <c r="AD631" s="2">
        <v>0</v>
      </c>
      <c r="AE631" s="2">
        <v>7.9058297676370777E-5</v>
      </c>
      <c r="AF631">
        <v>293874.46016965271</v>
      </c>
      <c r="AG631">
        <v>631.08756715136599</v>
      </c>
      <c r="AH631">
        <v>118610.95546820512</v>
      </c>
      <c r="AI631">
        <v>6136.2366132071002</v>
      </c>
      <c r="AJ631">
        <v>5.7838837565234824</v>
      </c>
      <c r="AK631">
        <v>419606.42544278654</v>
      </c>
      <c r="AL631">
        <v>900.60680708566849</v>
      </c>
      <c r="AM631">
        <v>169266.26263892074</v>
      </c>
      <c r="AN631">
        <v>8764.2249894364377</v>
      </c>
      <c r="AO631">
        <v>8.2540575487435852</v>
      </c>
      <c r="AP631">
        <v>125731.96527313383</v>
      </c>
      <c r="AQ631">
        <v>269.5192399343025</v>
      </c>
      <c r="AR631">
        <v>50655.30717071562</v>
      </c>
      <c r="AS631">
        <v>2627.9883762293375</v>
      </c>
      <c r="AT631">
        <v>2.4701737922201028</v>
      </c>
      <c r="AU631" s="3">
        <v>3555972.5050958903</v>
      </c>
      <c r="AV631" s="3">
        <v>96838.9807564605</v>
      </c>
      <c r="AW631">
        <v>28896.540972393002</v>
      </c>
      <c r="AX631">
        <v>5430815.9103515409</v>
      </c>
      <c r="AY631">
        <v>786.93284921177394</v>
      </c>
      <c r="AZ631">
        <v>147896.15968086079</v>
      </c>
      <c r="BA631">
        <v>47817.326888620999</v>
      </c>
      <c r="BB631">
        <v>8986788.4154474307</v>
      </c>
      <c r="BC631">
        <v>1302.1982570890777</v>
      </c>
      <c r="BD631">
        <v>244735.14043732127</v>
      </c>
      <c r="BE631">
        <v>18920.785916228</v>
      </c>
      <c r="BF631">
        <v>3555972.5050958903</v>
      </c>
      <c r="BG631">
        <v>515.26540787730391</v>
      </c>
      <c r="BH631">
        <v>96838.9807564605</v>
      </c>
      <c r="BI631">
        <v>1.6657900863072399</v>
      </c>
      <c r="BJ631">
        <v>4.3696503576764707</v>
      </c>
      <c r="BK631">
        <v>2.7038602713692308</v>
      </c>
      <c r="BL631">
        <v>36.017920689733387</v>
      </c>
      <c r="BM631">
        <v>23.127451900252993</v>
      </c>
      <c r="BN631">
        <f t="shared" si="58"/>
        <v>-12.890468789480394</v>
      </c>
      <c r="BO631">
        <v>0.60009476597913913</v>
      </c>
      <c r="BP631">
        <v>1.2105171265348975E-2</v>
      </c>
      <c r="BQ631">
        <v>9.7327827921224033E-2</v>
      </c>
      <c r="BR631">
        <v>0.125</v>
      </c>
      <c r="BS631">
        <v>0.13793103448275862</v>
      </c>
      <c r="BT631">
        <v>0.33333333333333331</v>
      </c>
      <c r="BU631">
        <v>0.36915471234555902</v>
      </c>
      <c r="BV631">
        <v>0.81833138138564721</v>
      </c>
      <c r="BW631">
        <v>0.53699339636966048</v>
      </c>
      <c r="BX631">
        <v>0.29784050080235946</v>
      </c>
      <c r="BY631">
        <f t="shared" si="59"/>
        <v>0.24859964805953672</v>
      </c>
      <c r="BZ631">
        <v>0</v>
      </c>
      <c r="CA631">
        <f t="shared" si="60"/>
        <v>2.2745193523119466E-3</v>
      </c>
      <c r="CC631">
        <v>0.24859964805953672</v>
      </c>
      <c r="CD631">
        <v>2.2745193523119466E-3</v>
      </c>
    </row>
    <row r="632" spans="1:82" x14ac:dyDescent="0.3">
      <c r="A632">
        <v>0</v>
      </c>
      <c r="B632" t="s">
        <v>466</v>
      </c>
      <c r="C632" t="s">
        <v>501</v>
      </c>
      <c r="D632">
        <v>17129</v>
      </c>
      <c r="E632" s="2">
        <f t="shared" si="64"/>
        <v>0.4813712226650021</v>
      </c>
      <c r="F632" s="2" t="s">
        <v>1937</v>
      </c>
      <c r="G632" s="3">
        <v>360</v>
      </c>
      <c r="H632" s="1">
        <v>0.57043479026247068</v>
      </c>
      <c r="I632" s="1">
        <f t="shared" si="61"/>
        <v>-15.384433689028409</v>
      </c>
      <c r="J632" s="1">
        <v>2.7292033858</v>
      </c>
      <c r="K632" s="1">
        <v>39.049654823099999</v>
      </c>
      <c r="L632" s="2">
        <v>0.19424945362000012</v>
      </c>
      <c r="M632" s="2">
        <v>7.6568332943874147E-3</v>
      </c>
      <c r="N632" s="7">
        <v>0</v>
      </c>
      <c r="O632" s="2">
        <v>2.9496907402801484E-3</v>
      </c>
      <c r="P632" s="3">
        <v>-309.25554088100046</v>
      </c>
      <c r="Q632" s="3">
        <v>-8.4218849637579467</v>
      </c>
      <c r="R632" s="3">
        <v>5824.2842403769173</v>
      </c>
      <c r="S632" s="3">
        <v>14.32337174652841</v>
      </c>
      <c r="T632" s="3">
        <v>2757.7425499321398</v>
      </c>
      <c r="V632">
        <v>17129</v>
      </c>
      <c r="W632" s="2">
        <v>0.46229975414806185</v>
      </c>
      <c r="X632" s="2">
        <v>1.5302881008627285E-2</v>
      </c>
      <c r="Y632" s="2">
        <v>0.42224956683380499</v>
      </c>
      <c r="Z632" s="2">
        <v>0.77830157140645717</v>
      </c>
      <c r="AA632" s="2">
        <v>0.11255420762996023</v>
      </c>
      <c r="AB632" s="2">
        <v>0.47948076327847744</v>
      </c>
      <c r="AC632" s="2">
        <v>7.6568332943874147E-3</v>
      </c>
      <c r="AD632" s="2">
        <v>0</v>
      </c>
      <c r="AE632" s="2">
        <v>2.9496907402801484E-3</v>
      </c>
      <c r="AF632">
        <v>110652.18879228679</v>
      </c>
      <c r="AG632">
        <v>269.09235910520249</v>
      </c>
      <c r="AH632">
        <v>50575.076239786053</v>
      </c>
      <c r="AI632">
        <v>1259.3939399350559</v>
      </c>
      <c r="AJ632">
        <v>2.463347326521081</v>
      </c>
      <c r="AK632">
        <v>116476.47303266371</v>
      </c>
      <c r="AL632">
        <v>283.41573085173093</v>
      </c>
      <c r="AM632">
        <v>53267.109638654372</v>
      </c>
      <c r="AN632">
        <v>1325.1030909988758</v>
      </c>
      <c r="AO632">
        <v>2.5944546712125747</v>
      </c>
      <c r="AP632">
        <v>5824.2842403769173</v>
      </c>
      <c r="AQ632">
        <v>14.323371746528437</v>
      </c>
      <c r="AR632">
        <v>2692.0333988683196</v>
      </c>
      <c r="AS632">
        <v>65.709151063819945</v>
      </c>
      <c r="AT632">
        <v>0.13110734469149365</v>
      </c>
      <c r="AU632" s="3">
        <v>-58121.486353175227</v>
      </c>
      <c r="AV632" s="3">
        <v>-1582.8090600886685</v>
      </c>
      <c r="AW632">
        <v>20294.205673578999</v>
      </c>
      <c r="AX632">
        <v>3814093.0142924371</v>
      </c>
      <c r="AY632">
        <v>552.66743201052191</v>
      </c>
      <c r="AZ632">
        <v>103868.31717205749</v>
      </c>
      <c r="BA632">
        <v>19984.950132697999</v>
      </c>
      <c r="BB632">
        <v>3755971.5279392619</v>
      </c>
      <c r="BC632">
        <v>544.24554704676393</v>
      </c>
      <c r="BD632">
        <v>102285.50811196881</v>
      </c>
      <c r="BE632">
        <v>-309.25554088100046</v>
      </c>
      <c r="BF632">
        <v>-58121.486353175227</v>
      </c>
      <c r="BG632">
        <v>-8.4218849637579467</v>
      </c>
      <c r="BH632">
        <v>-1582.8090600886685</v>
      </c>
      <c r="BI632">
        <v>0.85160710410624207</v>
      </c>
      <c r="BJ632">
        <v>1.4220418943687128</v>
      </c>
      <c r="BK632">
        <v>0.57043479026247068</v>
      </c>
      <c r="BL632">
        <v>37.928663089321525</v>
      </c>
      <c r="BM632">
        <v>22.544229400293116</v>
      </c>
      <c r="BN632">
        <f t="shared" si="58"/>
        <v>-15.384433689028409</v>
      </c>
      <c r="BO632">
        <v>0.4813712226650021</v>
      </c>
      <c r="BP632">
        <v>4.9642109210414204E-3</v>
      </c>
      <c r="BQ632">
        <v>3.018113110150417E-2</v>
      </c>
      <c r="BR632">
        <v>2.976190476190476E-2</v>
      </c>
      <c r="BS632">
        <v>0.10344827586206896</v>
      </c>
      <c r="BT632">
        <v>0.27777777777777779</v>
      </c>
      <c r="BU632">
        <v>0.44057638909977426</v>
      </c>
      <c r="BV632">
        <v>0.77830157140645717</v>
      </c>
      <c r="BW632">
        <v>0.11675747679456455</v>
      </c>
      <c r="BX632">
        <v>0.47948076327847744</v>
      </c>
      <c r="BY632">
        <f t="shared" si="59"/>
        <v>0.12340197706143065</v>
      </c>
      <c r="BZ632">
        <v>0</v>
      </c>
      <c r="CA632">
        <f t="shared" si="60"/>
        <v>1.4614517693501897E-4</v>
      </c>
      <c r="CC632">
        <v>0.12340197706143065</v>
      </c>
      <c r="CD632">
        <v>1.4614517693501897E-4</v>
      </c>
    </row>
    <row r="633" spans="1:82" x14ac:dyDescent="0.3">
      <c r="A633">
        <v>0</v>
      </c>
      <c r="B633" t="s">
        <v>466</v>
      </c>
      <c r="C633" t="s">
        <v>502</v>
      </c>
      <c r="D633">
        <v>17131</v>
      </c>
      <c r="E633" s="2">
        <f t="shared" si="64"/>
        <v>0.53144577178356001</v>
      </c>
      <c r="F633" s="2" t="s">
        <v>1938</v>
      </c>
      <c r="G633" s="3">
        <v>129</v>
      </c>
      <c r="H633" s="1">
        <v>0.37636305316608293</v>
      </c>
      <c r="I633" s="1">
        <f t="shared" si="61"/>
        <v>-11.768750173667785</v>
      </c>
      <c r="J633" s="1">
        <v>2.6698633106699998</v>
      </c>
      <c r="K633" s="1">
        <v>57.239788601699999</v>
      </c>
      <c r="L633" s="2">
        <v>0.16682422810000008</v>
      </c>
      <c r="M633" s="2">
        <v>6.6275625289538228E-4</v>
      </c>
      <c r="N633" s="7">
        <v>0</v>
      </c>
      <c r="O633" s="2">
        <v>2.8682708578596597E-4</v>
      </c>
      <c r="P633" s="3">
        <v>-2983.0784666715999</v>
      </c>
      <c r="Q633" s="3">
        <v>-81.237489270528783</v>
      </c>
      <c r="R633" s="3">
        <v>-22701.200817979043</v>
      </c>
      <c r="S633" s="3">
        <v>-54.62221351487387</v>
      </c>
      <c r="T633" s="3">
        <v>-10616.615141919432</v>
      </c>
      <c r="V633">
        <v>17131</v>
      </c>
      <c r="W633" s="2">
        <v>0.44582679216611981</v>
      </c>
      <c r="X633" s="2">
        <v>1.0096577412457917E-2</v>
      </c>
      <c r="Y633" s="2">
        <v>0.39589321098627805</v>
      </c>
      <c r="Z633" s="2">
        <v>0.76137924382861766</v>
      </c>
      <c r="AA633" s="2">
        <v>0.1649842765616365</v>
      </c>
      <c r="AB633" s="2">
        <v>0.4117849843696812</v>
      </c>
      <c r="AC633" s="2">
        <v>6.6275625289538228E-4</v>
      </c>
      <c r="AD633" s="2">
        <v>0</v>
      </c>
      <c r="AE633" s="2">
        <v>2.8682708578596597E-4</v>
      </c>
      <c r="AF633">
        <v>72536.884493222344</v>
      </c>
      <c r="AG633">
        <v>176.17824270314796</v>
      </c>
      <c r="AH633">
        <v>33112.155566705471</v>
      </c>
      <c r="AI633">
        <v>1112.0147535241358</v>
      </c>
      <c r="AJ633">
        <v>1.6128032195630837</v>
      </c>
      <c r="AK633">
        <v>49835.683675243301</v>
      </c>
      <c r="AL633">
        <v>121.55602918827411</v>
      </c>
      <c r="AM633">
        <v>22846.079554414835</v>
      </c>
      <c r="AN633">
        <v>761.47562389533846</v>
      </c>
      <c r="AO633">
        <v>1.1127290263199323</v>
      </c>
      <c r="AP633">
        <v>-22701.200817979043</v>
      </c>
      <c r="AQ633">
        <v>-54.622213514873849</v>
      </c>
      <c r="AR633">
        <v>-10266.076012290636</v>
      </c>
      <c r="AS633">
        <v>-350.53912962879735</v>
      </c>
      <c r="AT633">
        <v>-0.50007419324315139</v>
      </c>
      <c r="AU633" s="3">
        <v>-560639.7670262605</v>
      </c>
      <c r="AV633" s="3">
        <v>-15267.77373350318</v>
      </c>
      <c r="AW633">
        <v>10080.017550338</v>
      </c>
      <c r="AX633">
        <v>1894438.4984105236</v>
      </c>
      <c r="AY633">
        <v>274.50679784028398</v>
      </c>
      <c r="AZ633">
        <v>51590.807586102972</v>
      </c>
      <c r="BA633">
        <v>7096.9390836663997</v>
      </c>
      <c r="BB633">
        <v>1333798.7313842631</v>
      </c>
      <c r="BC633">
        <v>193.2693085697552</v>
      </c>
      <c r="BD633">
        <v>36323.033852599794</v>
      </c>
      <c r="BE633">
        <v>-2983.0784666715999</v>
      </c>
      <c r="BF633">
        <v>-560639.7670262605</v>
      </c>
      <c r="BG633">
        <v>-81.237489270528783</v>
      </c>
      <c r="BH633">
        <v>-15267.77373350318</v>
      </c>
      <c r="BI633">
        <v>0.39111835653300858</v>
      </c>
      <c r="BJ633">
        <v>0.76748140969909151</v>
      </c>
      <c r="BK633">
        <v>0.37636305316608293</v>
      </c>
      <c r="BL633">
        <v>22.753311464500705</v>
      </c>
      <c r="BM633">
        <v>10.98456129083292</v>
      </c>
      <c r="BN633">
        <f t="shared" si="58"/>
        <v>-11.768750173667785</v>
      </c>
      <c r="BO633">
        <v>0.53144577178356001</v>
      </c>
      <c r="BP633">
        <v>2.5170855806970448E-3</v>
      </c>
      <c r="BQ633">
        <v>1.8497572075258428E-2</v>
      </c>
      <c r="BR633">
        <v>0.20238095238095238</v>
      </c>
      <c r="BS633">
        <v>0.27586206896551724</v>
      </c>
      <c r="BT633">
        <v>0.44444444444444442</v>
      </c>
      <c r="BU633">
        <v>0.33703115503235337</v>
      </c>
      <c r="BV633">
        <v>0.76137924382861766</v>
      </c>
      <c r="BW633">
        <v>0.17114551510543205</v>
      </c>
      <c r="BX633">
        <v>0.4117849843696812</v>
      </c>
      <c r="BY633">
        <f t="shared" si="59"/>
        <v>4.7441721395130578E-3</v>
      </c>
      <c r="BZ633">
        <v>0</v>
      </c>
      <c r="CA633">
        <f t="shared" si="60"/>
        <v>1.250182824751522E-4</v>
      </c>
      <c r="CC633">
        <v>4.7441721395130578E-3</v>
      </c>
      <c r="CD633">
        <v>1.250182824751522E-4</v>
      </c>
    </row>
    <row r="634" spans="1:82" x14ac:dyDescent="0.3">
      <c r="A634">
        <v>0</v>
      </c>
      <c r="B634" t="s">
        <v>466</v>
      </c>
      <c r="C634" t="s">
        <v>54</v>
      </c>
      <c r="D634">
        <v>17133</v>
      </c>
      <c r="E634" s="2">
        <f t="shared" si="64"/>
        <v>0.50626061747744056</v>
      </c>
      <c r="F634" s="2" t="s">
        <v>1937</v>
      </c>
      <c r="G634" s="3">
        <v>5663</v>
      </c>
      <c r="H634" s="1">
        <v>9.4143829975008888</v>
      </c>
      <c r="I634" s="1">
        <f t="shared" si="61"/>
        <v>-13.866360392945277</v>
      </c>
      <c r="J634" s="1">
        <v>2.4049425101900002</v>
      </c>
      <c r="K634" s="1">
        <v>107.938714664</v>
      </c>
      <c r="L634" s="2">
        <v>0.14593560732999999</v>
      </c>
      <c r="M634" s="2">
        <v>3.1435217857628096E-5</v>
      </c>
      <c r="N634" s="7">
        <v>0</v>
      </c>
      <c r="O634" s="2">
        <v>2.1514644170139775E-4</v>
      </c>
      <c r="P634" s="3">
        <v>51348.064645585997</v>
      </c>
      <c r="Q634" s="3">
        <v>1398.3500257579474</v>
      </c>
      <c r="R634" s="3">
        <v>502880.60814959416</v>
      </c>
      <c r="S634" s="3">
        <v>1078.3855480194673</v>
      </c>
      <c r="T634" s="3">
        <v>208314.08428736497</v>
      </c>
      <c r="V634">
        <v>17133</v>
      </c>
      <c r="W634" s="2">
        <v>0.52090287184537409</v>
      </c>
      <c r="X634" s="2">
        <v>0.25255679569282796</v>
      </c>
      <c r="Y634" s="2">
        <v>0.41828583377674244</v>
      </c>
      <c r="Z634" s="2">
        <v>0.68583035788459656</v>
      </c>
      <c r="AA634" s="2">
        <v>0.31111559261251448</v>
      </c>
      <c r="AB634" s="2">
        <v>0.36022400623572226</v>
      </c>
      <c r="AC634" s="2">
        <v>3.1435217857628096E-5</v>
      </c>
      <c r="AD634" s="2">
        <v>0</v>
      </c>
      <c r="AE634" s="2">
        <v>2.1514644170139775E-4</v>
      </c>
      <c r="AF634">
        <v>955250.79768516729</v>
      </c>
      <c r="AG634">
        <v>2053.8224814090217</v>
      </c>
      <c r="AH634">
        <v>386009.58022609132</v>
      </c>
      <c r="AI634">
        <v>10687.827912678253</v>
      </c>
      <c r="AJ634">
        <v>18.822949924150652</v>
      </c>
      <c r="AK634">
        <v>1458131.4058347614</v>
      </c>
      <c r="AL634">
        <v>3132.2080294284888</v>
      </c>
      <c r="AM634">
        <v>588688.80712173751</v>
      </c>
      <c r="AN634">
        <v>16322.68530439714</v>
      </c>
      <c r="AO634">
        <v>28.706435894375687</v>
      </c>
      <c r="AP634">
        <v>502880.60814959416</v>
      </c>
      <c r="AQ634">
        <v>1078.385548019467</v>
      </c>
      <c r="AR634">
        <v>202679.22689564619</v>
      </c>
      <c r="AS634">
        <v>5634.8573917188878</v>
      </c>
      <c r="AT634">
        <v>9.8834859702250348</v>
      </c>
      <c r="AU634" s="3">
        <v>9650355.2694914322</v>
      </c>
      <c r="AV634" s="3">
        <v>262805.90384094865</v>
      </c>
      <c r="AW634">
        <v>72352.057758264011</v>
      </c>
      <c r="AX634">
        <v>13597845.735088138</v>
      </c>
      <c r="AY634">
        <v>1970.3469357263518</v>
      </c>
      <c r="AZ634">
        <v>370307.00310041057</v>
      </c>
      <c r="BA634">
        <v>123700.12240385001</v>
      </c>
      <c r="BB634">
        <v>23248201.00457957</v>
      </c>
      <c r="BC634">
        <v>3368.6969614842992</v>
      </c>
      <c r="BD634">
        <v>633112.90694135916</v>
      </c>
      <c r="BE634">
        <v>51348.064645585997</v>
      </c>
      <c r="BF634">
        <v>9650355.2694914322</v>
      </c>
      <c r="BG634">
        <v>1398.3500257579474</v>
      </c>
      <c r="BH634">
        <v>262805.90384094865</v>
      </c>
      <c r="BI634">
        <v>3.2958571306347437</v>
      </c>
      <c r="BJ634">
        <v>12.710240128135633</v>
      </c>
      <c r="BK634">
        <v>9.4143829975008888</v>
      </c>
      <c r="BL634">
        <v>27.691218965871876</v>
      </c>
      <c r="BM634">
        <v>13.824858572926599</v>
      </c>
      <c r="BN634">
        <f t="shared" si="58"/>
        <v>-13.866360392945277</v>
      </c>
      <c r="BO634">
        <v>0.50626061747744056</v>
      </c>
      <c r="BP634">
        <v>2.0205674305758699E-2</v>
      </c>
      <c r="BQ634">
        <v>5.5521906548040602E-2</v>
      </c>
      <c r="BR634">
        <v>0.16666666666666666</v>
      </c>
      <c r="BS634">
        <v>0.10344827586206896</v>
      </c>
      <c r="BT634">
        <v>0.27777777777777779</v>
      </c>
      <c r="BU634">
        <v>0.397102104332693</v>
      </c>
      <c r="BV634">
        <v>0.68583035788459656</v>
      </c>
      <c r="BW634">
        <v>0.32273401723289885</v>
      </c>
      <c r="BX634">
        <v>0.36022400623572226</v>
      </c>
      <c r="BY634">
        <f t="shared" si="59"/>
        <v>0.13261692694803337</v>
      </c>
      <c r="BZ634">
        <v>0</v>
      </c>
      <c r="CA634">
        <f t="shared" si="60"/>
        <v>9.6113276436626512E-4</v>
      </c>
      <c r="CC634">
        <v>0.13261692694803337</v>
      </c>
      <c r="CD634">
        <v>9.6113276436626512E-4</v>
      </c>
    </row>
    <row r="635" spans="1:82" x14ac:dyDescent="0.3">
      <c r="A635">
        <v>0</v>
      </c>
      <c r="B635" t="s">
        <v>466</v>
      </c>
      <c r="C635" t="s">
        <v>55</v>
      </c>
      <c r="D635">
        <v>17135</v>
      </c>
      <c r="E635" s="2">
        <f t="shared" si="64"/>
        <v>0.49420942955364433</v>
      </c>
      <c r="F635" s="2" t="s">
        <v>1937</v>
      </c>
      <c r="G635" s="3">
        <v>925</v>
      </c>
      <c r="H635" s="1">
        <v>3.9332416899940883</v>
      </c>
      <c r="I635" s="1">
        <f t="shared" si="61"/>
        <v>-16.67872218294422</v>
      </c>
      <c r="J635" s="1">
        <v>2.5434363979299999</v>
      </c>
      <c r="K635" s="1">
        <v>93.317324040700001</v>
      </c>
      <c r="L635" s="2">
        <v>0.14816436771999997</v>
      </c>
      <c r="M635" s="2">
        <v>8.6550439474985408E-3</v>
      </c>
      <c r="N635" s="7">
        <v>0</v>
      </c>
      <c r="O635" s="2">
        <v>1.4671496860189234E-3</v>
      </c>
      <c r="P635" s="3">
        <v>14023.142753942997</v>
      </c>
      <c r="Q635" s="3">
        <v>381.88901892467396</v>
      </c>
      <c r="R635" s="3">
        <v>280197.01571957488</v>
      </c>
      <c r="S635" s="3">
        <v>600.09334248936898</v>
      </c>
      <c r="T635" s="3">
        <v>117932.91788590205</v>
      </c>
      <c r="V635">
        <v>17135</v>
      </c>
      <c r="W635" s="2">
        <v>0.50068630172274409</v>
      </c>
      <c r="X635" s="2">
        <v>0.10551588119731757</v>
      </c>
      <c r="Y635" s="2">
        <v>0.49222402294329132</v>
      </c>
      <c r="Z635" s="2">
        <v>0.72532540285598313</v>
      </c>
      <c r="AA635" s="2">
        <v>0.26897183888386073</v>
      </c>
      <c r="AB635" s="2">
        <v>0.36572542574062633</v>
      </c>
      <c r="AC635" s="2">
        <v>8.6550439474985408E-3</v>
      </c>
      <c r="AD635" s="2">
        <v>0</v>
      </c>
      <c r="AE635" s="2">
        <v>1.4671496860189234E-3</v>
      </c>
      <c r="AF635">
        <v>670629.99193117197</v>
      </c>
      <c r="AG635">
        <v>1449.0592480497721</v>
      </c>
      <c r="AH635">
        <v>272346.20183857682</v>
      </c>
      <c r="AI635">
        <v>12244.429574273832</v>
      </c>
      <c r="AJ635">
        <v>13.279738884750302</v>
      </c>
      <c r="AK635">
        <v>950827.00765074685</v>
      </c>
      <c r="AL635">
        <v>2049.1525905391413</v>
      </c>
      <c r="AM635">
        <v>385131.88868716749</v>
      </c>
      <c r="AN635">
        <v>17391.660611585194</v>
      </c>
      <c r="AO635">
        <v>18.779710168011096</v>
      </c>
      <c r="AP635">
        <v>280197.01571957488</v>
      </c>
      <c r="AQ635">
        <v>600.09334248936921</v>
      </c>
      <c r="AR635">
        <v>112785.68684859067</v>
      </c>
      <c r="AS635">
        <v>5147.2310373113614</v>
      </c>
      <c r="AT635">
        <v>5.4999712832607948</v>
      </c>
      <c r="AU635" s="3">
        <v>2635509.449176047</v>
      </c>
      <c r="AV635" s="3">
        <v>71772.222216703231</v>
      </c>
      <c r="AW635">
        <v>76338.531124287008</v>
      </c>
      <c r="AX635">
        <v>14347063.539498501</v>
      </c>
      <c r="AY635">
        <v>2078.9096473404657</v>
      </c>
      <c r="AZ635">
        <v>390710.27912116708</v>
      </c>
      <c r="BA635">
        <v>90361.673878230009</v>
      </c>
      <c r="BB635">
        <v>16982572.988674548</v>
      </c>
      <c r="BC635">
        <v>2460.7986662651397</v>
      </c>
      <c r="BD635">
        <v>462482.50133787037</v>
      </c>
      <c r="BE635">
        <v>14023.142753942997</v>
      </c>
      <c r="BF635">
        <v>2635509.449176047</v>
      </c>
      <c r="BG635">
        <v>381.88901892467396</v>
      </c>
      <c r="BH635">
        <v>71772.222216703231</v>
      </c>
      <c r="BI635">
        <v>1.8500038682522257</v>
      </c>
      <c r="BJ635">
        <v>5.783245558246314</v>
      </c>
      <c r="BK635">
        <v>3.9332416899940883</v>
      </c>
      <c r="BL635">
        <v>29.193758174868812</v>
      </c>
      <c r="BM635">
        <v>12.51503599192459</v>
      </c>
      <c r="BN635">
        <f t="shared" si="58"/>
        <v>-16.67872218294422</v>
      </c>
      <c r="BO635">
        <v>0.49420942955364433</v>
      </c>
      <c r="BP635">
        <v>1.1071704606781736E-2</v>
      </c>
      <c r="BQ635">
        <v>4.5203339834144554E-2</v>
      </c>
      <c r="BR635">
        <v>0.24404761904761904</v>
      </c>
      <c r="BS635">
        <v>6.8965517241379309E-2</v>
      </c>
      <c r="BT635">
        <v>0.22222222222222221</v>
      </c>
      <c r="BU635">
        <v>0.4776419686738525</v>
      </c>
      <c r="BV635">
        <v>0.72532540285598313</v>
      </c>
      <c r="BW635">
        <v>0.27901643037744889</v>
      </c>
      <c r="BX635">
        <v>0.36572542574062633</v>
      </c>
      <c r="BY635">
        <f t="shared" si="59"/>
        <v>1.4896966080362556E-2</v>
      </c>
      <c r="BZ635">
        <v>0</v>
      </c>
      <c r="CA635">
        <f t="shared" si="60"/>
        <v>2.5885721241728795E-4</v>
      </c>
      <c r="CC635">
        <v>1.4896966080362556E-2</v>
      </c>
      <c r="CD635">
        <v>2.5885721241728795E-4</v>
      </c>
    </row>
    <row r="636" spans="1:82" x14ac:dyDescent="0.3">
      <c r="A636">
        <v>0</v>
      </c>
      <c r="B636" t="s">
        <v>466</v>
      </c>
      <c r="C636" t="s">
        <v>56</v>
      </c>
      <c r="D636">
        <v>17137</v>
      </c>
      <c r="E636" s="2">
        <f t="shared" si="64"/>
        <v>0.50099636962485661</v>
      </c>
      <c r="F636" s="2" t="s">
        <v>1937</v>
      </c>
      <c r="G636" s="3">
        <v>1045</v>
      </c>
      <c r="H636" s="1">
        <v>4.9845465393637429</v>
      </c>
      <c r="I636" s="1">
        <f t="shared" si="61"/>
        <v>-15.849597970142696</v>
      </c>
      <c r="J636" s="1">
        <v>2.7602623712200001</v>
      </c>
      <c r="K636" s="1">
        <v>41.658405096099997</v>
      </c>
      <c r="L636" s="2">
        <v>0.20496272703000007</v>
      </c>
      <c r="M636" s="2">
        <v>8.7038524600133139E-4</v>
      </c>
      <c r="N636" s="7">
        <v>0</v>
      </c>
      <c r="O636" s="2">
        <v>4.005222792275225E-4</v>
      </c>
      <c r="P636" s="3">
        <v>11065.342029673002</v>
      </c>
      <c r="Q636" s="3">
        <v>301.33991259481434</v>
      </c>
      <c r="R636" s="3">
        <v>77124.774281615159</v>
      </c>
      <c r="S636" s="3">
        <v>188.38340050614073</v>
      </c>
      <c r="T636" s="3">
        <v>37014.649482771521</v>
      </c>
      <c r="V636">
        <v>17137</v>
      </c>
      <c r="W636" s="2">
        <v>0.51876330870508636</v>
      </c>
      <c r="X636" s="2">
        <v>0.13371891735206223</v>
      </c>
      <c r="Y636" s="2">
        <v>0.48071778218597161</v>
      </c>
      <c r="Z636" s="2">
        <v>0.78715882890674072</v>
      </c>
      <c r="AA636" s="2">
        <v>0.12007350123734602</v>
      </c>
      <c r="AB636" s="2">
        <v>0.50592515432364693</v>
      </c>
      <c r="AC636" s="2">
        <v>8.7038524600133139E-4</v>
      </c>
      <c r="AD636" s="2">
        <v>0</v>
      </c>
      <c r="AE636" s="2">
        <v>4.005222792275225E-4</v>
      </c>
      <c r="AF636">
        <v>608235.82769749954</v>
      </c>
      <c r="AG636">
        <v>1465.6106362450823</v>
      </c>
      <c r="AH636">
        <v>275456.9840348296</v>
      </c>
      <c r="AI636">
        <v>12829.277442177612</v>
      </c>
      <c r="AJ636">
        <v>13.41770357679132</v>
      </c>
      <c r="AK636">
        <v>685360.6019791147</v>
      </c>
      <c r="AL636">
        <v>1653.9940367512231</v>
      </c>
      <c r="AM636">
        <v>310863.06124411745</v>
      </c>
      <c r="AN636">
        <v>14437.849715661328</v>
      </c>
      <c r="AO636">
        <v>15.142151862696952</v>
      </c>
      <c r="AP636">
        <v>77124.774281615159</v>
      </c>
      <c r="AQ636">
        <v>188.38340050614079</v>
      </c>
      <c r="AR636">
        <v>35406.077209287847</v>
      </c>
      <c r="AS636">
        <v>1608.5722734837163</v>
      </c>
      <c r="AT636">
        <v>1.7244482859056323</v>
      </c>
      <c r="AU636" s="3">
        <v>2079620.3810567439</v>
      </c>
      <c r="AV636" s="3">
        <v>56633.823173069402</v>
      </c>
      <c r="AW636">
        <v>62681.526770477001</v>
      </c>
      <c r="AX636">
        <v>11780366.141243447</v>
      </c>
      <c r="AY636">
        <v>1706.9915911928858</v>
      </c>
      <c r="AZ636">
        <v>320811.99964879098</v>
      </c>
      <c r="BA636">
        <v>73746.868800149998</v>
      </c>
      <c r="BB636">
        <v>13859986.522300191</v>
      </c>
      <c r="BC636">
        <v>2008.3315037877001</v>
      </c>
      <c r="BD636">
        <v>377445.82282186032</v>
      </c>
      <c r="BE636">
        <v>11065.342029673002</v>
      </c>
      <c r="BF636">
        <v>2079620.3810567439</v>
      </c>
      <c r="BG636">
        <v>301.33991259481434</v>
      </c>
      <c r="BH636">
        <v>56633.823173069402</v>
      </c>
      <c r="BI636">
        <v>2.0425784091447281</v>
      </c>
      <c r="BJ636">
        <v>7.0271249485084706</v>
      </c>
      <c r="BK636">
        <v>4.9845465393637429</v>
      </c>
      <c r="BL636">
        <v>26.922459351789168</v>
      </c>
      <c r="BM636">
        <v>11.072861381646472</v>
      </c>
      <c r="BN636">
        <f t="shared" si="58"/>
        <v>-15.849597970142696</v>
      </c>
      <c r="BO636">
        <v>0.50099636962485661</v>
      </c>
      <c r="BP636">
        <v>1.2392078105561968E-2</v>
      </c>
      <c r="BQ636">
        <v>3.2315952888421838E-2</v>
      </c>
      <c r="BR636">
        <v>0.15476190476190477</v>
      </c>
      <c r="BS636">
        <v>6.8965517241379309E-2</v>
      </c>
      <c r="BT636">
        <v>0.27777777777777779</v>
      </c>
      <c r="BU636">
        <v>0.4538976723822184</v>
      </c>
      <c r="BV636">
        <v>0.78715882890674072</v>
      </c>
      <c r="BW636">
        <v>0.12455757389766185</v>
      </c>
      <c r="BX636">
        <v>0.50592515432364693</v>
      </c>
      <c r="BY636">
        <f t="shared" si="59"/>
        <v>7.1301426015648622E-2</v>
      </c>
      <c r="BZ636">
        <v>0</v>
      </c>
      <c r="CA636">
        <f t="shared" si="60"/>
        <v>1.9564348995875815E-4</v>
      </c>
      <c r="CC636">
        <v>7.1301426015648622E-2</v>
      </c>
      <c r="CD636">
        <v>1.9564348995875815E-4</v>
      </c>
    </row>
    <row r="637" spans="1:82" x14ac:dyDescent="0.3">
      <c r="A637">
        <v>0</v>
      </c>
      <c r="B637" t="s">
        <v>466</v>
      </c>
      <c r="C637" t="s">
        <v>503</v>
      </c>
      <c r="D637">
        <v>17139</v>
      </c>
      <c r="E637" s="2">
        <f t="shared" si="64"/>
        <v>0.43945622369928677</v>
      </c>
      <c r="F637" s="2" t="s">
        <v>1936</v>
      </c>
      <c r="G637" s="3">
        <v>467</v>
      </c>
      <c r="H637" s="1">
        <v>1.1517635003394138</v>
      </c>
      <c r="I637" s="1">
        <f t="shared" si="61"/>
        <v>-13.31309215139993</v>
      </c>
      <c r="J637" s="1">
        <v>2.6445341283300001</v>
      </c>
      <c r="K637" s="1">
        <v>83.473855108699993</v>
      </c>
      <c r="L637" s="2">
        <v>0.16988561936000002</v>
      </c>
      <c r="M637" s="18">
        <v>1.7643564222744701E-3</v>
      </c>
      <c r="N637" s="7">
        <v>0</v>
      </c>
      <c r="O637" s="2">
        <v>4.0477845887933276E-4</v>
      </c>
      <c r="P637" s="3">
        <v>-3814.0854317690005</v>
      </c>
      <c r="Q637" s="3">
        <v>-103.86811067894196</v>
      </c>
      <c r="R637" s="3">
        <v>-71558.976468853536</v>
      </c>
      <c r="S637" s="3">
        <v>-155.01730477488599</v>
      </c>
      <c r="T637" s="3">
        <v>-30453.887824191581</v>
      </c>
      <c r="V637">
        <v>17139</v>
      </c>
      <c r="W637" s="2">
        <v>0.47889348857982467</v>
      </c>
      <c r="X637" s="2">
        <v>3.089800989814152E-2</v>
      </c>
      <c r="Y637" s="2">
        <v>0.42844959643131747</v>
      </c>
      <c r="Z637" s="2">
        <v>0.75415598501242509</v>
      </c>
      <c r="AA637" s="2">
        <v>0.24059965861772442</v>
      </c>
      <c r="AB637" s="2">
        <v>0.41934165024793052</v>
      </c>
      <c r="AC637" s="2">
        <v>1.7643564222744701E-3</v>
      </c>
      <c r="AD637" s="2">
        <v>0</v>
      </c>
      <c r="AE637" s="2">
        <v>4.0477845887933276E-4</v>
      </c>
      <c r="AF637">
        <v>237155.61088148475</v>
      </c>
      <c r="AG637">
        <v>511.84925203689443</v>
      </c>
      <c r="AH637">
        <v>96200.483102245475</v>
      </c>
      <c r="AI637">
        <v>4381.8390236991063</v>
      </c>
      <c r="AJ637">
        <v>4.6908371811312213</v>
      </c>
      <c r="AK637">
        <v>165596.63441263122</v>
      </c>
      <c r="AL637">
        <v>356.83194726200838</v>
      </c>
      <c r="AM637">
        <v>67065.460340744714</v>
      </c>
      <c r="AN637">
        <v>3062.9739610082847</v>
      </c>
      <c r="AO637">
        <v>3.270234654935257</v>
      </c>
      <c r="AP637">
        <v>-71558.976468853536</v>
      </c>
      <c r="AQ637">
        <v>-155.01730477488604</v>
      </c>
      <c r="AR637">
        <v>-29135.022761500761</v>
      </c>
      <c r="AS637">
        <v>-1318.8650626908216</v>
      </c>
      <c r="AT637">
        <v>-1.4206025261959643</v>
      </c>
      <c r="AU637" s="3">
        <v>-716819.21604666591</v>
      </c>
      <c r="AV637" s="3">
        <v>-19520.972721000351</v>
      </c>
      <c r="AW637">
        <v>15035.728907706001</v>
      </c>
      <c r="AX637">
        <v>2825814.890914266</v>
      </c>
      <c r="AY637">
        <v>409.46454458410801</v>
      </c>
      <c r="AZ637">
        <v>76954.766509137262</v>
      </c>
      <c r="BA637">
        <v>11221.643475937</v>
      </c>
      <c r="BB637">
        <v>2108995.6748675997</v>
      </c>
      <c r="BC637">
        <v>305.59643390516607</v>
      </c>
      <c r="BD637">
        <v>57433.793788136907</v>
      </c>
      <c r="BE637">
        <v>-3814.0854317690005</v>
      </c>
      <c r="BF637">
        <v>-716819.21604666591</v>
      </c>
      <c r="BG637">
        <v>-103.86811067894196</v>
      </c>
      <c r="BH637">
        <v>-19520.972721000351</v>
      </c>
      <c r="BI637">
        <v>0.92624069547743959</v>
      </c>
      <c r="BJ637">
        <v>2.0780041958168534</v>
      </c>
      <c r="BK637">
        <v>1.1517635003394138</v>
      </c>
      <c r="BL637">
        <v>23.660196609522892</v>
      </c>
      <c r="BM637">
        <v>10.347104458122962</v>
      </c>
      <c r="BN637">
        <f t="shared" si="58"/>
        <v>-13.31309215139993</v>
      </c>
      <c r="BO637">
        <v>0.43945622369928677</v>
      </c>
      <c r="BP637">
        <v>4.9291303601752181E-3</v>
      </c>
      <c r="BQ637">
        <v>4.5944423240666089E-2</v>
      </c>
      <c r="BR637">
        <v>4.1666666666666664E-2</v>
      </c>
      <c r="BS637">
        <v>3.4482758620689655E-2</v>
      </c>
      <c r="BT637">
        <v>0.22222222222222221</v>
      </c>
      <c r="BU637">
        <v>0.38125771714296702</v>
      </c>
      <c r="BV637">
        <v>0.75415598501242509</v>
      </c>
      <c r="BW637">
        <v>0.24958470810967265</v>
      </c>
      <c r="BX637">
        <v>0.41934165024793052</v>
      </c>
      <c r="BY637">
        <f t="shared" si="59"/>
        <v>2.3949686169091641E-2</v>
      </c>
      <c r="BZ637">
        <v>0</v>
      </c>
      <c r="CA637">
        <f t="shared" si="60"/>
        <v>5.5792812361035669E-6</v>
      </c>
      <c r="CC637">
        <v>2.3949686169091641E-2</v>
      </c>
      <c r="CD637">
        <v>5.5792812361035669E-6</v>
      </c>
    </row>
    <row r="638" spans="1:82" x14ac:dyDescent="0.3">
      <c r="A638">
        <v>0</v>
      </c>
      <c r="B638" t="s">
        <v>466</v>
      </c>
      <c r="C638" t="s">
        <v>504</v>
      </c>
      <c r="D638">
        <v>17141</v>
      </c>
      <c r="E638" s="2">
        <f t="shared" si="64"/>
        <v>0.55240798638654942</v>
      </c>
      <c r="F638" s="2" t="s">
        <v>1938</v>
      </c>
      <c r="G638" s="3">
        <v>3312</v>
      </c>
      <c r="H638" s="1">
        <v>6.559764551810634</v>
      </c>
      <c r="I638" s="1">
        <f t="shared" si="61"/>
        <v>-16.356545554202107</v>
      </c>
      <c r="J638" s="1">
        <v>2.7601434279200001</v>
      </c>
      <c r="K638" s="1">
        <v>59.427674871699999</v>
      </c>
      <c r="L638" s="2">
        <v>0.16942532079000006</v>
      </c>
      <c r="M638" s="2">
        <v>3.1015389499016431E-4</v>
      </c>
      <c r="N638" s="7">
        <v>0</v>
      </c>
      <c r="O638" s="2">
        <v>9.7639982046069371E-6</v>
      </c>
      <c r="P638" s="3">
        <v>575.89034259001915</v>
      </c>
      <c r="Q638" s="3">
        <v>15.683089147620324</v>
      </c>
      <c r="R638" s="3">
        <v>-44822.639645490213</v>
      </c>
      <c r="S638" s="3">
        <v>-101.96775014239542</v>
      </c>
      <c r="T638" s="3">
        <v>-19876.439657356648</v>
      </c>
      <c r="V638">
        <v>17141</v>
      </c>
      <c r="W638" s="2">
        <v>0.52597354729558576</v>
      </c>
      <c r="X638" s="2">
        <v>0.17597681294084583</v>
      </c>
      <c r="Y638" s="2">
        <v>0.49887798141575795</v>
      </c>
      <c r="Z638" s="2">
        <v>0.7871249092077619</v>
      </c>
      <c r="AA638" s="2">
        <v>0.17129049889880926</v>
      </c>
      <c r="AB638" s="2">
        <v>0.41820546012967502</v>
      </c>
      <c r="AC638" s="2">
        <v>3.1015389499016431E-4</v>
      </c>
      <c r="AD638" s="2">
        <v>0</v>
      </c>
      <c r="AE638" s="2">
        <v>9.7639982046069371E-6</v>
      </c>
      <c r="AF638">
        <v>781130.99377023685</v>
      </c>
      <c r="AG638">
        <v>1897.7244483294216</v>
      </c>
      <c r="AH638">
        <v>356671.43792382343</v>
      </c>
      <c r="AI638">
        <v>11934.095574915887</v>
      </c>
      <c r="AJ638">
        <v>17.372456778506137</v>
      </c>
      <c r="AK638">
        <v>736308.35412474663</v>
      </c>
      <c r="AL638">
        <v>1795.7566981870264</v>
      </c>
      <c r="AM638">
        <v>337506.91480395681</v>
      </c>
      <c r="AN638">
        <v>11222.179037425873</v>
      </c>
      <c r="AO638">
        <v>16.438448717800654</v>
      </c>
      <c r="AP638">
        <v>-44822.639645490213</v>
      </c>
      <c r="AQ638">
        <v>-101.96775014239529</v>
      </c>
      <c r="AR638">
        <v>-19164.523119866615</v>
      </c>
      <c r="AS638">
        <v>-711.91653749001489</v>
      </c>
      <c r="AT638">
        <v>-0.9340080607054837</v>
      </c>
      <c r="AU638" s="3">
        <v>108232.83098636819</v>
      </c>
      <c r="AV638" s="3">
        <v>2947.4797744037637</v>
      </c>
      <c r="AW638">
        <v>96974.900076539998</v>
      </c>
      <c r="AX638">
        <v>18225462.720384926</v>
      </c>
      <c r="AY638">
        <v>2640.8951331637195</v>
      </c>
      <c r="AZ638">
        <v>496329.83132678946</v>
      </c>
      <c r="BA638">
        <v>97550.790419130019</v>
      </c>
      <c r="BB638">
        <v>18333695.551371295</v>
      </c>
      <c r="BC638">
        <v>2656.5782223113397</v>
      </c>
      <c r="BD638">
        <v>499277.31110119319</v>
      </c>
      <c r="BE638">
        <v>575.89034259001915</v>
      </c>
      <c r="BF638">
        <v>108232.83098636819</v>
      </c>
      <c r="BG638">
        <v>15.683089147620324</v>
      </c>
      <c r="BH638">
        <v>2947.4797744037637</v>
      </c>
      <c r="BI638">
        <v>2.5059138692873208</v>
      </c>
      <c r="BJ638">
        <v>9.0656784210979549</v>
      </c>
      <c r="BK638">
        <v>6.559764551810634</v>
      </c>
      <c r="BL638">
        <v>25.465612069547859</v>
      </c>
      <c r="BM638">
        <v>9.1090665153457522</v>
      </c>
      <c r="BN638">
        <f t="shared" si="58"/>
        <v>-16.356545554202107</v>
      </c>
      <c r="BO638">
        <v>0.55240798638654942</v>
      </c>
      <c r="BP638">
        <v>1.6763199545471334E-2</v>
      </c>
      <c r="BQ638">
        <v>1.8945899232810971E-2</v>
      </c>
      <c r="BR638">
        <v>0.11904761904761904</v>
      </c>
      <c r="BS638">
        <v>0.13793103448275862</v>
      </c>
      <c r="BT638">
        <v>0.5</v>
      </c>
      <c r="BU638">
        <v>0.46841553768440586</v>
      </c>
      <c r="BV638">
        <v>0.7871249092077619</v>
      </c>
      <c r="BW638">
        <v>0.17768723952158638</v>
      </c>
      <c r="BX638">
        <v>0.41820546012967502</v>
      </c>
      <c r="BY638">
        <f t="shared" si="59"/>
        <v>0.10353962656341249</v>
      </c>
      <c r="BZ638">
        <v>0</v>
      </c>
      <c r="CA638">
        <f t="shared" si="60"/>
        <v>1.3211946618447748E-4</v>
      </c>
      <c r="CC638">
        <v>0.10353962656341249</v>
      </c>
      <c r="CD638">
        <v>1.3211946618447748E-4</v>
      </c>
    </row>
    <row r="639" spans="1:82" x14ac:dyDescent="0.3">
      <c r="A639">
        <v>0</v>
      </c>
      <c r="B639" t="s">
        <v>466</v>
      </c>
      <c r="C639" t="s">
        <v>505</v>
      </c>
      <c r="D639">
        <v>17143</v>
      </c>
      <c r="E639" s="2">
        <f t="shared" si="64"/>
        <v>0.58071795601189835</v>
      </c>
      <c r="F639" s="2" t="s">
        <v>1939</v>
      </c>
      <c r="G639" s="3">
        <v>1618</v>
      </c>
      <c r="H639" s="1">
        <v>27.552311956805191</v>
      </c>
      <c r="I639" s="1">
        <f t="shared" si="61"/>
        <v>-20.666146503222279</v>
      </c>
      <c r="J639" s="1">
        <v>2.7133183936299998</v>
      </c>
      <c r="K639" s="1">
        <v>50.949868846199998</v>
      </c>
      <c r="L639" s="2">
        <v>0.18393927062000004</v>
      </c>
      <c r="M639" s="2">
        <v>6.2670741443793523E-3</v>
      </c>
      <c r="N639" s="7">
        <v>0</v>
      </c>
      <c r="O639" s="2">
        <v>2.3205656554867984E-4</v>
      </c>
      <c r="P639" s="3">
        <v>337600.21980245993</v>
      </c>
      <c r="Q639" s="3">
        <v>9193.7890807582789</v>
      </c>
      <c r="R639" s="3">
        <v>2055552.2947819149</v>
      </c>
      <c r="S639" s="3">
        <v>5002.5598360187769</v>
      </c>
      <c r="T639" s="3">
        <v>986538.15947637754</v>
      </c>
      <c r="V639">
        <v>17143</v>
      </c>
      <c r="W639" s="2">
        <v>0.6915858855211191</v>
      </c>
      <c r="X639" s="2">
        <v>0.73913751157001961</v>
      </c>
      <c r="Y639" s="2">
        <v>0.5759252041506876</v>
      </c>
      <c r="Z639" s="2">
        <v>0.77377156296809146</v>
      </c>
      <c r="AA639" s="2">
        <v>0.14685461735354688</v>
      </c>
      <c r="AB639" s="2">
        <v>0.45403135108063625</v>
      </c>
      <c r="AC639" s="2">
        <v>6.2670741443793523E-3</v>
      </c>
      <c r="AD639" s="2">
        <v>0</v>
      </c>
      <c r="AE639" s="2">
        <v>2.3205656554867984E-4</v>
      </c>
      <c r="AF639">
        <v>3089083.5789275477</v>
      </c>
      <c r="AG639">
        <v>7491.7255351609092</v>
      </c>
      <c r="AH639">
        <v>1408046.632644017</v>
      </c>
      <c r="AI639">
        <v>69799.951230618855</v>
      </c>
      <c r="AJ639">
        <v>68.583021978568624</v>
      </c>
      <c r="AK639">
        <v>5144635.8737094626</v>
      </c>
      <c r="AL639">
        <v>12494.285371179687</v>
      </c>
      <c r="AM639">
        <v>2348262.274374031</v>
      </c>
      <c r="AN639">
        <v>116122.46897698197</v>
      </c>
      <c r="AO639">
        <v>114.37756626234032</v>
      </c>
      <c r="AP639">
        <v>2055552.2947819149</v>
      </c>
      <c r="AQ639">
        <v>5002.5598360187778</v>
      </c>
      <c r="AR639">
        <v>940215.641730014</v>
      </c>
      <c r="AS639">
        <v>46322.517746363112</v>
      </c>
      <c r="AT639">
        <v>45.7945442837717</v>
      </c>
      <c r="AU639" s="3">
        <v>63448585.309674323</v>
      </c>
      <c r="AV639" s="3">
        <v>1727880.719837711</v>
      </c>
      <c r="AW639">
        <v>680874.39912164013</v>
      </c>
      <c r="AX639">
        <v>127963534.57092105</v>
      </c>
      <c r="AY639">
        <v>18542.095795065517</v>
      </c>
      <c r="AZ639">
        <v>3484801.4837246132</v>
      </c>
      <c r="BA639">
        <v>1018474.6189241001</v>
      </c>
      <c r="BB639">
        <v>191412119.88059536</v>
      </c>
      <c r="BC639">
        <v>27735.884875823795</v>
      </c>
      <c r="BD639">
        <v>5212682.2035623239</v>
      </c>
      <c r="BE639">
        <v>337600.21980245993</v>
      </c>
      <c r="BF639">
        <v>63448585.309674323</v>
      </c>
      <c r="BG639">
        <v>9193.7890807582789</v>
      </c>
      <c r="BH639">
        <v>1727880.719837711</v>
      </c>
      <c r="BI639">
        <v>13.179671343056418</v>
      </c>
      <c r="BJ639">
        <v>40.731983299861611</v>
      </c>
      <c r="BK639">
        <v>27.552311956805191</v>
      </c>
      <c r="BL639">
        <v>41.13241310888683</v>
      </c>
      <c r="BM639">
        <v>20.466266605664551</v>
      </c>
      <c r="BN639">
        <f t="shared" si="58"/>
        <v>-20.666146503222279</v>
      </c>
      <c r="BO639">
        <v>0.58071795601189835</v>
      </c>
      <c r="BP639">
        <v>9.268312353147079E-2</v>
      </c>
      <c r="BQ639">
        <v>2.1528320081001147E-2</v>
      </c>
      <c r="BR639">
        <v>0.11904761904761904</v>
      </c>
      <c r="BS639">
        <v>0.2413793103448276</v>
      </c>
      <c r="BT639">
        <v>0.44444444444444442</v>
      </c>
      <c r="BU639">
        <v>0.59183304286916638</v>
      </c>
      <c r="BV639">
        <v>0.77377156296809146</v>
      </c>
      <c r="BW639">
        <v>0.15233881468210259</v>
      </c>
      <c r="BX639">
        <v>0.45403135108063625</v>
      </c>
      <c r="BY639">
        <f t="shared" si="59"/>
        <v>7.244129035933046E-2</v>
      </c>
      <c r="BZ639">
        <v>0</v>
      </c>
      <c r="CA639">
        <f t="shared" si="60"/>
        <v>1.7430289824426422E-4</v>
      </c>
      <c r="CC639">
        <v>7.244129035933046E-2</v>
      </c>
      <c r="CD639">
        <v>1.7430289824426422E-4</v>
      </c>
    </row>
    <row r="640" spans="1:82" x14ac:dyDescent="0.3">
      <c r="A640">
        <v>0</v>
      </c>
      <c r="B640" t="s">
        <v>466</v>
      </c>
      <c r="C640" t="s">
        <v>57</v>
      </c>
      <c r="D640">
        <v>17145</v>
      </c>
      <c r="E640" s="2">
        <f t="shared" si="64"/>
        <v>0.51197077500536292</v>
      </c>
      <c r="F640" s="2" t="s">
        <v>1937</v>
      </c>
      <c r="G640" s="3">
        <v>1588</v>
      </c>
      <c r="H640" s="1">
        <v>2.7598553850693559</v>
      </c>
      <c r="I640" s="1">
        <f t="shared" si="61"/>
        <v>-18.359440658792799</v>
      </c>
      <c r="J640" s="1">
        <v>2.4749902319200001</v>
      </c>
      <c r="K640" s="1">
        <v>115.600533799</v>
      </c>
      <c r="L640" s="2">
        <v>0.12604156876999983</v>
      </c>
      <c r="M640" s="2">
        <v>1.5918406245681162E-2</v>
      </c>
      <c r="N640" s="7">
        <v>0</v>
      </c>
      <c r="O640" s="2">
        <v>3.2693582207793241E-4</v>
      </c>
      <c r="P640" s="3">
        <v>11240.090436341994</v>
      </c>
      <c r="Q640" s="3">
        <v>306.0987957319557</v>
      </c>
      <c r="R640" s="3">
        <v>127204.71639720711</v>
      </c>
      <c r="S640" s="3">
        <v>271.7903513193678</v>
      </c>
      <c r="T640" s="3">
        <v>52601.448890242376</v>
      </c>
      <c r="V640">
        <v>17145</v>
      </c>
      <c r="W640" s="2">
        <v>0.49740988320549212</v>
      </c>
      <c r="X640" s="2">
        <v>7.4037802882434361E-2</v>
      </c>
      <c r="Y640" s="2">
        <v>0.51985001247975404</v>
      </c>
      <c r="Z640" s="2">
        <v>0.70580624248871182</v>
      </c>
      <c r="AA640" s="2">
        <v>0.33319952614920356</v>
      </c>
      <c r="AB640" s="2">
        <v>0.31111803133758636</v>
      </c>
      <c r="AC640" s="2">
        <v>1.5918406245681162E-2</v>
      </c>
      <c r="AD640" s="2">
        <v>0</v>
      </c>
      <c r="AE640" s="2">
        <v>3.2693582207793241E-4</v>
      </c>
      <c r="AF640">
        <v>429947.12658209633</v>
      </c>
      <c r="AG640">
        <v>931.67152994082039</v>
      </c>
      <c r="AH640">
        <v>175104.78117579565</v>
      </c>
      <c r="AI640">
        <v>5094.9965749111198</v>
      </c>
      <c r="AJ640">
        <v>8.537956275289126</v>
      </c>
      <c r="AK640">
        <v>557151.84297930344</v>
      </c>
      <c r="AL640">
        <v>1203.4618812601884</v>
      </c>
      <c r="AM640">
        <v>226186.93670382121</v>
      </c>
      <c r="AN640">
        <v>6614.2899371278945</v>
      </c>
      <c r="AO640">
        <v>11.029025985382008</v>
      </c>
      <c r="AP640">
        <v>127204.71639720711</v>
      </c>
      <c r="AQ640">
        <v>271.79035131936803</v>
      </c>
      <c r="AR640">
        <v>51082.155528025556</v>
      </c>
      <c r="AS640">
        <v>1519.2933622167748</v>
      </c>
      <c r="AT640">
        <v>2.4910697100928818</v>
      </c>
      <c r="AU640" s="3">
        <v>2112462.5966061144</v>
      </c>
      <c r="AV640" s="3">
        <v>57528.207669863754</v>
      </c>
      <c r="AW640">
        <v>55342.699725437007</v>
      </c>
      <c r="AX640">
        <v>10401106.986398632</v>
      </c>
      <c r="AY640">
        <v>1507.1350034461659</v>
      </c>
      <c r="AZ640">
        <v>283250.95254767244</v>
      </c>
      <c r="BA640">
        <v>66582.790161779005</v>
      </c>
      <c r="BB640">
        <v>12513569.583004747</v>
      </c>
      <c r="BC640">
        <v>1813.2337991781217</v>
      </c>
      <c r="BD640">
        <v>340779.16021753621</v>
      </c>
      <c r="BE640">
        <v>11240.090436341994</v>
      </c>
      <c r="BF640">
        <v>2112462.5966061144</v>
      </c>
      <c r="BG640">
        <v>306.0987957319557</v>
      </c>
      <c r="BH640">
        <v>57528.207669863754</v>
      </c>
      <c r="BI640">
        <v>1.7370751485983744</v>
      </c>
      <c r="BJ640">
        <v>4.4969305336677303</v>
      </c>
      <c r="BK640">
        <v>2.7598553850693559</v>
      </c>
      <c r="BL640">
        <v>35.79063834584769</v>
      </c>
      <c r="BM640">
        <v>17.43119768705489</v>
      </c>
      <c r="BN640">
        <f t="shared" si="58"/>
        <v>-18.359440658792799</v>
      </c>
      <c r="BO640">
        <v>0.51197077500536292</v>
      </c>
      <c r="BP640">
        <v>1.0769476777137544E-2</v>
      </c>
      <c r="BQ640">
        <v>7.2679019922724464E-2</v>
      </c>
      <c r="BR640">
        <v>0.16071428571428573</v>
      </c>
      <c r="BS640">
        <v>0.10344827586206896</v>
      </c>
      <c r="BT640">
        <v>0.27777777777777779</v>
      </c>
      <c r="BU640">
        <v>0.52577405414091316</v>
      </c>
      <c r="BV640">
        <v>0.70580624248871182</v>
      </c>
      <c r="BW640">
        <v>0.34564266198050164</v>
      </c>
      <c r="BX640">
        <v>0.31111803133758636</v>
      </c>
      <c r="BY640">
        <f t="shared" si="59"/>
        <v>2.7346679096302357E-2</v>
      </c>
      <c r="BZ640">
        <v>0</v>
      </c>
      <c r="CA640">
        <f t="shared" si="60"/>
        <v>8.0638087746554661E-4</v>
      </c>
      <c r="CC640">
        <v>2.7346679096302357E-2</v>
      </c>
      <c r="CD640">
        <v>8.0638087746554661E-4</v>
      </c>
    </row>
    <row r="641" spans="1:82" x14ac:dyDescent="0.3">
      <c r="A641">
        <v>0</v>
      </c>
      <c r="B641" t="s">
        <v>466</v>
      </c>
      <c r="C641" t="s">
        <v>506</v>
      </c>
      <c r="D641">
        <v>17147</v>
      </c>
      <c r="E641" s="2">
        <f t="shared" si="64"/>
        <v>0.53925250419378157</v>
      </c>
      <c r="F641" s="2" t="s">
        <v>1938</v>
      </c>
      <c r="G641" s="3">
        <v>456</v>
      </c>
      <c r="H641" s="1">
        <v>0.76235347692617761</v>
      </c>
      <c r="I641" s="1">
        <f t="shared" si="61"/>
        <v>-11.38396495136903</v>
      </c>
      <c r="J641" s="1">
        <v>2.6675285231200001</v>
      </c>
      <c r="K641" s="1">
        <v>82.430686532799996</v>
      </c>
      <c r="L641" s="2">
        <v>0.22617872772000003</v>
      </c>
      <c r="M641" s="2">
        <v>1.1189445346188674E-3</v>
      </c>
      <c r="N641" s="7">
        <v>0</v>
      </c>
      <c r="O641" s="2">
        <v>1.0832884095103199E-3</v>
      </c>
      <c r="P641" s="3">
        <v>10270.953219371002</v>
      </c>
      <c r="Q641" s="3">
        <v>279.70650496757798</v>
      </c>
      <c r="R641" s="3">
        <v>20894.32753882109</v>
      </c>
      <c r="S641" s="3">
        <v>51.954446923101891</v>
      </c>
      <c r="T641" s="3">
        <v>10061.356038370148</v>
      </c>
      <c r="V641">
        <v>17147</v>
      </c>
      <c r="W641" s="2">
        <v>0.48204522157088431</v>
      </c>
      <c r="X641" s="2">
        <v>2.0451425374224952E-2</v>
      </c>
      <c r="Y641" s="2">
        <v>0.30592676339075497</v>
      </c>
      <c r="Z641" s="2">
        <v>0.76071341993710417</v>
      </c>
      <c r="AA641" s="2">
        <v>0.23759289676498091</v>
      </c>
      <c r="AB641" s="2">
        <v>0.55829422931964734</v>
      </c>
      <c r="AC641" s="2">
        <v>1.1189445346188674E-3</v>
      </c>
      <c r="AD641" s="2">
        <v>0</v>
      </c>
      <c r="AE641" s="2">
        <v>1.0832884095103199E-3</v>
      </c>
      <c r="AF641">
        <v>126117.16959852062</v>
      </c>
      <c r="AG641">
        <v>307.71757836381403</v>
      </c>
      <c r="AH641">
        <v>57834.566681203665</v>
      </c>
      <c r="AI641">
        <v>1812.2098600067372</v>
      </c>
      <c r="AJ641">
        <v>2.8168516349556594</v>
      </c>
      <c r="AK641">
        <v>147011.49713734171</v>
      </c>
      <c r="AL641">
        <v>359.67202528691593</v>
      </c>
      <c r="AM641">
        <v>67599.244217456289</v>
      </c>
      <c r="AN641">
        <v>2108.8883621242576</v>
      </c>
      <c r="AO641">
        <v>3.2923653269903652</v>
      </c>
      <c r="AP641">
        <v>20894.32753882109</v>
      </c>
      <c r="AQ641">
        <v>51.954446923101898</v>
      </c>
      <c r="AR641">
        <v>9764.6775362526241</v>
      </c>
      <c r="AS641">
        <v>296.67850211752034</v>
      </c>
      <c r="AT641">
        <v>0.47551369203470584</v>
      </c>
      <c r="AU641" s="3">
        <v>1930322.948048586</v>
      </c>
      <c r="AV641" s="3">
        <v>52568.040543606607</v>
      </c>
      <c r="AW641">
        <v>26576.62208999</v>
      </c>
      <c r="AX641">
        <v>4994810.3555927202</v>
      </c>
      <c r="AY641">
        <v>723.75503226081992</v>
      </c>
      <c r="AZ641">
        <v>136022.5207630985</v>
      </c>
      <c r="BA641">
        <v>36847.575309361004</v>
      </c>
      <c r="BB641">
        <v>6925133.3036413072</v>
      </c>
      <c r="BC641">
        <v>1003.4615372283979</v>
      </c>
      <c r="BD641">
        <v>188590.56130670509</v>
      </c>
      <c r="BE641">
        <v>10270.953219371002</v>
      </c>
      <c r="BF641">
        <v>1930322.948048586</v>
      </c>
      <c r="BG641">
        <v>279.70650496757798</v>
      </c>
      <c r="BH641">
        <v>52568.040543606607</v>
      </c>
      <c r="BI641">
        <v>0.79135018194412166</v>
      </c>
      <c r="BJ641">
        <v>1.5537036588702993</v>
      </c>
      <c r="BK641">
        <v>0.76235347692617761</v>
      </c>
      <c r="BL641">
        <v>38.369278699280109</v>
      </c>
      <c r="BM641">
        <v>26.985313747911079</v>
      </c>
      <c r="BN641">
        <f t="shared" si="58"/>
        <v>-11.38396495136903</v>
      </c>
      <c r="BO641">
        <v>0.53925250419378157</v>
      </c>
      <c r="BP641">
        <v>5.1676334814227277E-3</v>
      </c>
      <c r="BQ641">
        <v>3.9088291119482206E-2</v>
      </c>
      <c r="BR641">
        <v>9.5238095238095233E-2</v>
      </c>
      <c r="BS641">
        <v>0.10344827586206896</v>
      </c>
      <c r="BT641">
        <v>0.33333333333333331</v>
      </c>
      <c r="BU641">
        <v>0.32601175144259109</v>
      </c>
      <c r="BV641">
        <v>0.76071341993710417</v>
      </c>
      <c r="BW641">
        <v>0.24646566054458602</v>
      </c>
      <c r="BX641">
        <v>0.55829422931964734</v>
      </c>
      <c r="BY641">
        <f t="shared" si="59"/>
        <v>0.20329302315330774</v>
      </c>
      <c r="BZ641">
        <v>0</v>
      </c>
      <c r="CA641">
        <f t="shared" si="60"/>
        <v>1.0446276067606023E-4</v>
      </c>
      <c r="CC641">
        <v>0.20329302315330774</v>
      </c>
      <c r="CD641">
        <v>1.0446276067606023E-4</v>
      </c>
    </row>
    <row r="642" spans="1:82" x14ac:dyDescent="0.3">
      <c r="A642">
        <v>0</v>
      </c>
      <c r="B642" t="s">
        <v>466</v>
      </c>
      <c r="C642" t="s">
        <v>59</v>
      </c>
      <c r="D642">
        <v>17149</v>
      </c>
      <c r="E642" s="2">
        <f t="shared" si="64"/>
        <v>0.48091744044898638</v>
      </c>
      <c r="F642" s="2" t="s">
        <v>1937</v>
      </c>
      <c r="G642" s="3">
        <v>23</v>
      </c>
      <c r="H642" s="1">
        <v>0.37542604430654924</v>
      </c>
      <c r="I642" s="1">
        <f t="shared" si="61"/>
        <v>-12.037945510986495</v>
      </c>
      <c r="J642" s="1">
        <v>2.8174132641799998</v>
      </c>
      <c r="K642" s="1">
        <v>47.160470458600003</v>
      </c>
      <c r="L642" s="2">
        <v>0.21441528720000003</v>
      </c>
      <c r="M642" s="2">
        <v>2.8811604238164084E-3</v>
      </c>
      <c r="N642" s="7">
        <v>0</v>
      </c>
      <c r="O642" s="2">
        <v>2.3669714800132277E-4</v>
      </c>
      <c r="P642" s="3">
        <v>-577.72992901000009</v>
      </c>
      <c r="Q642" s="3">
        <v>-15.733186181179992</v>
      </c>
      <c r="R642" s="3">
        <v>-34137.594720595633</v>
      </c>
      <c r="S642" s="3">
        <v>-73.482339037557395</v>
      </c>
      <c r="T642" s="3">
        <v>-14553.351991541218</v>
      </c>
      <c r="V642">
        <v>17149</v>
      </c>
      <c r="W642" s="2">
        <v>0.47741986453328111</v>
      </c>
      <c r="X642" s="2">
        <v>1.007144056013712E-2</v>
      </c>
      <c r="Y642" s="2">
        <v>0.38872728532875667</v>
      </c>
      <c r="Z642" s="2">
        <v>0.80345685566043823</v>
      </c>
      <c r="AA642" s="2">
        <v>0.13593229973402568</v>
      </c>
      <c r="AB642" s="2">
        <v>0.52925763058437114</v>
      </c>
      <c r="AC642" s="2">
        <v>2.8811604238164084E-3</v>
      </c>
      <c r="AD642" s="2">
        <v>0</v>
      </c>
      <c r="AE642" s="2">
        <v>2.3669714800132277E-4</v>
      </c>
      <c r="AF642">
        <v>245676.71300373256</v>
      </c>
      <c r="AG642">
        <v>528.73772216879092</v>
      </c>
      <c r="AH642">
        <v>99374.618805445018</v>
      </c>
      <c r="AI642">
        <v>5344.6711508236003</v>
      </c>
      <c r="AJ642">
        <v>4.8457477174625332</v>
      </c>
      <c r="AK642">
        <v>211539.11828313692</v>
      </c>
      <c r="AL642">
        <v>455.25538313123354</v>
      </c>
      <c r="AM642">
        <v>85563.840560161028</v>
      </c>
      <c r="AN642">
        <v>4602.0974045663688</v>
      </c>
      <c r="AO642">
        <v>4.1723017698153324</v>
      </c>
      <c r="AP642">
        <v>-34137.594720595633</v>
      </c>
      <c r="AQ642">
        <v>-73.482339037557381</v>
      </c>
      <c r="AR642">
        <v>-13810.778245283989</v>
      </c>
      <c r="AS642">
        <v>-742.57374625723151</v>
      </c>
      <c r="AT642">
        <v>-0.67344594764720078</v>
      </c>
      <c r="AU642" s="3">
        <v>-108578.56285813941</v>
      </c>
      <c r="AV642" s="3">
        <v>-2956.8950108909676</v>
      </c>
      <c r="AW642">
        <v>13842.669579066001</v>
      </c>
      <c r="AX642">
        <v>2601591.3206896642</v>
      </c>
      <c r="AY642">
        <v>376.97423449258798</v>
      </c>
      <c r="AZ642">
        <v>70848.537630536986</v>
      </c>
      <c r="BA642">
        <v>13264.939650056001</v>
      </c>
      <c r="BB642">
        <v>2493012.7578315251</v>
      </c>
      <c r="BC642">
        <v>361.24104831140801</v>
      </c>
      <c r="BD642">
        <v>67891.642619646023</v>
      </c>
      <c r="BE642">
        <v>-577.72992901000009</v>
      </c>
      <c r="BF642">
        <v>-108578.56285813941</v>
      </c>
      <c r="BG642">
        <v>-15.733186181179992</v>
      </c>
      <c r="BH642">
        <v>-2956.8950108909676</v>
      </c>
      <c r="BI642">
        <v>0.31966040431371667</v>
      </c>
      <c r="BJ642">
        <v>0.69508644862026592</v>
      </c>
      <c r="BK642">
        <v>0.37542604430654924</v>
      </c>
      <c r="BL642">
        <v>25.612712844546934</v>
      </c>
      <c r="BM642">
        <v>13.574767333560439</v>
      </c>
      <c r="BN642">
        <f t="shared" si="58"/>
        <v>-12.037945510986495</v>
      </c>
      <c r="BO642">
        <v>0.48091744044898638</v>
      </c>
      <c r="BP642">
        <v>1.8616164064311001E-3</v>
      </c>
      <c r="BQ642">
        <v>2.8976311349452003E-2</v>
      </c>
      <c r="BR642">
        <v>0.14285714285714285</v>
      </c>
      <c r="BS642">
        <v>0.13793103448275862</v>
      </c>
      <c r="BT642">
        <v>0.22222222222222221</v>
      </c>
      <c r="BU642">
        <v>0.34474031820830792</v>
      </c>
      <c r="BV642">
        <v>0.80345685566043823</v>
      </c>
      <c r="BW642">
        <v>0.14100860968259926</v>
      </c>
      <c r="BX642">
        <v>0.52925763058437114</v>
      </c>
      <c r="BY642">
        <f t="shared" si="59"/>
        <v>2.6963848014371572E-2</v>
      </c>
      <c r="BZ642">
        <v>0</v>
      </c>
      <c r="CA642">
        <f t="shared" si="60"/>
        <v>1.7600211811451123E-4</v>
      </c>
      <c r="CC642">
        <v>2.6963848014371572E-2</v>
      </c>
      <c r="CD642">
        <v>1.7600211811451123E-4</v>
      </c>
    </row>
    <row r="643" spans="1:82" x14ac:dyDescent="0.3">
      <c r="A643">
        <v>1</v>
      </c>
      <c r="B643" t="s">
        <v>466</v>
      </c>
      <c r="C643" t="s">
        <v>130</v>
      </c>
      <c r="D643">
        <v>17151</v>
      </c>
      <c r="E643" s="2">
        <v>0</v>
      </c>
      <c r="F643" s="2" t="s">
        <v>1954</v>
      </c>
      <c r="G643" s="3">
        <v>-999</v>
      </c>
      <c r="H643" s="1">
        <v>0.3743590838282751</v>
      </c>
      <c r="I643" s="1">
        <f t="shared" si="61"/>
        <v>-999</v>
      </c>
      <c r="J643" s="1">
        <v>-999</v>
      </c>
      <c r="K643" s="1">
        <v>-999</v>
      </c>
      <c r="L643" s="2">
        <v>-999</v>
      </c>
      <c r="M643" s="2">
        <v>-999</v>
      </c>
      <c r="N643" s="7">
        <v>-999</v>
      </c>
      <c r="O643" s="2">
        <v>-999</v>
      </c>
      <c r="P643" s="3">
        <v>-999</v>
      </c>
      <c r="Q643" s="3">
        <v>-999</v>
      </c>
      <c r="R643" s="3">
        <v>-999</v>
      </c>
      <c r="S643" s="3">
        <v>-999</v>
      </c>
      <c r="T643" s="3">
        <v>-999</v>
      </c>
      <c r="V643">
        <v>17151</v>
      </c>
      <c r="W643" s="2">
        <v>-999</v>
      </c>
      <c r="X643" s="2">
        <v>1.0042817535176765E-2</v>
      </c>
      <c r="Y643" s="2">
        <v>-999</v>
      </c>
      <c r="Z643" s="2">
        <v>-999</v>
      </c>
      <c r="AA643" s="2">
        <v>-999</v>
      </c>
      <c r="AB643" s="2">
        <v>-999</v>
      </c>
      <c r="AC643" s="2">
        <v>-999</v>
      </c>
      <c r="AD643" s="2">
        <v>-999</v>
      </c>
      <c r="AE643" s="2">
        <v>-999</v>
      </c>
      <c r="AF643" s="2">
        <v>-999</v>
      </c>
      <c r="AG643" s="2">
        <v>-999</v>
      </c>
      <c r="AH643" s="2">
        <v>-999</v>
      </c>
      <c r="AI643" s="2">
        <v>-999</v>
      </c>
      <c r="AJ643" s="2">
        <v>-999</v>
      </c>
      <c r="AK643" s="2">
        <v>-999</v>
      </c>
      <c r="AL643" s="2">
        <v>-999</v>
      </c>
      <c r="AM643" s="2">
        <v>-999</v>
      </c>
      <c r="AN643" s="2">
        <v>-999</v>
      </c>
      <c r="AO643" s="2">
        <v>-999</v>
      </c>
      <c r="AP643" s="2">
        <v>-999</v>
      </c>
      <c r="AQ643" s="2">
        <v>-999</v>
      </c>
      <c r="AR643" s="2">
        <v>-999</v>
      </c>
      <c r="AS643" s="2">
        <v>-999</v>
      </c>
      <c r="AT643" s="2">
        <v>-999</v>
      </c>
      <c r="AU643" s="2">
        <v>-999</v>
      </c>
      <c r="AV643" s="2">
        <v>-999</v>
      </c>
      <c r="AW643" s="2">
        <v>-999</v>
      </c>
      <c r="AX643" s="2">
        <v>-999</v>
      </c>
      <c r="AY643" s="2">
        <v>-999</v>
      </c>
      <c r="AZ643" s="2">
        <v>-999</v>
      </c>
      <c r="BA643" s="2">
        <v>-999</v>
      </c>
      <c r="BB643" s="2">
        <v>-999</v>
      </c>
      <c r="BC643" s="2">
        <v>-999</v>
      </c>
      <c r="BD643" s="2">
        <v>-999</v>
      </c>
      <c r="BE643" s="2">
        <v>-999</v>
      </c>
      <c r="BF643" s="2">
        <v>-999</v>
      </c>
      <c r="BG643" s="2">
        <v>-999</v>
      </c>
      <c r="BH643" s="2">
        <v>-999</v>
      </c>
      <c r="BI643">
        <v>0</v>
      </c>
      <c r="BJ643">
        <v>0.3743590838282751</v>
      </c>
      <c r="BK643">
        <v>0.3743590838282751</v>
      </c>
      <c r="BL643">
        <v>-999</v>
      </c>
      <c r="BM643">
        <v>23.127451900252993</v>
      </c>
      <c r="BN643">
        <f t="shared" si="58"/>
        <v>-999</v>
      </c>
      <c r="BO643" t="s">
        <v>3748</v>
      </c>
      <c r="BP643" t="s">
        <v>3748</v>
      </c>
      <c r="BQ643">
        <v>8.1649672101145293E-2</v>
      </c>
      <c r="BR643">
        <v>0.13095238095238096</v>
      </c>
      <c r="BS643">
        <v>0.13793103448275862</v>
      </c>
      <c r="BT643">
        <v>0.33333333333333331</v>
      </c>
      <c r="BU643" t="s">
        <v>3748</v>
      </c>
      <c r="BY643">
        <f t="shared" si="59"/>
        <v>-999</v>
      </c>
      <c r="CA643">
        <f t="shared" si="60"/>
        <v>-999</v>
      </c>
    </row>
    <row r="644" spans="1:82" x14ac:dyDescent="0.3">
      <c r="A644">
        <v>1</v>
      </c>
      <c r="B644" t="s">
        <v>466</v>
      </c>
      <c r="C644" t="s">
        <v>132</v>
      </c>
      <c r="D644">
        <v>17153</v>
      </c>
      <c r="E644" s="2">
        <v>0</v>
      </c>
      <c r="F644" s="2" t="s">
        <v>1954</v>
      </c>
      <c r="G644" s="3">
        <v>-999</v>
      </c>
      <c r="H644" s="1">
        <v>0.37550216463182706</v>
      </c>
      <c r="I644" s="1">
        <f t="shared" si="61"/>
        <v>-999</v>
      </c>
      <c r="J644" s="1">
        <v>-999</v>
      </c>
      <c r="K644" s="1">
        <v>-999</v>
      </c>
      <c r="L644" s="2">
        <v>-999</v>
      </c>
      <c r="M644" s="2">
        <v>-999</v>
      </c>
      <c r="N644" s="7">
        <v>-999</v>
      </c>
      <c r="O644" s="2">
        <v>-999</v>
      </c>
      <c r="P644" s="3">
        <v>-999</v>
      </c>
      <c r="Q644" s="3">
        <v>-999</v>
      </c>
      <c r="R644" s="3">
        <v>-999</v>
      </c>
      <c r="S644" s="3">
        <v>-999</v>
      </c>
      <c r="T644" s="3">
        <v>-999</v>
      </c>
      <c r="V644">
        <v>17153</v>
      </c>
      <c r="W644" s="2">
        <v>-999</v>
      </c>
      <c r="X644" s="2">
        <v>1.0073482617003126E-2</v>
      </c>
      <c r="Y644" s="2">
        <v>-999</v>
      </c>
      <c r="Z644" s="2">
        <v>-999</v>
      </c>
      <c r="AA644" s="2">
        <v>-999</v>
      </c>
      <c r="AB644" s="2">
        <v>-999</v>
      </c>
      <c r="AC644" s="2">
        <v>-999</v>
      </c>
      <c r="AD644" s="2">
        <v>-999</v>
      </c>
      <c r="AE644" s="2">
        <v>-999</v>
      </c>
      <c r="AF644" s="2">
        <v>-999</v>
      </c>
      <c r="AG644" s="2">
        <v>-999</v>
      </c>
      <c r="AH644" s="2">
        <v>-999</v>
      </c>
      <c r="AI644" s="2">
        <v>-999</v>
      </c>
      <c r="AJ644" s="2">
        <v>-999</v>
      </c>
      <c r="AK644" s="2">
        <v>-999</v>
      </c>
      <c r="AL644" s="2">
        <v>-999</v>
      </c>
      <c r="AM644" s="2">
        <v>-999</v>
      </c>
      <c r="AN644" s="2">
        <v>-999</v>
      </c>
      <c r="AO644" s="2">
        <v>-999</v>
      </c>
      <c r="AP644" s="2">
        <v>-999</v>
      </c>
      <c r="AQ644" s="2">
        <v>-999</v>
      </c>
      <c r="AR644" s="2">
        <v>-999</v>
      </c>
      <c r="AS644" s="2">
        <v>-999</v>
      </c>
      <c r="AT644" s="2">
        <v>-999</v>
      </c>
      <c r="AU644" s="2">
        <v>-999</v>
      </c>
      <c r="AV644" s="2">
        <v>-999</v>
      </c>
      <c r="AW644" s="2">
        <v>-999</v>
      </c>
      <c r="AX644" s="2">
        <v>-999</v>
      </c>
      <c r="AY644" s="2">
        <v>-999</v>
      </c>
      <c r="AZ644" s="2">
        <v>-999</v>
      </c>
      <c r="BA644" s="2">
        <v>-999</v>
      </c>
      <c r="BB644" s="2">
        <v>-999</v>
      </c>
      <c r="BC644" s="2">
        <v>-999</v>
      </c>
      <c r="BD644" s="2">
        <v>-999</v>
      </c>
      <c r="BE644" s="2">
        <v>-999</v>
      </c>
      <c r="BF644" s="2">
        <v>-999</v>
      </c>
      <c r="BG644" s="2">
        <v>-999</v>
      </c>
      <c r="BH644" s="2">
        <v>-999</v>
      </c>
      <c r="BI644">
        <v>0</v>
      </c>
      <c r="BJ644">
        <v>0.37550216463182706</v>
      </c>
      <c r="BK644">
        <v>0.37550216463182706</v>
      </c>
      <c r="BL644">
        <v>-999</v>
      </c>
      <c r="BM644">
        <v>19.451563488583364</v>
      </c>
      <c r="BN644">
        <f t="shared" si="58"/>
        <v>-999</v>
      </c>
      <c r="BO644" t="s">
        <v>3748</v>
      </c>
      <c r="BP644" t="s">
        <v>3748</v>
      </c>
      <c r="BQ644">
        <v>9.6533583459477657E-2</v>
      </c>
      <c r="BR644">
        <v>9.5238095238095233E-2</v>
      </c>
      <c r="BS644">
        <v>0.13793103448275862</v>
      </c>
      <c r="BT644">
        <v>0.33333333333333331</v>
      </c>
      <c r="BU644" t="s">
        <v>3748</v>
      </c>
      <c r="BY644">
        <f t="shared" si="59"/>
        <v>-999</v>
      </c>
      <c r="CA644">
        <f t="shared" si="60"/>
        <v>-999</v>
      </c>
    </row>
    <row r="645" spans="1:82" x14ac:dyDescent="0.3">
      <c r="A645">
        <v>1</v>
      </c>
      <c r="B645" t="s">
        <v>466</v>
      </c>
      <c r="C645" t="s">
        <v>312</v>
      </c>
      <c r="D645">
        <v>17155</v>
      </c>
      <c r="E645" s="2">
        <v>0</v>
      </c>
      <c r="F645" s="2" t="s">
        <v>1954</v>
      </c>
      <c r="G645" s="3">
        <v>-999</v>
      </c>
      <c r="H645" s="1">
        <v>0.37733670926653995</v>
      </c>
      <c r="I645" s="1">
        <f t="shared" si="61"/>
        <v>-999</v>
      </c>
      <c r="J645" s="1">
        <v>-999</v>
      </c>
      <c r="K645" s="1">
        <v>-999</v>
      </c>
      <c r="L645" s="2">
        <v>-999</v>
      </c>
      <c r="M645" s="2">
        <v>-999</v>
      </c>
      <c r="N645" s="7">
        <v>-999</v>
      </c>
      <c r="O645" s="2">
        <v>-999</v>
      </c>
      <c r="P645" s="3">
        <v>-999</v>
      </c>
      <c r="Q645" s="3">
        <v>-999</v>
      </c>
      <c r="R645" s="3">
        <v>-999</v>
      </c>
      <c r="S645" s="3">
        <v>-999</v>
      </c>
      <c r="T645" s="3">
        <v>-999</v>
      </c>
      <c r="V645">
        <v>17155</v>
      </c>
      <c r="W645" s="2">
        <v>-999</v>
      </c>
      <c r="X645" s="2">
        <v>1.0122697389189635E-2</v>
      </c>
      <c r="Y645" s="2">
        <v>-999</v>
      </c>
      <c r="Z645" s="2">
        <v>-999</v>
      </c>
      <c r="AA645" s="2">
        <v>-999</v>
      </c>
      <c r="AB645" s="2">
        <v>-999</v>
      </c>
      <c r="AC645" s="2">
        <v>-999</v>
      </c>
      <c r="AD645" s="2">
        <v>-999</v>
      </c>
      <c r="AE645" s="2">
        <v>-999</v>
      </c>
      <c r="AF645" s="2">
        <v>-999</v>
      </c>
      <c r="AG645" s="2">
        <v>-999</v>
      </c>
      <c r="AH645" s="2">
        <v>-999</v>
      </c>
      <c r="AI645" s="2">
        <v>-999</v>
      </c>
      <c r="AJ645" s="2">
        <v>-999</v>
      </c>
      <c r="AK645" s="2">
        <v>-999</v>
      </c>
      <c r="AL645" s="2">
        <v>-999</v>
      </c>
      <c r="AM645" s="2">
        <v>-999</v>
      </c>
      <c r="AN645" s="2">
        <v>-999</v>
      </c>
      <c r="AO645" s="2">
        <v>-999</v>
      </c>
      <c r="AP645" s="2">
        <v>-999</v>
      </c>
      <c r="AQ645" s="2">
        <v>-999</v>
      </c>
      <c r="AR645" s="2">
        <v>-999</v>
      </c>
      <c r="AS645" s="2">
        <v>-999</v>
      </c>
      <c r="AT645" s="2">
        <v>-999</v>
      </c>
      <c r="AU645" s="2">
        <v>-999</v>
      </c>
      <c r="AV645" s="2">
        <v>-999</v>
      </c>
      <c r="AW645" s="2">
        <v>-999</v>
      </c>
      <c r="AX645" s="2">
        <v>-999</v>
      </c>
      <c r="AY645" s="2">
        <v>-999</v>
      </c>
      <c r="AZ645" s="2">
        <v>-999</v>
      </c>
      <c r="BA645" s="2">
        <v>-999</v>
      </c>
      <c r="BB645" s="2">
        <v>-999</v>
      </c>
      <c r="BC645" s="2">
        <v>-999</v>
      </c>
      <c r="BD645" s="2">
        <v>-999</v>
      </c>
      <c r="BE645" s="2">
        <v>-999</v>
      </c>
      <c r="BF645" s="2">
        <v>-999</v>
      </c>
      <c r="BG645" s="2">
        <v>-999</v>
      </c>
      <c r="BH645" s="2">
        <v>-999</v>
      </c>
      <c r="BI645">
        <v>0</v>
      </c>
      <c r="BJ645">
        <v>0.37733670926653995</v>
      </c>
      <c r="BK645">
        <v>0.37733670926653995</v>
      </c>
      <c r="BL645">
        <v>-999</v>
      </c>
      <c r="BM645">
        <v>16.112458644563311</v>
      </c>
      <c r="BN645">
        <f t="shared" si="58"/>
        <v>-999</v>
      </c>
      <c r="BO645" t="s">
        <v>3748</v>
      </c>
      <c r="BP645" t="s">
        <v>3748</v>
      </c>
      <c r="BQ645">
        <v>2.1963688740634771E-2</v>
      </c>
      <c r="BR645">
        <v>7.7380952380952384E-2</v>
      </c>
      <c r="BS645">
        <v>0.31034482758620691</v>
      </c>
      <c r="BT645">
        <v>0.33333333333333331</v>
      </c>
      <c r="BU645" t="s">
        <v>3748</v>
      </c>
      <c r="BY645">
        <f t="shared" si="59"/>
        <v>-999</v>
      </c>
      <c r="CA645">
        <f t="shared" si="60"/>
        <v>-999</v>
      </c>
    </row>
    <row r="646" spans="1:82" x14ac:dyDescent="0.3">
      <c r="A646">
        <v>0</v>
      </c>
      <c r="B646" t="s">
        <v>466</v>
      </c>
      <c r="C646" t="s">
        <v>60</v>
      </c>
      <c r="D646">
        <v>17157</v>
      </c>
      <c r="E646" s="2">
        <f t="shared" ref="E646:E652" si="65">BO646</f>
        <v>0.46440974490161091</v>
      </c>
      <c r="F646" s="2" t="s">
        <v>1936</v>
      </c>
      <c r="G646" s="3">
        <v>2336</v>
      </c>
      <c r="H646" s="1">
        <v>5.0010839591848706</v>
      </c>
      <c r="I646" s="1">
        <f t="shared" si="61"/>
        <v>-11.636685422129624</v>
      </c>
      <c r="J646" s="1">
        <v>2.43911486927</v>
      </c>
      <c r="K646" s="1">
        <v>112.437410853</v>
      </c>
      <c r="L646" s="2">
        <v>0.13144331029999989</v>
      </c>
      <c r="M646" s="2">
        <v>1.7360039420633396E-4</v>
      </c>
      <c r="N646" s="7">
        <v>0</v>
      </c>
      <c r="O646" s="2">
        <v>3.7986236970256404E-4</v>
      </c>
      <c r="P646" s="3">
        <v>107058.56414643998</v>
      </c>
      <c r="Q646" s="3">
        <v>2915.5012358319191</v>
      </c>
      <c r="R646" s="3">
        <v>583402.0008099674</v>
      </c>
      <c r="S646" s="3">
        <v>1270.7144947460724</v>
      </c>
      <c r="T646" s="3">
        <v>249513.17502997539</v>
      </c>
      <c r="V646">
        <v>17157</v>
      </c>
      <c r="W646" s="2">
        <v>0.46276251971044802</v>
      </c>
      <c r="X646" s="2">
        <v>0.1341625616949958</v>
      </c>
      <c r="Y646" s="2">
        <v>0.33064789203241951</v>
      </c>
      <c r="Z646" s="2">
        <v>0.69557547285441168</v>
      </c>
      <c r="AA646" s="2">
        <v>0.32408234448816187</v>
      </c>
      <c r="AB646" s="2">
        <v>0.32445156254485669</v>
      </c>
      <c r="AC646" s="2">
        <v>1.7360039420633396E-4</v>
      </c>
      <c r="AD646" s="2">
        <v>0</v>
      </c>
      <c r="AE646" s="2">
        <v>3.7986236970256404E-4</v>
      </c>
      <c r="AF646">
        <v>590945.80621946615</v>
      </c>
      <c r="AG646">
        <v>1282.2866527053393</v>
      </c>
      <c r="AH646">
        <v>241001.8085889931</v>
      </c>
      <c r="AI646">
        <v>10854.224358095278</v>
      </c>
      <c r="AJ646">
        <v>11.750880569094242</v>
      </c>
      <c r="AK646">
        <v>1174347.8070294335</v>
      </c>
      <c r="AL646">
        <v>2553.0011474514122</v>
      </c>
      <c r="AM646">
        <v>479828.66589733696</v>
      </c>
      <c r="AN646">
        <v>21540.54207972678</v>
      </c>
      <c r="AO646">
        <v>23.395280904940762</v>
      </c>
      <c r="AP646">
        <v>583402.0008099674</v>
      </c>
      <c r="AQ646">
        <v>1270.7144947460729</v>
      </c>
      <c r="AR646">
        <v>238826.85730834387</v>
      </c>
      <c r="AS646">
        <v>10686.317721631502</v>
      </c>
      <c r="AT646">
        <v>11.64440033584652</v>
      </c>
      <c r="AU646" s="3">
        <v>20120586.545681931</v>
      </c>
      <c r="AV646" s="3">
        <v>547939.30226225092</v>
      </c>
      <c r="AW646">
        <v>80602.727948270011</v>
      </c>
      <c r="AX646">
        <v>15148476.690597866</v>
      </c>
      <c r="AY646">
        <v>2195.03553796186</v>
      </c>
      <c r="AZ646">
        <v>412534.97900455195</v>
      </c>
      <c r="BA646">
        <v>187661.29209470999</v>
      </c>
      <c r="BB646">
        <v>35269063.236279793</v>
      </c>
      <c r="BC646">
        <v>5110.5367737937795</v>
      </c>
      <c r="BD646">
        <v>960474.28126680292</v>
      </c>
      <c r="BE646">
        <v>107058.56414643998</v>
      </c>
      <c r="BF646">
        <v>20120586.545681931</v>
      </c>
      <c r="BG646">
        <v>2915.5012358319191</v>
      </c>
      <c r="BH646">
        <v>547939.30226225092</v>
      </c>
      <c r="BI646">
        <v>1.9410137562418612</v>
      </c>
      <c r="BJ646">
        <v>6.9420977154267316</v>
      </c>
      <c r="BK646">
        <v>5.0010839591848706</v>
      </c>
      <c r="BL646">
        <v>34.911448462674947</v>
      </c>
      <c r="BM646">
        <v>23.274763040545324</v>
      </c>
      <c r="BN646">
        <f t="shared" si="58"/>
        <v>-11.636685422129624</v>
      </c>
      <c r="BO646">
        <v>0.46440974490161091</v>
      </c>
      <c r="BP646">
        <v>1.0915930545386516E-2</v>
      </c>
      <c r="BQ646">
        <v>6.6322077541979954E-2</v>
      </c>
      <c r="BR646">
        <v>0.22619047619047619</v>
      </c>
      <c r="BS646">
        <v>6.8965517241379309E-2</v>
      </c>
      <c r="BT646">
        <v>0.22222222222222221</v>
      </c>
      <c r="BU646">
        <v>0.33324911062720003</v>
      </c>
      <c r="BV646">
        <v>0.69557547285441168</v>
      </c>
      <c r="BW646">
        <v>0.33618500465576956</v>
      </c>
      <c r="BX646">
        <v>0.32445156254485669</v>
      </c>
      <c r="BY646">
        <f t="shared" si="59"/>
        <v>2.2535274322235298E-2</v>
      </c>
      <c r="BZ646">
        <v>0</v>
      </c>
      <c r="CA646">
        <f t="shared" si="60"/>
        <v>2.8147053599223549E-4</v>
      </c>
      <c r="CC646">
        <v>2.2535274322235298E-2</v>
      </c>
      <c r="CD646">
        <v>2.8147053599223549E-4</v>
      </c>
    </row>
    <row r="647" spans="1:82" x14ac:dyDescent="0.3">
      <c r="A647">
        <v>0</v>
      </c>
      <c r="B647" t="s">
        <v>466</v>
      </c>
      <c r="C647" t="s">
        <v>507</v>
      </c>
      <c r="D647">
        <v>17159</v>
      </c>
      <c r="E647" s="2">
        <f t="shared" si="65"/>
        <v>0.49025434038671639</v>
      </c>
      <c r="F647" s="2" t="s">
        <v>1937</v>
      </c>
      <c r="G647" s="3">
        <v>251</v>
      </c>
      <c r="H647" s="1">
        <v>3.9268239474579509</v>
      </c>
      <c r="I647" s="1">
        <f t="shared" si="61"/>
        <v>-16.277868515398538</v>
      </c>
      <c r="J647" s="1">
        <v>2.5641385306000002</v>
      </c>
      <c r="K647" s="1">
        <v>125.72302212300001</v>
      </c>
      <c r="L647" s="2">
        <v>0.15194559465000013</v>
      </c>
      <c r="M647" s="2">
        <v>1.3374723716170313E-3</v>
      </c>
      <c r="N647" s="7">
        <v>0</v>
      </c>
      <c r="O647" s="2">
        <v>3.9192864924769775E-4</v>
      </c>
      <c r="P647" s="3">
        <v>8665.1131144330047</v>
      </c>
      <c r="Q647" s="3">
        <v>235.97503100449418</v>
      </c>
      <c r="R647" s="3">
        <v>47721.327161884401</v>
      </c>
      <c r="S647" s="3">
        <v>100.21736922288727</v>
      </c>
      <c r="T647" s="3">
        <v>19549.276745118899</v>
      </c>
      <c r="V647">
        <v>17159</v>
      </c>
      <c r="W647" s="2">
        <v>0.52557520194256335</v>
      </c>
      <c r="X647" s="2">
        <v>0.10534371436589179</v>
      </c>
      <c r="Y647" s="2">
        <v>0.48051554070449692</v>
      </c>
      <c r="Z647" s="2">
        <v>0.73122914109416615</v>
      </c>
      <c r="AA647" s="2">
        <v>0.36237593392316858</v>
      </c>
      <c r="AB647" s="2">
        <v>0.3750589169846858</v>
      </c>
      <c r="AC647" s="2">
        <v>1.3374723716170313E-3</v>
      </c>
      <c r="AD647" s="2">
        <v>0</v>
      </c>
      <c r="AE647" s="2">
        <v>3.9192864924769775E-4</v>
      </c>
      <c r="AF647">
        <v>345239.4217675738</v>
      </c>
      <c r="AG647">
        <v>745.29860702492931</v>
      </c>
      <c r="AH647">
        <v>140076.56700856282</v>
      </c>
      <c r="AI647">
        <v>5063.641986205289</v>
      </c>
      <c r="AJ647">
        <v>6.8302656173153791</v>
      </c>
      <c r="AK647">
        <v>392960.7489294582</v>
      </c>
      <c r="AL647">
        <v>845.51597624781664</v>
      </c>
      <c r="AM647">
        <v>158912.11145082163</v>
      </c>
      <c r="AN647">
        <v>5777.3742890653693</v>
      </c>
      <c r="AO647">
        <v>7.7489587945994964</v>
      </c>
      <c r="AP647">
        <v>47721.327161884401</v>
      </c>
      <c r="AQ647">
        <v>100.21736922288733</v>
      </c>
      <c r="AR647">
        <v>18835.544442258804</v>
      </c>
      <c r="AS647">
        <v>713.73230286008038</v>
      </c>
      <c r="AT647">
        <v>0.91869317728411737</v>
      </c>
      <c r="AU647" s="3">
        <v>1628521.358726539</v>
      </c>
      <c r="AV647" s="3">
        <v>44349.147326984639</v>
      </c>
      <c r="AW647">
        <v>40194.407464562995</v>
      </c>
      <c r="AX647">
        <v>7554136.9388899691</v>
      </c>
      <c r="AY647">
        <v>1094.6050469738336</v>
      </c>
      <c r="AZ647">
        <v>205720.0725282623</v>
      </c>
      <c r="BA647">
        <v>48859.520578996002</v>
      </c>
      <c r="BB647">
        <v>9182658.2976165079</v>
      </c>
      <c r="BC647">
        <v>1330.5800779783278</v>
      </c>
      <c r="BD647">
        <v>250069.21985524692</v>
      </c>
      <c r="BE647">
        <v>8665.1131144330047</v>
      </c>
      <c r="BF647">
        <v>1628521.358726539</v>
      </c>
      <c r="BG647">
        <v>235.97503100449418</v>
      </c>
      <c r="BH647">
        <v>44349.147326984639</v>
      </c>
      <c r="BI647">
        <v>1.9006156788791035</v>
      </c>
      <c r="BJ647">
        <v>5.8274396263370543</v>
      </c>
      <c r="BK647">
        <v>3.9268239474579509</v>
      </c>
      <c r="BL647">
        <v>29.340209842836494</v>
      </c>
      <c r="BM647">
        <v>13.062341327437954</v>
      </c>
      <c r="BN647">
        <f t="shared" ref="BN647:BN710" si="66">IF(BL647=-999,-999,BM647-BL647)</f>
        <v>-16.277868515398538</v>
      </c>
      <c r="BO647">
        <v>0.49025434038671639</v>
      </c>
      <c r="BP647">
        <v>1.1283571395337933E-2</v>
      </c>
      <c r="BQ647">
        <v>6.7127704496963883E-2</v>
      </c>
      <c r="BR647">
        <v>7.7380952380952384E-2</v>
      </c>
      <c r="BS647">
        <v>6.8965517241379309E-2</v>
      </c>
      <c r="BT647">
        <v>0.22222222222222221</v>
      </c>
      <c r="BU647">
        <v>0.46616240010639676</v>
      </c>
      <c r="BV647">
        <v>0.73122914109416615</v>
      </c>
      <c r="BW647">
        <v>0.37590864514851513</v>
      </c>
      <c r="BX647">
        <v>0.3750589169846858</v>
      </c>
      <c r="BY647">
        <f t="shared" ref="BY647:BY710" si="67">IF(I647=-999,-999,CC647)</f>
        <v>3.9495759681600809E-2</v>
      </c>
      <c r="BZ647">
        <v>0</v>
      </c>
      <c r="CA647">
        <f t="shared" ref="CA647:CA710" si="68">IF(I647=-999,-999,CD647)</f>
        <v>1.9907064487592558E-4</v>
      </c>
      <c r="CC647">
        <v>3.9495759681600809E-2</v>
      </c>
      <c r="CD647">
        <v>1.9907064487592558E-4</v>
      </c>
    </row>
    <row r="648" spans="1:82" x14ac:dyDescent="0.3">
      <c r="A648">
        <v>0</v>
      </c>
      <c r="B648" t="s">
        <v>466</v>
      </c>
      <c r="C648" t="s">
        <v>508</v>
      </c>
      <c r="D648">
        <v>17161</v>
      </c>
      <c r="E648" s="2">
        <f t="shared" si="65"/>
        <v>0.61047003861505322</v>
      </c>
      <c r="F648" s="2" t="s">
        <v>1939</v>
      </c>
      <c r="G648" s="3">
        <v>-2620</v>
      </c>
      <c r="H648" s="1">
        <v>30.863251748725375</v>
      </c>
      <c r="I648" s="1">
        <f t="shared" ref="I648:I711" si="69">BN648</f>
        <v>-16.73269876607386</v>
      </c>
      <c r="J648" s="1">
        <v>2.6926142571799998</v>
      </c>
      <c r="K648" s="1">
        <v>68.478129395099998</v>
      </c>
      <c r="L648" s="2">
        <v>0.16798935880999988</v>
      </c>
      <c r="M648" s="2">
        <v>1.5745099442805572E-3</v>
      </c>
      <c r="N648" s="7">
        <v>0</v>
      </c>
      <c r="O648" s="2">
        <v>3.1843186621846603E-4</v>
      </c>
      <c r="P648" s="3">
        <v>183022.67078331995</v>
      </c>
      <c r="Q648" s="3">
        <v>4984.2142672877562</v>
      </c>
      <c r="R648" s="3">
        <v>-2986.1988734272309</v>
      </c>
      <c r="S648" s="3">
        <v>9.3153496579682873</v>
      </c>
      <c r="T648" s="3">
        <v>1613.4904811175074</v>
      </c>
      <c r="V648">
        <v>17161</v>
      </c>
      <c r="W648" s="2">
        <v>0.70393383926742237</v>
      </c>
      <c r="X648" s="2">
        <v>0.82795908859755452</v>
      </c>
      <c r="Y648" s="2">
        <v>0.48527968862508669</v>
      </c>
      <c r="Z648" s="2">
        <v>0.76786725330121575</v>
      </c>
      <c r="AA648" s="2">
        <v>0.19737694555722324</v>
      </c>
      <c r="AB648" s="2">
        <v>0.41466096549466686</v>
      </c>
      <c r="AC648" s="2">
        <v>1.5745099442805572E-3</v>
      </c>
      <c r="AD648" s="2">
        <v>0</v>
      </c>
      <c r="AE648" s="2">
        <v>3.1843186621846603E-4</v>
      </c>
      <c r="AF648">
        <v>2261128.9981134133</v>
      </c>
      <c r="AG648">
        <v>5486.7330756887077</v>
      </c>
      <c r="AH648">
        <v>1031214.5039459327</v>
      </c>
      <c r="AI648">
        <v>38349.218885545073</v>
      </c>
      <c r="AJ648">
        <v>50.228072020505209</v>
      </c>
      <c r="AK648">
        <v>2258142.7992399861</v>
      </c>
      <c r="AL648">
        <v>5496.0484253466766</v>
      </c>
      <c r="AM648">
        <v>1032965.2950896078</v>
      </c>
      <c r="AN648">
        <v>38211.918222987588</v>
      </c>
      <c r="AO648">
        <v>50.312012448390043</v>
      </c>
      <c r="AP648">
        <v>-2986.1988734272309</v>
      </c>
      <c r="AQ648">
        <v>9.315349657968909</v>
      </c>
      <c r="AR648">
        <v>1750.7911436751019</v>
      </c>
      <c r="AS648">
        <v>-137.30066255748534</v>
      </c>
      <c r="AT648">
        <v>8.3940427884833468E-2</v>
      </c>
      <c r="AU648" s="3">
        <v>34397280.747017153</v>
      </c>
      <c r="AV648" s="3">
        <v>936733.22939406091</v>
      </c>
      <c r="AW648">
        <v>504426.70782947005</v>
      </c>
      <c r="AX648">
        <v>94801955.469470605</v>
      </c>
      <c r="AY648">
        <v>13736.936430903459</v>
      </c>
      <c r="AZ648">
        <v>2581719.832823996</v>
      </c>
      <c r="BA648">
        <v>687449.37861279002</v>
      </c>
      <c r="BB648">
        <v>129199236.21648775</v>
      </c>
      <c r="BC648">
        <v>18721.150698191217</v>
      </c>
      <c r="BD648">
        <v>3518453.0622180575</v>
      </c>
      <c r="BE648">
        <v>183022.67078331995</v>
      </c>
      <c r="BF648">
        <v>34397280.747017153</v>
      </c>
      <c r="BG648">
        <v>4984.2142672877562</v>
      </c>
      <c r="BH648">
        <v>936733.22939406091</v>
      </c>
      <c r="BI648">
        <v>16.488897239209479</v>
      </c>
      <c r="BJ648">
        <v>47.352148987934854</v>
      </c>
      <c r="BK648">
        <v>30.863251748725375</v>
      </c>
      <c r="BL648">
        <v>34.035603334909688</v>
      </c>
      <c r="BM648">
        <v>17.302904568835828</v>
      </c>
      <c r="BN648">
        <f t="shared" si="66"/>
        <v>-16.73269876607386</v>
      </c>
      <c r="BO648">
        <v>0.61047003861505322</v>
      </c>
      <c r="BP648">
        <v>0.12189525260554042</v>
      </c>
      <c r="BQ648">
        <v>1.7078713016442541E-2</v>
      </c>
      <c r="BR648">
        <v>0.18452380952380953</v>
      </c>
      <c r="BS648">
        <v>0.27586206896551724</v>
      </c>
      <c r="BT648">
        <v>0.44444444444444442</v>
      </c>
      <c r="BU648">
        <v>0.47918773945566295</v>
      </c>
      <c r="BV648">
        <v>0.76786725330121575</v>
      </c>
      <c r="BW648">
        <v>0.20474786883529383</v>
      </c>
      <c r="BX648">
        <v>0.41466096549466686</v>
      </c>
      <c r="BY648">
        <f t="shared" si="67"/>
        <v>0.22940283110455081</v>
      </c>
      <c r="BZ648">
        <v>0</v>
      </c>
      <c r="CA648">
        <f t="shared" si="68"/>
        <v>3.0458717172451432E-4</v>
      </c>
      <c r="CC648">
        <v>0.22940283110455081</v>
      </c>
      <c r="CD648">
        <v>3.0458717172451432E-4</v>
      </c>
    </row>
    <row r="649" spans="1:82" x14ac:dyDescent="0.3">
      <c r="A649">
        <v>0</v>
      </c>
      <c r="B649" t="s">
        <v>466</v>
      </c>
      <c r="C649" t="s">
        <v>62</v>
      </c>
      <c r="D649">
        <v>17163</v>
      </c>
      <c r="E649" s="2">
        <f t="shared" si="65"/>
        <v>0.5743396258099478</v>
      </c>
      <c r="F649" s="2" t="s">
        <v>1939</v>
      </c>
      <c r="G649" s="3">
        <v>8211</v>
      </c>
      <c r="H649" s="1">
        <v>33.930611120135481</v>
      </c>
      <c r="I649" s="1">
        <f t="shared" si="69"/>
        <v>-15.016963444703929</v>
      </c>
      <c r="J649" s="1">
        <v>2.3754981615499999</v>
      </c>
      <c r="K649" s="1">
        <v>107.416915898</v>
      </c>
      <c r="L649" s="2">
        <v>0.14021905836000004</v>
      </c>
      <c r="M649" s="2">
        <v>6.0608363758822698E-2</v>
      </c>
      <c r="N649" s="7">
        <v>0</v>
      </c>
      <c r="O649" s="2">
        <v>5.2707775212112757E-4</v>
      </c>
      <c r="P649" s="3">
        <v>214118.31730530012</v>
      </c>
      <c r="Q649" s="3">
        <v>5831.0348517654011</v>
      </c>
      <c r="R649" s="3">
        <v>1809154.1897326</v>
      </c>
      <c r="S649" s="3">
        <v>3879.4212820724788</v>
      </c>
      <c r="T649" s="3">
        <v>752999.25747910608</v>
      </c>
      <c r="V649">
        <v>17163</v>
      </c>
      <c r="W649" s="2">
        <v>0.76216236812769245</v>
      </c>
      <c r="X649" s="2">
        <v>0.91024620760337227</v>
      </c>
      <c r="Y649" s="2">
        <v>0.44474373543421597</v>
      </c>
      <c r="Z649" s="2">
        <v>0.67743355501721547</v>
      </c>
      <c r="AA649" s="2">
        <v>0.30961159348843825</v>
      </c>
      <c r="AB649" s="2">
        <v>0.34611341177908922</v>
      </c>
      <c r="AC649" s="2">
        <v>6.0608363758822698E-2</v>
      </c>
      <c r="AD649" s="2">
        <v>0</v>
      </c>
      <c r="AE649" s="2">
        <v>5.2707775212112757E-4</v>
      </c>
      <c r="AF649">
        <v>8488933.5330407992</v>
      </c>
      <c r="AG649">
        <v>18346.348281290782</v>
      </c>
      <c r="AH649">
        <v>3448139.39025744</v>
      </c>
      <c r="AI649">
        <v>111487.58606615187</v>
      </c>
      <c r="AJ649">
        <v>168.13266763830956</v>
      </c>
      <c r="AK649">
        <v>10298087.722773399</v>
      </c>
      <c r="AL649">
        <v>22225.769563363257</v>
      </c>
      <c r="AM649">
        <v>4177264.6161073432</v>
      </c>
      <c r="AN649">
        <v>135361.61769535439</v>
      </c>
      <c r="AO649">
        <v>203.68787472581712</v>
      </c>
      <c r="AP649">
        <v>1809154.1897326</v>
      </c>
      <c r="AQ649">
        <v>3879.4212820724752</v>
      </c>
      <c r="AR649">
        <v>729125.22584990319</v>
      </c>
      <c r="AS649">
        <v>23874.031629202524</v>
      </c>
      <c r="AT649">
        <v>35.555207087507569</v>
      </c>
      <c r="AU649" s="3">
        <v>40241396.554358102</v>
      </c>
      <c r="AV649" s="3">
        <v>1095884.6900407895</v>
      </c>
      <c r="AW649">
        <v>1053064.4407096999</v>
      </c>
      <c r="AX649">
        <v>197912930.986981</v>
      </c>
      <c r="AY649">
        <v>28677.861531004601</v>
      </c>
      <c r="AZ649">
        <v>5389717.2961370042</v>
      </c>
      <c r="BA649">
        <v>1267182.758015</v>
      </c>
      <c r="BB649">
        <v>238154327.5413391</v>
      </c>
      <c r="BC649">
        <v>34508.896382769999</v>
      </c>
      <c r="BD649">
        <v>6485601.9861777937</v>
      </c>
      <c r="BE649">
        <v>214118.31730530012</v>
      </c>
      <c r="BF649">
        <v>40241396.554358102</v>
      </c>
      <c r="BG649">
        <v>5831.0348517654011</v>
      </c>
      <c r="BH649">
        <v>1095884.6900407895</v>
      </c>
      <c r="BI649">
        <v>24.000280449378888</v>
      </c>
      <c r="BJ649">
        <v>57.930891569514372</v>
      </c>
      <c r="BK649">
        <v>33.930611120135481</v>
      </c>
      <c r="BL649">
        <v>32.683259712128901</v>
      </c>
      <c r="BM649">
        <v>17.666296267424972</v>
      </c>
      <c r="BN649">
        <f t="shared" si="66"/>
        <v>-15.016963444703929</v>
      </c>
      <c r="BO649">
        <v>0.5743396258099478</v>
      </c>
      <c r="BP649">
        <v>0.16692290097092508</v>
      </c>
      <c r="BQ649">
        <v>5.6524337408606143E-2</v>
      </c>
      <c r="BR649">
        <v>0.26190476190476192</v>
      </c>
      <c r="BS649">
        <v>0.10344827586206896</v>
      </c>
      <c r="BT649">
        <v>0.27777777777777779</v>
      </c>
      <c r="BU649">
        <v>0.43005284844702008</v>
      </c>
      <c r="BV649">
        <v>0.67743355501721547</v>
      </c>
      <c r="BW649">
        <v>0.32117385216642974</v>
      </c>
      <c r="BX649">
        <v>0.34611341177908922</v>
      </c>
      <c r="BY649">
        <f t="shared" si="67"/>
        <v>0.36447887258066691</v>
      </c>
      <c r="BZ649">
        <v>0</v>
      </c>
      <c r="CA649">
        <f t="shared" si="68"/>
        <v>5.4877467658460705E-4</v>
      </c>
      <c r="CC649">
        <v>0.36447887258066691</v>
      </c>
      <c r="CD649">
        <v>5.4877467658460705E-4</v>
      </c>
    </row>
    <row r="650" spans="1:82" x14ac:dyDescent="0.3">
      <c r="A650">
        <v>0</v>
      </c>
      <c r="B650" t="s">
        <v>466</v>
      </c>
      <c r="C650" t="s">
        <v>134</v>
      </c>
      <c r="D650">
        <v>17165</v>
      </c>
      <c r="E650" s="2">
        <f t="shared" si="65"/>
        <v>0.59728422901157441</v>
      </c>
      <c r="F650" s="2" t="s">
        <v>1939</v>
      </c>
      <c r="G650" s="3">
        <v>1371</v>
      </c>
      <c r="H650" s="1">
        <v>6.6835822160430709</v>
      </c>
      <c r="I650" s="1">
        <f t="shared" si="69"/>
        <v>-15.607140400248824</v>
      </c>
      <c r="J650" s="1">
        <v>2.69999021388</v>
      </c>
      <c r="K650" s="1">
        <v>143.99230360600001</v>
      </c>
      <c r="L650" s="2">
        <v>0.11397067609000011</v>
      </c>
      <c r="M650" s="2">
        <v>0.29315535718248481</v>
      </c>
      <c r="N650" s="7">
        <v>0</v>
      </c>
      <c r="O650" s="2">
        <v>8.0607653594241618E-4</v>
      </c>
      <c r="P650" s="3">
        <v>57173.827124674004</v>
      </c>
      <c r="Q650" s="3">
        <v>1557.0016744407321</v>
      </c>
      <c r="R650" s="3">
        <v>409015.84561071312</v>
      </c>
      <c r="S650" s="3">
        <v>880.1794399975447</v>
      </c>
      <c r="T650" s="3">
        <v>172990.92561783158</v>
      </c>
      <c r="V650">
        <v>17165</v>
      </c>
      <c r="W650" s="2">
        <v>0.5400385783621271</v>
      </c>
      <c r="X650" s="2">
        <v>0.17929843184428493</v>
      </c>
      <c r="Y650" s="2">
        <v>0.44884925221389255</v>
      </c>
      <c r="Z650" s="2">
        <v>0.76997069444455635</v>
      </c>
      <c r="AA650" s="2">
        <v>0.41503413309555576</v>
      </c>
      <c r="AB650" s="2">
        <v>0.28132252495237337</v>
      </c>
      <c r="AC650" s="2">
        <v>0.29315535718248481</v>
      </c>
      <c r="AD650" s="2">
        <v>0</v>
      </c>
      <c r="AE650" s="2">
        <v>8.0607653594241618E-4</v>
      </c>
      <c r="AF650">
        <v>645295.81109642726</v>
      </c>
      <c r="AG650">
        <v>1387.3270675952829</v>
      </c>
      <c r="AH650">
        <v>260743.82954039707</v>
      </c>
      <c r="AI650">
        <v>11940.101684401776</v>
      </c>
      <c r="AJ650">
        <v>12.714634972108293</v>
      </c>
      <c r="AK650">
        <v>1054311.6567071404</v>
      </c>
      <c r="AL650">
        <v>2267.5065075928273</v>
      </c>
      <c r="AM650">
        <v>426170.83174362453</v>
      </c>
      <c r="AN650">
        <v>19504.025099005841</v>
      </c>
      <c r="AO650">
        <v>20.781265633314092</v>
      </c>
      <c r="AP650">
        <v>409015.84561071312</v>
      </c>
      <c r="AQ650">
        <v>880.17943999754448</v>
      </c>
      <c r="AR650">
        <v>165427.00220322746</v>
      </c>
      <c r="AS650">
        <v>7563.9234146040653</v>
      </c>
      <c r="AT650">
        <v>8.0666306612057994</v>
      </c>
      <c r="AU650" s="3">
        <v>10745249.069811232</v>
      </c>
      <c r="AV650" s="3">
        <v>292622.89469439117</v>
      </c>
      <c r="AW650">
        <v>66884.852902686005</v>
      </c>
      <c r="AX650">
        <v>12570339.254530808</v>
      </c>
      <c r="AY650">
        <v>1821.4598042757473</v>
      </c>
      <c r="AZ650">
        <v>342325.15561558394</v>
      </c>
      <c r="BA650">
        <v>124058.68002736001</v>
      </c>
      <c r="BB650">
        <v>23315588.324342038</v>
      </c>
      <c r="BC650">
        <v>3378.4614787164792</v>
      </c>
      <c r="BD650">
        <v>634948.05030997505</v>
      </c>
      <c r="BE650">
        <v>57173.827124674004</v>
      </c>
      <c r="BF650">
        <v>10745249.069811232</v>
      </c>
      <c r="BG650">
        <v>1557.0016744407321</v>
      </c>
      <c r="BH650">
        <v>292622.89469439117</v>
      </c>
      <c r="BI650">
        <v>2.5558370617936141</v>
      </c>
      <c r="BJ650">
        <v>9.239419277836685</v>
      </c>
      <c r="BK650">
        <v>6.6835822160430709</v>
      </c>
      <c r="BL650">
        <v>33.970910547884259</v>
      </c>
      <c r="BM650">
        <v>18.363770147635435</v>
      </c>
      <c r="BN650">
        <f t="shared" si="66"/>
        <v>-15.607140400248824</v>
      </c>
      <c r="BO650">
        <v>0.59728422901157441</v>
      </c>
      <c r="BP650">
        <v>1.8486088904214392E-2</v>
      </c>
      <c r="BQ650">
        <v>8.3700015640162162E-2</v>
      </c>
      <c r="BR650">
        <v>0.10714285714285714</v>
      </c>
      <c r="BS650">
        <v>0.17241379310344829</v>
      </c>
      <c r="BT650">
        <v>0.3888888888888889</v>
      </c>
      <c r="BU650">
        <v>0.44695422013607372</v>
      </c>
      <c r="BV650">
        <v>0.76997069444455635</v>
      </c>
      <c r="BW650">
        <v>0.43053333308667613</v>
      </c>
      <c r="BX650">
        <v>0.28132252495237337</v>
      </c>
      <c r="BY650">
        <f t="shared" si="67"/>
        <v>0.27077565508354923</v>
      </c>
      <c r="BZ650">
        <v>0</v>
      </c>
      <c r="CA650">
        <f t="shared" si="68"/>
        <v>1.1894616434949042E-3</v>
      </c>
      <c r="CC650">
        <v>0.27077565508354923</v>
      </c>
      <c r="CD650">
        <v>1.1894616434949042E-3</v>
      </c>
    </row>
    <row r="651" spans="1:82" x14ac:dyDescent="0.3">
      <c r="A651">
        <v>0</v>
      </c>
      <c r="B651" t="s">
        <v>466</v>
      </c>
      <c r="C651" t="s">
        <v>509</v>
      </c>
      <c r="D651">
        <v>17167</v>
      </c>
      <c r="E651" s="2">
        <f t="shared" si="65"/>
        <v>0.56928778987022077</v>
      </c>
      <c r="F651" s="2" t="s">
        <v>1939</v>
      </c>
      <c r="G651" s="3">
        <v>15674</v>
      </c>
      <c r="H651" s="1">
        <v>24.06139846908377</v>
      </c>
      <c r="I651" s="1">
        <f t="shared" si="69"/>
        <v>-16.319825035797987</v>
      </c>
      <c r="J651" s="1">
        <v>2.7104970597900002</v>
      </c>
      <c r="K651" s="1">
        <v>57.606679361399998</v>
      </c>
      <c r="L651" s="2">
        <v>0.18952300067999994</v>
      </c>
      <c r="M651" s="2">
        <v>1.7074140118464944E-2</v>
      </c>
      <c r="N651" s="7">
        <v>0</v>
      </c>
      <c r="O651" s="2">
        <v>1.4578127408354795E-3</v>
      </c>
      <c r="P651" s="3">
        <v>266998.94637897005</v>
      </c>
      <c r="Q651" s="3">
        <v>7271.1208518444573</v>
      </c>
      <c r="R651" s="3">
        <v>1027566.7924588565</v>
      </c>
      <c r="S651" s="3">
        <v>2504.3684767588716</v>
      </c>
      <c r="T651" s="3">
        <v>486858.58777476591</v>
      </c>
      <c r="V651">
        <v>17167</v>
      </c>
      <c r="W651" s="2">
        <v>0.65509354573622547</v>
      </c>
      <c r="X651" s="2">
        <v>0.64548783482181027</v>
      </c>
      <c r="Y651" s="2">
        <v>0.47935749876686301</v>
      </c>
      <c r="Z651" s="2">
        <v>0.772966988060791</v>
      </c>
      <c r="AA651" s="2">
        <v>0.16604177883487961</v>
      </c>
      <c r="AB651" s="2">
        <v>0.46781409847691552</v>
      </c>
      <c r="AC651" s="2">
        <v>1.7074140118464944E-2</v>
      </c>
      <c r="AD651" s="2">
        <v>0</v>
      </c>
      <c r="AE651" s="2">
        <v>1.4578127408354795E-3</v>
      </c>
      <c r="AF651">
        <v>3748572.8335570646</v>
      </c>
      <c r="AG651">
        <v>9069.810571453887</v>
      </c>
      <c r="AH651">
        <v>1704642.8321376643</v>
      </c>
      <c r="AI651">
        <v>59307.100671377302</v>
      </c>
      <c r="AJ651">
        <v>83.031327728144475</v>
      </c>
      <c r="AK651">
        <v>4776139.6260159211</v>
      </c>
      <c r="AL651">
        <v>11574.179048212758</v>
      </c>
      <c r="AM651">
        <v>2175331.1380626913</v>
      </c>
      <c r="AN651">
        <v>75477.382521116349</v>
      </c>
      <c r="AO651">
        <v>105.95658370130661</v>
      </c>
      <c r="AP651">
        <v>1027566.7924588565</v>
      </c>
      <c r="AQ651">
        <v>2504.3684767588711</v>
      </c>
      <c r="AR651">
        <v>470688.305925027</v>
      </c>
      <c r="AS651">
        <v>16170.281849739047</v>
      </c>
      <c r="AT651">
        <v>22.925255973162137</v>
      </c>
      <c r="AU651" s="3">
        <v>50179781.982463628</v>
      </c>
      <c r="AV651" s="3">
        <v>1366534.4528956474</v>
      </c>
      <c r="AW651">
        <v>637656.81729463011</v>
      </c>
      <c r="AX651">
        <v>119841222.24235278</v>
      </c>
      <c r="AY651">
        <v>17365.161336520337</v>
      </c>
      <c r="AZ651">
        <v>3263608.421585632</v>
      </c>
      <c r="BA651">
        <v>904655.76367360016</v>
      </c>
      <c r="BB651">
        <v>170021004.22481641</v>
      </c>
      <c r="BC651">
        <v>24636.282188364796</v>
      </c>
      <c r="BD651">
        <v>4630142.8744812794</v>
      </c>
      <c r="BE651">
        <v>266998.94637897005</v>
      </c>
      <c r="BF651">
        <v>50179781.982463628</v>
      </c>
      <c r="BG651">
        <v>7271.1208518444573</v>
      </c>
      <c r="BH651">
        <v>1366534.4528956474</v>
      </c>
      <c r="BI651">
        <v>11.297526696095005</v>
      </c>
      <c r="BJ651">
        <v>35.358925165178775</v>
      </c>
      <c r="BK651">
        <v>24.06139846908377</v>
      </c>
      <c r="BL651">
        <v>32.312281834171074</v>
      </c>
      <c r="BM651">
        <v>15.992456798373087</v>
      </c>
      <c r="BN651">
        <f t="shared" si="66"/>
        <v>-16.319825035797987</v>
      </c>
      <c r="BO651">
        <v>0.56928778987022077</v>
      </c>
      <c r="BP651">
        <v>7.7883609687983357E-2</v>
      </c>
      <c r="BQ651">
        <v>3.5548714138669196E-2</v>
      </c>
      <c r="BR651">
        <v>0.38690476190476192</v>
      </c>
      <c r="BS651">
        <v>6.8965517241379309E-2</v>
      </c>
      <c r="BT651">
        <v>0.33333333333333331</v>
      </c>
      <c r="BU651">
        <v>0.46736394269356152</v>
      </c>
      <c r="BV651">
        <v>0.772966988060791</v>
      </c>
      <c r="BW651">
        <v>0.17224250916481287</v>
      </c>
      <c r="BX651">
        <v>0.46781409847691552</v>
      </c>
      <c r="BY651">
        <f t="shared" si="67"/>
        <v>0.10915070345444114</v>
      </c>
      <c r="BZ651">
        <v>0</v>
      </c>
      <c r="CA651">
        <f t="shared" si="68"/>
        <v>1.9031399636928889E-4</v>
      </c>
      <c r="CC651">
        <v>0.10915070345444114</v>
      </c>
      <c r="CD651">
        <v>1.9031399636928889E-4</v>
      </c>
    </row>
    <row r="652" spans="1:82" x14ac:dyDescent="0.3">
      <c r="A652">
        <v>0</v>
      </c>
      <c r="B652" t="s">
        <v>466</v>
      </c>
      <c r="C652" t="s">
        <v>510</v>
      </c>
      <c r="D652">
        <v>17169</v>
      </c>
      <c r="E652" s="2">
        <f t="shared" si="65"/>
        <v>0.4859043702160511</v>
      </c>
      <c r="F652" s="2" t="s">
        <v>1937</v>
      </c>
      <c r="G652" s="3">
        <v>169</v>
      </c>
      <c r="H652" s="1">
        <v>0.37577886026192514</v>
      </c>
      <c r="I652" s="1">
        <f t="shared" si="69"/>
        <v>-11.126080701601815</v>
      </c>
      <c r="J652" s="1">
        <v>2.87264426609</v>
      </c>
      <c r="K652" s="1">
        <v>49.752305167499998</v>
      </c>
      <c r="L652" s="2">
        <v>0.20244472593999996</v>
      </c>
      <c r="M652" s="2">
        <v>3.1149075159524798E-2</v>
      </c>
      <c r="N652" s="7">
        <v>0</v>
      </c>
      <c r="O652" s="2">
        <v>3.6486937749392564E-4</v>
      </c>
      <c r="P652" s="3">
        <v>-413.71072330710012</v>
      </c>
      <c r="Q652" s="3">
        <v>-11.266488904417796</v>
      </c>
      <c r="R652" s="3">
        <v>-14907.852897054225</v>
      </c>
      <c r="S652" s="3">
        <v>-35.707446303401518</v>
      </c>
      <c r="T652" s="3">
        <v>-7257.2795817397309</v>
      </c>
      <c r="V652">
        <v>17169</v>
      </c>
      <c r="W652" s="2">
        <v>0.470892949595485</v>
      </c>
      <c r="X652" s="2">
        <v>1.0080905446702993E-2</v>
      </c>
      <c r="Y652" s="2">
        <v>0.37006023904996882</v>
      </c>
      <c r="Z652" s="2">
        <v>0.81920737678340161</v>
      </c>
      <c r="AA652" s="2">
        <v>0.1434028370099531</v>
      </c>
      <c r="AB652" s="2">
        <v>0.49970977990652687</v>
      </c>
      <c r="AC652" s="2">
        <v>3.1149075159524798E-2</v>
      </c>
      <c r="AD652" s="2">
        <v>0</v>
      </c>
      <c r="AE652" s="2">
        <v>3.6486937749392564E-4</v>
      </c>
      <c r="AF652">
        <v>68423.191779602101</v>
      </c>
      <c r="AG652">
        <v>164.60609731140306</v>
      </c>
      <c r="AH652">
        <v>30937.206648083164</v>
      </c>
      <c r="AI652">
        <v>2498.7589123426646</v>
      </c>
      <c r="AJ652">
        <v>1.5069948148876873</v>
      </c>
      <c r="AK652">
        <v>53515.338882547876</v>
      </c>
      <c r="AL652">
        <v>128.89865100800156</v>
      </c>
      <c r="AM652">
        <v>24226.102605115619</v>
      </c>
      <c r="AN652">
        <v>1952.58337357047</v>
      </c>
      <c r="AO652">
        <v>1.1800747684209325</v>
      </c>
      <c r="AP652">
        <v>-14907.852897054225</v>
      </c>
      <c r="AQ652">
        <v>-35.707446303401497</v>
      </c>
      <c r="AR652">
        <v>-6711.104042967545</v>
      </c>
      <c r="AS652">
        <v>-546.17553877219461</v>
      </c>
      <c r="AT652">
        <v>-0.32692004646675477</v>
      </c>
      <c r="AU652" s="3">
        <v>-77752.7933383364</v>
      </c>
      <c r="AV652" s="3">
        <v>-2117.4239246962807</v>
      </c>
      <c r="AW652">
        <v>6485.9302850056001</v>
      </c>
      <c r="AX652">
        <v>1218965.7377639525</v>
      </c>
      <c r="AY652">
        <v>176.62984659114076</v>
      </c>
      <c r="AZ652">
        <v>33195.813368338997</v>
      </c>
      <c r="BA652">
        <v>6072.2195616985</v>
      </c>
      <c r="BB652">
        <v>1141212.9444256162</v>
      </c>
      <c r="BC652">
        <v>165.36335768672296</v>
      </c>
      <c r="BD652">
        <v>31078.389443642714</v>
      </c>
      <c r="BE652">
        <v>-413.71072330710012</v>
      </c>
      <c r="BF652">
        <v>-77752.7933383364</v>
      </c>
      <c r="BG652">
        <v>-11.266488904417796</v>
      </c>
      <c r="BH652">
        <v>-2117.4239246962807</v>
      </c>
      <c r="BI652">
        <v>0.31148134733792104</v>
      </c>
      <c r="BJ652">
        <v>0.68726020759984618</v>
      </c>
      <c r="BK652">
        <v>0.37577886026192514</v>
      </c>
      <c r="BL652">
        <v>23.689022700916038</v>
      </c>
      <c r="BM652">
        <v>12.562941999314223</v>
      </c>
      <c r="BN652">
        <f t="shared" si="66"/>
        <v>-11.126080701601815</v>
      </c>
      <c r="BO652">
        <v>0.4859043702160511</v>
      </c>
      <c r="BP652">
        <v>1.8327940910017454E-3</v>
      </c>
      <c r="BQ652">
        <v>2.2620487341146068E-2</v>
      </c>
      <c r="BR652">
        <v>9.5238095238095233E-2</v>
      </c>
      <c r="BS652">
        <v>0.27586206896551724</v>
      </c>
      <c r="BT652">
        <v>0.22222222222222221</v>
      </c>
      <c r="BU652">
        <v>0.31862651296942118</v>
      </c>
      <c r="BV652">
        <v>0.81920737678340161</v>
      </c>
      <c r="BW652">
        <v>0.1487581296783746</v>
      </c>
      <c r="BX652">
        <v>0.49970977990652687</v>
      </c>
      <c r="BY652">
        <f t="shared" si="67"/>
        <v>0</v>
      </c>
      <c r="BZ652">
        <v>0</v>
      </c>
      <c r="CA652">
        <f t="shared" si="68"/>
        <v>0</v>
      </c>
      <c r="CC652">
        <v>0</v>
      </c>
      <c r="CD652">
        <v>0</v>
      </c>
    </row>
    <row r="653" spans="1:82" x14ac:dyDescent="0.3">
      <c r="A653">
        <v>1</v>
      </c>
      <c r="B653" t="s">
        <v>466</v>
      </c>
      <c r="C653" t="s">
        <v>135</v>
      </c>
      <c r="D653">
        <v>17171</v>
      </c>
      <c r="E653" s="2">
        <v>0</v>
      </c>
      <c r="F653" s="2" t="s">
        <v>1954</v>
      </c>
      <c r="G653" s="3">
        <v>-999</v>
      </c>
      <c r="H653" s="1">
        <v>0.37582905810528827</v>
      </c>
      <c r="I653" s="1">
        <f t="shared" si="69"/>
        <v>-999</v>
      </c>
      <c r="J653" s="1">
        <v>-999</v>
      </c>
      <c r="K653" s="1">
        <v>-999</v>
      </c>
      <c r="L653" s="2">
        <v>-999</v>
      </c>
      <c r="M653" s="2">
        <v>-999</v>
      </c>
      <c r="N653" s="7">
        <v>-999</v>
      </c>
      <c r="O653" s="2">
        <v>-999</v>
      </c>
      <c r="P653" s="3">
        <v>-999</v>
      </c>
      <c r="Q653" s="3">
        <v>-999</v>
      </c>
      <c r="R653" s="3">
        <v>-999</v>
      </c>
      <c r="S653" s="3">
        <v>-999</v>
      </c>
      <c r="T653" s="3">
        <v>-999</v>
      </c>
      <c r="V653">
        <v>17171</v>
      </c>
      <c r="W653" s="2">
        <v>-999</v>
      </c>
      <c r="X653" s="2">
        <v>1.0082252089013366E-2</v>
      </c>
      <c r="Y653" s="2">
        <v>-999</v>
      </c>
      <c r="Z653" s="2">
        <v>-999</v>
      </c>
      <c r="AA653" s="2">
        <v>-999</v>
      </c>
      <c r="AB653" s="2">
        <v>-999</v>
      </c>
      <c r="AC653" s="2">
        <v>-999</v>
      </c>
      <c r="AD653" s="2">
        <v>-999</v>
      </c>
      <c r="AE653" s="2">
        <v>-999</v>
      </c>
      <c r="AF653" s="2">
        <v>-999</v>
      </c>
      <c r="AG653" s="2">
        <v>-999</v>
      </c>
      <c r="AH653" s="2">
        <v>-999</v>
      </c>
      <c r="AI653" s="2">
        <v>-999</v>
      </c>
      <c r="AJ653" s="2">
        <v>-999</v>
      </c>
      <c r="AK653" s="2">
        <v>-999</v>
      </c>
      <c r="AL653" s="2">
        <v>-999</v>
      </c>
      <c r="AM653" s="2">
        <v>-999</v>
      </c>
      <c r="AN653" s="2">
        <v>-999</v>
      </c>
      <c r="AO653" s="2">
        <v>-999</v>
      </c>
      <c r="AP653" s="2">
        <v>-999</v>
      </c>
      <c r="AQ653" s="2">
        <v>-999</v>
      </c>
      <c r="AR653" s="2">
        <v>-999</v>
      </c>
      <c r="AS653" s="2">
        <v>-999</v>
      </c>
      <c r="AT653" s="2">
        <v>-999</v>
      </c>
      <c r="AU653" s="2">
        <v>-999</v>
      </c>
      <c r="AV653" s="2">
        <v>-999</v>
      </c>
      <c r="AW653" s="2">
        <v>-999</v>
      </c>
      <c r="AX653" s="2">
        <v>-999</v>
      </c>
      <c r="AY653" s="2">
        <v>-999</v>
      </c>
      <c r="AZ653" s="2">
        <v>-999</v>
      </c>
      <c r="BA653" s="2">
        <v>-999</v>
      </c>
      <c r="BB653" s="2">
        <v>-999</v>
      </c>
      <c r="BC653" s="2">
        <v>-999</v>
      </c>
      <c r="BD653" s="2">
        <v>-999</v>
      </c>
      <c r="BE653" s="2">
        <v>-999</v>
      </c>
      <c r="BF653" s="2">
        <v>-999</v>
      </c>
      <c r="BG653" s="2">
        <v>-999</v>
      </c>
      <c r="BH653" s="2">
        <v>-999</v>
      </c>
      <c r="BI653">
        <v>0</v>
      </c>
      <c r="BJ653">
        <v>0.37582905810528827</v>
      </c>
      <c r="BK653">
        <v>0.37582905810528827</v>
      </c>
      <c r="BL653">
        <v>-999</v>
      </c>
      <c r="BM653">
        <v>13.574767333560439</v>
      </c>
      <c r="BN653">
        <f t="shared" si="66"/>
        <v>-999</v>
      </c>
      <c r="BO653" t="s">
        <v>3748</v>
      </c>
      <c r="BP653" t="s">
        <v>3748</v>
      </c>
      <c r="BQ653">
        <v>3.127093337386385E-2</v>
      </c>
      <c r="BR653">
        <v>7.1428571428571425E-2</v>
      </c>
      <c r="BS653">
        <v>6.8965517241379309E-2</v>
      </c>
      <c r="BT653">
        <v>0.22222222222222221</v>
      </c>
      <c r="BU653" t="s">
        <v>3748</v>
      </c>
      <c r="BY653">
        <f t="shared" si="67"/>
        <v>-999</v>
      </c>
      <c r="CA653">
        <f t="shared" si="68"/>
        <v>-999</v>
      </c>
    </row>
    <row r="654" spans="1:82" x14ac:dyDescent="0.3">
      <c r="A654">
        <v>0</v>
      </c>
      <c r="B654" t="s">
        <v>466</v>
      </c>
      <c r="C654" t="s">
        <v>63</v>
      </c>
      <c r="D654">
        <v>17173</v>
      </c>
      <c r="E654" s="2">
        <f>BO654</f>
        <v>0.45906567555758537</v>
      </c>
      <c r="F654" s="2" t="s">
        <v>1936</v>
      </c>
      <c r="G654" s="3">
        <v>245</v>
      </c>
      <c r="H654" s="1">
        <v>0.37577283165763564</v>
      </c>
      <c r="I654" s="1">
        <f t="shared" si="69"/>
        <v>-12.004494893866806</v>
      </c>
      <c r="J654" s="1">
        <v>2.64265286936</v>
      </c>
      <c r="K654" s="1">
        <v>79.563815757699999</v>
      </c>
      <c r="L654" s="2">
        <v>0.16062201358000006</v>
      </c>
      <c r="M654" s="2">
        <v>0</v>
      </c>
      <c r="N654" s="7">
        <v>0</v>
      </c>
      <c r="O654" s="2">
        <v>0</v>
      </c>
      <c r="P654" s="3">
        <v>-1370.3069653149992</v>
      </c>
      <c r="Q654" s="3">
        <v>-37.317254184170011</v>
      </c>
      <c r="R654" s="3">
        <v>-59300.823716425337</v>
      </c>
      <c r="S654" s="3">
        <v>-129.5857571912814</v>
      </c>
      <c r="T654" s="3">
        <v>-25254.374502412764</v>
      </c>
      <c r="V654">
        <v>17173</v>
      </c>
      <c r="W654" s="2">
        <v>0.45350832118404211</v>
      </c>
      <c r="X654" s="2">
        <v>1.0080743719165218E-2</v>
      </c>
      <c r="Y654" s="2">
        <v>0.38454647185370172</v>
      </c>
      <c r="Z654" s="2">
        <v>0.75361949629920144</v>
      </c>
      <c r="AA654" s="2">
        <v>0.22932961326271581</v>
      </c>
      <c r="AB654" s="2">
        <v>0.39647558454051085</v>
      </c>
      <c r="AC654" s="2">
        <v>0</v>
      </c>
      <c r="AD654" s="2">
        <v>0</v>
      </c>
      <c r="AE654" s="2">
        <v>0</v>
      </c>
      <c r="AF654">
        <v>203515.84450437187</v>
      </c>
      <c r="AG654">
        <v>440.25477901469691</v>
      </c>
      <c r="AH654">
        <v>82744.523432913702</v>
      </c>
      <c r="AI654">
        <v>3104.0117607349571</v>
      </c>
      <c r="AJ654">
        <v>4.0346187584536368</v>
      </c>
      <c r="AK654">
        <v>144215.02078794653</v>
      </c>
      <c r="AL654">
        <v>310.66902182341545</v>
      </c>
      <c r="AM654">
        <v>58389.281346767239</v>
      </c>
      <c r="AN654">
        <v>2204.8793444686507</v>
      </c>
      <c r="AO654">
        <v>2.8471763920483575</v>
      </c>
      <c r="AP654">
        <v>-59300.823716425337</v>
      </c>
      <c r="AQ654">
        <v>-129.58575719128146</v>
      </c>
      <c r="AR654">
        <v>-24355.242086146463</v>
      </c>
      <c r="AS654">
        <v>-899.13241626630634</v>
      </c>
      <c r="AT654">
        <v>-1.1874423664052793</v>
      </c>
      <c r="AU654" s="3">
        <v>-257535.49106130094</v>
      </c>
      <c r="AV654" s="3">
        <v>-7013.404751372912</v>
      </c>
      <c r="AW654">
        <v>15917.988314303002</v>
      </c>
      <c r="AX654">
        <v>2991626.7237901064</v>
      </c>
      <c r="AY654">
        <v>433.49091193515397</v>
      </c>
      <c r="AZ654">
        <v>81470.281989092837</v>
      </c>
      <c r="BA654">
        <v>14547.681348988002</v>
      </c>
      <c r="BB654">
        <v>2734091.2327288049</v>
      </c>
      <c r="BC654">
        <v>396.17365775098398</v>
      </c>
      <c r="BD654">
        <v>74456.877237719935</v>
      </c>
      <c r="BE654">
        <v>-1370.3069653149992</v>
      </c>
      <c r="BF654">
        <v>-257535.49106130094</v>
      </c>
      <c r="BG654">
        <v>-37.317254184170011</v>
      </c>
      <c r="BH654">
        <v>-7013.404751372912</v>
      </c>
      <c r="BI654">
        <v>0.39175128069053911</v>
      </c>
      <c r="BJ654">
        <v>0.76752411234817475</v>
      </c>
      <c r="BK654">
        <v>0.37577283165763564</v>
      </c>
      <c r="BL654">
        <v>26.561438563323847</v>
      </c>
      <c r="BM654">
        <v>14.556943669457041</v>
      </c>
      <c r="BN654">
        <f t="shared" si="66"/>
        <v>-12.004494893866806</v>
      </c>
      <c r="BO654">
        <v>0.45906567555758537</v>
      </c>
      <c r="BP654">
        <v>2.1777903690720327E-3</v>
      </c>
      <c r="BQ654">
        <v>4.7829594128950548E-2</v>
      </c>
      <c r="BR654">
        <v>0.11904761904761904</v>
      </c>
      <c r="BS654">
        <v>6.8965517241379309E-2</v>
      </c>
      <c r="BT654">
        <v>0.27777777777777779</v>
      </c>
      <c r="BU654">
        <v>0.34378236600794443</v>
      </c>
      <c r="BV654">
        <v>0.75361949629920144</v>
      </c>
      <c r="BW654">
        <v>0.23789378969161393</v>
      </c>
      <c r="BX654">
        <v>0.39647558454051085</v>
      </c>
      <c r="BY654">
        <f t="shared" si="67"/>
        <v>2.4101235114810635E-2</v>
      </c>
      <c r="BZ654">
        <v>0</v>
      </c>
      <c r="CA654">
        <f t="shared" si="68"/>
        <v>6.4861795209144546E-5</v>
      </c>
      <c r="CC654">
        <v>2.4101235114810635E-2</v>
      </c>
      <c r="CD654">
        <v>6.4861795209144546E-5</v>
      </c>
    </row>
    <row r="655" spans="1:82" x14ac:dyDescent="0.3">
      <c r="A655">
        <v>1</v>
      </c>
      <c r="B655" t="s">
        <v>466</v>
      </c>
      <c r="C655" t="s">
        <v>511</v>
      </c>
      <c r="D655">
        <v>17175</v>
      </c>
      <c r="E655" s="2">
        <v>0</v>
      </c>
      <c r="F655" s="2" t="s">
        <v>1954</v>
      </c>
      <c r="G655" s="3">
        <v>-999</v>
      </c>
      <c r="H655" s="1">
        <v>0.37556144066733049</v>
      </c>
      <c r="I655" s="1">
        <f t="shared" si="69"/>
        <v>-999</v>
      </c>
      <c r="J655" s="1">
        <v>-999</v>
      </c>
      <c r="K655" s="1">
        <v>-999</v>
      </c>
      <c r="L655" s="2">
        <v>-999</v>
      </c>
      <c r="M655" s="2">
        <v>-999</v>
      </c>
      <c r="N655" s="7">
        <v>-999</v>
      </c>
      <c r="O655" s="2">
        <v>-999</v>
      </c>
      <c r="P655" s="3">
        <v>-999</v>
      </c>
      <c r="Q655" s="3">
        <v>-999</v>
      </c>
      <c r="R655" s="3">
        <v>-999</v>
      </c>
      <c r="S655" s="3">
        <v>-999</v>
      </c>
      <c r="T655" s="3">
        <v>-999</v>
      </c>
      <c r="V655">
        <v>17175</v>
      </c>
      <c r="W655" s="2">
        <v>-999</v>
      </c>
      <c r="X655" s="2">
        <v>1.0075072797219089E-2</v>
      </c>
      <c r="Y655" s="2">
        <v>-999</v>
      </c>
      <c r="Z655" s="2">
        <v>-999</v>
      </c>
      <c r="AA655" s="2">
        <v>-999</v>
      </c>
      <c r="AB655" s="2">
        <v>-999</v>
      </c>
      <c r="AC655" s="2">
        <v>-999</v>
      </c>
      <c r="AD655" s="2">
        <v>-999</v>
      </c>
      <c r="AE655" s="2">
        <v>-999</v>
      </c>
      <c r="AF655" s="2">
        <v>-999</v>
      </c>
      <c r="AG655" s="2">
        <v>-999</v>
      </c>
      <c r="AH655" s="2">
        <v>-999</v>
      </c>
      <c r="AI655" s="2">
        <v>-999</v>
      </c>
      <c r="AJ655" s="2">
        <v>-999</v>
      </c>
      <c r="AK655" s="2">
        <v>-999</v>
      </c>
      <c r="AL655" s="2">
        <v>-999</v>
      </c>
      <c r="AM655" s="2">
        <v>-999</v>
      </c>
      <c r="AN655" s="2">
        <v>-999</v>
      </c>
      <c r="AO655" s="2">
        <v>-999</v>
      </c>
      <c r="AP655" s="2">
        <v>-999</v>
      </c>
      <c r="AQ655" s="2">
        <v>-999</v>
      </c>
      <c r="AR655" s="2">
        <v>-999</v>
      </c>
      <c r="AS655" s="2">
        <v>-999</v>
      </c>
      <c r="AT655" s="2">
        <v>-999</v>
      </c>
      <c r="AU655" s="2">
        <v>-999</v>
      </c>
      <c r="AV655" s="2">
        <v>-999</v>
      </c>
      <c r="AW655" s="2">
        <v>-999</v>
      </c>
      <c r="AX655" s="2">
        <v>-999</v>
      </c>
      <c r="AY655" s="2">
        <v>-999</v>
      </c>
      <c r="AZ655" s="2">
        <v>-999</v>
      </c>
      <c r="BA655" s="2">
        <v>-999</v>
      </c>
      <c r="BB655" s="2">
        <v>-999</v>
      </c>
      <c r="BC655" s="2">
        <v>-999</v>
      </c>
      <c r="BD655" s="2">
        <v>-999</v>
      </c>
      <c r="BE655" s="2">
        <v>-999</v>
      </c>
      <c r="BF655" s="2">
        <v>-999</v>
      </c>
      <c r="BG655" s="2">
        <v>-999</v>
      </c>
      <c r="BH655" s="2">
        <v>-999</v>
      </c>
      <c r="BI655">
        <v>0</v>
      </c>
      <c r="BJ655">
        <v>0.37556144066733049</v>
      </c>
      <c r="BK655">
        <v>0.37556144066733049</v>
      </c>
      <c r="BL655">
        <v>-999</v>
      </c>
      <c r="BM655">
        <v>20.466266605664551</v>
      </c>
      <c r="BN655">
        <f t="shared" si="66"/>
        <v>-999</v>
      </c>
      <c r="BO655" t="s">
        <v>3748</v>
      </c>
      <c r="BP655" t="s">
        <v>3748</v>
      </c>
      <c r="BQ655">
        <v>2.1519462996968105E-2</v>
      </c>
      <c r="BR655">
        <v>4.1666666666666664E-2</v>
      </c>
      <c r="BS655">
        <v>0.31034482758620691</v>
      </c>
      <c r="BT655">
        <v>0.3888888888888889</v>
      </c>
      <c r="BU655" t="s">
        <v>3748</v>
      </c>
      <c r="BY655">
        <f t="shared" si="67"/>
        <v>-999</v>
      </c>
      <c r="CA655">
        <f t="shared" si="68"/>
        <v>-999</v>
      </c>
    </row>
    <row r="656" spans="1:82" x14ac:dyDescent="0.3">
      <c r="A656">
        <v>0</v>
      </c>
      <c r="B656" t="s">
        <v>466</v>
      </c>
      <c r="C656" t="s">
        <v>512</v>
      </c>
      <c r="D656">
        <v>17177</v>
      </c>
      <c r="E656" s="2">
        <f t="shared" ref="E656:E672" si="70">BO656</f>
        <v>0.53226962441838921</v>
      </c>
      <c r="F656" s="2" t="s">
        <v>1938</v>
      </c>
      <c r="G656" s="3">
        <v>1224</v>
      </c>
      <c r="H656" s="1">
        <v>6.6877651742791722</v>
      </c>
      <c r="I656" s="1">
        <f t="shared" si="69"/>
        <v>-12.096144468580945</v>
      </c>
      <c r="J656" s="1">
        <v>2.7722061273800001</v>
      </c>
      <c r="K656" s="1">
        <v>50.102374921200003</v>
      </c>
      <c r="L656" s="2">
        <v>0.16640651736000001</v>
      </c>
      <c r="M656" s="2">
        <v>2.8032672716304084E-4</v>
      </c>
      <c r="N656" s="7">
        <v>0</v>
      </c>
      <c r="O656" s="2">
        <v>1.0812917988107626E-4</v>
      </c>
      <c r="P656" s="3">
        <v>95083.174733680004</v>
      </c>
      <c r="Q656" s="3">
        <v>2589.3782123182405</v>
      </c>
      <c r="R656" s="3">
        <v>324363.2544058637</v>
      </c>
      <c r="S656" s="3">
        <v>801.56642130188663</v>
      </c>
      <c r="T656" s="3">
        <v>157327.53499061317</v>
      </c>
      <c r="V656">
        <v>17177</v>
      </c>
      <c r="W656" s="2">
        <v>0.48285831951242253</v>
      </c>
      <c r="X656" s="2">
        <v>0.17941064679548324</v>
      </c>
      <c r="Y656" s="2">
        <v>0.35645523392287354</v>
      </c>
      <c r="Z656" s="2">
        <v>0.79056489392783436</v>
      </c>
      <c r="AA656" s="2">
        <v>0.1444118554999094</v>
      </c>
      <c r="AB656" s="2">
        <v>0.41075391704510245</v>
      </c>
      <c r="AC656" s="2">
        <v>2.8032672716304084E-4</v>
      </c>
      <c r="AD656" s="2">
        <v>0</v>
      </c>
      <c r="AE656" s="2">
        <v>1.0812917988107626E-4</v>
      </c>
      <c r="AF656">
        <v>611406.89032383799</v>
      </c>
      <c r="AG656">
        <v>1486.9863696298312</v>
      </c>
      <c r="AH656">
        <v>279474.48698143812</v>
      </c>
      <c r="AI656">
        <v>12750.685699353426</v>
      </c>
      <c r="AJ656">
        <v>13.612282754387374</v>
      </c>
      <c r="AK656">
        <v>935770.14472970169</v>
      </c>
      <c r="AL656">
        <v>2288.5527909317179</v>
      </c>
      <c r="AM656">
        <v>430126.41557353328</v>
      </c>
      <c r="AN656">
        <v>19426.292097871476</v>
      </c>
      <c r="AO656">
        <v>20.949020645288865</v>
      </c>
      <c r="AP656">
        <v>324363.2544058637</v>
      </c>
      <c r="AQ656">
        <v>801.56642130188675</v>
      </c>
      <c r="AR656">
        <v>150651.92859209515</v>
      </c>
      <c r="AS656">
        <v>6675.6063985180499</v>
      </c>
      <c r="AT656">
        <v>7.3367378909014906</v>
      </c>
      <c r="AU656" s="3">
        <v>17869931.859447818</v>
      </c>
      <c r="AV656" s="3">
        <v>486647.7412230901</v>
      </c>
      <c r="AW656">
        <v>94670.101162169987</v>
      </c>
      <c r="AX656">
        <v>17792298.812418226</v>
      </c>
      <c r="AY656">
        <v>2578.1290748220595</v>
      </c>
      <c r="AZ656">
        <v>484533.57832205785</v>
      </c>
      <c r="BA656">
        <v>189753.27589584998</v>
      </c>
      <c r="BB656">
        <v>35662230.671866044</v>
      </c>
      <c r="BC656">
        <v>5167.5072871402999</v>
      </c>
      <c r="BD656">
        <v>971181.31954514794</v>
      </c>
      <c r="BE656">
        <v>95083.174733680004</v>
      </c>
      <c r="BF656">
        <v>17869931.859447818</v>
      </c>
      <c r="BG656">
        <v>2589.3782123182405</v>
      </c>
      <c r="BH656">
        <v>486647.7412230901</v>
      </c>
      <c r="BI656">
        <v>2.7061398411061441</v>
      </c>
      <c r="BJ656">
        <v>9.3939050153853163</v>
      </c>
      <c r="BK656">
        <v>6.6877651742791722</v>
      </c>
      <c r="BL656">
        <v>31.084362617545018</v>
      </c>
      <c r="BM656">
        <v>18.988218148964073</v>
      </c>
      <c r="BN656">
        <f t="shared" si="66"/>
        <v>-12.096144468580945</v>
      </c>
      <c r="BO656">
        <v>0.53226962441838921</v>
      </c>
      <c r="BP656">
        <v>1.7442661150021712E-2</v>
      </c>
      <c r="BQ656">
        <v>1.4508776158161917E-2</v>
      </c>
      <c r="BR656">
        <v>3.5714285714285712E-2</v>
      </c>
      <c r="BS656">
        <v>0.20689655172413793</v>
      </c>
      <c r="BT656">
        <v>0.5</v>
      </c>
      <c r="BU656">
        <v>0.34640700852038747</v>
      </c>
      <c r="BV656">
        <v>0.79056489392783436</v>
      </c>
      <c r="BW656">
        <v>0.14980482935675249</v>
      </c>
      <c r="BX656">
        <v>0.41075391704510245</v>
      </c>
      <c r="BY656">
        <f t="shared" si="67"/>
        <v>0.17661762016726176</v>
      </c>
      <c r="BZ656">
        <v>0</v>
      </c>
      <c r="CA656">
        <f t="shared" si="68"/>
        <v>2.0025862955891027E-4</v>
      </c>
      <c r="CC656">
        <v>0.17661762016726176</v>
      </c>
      <c r="CD656">
        <v>2.0025862955891027E-4</v>
      </c>
    </row>
    <row r="657" spans="1:82" x14ac:dyDescent="0.3">
      <c r="A657">
        <v>0</v>
      </c>
      <c r="B657" t="s">
        <v>466</v>
      </c>
      <c r="C657" t="s">
        <v>513</v>
      </c>
      <c r="D657">
        <v>17179</v>
      </c>
      <c r="E657" s="2">
        <f t="shared" si="70"/>
        <v>0.63217401155548802</v>
      </c>
      <c r="F657" s="2" t="s">
        <v>1940</v>
      </c>
      <c r="G657" s="3">
        <v>7995</v>
      </c>
      <c r="H657" s="1">
        <v>23.715857119791387</v>
      </c>
      <c r="I657" s="1">
        <f t="shared" si="69"/>
        <v>-19.391197926762537</v>
      </c>
      <c r="J657" s="1">
        <v>2.7043692982800001</v>
      </c>
      <c r="K657" s="1">
        <v>49.6243849158</v>
      </c>
      <c r="L657" s="2">
        <v>0.19819850029000019</v>
      </c>
      <c r="M657" s="2">
        <v>7.3346010816805283E-3</v>
      </c>
      <c r="N657" s="7">
        <v>0</v>
      </c>
      <c r="O657" s="2">
        <v>3.4684945626968825E-4</v>
      </c>
      <c r="P657" s="3">
        <v>270114.62494106009</v>
      </c>
      <c r="Q657" s="3">
        <v>7355.9694089930808</v>
      </c>
      <c r="R657" s="3">
        <v>1093726.0701449737</v>
      </c>
      <c r="S657" s="3">
        <v>2671.6565145388995</v>
      </c>
      <c r="T657" s="3">
        <v>527916.25264978386</v>
      </c>
      <c r="V657">
        <v>17179</v>
      </c>
      <c r="W657" s="2">
        <v>0.66682060276274946</v>
      </c>
      <c r="X657" s="2">
        <v>0.63621810190571515</v>
      </c>
      <c r="Y657" s="2">
        <v>0.55199945183066268</v>
      </c>
      <c r="Z657" s="2">
        <v>0.77121950143621354</v>
      </c>
      <c r="AA657" s="2">
        <v>0.14303412792314701</v>
      </c>
      <c r="AB657" s="2">
        <v>0.48922849680496705</v>
      </c>
      <c r="AC657" s="2">
        <v>7.3346010816805283E-3</v>
      </c>
      <c r="AD657" s="2">
        <v>0</v>
      </c>
      <c r="AE657" s="2">
        <v>3.4684945626968825E-4</v>
      </c>
      <c r="AF657">
        <v>1890539.3288477217</v>
      </c>
      <c r="AG657">
        <v>4609.7527594620033</v>
      </c>
      <c r="AH657">
        <v>866388.76715636766</v>
      </c>
      <c r="AI657">
        <v>44627.26630029708</v>
      </c>
      <c r="AJ657">
        <v>42.19799437679422</v>
      </c>
      <c r="AK657">
        <v>2984265.3989926954</v>
      </c>
      <c r="AL657">
        <v>7281.4092740009028</v>
      </c>
      <c r="AM657">
        <v>1368518.342141812</v>
      </c>
      <c r="AN657">
        <v>70413.943964636361</v>
      </c>
      <c r="AO657">
        <v>66.654137099322966</v>
      </c>
      <c r="AP657">
        <v>1093726.0701449737</v>
      </c>
      <c r="AQ657">
        <v>2671.6565145388995</v>
      </c>
      <c r="AR657">
        <v>502129.57498544431</v>
      </c>
      <c r="AS657">
        <v>25786.67766433928</v>
      </c>
      <c r="AT657">
        <v>24.456142722528746</v>
      </c>
      <c r="AU657" s="3">
        <v>50765342.611422829</v>
      </c>
      <c r="AV657" s="3">
        <v>1382480.8907261596</v>
      </c>
      <c r="AW657">
        <v>474090.14020779001</v>
      </c>
      <c r="AX657">
        <v>89100500.950652048</v>
      </c>
      <c r="AY657">
        <v>12910.787667401219</v>
      </c>
      <c r="AZ657">
        <v>2426453.434211385</v>
      </c>
      <c r="BA657">
        <v>744204.76514885016</v>
      </c>
      <c r="BB657">
        <v>139865843.5620749</v>
      </c>
      <c r="BC657">
        <v>20266.7570763943</v>
      </c>
      <c r="BD657">
        <v>3808934.3249375448</v>
      </c>
      <c r="BE657">
        <v>270114.62494106009</v>
      </c>
      <c r="BF657">
        <v>50765342.611422829</v>
      </c>
      <c r="BG657">
        <v>7355.9694089930808</v>
      </c>
      <c r="BH657">
        <v>1382480.8907261596</v>
      </c>
      <c r="BI657">
        <v>9.6880233698588611</v>
      </c>
      <c r="BJ657">
        <v>33.403880489650248</v>
      </c>
      <c r="BK657">
        <v>23.715857119791387</v>
      </c>
      <c r="BL657">
        <v>37.343871532139907</v>
      </c>
      <c r="BM657">
        <v>17.95267360537737</v>
      </c>
      <c r="BN657">
        <f t="shared" si="66"/>
        <v>-19.391197926762537</v>
      </c>
      <c r="BO657">
        <v>0.63217401155548802</v>
      </c>
      <c r="BP657">
        <v>7.4165621807884191E-2</v>
      </c>
      <c r="BQ657">
        <v>2.5437895780152063E-2</v>
      </c>
      <c r="BR657">
        <v>0.33333333333333331</v>
      </c>
      <c r="BS657">
        <v>0.31034482758620691</v>
      </c>
      <c r="BT657">
        <v>0.3888888888888889</v>
      </c>
      <c r="BU657">
        <v>0.55532131605109558</v>
      </c>
      <c r="BV657">
        <v>0.77121950143621354</v>
      </c>
      <c r="BW657">
        <v>0.14837565137255915</v>
      </c>
      <c r="BX657">
        <v>0.48922849680496705</v>
      </c>
      <c r="BY657">
        <f t="shared" si="67"/>
        <v>0.10298891839866786</v>
      </c>
      <c r="BZ657">
        <v>0</v>
      </c>
      <c r="CA657">
        <f t="shared" si="68"/>
        <v>2.429220270807296E-4</v>
      </c>
      <c r="CC657">
        <v>0.10298891839866786</v>
      </c>
      <c r="CD657">
        <v>2.429220270807296E-4</v>
      </c>
    </row>
    <row r="658" spans="1:82" x14ac:dyDescent="0.3">
      <c r="A658">
        <v>0</v>
      </c>
      <c r="B658" t="s">
        <v>466</v>
      </c>
      <c r="C658" t="s">
        <v>141</v>
      </c>
      <c r="D658">
        <v>17181</v>
      </c>
      <c r="E658" s="2">
        <f t="shared" si="70"/>
        <v>0.56441709626198855</v>
      </c>
      <c r="F658" s="2" t="s">
        <v>1938</v>
      </c>
      <c r="G658" s="3">
        <v>1153</v>
      </c>
      <c r="H658" s="1">
        <v>1.153623894360825</v>
      </c>
      <c r="I658" s="1">
        <f t="shared" si="69"/>
        <v>-18.867054278599309</v>
      </c>
      <c r="J658" s="1">
        <v>2.81392707973</v>
      </c>
      <c r="K658" s="1">
        <v>132.626542898</v>
      </c>
      <c r="L658" s="2">
        <v>0.12623297629999986</v>
      </c>
      <c r="M658" s="2">
        <v>1.688047322651632E-2</v>
      </c>
      <c r="N658" s="7">
        <v>0</v>
      </c>
      <c r="O658" s="2">
        <v>4.8640392056099256E-4</v>
      </c>
      <c r="P658" s="3">
        <v>2690.9205492719971</v>
      </c>
      <c r="Q658" s="3">
        <v>73.281219951695846</v>
      </c>
      <c r="R658" s="3">
        <v>32633.446178756712</v>
      </c>
      <c r="S658" s="3">
        <v>67.487088531186103</v>
      </c>
      <c r="T658" s="3">
        <v>13131.173777585136</v>
      </c>
      <c r="V658">
        <v>17181</v>
      </c>
      <c r="W658" s="2">
        <v>0.52676611392161821</v>
      </c>
      <c r="X658" s="2">
        <v>3.0947918123980477E-2</v>
      </c>
      <c r="Y658" s="2">
        <v>0.52962632635271023</v>
      </c>
      <c r="Z658" s="2">
        <v>0.80246268173783319</v>
      </c>
      <c r="AA658" s="2">
        <v>0.3822741971525645</v>
      </c>
      <c r="AB658" s="2">
        <v>0.31159049716372555</v>
      </c>
      <c r="AC658" s="2">
        <v>1.688047322651632E-2</v>
      </c>
      <c r="AD658" s="2">
        <v>0</v>
      </c>
      <c r="AE658" s="2">
        <v>4.8640392056099256E-4</v>
      </c>
      <c r="AF658">
        <v>204859.32348513909</v>
      </c>
      <c r="AG658">
        <v>444.0013449668686</v>
      </c>
      <c r="AH658">
        <v>83448.678910603776</v>
      </c>
      <c r="AI658">
        <v>2732.0916294665112</v>
      </c>
      <c r="AJ658">
        <v>4.068877276098374</v>
      </c>
      <c r="AK658">
        <v>237492.7696638958</v>
      </c>
      <c r="AL658">
        <v>511.48843349805475</v>
      </c>
      <c r="AM658">
        <v>96132.668374353438</v>
      </c>
      <c r="AN658">
        <v>3179.2759433019778</v>
      </c>
      <c r="AO658">
        <v>4.6876292270601363</v>
      </c>
      <c r="AP658">
        <v>32633.446178756712</v>
      </c>
      <c r="AQ658">
        <v>67.487088531186146</v>
      </c>
      <c r="AR658">
        <v>12683.989463749662</v>
      </c>
      <c r="AS658">
        <v>447.18431383546658</v>
      </c>
      <c r="AT658">
        <v>0.61875195096176228</v>
      </c>
      <c r="AU658" s="3">
        <v>505731.60803017911</v>
      </c>
      <c r="AV658" s="3">
        <v>13772.472477721718</v>
      </c>
      <c r="AW658">
        <v>30519.578912585999</v>
      </c>
      <c r="AX658">
        <v>5735849.6608314123</v>
      </c>
      <c r="AY658">
        <v>831.13266786394797</v>
      </c>
      <c r="AZ658">
        <v>156203.07359835037</v>
      </c>
      <c r="BA658">
        <v>33210.499461857995</v>
      </c>
      <c r="BB658">
        <v>6241581.2688615918</v>
      </c>
      <c r="BC658">
        <v>904.41388781564388</v>
      </c>
      <c r="BD658">
        <v>169975.54607607212</v>
      </c>
      <c r="BE658">
        <v>2690.9205492719971</v>
      </c>
      <c r="BF658">
        <v>505731.60803017911</v>
      </c>
      <c r="BG658">
        <v>73.281219951695846</v>
      </c>
      <c r="BH658">
        <v>13772.472477721718</v>
      </c>
      <c r="BI658">
        <v>0.94727120371269724</v>
      </c>
      <c r="BJ658">
        <v>2.1008950980735221</v>
      </c>
      <c r="BK658">
        <v>1.153623894360825</v>
      </c>
      <c r="BL658">
        <v>38.318617767182673</v>
      </c>
      <c r="BM658">
        <v>19.451563488583364</v>
      </c>
      <c r="BN658">
        <f t="shared" si="66"/>
        <v>-18.867054278599309</v>
      </c>
      <c r="BO658">
        <v>0.56441709626198855</v>
      </c>
      <c r="BP658">
        <v>6.4744863813100909E-3</v>
      </c>
      <c r="BQ658">
        <v>7.2329501581396283E-2</v>
      </c>
      <c r="BR658">
        <v>0.13690476190476192</v>
      </c>
      <c r="BS658">
        <v>0.13793103448275862</v>
      </c>
      <c r="BT658">
        <v>0.3888888888888889</v>
      </c>
      <c r="BU658">
        <v>0.54031099324395671</v>
      </c>
      <c r="BV658">
        <v>0.80246268173783319</v>
      </c>
      <c r="BW658">
        <v>0.39654999704622873</v>
      </c>
      <c r="BX658">
        <v>0.31159049716372555</v>
      </c>
      <c r="BY658">
        <f t="shared" si="67"/>
        <v>3.5769955372990715E-4</v>
      </c>
      <c r="BZ658">
        <v>0</v>
      </c>
      <c r="CA658">
        <f t="shared" si="68"/>
        <v>3.0747845902712352E-3</v>
      </c>
      <c r="CC658">
        <v>3.5769955372990715E-4</v>
      </c>
      <c r="CD658">
        <v>3.0747845902712352E-3</v>
      </c>
    </row>
    <row r="659" spans="1:82" x14ac:dyDescent="0.3">
      <c r="A659">
        <v>0</v>
      </c>
      <c r="B659" t="s">
        <v>466</v>
      </c>
      <c r="C659" t="s">
        <v>514</v>
      </c>
      <c r="D659">
        <v>17183</v>
      </c>
      <c r="E659" s="2">
        <f t="shared" si="70"/>
        <v>0.577358154712584</v>
      </c>
      <c r="F659" s="2" t="s">
        <v>1939</v>
      </c>
      <c r="G659" s="3">
        <v>-878</v>
      </c>
      <c r="H659" s="1">
        <v>10.623314058229361</v>
      </c>
      <c r="I659" s="1">
        <f t="shared" si="69"/>
        <v>-13.297707714687284</v>
      </c>
      <c r="J659" s="1">
        <v>2.5702962938299998</v>
      </c>
      <c r="K659" s="1">
        <v>120.686898988</v>
      </c>
      <c r="L659" s="2">
        <v>0.22896965451999995</v>
      </c>
      <c r="M659" s="2">
        <v>8.4337264704727764E-6</v>
      </c>
      <c r="N659" s="7">
        <v>0</v>
      </c>
      <c r="O659" s="2">
        <v>4.1658116123069423E-3</v>
      </c>
      <c r="P659" s="3">
        <v>271362.23015487002</v>
      </c>
      <c r="Q659" s="3">
        <v>7389.9451546206601</v>
      </c>
      <c r="R659" s="3">
        <v>771445.8163995177</v>
      </c>
      <c r="S659" s="3">
        <v>1895.9678913218424</v>
      </c>
      <c r="T659" s="3">
        <v>370049.68320541468</v>
      </c>
      <c r="V659">
        <v>17183</v>
      </c>
      <c r="W659" s="2">
        <v>0.5956969172029315</v>
      </c>
      <c r="X659" s="2">
        <v>0.28498842238489741</v>
      </c>
      <c r="Y659" s="2">
        <v>0.38421942732598541</v>
      </c>
      <c r="Z659" s="2">
        <v>0.73298518347019193</v>
      </c>
      <c r="AA659" s="2">
        <v>0.34786013726492199</v>
      </c>
      <c r="AB659" s="2">
        <v>0.56518328711301524</v>
      </c>
      <c r="AC659" s="2">
        <v>8.4337264704727764E-6</v>
      </c>
      <c r="AD659" s="2">
        <v>0</v>
      </c>
      <c r="AE659" s="2">
        <v>4.1658116123069423E-3</v>
      </c>
      <c r="AF659">
        <v>1102151.926865781</v>
      </c>
      <c r="AG659">
        <v>2689.9271811847702</v>
      </c>
      <c r="AH659">
        <v>505563.49024650687</v>
      </c>
      <c r="AI659">
        <v>19679.436843577903</v>
      </c>
      <c r="AJ659">
        <v>24.623576321210756</v>
      </c>
      <c r="AK659">
        <v>1873597.7432652987</v>
      </c>
      <c r="AL659">
        <v>4585.8950725066125</v>
      </c>
      <c r="AM659">
        <v>861904.78871608013</v>
      </c>
      <c r="AN659">
        <v>33387.821579419309</v>
      </c>
      <c r="AO659">
        <v>41.978197893975228</v>
      </c>
      <c r="AP659">
        <v>771445.8163995177</v>
      </c>
      <c r="AQ659">
        <v>1895.9678913218422</v>
      </c>
      <c r="AR659">
        <v>356341.29846957326</v>
      </c>
      <c r="AS659">
        <v>13708.384735841406</v>
      </c>
      <c r="AT659">
        <v>17.354621572764472</v>
      </c>
      <c r="AU659" s="3">
        <v>50999817.535306267</v>
      </c>
      <c r="AV659" s="3">
        <v>1388866.2923594068</v>
      </c>
      <c r="AW659">
        <v>216398.60581345999</v>
      </c>
      <c r="AX659">
        <v>40669953.97658167</v>
      </c>
      <c r="AY659">
        <v>5893.1334238562795</v>
      </c>
      <c r="AZ659">
        <v>1107555.4956795492</v>
      </c>
      <c r="BA659">
        <v>487760.83596833004</v>
      </c>
      <c r="BB659">
        <v>91669771.511887953</v>
      </c>
      <c r="BC659">
        <v>13283.07857847694</v>
      </c>
      <c r="BD659">
        <v>2496421.788038956</v>
      </c>
      <c r="BE659">
        <v>271362.23015487002</v>
      </c>
      <c r="BF659">
        <v>50999817.535306267</v>
      </c>
      <c r="BG659">
        <v>7389.9451546206601</v>
      </c>
      <c r="BH659">
        <v>1388866.2923594068</v>
      </c>
      <c r="BI659">
        <v>3.6282936424858816</v>
      </c>
      <c r="BJ659">
        <v>14.251607700715244</v>
      </c>
      <c r="BK659">
        <v>10.623314058229361</v>
      </c>
      <c r="BL659">
        <v>33.225252887326207</v>
      </c>
      <c r="BM659">
        <v>19.927545172638922</v>
      </c>
      <c r="BN659">
        <f t="shared" si="66"/>
        <v>-13.297707714687284</v>
      </c>
      <c r="BO659">
        <v>0.577358154712584</v>
      </c>
      <c r="BP659">
        <v>2.5367551945055709E-2</v>
      </c>
      <c r="BQ659">
        <v>4.1555254813061576E-2</v>
      </c>
      <c r="BR659">
        <v>0.20238095238095238</v>
      </c>
      <c r="BS659">
        <v>0.10344827586206896</v>
      </c>
      <c r="BT659">
        <v>0.3888888888888889</v>
      </c>
      <c r="BU659">
        <v>0.38081714066727751</v>
      </c>
      <c r="BV659">
        <v>0.73298518347019193</v>
      </c>
      <c r="BW659">
        <v>0.36085076479763695</v>
      </c>
      <c r="BX659">
        <v>0.56518328711301524</v>
      </c>
      <c r="BY659">
        <f t="shared" si="67"/>
        <v>7.7926159625442928E-2</v>
      </c>
      <c r="BZ659">
        <v>0</v>
      </c>
      <c r="CA659">
        <f t="shared" si="68"/>
        <v>3.4375357935513757E-4</v>
      </c>
      <c r="CC659">
        <v>7.7926159625442928E-2</v>
      </c>
      <c r="CD659">
        <v>3.4375357935513757E-4</v>
      </c>
    </row>
    <row r="660" spans="1:82" x14ac:dyDescent="0.3">
      <c r="A660">
        <v>0</v>
      </c>
      <c r="B660" t="s">
        <v>466</v>
      </c>
      <c r="C660" t="s">
        <v>515</v>
      </c>
      <c r="D660">
        <v>17185</v>
      </c>
      <c r="E660" s="2">
        <f t="shared" si="70"/>
        <v>0.53847908254817167</v>
      </c>
      <c r="F660" s="2" t="s">
        <v>1938</v>
      </c>
      <c r="G660" s="3">
        <v>376</v>
      </c>
      <c r="H660" s="1">
        <v>3.9367529900420961</v>
      </c>
      <c r="I660" s="1">
        <f t="shared" si="69"/>
        <v>-14.493297006297361</v>
      </c>
      <c r="J660" s="1">
        <v>2.6318956840499999</v>
      </c>
      <c r="K660" s="1">
        <v>147.85050549100001</v>
      </c>
      <c r="L660" s="2">
        <v>0.13703277307000006</v>
      </c>
      <c r="M660" s="2">
        <v>1.4754583475176178E-2</v>
      </c>
      <c r="N660" s="7">
        <v>0</v>
      </c>
      <c r="O660" s="2">
        <v>7.9012915051611008E-4</v>
      </c>
      <c r="P660" s="3">
        <v>10755.808198458004</v>
      </c>
      <c r="Q660" s="3">
        <v>292.91044901444405</v>
      </c>
      <c r="R660" s="3">
        <v>106200.70525007788</v>
      </c>
      <c r="S660" s="3">
        <v>227.1686949910478</v>
      </c>
      <c r="T660" s="3">
        <v>44208.983562643218</v>
      </c>
      <c r="V660">
        <v>17185</v>
      </c>
      <c r="W660" s="2">
        <v>0.52519730812925924</v>
      </c>
      <c r="X660" s="2">
        <v>0.10561007777813188</v>
      </c>
      <c r="Y660" s="2">
        <v>0.43019015691351381</v>
      </c>
      <c r="Z660" s="2">
        <v>0.75055181205322519</v>
      </c>
      <c r="AA660" s="2">
        <v>0.42615476548039588</v>
      </c>
      <c r="AB660" s="2">
        <v>0.338248460427098</v>
      </c>
      <c r="AC660" s="2">
        <v>1.4754583475176178E-2</v>
      </c>
      <c r="AD660" s="2">
        <v>0</v>
      </c>
      <c r="AE660" s="2">
        <v>7.9012915051611008E-4</v>
      </c>
      <c r="AF660">
        <v>247836.00329347944</v>
      </c>
      <c r="AG660">
        <v>533.87309790732843</v>
      </c>
      <c r="AH660">
        <v>100339.79678508041</v>
      </c>
      <c r="AI660">
        <v>3518.4046641225318</v>
      </c>
      <c r="AJ660">
        <v>4.8927677157376106</v>
      </c>
      <c r="AK660">
        <v>354036.70854355732</v>
      </c>
      <c r="AL660">
        <v>761.04179289837623</v>
      </c>
      <c r="AM660">
        <v>143035.45007924642</v>
      </c>
      <c r="AN660">
        <v>5031.7349325997338</v>
      </c>
      <c r="AO660">
        <v>6.9748382084342495</v>
      </c>
      <c r="AP660">
        <v>106200.70525007788</v>
      </c>
      <c r="AQ660">
        <v>227.1686949910478</v>
      </c>
      <c r="AR660">
        <v>42695.653294166012</v>
      </c>
      <c r="AS660">
        <v>1513.330268477202</v>
      </c>
      <c r="AT660">
        <v>2.0820704926966389</v>
      </c>
      <c r="AU660" s="3">
        <v>2021446.5928181973</v>
      </c>
      <c r="AV660" s="3">
        <v>55049.589787774617</v>
      </c>
      <c r="AW660">
        <v>22810.455622833004</v>
      </c>
      <c r="AX660">
        <v>4286997.0297552347</v>
      </c>
      <c r="AY660">
        <v>621.19188771569407</v>
      </c>
      <c r="AZ660">
        <v>116746.80337728754</v>
      </c>
      <c r="BA660">
        <v>33566.26382129101</v>
      </c>
      <c r="BB660">
        <v>6308443.6225734325</v>
      </c>
      <c r="BC660">
        <v>914.10233673013818</v>
      </c>
      <c r="BD660">
        <v>171796.39316506215</v>
      </c>
      <c r="BE660">
        <v>10755.808198458004</v>
      </c>
      <c r="BF660">
        <v>2021446.5928181973</v>
      </c>
      <c r="BG660">
        <v>292.91044901444405</v>
      </c>
      <c r="BH660">
        <v>55049.589787774617</v>
      </c>
      <c r="BI660">
        <v>1.7420112631223623</v>
      </c>
      <c r="BJ660">
        <v>5.6787642531644584</v>
      </c>
      <c r="BK660">
        <v>3.9367529900420961</v>
      </c>
      <c r="BL660">
        <v>28.898135375902758</v>
      </c>
      <c r="BM660">
        <v>14.404838369605397</v>
      </c>
      <c r="BN660">
        <f t="shared" si="66"/>
        <v>-14.493297006297361</v>
      </c>
      <c r="BO660">
        <v>0.53847908254817167</v>
      </c>
      <c r="BP660">
        <v>1.1359275232791217E-2</v>
      </c>
      <c r="BQ660">
        <v>7.2334605821330028E-2</v>
      </c>
      <c r="BR660">
        <v>0.13690476190476192</v>
      </c>
      <c r="BS660">
        <v>0.13793103448275862</v>
      </c>
      <c r="BT660">
        <v>0.22222222222222221</v>
      </c>
      <c r="BU660">
        <v>0.41505619187912557</v>
      </c>
      <c r="BV660">
        <v>0.75055181205322519</v>
      </c>
      <c r="BW660">
        <v>0.44206925879709119</v>
      </c>
      <c r="BX660">
        <v>0.338248460427098</v>
      </c>
      <c r="BY660">
        <f t="shared" si="67"/>
        <v>0.14664163075681266</v>
      </c>
      <c r="BZ660">
        <v>0</v>
      </c>
      <c r="CA660">
        <f t="shared" si="68"/>
        <v>2.0687365258358547E-4</v>
      </c>
      <c r="CC660">
        <v>0.14664163075681266</v>
      </c>
      <c r="CD660">
        <v>2.0687365258358547E-4</v>
      </c>
    </row>
    <row r="661" spans="1:82" x14ac:dyDescent="0.3">
      <c r="A661">
        <v>0</v>
      </c>
      <c r="B661" t="s">
        <v>466</v>
      </c>
      <c r="C661" t="s">
        <v>424</v>
      </c>
      <c r="D661">
        <v>17187</v>
      </c>
      <c r="E661" s="2">
        <f t="shared" si="70"/>
        <v>0.51755917836022614</v>
      </c>
      <c r="F661" s="2" t="s">
        <v>1938</v>
      </c>
      <c r="G661" s="3">
        <v>-311</v>
      </c>
      <c r="H661" s="1">
        <v>0.56912067600877225</v>
      </c>
      <c r="I661" s="1">
        <f t="shared" si="69"/>
        <v>-11.305798147613196</v>
      </c>
      <c r="J661" s="1">
        <v>2.6995240636400002</v>
      </c>
      <c r="K661" s="1">
        <v>57.713348399600001</v>
      </c>
      <c r="L661" s="2">
        <v>0.17646996461000009</v>
      </c>
      <c r="M661" s="2">
        <v>3.8815044617442063E-3</v>
      </c>
      <c r="N661" s="7">
        <v>0</v>
      </c>
      <c r="O661" s="2">
        <v>3.0082801430545314E-4</v>
      </c>
      <c r="P661" s="3">
        <v>-4402.5601333029981</v>
      </c>
      <c r="Q661" s="3">
        <v>-119.89390677715397</v>
      </c>
      <c r="R661" s="3">
        <v>-54168.886061123892</v>
      </c>
      <c r="S661" s="3">
        <v>-131.06279807456571</v>
      </c>
      <c r="T661" s="3">
        <v>-25981.898734777889</v>
      </c>
      <c r="V661">
        <v>17187</v>
      </c>
      <c r="W661" s="2">
        <v>0.44886731070703234</v>
      </c>
      <c r="X661" s="2">
        <v>1.5267627664337336E-2</v>
      </c>
      <c r="Y661" s="2">
        <v>0.36915854762069633</v>
      </c>
      <c r="Z661" s="2">
        <v>0.76983775987977054</v>
      </c>
      <c r="AA661" s="2">
        <v>0.16634923479390512</v>
      </c>
      <c r="AB661" s="2">
        <v>0.43559429254537069</v>
      </c>
      <c r="AC661" s="2">
        <v>3.8815044617442063E-3</v>
      </c>
      <c r="AD661" s="2">
        <v>0</v>
      </c>
      <c r="AE661" s="2">
        <v>3.0082801430545314E-4</v>
      </c>
      <c r="AF661">
        <v>202582.70711017196</v>
      </c>
      <c r="AG661">
        <v>491.50760118865441</v>
      </c>
      <c r="AH661">
        <v>92377.332768606153</v>
      </c>
      <c r="AI661">
        <v>5032.9451491208201</v>
      </c>
      <c r="AJ661">
        <v>4.4994916343401794</v>
      </c>
      <c r="AK661">
        <v>148413.82104904807</v>
      </c>
      <c r="AL661">
        <v>360.44480311408864</v>
      </c>
      <c r="AM661">
        <v>67744.485418862518</v>
      </c>
      <c r="AN661">
        <v>3683.8937640865779</v>
      </c>
      <c r="AO661">
        <v>3.2996519398407633</v>
      </c>
      <c r="AP661">
        <v>-54168.886061123892</v>
      </c>
      <c r="AQ661">
        <v>-131.06279807456576</v>
      </c>
      <c r="AR661">
        <v>-24632.847349743635</v>
      </c>
      <c r="AS661">
        <v>-1349.0513850342422</v>
      </c>
      <c r="AT661">
        <v>-1.1998396944994161</v>
      </c>
      <c r="AU661" s="3">
        <v>-827417.15145296545</v>
      </c>
      <c r="AV661" s="3">
        <v>-22532.860839698318</v>
      </c>
      <c r="AW661">
        <v>18156.896023505</v>
      </c>
      <c r="AX661">
        <v>3412407.0386575297</v>
      </c>
      <c r="AY661">
        <v>494.46257025258984</v>
      </c>
      <c r="AZ661">
        <v>92929.295453271727</v>
      </c>
      <c r="BA661">
        <v>13754.335890202001</v>
      </c>
      <c r="BB661">
        <v>2584989.8872045642</v>
      </c>
      <c r="BC661">
        <v>374.56866347543587</v>
      </c>
      <c r="BD661">
        <v>70396.434613573423</v>
      </c>
      <c r="BE661">
        <v>-4402.5601333029981</v>
      </c>
      <c r="BF661">
        <v>-827417.15145296545</v>
      </c>
      <c r="BG661">
        <v>-119.89390677715397</v>
      </c>
      <c r="BH661">
        <v>-22532.860839698318</v>
      </c>
      <c r="BI661">
        <v>0.71385059560069408</v>
      </c>
      <c r="BJ661">
        <v>1.2829712716094663</v>
      </c>
      <c r="BK661">
        <v>0.56912067600877225</v>
      </c>
      <c r="BL661">
        <v>23.516043329783731</v>
      </c>
      <c r="BM661">
        <v>12.210245182170535</v>
      </c>
      <c r="BN661">
        <f t="shared" si="66"/>
        <v>-11.305798147613196</v>
      </c>
      <c r="BO661">
        <v>0.51755917836022614</v>
      </c>
      <c r="BP661">
        <v>4.4740225348168777E-3</v>
      </c>
      <c r="BQ661">
        <v>2.0725094032180039E-2</v>
      </c>
      <c r="BR661">
        <v>0.13095238095238096</v>
      </c>
      <c r="BS661">
        <v>0.31034482758620691</v>
      </c>
      <c r="BT661">
        <v>0.3888888888888889</v>
      </c>
      <c r="BU661">
        <v>0.32377322587562296</v>
      </c>
      <c r="BV661">
        <v>0.76983775987977054</v>
      </c>
      <c r="BW661">
        <v>0.17256144688164432</v>
      </c>
      <c r="BX661">
        <v>0.43559429254537069</v>
      </c>
      <c r="BY661">
        <f t="shared" si="67"/>
        <v>6.0614970136715117E-3</v>
      </c>
      <c r="BZ661">
        <v>0</v>
      </c>
      <c r="CA661">
        <f t="shared" si="68"/>
        <v>2.296527857904813E-6</v>
      </c>
      <c r="CC661">
        <v>6.0614970136715117E-3</v>
      </c>
      <c r="CD661">
        <v>2.296527857904813E-6</v>
      </c>
    </row>
    <row r="662" spans="1:82" x14ac:dyDescent="0.3">
      <c r="A662">
        <v>0</v>
      </c>
      <c r="B662" t="s">
        <v>466</v>
      </c>
      <c r="C662" t="s">
        <v>69</v>
      </c>
      <c r="D662">
        <v>17189</v>
      </c>
      <c r="E662" s="2">
        <f t="shared" si="70"/>
        <v>0.46200068457893884</v>
      </c>
      <c r="F662" s="2" t="s">
        <v>1936</v>
      </c>
      <c r="G662" s="3">
        <v>683</v>
      </c>
      <c r="H662" s="1">
        <v>0.3763893284687897</v>
      </c>
      <c r="I662" s="1">
        <f t="shared" si="69"/>
        <v>-10.686946326441834</v>
      </c>
      <c r="J662" s="1">
        <v>2.3659551505600001</v>
      </c>
      <c r="K662" s="1">
        <v>111.204140814</v>
      </c>
      <c r="L662" s="2">
        <v>0.13403186827999991</v>
      </c>
      <c r="M662" s="2">
        <v>6.9872556222014395E-5</v>
      </c>
      <c r="N662" s="7">
        <v>0</v>
      </c>
      <c r="O662" s="2">
        <v>4.1656394791863584E-6</v>
      </c>
      <c r="P662" s="3">
        <v>-2656.7653096879999</v>
      </c>
      <c r="Q662" s="3">
        <v>-72.351078173583971</v>
      </c>
      <c r="R662" s="3">
        <v>-49462.863029797096</v>
      </c>
      <c r="S662" s="3">
        <v>-108.42303022241833</v>
      </c>
      <c r="T662" s="3">
        <v>-20962.989050776174</v>
      </c>
      <c r="V662">
        <v>17189</v>
      </c>
      <c r="W662" s="2">
        <v>0.43083797142895208</v>
      </c>
      <c r="X662" s="2">
        <v>1.0097282292029872E-2</v>
      </c>
      <c r="Y662" s="2">
        <v>0.34864061138774349</v>
      </c>
      <c r="Z662" s="2">
        <v>0.67471212337598629</v>
      </c>
      <c r="AA662" s="2">
        <v>0.32052764643353782</v>
      </c>
      <c r="AB662" s="2">
        <v>0.33084109792274774</v>
      </c>
      <c r="AC662" s="2">
        <v>6.9872556222014395E-5</v>
      </c>
      <c r="AD662" s="2">
        <v>0</v>
      </c>
      <c r="AE662" s="2">
        <v>4.1656394791863584E-6</v>
      </c>
      <c r="AF662">
        <v>237772.12164526881</v>
      </c>
      <c r="AG662">
        <v>511.45867026615394</v>
      </c>
      <c r="AH662">
        <v>96127.07446701423</v>
      </c>
      <c r="AI662">
        <v>2848.3475339972465</v>
      </c>
      <c r="AJ662">
        <v>4.6874138678889041</v>
      </c>
      <c r="AK662">
        <v>188309.25861547171</v>
      </c>
      <c r="AL662">
        <v>403.03564004373561</v>
      </c>
      <c r="AM662">
        <v>75749.301430717635</v>
      </c>
      <c r="AN662">
        <v>2263.1315195176653</v>
      </c>
      <c r="AO662">
        <v>3.693923480835013</v>
      </c>
      <c r="AP662">
        <v>-49462.863029797096</v>
      </c>
      <c r="AQ662">
        <v>-108.42303022241833</v>
      </c>
      <c r="AR662">
        <v>-20377.773036296596</v>
      </c>
      <c r="AS662">
        <v>-585.21601447958119</v>
      </c>
      <c r="AT662">
        <v>-0.99349038705389114</v>
      </c>
      <c r="AU662" s="3">
        <v>-499312.47230276268</v>
      </c>
      <c r="AV662" s="3">
        <v>-13597.661631943371</v>
      </c>
      <c r="AW662">
        <v>17172.103003914999</v>
      </c>
      <c r="AX662">
        <v>3227325.0385557851</v>
      </c>
      <c r="AY662">
        <v>467.64392861896988</v>
      </c>
      <c r="AZ662">
        <v>87888.9999446492</v>
      </c>
      <c r="BA662">
        <v>14515.337694226999</v>
      </c>
      <c r="BB662">
        <v>2728012.5662530223</v>
      </c>
      <c r="BC662">
        <v>395.29285044538591</v>
      </c>
      <c r="BD662">
        <v>74291.338312705833</v>
      </c>
      <c r="BE662">
        <v>-2656.7653096879999</v>
      </c>
      <c r="BF662">
        <v>-499312.47230276268</v>
      </c>
      <c r="BG662">
        <v>-72.351078173583971</v>
      </c>
      <c r="BH662">
        <v>-13597.661631943371</v>
      </c>
      <c r="BI662">
        <v>0.57999879218271078</v>
      </c>
      <c r="BJ662">
        <v>0.95638812065150047</v>
      </c>
      <c r="BK662">
        <v>0.3763893284687897</v>
      </c>
      <c r="BL662">
        <v>26.361657736428597</v>
      </c>
      <c r="BM662">
        <v>15.674711409986763</v>
      </c>
      <c r="BN662">
        <f t="shared" si="66"/>
        <v>-10.686946326441834</v>
      </c>
      <c r="BO662">
        <v>0.46200068457893884</v>
      </c>
      <c r="BP662">
        <v>3.2448941504114748E-3</v>
      </c>
      <c r="BQ662">
        <v>6.5803994920403591E-2</v>
      </c>
      <c r="BR662">
        <v>0.1785714285714286</v>
      </c>
      <c r="BS662">
        <v>6.8965517241379309E-2</v>
      </c>
      <c r="BT662">
        <v>0.27777777777777779</v>
      </c>
      <c r="BU662">
        <v>0.30605066901908151</v>
      </c>
      <c r="BV662">
        <v>0.67471212337598629</v>
      </c>
      <c r="BW662">
        <v>0.33249755854101437</v>
      </c>
      <c r="BX662">
        <v>0.33084109792274774</v>
      </c>
      <c r="BY662">
        <f t="shared" si="67"/>
        <v>4.8778732627802898E-2</v>
      </c>
      <c r="BZ662">
        <v>0</v>
      </c>
      <c r="CA662">
        <f t="shared" si="68"/>
        <v>6.9224368098957307E-5</v>
      </c>
      <c r="CC662">
        <v>4.8778732627802898E-2</v>
      </c>
      <c r="CD662">
        <v>6.9224368098957307E-5</v>
      </c>
    </row>
    <row r="663" spans="1:82" x14ac:dyDescent="0.3">
      <c r="A663">
        <v>0</v>
      </c>
      <c r="B663" t="s">
        <v>466</v>
      </c>
      <c r="C663" t="s">
        <v>425</v>
      </c>
      <c r="D663">
        <v>17191</v>
      </c>
      <c r="E663" s="2">
        <f t="shared" si="70"/>
        <v>0.51441511344415625</v>
      </c>
      <c r="F663" s="2" t="s">
        <v>1938</v>
      </c>
      <c r="G663" s="3">
        <v>429</v>
      </c>
      <c r="H663" s="1">
        <v>0.37548862326572269</v>
      </c>
      <c r="I663" s="1">
        <f t="shared" si="69"/>
        <v>-10.218081297653772</v>
      </c>
      <c r="J663" s="1">
        <v>2.5036105588200002</v>
      </c>
      <c r="K663" s="1">
        <v>128.80599400899999</v>
      </c>
      <c r="L663" s="2">
        <v>0.14605899135000011</v>
      </c>
      <c r="M663" s="2">
        <v>8.2141275462600056E-4</v>
      </c>
      <c r="N663" s="7">
        <v>0</v>
      </c>
      <c r="O663" s="2">
        <v>9.7996046298744828E-5</v>
      </c>
      <c r="P663" s="3">
        <v>31.762803683999927</v>
      </c>
      <c r="Q663" s="3">
        <v>0.86498912191201238</v>
      </c>
      <c r="R663" s="3">
        <v>-18551.504602082336</v>
      </c>
      <c r="S663" s="3">
        <v>-40.071931732200539</v>
      </c>
      <c r="T663" s="3">
        <v>-7852.067464685344</v>
      </c>
      <c r="V663">
        <v>17191</v>
      </c>
      <c r="W663" s="2">
        <v>0.45828961249473921</v>
      </c>
      <c r="X663" s="2">
        <v>1.0073119346884041E-2</v>
      </c>
      <c r="Y663" s="2">
        <v>0.33590534038686615</v>
      </c>
      <c r="Z663" s="2">
        <v>0.71396805465571045</v>
      </c>
      <c r="AA663" s="2">
        <v>0.37126209333600163</v>
      </c>
      <c r="AB663" s="2">
        <v>0.36052856443644571</v>
      </c>
      <c r="AC663" s="2">
        <v>8.2141275462600056E-4</v>
      </c>
      <c r="AD663" s="2">
        <v>0</v>
      </c>
      <c r="AE663" s="2">
        <v>9.7996046298744828E-5</v>
      </c>
      <c r="AF663">
        <v>202002.80966053344</v>
      </c>
      <c r="AG663">
        <v>436.27773781751608</v>
      </c>
      <c r="AH663">
        <v>81997.05084608504</v>
      </c>
      <c r="AI663">
        <v>3492.0219303688782</v>
      </c>
      <c r="AJ663">
        <v>3.9982357607288987</v>
      </c>
      <c r="AK663">
        <v>183451.30505845111</v>
      </c>
      <c r="AL663">
        <v>396.20580608531554</v>
      </c>
      <c r="AM663">
        <v>74465.655271827141</v>
      </c>
      <c r="AN663">
        <v>3171.3500399414424</v>
      </c>
      <c r="AO663">
        <v>3.6309999061063891</v>
      </c>
      <c r="AP663">
        <v>-18551.504602082336</v>
      </c>
      <c r="AQ663">
        <v>-40.071931732200539</v>
      </c>
      <c r="AR663">
        <v>-7531.3955742578983</v>
      </c>
      <c r="AS663">
        <v>-320.67189042743576</v>
      </c>
      <c r="AT663">
        <v>-0.36723585462250963</v>
      </c>
      <c r="AU663" s="3">
        <v>5969.5013243709463</v>
      </c>
      <c r="AV663" s="3">
        <v>162.5660555721436</v>
      </c>
      <c r="AW663">
        <v>14754.598947388</v>
      </c>
      <c r="AX663">
        <v>2772979.3261721008</v>
      </c>
      <c r="AY663">
        <v>401.80859708218389</v>
      </c>
      <c r="AZ663">
        <v>75515.907735625646</v>
      </c>
      <c r="BA663">
        <v>14786.361751072</v>
      </c>
      <c r="BB663">
        <v>2778948.8274964713</v>
      </c>
      <c r="BC663">
        <v>402.6735862040959</v>
      </c>
      <c r="BD663">
        <v>75678.473791197786</v>
      </c>
      <c r="BE663">
        <v>31.762803683999927</v>
      </c>
      <c r="BF663">
        <v>5969.5013243709463</v>
      </c>
      <c r="BG663">
        <v>0.86498912191201238</v>
      </c>
      <c r="BH663">
        <v>162.5660555721436</v>
      </c>
      <c r="BI663">
        <v>0.40266689719682452</v>
      </c>
      <c r="BJ663">
        <v>0.77815552046254721</v>
      </c>
      <c r="BK663">
        <v>0.37548862326572269</v>
      </c>
      <c r="BL663">
        <v>25.712934577274488</v>
      </c>
      <c r="BM663">
        <v>15.494853279620717</v>
      </c>
      <c r="BN663">
        <f t="shared" si="66"/>
        <v>-10.218081297653772</v>
      </c>
      <c r="BO663">
        <v>0.51441511344415625</v>
      </c>
      <c r="BP663">
        <v>2.5083635086946775E-3</v>
      </c>
      <c r="BQ663">
        <v>7.2409218062396738E-2</v>
      </c>
      <c r="BR663">
        <v>0.22023809523809523</v>
      </c>
      <c r="BS663">
        <v>0.13793103448275862</v>
      </c>
      <c r="BT663">
        <v>0.27777777777777779</v>
      </c>
      <c r="BU663">
        <v>0.29262340445191548</v>
      </c>
      <c r="BV663">
        <v>0.71396805465571045</v>
      </c>
      <c r="BW663">
        <v>0.38512665283817599</v>
      </c>
      <c r="BX663">
        <v>0.36052856443644571</v>
      </c>
      <c r="BY663">
        <f t="shared" si="67"/>
        <v>8.2588493137932359E-2</v>
      </c>
      <c r="BZ663">
        <v>0</v>
      </c>
      <c r="CA663">
        <f t="shared" si="68"/>
        <v>6.5886635212436078E-6</v>
      </c>
      <c r="CC663">
        <v>8.2588493137932359E-2</v>
      </c>
      <c r="CD663">
        <v>6.5886635212436078E-6</v>
      </c>
    </row>
    <row r="664" spans="1:82" x14ac:dyDescent="0.3">
      <c r="A664">
        <v>0</v>
      </c>
      <c r="B664" t="s">
        <v>466</v>
      </c>
      <c r="C664" t="s">
        <v>143</v>
      </c>
      <c r="D664">
        <v>17193</v>
      </c>
      <c r="E664" s="2">
        <f t="shared" si="70"/>
        <v>0.50813724439675068</v>
      </c>
      <c r="F664" s="2" t="s">
        <v>1937</v>
      </c>
      <c r="G664" s="3">
        <v>298</v>
      </c>
      <c r="H664" s="1">
        <v>0.37499153421144615</v>
      </c>
      <c r="I664" s="1">
        <f t="shared" si="69"/>
        <v>-11.892868088153421</v>
      </c>
      <c r="J664" s="1">
        <v>2.6098029324700001</v>
      </c>
      <c r="K664" s="1">
        <v>143.71744498000001</v>
      </c>
      <c r="L664" s="2">
        <v>0.1121948951099998</v>
      </c>
      <c r="M664" s="2">
        <v>1.4007727435161991E-3</v>
      </c>
      <c r="N664" s="7">
        <v>0</v>
      </c>
      <c r="O664" s="2">
        <v>1.016186931122433E-5</v>
      </c>
      <c r="P664" s="3">
        <v>111.46170453100093</v>
      </c>
      <c r="Q664" s="3">
        <v>3.0354109444580204</v>
      </c>
      <c r="R664" s="3">
        <v>-5442.102423137083</v>
      </c>
      <c r="S664" s="3">
        <v>-12.41549630120617</v>
      </c>
      <c r="T664" s="3">
        <v>-2446.4024281413294</v>
      </c>
      <c r="V664">
        <v>17193</v>
      </c>
      <c r="W664" s="2">
        <v>0.46183693258559144</v>
      </c>
      <c r="X664" s="2">
        <v>1.0059784089676491E-2</v>
      </c>
      <c r="Y664" s="2">
        <v>0.35987047179212822</v>
      </c>
      <c r="Z664" s="2">
        <v>0.74425150355995906</v>
      </c>
      <c r="AA664" s="2">
        <v>0.41424189831141145</v>
      </c>
      <c r="AB664" s="2">
        <v>0.2769392291240535</v>
      </c>
      <c r="AC664" s="2">
        <v>1.4007727435161991E-3</v>
      </c>
      <c r="AD664" s="2">
        <v>0</v>
      </c>
      <c r="AE664" s="2">
        <v>1.016186931122433E-5</v>
      </c>
      <c r="AF664">
        <v>239224.95415697398</v>
      </c>
      <c r="AG664">
        <v>515.59489706185673</v>
      </c>
      <c r="AH664">
        <v>96904.465494516146</v>
      </c>
      <c r="AI664">
        <v>5163.4996365085044</v>
      </c>
      <c r="AJ664">
        <v>4.7252294875740715</v>
      </c>
      <c r="AK664">
        <v>233782.8517338369</v>
      </c>
      <c r="AL664">
        <v>503.17940076065048</v>
      </c>
      <c r="AM664">
        <v>94571.011382046156</v>
      </c>
      <c r="AN664">
        <v>5050.5513208371403</v>
      </c>
      <c r="AO664">
        <v>4.6115085816307717</v>
      </c>
      <c r="AP664">
        <v>-5442.102423137083</v>
      </c>
      <c r="AQ664">
        <v>-12.415496301206247</v>
      </c>
      <c r="AR664">
        <v>-2333.4541124699899</v>
      </c>
      <c r="AS664">
        <v>-112.94831567136407</v>
      </c>
      <c r="AT664">
        <v>-0.11372090594329975</v>
      </c>
      <c r="AU664" s="3">
        <v>20948.112749556316</v>
      </c>
      <c r="AV664" s="3">
        <v>570.47513290144036</v>
      </c>
      <c r="AW664">
        <v>15384.154578637001</v>
      </c>
      <c r="AX664">
        <v>2891298.011509038</v>
      </c>
      <c r="AY664">
        <v>418.95314068376592</v>
      </c>
      <c r="AZ664">
        <v>78738.053260106972</v>
      </c>
      <c r="BA664">
        <v>15495.616283168001</v>
      </c>
      <c r="BB664">
        <v>2912246.1242585941</v>
      </c>
      <c r="BC664">
        <v>421.98855162822395</v>
      </c>
      <c r="BD664">
        <v>79308.528393008412</v>
      </c>
      <c r="BE664">
        <v>111.46170453100093</v>
      </c>
      <c r="BF664">
        <v>20948.112749556316</v>
      </c>
      <c r="BG664">
        <v>3.0354109444580204</v>
      </c>
      <c r="BH664">
        <v>570.47513290144036</v>
      </c>
      <c r="BI664">
        <v>0.49527950783632857</v>
      </c>
      <c r="BJ664">
        <v>0.87027104204777472</v>
      </c>
      <c r="BK664">
        <v>0.37499153421144615</v>
      </c>
      <c r="BL664">
        <v>31.07538806245266</v>
      </c>
      <c r="BM664">
        <v>19.18251997429924</v>
      </c>
      <c r="BN664">
        <f t="shared" si="66"/>
        <v>-11.892868088153421</v>
      </c>
      <c r="BO664">
        <v>0.50813724439675068</v>
      </c>
      <c r="BP664">
        <v>3.0476298163397224E-3</v>
      </c>
      <c r="BQ664">
        <v>8.1983337482599367E-2</v>
      </c>
      <c r="BR664">
        <v>0.125</v>
      </c>
      <c r="BS664">
        <v>0.13793103448275862</v>
      </c>
      <c r="BT664">
        <v>0.27777777777777779</v>
      </c>
      <c r="BU664">
        <v>0.34058561947947008</v>
      </c>
      <c r="BV664">
        <v>0.74425150355995906</v>
      </c>
      <c r="BW664">
        <v>0.4297115127711737</v>
      </c>
      <c r="BX664">
        <v>0.2769392291240535</v>
      </c>
      <c r="BY664">
        <f t="shared" si="67"/>
        <v>9.7891711483144669E-2</v>
      </c>
      <c r="BZ664">
        <v>0</v>
      </c>
      <c r="CA664">
        <f t="shared" si="68"/>
        <v>8.9232620814085512E-5</v>
      </c>
      <c r="CC664">
        <v>9.7891711483144669E-2</v>
      </c>
      <c r="CD664">
        <v>8.9232620814085512E-5</v>
      </c>
    </row>
    <row r="665" spans="1:82" x14ac:dyDescent="0.3">
      <c r="A665">
        <v>0</v>
      </c>
      <c r="B665" t="s">
        <v>466</v>
      </c>
      <c r="C665" t="s">
        <v>516</v>
      </c>
      <c r="D665">
        <v>17195</v>
      </c>
      <c r="E665" s="2">
        <f t="shared" si="70"/>
        <v>0.57125213334271296</v>
      </c>
      <c r="F665" s="2" t="s">
        <v>1939</v>
      </c>
      <c r="G665" s="3">
        <v>365</v>
      </c>
      <c r="H665" s="1">
        <v>6.6991136641679017</v>
      </c>
      <c r="I665" s="1">
        <f t="shared" si="69"/>
        <v>-12.935656629832682</v>
      </c>
      <c r="J665" s="1">
        <v>2.7122641830199998</v>
      </c>
      <c r="K665" s="1">
        <v>62.468828027800001</v>
      </c>
      <c r="L665" s="2">
        <v>0.18851064181999999</v>
      </c>
      <c r="M665" s="2">
        <v>1.5570225476165529E-3</v>
      </c>
      <c r="N665" s="7">
        <v>0</v>
      </c>
      <c r="O665" s="2">
        <v>1.0778382013431325E-4</v>
      </c>
      <c r="P665" s="3">
        <v>78037.195738900002</v>
      </c>
      <c r="Q665" s="3">
        <v>2125.1689898101999</v>
      </c>
      <c r="R665" s="3">
        <v>18099.962810832891</v>
      </c>
      <c r="S665" s="3">
        <v>50.739811782210055</v>
      </c>
      <c r="T665" s="3">
        <v>9846.8675348628312</v>
      </c>
      <c r="V665">
        <v>17195</v>
      </c>
      <c r="W665" s="2">
        <v>0.50976964112014722</v>
      </c>
      <c r="X665" s="2">
        <v>0.17971508928980398</v>
      </c>
      <c r="Y665" s="2">
        <v>0.38514332512385396</v>
      </c>
      <c r="Z665" s="2">
        <v>0.773470928072713</v>
      </c>
      <c r="AA665" s="2">
        <v>0.18005612270052601</v>
      </c>
      <c r="AB665" s="2">
        <v>0.46531521577810453</v>
      </c>
      <c r="AC665" s="2">
        <v>1.5570225476165529E-3</v>
      </c>
      <c r="AD665" s="2">
        <v>0</v>
      </c>
      <c r="AE665" s="2">
        <v>1.0778382013431325E-4</v>
      </c>
      <c r="AF665">
        <v>789918.79315565596</v>
      </c>
      <c r="AG665">
        <v>1912.3995358364405</v>
      </c>
      <c r="AH665">
        <v>359429.57521155983</v>
      </c>
      <c r="AI665">
        <v>15783.289514261483</v>
      </c>
      <c r="AJ665">
        <v>17.507335847588486</v>
      </c>
      <c r="AK665">
        <v>808018.75596648885</v>
      </c>
      <c r="AL665">
        <v>1963.1393476186504</v>
      </c>
      <c r="AM665">
        <v>368965.96583153435</v>
      </c>
      <c r="AN665">
        <v>16093.766429149808</v>
      </c>
      <c r="AO665">
        <v>17.971281019695486</v>
      </c>
      <c r="AP665">
        <v>18099.962810832891</v>
      </c>
      <c r="AQ665">
        <v>50.739811782209927</v>
      </c>
      <c r="AR665">
        <v>9536.3906199745252</v>
      </c>
      <c r="AS665">
        <v>310.47691488832425</v>
      </c>
      <c r="AT665">
        <v>0.46394517210699959</v>
      </c>
      <c r="AU665" s="3">
        <v>14666310.567168865</v>
      </c>
      <c r="AV665" s="3">
        <v>399404.25994492898</v>
      </c>
      <c r="AW665">
        <v>118942.88232723001</v>
      </c>
      <c r="AX665">
        <v>22354125.304579608</v>
      </c>
      <c r="AY665">
        <v>3239.1441374471392</v>
      </c>
      <c r="AZ665">
        <v>608764.74919181538</v>
      </c>
      <c r="BA665">
        <v>196980.07806612999</v>
      </c>
      <c r="BB665">
        <v>37020435.87174847</v>
      </c>
      <c r="BC665">
        <v>5364.3131272573391</v>
      </c>
      <c r="BD665">
        <v>1008169.0091367443</v>
      </c>
      <c r="BE665">
        <v>78037.195738900002</v>
      </c>
      <c r="BF665">
        <v>14666310.567168865</v>
      </c>
      <c r="BG665">
        <v>2125.1689898101999</v>
      </c>
      <c r="BH665">
        <v>399404.25994492898</v>
      </c>
      <c r="BI665">
        <v>2.9687889763622395</v>
      </c>
      <c r="BJ665">
        <v>9.6679026405301407</v>
      </c>
      <c r="BK665">
        <v>6.6991136641679017</v>
      </c>
      <c r="BL665">
        <v>28.880290211594026</v>
      </c>
      <c r="BM665">
        <v>15.944633581761344</v>
      </c>
      <c r="BN665">
        <f t="shared" si="66"/>
        <v>-12.935656629832682</v>
      </c>
      <c r="BO665">
        <v>0.57125213334271296</v>
      </c>
      <c r="BP665">
        <v>2.0537046666799164E-2</v>
      </c>
      <c r="BQ665">
        <v>1.84580845909144E-2</v>
      </c>
      <c r="BR665">
        <v>0.16666666666666666</v>
      </c>
      <c r="BS665">
        <v>0.2413793103448276</v>
      </c>
      <c r="BT665">
        <v>0.44444444444444442</v>
      </c>
      <c r="BU665">
        <v>0.37044879283861132</v>
      </c>
      <c r="BV665">
        <v>0.773470928072713</v>
      </c>
      <c r="BW665">
        <v>0.18678021027025521</v>
      </c>
      <c r="BX665">
        <v>0.46531521577810453</v>
      </c>
      <c r="BY665">
        <f t="shared" si="67"/>
        <v>0.15715548593107137</v>
      </c>
      <c r="BZ665">
        <v>0</v>
      </c>
      <c r="CA665">
        <f t="shared" si="68"/>
        <v>7.318868451367429E-5</v>
      </c>
      <c r="CC665">
        <v>0.15715548593107137</v>
      </c>
      <c r="CD665">
        <v>7.318868451367429E-5</v>
      </c>
    </row>
    <row r="666" spans="1:82" x14ac:dyDescent="0.3">
      <c r="A666">
        <v>0</v>
      </c>
      <c r="B666" t="s">
        <v>466</v>
      </c>
      <c r="C666" t="s">
        <v>517</v>
      </c>
      <c r="D666">
        <v>17197</v>
      </c>
      <c r="E666" s="2">
        <f t="shared" si="70"/>
        <v>0.58117458928157972</v>
      </c>
      <c r="F666" s="2" t="s">
        <v>1939</v>
      </c>
      <c r="G666" s="3">
        <v>265086</v>
      </c>
      <c r="H666" s="1">
        <v>35.624416960045977</v>
      </c>
      <c r="I666" s="1">
        <f t="shared" si="69"/>
        <v>-12.032553155537308</v>
      </c>
      <c r="J666" s="1">
        <v>2.6143456538000001</v>
      </c>
      <c r="K666" s="1">
        <v>67.340040574100001</v>
      </c>
      <c r="L666" s="2">
        <v>0.21895607463000011</v>
      </c>
      <c r="M666" s="2">
        <v>1.0731676965776491E-2</v>
      </c>
      <c r="N666" s="7">
        <v>0</v>
      </c>
      <c r="O666" s="2">
        <v>1.4147037374462464E-4</v>
      </c>
      <c r="P666" s="3">
        <v>55468.782294699908</v>
      </c>
      <c r="Q666" s="3">
        <v>1510.5685810345985</v>
      </c>
      <c r="R666" s="3">
        <v>2076621.3993463796</v>
      </c>
      <c r="S666" s="3">
        <v>5020.4241969135946</v>
      </c>
      <c r="T666" s="3">
        <v>978855.27208424918</v>
      </c>
      <c r="V666">
        <v>17197</v>
      </c>
      <c r="W666" s="2">
        <v>0.73760275186097746</v>
      </c>
      <c r="X666" s="2">
        <v>0.95568542285169511</v>
      </c>
      <c r="Y666" s="2">
        <v>0.37092722297931935</v>
      </c>
      <c r="Z666" s="2">
        <v>0.74554697577283868</v>
      </c>
      <c r="AA666" s="2">
        <v>0.19409659170927079</v>
      </c>
      <c r="AB666" s="2">
        <v>0.54046600302633918</v>
      </c>
      <c r="AC666" s="2">
        <v>1.0731676965776491E-2</v>
      </c>
      <c r="AD666" s="2">
        <v>0</v>
      </c>
      <c r="AE666" s="2">
        <v>1.4147037374462464E-4</v>
      </c>
      <c r="AF666">
        <v>11565147.526504833</v>
      </c>
      <c r="AG666">
        <v>28187.646393482686</v>
      </c>
      <c r="AH666">
        <v>5297780.9184584739</v>
      </c>
      <c r="AI666">
        <v>195750.55815136852</v>
      </c>
      <c r="AJ666">
        <v>258.03261802946997</v>
      </c>
      <c r="AK666">
        <v>13641768.925851213</v>
      </c>
      <c r="AL666">
        <v>33208.070590396281</v>
      </c>
      <c r="AM666">
        <v>6241354.1115408745</v>
      </c>
      <c r="AN666">
        <v>231032.63715321838</v>
      </c>
      <c r="AO666">
        <v>303.99338510350242</v>
      </c>
      <c r="AP666">
        <v>2076621.3993463796</v>
      </c>
      <c r="AQ666">
        <v>5020.4241969135946</v>
      </c>
      <c r="AR666">
        <v>943573.1930824006</v>
      </c>
      <c r="AS666">
        <v>35282.079001849866</v>
      </c>
      <c r="AT666">
        <v>45.960767074032447</v>
      </c>
      <c r="AU666" s="3">
        <v>10424802.9444659</v>
      </c>
      <c r="AV666" s="3">
        <v>283896.25911964243</v>
      </c>
      <c r="AW666">
        <v>1949956.2961009003</v>
      </c>
      <c r="AX666">
        <v>366474786.28920317</v>
      </c>
      <c r="AY666">
        <v>53102.710992126187</v>
      </c>
      <c r="AZ666">
        <v>9980123.5038601961</v>
      </c>
      <c r="BA666">
        <v>2005425.0783956002</v>
      </c>
      <c r="BB666">
        <v>376899589.2336691</v>
      </c>
      <c r="BC666">
        <v>54613.279573160784</v>
      </c>
      <c r="BD666">
        <v>10264019.762979837</v>
      </c>
      <c r="BE666">
        <v>55468.782294699908</v>
      </c>
      <c r="BF666">
        <v>10424802.9444659</v>
      </c>
      <c r="BG666">
        <v>1510.5685810345985</v>
      </c>
      <c r="BH666">
        <v>283896.25911964243</v>
      </c>
      <c r="BI666">
        <v>39.005138554379556</v>
      </c>
      <c r="BJ666">
        <v>74.629555514425533</v>
      </c>
      <c r="BK666">
        <v>35.624416960045977</v>
      </c>
      <c r="BL666">
        <v>29.556614124018875</v>
      </c>
      <c r="BM666">
        <v>17.524060968481567</v>
      </c>
      <c r="BN666">
        <f t="shared" si="66"/>
        <v>-12.032553155537308</v>
      </c>
      <c r="BO666">
        <v>0.58117458928157972</v>
      </c>
      <c r="BP666">
        <v>0.27451069453350524</v>
      </c>
      <c r="BQ666">
        <v>2.6774957995987957E-2</v>
      </c>
      <c r="BR666">
        <v>0.39914021164021163</v>
      </c>
      <c r="BS666">
        <v>0.10344827586206896</v>
      </c>
      <c r="BT666">
        <v>0.44444444444444442</v>
      </c>
      <c r="BU666">
        <v>0.34458589299249776</v>
      </c>
      <c r="BV666">
        <v>0.74554697577283868</v>
      </c>
      <c r="BW666">
        <v>0.20134501214654649</v>
      </c>
      <c r="BX666">
        <v>0.54046600302633918</v>
      </c>
      <c r="BY666">
        <f t="shared" si="67"/>
        <v>6.7092459056088113E-2</v>
      </c>
      <c r="BZ666">
        <v>0</v>
      </c>
      <c r="CA666">
        <f t="shared" si="68"/>
        <v>4.0335819849482847E-4</v>
      </c>
      <c r="CC666">
        <v>6.7092459056088113E-2</v>
      </c>
      <c r="CD666">
        <v>4.0335819849482847E-4</v>
      </c>
    </row>
    <row r="667" spans="1:82" x14ac:dyDescent="0.3">
      <c r="A667">
        <v>0</v>
      </c>
      <c r="B667" t="s">
        <v>466</v>
      </c>
      <c r="C667" t="s">
        <v>518</v>
      </c>
      <c r="D667">
        <v>17199</v>
      </c>
      <c r="E667" s="2">
        <f t="shared" si="70"/>
        <v>0.5574012827571313</v>
      </c>
      <c r="F667" s="2" t="s">
        <v>1938</v>
      </c>
      <c r="G667" s="3">
        <v>9570</v>
      </c>
      <c r="H667" s="1">
        <v>20.142490874740311</v>
      </c>
      <c r="I667" s="1">
        <f t="shared" si="69"/>
        <v>-14.343728374138934</v>
      </c>
      <c r="J667" s="1">
        <v>2.6729997053000001</v>
      </c>
      <c r="K667" s="1">
        <v>132.808665228</v>
      </c>
      <c r="L667" s="2">
        <v>0.12077725493000013</v>
      </c>
      <c r="M667" s="2">
        <v>7.8402786858453644E-2</v>
      </c>
      <c r="N667" s="7">
        <v>0</v>
      </c>
      <c r="O667" s="2">
        <v>8.906122368084299E-4</v>
      </c>
      <c r="P667" s="3">
        <v>215710.70243871005</v>
      </c>
      <c r="Q667" s="3">
        <v>5874.3999095857789</v>
      </c>
      <c r="R667" s="3">
        <v>1162374.8046057888</v>
      </c>
      <c r="S667" s="3">
        <v>2499.1298484669596</v>
      </c>
      <c r="T667" s="3">
        <v>481475.68664602225</v>
      </c>
      <c r="V667">
        <v>17199</v>
      </c>
      <c r="W667" s="2">
        <v>0.61877360899163791</v>
      </c>
      <c r="X667" s="2">
        <v>0.54035649005854669</v>
      </c>
      <c r="Y667" s="2">
        <v>0.41536174352944716</v>
      </c>
      <c r="Z667" s="2">
        <v>0.76227366631166926</v>
      </c>
      <c r="AA667" s="2">
        <v>0.38279913481559208</v>
      </c>
      <c r="AB667" s="2">
        <v>0.29812372339436638</v>
      </c>
      <c r="AC667" s="2">
        <v>7.8402786858453644E-2</v>
      </c>
      <c r="AD667" s="2">
        <v>0</v>
      </c>
      <c r="AE667" s="2">
        <v>8.906122368084299E-4</v>
      </c>
      <c r="AF667">
        <v>1695227.3322074872</v>
      </c>
      <c r="AG667">
        <v>3661.1591544499984</v>
      </c>
      <c r="AH667">
        <v>688103.53433301719</v>
      </c>
      <c r="AI667">
        <v>17122.114800023999</v>
      </c>
      <c r="AJ667">
        <v>33.552439612927891</v>
      </c>
      <c r="AK667">
        <v>2857602.136813276</v>
      </c>
      <c r="AL667">
        <v>6160.2890029169575</v>
      </c>
      <c r="AM667">
        <v>1157807.2562804972</v>
      </c>
      <c r="AN667">
        <v>28894.079498566272</v>
      </c>
      <c r="AO667">
        <v>56.456560829203667</v>
      </c>
      <c r="AP667">
        <v>1162374.8046057888</v>
      </c>
      <c r="AQ667">
        <v>2499.1298484669592</v>
      </c>
      <c r="AR667">
        <v>469703.72194747999</v>
      </c>
      <c r="AS667">
        <v>11771.964698542273</v>
      </c>
      <c r="AT667">
        <v>22.904121216275776</v>
      </c>
      <c r="AU667" s="3">
        <v>40540669.416331165</v>
      </c>
      <c r="AV667" s="3">
        <v>1104034.7190075512</v>
      </c>
      <c r="AW667">
        <v>247484.87561853</v>
      </c>
      <c r="AX667">
        <v>46512307.523746528</v>
      </c>
      <c r="AY667">
        <v>6739.6986543605399</v>
      </c>
      <c r="AZ667">
        <v>1266658.9651005198</v>
      </c>
      <c r="BA667">
        <v>463195.57805724005</v>
      </c>
      <c r="BB667">
        <v>87052976.940077692</v>
      </c>
      <c r="BC667">
        <v>12614.098563946318</v>
      </c>
      <c r="BD667">
        <v>2370693.684108071</v>
      </c>
      <c r="BE667">
        <v>215710.70243871005</v>
      </c>
      <c r="BF667">
        <v>40540669.416331165</v>
      </c>
      <c r="BG667">
        <v>5874.3999095857789</v>
      </c>
      <c r="BH667">
        <v>1104034.7190075512</v>
      </c>
      <c r="BI667">
        <v>8.2952090928855089</v>
      </c>
      <c r="BJ667">
        <v>28.437699967625818</v>
      </c>
      <c r="BK667">
        <v>20.142490874740311</v>
      </c>
      <c r="BL667">
        <v>33.711576033034589</v>
      </c>
      <c r="BM667">
        <v>19.367847658895656</v>
      </c>
      <c r="BN667">
        <f t="shared" si="66"/>
        <v>-14.343728374138934</v>
      </c>
      <c r="BO667">
        <v>0.5574012827571313</v>
      </c>
      <c r="BP667">
        <v>5.5992018968670371E-2</v>
      </c>
      <c r="BQ667">
        <v>8.1568475873270582E-2</v>
      </c>
      <c r="BR667">
        <v>0.15476190476190477</v>
      </c>
      <c r="BS667">
        <v>0.17241379310344829</v>
      </c>
      <c r="BT667">
        <v>0.3888888888888889</v>
      </c>
      <c r="BU667">
        <v>0.41077287478010577</v>
      </c>
      <c r="BV667">
        <v>0.76227366631166926</v>
      </c>
      <c r="BW667">
        <v>0.39709453819044821</v>
      </c>
      <c r="BX667">
        <v>0.29812372339436638</v>
      </c>
      <c r="BY667">
        <f t="shared" si="67"/>
        <v>8.7503069810844103E-2</v>
      </c>
      <c r="BZ667">
        <v>0</v>
      </c>
      <c r="CA667">
        <f t="shared" si="68"/>
        <v>2.314683762226084E-3</v>
      </c>
      <c r="CC667">
        <v>8.7503069810844103E-2</v>
      </c>
      <c r="CD667">
        <v>2.314683762226084E-3</v>
      </c>
    </row>
    <row r="668" spans="1:82" x14ac:dyDescent="0.3">
      <c r="A668">
        <v>0</v>
      </c>
      <c r="B668" t="s">
        <v>466</v>
      </c>
      <c r="C668" t="s">
        <v>519</v>
      </c>
      <c r="D668">
        <v>17201</v>
      </c>
      <c r="E668" s="2">
        <f t="shared" si="70"/>
        <v>0.5298201740035452</v>
      </c>
      <c r="F668" s="2" t="s">
        <v>1938</v>
      </c>
      <c r="G668" s="3">
        <v>29746</v>
      </c>
      <c r="H668" s="1">
        <v>33.982902029469528</v>
      </c>
      <c r="I668" s="1">
        <f t="shared" si="69"/>
        <v>-15.452320968847467</v>
      </c>
      <c r="J668" s="1">
        <v>2.7607281221200002</v>
      </c>
      <c r="K668" s="1">
        <v>53.1932254922</v>
      </c>
      <c r="L668" s="2">
        <v>0.16172869789999988</v>
      </c>
      <c r="M668" s="2">
        <v>1.915871728319498E-2</v>
      </c>
      <c r="N668" s="7">
        <v>0</v>
      </c>
      <c r="O668" s="2">
        <v>2.9997831643197499E-3</v>
      </c>
      <c r="P668" s="3">
        <v>98752.680690000052</v>
      </c>
      <c r="Q668" s="3">
        <v>2689.3090234200008</v>
      </c>
      <c r="R668" s="3">
        <v>-104820.80494843144</v>
      </c>
      <c r="S668" s="3">
        <v>-216.84728732937185</v>
      </c>
      <c r="T668" s="3">
        <v>-42702.760984869674</v>
      </c>
      <c r="V668">
        <v>17201</v>
      </c>
      <c r="W668" s="2">
        <v>0.69918500822051621</v>
      </c>
      <c r="X668" s="2">
        <v>0.91164899995936388</v>
      </c>
      <c r="Y668" s="2">
        <v>0.45569616229937365</v>
      </c>
      <c r="Z668" s="2">
        <v>0.78729164958959641</v>
      </c>
      <c r="AA668" s="2">
        <v>0.1533207239264677</v>
      </c>
      <c r="AB668" s="2">
        <v>0.3992072979768837</v>
      </c>
      <c r="AC668" s="2">
        <v>1.915871728319498E-2</v>
      </c>
      <c r="AD668" s="2">
        <v>0</v>
      </c>
      <c r="AE668" s="2">
        <v>2.9997831643197499E-3</v>
      </c>
      <c r="AF668">
        <v>5672270.9378705882</v>
      </c>
      <c r="AG668">
        <v>13770.875497495224</v>
      </c>
      <c r="AH668">
        <v>2588193.4384548552</v>
      </c>
      <c r="AI668">
        <v>97299.440317085668</v>
      </c>
      <c r="AJ668">
        <v>126.06435987918513</v>
      </c>
      <c r="AK668">
        <v>5567450.1329221567</v>
      </c>
      <c r="AL668">
        <v>13554.028210165854</v>
      </c>
      <c r="AM668">
        <v>2547437.66179311</v>
      </c>
      <c r="AN668">
        <v>95352.455993961325</v>
      </c>
      <c r="AO668">
        <v>124.07621354694358</v>
      </c>
      <c r="AP668">
        <v>-104820.80494843144</v>
      </c>
      <c r="AQ668">
        <v>-216.84728732937037</v>
      </c>
      <c r="AR668">
        <v>-40755.776661745273</v>
      </c>
      <c r="AS668">
        <v>-1946.9843231243431</v>
      </c>
      <c r="AT668">
        <v>-1.9881463322415556</v>
      </c>
      <c r="AU668" s="3">
        <v>18559578.808878608</v>
      </c>
      <c r="AV668" s="3">
        <v>505428.73786155495</v>
      </c>
      <c r="AW668">
        <v>915499.57117050001</v>
      </c>
      <c r="AX668">
        <v>172058989.40578377</v>
      </c>
      <c r="AY668">
        <v>24931.589102018999</v>
      </c>
      <c r="AZ668">
        <v>4685642.8558334503</v>
      </c>
      <c r="BA668">
        <v>1014252.2518605001</v>
      </c>
      <c r="BB668">
        <v>190618568.21466237</v>
      </c>
      <c r="BC668">
        <v>27620.898125439002</v>
      </c>
      <c r="BD668">
        <v>5191071.5936950063</v>
      </c>
      <c r="BE668">
        <v>98752.680690000052</v>
      </c>
      <c r="BF668">
        <v>18559578.808878608</v>
      </c>
      <c r="BG668">
        <v>2689.3090234200008</v>
      </c>
      <c r="BH668">
        <v>505428.73786155495</v>
      </c>
      <c r="BI668">
        <v>26.906902445455412</v>
      </c>
      <c r="BJ668">
        <v>60.889804474924944</v>
      </c>
      <c r="BK668">
        <v>33.982902029469528</v>
      </c>
      <c r="BL668">
        <v>32.899782497519425</v>
      </c>
      <c r="BM668">
        <v>17.447461528671958</v>
      </c>
      <c r="BN668">
        <f t="shared" si="66"/>
        <v>-15.452320968847467</v>
      </c>
      <c r="BO668">
        <v>0.5298201740035452</v>
      </c>
      <c r="BP668">
        <v>0.17263268344369986</v>
      </c>
      <c r="BQ668">
        <v>1.6891920259704006E-2</v>
      </c>
      <c r="BR668">
        <v>7.1428571428571425E-2</v>
      </c>
      <c r="BS668">
        <v>0.17241379310344829</v>
      </c>
      <c r="BT668">
        <v>0.5</v>
      </c>
      <c r="BU668">
        <v>0.44252053168006411</v>
      </c>
      <c r="BV668">
        <v>0.78729164958959641</v>
      </c>
      <c r="BW668">
        <v>0.15904639411459306</v>
      </c>
      <c r="BX668">
        <v>0.3992072979768837</v>
      </c>
      <c r="BY668">
        <f t="shared" si="67"/>
        <v>7.0419562539942998E-2</v>
      </c>
      <c r="BZ668">
        <v>0</v>
      </c>
      <c r="CA668">
        <f t="shared" si="68"/>
        <v>1.3867309465889299E-4</v>
      </c>
      <c r="CC668">
        <v>7.0419562539942998E-2</v>
      </c>
      <c r="CD668">
        <v>1.3867309465889299E-4</v>
      </c>
    </row>
    <row r="669" spans="1:82" x14ac:dyDescent="0.3">
      <c r="A669">
        <v>0</v>
      </c>
      <c r="B669" t="s">
        <v>466</v>
      </c>
      <c r="C669" t="s">
        <v>520</v>
      </c>
      <c r="D669">
        <v>17203</v>
      </c>
      <c r="E669" s="2">
        <f t="shared" si="70"/>
        <v>0.57014115817055377</v>
      </c>
      <c r="F669" s="2" t="s">
        <v>1938</v>
      </c>
      <c r="G669" s="3">
        <v>3427</v>
      </c>
      <c r="H669" s="1">
        <v>4.98927437677232</v>
      </c>
      <c r="I669" s="1">
        <f t="shared" si="69"/>
        <v>-15.356745603702304</v>
      </c>
      <c r="J669" s="1">
        <v>2.6703761307999998</v>
      </c>
      <c r="K669" s="1">
        <v>52.7100586213</v>
      </c>
      <c r="L669" s="2">
        <v>0.20012498876000007</v>
      </c>
      <c r="M669" s="2">
        <v>2.8300333726081994E-2</v>
      </c>
      <c r="N669" s="7">
        <v>0</v>
      </c>
      <c r="O669" s="2">
        <v>2.3348157308347419E-4</v>
      </c>
      <c r="P669" s="3">
        <v>79913.12363011</v>
      </c>
      <c r="Q669" s="3">
        <v>2176.2557022909796</v>
      </c>
      <c r="R669" s="3">
        <v>275498.04364514502</v>
      </c>
      <c r="S669" s="3">
        <v>681.20195210951545</v>
      </c>
      <c r="T669" s="3">
        <v>132175.94238933004</v>
      </c>
      <c r="V669">
        <v>17203</v>
      </c>
      <c r="W669" s="2">
        <v>0.50471059635431181</v>
      </c>
      <c r="X669" s="2">
        <v>0.13384574961146617</v>
      </c>
      <c r="Y669" s="2">
        <v>0.43184197712373423</v>
      </c>
      <c r="Z669" s="2">
        <v>0.76152548749631366</v>
      </c>
      <c r="AA669" s="2">
        <v>0.15192807488632748</v>
      </c>
      <c r="AB669" s="2">
        <v>0.49398379544199561</v>
      </c>
      <c r="AC669" s="2">
        <v>2.8300333726081994E-2</v>
      </c>
      <c r="AD669" s="2">
        <v>0</v>
      </c>
      <c r="AE669" s="2">
        <v>2.3348157308347419E-4</v>
      </c>
      <c r="AF669">
        <v>317297.93366974057</v>
      </c>
      <c r="AG669">
        <v>777.13022683031727</v>
      </c>
      <c r="AH669">
        <v>146059.22145422094</v>
      </c>
      <c r="AI669">
        <v>4815.7264597679268</v>
      </c>
      <c r="AJ669">
        <v>7.1136262281285108</v>
      </c>
      <c r="AK669">
        <v>592795.97731488559</v>
      </c>
      <c r="AL669">
        <v>1458.3321789398326</v>
      </c>
      <c r="AM669">
        <v>274089.02050608024</v>
      </c>
      <c r="AN669">
        <v>8961.8697972386362</v>
      </c>
      <c r="AO669">
        <v>13.348637064021309</v>
      </c>
      <c r="AP669">
        <v>275498.04364514502</v>
      </c>
      <c r="AQ669">
        <v>681.20195210951533</v>
      </c>
      <c r="AR669">
        <v>128029.7990518593</v>
      </c>
      <c r="AS669">
        <v>4146.1433374707094</v>
      </c>
      <c r="AT669">
        <v>6.2350108358927985</v>
      </c>
      <c r="AU669" s="3">
        <v>15018872.455042873</v>
      </c>
      <c r="AV669" s="3">
        <v>409005.49668856669</v>
      </c>
      <c r="AW669">
        <v>79757.122075390012</v>
      </c>
      <c r="AX669">
        <v>14989553.522848798</v>
      </c>
      <c r="AY669">
        <v>2172.0073478580198</v>
      </c>
      <c r="AZ669">
        <v>408207.06095643621</v>
      </c>
      <c r="BA669">
        <v>159670.24570550001</v>
      </c>
      <c r="BB669">
        <v>30008425.977891672</v>
      </c>
      <c r="BC669">
        <v>4348.2630501489994</v>
      </c>
      <c r="BD669">
        <v>817212.55764500296</v>
      </c>
      <c r="BE669">
        <v>79913.12363011</v>
      </c>
      <c r="BF669">
        <v>15018872.455042873</v>
      </c>
      <c r="BG669">
        <v>2176.2557022909796</v>
      </c>
      <c r="BH669">
        <v>409005.49668856669</v>
      </c>
      <c r="BI669">
        <v>1.9900832034979665</v>
      </c>
      <c r="BJ669">
        <v>6.9793575802702863</v>
      </c>
      <c r="BK669">
        <v>4.98927437677232</v>
      </c>
      <c r="BL669">
        <v>37.081862367698207</v>
      </c>
      <c r="BM669">
        <v>21.725116763995903</v>
      </c>
      <c r="BN669">
        <f t="shared" si="66"/>
        <v>-15.356745603702304</v>
      </c>
      <c r="BO669">
        <v>0.57014115817055377</v>
      </c>
      <c r="BP669">
        <v>1.3739927910865923E-2</v>
      </c>
      <c r="BQ669">
        <v>2.4511161349512832E-2</v>
      </c>
      <c r="BR669">
        <v>0.19047619047619047</v>
      </c>
      <c r="BS669">
        <v>0.27586206896551724</v>
      </c>
      <c r="BT669">
        <v>0.44444444444444442</v>
      </c>
      <c r="BU669">
        <v>0.43978346315263578</v>
      </c>
      <c r="BV669">
        <v>0.76152548749631366</v>
      </c>
      <c r="BW669">
        <v>0.15760173743394967</v>
      </c>
      <c r="BX669">
        <v>0.49398379544199561</v>
      </c>
      <c r="BY669">
        <f t="shared" si="67"/>
        <v>3.0133784301256662E-2</v>
      </c>
      <c r="BZ669">
        <v>0</v>
      </c>
      <c r="CA669">
        <f t="shared" si="68"/>
        <v>3.7768543122737407E-4</v>
      </c>
      <c r="CC669">
        <v>3.0133784301256662E-2</v>
      </c>
      <c r="CD669">
        <v>3.7768543122737407E-4</v>
      </c>
    </row>
    <row r="670" spans="1:82" x14ac:dyDescent="0.3">
      <c r="A670">
        <v>0</v>
      </c>
      <c r="B670" t="s">
        <v>521</v>
      </c>
      <c r="C670" t="s">
        <v>204</v>
      </c>
      <c r="D670">
        <v>18001</v>
      </c>
      <c r="E670" s="2">
        <f t="shared" si="70"/>
        <v>0.62793840552318136</v>
      </c>
      <c r="F670" s="2" t="s">
        <v>1940</v>
      </c>
      <c r="G670" s="3">
        <v>2435</v>
      </c>
      <c r="H670" s="1">
        <v>9.4406053589964856</v>
      </c>
      <c r="I670" s="1">
        <f t="shared" si="69"/>
        <v>-8.0502399155760589</v>
      </c>
      <c r="J670" s="1">
        <v>2.40332999526</v>
      </c>
      <c r="K670" s="1">
        <v>204.797908632</v>
      </c>
      <c r="L670" s="2">
        <v>0.23910510029999998</v>
      </c>
      <c r="M670" s="2">
        <v>8.8995782859039771E-4</v>
      </c>
      <c r="N670" s="7">
        <v>0</v>
      </c>
      <c r="O670" s="2">
        <v>7.6427978586820003E-4</v>
      </c>
      <c r="P670" s="3">
        <v>67594.074269350007</v>
      </c>
      <c r="Q670" s="3">
        <v>1626.1253237749997</v>
      </c>
      <c r="R670" s="3">
        <v>324272.33705764543</v>
      </c>
      <c r="S670" s="3">
        <v>840.79033222600538</v>
      </c>
      <c r="T670" s="3">
        <v>167904.08352217916</v>
      </c>
      <c r="V670">
        <v>18001</v>
      </c>
      <c r="W670" s="2">
        <v>0.61202832125799145</v>
      </c>
      <c r="X670" s="2">
        <v>0.25326025502697497</v>
      </c>
      <c r="Y670" s="2">
        <v>0.25670584788850942</v>
      </c>
      <c r="Z670" s="2">
        <v>0.68537050835104207</v>
      </c>
      <c r="AA670" s="2">
        <v>0.5902962890394593</v>
      </c>
      <c r="AB670" s="2">
        <v>0.59020138208418005</v>
      </c>
      <c r="AC670" s="2">
        <v>8.8995782859039771E-4</v>
      </c>
      <c r="AD670" s="2">
        <v>0</v>
      </c>
      <c r="AE670" s="2">
        <v>7.6427978586820003E-4</v>
      </c>
      <c r="AF670">
        <v>347641.40555557038</v>
      </c>
      <c r="AG670">
        <v>899.18135024826552</v>
      </c>
      <c r="AH670">
        <v>168998.35243713012</v>
      </c>
      <c r="AI670">
        <v>10934.319558131694</v>
      </c>
      <c r="AJ670">
        <v>12.449974036993611</v>
      </c>
      <c r="AK670">
        <v>671913.74261321581</v>
      </c>
      <c r="AL670">
        <v>1739.9716824742709</v>
      </c>
      <c r="AM670">
        <v>327022.29371663986</v>
      </c>
      <c r="AN670">
        <v>20814.461800801077</v>
      </c>
      <c r="AO670">
        <v>24.087820610997003</v>
      </c>
      <c r="AP670">
        <v>324272.33705764543</v>
      </c>
      <c r="AQ670">
        <v>840.79033222600538</v>
      </c>
      <c r="AR670">
        <v>158023.94127950975</v>
      </c>
      <c r="AS670">
        <v>9880.1422426693825</v>
      </c>
      <c r="AT670">
        <v>11.637846574003392</v>
      </c>
      <c r="AU670" s="3">
        <v>12703630.31818164</v>
      </c>
      <c r="AV670" s="3">
        <v>305613.99335027346</v>
      </c>
      <c r="AW670">
        <v>54060.046749879999</v>
      </c>
      <c r="AX670">
        <v>10160045.186172446</v>
      </c>
      <c r="AY670">
        <v>1300.5342846200001</v>
      </c>
      <c r="AZ670">
        <v>244422.4134514828</v>
      </c>
      <c r="BA670">
        <v>121654.12101923001</v>
      </c>
      <c r="BB670">
        <v>22863675.504354086</v>
      </c>
      <c r="BC670">
        <v>2926.6596083949999</v>
      </c>
      <c r="BD670">
        <v>550036.40680175624</v>
      </c>
      <c r="BE670">
        <v>67594.074269350007</v>
      </c>
      <c r="BF670">
        <v>12703630.31818164</v>
      </c>
      <c r="BG670">
        <v>1626.1253237749997</v>
      </c>
      <c r="BH670">
        <v>305613.99335027346</v>
      </c>
      <c r="BI670">
        <v>3.4051695940862854</v>
      </c>
      <c r="BJ670">
        <v>12.845774953082771</v>
      </c>
      <c r="BK670">
        <v>9.4406053589964856</v>
      </c>
      <c r="BL670">
        <v>23.446649229803779</v>
      </c>
      <c r="BM670">
        <v>15.39640931422772</v>
      </c>
      <c r="BN670">
        <f t="shared" si="66"/>
        <v>-8.0502399155760589</v>
      </c>
      <c r="BO670">
        <v>0.62793840552318136</v>
      </c>
      <c r="BP670">
        <v>2.5893253247063288E-2</v>
      </c>
      <c r="BQ670">
        <v>5.5067024837040589E-2</v>
      </c>
      <c r="BR670">
        <v>0.13095238095238096</v>
      </c>
      <c r="BS670">
        <v>0.13793103448275862</v>
      </c>
      <c r="BT670">
        <v>0.5</v>
      </c>
      <c r="BU670">
        <v>0.23054118891102082</v>
      </c>
      <c r="BV670">
        <v>0.68537050835104207</v>
      </c>
      <c r="BW670">
        <v>0.61234054879611965</v>
      </c>
      <c r="BX670">
        <v>0.59020138208418005</v>
      </c>
      <c r="BY670">
        <f t="shared" si="67"/>
        <v>0.16148850712176843</v>
      </c>
      <c r="BZ670">
        <v>0</v>
      </c>
      <c r="CA670">
        <f t="shared" si="68"/>
        <v>5.4891988635025896E-4</v>
      </c>
      <c r="CC670">
        <v>0.16148850712176843</v>
      </c>
      <c r="CD670">
        <v>5.4891988635025896E-4</v>
      </c>
    </row>
    <row r="671" spans="1:82" x14ac:dyDescent="0.3">
      <c r="A671">
        <v>0</v>
      </c>
      <c r="B671" t="s">
        <v>521</v>
      </c>
      <c r="C671" t="s">
        <v>522</v>
      </c>
      <c r="D671">
        <v>18003</v>
      </c>
      <c r="E671" s="2">
        <f t="shared" si="70"/>
        <v>0.61192482918858204</v>
      </c>
      <c r="F671" s="2" t="s">
        <v>1939</v>
      </c>
      <c r="G671" s="3">
        <v>37663</v>
      </c>
      <c r="H671" s="1">
        <v>34.166018724785204</v>
      </c>
      <c r="I671" s="1">
        <f t="shared" si="69"/>
        <v>-9.2853255347708696</v>
      </c>
      <c r="J671" s="1">
        <v>2.3807113100700001</v>
      </c>
      <c r="K671" s="1">
        <v>170.81164067200001</v>
      </c>
      <c r="L671" s="2">
        <v>0.2433863810400001</v>
      </c>
      <c r="M671" s="2">
        <v>1.7539216006143995E-2</v>
      </c>
      <c r="N671" s="7">
        <v>0</v>
      </c>
      <c r="O671" s="2">
        <v>1.3074972784167835E-3</v>
      </c>
      <c r="P671" s="3">
        <v>442887.27379220008</v>
      </c>
      <c r="Q671" s="3">
        <v>10654.635325300002</v>
      </c>
      <c r="R671" s="3">
        <v>2278370.8001432326</v>
      </c>
      <c r="S671" s="3">
        <v>5908.3227736647996</v>
      </c>
      <c r="T671" s="3">
        <v>1188177.5759695047</v>
      </c>
      <c r="V671">
        <v>18003</v>
      </c>
      <c r="W671" s="2">
        <v>0.7937236836455549</v>
      </c>
      <c r="X671" s="2">
        <v>0.91656141597420659</v>
      </c>
      <c r="Y671" s="2">
        <v>0.28721127377682992</v>
      </c>
      <c r="Z671" s="2">
        <v>0.67892021654863599</v>
      </c>
      <c r="AA671" s="2">
        <v>0.49233646127999775</v>
      </c>
      <c r="AB671" s="2">
        <v>0.60076919434191989</v>
      </c>
      <c r="AC671" s="2">
        <v>1.7539216006143995E-2</v>
      </c>
      <c r="AD671" s="2">
        <v>0</v>
      </c>
      <c r="AE671" s="2">
        <v>1.3074972784167835E-3</v>
      </c>
      <c r="AF671">
        <v>5291995.8201644579</v>
      </c>
      <c r="AG671">
        <v>13677.349050880304</v>
      </c>
      <c r="AH671">
        <v>2570615.4322130028</v>
      </c>
      <c r="AI671">
        <v>188526.07466700929</v>
      </c>
      <c r="AJ671">
        <v>189.39386584472868</v>
      </c>
      <c r="AK671">
        <v>7570366.6203076905</v>
      </c>
      <c r="AL671">
        <v>19585.671824545101</v>
      </c>
      <c r="AM671">
        <v>3681066.4153661113</v>
      </c>
      <c r="AN671">
        <v>266252.66748340521</v>
      </c>
      <c r="AO671">
        <v>271.17275116494034</v>
      </c>
      <c r="AP671">
        <v>2278370.8001432326</v>
      </c>
      <c r="AQ671">
        <v>5908.3227736647968</v>
      </c>
      <c r="AR671">
        <v>1110450.9831531085</v>
      </c>
      <c r="AS671">
        <v>77726.592816395918</v>
      </c>
      <c r="AT671">
        <v>81.778885320211657</v>
      </c>
      <c r="AU671" s="3">
        <v>83236234.23650609</v>
      </c>
      <c r="AV671" s="3">
        <v>2002432.1630368822</v>
      </c>
      <c r="AW671">
        <v>977250.97149880009</v>
      </c>
      <c r="AX671">
        <v>183664547.5834845</v>
      </c>
      <c r="AY671">
        <v>23509.938846199999</v>
      </c>
      <c r="AZ671">
        <v>4418457.9067548281</v>
      </c>
      <c r="BA671">
        <v>1420138.2452910002</v>
      </c>
      <c r="BB671">
        <v>266900781.81999058</v>
      </c>
      <c r="BC671">
        <v>34164.574171500004</v>
      </c>
      <c r="BD671">
        <v>6420890.0697917109</v>
      </c>
      <c r="BE671">
        <v>442887.27379220008</v>
      </c>
      <c r="BF671">
        <v>83236234.23650609</v>
      </c>
      <c r="BG671">
        <v>10654.635325300002</v>
      </c>
      <c r="BH671">
        <v>2002432.1630368822</v>
      </c>
      <c r="BI671">
        <v>26.065787298475197</v>
      </c>
      <c r="BJ671">
        <v>60.231806023260404</v>
      </c>
      <c r="BK671">
        <v>34.166018724785204</v>
      </c>
      <c r="BL671">
        <v>28.52012028332118</v>
      </c>
      <c r="BM671">
        <v>19.234794748550311</v>
      </c>
      <c r="BN671">
        <f t="shared" si="66"/>
        <v>-9.2853255347708696</v>
      </c>
      <c r="BO671">
        <v>0.61192482918858204</v>
      </c>
      <c r="BP671">
        <v>0.19315223979291452</v>
      </c>
      <c r="BQ671">
        <v>4.9322783726192539E-2</v>
      </c>
      <c r="BR671">
        <v>0.15476190476190477</v>
      </c>
      <c r="BS671">
        <v>0.17241379310344829</v>
      </c>
      <c r="BT671">
        <v>0.5</v>
      </c>
      <c r="BU671">
        <v>0.26591132819160906</v>
      </c>
      <c r="BV671">
        <v>0.67892021654863599</v>
      </c>
      <c r="BW671">
        <v>0.51072247020746653</v>
      </c>
      <c r="BX671">
        <v>0.60076919434191989</v>
      </c>
      <c r="BY671">
        <f t="shared" si="67"/>
        <v>9.158218974803678E-2</v>
      </c>
      <c r="BZ671">
        <v>0</v>
      </c>
      <c r="CA671">
        <f t="shared" si="68"/>
        <v>8.6868608008352805E-4</v>
      </c>
      <c r="CC671">
        <v>9.158218974803678E-2</v>
      </c>
      <c r="CD671">
        <v>8.6868608008352805E-4</v>
      </c>
    </row>
    <row r="672" spans="1:82" x14ac:dyDescent="0.3">
      <c r="A672">
        <v>0</v>
      </c>
      <c r="B672" t="s">
        <v>521</v>
      </c>
      <c r="C672" t="s">
        <v>523</v>
      </c>
      <c r="D672">
        <v>18005</v>
      </c>
      <c r="E672" s="2">
        <f t="shared" si="70"/>
        <v>0.59038407880147414</v>
      </c>
      <c r="F672" s="2" t="s">
        <v>1939</v>
      </c>
      <c r="G672" s="3">
        <v>9695</v>
      </c>
      <c r="H672" s="1">
        <v>16.324822993750722</v>
      </c>
      <c r="I672" s="1">
        <f t="shared" si="69"/>
        <v>-10.730130868767963</v>
      </c>
      <c r="J672" s="1">
        <v>2.6427898678799999</v>
      </c>
      <c r="K672" s="1">
        <v>184.95971643199999</v>
      </c>
      <c r="L672" s="2">
        <v>0.17110635639999994</v>
      </c>
      <c r="M672" s="2">
        <v>0.12768894646241269</v>
      </c>
      <c r="N672" s="7">
        <v>0</v>
      </c>
      <c r="O672" s="2">
        <v>2.1122735609422454E-3</v>
      </c>
      <c r="P672" s="3">
        <v>103963.85412267</v>
      </c>
      <c r="Q672" s="3">
        <v>2501.0810159549997</v>
      </c>
      <c r="R672" s="3">
        <v>980878.32396728569</v>
      </c>
      <c r="S672" s="3">
        <v>2461.6147614634006</v>
      </c>
      <c r="T672" s="3">
        <v>523519.5437692866</v>
      </c>
      <c r="V672">
        <v>18005</v>
      </c>
      <c r="W672" s="2">
        <v>0.64354413998413207</v>
      </c>
      <c r="X672" s="2">
        <v>0.43794107236222962</v>
      </c>
      <c r="Y672" s="2">
        <v>0.33322229439389278</v>
      </c>
      <c r="Z672" s="2">
        <v>0.7536585649021319</v>
      </c>
      <c r="AA672" s="2">
        <v>0.53311596276008355</v>
      </c>
      <c r="AB672" s="2">
        <v>0.42235488872450561</v>
      </c>
      <c r="AC672" s="2">
        <v>0.12768894646241269</v>
      </c>
      <c r="AD672" s="2">
        <v>0</v>
      </c>
      <c r="AE672" s="2">
        <v>2.1122735609422454E-3</v>
      </c>
      <c r="AF672">
        <v>1160801.778958414</v>
      </c>
      <c r="AG672">
        <v>2917.9369617568595</v>
      </c>
      <c r="AH672">
        <v>548417.22297305369</v>
      </c>
      <c r="AI672">
        <v>70957.044902263471</v>
      </c>
      <c r="AJ672">
        <v>40.551706405647977</v>
      </c>
      <c r="AK672">
        <v>2141680.1029256997</v>
      </c>
      <c r="AL672">
        <v>5379.5517232202601</v>
      </c>
      <c r="AM672">
        <v>1011070.1004013644</v>
      </c>
      <c r="AN672">
        <v>131823.71124323929</v>
      </c>
      <c r="AO672">
        <v>74.769124271601072</v>
      </c>
      <c r="AP672">
        <v>980878.32396728569</v>
      </c>
      <c r="AQ672">
        <v>2461.6147614634006</v>
      </c>
      <c r="AR672">
        <v>462652.87742831069</v>
      </c>
      <c r="AS672">
        <v>60866.666340975818</v>
      </c>
      <c r="AT672">
        <v>34.217417865953095</v>
      </c>
      <c r="AU672" s="3">
        <v>19538966.743814599</v>
      </c>
      <c r="AV672" s="3">
        <v>470053.16613858263</v>
      </c>
      <c r="AW672">
        <v>129792.54047610001</v>
      </c>
      <c r="AX672">
        <v>24393210.057078235</v>
      </c>
      <c r="AY672">
        <v>3122.4473326500001</v>
      </c>
      <c r="AZ672">
        <v>586832.75169824099</v>
      </c>
      <c r="BA672">
        <v>233756.39459877001</v>
      </c>
      <c r="BB672">
        <v>43932176.800892837</v>
      </c>
      <c r="BC672">
        <v>5623.5283486049993</v>
      </c>
      <c r="BD672">
        <v>1056885.9178368235</v>
      </c>
      <c r="BE672">
        <v>103963.85412267</v>
      </c>
      <c r="BF672">
        <v>19538966.743814599</v>
      </c>
      <c r="BG672">
        <v>2501.0810159549997</v>
      </c>
      <c r="BH672">
        <v>470053.16613858263</v>
      </c>
      <c r="BI672">
        <v>6.3917347321475537</v>
      </c>
      <c r="BJ672">
        <v>22.716557725898276</v>
      </c>
      <c r="BK672">
        <v>16.324822993750722</v>
      </c>
      <c r="BL672">
        <v>24.895706022796272</v>
      </c>
      <c r="BM672">
        <v>14.165575154028309</v>
      </c>
      <c r="BN672">
        <f t="shared" si="66"/>
        <v>-10.730130868767963</v>
      </c>
      <c r="BO672">
        <v>0.59038407880147414</v>
      </c>
      <c r="BP672">
        <v>4.5696633460727491E-2</v>
      </c>
      <c r="BQ672">
        <v>6.5642797169553874E-2</v>
      </c>
      <c r="BR672">
        <v>0.16071428571428573</v>
      </c>
      <c r="BS672">
        <v>0.10344827586206896</v>
      </c>
      <c r="BT672">
        <v>0.3888888888888889</v>
      </c>
      <c r="BU672">
        <v>0.30728737945688855</v>
      </c>
      <c r="BV672">
        <v>0.7536585649021319</v>
      </c>
      <c r="BW672">
        <v>0.55302485763494147</v>
      </c>
      <c r="BX672">
        <v>0.42235488872450561</v>
      </c>
      <c r="BY672">
        <f t="shared" si="67"/>
        <v>0.16220962000308797</v>
      </c>
      <c r="BZ672">
        <v>0</v>
      </c>
      <c r="CA672">
        <f t="shared" si="68"/>
        <v>1.548487941244163E-3</v>
      </c>
      <c r="CC672">
        <v>0.16220962000308797</v>
      </c>
      <c r="CD672">
        <v>1.548487941244163E-3</v>
      </c>
    </row>
    <row r="673" spans="1:82" x14ac:dyDescent="0.3">
      <c r="A673">
        <v>1</v>
      </c>
      <c r="B673" t="s">
        <v>521</v>
      </c>
      <c r="C673" t="s">
        <v>92</v>
      </c>
      <c r="D673">
        <v>18007</v>
      </c>
      <c r="E673" s="2">
        <v>0</v>
      </c>
      <c r="F673" s="2" t="s">
        <v>1954</v>
      </c>
      <c r="G673" s="3">
        <v>-999</v>
      </c>
      <c r="H673" s="1">
        <v>0.37542719360031568</v>
      </c>
      <c r="I673" s="1">
        <f t="shared" si="69"/>
        <v>-999</v>
      </c>
      <c r="J673" s="1">
        <v>-999</v>
      </c>
      <c r="K673" s="1">
        <v>-999</v>
      </c>
      <c r="L673" s="2">
        <v>-999</v>
      </c>
      <c r="M673" s="2">
        <v>-999</v>
      </c>
      <c r="N673" s="7">
        <v>-999</v>
      </c>
      <c r="O673" s="2">
        <v>-999</v>
      </c>
      <c r="P673" s="3">
        <v>-999</v>
      </c>
      <c r="Q673" s="3">
        <v>-999</v>
      </c>
      <c r="R673" s="3">
        <v>-999</v>
      </c>
      <c r="S673" s="3">
        <v>-999</v>
      </c>
      <c r="T673" s="3">
        <v>-999</v>
      </c>
      <c r="V673">
        <v>18007</v>
      </c>
      <c r="W673" s="2">
        <v>-999</v>
      </c>
      <c r="X673" s="2">
        <v>1.0071471391892215E-2</v>
      </c>
      <c r="Y673" s="2">
        <v>-999</v>
      </c>
      <c r="Z673" s="2">
        <v>-999</v>
      </c>
      <c r="AA673" s="2">
        <v>-999</v>
      </c>
      <c r="AB673" s="2">
        <v>-999</v>
      </c>
      <c r="AC673" s="2">
        <v>-999</v>
      </c>
      <c r="AD673" s="2">
        <v>-999</v>
      </c>
      <c r="AE673" s="2">
        <v>-999</v>
      </c>
      <c r="AF673" s="2">
        <v>-999</v>
      </c>
      <c r="AG673" s="2">
        <v>-999</v>
      </c>
      <c r="AH673" s="2">
        <v>-999</v>
      </c>
      <c r="AI673" s="2">
        <v>-999</v>
      </c>
      <c r="AJ673" s="2">
        <v>-999</v>
      </c>
      <c r="AK673" s="2">
        <v>-999</v>
      </c>
      <c r="AL673" s="2">
        <v>-999</v>
      </c>
      <c r="AM673" s="2">
        <v>-999</v>
      </c>
      <c r="AN673" s="2">
        <v>-999</v>
      </c>
      <c r="AO673" s="2">
        <v>-999</v>
      </c>
      <c r="AP673" s="2">
        <v>-999</v>
      </c>
      <c r="AQ673" s="2">
        <v>-999</v>
      </c>
      <c r="AR673" s="2">
        <v>-999</v>
      </c>
      <c r="AS673" s="2">
        <v>-999</v>
      </c>
      <c r="AT673" s="2">
        <v>-999</v>
      </c>
      <c r="AU673" s="2">
        <v>-999</v>
      </c>
      <c r="AV673" s="2">
        <v>-999</v>
      </c>
      <c r="AW673" s="2">
        <v>-999</v>
      </c>
      <c r="AX673" s="2">
        <v>-999</v>
      </c>
      <c r="AY673" s="2">
        <v>-999</v>
      </c>
      <c r="AZ673" s="2">
        <v>-999</v>
      </c>
      <c r="BA673" s="2">
        <v>-999</v>
      </c>
      <c r="BB673" s="2">
        <v>-999</v>
      </c>
      <c r="BC673" s="2">
        <v>-999</v>
      </c>
      <c r="BD673" s="2">
        <v>-999</v>
      </c>
      <c r="BE673" s="2">
        <v>-999</v>
      </c>
      <c r="BF673" s="2">
        <v>-999</v>
      </c>
      <c r="BG673" s="2">
        <v>-999</v>
      </c>
      <c r="BH673" s="2">
        <v>-999</v>
      </c>
      <c r="BI673">
        <v>0</v>
      </c>
      <c r="BJ673">
        <v>0.37542719360031568</v>
      </c>
      <c r="BK673">
        <v>0.37542719360031568</v>
      </c>
      <c r="BL673">
        <v>-999</v>
      </c>
      <c r="BM673">
        <v>13.553727578330255</v>
      </c>
      <c r="BN673">
        <f t="shared" si="66"/>
        <v>-999</v>
      </c>
      <c r="BO673" t="s">
        <v>3748</v>
      </c>
      <c r="BP673" t="s">
        <v>3748</v>
      </c>
      <c r="BQ673">
        <v>3.9248737370689124E-2</v>
      </c>
      <c r="BR673">
        <v>7.1428571428571425E-2</v>
      </c>
      <c r="BS673">
        <v>0.10344827586206896</v>
      </c>
      <c r="BT673">
        <v>0.3888888888888889</v>
      </c>
      <c r="BU673" t="s">
        <v>3748</v>
      </c>
      <c r="BY673">
        <f t="shared" si="67"/>
        <v>-999</v>
      </c>
      <c r="CA673">
        <f t="shared" si="68"/>
        <v>-999</v>
      </c>
    </row>
    <row r="674" spans="1:82" x14ac:dyDescent="0.3">
      <c r="A674">
        <v>0</v>
      </c>
      <c r="B674" t="s">
        <v>521</v>
      </c>
      <c r="C674" t="s">
        <v>524</v>
      </c>
      <c r="D674">
        <v>18009</v>
      </c>
      <c r="E674" s="2">
        <f>BO674</f>
        <v>0.59930696043866649</v>
      </c>
      <c r="F674" s="2" t="s">
        <v>1939</v>
      </c>
      <c r="G674" s="3">
        <v>-183</v>
      </c>
      <c r="H674" s="1">
        <v>6.6859675524876891</v>
      </c>
      <c r="I674" s="1">
        <f t="shared" si="69"/>
        <v>-8.5910145749903322</v>
      </c>
      <c r="J674" s="1">
        <v>2.4085114810000001</v>
      </c>
      <c r="K674" s="1">
        <v>200.771355245</v>
      </c>
      <c r="L674" s="2">
        <v>0.26134399649999995</v>
      </c>
      <c r="M674" s="2">
        <v>3.4937520784943915E-2</v>
      </c>
      <c r="N674" s="7">
        <v>0</v>
      </c>
      <c r="O674" s="2">
        <v>2.7625215189555144E-3</v>
      </c>
      <c r="P674" s="3">
        <v>25058.855777293003</v>
      </c>
      <c r="Q674" s="3">
        <v>602.84633534450006</v>
      </c>
      <c r="R674" s="3">
        <v>142892.09760984749</v>
      </c>
      <c r="S674" s="3">
        <v>370.43171422255921</v>
      </c>
      <c r="T674" s="3">
        <v>75677.439312341041</v>
      </c>
      <c r="V674">
        <v>18009</v>
      </c>
      <c r="W674" s="2">
        <v>0.60385487853825648</v>
      </c>
      <c r="X674" s="2">
        <v>0.17936242254120707</v>
      </c>
      <c r="Y674" s="2">
        <v>0.26881873498498793</v>
      </c>
      <c r="Z674" s="2">
        <v>0.68684814043762266</v>
      </c>
      <c r="AA674" s="2">
        <v>0.57869041113844844</v>
      </c>
      <c r="AB674" s="2">
        <v>0.64509534819698322</v>
      </c>
      <c r="AC674" s="2">
        <v>3.4937520784943915E-2</v>
      </c>
      <c r="AD674" s="2">
        <v>0</v>
      </c>
      <c r="AE674" s="2">
        <v>2.7625215189555144E-3</v>
      </c>
      <c r="AF674">
        <v>134169.82731468749</v>
      </c>
      <c r="AG674">
        <v>347.42882339302395</v>
      </c>
      <c r="AH674">
        <v>65298.172305709428</v>
      </c>
      <c r="AI674">
        <v>5776.7151343571422</v>
      </c>
      <c r="AJ674">
        <v>4.8097603794213093</v>
      </c>
      <c r="AK674">
        <v>277061.92492453498</v>
      </c>
      <c r="AL674">
        <v>717.86053761558321</v>
      </c>
      <c r="AM674">
        <v>134919.66676485242</v>
      </c>
      <c r="AN674">
        <v>11832.659987555195</v>
      </c>
      <c r="AO674">
        <v>9.937229544746593</v>
      </c>
      <c r="AP674">
        <v>142892.09760984749</v>
      </c>
      <c r="AQ674">
        <v>370.43171422255926</v>
      </c>
      <c r="AR674">
        <v>69621.494459142996</v>
      </c>
      <c r="AS674">
        <v>6055.9448531980524</v>
      </c>
      <c r="AT674">
        <v>5.1274691653252837</v>
      </c>
      <c r="AU674" s="3">
        <v>4709561.3547844468</v>
      </c>
      <c r="AV674" s="3">
        <v>113298.94026464534</v>
      </c>
      <c r="AW674">
        <v>22186.015464943001</v>
      </c>
      <c r="AX674">
        <v>4169639.7464813874</v>
      </c>
      <c r="AY674">
        <v>533.73379206949994</v>
      </c>
      <c r="AZ674">
        <v>100309.92888154181</v>
      </c>
      <c r="BA674">
        <v>47244.871242236004</v>
      </c>
      <c r="BB674">
        <v>8879201.1012658346</v>
      </c>
      <c r="BC674">
        <v>1136.5801274139999</v>
      </c>
      <c r="BD674">
        <v>213608.86914618715</v>
      </c>
      <c r="BE674">
        <v>25058.855777293003</v>
      </c>
      <c r="BF674">
        <v>4709561.3547844468</v>
      </c>
      <c r="BG674">
        <v>602.84633534450006</v>
      </c>
      <c r="BH674">
        <v>113298.94026464534</v>
      </c>
      <c r="BI674">
        <v>2.667128361717086</v>
      </c>
      <c r="BJ674">
        <v>9.3530959142047756</v>
      </c>
      <c r="BK674">
        <v>6.6859675524876891</v>
      </c>
      <c r="BL674">
        <v>25.223136051143314</v>
      </c>
      <c r="BM674">
        <v>16.632121476152982</v>
      </c>
      <c r="BN674">
        <f t="shared" si="66"/>
        <v>-8.5910145749903322</v>
      </c>
      <c r="BO674">
        <v>0.59930696043866649</v>
      </c>
      <c r="BP674">
        <v>1.9356376706008524E-2</v>
      </c>
      <c r="BQ674">
        <v>5.5854298688243209E-2</v>
      </c>
      <c r="BR674">
        <v>6.5476190476190479E-2</v>
      </c>
      <c r="BS674">
        <v>0.13793103448275862</v>
      </c>
      <c r="BT674">
        <v>0.44444444444444442</v>
      </c>
      <c r="BU674">
        <v>0.24602778735054046</v>
      </c>
      <c r="BV674">
        <v>0.68684814043762266</v>
      </c>
      <c r="BW674">
        <v>0.60030125636768517</v>
      </c>
      <c r="BX674">
        <v>0.64509534819698322</v>
      </c>
      <c r="BY674">
        <f t="shared" si="67"/>
        <v>8.0670366569876431E-2</v>
      </c>
      <c r="BZ674">
        <v>0</v>
      </c>
      <c r="CA674">
        <f t="shared" si="68"/>
        <v>2.426843175006385E-4</v>
      </c>
      <c r="CC674">
        <v>8.0670366569876431E-2</v>
      </c>
      <c r="CD674">
        <v>2.426843175006385E-4</v>
      </c>
    </row>
    <row r="675" spans="1:82" x14ac:dyDescent="0.3">
      <c r="A675">
        <v>0</v>
      </c>
      <c r="B675" t="s">
        <v>521</v>
      </c>
      <c r="C675" t="s">
        <v>93</v>
      </c>
      <c r="D675">
        <v>18011</v>
      </c>
      <c r="E675" s="2">
        <f>BO675</f>
        <v>0.65040766357129731</v>
      </c>
      <c r="F675" s="2" t="s">
        <v>1940</v>
      </c>
      <c r="G675" s="3">
        <v>13023</v>
      </c>
      <c r="H675" s="1">
        <v>13.12364488556139</v>
      </c>
      <c r="I675" s="1">
        <f t="shared" si="69"/>
        <v>-8.8636489546853632</v>
      </c>
      <c r="J675" s="1">
        <v>2.4843875613200002</v>
      </c>
      <c r="K675" s="1">
        <v>211.66324795099999</v>
      </c>
      <c r="L675" s="2">
        <v>0.25094349354000012</v>
      </c>
      <c r="M675" s="2">
        <v>3.2571128551559382E-3</v>
      </c>
      <c r="N675" s="7">
        <v>0</v>
      </c>
      <c r="O675" s="2">
        <v>6.2862579695765564E-4</v>
      </c>
      <c r="P675" s="3">
        <v>184387.17287138998</v>
      </c>
      <c r="Q675" s="3">
        <v>4435.8422602349992</v>
      </c>
      <c r="R675" s="3">
        <v>1066236.8052901009</v>
      </c>
      <c r="S675" s="3">
        <v>2769.5247402392824</v>
      </c>
      <c r="T675" s="3">
        <v>556889.47180098167</v>
      </c>
      <c r="V675">
        <v>18011</v>
      </c>
      <c r="W675" s="2">
        <v>0.65848907687549907</v>
      </c>
      <c r="X675" s="2">
        <v>0.3520640387147837</v>
      </c>
      <c r="Y675" s="2">
        <v>0.26258570270633075</v>
      </c>
      <c r="Z675" s="2">
        <v>0.70848612932935495</v>
      </c>
      <c r="AA675" s="2">
        <v>0.61008450050154239</v>
      </c>
      <c r="AB675" s="2">
        <v>0.61942299234317333</v>
      </c>
      <c r="AC675" s="2">
        <v>3.2571128551559382E-3</v>
      </c>
      <c r="AD675" s="2">
        <v>0</v>
      </c>
      <c r="AE675" s="2">
        <v>6.2862579695765564E-4</v>
      </c>
      <c r="AF675">
        <v>648159.44247460016</v>
      </c>
      <c r="AG675">
        <v>1677.9034130296452</v>
      </c>
      <c r="AH675">
        <v>315356.75453272613</v>
      </c>
      <c r="AI675">
        <v>23168.003977815049</v>
      </c>
      <c r="AJ675">
        <v>23.229545018814548</v>
      </c>
      <c r="AK675">
        <v>1714396.247764701</v>
      </c>
      <c r="AL675">
        <v>4447.4281532689274</v>
      </c>
      <c r="AM675">
        <v>835880.35970434302</v>
      </c>
      <c r="AN675">
        <v>59533.870607179764</v>
      </c>
      <c r="AO675">
        <v>61.555332685954774</v>
      </c>
      <c r="AP675">
        <v>1066236.8052901009</v>
      </c>
      <c r="AQ675">
        <v>2769.5247402392824</v>
      </c>
      <c r="AR675">
        <v>520523.60517161689</v>
      </c>
      <c r="AS675">
        <v>36365.866629364711</v>
      </c>
      <c r="AT675">
        <v>38.325787667140226</v>
      </c>
      <c r="AU675" s="3">
        <v>34653725.269449033</v>
      </c>
      <c r="AV675" s="3">
        <v>833672.19438856572</v>
      </c>
      <c r="AW675">
        <v>133440.67605315</v>
      </c>
      <c r="AX675">
        <v>25078840.65742901</v>
      </c>
      <c r="AY675">
        <v>3210.2113224750005</v>
      </c>
      <c r="AZ675">
        <v>603327.11594595155</v>
      </c>
      <c r="BA675">
        <v>317827.84892453998</v>
      </c>
      <c r="BB675">
        <v>59732565.926878043</v>
      </c>
      <c r="BC675">
        <v>7646.0535827099993</v>
      </c>
      <c r="BD675">
        <v>1436999.3103345172</v>
      </c>
      <c r="BE675">
        <v>184387.17287138998</v>
      </c>
      <c r="BF675">
        <v>34653725.269449033</v>
      </c>
      <c r="BG675">
        <v>4435.8422602349992</v>
      </c>
      <c r="BH675">
        <v>833672.19438856572</v>
      </c>
      <c r="BI675">
        <v>5.240213033744026</v>
      </c>
      <c r="BJ675">
        <v>18.363857919305417</v>
      </c>
      <c r="BK675">
        <v>13.12364488556139</v>
      </c>
      <c r="BL675">
        <v>30.207511685812456</v>
      </c>
      <c r="BM675">
        <v>21.343862731127093</v>
      </c>
      <c r="BN675">
        <f t="shared" si="66"/>
        <v>-8.8636489546853632</v>
      </c>
      <c r="BO675">
        <v>0.65040766357129731</v>
      </c>
      <c r="BP675">
        <v>4.1272941229105339E-2</v>
      </c>
      <c r="BQ675">
        <v>5.6079583357004484E-2</v>
      </c>
      <c r="BR675">
        <v>0.26190476190476192</v>
      </c>
      <c r="BS675">
        <v>0.13793103448275862</v>
      </c>
      <c r="BT675">
        <v>0.44444444444444442</v>
      </c>
      <c r="BU675">
        <v>0.25383543714633089</v>
      </c>
      <c r="BV675">
        <v>0.70848612932935495</v>
      </c>
      <c r="BW675">
        <v>0.6328677391094838</v>
      </c>
      <c r="BX675">
        <v>0.61942299234317333</v>
      </c>
      <c r="BY675">
        <f t="shared" si="67"/>
        <v>9.9423957903275281E-2</v>
      </c>
      <c r="BZ675">
        <v>0</v>
      </c>
      <c r="CA675">
        <f t="shared" si="68"/>
        <v>1.1303505523829944E-3</v>
      </c>
      <c r="CC675">
        <v>9.9423957903275281E-2</v>
      </c>
      <c r="CD675">
        <v>1.1303505523829944E-3</v>
      </c>
    </row>
    <row r="676" spans="1:82" x14ac:dyDescent="0.3">
      <c r="A676">
        <v>1</v>
      </c>
      <c r="B676" t="s">
        <v>521</v>
      </c>
      <c r="C676" t="s">
        <v>469</v>
      </c>
      <c r="D676">
        <v>18013</v>
      </c>
      <c r="E676" s="2">
        <v>0</v>
      </c>
      <c r="F676" s="2" t="s">
        <v>1954</v>
      </c>
      <c r="G676" s="3">
        <v>-999</v>
      </c>
      <c r="H676" s="1">
        <v>0.37544646634001011</v>
      </c>
      <c r="I676" s="1">
        <f t="shared" si="69"/>
        <v>-999</v>
      </c>
      <c r="J676" s="1">
        <v>-999</v>
      </c>
      <c r="K676" s="1">
        <v>-999</v>
      </c>
      <c r="L676" s="2">
        <v>-999</v>
      </c>
      <c r="M676" s="2">
        <v>-999</v>
      </c>
      <c r="N676" s="7">
        <v>-999</v>
      </c>
      <c r="O676" s="2">
        <v>-999</v>
      </c>
      <c r="P676" s="3">
        <v>-999</v>
      </c>
      <c r="Q676" s="3">
        <v>-999</v>
      </c>
      <c r="R676" s="3">
        <v>-999</v>
      </c>
      <c r="S676" s="3">
        <v>-999</v>
      </c>
      <c r="T676" s="3">
        <v>-999</v>
      </c>
      <c r="V676">
        <v>18013</v>
      </c>
      <c r="W676" s="2">
        <v>-999</v>
      </c>
      <c r="X676" s="2">
        <v>1.0071988415831304E-2</v>
      </c>
      <c r="Y676" s="2">
        <v>-999</v>
      </c>
      <c r="Z676" s="2">
        <v>-999</v>
      </c>
      <c r="AA676" s="2">
        <v>-999</v>
      </c>
      <c r="AB676" s="2">
        <v>-999</v>
      </c>
      <c r="AC676" s="2">
        <v>-999</v>
      </c>
      <c r="AD676" s="2">
        <v>-999</v>
      </c>
      <c r="AE676" s="2">
        <v>-999</v>
      </c>
      <c r="AF676" s="2">
        <v>-999</v>
      </c>
      <c r="AG676" s="2">
        <v>-999</v>
      </c>
      <c r="AH676" s="2">
        <v>-999</v>
      </c>
      <c r="AI676" s="2">
        <v>-999</v>
      </c>
      <c r="AJ676" s="2">
        <v>-999</v>
      </c>
      <c r="AK676" s="2">
        <v>-999</v>
      </c>
      <c r="AL676" s="2">
        <v>-999</v>
      </c>
      <c r="AM676" s="2">
        <v>-999</v>
      </c>
      <c r="AN676" s="2">
        <v>-999</v>
      </c>
      <c r="AO676" s="2">
        <v>-999</v>
      </c>
      <c r="AP676" s="2">
        <v>-999</v>
      </c>
      <c r="AQ676" s="2">
        <v>-999</v>
      </c>
      <c r="AR676" s="2">
        <v>-999</v>
      </c>
      <c r="AS676" s="2">
        <v>-999</v>
      </c>
      <c r="AT676" s="2">
        <v>-999</v>
      </c>
      <c r="AU676" s="2">
        <v>-999</v>
      </c>
      <c r="AV676" s="2">
        <v>-999</v>
      </c>
      <c r="AW676" s="2">
        <v>-999</v>
      </c>
      <c r="AX676" s="2">
        <v>-999</v>
      </c>
      <c r="AY676" s="2">
        <v>-999</v>
      </c>
      <c r="AZ676" s="2">
        <v>-999</v>
      </c>
      <c r="BA676" s="2">
        <v>-999</v>
      </c>
      <c r="BB676" s="2">
        <v>-999</v>
      </c>
      <c r="BC676" s="2">
        <v>-999</v>
      </c>
      <c r="BD676" s="2">
        <v>-999</v>
      </c>
      <c r="BE676" s="2">
        <v>-999</v>
      </c>
      <c r="BF676" s="2">
        <v>-999</v>
      </c>
      <c r="BG676" s="2">
        <v>-999</v>
      </c>
      <c r="BH676" s="2">
        <v>-999</v>
      </c>
      <c r="BI676">
        <v>0</v>
      </c>
      <c r="BJ676">
        <v>0.37544646634001011</v>
      </c>
      <c r="BK676">
        <v>0.37544646634001011</v>
      </c>
      <c r="BL676">
        <v>-999</v>
      </c>
      <c r="BM676">
        <v>26.08255695800306</v>
      </c>
      <c r="BN676">
        <f t="shared" si="66"/>
        <v>-999</v>
      </c>
      <c r="BO676" t="s">
        <v>3748</v>
      </c>
      <c r="BP676" t="s">
        <v>3748</v>
      </c>
      <c r="BQ676">
        <v>4.3082511608160984E-2</v>
      </c>
      <c r="BR676">
        <v>2.3809523809523808E-2</v>
      </c>
      <c r="BS676">
        <v>0.10344827586206896</v>
      </c>
      <c r="BT676">
        <v>0.5</v>
      </c>
      <c r="BU676" t="s">
        <v>3748</v>
      </c>
      <c r="BY676">
        <f t="shared" si="67"/>
        <v>-999</v>
      </c>
      <c r="CA676">
        <f t="shared" si="68"/>
        <v>-999</v>
      </c>
    </row>
    <row r="677" spans="1:82" x14ac:dyDescent="0.3">
      <c r="A677">
        <v>0</v>
      </c>
      <c r="B677" t="s">
        <v>521</v>
      </c>
      <c r="C677" t="s">
        <v>95</v>
      </c>
      <c r="D677">
        <v>18015</v>
      </c>
      <c r="E677" s="2">
        <f>BO677</f>
        <v>0.66416615838471105</v>
      </c>
      <c r="F677" s="2" t="s">
        <v>1940</v>
      </c>
      <c r="G677" s="3">
        <v>287</v>
      </c>
      <c r="H677" s="1">
        <v>0.3757223583442395</v>
      </c>
      <c r="I677" s="1">
        <f t="shared" si="69"/>
        <v>-9.4906234675313321</v>
      </c>
      <c r="J677" s="1">
        <v>2.4836267731400001</v>
      </c>
      <c r="K677" s="1">
        <v>144.795087884</v>
      </c>
      <c r="L677" s="2">
        <v>0.24663382167999992</v>
      </c>
      <c r="M677" s="2">
        <v>2.0985443309618722E-2</v>
      </c>
      <c r="N677" s="7">
        <v>0</v>
      </c>
      <c r="O677" s="2">
        <v>2.839018982692708E-3</v>
      </c>
      <c r="P677" s="3">
        <v>2462.2722197400017</v>
      </c>
      <c r="Q677" s="3">
        <v>59.23541751000004</v>
      </c>
      <c r="R677" s="3">
        <v>13333.533542138728</v>
      </c>
      <c r="S677" s="3">
        <v>34.43871420602035</v>
      </c>
      <c r="T677" s="3">
        <v>7039.8434282462622</v>
      </c>
      <c r="V677">
        <v>18015</v>
      </c>
      <c r="W677" s="2">
        <v>0.51715108584414582</v>
      </c>
      <c r="X677" s="2">
        <v>1.0079389686903868E-2</v>
      </c>
      <c r="Y677" s="2">
        <v>0.26919291024290098</v>
      </c>
      <c r="Z677" s="2">
        <v>0.70826917128251887</v>
      </c>
      <c r="AA677" s="2">
        <v>0.41734802674499788</v>
      </c>
      <c r="AB677" s="2">
        <v>0.60878510011540377</v>
      </c>
      <c r="AC677" s="2">
        <v>2.0985443309618722E-2</v>
      </c>
      <c r="AD677" s="2">
        <v>0</v>
      </c>
      <c r="AE677" s="2">
        <v>2.839018982692708E-3</v>
      </c>
      <c r="AF677">
        <v>90927.97662995664</v>
      </c>
      <c r="AG677">
        <v>234.95429008554876</v>
      </c>
      <c r="AH677">
        <v>44158.931801165738</v>
      </c>
      <c r="AI677">
        <v>3846.7897834859004</v>
      </c>
      <c r="AJ677">
        <v>3.2535671206683396</v>
      </c>
      <c r="AK677">
        <v>104261.51017209537</v>
      </c>
      <c r="AL677">
        <v>269.39300429156913</v>
      </c>
      <c r="AM677">
        <v>50631.581572275521</v>
      </c>
      <c r="AN677">
        <v>4413.9834406223854</v>
      </c>
      <c r="AO677">
        <v>3.730488725617934</v>
      </c>
      <c r="AP677">
        <v>13333.533542138728</v>
      </c>
      <c r="AQ677">
        <v>34.438714206020364</v>
      </c>
      <c r="AR677">
        <v>6472.6497711097836</v>
      </c>
      <c r="AS677">
        <v>567.19365713648494</v>
      </c>
      <c r="AT677">
        <v>0.47692160494959435</v>
      </c>
      <c r="AU677" s="3">
        <v>462759.44097793591</v>
      </c>
      <c r="AV677" s="3">
        <v>11132.704366829408</v>
      </c>
      <c r="AW677">
        <v>15334.105354064</v>
      </c>
      <c r="AX677">
        <v>2881891.7602427881</v>
      </c>
      <c r="AY677">
        <v>368.89590253599999</v>
      </c>
      <c r="AZ677">
        <v>69330.295922615842</v>
      </c>
      <c r="BA677">
        <v>17796.377573804002</v>
      </c>
      <c r="BB677">
        <v>3344651.2012207243</v>
      </c>
      <c r="BC677">
        <v>428.13132004600004</v>
      </c>
      <c r="BD677">
        <v>80463.000289445248</v>
      </c>
      <c r="BE677">
        <v>2462.2722197400017</v>
      </c>
      <c r="BF677">
        <v>462759.44097793591</v>
      </c>
      <c r="BG677">
        <v>59.23541751000004</v>
      </c>
      <c r="BH677">
        <v>11132.704366829408</v>
      </c>
      <c r="BI677">
        <v>0.59618677677373444</v>
      </c>
      <c r="BJ677">
        <v>0.97190913511797394</v>
      </c>
      <c r="BK677">
        <v>0.3757223583442395</v>
      </c>
      <c r="BL677">
        <v>34.435669974849347</v>
      </c>
      <c r="BM677">
        <v>24.945046507318015</v>
      </c>
      <c r="BN677">
        <f t="shared" si="66"/>
        <v>-9.4906234675313321</v>
      </c>
      <c r="BO677">
        <v>0.66416615838471105</v>
      </c>
      <c r="BP677">
        <v>4.7950143206515862E-3</v>
      </c>
      <c r="BQ677">
        <v>4.466208503519721E-2</v>
      </c>
      <c r="BR677">
        <v>0.13095238095238096</v>
      </c>
      <c r="BS677">
        <v>6.8965517241379309E-2</v>
      </c>
      <c r="BT677">
        <v>0.5</v>
      </c>
      <c r="BU677">
        <v>0.27179061005102245</v>
      </c>
      <c r="BV677">
        <v>0.70826917128251887</v>
      </c>
      <c r="BW677">
        <v>0.43293363770227999</v>
      </c>
      <c r="BX677">
        <v>0.60878510011540377</v>
      </c>
      <c r="BY677">
        <f t="shared" si="67"/>
        <v>0.51646162127336459</v>
      </c>
      <c r="BZ677">
        <v>0</v>
      </c>
      <c r="CA677">
        <f t="shared" si="68"/>
        <v>7.2642137273865905E-4</v>
      </c>
      <c r="CC677">
        <v>0.51646162127336459</v>
      </c>
      <c r="CD677">
        <v>7.2642137273865905E-4</v>
      </c>
    </row>
    <row r="678" spans="1:82" x14ac:dyDescent="0.3">
      <c r="A678">
        <v>0</v>
      </c>
      <c r="B678" t="s">
        <v>521</v>
      </c>
      <c r="C678" t="s">
        <v>471</v>
      </c>
      <c r="D678">
        <v>18017</v>
      </c>
      <c r="E678" s="2">
        <f>BO678</f>
        <v>0.59657748752617945</v>
      </c>
      <c r="F678" s="2" t="s">
        <v>1939</v>
      </c>
      <c r="G678" s="3">
        <v>319</v>
      </c>
      <c r="H678" s="1">
        <v>9.3126521696603817</v>
      </c>
      <c r="I678" s="1">
        <f t="shared" si="69"/>
        <v>-9.6800709996128518</v>
      </c>
      <c r="J678" s="1">
        <v>2.4638169317999998</v>
      </c>
      <c r="K678" s="1">
        <v>140.44935072199999</v>
      </c>
      <c r="L678" s="2">
        <v>0.25862206920000008</v>
      </c>
      <c r="M678" s="2">
        <v>8.0022614717936823E-3</v>
      </c>
      <c r="N678" s="7">
        <v>0</v>
      </c>
      <c r="O678" s="2">
        <v>1.7783207942528776E-3</v>
      </c>
      <c r="P678" s="3">
        <v>150574.68912977999</v>
      </c>
      <c r="Q678" s="3">
        <v>3622.4079959700002</v>
      </c>
      <c r="R678" s="3">
        <v>584039.57850523805</v>
      </c>
      <c r="S678" s="3">
        <v>1513.8003943241606</v>
      </c>
      <c r="T678" s="3">
        <v>313872.80987303157</v>
      </c>
      <c r="V678">
        <v>18017</v>
      </c>
      <c r="W678" s="2">
        <v>0.5829855745958753</v>
      </c>
      <c r="X678" s="2">
        <v>0.24982769364658683</v>
      </c>
      <c r="Y678" s="2">
        <v>0.27697700640398054</v>
      </c>
      <c r="Z678" s="2">
        <v>0.70261989254995738</v>
      </c>
      <c r="AA678" s="2">
        <v>0.40482215410789496</v>
      </c>
      <c r="AB678" s="2">
        <v>0.63837660713969513</v>
      </c>
      <c r="AC678" s="2">
        <v>8.0022614717936823E-3</v>
      </c>
      <c r="AD678" s="2">
        <v>0</v>
      </c>
      <c r="AE678" s="2">
        <v>1.7783207942528776E-3</v>
      </c>
      <c r="AF678">
        <v>328392.52385535929</v>
      </c>
      <c r="AG678">
        <v>848.79201815694148</v>
      </c>
      <c r="AH678">
        <v>159527.83339056632</v>
      </c>
      <c r="AI678">
        <v>17151.175633507661</v>
      </c>
      <c r="AJ678">
        <v>11.753358340632639</v>
      </c>
      <c r="AK678">
        <v>912432.10236059735</v>
      </c>
      <c r="AL678">
        <v>2362.5924124811022</v>
      </c>
      <c r="AM678">
        <v>444041.93334251264</v>
      </c>
      <c r="AN678">
        <v>46509.885554592904</v>
      </c>
      <c r="AO678">
        <v>32.707648120057776</v>
      </c>
      <c r="AP678">
        <v>584039.57850523805</v>
      </c>
      <c r="AQ678">
        <v>1513.8003943241606</v>
      </c>
      <c r="AR678">
        <v>284514.09995194629</v>
      </c>
      <c r="AS678">
        <v>29358.709921085243</v>
      </c>
      <c r="AT678">
        <v>20.954289779425139</v>
      </c>
      <c r="AU678" s="3">
        <v>28299007.075050849</v>
      </c>
      <c r="AV678" s="3">
        <v>680795.35876260186</v>
      </c>
      <c r="AW678">
        <v>83542.489878110006</v>
      </c>
      <c r="AX678">
        <v>15700975.547691993</v>
      </c>
      <c r="AY678">
        <v>2009.7998215150001</v>
      </c>
      <c r="AZ678">
        <v>377721.77845552913</v>
      </c>
      <c r="BA678">
        <v>234117.17900788999</v>
      </c>
      <c r="BB678">
        <v>43999982.622742847</v>
      </c>
      <c r="BC678">
        <v>5632.2078174850003</v>
      </c>
      <c r="BD678">
        <v>1058517.137218131</v>
      </c>
      <c r="BE678">
        <v>150574.68912977999</v>
      </c>
      <c r="BF678">
        <v>28299007.075050849</v>
      </c>
      <c r="BG678">
        <v>3622.4079959700002</v>
      </c>
      <c r="BH678">
        <v>680795.35876260186</v>
      </c>
      <c r="BI678">
        <v>3.0526524755684776</v>
      </c>
      <c r="BJ678">
        <v>12.365304645228859</v>
      </c>
      <c r="BK678">
        <v>9.3126521696603817</v>
      </c>
      <c r="BL678">
        <v>33.121693006369554</v>
      </c>
      <c r="BM678">
        <v>23.441622006756702</v>
      </c>
      <c r="BN678">
        <f t="shared" si="66"/>
        <v>-9.6800709996128518</v>
      </c>
      <c r="BO678">
        <v>0.59657748752617945</v>
      </c>
      <c r="BP678">
        <v>2.205337450416851E-2</v>
      </c>
      <c r="BQ678">
        <v>4.3442027270701677E-2</v>
      </c>
      <c r="BR678">
        <v>0.14880952380952384</v>
      </c>
      <c r="BS678">
        <v>0.13793103448275862</v>
      </c>
      <c r="BT678">
        <v>0.5</v>
      </c>
      <c r="BU678">
        <v>0.27721597125023673</v>
      </c>
      <c r="BV678">
        <v>0.70261989254995738</v>
      </c>
      <c r="BW678">
        <v>0.41993999388785785</v>
      </c>
      <c r="BX678">
        <v>0.63837660713969513</v>
      </c>
      <c r="BY678">
        <f t="shared" si="67"/>
        <v>8.0468258477975785E-2</v>
      </c>
      <c r="BZ678">
        <v>0</v>
      </c>
      <c r="CA678">
        <f t="shared" si="68"/>
        <v>5.9410212130477601E-4</v>
      </c>
      <c r="CC678">
        <v>8.0468258477975785E-2</v>
      </c>
      <c r="CD678">
        <v>5.9410212130477601E-4</v>
      </c>
    </row>
    <row r="679" spans="1:82" x14ac:dyDescent="0.3">
      <c r="A679">
        <v>0</v>
      </c>
      <c r="B679" t="s">
        <v>521</v>
      </c>
      <c r="C679" t="s">
        <v>97</v>
      </c>
      <c r="D679">
        <v>18019</v>
      </c>
      <c r="E679" s="2">
        <f>BO679</f>
        <v>0.62686923365337421</v>
      </c>
      <c r="F679" s="2" t="s">
        <v>1940</v>
      </c>
      <c r="G679" s="3">
        <v>16430</v>
      </c>
      <c r="H679" s="1">
        <v>29.096230049345451</v>
      </c>
      <c r="I679" s="1">
        <f t="shared" si="69"/>
        <v>-7.8345697430849199</v>
      </c>
      <c r="J679" s="1">
        <v>2.90275104424</v>
      </c>
      <c r="K679" s="1">
        <v>226.74170982699999</v>
      </c>
      <c r="L679" s="2">
        <v>0.10829478382999991</v>
      </c>
      <c r="M679" s="2">
        <v>6.8974701326332821E-3</v>
      </c>
      <c r="N679" s="7">
        <v>0</v>
      </c>
      <c r="O679" s="2">
        <v>1.5247220288181235E-3</v>
      </c>
      <c r="P679" s="3">
        <v>399288.49371283001</v>
      </c>
      <c r="Q679" s="3">
        <v>9605.7700047950002</v>
      </c>
      <c r="R679" s="3">
        <v>2306900.3799649188</v>
      </c>
      <c r="S679" s="3">
        <v>5789.9364723962744</v>
      </c>
      <c r="T679" s="3">
        <v>1154084.3720919054</v>
      </c>
      <c r="V679">
        <v>18019</v>
      </c>
      <c r="W679" s="2">
        <v>0.73344601573581436</v>
      </c>
      <c r="X679" s="2">
        <v>0.78055573370604903</v>
      </c>
      <c r="Y679" s="2">
        <v>0.23154132881044856</v>
      </c>
      <c r="Z679" s="2">
        <v>0.82779308822801123</v>
      </c>
      <c r="AA679" s="2">
        <v>0.65354568694275494</v>
      </c>
      <c r="AB679" s="2">
        <v>0.26731228655842043</v>
      </c>
      <c r="AC679" s="2">
        <v>6.8974701326332821E-3</v>
      </c>
      <c r="AD679" s="2">
        <v>0</v>
      </c>
      <c r="AE679" s="2">
        <v>1.5247220288181235E-3</v>
      </c>
      <c r="AF679">
        <v>2104062.1568908151</v>
      </c>
      <c r="AG679">
        <v>5288.4207491593315</v>
      </c>
      <c r="AH679">
        <v>993942.31581371091</v>
      </c>
      <c r="AI679">
        <v>59325.526155224041</v>
      </c>
      <c r="AJ679">
        <v>73.496365851968775</v>
      </c>
      <c r="AK679">
        <v>4410962.536855734</v>
      </c>
      <c r="AL679">
        <v>11078.357221555605</v>
      </c>
      <c r="AM679">
        <v>2082142.9599668137</v>
      </c>
      <c r="AN679">
        <v>125209.25409402685</v>
      </c>
      <c r="AO679">
        <v>153.97779324769942</v>
      </c>
      <c r="AP679">
        <v>2306900.3799649188</v>
      </c>
      <c r="AQ679">
        <v>5789.9364723962735</v>
      </c>
      <c r="AR679">
        <v>1088200.6441531028</v>
      </c>
      <c r="AS679">
        <v>65883.727938802811</v>
      </c>
      <c r="AT679">
        <v>80.481427395730648</v>
      </c>
      <c r="AU679" s="3">
        <v>75042279.508389264</v>
      </c>
      <c r="AV679" s="3">
        <v>1805308.4147011724</v>
      </c>
      <c r="AW679">
        <v>358452.32800044009</v>
      </c>
      <c r="AX679">
        <v>67367530.524402708</v>
      </c>
      <c r="AY679">
        <v>8623.3654980600004</v>
      </c>
      <c r="AZ679">
        <v>1620675.3117053965</v>
      </c>
      <c r="BA679">
        <v>757740.82171327015</v>
      </c>
      <c r="BB679">
        <v>142409810.032792</v>
      </c>
      <c r="BC679">
        <v>18229.135502855002</v>
      </c>
      <c r="BD679">
        <v>3425983.7264065691</v>
      </c>
      <c r="BE679">
        <v>399288.49371283001</v>
      </c>
      <c r="BF679">
        <v>75042279.508389264</v>
      </c>
      <c r="BG679">
        <v>9605.7700047950002</v>
      </c>
      <c r="BH679">
        <v>1805308.4147011724</v>
      </c>
      <c r="BI679">
        <v>15.26762159876975</v>
      </c>
      <c r="BJ679">
        <v>44.363851648115201</v>
      </c>
      <c r="BK679">
        <v>29.096230049345451</v>
      </c>
      <c r="BL679">
        <v>31.312603140839641</v>
      </c>
      <c r="BM679">
        <v>23.478033397754722</v>
      </c>
      <c r="BN679">
        <f t="shared" si="66"/>
        <v>-7.8345697430849199</v>
      </c>
      <c r="BO679">
        <v>0.62686923365337421</v>
      </c>
      <c r="BP679">
        <v>0.11589886137773342</v>
      </c>
      <c r="BQ679">
        <v>7.2851042743296013E-2</v>
      </c>
      <c r="BR679">
        <v>0.23214285714285715</v>
      </c>
      <c r="BS679">
        <v>0.10344827586206896</v>
      </c>
      <c r="BT679">
        <v>0.5</v>
      </c>
      <c r="BU679">
        <v>0.2243648688882412</v>
      </c>
      <c r="BV679">
        <v>0.82779308822801123</v>
      </c>
      <c r="BW679">
        <v>0.67795195740949687</v>
      </c>
      <c r="BX679">
        <v>0.26731228655842043</v>
      </c>
      <c r="BY679">
        <f t="shared" si="67"/>
        <v>0.19042460115822227</v>
      </c>
      <c r="BZ679">
        <v>0</v>
      </c>
      <c r="CA679">
        <f t="shared" si="68"/>
        <v>2.8666781058125658E-3</v>
      </c>
      <c r="CC679">
        <v>0.19042460115822227</v>
      </c>
      <c r="CD679">
        <v>2.8666781058125658E-3</v>
      </c>
    </row>
    <row r="680" spans="1:82" x14ac:dyDescent="0.3">
      <c r="A680">
        <v>0</v>
      </c>
      <c r="B680" t="s">
        <v>521</v>
      </c>
      <c r="C680" t="s">
        <v>18</v>
      </c>
      <c r="D680">
        <v>18021</v>
      </c>
      <c r="E680" s="2">
        <f>BO680</f>
        <v>0.5068416145847624</v>
      </c>
      <c r="F680" s="2" t="s">
        <v>1937</v>
      </c>
      <c r="G680" s="3">
        <v>1531</v>
      </c>
      <c r="H680" s="1">
        <v>2.7180749348465287</v>
      </c>
      <c r="I680" s="1">
        <f t="shared" si="69"/>
        <v>-10.629126436147089</v>
      </c>
      <c r="J680" s="1">
        <v>2.55808996841</v>
      </c>
      <c r="K680" s="1">
        <v>152.15424599599999</v>
      </c>
      <c r="L680" s="2">
        <v>0.20301734008999994</v>
      </c>
      <c r="M680" s="2">
        <v>0.10564717394226943</v>
      </c>
      <c r="N680" s="7">
        <v>0</v>
      </c>
      <c r="O680" s="2">
        <v>3.3562708665274927E-3</v>
      </c>
      <c r="P680" s="3">
        <v>21907.348456287004</v>
      </c>
      <c r="Q680" s="3">
        <v>527.02983932550001</v>
      </c>
      <c r="R680" s="3">
        <v>128271.42444283009</v>
      </c>
      <c r="S680" s="3">
        <v>320.98860041528258</v>
      </c>
      <c r="T680" s="3">
        <v>69531.86863863733</v>
      </c>
      <c r="V680">
        <v>18021</v>
      </c>
      <c r="W680" s="2">
        <v>0.52701907428176031</v>
      </c>
      <c r="X680" s="2">
        <v>7.2916971423412344E-2</v>
      </c>
      <c r="Y680" s="2">
        <v>0.31446895920005397</v>
      </c>
      <c r="Z680" s="2">
        <v>0.72950424016456883</v>
      </c>
      <c r="AA680" s="2">
        <v>0.43855958966077985</v>
      </c>
      <c r="AB680" s="2">
        <v>0.50112320714963843</v>
      </c>
      <c r="AC680" s="2">
        <v>0.10564717394226943</v>
      </c>
      <c r="AD680" s="2">
        <v>0</v>
      </c>
      <c r="AE680" s="2">
        <v>3.3562708665274927E-3</v>
      </c>
      <c r="AF680">
        <v>184794.1789039342</v>
      </c>
      <c r="AG680">
        <v>464.59015520331081</v>
      </c>
      <c r="AH680">
        <v>87318.282086468971</v>
      </c>
      <c r="AI680">
        <v>12706.367430230035</v>
      </c>
      <c r="AJ680">
        <v>6.4564653229767339</v>
      </c>
      <c r="AK680">
        <v>313065.60334676428</v>
      </c>
      <c r="AL680">
        <v>785.57875561859339</v>
      </c>
      <c r="AM680">
        <v>147647.09629764615</v>
      </c>
      <c r="AN680">
        <v>21909.421857690199</v>
      </c>
      <c r="AO680">
        <v>10.920022771811141</v>
      </c>
      <c r="AP680">
        <v>128271.42444283009</v>
      </c>
      <c r="AQ680">
        <v>320.98860041528258</v>
      </c>
      <c r="AR680">
        <v>60328.814211177174</v>
      </c>
      <c r="AS680">
        <v>9203.0544274601634</v>
      </c>
      <c r="AT680">
        <v>4.4635574488344067</v>
      </c>
      <c r="AU680" s="3">
        <v>4117267.0688745794</v>
      </c>
      <c r="AV680" s="3">
        <v>99049.988002834463</v>
      </c>
      <c r="AW680">
        <v>33736.492458143999</v>
      </c>
      <c r="AX680">
        <v>6340436.3925835835</v>
      </c>
      <c r="AY680">
        <v>811.60612545600009</v>
      </c>
      <c r="AZ680">
        <v>152533.25521820065</v>
      </c>
      <c r="BA680">
        <v>55643.840914430999</v>
      </c>
      <c r="BB680">
        <v>10457703.461458161</v>
      </c>
      <c r="BC680">
        <v>1338.6359647815002</v>
      </c>
      <c r="BD680">
        <v>251583.24322103514</v>
      </c>
      <c r="BE680">
        <v>21907.348456287004</v>
      </c>
      <c r="BF680">
        <v>4117267.0688745794</v>
      </c>
      <c r="BG680">
        <v>527.02983932550001</v>
      </c>
      <c r="BH680">
        <v>99049.988002834463</v>
      </c>
      <c r="BI680">
        <v>1.5885537718508116</v>
      </c>
      <c r="BJ680">
        <v>4.3066287066973405</v>
      </c>
      <c r="BK680">
        <v>2.7180749348465287</v>
      </c>
      <c r="BL680">
        <v>29.592710442274409</v>
      </c>
      <c r="BM680">
        <v>18.96358400612732</v>
      </c>
      <c r="BN680">
        <f t="shared" si="66"/>
        <v>-10.629126436147089</v>
      </c>
      <c r="BO680">
        <v>0.5068416145847624</v>
      </c>
      <c r="BP680">
        <v>9.7500088992221647E-3</v>
      </c>
      <c r="BQ680">
        <v>5.9134079116774249E-2</v>
      </c>
      <c r="BR680">
        <v>1.7857142857142856E-2</v>
      </c>
      <c r="BS680">
        <v>3.4482758620689655E-2</v>
      </c>
      <c r="BT680">
        <v>0.3888888888888889</v>
      </c>
      <c r="BU680">
        <v>0.304394834361848</v>
      </c>
      <c r="BV680">
        <v>0.72950424016456883</v>
      </c>
      <c r="BW680">
        <v>0.45493733367300815</v>
      </c>
      <c r="BX680">
        <v>0.50112320714963843</v>
      </c>
      <c r="BY680">
        <f t="shared" si="67"/>
        <v>1.3049783870486224E-2</v>
      </c>
      <c r="BZ680">
        <v>0</v>
      </c>
      <c r="CA680">
        <f t="shared" si="68"/>
        <v>2.3832736944476508E-3</v>
      </c>
      <c r="CC680">
        <v>1.3049783870486224E-2</v>
      </c>
      <c r="CD680">
        <v>2.3832736944476508E-3</v>
      </c>
    </row>
    <row r="681" spans="1:82" x14ac:dyDescent="0.3">
      <c r="A681">
        <v>0</v>
      </c>
      <c r="B681" t="s">
        <v>521</v>
      </c>
      <c r="C681" t="s">
        <v>474</v>
      </c>
      <c r="D681">
        <v>18023</v>
      </c>
      <c r="E681" s="2">
        <f>BO681</f>
        <v>0.59972633106388684</v>
      </c>
      <c r="F681" s="2" t="s">
        <v>1939</v>
      </c>
      <c r="G681" s="3">
        <v>1981</v>
      </c>
      <c r="H681" s="1">
        <v>3.9267686442457399</v>
      </c>
      <c r="I681" s="1">
        <f t="shared" si="69"/>
        <v>-10.265650492172291</v>
      </c>
      <c r="J681" s="1">
        <v>2.4804129301</v>
      </c>
      <c r="K681" s="1">
        <v>176.495281777</v>
      </c>
      <c r="L681" s="2">
        <v>0.26114757750999984</v>
      </c>
      <c r="M681" s="2">
        <v>5.2525187859982475E-4</v>
      </c>
      <c r="N681" s="7">
        <v>0</v>
      </c>
      <c r="O681" s="2">
        <v>4.9674034773837623E-3</v>
      </c>
      <c r="P681" s="3">
        <v>23666.100546940008</v>
      </c>
      <c r="Q681" s="3">
        <v>569.3405203100001</v>
      </c>
      <c r="R681" s="3">
        <v>197145.59877952002</v>
      </c>
      <c r="S681" s="3">
        <v>509.32412245430498</v>
      </c>
      <c r="T681" s="3">
        <v>109201.65472204442</v>
      </c>
      <c r="V681">
        <v>18023</v>
      </c>
      <c r="W681" s="2">
        <v>0.58473706698422945</v>
      </c>
      <c r="X681" s="2">
        <v>0.10534223076340066</v>
      </c>
      <c r="Y681" s="2">
        <v>0.31636158071548554</v>
      </c>
      <c r="Z681" s="2">
        <v>0.70735266242088535</v>
      </c>
      <c r="AA681" s="2">
        <v>0.50871862199113205</v>
      </c>
      <c r="AB681" s="2">
        <v>0.64461051220134702</v>
      </c>
      <c r="AC681" s="2">
        <v>5.2525187859982475E-4</v>
      </c>
      <c r="AD681" s="2">
        <v>0</v>
      </c>
      <c r="AE681" s="2">
        <v>4.9674034773837623E-3</v>
      </c>
      <c r="AF681">
        <v>297904.00195826509</v>
      </c>
      <c r="AG681">
        <v>769.23342584334796</v>
      </c>
      <c r="AH681">
        <v>144575.04214383685</v>
      </c>
      <c r="AI681">
        <v>20507.473398753536</v>
      </c>
      <c r="AJ681">
        <v>10.653041751005004</v>
      </c>
      <c r="AK681">
        <v>495049.60073778511</v>
      </c>
      <c r="AL681">
        <v>1278.5575482976528</v>
      </c>
      <c r="AM681">
        <v>240300.93495455763</v>
      </c>
      <c r="AN681">
        <v>33983.235310077216</v>
      </c>
      <c r="AO681">
        <v>17.706153291365343</v>
      </c>
      <c r="AP681">
        <v>197145.59877952002</v>
      </c>
      <c r="AQ681">
        <v>509.32412245430487</v>
      </c>
      <c r="AR681">
        <v>95725.892810720776</v>
      </c>
      <c r="AS681">
        <v>13475.76191132368</v>
      </c>
      <c r="AT681">
        <v>7.053111540360339</v>
      </c>
      <c r="AU681" s="3">
        <v>4447806.9367919052</v>
      </c>
      <c r="AV681" s="3">
        <v>107001.85738706142</v>
      </c>
      <c r="AW681">
        <v>38246.5175246</v>
      </c>
      <c r="AX681">
        <v>7188050.5035733236</v>
      </c>
      <c r="AY681">
        <v>920.10477790000004</v>
      </c>
      <c r="AZ681">
        <v>172924.49195852599</v>
      </c>
      <c r="BA681">
        <v>61912.618071540011</v>
      </c>
      <c r="BB681">
        <v>11635857.440365229</v>
      </c>
      <c r="BC681">
        <v>1489.4452982100001</v>
      </c>
      <c r="BD681">
        <v>279926.34934558743</v>
      </c>
      <c r="BE681">
        <v>23666.100546940008</v>
      </c>
      <c r="BF681">
        <v>4447806.9367919052</v>
      </c>
      <c r="BG681">
        <v>569.3405203100001</v>
      </c>
      <c r="BH681">
        <v>107001.85738706142</v>
      </c>
      <c r="BI681">
        <v>1.9108083635166282</v>
      </c>
      <c r="BJ681">
        <v>5.8375770077623681</v>
      </c>
      <c r="BK681">
        <v>3.9267686442457399</v>
      </c>
      <c r="BL681">
        <v>24.798756158030272</v>
      </c>
      <c r="BM681">
        <v>14.533105665857981</v>
      </c>
      <c r="BN681">
        <f t="shared" si="66"/>
        <v>-10.265650492172291</v>
      </c>
      <c r="BO681">
        <v>0.59972633106388684</v>
      </c>
      <c r="BP681">
        <v>1.3877175375131503E-2</v>
      </c>
      <c r="BQ681">
        <v>5.1433339499340258E-2</v>
      </c>
      <c r="BR681">
        <v>0.18452380952380953</v>
      </c>
      <c r="BS681">
        <v>0.10344827586206896</v>
      </c>
      <c r="BT681">
        <v>0.3888888888888889</v>
      </c>
      <c r="BU681">
        <v>0.29398568169766814</v>
      </c>
      <c r="BV681">
        <v>0.70735266242088535</v>
      </c>
      <c r="BW681">
        <v>0.52771641285387139</v>
      </c>
      <c r="BX681">
        <v>0.64461051220134702</v>
      </c>
      <c r="BY681">
        <f t="shared" si="67"/>
        <v>6.2402894829154135E-2</v>
      </c>
      <c r="BZ681">
        <v>0</v>
      </c>
      <c r="CA681">
        <f t="shared" si="68"/>
        <v>6.0238450289789853E-4</v>
      </c>
      <c r="CC681">
        <v>6.2402894829154135E-2</v>
      </c>
      <c r="CD681">
        <v>6.0238450289789853E-4</v>
      </c>
    </row>
    <row r="682" spans="1:82" x14ac:dyDescent="0.3">
      <c r="A682">
        <v>1</v>
      </c>
      <c r="B682" t="s">
        <v>521</v>
      </c>
      <c r="C682" t="s">
        <v>102</v>
      </c>
      <c r="D682">
        <v>18025</v>
      </c>
      <c r="E682" s="2">
        <v>0</v>
      </c>
      <c r="F682" s="2" t="s">
        <v>1954</v>
      </c>
      <c r="G682" s="3">
        <v>-999</v>
      </c>
      <c r="H682" s="1">
        <v>0.37483606902684724</v>
      </c>
      <c r="I682" s="1">
        <f t="shared" si="69"/>
        <v>-999</v>
      </c>
      <c r="J682" s="1">
        <v>-999</v>
      </c>
      <c r="K682" s="1">
        <v>-999</v>
      </c>
      <c r="L682" s="2">
        <v>-999</v>
      </c>
      <c r="M682" s="2">
        <v>-999</v>
      </c>
      <c r="N682" s="7">
        <v>-999</v>
      </c>
      <c r="O682" s="2">
        <v>-999</v>
      </c>
      <c r="P682" s="3">
        <v>-999</v>
      </c>
      <c r="Q682" s="3">
        <v>-999</v>
      </c>
      <c r="R682" s="3">
        <v>-999</v>
      </c>
      <c r="S682" s="3">
        <v>-999</v>
      </c>
      <c r="T682" s="3">
        <v>-999</v>
      </c>
      <c r="V682">
        <v>18025</v>
      </c>
      <c r="W682" s="2">
        <v>-999</v>
      </c>
      <c r="X682" s="2">
        <v>1.0055613472348247E-2</v>
      </c>
      <c r="Y682" s="2">
        <v>-999</v>
      </c>
      <c r="Z682" s="2">
        <v>-999</v>
      </c>
      <c r="AA682" s="2">
        <v>-999</v>
      </c>
      <c r="AB682" s="2">
        <v>-999</v>
      </c>
      <c r="AC682" s="2">
        <v>-999</v>
      </c>
      <c r="AD682" s="2">
        <v>-999</v>
      </c>
      <c r="AE682" s="2">
        <v>-999</v>
      </c>
      <c r="AF682" s="2">
        <v>-999</v>
      </c>
      <c r="AG682" s="2">
        <v>-999</v>
      </c>
      <c r="AH682" s="2">
        <v>-999</v>
      </c>
      <c r="AI682" s="2">
        <v>-999</v>
      </c>
      <c r="AJ682" s="2">
        <v>-999</v>
      </c>
      <c r="AK682" s="2">
        <v>-999</v>
      </c>
      <c r="AL682" s="2">
        <v>-999</v>
      </c>
      <c r="AM682" s="2">
        <v>-999</v>
      </c>
      <c r="AN682" s="2">
        <v>-999</v>
      </c>
      <c r="AO682" s="2">
        <v>-999</v>
      </c>
      <c r="AP682" s="2">
        <v>-999</v>
      </c>
      <c r="AQ682" s="2">
        <v>-999</v>
      </c>
      <c r="AR682" s="2">
        <v>-999</v>
      </c>
      <c r="AS682" s="2">
        <v>-999</v>
      </c>
      <c r="AT682" s="2">
        <v>-999</v>
      </c>
      <c r="AU682" s="2">
        <v>-999</v>
      </c>
      <c r="AV682" s="2">
        <v>-999</v>
      </c>
      <c r="AW682" s="2">
        <v>-999</v>
      </c>
      <c r="AX682" s="2">
        <v>-999</v>
      </c>
      <c r="AY682" s="2">
        <v>-999</v>
      </c>
      <c r="AZ682" s="2">
        <v>-999</v>
      </c>
      <c r="BA682" s="2">
        <v>-999</v>
      </c>
      <c r="BB682" s="2">
        <v>-999</v>
      </c>
      <c r="BC682" s="2">
        <v>-999</v>
      </c>
      <c r="BD682" s="2">
        <v>-999</v>
      </c>
      <c r="BE682" s="2">
        <v>-999</v>
      </c>
      <c r="BF682" s="2">
        <v>-999</v>
      </c>
      <c r="BG682" s="2">
        <v>-999</v>
      </c>
      <c r="BH682" s="2">
        <v>-999</v>
      </c>
      <c r="BI682">
        <v>0</v>
      </c>
      <c r="BJ682">
        <v>0.37483606902684724</v>
      </c>
      <c r="BK682">
        <v>0.37483606902684724</v>
      </c>
      <c r="BL682">
        <v>-999</v>
      </c>
      <c r="BM682">
        <v>33.495627481727389</v>
      </c>
      <c r="BN682">
        <f t="shared" si="66"/>
        <v>-999</v>
      </c>
      <c r="BO682" t="s">
        <v>3748</v>
      </c>
      <c r="BP682" t="s">
        <v>3748</v>
      </c>
      <c r="BQ682">
        <v>5.8484775212432213E-2</v>
      </c>
      <c r="BR682">
        <v>8.3333333333333329E-2</v>
      </c>
      <c r="BS682">
        <v>0.13793103448275862</v>
      </c>
      <c r="BT682">
        <v>0.44444444444444442</v>
      </c>
      <c r="BU682" t="s">
        <v>3748</v>
      </c>
      <c r="BY682">
        <f t="shared" si="67"/>
        <v>-999</v>
      </c>
      <c r="CA682">
        <f t="shared" si="68"/>
        <v>-999</v>
      </c>
    </row>
    <row r="683" spans="1:82" x14ac:dyDescent="0.3">
      <c r="A683">
        <v>0</v>
      </c>
      <c r="B683" t="s">
        <v>521</v>
      </c>
      <c r="C683" t="s">
        <v>525</v>
      </c>
      <c r="D683">
        <v>18027</v>
      </c>
      <c r="E683" s="2">
        <f t="shared" ref="E683:E724" si="71">BO683</f>
        <v>0.51852637210543395</v>
      </c>
      <c r="F683" s="2" t="s">
        <v>1938</v>
      </c>
      <c r="G683" s="3">
        <v>2163</v>
      </c>
      <c r="H683" s="1">
        <v>2.711536888696056</v>
      </c>
      <c r="I683" s="1">
        <f t="shared" si="69"/>
        <v>-9.1740597313772518</v>
      </c>
      <c r="J683" s="1">
        <v>2.7134665896899999</v>
      </c>
      <c r="K683" s="1">
        <v>162.63724486500001</v>
      </c>
      <c r="L683" s="2">
        <v>0.13978170504999987</v>
      </c>
      <c r="M683" s="2">
        <v>3.9493545851764268E-3</v>
      </c>
      <c r="N683" s="7">
        <v>0</v>
      </c>
      <c r="O683" s="2">
        <v>1.5636412557320347E-3</v>
      </c>
      <c r="P683" s="3">
        <v>26300.820164628007</v>
      </c>
      <c r="Q683" s="3">
        <v>632.72454232199993</v>
      </c>
      <c r="R683" s="3">
        <v>149185.12997038121</v>
      </c>
      <c r="S683" s="3">
        <v>372.78434598752824</v>
      </c>
      <c r="T683" s="3">
        <v>82283.983181227202</v>
      </c>
      <c r="V683">
        <v>18027</v>
      </c>
      <c r="W683" s="2">
        <v>0.49664543498559055</v>
      </c>
      <c r="X683" s="2">
        <v>7.2741577243433317E-2</v>
      </c>
      <c r="Y683" s="2">
        <v>0.27968238747201651</v>
      </c>
      <c r="Z683" s="2">
        <v>0.7738138248335773</v>
      </c>
      <c r="AA683" s="2">
        <v>0.46877510978845299</v>
      </c>
      <c r="AB683" s="2">
        <v>0.34503385919866608</v>
      </c>
      <c r="AC683" s="2">
        <v>3.9493545851764268E-3</v>
      </c>
      <c r="AD683" s="2">
        <v>0</v>
      </c>
      <c r="AE683" s="2">
        <v>1.5636412557320347E-3</v>
      </c>
      <c r="AF683">
        <v>254816.32072304987</v>
      </c>
      <c r="AG683">
        <v>639.96738350461294</v>
      </c>
      <c r="AH683">
        <v>120279.88947493097</v>
      </c>
      <c r="AI683">
        <v>19914.920058120162</v>
      </c>
      <c r="AJ683">
        <v>8.8949204431820981</v>
      </c>
      <c r="AK683">
        <v>404001.45069343108</v>
      </c>
      <c r="AL683">
        <v>1012.7517294921412</v>
      </c>
      <c r="AM683">
        <v>190343.55379453787</v>
      </c>
      <c r="AN683">
        <v>32135.238919740506</v>
      </c>
      <c r="AO683">
        <v>14.079722488987757</v>
      </c>
      <c r="AP683">
        <v>149185.12997038121</v>
      </c>
      <c r="AQ683">
        <v>372.78434598752824</v>
      </c>
      <c r="AR683">
        <v>70063.664319606905</v>
      </c>
      <c r="AS683">
        <v>12220.318861620344</v>
      </c>
      <c r="AT683">
        <v>5.1848020458056592</v>
      </c>
      <c r="AU683" s="3">
        <v>4942976.1417401871</v>
      </c>
      <c r="AV683" s="3">
        <v>118914.25048399667</v>
      </c>
      <c r="AW683">
        <v>36628.294217276001</v>
      </c>
      <c r="AX683">
        <v>6883921.6151948515</v>
      </c>
      <c r="AY683">
        <v>881.17482837400007</v>
      </c>
      <c r="AZ683">
        <v>165607.99724460958</v>
      </c>
      <c r="BA683">
        <v>62929.114381904008</v>
      </c>
      <c r="BB683">
        <v>11826897.75693504</v>
      </c>
      <c r="BC683">
        <v>1513.899370696</v>
      </c>
      <c r="BD683">
        <v>284522.24772860622</v>
      </c>
      <c r="BE683">
        <v>26300.820164628007</v>
      </c>
      <c r="BF683">
        <v>4942976.1417401871</v>
      </c>
      <c r="BG683">
        <v>632.72454232199993</v>
      </c>
      <c r="BH683">
        <v>118914.25048399667</v>
      </c>
      <c r="BI683">
        <v>1.5412331774362888</v>
      </c>
      <c r="BJ683">
        <v>4.2527700661323449</v>
      </c>
      <c r="BK683">
        <v>2.711536888696056</v>
      </c>
      <c r="BL683">
        <v>27.312490641460162</v>
      </c>
      <c r="BM683">
        <v>18.13843091008291</v>
      </c>
      <c r="BN683">
        <f t="shared" si="66"/>
        <v>-9.1740597313772518</v>
      </c>
      <c r="BO683">
        <v>0.51852637210543395</v>
      </c>
      <c r="BP683">
        <v>9.6776525295981311E-3</v>
      </c>
      <c r="BQ683">
        <v>6.6857472490300274E-2</v>
      </c>
      <c r="BR683">
        <v>0.20238095238095238</v>
      </c>
      <c r="BS683">
        <v>6.8965517241379309E-2</v>
      </c>
      <c r="BT683">
        <v>0.33333333333333331</v>
      </c>
      <c r="BU683">
        <v>0.26272491997663489</v>
      </c>
      <c r="BV683">
        <v>0.7738138248335773</v>
      </c>
      <c r="BW683">
        <v>0.48628123422038694</v>
      </c>
      <c r="BX683">
        <v>0.34503385919866608</v>
      </c>
      <c r="BY683">
        <f t="shared" si="67"/>
        <v>2.2747571893529554E-2</v>
      </c>
      <c r="BZ683">
        <v>0</v>
      </c>
      <c r="CA683">
        <f t="shared" si="68"/>
        <v>1.3846980565709974E-3</v>
      </c>
      <c r="CC683">
        <v>2.2747571893529554E-2</v>
      </c>
      <c r="CD683">
        <v>1.3846980565709974E-3</v>
      </c>
    </row>
    <row r="684" spans="1:82" x14ac:dyDescent="0.3">
      <c r="A684">
        <v>0</v>
      </c>
      <c r="B684" t="s">
        <v>521</v>
      </c>
      <c r="C684" t="s">
        <v>526</v>
      </c>
      <c r="D684">
        <v>18029</v>
      </c>
      <c r="E684" s="2">
        <f t="shared" si="71"/>
        <v>0.61797075086844311</v>
      </c>
      <c r="F684" s="2" t="s">
        <v>1939</v>
      </c>
      <c r="G684" s="3">
        <v>7539</v>
      </c>
      <c r="H684" s="1">
        <v>16.27233045333924</v>
      </c>
      <c r="I684" s="1">
        <f t="shared" si="69"/>
        <v>-10.358535660616184</v>
      </c>
      <c r="J684" s="1">
        <v>2.5709190765300001</v>
      </c>
      <c r="K684" s="1">
        <v>213.84786407799999</v>
      </c>
      <c r="L684" s="2">
        <v>0.17868673536000013</v>
      </c>
      <c r="M684" s="2">
        <v>1.1223103059274113E-3</v>
      </c>
      <c r="N684" s="7">
        <v>0</v>
      </c>
      <c r="O684" s="2">
        <v>2.0537256587490923E-3</v>
      </c>
      <c r="P684" s="3">
        <v>379771.45843432005</v>
      </c>
      <c r="Q684" s="3">
        <v>9136.2444486799996</v>
      </c>
      <c r="R684" s="3">
        <v>1212630.5008959374</v>
      </c>
      <c r="S684" s="3">
        <v>3050.4003389635882</v>
      </c>
      <c r="T684" s="3">
        <v>615237.78884409834</v>
      </c>
      <c r="V684">
        <v>18029</v>
      </c>
      <c r="W684" s="2">
        <v>0.64191190271415188</v>
      </c>
      <c r="X684" s="2">
        <v>0.43653287091051263</v>
      </c>
      <c r="Y684" s="2">
        <v>0.2455187487529788</v>
      </c>
      <c r="Z684" s="2">
        <v>0.73316278575391203</v>
      </c>
      <c r="AA684" s="2">
        <v>0.61638129718934975</v>
      </c>
      <c r="AB684" s="2">
        <v>0.44106611710608584</v>
      </c>
      <c r="AC684" s="2">
        <v>1.1223103059274113E-3</v>
      </c>
      <c r="AD684" s="2">
        <v>0</v>
      </c>
      <c r="AE684" s="2">
        <v>2.0537256587490923E-3</v>
      </c>
      <c r="AF684">
        <v>637603.49329110875</v>
      </c>
      <c r="AG684">
        <v>1605.6354367943177</v>
      </c>
      <c r="AH684">
        <v>301774.21201851143</v>
      </c>
      <c r="AI684">
        <v>21820.730404324804</v>
      </c>
      <c r="AJ684">
        <v>22.308880450706464</v>
      </c>
      <c r="AK684">
        <v>1850233.9941870461</v>
      </c>
      <c r="AL684">
        <v>4656.0357757579059</v>
      </c>
      <c r="AM684">
        <v>875087.51685537875</v>
      </c>
      <c r="AN684">
        <v>63745.214411555702</v>
      </c>
      <c r="AO684">
        <v>64.697493193547274</v>
      </c>
      <c r="AP684">
        <v>1212630.5008959374</v>
      </c>
      <c r="AQ684">
        <v>3050.4003389635882</v>
      </c>
      <c r="AR684">
        <v>573313.30483686738</v>
      </c>
      <c r="AS684">
        <v>41924.484007230902</v>
      </c>
      <c r="AT684">
        <v>42.388612742840806</v>
      </c>
      <c r="AU684" s="3">
        <v>71374247.898146108</v>
      </c>
      <c r="AV684" s="3">
        <v>1717065.781684919</v>
      </c>
      <c r="AW684">
        <v>198629.55552824002</v>
      </c>
      <c r="AX684">
        <v>37330438.665977426</v>
      </c>
      <c r="AY684">
        <v>4778.4743527600003</v>
      </c>
      <c r="AZ684">
        <v>898066.46985771449</v>
      </c>
      <c r="BA684">
        <v>578401.0139625601</v>
      </c>
      <c r="BB684">
        <v>108704686.56412354</v>
      </c>
      <c r="BC684">
        <v>13914.71880144</v>
      </c>
      <c r="BD684">
        <v>2615132.2515426334</v>
      </c>
      <c r="BE684">
        <v>379771.45843432005</v>
      </c>
      <c r="BF684">
        <v>71374247.898146108</v>
      </c>
      <c r="BG684">
        <v>9136.2444486799996</v>
      </c>
      <c r="BH684">
        <v>1717065.781684919</v>
      </c>
      <c r="BI684">
        <v>6.395956759665264</v>
      </c>
      <c r="BJ684">
        <v>22.668287213004504</v>
      </c>
      <c r="BK684">
        <v>16.27233045333924</v>
      </c>
      <c r="BL684">
        <v>50.722938199148622</v>
      </c>
      <c r="BM684">
        <v>40.364402538532438</v>
      </c>
      <c r="BN684">
        <f t="shared" si="66"/>
        <v>-10.358535660616184</v>
      </c>
      <c r="BO684">
        <v>0.61797075086844311</v>
      </c>
      <c r="BP684">
        <v>4.7863479307122106E-2</v>
      </c>
      <c r="BQ684">
        <v>5.7173447337856328E-2</v>
      </c>
      <c r="BR684">
        <v>5.9523809523809521E-2</v>
      </c>
      <c r="BS684">
        <v>0.2413793103448276</v>
      </c>
      <c r="BT684">
        <v>0.3888888888888889</v>
      </c>
      <c r="BU684">
        <v>0.29664570890056213</v>
      </c>
      <c r="BV684">
        <v>0.73316278575391203</v>
      </c>
      <c r="BW684">
        <v>0.63939968588106821</v>
      </c>
      <c r="BX684">
        <v>0.44106611710608584</v>
      </c>
      <c r="BY684">
        <f t="shared" si="67"/>
        <v>0.19636174944141652</v>
      </c>
      <c r="BZ684">
        <v>0</v>
      </c>
      <c r="CA684">
        <f t="shared" si="68"/>
        <v>1.5612724684784789E-3</v>
      </c>
      <c r="CC684">
        <v>0.19636174944141652</v>
      </c>
      <c r="CD684">
        <v>1.5612724684784789E-3</v>
      </c>
    </row>
    <row r="685" spans="1:82" x14ac:dyDescent="0.3">
      <c r="A685">
        <v>0</v>
      </c>
      <c r="B685" t="s">
        <v>521</v>
      </c>
      <c r="C685" t="s">
        <v>355</v>
      </c>
      <c r="D685">
        <v>18031</v>
      </c>
      <c r="E685" s="2">
        <f t="shared" si="71"/>
        <v>0.56101809065424568</v>
      </c>
      <c r="F685" s="2" t="s">
        <v>1938</v>
      </c>
      <c r="G685" s="3">
        <v>1383</v>
      </c>
      <c r="H685" s="1">
        <v>3.9291791649898711</v>
      </c>
      <c r="I685" s="1">
        <f t="shared" si="69"/>
        <v>-6.1821302929371811</v>
      </c>
      <c r="J685" s="1">
        <v>2.5861931992599998</v>
      </c>
      <c r="K685" s="1">
        <v>205.09418876000001</v>
      </c>
      <c r="L685" s="2">
        <v>0.22127093089000005</v>
      </c>
      <c r="M685" s="2">
        <v>3.6038778624364047E-2</v>
      </c>
      <c r="N685" s="7">
        <v>0</v>
      </c>
      <c r="O685" s="2">
        <v>2.9057782556379487E-3</v>
      </c>
      <c r="P685" s="3">
        <v>34380.078879661996</v>
      </c>
      <c r="Q685" s="3">
        <v>827.089023763</v>
      </c>
      <c r="R685" s="3">
        <v>122354.31057631469</v>
      </c>
      <c r="S685" s="3">
        <v>307.5122360486011</v>
      </c>
      <c r="T685" s="3">
        <v>64140.85162143971</v>
      </c>
      <c r="V685">
        <v>18031</v>
      </c>
      <c r="W685" s="2">
        <v>0.55979951939923911</v>
      </c>
      <c r="X685" s="2">
        <v>0.10540689707188317</v>
      </c>
      <c r="Y685" s="2">
        <v>0.2047203558818784</v>
      </c>
      <c r="Z685" s="2">
        <v>0.73751858927682512</v>
      </c>
      <c r="AA685" s="2">
        <v>0.59115026777997859</v>
      </c>
      <c r="AB685" s="2">
        <v>0.54617993954322652</v>
      </c>
      <c r="AC685" s="2">
        <v>3.6038778624364047E-2</v>
      </c>
      <c r="AD685" s="2">
        <v>0</v>
      </c>
      <c r="AE685" s="2">
        <v>2.9057782556379487E-3</v>
      </c>
      <c r="AF685">
        <v>341138.64381662058</v>
      </c>
      <c r="AG685">
        <v>857.11742334117116</v>
      </c>
      <c r="AH685">
        <v>161092.56753359304</v>
      </c>
      <c r="AI685">
        <v>17741.547922772246</v>
      </c>
      <c r="AJ685">
        <v>11.912447451239929</v>
      </c>
      <c r="AK685">
        <v>463492.95439293527</v>
      </c>
      <c r="AL685">
        <v>1164.6296593897723</v>
      </c>
      <c r="AM685">
        <v>218888.54076204434</v>
      </c>
      <c r="AN685">
        <v>24086.426315760666</v>
      </c>
      <c r="AO685">
        <v>16.186161558920105</v>
      </c>
      <c r="AP685">
        <v>122354.31057631469</v>
      </c>
      <c r="AQ685">
        <v>307.51223604860115</v>
      </c>
      <c r="AR685">
        <v>57795.973228451301</v>
      </c>
      <c r="AS685">
        <v>6344.8783929884194</v>
      </c>
      <c r="AT685">
        <v>4.2737141076801759</v>
      </c>
      <c r="AU685" s="3">
        <v>6461392.0246436754</v>
      </c>
      <c r="AV685" s="3">
        <v>155443.11112601822</v>
      </c>
      <c r="AW685">
        <v>30126.639722795004</v>
      </c>
      <c r="AX685">
        <v>5662000.6695020925</v>
      </c>
      <c r="AY685">
        <v>724.76311426749999</v>
      </c>
      <c r="AZ685">
        <v>136211.97969543395</v>
      </c>
      <c r="BA685">
        <v>64506.718602456996</v>
      </c>
      <c r="BB685">
        <v>12123392.694145767</v>
      </c>
      <c r="BC685">
        <v>1551.8521380305001</v>
      </c>
      <c r="BD685">
        <v>291655.09082145221</v>
      </c>
      <c r="BE685">
        <v>34380.078879661996</v>
      </c>
      <c r="BF685">
        <v>6461392.0246436754</v>
      </c>
      <c r="BG685">
        <v>827.089023763</v>
      </c>
      <c r="BH685">
        <v>155443.11112601822</v>
      </c>
      <c r="BI685">
        <v>1.7822270624482235</v>
      </c>
      <c r="BJ685">
        <v>5.7114062274380943</v>
      </c>
      <c r="BK685">
        <v>3.9291791649898711</v>
      </c>
      <c r="BL685">
        <v>22.734274911177653</v>
      </c>
      <c r="BM685">
        <v>16.552144618240472</v>
      </c>
      <c r="BN685">
        <f t="shared" si="66"/>
        <v>-6.1821302929371811</v>
      </c>
      <c r="BO685">
        <v>0.56101809065424568</v>
      </c>
      <c r="BP685">
        <v>1.2107952988424627E-2</v>
      </c>
      <c r="BQ685">
        <v>6.8696804045206866E-2</v>
      </c>
      <c r="BR685">
        <v>0.13690476190476192</v>
      </c>
      <c r="BS685">
        <v>0.10344827586206896</v>
      </c>
      <c r="BT685">
        <v>0.33333333333333331</v>
      </c>
      <c r="BU685">
        <v>0.17704263260265682</v>
      </c>
      <c r="BV685">
        <v>0.73751858927682512</v>
      </c>
      <c r="BW685">
        <v>0.61322641885889895</v>
      </c>
      <c r="BX685">
        <v>0.54617993954322652</v>
      </c>
      <c r="BY685">
        <f t="shared" si="67"/>
        <v>5.6388697055369266E-2</v>
      </c>
      <c r="BZ685">
        <v>0</v>
      </c>
      <c r="CA685">
        <f t="shared" si="68"/>
        <v>8.5716940087475219E-4</v>
      </c>
      <c r="CC685">
        <v>5.6388697055369266E-2</v>
      </c>
      <c r="CD685">
        <v>8.5716940087475219E-4</v>
      </c>
    </row>
    <row r="686" spans="1:82" x14ac:dyDescent="0.3">
      <c r="A686">
        <v>0</v>
      </c>
      <c r="B686" t="s">
        <v>521</v>
      </c>
      <c r="C686" t="s">
        <v>29</v>
      </c>
      <c r="D686">
        <v>18033</v>
      </c>
      <c r="E686" s="2">
        <f t="shared" si="71"/>
        <v>0.55220805282900609</v>
      </c>
      <c r="F686" s="2" t="s">
        <v>1938</v>
      </c>
      <c r="G686" s="3">
        <v>4018</v>
      </c>
      <c r="H686" s="1">
        <v>10.626980591686046</v>
      </c>
      <c r="I686" s="1">
        <f t="shared" si="69"/>
        <v>-8.1363666423112946</v>
      </c>
      <c r="J686" s="1">
        <v>2.3560550031799998</v>
      </c>
      <c r="K686" s="1">
        <v>148.79893716300001</v>
      </c>
      <c r="L686" s="2">
        <v>0.23390176391000006</v>
      </c>
      <c r="M686" s="2">
        <v>3.4117013673451587E-3</v>
      </c>
      <c r="N686" s="7">
        <v>0</v>
      </c>
      <c r="O686" s="2">
        <v>1.9378009059289284E-3</v>
      </c>
      <c r="P686" s="3">
        <v>92106.024530610972</v>
      </c>
      <c r="Q686" s="3">
        <v>2215.8146343514995</v>
      </c>
      <c r="R686" s="3">
        <v>510939.1233645248</v>
      </c>
      <c r="S686" s="3">
        <v>1323.7559490673418</v>
      </c>
      <c r="T686" s="3">
        <v>261619.4965787782</v>
      </c>
      <c r="V686">
        <v>18033</v>
      </c>
      <c r="W686" s="2">
        <v>0.56950252818260394</v>
      </c>
      <c r="X686" s="2">
        <v>0.28508678336525761</v>
      </c>
      <c r="Y686" s="2">
        <v>0.25652464420971727</v>
      </c>
      <c r="Z686" s="2">
        <v>0.67188884523442294</v>
      </c>
      <c r="AA686" s="2">
        <v>0.42888846378878581</v>
      </c>
      <c r="AB686" s="2">
        <v>0.57735758943829452</v>
      </c>
      <c r="AC686" s="2">
        <v>3.4117013673451587E-3</v>
      </c>
      <c r="AD686" s="2">
        <v>0</v>
      </c>
      <c r="AE686" s="2">
        <v>1.9378009059289284E-3</v>
      </c>
      <c r="AF686">
        <v>506002.00342327927</v>
      </c>
      <c r="AG686">
        <v>1307.9261508573225</v>
      </c>
      <c r="AH686">
        <v>245820.6729302115</v>
      </c>
      <c r="AI686">
        <v>13083.327153377153</v>
      </c>
      <c r="AJ686">
        <v>18.110938805805553</v>
      </c>
      <c r="AK686">
        <v>1016941.1267878041</v>
      </c>
      <c r="AL686">
        <v>2631.6820999246643</v>
      </c>
      <c r="AM686">
        <v>494616.50745176029</v>
      </c>
      <c r="AN686">
        <v>25906.989210606494</v>
      </c>
      <c r="AO686">
        <v>36.435614790123871</v>
      </c>
      <c r="AP686">
        <v>510939.1233645248</v>
      </c>
      <c r="AQ686">
        <v>1323.7559490673418</v>
      </c>
      <c r="AR686">
        <v>248795.83452154879</v>
      </c>
      <c r="AS686">
        <v>12823.662057229341</v>
      </c>
      <c r="AT686">
        <v>18.324675984318318</v>
      </c>
      <c r="AU686" s="3">
        <v>17310406.250283025</v>
      </c>
      <c r="AV686" s="3">
        <v>416440.20238002081</v>
      </c>
      <c r="AW686">
        <v>63356.462950399007</v>
      </c>
      <c r="AX686">
        <v>11907213.646897988</v>
      </c>
      <c r="AY686">
        <v>1524.1801880135001</v>
      </c>
      <c r="AZ686">
        <v>286454.42453525722</v>
      </c>
      <c r="BA686">
        <v>155462.48748100997</v>
      </c>
      <c r="BB686">
        <v>29217619.897181015</v>
      </c>
      <c r="BC686">
        <v>3739.9948223649999</v>
      </c>
      <c r="BD686">
        <v>702894.62691527803</v>
      </c>
      <c r="BE686">
        <v>92106.024530610972</v>
      </c>
      <c r="BF686">
        <v>17310406.250283025</v>
      </c>
      <c r="BG686">
        <v>2215.8146343514995</v>
      </c>
      <c r="BH686">
        <v>416440.20238002081</v>
      </c>
      <c r="BI686">
        <v>3.557140496830701</v>
      </c>
      <c r="BJ686">
        <v>14.184121088516747</v>
      </c>
      <c r="BK686">
        <v>10.626980591686046</v>
      </c>
      <c r="BL686">
        <v>24.577767715978155</v>
      </c>
      <c r="BM686">
        <v>16.44140107366686</v>
      </c>
      <c r="BN686">
        <f t="shared" si="66"/>
        <v>-8.1363666423112946</v>
      </c>
      <c r="BO686">
        <v>0.55220805282900609</v>
      </c>
      <c r="BP686">
        <v>2.3786721119279989E-2</v>
      </c>
      <c r="BQ686">
        <v>4.5494606860459787E-2</v>
      </c>
      <c r="BR686">
        <v>5.3571428571428568E-2</v>
      </c>
      <c r="BS686">
        <v>0.13793103448275862</v>
      </c>
      <c r="BT686">
        <v>0.5</v>
      </c>
      <c r="BU686">
        <v>0.23300766918822818</v>
      </c>
      <c r="BV686">
        <v>0.67188884523442294</v>
      </c>
      <c r="BW686">
        <v>0.44490504542405168</v>
      </c>
      <c r="BX686">
        <v>0.57735758943829452</v>
      </c>
      <c r="BY686">
        <f t="shared" si="67"/>
        <v>6.4824308460515331E-2</v>
      </c>
      <c r="BZ686">
        <v>0</v>
      </c>
      <c r="CA686">
        <f t="shared" si="68"/>
        <v>1.0604735437872528E-3</v>
      </c>
      <c r="CC686">
        <v>6.4824308460515331E-2</v>
      </c>
      <c r="CD686">
        <v>1.0604735437872528E-3</v>
      </c>
    </row>
    <row r="687" spans="1:82" x14ac:dyDescent="0.3">
      <c r="A687">
        <v>0</v>
      </c>
      <c r="B687" t="s">
        <v>521</v>
      </c>
      <c r="C687" t="s">
        <v>527</v>
      </c>
      <c r="D687">
        <v>18035</v>
      </c>
      <c r="E687" s="2">
        <f t="shared" si="71"/>
        <v>0.63589078588064152</v>
      </c>
      <c r="F687" s="2" t="s">
        <v>1940</v>
      </c>
      <c r="G687" s="3">
        <v>-1027</v>
      </c>
      <c r="H687" s="1">
        <v>27.363422157923743</v>
      </c>
      <c r="I687" s="1">
        <f t="shared" si="69"/>
        <v>-11.255847733174704</v>
      </c>
      <c r="J687" s="1">
        <v>2.3890438161600001</v>
      </c>
      <c r="K687" s="1">
        <v>206.97681453600001</v>
      </c>
      <c r="L687" s="2">
        <v>0.25314032757999994</v>
      </c>
      <c r="M687" s="2">
        <v>6.0556323849942492E-3</v>
      </c>
      <c r="N687" s="7">
        <v>0</v>
      </c>
      <c r="O687" s="2">
        <v>2.4885207256718747E-3</v>
      </c>
      <c r="P687" s="3">
        <v>195401.14335023004</v>
      </c>
      <c r="Q687" s="3">
        <v>4700.8077398950009</v>
      </c>
      <c r="R687" s="3">
        <v>1054148.9947707539</v>
      </c>
      <c r="S687" s="3">
        <v>2736.4278388969096</v>
      </c>
      <c r="T687" s="3">
        <v>564495.27696793585</v>
      </c>
      <c r="V687">
        <v>18035</v>
      </c>
      <c r="W687" s="2">
        <v>0.77093980304078347</v>
      </c>
      <c r="X687" s="2">
        <v>0.73407022225778051</v>
      </c>
      <c r="Y687" s="2">
        <v>0.34348462985261713</v>
      </c>
      <c r="Z687" s="2">
        <v>0.68129644201330575</v>
      </c>
      <c r="AA687" s="2">
        <v>0.59657662694861513</v>
      </c>
      <c r="AB687" s="2">
        <v>0.62484560559981517</v>
      </c>
      <c r="AC687" s="2">
        <v>6.0556323849942492E-3</v>
      </c>
      <c r="AD687" s="2">
        <v>0</v>
      </c>
      <c r="AE687" s="2">
        <v>2.4885207256718747E-3</v>
      </c>
      <c r="AF687">
        <v>1778145.3102265063</v>
      </c>
      <c r="AG687">
        <v>4596.3848477144529</v>
      </c>
      <c r="AH687">
        <v>863876.3095078218</v>
      </c>
      <c r="AI687">
        <v>89815.306810023525</v>
      </c>
      <c r="AJ687">
        <v>63.646099339550766</v>
      </c>
      <c r="AK687">
        <v>2832294.3049972602</v>
      </c>
      <c r="AL687">
        <v>7332.8126866113626</v>
      </c>
      <c r="AM687">
        <v>1378179.4544840725</v>
      </c>
      <c r="AN687">
        <v>140007.43880170849</v>
      </c>
      <c r="AO687">
        <v>101.51688726418875</v>
      </c>
      <c r="AP687">
        <v>1054148.9947707539</v>
      </c>
      <c r="AQ687">
        <v>2736.4278388969096</v>
      </c>
      <c r="AR687">
        <v>514303.14497625071</v>
      </c>
      <c r="AS687">
        <v>50192.131991684961</v>
      </c>
      <c r="AT687">
        <v>37.870787924637987</v>
      </c>
      <c r="AU687" s="3">
        <v>36723690.881242231</v>
      </c>
      <c r="AV687" s="3">
        <v>883469.80663586641</v>
      </c>
      <c r="AW687">
        <v>262833.27707786002</v>
      </c>
      <c r="AX687">
        <v>49396886.094013013</v>
      </c>
      <c r="AY687">
        <v>6323.0372248899994</v>
      </c>
      <c r="AZ687">
        <v>1188351.6160458266</v>
      </c>
      <c r="BA687">
        <v>458234.42042809003</v>
      </c>
      <c r="BB687">
        <v>86120576.975255236</v>
      </c>
      <c r="BC687">
        <v>11023.844964784999</v>
      </c>
      <c r="BD687">
        <v>2071821.4226816928</v>
      </c>
      <c r="BE687">
        <v>195401.14335023004</v>
      </c>
      <c r="BF687">
        <v>36723690.881242231</v>
      </c>
      <c r="BG687">
        <v>4700.8077398950009</v>
      </c>
      <c r="BH687">
        <v>883469.80663586641</v>
      </c>
      <c r="BI687">
        <v>12.186516145850247</v>
      </c>
      <c r="BJ687">
        <v>39.549938303773992</v>
      </c>
      <c r="BK687">
        <v>27.363422157923743</v>
      </c>
      <c r="BL687">
        <v>27.351506751492156</v>
      </c>
      <c r="BM687">
        <v>16.095659018317452</v>
      </c>
      <c r="BN687">
        <f t="shared" si="66"/>
        <v>-11.255847733174704</v>
      </c>
      <c r="BO687">
        <v>0.63589078588064152</v>
      </c>
      <c r="BP687">
        <v>9.3841064703179933E-2</v>
      </c>
      <c r="BQ687">
        <v>5.8067571837178422E-2</v>
      </c>
      <c r="BR687">
        <v>0.17857142857142855</v>
      </c>
      <c r="BS687">
        <v>0.13793103448275862</v>
      </c>
      <c r="BT687">
        <v>0.44444444444444442</v>
      </c>
      <c r="BU687">
        <v>0.32234275572168791</v>
      </c>
      <c r="BV687">
        <v>0.68129644201330575</v>
      </c>
      <c r="BW687">
        <v>0.61885542214586631</v>
      </c>
      <c r="BX687">
        <v>0.62484560559981517</v>
      </c>
      <c r="BY687">
        <f t="shared" si="67"/>
        <v>7.6769515776881264E-2</v>
      </c>
      <c r="BZ687">
        <v>0</v>
      </c>
      <c r="CA687">
        <f t="shared" si="68"/>
        <v>6.3275442400921383E-4</v>
      </c>
      <c r="CC687">
        <v>7.6769515776881264E-2</v>
      </c>
      <c r="CD687">
        <v>6.3275442400921383E-4</v>
      </c>
    </row>
    <row r="688" spans="1:82" x14ac:dyDescent="0.3">
      <c r="A688">
        <v>0</v>
      </c>
      <c r="B688" t="s">
        <v>521</v>
      </c>
      <c r="C688" t="s">
        <v>528</v>
      </c>
      <c r="D688">
        <v>18037</v>
      </c>
      <c r="E688" s="2">
        <f t="shared" si="71"/>
        <v>0.54909290157970148</v>
      </c>
      <c r="F688" s="2" t="s">
        <v>1938</v>
      </c>
      <c r="G688" s="3">
        <v>5187</v>
      </c>
      <c r="H688" s="1">
        <v>9.390078833077812</v>
      </c>
      <c r="I688" s="1">
        <f t="shared" si="69"/>
        <v>-9.4935335484435548</v>
      </c>
      <c r="J688" s="1">
        <v>2.7306539982100002</v>
      </c>
      <c r="K688" s="1">
        <v>173.00000122500001</v>
      </c>
      <c r="L688" s="2">
        <v>0.14226413644999991</v>
      </c>
      <c r="M688" s="2">
        <v>3.4584808500262562E-2</v>
      </c>
      <c r="N688" s="7">
        <v>0</v>
      </c>
      <c r="O688" s="2">
        <v>1.5950396588674622E-3</v>
      </c>
      <c r="P688" s="3">
        <v>110566.256825926</v>
      </c>
      <c r="Q688" s="3">
        <v>2659.9164515989996</v>
      </c>
      <c r="R688" s="3">
        <v>654230.76648531365</v>
      </c>
      <c r="S688" s="3">
        <v>1640.3794743232172</v>
      </c>
      <c r="T688" s="3">
        <v>341742.06006404076</v>
      </c>
      <c r="V688">
        <v>18037</v>
      </c>
      <c r="W688" s="2">
        <v>0.55694834458204978</v>
      </c>
      <c r="X688" s="2">
        <v>0.25190479524943049</v>
      </c>
      <c r="Y688" s="2">
        <v>0.2871790190012331</v>
      </c>
      <c r="Z688" s="2">
        <v>0.77871525032979394</v>
      </c>
      <c r="AA688" s="2">
        <v>0.49864405065991385</v>
      </c>
      <c r="AB688" s="2">
        <v>0.35116143423312129</v>
      </c>
      <c r="AC688" s="2">
        <v>3.4584808500262562E-2</v>
      </c>
      <c r="AD688" s="2">
        <v>0</v>
      </c>
      <c r="AE688" s="2">
        <v>1.5950396588674622E-3</v>
      </c>
      <c r="AF688">
        <v>499438.428290729</v>
      </c>
      <c r="AG688">
        <v>1254.4857153188334</v>
      </c>
      <c r="AH688">
        <v>235776.70843179995</v>
      </c>
      <c r="AI688">
        <v>25106.599900731344</v>
      </c>
      <c r="AJ688">
        <v>17.435842766801539</v>
      </c>
      <c r="AK688">
        <v>1153669.1947760426</v>
      </c>
      <c r="AL688">
        <v>2894.8651896420506</v>
      </c>
      <c r="AM688">
        <v>544080.95479519269</v>
      </c>
      <c r="AN688">
        <v>58544.413601379456</v>
      </c>
      <c r="AO688">
        <v>40.240477354838738</v>
      </c>
      <c r="AP688">
        <v>654230.76648531365</v>
      </c>
      <c r="AQ688">
        <v>1640.3794743232172</v>
      </c>
      <c r="AR688">
        <v>308304.24636339274</v>
      </c>
      <c r="AS688">
        <v>33437.813700648112</v>
      </c>
      <c r="AT688">
        <v>22.804634588037199</v>
      </c>
      <c r="AU688" s="3">
        <v>20779822.307864532</v>
      </c>
      <c r="AV688" s="3">
        <v>499904.69791351596</v>
      </c>
      <c r="AW688">
        <v>76312.066299194004</v>
      </c>
      <c r="AX688">
        <v>14342089.740270521</v>
      </c>
      <c r="AY688">
        <v>1835.8559512810002</v>
      </c>
      <c r="AZ688">
        <v>345030.76748375117</v>
      </c>
      <c r="BA688">
        <v>186878.32312512002</v>
      </c>
      <c r="BB688">
        <v>35121912.048135057</v>
      </c>
      <c r="BC688">
        <v>4495.7724028800003</v>
      </c>
      <c r="BD688">
        <v>844935.46539726725</v>
      </c>
      <c r="BE688">
        <v>110566.256825926</v>
      </c>
      <c r="BF688">
        <v>20779822.307864532</v>
      </c>
      <c r="BG688">
        <v>2659.9164515989996</v>
      </c>
      <c r="BH688">
        <v>499904.69791351596</v>
      </c>
      <c r="BI688">
        <v>3.1728711494543727</v>
      </c>
      <c r="BJ688">
        <v>12.562949982532185</v>
      </c>
      <c r="BK688">
        <v>9.390078833077812</v>
      </c>
      <c r="BL688">
        <v>27.739469847213027</v>
      </c>
      <c r="BM688">
        <v>18.245936298769472</v>
      </c>
      <c r="BN688">
        <f t="shared" si="66"/>
        <v>-9.4935335484435548</v>
      </c>
      <c r="BO688">
        <v>0.54909290157970148</v>
      </c>
      <c r="BP688">
        <v>2.1097407498142703E-2</v>
      </c>
      <c r="BQ688">
        <v>6.6488058344841519E-2</v>
      </c>
      <c r="BR688">
        <v>0.15476190476190474</v>
      </c>
      <c r="BS688">
        <v>0.10344827586206896</v>
      </c>
      <c r="BT688">
        <v>0.3888888888888889</v>
      </c>
      <c r="BU688">
        <v>0.27187394837638501</v>
      </c>
      <c r="BV688">
        <v>0.77871525032979394</v>
      </c>
      <c r="BW688">
        <v>0.51726561271775295</v>
      </c>
      <c r="BX688">
        <v>0.35116143423312129</v>
      </c>
      <c r="BY688">
        <f t="shared" si="67"/>
        <v>7.9990568081977284E-2</v>
      </c>
      <c r="BZ688">
        <v>0</v>
      </c>
      <c r="CA688">
        <f t="shared" si="68"/>
        <v>2.046178377783862E-3</v>
      </c>
      <c r="CC688">
        <v>7.9990568081977284E-2</v>
      </c>
      <c r="CD688">
        <v>2.046178377783862E-3</v>
      </c>
    </row>
    <row r="689" spans="1:82" x14ac:dyDescent="0.3">
      <c r="A689">
        <v>0</v>
      </c>
      <c r="B689" t="s">
        <v>521</v>
      </c>
      <c r="C689" t="s">
        <v>529</v>
      </c>
      <c r="D689">
        <v>18039</v>
      </c>
      <c r="E689" s="2">
        <f t="shared" si="71"/>
        <v>0.60502537311703775</v>
      </c>
      <c r="F689" s="2" t="s">
        <v>1939</v>
      </c>
      <c r="G689" s="3">
        <v>38217</v>
      </c>
      <c r="H689" s="1">
        <v>33.206181285799119</v>
      </c>
      <c r="I689" s="1">
        <f t="shared" si="69"/>
        <v>-9.7129593164715011</v>
      </c>
      <c r="J689" s="1">
        <v>2.4240299296300001</v>
      </c>
      <c r="K689" s="1">
        <v>104.23055006200001</v>
      </c>
      <c r="L689" s="2">
        <v>0.23745938993999993</v>
      </c>
      <c r="M689" s="2">
        <v>8.4732064111287479E-3</v>
      </c>
      <c r="N689" s="7">
        <v>0</v>
      </c>
      <c r="O689" s="2">
        <v>3.0920145628583091E-3</v>
      </c>
      <c r="P689" s="3">
        <v>306781.07934992004</v>
      </c>
      <c r="Q689" s="3">
        <v>7380.2990480800008</v>
      </c>
      <c r="R689" s="3">
        <v>1231233.562578972</v>
      </c>
      <c r="S689" s="3">
        <v>3186.6497072081406</v>
      </c>
      <c r="T689" s="3">
        <v>631839.99045851035</v>
      </c>
      <c r="V689">
        <v>18039</v>
      </c>
      <c r="W689" s="2">
        <v>0.72457230402080641</v>
      </c>
      <c r="X689" s="2">
        <v>0.89081214828022326</v>
      </c>
      <c r="Y689" s="2">
        <v>0.29877755958086583</v>
      </c>
      <c r="Z689" s="2">
        <v>0.69127361968822054</v>
      </c>
      <c r="AA689" s="2">
        <v>0.30042741801967071</v>
      </c>
      <c r="AB689" s="2">
        <v>0.58613914950209112</v>
      </c>
      <c r="AC689" s="2">
        <v>8.4732064111287479E-3</v>
      </c>
      <c r="AD689" s="2">
        <v>0</v>
      </c>
      <c r="AE689" s="2">
        <v>3.0920145628583091E-3</v>
      </c>
      <c r="AF689">
        <v>2969064.0961421342</v>
      </c>
      <c r="AG689">
        <v>7664.200869630472</v>
      </c>
      <c r="AH689">
        <v>1440462.8380661504</v>
      </c>
      <c r="AI689">
        <v>82114.69304595064</v>
      </c>
      <c r="AJ689">
        <v>106.14502918326396</v>
      </c>
      <c r="AK689">
        <v>4200297.6587211061</v>
      </c>
      <c r="AL689">
        <v>10850.850576838613</v>
      </c>
      <c r="AM689">
        <v>2039383.7900673761</v>
      </c>
      <c r="AN689">
        <v>115033.73150323499</v>
      </c>
      <c r="AO689">
        <v>150.26343180720275</v>
      </c>
      <c r="AP689">
        <v>1231233.562578972</v>
      </c>
      <c r="AQ689">
        <v>3186.6497072081411</v>
      </c>
      <c r="AR689">
        <v>598920.95200122567</v>
      </c>
      <c r="AS689">
        <v>32919.038457284347</v>
      </c>
      <c r="AT689">
        <v>44.118402623938792</v>
      </c>
      <c r="AU689" s="3">
        <v>57656436.053023972</v>
      </c>
      <c r="AV689" s="3">
        <v>1387053.4030961553</v>
      </c>
      <c r="AW689">
        <v>596217.33260147995</v>
      </c>
      <c r="AX689">
        <v>112053085.48912214</v>
      </c>
      <c r="AY689">
        <v>14343.329848020001</v>
      </c>
      <c r="AZ689">
        <v>2695685.4116368787</v>
      </c>
      <c r="BA689">
        <v>902998.41195139999</v>
      </c>
      <c r="BB689">
        <v>169709521.54214612</v>
      </c>
      <c r="BC689">
        <v>21723.628896100003</v>
      </c>
      <c r="BD689">
        <v>4082738.8147330345</v>
      </c>
      <c r="BE689">
        <v>306781.07934992004</v>
      </c>
      <c r="BF689">
        <v>57656436.053023972</v>
      </c>
      <c r="BG689">
        <v>7380.2990480800008</v>
      </c>
      <c r="BH689">
        <v>1387053.4030961553</v>
      </c>
      <c r="BI689">
        <v>22.529576176289755</v>
      </c>
      <c r="BJ689">
        <v>55.73575746208887</v>
      </c>
      <c r="BK689">
        <v>33.206181285799119</v>
      </c>
      <c r="BL689">
        <v>28.393206817893194</v>
      </c>
      <c r="BM689">
        <v>18.680247501421693</v>
      </c>
      <c r="BN689">
        <f t="shared" si="66"/>
        <v>-9.7129593164715011</v>
      </c>
      <c r="BO689">
        <v>0.60502537311703775</v>
      </c>
      <c r="BP689">
        <v>0.16506592743310805</v>
      </c>
      <c r="BQ689">
        <v>3.80753025207798E-2</v>
      </c>
      <c r="BR689">
        <v>0.23809523809523808</v>
      </c>
      <c r="BS689">
        <v>0.17241379310344829</v>
      </c>
      <c r="BT689">
        <v>0.55555555555555558</v>
      </c>
      <c r="BU689">
        <v>0.27815782040621095</v>
      </c>
      <c r="BV689">
        <v>0.69127361968822054</v>
      </c>
      <c r="BW689">
        <v>0.31164669919052979</v>
      </c>
      <c r="BX689">
        <v>0.58613914950209112</v>
      </c>
      <c r="BY689">
        <f t="shared" si="67"/>
        <v>0.11945114350887721</v>
      </c>
      <c r="BZ689">
        <v>0</v>
      </c>
      <c r="CA689">
        <f t="shared" si="68"/>
        <v>3.5427903983614235E-4</v>
      </c>
      <c r="CC689">
        <v>0.11945114350887721</v>
      </c>
      <c r="CD689">
        <v>3.5427903983614235E-4</v>
      </c>
    </row>
    <row r="690" spans="1:82" x14ac:dyDescent="0.3">
      <c r="A690">
        <v>0</v>
      </c>
      <c r="B690" t="s">
        <v>521</v>
      </c>
      <c r="C690" t="s">
        <v>33</v>
      </c>
      <c r="D690">
        <v>18041</v>
      </c>
      <c r="E690" s="2">
        <f t="shared" si="71"/>
        <v>0.59336522444509709</v>
      </c>
      <c r="F690" s="2" t="s">
        <v>1939</v>
      </c>
      <c r="G690" s="3">
        <v>-121</v>
      </c>
      <c r="H690" s="1">
        <v>10.854551949642794</v>
      </c>
      <c r="I690" s="1">
        <f t="shared" si="69"/>
        <v>-5.9621069976497267</v>
      </c>
      <c r="J690" s="1">
        <v>2.4731363562499999</v>
      </c>
      <c r="K690" s="1">
        <v>223.382818305</v>
      </c>
      <c r="L690" s="2">
        <v>0.22873714829000003</v>
      </c>
      <c r="M690" s="2">
        <v>6.6758668377194866E-2</v>
      </c>
      <c r="N690" s="7">
        <v>0</v>
      </c>
      <c r="O690" s="2">
        <v>8.4286592158683141E-4</v>
      </c>
      <c r="P690" s="3">
        <v>96581.000140443983</v>
      </c>
      <c r="Q690" s="3">
        <v>2323.4700944059996</v>
      </c>
      <c r="R690" s="3">
        <v>486767.07747166784</v>
      </c>
      <c r="S690" s="3">
        <v>1223.5446260573769</v>
      </c>
      <c r="T690" s="3">
        <v>267452.54675435642</v>
      </c>
      <c r="V690">
        <v>18041</v>
      </c>
      <c r="W690" s="2">
        <v>0.6134117641440866</v>
      </c>
      <c r="X690" s="2">
        <v>0.29119177112412387</v>
      </c>
      <c r="Y690" s="2">
        <v>0.17976874348688357</v>
      </c>
      <c r="Z690" s="2">
        <v>0.70527756281805754</v>
      </c>
      <c r="AA690" s="2">
        <v>0.64386423455895414</v>
      </c>
      <c r="AB690" s="2">
        <v>0.56460937422651902</v>
      </c>
      <c r="AC690" s="2">
        <v>6.6758668377194866E-2</v>
      </c>
      <c r="AD690" s="2">
        <v>0</v>
      </c>
      <c r="AE690" s="2">
        <v>8.4286592158683141E-4</v>
      </c>
      <c r="AF690">
        <v>394986.30590220523</v>
      </c>
      <c r="AG690">
        <v>993.1443693662585</v>
      </c>
      <c r="AH690">
        <v>186658.4111300456</v>
      </c>
      <c r="AI690">
        <v>30333.570399168791</v>
      </c>
      <c r="AJ690">
        <v>13.801643457466861</v>
      </c>
      <c r="AK690">
        <v>881753.38337387308</v>
      </c>
      <c r="AL690">
        <v>2216.6889954236353</v>
      </c>
      <c r="AM690">
        <v>416619.83757634554</v>
      </c>
      <c r="AN690">
        <v>67824.690707225251</v>
      </c>
      <c r="AO690">
        <v>30.805818747586404</v>
      </c>
      <c r="AP690">
        <v>486767.07747166784</v>
      </c>
      <c r="AQ690">
        <v>1223.5446260573767</v>
      </c>
      <c r="AR690">
        <v>229961.42644629994</v>
      </c>
      <c r="AS690">
        <v>37491.120308056459</v>
      </c>
      <c r="AT690">
        <v>17.004175290119541</v>
      </c>
      <c r="AU690" s="3">
        <v>18151433.166395042</v>
      </c>
      <c r="AV690" s="3">
        <v>436672.96954266354</v>
      </c>
      <c r="AW690">
        <v>51832.421825596008</v>
      </c>
      <c r="AX690">
        <v>9741385.3579025138</v>
      </c>
      <c r="AY690">
        <v>1246.9438280540001</v>
      </c>
      <c r="AZ690">
        <v>234350.62304446875</v>
      </c>
      <c r="BA690">
        <v>148413.42196603998</v>
      </c>
      <c r="BB690">
        <v>27892818.524297554</v>
      </c>
      <c r="BC690">
        <v>3570.4139224599994</v>
      </c>
      <c r="BD690">
        <v>671023.59258713224</v>
      </c>
      <c r="BE690">
        <v>96581.000140443983</v>
      </c>
      <c r="BF690">
        <v>18151433.166395042</v>
      </c>
      <c r="BG690">
        <v>2323.4700944059996</v>
      </c>
      <c r="BH690">
        <v>436672.96954266354</v>
      </c>
      <c r="BI690">
        <v>4.0506079707230889</v>
      </c>
      <c r="BJ690">
        <v>14.905159920365882</v>
      </c>
      <c r="BK690">
        <v>10.854551949642794</v>
      </c>
      <c r="BL690">
        <v>29.859862527035869</v>
      </c>
      <c r="BM690">
        <v>23.897755529386142</v>
      </c>
      <c r="BN690">
        <f t="shared" si="66"/>
        <v>-5.9621069976497267</v>
      </c>
      <c r="BO690">
        <v>0.59336522444509709</v>
      </c>
      <c r="BP690">
        <v>2.9105370304260129E-2</v>
      </c>
      <c r="BQ690">
        <v>6.4386101840335483E-2</v>
      </c>
      <c r="BR690">
        <v>8.3333333333333329E-2</v>
      </c>
      <c r="BS690">
        <v>0.17241379310344829</v>
      </c>
      <c r="BT690">
        <v>0.33333333333333331</v>
      </c>
      <c r="BU690">
        <v>0.17074164870458119</v>
      </c>
      <c r="BV690">
        <v>0.70527756281805754</v>
      </c>
      <c r="BW690">
        <v>0.66790895701136321</v>
      </c>
      <c r="BX690">
        <v>0.56460937422651902</v>
      </c>
      <c r="BY690">
        <f t="shared" si="67"/>
        <v>0.17118018016383962</v>
      </c>
      <c r="BZ690">
        <v>0</v>
      </c>
      <c r="CA690">
        <f t="shared" si="68"/>
        <v>3.3213762665782392E-4</v>
      </c>
      <c r="CC690">
        <v>0.17118018016383962</v>
      </c>
      <c r="CD690">
        <v>3.3213762665782392E-4</v>
      </c>
    </row>
    <row r="691" spans="1:82" x14ac:dyDescent="0.3">
      <c r="A691">
        <v>0</v>
      </c>
      <c r="B691" t="s">
        <v>521</v>
      </c>
      <c r="C691" t="s">
        <v>365</v>
      </c>
      <c r="D691">
        <v>18043</v>
      </c>
      <c r="E691" s="2">
        <f t="shared" si="71"/>
        <v>0.55950333286065135</v>
      </c>
      <c r="F691" s="2" t="s">
        <v>1938</v>
      </c>
      <c r="G691" s="3">
        <v>13438</v>
      </c>
      <c r="H691" s="1">
        <v>33.898062275005671</v>
      </c>
      <c r="I691" s="1">
        <f t="shared" si="69"/>
        <v>-6.609243113210475</v>
      </c>
      <c r="J691" s="1">
        <v>2.8734421275400002</v>
      </c>
      <c r="K691" s="1">
        <v>227.90454429900001</v>
      </c>
      <c r="L691" s="2">
        <v>0.11063760907000009</v>
      </c>
      <c r="M691" s="2">
        <v>1.4611511255224679E-2</v>
      </c>
      <c r="N691" s="7">
        <v>0</v>
      </c>
      <c r="O691" s="2">
        <v>7.7079017423023217E-4</v>
      </c>
      <c r="P691" s="3">
        <v>341752.7835671801</v>
      </c>
      <c r="Q691" s="3">
        <v>8221.6209310700015</v>
      </c>
      <c r="R691" s="3">
        <v>1127414.0838862062</v>
      </c>
      <c r="S691" s="3">
        <v>2841.9322562025627</v>
      </c>
      <c r="T691" s="3">
        <v>586971.84216057556</v>
      </c>
      <c r="V691">
        <v>18043</v>
      </c>
      <c r="W691" s="2">
        <v>0.72947396421372135</v>
      </c>
      <c r="X691" s="2">
        <v>0.90937302961266708</v>
      </c>
      <c r="Y691" s="2">
        <v>0.14859305747064896</v>
      </c>
      <c r="Z691" s="2">
        <v>0.81943490721353762</v>
      </c>
      <c r="AA691" s="2">
        <v>0.65689736605986049</v>
      </c>
      <c r="AB691" s="2">
        <v>0.27309526104493248</v>
      </c>
      <c r="AC691" s="2">
        <v>1.4611511255224679E-2</v>
      </c>
      <c r="AD691" s="2">
        <v>0</v>
      </c>
      <c r="AE691" s="2">
        <v>7.7079017423023217E-4</v>
      </c>
      <c r="AF691">
        <v>1338026.7639428871</v>
      </c>
      <c r="AG691">
        <v>3370.7425008019891</v>
      </c>
      <c r="AH691">
        <v>633520.62291779811</v>
      </c>
      <c r="AI691">
        <v>63094.630582161728</v>
      </c>
      <c r="AJ691">
        <v>46.831146184100554</v>
      </c>
      <c r="AK691">
        <v>2465440.8478290932</v>
      </c>
      <c r="AL691">
        <v>6212.6747570045518</v>
      </c>
      <c r="AM691">
        <v>1167652.9966637199</v>
      </c>
      <c r="AN691">
        <v>115934.09899681555</v>
      </c>
      <c r="AO691">
        <v>86.312090374108053</v>
      </c>
      <c r="AP691">
        <v>1127414.0838862062</v>
      </c>
      <c r="AQ691">
        <v>2841.9322562025627</v>
      </c>
      <c r="AR691">
        <v>534132.37374592177</v>
      </c>
      <c r="AS691">
        <v>52839.46841465382</v>
      </c>
      <c r="AT691">
        <v>39.480944190007499</v>
      </c>
      <c r="AU691" s="3">
        <v>64229018.143615827</v>
      </c>
      <c r="AV691" s="3">
        <v>1545171.437785296</v>
      </c>
      <c r="AW691">
        <v>357791.51122804004</v>
      </c>
      <c r="AX691">
        <v>67243336.620197847</v>
      </c>
      <c r="AY691">
        <v>8607.4680854599992</v>
      </c>
      <c r="AZ691">
        <v>1617687.5519813523</v>
      </c>
      <c r="BA691">
        <v>699544.29479522014</v>
      </c>
      <c r="BB691">
        <v>131472354.76381367</v>
      </c>
      <c r="BC691">
        <v>16829.089016530001</v>
      </c>
      <c r="BD691">
        <v>3162858.9897666485</v>
      </c>
      <c r="BE691">
        <v>341752.7835671801</v>
      </c>
      <c r="BF691">
        <v>64229018.143615827</v>
      </c>
      <c r="BG691">
        <v>8221.6209310700015</v>
      </c>
      <c r="BH691">
        <v>1545171.437785296</v>
      </c>
      <c r="BI691">
        <v>27.473691331844979</v>
      </c>
      <c r="BJ691">
        <v>61.371753606850646</v>
      </c>
      <c r="BK691">
        <v>33.898062275005671</v>
      </c>
      <c r="BL691">
        <v>43.896530511502839</v>
      </c>
      <c r="BM691">
        <v>37.287287398292364</v>
      </c>
      <c r="BN691">
        <f t="shared" si="66"/>
        <v>-6.609243113210475</v>
      </c>
      <c r="BO691">
        <v>0.55950333286065135</v>
      </c>
      <c r="BP691">
        <v>0.18614463291919206</v>
      </c>
      <c r="BQ691">
        <v>6.9277516519623508E-2</v>
      </c>
      <c r="BR691">
        <v>4.1666666666666664E-2</v>
      </c>
      <c r="BS691">
        <v>0.13793103448275862</v>
      </c>
      <c r="BT691">
        <v>0.44444444444444442</v>
      </c>
      <c r="BU691">
        <v>0.18927420562626629</v>
      </c>
      <c r="BV691">
        <v>0.81943490721353762</v>
      </c>
      <c r="BW691">
        <v>0.68142880296666031</v>
      </c>
      <c r="BX691">
        <v>0.27309526104493248</v>
      </c>
      <c r="BY691">
        <f t="shared" si="67"/>
        <v>0.10518778214434296</v>
      </c>
      <c r="BZ691">
        <v>0</v>
      </c>
      <c r="CA691">
        <f t="shared" si="68"/>
        <v>4.3672456531255984E-3</v>
      </c>
      <c r="CC691">
        <v>0.10518778214434296</v>
      </c>
      <c r="CD691">
        <v>4.3672456531255984E-3</v>
      </c>
    </row>
    <row r="692" spans="1:82" x14ac:dyDescent="0.3">
      <c r="A692">
        <v>0</v>
      </c>
      <c r="B692" t="s">
        <v>521</v>
      </c>
      <c r="C692" t="s">
        <v>530</v>
      </c>
      <c r="D692">
        <v>18045</v>
      </c>
      <c r="E692" s="2">
        <f t="shared" si="71"/>
        <v>0.53114889806307031</v>
      </c>
      <c r="F692" s="2" t="s">
        <v>1938</v>
      </c>
      <c r="G692" s="3">
        <v>240</v>
      </c>
      <c r="H692" s="1">
        <v>0.37582677960439748</v>
      </c>
      <c r="I692" s="1">
        <f t="shared" si="69"/>
        <v>-7.3658378535561617</v>
      </c>
      <c r="J692" s="1">
        <v>2.5260243765200001</v>
      </c>
      <c r="K692" s="1">
        <v>133.0127277</v>
      </c>
      <c r="L692" s="2">
        <v>0.23015735640000012</v>
      </c>
      <c r="M692" s="2">
        <v>4.1591970150219155E-2</v>
      </c>
      <c r="N692" s="7">
        <v>0</v>
      </c>
      <c r="O692" s="2">
        <v>5.2245458998326621E-3</v>
      </c>
      <c r="P692" s="3">
        <v>2720.9343585810029</v>
      </c>
      <c r="Q692" s="3">
        <v>65.458108756499982</v>
      </c>
      <c r="R692" s="3">
        <v>3836.2762538479874</v>
      </c>
      <c r="S692" s="3">
        <v>10.232495840488602</v>
      </c>
      <c r="T692" s="3">
        <v>2070.4718993722781</v>
      </c>
      <c r="V692">
        <v>18045</v>
      </c>
      <c r="W692" s="2">
        <v>0.48614068496271473</v>
      </c>
      <c r="X692" s="2">
        <v>1.0082190964361425E-2</v>
      </c>
      <c r="Y692" s="2">
        <v>0.21806981291822067</v>
      </c>
      <c r="Z692" s="2">
        <v>0.72035992329690168</v>
      </c>
      <c r="AA692" s="2">
        <v>0.38338731132949516</v>
      </c>
      <c r="AB692" s="2">
        <v>0.5681149823809144</v>
      </c>
      <c r="AC692" s="2">
        <v>4.1591970150219155E-2</v>
      </c>
      <c r="AD692" s="2">
        <v>0</v>
      </c>
      <c r="AE692" s="2">
        <v>5.2245458998326621E-3</v>
      </c>
      <c r="AF692">
        <v>122468.77445963022</v>
      </c>
      <c r="AG692">
        <v>316.34168681108207</v>
      </c>
      <c r="AH692">
        <v>59455.441178239234</v>
      </c>
      <c r="AI692">
        <v>8183.8866011288219</v>
      </c>
      <c r="AJ692">
        <v>4.3807928387939894</v>
      </c>
      <c r="AK692">
        <v>126305.05071347821</v>
      </c>
      <c r="AL692">
        <v>326.57418265157065</v>
      </c>
      <c r="AM692">
        <v>61378.607108988253</v>
      </c>
      <c r="AN692">
        <v>8331.1925697520601</v>
      </c>
      <c r="AO692">
        <v>4.521919932607287</v>
      </c>
      <c r="AP692">
        <v>3836.2762538479874</v>
      </c>
      <c r="AQ692">
        <v>10.232495840488582</v>
      </c>
      <c r="AR692">
        <v>1923.165930749019</v>
      </c>
      <c r="AS692">
        <v>147.30596862323819</v>
      </c>
      <c r="AT692">
        <v>0.14112709381329758</v>
      </c>
      <c r="AU692" s="3">
        <v>511372.40335171367</v>
      </c>
      <c r="AV692" s="3">
        <v>12302.196959696606</v>
      </c>
      <c r="AW692">
        <v>17407.113044360998</v>
      </c>
      <c r="AX692">
        <v>3271492.8255572058</v>
      </c>
      <c r="AY692">
        <v>418.76669872650001</v>
      </c>
      <c r="AZ692">
        <v>78703.013358658412</v>
      </c>
      <c r="BA692">
        <v>20128.047402942</v>
      </c>
      <c r="BB692">
        <v>3782865.2289089193</v>
      </c>
      <c r="BC692">
        <v>484.22480748300001</v>
      </c>
      <c r="BD692">
        <v>91005.210318355021</v>
      </c>
      <c r="BE692">
        <v>2720.9343585810029</v>
      </c>
      <c r="BF692">
        <v>511372.40335171367</v>
      </c>
      <c r="BG692">
        <v>65.458108756499982</v>
      </c>
      <c r="BH692">
        <v>12302.196959696606</v>
      </c>
      <c r="BI692">
        <v>0.6886408753118971</v>
      </c>
      <c r="BJ692">
        <v>1.0644676549162946</v>
      </c>
      <c r="BK692">
        <v>0.37582677960439748</v>
      </c>
      <c r="BL692">
        <v>31.897467439606679</v>
      </c>
      <c r="BM692">
        <v>24.531629586050517</v>
      </c>
      <c r="BN692">
        <f t="shared" si="66"/>
        <v>-7.3658378535561617</v>
      </c>
      <c r="BO692">
        <v>0.53114889806307031</v>
      </c>
      <c r="BP692">
        <v>4.4293490774729005E-3</v>
      </c>
      <c r="BQ692">
        <v>4.7599344397578777E-2</v>
      </c>
      <c r="BR692">
        <v>3.5714285714285712E-2</v>
      </c>
      <c r="BS692">
        <v>6.8965517241379309E-2</v>
      </c>
      <c r="BT692">
        <v>0.5</v>
      </c>
      <c r="BU692">
        <v>0.21094141713702264</v>
      </c>
      <c r="BV692">
        <v>0.72035992329690168</v>
      </c>
      <c r="BW692">
        <v>0.39770467980238089</v>
      </c>
      <c r="BX692">
        <v>0.5681149823809144</v>
      </c>
      <c r="BY692">
        <f t="shared" si="67"/>
        <v>7.6186734329026284E-2</v>
      </c>
      <c r="BZ692">
        <v>0</v>
      </c>
      <c r="CA692">
        <f t="shared" si="68"/>
        <v>3.4053930056989542E-4</v>
      </c>
      <c r="CC692">
        <v>7.6186734329026284E-2</v>
      </c>
      <c r="CD692">
        <v>3.4053930056989542E-4</v>
      </c>
    </row>
    <row r="693" spans="1:82" x14ac:dyDescent="0.3">
      <c r="A693">
        <v>0</v>
      </c>
      <c r="B693" t="s">
        <v>521</v>
      </c>
      <c r="C693" t="s">
        <v>34</v>
      </c>
      <c r="D693">
        <v>18047</v>
      </c>
      <c r="E693" s="2">
        <f t="shared" si="71"/>
        <v>0.61830359447098027</v>
      </c>
      <c r="F693" s="2" t="s">
        <v>1939</v>
      </c>
      <c r="G693" s="3">
        <v>673</v>
      </c>
      <c r="H693" s="1">
        <v>0.37517443429630681</v>
      </c>
      <c r="I693" s="1">
        <f t="shared" si="69"/>
        <v>-12.199697624167307</v>
      </c>
      <c r="J693" s="1">
        <v>2.5750673225799998</v>
      </c>
      <c r="K693" s="1">
        <v>208.00010313300001</v>
      </c>
      <c r="L693" s="2">
        <v>0.22495495280999989</v>
      </c>
      <c r="M693" s="2">
        <v>1.3217883019017644E-3</v>
      </c>
      <c r="N693" s="7">
        <v>0</v>
      </c>
      <c r="O693" s="2">
        <v>7.8488794521248723E-4</v>
      </c>
      <c r="P693" s="3">
        <v>1800.9416892060003</v>
      </c>
      <c r="Q693" s="3">
        <v>43.325645318999982</v>
      </c>
      <c r="R693" s="3">
        <v>17760.343886885894</v>
      </c>
      <c r="S693" s="3">
        <v>44.530145625076912</v>
      </c>
      <c r="T693" s="3">
        <v>8817.6926761562027</v>
      </c>
      <c r="V693">
        <v>18047</v>
      </c>
      <c r="W693" s="2">
        <v>0.56950093771221721</v>
      </c>
      <c r="X693" s="2">
        <v>1.006469069474839E-2</v>
      </c>
      <c r="Y693" s="2">
        <v>0.32380755627654556</v>
      </c>
      <c r="Z693" s="2">
        <v>0.73434576333487722</v>
      </c>
      <c r="AA693" s="2">
        <v>0.59952608803178897</v>
      </c>
      <c r="AB693" s="2">
        <v>0.55527349223651601</v>
      </c>
      <c r="AC693" s="2">
        <v>1.3217883019017644E-3</v>
      </c>
      <c r="AD693" s="2">
        <v>0</v>
      </c>
      <c r="AE693" s="2">
        <v>7.8488794521248723E-4</v>
      </c>
      <c r="AF693">
        <v>58620.003069134211</v>
      </c>
      <c r="AG693">
        <v>147.65057071877848</v>
      </c>
      <c r="AH693">
        <v>27750.467890582971</v>
      </c>
      <c r="AI693">
        <v>1419.6969120645476</v>
      </c>
      <c r="AJ693">
        <v>2.0514159777991727</v>
      </c>
      <c r="AK693">
        <v>76380.346956020105</v>
      </c>
      <c r="AL693">
        <v>192.18071634385538</v>
      </c>
      <c r="AM693">
        <v>36119.770970930076</v>
      </c>
      <c r="AN693">
        <v>1868.0865078736476</v>
      </c>
      <c r="AO693">
        <v>2.6704782074487152</v>
      </c>
      <c r="AP693">
        <v>17760.343886885894</v>
      </c>
      <c r="AQ693">
        <v>44.530145625076898</v>
      </c>
      <c r="AR693">
        <v>8369.3030803471047</v>
      </c>
      <c r="AS693">
        <v>448.3895958091</v>
      </c>
      <c r="AT693">
        <v>0.61906222964954249</v>
      </c>
      <c r="AU693" s="3">
        <v>338468.9810693757</v>
      </c>
      <c r="AV693" s="3">
        <v>8142.6217812528566</v>
      </c>
      <c r="AW693">
        <v>21267.262372814002</v>
      </c>
      <c r="AX693">
        <v>3996969.2903466634</v>
      </c>
      <c r="AY693">
        <v>511.63114941100002</v>
      </c>
      <c r="AZ693">
        <v>96155.95822030335</v>
      </c>
      <c r="BA693">
        <v>23068.204062020002</v>
      </c>
      <c r="BB693">
        <v>4335438.2714160392</v>
      </c>
      <c r="BC693">
        <v>554.95679472999996</v>
      </c>
      <c r="BD693">
        <v>104298.58000155618</v>
      </c>
      <c r="BE693">
        <v>1800.9416892060003</v>
      </c>
      <c r="BF693">
        <v>338468.9810693757</v>
      </c>
      <c r="BG693">
        <v>43.325645318999982</v>
      </c>
      <c r="BH693">
        <v>8142.6217812528566</v>
      </c>
      <c r="BI693">
        <v>0.68476595684179475</v>
      </c>
      <c r="BJ693">
        <v>1.0599403911381016</v>
      </c>
      <c r="BK693">
        <v>0.37517443429630681</v>
      </c>
      <c r="BL693">
        <v>39.876197200013834</v>
      </c>
      <c r="BM693">
        <v>27.676499575846528</v>
      </c>
      <c r="BN693">
        <f t="shared" si="66"/>
        <v>-12.199697624167307</v>
      </c>
      <c r="BO693">
        <v>0.61830359447098027</v>
      </c>
      <c r="BP693">
        <v>5.1271350707716634E-3</v>
      </c>
      <c r="BQ693">
        <v>5.9150982050896743E-2</v>
      </c>
      <c r="BR693">
        <v>7.1428571428571425E-2</v>
      </c>
      <c r="BS693">
        <v>0.20689655172413793</v>
      </c>
      <c r="BT693">
        <v>0.3888888888888889</v>
      </c>
      <c r="BU693">
        <v>0.34937254344291524</v>
      </c>
      <c r="BV693">
        <v>0.73434576333487722</v>
      </c>
      <c r="BW693">
        <v>0.62191502907861929</v>
      </c>
      <c r="BX693">
        <v>0.55527349223651601</v>
      </c>
      <c r="BY693">
        <f t="shared" si="67"/>
        <v>6.7970925579727656E-2</v>
      </c>
      <c r="BZ693">
        <v>0</v>
      </c>
      <c r="CA693">
        <f t="shared" si="68"/>
        <v>1.5655610775486208E-3</v>
      </c>
      <c r="CC693">
        <v>6.7970925579727656E-2</v>
      </c>
      <c r="CD693">
        <v>1.5655610775486208E-3</v>
      </c>
    </row>
    <row r="694" spans="1:82" x14ac:dyDescent="0.3">
      <c r="A694">
        <v>0</v>
      </c>
      <c r="B694" t="s">
        <v>521</v>
      </c>
      <c r="C694" t="s">
        <v>108</v>
      </c>
      <c r="D694">
        <v>18049</v>
      </c>
      <c r="E694" s="2">
        <f t="shared" si="71"/>
        <v>0.63809140146325916</v>
      </c>
      <c r="F694" s="2" t="s">
        <v>1940</v>
      </c>
      <c r="G694" s="3">
        <v>932</v>
      </c>
      <c r="H694" s="1">
        <v>1.6205114463667079</v>
      </c>
      <c r="I694" s="1">
        <f t="shared" si="69"/>
        <v>-12.872298817482651</v>
      </c>
      <c r="J694" s="1">
        <v>2.4630608881999998</v>
      </c>
      <c r="K694" s="1">
        <v>127.45442476700001</v>
      </c>
      <c r="L694" s="2">
        <v>0.26054693390999994</v>
      </c>
      <c r="M694" s="2">
        <v>1.6709382803787546E-3</v>
      </c>
      <c r="N694" s="7">
        <v>0</v>
      </c>
      <c r="O694" s="2">
        <v>3.5957272645683091E-3</v>
      </c>
      <c r="P694" s="3">
        <v>638.63750279299916</v>
      </c>
      <c r="Q694" s="3">
        <v>15.363841094500014</v>
      </c>
      <c r="R694" s="3">
        <v>-71834.017479640446</v>
      </c>
      <c r="S694" s="3">
        <v>-185.57470895590609</v>
      </c>
      <c r="T694" s="3">
        <v>-39164.582785028419</v>
      </c>
      <c r="V694">
        <v>18049</v>
      </c>
      <c r="W694" s="2">
        <v>0.54994044490805571</v>
      </c>
      <c r="X694" s="2">
        <v>4.3472968795360195E-2</v>
      </c>
      <c r="Y694" s="2">
        <v>0.38416214888351308</v>
      </c>
      <c r="Z694" s="2">
        <v>0.70240428754045403</v>
      </c>
      <c r="AA694" s="2">
        <v>0.36736641728509983</v>
      </c>
      <c r="AB694" s="2">
        <v>0.64312789772589174</v>
      </c>
      <c r="AC694" s="2">
        <v>1.6709382803787546E-3</v>
      </c>
      <c r="AD694" s="2">
        <v>0</v>
      </c>
      <c r="AE694" s="2">
        <v>3.5957272645683091E-3</v>
      </c>
      <c r="AF694">
        <v>184519.28852657406</v>
      </c>
      <c r="AG694">
        <v>476.65545594314267</v>
      </c>
      <c r="AH694">
        <v>89585.91802679078</v>
      </c>
      <c r="AI694">
        <v>11019.22302965268</v>
      </c>
      <c r="AJ694">
        <v>6.6008030971921885</v>
      </c>
      <c r="AK694">
        <v>112685.27104693362</v>
      </c>
      <c r="AL694">
        <v>291.08074698723658</v>
      </c>
      <c r="AM694">
        <v>54707.725703419084</v>
      </c>
      <c r="AN694">
        <v>6732.832567995948</v>
      </c>
      <c r="AO694">
        <v>4.0309536795704251</v>
      </c>
      <c r="AP694">
        <v>-71834.017479640446</v>
      </c>
      <c r="AQ694">
        <v>-185.57470895590609</v>
      </c>
      <c r="AR694">
        <v>-34878.192323371695</v>
      </c>
      <c r="AS694">
        <v>-4286.3904616567315</v>
      </c>
      <c r="AT694">
        <v>-2.5698494176217634</v>
      </c>
      <c r="AU694" s="3">
        <v>120025.53227491626</v>
      </c>
      <c r="AV694" s="3">
        <v>2887.4802953003327</v>
      </c>
      <c r="AW694">
        <v>29585.472709311001</v>
      </c>
      <c r="AX694">
        <v>5560293.74098791</v>
      </c>
      <c r="AY694">
        <v>711.74414190149992</v>
      </c>
      <c r="AZ694">
        <v>133765.1940289679</v>
      </c>
      <c r="BA694">
        <v>30224.110212104002</v>
      </c>
      <c r="BB694">
        <v>5680319.2732628258</v>
      </c>
      <c r="BC694">
        <v>727.10798299599992</v>
      </c>
      <c r="BD694">
        <v>136652.67432426821</v>
      </c>
      <c r="BE694">
        <v>638.63750279299916</v>
      </c>
      <c r="BF694">
        <v>120025.53227491626</v>
      </c>
      <c r="BG694">
        <v>15.363841094500014</v>
      </c>
      <c r="BH694">
        <v>2887.4802953003327</v>
      </c>
      <c r="BI694">
        <v>1.4585197470638669</v>
      </c>
      <c r="BJ694">
        <v>3.0790311934305747</v>
      </c>
      <c r="BK694">
        <v>1.6205114463667079</v>
      </c>
      <c r="BL694">
        <v>27.432070788551503</v>
      </c>
      <c r="BM694">
        <v>14.559771971068852</v>
      </c>
      <c r="BN694">
        <f t="shared" si="66"/>
        <v>-12.872298817482651</v>
      </c>
      <c r="BO694">
        <v>0.63809140146325916</v>
      </c>
      <c r="BP694">
        <v>1.127005491224633E-2</v>
      </c>
      <c r="BQ694">
        <v>4.0632472437282074E-2</v>
      </c>
      <c r="BR694">
        <v>0.1130952380952381</v>
      </c>
      <c r="BS694">
        <v>0.13793103448275862</v>
      </c>
      <c r="BT694">
        <v>0.5</v>
      </c>
      <c r="BU694">
        <v>0.36863436425770457</v>
      </c>
      <c r="BV694">
        <v>0.70240428754045403</v>
      </c>
      <c r="BW694">
        <v>0.38108549510902473</v>
      </c>
      <c r="BX694">
        <v>0.64312789772589174</v>
      </c>
      <c r="BY694">
        <f t="shared" si="67"/>
        <v>0.26689377298085359</v>
      </c>
      <c r="BZ694">
        <v>0</v>
      </c>
      <c r="CA694">
        <f t="shared" si="68"/>
        <v>8.3195450577436118E-4</v>
      </c>
      <c r="CC694">
        <v>0.26689377298085359</v>
      </c>
      <c r="CD694">
        <v>8.3195450577436118E-4</v>
      </c>
    </row>
    <row r="695" spans="1:82" x14ac:dyDescent="0.3">
      <c r="A695">
        <v>0</v>
      </c>
      <c r="B695" t="s">
        <v>521</v>
      </c>
      <c r="C695" t="s">
        <v>531</v>
      </c>
      <c r="D695">
        <v>18051</v>
      </c>
      <c r="E695" s="2">
        <f t="shared" si="71"/>
        <v>0.52109561089131018</v>
      </c>
      <c r="F695" s="2" t="s">
        <v>1938</v>
      </c>
      <c r="G695" s="3">
        <v>1583</v>
      </c>
      <c r="H695" s="1">
        <v>1.9028599633705716</v>
      </c>
      <c r="I695" s="1">
        <f t="shared" si="69"/>
        <v>-7.8138319882342273</v>
      </c>
      <c r="J695" s="1">
        <v>2.70477086041</v>
      </c>
      <c r="K695" s="1">
        <v>150.602648071</v>
      </c>
      <c r="L695" s="2">
        <v>0.13513876925000012</v>
      </c>
      <c r="M695" s="2">
        <v>9.0592204619267744E-3</v>
      </c>
      <c r="N695" s="7">
        <v>0</v>
      </c>
      <c r="O695" s="2">
        <v>2.157046085068553E-3</v>
      </c>
      <c r="P695" s="3">
        <v>19867.888810094992</v>
      </c>
      <c r="Q695" s="3">
        <v>477.96611571749986</v>
      </c>
      <c r="R695" s="3">
        <v>94157.20629415015</v>
      </c>
      <c r="S695" s="3">
        <v>235.21170860893119</v>
      </c>
      <c r="T695" s="3">
        <v>51451.267825404066</v>
      </c>
      <c r="V695">
        <v>18051</v>
      </c>
      <c r="W695" s="2">
        <v>0.47044743408558792</v>
      </c>
      <c r="X695" s="2">
        <v>5.1047446776768778E-2</v>
      </c>
      <c r="Y695" s="2">
        <v>0.24819984642859982</v>
      </c>
      <c r="Z695" s="2">
        <v>0.77133401706316262</v>
      </c>
      <c r="AA695" s="2">
        <v>0.43408736382934032</v>
      </c>
      <c r="AB695" s="2">
        <v>0.33357334613286443</v>
      </c>
      <c r="AC695" s="2">
        <v>9.0592204619267744E-3</v>
      </c>
      <c r="AD695" s="2">
        <v>0</v>
      </c>
      <c r="AE695" s="2">
        <v>2.157046085068553E-3</v>
      </c>
      <c r="AF695">
        <v>310737.37711981003</v>
      </c>
      <c r="AG695">
        <v>780.7848150848057</v>
      </c>
      <c r="AH695">
        <v>146746.09000823856</v>
      </c>
      <c r="AI695">
        <v>22678.241850273615</v>
      </c>
      <c r="AJ695">
        <v>10.851462776265565</v>
      </c>
      <c r="AK695">
        <v>404894.58341396018</v>
      </c>
      <c r="AL695">
        <v>1015.996523693737</v>
      </c>
      <c r="AM695">
        <v>190953.40282434245</v>
      </c>
      <c r="AN695">
        <v>29922.196859573811</v>
      </c>
      <c r="AO695">
        <v>14.122987640244197</v>
      </c>
      <c r="AP695">
        <v>94157.20629415015</v>
      </c>
      <c r="AQ695">
        <v>235.2117086089313</v>
      </c>
      <c r="AR695">
        <v>44207.312816103891</v>
      </c>
      <c r="AS695">
        <v>7243.9550093001963</v>
      </c>
      <c r="AT695">
        <v>3.2715248639786321</v>
      </c>
      <c r="AU695" s="3">
        <v>3733971.0229692529</v>
      </c>
      <c r="AV695" s="3">
        <v>89828.95178794692</v>
      </c>
      <c r="AW695">
        <v>35614.34683738801</v>
      </c>
      <c r="AX695">
        <v>6693360.3446187023</v>
      </c>
      <c r="AY695">
        <v>856.7820760620001</v>
      </c>
      <c r="AZ695">
        <v>161023.62337509228</v>
      </c>
      <c r="BA695">
        <v>55482.235647483001</v>
      </c>
      <c r="BB695">
        <v>10427331.367587956</v>
      </c>
      <c r="BC695">
        <v>1334.7481917794998</v>
      </c>
      <c r="BD695">
        <v>250852.5751630392</v>
      </c>
      <c r="BE695">
        <v>19867.888810094992</v>
      </c>
      <c r="BF695">
        <v>3733971.0229692529</v>
      </c>
      <c r="BG695">
        <v>477.96611571749986</v>
      </c>
      <c r="BH695">
        <v>89828.95178794692</v>
      </c>
      <c r="BI695">
        <v>1.3664003898431925</v>
      </c>
      <c r="BJ695">
        <v>3.2692603532137641</v>
      </c>
      <c r="BK695">
        <v>1.9028599633705716</v>
      </c>
      <c r="BL695">
        <v>26.216824407307829</v>
      </c>
      <c r="BM695">
        <v>18.402992419073602</v>
      </c>
      <c r="BN695">
        <f t="shared" si="66"/>
        <v>-7.8138319882342273</v>
      </c>
      <c r="BO695">
        <v>0.52109561089131018</v>
      </c>
      <c r="BP695">
        <v>8.6223613341052559E-3</v>
      </c>
      <c r="BQ695">
        <v>7.487181606020496E-2</v>
      </c>
      <c r="BR695">
        <v>0.19642857142857142</v>
      </c>
      <c r="BS695">
        <v>0.17241379310344829</v>
      </c>
      <c r="BT695">
        <v>0.33333333333333331</v>
      </c>
      <c r="BU695">
        <v>0.22377098513958751</v>
      </c>
      <c r="BV695">
        <v>0.77133401706316262</v>
      </c>
      <c r="BW695">
        <v>0.45029809525865178</v>
      </c>
      <c r="BX695">
        <v>0.33357334613286443</v>
      </c>
      <c r="BY695">
        <f t="shared" si="67"/>
        <v>1.9092335820832942E-2</v>
      </c>
      <c r="BZ695">
        <v>0</v>
      </c>
      <c r="CA695">
        <f t="shared" si="68"/>
        <v>1.1090550448608111E-3</v>
      </c>
      <c r="CC695">
        <v>1.9092335820832942E-2</v>
      </c>
      <c r="CD695">
        <v>1.1090550448608111E-3</v>
      </c>
    </row>
    <row r="696" spans="1:82" x14ac:dyDescent="0.3">
      <c r="A696">
        <v>0</v>
      </c>
      <c r="B696" t="s">
        <v>521</v>
      </c>
      <c r="C696" t="s">
        <v>110</v>
      </c>
      <c r="D696">
        <v>18053</v>
      </c>
      <c r="E696" s="2">
        <f t="shared" si="71"/>
        <v>0.6311711318300226</v>
      </c>
      <c r="F696" s="2" t="s">
        <v>1940</v>
      </c>
      <c r="G696" s="3">
        <v>-1578</v>
      </c>
      <c r="H696" s="1">
        <v>16.289762326829035</v>
      </c>
      <c r="I696" s="1">
        <f t="shared" si="69"/>
        <v>-7.630457873545776</v>
      </c>
      <c r="J696" s="1">
        <v>2.4212598823999998</v>
      </c>
      <c r="K696" s="1">
        <v>194.05366973100001</v>
      </c>
      <c r="L696" s="2">
        <v>0.26085805260999995</v>
      </c>
      <c r="M696" s="2">
        <v>8.8014962535014341E-4</v>
      </c>
      <c r="N696" s="7">
        <v>0</v>
      </c>
      <c r="O696" s="2">
        <v>1.5958014186557594E-3</v>
      </c>
      <c r="P696" s="3">
        <v>221378.85357539001</v>
      </c>
      <c r="Q696" s="3">
        <v>5325.7591562350008</v>
      </c>
      <c r="R696" s="3">
        <v>984475.22970978753</v>
      </c>
      <c r="S696" s="3">
        <v>2551.1405913237913</v>
      </c>
      <c r="T696" s="3">
        <v>543391.49959210772</v>
      </c>
      <c r="V696">
        <v>18053</v>
      </c>
      <c r="W696" s="2">
        <v>0.66163429558686426</v>
      </c>
      <c r="X696" s="2">
        <v>0.43700051049057581</v>
      </c>
      <c r="Y696" s="2">
        <v>0.23298815072806478</v>
      </c>
      <c r="Z696" s="2">
        <v>0.69048367045864067</v>
      </c>
      <c r="AA696" s="2">
        <v>0.55932778748503131</v>
      </c>
      <c r="AB696" s="2">
        <v>0.64389585577656427</v>
      </c>
      <c r="AC696" s="2">
        <v>8.8014962535014341E-4</v>
      </c>
      <c r="AD696" s="2">
        <v>0</v>
      </c>
      <c r="AE696" s="2">
        <v>1.5958014186557594E-3</v>
      </c>
      <c r="AF696">
        <v>902928.30014762166</v>
      </c>
      <c r="AG696">
        <v>2333.6746309995287</v>
      </c>
      <c r="AH696">
        <v>438606.92579350871</v>
      </c>
      <c r="AI696">
        <v>60877.882678612252</v>
      </c>
      <c r="AJ696">
        <v>32.314965166162771</v>
      </c>
      <c r="AK696">
        <v>1887403.5298574092</v>
      </c>
      <c r="AL696">
        <v>4884.8152223233192</v>
      </c>
      <c r="AM696">
        <v>918085.9059237889</v>
      </c>
      <c r="AN696">
        <v>124790.40214043985</v>
      </c>
      <c r="AO696">
        <v>67.629307731294816</v>
      </c>
      <c r="AP696">
        <v>984475.22970978753</v>
      </c>
      <c r="AQ696">
        <v>2551.1405913237904</v>
      </c>
      <c r="AR696">
        <v>479478.98013028019</v>
      </c>
      <c r="AS696">
        <v>63912.5194618276</v>
      </c>
      <c r="AT696">
        <v>35.314342565132044</v>
      </c>
      <c r="AU696" s="3">
        <v>41605941.740958795</v>
      </c>
      <c r="AV696" s="3">
        <v>1000923.1758228061</v>
      </c>
      <c r="AW696">
        <v>141713.43241223998</v>
      </c>
      <c r="AX696">
        <v>26633622.487556383</v>
      </c>
      <c r="AY696">
        <v>3409.2308187600001</v>
      </c>
      <c r="AZ696">
        <v>640730.84007775446</v>
      </c>
      <c r="BA696">
        <v>363092.28598763002</v>
      </c>
      <c r="BB696">
        <v>68239564.228515178</v>
      </c>
      <c r="BC696">
        <v>8734.9899749950018</v>
      </c>
      <c r="BD696">
        <v>1641654.0159005607</v>
      </c>
      <c r="BE696">
        <v>221378.85357539001</v>
      </c>
      <c r="BF696">
        <v>41605941.740958795</v>
      </c>
      <c r="BG696">
        <v>5325.7591562350008</v>
      </c>
      <c r="BH696">
        <v>1000923.1758228061</v>
      </c>
      <c r="BI696">
        <v>6.0741057145489421</v>
      </c>
      <c r="BJ696">
        <v>22.363868041377977</v>
      </c>
      <c r="BK696">
        <v>16.289762326829035</v>
      </c>
      <c r="BL696">
        <v>28.233609714106056</v>
      </c>
      <c r="BM696">
        <v>20.60315184056028</v>
      </c>
      <c r="BN696">
        <f t="shared" si="66"/>
        <v>-7.630457873545776</v>
      </c>
      <c r="BO696">
        <v>0.6311711318300226</v>
      </c>
      <c r="BP696">
        <v>4.6425896575193581E-2</v>
      </c>
      <c r="BQ696">
        <v>5.3446536469919259E-2</v>
      </c>
      <c r="BR696">
        <v>0.19047619047619047</v>
      </c>
      <c r="BS696">
        <v>0.13793103448275862</v>
      </c>
      <c r="BT696">
        <v>0.5</v>
      </c>
      <c r="BU696">
        <v>0.21851955327431044</v>
      </c>
      <c r="BV696">
        <v>0.69048367045864067</v>
      </c>
      <c r="BW696">
        <v>0.58021554718364243</v>
      </c>
      <c r="BX696">
        <v>0.64389585577656427</v>
      </c>
      <c r="BY696">
        <f t="shared" si="67"/>
        <v>0.10488875651664195</v>
      </c>
      <c r="BZ696">
        <v>0</v>
      </c>
      <c r="CA696">
        <f t="shared" si="68"/>
        <v>5.6650699872760467E-4</v>
      </c>
      <c r="CC696">
        <v>0.10488875651664195</v>
      </c>
      <c r="CD696">
        <v>5.6650699872760467E-4</v>
      </c>
    </row>
    <row r="697" spans="1:82" x14ac:dyDescent="0.3">
      <c r="A697">
        <v>0</v>
      </c>
      <c r="B697" t="s">
        <v>521</v>
      </c>
      <c r="C697" t="s">
        <v>36</v>
      </c>
      <c r="D697">
        <v>18055</v>
      </c>
      <c r="E697" s="2">
        <f t="shared" si="71"/>
        <v>0.50496865908223498</v>
      </c>
      <c r="F697" s="2" t="s">
        <v>1937</v>
      </c>
      <c r="G697" s="3">
        <v>1542</v>
      </c>
      <c r="H697" s="1">
        <v>1.6271571162237308</v>
      </c>
      <c r="I697" s="1">
        <f t="shared" si="69"/>
        <v>-5.3738411728407343</v>
      </c>
      <c r="J697" s="1">
        <v>2.5897875590699999</v>
      </c>
      <c r="K697" s="1">
        <v>147.488079532</v>
      </c>
      <c r="L697" s="2">
        <v>0.15550488560999987</v>
      </c>
      <c r="M697" s="2">
        <v>2.3609816110243997E-2</v>
      </c>
      <c r="N697" s="7">
        <v>0</v>
      </c>
      <c r="O697" s="2">
        <v>1.4683206976080559E-3</v>
      </c>
      <c r="P697" s="3">
        <v>34168.535670899997</v>
      </c>
      <c r="Q697" s="3">
        <v>821.99988285000006</v>
      </c>
      <c r="R697" s="3">
        <v>122607.50245641652</v>
      </c>
      <c r="S697" s="3">
        <v>308.54799537469768</v>
      </c>
      <c r="T697" s="3">
        <v>64607.896830519589</v>
      </c>
      <c r="V697">
        <v>18055</v>
      </c>
      <c r="W697" s="2">
        <v>0.45102331511723104</v>
      </c>
      <c r="X697" s="2">
        <v>4.3651250163854308E-2</v>
      </c>
      <c r="Y697" s="2">
        <v>0.16575884812207548</v>
      </c>
      <c r="Z697" s="2">
        <v>0.73854361214719033</v>
      </c>
      <c r="AA697" s="2">
        <v>0.42511013226085603</v>
      </c>
      <c r="AB697" s="2">
        <v>0.38384458672236965</v>
      </c>
      <c r="AC697" s="2">
        <v>2.3609816110243997E-2</v>
      </c>
      <c r="AD697" s="2">
        <v>0</v>
      </c>
      <c r="AE697" s="2">
        <v>1.4683206976080559E-3</v>
      </c>
      <c r="AF697">
        <v>170677.83680319574</v>
      </c>
      <c r="AG697">
        <v>428.99688178228098</v>
      </c>
      <c r="AH697">
        <v>80628.636483457376</v>
      </c>
      <c r="AI697">
        <v>9318.551970594146</v>
      </c>
      <c r="AJ697">
        <v>5.9620105491406745</v>
      </c>
      <c r="AK697">
        <v>293285.33925961226</v>
      </c>
      <c r="AL697">
        <v>737.5448771569786</v>
      </c>
      <c r="AM697">
        <v>138619.27747229245</v>
      </c>
      <c r="AN697">
        <v>15935.807812278641</v>
      </c>
      <c r="AO697">
        <v>10.249388456312126</v>
      </c>
      <c r="AP697">
        <v>122607.50245641652</v>
      </c>
      <c r="AQ697">
        <v>308.54799537469762</v>
      </c>
      <c r="AR697">
        <v>57990.640988835075</v>
      </c>
      <c r="AS697">
        <v>6617.255841684495</v>
      </c>
      <c r="AT697">
        <v>4.2873779071714511</v>
      </c>
      <c r="AU697" s="3">
        <v>6421634.5939889457</v>
      </c>
      <c r="AV697" s="3">
        <v>154486.657982829</v>
      </c>
      <c r="AW697">
        <v>36004.460802693</v>
      </c>
      <c r="AX697">
        <v>6766678.3632581225</v>
      </c>
      <c r="AY697">
        <v>866.1671324445</v>
      </c>
      <c r="AZ697">
        <v>162787.45087161934</v>
      </c>
      <c r="BA697">
        <v>70172.996473592997</v>
      </c>
      <c r="BB697">
        <v>13188312.957247067</v>
      </c>
      <c r="BC697">
        <v>1688.1670152945001</v>
      </c>
      <c r="BD697">
        <v>317274.10885444836</v>
      </c>
      <c r="BE697">
        <v>34168.535670899997</v>
      </c>
      <c r="BF697">
        <v>6421634.5939889457</v>
      </c>
      <c r="BG697">
        <v>821.99988285000006</v>
      </c>
      <c r="BH697">
        <v>154486.657982829</v>
      </c>
      <c r="BI697">
        <v>1.1180026174144631</v>
      </c>
      <c r="BJ697">
        <v>2.7451597336381939</v>
      </c>
      <c r="BK697">
        <v>1.6271571162237308</v>
      </c>
      <c r="BL697">
        <v>29.618566383990522</v>
      </c>
      <c r="BM697">
        <v>24.244725211149788</v>
      </c>
      <c r="BN697">
        <f t="shared" si="66"/>
        <v>-5.3738411728407343</v>
      </c>
      <c r="BO697">
        <v>0.50496865908223498</v>
      </c>
      <c r="BP697">
        <v>6.8365669475590378E-3</v>
      </c>
      <c r="BQ697">
        <v>5.7291947467880022E-2</v>
      </c>
      <c r="BR697">
        <v>6.5476190476190479E-2</v>
      </c>
      <c r="BS697">
        <v>6.8965517241379309E-2</v>
      </c>
      <c r="BT697">
        <v>0.5</v>
      </c>
      <c r="BU697">
        <v>0.15389500760202435</v>
      </c>
      <c r="BV697">
        <v>0.73854361214719033</v>
      </c>
      <c r="BW697">
        <v>0.44098561437848138</v>
      </c>
      <c r="BX697">
        <v>0.38384458672236965</v>
      </c>
      <c r="BY697">
        <f t="shared" si="67"/>
        <v>8.4860426920656234E-2</v>
      </c>
      <c r="BZ697">
        <v>0</v>
      </c>
      <c r="CA697">
        <f t="shared" si="68"/>
        <v>2.6330038942935946E-3</v>
      </c>
      <c r="CC697">
        <v>8.4860426920656234E-2</v>
      </c>
      <c r="CD697">
        <v>2.6330038942935946E-3</v>
      </c>
    </row>
    <row r="698" spans="1:82" x14ac:dyDescent="0.3">
      <c r="A698">
        <v>0</v>
      </c>
      <c r="B698" t="s">
        <v>521</v>
      </c>
      <c r="C698" t="s">
        <v>291</v>
      </c>
      <c r="D698">
        <v>18057</v>
      </c>
      <c r="E698" s="2">
        <f t="shared" si="71"/>
        <v>0.61124655381962234</v>
      </c>
      <c r="F698" s="2" t="s">
        <v>1939</v>
      </c>
      <c r="G698" s="3">
        <v>208539</v>
      </c>
      <c r="H698" s="1">
        <v>35.503563590841026</v>
      </c>
      <c r="I698" s="1">
        <f t="shared" si="69"/>
        <v>-9.4684782359874617</v>
      </c>
      <c r="J698" s="1">
        <v>2.4447269840699999</v>
      </c>
      <c r="K698" s="1">
        <v>207.75878770700001</v>
      </c>
      <c r="L698" s="2">
        <v>0.25042154431999997</v>
      </c>
      <c r="M698" s="2">
        <v>3.4986898433470894E-3</v>
      </c>
      <c r="N698" s="7">
        <v>0</v>
      </c>
      <c r="O698" s="2">
        <v>4.3101720863146058E-3</v>
      </c>
      <c r="P698" s="3">
        <v>157556.08222179997</v>
      </c>
      <c r="Q698" s="3">
        <v>3790.3608856999999</v>
      </c>
      <c r="R698" s="3">
        <v>1113482.0386775192</v>
      </c>
      <c r="S698" s="3">
        <v>2885.9499092638175</v>
      </c>
      <c r="T698" s="3">
        <v>571905.23454851983</v>
      </c>
      <c r="V698">
        <v>18057</v>
      </c>
      <c r="W698" s="2">
        <v>0.84488272074525883</v>
      </c>
      <c r="X698" s="2">
        <v>0.95244332619138428</v>
      </c>
      <c r="Y698" s="2">
        <v>0.29714897694990017</v>
      </c>
      <c r="Z698" s="2">
        <v>0.69717590974031018</v>
      </c>
      <c r="AA698" s="2">
        <v>0.59883053600487968</v>
      </c>
      <c r="AB698" s="2">
        <v>0.6181346252166029</v>
      </c>
      <c r="AC698" s="2">
        <v>3.4986898433470894E-3</v>
      </c>
      <c r="AD698" s="2">
        <v>0</v>
      </c>
      <c r="AE698" s="2">
        <v>4.3101720863146058E-3</v>
      </c>
      <c r="AF698">
        <v>4465855.8070417885</v>
      </c>
      <c r="AG698">
        <v>11541.74595454587</v>
      </c>
      <c r="AH698">
        <v>2169235.4384659082</v>
      </c>
      <c r="AI698">
        <v>122565.01156088062</v>
      </c>
      <c r="AJ698">
        <v>159.8223444004667</v>
      </c>
      <c r="AK698">
        <v>5579337.8457193077</v>
      </c>
      <c r="AL698">
        <v>14427.695863809688</v>
      </c>
      <c r="AM698">
        <v>2711640.7939006155</v>
      </c>
      <c r="AN698">
        <v>152064.89067469281</v>
      </c>
      <c r="AO698">
        <v>199.77041252457252</v>
      </c>
      <c r="AP698">
        <v>1113482.0386775192</v>
      </c>
      <c r="AQ698">
        <v>2885.949909263818</v>
      </c>
      <c r="AR698">
        <v>542405.35543470737</v>
      </c>
      <c r="AS698">
        <v>29499.879113812189</v>
      </c>
      <c r="AT698">
        <v>39.948068124105816</v>
      </c>
      <c r="AU698" s="3">
        <v>29611090.092765085</v>
      </c>
      <c r="AV698" s="3">
        <v>712360.42485845799</v>
      </c>
      <c r="AW698">
        <v>799696.05757309997</v>
      </c>
      <c r="AX698">
        <v>150294877.0602884</v>
      </c>
      <c r="AY698">
        <v>19238.461723149998</v>
      </c>
      <c r="AZ698">
        <v>3615676.4962488106</v>
      </c>
      <c r="BA698">
        <v>957252.13979489997</v>
      </c>
      <c r="BB698">
        <v>179905967.15305349</v>
      </c>
      <c r="BC698">
        <v>23028.822608849998</v>
      </c>
      <c r="BD698">
        <v>4328036.9211072689</v>
      </c>
      <c r="BE698">
        <v>157556.08222179997</v>
      </c>
      <c r="BF698">
        <v>29611090.092765085</v>
      </c>
      <c r="BG698">
        <v>3790.3608856999999</v>
      </c>
      <c r="BH698">
        <v>712360.42485845799</v>
      </c>
      <c r="BI698">
        <v>36.114627352307792</v>
      </c>
      <c r="BJ698">
        <v>71.618190943148818</v>
      </c>
      <c r="BK698">
        <v>35.503563590841026</v>
      </c>
      <c r="BL698">
        <v>27.62613667783609</v>
      </c>
      <c r="BM698">
        <v>18.157658441848628</v>
      </c>
      <c r="BN698">
        <f t="shared" si="66"/>
        <v>-9.4684782359874617</v>
      </c>
      <c r="BO698">
        <v>0.61124655381962234</v>
      </c>
      <c r="BP698">
        <v>0.26731934470971702</v>
      </c>
      <c r="BQ698">
        <v>5.7345420372005629E-2</v>
      </c>
      <c r="BR698">
        <v>0.16071428571428573</v>
      </c>
      <c r="BS698">
        <v>0.10344827586206896</v>
      </c>
      <c r="BT698">
        <v>0.3888888888888889</v>
      </c>
      <c r="BU698">
        <v>0.27115641926138451</v>
      </c>
      <c r="BV698">
        <v>0.69717590974031018</v>
      </c>
      <c r="BW698">
        <v>0.62119350207975077</v>
      </c>
      <c r="BX698">
        <v>0.6181346252166029</v>
      </c>
      <c r="BY698">
        <f t="shared" si="67"/>
        <v>0.1026787071979134</v>
      </c>
      <c r="BZ698">
        <v>0</v>
      </c>
      <c r="CA698">
        <f t="shared" si="68"/>
        <v>1.1832318259042023E-3</v>
      </c>
      <c r="CC698">
        <v>0.1026787071979134</v>
      </c>
      <c r="CD698">
        <v>1.1832318259042023E-3</v>
      </c>
    </row>
    <row r="699" spans="1:82" x14ac:dyDescent="0.3">
      <c r="A699">
        <v>0</v>
      </c>
      <c r="B699" t="s">
        <v>521</v>
      </c>
      <c r="C699" t="s">
        <v>375</v>
      </c>
      <c r="D699">
        <v>18059</v>
      </c>
      <c r="E699" s="2">
        <f t="shared" si="71"/>
        <v>0.61982947263159016</v>
      </c>
      <c r="F699" s="2" t="s">
        <v>1940</v>
      </c>
      <c r="G699" s="3">
        <v>14954</v>
      </c>
      <c r="H699" s="1">
        <v>27.357695959458027</v>
      </c>
      <c r="I699" s="1">
        <f t="shared" si="69"/>
        <v>-10.307715758776974</v>
      </c>
      <c r="J699" s="1">
        <v>2.47371567732</v>
      </c>
      <c r="K699" s="1">
        <v>213.88492860599999</v>
      </c>
      <c r="L699" s="2">
        <v>0.24958710932999995</v>
      </c>
      <c r="M699" s="2">
        <v>0.13907294343471341</v>
      </c>
      <c r="N699" s="7">
        <v>0</v>
      </c>
      <c r="O699" s="2">
        <v>2.9632435570269397E-3</v>
      </c>
      <c r="P699" s="3">
        <v>123851.12575848005</v>
      </c>
      <c r="Q699" s="3">
        <v>2979.5134285200002</v>
      </c>
      <c r="R699" s="3">
        <v>735914.8362363145</v>
      </c>
      <c r="S699" s="3">
        <v>1908.8147672121065</v>
      </c>
      <c r="T699" s="3">
        <v>374109.07383775944</v>
      </c>
      <c r="V699">
        <v>18059</v>
      </c>
      <c r="W699" s="2">
        <v>0.77212893829366769</v>
      </c>
      <c r="X699" s="2">
        <v>0.73391660726926922</v>
      </c>
      <c r="Y699" s="2">
        <v>0.32463093193522624</v>
      </c>
      <c r="Z699" s="2">
        <v>0.70544277091558361</v>
      </c>
      <c r="AA699" s="2">
        <v>0.61648812959540089</v>
      </c>
      <c r="AB699" s="2">
        <v>0.61607492559606147</v>
      </c>
      <c r="AC699" s="2">
        <v>0.13907294343471341</v>
      </c>
      <c r="AD699" s="2">
        <v>0</v>
      </c>
      <c r="AE699" s="2">
        <v>2.9632435570269397E-3</v>
      </c>
      <c r="AF699">
        <v>991201.76600889477</v>
      </c>
      <c r="AG699">
        <v>2565.5114350295976</v>
      </c>
      <c r="AH699">
        <v>482179.93573700212</v>
      </c>
      <c r="AI699">
        <v>21258.455428014418</v>
      </c>
      <c r="AJ699">
        <v>35.51870287293103</v>
      </c>
      <c r="AK699">
        <v>1727116.6022452093</v>
      </c>
      <c r="AL699">
        <v>4474.3262022417048</v>
      </c>
      <c r="AM699">
        <v>840935.76477798843</v>
      </c>
      <c r="AN699">
        <v>36611.700224787463</v>
      </c>
      <c r="AO699">
        <v>61.938434808207745</v>
      </c>
      <c r="AP699">
        <v>735914.8362363145</v>
      </c>
      <c r="AQ699">
        <v>1908.8147672121072</v>
      </c>
      <c r="AR699">
        <v>358755.82904098631</v>
      </c>
      <c r="AS699">
        <v>15353.244796773044</v>
      </c>
      <c r="AT699">
        <v>26.419731935276715</v>
      </c>
      <c r="AU699" s="3">
        <v>23276580.575048741</v>
      </c>
      <c r="AV699" s="3">
        <v>559969.75375604886</v>
      </c>
      <c r="AW699">
        <v>178148.41622927002</v>
      </c>
      <c r="AX699">
        <v>33481213.346129008</v>
      </c>
      <c r="AY699">
        <v>4285.7551368550003</v>
      </c>
      <c r="AZ699">
        <v>805464.82042052876</v>
      </c>
      <c r="BA699">
        <v>301999.5419877501</v>
      </c>
      <c r="BB699">
        <v>56757793.921177752</v>
      </c>
      <c r="BC699">
        <v>7265.2685653750004</v>
      </c>
      <c r="BD699">
        <v>1365434.5741765776</v>
      </c>
      <c r="BE699">
        <v>123851.12575848005</v>
      </c>
      <c r="BF699">
        <v>23276580.575048741</v>
      </c>
      <c r="BG699">
        <v>2979.5134285200002</v>
      </c>
      <c r="BH699">
        <v>559969.75375604886</v>
      </c>
      <c r="BI699">
        <v>11.86443747255384</v>
      </c>
      <c r="BJ699">
        <v>39.222133432011866</v>
      </c>
      <c r="BK699">
        <v>27.357695959458027</v>
      </c>
      <c r="BL699">
        <v>24.554766944386387</v>
      </c>
      <c r="BM699">
        <v>14.247051185609413</v>
      </c>
      <c r="BN699">
        <f t="shared" si="66"/>
        <v>-10.307715758776974</v>
      </c>
      <c r="BO699">
        <v>0.61982947263159016</v>
      </c>
      <c r="BP699">
        <v>8.9053337639323049E-2</v>
      </c>
      <c r="BQ699">
        <v>6.2348281514539597E-2</v>
      </c>
      <c r="BR699">
        <v>0.22023809523809523</v>
      </c>
      <c r="BS699">
        <v>6.8965517241379309E-2</v>
      </c>
      <c r="BT699">
        <v>0.3888888888888889</v>
      </c>
      <c r="BU699">
        <v>0.29519033853729088</v>
      </c>
      <c r="BV699">
        <v>0.70544277091558361</v>
      </c>
      <c r="BW699">
        <v>0.63951050787904662</v>
      </c>
      <c r="BX699">
        <v>0.61607492559606147</v>
      </c>
      <c r="BY699">
        <f t="shared" si="67"/>
        <v>6.7154736326314496E-2</v>
      </c>
      <c r="BZ699">
        <v>0</v>
      </c>
      <c r="CA699">
        <f t="shared" si="68"/>
        <v>5.3797939821447675E-4</v>
      </c>
      <c r="CC699">
        <v>6.7154736326314496E-2</v>
      </c>
      <c r="CD699">
        <v>5.3797939821447675E-4</v>
      </c>
    </row>
    <row r="700" spans="1:82" x14ac:dyDescent="0.3">
      <c r="A700">
        <v>0</v>
      </c>
      <c r="B700" t="s">
        <v>521</v>
      </c>
      <c r="C700" t="s">
        <v>532</v>
      </c>
      <c r="D700">
        <v>18061</v>
      </c>
      <c r="E700" s="2">
        <f t="shared" si="71"/>
        <v>0.54966495726792353</v>
      </c>
      <c r="F700" s="2" t="s">
        <v>1938</v>
      </c>
      <c r="G700" s="3">
        <v>1956</v>
      </c>
      <c r="H700" s="1">
        <v>0.76300766161564593</v>
      </c>
      <c r="I700" s="1">
        <f t="shared" si="69"/>
        <v>-4.6916673285670782</v>
      </c>
      <c r="J700" s="1">
        <v>2.8613924715899999</v>
      </c>
      <c r="K700" s="1">
        <v>222.79146622499999</v>
      </c>
      <c r="L700" s="2">
        <v>0.11001653774999998</v>
      </c>
      <c r="M700" s="2">
        <v>2.3204173461753842E-2</v>
      </c>
      <c r="N700" s="7">
        <v>0</v>
      </c>
      <c r="O700" s="2">
        <v>1.3485612545989939E-3</v>
      </c>
      <c r="P700" s="3">
        <v>18184.808901744</v>
      </c>
      <c r="Q700" s="3">
        <v>437.47589685600013</v>
      </c>
      <c r="R700" s="3">
        <v>58534.391683058289</v>
      </c>
      <c r="S700" s="3">
        <v>147.16167558408048</v>
      </c>
      <c r="T700" s="3">
        <v>30559.695389458524</v>
      </c>
      <c r="V700">
        <v>18061</v>
      </c>
      <c r="W700" s="2">
        <v>0.48193011367058031</v>
      </c>
      <c r="X700" s="2">
        <v>2.046897498836401E-2</v>
      </c>
      <c r="Y700" s="2">
        <v>0.12982582527263756</v>
      </c>
      <c r="Z700" s="2">
        <v>0.81599864218118889</v>
      </c>
      <c r="AA700" s="2">
        <v>0.64215975944652992</v>
      </c>
      <c r="AB700" s="2">
        <v>0.27156222326791729</v>
      </c>
      <c r="AC700" s="2">
        <v>2.3204173461753842E-2</v>
      </c>
      <c r="AD700" s="2">
        <v>0</v>
      </c>
      <c r="AE700" s="2">
        <v>1.3485612545989939E-3</v>
      </c>
      <c r="AF700">
        <v>116746.61744953349</v>
      </c>
      <c r="AG700">
        <v>293.12600039366254</v>
      </c>
      <c r="AH700">
        <v>55092.124752517448</v>
      </c>
      <c r="AI700">
        <v>5858.1866483629947</v>
      </c>
      <c r="AJ700">
        <v>4.0743136236784645</v>
      </c>
      <c r="AK700">
        <v>175281.00913259177</v>
      </c>
      <c r="AL700">
        <v>440.28767597774299</v>
      </c>
      <c r="AM700">
        <v>82750.706315324947</v>
      </c>
      <c r="AN700">
        <v>8759.300475014019</v>
      </c>
      <c r="AO700">
        <v>6.1194359704759176</v>
      </c>
      <c r="AP700">
        <v>58534.391683058289</v>
      </c>
      <c r="AQ700">
        <v>147.16167558408046</v>
      </c>
      <c r="AR700">
        <v>27658.5815628075</v>
      </c>
      <c r="AS700">
        <v>2901.1138266510243</v>
      </c>
      <c r="AT700">
        <v>2.0451223467974531</v>
      </c>
      <c r="AU700" s="3">
        <v>3417652.9849937675</v>
      </c>
      <c r="AV700" s="3">
        <v>82219.220055116661</v>
      </c>
      <c r="AW700">
        <v>25732.419299905003</v>
      </c>
      <c r="AX700">
        <v>4836150.8832241464</v>
      </c>
      <c r="AY700">
        <v>619.05039928249994</v>
      </c>
      <c r="AZ700">
        <v>116344.33204115304</v>
      </c>
      <c r="BA700">
        <v>43917.228201649006</v>
      </c>
      <c r="BB700">
        <v>8253803.8682179144</v>
      </c>
      <c r="BC700">
        <v>1056.5262961385001</v>
      </c>
      <c r="BD700">
        <v>198563.5520962697</v>
      </c>
      <c r="BE700">
        <v>18184.808901744</v>
      </c>
      <c r="BF700">
        <v>3417652.9849937675</v>
      </c>
      <c r="BG700">
        <v>437.47589685600013</v>
      </c>
      <c r="BH700">
        <v>82219.220055116661</v>
      </c>
      <c r="BI700">
        <v>0.77551104949686056</v>
      </c>
      <c r="BJ700">
        <v>1.5385187111125065</v>
      </c>
      <c r="BK700">
        <v>0.76300766161564593</v>
      </c>
      <c r="BL700">
        <v>34.242221552365116</v>
      </c>
      <c r="BM700">
        <v>29.550554223798038</v>
      </c>
      <c r="BN700">
        <f t="shared" si="66"/>
        <v>-4.6916673285670782</v>
      </c>
      <c r="BO700">
        <v>0.54966495726792353</v>
      </c>
      <c r="BP700">
        <v>5.1619865263414716E-3</v>
      </c>
      <c r="BQ700">
        <v>7.3128554553621522E-2</v>
      </c>
      <c r="BR700">
        <v>0.14285714285714285</v>
      </c>
      <c r="BS700">
        <v>0.13793103448275862</v>
      </c>
      <c r="BT700">
        <v>0.44444444444444442</v>
      </c>
      <c r="BU700">
        <v>0.13435904709002061</v>
      </c>
      <c r="BV700">
        <v>0.81599864218118889</v>
      </c>
      <c r="BW700">
        <v>0.66614082930137963</v>
      </c>
      <c r="BX700">
        <v>0.27156222326791729</v>
      </c>
      <c r="BY700">
        <f t="shared" si="67"/>
        <v>2.7130692700156764E-2</v>
      </c>
      <c r="BZ700">
        <v>0</v>
      </c>
      <c r="CA700">
        <f t="shared" si="68"/>
        <v>3.9156740888054717E-3</v>
      </c>
      <c r="CC700">
        <v>2.7130692700156764E-2</v>
      </c>
      <c r="CD700">
        <v>3.9156740888054717E-3</v>
      </c>
    </row>
    <row r="701" spans="1:82" x14ac:dyDescent="0.3">
      <c r="A701">
        <v>0</v>
      </c>
      <c r="B701" t="s">
        <v>521</v>
      </c>
      <c r="C701" t="s">
        <v>533</v>
      </c>
      <c r="D701">
        <v>18063</v>
      </c>
      <c r="E701" s="2">
        <f t="shared" si="71"/>
        <v>0.6156868241469956</v>
      </c>
      <c r="F701" s="2" t="s">
        <v>1940</v>
      </c>
      <c r="G701" s="3">
        <v>50417</v>
      </c>
      <c r="H701" s="1">
        <v>31.693921101899267</v>
      </c>
      <c r="I701" s="1">
        <f t="shared" si="69"/>
        <v>-10.159427940583882</v>
      </c>
      <c r="J701" s="1">
        <v>2.4847028728399998</v>
      </c>
      <c r="K701" s="1">
        <v>196.177666243</v>
      </c>
      <c r="L701" s="2">
        <v>0.22980459161</v>
      </c>
      <c r="M701" s="2">
        <v>9.7014408404794627E-4</v>
      </c>
      <c r="N701" s="7">
        <v>0</v>
      </c>
      <c r="O701" s="2">
        <v>4.6606408532730926E-3</v>
      </c>
      <c r="P701" s="3">
        <v>199640.77421775006</v>
      </c>
      <c r="Q701" s="3">
        <v>4802.8014603750016</v>
      </c>
      <c r="R701" s="3">
        <v>1394757.6762888087</v>
      </c>
      <c r="S701" s="3">
        <v>3610.6367899741576</v>
      </c>
      <c r="T701" s="3">
        <v>709463.03517007944</v>
      </c>
      <c r="V701">
        <v>18063</v>
      </c>
      <c r="W701" s="2">
        <v>0.78314055215328782</v>
      </c>
      <c r="X701" s="2">
        <v>0.85024320325207015</v>
      </c>
      <c r="Y701" s="2">
        <v>0.31695862475342856</v>
      </c>
      <c r="Z701" s="2">
        <v>0.70857604840712507</v>
      </c>
      <c r="AA701" s="2">
        <v>0.56544985810255544</v>
      </c>
      <c r="AB701" s="2">
        <v>0.56724422610533731</v>
      </c>
      <c r="AC701" s="2">
        <v>9.7014408404794627E-4</v>
      </c>
      <c r="AD701" s="2">
        <v>0</v>
      </c>
      <c r="AE701" s="2">
        <v>4.6606408532730926E-3</v>
      </c>
      <c r="AF701">
        <v>2176485.4116928224</v>
      </c>
      <c r="AG701">
        <v>5633.1136364036229</v>
      </c>
      <c r="AH701">
        <v>1058726.2773860891</v>
      </c>
      <c r="AI701">
        <v>48280.106472399741</v>
      </c>
      <c r="AJ701">
        <v>77.98913629898982</v>
      </c>
      <c r="AK701">
        <v>3571243.087981631</v>
      </c>
      <c r="AL701">
        <v>9243.750426377781</v>
      </c>
      <c r="AM701">
        <v>1737334.2896475154</v>
      </c>
      <c r="AN701">
        <v>79135.129381052815</v>
      </c>
      <c r="AO701">
        <v>127.97619202348935</v>
      </c>
      <c r="AP701">
        <v>1394757.6762888087</v>
      </c>
      <c r="AQ701">
        <v>3610.6367899741581</v>
      </c>
      <c r="AR701">
        <v>678608.01226142631</v>
      </c>
      <c r="AS701">
        <v>30855.022908653074</v>
      </c>
      <c r="AT701">
        <v>49.987055724499527</v>
      </c>
      <c r="AU701" s="3">
        <v>37520487.106483944</v>
      </c>
      <c r="AV701" s="3">
        <v>902638.50646287785</v>
      </c>
      <c r="AW701">
        <v>425129.34644602</v>
      </c>
      <c r="AX701">
        <v>79898809.371065006</v>
      </c>
      <c r="AY701">
        <v>10227.42901073</v>
      </c>
      <c r="AZ701">
        <v>1922143.0082765962</v>
      </c>
      <c r="BA701">
        <v>624770.12066377001</v>
      </c>
      <c r="BB701">
        <v>117419296.47754893</v>
      </c>
      <c r="BC701">
        <v>15030.230471105002</v>
      </c>
      <c r="BD701">
        <v>2824781.5147394738</v>
      </c>
      <c r="BE701">
        <v>199640.77421775006</v>
      </c>
      <c r="BF701">
        <v>37520487.106483944</v>
      </c>
      <c r="BG701">
        <v>4802.8014603750016</v>
      </c>
      <c r="BH701">
        <v>902638.50646287785</v>
      </c>
      <c r="BI701">
        <v>19.600144171836508</v>
      </c>
      <c r="BJ701">
        <v>51.294065273735775</v>
      </c>
      <c r="BK701">
        <v>31.693921101899267</v>
      </c>
      <c r="BL701">
        <v>26.640817823649634</v>
      </c>
      <c r="BM701">
        <v>16.481389883065752</v>
      </c>
      <c r="BN701">
        <f t="shared" si="66"/>
        <v>-10.159427940583882</v>
      </c>
      <c r="BO701">
        <v>0.6156868241469956</v>
      </c>
      <c r="BP701">
        <v>0.1461335557798068</v>
      </c>
      <c r="BQ701">
        <v>5.8667392404823424E-2</v>
      </c>
      <c r="BR701">
        <v>0.13095238095238096</v>
      </c>
      <c r="BS701">
        <v>6.8965517241379309E-2</v>
      </c>
      <c r="BT701">
        <v>0.55555555555555558</v>
      </c>
      <c r="BU701">
        <v>0.29094370113694323</v>
      </c>
      <c r="BV701">
        <v>0.70857604840712507</v>
      </c>
      <c r="BW701">
        <v>0.58656624284497449</v>
      </c>
      <c r="BX701">
        <v>0.56724422610533731</v>
      </c>
      <c r="BY701">
        <f t="shared" si="67"/>
        <v>7.5334272608910416E-2</v>
      </c>
      <c r="BZ701">
        <v>0</v>
      </c>
      <c r="CA701">
        <f t="shared" si="68"/>
        <v>1.0660174090072066E-3</v>
      </c>
      <c r="CC701">
        <v>7.5334272608910416E-2</v>
      </c>
      <c r="CD701">
        <v>1.0660174090072066E-3</v>
      </c>
    </row>
    <row r="702" spans="1:82" x14ac:dyDescent="0.3">
      <c r="A702">
        <v>0</v>
      </c>
      <c r="B702" t="s">
        <v>521</v>
      </c>
      <c r="C702" t="s">
        <v>38</v>
      </c>
      <c r="D702">
        <v>18065</v>
      </c>
      <c r="E702" s="2">
        <f t="shared" si="71"/>
        <v>0.59798195221024331</v>
      </c>
      <c r="F702" s="2" t="s">
        <v>1939</v>
      </c>
      <c r="G702" s="3">
        <v>-332</v>
      </c>
      <c r="H702" s="1">
        <v>10.818030768192827</v>
      </c>
      <c r="I702" s="1">
        <f t="shared" si="69"/>
        <v>-3.1766292687616833</v>
      </c>
      <c r="J702" s="1">
        <v>2.4442478533699998</v>
      </c>
      <c r="K702" s="1">
        <v>229.39499374299999</v>
      </c>
      <c r="L702" s="2">
        <v>0.26884271438999985</v>
      </c>
      <c r="M702" s="2">
        <v>5.3245292183427766E-2</v>
      </c>
      <c r="N702" s="7">
        <v>0</v>
      </c>
      <c r="O702" s="2">
        <v>2.4739488858139804E-3</v>
      </c>
      <c r="P702" s="3">
        <v>213734.06016319001</v>
      </c>
      <c r="Q702" s="3">
        <v>5141.8467009349997</v>
      </c>
      <c r="R702" s="3">
        <v>631312.19745168183</v>
      </c>
      <c r="S702" s="3">
        <v>1639.0755340252315</v>
      </c>
      <c r="T702" s="3">
        <v>343597.67458579538</v>
      </c>
      <c r="V702">
        <v>18065</v>
      </c>
      <c r="W702" s="2">
        <v>0.61790871641753309</v>
      </c>
      <c r="X702" s="2">
        <v>0.29021202847244204</v>
      </c>
      <c r="Y702" s="2">
        <v>9.8107185037323991E-2</v>
      </c>
      <c r="Z702" s="2">
        <v>0.69703927346810735</v>
      </c>
      <c r="AA702" s="2">
        <v>0.6611933414517529</v>
      </c>
      <c r="AB702" s="2">
        <v>0.66360500632215247</v>
      </c>
      <c r="AC702" s="2">
        <v>5.3245292183427766E-2</v>
      </c>
      <c r="AD702" s="2">
        <v>0</v>
      </c>
      <c r="AE702" s="2">
        <v>2.4739488858139804E-3</v>
      </c>
      <c r="AF702">
        <v>487807.89277625602</v>
      </c>
      <c r="AG702">
        <v>1261.7429010786925</v>
      </c>
      <c r="AH702">
        <v>237140.67403941377</v>
      </c>
      <c r="AI702">
        <v>28973.652714759264</v>
      </c>
      <c r="AJ702">
        <v>17.469932298528455</v>
      </c>
      <c r="AK702">
        <v>1119120.0902279378</v>
      </c>
      <c r="AL702">
        <v>2900.818435103924</v>
      </c>
      <c r="AM702">
        <v>545199.84885859</v>
      </c>
      <c r="AN702">
        <v>64512.152481378369</v>
      </c>
      <c r="AO702">
        <v>40.153428422760541</v>
      </c>
      <c r="AP702">
        <v>631312.19745168183</v>
      </c>
      <c r="AQ702">
        <v>1639.0755340252315</v>
      </c>
      <c r="AR702">
        <v>308059.1748191762</v>
      </c>
      <c r="AS702">
        <v>35538.499766619105</v>
      </c>
      <c r="AT702">
        <v>22.683496124232086</v>
      </c>
      <c r="AU702" s="3">
        <v>40169179.267069928</v>
      </c>
      <c r="AV702" s="3">
        <v>966358.66897372389</v>
      </c>
      <c r="AW702">
        <v>94922.974462030004</v>
      </c>
      <c r="AX702">
        <v>17839823.82039392</v>
      </c>
      <c r="AY702">
        <v>2283.582610595</v>
      </c>
      <c r="AZ702">
        <v>429176.5158352243</v>
      </c>
      <c r="BA702">
        <v>308657.03462522</v>
      </c>
      <c r="BB702">
        <v>58009003.087463848</v>
      </c>
      <c r="BC702">
        <v>7425.4293115299997</v>
      </c>
      <c r="BD702">
        <v>1395535.1848089481</v>
      </c>
      <c r="BE702">
        <v>213734.06016319001</v>
      </c>
      <c r="BF702">
        <v>40169179.267069928</v>
      </c>
      <c r="BG702">
        <v>5141.8467009349997</v>
      </c>
      <c r="BH702">
        <v>966358.66897372389</v>
      </c>
      <c r="BI702">
        <v>4.0128107188999467</v>
      </c>
      <c r="BJ702">
        <v>14.830841487092773</v>
      </c>
      <c r="BK702">
        <v>10.818030768192827</v>
      </c>
      <c r="BL702">
        <v>30.080515133117977</v>
      </c>
      <c r="BM702">
        <v>26.903885864356294</v>
      </c>
      <c r="BN702">
        <f t="shared" si="66"/>
        <v>-3.1766292687616833</v>
      </c>
      <c r="BO702">
        <v>0.59798195221024331</v>
      </c>
      <c r="BP702">
        <v>2.9058124343988134E-2</v>
      </c>
      <c r="BQ702">
        <v>6.1631605748854262E-2</v>
      </c>
      <c r="BR702">
        <v>0.19642857142857142</v>
      </c>
      <c r="BS702">
        <v>0.13793103448275862</v>
      </c>
      <c r="BT702">
        <v>0.3888888888888889</v>
      </c>
      <c r="BU702">
        <v>9.0971684823067805E-2</v>
      </c>
      <c r="BV702">
        <v>0.69703927346810735</v>
      </c>
      <c r="BW702">
        <v>0.68588520897484739</v>
      </c>
      <c r="BX702">
        <v>0.66360500632215247</v>
      </c>
      <c r="BY702">
        <f t="shared" si="67"/>
        <v>3.3133347663414692E-2</v>
      </c>
      <c r="BZ702">
        <v>0</v>
      </c>
      <c r="CA702">
        <f t="shared" si="68"/>
        <v>8.2627027875681336E-4</v>
      </c>
      <c r="CC702">
        <v>3.3133347663414692E-2</v>
      </c>
      <c r="CD702">
        <v>8.2627027875681336E-4</v>
      </c>
    </row>
    <row r="703" spans="1:82" x14ac:dyDescent="0.3">
      <c r="A703">
        <v>0</v>
      </c>
      <c r="B703" t="s">
        <v>521</v>
      </c>
      <c r="C703" t="s">
        <v>113</v>
      </c>
      <c r="D703">
        <v>18067</v>
      </c>
      <c r="E703" s="2">
        <f t="shared" si="71"/>
        <v>0.60708059435296924</v>
      </c>
      <c r="F703" s="2" t="s">
        <v>1939</v>
      </c>
      <c r="G703" s="3">
        <v>-670</v>
      </c>
      <c r="H703" s="1">
        <v>27.425313841043028</v>
      </c>
      <c r="I703" s="1">
        <f t="shared" si="69"/>
        <v>-7.956975807046355</v>
      </c>
      <c r="J703" s="1">
        <v>2.46728903684</v>
      </c>
      <c r="K703" s="1">
        <v>185.03328598799999</v>
      </c>
      <c r="L703" s="2">
        <v>0.27015358110999999</v>
      </c>
      <c r="M703" s="2">
        <v>5.3151745580203111E-3</v>
      </c>
      <c r="N703" s="7">
        <v>0</v>
      </c>
      <c r="O703" s="2">
        <v>2.2171872054826984E-3</v>
      </c>
      <c r="P703" s="3">
        <v>210950.52871168</v>
      </c>
      <c r="Q703" s="3">
        <v>5074.88268032</v>
      </c>
      <c r="R703" s="3">
        <v>921766.90122108674</v>
      </c>
      <c r="S703" s="3">
        <v>2389.3443060757072</v>
      </c>
      <c r="T703" s="3">
        <v>497150.8242712795</v>
      </c>
      <c r="V703">
        <v>18067</v>
      </c>
      <c r="W703" s="2">
        <v>0.74902323197556642</v>
      </c>
      <c r="X703" s="2">
        <v>0.73573057165856359</v>
      </c>
      <c r="Y703" s="2">
        <v>0.24932382001437589</v>
      </c>
      <c r="Z703" s="2">
        <v>0.70361005137167831</v>
      </c>
      <c r="AA703" s="2">
        <v>0.53332801490545534</v>
      </c>
      <c r="AB703" s="2">
        <v>0.66684071877203965</v>
      </c>
      <c r="AC703" s="2">
        <v>5.3151745580203111E-3</v>
      </c>
      <c r="AD703" s="2">
        <v>0</v>
      </c>
      <c r="AE703" s="2">
        <v>2.2171872054826984E-3</v>
      </c>
      <c r="AF703">
        <v>1358643.9684694824</v>
      </c>
      <c r="AG703">
        <v>3511.3591339294044</v>
      </c>
      <c r="AH703">
        <v>659949.08400323801</v>
      </c>
      <c r="AI703">
        <v>73895.902204184938</v>
      </c>
      <c r="AJ703">
        <v>48.622902538835042</v>
      </c>
      <c r="AK703">
        <v>2280410.8696905691</v>
      </c>
      <c r="AL703">
        <v>5900.7034400051116</v>
      </c>
      <c r="AM703">
        <v>1109018.952968318</v>
      </c>
      <c r="AN703">
        <v>121976.85751038451</v>
      </c>
      <c r="AO703">
        <v>81.696318797880139</v>
      </c>
      <c r="AP703">
        <v>921766.90122108674</v>
      </c>
      <c r="AQ703">
        <v>2389.3443060757072</v>
      </c>
      <c r="AR703">
        <v>449069.86896508001</v>
      </c>
      <c r="AS703">
        <v>48080.955306199568</v>
      </c>
      <c r="AT703">
        <v>33.073416259045096</v>
      </c>
      <c r="AU703" s="3">
        <v>39646042.366073139</v>
      </c>
      <c r="AV703" s="3">
        <v>953773.45093934075</v>
      </c>
      <c r="AW703">
        <v>203363.30414671998</v>
      </c>
      <c r="AX703">
        <v>38220099.381334551</v>
      </c>
      <c r="AY703">
        <v>4892.3551712799999</v>
      </c>
      <c r="AZ703">
        <v>919469.23089036322</v>
      </c>
      <c r="BA703">
        <v>414313.83285839995</v>
      </c>
      <c r="BB703">
        <v>77866141.74740769</v>
      </c>
      <c r="BC703">
        <v>9967.237851599999</v>
      </c>
      <c r="BD703">
        <v>1873242.6818297037</v>
      </c>
      <c r="BE703">
        <v>210950.52871168</v>
      </c>
      <c r="BF703">
        <v>39646042.366073139</v>
      </c>
      <c r="BG703">
        <v>5074.88268032</v>
      </c>
      <c r="BH703">
        <v>953773.45093934075</v>
      </c>
      <c r="BI703">
        <v>13.016574115343737</v>
      </c>
      <c r="BJ703">
        <v>40.441887956386765</v>
      </c>
      <c r="BK703">
        <v>27.425313841043028</v>
      </c>
      <c r="BL703">
        <v>26.688266507855175</v>
      </c>
      <c r="BM703">
        <v>18.73129070080882</v>
      </c>
      <c r="BN703">
        <f t="shared" si="66"/>
        <v>-7.956975807046355</v>
      </c>
      <c r="BO703">
        <v>0.60708059435296924</v>
      </c>
      <c r="BP703">
        <v>9.5691612397916792E-2</v>
      </c>
      <c r="BQ703">
        <v>5.0524834765913212E-2</v>
      </c>
      <c r="BR703">
        <v>0.18452380952380953</v>
      </c>
      <c r="BS703">
        <v>0.10344827586206896</v>
      </c>
      <c r="BT703">
        <v>0.3888888888888889</v>
      </c>
      <c r="BU703">
        <v>0.22787030969640729</v>
      </c>
      <c r="BV703">
        <v>0.70361005137167831</v>
      </c>
      <c r="BW703">
        <v>0.55324482874009895</v>
      </c>
      <c r="BX703">
        <v>0.66684071877203965</v>
      </c>
      <c r="BY703">
        <f t="shared" si="67"/>
        <v>0.12164004986467725</v>
      </c>
      <c r="BZ703">
        <v>0</v>
      </c>
      <c r="CA703">
        <f t="shared" si="68"/>
        <v>7.3156550115187769E-4</v>
      </c>
      <c r="CC703">
        <v>0.12164004986467725</v>
      </c>
      <c r="CD703">
        <v>7.3156550115187769E-4</v>
      </c>
    </row>
    <row r="704" spans="1:82" x14ac:dyDescent="0.3">
      <c r="A704">
        <v>0</v>
      </c>
      <c r="B704" t="s">
        <v>521</v>
      </c>
      <c r="C704" t="s">
        <v>534</v>
      </c>
      <c r="D704">
        <v>18069</v>
      </c>
      <c r="E704" s="2">
        <f t="shared" si="71"/>
        <v>0.60971728527190672</v>
      </c>
      <c r="F704" s="2" t="s">
        <v>1939</v>
      </c>
      <c r="G704" s="3">
        <v>1357</v>
      </c>
      <c r="H704" s="1">
        <v>6.705287358926169</v>
      </c>
      <c r="I704" s="1">
        <f t="shared" si="69"/>
        <v>-10.001616386235472</v>
      </c>
      <c r="J704" s="1">
        <v>2.4046207236099999</v>
      </c>
      <c r="K704" s="1">
        <v>176.920320777</v>
      </c>
      <c r="L704" s="2">
        <v>0.24838427101999994</v>
      </c>
      <c r="M704" s="2">
        <v>3.9906054598419893E-2</v>
      </c>
      <c r="N704" s="7">
        <v>0</v>
      </c>
      <c r="O704" s="2">
        <v>1.9612552908625618E-3</v>
      </c>
      <c r="P704" s="3">
        <v>65678.29682121001</v>
      </c>
      <c r="Q704" s="3">
        <v>1580.037049665</v>
      </c>
      <c r="R704" s="3">
        <v>265455.95801475714</v>
      </c>
      <c r="S704" s="3">
        <v>687.23353112483539</v>
      </c>
      <c r="T704" s="3">
        <v>139091.0002840159</v>
      </c>
      <c r="V704">
        <v>18069</v>
      </c>
      <c r="W704" s="2">
        <v>0.58777049047904451</v>
      </c>
      <c r="X704" s="2">
        <v>0.17988070912555398</v>
      </c>
      <c r="Y704" s="2">
        <v>0.29980484037031452</v>
      </c>
      <c r="Z704" s="2">
        <v>0.68573859227922807</v>
      </c>
      <c r="AA704" s="2">
        <v>0.5099437270035464</v>
      </c>
      <c r="AB704" s="2">
        <v>0.61310586792186261</v>
      </c>
      <c r="AC704" s="2">
        <v>3.9906054598419893E-2</v>
      </c>
      <c r="AD704" s="2">
        <v>0</v>
      </c>
      <c r="AE704" s="2">
        <v>1.9612552908625618E-3</v>
      </c>
      <c r="AF704">
        <v>275398.04424724483</v>
      </c>
      <c r="AG704">
        <v>712.00651199010167</v>
      </c>
      <c r="AH704">
        <v>133819.42076268839</v>
      </c>
      <c r="AI704">
        <v>10487.703421831919</v>
      </c>
      <c r="AJ704">
        <v>9.8589319545546648</v>
      </c>
      <c r="AK704">
        <v>540854.00226200197</v>
      </c>
      <c r="AL704">
        <v>1399.240043114937</v>
      </c>
      <c r="AM704">
        <v>262982.83642692736</v>
      </c>
      <c r="AN704">
        <v>20415.288041608852</v>
      </c>
      <c r="AO704">
        <v>19.373184031616464</v>
      </c>
      <c r="AP704">
        <v>265455.95801475714</v>
      </c>
      <c r="AQ704">
        <v>687.23353112483528</v>
      </c>
      <c r="AR704">
        <v>129163.41566423897</v>
      </c>
      <c r="AS704">
        <v>9927.5846197769333</v>
      </c>
      <c r="AT704">
        <v>9.5142520770617995</v>
      </c>
      <c r="AU704" s="3">
        <v>12343579.104578208</v>
      </c>
      <c r="AV704" s="3">
        <v>296952.1631140401</v>
      </c>
      <c r="AW704">
        <v>62744.0502901</v>
      </c>
      <c r="AX704">
        <v>11792116.811521394</v>
      </c>
      <c r="AY704">
        <v>1509.44724365</v>
      </c>
      <c r="AZ704">
        <v>283685.514971581</v>
      </c>
      <c r="BA704">
        <v>128422.34711131001</v>
      </c>
      <c r="BB704">
        <v>24135695.916099604</v>
      </c>
      <c r="BC704">
        <v>3089.4842933150003</v>
      </c>
      <c r="BD704">
        <v>580637.6780856211</v>
      </c>
      <c r="BE704">
        <v>65678.29682121001</v>
      </c>
      <c r="BF704">
        <v>12343579.104578208</v>
      </c>
      <c r="BG704">
        <v>1580.037049665</v>
      </c>
      <c r="BH704">
        <v>296952.1631140401</v>
      </c>
      <c r="BI704">
        <v>2.8569149584507394</v>
      </c>
      <c r="BJ704">
        <v>9.562202317376908</v>
      </c>
      <c r="BK704">
        <v>6.705287358926169</v>
      </c>
      <c r="BL704">
        <v>28.439781695724538</v>
      </c>
      <c r="BM704">
        <v>18.438165309489065</v>
      </c>
      <c r="BN704">
        <f t="shared" si="66"/>
        <v>-10.001616386235472</v>
      </c>
      <c r="BO704">
        <v>0.60971728527190672</v>
      </c>
      <c r="BP704">
        <v>2.1093888523931719E-2</v>
      </c>
      <c r="BQ704">
        <v>4.9745840789166169E-2</v>
      </c>
      <c r="BR704">
        <v>0.11904761904761904</v>
      </c>
      <c r="BS704">
        <v>0.13793103448275862</v>
      </c>
      <c r="BT704">
        <v>0.5</v>
      </c>
      <c r="BU704">
        <v>0.28642432485189806</v>
      </c>
      <c r="BV704">
        <v>0.68573859227922807</v>
      </c>
      <c r="BW704">
        <v>0.52898726867587798</v>
      </c>
      <c r="BX704">
        <v>0.61310586792186261</v>
      </c>
      <c r="BY704">
        <f t="shared" si="67"/>
        <v>9.2254924615320852E-2</v>
      </c>
      <c r="BZ704">
        <v>0</v>
      </c>
      <c r="CA704">
        <f t="shared" si="68"/>
        <v>1.1232991930522668E-3</v>
      </c>
      <c r="CC704">
        <v>9.2254924615320852E-2</v>
      </c>
      <c r="CD704">
        <v>1.1232991930522668E-3</v>
      </c>
    </row>
    <row r="705" spans="1:82" x14ac:dyDescent="0.3">
      <c r="A705">
        <v>0</v>
      </c>
      <c r="B705" t="s">
        <v>521</v>
      </c>
      <c r="C705" t="s">
        <v>40</v>
      </c>
      <c r="D705">
        <v>18071</v>
      </c>
      <c r="E705" s="2">
        <f t="shared" si="71"/>
        <v>0.60345463026669555</v>
      </c>
      <c r="F705" s="2" t="s">
        <v>1939</v>
      </c>
      <c r="G705" s="3">
        <v>5464</v>
      </c>
      <c r="H705" s="1">
        <v>7.3814757129735753</v>
      </c>
      <c r="I705" s="1">
        <f t="shared" si="69"/>
        <v>-9.0237457023357255</v>
      </c>
      <c r="J705" s="1">
        <v>2.7394774292599999</v>
      </c>
      <c r="K705" s="1">
        <v>208.11987242199999</v>
      </c>
      <c r="L705" s="2">
        <v>0.17051071201000001</v>
      </c>
      <c r="M705" s="2">
        <v>8.514183983351296E-3</v>
      </c>
      <c r="N705" s="7">
        <v>0</v>
      </c>
      <c r="O705" s="2">
        <v>2.7795483696878166E-3</v>
      </c>
      <c r="P705" s="3">
        <v>50038.748690553999</v>
      </c>
      <c r="Q705" s="3">
        <v>1203.7930439209999</v>
      </c>
      <c r="R705" s="3">
        <v>477167.82520405436</v>
      </c>
      <c r="S705" s="3">
        <v>1197.7662464669988</v>
      </c>
      <c r="T705" s="3">
        <v>248576.9371615561</v>
      </c>
      <c r="V705">
        <v>18071</v>
      </c>
      <c r="W705" s="2">
        <v>0.58952606350576209</v>
      </c>
      <c r="X705" s="2">
        <v>0.1980206088968246</v>
      </c>
      <c r="Y705" s="2">
        <v>0.29084452828913299</v>
      </c>
      <c r="Z705" s="2">
        <v>0.78123147549906558</v>
      </c>
      <c r="AA705" s="2">
        <v>0.59987130330918048</v>
      </c>
      <c r="AB705" s="2">
        <v>0.42088461418093642</v>
      </c>
      <c r="AC705" s="2">
        <v>8.514183983351296E-3</v>
      </c>
      <c r="AD705" s="2">
        <v>0</v>
      </c>
      <c r="AE705" s="2">
        <v>2.7795483696878166E-3</v>
      </c>
      <c r="AF705">
        <v>714766.03084694874</v>
      </c>
      <c r="AG705">
        <v>1795.8111972073418</v>
      </c>
      <c r="AH705">
        <v>337517.15772618848</v>
      </c>
      <c r="AI705">
        <v>34854.042777122631</v>
      </c>
      <c r="AJ705">
        <v>24.958760493471438</v>
      </c>
      <c r="AK705">
        <v>1191933.8560510031</v>
      </c>
      <c r="AL705">
        <v>2993.5774436743409</v>
      </c>
      <c r="AM705">
        <v>562633.61749466532</v>
      </c>
      <c r="AN705">
        <v>58314.520170201904</v>
      </c>
      <c r="AO705">
        <v>41.607699622150136</v>
      </c>
      <c r="AP705">
        <v>477167.82520405436</v>
      </c>
      <c r="AQ705">
        <v>1197.7662464669991</v>
      </c>
      <c r="AR705">
        <v>225116.45976847684</v>
      </c>
      <c r="AS705">
        <v>23460.477393079273</v>
      </c>
      <c r="AT705">
        <v>16.648939128678698</v>
      </c>
      <c r="AU705" s="3">
        <v>9404282.4289027192</v>
      </c>
      <c r="AV705" s="3">
        <v>226240.86467451273</v>
      </c>
      <c r="AW705">
        <v>65181.802855636008</v>
      </c>
      <c r="AX705">
        <v>12250268.028688231</v>
      </c>
      <c r="AY705">
        <v>1568.092786514</v>
      </c>
      <c r="AZ705">
        <v>294707.35829744115</v>
      </c>
      <c r="BA705">
        <v>115220.55154619001</v>
      </c>
      <c r="BB705">
        <v>21654550.457590949</v>
      </c>
      <c r="BC705">
        <v>2771.8858304349997</v>
      </c>
      <c r="BD705">
        <v>520948.22297195386</v>
      </c>
      <c r="BE705">
        <v>50038.748690553999</v>
      </c>
      <c r="BF705">
        <v>9404282.4289027192</v>
      </c>
      <c r="BG705">
        <v>1203.7930439209999</v>
      </c>
      <c r="BH705">
        <v>226240.86467451273</v>
      </c>
      <c r="BI705">
        <v>2.9456649399947126</v>
      </c>
      <c r="BJ705">
        <v>10.327140652968287</v>
      </c>
      <c r="BK705">
        <v>7.3814757129735753</v>
      </c>
      <c r="BL705">
        <v>21.618213459875509</v>
      </c>
      <c r="BM705">
        <v>12.594467757539784</v>
      </c>
      <c r="BN705">
        <f t="shared" si="66"/>
        <v>-9.0237457023357255</v>
      </c>
      <c r="BO705">
        <v>0.60345463026669555</v>
      </c>
      <c r="BP705">
        <v>2.1525774973719092E-2</v>
      </c>
      <c r="BQ705">
        <v>6.5372954260665556E-2</v>
      </c>
      <c r="BR705">
        <v>0.16666666666666666</v>
      </c>
      <c r="BS705">
        <v>6.8965517241379309E-2</v>
      </c>
      <c r="BT705">
        <v>0.5</v>
      </c>
      <c r="BU705">
        <v>0.25842025634813987</v>
      </c>
      <c r="BV705">
        <v>0.78123147549906558</v>
      </c>
      <c r="BW705">
        <v>0.62227313621284286</v>
      </c>
      <c r="BX705">
        <v>0.42088461418093642</v>
      </c>
      <c r="BY705">
        <f t="shared" si="67"/>
        <v>9.8393803333289231E-2</v>
      </c>
      <c r="BZ705">
        <v>0</v>
      </c>
      <c r="CA705">
        <f t="shared" si="68"/>
        <v>1.1886392922206977E-3</v>
      </c>
      <c r="CC705">
        <v>9.8393803333289231E-2</v>
      </c>
      <c r="CD705">
        <v>1.1886392922206977E-3</v>
      </c>
    </row>
    <row r="706" spans="1:82" x14ac:dyDescent="0.3">
      <c r="A706">
        <v>0</v>
      </c>
      <c r="B706" t="s">
        <v>521</v>
      </c>
      <c r="C706" t="s">
        <v>381</v>
      </c>
      <c r="D706">
        <v>18073</v>
      </c>
      <c r="E706" s="2">
        <f t="shared" si="71"/>
        <v>0.58557049368559733</v>
      </c>
      <c r="F706" s="2" t="s">
        <v>1939</v>
      </c>
      <c r="G706" s="3">
        <v>2649</v>
      </c>
      <c r="H706" s="1">
        <v>1.6205941391686012</v>
      </c>
      <c r="I706" s="1">
        <f t="shared" si="69"/>
        <v>-10.848628232958117</v>
      </c>
      <c r="J706" s="1">
        <v>2.5283087112199998</v>
      </c>
      <c r="K706" s="1">
        <v>84.134508261400001</v>
      </c>
      <c r="L706" s="2">
        <v>0.24184396541999997</v>
      </c>
      <c r="M706" s="2">
        <v>1.365874998626743E-2</v>
      </c>
      <c r="N706" s="7">
        <v>0</v>
      </c>
      <c r="O706" s="2">
        <v>2.1252131146744456E-3</v>
      </c>
      <c r="P706" s="3">
        <v>13661.15058033801</v>
      </c>
      <c r="Q706" s="3">
        <v>328.64926623700001</v>
      </c>
      <c r="R706" s="3">
        <v>114726.49878730535</v>
      </c>
      <c r="S706" s="3">
        <v>297.01888919294407</v>
      </c>
      <c r="T706" s="3">
        <v>61944.941607123008</v>
      </c>
      <c r="V706">
        <v>18073</v>
      </c>
      <c r="W706" s="2">
        <v>0.49591644462057671</v>
      </c>
      <c r="X706" s="2">
        <v>4.3475187170061817E-2</v>
      </c>
      <c r="Y706" s="2">
        <v>0.33005803364309994</v>
      </c>
      <c r="Z706" s="2">
        <v>0.72101135927850657</v>
      </c>
      <c r="AA706" s="2">
        <v>0.24250388267443482</v>
      </c>
      <c r="AB706" s="2">
        <v>0.59696193205629677</v>
      </c>
      <c r="AC706" s="2">
        <v>1.365874998626743E-2</v>
      </c>
      <c r="AD706" s="2">
        <v>0</v>
      </c>
      <c r="AE706" s="2">
        <v>2.1252131146744456E-3</v>
      </c>
      <c r="AF706">
        <v>238777.29829011005</v>
      </c>
      <c r="AG706">
        <v>617.39323207391885</v>
      </c>
      <c r="AH706">
        <v>116037.14756485884</v>
      </c>
      <c r="AI706">
        <v>12947.373852193918</v>
      </c>
      <c r="AJ706">
        <v>8.5487357933364638</v>
      </c>
      <c r="AK706">
        <v>353503.79707741539</v>
      </c>
      <c r="AL706">
        <v>914.41212126686287</v>
      </c>
      <c r="AM706">
        <v>171860.92872141299</v>
      </c>
      <c r="AN706">
        <v>19068.534302762742</v>
      </c>
      <c r="AO706">
        <v>12.660737590699238</v>
      </c>
      <c r="AP706">
        <v>114726.49878730535</v>
      </c>
      <c r="AQ706">
        <v>297.01888919294402</v>
      </c>
      <c r="AR706">
        <v>55823.781156554149</v>
      </c>
      <c r="AS706">
        <v>6121.1604505688247</v>
      </c>
      <c r="AT706">
        <v>4.1120017973627743</v>
      </c>
      <c r="AU706" s="3">
        <v>2567476.6400687257</v>
      </c>
      <c r="AV706" s="3">
        <v>61766.343096581782</v>
      </c>
      <c r="AW706">
        <v>36305.384816089994</v>
      </c>
      <c r="AX706">
        <v>6823234.0223359531</v>
      </c>
      <c r="AY706">
        <v>873.40652678499987</v>
      </c>
      <c r="AZ706">
        <v>164148.02264397289</v>
      </c>
      <c r="BA706">
        <v>49966.535396428008</v>
      </c>
      <c r="BB706">
        <v>9390710.6624046788</v>
      </c>
      <c r="BC706">
        <v>1202.0557930219998</v>
      </c>
      <c r="BD706">
        <v>225914.36574055464</v>
      </c>
      <c r="BE706">
        <v>13661.15058033801</v>
      </c>
      <c r="BF706">
        <v>2567476.6400687257</v>
      </c>
      <c r="BG706">
        <v>328.64926623700001</v>
      </c>
      <c r="BH706">
        <v>61766.343096581782</v>
      </c>
      <c r="BI706">
        <v>1.1469201705431731</v>
      </c>
      <c r="BJ706">
        <v>2.7675143097117743</v>
      </c>
      <c r="BK706">
        <v>1.6205941391686012</v>
      </c>
      <c r="BL706">
        <v>28.310674324102095</v>
      </c>
      <c r="BM706">
        <v>17.462046091143979</v>
      </c>
      <c r="BN706">
        <f t="shared" si="66"/>
        <v>-10.848628232958117</v>
      </c>
      <c r="BO706">
        <v>0.58557049368559733</v>
      </c>
      <c r="BP706">
        <v>8.1328582295663743E-3</v>
      </c>
      <c r="BQ706">
        <v>3.5707240272865086E-2</v>
      </c>
      <c r="BR706">
        <v>0.19642857142857142</v>
      </c>
      <c r="BS706">
        <v>0.13793103448275862</v>
      </c>
      <c r="BT706">
        <v>0.5</v>
      </c>
      <c r="BU706">
        <v>0.31068088368902491</v>
      </c>
      <c r="BV706">
        <v>0.72101135927850657</v>
      </c>
      <c r="BW706">
        <v>0.25156004426808593</v>
      </c>
      <c r="BX706">
        <v>0.59696193205629677</v>
      </c>
      <c r="BY706">
        <f t="shared" si="67"/>
        <v>0.14371677322012411</v>
      </c>
      <c r="BZ706">
        <v>0</v>
      </c>
      <c r="CA706">
        <f t="shared" si="68"/>
        <v>9.8250189641104651E-4</v>
      </c>
      <c r="CC706">
        <v>0.14371677322012411</v>
      </c>
      <c r="CD706">
        <v>9.8250189641104651E-4</v>
      </c>
    </row>
    <row r="707" spans="1:82" x14ac:dyDescent="0.3">
      <c r="A707">
        <v>0</v>
      </c>
      <c r="B707" t="s">
        <v>521</v>
      </c>
      <c r="C707" t="s">
        <v>535</v>
      </c>
      <c r="D707">
        <v>18075</v>
      </c>
      <c r="E707" s="2">
        <f t="shared" si="71"/>
        <v>0.60521669471851702</v>
      </c>
      <c r="F707" s="2" t="s">
        <v>1939</v>
      </c>
      <c r="G707" s="3">
        <v>-115</v>
      </c>
      <c r="H707" s="1">
        <v>1.8986634004787759</v>
      </c>
      <c r="I707" s="1">
        <f t="shared" si="69"/>
        <v>-9.1697087483771611</v>
      </c>
      <c r="J707" s="1">
        <v>2.4108724808900002</v>
      </c>
      <c r="K707" s="1">
        <v>213.23555832900001</v>
      </c>
      <c r="L707" s="2">
        <v>0.25498028897999991</v>
      </c>
      <c r="M707" s="2">
        <v>3.9765242333938185E-3</v>
      </c>
      <c r="N707" s="7">
        <v>0</v>
      </c>
      <c r="O707" s="2">
        <v>2.3835574844152147E-3</v>
      </c>
      <c r="P707" s="3">
        <v>6173.2644402920041</v>
      </c>
      <c r="Q707" s="3">
        <v>148.51156325800005</v>
      </c>
      <c r="R707" s="3">
        <v>48841.315071742574</v>
      </c>
      <c r="S707" s="3">
        <v>126.64652898531583</v>
      </c>
      <c r="T707" s="3">
        <v>26372.467755201622</v>
      </c>
      <c r="V707">
        <v>18075</v>
      </c>
      <c r="W707" s="2">
        <v>0.58356365259188869</v>
      </c>
      <c r="X707" s="2">
        <v>5.0934866857600763E-2</v>
      </c>
      <c r="Y707" s="2">
        <v>0.29918050796820217</v>
      </c>
      <c r="Z707" s="2">
        <v>0.68752143944276034</v>
      </c>
      <c r="AA707" s="2">
        <v>0.61461642657222992</v>
      </c>
      <c r="AB707" s="2">
        <v>0.62938732286096521</v>
      </c>
      <c r="AC707" s="2">
        <v>3.9765242333938185E-3</v>
      </c>
      <c r="AD707" s="2">
        <v>0</v>
      </c>
      <c r="AE707" s="2">
        <v>2.3835574844152147E-3</v>
      </c>
      <c r="AF707">
        <v>192670.64255679035</v>
      </c>
      <c r="AG707">
        <v>498.22433048354719</v>
      </c>
      <c r="AH707">
        <v>93639.721255967088</v>
      </c>
      <c r="AI707">
        <v>10528.055685371179</v>
      </c>
      <c r="AJ707">
        <v>6.8985807685862568</v>
      </c>
      <c r="AK707">
        <v>241511.95762853292</v>
      </c>
      <c r="AL707">
        <v>624.87085946886305</v>
      </c>
      <c r="AM707">
        <v>117442.54449567306</v>
      </c>
      <c r="AN707">
        <v>13097.700200866835</v>
      </c>
      <c r="AO707">
        <v>8.6515512556657015</v>
      </c>
      <c r="AP707">
        <v>48841.315071742574</v>
      </c>
      <c r="AQ707">
        <v>126.64652898531585</v>
      </c>
      <c r="AR707">
        <v>23802.823239705976</v>
      </c>
      <c r="AS707">
        <v>2569.6445154956564</v>
      </c>
      <c r="AT707">
        <v>1.7529704870794447</v>
      </c>
      <c r="AU707" s="3">
        <v>1160203.3189084793</v>
      </c>
      <c r="AV707" s="3">
        <v>27911.26319870853</v>
      </c>
      <c r="AW707">
        <v>22650.279872285999</v>
      </c>
      <c r="AX707">
        <v>4256893.5991974305</v>
      </c>
      <c r="AY707">
        <v>544.90270173900001</v>
      </c>
      <c r="AZ707">
        <v>102409.01376482766</v>
      </c>
      <c r="BA707">
        <v>28823.544312578004</v>
      </c>
      <c r="BB707">
        <v>5417096.9181059096</v>
      </c>
      <c r="BC707">
        <v>693.41426499700003</v>
      </c>
      <c r="BD707">
        <v>130320.27696353619</v>
      </c>
      <c r="BE707">
        <v>6173.2644402920041</v>
      </c>
      <c r="BF707">
        <v>1160203.3189084793</v>
      </c>
      <c r="BG707">
        <v>148.51156325800005</v>
      </c>
      <c r="BH707">
        <v>27911.26319870853</v>
      </c>
      <c r="BI707">
        <v>1.2979152473828632</v>
      </c>
      <c r="BJ707">
        <v>3.1965786478616391</v>
      </c>
      <c r="BK707">
        <v>1.8986634004787759</v>
      </c>
      <c r="BL707">
        <v>22.812553320027284</v>
      </c>
      <c r="BM707">
        <v>13.642844571650123</v>
      </c>
      <c r="BN707">
        <f t="shared" si="66"/>
        <v>-9.1697087483771611</v>
      </c>
      <c r="BO707">
        <v>0.60521669471851702</v>
      </c>
      <c r="BP707">
        <v>9.512355226075131E-3</v>
      </c>
      <c r="BQ707">
        <v>5.7806745972588856E-2</v>
      </c>
      <c r="BR707">
        <v>0.10714285714285714</v>
      </c>
      <c r="BS707">
        <v>0.13793103448275862</v>
      </c>
      <c r="BT707">
        <v>0.44444444444444442</v>
      </c>
      <c r="BU707">
        <v>0.26260031738040274</v>
      </c>
      <c r="BV707">
        <v>0.68752143944276034</v>
      </c>
      <c r="BW707">
        <v>0.63756890723260362</v>
      </c>
      <c r="BX707">
        <v>0.62938732286096521</v>
      </c>
      <c r="BY707">
        <f t="shared" si="67"/>
        <v>2.7569149052160739E-2</v>
      </c>
      <c r="BZ707">
        <v>0</v>
      </c>
      <c r="CA707">
        <f t="shared" si="68"/>
        <v>1.3625039993925752E-4</v>
      </c>
      <c r="CC707">
        <v>2.7569149052160739E-2</v>
      </c>
      <c r="CD707">
        <v>1.3625039993925752E-4</v>
      </c>
    </row>
    <row r="708" spans="1:82" x14ac:dyDescent="0.3">
      <c r="A708">
        <v>0</v>
      </c>
      <c r="B708" t="s">
        <v>521</v>
      </c>
      <c r="C708" t="s">
        <v>41</v>
      </c>
      <c r="D708">
        <v>18077</v>
      </c>
      <c r="E708" s="2">
        <f t="shared" si="71"/>
        <v>0.60330213089693085</v>
      </c>
      <c r="F708" s="2" t="s">
        <v>1939</v>
      </c>
      <c r="G708" s="3">
        <v>2951</v>
      </c>
      <c r="H708" s="1">
        <v>10.578403227064465</v>
      </c>
      <c r="I708" s="1">
        <f t="shared" si="69"/>
        <v>-11.321484757982038</v>
      </c>
      <c r="J708" s="1">
        <v>2.7719015970599998</v>
      </c>
      <c r="K708" s="1">
        <v>228.67910707199999</v>
      </c>
      <c r="L708" s="2">
        <v>0.15958608530999996</v>
      </c>
      <c r="M708" s="2">
        <v>1.3221068824304991E-3</v>
      </c>
      <c r="N708" s="7">
        <v>0</v>
      </c>
      <c r="O708" s="2">
        <v>3.4471910644349801E-4</v>
      </c>
      <c r="P708" s="3">
        <v>171815.67368369002</v>
      </c>
      <c r="Q708" s="3">
        <v>4133.4069741849999</v>
      </c>
      <c r="R708" s="3">
        <v>583370.01207252801</v>
      </c>
      <c r="S708" s="3">
        <v>1467.1052417749147</v>
      </c>
      <c r="T708" s="3">
        <v>290819.27149532747</v>
      </c>
      <c r="V708">
        <v>18077</v>
      </c>
      <c r="W708" s="2">
        <v>0.62458208518232761</v>
      </c>
      <c r="X708" s="2">
        <v>0.28378361314631861</v>
      </c>
      <c r="Y708" s="2">
        <v>0.31135908310286797</v>
      </c>
      <c r="Z708" s="2">
        <v>0.79047804938270794</v>
      </c>
      <c r="AA708" s="2">
        <v>0.65912991586265945</v>
      </c>
      <c r="AB708" s="2">
        <v>0.39391852366674857</v>
      </c>
      <c r="AC708" s="2">
        <v>1.3221068824304991E-3</v>
      </c>
      <c r="AD708" s="2">
        <v>0</v>
      </c>
      <c r="AE708" s="2">
        <v>3.4471910644349801E-4</v>
      </c>
      <c r="AF708">
        <v>414028.58661414217</v>
      </c>
      <c r="AG708">
        <v>1042.6779175087679</v>
      </c>
      <c r="AH708">
        <v>195968.08823148691</v>
      </c>
      <c r="AI708">
        <v>10566.828893494821</v>
      </c>
      <c r="AJ708">
        <v>14.486981538577865</v>
      </c>
      <c r="AK708">
        <v>997398.59868667019</v>
      </c>
      <c r="AL708">
        <v>2509.7831592836828</v>
      </c>
      <c r="AM708">
        <v>471705.97875088197</v>
      </c>
      <c r="AN708">
        <v>25648.209869427174</v>
      </c>
      <c r="AO708">
        <v>34.874682813669509</v>
      </c>
      <c r="AP708">
        <v>583370.01207252801</v>
      </c>
      <c r="AQ708">
        <v>1467.1052417749149</v>
      </c>
      <c r="AR708">
        <v>275737.89051939506</v>
      </c>
      <c r="AS708">
        <v>15081.380975932352</v>
      </c>
      <c r="AT708">
        <v>20.387701275091644</v>
      </c>
      <c r="AU708" s="3">
        <v>32291037.712112702</v>
      </c>
      <c r="AV708" s="3">
        <v>776832.50672832888</v>
      </c>
      <c r="AW708">
        <v>98841.498605860004</v>
      </c>
      <c r="AX708">
        <v>18576271.247985329</v>
      </c>
      <c r="AY708">
        <v>2377.8513968899997</v>
      </c>
      <c r="AZ708">
        <v>446893.39153150655</v>
      </c>
      <c r="BA708">
        <v>270657.17228955001</v>
      </c>
      <c r="BB708">
        <v>50867308.960098028</v>
      </c>
      <c r="BC708">
        <v>6511.2583710749996</v>
      </c>
      <c r="BD708">
        <v>1223725.8982598353</v>
      </c>
      <c r="BE708">
        <v>171815.67368369002</v>
      </c>
      <c r="BF708">
        <v>32291037.712112702</v>
      </c>
      <c r="BG708">
        <v>4133.4069741849999</v>
      </c>
      <c r="BH708">
        <v>776832.50672832888</v>
      </c>
      <c r="BI708">
        <v>3.6117673308237919</v>
      </c>
      <c r="BJ708">
        <v>14.190170557888257</v>
      </c>
      <c r="BK708">
        <v>10.578403227064465</v>
      </c>
      <c r="BL708">
        <v>37.864596260545504</v>
      </c>
      <c r="BM708">
        <v>26.543111502563466</v>
      </c>
      <c r="BN708">
        <f t="shared" si="66"/>
        <v>-11.321484757982038</v>
      </c>
      <c r="BO708">
        <v>0.60330213089693085</v>
      </c>
      <c r="BP708">
        <v>2.6386722571766632E-2</v>
      </c>
      <c r="BQ708">
        <v>6.7331480348197359E-2</v>
      </c>
      <c r="BR708">
        <v>0.20238095238095238</v>
      </c>
      <c r="BS708">
        <v>0.10344827586206896</v>
      </c>
      <c r="BT708">
        <v>0.3888888888888889</v>
      </c>
      <c r="BU708">
        <v>0.32422245594110455</v>
      </c>
      <c r="BV708">
        <v>0.79047804938270794</v>
      </c>
      <c r="BW708">
        <v>0.68374472599860947</v>
      </c>
      <c r="BX708">
        <v>0.39391852366674857</v>
      </c>
      <c r="BY708">
        <f t="shared" si="67"/>
        <v>2.729581614105649E-2</v>
      </c>
      <c r="BZ708">
        <v>0</v>
      </c>
      <c r="CA708">
        <f t="shared" si="68"/>
        <v>9.33958421978774E-4</v>
      </c>
      <c r="CC708">
        <v>2.729581614105649E-2</v>
      </c>
      <c r="CD708">
        <v>9.33958421978774E-4</v>
      </c>
    </row>
    <row r="709" spans="1:82" x14ac:dyDescent="0.3">
      <c r="A709">
        <v>0</v>
      </c>
      <c r="B709" t="s">
        <v>521</v>
      </c>
      <c r="C709" t="s">
        <v>536</v>
      </c>
      <c r="D709">
        <v>18079</v>
      </c>
      <c r="E709" s="2">
        <f t="shared" si="71"/>
        <v>0.58246079557972386</v>
      </c>
      <c r="F709" s="2" t="s">
        <v>1939</v>
      </c>
      <c r="G709" s="3">
        <v>2745</v>
      </c>
      <c r="H709" s="1">
        <v>4.9792871139776036</v>
      </c>
      <c r="I709" s="1">
        <f t="shared" si="69"/>
        <v>-11.020772659737919</v>
      </c>
      <c r="J709" s="1">
        <v>2.67566595043</v>
      </c>
      <c r="K709" s="1">
        <v>215.06687872500001</v>
      </c>
      <c r="L709" s="2">
        <v>0.17368937106000004</v>
      </c>
      <c r="M709" s="2">
        <v>3.5576957185912161E-3</v>
      </c>
      <c r="N709" s="7">
        <v>0</v>
      </c>
      <c r="O709" s="2">
        <v>1.5731814288787464E-3</v>
      </c>
      <c r="P709" s="3">
        <v>89526.221016224998</v>
      </c>
      <c r="Q709" s="3">
        <v>2153.7517409625002</v>
      </c>
      <c r="R709" s="3">
        <v>328193.5595285726</v>
      </c>
      <c r="S709" s="3">
        <v>825.64140609621188</v>
      </c>
      <c r="T709" s="3">
        <v>166689.38161930162</v>
      </c>
      <c r="V709">
        <v>18079</v>
      </c>
      <c r="W709" s="2">
        <v>0.57481729033467444</v>
      </c>
      <c r="X709" s="2">
        <v>0.13357782434330517</v>
      </c>
      <c r="Y709" s="2">
        <v>0.29676452208599463</v>
      </c>
      <c r="Z709" s="2">
        <v>0.76303401373950497</v>
      </c>
      <c r="AA709" s="2">
        <v>0.61989490642108203</v>
      </c>
      <c r="AB709" s="2">
        <v>0.42873074110223824</v>
      </c>
      <c r="AC709" s="2">
        <v>3.5576957185912161E-3</v>
      </c>
      <c r="AD709" s="2">
        <v>0</v>
      </c>
      <c r="AE709" s="2">
        <v>1.5731814288787464E-3</v>
      </c>
      <c r="AF709">
        <v>229428.09415209698</v>
      </c>
      <c r="AG709">
        <v>578.30397714029266</v>
      </c>
      <c r="AH709">
        <v>108690.44305419052</v>
      </c>
      <c r="AI709">
        <v>7905.2714438977691</v>
      </c>
      <c r="AJ709">
        <v>8.0340162253975205</v>
      </c>
      <c r="AK709">
        <v>557621.65368066961</v>
      </c>
      <c r="AL709">
        <v>1403.9453832365048</v>
      </c>
      <c r="AM709">
        <v>263867.19054301496</v>
      </c>
      <c r="AN709">
        <v>19417.905574374905</v>
      </c>
      <c r="AO709">
        <v>19.507081876972915</v>
      </c>
      <c r="AP709">
        <v>328193.5595285726</v>
      </c>
      <c r="AQ709">
        <v>825.64140609621211</v>
      </c>
      <c r="AR709">
        <v>155176.74748882445</v>
      </c>
      <c r="AS709">
        <v>11512.634130477136</v>
      </c>
      <c r="AT709">
        <v>11.473065651575395</v>
      </c>
      <c r="AU709" s="3">
        <v>16825557.977789328</v>
      </c>
      <c r="AV709" s="3">
        <v>404776.10219649231</v>
      </c>
      <c r="AW709">
        <v>67599.213354085019</v>
      </c>
      <c r="AX709">
        <v>12704596.157766739</v>
      </c>
      <c r="AY709">
        <v>1626.2489558525001</v>
      </c>
      <c r="AZ709">
        <v>305637.22876291885</v>
      </c>
      <c r="BA709">
        <v>157125.43437031002</v>
      </c>
      <c r="BB709">
        <v>29530154.135556065</v>
      </c>
      <c r="BC709">
        <v>3780.0006968150001</v>
      </c>
      <c r="BD709">
        <v>710413.33095941111</v>
      </c>
      <c r="BE709">
        <v>89526.221016224998</v>
      </c>
      <c r="BF709">
        <v>16825557.977789328</v>
      </c>
      <c r="BG709">
        <v>2153.7517409625002</v>
      </c>
      <c r="BH709">
        <v>404776.10219649231</v>
      </c>
      <c r="BI709">
        <v>2.2566355832029896</v>
      </c>
      <c r="BJ709">
        <v>7.2359226971805928</v>
      </c>
      <c r="BK709">
        <v>4.9792871139776036</v>
      </c>
      <c r="BL709">
        <v>39.752792007077225</v>
      </c>
      <c r="BM709">
        <v>28.732019347339307</v>
      </c>
      <c r="BN709">
        <f t="shared" si="66"/>
        <v>-11.020772659737919</v>
      </c>
      <c r="BO709">
        <v>0.58246079557972386</v>
      </c>
      <c r="BP709">
        <v>1.5916917207500516E-2</v>
      </c>
      <c r="BQ709">
        <v>7.0760640677955747E-2</v>
      </c>
      <c r="BR709">
        <v>9.5238095238095233E-2</v>
      </c>
      <c r="BS709">
        <v>6.8965517241379309E-2</v>
      </c>
      <c r="BT709">
        <v>0.44444444444444442</v>
      </c>
      <c r="BU709">
        <v>0.31561072195849488</v>
      </c>
      <c r="BV709">
        <v>0.76303401373950497</v>
      </c>
      <c r="BW709">
        <v>0.64304450873556229</v>
      </c>
      <c r="BX709">
        <v>0.42873074110223824</v>
      </c>
      <c r="BY709">
        <f t="shared" si="67"/>
        <v>4.801092781072492E-2</v>
      </c>
      <c r="BZ709">
        <v>0</v>
      </c>
      <c r="CA709">
        <f t="shared" si="68"/>
        <v>1.7668080092605551E-3</v>
      </c>
      <c r="CC709">
        <v>4.801092781072492E-2</v>
      </c>
      <c r="CD709">
        <v>1.7668080092605551E-3</v>
      </c>
    </row>
    <row r="710" spans="1:82" x14ac:dyDescent="0.3">
      <c r="A710">
        <v>0</v>
      </c>
      <c r="B710" t="s">
        <v>521</v>
      </c>
      <c r="C710" t="s">
        <v>116</v>
      </c>
      <c r="D710">
        <v>18081</v>
      </c>
      <c r="E710" s="2">
        <f t="shared" si="71"/>
        <v>0.58448231416263929</v>
      </c>
      <c r="F710" s="2" t="s">
        <v>1939</v>
      </c>
      <c r="G710" s="3">
        <v>46779</v>
      </c>
      <c r="H710" s="1">
        <v>30.787704828676393</v>
      </c>
      <c r="I710" s="1">
        <f t="shared" si="69"/>
        <v>-10.24389240431125</v>
      </c>
      <c r="J710" s="1">
        <v>2.5223119340500002</v>
      </c>
      <c r="K710" s="1">
        <v>190.973253527</v>
      </c>
      <c r="L710" s="2">
        <v>0.21122517817999986</v>
      </c>
      <c r="M710" s="2">
        <v>3.8725872095586467E-3</v>
      </c>
      <c r="N710" s="7">
        <v>0</v>
      </c>
      <c r="O710" s="2">
        <v>3.2109348665401937E-3</v>
      </c>
      <c r="P710" s="3">
        <v>114810.14553571001</v>
      </c>
      <c r="Q710" s="3">
        <v>2762.0126039149995</v>
      </c>
      <c r="R710" s="3">
        <v>877535.51239655307</v>
      </c>
      <c r="S710" s="3">
        <v>2202.5849447454916</v>
      </c>
      <c r="T710" s="3">
        <v>458014.25376489107</v>
      </c>
      <c r="V710">
        <v>18081</v>
      </c>
      <c r="W710" s="2">
        <v>0.75966876533809469</v>
      </c>
      <c r="X710" s="2">
        <v>0.82593241429961084</v>
      </c>
      <c r="Y710" s="2">
        <v>0.32640926939691267</v>
      </c>
      <c r="Z710" s="2">
        <v>0.71930122616088377</v>
      </c>
      <c r="AA710" s="2">
        <v>0.55044899440523665</v>
      </c>
      <c r="AB710" s="2">
        <v>0.52138324082756138</v>
      </c>
      <c r="AC710" s="2">
        <v>3.8725872095586467E-3</v>
      </c>
      <c r="AD710" s="2">
        <v>0</v>
      </c>
      <c r="AE710" s="2">
        <v>3.2109348665401937E-3</v>
      </c>
      <c r="AF710">
        <v>3075014.8058305094</v>
      </c>
      <c r="AG710">
        <v>7731.7157645930101</v>
      </c>
      <c r="AH710">
        <v>1453152.053662631</v>
      </c>
      <c r="AI710">
        <v>151880.47073904163</v>
      </c>
      <c r="AJ710">
        <v>107.44705585648819</v>
      </c>
      <c r="AK710">
        <v>3952550.3182270625</v>
      </c>
      <c r="AL710">
        <v>9934.3007093385004</v>
      </c>
      <c r="AM710">
        <v>1867121.0785562648</v>
      </c>
      <c r="AN710">
        <v>195925.69961029929</v>
      </c>
      <c r="AO710">
        <v>138.06327128671009</v>
      </c>
      <c r="AP710">
        <v>877535.51239655307</v>
      </c>
      <c r="AQ710">
        <v>2202.5849447454902</v>
      </c>
      <c r="AR710">
        <v>413969.02489363379</v>
      </c>
      <c r="AS710">
        <v>44045.228871257656</v>
      </c>
      <c r="AT710">
        <v>30.616215430221899</v>
      </c>
      <c r="AU710" s="3">
        <v>21577418.751981337</v>
      </c>
      <c r="AV710" s="3">
        <v>519092.64877978503</v>
      </c>
      <c r="AW710">
        <v>266185.92528925999</v>
      </c>
      <c r="AX710">
        <v>50026982.798863523</v>
      </c>
      <c r="AY710">
        <v>6403.6926109899996</v>
      </c>
      <c r="AZ710">
        <v>1203509.9893094606</v>
      </c>
      <c r="BA710">
        <v>380996.07082497003</v>
      </c>
      <c r="BB710">
        <v>71604401.550844863</v>
      </c>
      <c r="BC710">
        <v>9165.7052149049996</v>
      </c>
      <c r="BD710">
        <v>1722602.6380892457</v>
      </c>
      <c r="BE710">
        <v>114810.14553571001</v>
      </c>
      <c r="BF710">
        <v>21577418.751981337</v>
      </c>
      <c r="BG710">
        <v>2762.0126039149995</v>
      </c>
      <c r="BH710">
        <v>519092.64877978503</v>
      </c>
      <c r="BI710">
        <v>16.96798229037309</v>
      </c>
      <c r="BJ710">
        <v>47.755687119049483</v>
      </c>
      <c r="BK710">
        <v>30.787704828676393</v>
      </c>
      <c r="BL710">
        <v>24.476628746961058</v>
      </c>
      <c r="BM710">
        <v>14.232736342649808</v>
      </c>
      <c r="BN710">
        <f t="shared" si="66"/>
        <v>-10.24389240431125</v>
      </c>
      <c r="BO710">
        <v>0.58448231416263929</v>
      </c>
      <c r="BP710">
        <v>0.12009706746177057</v>
      </c>
      <c r="BQ710">
        <v>6.2551085387217834E-2</v>
      </c>
      <c r="BR710">
        <v>0.14880952380952381</v>
      </c>
      <c r="BS710">
        <v>6.8965517241379309E-2</v>
      </c>
      <c r="BT710">
        <v>0.44444444444444442</v>
      </c>
      <c r="BU710">
        <v>0.29336257785274927</v>
      </c>
      <c r="BV710">
        <v>0.71930122616088377</v>
      </c>
      <c r="BW710">
        <v>0.57100518091829533</v>
      </c>
      <c r="BX710">
        <v>0.52138324082756138</v>
      </c>
      <c r="BY710">
        <f t="shared" si="67"/>
        <v>5.9211379445759535E-2</v>
      </c>
      <c r="BZ710">
        <v>0</v>
      </c>
      <c r="CA710">
        <f t="shared" si="68"/>
        <v>5.6635394407066682E-4</v>
      </c>
      <c r="CC710">
        <v>5.9211379445759535E-2</v>
      </c>
      <c r="CD710">
        <v>5.6635394407066682E-4</v>
      </c>
    </row>
    <row r="711" spans="1:82" x14ac:dyDescent="0.3">
      <c r="A711">
        <v>0</v>
      </c>
      <c r="B711" t="s">
        <v>521</v>
      </c>
      <c r="C711" t="s">
        <v>492</v>
      </c>
      <c r="D711">
        <v>18083</v>
      </c>
      <c r="E711" s="2">
        <f t="shared" si="71"/>
        <v>0.51484749561233323</v>
      </c>
      <c r="F711" s="2" t="s">
        <v>1937</v>
      </c>
      <c r="G711" s="3">
        <v>1986</v>
      </c>
      <c r="H711" s="1">
        <v>5.8146406252662892</v>
      </c>
      <c r="I711" s="1">
        <f t="shared" si="69"/>
        <v>-6.9205706371270921</v>
      </c>
      <c r="J711" s="1">
        <v>2.7085221806800002</v>
      </c>
      <c r="K711" s="1">
        <v>151.37723119899999</v>
      </c>
      <c r="L711" s="2">
        <v>0.14144486594999983</v>
      </c>
      <c r="M711" s="2">
        <v>2.7657039556773299E-2</v>
      </c>
      <c r="N711" s="7">
        <v>0</v>
      </c>
      <c r="O711" s="2">
        <v>1.2210417913404755E-3</v>
      </c>
      <c r="P711" s="3">
        <v>107832.43279233098</v>
      </c>
      <c r="Q711" s="3">
        <v>2594.1482531314996</v>
      </c>
      <c r="R711" s="3">
        <v>461137.55048270698</v>
      </c>
      <c r="S711" s="3">
        <v>1155.3022925725249</v>
      </c>
      <c r="T711" s="3">
        <v>244426.04372737493</v>
      </c>
      <c r="V711">
        <v>18083</v>
      </c>
      <c r="W711" s="2">
        <v>0.49587958968305063</v>
      </c>
      <c r="X711" s="2">
        <v>0.15598759948606572</v>
      </c>
      <c r="Y711" s="2">
        <v>0.20909732472745582</v>
      </c>
      <c r="Z711" s="2">
        <v>0.77240380118998175</v>
      </c>
      <c r="AA711" s="2">
        <v>0.43631997230207903</v>
      </c>
      <c r="AB711" s="2">
        <v>0.34913916628152109</v>
      </c>
      <c r="AC711" s="2">
        <v>2.7657039556773299E-2</v>
      </c>
      <c r="AD711" s="2">
        <v>0</v>
      </c>
      <c r="AE711" s="2">
        <v>1.2210417913404755E-3</v>
      </c>
      <c r="AF711">
        <v>471210.66630199668</v>
      </c>
      <c r="AG711">
        <v>1183.9904112119345</v>
      </c>
      <c r="AH711">
        <v>222527.3341589339</v>
      </c>
      <c r="AI711">
        <v>27127.808322532888</v>
      </c>
      <c r="AJ711">
        <v>16.45529765623305</v>
      </c>
      <c r="AK711">
        <v>932348.21678470366</v>
      </c>
      <c r="AL711">
        <v>2339.2927037844593</v>
      </c>
      <c r="AM711">
        <v>439662.82518940145</v>
      </c>
      <c r="AN711">
        <v>54418.361019440184</v>
      </c>
      <c r="AO711">
        <v>32.518065611587737</v>
      </c>
      <c r="AP711">
        <v>461137.55048270698</v>
      </c>
      <c r="AQ711">
        <v>1155.3022925725247</v>
      </c>
      <c r="AR711">
        <v>217135.49103046756</v>
      </c>
      <c r="AS711">
        <v>27290.552696907296</v>
      </c>
      <c r="AT711">
        <v>16.062767955354687</v>
      </c>
      <c r="AU711" s="3">
        <v>20266027.418990683</v>
      </c>
      <c r="AV711" s="3">
        <v>487544.22269353404</v>
      </c>
      <c r="AW711">
        <v>73098.294208609019</v>
      </c>
      <c r="AX711">
        <v>13738093.413565978</v>
      </c>
      <c r="AY711">
        <v>1758.5415381785001</v>
      </c>
      <c r="AZ711">
        <v>330500.2966852673</v>
      </c>
      <c r="BA711">
        <v>180930.72700094001</v>
      </c>
      <c r="BB711">
        <v>34004120.832556665</v>
      </c>
      <c r="BC711">
        <v>4352.6897913100001</v>
      </c>
      <c r="BD711">
        <v>818044.51937880146</v>
      </c>
      <c r="BE711">
        <v>107832.43279233098</v>
      </c>
      <c r="BF711">
        <v>20266027.418990683</v>
      </c>
      <c r="BG711">
        <v>2594.1482531314996</v>
      </c>
      <c r="BH711">
        <v>487544.22269353404</v>
      </c>
      <c r="BI711">
        <v>2.4396923462543576</v>
      </c>
      <c r="BJ711">
        <v>8.2543329715206468</v>
      </c>
      <c r="BK711">
        <v>5.8146406252662892</v>
      </c>
      <c r="BL711">
        <v>28.70681409024786</v>
      </c>
      <c r="BM711">
        <v>21.786243453120768</v>
      </c>
      <c r="BN711">
        <f t="shared" ref="BN711:BN774" si="72">IF(BL711=-999,-999,BM711-BL711)</f>
        <v>-6.9205706371270921</v>
      </c>
      <c r="BO711">
        <v>0.51484749561233323</v>
      </c>
      <c r="BP711">
        <v>1.5210535167782372E-2</v>
      </c>
      <c r="BQ711">
        <v>6.7113807090275798E-2</v>
      </c>
      <c r="BR711">
        <v>0.21428571428571427</v>
      </c>
      <c r="BS711">
        <v>3.4482758620689655E-2</v>
      </c>
      <c r="BT711">
        <v>0.27777777777777779</v>
      </c>
      <c r="BU711">
        <v>0.19818994208346044</v>
      </c>
      <c r="BV711">
        <v>0.77240380118998175</v>
      </c>
      <c r="BW711">
        <v>0.45261407915153429</v>
      </c>
      <c r="BX711">
        <v>0.34913916628152109</v>
      </c>
      <c r="BY711">
        <f t="shared" ref="BY711:BY774" si="73">IF(I711=-999,-999,CC711)</f>
        <v>0.17823246427755218</v>
      </c>
      <c r="BZ711">
        <v>0</v>
      </c>
      <c r="CA711">
        <f t="shared" ref="CA711:CA774" si="74">IF(I711=-999,-999,CD711)</f>
        <v>1.0960112210604848E-3</v>
      </c>
      <c r="CC711">
        <v>0.17823246427755218</v>
      </c>
      <c r="CD711">
        <v>1.0960112210604848E-3</v>
      </c>
    </row>
    <row r="712" spans="1:82" x14ac:dyDescent="0.3">
      <c r="A712">
        <v>0</v>
      </c>
      <c r="B712" t="s">
        <v>521</v>
      </c>
      <c r="C712" t="s">
        <v>537</v>
      </c>
      <c r="D712">
        <v>18085</v>
      </c>
      <c r="E712" s="2">
        <f t="shared" si="71"/>
        <v>0.62706291912145995</v>
      </c>
      <c r="F712" s="2" t="s">
        <v>1940</v>
      </c>
      <c r="G712" s="3">
        <v>11485</v>
      </c>
      <c r="H712" s="1">
        <v>19.624919693027081</v>
      </c>
      <c r="I712" s="1">
        <f t="shared" ref="I712:I775" si="75">BN712</f>
        <v>-10.881899450911177</v>
      </c>
      <c r="J712" s="1">
        <v>2.3951645933000001</v>
      </c>
      <c r="K712" s="1">
        <v>121.262967463</v>
      </c>
      <c r="L712" s="2">
        <v>0.24541969406999997</v>
      </c>
      <c r="M712" s="2">
        <v>1.5633870581769599E-2</v>
      </c>
      <c r="N712" s="7">
        <v>0</v>
      </c>
      <c r="O712" s="2">
        <v>1.644539790774957E-3</v>
      </c>
      <c r="P712" s="3">
        <v>301005.27942525997</v>
      </c>
      <c r="Q712" s="3">
        <v>7241.349374989999</v>
      </c>
      <c r="R712" s="3">
        <v>1202309.1549783517</v>
      </c>
      <c r="S712" s="3">
        <v>3113.0892402299487</v>
      </c>
      <c r="T712" s="3">
        <v>616767.75269198488</v>
      </c>
      <c r="V712">
        <v>18085</v>
      </c>
      <c r="W712" s="2">
        <v>0.6545615223506599</v>
      </c>
      <c r="X712" s="2">
        <v>0.52647176503395998</v>
      </c>
      <c r="Y712" s="2">
        <v>0.32024280307084313</v>
      </c>
      <c r="Z712" s="2">
        <v>0.68304193686761983</v>
      </c>
      <c r="AA712" s="2">
        <v>0.34952055989958941</v>
      </c>
      <c r="AB712" s="2">
        <v>0.60578817619973047</v>
      </c>
      <c r="AC712" s="2">
        <v>1.5633870581769599E-2</v>
      </c>
      <c r="AD712" s="2">
        <v>0</v>
      </c>
      <c r="AE712" s="2">
        <v>1.644539790774957E-3</v>
      </c>
      <c r="AF712">
        <v>944040.77172775986</v>
      </c>
      <c r="AG712">
        <v>2442.7176319610167</v>
      </c>
      <c r="AH712">
        <v>459101.22041183437</v>
      </c>
      <c r="AI712">
        <v>25092.404185792304</v>
      </c>
      <c r="AJ712">
        <v>33.819954239686666</v>
      </c>
      <c r="AK712">
        <v>2146349.9267061115</v>
      </c>
      <c r="AL712">
        <v>5555.8068721909649</v>
      </c>
      <c r="AM712">
        <v>1044196.7102630857</v>
      </c>
      <c r="AN712">
        <v>56764.667026526113</v>
      </c>
      <c r="AO712">
        <v>76.917618008379591</v>
      </c>
      <c r="AP712">
        <v>1202309.1549783517</v>
      </c>
      <c r="AQ712">
        <v>3113.0892402299482</v>
      </c>
      <c r="AR712">
        <v>585095.48985125124</v>
      </c>
      <c r="AS712">
        <v>31672.262840733809</v>
      </c>
      <c r="AT712">
        <v>43.097663768692925</v>
      </c>
      <c r="AU712" s="3">
        <v>56570932.215183355</v>
      </c>
      <c r="AV712" s="3">
        <v>1360939.2015356205</v>
      </c>
      <c r="AW712">
        <v>253177.01834788002</v>
      </c>
      <c r="AX712">
        <v>47582088.828300573</v>
      </c>
      <c r="AY712">
        <v>6090.7345116200004</v>
      </c>
      <c r="AZ712">
        <v>1144692.6441138629</v>
      </c>
      <c r="BA712">
        <v>554182.29777314002</v>
      </c>
      <c r="BB712">
        <v>104153021.04348393</v>
      </c>
      <c r="BC712">
        <v>13332.083886609998</v>
      </c>
      <c r="BD712">
        <v>2505631.8456494831</v>
      </c>
      <c r="BE712">
        <v>301005.27942525997</v>
      </c>
      <c r="BF712">
        <v>56570932.215183355</v>
      </c>
      <c r="BG712">
        <v>7241.349374989999</v>
      </c>
      <c r="BH712">
        <v>1360939.2015356205</v>
      </c>
      <c r="BI712">
        <v>7.5797007156798966</v>
      </c>
      <c r="BJ712">
        <v>27.20462040870698</v>
      </c>
      <c r="BK712">
        <v>19.624919693027081</v>
      </c>
      <c r="BL712">
        <v>30.250471820288528</v>
      </c>
      <c r="BM712">
        <v>19.36857236937735</v>
      </c>
      <c r="BN712">
        <f t="shared" si="72"/>
        <v>-10.881899450911177</v>
      </c>
      <c r="BO712">
        <v>0.62706291912145995</v>
      </c>
      <c r="BP712">
        <v>5.755645060762455E-2</v>
      </c>
      <c r="BQ712">
        <v>4.1543067935947302E-2</v>
      </c>
      <c r="BR712">
        <v>0.22023809523809523</v>
      </c>
      <c r="BS712">
        <v>0.13793103448275862</v>
      </c>
      <c r="BT712">
        <v>0.44444444444444442</v>
      </c>
      <c r="BU712">
        <v>0.31163369829130466</v>
      </c>
      <c r="BV712">
        <v>0.68304193686761983</v>
      </c>
      <c r="BW712">
        <v>0.36257319491658652</v>
      </c>
      <c r="BX712">
        <v>0.60578817619973047</v>
      </c>
      <c r="BY712">
        <f t="shared" si="73"/>
        <v>0.29202810957801628</v>
      </c>
      <c r="BZ712">
        <v>0</v>
      </c>
      <c r="CA712">
        <f t="shared" si="74"/>
        <v>8.914525754428579E-4</v>
      </c>
      <c r="CC712">
        <v>0.29202810957801628</v>
      </c>
      <c r="CD712">
        <v>8.914525754428579E-4</v>
      </c>
    </row>
    <row r="713" spans="1:82" x14ac:dyDescent="0.3">
      <c r="A713">
        <v>0</v>
      </c>
      <c r="B713" t="s">
        <v>521</v>
      </c>
      <c r="C713" t="s">
        <v>538</v>
      </c>
      <c r="D713">
        <v>18087</v>
      </c>
      <c r="E713" s="2">
        <f t="shared" si="71"/>
        <v>0.55005979177001252</v>
      </c>
      <c r="F713" s="2" t="s">
        <v>1938</v>
      </c>
      <c r="G713" s="3">
        <v>930</v>
      </c>
      <c r="H713" s="1">
        <v>0.37612885657113559</v>
      </c>
      <c r="I713" s="1">
        <f t="shared" si="75"/>
        <v>-6.4029725782258105</v>
      </c>
      <c r="J713" s="1">
        <v>2.36488863698</v>
      </c>
      <c r="K713" s="1">
        <v>121.46852251599999</v>
      </c>
      <c r="L713" s="2">
        <v>0.21742050042000005</v>
      </c>
      <c r="M713" s="2">
        <v>7.385507591168243E-2</v>
      </c>
      <c r="N713" s="7">
        <v>0</v>
      </c>
      <c r="O713" s="2">
        <v>2.1801805412654082E-3</v>
      </c>
      <c r="P713" s="3">
        <v>2551.4969619769995</v>
      </c>
      <c r="Q713" s="3">
        <v>61.38191651049997</v>
      </c>
      <c r="R713" s="3">
        <v>2538.3264999535168</v>
      </c>
      <c r="S713" s="3">
        <v>6.6057348790835873</v>
      </c>
      <c r="T713" s="3">
        <v>1293.6904021402224</v>
      </c>
      <c r="V713">
        <v>18087</v>
      </c>
      <c r="W713" s="2">
        <v>0.45549278857615255</v>
      </c>
      <c r="X713" s="2">
        <v>1.0090294691476865E-2</v>
      </c>
      <c r="Y713" s="2">
        <v>0.20821847672825655</v>
      </c>
      <c r="Z713" s="2">
        <v>0.67440797997664881</v>
      </c>
      <c r="AA713" s="2">
        <v>0.350113038532744</v>
      </c>
      <c r="AB713" s="2">
        <v>0.536675627915571</v>
      </c>
      <c r="AC713" s="2">
        <v>7.385507591168243E-2</v>
      </c>
      <c r="AD713" s="2">
        <v>0</v>
      </c>
      <c r="AE713" s="2">
        <v>2.1801805412654082E-3</v>
      </c>
      <c r="AF713">
        <v>61658.61132966046</v>
      </c>
      <c r="AG713">
        <v>159.09425468677503</v>
      </c>
      <c r="AH713">
        <v>29901.272882110701</v>
      </c>
      <c r="AI713">
        <v>1411.8164352444703</v>
      </c>
      <c r="AJ713">
        <v>2.2034910007176678</v>
      </c>
      <c r="AK713">
        <v>64196.937829613977</v>
      </c>
      <c r="AL713">
        <v>165.6999895658586</v>
      </c>
      <c r="AM713">
        <v>31142.800312470976</v>
      </c>
      <c r="AN713">
        <v>1463.9794070244166</v>
      </c>
      <c r="AO713">
        <v>2.2948816756749877</v>
      </c>
      <c r="AP713">
        <v>2538.3264999535168</v>
      </c>
      <c r="AQ713">
        <v>6.6057348790835704</v>
      </c>
      <c r="AR713">
        <v>1241.5274303602746</v>
      </c>
      <c r="AS713">
        <v>52.162971779946247</v>
      </c>
      <c r="AT713">
        <v>9.1390674957319895E-2</v>
      </c>
      <c r="AU713" s="3">
        <v>479528.33903395728</v>
      </c>
      <c r="AV713" s="3">
        <v>11536.117388983364</v>
      </c>
      <c r="AW713">
        <v>11759.737560807002</v>
      </c>
      <c r="AX713">
        <v>2210125.077178068</v>
      </c>
      <c r="AY713">
        <v>282.90656030550002</v>
      </c>
      <c r="AZ713">
        <v>53169.458943815676</v>
      </c>
      <c r="BA713">
        <v>14311.234522784001</v>
      </c>
      <c r="BB713">
        <v>2689653.4162120251</v>
      </c>
      <c r="BC713">
        <v>344.28847681600001</v>
      </c>
      <c r="BD713">
        <v>64705.576332799043</v>
      </c>
      <c r="BE713">
        <v>2551.4969619769995</v>
      </c>
      <c r="BF713">
        <v>479528.33903395728</v>
      </c>
      <c r="BG713">
        <v>61.38191651049997</v>
      </c>
      <c r="BH713">
        <v>11536.117388983364</v>
      </c>
      <c r="BI713">
        <v>0.55084288846554752</v>
      </c>
      <c r="BJ713">
        <v>0.92697174503668311</v>
      </c>
      <c r="BK713">
        <v>0.37612885657113559</v>
      </c>
      <c r="BL713">
        <v>27.718409467344273</v>
      </c>
      <c r="BM713">
        <v>21.315436889118462</v>
      </c>
      <c r="BN713">
        <f t="shared" si="72"/>
        <v>-6.4029725782258105</v>
      </c>
      <c r="BO713">
        <v>0.55005979177001252</v>
      </c>
      <c r="BP713">
        <v>3.6691754015969417E-3</v>
      </c>
      <c r="BQ713">
        <v>3.9456474741736636E-2</v>
      </c>
      <c r="BR713">
        <v>0.14285714285714285</v>
      </c>
      <c r="BS713">
        <v>0.17241379310344829</v>
      </c>
      <c r="BT713">
        <v>0.55555555555555558</v>
      </c>
      <c r="BU713">
        <v>0.18336707057546278</v>
      </c>
      <c r="BV713">
        <v>0.67440797997664881</v>
      </c>
      <c r="BW713">
        <v>0.36318779930782574</v>
      </c>
      <c r="BX713">
        <v>0.536675627915571</v>
      </c>
      <c r="BY713">
        <f t="shared" si="73"/>
        <v>5.0575085391459905E-2</v>
      </c>
      <c r="BZ713">
        <v>0</v>
      </c>
      <c r="CA713">
        <f t="shared" si="74"/>
        <v>9.2376325755808637E-4</v>
      </c>
      <c r="CC713">
        <v>5.0575085391459905E-2</v>
      </c>
      <c r="CD713">
        <v>9.2376325755808637E-4</v>
      </c>
    </row>
    <row r="714" spans="1:82" x14ac:dyDescent="0.3">
      <c r="A714">
        <v>0</v>
      </c>
      <c r="B714" t="s">
        <v>521</v>
      </c>
      <c r="C714" t="s">
        <v>163</v>
      </c>
      <c r="D714">
        <v>18089</v>
      </c>
      <c r="E714" s="2">
        <f t="shared" si="71"/>
        <v>0.56805213246149999</v>
      </c>
      <c r="F714" s="2" t="s">
        <v>1939</v>
      </c>
      <c r="G714" s="3">
        <v>-11979</v>
      </c>
      <c r="H714" s="1">
        <v>36.524545452006237</v>
      </c>
      <c r="I714" s="1">
        <f t="shared" si="75"/>
        <v>-10.256854572436747</v>
      </c>
      <c r="J714" s="1">
        <v>2.53065493676</v>
      </c>
      <c r="K714" s="1">
        <v>72.109395753800001</v>
      </c>
      <c r="L714" s="2">
        <v>0.2418727340000002</v>
      </c>
      <c r="M714" s="2">
        <v>6.5896674205923587E-4</v>
      </c>
      <c r="N714" s="7">
        <v>0</v>
      </c>
      <c r="O714" s="2">
        <v>2.040599372482283E-3</v>
      </c>
      <c r="P714" s="3">
        <v>291155.81027580024</v>
      </c>
      <c r="Q714" s="3">
        <v>7004.3985567000036</v>
      </c>
      <c r="R714" s="3">
        <v>2729298.1704143248</v>
      </c>
      <c r="S714" s="3">
        <v>7055.6923053467845</v>
      </c>
      <c r="T714" s="3">
        <v>1485321.5890414827</v>
      </c>
      <c r="V714">
        <v>18089</v>
      </c>
      <c r="W714" s="2">
        <v>0.74723194178390129</v>
      </c>
      <c r="X714" s="2">
        <v>0.97983289674368024</v>
      </c>
      <c r="Y714" s="2">
        <v>0.31137241006347399</v>
      </c>
      <c r="Z714" s="2">
        <v>0.721680445002992</v>
      </c>
      <c r="AA714" s="2">
        <v>0.20784347361101368</v>
      </c>
      <c r="AB714" s="2">
        <v>0.59703294373967553</v>
      </c>
      <c r="AC714" s="2">
        <v>6.5896674205923587E-4</v>
      </c>
      <c r="AD714" s="2">
        <v>0</v>
      </c>
      <c r="AE714" s="2">
        <v>2.040599372482283E-3</v>
      </c>
      <c r="AF714">
        <v>9799518.5875587333</v>
      </c>
      <c r="AG714">
        <v>25312.433580097553</v>
      </c>
      <c r="AH714">
        <v>4757393.5669703074</v>
      </c>
      <c r="AI714">
        <v>577750.22377991513</v>
      </c>
      <c r="AJ714">
        <v>350.53423107200479</v>
      </c>
      <c r="AK714">
        <v>12528816.757973058</v>
      </c>
      <c r="AL714">
        <v>32368.12588544434</v>
      </c>
      <c r="AM714">
        <v>6083489.1032908941</v>
      </c>
      <c r="AN714">
        <v>736976.27650081099</v>
      </c>
      <c r="AO714">
        <v>448.23319641445192</v>
      </c>
      <c r="AP714">
        <v>2729298.1704143248</v>
      </c>
      <c r="AQ714">
        <v>7055.6923053467872</v>
      </c>
      <c r="AR714">
        <v>1326095.5363205867</v>
      </c>
      <c r="AS714">
        <v>159226.05272089585</v>
      </c>
      <c r="AT714">
        <v>97.698965342447138</v>
      </c>
      <c r="AU714" s="3">
        <v>54719822.983233899</v>
      </c>
      <c r="AV714" s="3">
        <v>1316406.6647461986</v>
      </c>
      <c r="AW714">
        <v>1434734.1999598001</v>
      </c>
      <c r="AX714">
        <v>269643945.54044485</v>
      </c>
      <c r="AY714">
        <v>34515.7122227</v>
      </c>
      <c r="AZ714">
        <v>6486882.9551342381</v>
      </c>
      <c r="BA714">
        <v>1725890.0102356004</v>
      </c>
      <c r="BB714">
        <v>324363768.52367872</v>
      </c>
      <c r="BC714">
        <v>41520.110779400005</v>
      </c>
      <c r="BD714">
        <v>7803289.6198804369</v>
      </c>
      <c r="BE714">
        <v>291155.81027580024</v>
      </c>
      <c r="BF714">
        <v>54719822.983233899</v>
      </c>
      <c r="BG714">
        <v>7004.3985567000036</v>
      </c>
      <c r="BH714">
        <v>1316406.6647461986</v>
      </c>
      <c r="BI714">
        <v>38.4127626769898</v>
      </c>
      <c r="BJ714">
        <v>74.937308128996037</v>
      </c>
      <c r="BK714">
        <v>36.524545452006237</v>
      </c>
      <c r="BL714">
        <v>29.93053438701061</v>
      </c>
      <c r="BM714">
        <v>19.673679814573863</v>
      </c>
      <c r="BN714">
        <f t="shared" si="72"/>
        <v>-10.256854572436747</v>
      </c>
      <c r="BO714">
        <v>0.56805213246149999</v>
      </c>
      <c r="BP714">
        <v>0.26423756822470579</v>
      </c>
      <c r="BQ714">
        <v>3.0338653630117431E-2</v>
      </c>
      <c r="BR714">
        <v>0.23809523809523808</v>
      </c>
      <c r="BS714">
        <v>0.10344827586206896</v>
      </c>
      <c r="BT714">
        <v>0.5</v>
      </c>
      <c r="BU714">
        <v>0.29373378587659149</v>
      </c>
      <c r="BV714">
        <v>0.721680445002992</v>
      </c>
      <c r="BW714">
        <v>0.2156052630819644</v>
      </c>
      <c r="BX714">
        <v>0.59703294373967553</v>
      </c>
      <c r="BY714">
        <f t="shared" si="73"/>
        <v>0.10315316949368311</v>
      </c>
      <c r="BZ714">
        <v>0</v>
      </c>
      <c r="CA714">
        <f t="shared" si="74"/>
        <v>5.284186648382155E-3</v>
      </c>
      <c r="CC714">
        <v>0.10315316949368311</v>
      </c>
      <c r="CD714">
        <v>5.284186648382155E-3</v>
      </c>
    </row>
    <row r="715" spans="1:82" x14ac:dyDescent="0.3">
      <c r="A715">
        <v>0</v>
      </c>
      <c r="B715" t="s">
        <v>521</v>
      </c>
      <c r="C715" t="s">
        <v>539</v>
      </c>
      <c r="D715">
        <v>18091</v>
      </c>
      <c r="E715" s="2">
        <f t="shared" si="71"/>
        <v>0.56827812793966714</v>
      </c>
      <c r="F715" s="2" t="s">
        <v>1938</v>
      </c>
      <c r="G715" s="3">
        <v>4986</v>
      </c>
      <c r="H715" s="1">
        <v>19.628169290197128</v>
      </c>
      <c r="I715" s="1">
        <f t="shared" si="75"/>
        <v>-5.7648376821599072</v>
      </c>
      <c r="J715" s="1">
        <v>2.48230966191</v>
      </c>
      <c r="K715" s="1">
        <v>84.744969277400003</v>
      </c>
      <c r="L715" s="2">
        <v>0.26289337185999995</v>
      </c>
      <c r="M715" s="2">
        <v>9.3181810467387272E-2</v>
      </c>
      <c r="N715" s="7">
        <v>0</v>
      </c>
      <c r="O715" s="2">
        <v>1.2747732338721564E-2</v>
      </c>
      <c r="P715" s="3">
        <v>773816.34573191009</v>
      </c>
      <c r="Q715" s="3">
        <v>18615.867875215004</v>
      </c>
      <c r="R715" s="3">
        <v>2190619.9993217178</v>
      </c>
      <c r="S715" s="3">
        <v>5677.3278504486589</v>
      </c>
      <c r="T715" s="3">
        <v>1195624.4412645078</v>
      </c>
      <c r="V715">
        <v>18091</v>
      </c>
      <c r="W715" s="2">
        <v>0.58965719430871721</v>
      </c>
      <c r="X715" s="2">
        <v>0.52655894099108624</v>
      </c>
      <c r="Y715" s="2">
        <v>0.14640638054952909</v>
      </c>
      <c r="Z715" s="2">
        <v>0.70789356360690192</v>
      </c>
      <c r="AA715" s="2">
        <v>0.24426343615208079</v>
      </c>
      <c r="AB715" s="2">
        <v>0.64891978974043762</v>
      </c>
      <c r="AC715" s="2">
        <v>9.3181810467387272E-2</v>
      </c>
      <c r="AD715" s="2">
        <v>0</v>
      </c>
      <c r="AE715" s="2">
        <v>1.2747732338721564E-2</v>
      </c>
      <c r="AF715">
        <v>1560411.7889160402</v>
      </c>
      <c r="AG715">
        <v>4033.5363157119168</v>
      </c>
      <c r="AH715">
        <v>758090.66954339982</v>
      </c>
      <c r="AI715">
        <v>94885.892427806539</v>
      </c>
      <c r="AJ715">
        <v>55.852380258621672</v>
      </c>
      <c r="AK715">
        <v>3751031.788237758</v>
      </c>
      <c r="AL715">
        <v>9710.8641661605761</v>
      </c>
      <c r="AM715">
        <v>1825126.8716469563</v>
      </c>
      <c r="AN715">
        <v>223474.13158875809</v>
      </c>
      <c r="AO715">
        <v>134.44009128846096</v>
      </c>
      <c r="AP715">
        <v>2190619.9993217178</v>
      </c>
      <c r="AQ715">
        <v>5677.3278504486589</v>
      </c>
      <c r="AR715">
        <v>1067036.2021035566</v>
      </c>
      <c r="AS715">
        <v>128588.23916095155</v>
      </c>
      <c r="AT715">
        <v>78.587711029839284</v>
      </c>
      <c r="AU715" s="3">
        <v>145431044.01685518</v>
      </c>
      <c r="AV715" s="3">
        <v>3498666.2084679077</v>
      </c>
      <c r="AW715">
        <v>340900.66519479</v>
      </c>
      <c r="AX715">
        <v>64068871.016708829</v>
      </c>
      <c r="AY715">
        <v>8201.1213343349991</v>
      </c>
      <c r="AZ715">
        <v>1541318.7435749196</v>
      </c>
      <c r="BA715">
        <v>1114717.0109267002</v>
      </c>
      <c r="BB715">
        <v>209499915.03356403</v>
      </c>
      <c r="BC715">
        <v>26816.989209550004</v>
      </c>
      <c r="BD715">
        <v>5039984.9520428274</v>
      </c>
      <c r="BE715">
        <v>773816.34573191009</v>
      </c>
      <c r="BF715">
        <v>145431044.01685518</v>
      </c>
      <c r="BG715">
        <v>18615.867875215004</v>
      </c>
      <c r="BH715">
        <v>3498666.2084679077</v>
      </c>
      <c r="BI715">
        <v>7.0463755830662596</v>
      </c>
      <c r="BJ715">
        <v>26.674544873263386</v>
      </c>
      <c r="BK715">
        <v>19.628169290197128</v>
      </c>
      <c r="BL715">
        <v>39.609170511956485</v>
      </c>
      <c r="BM715">
        <v>33.844332829796578</v>
      </c>
      <c r="BN715">
        <f t="shared" si="72"/>
        <v>-5.7648376821599072</v>
      </c>
      <c r="BO715">
        <v>0.56827812793966714</v>
      </c>
      <c r="BP715">
        <v>4.8490599724666975E-2</v>
      </c>
      <c r="BQ715">
        <v>3.252286231177634E-2</v>
      </c>
      <c r="BR715">
        <v>0.16071428571428573</v>
      </c>
      <c r="BS715">
        <v>0.17241379310344829</v>
      </c>
      <c r="BT715">
        <v>0.55555555555555558</v>
      </c>
      <c r="BU715">
        <v>0.16509228880902188</v>
      </c>
      <c r="BV715">
        <v>0.70789356360690192</v>
      </c>
      <c r="BW715">
        <v>0.25338530721170205</v>
      </c>
      <c r="BX715">
        <v>0.64891978974043762</v>
      </c>
      <c r="BY715">
        <f t="shared" si="73"/>
        <v>0.10820143764386043</v>
      </c>
      <c r="BZ715">
        <v>0</v>
      </c>
      <c r="CA715">
        <f t="shared" si="74"/>
        <v>4.7903684329840554E-3</v>
      </c>
      <c r="CC715">
        <v>0.10820143764386043</v>
      </c>
      <c r="CD715">
        <v>4.7903684329840554E-3</v>
      </c>
    </row>
    <row r="716" spans="1:82" x14ac:dyDescent="0.3">
      <c r="A716">
        <v>0</v>
      </c>
      <c r="B716" t="s">
        <v>521</v>
      </c>
      <c r="C716" t="s">
        <v>44</v>
      </c>
      <c r="D716">
        <v>18093</v>
      </c>
      <c r="E716" s="2">
        <f t="shared" si="71"/>
        <v>0.59357728869037885</v>
      </c>
      <c r="F716" s="2" t="s">
        <v>1939</v>
      </c>
      <c r="G716" s="3">
        <v>3225</v>
      </c>
      <c r="H716" s="1">
        <v>9.4465823360776255</v>
      </c>
      <c r="I716" s="1">
        <f t="shared" si="75"/>
        <v>-11.654959181476993</v>
      </c>
      <c r="J716" s="1">
        <v>2.6975238179700001</v>
      </c>
      <c r="K716" s="1">
        <v>178.76759936900001</v>
      </c>
      <c r="L716" s="2">
        <v>0.15852193318000007</v>
      </c>
      <c r="M716" s="2">
        <v>2.0557909205175154E-2</v>
      </c>
      <c r="N716" s="7">
        <v>0</v>
      </c>
      <c r="O716" s="2">
        <v>1.2549548048606208E-2</v>
      </c>
      <c r="P716" s="3">
        <v>155478.36459337003</v>
      </c>
      <c r="Q716" s="3">
        <v>3740.3767815050001</v>
      </c>
      <c r="R716" s="3">
        <v>802234.4336169085</v>
      </c>
      <c r="S716" s="3">
        <v>2014.7768934101657</v>
      </c>
      <c r="T716" s="3">
        <v>429567.36117212172</v>
      </c>
      <c r="V716">
        <v>18093</v>
      </c>
      <c r="W716" s="2">
        <v>0.58192750863770426</v>
      </c>
      <c r="X716" s="2">
        <v>0.25342059757729851</v>
      </c>
      <c r="Y716" s="2">
        <v>0.3300495086245902</v>
      </c>
      <c r="Z716" s="2">
        <v>0.76926733909095724</v>
      </c>
      <c r="AA716" s="2">
        <v>0.51526820372776461</v>
      </c>
      <c r="AB716" s="2">
        <v>0.39129179568359079</v>
      </c>
      <c r="AC716" s="2">
        <v>2.0557909205175154E-2</v>
      </c>
      <c r="AD716" s="2">
        <v>0</v>
      </c>
      <c r="AE716" s="2">
        <v>1.2549548048606208E-2</v>
      </c>
      <c r="AF716">
        <v>469073.37891555874</v>
      </c>
      <c r="AG716">
        <v>1179.2245042179879</v>
      </c>
      <c r="AH716">
        <v>221631.59668659506</v>
      </c>
      <c r="AI716">
        <v>29493.131926399445</v>
      </c>
      <c r="AJ716">
        <v>16.387954094365217</v>
      </c>
      <c r="AK716">
        <v>1271307.8125324673</v>
      </c>
      <c r="AL716">
        <v>3194.0013976281539</v>
      </c>
      <c r="AM716">
        <v>600302.67946728924</v>
      </c>
      <c r="AN716">
        <v>80389.410317827002</v>
      </c>
      <c r="AO716">
        <v>44.391423460392502</v>
      </c>
      <c r="AP716">
        <v>802234.4336169085</v>
      </c>
      <c r="AQ716">
        <v>2014.7768934101659</v>
      </c>
      <c r="AR716">
        <v>378671.08278069418</v>
      </c>
      <c r="AS716">
        <v>50896.278391427557</v>
      </c>
      <c r="AT716">
        <v>28.003469366027286</v>
      </c>
      <c r="AU716" s="3">
        <v>29220603.841677964</v>
      </c>
      <c r="AV716" s="3">
        <v>702966.41231604968</v>
      </c>
      <c r="AW716">
        <v>101596.09648620001</v>
      </c>
      <c r="AX716">
        <v>19093970.373616431</v>
      </c>
      <c r="AY716">
        <v>2444.1193563000002</v>
      </c>
      <c r="AZ716">
        <v>459347.79182302201</v>
      </c>
      <c r="BA716">
        <v>257074.46107957006</v>
      </c>
      <c r="BB716">
        <v>48314574.215294398</v>
      </c>
      <c r="BC716">
        <v>6184.4961378050002</v>
      </c>
      <c r="BD716">
        <v>1162314.2041390717</v>
      </c>
      <c r="BE716">
        <v>155478.36459337003</v>
      </c>
      <c r="BF716">
        <v>29220603.841677964</v>
      </c>
      <c r="BG716">
        <v>3740.3767815050001</v>
      </c>
      <c r="BH716">
        <v>702966.41231604968</v>
      </c>
      <c r="BI716">
        <v>3.2581031600671109</v>
      </c>
      <c r="BJ716">
        <v>12.704685496144737</v>
      </c>
      <c r="BK716">
        <v>9.4465823360776255</v>
      </c>
      <c r="BL716">
        <v>34.643276457860836</v>
      </c>
      <c r="BM716">
        <v>22.988317276383842</v>
      </c>
      <c r="BN716">
        <f t="shared" si="72"/>
        <v>-11.654959181476993</v>
      </c>
      <c r="BO716">
        <v>0.59357728869037885</v>
      </c>
      <c r="BP716">
        <v>2.3419247324354547E-2</v>
      </c>
      <c r="BQ716">
        <v>5.6009619432927989E-2</v>
      </c>
      <c r="BR716">
        <v>0.25</v>
      </c>
      <c r="BS716">
        <v>6.8965517241379309E-2</v>
      </c>
      <c r="BT716">
        <v>0.44444444444444442</v>
      </c>
      <c r="BU716">
        <v>0.33377243095677994</v>
      </c>
      <c r="BV716">
        <v>0.76926733909095724</v>
      </c>
      <c r="BW716">
        <v>0.53451058477983882</v>
      </c>
      <c r="BX716">
        <v>0.39129179568359079</v>
      </c>
      <c r="BY716">
        <f t="shared" si="73"/>
        <v>8.1502135519327112E-2</v>
      </c>
      <c r="BZ716">
        <v>0</v>
      </c>
      <c r="CA716">
        <f t="shared" si="74"/>
        <v>4.8009716036560898E-3</v>
      </c>
      <c r="CC716">
        <v>8.1502135519327112E-2</v>
      </c>
      <c r="CD716">
        <v>4.8009716036560898E-3</v>
      </c>
    </row>
    <row r="717" spans="1:82" x14ac:dyDescent="0.3">
      <c r="A717">
        <v>0</v>
      </c>
      <c r="B717" t="s">
        <v>521</v>
      </c>
      <c r="C717" t="s">
        <v>49</v>
      </c>
      <c r="D717">
        <v>18095</v>
      </c>
      <c r="E717" s="2">
        <f t="shared" si="71"/>
        <v>0.65462788304363828</v>
      </c>
      <c r="F717" s="2" t="s">
        <v>1940</v>
      </c>
      <c r="G717" s="3">
        <v>6161</v>
      </c>
      <c r="H717" s="1">
        <v>30.759673183117812</v>
      </c>
      <c r="I717" s="1">
        <f t="shared" si="75"/>
        <v>-10.989214634144787</v>
      </c>
      <c r="J717" s="1">
        <v>2.43675492763</v>
      </c>
      <c r="K717" s="1">
        <v>201.574344016</v>
      </c>
      <c r="L717" s="2">
        <v>0.25550714421999987</v>
      </c>
      <c r="M717" s="2">
        <v>9.5844816353417243E-3</v>
      </c>
      <c r="N717" s="7">
        <v>0</v>
      </c>
      <c r="O717" s="2">
        <v>8.0237288280524295E-3</v>
      </c>
      <c r="P717" s="3">
        <v>256016.66749748998</v>
      </c>
      <c r="Q717" s="3">
        <v>6159.0485678850009</v>
      </c>
      <c r="R717" s="3">
        <v>1335200.3809341439</v>
      </c>
      <c r="S717" s="3">
        <v>3467.6420284802912</v>
      </c>
      <c r="T717" s="3">
        <v>708760.83771916595</v>
      </c>
      <c r="V717">
        <v>18095</v>
      </c>
      <c r="W717" s="2">
        <v>0.79606875145175526</v>
      </c>
      <c r="X717" s="2">
        <v>0.82518041785096918</v>
      </c>
      <c r="Y717" s="2">
        <v>0.33543096405300132</v>
      </c>
      <c r="Z717" s="2">
        <v>0.69490247563610397</v>
      </c>
      <c r="AA717" s="2">
        <v>0.58100489420533064</v>
      </c>
      <c r="AB717" s="2">
        <v>0.63068779989142643</v>
      </c>
      <c r="AC717" s="2">
        <v>9.5844816353417243E-3</v>
      </c>
      <c r="AD717" s="2">
        <v>0</v>
      </c>
      <c r="AE717" s="2">
        <v>8.0237288280524295E-3</v>
      </c>
      <c r="AF717">
        <v>2282421.4118485227</v>
      </c>
      <c r="AG717">
        <v>5903.6543386718304</v>
      </c>
      <c r="AH717">
        <v>1109573.5652417452</v>
      </c>
      <c r="AI717">
        <v>103438.40107821517</v>
      </c>
      <c r="AJ717">
        <v>81.741176245253214</v>
      </c>
      <c r="AK717">
        <v>3617621.7927826666</v>
      </c>
      <c r="AL717">
        <v>9371.2963671521229</v>
      </c>
      <c r="AM717">
        <v>1761306.1545499139</v>
      </c>
      <c r="AN717">
        <v>160466.64948921246</v>
      </c>
      <c r="AO717">
        <v>129.72869088922585</v>
      </c>
      <c r="AP717">
        <v>1335200.3809341439</v>
      </c>
      <c r="AQ717">
        <v>3467.6420284802925</v>
      </c>
      <c r="AR717">
        <v>651732.58930816874</v>
      </c>
      <c r="AS717">
        <v>57028.248410997287</v>
      </c>
      <c r="AT717">
        <v>47.987514643972631</v>
      </c>
      <c r="AU717" s="3">
        <v>48115772.489478268</v>
      </c>
      <c r="AV717" s="3">
        <v>1157531.5878483071</v>
      </c>
      <c r="AW717">
        <v>400315.52728722006</v>
      </c>
      <c r="AX717">
        <v>75235300.19836013</v>
      </c>
      <c r="AY717">
        <v>9630.4775745299994</v>
      </c>
      <c r="AZ717">
        <v>1809951.9553571681</v>
      </c>
      <c r="BA717">
        <v>656332.19478471007</v>
      </c>
      <c r="BB717">
        <v>123351072.68783841</v>
      </c>
      <c r="BC717">
        <v>15789.526142415001</v>
      </c>
      <c r="BD717">
        <v>2967483.5432054754</v>
      </c>
      <c r="BE717">
        <v>256016.66749748998</v>
      </c>
      <c r="BF717">
        <v>48115772.489478268</v>
      </c>
      <c r="BG717">
        <v>6159.0485678850009</v>
      </c>
      <c r="BH717">
        <v>1157531.5878483071</v>
      </c>
      <c r="BI717">
        <v>15.868936076184397</v>
      </c>
      <c r="BJ717">
        <v>46.628609259302209</v>
      </c>
      <c r="BK717">
        <v>30.759673183117812</v>
      </c>
      <c r="BL717">
        <v>27.965336823957095</v>
      </c>
      <c r="BM717">
        <v>16.976122189812308</v>
      </c>
      <c r="BN717">
        <f t="shared" si="72"/>
        <v>-10.989214634144787</v>
      </c>
      <c r="BO717">
        <v>0.65462788304363828</v>
      </c>
      <c r="BP717">
        <v>0.12579782621516372</v>
      </c>
      <c r="BQ717">
        <v>5.7691018484925728E-2</v>
      </c>
      <c r="BR717">
        <v>0.21428571428571427</v>
      </c>
      <c r="BS717">
        <v>0.20689655172413793</v>
      </c>
      <c r="BT717">
        <v>0.44444444444444442</v>
      </c>
      <c r="BU717">
        <v>0.31470696942239368</v>
      </c>
      <c r="BV717">
        <v>0.69490247563610397</v>
      </c>
      <c r="BW717">
        <v>0.60270217241216872</v>
      </c>
      <c r="BX717">
        <v>0.63068779989142643</v>
      </c>
      <c r="BY717">
        <f t="shared" si="73"/>
        <v>6.9144446221550207E-2</v>
      </c>
      <c r="BZ717">
        <v>0</v>
      </c>
      <c r="CA717">
        <f t="shared" si="74"/>
        <v>9.2902526096716139E-4</v>
      </c>
      <c r="CC717">
        <v>6.9144446221550207E-2</v>
      </c>
      <c r="CD717">
        <v>9.2902526096716139E-4</v>
      </c>
    </row>
    <row r="718" spans="1:82" x14ac:dyDescent="0.3">
      <c r="A718">
        <v>0</v>
      </c>
      <c r="B718" t="s">
        <v>521</v>
      </c>
      <c r="C718" t="s">
        <v>51</v>
      </c>
      <c r="D718">
        <v>18097</v>
      </c>
      <c r="E718" s="2">
        <f t="shared" si="71"/>
        <v>0.62752970321413681</v>
      </c>
      <c r="F718" s="2" t="s">
        <v>1940</v>
      </c>
      <c r="G718" s="3">
        <v>137735</v>
      </c>
      <c r="H718" s="1">
        <v>9.401232077857415</v>
      </c>
      <c r="I718" s="1">
        <f t="shared" si="75"/>
        <v>-6.9782437483175492</v>
      </c>
      <c r="J718" s="1">
        <v>2.4723118803199999</v>
      </c>
      <c r="K718" s="1">
        <v>203.235796346</v>
      </c>
      <c r="L718" s="2">
        <v>0.22313456731999981</v>
      </c>
      <c r="M718" s="2">
        <v>4.5202768199964827E-2</v>
      </c>
      <c r="N718" s="7">
        <v>0</v>
      </c>
      <c r="O718" s="2">
        <v>2.3660004190780306E-3</v>
      </c>
      <c r="P718" s="3">
        <v>-411013.80370269966</v>
      </c>
      <c r="Q718" s="3">
        <v>-9887.8483335499968</v>
      </c>
      <c r="R718" s="3">
        <v>-2404803.6628505867</v>
      </c>
      <c r="S718" s="3">
        <v>-6209.0615880777796</v>
      </c>
      <c r="T718" s="3">
        <v>-1274296.3271156922</v>
      </c>
      <c r="V718">
        <v>18097</v>
      </c>
      <c r="W718" s="2">
        <v>0.69762749695722281</v>
      </c>
      <c r="X718" s="2">
        <v>0.25220399996245968</v>
      </c>
      <c r="Y718" s="2">
        <v>0.21647870717000625</v>
      </c>
      <c r="Z718" s="2">
        <v>0.70504244259387616</v>
      </c>
      <c r="AA718" s="2">
        <v>0.58579375729170757</v>
      </c>
      <c r="AB718" s="2">
        <v>0.55078009568924036</v>
      </c>
      <c r="AC718" s="2">
        <v>4.5202768199964827E-2</v>
      </c>
      <c r="AD718" s="2">
        <v>0</v>
      </c>
      <c r="AE718" s="2">
        <v>2.3660004190780306E-3</v>
      </c>
      <c r="AF718">
        <v>13443603.004841195</v>
      </c>
      <c r="AG718">
        <v>34699.370498787081</v>
      </c>
      <c r="AH718">
        <v>6521639.3147850279</v>
      </c>
      <c r="AI718">
        <v>602477.61139636941</v>
      </c>
      <c r="AJ718">
        <v>480.57337135926645</v>
      </c>
      <c r="AK718">
        <v>11038799.341990609</v>
      </c>
      <c r="AL718">
        <v>28490.3089107093</v>
      </c>
      <c r="AM718">
        <v>5354665.4020408466</v>
      </c>
      <c r="AN718">
        <v>495155.19702485669</v>
      </c>
      <c r="AO718">
        <v>394.58375512892383</v>
      </c>
      <c r="AP718">
        <v>-2404803.6628505867</v>
      </c>
      <c r="AQ718">
        <v>-6209.0615880777805</v>
      </c>
      <c r="AR718">
        <v>-1166973.9127441812</v>
      </c>
      <c r="AS718">
        <v>-107322.41437151271</v>
      </c>
      <c r="AT718">
        <v>-85.989616230342619</v>
      </c>
      <c r="AU718" s="3">
        <v>-77245934.267885372</v>
      </c>
      <c r="AV718" s="3">
        <v>-1858322.2158073864</v>
      </c>
      <c r="AW718">
        <v>2205772.0996371997</v>
      </c>
      <c r="AX718">
        <v>414552808.4058153</v>
      </c>
      <c r="AY718">
        <v>53064.738417799999</v>
      </c>
      <c r="AZ718">
        <v>9972986.9382413309</v>
      </c>
      <c r="BA718">
        <v>1794758.2959344999</v>
      </c>
      <c r="BB718">
        <v>337306874.13792992</v>
      </c>
      <c r="BC718">
        <v>43176.890084250001</v>
      </c>
      <c r="BD718">
        <v>8114664.7224339452</v>
      </c>
      <c r="BE718">
        <v>-411013.80370269966</v>
      </c>
      <c r="BF718">
        <v>-77245934.267885372</v>
      </c>
      <c r="BG718">
        <v>-9887.8483335499968</v>
      </c>
      <c r="BH718">
        <v>-1858322.2158073864</v>
      </c>
      <c r="BI718">
        <v>90.550468208391536</v>
      </c>
      <c r="BJ718">
        <v>99.951700286248951</v>
      </c>
      <c r="BK718">
        <v>9.401232077857415</v>
      </c>
      <c r="BL718">
        <v>30.348725196285393</v>
      </c>
      <c r="BM718">
        <v>23.370481447967844</v>
      </c>
      <c r="BN718">
        <f t="shared" si="72"/>
        <v>-6.9782437483175492</v>
      </c>
      <c r="BO718">
        <v>0.62752970321413681</v>
      </c>
      <c r="BP718">
        <v>0.68810674333038202</v>
      </c>
      <c r="BQ718">
        <v>5.9627727291550428E-2</v>
      </c>
      <c r="BR718">
        <v>0.3392857142857143</v>
      </c>
      <c r="BS718">
        <v>6.8965517241379309E-2</v>
      </c>
      <c r="BT718">
        <v>0.44444444444444442</v>
      </c>
      <c r="BU718">
        <v>0.19984157330954597</v>
      </c>
      <c r="BV718">
        <v>0.70504244259387616</v>
      </c>
      <c r="BW718">
        <v>0.60766987270924022</v>
      </c>
      <c r="BX718">
        <v>0.55078009568924036</v>
      </c>
      <c r="BY718">
        <f t="shared" si="73"/>
        <v>0.12603058361126154</v>
      </c>
      <c r="BZ718">
        <v>0</v>
      </c>
      <c r="CA718">
        <f t="shared" si="74"/>
        <v>7.3295599271923709E-4</v>
      </c>
      <c r="CC718">
        <v>0.12603058361126154</v>
      </c>
      <c r="CD718">
        <v>7.3295599271923709E-4</v>
      </c>
    </row>
    <row r="719" spans="1:82" x14ac:dyDescent="0.3">
      <c r="A719">
        <v>0</v>
      </c>
      <c r="B719" t="s">
        <v>521</v>
      </c>
      <c r="C719" t="s">
        <v>52</v>
      </c>
      <c r="D719">
        <v>18099</v>
      </c>
      <c r="E719" s="2">
        <f t="shared" si="71"/>
        <v>0.57541593864470275</v>
      </c>
      <c r="F719" s="2" t="s">
        <v>1939</v>
      </c>
      <c r="G719" s="3">
        <v>2972</v>
      </c>
      <c r="H719" s="1">
        <v>6.6818388922303171</v>
      </c>
      <c r="I719" s="1">
        <f t="shared" si="75"/>
        <v>-9.0051110033501089</v>
      </c>
      <c r="J719" s="1">
        <v>2.4545003700199999</v>
      </c>
      <c r="K719" s="1">
        <v>102.679054483</v>
      </c>
      <c r="L719" s="2">
        <v>0.25614836534000007</v>
      </c>
      <c r="M719" s="2">
        <v>0.41765045114991678</v>
      </c>
      <c r="N719" s="7">
        <v>0</v>
      </c>
      <c r="O719" s="2">
        <v>1.6551265154311383E-3</v>
      </c>
      <c r="P719" s="3">
        <v>87571.104198052999</v>
      </c>
      <c r="Q719" s="3">
        <v>2106.7170710845003</v>
      </c>
      <c r="R719" s="3">
        <v>505036.19470901683</v>
      </c>
      <c r="S719" s="3">
        <v>1306.699192935911</v>
      </c>
      <c r="T719" s="3">
        <v>258253.79009851374</v>
      </c>
      <c r="V719">
        <v>18099</v>
      </c>
      <c r="W719" s="2">
        <v>0.53365367131740393</v>
      </c>
      <c r="X719" s="2">
        <v>0.17925166422540637</v>
      </c>
      <c r="Y719" s="2">
        <v>0.27136406854654782</v>
      </c>
      <c r="Z719" s="2">
        <v>0.69996303864481912</v>
      </c>
      <c r="AA719" s="2">
        <v>0.29595548718374354</v>
      </c>
      <c r="AB719" s="2">
        <v>0.63227057495883754</v>
      </c>
      <c r="AC719" s="2">
        <v>0.41765045114991678</v>
      </c>
      <c r="AD719" s="2">
        <v>0</v>
      </c>
      <c r="AE719" s="2">
        <v>1.6551265154311383E-3</v>
      </c>
      <c r="AF719">
        <v>411651.35653947608</v>
      </c>
      <c r="AG719">
        <v>1064.0719122931118</v>
      </c>
      <c r="AH719">
        <v>199989.02335164309</v>
      </c>
      <c r="AI719">
        <v>10448.158984140837</v>
      </c>
      <c r="AJ719">
        <v>14.734227724550205</v>
      </c>
      <c r="AK719">
        <v>916687.55124849291</v>
      </c>
      <c r="AL719">
        <v>2370.7711052290229</v>
      </c>
      <c r="AM719">
        <v>445579.09333710821</v>
      </c>
      <c r="AN719">
        <v>23111.87909718947</v>
      </c>
      <c r="AO719">
        <v>32.825918046597884</v>
      </c>
      <c r="AP719">
        <v>505036.19470901683</v>
      </c>
      <c r="AQ719">
        <v>1306.699192935911</v>
      </c>
      <c r="AR719">
        <v>245590.06998546512</v>
      </c>
      <c r="AS719">
        <v>12663.720113048634</v>
      </c>
      <c r="AT719">
        <v>18.091690322047679</v>
      </c>
      <c r="AU719" s="3">
        <v>16458113.32298208</v>
      </c>
      <c r="AV719" s="3">
        <v>395936.406339621</v>
      </c>
      <c r="AW719">
        <v>65816.481809427001</v>
      </c>
      <c r="AX719">
        <v>12369549.59126371</v>
      </c>
      <c r="AY719">
        <v>1583.3613959355</v>
      </c>
      <c r="AZ719">
        <v>297576.94075211789</v>
      </c>
      <c r="BA719">
        <v>153387.58600747999</v>
      </c>
      <c r="BB719">
        <v>28827662.914245788</v>
      </c>
      <c r="BC719">
        <v>3690.0784670200001</v>
      </c>
      <c r="BD719">
        <v>693513.34709173883</v>
      </c>
      <c r="BE719">
        <v>87571.104198052999</v>
      </c>
      <c r="BF719">
        <v>16458113.32298208</v>
      </c>
      <c r="BG719">
        <v>2106.7170710845003</v>
      </c>
      <c r="BH719">
        <v>395936.406339621</v>
      </c>
      <c r="BI719">
        <v>2.5788975132004506</v>
      </c>
      <c r="BJ719">
        <v>9.2607364054307677</v>
      </c>
      <c r="BK719">
        <v>6.6818388922303171</v>
      </c>
      <c r="BL719">
        <v>28.490856413241563</v>
      </c>
      <c r="BM719">
        <v>19.485745409891454</v>
      </c>
      <c r="BN719">
        <f t="shared" si="72"/>
        <v>-9.0051110033501089</v>
      </c>
      <c r="BO719">
        <v>0.57541593864470275</v>
      </c>
      <c r="BP719">
        <v>1.7969947034626566E-2</v>
      </c>
      <c r="BQ719">
        <v>3.7873241356478411E-2</v>
      </c>
      <c r="BR719">
        <v>0.18452380952380953</v>
      </c>
      <c r="BS719">
        <v>0.13793103448275862</v>
      </c>
      <c r="BT719">
        <v>0.5</v>
      </c>
      <c r="BU719">
        <v>0.25788659950012083</v>
      </c>
      <c r="BV719">
        <v>0.69996303864481912</v>
      </c>
      <c r="BW719">
        <v>0.3070077667881157</v>
      </c>
      <c r="BX719">
        <v>0.63227057495883754</v>
      </c>
      <c r="BY719">
        <f t="shared" si="73"/>
        <v>8.573854648867188E-2</v>
      </c>
      <c r="BZ719">
        <v>0</v>
      </c>
      <c r="CA719">
        <f t="shared" si="74"/>
        <v>1.5829991557584143E-3</v>
      </c>
      <c r="CC719">
        <v>8.573854648867188E-2</v>
      </c>
      <c r="CD719">
        <v>1.5829991557584143E-3</v>
      </c>
    </row>
    <row r="720" spans="1:82" x14ac:dyDescent="0.3">
      <c r="A720">
        <v>0</v>
      </c>
      <c r="B720" t="s">
        <v>521</v>
      </c>
      <c r="C720" t="s">
        <v>303</v>
      </c>
      <c r="D720">
        <v>18101</v>
      </c>
      <c r="E720" s="2">
        <f t="shared" si="71"/>
        <v>0.48180366464240854</v>
      </c>
      <c r="F720" s="2" t="s">
        <v>1937</v>
      </c>
      <c r="G720" s="3">
        <v>207</v>
      </c>
      <c r="H720" s="1">
        <v>0.37410506984153802</v>
      </c>
      <c r="I720" s="1">
        <f t="shared" si="75"/>
        <v>-3.0797547329860748</v>
      </c>
      <c r="J720" s="1">
        <v>2.7251380327399999</v>
      </c>
      <c r="K720" s="1">
        <v>168.112265458</v>
      </c>
      <c r="L720" s="2">
        <v>0.15168548615999988</v>
      </c>
      <c r="M720" s="2">
        <v>5.1759969173160092E-3</v>
      </c>
      <c r="N720" s="7">
        <v>0</v>
      </c>
      <c r="O720" s="2">
        <v>4.0439562670487031E-3</v>
      </c>
      <c r="P720" s="3">
        <v>5284.4909438930008</v>
      </c>
      <c r="Q720" s="3">
        <v>127.1301462445</v>
      </c>
      <c r="R720" s="3">
        <v>13505.097662657325</v>
      </c>
      <c r="S720" s="3">
        <v>33.917175454879541</v>
      </c>
      <c r="T720" s="3">
        <v>7608.8054563875958</v>
      </c>
      <c r="V720">
        <v>18101</v>
      </c>
      <c r="W720" s="2">
        <v>0.44742146401113808</v>
      </c>
      <c r="X720" s="2">
        <v>1.0036003179040149E-2</v>
      </c>
      <c r="Y720" s="2">
        <v>0.10131205301770375</v>
      </c>
      <c r="Z720" s="2">
        <v>0.77714223286416217</v>
      </c>
      <c r="AA720" s="2">
        <v>0.48455595618503344</v>
      </c>
      <c r="AB720" s="2">
        <v>0.37441687133155099</v>
      </c>
      <c r="AC720" s="2">
        <v>5.1759969173160092E-3</v>
      </c>
      <c r="AD720" s="2">
        <v>0</v>
      </c>
      <c r="AE720" s="2">
        <v>4.0439562670487031E-3</v>
      </c>
      <c r="AF720">
        <v>55400.272060929667</v>
      </c>
      <c r="AG720">
        <v>139.15159126393397</v>
      </c>
      <c r="AH720">
        <v>26153.111000486027</v>
      </c>
      <c r="AI720">
        <v>5056.7739396865118</v>
      </c>
      <c r="AJ720">
        <v>1.9340441628869907</v>
      </c>
      <c r="AK720">
        <v>68905.369723586991</v>
      </c>
      <c r="AL720">
        <v>173.06876671881352</v>
      </c>
      <c r="AM720">
        <v>32527.73917711926</v>
      </c>
      <c r="AN720">
        <v>6290.9512194408799</v>
      </c>
      <c r="AO720">
        <v>2.4054609520139372</v>
      </c>
      <c r="AP720">
        <v>13505.097662657325</v>
      </c>
      <c r="AQ720">
        <v>33.917175454879555</v>
      </c>
      <c r="AR720">
        <v>6374.6281766332322</v>
      </c>
      <c r="AS720">
        <v>1234.1772797543681</v>
      </c>
      <c r="AT720">
        <v>0.47141678912694651</v>
      </c>
      <c r="AU720" s="3">
        <v>993167.22799525061</v>
      </c>
      <c r="AV720" s="3">
        <v>23892.839685191328</v>
      </c>
      <c r="AW720">
        <v>9993.5677792059996</v>
      </c>
      <c r="AX720">
        <v>1878191.1284239755</v>
      </c>
      <c r="AY720">
        <v>240.417430319</v>
      </c>
      <c r="AZ720">
        <v>45184.051854152858</v>
      </c>
      <c r="BA720">
        <v>15278.058723099</v>
      </c>
      <c r="BB720">
        <v>2871358.3564192262</v>
      </c>
      <c r="BC720">
        <v>367.5475765635</v>
      </c>
      <c r="BD720">
        <v>69076.891539344186</v>
      </c>
      <c r="BE720">
        <v>5284.4909438930008</v>
      </c>
      <c r="BF720">
        <v>993167.22799525061</v>
      </c>
      <c r="BG720">
        <v>127.1301462445</v>
      </c>
      <c r="BH720">
        <v>23892.839685191328</v>
      </c>
      <c r="BI720">
        <v>0.49886690757640717</v>
      </c>
      <c r="BJ720">
        <v>0.87297197741794519</v>
      </c>
      <c r="BK720">
        <v>0.37410506984153802</v>
      </c>
      <c r="BL720">
        <v>29.546726629784544</v>
      </c>
      <c r="BM720">
        <v>26.466971896798469</v>
      </c>
      <c r="BN720">
        <f t="shared" si="72"/>
        <v>-3.0797547329860748</v>
      </c>
      <c r="BO720">
        <v>0.48180366464240854</v>
      </c>
      <c r="BP720">
        <v>2.910620749985627E-3</v>
      </c>
      <c r="BQ720">
        <v>5.168855760529012E-2</v>
      </c>
      <c r="BR720">
        <v>7.1428571428571425E-2</v>
      </c>
      <c r="BS720">
        <v>6.8965517241379309E-2</v>
      </c>
      <c r="BT720">
        <v>0.44444444444444442</v>
      </c>
      <c r="BU720">
        <v>8.8197410902398715E-2</v>
      </c>
      <c r="BV720">
        <v>0.77714223286416217</v>
      </c>
      <c r="BW720">
        <v>0.50265140683094756</v>
      </c>
      <c r="BX720">
        <v>0.37441687133155099</v>
      </c>
      <c r="BY720">
        <f t="shared" si="73"/>
        <v>1.0776486102894544E-3</v>
      </c>
      <c r="BZ720">
        <v>0</v>
      </c>
      <c r="CA720">
        <f t="shared" si="74"/>
        <v>1.9586849853393197E-3</v>
      </c>
      <c r="CC720">
        <v>1.0776486102894544E-3</v>
      </c>
      <c r="CD720">
        <v>1.9586849853393197E-3</v>
      </c>
    </row>
    <row r="721" spans="1:82" x14ac:dyDescent="0.3">
      <c r="A721">
        <v>0</v>
      </c>
      <c r="B721" t="s">
        <v>521</v>
      </c>
      <c r="C721" t="s">
        <v>540</v>
      </c>
      <c r="D721">
        <v>18103</v>
      </c>
      <c r="E721" s="2">
        <f t="shared" si="71"/>
        <v>0.62123812528807809</v>
      </c>
      <c r="F721" s="2" t="s">
        <v>1940</v>
      </c>
      <c r="G721" s="3">
        <v>-1160</v>
      </c>
      <c r="H721" s="1">
        <v>10.566843527196161</v>
      </c>
      <c r="I721" s="1">
        <f t="shared" si="75"/>
        <v>-9.2987686370869476</v>
      </c>
      <c r="J721" s="1">
        <v>2.45341905035</v>
      </c>
      <c r="K721" s="1">
        <v>157.75869142299999</v>
      </c>
      <c r="L721" s="2">
        <v>0.26078471366999989</v>
      </c>
      <c r="M721" s="2">
        <v>1.3825398014784804E-5</v>
      </c>
      <c r="N721" s="7">
        <v>0</v>
      </c>
      <c r="O721" s="2">
        <v>3.1473995944491435E-3</v>
      </c>
      <c r="P721" s="3">
        <v>114127.22544244998</v>
      </c>
      <c r="Q721" s="3">
        <v>2745.5834469249999</v>
      </c>
      <c r="R721" s="3">
        <v>424771.62455936265</v>
      </c>
      <c r="S721" s="3">
        <v>1101.0678937035766</v>
      </c>
      <c r="T721" s="3">
        <v>224109.28460039504</v>
      </c>
      <c r="V721">
        <v>18103</v>
      </c>
      <c r="W721" s="2">
        <v>0.609456320230923</v>
      </c>
      <c r="X721" s="2">
        <v>0.2834735045859717</v>
      </c>
      <c r="Y721" s="2">
        <v>0.27921502896605077</v>
      </c>
      <c r="Z721" s="2">
        <v>0.69965467291336336</v>
      </c>
      <c r="AA721" s="2">
        <v>0.45471348185519134</v>
      </c>
      <c r="AB721" s="2">
        <v>0.6437148276692829</v>
      </c>
      <c r="AC721" s="2">
        <v>1.3825398014784804E-5</v>
      </c>
      <c r="AD721" s="2">
        <v>0</v>
      </c>
      <c r="AE721" s="2">
        <v>3.1473995944491435E-3</v>
      </c>
      <c r="AF721">
        <v>324659.39371365157</v>
      </c>
      <c r="AG721">
        <v>840.87202462126368</v>
      </c>
      <c r="AH721">
        <v>158039.29511241728</v>
      </c>
      <c r="AI721">
        <v>13274.914768465505</v>
      </c>
      <c r="AJ721">
        <v>11.640612501469221</v>
      </c>
      <c r="AK721">
        <v>749431.01827301423</v>
      </c>
      <c r="AL721">
        <v>1941.9399183248406</v>
      </c>
      <c r="AM721">
        <v>364981.59869327891</v>
      </c>
      <c r="AN721">
        <v>30441.895787998921</v>
      </c>
      <c r="AO721">
        <v>26.881641686459485</v>
      </c>
      <c r="AP721">
        <v>424771.62455936265</v>
      </c>
      <c r="AQ721">
        <v>1101.0678937035768</v>
      </c>
      <c r="AR721">
        <v>206942.30358086163</v>
      </c>
      <c r="AS721">
        <v>17166.981019533414</v>
      </c>
      <c r="AT721">
        <v>15.241029184990264</v>
      </c>
      <c r="AU721" s="3">
        <v>21449070.749654051</v>
      </c>
      <c r="AV721" s="3">
        <v>516004.95301508449</v>
      </c>
      <c r="AW721">
        <v>78053.450814759999</v>
      </c>
      <c r="AX721">
        <v>14669365.546125993</v>
      </c>
      <c r="AY721">
        <v>1877.7488167400002</v>
      </c>
      <c r="AZ721">
        <v>352904.11261811561</v>
      </c>
      <c r="BA721">
        <v>192180.67625720997</v>
      </c>
      <c r="BB721">
        <v>36118436.29578004</v>
      </c>
      <c r="BC721">
        <v>4623.332263665</v>
      </c>
      <c r="BD721">
        <v>868909.06563320011</v>
      </c>
      <c r="BE721">
        <v>114127.22544244998</v>
      </c>
      <c r="BF721">
        <v>21449070.749654051</v>
      </c>
      <c r="BG721">
        <v>2745.5834469249999</v>
      </c>
      <c r="BH721">
        <v>516004.95301508449</v>
      </c>
      <c r="BI721">
        <v>3.6772397130102981</v>
      </c>
      <c r="BJ721">
        <v>14.244083240206459</v>
      </c>
      <c r="BK721">
        <v>10.566843527196161</v>
      </c>
      <c r="BL721">
        <v>28.239610055053685</v>
      </c>
      <c r="BM721">
        <v>18.940841417966737</v>
      </c>
      <c r="BN721">
        <f t="shared" si="72"/>
        <v>-9.2987686370869476</v>
      </c>
      <c r="BO721">
        <v>0.62123812528807809</v>
      </c>
      <c r="BP721">
        <v>2.7663738360066838E-2</v>
      </c>
      <c r="BQ721">
        <v>4.5556843011807381E-2</v>
      </c>
      <c r="BR721">
        <v>0.14880952380952381</v>
      </c>
      <c r="BS721">
        <v>0.13793103448275862</v>
      </c>
      <c r="BT721">
        <v>0.44444444444444442</v>
      </c>
      <c r="BU721">
        <v>0.26629630911430235</v>
      </c>
      <c r="BV721">
        <v>0.69965467291336336</v>
      </c>
      <c r="BW721">
        <v>0.4716944832522732</v>
      </c>
      <c r="BX721">
        <v>0.6437148276692829</v>
      </c>
      <c r="BY721">
        <f t="shared" si="73"/>
        <v>0.21254418665790972</v>
      </c>
      <c r="BZ721">
        <v>0</v>
      </c>
      <c r="CA721">
        <f t="shared" si="74"/>
        <v>6.699020313763619E-4</v>
      </c>
      <c r="CC721">
        <v>0.21254418665790972</v>
      </c>
      <c r="CD721">
        <v>6.699020313763619E-4</v>
      </c>
    </row>
    <row r="722" spans="1:82" x14ac:dyDescent="0.3">
      <c r="A722">
        <v>0</v>
      </c>
      <c r="B722" t="s">
        <v>521</v>
      </c>
      <c r="C722" t="s">
        <v>54</v>
      </c>
      <c r="D722">
        <v>18105</v>
      </c>
      <c r="E722" s="2">
        <f t="shared" si="71"/>
        <v>0.56973579967449839</v>
      </c>
      <c r="F722" s="2" t="s">
        <v>1938</v>
      </c>
      <c r="G722" s="3">
        <v>37108</v>
      </c>
      <c r="H722" s="1">
        <v>25.833276704564081</v>
      </c>
      <c r="I722" s="1">
        <f t="shared" si="75"/>
        <v>-9.5490382266310547</v>
      </c>
      <c r="J722" s="1">
        <v>2.5917111688399999</v>
      </c>
      <c r="K722" s="1">
        <v>161.28071759299999</v>
      </c>
      <c r="L722" s="2">
        <v>0.17003068181999992</v>
      </c>
      <c r="M722" s="2">
        <v>2.211189524393397E-2</v>
      </c>
      <c r="N722" s="7">
        <v>0</v>
      </c>
      <c r="O722" s="2">
        <v>1.7341253387186055E-3</v>
      </c>
      <c r="P722" s="3">
        <v>457639.82201499003</v>
      </c>
      <c r="Q722" s="3">
        <v>11009.540581635001</v>
      </c>
      <c r="R722" s="3">
        <v>2151428.2676534494</v>
      </c>
      <c r="S722" s="3">
        <v>5392.691913483628</v>
      </c>
      <c r="T722" s="3">
        <v>1095693.2515466344</v>
      </c>
      <c r="V722">
        <v>18105</v>
      </c>
      <c r="W722" s="2">
        <v>0.66711656895464622</v>
      </c>
      <c r="X722" s="2">
        <v>0.69302147453346863</v>
      </c>
      <c r="Y722" s="2">
        <v>0.26732440617634839</v>
      </c>
      <c r="Z722" s="2">
        <v>0.73909217826525742</v>
      </c>
      <c r="AA722" s="2">
        <v>0.46486514303151066</v>
      </c>
      <c r="AB722" s="2">
        <v>0.41969971899791975</v>
      </c>
      <c r="AC722" s="2">
        <v>2.211189524393397E-2</v>
      </c>
      <c r="AD722" s="2">
        <v>0</v>
      </c>
      <c r="AE722" s="2">
        <v>1.7341253387186055E-3</v>
      </c>
      <c r="AF722">
        <v>1534458.7304002093</v>
      </c>
      <c r="AG722">
        <v>3858.4357988944344</v>
      </c>
      <c r="AH722">
        <v>725181.0692220917</v>
      </c>
      <c r="AI722">
        <v>57117.853426388465</v>
      </c>
      <c r="AJ722">
        <v>53.619938611557558</v>
      </c>
      <c r="AK722">
        <v>3685886.9980536588</v>
      </c>
      <c r="AL722">
        <v>9251.1277123780637</v>
      </c>
      <c r="AM722">
        <v>1738720.8277236898</v>
      </c>
      <c r="AN722">
        <v>139271.34647142471</v>
      </c>
      <c r="AO722">
        <v>128.59246837458838</v>
      </c>
      <c r="AP722">
        <v>2151428.2676534494</v>
      </c>
      <c r="AQ722">
        <v>5392.6919134836298</v>
      </c>
      <c r="AR722">
        <v>1013539.7585015981</v>
      </c>
      <c r="AS722">
        <v>82153.493045036244</v>
      </c>
      <c r="AT722">
        <v>74.972529763030821</v>
      </c>
      <c r="AU722" s="3">
        <v>86008828.149497226</v>
      </c>
      <c r="AV722" s="3">
        <v>2069133.056912482</v>
      </c>
      <c r="AW722">
        <v>318122.08864921005</v>
      </c>
      <c r="AX722">
        <v>59787865.340732537</v>
      </c>
      <c r="AY722">
        <v>7653.132171665</v>
      </c>
      <c r="AZ722">
        <v>1438329.6603427201</v>
      </c>
      <c r="BA722">
        <v>775761.91066420008</v>
      </c>
      <c r="BB722">
        <v>145796693.49022976</v>
      </c>
      <c r="BC722">
        <v>18662.672753300001</v>
      </c>
      <c r="BD722">
        <v>3507462.7172552021</v>
      </c>
      <c r="BE722">
        <v>457639.82201499003</v>
      </c>
      <c r="BF722">
        <v>86008828.149497226</v>
      </c>
      <c r="BG722">
        <v>11009.540581635001</v>
      </c>
      <c r="BH722">
        <v>2069133.056912482</v>
      </c>
      <c r="BI722">
        <v>10.898169698864141</v>
      </c>
      <c r="BJ722">
        <v>36.731446403428222</v>
      </c>
      <c r="BK722">
        <v>25.833276704564081</v>
      </c>
      <c r="BL722">
        <v>35.631595184634115</v>
      </c>
      <c r="BM722">
        <v>26.08255695800306</v>
      </c>
      <c r="BN722">
        <f t="shared" si="72"/>
        <v>-9.5490382266310547</v>
      </c>
      <c r="BO722">
        <v>0.56973579967449839</v>
      </c>
      <c r="BP722">
        <v>7.5189622066876918E-2</v>
      </c>
      <c r="BQ722">
        <v>4.9613725050356779E-2</v>
      </c>
      <c r="BR722">
        <v>0.15476190476190477</v>
      </c>
      <c r="BS722">
        <v>0.10344827586206896</v>
      </c>
      <c r="BT722">
        <v>0.55555555555555558</v>
      </c>
      <c r="BU722">
        <v>0.27346348044420715</v>
      </c>
      <c r="BV722">
        <v>0.73909217826525742</v>
      </c>
      <c r="BW722">
        <v>0.48222525210737621</v>
      </c>
      <c r="BX722">
        <v>0.41969971899791975</v>
      </c>
      <c r="BY722">
        <f t="shared" si="73"/>
        <v>2.9597588146084583E-2</v>
      </c>
      <c r="BZ722">
        <v>0</v>
      </c>
      <c r="CA722">
        <f t="shared" si="74"/>
        <v>9.2381024021834877E-3</v>
      </c>
      <c r="CC722">
        <v>2.9597588146084583E-2</v>
      </c>
      <c r="CD722">
        <v>9.2381024021834877E-3</v>
      </c>
    </row>
    <row r="723" spans="1:82" x14ac:dyDescent="0.3">
      <c r="A723">
        <v>0</v>
      </c>
      <c r="B723" t="s">
        <v>521</v>
      </c>
      <c r="C723" t="s">
        <v>55</v>
      </c>
      <c r="D723">
        <v>18107</v>
      </c>
      <c r="E723" s="2">
        <f t="shared" si="71"/>
        <v>0.59826522195044862</v>
      </c>
      <c r="F723" s="2" t="s">
        <v>1939</v>
      </c>
      <c r="G723" s="3">
        <v>1997</v>
      </c>
      <c r="H723" s="1">
        <v>5.7892732107990614</v>
      </c>
      <c r="I723" s="1">
        <f t="shared" si="75"/>
        <v>-7.9557228704733589</v>
      </c>
      <c r="J723" s="1">
        <v>2.55016062309</v>
      </c>
      <c r="K723" s="1">
        <v>165.76319864199999</v>
      </c>
      <c r="L723" s="2">
        <v>0.26065520807999998</v>
      </c>
      <c r="M723" s="2">
        <v>9.7668458449140516E-3</v>
      </c>
      <c r="N723" s="7">
        <v>0</v>
      </c>
      <c r="O723" s="2">
        <v>1.6454816045338664E-2</v>
      </c>
      <c r="P723" s="3">
        <v>144355.74015127003</v>
      </c>
      <c r="Q723" s="3">
        <v>3472.7973898549999</v>
      </c>
      <c r="R723" s="3">
        <v>519709.26249719039</v>
      </c>
      <c r="S723" s="3">
        <v>1349.3223196471647</v>
      </c>
      <c r="T723" s="3">
        <v>273029.57924099814</v>
      </c>
      <c r="V723">
        <v>18107</v>
      </c>
      <c r="W723" s="2">
        <v>0.57109907211744571</v>
      </c>
      <c r="X723" s="2">
        <v>0.15530707555639814</v>
      </c>
      <c r="Y723" s="2">
        <v>0.21829656986626314</v>
      </c>
      <c r="Z723" s="2">
        <v>0.72724298621959338</v>
      </c>
      <c r="AA723" s="2">
        <v>0.47778515743297101</v>
      </c>
      <c r="AB723" s="2">
        <v>0.6433951591297592</v>
      </c>
      <c r="AC723" s="2">
        <v>9.7668458449140516E-3</v>
      </c>
      <c r="AD723" s="2">
        <v>0</v>
      </c>
      <c r="AE723" s="2">
        <v>1.6454816045338664E-2</v>
      </c>
      <c r="AF723">
        <v>399317.39060104196</v>
      </c>
      <c r="AG723">
        <v>1032.9930910376022</v>
      </c>
      <c r="AH723">
        <v>194147.8550640457</v>
      </c>
      <c r="AI723">
        <v>15703.264070932315</v>
      </c>
      <c r="AJ723">
        <v>14.302449758107983</v>
      </c>
      <c r="AK723">
        <v>919026.65309823235</v>
      </c>
      <c r="AL723">
        <v>2382.3154106847669</v>
      </c>
      <c r="AM723">
        <v>447748.80982590443</v>
      </c>
      <c r="AN723">
        <v>35131.888550071722</v>
      </c>
      <c r="AO723">
        <v>32.975990315365912</v>
      </c>
      <c r="AP723">
        <v>519709.26249719039</v>
      </c>
      <c r="AQ723">
        <v>1349.3223196471647</v>
      </c>
      <c r="AR723">
        <v>253600.95476185874</v>
      </c>
      <c r="AS723">
        <v>19428.624479139406</v>
      </c>
      <c r="AT723">
        <v>18.67354055725793</v>
      </c>
      <c r="AU723" s="3">
        <v>27130217.804029688</v>
      </c>
      <c r="AV723" s="3">
        <v>652677.54144934868</v>
      </c>
      <c r="AW723">
        <v>86161.748164820005</v>
      </c>
      <c r="AX723">
        <v>16193238.950096272</v>
      </c>
      <c r="AY723">
        <v>2072.8118869300001</v>
      </c>
      <c r="AZ723">
        <v>389564.26602962421</v>
      </c>
      <c r="BA723">
        <v>230517.48831609002</v>
      </c>
      <c r="BB723">
        <v>43323456.75412596</v>
      </c>
      <c r="BC723">
        <v>5545.6092767850005</v>
      </c>
      <c r="BD723">
        <v>1042241.8074789729</v>
      </c>
      <c r="BE723">
        <v>144355.74015127003</v>
      </c>
      <c r="BF723">
        <v>27130217.804029688</v>
      </c>
      <c r="BG723">
        <v>3472.7973898549999</v>
      </c>
      <c r="BH723">
        <v>652677.54144934868</v>
      </c>
      <c r="BI723">
        <v>2.3703811667516881</v>
      </c>
      <c r="BJ723">
        <v>8.1596543775507495</v>
      </c>
      <c r="BK723">
        <v>5.7892732107990614</v>
      </c>
      <c r="BL723">
        <v>36.108012766803363</v>
      </c>
      <c r="BM723">
        <v>28.152289896330004</v>
      </c>
      <c r="BN723">
        <f t="shared" si="72"/>
        <v>-7.9557228704733589</v>
      </c>
      <c r="BO723">
        <v>0.59826522195044862</v>
      </c>
      <c r="BP723">
        <v>1.7172865622340269E-2</v>
      </c>
      <c r="BQ723">
        <v>5.3161855877749423E-2</v>
      </c>
      <c r="BR723">
        <v>0.17261904761904762</v>
      </c>
      <c r="BS723">
        <v>6.8965517241379309E-2</v>
      </c>
      <c r="BT723">
        <v>0.44444444444444442</v>
      </c>
      <c r="BU723">
        <v>0.22783442834501927</v>
      </c>
      <c r="BV723">
        <v>0.72724298621959338</v>
      </c>
      <c r="BW723">
        <v>0.49562775667320647</v>
      </c>
      <c r="BX723">
        <v>0.6433951591297592</v>
      </c>
      <c r="BY723">
        <f t="shared" si="73"/>
        <v>0.12403123324541024</v>
      </c>
      <c r="BZ723">
        <v>0</v>
      </c>
      <c r="CA723">
        <f t="shared" si="74"/>
        <v>4.1891009221728848E-4</v>
      </c>
      <c r="CC723">
        <v>0.12403123324541024</v>
      </c>
      <c r="CD723">
        <v>4.1891009221728848E-4</v>
      </c>
    </row>
    <row r="724" spans="1:82" x14ac:dyDescent="0.3">
      <c r="A724">
        <v>0</v>
      </c>
      <c r="B724" t="s">
        <v>521</v>
      </c>
      <c r="C724" t="s">
        <v>56</v>
      </c>
      <c r="D724">
        <v>18109</v>
      </c>
      <c r="E724" s="2">
        <f t="shared" si="71"/>
        <v>0.59080089597280572</v>
      </c>
      <c r="F724" s="2" t="s">
        <v>1939</v>
      </c>
      <c r="G724" s="3">
        <v>10002</v>
      </c>
      <c r="H724" s="1">
        <v>16.228914643194102</v>
      </c>
      <c r="I724" s="1">
        <f t="shared" si="75"/>
        <v>-6.344070142643087</v>
      </c>
      <c r="J724" s="1">
        <v>2.5219721099900001</v>
      </c>
      <c r="K724" s="1">
        <v>181.95318970700001</v>
      </c>
      <c r="L724" s="2">
        <v>0.21163368398999993</v>
      </c>
      <c r="M724" s="2">
        <v>1.1418010041196164E-2</v>
      </c>
      <c r="N724" s="7">
        <v>0</v>
      </c>
      <c r="O724" s="2">
        <v>1.0923125717584442E-3</v>
      </c>
      <c r="P724" s="3">
        <v>292677.47477792</v>
      </c>
      <c r="Q724" s="3">
        <v>7041.0055700800003</v>
      </c>
      <c r="R724" s="3">
        <v>1007606.814399394</v>
      </c>
      <c r="S724" s="3">
        <v>2527.2630776927467</v>
      </c>
      <c r="T724" s="3">
        <v>505235.95071028452</v>
      </c>
      <c r="V724">
        <v>18109</v>
      </c>
      <c r="W724" s="2">
        <v>0.61494701165197985</v>
      </c>
      <c r="X724" s="2">
        <v>0.43536816814713719</v>
      </c>
      <c r="Y724" s="2">
        <v>0.18533311875482525</v>
      </c>
      <c r="Z724" s="2">
        <v>0.7192043167105745</v>
      </c>
      <c r="AA724" s="2">
        <v>0.52445014395109135</v>
      </c>
      <c r="AB724" s="2">
        <v>0.52239158692034215</v>
      </c>
      <c r="AC724" s="2">
        <v>1.1418010041196164E-2</v>
      </c>
      <c r="AD724" s="2">
        <v>0</v>
      </c>
      <c r="AE724" s="2">
        <v>1.0923125717584442E-3</v>
      </c>
      <c r="AF724">
        <v>875951.19866406382</v>
      </c>
      <c r="AG724">
        <v>2197.6872183336368</v>
      </c>
      <c r="AH724">
        <v>413048.51236958866</v>
      </c>
      <c r="AI724">
        <v>26227.126361388095</v>
      </c>
      <c r="AJ724">
        <v>30.549824225536661</v>
      </c>
      <c r="AK724">
        <v>1883558.0130634578</v>
      </c>
      <c r="AL724">
        <v>4724.9502960263835</v>
      </c>
      <c r="AM724">
        <v>888039.78769724199</v>
      </c>
      <c r="AN724">
        <v>56471.801744019183</v>
      </c>
      <c r="AO724">
        <v>65.68239941121675</v>
      </c>
      <c r="AP724">
        <v>1007606.814399394</v>
      </c>
      <c r="AQ724">
        <v>2527.2630776927467</v>
      </c>
      <c r="AR724">
        <v>474991.27532765333</v>
      </c>
      <c r="AS724">
        <v>30244.675382631089</v>
      </c>
      <c r="AT724">
        <v>35.132575185680089</v>
      </c>
      <c r="AU724" s="3">
        <v>55005804.609762281</v>
      </c>
      <c r="AV724" s="3">
        <v>1323286.5868408352</v>
      </c>
      <c r="AW724">
        <v>177725.68707069001</v>
      </c>
      <c r="AX724">
        <v>33401765.628065478</v>
      </c>
      <c r="AY724">
        <v>4275.5854496850006</v>
      </c>
      <c r="AZ724">
        <v>803553.52941379906</v>
      </c>
      <c r="BA724">
        <v>470403.16184861003</v>
      </c>
      <c r="BB724">
        <v>88407570.237827763</v>
      </c>
      <c r="BC724">
        <v>11316.591019765001</v>
      </c>
      <c r="BD724">
        <v>2126840.1162546342</v>
      </c>
      <c r="BE724">
        <v>292677.47477792</v>
      </c>
      <c r="BF724">
        <v>55005804.609762281</v>
      </c>
      <c r="BG724">
        <v>7041.0055700800003</v>
      </c>
      <c r="BH724">
        <v>1323286.5868408352</v>
      </c>
      <c r="BI724">
        <v>6.8477501631669586</v>
      </c>
      <c r="BJ724">
        <v>23.076664806361059</v>
      </c>
      <c r="BK724">
        <v>16.228914643194102</v>
      </c>
      <c r="BL724">
        <v>31.827264590589934</v>
      </c>
      <c r="BM724">
        <v>25.483194447946847</v>
      </c>
      <c r="BN724">
        <f t="shared" si="72"/>
        <v>-6.344070142643087</v>
      </c>
      <c r="BO724">
        <v>0.59080089597280572</v>
      </c>
      <c r="BP724">
        <v>4.8991403187232281E-2</v>
      </c>
      <c r="BQ724">
        <v>5.4387220516950184E-2</v>
      </c>
      <c r="BR724">
        <v>0.14880952380952381</v>
      </c>
      <c r="BS724">
        <v>6.8965517241379309E-2</v>
      </c>
      <c r="BT724">
        <v>0.61111111111111116</v>
      </c>
      <c r="BU724">
        <v>0.18168023419898141</v>
      </c>
      <c r="BV724">
        <v>0.7192043167105745</v>
      </c>
      <c r="BW724">
        <v>0.54403541903640185</v>
      </c>
      <c r="BX724">
        <v>0.52239158692034215</v>
      </c>
      <c r="BY724">
        <f t="shared" si="73"/>
        <v>6.8614859276590404E-2</v>
      </c>
      <c r="BZ724">
        <v>0</v>
      </c>
      <c r="CA724">
        <f t="shared" si="74"/>
        <v>1.6389444974382228E-3</v>
      </c>
      <c r="CC724">
        <v>6.8614859276590404E-2</v>
      </c>
      <c r="CD724">
        <v>1.6389444974382228E-3</v>
      </c>
    </row>
    <row r="725" spans="1:82" x14ac:dyDescent="0.3">
      <c r="A725">
        <v>1</v>
      </c>
      <c r="B725" t="s">
        <v>521</v>
      </c>
      <c r="C725" t="s">
        <v>125</v>
      </c>
      <c r="D725">
        <v>18111</v>
      </c>
      <c r="E725" s="2">
        <v>0</v>
      </c>
      <c r="F725" s="2" t="s">
        <v>1954</v>
      </c>
      <c r="G725" s="3">
        <v>-999</v>
      </c>
      <c r="H725" s="1">
        <v>0.37631072954092731</v>
      </c>
      <c r="I725" s="1">
        <f t="shared" si="75"/>
        <v>-999</v>
      </c>
      <c r="J725" s="1">
        <v>-999</v>
      </c>
      <c r="K725" s="1">
        <v>-999</v>
      </c>
      <c r="L725" s="2">
        <v>-999</v>
      </c>
      <c r="M725" s="2">
        <v>-999</v>
      </c>
      <c r="N725" s="7">
        <v>-999</v>
      </c>
      <c r="O725" s="2">
        <v>-999</v>
      </c>
      <c r="P725" s="3">
        <v>-999</v>
      </c>
      <c r="Q725" s="3">
        <v>-999</v>
      </c>
      <c r="R725" s="3">
        <v>-999</v>
      </c>
      <c r="S725" s="3">
        <v>-999</v>
      </c>
      <c r="T725" s="3">
        <v>-999</v>
      </c>
      <c r="V725">
        <v>18111</v>
      </c>
      <c r="W725" s="2">
        <v>-999</v>
      </c>
      <c r="X725" s="2">
        <v>1.0095173742444509E-2</v>
      </c>
      <c r="Y725" s="2">
        <v>-999</v>
      </c>
      <c r="Z725" s="2">
        <v>-999</v>
      </c>
      <c r="AA725" s="2">
        <v>-999</v>
      </c>
      <c r="AB725" s="2">
        <v>-999</v>
      </c>
      <c r="AC725" s="2">
        <v>-999</v>
      </c>
      <c r="AD725" s="2">
        <v>-999</v>
      </c>
      <c r="AE725" s="2">
        <v>-999</v>
      </c>
      <c r="AF725" s="2">
        <v>-999</v>
      </c>
      <c r="AG725" s="2">
        <v>-999</v>
      </c>
      <c r="AH725" s="2">
        <v>-999</v>
      </c>
      <c r="AI725" s="2">
        <v>-999</v>
      </c>
      <c r="AJ725" s="2">
        <v>-999</v>
      </c>
      <c r="AK725" s="2">
        <v>-999</v>
      </c>
      <c r="AL725" s="2">
        <v>-999</v>
      </c>
      <c r="AM725" s="2">
        <v>-999</v>
      </c>
      <c r="AN725" s="2">
        <v>-999</v>
      </c>
      <c r="AO725" s="2">
        <v>-999</v>
      </c>
      <c r="AP725" s="2">
        <v>-999</v>
      </c>
      <c r="AQ725" s="2">
        <v>-999</v>
      </c>
      <c r="AR725" s="2">
        <v>-999</v>
      </c>
      <c r="AS725" s="2">
        <v>-999</v>
      </c>
      <c r="AT725" s="2">
        <v>-999</v>
      </c>
      <c r="AU725" s="2">
        <v>-999</v>
      </c>
      <c r="AV725" s="2">
        <v>-999</v>
      </c>
      <c r="AW725" s="2">
        <v>-999</v>
      </c>
      <c r="AX725" s="2">
        <v>-999</v>
      </c>
      <c r="AY725" s="2">
        <v>-999</v>
      </c>
      <c r="AZ725" s="2">
        <v>-999</v>
      </c>
      <c r="BA725" s="2">
        <v>-999</v>
      </c>
      <c r="BB725" s="2">
        <v>-999</v>
      </c>
      <c r="BC725" s="2">
        <v>-999</v>
      </c>
      <c r="BD725" s="2">
        <v>-999</v>
      </c>
      <c r="BE725" s="2">
        <v>-999</v>
      </c>
      <c r="BF725" s="2">
        <v>-999</v>
      </c>
      <c r="BG725" s="2">
        <v>-999</v>
      </c>
      <c r="BH725" s="2">
        <v>-999</v>
      </c>
      <c r="BI725">
        <v>0</v>
      </c>
      <c r="BJ725">
        <v>0.37631072954092731</v>
      </c>
      <c r="BK725">
        <v>0.37631072954092731</v>
      </c>
      <c r="BL725">
        <v>-999</v>
      </c>
      <c r="BM725">
        <v>10.740395554716377</v>
      </c>
      <c r="BN725">
        <f t="shared" si="72"/>
        <v>-999</v>
      </c>
      <c r="BO725" t="s">
        <v>3748</v>
      </c>
      <c r="BP725" t="s">
        <v>3748</v>
      </c>
      <c r="BQ725">
        <v>3.5065296432389807E-2</v>
      </c>
      <c r="BR725">
        <v>9.5568783068783053E-2</v>
      </c>
      <c r="BS725">
        <v>6.8965517241379309E-2</v>
      </c>
      <c r="BT725">
        <v>0.5</v>
      </c>
      <c r="BU725" t="s">
        <v>3748</v>
      </c>
      <c r="BY725">
        <f t="shared" si="73"/>
        <v>-999</v>
      </c>
      <c r="CA725">
        <f t="shared" si="74"/>
        <v>-999</v>
      </c>
    </row>
    <row r="726" spans="1:82" x14ac:dyDescent="0.3">
      <c r="A726">
        <v>0</v>
      </c>
      <c r="B726" t="s">
        <v>521</v>
      </c>
      <c r="C726" t="s">
        <v>541</v>
      </c>
      <c r="D726">
        <v>18113</v>
      </c>
      <c r="E726" s="2">
        <f>BO726</f>
        <v>0.57773904545277743</v>
      </c>
      <c r="F726" s="2" t="s">
        <v>1939</v>
      </c>
      <c r="G726" s="3">
        <v>3629</v>
      </c>
      <c r="H726" s="1">
        <v>3.9385319604854452</v>
      </c>
      <c r="I726" s="1">
        <f t="shared" si="75"/>
        <v>-5.7734440897015418</v>
      </c>
      <c r="J726" s="1">
        <v>2.3252863511999999</v>
      </c>
      <c r="K726" s="1">
        <v>131.837885059</v>
      </c>
      <c r="L726" s="2">
        <v>0.24069210761000015</v>
      </c>
      <c r="M726" s="2">
        <v>1.5810603839854998E-2</v>
      </c>
      <c r="N726" s="7">
        <v>0</v>
      </c>
      <c r="O726" s="2">
        <v>3.5430066832719421E-3</v>
      </c>
      <c r="P726" s="3">
        <v>55492.311717600998</v>
      </c>
      <c r="Q726" s="3">
        <v>1334.9905939865</v>
      </c>
      <c r="R726" s="3">
        <v>215219.94543815067</v>
      </c>
      <c r="S726" s="3">
        <v>557.77322062285566</v>
      </c>
      <c r="T726" s="3">
        <v>110836.90994013718</v>
      </c>
      <c r="V726">
        <v>18113</v>
      </c>
      <c r="W726" s="2">
        <v>0.49521286028856398</v>
      </c>
      <c r="X726" s="2">
        <v>0.10565780167835176</v>
      </c>
      <c r="Y726" s="2">
        <v>0.18194893186117647</v>
      </c>
      <c r="Z726" s="2">
        <v>0.66311438367883146</v>
      </c>
      <c r="AA726" s="2">
        <v>0.38000102064020025</v>
      </c>
      <c r="AB726" s="2">
        <v>0.59411871344417444</v>
      </c>
      <c r="AC726" s="2">
        <v>1.5810603839854998E-2</v>
      </c>
      <c r="AD726" s="2">
        <v>0</v>
      </c>
      <c r="AE726" s="2">
        <v>3.5430066832719421E-3</v>
      </c>
      <c r="AF726">
        <v>230167.49104221718</v>
      </c>
      <c r="AG726">
        <v>595.09529178829189</v>
      </c>
      <c r="AH726">
        <v>111846.31868482033</v>
      </c>
      <c r="AI726">
        <v>6627.5928114490325</v>
      </c>
      <c r="AJ726">
        <v>8.2400514494420776</v>
      </c>
      <c r="AK726">
        <v>445387.43648036785</v>
      </c>
      <c r="AL726">
        <v>1152.8685124111475</v>
      </c>
      <c r="AM726">
        <v>216678.06957999669</v>
      </c>
      <c r="AN726">
        <v>12632.75185640989</v>
      </c>
      <c r="AO726">
        <v>15.960962574378902</v>
      </c>
      <c r="AP726">
        <v>215219.94543815067</v>
      </c>
      <c r="AQ726">
        <v>557.77322062285566</v>
      </c>
      <c r="AR726">
        <v>104831.75089517636</v>
      </c>
      <c r="AS726">
        <v>6005.1590449608575</v>
      </c>
      <c r="AT726">
        <v>7.7209111249368245</v>
      </c>
      <c r="AU726" s="3">
        <v>10429225.064205931</v>
      </c>
      <c r="AV726" s="3">
        <v>250898.13223382281</v>
      </c>
      <c r="AW726">
        <v>41083.329872429</v>
      </c>
      <c r="AX726">
        <v>7721201.0162243061</v>
      </c>
      <c r="AY726">
        <v>988.35058860849995</v>
      </c>
      <c r="AZ726">
        <v>185750.60962308149</v>
      </c>
      <c r="BA726">
        <v>96575.641590029991</v>
      </c>
      <c r="BB726">
        <v>18150426.080430236</v>
      </c>
      <c r="BC726">
        <v>2323.3411825949997</v>
      </c>
      <c r="BD726">
        <v>436648.74185690423</v>
      </c>
      <c r="BE726">
        <v>55492.311717600998</v>
      </c>
      <c r="BF726">
        <v>10429225.064205931</v>
      </c>
      <c r="BG726">
        <v>1334.9905939865</v>
      </c>
      <c r="BH726">
        <v>250898.13223382281</v>
      </c>
      <c r="BI726">
        <v>1.8443813630574308</v>
      </c>
      <c r="BJ726">
        <v>5.7829133235428758</v>
      </c>
      <c r="BK726">
        <v>3.9385319604854452</v>
      </c>
      <c r="BL726">
        <v>26.792018285183207</v>
      </c>
      <c r="BM726">
        <v>21.018574195481666</v>
      </c>
      <c r="BN726">
        <f t="shared" si="72"/>
        <v>-5.7734440897015418</v>
      </c>
      <c r="BO726">
        <v>0.57773904545277743</v>
      </c>
      <c r="BP726">
        <v>1.2903670687760008E-2</v>
      </c>
      <c r="BQ726">
        <v>4.1446357761978768E-2</v>
      </c>
      <c r="BR726">
        <v>0.10714285714285714</v>
      </c>
      <c r="BS726">
        <v>0.13793103448275862</v>
      </c>
      <c r="BT726">
        <v>0.55555555555555558</v>
      </c>
      <c r="BU726">
        <v>0.16533875741712661</v>
      </c>
      <c r="BV726">
        <v>0.66311438367883146</v>
      </c>
      <c r="BW726">
        <v>0.39419193012468906</v>
      </c>
      <c r="BX726">
        <v>0.59411871344417444</v>
      </c>
      <c r="BY726">
        <f t="shared" si="73"/>
        <v>0.19621519484489752</v>
      </c>
      <c r="BZ726">
        <v>0</v>
      </c>
      <c r="CA726">
        <f t="shared" si="74"/>
        <v>1.2079484104576875E-3</v>
      </c>
      <c r="CC726">
        <v>0.19621519484489752</v>
      </c>
      <c r="CD726">
        <v>1.2079484104576875E-3</v>
      </c>
    </row>
    <row r="727" spans="1:82" x14ac:dyDescent="0.3">
      <c r="A727">
        <v>1</v>
      </c>
      <c r="B727" t="s">
        <v>521</v>
      </c>
      <c r="C727" t="s">
        <v>542</v>
      </c>
      <c r="D727">
        <v>18115</v>
      </c>
      <c r="E727" s="2">
        <v>0</v>
      </c>
      <c r="F727" s="2" t="s">
        <v>1954</v>
      </c>
      <c r="G727" s="3">
        <v>-999</v>
      </c>
      <c r="H727" s="1">
        <v>0.37470477888989112</v>
      </c>
      <c r="I727" s="1">
        <f t="shared" si="75"/>
        <v>-999</v>
      </c>
      <c r="J727" s="1">
        <v>-999</v>
      </c>
      <c r="K727" s="1">
        <v>-999</v>
      </c>
      <c r="L727" s="2">
        <v>-999</v>
      </c>
      <c r="M727" s="2">
        <v>-999</v>
      </c>
      <c r="N727" s="7">
        <v>-999</v>
      </c>
      <c r="O727" s="2">
        <v>-999</v>
      </c>
      <c r="P727" s="3">
        <v>-999</v>
      </c>
      <c r="Q727" s="3">
        <v>-999</v>
      </c>
      <c r="R727" s="3">
        <v>-999</v>
      </c>
      <c r="S727" s="3">
        <v>-999</v>
      </c>
      <c r="T727" s="3">
        <v>-999</v>
      </c>
      <c r="V727">
        <v>18115</v>
      </c>
      <c r="W727" s="2">
        <v>-999</v>
      </c>
      <c r="X727" s="2">
        <v>1.0052091391686719E-2</v>
      </c>
      <c r="Y727" s="2">
        <v>-999</v>
      </c>
      <c r="Z727" s="2">
        <v>-999</v>
      </c>
      <c r="AA727" s="2">
        <v>-999</v>
      </c>
      <c r="AB727" s="2">
        <v>-999</v>
      </c>
      <c r="AC727" s="2">
        <v>-999</v>
      </c>
      <c r="AD727" s="2">
        <v>-999</v>
      </c>
      <c r="AE727" s="2">
        <v>-999</v>
      </c>
      <c r="AF727" s="2">
        <v>-999</v>
      </c>
      <c r="AG727" s="2">
        <v>-999</v>
      </c>
      <c r="AH727" s="2">
        <v>-999</v>
      </c>
      <c r="AI727" s="2">
        <v>-999</v>
      </c>
      <c r="AJ727" s="2">
        <v>-999</v>
      </c>
      <c r="AK727" s="2">
        <v>-999</v>
      </c>
      <c r="AL727" s="2">
        <v>-999</v>
      </c>
      <c r="AM727" s="2">
        <v>-999</v>
      </c>
      <c r="AN727" s="2">
        <v>-999</v>
      </c>
      <c r="AO727" s="2">
        <v>-999</v>
      </c>
      <c r="AP727" s="2">
        <v>-999</v>
      </c>
      <c r="AQ727" s="2">
        <v>-999</v>
      </c>
      <c r="AR727" s="2">
        <v>-999</v>
      </c>
      <c r="AS727" s="2">
        <v>-999</v>
      </c>
      <c r="AT727" s="2">
        <v>-999</v>
      </c>
      <c r="AU727" s="2">
        <v>-999</v>
      </c>
      <c r="AV727" s="2">
        <v>-999</v>
      </c>
      <c r="AW727" s="2">
        <v>-999</v>
      </c>
      <c r="AX727" s="2">
        <v>-999</v>
      </c>
      <c r="AY727" s="2">
        <v>-999</v>
      </c>
      <c r="AZ727" s="2">
        <v>-999</v>
      </c>
      <c r="BA727" s="2">
        <v>-999</v>
      </c>
      <c r="BB727" s="2">
        <v>-999</v>
      </c>
      <c r="BC727" s="2">
        <v>-999</v>
      </c>
      <c r="BD727" s="2">
        <v>-999</v>
      </c>
      <c r="BE727" s="2">
        <v>-999</v>
      </c>
      <c r="BF727" s="2">
        <v>-999</v>
      </c>
      <c r="BG727" s="2">
        <v>-999</v>
      </c>
      <c r="BH727" s="2">
        <v>-999</v>
      </c>
      <c r="BI727">
        <v>0</v>
      </c>
      <c r="BJ727">
        <v>0.37470477888989112</v>
      </c>
      <c r="BK727">
        <v>0.37470477888989112</v>
      </c>
      <c r="BL727">
        <v>-999</v>
      </c>
      <c r="BM727">
        <v>33.302398518399173</v>
      </c>
      <c r="BN727">
        <f t="shared" si="72"/>
        <v>-999</v>
      </c>
      <c r="BO727" t="s">
        <v>3748</v>
      </c>
      <c r="BP727" t="s">
        <v>3748</v>
      </c>
      <c r="BQ727">
        <v>5.5525128509130155E-2</v>
      </c>
      <c r="BR727">
        <v>5.3571428571428568E-2</v>
      </c>
      <c r="BS727">
        <v>0.20689655172413793</v>
      </c>
      <c r="BT727">
        <v>0.33333333333333331</v>
      </c>
      <c r="BU727" t="s">
        <v>3748</v>
      </c>
      <c r="BY727">
        <f t="shared" si="73"/>
        <v>-999</v>
      </c>
      <c r="CA727">
        <f t="shared" si="74"/>
        <v>-999</v>
      </c>
    </row>
    <row r="728" spans="1:82" x14ac:dyDescent="0.3">
      <c r="A728">
        <v>0</v>
      </c>
      <c r="B728" t="s">
        <v>521</v>
      </c>
      <c r="C728" t="s">
        <v>175</v>
      </c>
      <c r="D728">
        <v>18117</v>
      </c>
      <c r="E728" s="2">
        <f>BO728</f>
        <v>0.58125420072363199</v>
      </c>
      <c r="F728" s="2" t="s">
        <v>1939</v>
      </c>
      <c r="G728" s="3">
        <v>609</v>
      </c>
      <c r="H728" s="1">
        <v>0.37413612035424815</v>
      </c>
      <c r="I728" s="1">
        <f t="shared" si="75"/>
        <v>-10.105234305289173</v>
      </c>
      <c r="J728" s="1">
        <v>2.7922106331599998</v>
      </c>
      <c r="K728" s="1">
        <v>179.09614504800001</v>
      </c>
      <c r="L728" s="2">
        <v>0.15927403406000007</v>
      </c>
      <c r="M728" s="2">
        <v>9.8680594602428024E-3</v>
      </c>
      <c r="N728" s="7">
        <v>0</v>
      </c>
      <c r="O728" s="2">
        <v>2.9086539099144153E-3</v>
      </c>
      <c r="P728" s="3">
        <v>3111.4145939719992</v>
      </c>
      <c r="Q728" s="3">
        <v>74.851976577999991</v>
      </c>
      <c r="R728" s="3">
        <v>19981.372501761056</v>
      </c>
      <c r="S728" s="3">
        <v>50.146479551233313</v>
      </c>
      <c r="T728" s="3">
        <v>11051.444251006586</v>
      </c>
      <c r="V728">
        <v>18117</v>
      </c>
      <c r="W728" s="2">
        <v>0.51272997521936259</v>
      </c>
      <c r="X728" s="2">
        <v>1.003683616172173E-2</v>
      </c>
      <c r="Y728" s="2">
        <v>0.28029520908334599</v>
      </c>
      <c r="Z728" s="2">
        <v>0.7962696861631039</v>
      </c>
      <c r="AA728" s="2">
        <v>0.51621518261240806</v>
      </c>
      <c r="AB728" s="2">
        <v>0.39314826373168255</v>
      </c>
      <c r="AC728" s="2">
        <v>9.8680594602428024E-3</v>
      </c>
      <c r="AD728" s="2">
        <v>0</v>
      </c>
      <c r="AE728" s="2">
        <v>2.9086539099144153E-3</v>
      </c>
      <c r="AF728">
        <v>70164.058482838314</v>
      </c>
      <c r="AG728">
        <v>176.25541537572101</v>
      </c>
      <c r="AH728">
        <v>33126.659931719732</v>
      </c>
      <c r="AI728">
        <v>5660.4088805343581</v>
      </c>
      <c r="AJ728">
        <v>2.4497056086940527</v>
      </c>
      <c r="AK728">
        <v>90145.43098459937</v>
      </c>
      <c r="AL728">
        <v>226.40189492695433</v>
      </c>
      <c r="AM728">
        <v>42551.53559483352</v>
      </c>
      <c r="AN728">
        <v>7286.9774684271561</v>
      </c>
      <c r="AO728">
        <v>3.1467593346005449</v>
      </c>
      <c r="AP728">
        <v>19981.372501761056</v>
      </c>
      <c r="AQ728">
        <v>50.146479551233313</v>
      </c>
      <c r="AR728">
        <v>9424.8756631137876</v>
      </c>
      <c r="AS728">
        <v>1626.568587892798</v>
      </c>
      <c r="AT728">
        <v>0.69705372590649217</v>
      </c>
      <c r="AU728" s="3">
        <v>584759.25879109756</v>
      </c>
      <c r="AV728" s="3">
        <v>14067.680478069318</v>
      </c>
      <c r="AW728">
        <v>16408.898541655002</v>
      </c>
      <c r="AX728">
        <v>3083888.391918641</v>
      </c>
      <c r="AY728">
        <v>394.75243565750003</v>
      </c>
      <c r="AZ728">
        <v>74189.77275747055</v>
      </c>
      <c r="BA728">
        <v>19520.313135627002</v>
      </c>
      <c r="BB728">
        <v>3668647.650709739</v>
      </c>
      <c r="BC728">
        <v>469.60441223550004</v>
      </c>
      <c r="BD728">
        <v>88257.45323553987</v>
      </c>
      <c r="BE728">
        <v>3111.4145939719992</v>
      </c>
      <c r="BF728">
        <v>584759.25879109756</v>
      </c>
      <c r="BG728">
        <v>74.851976577999991</v>
      </c>
      <c r="BH728">
        <v>14067.680478069318</v>
      </c>
      <c r="BI728">
        <v>0.56024054333372497</v>
      </c>
      <c r="BJ728">
        <v>0.93437666368797312</v>
      </c>
      <c r="BK728">
        <v>0.37413612035424815</v>
      </c>
      <c r="BL728">
        <v>36.026219411030304</v>
      </c>
      <c r="BM728">
        <v>25.920985105741131</v>
      </c>
      <c r="BN728">
        <f t="shared" si="72"/>
        <v>-10.105234305289173</v>
      </c>
      <c r="BO728">
        <v>0.58125420072363199</v>
      </c>
      <c r="BP728">
        <v>3.9434057500145388E-3</v>
      </c>
      <c r="BQ728">
        <v>5.940811187085554E-2</v>
      </c>
      <c r="BR728">
        <v>0.1130952380952381</v>
      </c>
      <c r="BS728">
        <v>0.13793103448275862</v>
      </c>
      <c r="BT728">
        <v>0.44444444444444442</v>
      </c>
      <c r="BU728">
        <v>0.28939171445787809</v>
      </c>
      <c r="BV728">
        <v>0.7962696861631039</v>
      </c>
      <c r="BW728">
        <v>0.53549292802117021</v>
      </c>
      <c r="BX728">
        <v>0.39314826373168255</v>
      </c>
      <c r="BY728">
        <f t="shared" si="73"/>
        <v>9.9478351001442686E-2</v>
      </c>
      <c r="BZ728">
        <v>0</v>
      </c>
      <c r="CA728">
        <f t="shared" si="74"/>
        <v>4.9814069355248718E-3</v>
      </c>
      <c r="CC728">
        <v>9.9478351001442686E-2</v>
      </c>
      <c r="CD728">
        <v>4.9814069355248718E-3</v>
      </c>
    </row>
    <row r="729" spans="1:82" x14ac:dyDescent="0.3">
      <c r="A729">
        <v>1</v>
      </c>
      <c r="B729" t="s">
        <v>521</v>
      </c>
      <c r="C729" t="s">
        <v>543</v>
      </c>
      <c r="D729">
        <v>18119</v>
      </c>
      <c r="E729" s="2">
        <v>0</v>
      </c>
      <c r="F729" s="2" t="s">
        <v>1954</v>
      </c>
      <c r="G729" s="3">
        <v>-999</v>
      </c>
      <c r="H729" s="1">
        <v>0.37707539430391734</v>
      </c>
      <c r="I729" s="1">
        <f t="shared" si="75"/>
        <v>-999</v>
      </c>
      <c r="J729" s="1">
        <v>-999</v>
      </c>
      <c r="K729" s="1">
        <v>-999</v>
      </c>
      <c r="L729" s="2">
        <v>-999</v>
      </c>
      <c r="M729" s="2">
        <v>-999</v>
      </c>
      <c r="N729" s="7">
        <v>-999</v>
      </c>
      <c r="O729" s="2">
        <v>-999</v>
      </c>
      <c r="P729" s="3">
        <v>-999</v>
      </c>
      <c r="Q729" s="3">
        <v>-999</v>
      </c>
      <c r="R729" s="3">
        <v>-999</v>
      </c>
      <c r="S729" s="3">
        <v>-999</v>
      </c>
      <c r="T729" s="3">
        <v>-999</v>
      </c>
      <c r="V729">
        <v>18119</v>
      </c>
      <c r="W729" s="2">
        <v>-999</v>
      </c>
      <c r="X729" s="2">
        <v>1.0115687171988564E-2</v>
      </c>
      <c r="Y729" s="2">
        <v>-999</v>
      </c>
      <c r="Z729" s="2">
        <v>-999</v>
      </c>
      <c r="AA729" s="2">
        <v>-999</v>
      </c>
      <c r="AB729" s="2">
        <v>-999</v>
      </c>
      <c r="AC729" s="2">
        <v>-999</v>
      </c>
      <c r="AD729" s="2">
        <v>-999</v>
      </c>
      <c r="AE729" s="2">
        <v>-999</v>
      </c>
      <c r="AF729" s="2">
        <v>-999</v>
      </c>
      <c r="AG729" s="2">
        <v>-999</v>
      </c>
      <c r="AH729" s="2">
        <v>-999</v>
      </c>
      <c r="AI729" s="2">
        <v>-999</v>
      </c>
      <c r="AJ729" s="2">
        <v>-999</v>
      </c>
      <c r="AK729" s="2">
        <v>-999</v>
      </c>
      <c r="AL729" s="2">
        <v>-999</v>
      </c>
      <c r="AM729" s="2">
        <v>-999</v>
      </c>
      <c r="AN729" s="2">
        <v>-999</v>
      </c>
      <c r="AO729" s="2">
        <v>-999</v>
      </c>
      <c r="AP729" s="2">
        <v>-999</v>
      </c>
      <c r="AQ729" s="2">
        <v>-999</v>
      </c>
      <c r="AR729" s="2">
        <v>-999</v>
      </c>
      <c r="AS729" s="2">
        <v>-999</v>
      </c>
      <c r="AT729" s="2">
        <v>-999</v>
      </c>
      <c r="AU729" s="2">
        <v>-999</v>
      </c>
      <c r="AV729" s="2">
        <v>-999</v>
      </c>
      <c r="AW729" s="2">
        <v>-999</v>
      </c>
      <c r="AX729" s="2">
        <v>-999</v>
      </c>
      <c r="AY729" s="2">
        <v>-999</v>
      </c>
      <c r="AZ729" s="2">
        <v>-999</v>
      </c>
      <c r="BA729" s="2">
        <v>-999</v>
      </c>
      <c r="BB729" s="2">
        <v>-999</v>
      </c>
      <c r="BC729" s="2">
        <v>-999</v>
      </c>
      <c r="BD729" s="2">
        <v>-999</v>
      </c>
      <c r="BE729" s="2">
        <v>-999</v>
      </c>
      <c r="BF729" s="2">
        <v>-999</v>
      </c>
      <c r="BG729" s="2">
        <v>-999</v>
      </c>
      <c r="BH729" s="2">
        <v>-999</v>
      </c>
      <c r="BI729">
        <v>0</v>
      </c>
      <c r="BJ729">
        <v>0.37707539430391734</v>
      </c>
      <c r="BK729">
        <v>0.37707539430391734</v>
      </c>
      <c r="BL729">
        <v>-999</v>
      </c>
      <c r="BM729">
        <v>26.08255695800306</v>
      </c>
      <c r="BN729">
        <f t="shared" si="72"/>
        <v>-999</v>
      </c>
      <c r="BO729" t="s">
        <v>3748</v>
      </c>
      <c r="BP729" t="s">
        <v>3748</v>
      </c>
      <c r="BQ729">
        <v>5.3862840871412139E-2</v>
      </c>
      <c r="BR729">
        <v>7.1428571428571425E-2</v>
      </c>
      <c r="BS729">
        <v>6.8965517241379309E-2</v>
      </c>
      <c r="BT729">
        <v>0.5</v>
      </c>
      <c r="BU729" t="s">
        <v>3748</v>
      </c>
      <c r="BY729">
        <f t="shared" si="73"/>
        <v>-999</v>
      </c>
      <c r="CA729">
        <f t="shared" si="74"/>
        <v>-999</v>
      </c>
    </row>
    <row r="730" spans="1:82" x14ac:dyDescent="0.3">
      <c r="A730">
        <v>0</v>
      </c>
      <c r="B730" t="s">
        <v>521</v>
      </c>
      <c r="C730" t="s">
        <v>544</v>
      </c>
      <c r="D730">
        <v>18121</v>
      </c>
      <c r="E730" s="2">
        <f>BO730</f>
        <v>0.52844048621071127</v>
      </c>
      <c r="F730" s="2" t="s">
        <v>1938</v>
      </c>
      <c r="G730" s="3">
        <v>488</v>
      </c>
      <c r="H730" s="1">
        <v>1.6233745396129955</v>
      </c>
      <c r="I730" s="1">
        <f t="shared" si="75"/>
        <v>-10.644408867336056</v>
      </c>
      <c r="J730" s="1">
        <v>2.5857089290199999</v>
      </c>
      <c r="K730" s="1">
        <v>152.331063664</v>
      </c>
      <c r="L730" s="2">
        <v>0.19879254864999996</v>
      </c>
      <c r="M730" s="2">
        <v>1.7894978375836668E-3</v>
      </c>
      <c r="N730" s="7">
        <v>0</v>
      </c>
      <c r="O730" s="2">
        <v>8.4020412216458812E-3</v>
      </c>
      <c r="P730" s="3">
        <v>7773.0269413660017</v>
      </c>
      <c r="Q730" s="3">
        <v>186.99739715900003</v>
      </c>
      <c r="R730" s="3">
        <v>57618.644359485654</v>
      </c>
      <c r="S730" s="3">
        <v>149.81520196893274</v>
      </c>
      <c r="T730" s="3">
        <v>29470.810275118623</v>
      </c>
      <c r="V730">
        <v>18121</v>
      </c>
      <c r="W730" s="2">
        <v>0.52277426444502517</v>
      </c>
      <c r="X730" s="2">
        <v>4.3549776129015956E-2</v>
      </c>
      <c r="Y730" s="2">
        <v>0.33369603737611514</v>
      </c>
      <c r="Z730" s="2">
        <v>0.7373804873344274</v>
      </c>
      <c r="AA730" s="2">
        <v>0.43906923750803678</v>
      </c>
      <c r="AB730" s="2">
        <v>0.49069483174578093</v>
      </c>
      <c r="AC730" s="2">
        <v>1.7894978375836668E-3</v>
      </c>
      <c r="AD730" s="2">
        <v>0</v>
      </c>
      <c r="AE730" s="2">
        <v>8.4020412216458812E-3</v>
      </c>
      <c r="AF730">
        <v>123476.08353360463</v>
      </c>
      <c r="AG730">
        <v>319.63514261477201</v>
      </c>
      <c r="AH730">
        <v>60074.436005583491</v>
      </c>
      <c r="AI730">
        <v>2994.92951222484</v>
      </c>
      <c r="AJ730">
        <v>4.4251703282109061</v>
      </c>
      <c r="AK730">
        <v>181094.72789309028</v>
      </c>
      <c r="AL730">
        <v>469.45034458370475</v>
      </c>
      <c r="AM730">
        <v>88231.73964160202</v>
      </c>
      <c r="AN730">
        <v>4308.4361513249496</v>
      </c>
      <c r="AO730">
        <v>6.498103448913521</v>
      </c>
      <c r="AP730">
        <v>57618.644359485654</v>
      </c>
      <c r="AQ730">
        <v>149.81520196893274</v>
      </c>
      <c r="AR730">
        <v>28157.303636018529</v>
      </c>
      <c r="AS730">
        <v>1313.5066391001096</v>
      </c>
      <c r="AT730">
        <v>2.0729331207026149</v>
      </c>
      <c r="AU730" s="3">
        <v>1460862.6833603263</v>
      </c>
      <c r="AV730" s="3">
        <v>35144.290822062467</v>
      </c>
      <c r="AW730">
        <v>23580.768758774</v>
      </c>
      <c r="AX730">
        <v>4431769.680523986</v>
      </c>
      <c r="AY730">
        <v>567.28767495099999</v>
      </c>
      <c r="AZ730">
        <v>106616.04563029093</v>
      </c>
      <c r="BA730">
        <v>31353.795700140003</v>
      </c>
      <c r="BB730">
        <v>5892632.3638843121</v>
      </c>
      <c r="BC730">
        <v>754.28507210999999</v>
      </c>
      <c r="BD730">
        <v>141760.3364523534</v>
      </c>
      <c r="BE730">
        <v>7773.0269413660017</v>
      </c>
      <c r="BF730">
        <v>1460862.6833603263</v>
      </c>
      <c r="BG730">
        <v>186.99739715900003</v>
      </c>
      <c r="BH730">
        <v>35144.290822062467</v>
      </c>
      <c r="BI730">
        <v>1.0331593253845679</v>
      </c>
      <c r="BJ730">
        <v>2.6565338649975634</v>
      </c>
      <c r="BK730">
        <v>1.6233745396129955</v>
      </c>
      <c r="BL730">
        <v>25.466276873721306</v>
      </c>
      <c r="BM730">
        <v>14.82186800638525</v>
      </c>
      <c r="BN730">
        <f t="shared" si="72"/>
        <v>-10.644408867336056</v>
      </c>
      <c r="BO730">
        <v>0.52844048621071127</v>
      </c>
      <c r="BP730">
        <v>6.6114118184261534E-3</v>
      </c>
      <c r="BQ730">
        <v>5.044059017877206E-2</v>
      </c>
      <c r="BR730">
        <v>3.5714285714285712E-2</v>
      </c>
      <c r="BS730">
        <v>3.4482758620689655E-2</v>
      </c>
      <c r="BT730">
        <v>0.5</v>
      </c>
      <c r="BU730">
        <v>0.30483248962339349</v>
      </c>
      <c r="BV730">
        <v>0.7373804873344274</v>
      </c>
      <c r="BW730">
        <v>0.45546601401248632</v>
      </c>
      <c r="BX730">
        <v>0.49069483174578093</v>
      </c>
      <c r="BY730">
        <f t="shared" si="73"/>
        <v>3.0539835640303525E-3</v>
      </c>
      <c r="BZ730">
        <v>0</v>
      </c>
      <c r="CA730">
        <f t="shared" si="74"/>
        <v>4.7196546181322294E-4</v>
      </c>
      <c r="CC730">
        <v>3.0539835640303525E-3</v>
      </c>
      <c r="CD730">
        <v>4.7196546181322294E-4</v>
      </c>
    </row>
    <row r="731" spans="1:82" x14ac:dyDescent="0.3">
      <c r="A731">
        <v>0</v>
      </c>
      <c r="B731" t="s">
        <v>521</v>
      </c>
      <c r="C731" t="s">
        <v>57</v>
      </c>
      <c r="D731">
        <v>18123</v>
      </c>
      <c r="E731" s="2">
        <f>BO731</f>
        <v>0.58738488043275128</v>
      </c>
      <c r="F731" s="2" t="s">
        <v>1939</v>
      </c>
      <c r="G731" s="3">
        <v>1231</v>
      </c>
      <c r="H731" s="1">
        <v>1.8970329671732036</v>
      </c>
      <c r="I731" s="1">
        <f t="shared" si="75"/>
        <v>-5.9179755882164002</v>
      </c>
      <c r="J731" s="1">
        <v>2.8458972415499999</v>
      </c>
      <c r="K731" s="1">
        <v>221.33735507099999</v>
      </c>
      <c r="L731" s="2">
        <v>0.11426644549999998</v>
      </c>
      <c r="M731" s="2">
        <v>1.0071296552872608E-4</v>
      </c>
      <c r="N731" s="7">
        <v>0</v>
      </c>
      <c r="O731" s="2">
        <v>9.6588782304434298E-4</v>
      </c>
      <c r="P731" s="3">
        <v>43186.280722467003</v>
      </c>
      <c r="Q731" s="3">
        <v>1038.9417338955</v>
      </c>
      <c r="R731" s="3">
        <v>147100.92700585327</v>
      </c>
      <c r="S731" s="3">
        <v>369.1851665775668</v>
      </c>
      <c r="T731" s="3">
        <v>79883.741003869771</v>
      </c>
      <c r="V731">
        <v>18123</v>
      </c>
      <c r="W731" s="2">
        <v>0.49806402625976337</v>
      </c>
      <c r="X731" s="2">
        <v>5.0891127718099477E-2</v>
      </c>
      <c r="Y731" s="2">
        <v>0.14998629727619969</v>
      </c>
      <c r="Z731" s="2">
        <v>0.81157978430046651</v>
      </c>
      <c r="AA731" s="2">
        <v>0.63796852319909603</v>
      </c>
      <c r="AB731" s="2">
        <v>0.28205259517814907</v>
      </c>
      <c r="AC731" s="2">
        <v>1.0071296552872608E-4</v>
      </c>
      <c r="AD731" s="2">
        <v>0</v>
      </c>
      <c r="AE731" s="2">
        <v>9.6588782304434298E-4</v>
      </c>
      <c r="AF731">
        <v>213365.37685797445</v>
      </c>
      <c r="AG731">
        <v>536.77281345068843</v>
      </c>
      <c r="AH731">
        <v>100884.7893488484</v>
      </c>
      <c r="AI731">
        <v>14887.551585891504</v>
      </c>
      <c r="AJ731">
        <v>7.4589526019398216</v>
      </c>
      <c r="AK731">
        <v>360466.30386382772</v>
      </c>
      <c r="AL731">
        <v>905.95798002825518</v>
      </c>
      <c r="AM731">
        <v>170271.99903531463</v>
      </c>
      <c r="AN731">
        <v>25384.082903295086</v>
      </c>
      <c r="AO731">
        <v>12.590735091784595</v>
      </c>
      <c r="AP731">
        <v>147100.92700585327</v>
      </c>
      <c r="AQ731">
        <v>369.18516657756675</v>
      </c>
      <c r="AR731">
        <v>69387.209686466231</v>
      </c>
      <c r="AS731">
        <v>10496.531317403582</v>
      </c>
      <c r="AT731">
        <v>5.131782489844773</v>
      </c>
      <c r="AU731" s="3">
        <v>8116429.5989804482</v>
      </c>
      <c r="AV731" s="3">
        <v>195258.70946832027</v>
      </c>
      <c r="AW731">
        <v>36616.732535283001</v>
      </c>
      <c r="AX731">
        <v>6881748.7126810867</v>
      </c>
      <c r="AY731">
        <v>880.89668647949986</v>
      </c>
      <c r="AZ731">
        <v>165555.72325695719</v>
      </c>
      <c r="BA731">
        <v>79803.013257750004</v>
      </c>
      <c r="BB731">
        <v>14998178.311661536</v>
      </c>
      <c r="BC731">
        <v>1919.8384203749997</v>
      </c>
      <c r="BD731">
        <v>360814.43272527744</v>
      </c>
      <c r="BE731">
        <v>43186.280722467003</v>
      </c>
      <c r="BF731">
        <v>8116429.5989804482</v>
      </c>
      <c r="BG731">
        <v>1038.9417338955</v>
      </c>
      <c r="BH731">
        <v>195258.70946832027</v>
      </c>
      <c r="BI731">
        <v>1.2298012941205045</v>
      </c>
      <c r="BJ731">
        <v>3.1268342612937081</v>
      </c>
      <c r="BK731">
        <v>1.8970329671732036</v>
      </c>
      <c r="BL731">
        <v>38.699954572907387</v>
      </c>
      <c r="BM731">
        <v>32.781978984690987</v>
      </c>
      <c r="BN731">
        <f t="shared" si="72"/>
        <v>-5.9179755882164002</v>
      </c>
      <c r="BO731">
        <v>0.58738488043275128</v>
      </c>
      <c r="BP731">
        <v>8.7475923353141465E-3</v>
      </c>
      <c r="BQ731">
        <v>6.1516183225745209E-2</v>
      </c>
      <c r="BR731">
        <v>0.1130952380952381</v>
      </c>
      <c r="BS731">
        <v>0.10344827586206896</v>
      </c>
      <c r="BT731">
        <v>0.3888888888888889</v>
      </c>
      <c r="BU731">
        <v>0.16947782207260806</v>
      </c>
      <c r="BV731">
        <v>0.81157978430046651</v>
      </c>
      <c r="BW731">
        <v>0.66179307385798347</v>
      </c>
      <c r="BX731">
        <v>0.28205259517814907</v>
      </c>
      <c r="BY731">
        <f t="shared" si="73"/>
        <v>0.31003690723239957</v>
      </c>
      <c r="BZ731">
        <v>0</v>
      </c>
      <c r="CA731">
        <f t="shared" si="74"/>
        <v>2.0616515191802828E-3</v>
      </c>
      <c r="CC731">
        <v>0.31003690723239957</v>
      </c>
      <c r="CD731">
        <v>2.0616515191802828E-3</v>
      </c>
    </row>
    <row r="732" spans="1:82" x14ac:dyDescent="0.3">
      <c r="A732">
        <v>1</v>
      </c>
      <c r="B732" t="s">
        <v>521</v>
      </c>
      <c r="C732" t="s">
        <v>59</v>
      </c>
      <c r="D732">
        <v>18125</v>
      </c>
      <c r="E732" s="2">
        <v>0</v>
      </c>
      <c r="F732" s="2" t="s">
        <v>1954</v>
      </c>
      <c r="G732" s="3">
        <v>-999</v>
      </c>
      <c r="H732" s="1">
        <v>0.37523012924309546</v>
      </c>
      <c r="I732" s="1">
        <f t="shared" si="75"/>
        <v>-999</v>
      </c>
      <c r="J732" s="1">
        <v>-999</v>
      </c>
      <c r="K732" s="1">
        <v>-999</v>
      </c>
      <c r="L732" s="2">
        <v>-999</v>
      </c>
      <c r="M732" s="2">
        <v>-999</v>
      </c>
      <c r="N732" s="7">
        <v>-999</v>
      </c>
      <c r="O732" s="2">
        <v>-999</v>
      </c>
      <c r="P732" s="3">
        <v>-999</v>
      </c>
      <c r="Q732" s="3">
        <v>-999</v>
      </c>
      <c r="R732" s="3">
        <v>-999</v>
      </c>
      <c r="S732" s="3">
        <v>-999</v>
      </c>
      <c r="T732" s="3">
        <v>-999</v>
      </c>
      <c r="V732">
        <v>18125</v>
      </c>
      <c r="W732" s="2">
        <v>-999</v>
      </c>
      <c r="X732" s="2">
        <v>1.0066184806184155E-2</v>
      </c>
      <c r="Y732" s="2">
        <v>-999</v>
      </c>
      <c r="Z732" s="2">
        <v>-999</v>
      </c>
      <c r="AA732" s="2">
        <v>-999</v>
      </c>
      <c r="AB732" s="2">
        <v>-999</v>
      </c>
      <c r="AC732" s="2">
        <v>-999</v>
      </c>
      <c r="AD732" s="2">
        <v>-999</v>
      </c>
      <c r="AE732" s="2">
        <v>-999</v>
      </c>
      <c r="AF732" s="2">
        <v>-999</v>
      </c>
      <c r="AG732" s="2">
        <v>-999</v>
      </c>
      <c r="AH732" s="2">
        <v>-999</v>
      </c>
      <c r="AI732" s="2">
        <v>-999</v>
      </c>
      <c r="AJ732" s="2">
        <v>-999</v>
      </c>
      <c r="AK732" s="2">
        <v>-999</v>
      </c>
      <c r="AL732" s="2">
        <v>-999</v>
      </c>
      <c r="AM732" s="2">
        <v>-999</v>
      </c>
      <c r="AN732" s="2">
        <v>-999</v>
      </c>
      <c r="AO732" s="2">
        <v>-999</v>
      </c>
      <c r="AP732" s="2">
        <v>-999</v>
      </c>
      <c r="AQ732" s="2">
        <v>-999</v>
      </c>
      <c r="AR732" s="2">
        <v>-999</v>
      </c>
      <c r="AS732" s="2">
        <v>-999</v>
      </c>
      <c r="AT732" s="2">
        <v>-999</v>
      </c>
      <c r="AU732" s="2">
        <v>-999</v>
      </c>
      <c r="AV732" s="2">
        <v>-999</v>
      </c>
      <c r="AW732" s="2">
        <v>-999</v>
      </c>
      <c r="AX732" s="2">
        <v>-999</v>
      </c>
      <c r="AY732" s="2">
        <v>-999</v>
      </c>
      <c r="AZ732" s="2">
        <v>-999</v>
      </c>
      <c r="BA732" s="2">
        <v>-999</v>
      </c>
      <c r="BB732" s="2">
        <v>-999</v>
      </c>
      <c r="BC732" s="2">
        <v>-999</v>
      </c>
      <c r="BD732" s="2">
        <v>-999</v>
      </c>
      <c r="BE732" s="2">
        <v>-999</v>
      </c>
      <c r="BF732" s="2">
        <v>-999</v>
      </c>
      <c r="BG732" s="2">
        <v>-999</v>
      </c>
      <c r="BH732" s="2">
        <v>-999</v>
      </c>
      <c r="BI732">
        <v>0</v>
      </c>
      <c r="BJ732">
        <v>0.37523012924309546</v>
      </c>
      <c r="BK732">
        <v>0.37523012924309546</v>
      </c>
      <c r="BL732">
        <v>-999</v>
      </c>
      <c r="BM732">
        <v>21.786243453120768</v>
      </c>
      <c r="BN732">
        <f t="shared" si="72"/>
        <v>-999</v>
      </c>
      <c r="BO732" t="s">
        <v>3748</v>
      </c>
      <c r="BP732" t="s">
        <v>3748</v>
      </c>
      <c r="BQ732">
        <v>6.9827099491705208E-2</v>
      </c>
      <c r="BR732">
        <v>0.22619047619047619</v>
      </c>
      <c r="BS732">
        <v>0.17241379310344829</v>
      </c>
      <c r="BT732">
        <v>0.3888888888888889</v>
      </c>
      <c r="BU732" t="s">
        <v>3748</v>
      </c>
      <c r="BY732">
        <f t="shared" si="73"/>
        <v>-999</v>
      </c>
      <c r="CA732">
        <f t="shared" si="74"/>
        <v>-999</v>
      </c>
    </row>
    <row r="733" spans="1:82" x14ac:dyDescent="0.3">
      <c r="A733">
        <v>0</v>
      </c>
      <c r="B733" t="s">
        <v>521</v>
      </c>
      <c r="C733" t="s">
        <v>545</v>
      </c>
      <c r="D733">
        <v>18127</v>
      </c>
      <c r="E733" s="2">
        <f t="shared" ref="E733:E742" si="76">BO733</f>
        <v>0.5498354436149302</v>
      </c>
      <c r="F733" s="2" t="s">
        <v>1938</v>
      </c>
      <c r="G733" s="3">
        <v>43962</v>
      </c>
      <c r="H733" s="1">
        <v>33.276201051279386</v>
      </c>
      <c r="I733" s="1">
        <f t="shared" si="75"/>
        <v>-7.7177683118565135</v>
      </c>
      <c r="J733" s="1">
        <v>2.4950146864699998</v>
      </c>
      <c r="K733" s="1">
        <v>80.645607314100005</v>
      </c>
      <c r="L733" s="2">
        <v>0.25380117078000008</v>
      </c>
      <c r="M733" s="2">
        <v>1.3749445478368717E-2</v>
      </c>
      <c r="N733" s="7">
        <v>0</v>
      </c>
      <c r="O733" s="2">
        <v>2.5455382904265803E-3</v>
      </c>
      <c r="P733" s="3">
        <v>889340.22007702978</v>
      </c>
      <c r="Q733" s="3">
        <v>21395.050808094995</v>
      </c>
      <c r="R733" s="3">
        <v>4305541.8505702186</v>
      </c>
      <c r="S733" s="3">
        <v>11130.71542137359</v>
      </c>
      <c r="T733" s="3">
        <v>2266298.7207605075</v>
      </c>
      <c r="V733">
        <v>18127</v>
      </c>
      <c r="W733" s="2">
        <v>0.69838643645959075</v>
      </c>
      <c r="X733" s="2">
        <v>0.89269054727987662</v>
      </c>
      <c r="Y733" s="2">
        <v>0.20762033602196525</v>
      </c>
      <c r="Z733" s="2">
        <v>0.71151672362174523</v>
      </c>
      <c r="AA733" s="2">
        <v>0.23244769950452698</v>
      </c>
      <c r="AB733" s="2">
        <v>0.62647681534603827</v>
      </c>
      <c r="AC733" s="2">
        <v>1.3749445478368717E-2</v>
      </c>
      <c r="AD733" s="2">
        <v>0</v>
      </c>
      <c r="AE733" s="2">
        <v>2.5455382904265803E-3</v>
      </c>
      <c r="AF733">
        <v>3217283.7085903995</v>
      </c>
      <c r="AG733">
        <v>8318.7772726667881</v>
      </c>
      <c r="AH733">
        <v>1563488.4475572917</v>
      </c>
      <c r="AI733">
        <v>129971.77306467794</v>
      </c>
      <c r="AJ733">
        <v>115.18591046120116</v>
      </c>
      <c r="AK733">
        <v>7522825.5591606181</v>
      </c>
      <c r="AL733">
        <v>19449.492694040382</v>
      </c>
      <c r="AM733">
        <v>3655471.9691676162</v>
      </c>
      <c r="AN733">
        <v>304286.97221486102</v>
      </c>
      <c r="AO733">
        <v>269.31072274467408</v>
      </c>
      <c r="AP733">
        <v>4305541.8505702186</v>
      </c>
      <c r="AQ733">
        <v>11130.715421373594</v>
      </c>
      <c r="AR733">
        <v>2091983.5216103245</v>
      </c>
      <c r="AS733">
        <v>174315.19915018306</v>
      </c>
      <c r="AT733">
        <v>154.12481228347292</v>
      </c>
      <c r="AU733" s="3">
        <v>167142600.96127698</v>
      </c>
      <c r="AV733" s="3">
        <v>4020985.8488733731</v>
      </c>
      <c r="AW733">
        <v>714022.33073487005</v>
      </c>
      <c r="AX733">
        <v>134193356.83831148</v>
      </c>
      <c r="AY733">
        <v>17177.390271255001</v>
      </c>
      <c r="AZ733">
        <v>3228318.7275796649</v>
      </c>
      <c r="BA733">
        <v>1603362.5508118998</v>
      </c>
      <c r="BB733">
        <v>301335957.79958844</v>
      </c>
      <c r="BC733">
        <v>38572.441079349999</v>
      </c>
      <c r="BD733">
        <v>7249304.5764530385</v>
      </c>
      <c r="BE733">
        <v>889340.22007702978</v>
      </c>
      <c r="BF733">
        <v>167142600.96127698</v>
      </c>
      <c r="BG733">
        <v>21395.050808094995</v>
      </c>
      <c r="BH733">
        <v>4020985.8488733731</v>
      </c>
      <c r="BI733">
        <v>18.286032416838534</v>
      </c>
      <c r="BJ733">
        <v>51.562233468117924</v>
      </c>
      <c r="BK733">
        <v>33.276201051279386</v>
      </c>
      <c r="BL733">
        <v>37.571747176417432</v>
      </c>
      <c r="BM733">
        <v>29.853978864560919</v>
      </c>
      <c r="BN733">
        <f t="shared" si="72"/>
        <v>-7.7177683118565135</v>
      </c>
      <c r="BO733">
        <v>0.5498354436149302</v>
      </c>
      <c r="BP733">
        <v>0.12175394548815989</v>
      </c>
      <c r="BQ733">
        <v>3.1384663727781863E-2</v>
      </c>
      <c r="BR733">
        <v>0.13095238095238096</v>
      </c>
      <c r="BS733">
        <v>0.10344827586206896</v>
      </c>
      <c r="BT733">
        <v>0.55555555555555558</v>
      </c>
      <c r="BU733">
        <v>0.2210199324510296</v>
      </c>
      <c r="BV733">
        <v>0.71151672362174523</v>
      </c>
      <c r="BW733">
        <v>0.24112831898809853</v>
      </c>
      <c r="BX733">
        <v>0.62647681534603827</v>
      </c>
      <c r="BY733">
        <f t="shared" si="73"/>
        <v>8.5919323109600182E-2</v>
      </c>
      <c r="BZ733">
        <v>0</v>
      </c>
      <c r="CA733">
        <f t="shared" si="74"/>
        <v>1.0909156508618843E-2</v>
      </c>
      <c r="CC733">
        <v>8.5919323109600182E-2</v>
      </c>
      <c r="CD733">
        <v>1.0909156508618843E-2</v>
      </c>
    </row>
    <row r="734" spans="1:82" x14ac:dyDescent="0.3">
      <c r="A734">
        <v>0</v>
      </c>
      <c r="B734" t="s">
        <v>521</v>
      </c>
      <c r="C734" t="s">
        <v>546</v>
      </c>
      <c r="D734">
        <v>18129</v>
      </c>
      <c r="E734" s="2">
        <f t="shared" si="76"/>
        <v>0.43116018326678446</v>
      </c>
      <c r="F734" s="2" t="s">
        <v>1936</v>
      </c>
      <c r="G734" s="3">
        <v>1485</v>
      </c>
      <c r="H734" s="1">
        <v>5.0118667282654297</v>
      </c>
      <c r="I734" s="1">
        <f t="shared" si="75"/>
        <v>2.1469940918422878</v>
      </c>
      <c r="J734" s="1">
        <v>2.6931968947599998</v>
      </c>
      <c r="K734" s="1">
        <v>171.63823779099999</v>
      </c>
      <c r="L734" s="2">
        <v>0.11153752327999999</v>
      </c>
      <c r="M734" s="2">
        <v>3.425282590787921E-2</v>
      </c>
      <c r="N734" s="7">
        <v>0</v>
      </c>
      <c r="O734" s="2">
        <v>2.7569132532462626E-2</v>
      </c>
      <c r="P734" s="3">
        <v>174539.57709359602</v>
      </c>
      <c r="Q734" s="3">
        <v>4198.9365100539999</v>
      </c>
      <c r="R734" s="3">
        <v>573085.15414114855</v>
      </c>
      <c r="S734" s="3">
        <v>1445.5487802994189</v>
      </c>
      <c r="T734" s="3">
        <v>285039.73845589062</v>
      </c>
      <c r="V734">
        <v>18129</v>
      </c>
      <c r="W734" s="2">
        <v>0.40876594621449402</v>
      </c>
      <c r="X734" s="2">
        <v>0.13445182776887493</v>
      </c>
      <c r="Y734" s="2">
        <v>-7.8050935130609636E-2</v>
      </c>
      <c r="Z734" s="2">
        <v>0.76803340718569135</v>
      </c>
      <c r="AA734" s="2">
        <v>0.49471899152718485</v>
      </c>
      <c r="AB734" s="2">
        <v>0.27531658802554787</v>
      </c>
      <c r="AC734" s="2">
        <v>3.425282590787921E-2</v>
      </c>
      <c r="AD734" s="2">
        <v>0</v>
      </c>
      <c r="AE734" s="2">
        <v>2.7569132532462626E-2</v>
      </c>
      <c r="AF734">
        <v>273398.73705729004</v>
      </c>
      <c r="AG734">
        <v>687.69531730393692</v>
      </c>
      <c r="AH734">
        <v>129250.20694769347</v>
      </c>
      <c r="AI734">
        <v>6535.4558505210543</v>
      </c>
      <c r="AJ734">
        <v>9.5563537564174226</v>
      </c>
      <c r="AK734">
        <v>846483.89119843859</v>
      </c>
      <c r="AL734">
        <v>2133.2440976033558</v>
      </c>
      <c r="AM734">
        <v>400936.62723505206</v>
      </c>
      <c r="AN734">
        <v>19888.774019053111</v>
      </c>
      <c r="AO734">
        <v>29.636615152552988</v>
      </c>
      <c r="AP734">
        <v>573085.15414114855</v>
      </c>
      <c r="AQ734">
        <v>1445.5487802994189</v>
      </c>
      <c r="AR734">
        <v>271686.42028735857</v>
      </c>
      <c r="AS734">
        <v>13353.318168532056</v>
      </c>
      <c r="AT734">
        <v>20.080261396135565</v>
      </c>
      <c r="AU734" s="3">
        <v>32802968.118970435</v>
      </c>
      <c r="AV734" s="3">
        <v>789148.12769954873</v>
      </c>
      <c r="AW734">
        <v>67143.02689801401</v>
      </c>
      <c r="AX734">
        <v>12618860.475212753</v>
      </c>
      <c r="AY734">
        <v>1615.274379211</v>
      </c>
      <c r="AZ734">
        <v>303574.66682891536</v>
      </c>
      <c r="BA734">
        <v>241682.60399161003</v>
      </c>
      <c r="BB734">
        <v>45421828.594183192</v>
      </c>
      <c r="BC734">
        <v>5814.2108892649994</v>
      </c>
      <c r="BD734">
        <v>1092722.7945284641</v>
      </c>
      <c r="BE734">
        <v>174539.57709359602</v>
      </c>
      <c r="BF734">
        <v>32802968.118970435</v>
      </c>
      <c r="BG734">
        <v>4198.9365100539999</v>
      </c>
      <c r="BH734">
        <v>789148.12769954873</v>
      </c>
      <c r="BI734">
        <v>2.1384449390827021</v>
      </c>
      <c r="BJ734">
        <v>7.1503116673481317</v>
      </c>
      <c r="BK734">
        <v>5.0118667282654297</v>
      </c>
      <c r="BL734">
        <v>37.594836748124017</v>
      </c>
      <c r="BM734">
        <v>39.741830839966305</v>
      </c>
      <c r="BN734">
        <f t="shared" si="72"/>
        <v>2.1469940918422878</v>
      </c>
      <c r="BO734">
        <v>0.43116018326678446</v>
      </c>
      <c r="BP734">
        <v>1.1165226729425742E-2</v>
      </c>
      <c r="BQ734">
        <v>8.1860534633974663E-2</v>
      </c>
      <c r="BR734">
        <v>7.7380952380952384E-2</v>
      </c>
      <c r="BS734">
        <v>0.13793103448275862</v>
      </c>
      <c r="BT734">
        <v>0.27777777777777779</v>
      </c>
      <c r="BU734">
        <v>-6.1485194939415587E-2</v>
      </c>
      <c r="BV734">
        <v>0.76803340718569135</v>
      </c>
      <c r="BW734">
        <v>0.51319397461326233</v>
      </c>
      <c r="BX734">
        <v>0.27531658802554787</v>
      </c>
      <c r="BY734">
        <f t="shared" si="73"/>
        <v>6.0923620421143271E-2</v>
      </c>
      <c r="BZ734">
        <v>0</v>
      </c>
      <c r="CA734">
        <f t="shared" si="74"/>
        <v>6.6421418236590395E-4</v>
      </c>
      <c r="CC734">
        <v>6.0923620421143271E-2</v>
      </c>
      <c r="CD734">
        <v>6.6421418236590395E-4</v>
      </c>
    </row>
    <row r="735" spans="1:82" x14ac:dyDescent="0.3">
      <c r="A735">
        <v>0</v>
      </c>
      <c r="B735" t="s">
        <v>521</v>
      </c>
      <c r="C735" t="s">
        <v>132</v>
      </c>
      <c r="D735">
        <v>18131</v>
      </c>
      <c r="E735" s="2">
        <f t="shared" si="76"/>
        <v>0.5914403571285225</v>
      </c>
      <c r="F735" s="2" t="s">
        <v>1939</v>
      </c>
      <c r="G735" s="3">
        <v>237</v>
      </c>
      <c r="H735" s="1">
        <v>0.37515288337129959</v>
      </c>
      <c r="I735" s="1">
        <f t="shared" si="75"/>
        <v>-9.096359524655087</v>
      </c>
      <c r="J735" s="1">
        <v>2.4667795140200002</v>
      </c>
      <c r="K735" s="1">
        <v>109.337706991</v>
      </c>
      <c r="L735" s="2">
        <v>0.25625865527000014</v>
      </c>
      <c r="M735" s="2">
        <v>4.1085159677259533E-3</v>
      </c>
      <c r="N735" s="7">
        <v>0</v>
      </c>
      <c r="O735" s="2">
        <v>7.9864176204338282E-4</v>
      </c>
      <c r="P735" s="3">
        <v>1364.0046133572002</v>
      </c>
      <c r="Q735" s="3">
        <v>32.814155197800012</v>
      </c>
      <c r="R735" s="3">
        <v>7480.683580338773</v>
      </c>
      <c r="S735" s="3">
        <v>19.387233097931794</v>
      </c>
      <c r="T735" s="3">
        <v>4262.5185308787331</v>
      </c>
      <c r="V735">
        <v>18131</v>
      </c>
      <c r="W735" s="2">
        <v>0.5011629955942023</v>
      </c>
      <c r="X735" s="2">
        <v>1.0064112554623278E-2</v>
      </c>
      <c r="Y735" s="2">
        <v>0.29777209574983793</v>
      </c>
      <c r="Z735" s="2">
        <v>0.70346474801556469</v>
      </c>
      <c r="AA735" s="2">
        <v>0.3151479579063744</v>
      </c>
      <c r="AB735" s="2">
        <v>0.63254281201707818</v>
      </c>
      <c r="AC735" s="2">
        <v>4.1085159677259533E-3</v>
      </c>
      <c r="AD735" s="2">
        <v>0</v>
      </c>
      <c r="AE735" s="2">
        <v>7.9864176204338282E-4</v>
      </c>
      <c r="AF735">
        <v>58017.589324721324</v>
      </c>
      <c r="AG735">
        <v>149.90970993642486</v>
      </c>
      <c r="AH735">
        <v>28175.06611607211</v>
      </c>
      <c r="AI735">
        <v>5002.1225046282607</v>
      </c>
      <c r="AJ735">
        <v>2.0759083787711976</v>
      </c>
      <c r="AK735">
        <v>65498.272905060097</v>
      </c>
      <c r="AL735">
        <v>169.29694303435664</v>
      </c>
      <c r="AM735">
        <v>31818.83658680135</v>
      </c>
      <c r="AN735">
        <v>5620.8705647777579</v>
      </c>
      <c r="AO735">
        <v>2.3442739519032254</v>
      </c>
      <c r="AP735">
        <v>7480.683580338773</v>
      </c>
      <c r="AQ735">
        <v>19.387233097931784</v>
      </c>
      <c r="AR735">
        <v>3643.7704707292396</v>
      </c>
      <c r="AS735">
        <v>618.74806014949718</v>
      </c>
      <c r="AT735">
        <v>0.2683655731320278</v>
      </c>
      <c r="AU735" s="3">
        <v>256351.02703435221</v>
      </c>
      <c r="AV735" s="3">
        <v>6167.092327874534</v>
      </c>
      <c r="AW735">
        <v>6927.7445215748003</v>
      </c>
      <c r="AX735">
        <v>1302000.3053847679</v>
      </c>
      <c r="AY735">
        <v>166.66225442019999</v>
      </c>
      <c r="AZ735">
        <v>31322.504095732384</v>
      </c>
      <c r="BA735">
        <v>8291.7491349320007</v>
      </c>
      <c r="BB735">
        <v>1558351.3324191202</v>
      </c>
      <c r="BC735">
        <v>199.47640961799999</v>
      </c>
      <c r="BD735">
        <v>37489.596423606919</v>
      </c>
      <c r="BE735">
        <v>1364.0046133572002</v>
      </c>
      <c r="BF735">
        <v>256351.02703435221</v>
      </c>
      <c r="BG735">
        <v>32.814155197800012</v>
      </c>
      <c r="BH735">
        <v>6167.092327874534</v>
      </c>
      <c r="BI735">
        <v>0.32451019592163133</v>
      </c>
      <c r="BJ735">
        <v>0.69966307929293092</v>
      </c>
      <c r="BK735">
        <v>0.37515288337129959</v>
      </c>
      <c r="BL735">
        <v>24.666695441659456</v>
      </c>
      <c r="BM735">
        <v>15.570335917004369</v>
      </c>
      <c r="BN735">
        <f t="shared" si="72"/>
        <v>-9.096359524655087</v>
      </c>
      <c r="BO735">
        <v>0.5914403571285225</v>
      </c>
      <c r="BP735">
        <v>2.324181972913369E-3</v>
      </c>
      <c r="BQ735">
        <v>3.750252403399805E-2</v>
      </c>
      <c r="BR735">
        <v>0.11904761904761904</v>
      </c>
      <c r="BS735">
        <v>0.17241379310344829</v>
      </c>
      <c r="BT735">
        <v>0.5</v>
      </c>
      <c r="BU735">
        <v>0.26049975672383535</v>
      </c>
      <c r="BV735">
        <v>0.70346474801556469</v>
      </c>
      <c r="BW735">
        <v>0.32691696878254606</v>
      </c>
      <c r="BX735">
        <v>0.63254281201707818</v>
      </c>
      <c r="BY735">
        <f t="shared" si="73"/>
        <v>0.17137786119958442</v>
      </c>
      <c r="BZ735">
        <v>0</v>
      </c>
      <c r="CA735">
        <f t="shared" si="74"/>
        <v>2.3405879022773621E-4</v>
      </c>
      <c r="CC735">
        <v>0.17137786119958442</v>
      </c>
      <c r="CD735">
        <v>2.3405879022773621E-4</v>
      </c>
    </row>
    <row r="736" spans="1:82" x14ac:dyDescent="0.3">
      <c r="A736">
        <v>0</v>
      </c>
      <c r="B736" t="s">
        <v>521</v>
      </c>
      <c r="C736" t="s">
        <v>312</v>
      </c>
      <c r="D736">
        <v>18133</v>
      </c>
      <c r="E736" s="2">
        <f t="shared" si="76"/>
        <v>0.57804197508334521</v>
      </c>
      <c r="F736" s="2" t="s">
        <v>1939</v>
      </c>
      <c r="G736" s="3">
        <v>3772</v>
      </c>
      <c r="H736" s="1">
        <v>1.8999415146328138</v>
      </c>
      <c r="I736" s="1">
        <f t="shared" si="75"/>
        <v>-6.8353015405479702</v>
      </c>
      <c r="J736" s="1">
        <v>2.5374755915099998</v>
      </c>
      <c r="K736" s="1">
        <v>169.29954920599999</v>
      </c>
      <c r="L736" s="2">
        <v>0.23731571600000012</v>
      </c>
      <c r="M736" s="2">
        <v>1.3109647542549187E-3</v>
      </c>
      <c r="N736" s="7">
        <v>0</v>
      </c>
      <c r="O736" s="2">
        <v>5.9594653273115268E-4</v>
      </c>
      <c r="P736" s="3">
        <v>35264.663093223004</v>
      </c>
      <c r="Q736" s="3">
        <v>848.36965828950008</v>
      </c>
      <c r="R736" s="3">
        <v>187955.04069864872</v>
      </c>
      <c r="S736" s="3">
        <v>473.35091819029157</v>
      </c>
      <c r="T736" s="3">
        <v>97780.930201509851</v>
      </c>
      <c r="V736">
        <v>18133</v>
      </c>
      <c r="W736" s="2">
        <v>0.52535411809649213</v>
      </c>
      <c r="X736" s="2">
        <v>5.0969154438142067E-2</v>
      </c>
      <c r="Y736" s="2">
        <v>0.19739759625857994</v>
      </c>
      <c r="Z736" s="2">
        <v>0.72362552771011668</v>
      </c>
      <c r="AA736" s="2">
        <v>0.4879781063190986</v>
      </c>
      <c r="AB736" s="2">
        <v>0.58578450814207428</v>
      </c>
      <c r="AC736" s="2">
        <v>1.3109647542549187E-3</v>
      </c>
      <c r="AD736" s="2">
        <v>0</v>
      </c>
      <c r="AE736" s="2">
        <v>5.9594653273115268E-4</v>
      </c>
      <c r="AF736">
        <v>304233.15813597414</v>
      </c>
      <c r="AG736">
        <v>764.66124276901905</v>
      </c>
      <c r="AH736">
        <v>143715.71448274917</v>
      </c>
      <c r="AI736">
        <v>14522.004901274122</v>
      </c>
      <c r="AJ736">
        <v>10.626973277228288</v>
      </c>
      <c r="AK736">
        <v>492188.19883462286</v>
      </c>
      <c r="AL736">
        <v>1238.0121609593107</v>
      </c>
      <c r="AM736">
        <v>232680.55486414177</v>
      </c>
      <c r="AN736">
        <v>23338.094721391339</v>
      </c>
      <c r="AO736">
        <v>17.203698834155791</v>
      </c>
      <c r="AP736">
        <v>187955.04069864872</v>
      </c>
      <c r="AQ736">
        <v>473.35091819029162</v>
      </c>
      <c r="AR736">
        <v>88964.840381392598</v>
      </c>
      <c r="AS736">
        <v>8816.0898201172167</v>
      </c>
      <c r="AT736">
        <v>6.5767255569275029</v>
      </c>
      <c r="AU736" s="3">
        <v>6627640.7817403311</v>
      </c>
      <c r="AV736" s="3">
        <v>159442.59357892865</v>
      </c>
      <c r="AW736">
        <v>49090.458722146999</v>
      </c>
      <c r="AX736">
        <v>9226060.8122403063</v>
      </c>
      <c r="AY736">
        <v>1180.9798262155</v>
      </c>
      <c r="AZ736">
        <v>221953.34853894106</v>
      </c>
      <c r="BA736">
        <v>84355.121815370003</v>
      </c>
      <c r="BB736">
        <v>15853701.593980638</v>
      </c>
      <c r="BC736">
        <v>2029.349484505</v>
      </c>
      <c r="BD736">
        <v>381395.94211786968</v>
      </c>
      <c r="BE736">
        <v>35264.663093223004</v>
      </c>
      <c r="BF736">
        <v>6627640.7817403311</v>
      </c>
      <c r="BG736">
        <v>848.36965828950008</v>
      </c>
      <c r="BH736">
        <v>159442.59357892865</v>
      </c>
      <c r="BI736">
        <v>1.5672130675478191</v>
      </c>
      <c r="BJ736">
        <v>3.4671545821806329</v>
      </c>
      <c r="BK736">
        <v>1.8999415146328138</v>
      </c>
      <c r="BL736">
        <v>32.58140527895327</v>
      </c>
      <c r="BM736">
        <v>25.746103738405299</v>
      </c>
      <c r="BN736">
        <f t="shared" si="72"/>
        <v>-6.8353015405479702</v>
      </c>
      <c r="BO736">
        <v>0.57804197508334521</v>
      </c>
      <c r="BP736">
        <v>1.0970293496768915E-2</v>
      </c>
      <c r="BQ736">
        <v>5.5865970078790489E-2</v>
      </c>
      <c r="BR736">
        <v>0.11904761904761904</v>
      </c>
      <c r="BS736">
        <v>6.8965517241379309E-2</v>
      </c>
      <c r="BT736">
        <v>0.5</v>
      </c>
      <c r="BU736">
        <v>0.19574802245014816</v>
      </c>
      <c r="BV736">
        <v>0.72362552771011668</v>
      </c>
      <c r="BW736">
        <v>0.5062013551027994</v>
      </c>
      <c r="BX736">
        <v>0.58578450814207428</v>
      </c>
      <c r="BY736">
        <f t="shared" si="73"/>
        <v>0.10090957983844469</v>
      </c>
      <c r="BZ736">
        <v>0</v>
      </c>
      <c r="CA736">
        <f t="shared" si="74"/>
        <v>1.6122758663511144E-3</v>
      </c>
      <c r="CC736">
        <v>0.10090957983844469</v>
      </c>
      <c r="CD736">
        <v>1.6122758663511144E-3</v>
      </c>
    </row>
    <row r="737" spans="1:82" x14ac:dyDescent="0.3">
      <c r="A737">
        <v>0</v>
      </c>
      <c r="B737" t="s">
        <v>521</v>
      </c>
      <c r="C737" t="s">
        <v>60</v>
      </c>
      <c r="D737">
        <v>18135</v>
      </c>
      <c r="E737" s="2">
        <f t="shared" si="76"/>
        <v>0.61196676701111496</v>
      </c>
      <c r="F737" s="2" t="s">
        <v>1940</v>
      </c>
      <c r="G737" s="3">
        <v>33</v>
      </c>
      <c r="H737" s="1">
        <v>1.6188772483637077</v>
      </c>
      <c r="I737" s="1">
        <f t="shared" si="75"/>
        <v>-8.0232793639524118</v>
      </c>
      <c r="J737" s="1">
        <v>2.4474176447199998</v>
      </c>
      <c r="K737" s="1">
        <v>220.95143435599999</v>
      </c>
      <c r="L737" s="2">
        <v>0.25500565268999997</v>
      </c>
      <c r="M737" s="2">
        <v>5.9242936636723764E-3</v>
      </c>
      <c r="N737" s="7">
        <v>0</v>
      </c>
      <c r="O737" s="2">
        <v>3.8719683875196691E-3</v>
      </c>
      <c r="P737" s="3">
        <v>5691.5277485149991</v>
      </c>
      <c r="Q737" s="3">
        <v>136.92231904749997</v>
      </c>
      <c r="R737" s="3">
        <v>45233.253382250376</v>
      </c>
      <c r="S737" s="3">
        <v>117.06188506653992</v>
      </c>
      <c r="T737" s="3">
        <v>24690.444452184034</v>
      </c>
      <c r="V737">
        <v>18135</v>
      </c>
      <c r="W737" s="2">
        <v>0.58418907409009946</v>
      </c>
      <c r="X737" s="2">
        <v>4.3429128661463486E-2</v>
      </c>
      <c r="Y737" s="2">
        <v>0.27397407737154639</v>
      </c>
      <c r="Z737" s="2">
        <v>0.69794321987297092</v>
      </c>
      <c r="AA737" s="2">
        <v>0.63685617020950913</v>
      </c>
      <c r="AB737" s="2">
        <v>0.62944993004365613</v>
      </c>
      <c r="AC737" s="2">
        <v>5.9242936636723764E-3</v>
      </c>
      <c r="AD737" s="2">
        <v>0</v>
      </c>
      <c r="AE737" s="2">
        <v>3.8719683875196691E-3</v>
      </c>
      <c r="AF737">
        <v>227851.39796805638</v>
      </c>
      <c r="AG737">
        <v>588.38218342576533</v>
      </c>
      <c r="AH737">
        <v>110584.6107404933</v>
      </c>
      <c r="AI737">
        <v>13952.171298095054</v>
      </c>
      <c r="AJ737">
        <v>8.1483870633471902</v>
      </c>
      <c r="AK737">
        <v>273084.65135030675</v>
      </c>
      <c r="AL737">
        <v>705.44406849230518</v>
      </c>
      <c r="AM737">
        <v>132586.02981348426</v>
      </c>
      <c r="AN737">
        <v>16641.196677288121</v>
      </c>
      <c r="AO737">
        <v>9.7690981845727105</v>
      </c>
      <c r="AP737">
        <v>45233.253382250376</v>
      </c>
      <c r="AQ737">
        <v>117.06188506653984</v>
      </c>
      <c r="AR737">
        <v>22001.419072990961</v>
      </c>
      <c r="AS737">
        <v>2689.0253791930663</v>
      </c>
      <c r="AT737">
        <v>1.6207111212255203</v>
      </c>
      <c r="AU737" s="3">
        <v>1069665.725055909</v>
      </c>
      <c r="AV737" s="3">
        <v>25733.180641787145</v>
      </c>
      <c r="AW737">
        <v>20869.730335906002</v>
      </c>
      <c r="AX737">
        <v>3922257.1193301738</v>
      </c>
      <c r="AY737">
        <v>502.06763486900002</v>
      </c>
      <c r="AZ737">
        <v>94358.591297279869</v>
      </c>
      <c r="BA737">
        <v>26561.258084421002</v>
      </c>
      <c r="BB737">
        <v>4991922.8443860831</v>
      </c>
      <c r="BC737">
        <v>638.98995391649999</v>
      </c>
      <c r="BD737">
        <v>120091.77193906701</v>
      </c>
      <c r="BE737">
        <v>5691.5277485149991</v>
      </c>
      <c r="BF737">
        <v>1069665.725055909</v>
      </c>
      <c r="BG737">
        <v>136.92231904749997</v>
      </c>
      <c r="BH737">
        <v>25733.180641787145</v>
      </c>
      <c r="BI737">
        <v>1.1064512840246801</v>
      </c>
      <c r="BJ737">
        <v>2.7253285323883878</v>
      </c>
      <c r="BK737">
        <v>1.6188772483637077</v>
      </c>
      <c r="BL737">
        <v>20.891099005227648</v>
      </c>
      <c r="BM737">
        <v>12.867819641275236</v>
      </c>
      <c r="BN737">
        <f t="shared" si="72"/>
        <v>-8.0232793639524118</v>
      </c>
      <c r="BO737">
        <v>0.61196676701111496</v>
      </c>
      <c r="BP737">
        <v>8.1995678084006377E-3</v>
      </c>
      <c r="BQ737">
        <v>6.1338206452397882E-2</v>
      </c>
      <c r="BR737">
        <v>0.16666666666666666</v>
      </c>
      <c r="BS737">
        <v>0.13793103448275862</v>
      </c>
      <c r="BT737">
        <v>0.3888888888888889</v>
      </c>
      <c r="BU737">
        <v>0.22976909793110029</v>
      </c>
      <c r="BV737">
        <v>0.69794321987297092</v>
      </c>
      <c r="BW737">
        <v>0.66063918071525851</v>
      </c>
      <c r="BX737">
        <v>0.62944993004365613</v>
      </c>
      <c r="BY737">
        <f t="shared" si="73"/>
        <v>5.2254623821308251E-2</v>
      </c>
      <c r="BZ737">
        <v>0</v>
      </c>
      <c r="CA737">
        <f t="shared" si="74"/>
        <v>5.9905268648976833E-4</v>
      </c>
      <c r="CC737">
        <v>5.2254623821308251E-2</v>
      </c>
      <c r="CD737">
        <v>5.9905268648976833E-4</v>
      </c>
    </row>
    <row r="738" spans="1:82" x14ac:dyDescent="0.3">
      <c r="A738">
        <v>0</v>
      </c>
      <c r="B738" t="s">
        <v>521</v>
      </c>
      <c r="C738" t="s">
        <v>547</v>
      </c>
      <c r="D738">
        <v>18137</v>
      </c>
      <c r="E738" s="2">
        <f t="shared" si="76"/>
        <v>0.61070334572128193</v>
      </c>
      <c r="F738" s="2" t="s">
        <v>1939</v>
      </c>
      <c r="G738" s="3">
        <v>841</v>
      </c>
      <c r="H738" s="1">
        <v>0.37617262604174551</v>
      </c>
      <c r="I738" s="1">
        <f t="shared" si="75"/>
        <v>-8.209887245081152</v>
      </c>
      <c r="J738" s="1">
        <v>2.5831034309900001</v>
      </c>
      <c r="K738" s="1">
        <v>208.46014343100001</v>
      </c>
      <c r="L738" s="2">
        <v>0.22600670942000001</v>
      </c>
      <c r="M738" s="2">
        <v>2.5821102515302787E-3</v>
      </c>
      <c r="N738" s="7">
        <v>0</v>
      </c>
      <c r="O738" s="2">
        <v>1.5198377105805939E-3</v>
      </c>
      <c r="P738" s="3">
        <v>2087.0154682409989</v>
      </c>
      <c r="Q738" s="3">
        <v>50.207784346500034</v>
      </c>
      <c r="R738" s="3">
        <v>10118.230720704174</v>
      </c>
      <c r="S738" s="3">
        <v>25.330722245069385</v>
      </c>
      <c r="T738" s="3">
        <v>5362.4802394530925</v>
      </c>
      <c r="V738">
        <v>18137</v>
      </c>
      <c r="W738" s="2">
        <v>0.5509884482204076</v>
      </c>
      <c r="X738" s="2">
        <v>1.0091468881782204E-2</v>
      </c>
      <c r="Y738" s="2">
        <v>0.24741286596396878</v>
      </c>
      <c r="Z738" s="2">
        <v>0.73663746348300019</v>
      </c>
      <c r="AA738" s="2">
        <v>0.60085207852911371</v>
      </c>
      <c r="AB738" s="2">
        <v>0.55786962341087998</v>
      </c>
      <c r="AC738" s="2">
        <v>2.5821102515302787E-3</v>
      </c>
      <c r="AD738" s="2">
        <v>0</v>
      </c>
      <c r="AE738" s="2">
        <v>1.5198377105805939E-3</v>
      </c>
      <c r="AF738">
        <v>118232.61601058286</v>
      </c>
      <c r="AG738">
        <v>297.32505946683114</v>
      </c>
      <c r="AH738">
        <v>55881.324912146818</v>
      </c>
      <c r="AI738">
        <v>6741.7022672173762</v>
      </c>
      <c r="AJ738">
        <v>4.1318212772324348</v>
      </c>
      <c r="AK738">
        <v>128350.84673128703</v>
      </c>
      <c r="AL738">
        <v>322.65578171190054</v>
      </c>
      <c r="AM738">
        <v>60642.155777107851</v>
      </c>
      <c r="AN738">
        <v>7343.3516417094452</v>
      </c>
      <c r="AO738">
        <v>4.4840419731721806</v>
      </c>
      <c r="AP738">
        <v>10118.230720704174</v>
      </c>
      <c r="AQ738">
        <v>25.33072224506941</v>
      </c>
      <c r="AR738">
        <v>4760.8308649610335</v>
      </c>
      <c r="AS738">
        <v>601.649374492069</v>
      </c>
      <c r="AT738">
        <v>0.35222069593974581</v>
      </c>
      <c r="AU738" s="3">
        <v>392233.68710121332</v>
      </c>
      <c r="AV738" s="3">
        <v>9436.0509900812158</v>
      </c>
      <c r="AW738">
        <v>17990.838205799999</v>
      </c>
      <c r="AX738">
        <v>3381198.1323980517</v>
      </c>
      <c r="AY738">
        <v>432.8095017</v>
      </c>
      <c r="AZ738">
        <v>81342.217749497999</v>
      </c>
      <c r="BA738">
        <v>20077.853674040998</v>
      </c>
      <c r="BB738">
        <v>3773431.8194992649</v>
      </c>
      <c r="BC738">
        <v>483.01728604650003</v>
      </c>
      <c r="BD738">
        <v>90778.268739579216</v>
      </c>
      <c r="BE738">
        <v>2087.0154682409989</v>
      </c>
      <c r="BF738">
        <v>392233.68710121332</v>
      </c>
      <c r="BG738">
        <v>50.207784346500034</v>
      </c>
      <c r="BH738">
        <v>9436.0509900812158</v>
      </c>
      <c r="BI738">
        <v>0.64896942755281595</v>
      </c>
      <c r="BJ738">
        <v>1.0251420535945615</v>
      </c>
      <c r="BK738">
        <v>0.37617262604174551</v>
      </c>
      <c r="BL738">
        <v>31.064250318781166</v>
      </c>
      <c r="BM738">
        <v>22.854363073700014</v>
      </c>
      <c r="BN738">
        <f t="shared" si="72"/>
        <v>-8.209887245081152</v>
      </c>
      <c r="BO738">
        <v>0.61070334572128193</v>
      </c>
      <c r="BP738">
        <v>4.7993824994616557E-3</v>
      </c>
      <c r="BQ738">
        <v>7.0573334950908034E-2</v>
      </c>
      <c r="BR738">
        <v>0.14285714285714285</v>
      </c>
      <c r="BS738">
        <v>0.20689655172413793</v>
      </c>
      <c r="BT738">
        <v>0.44444444444444442</v>
      </c>
      <c r="BU738">
        <v>0.23511313776429174</v>
      </c>
      <c r="BV738">
        <v>0.73663746348300019</v>
      </c>
      <c r="BW738">
        <v>0.62329053789327149</v>
      </c>
      <c r="BX738">
        <v>0.55786962341087998</v>
      </c>
      <c r="BY738">
        <f t="shared" si="73"/>
        <v>2.6073410161952631E-4</v>
      </c>
      <c r="BZ738">
        <v>0</v>
      </c>
      <c r="CA738">
        <f t="shared" si="74"/>
        <v>1.2907490708735324E-3</v>
      </c>
      <c r="CC738">
        <v>2.6073410161952631E-4</v>
      </c>
      <c r="CD738">
        <v>1.2907490708735324E-3</v>
      </c>
    </row>
    <row r="739" spans="1:82" x14ac:dyDescent="0.3">
      <c r="A739">
        <v>0</v>
      </c>
      <c r="B739" t="s">
        <v>521</v>
      </c>
      <c r="C739" t="s">
        <v>548</v>
      </c>
      <c r="D739">
        <v>18139</v>
      </c>
      <c r="E739" s="2">
        <f t="shared" si="76"/>
        <v>0.56468738727999879</v>
      </c>
      <c r="F739" s="2" t="s">
        <v>1938</v>
      </c>
      <c r="G739" s="3">
        <v>122</v>
      </c>
      <c r="H739" s="1">
        <v>1.6203309713264538</v>
      </c>
      <c r="I739" s="1">
        <f t="shared" si="75"/>
        <v>1.3734196457491521</v>
      </c>
      <c r="J739" s="1">
        <v>2.5262884703199999</v>
      </c>
      <c r="K739" s="1">
        <v>216.87749919699999</v>
      </c>
      <c r="L739" s="2">
        <v>0.24625536038999996</v>
      </c>
      <c r="M739" s="2">
        <v>6.9648786725349197E-6</v>
      </c>
      <c r="N739" s="7">
        <v>0</v>
      </c>
      <c r="O739" s="2">
        <v>2.9800403940201171E-3</v>
      </c>
      <c r="P739" s="3">
        <v>31757.873273567002</v>
      </c>
      <c r="Q739" s="3">
        <v>764.00605404550004</v>
      </c>
      <c r="R739" s="3">
        <v>84417.715278186311</v>
      </c>
      <c r="S739" s="3">
        <v>213.46605757632855</v>
      </c>
      <c r="T739" s="3">
        <v>44060.344791405281</v>
      </c>
      <c r="V739">
        <v>18139</v>
      </c>
      <c r="W739" s="2">
        <v>0.50932665719323678</v>
      </c>
      <c r="X739" s="2">
        <v>4.346812724622403E-2</v>
      </c>
      <c r="Y739" s="2">
        <v>-9.7440226316801871E-3</v>
      </c>
      <c r="Z739" s="2">
        <v>0.72043523634268203</v>
      </c>
      <c r="AA739" s="2">
        <v>0.62511372214346805</v>
      </c>
      <c r="AB739" s="2">
        <v>0.60785091520616064</v>
      </c>
      <c r="AC739" s="2">
        <v>6.9648786725349197E-6</v>
      </c>
      <c r="AD739" s="2">
        <v>0</v>
      </c>
      <c r="AE739" s="2">
        <v>2.9800403940201171E-3</v>
      </c>
      <c r="AF739">
        <v>240895.45367839362</v>
      </c>
      <c r="AG739">
        <v>605.37150776941508</v>
      </c>
      <c r="AH739">
        <v>113777.70168071809</v>
      </c>
      <c r="AI739">
        <v>11931.999341343215</v>
      </c>
      <c r="AJ739">
        <v>8.4134010868196807</v>
      </c>
      <c r="AK739">
        <v>325313.16895657993</v>
      </c>
      <c r="AL739">
        <v>818.83756534574354</v>
      </c>
      <c r="AM739">
        <v>153897.98667293752</v>
      </c>
      <c r="AN739">
        <v>15872.059140529083</v>
      </c>
      <c r="AO739">
        <v>11.377711112471024</v>
      </c>
      <c r="AP739">
        <v>84417.715278186311</v>
      </c>
      <c r="AQ739">
        <v>213.46605757632847</v>
      </c>
      <c r="AR739">
        <v>40120.284992219429</v>
      </c>
      <c r="AS739">
        <v>3940.0597991858685</v>
      </c>
      <c r="AT739">
        <v>2.9643100256513435</v>
      </c>
      <c r="AU739" s="3">
        <v>5968574.7030341821</v>
      </c>
      <c r="AV739" s="3">
        <v>143587.29779731127</v>
      </c>
      <c r="AW739">
        <v>19762.890707440001</v>
      </c>
      <c r="AX739">
        <v>3714237.6795562739</v>
      </c>
      <c r="AY739">
        <v>475.44015356000006</v>
      </c>
      <c r="AZ739">
        <v>89354.222460066405</v>
      </c>
      <c r="BA739">
        <v>51520.763981007003</v>
      </c>
      <c r="BB739">
        <v>9682812.3825904559</v>
      </c>
      <c r="BC739">
        <v>1239.4462076055001</v>
      </c>
      <c r="BD739">
        <v>232941.52025737771</v>
      </c>
      <c r="BE739">
        <v>31757.873273567002</v>
      </c>
      <c r="BF739">
        <v>5968574.7030341821</v>
      </c>
      <c r="BG739">
        <v>764.00605404550004</v>
      </c>
      <c r="BH739">
        <v>143587.29779731127</v>
      </c>
      <c r="BI739">
        <v>1.0335616147007529</v>
      </c>
      <c r="BJ739">
        <v>2.6538925860272067</v>
      </c>
      <c r="BK739">
        <v>1.6203309713264538</v>
      </c>
      <c r="BL739">
        <v>23.503962611972199</v>
      </c>
      <c r="BM739">
        <v>24.877382257721351</v>
      </c>
      <c r="BN739">
        <f t="shared" si="72"/>
        <v>1.3734196457491521</v>
      </c>
      <c r="BO739">
        <v>0.56468738727999879</v>
      </c>
      <c r="BP739">
        <v>7.0676540861365888E-3</v>
      </c>
      <c r="BQ739">
        <v>6.640914335895276E-2</v>
      </c>
      <c r="BR739">
        <v>0.17857142857142858</v>
      </c>
      <c r="BS739">
        <v>0.10344827586206896</v>
      </c>
      <c r="BT739">
        <v>0.3888888888888889</v>
      </c>
      <c r="BU739">
        <v>-3.9331721951805357E-2</v>
      </c>
      <c r="BV739">
        <v>0.72043523634268203</v>
      </c>
      <c r="BW739">
        <v>0.64845821799114944</v>
      </c>
      <c r="BX739">
        <v>0.60785091520616064</v>
      </c>
      <c r="BY739">
        <f t="shared" si="73"/>
        <v>0.11660324811106698</v>
      </c>
      <c r="BZ739">
        <v>0</v>
      </c>
      <c r="CA739">
        <f t="shared" si="74"/>
        <v>4.0348959596542478E-4</v>
      </c>
      <c r="CC739">
        <v>0.11660324811106698</v>
      </c>
      <c r="CD739">
        <v>4.0348959596542478E-4</v>
      </c>
    </row>
    <row r="740" spans="1:82" x14ac:dyDescent="0.3">
      <c r="A740">
        <v>0</v>
      </c>
      <c r="B740" t="s">
        <v>521</v>
      </c>
      <c r="C740" t="s">
        <v>549</v>
      </c>
      <c r="D740">
        <v>18141</v>
      </c>
      <c r="E740" s="2">
        <f t="shared" si="76"/>
        <v>0.58513858012292741</v>
      </c>
      <c r="F740" s="2" t="s">
        <v>1939</v>
      </c>
      <c r="G740" s="3">
        <v>26011</v>
      </c>
      <c r="H740" s="1">
        <v>33.929262463400676</v>
      </c>
      <c r="I740" s="1">
        <f t="shared" si="75"/>
        <v>-8.7763944598286123</v>
      </c>
      <c r="J740" s="1">
        <v>2.4721301252700001</v>
      </c>
      <c r="K740" s="1">
        <v>95.832607013100002</v>
      </c>
      <c r="L740" s="2">
        <v>0.25253597958999996</v>
      </c>
      <c r="M740" s="2">
        <v>4.7137607880925027E-3</v>
      </c>
      <c r="N740" s="7">
        <v>0</v>
      </c>
      <c r="O740" s="2">
        <v>1.0028276033456583E-3</v>
      </c>
      <c r="P740" s="3">
        <v>481000.96271579992</v>
      </c>
      <c r="Q740" s="3">
        <v>11571.544616699997</v>
      </c>
      <c r="R740" s="3">
        <v>1707095.5128361927</v>
      </c>
      <c r="S740" s="3">
        <v>4420.6774051806033</v>
      </c>
      <c r="T740" s="3">
        <v>888244.96679736907</v>
      </c>
      <c r="V740">
        <v>18141</v>
      </c>
      <c r="W740" s="2">
        <v>0.72241498025550788</v>
      </c>
      <c r="X740" s="2">
        <v>0.91021002759842429</v>
      </c>
      <c r="Y740" s="2">
        <v>0.25572922887017346</v>
      </c>
      <c r="Z740" s="2">
        <v>0.70499061053117174</v>
      </c>
      <c r="AA740" s="2">
        <v>0.27622172836959674</v>
      </c>
      <c r="AB740" s="2">
        <v>0.62335384729557886</v>
      </c>
      <c r="AC740" s="2">
        <v>4.7137607880925027E-3</v>
      </c>
      <c r="AD740" s="2">
        <v>0</v>
      </c>
      <c r="AE740" s="2">
        <v>1.0028276033456583E-3</v>
      </c>
      <c r="AF740">
        <v>4171805.302040807</v>
      </c>
      <c r="AG740">
        <v>10768.859058816264</v>
      </c>
      <c r="AH740">
        <v>2023973.7379619027</v>
      </c>
      <c r="AI740">
        <v>146191.03920142935</v>
      </c>
      <c r="AJ740">
        <v>149.14293546809037</v>
      </c>
      <c r="AK740">
        <v>5878900.8148769997</v>
      </c>
      <c r="AL740">
        <v>15189.536463996868</v>
      </c>
      <c r="AM740">
        <v>2854826.3773380388</v>
      </c>
      <c r="AN740">
        <v>203583.3666226624</v>
      </c>
      <c r="AO740">
        <v>210.34186851971364</v>
      </c>
      <c r="AP740">
        <v>1707095.5128361927</v>
      </c>
      <c r="AQ740">
        <v>4420.6774051806042</v>
      </c>
      <c r="AR740">
        <v>830852.63937613601</v>
      </c>
      <c r="AS740">
        <v>57392.327421233058</v>
      </c>
      <c r="AT740">
        <v>61.198933051623271</v>
      </c>
      <c r="AU740" s="3">
        <v>90399320.932807431</v>
      </c>
      <c r="AV740" s="3">
        <v>2174756.0952625973</v>
      </c>
      <c r="AW740">
        <v>844041.13113570015</v>
      </c>
      <c r="AX740">
        <v>158629090.18564349</v>
      </c>
      <c r="AY740">
        <v>20305.28078805</v>
      </c>
      <c r="AZ740">
        <v>3816174.4713061173</v>
      </c>
      <c r="BA740">
        <v>1325042.0938515002</v>
      </c>
      <c r="BB740">
        <v>249028411.11845094</v>
      </c>
      <c r="BC740">
        <v>31876.825404749998</v>
      </c>
      <c r="BD740">
        <v>5990930.5665687146</v>
      </c>
      <c r="BE740">
        <v>481000.96271579992</v>
      </c>
      <c r="BF740">
        <v>90399320.932807431</v>
      </c>
      <c r="BG740">
        <v>11571.544616699997</v>
      </c>
      <c r="BH740">
        <v>2174756.0952625973</v>
      </c>
      <c r="BI740">
        <v>28.121118912930342</v>
      </c>
      <c r="BJ740">
        <v>62.050381376331018</v>
      </c>
      <c r="BK740">
        <v>33.929262463400676</v>
      </c>
      <c r="BL740">
        <v>32.6621578519362</v>
      </c>
      <c r="BM740">
        <v>23.885763392107588</v>
      </c>
      <c r="BN740">
        <f t="shared" si="72"/>
        <v>-8.7763944598286123</v>
      </c>
      <c r="BO740">
        <v>0.58513858012292741</v>
      </c>
      <c r="BP740">
        <v>0.19926093170737058</v>
      </c>
      <c r="BQ740">
        <v>3.4501442774350029E-2</v>
      </c>
      <c r="BR740">
        <v>0.1785714285714286</v>
      </c>
      <c r="BS740">
        <v>0.17241379310344829</v>
      </c>
      <c r="BT740">
        <v>0.55555555555555558</v>
      </c>
      <c r="BU740">
        <v>0.25133666006725464</v>
      </c>
      <c r="BV740">
        <v>0.70499061053117174</v>
      </c>
      <c r="BW740">
        <v>0.28653706262406303</v>
      </c>
      <c r="BX740">
        <v>0.62335384729557886</v>
      </c>
      <c r="BY740">
        <f t="shared" si="73"/>
        <v>8.4822266115787859E-2</v>
      </c>
      <c r="BZ740">
        <v>0</v>
      </c>
      <c r="CA740">
        <f t="shared" si="74"/>
        <v>7.6235244063126021E-4</v>
      </c>
      <c r="CC740">
        <v>8.4822266115787859E-2</v>
      </c>
      <c r="CD740">
        <v>7.6235244063126021E-4</v>
      </c>
    </row>
    <row r="741" spans="1:82" x14ac:dyDescent="0.3">
      <c r="A741">
        <v>0</v>
      </c>
      <c r="B741" t="s">
        <v>521</v>
      </c>
      <c r="C741" t="s">
        <v>135</v>
      </c>
      <c r="D741">
        <v>18143</v>
      </c>
      <c r="E741" s="2">
        <f t="shared" si="76"/>
        <v>0.59590635047100793</v>
      </c>
      <c r="F741" s="2" t="s">
        <v>1939</v>
      </c>
      <c r="G741" s="3">
        <v>2427</v>
      </c>
      <c r="H741" s="1">
        <v>10.608374790167858</v>
      </c>
      <c r="I741" s="1">
        <f t="shared" si="75"/>
        <v>-5.3290935981946959</v>
      </c>
      <c r="J741" s="1">
        <v>2.79038476185</v>
      </c>
      <c r="K741" s="1">
        <v>202.831199185</v>
      </c>
      <c r="L741" s="2">
        <v>0.15260521460999987</v>
      </c>
      <c r="M741" s="2">
        <v>5.4158588845583354E-2</v>
      </c>
      <c r="N741" s="7">
        <v>0</v>
      </c>
      <c r="O741" s="2">
        <v>1.9264449771783198E-3</v>
      </c>
      <c r="P741" s="3">
        <v>91469.102793703016</v>
      </c>
      <c r="Q741" s="3">
        <v>2200.4920698095002</v>
      </c>
      <c r="R741" s="3">
        <v>338575.72994234326</v>
      </c>
      <c r="S741" s="3">
        <v>852.54003215273849</v>
      </c>
      <c r="T741" s="3">
        <v>171235.63295849157</v>
      </c>
      <c r="V741">
        <v>18143</v>
      </c>
      <c r="W741" s="2">
        <v>0.56670684861352816</v>
      </c>
      <c r="X741" s="2">
        <v>0.28458765117422846</v>
      </c>
      <c r="Y741" s="2">
        <v>0.16004673819968857</v>
      </c>
      <c r="Z741" s="2">
        <v>0.79574899264603127</v>
      </c>
      <c r="AA741" s="2">
        <v>0.58462757251819331</v>
      </c>
      <c r="AB741" s="2">
        <v>0.37668710731418403</v>
      </c>
      <c r="AC741" s="2">
        <v>5.4158588845583354E-2</v>
      </c>
      <c r="AD741" s="2">
        <v>0</v>
      </c>
      <c r="AE741" s="2">
        <v>1.9264449771783198E-3</v>
      </c>
      <c r="AF741">
        <v>284195.3503069182</v>
      </c>
      <c r="AG741">
        <v>714.48988699277186</v>
      </c>
      <c r="AH741">
        <v>134286.16341011866</v>
      </c>
      <c r="AI741">
        <v>9373.0336493051072</v>
      </c>
      <c r="AJ741">
        <v>9.929359802619075</v>
      </c>
      <c r="AK741">
        <v>622771.08024926146</v>
      </c>
      <c r="AL741">
        <v>1567.0299191455103</v>
      </c>
      <c r="AM741">
        <v>294518.42443369376</v>
      </c>
      <c r="AN741">
        <v>20376.405584221578</v>
      </c>
      <c r="AO741">
        <v>21.774781208096979</v>
      </c>
      <c r="AP741">
        <v>338575.72994234326</v>
      </c>
      <c r="AQ741">
        <v>852.54003215273849</v>
      </c>
      <c r="AR741">
        <v>160232.26102357509</v>
      </c>
      <c r="AS741">
        <v>11003.371934916471</v>
      </c>
      <c r="AT741">
        <v>11.845421405477904</v>
      </c>
      <c r="AU741" s="3">
        <v>17190703.179048546</v>
      </c>
      <c r="AV741" s="3">
        <v>413560.47959999746</v>
      </c>
      <c r="AW741">
        <v>44104.251871556997</v>
      </c>
      <c r="AX741">
        <v>8288953.0967404218</v>
      </c>
      <c r="AY741">
        <v>1061.0255651804998</v>
      </c>
      <c r="AZ741">
        <v>199409.14472002315</v>
      </c>
      <c r="BA741">
        <v>135573.35466526001</v>
      </c>
      <c r="BB741">
        <v>25479656.275788967</v>
      </c>
      <c r="BC741">
        <v>3261.5176349900003</v>
      </c>
      <c r="BD741">
        <v>612969.62432002067</v>
      </c>
      <c r="BE741">
        <v>91469.102793703016</v>
      </c>
      <c r="BF741">
        <v>17190703.179048546</v>
      </c>
      <c r="BG741">
        <v>2200.4920698095002</v>
      </c>
      <c r="BH741">
        <v>413560.47959999746</v>
      </c>
      <c r="BI741">
        <v>3.772265089781496</v>
      </c>
      <c r="BJ741">
        <v>14.380639879949353</v>
      </c>
      <c r="BK741">
        <v>10.608374790167858</v>
      </c>
      <c r="BL741">
        <v>30.455581710045493</v>
      </c>
      <c r="BM741">
        <v>25.126488111850797</v>
      </c>
      <c r="BN741">
        <f t="shared" si="72"/>
        <v>-5.3290935981946959</v>
      </c>
      <c r="BO741">
        <v>0.59590635047100793</v>
      </c>
      <c r="BP741">
        <v>2.7221436801929969E-2</v>
      </c>
      <c r="BQ741">
        <v>7.4943811140069511E-2</v>
      </c>
      <c r="BR741">
        <v>0.17261904761904764</v>
      </c>
      <c r="BS741">
        <v>6.8965517241379309E-2</v>
      </c>
      <c r="BT741">
        <v>0.5</v>
      </c>
      <c r="BU741">
        <v>0.15261353535175984</v>
      </c>
      <c r="BV741">
        <v>0.79574899264603127</v>
      </c>
      <c r="BW741">
        <v>0.60646013746700556</v>
      </c>
      <c r="BX741">
        <v>0.37668710731418403</v>
      </c>
      <c r="BY741">
        <f t="shared" si="73"/>
        <v>0.1961725461430486</v>
      </c>
      <c r="BZ741">
        <v>0</v>
      </c>
      <c r="CA741">
        <f t="shared" si="74"/>
        <v>1.8687063632460738E-3</v>
      </c>
      <c r="CC741">
        <v>0.1961725461430486</v>
      </c>
      <c r="CD741">
        <v>1.8687063632460738E-3</v>
      </c>
    </row>
    <row r="742" spans="1:82" x14ac:dyDescent="0.3">
      <c r="A742">
        <v>0</v>
      </c>
      <c r="B742" t="s">
        <v>521</v>
      </c>
      <c r="C742" t="s">
        <v>63</v>
      </c>
      <c r="D742">
        <v>18145</v>
      </c>
      <c r="E742" s="2">
        <f t="shared" si="76"/>
        <v>0.60078226430166159</v>
      </c>
      <c r="F742" s="2" t="s">
        <v>1939</v>
      </c>
      <c r="G742" s="3">
        <v>2342</v>
      </c>
      <c r="H742" s="1">
        <v>6.677385309748967</v>
      </c>
      <c r="I742" s="1">
        <f t="shared" si="75"/>
        <v>-7.824568002568471</v>
      </c>
      <c r="J742" s="1">
        <v>2.58094941905</v>
      </c>
      <c r="K742" s="1">
        <v>200.40037493899999</v>
      </c>
      <c r="L742" s="2">
        <v>0.20903329210000021</v>
      </c>
      <c r="M742" s="2">
        <v>1.2641520505243217E-2</v>
      </c>
      <c r="N742" s="7">
        <v>0</v>
      </c>
      <c r="O742" s="2">
        <v>3.0122514662657973E-3</v>
      </c>
      <c r="P742" s="3">
        <v>54323.302756301011</v>
      </c>
      <c r="Q742" s="3">
        <v>1306.8674915365002</v>
      </c>
      <c r="R742" s="3">
        <v>474514.20210216509</v>
      </c>
      <c r="S742" s="3">
        <v>1191.3494485414649</v>
      </c>
      <c r="T742" s="3">
        <v>249667.05602708284</v>
      </c>
      <c r="V742">
        <v>18145</v>
      </c>
      <c r="W742" s="2">
        <v>0.58035019879544092</v>
      </c>
      <c r="X742" s="2">
        <v>0.17913218931970706</v>
      </c>
      <c r="Y742" s="2">
        <v>0.25296208988816654</v>
      </c>
      <c r="Z742" s="2">
        <v>0.73602319234203173</v>
      </c>
      <c r="AA742" s="2">
        <v>0.57762112142059285</v>
      </c>
      <c r="AB742" s="2">
        <v>0.51597284099851648</v>
      </c>
      <c r="AC742" s="2">
        <v>1.2641520505243217E-2</v>
      </c>
      <c r="AD742" s="2">
        <v>0</v>
      </c>
      <c r="AE742" s="2">
        <v>3.0122514662657973E-3</v>
      </c>
      <c r="AF742">
        <v>540405.22002787329</v>
      </c>
      <c r="AG742">
        <v>1356.5252892791223</v>
      </c>
      <c r="AH742">
        <v>254954.73061599478</v>
      </c>
      <c r="AI742">
        <v>29384.377737828301</v>
      </c>
      <c r="AJ742">
        <v>18.855645690967474</v>
      </c>
      <c r="AK742">
        <v>1014919.4221300384</v>
      </c>
      <c r="AL742">
        <v>2547.8747378205871</v>
      </c>
      <c r="AM742">
        <v>478865.17306990229</v>
      </c>
      <c r="AN742">
        <v>55140.991311003687</v>
      </c>
      <c r="AO742">
        <v>35.414943953464991</v>
      </c>
      <c r="AP742">
        <v>474514.20210216509</v>
      </c>
      <c r="AQ742">
        <v>1191.3494485414649</v>
      </c>
      <c r="AR742">
        <v>223910.44245390751</v>
      </c>
      <c r="AS742">
        <v>25756.613573175386</v>
      </c>
      <c r="AT742">
        <v>16.559298262497517</v>
      </c>
      <c r="AU742" s="3">
        <v>10209521.520019213</v>
      </c>
      <c r="AV742" s="3">
        <v>245612.67635936986</v>
      </c>
      <c r="AW742">
        <v>51094.543691619001</v>
      </c>
      <c r="AX742">
        <v>9602708.5414028745</v>
      </c>
      <c r="AY742">
        <v>1229.1925335434998</v>
      </c>
      <c r="AZ742">
        <v>231014.44475416536</v>
      </c>
      <c r="BA742">
        <v>105417.84644792002</v>
      </c>
      <c r="BB742">
        <v>19812230.061422087</v>
      </c>
      <c r="BC742">
        <v>2536.0600250799998</v>
      </c>
      <c r="BD742">
        <v>476627.12111353519</v>
      </c>
      <c r="BE742">
        <v>54323.302756301011</v>
      </c>
      <c r="BF742">
        <v>10209521.520019213</v>
      </c>
      <c r="BG742">
        <v>1306.8674915365002</v>
      </c>
      <c r="BH742">
        <v>245612.67635936986</v>
      </c>
      <c r="BI742">
        <v>2.7032010062181455</v>
      </c>
      <c r="BJ742">
        <v>9.380586315967113</v>
      </c>
      <c r="BK742">
        <v>6.677385309748967</v>
      </c>
      <c r="BL742">
        <v>22.992113547582179</v>
      </c>
      <c r="BM742">
        <v>15.167545545013708</v>
      </c>
      <c r="BN742">
        <f t="shared" si="72"/>
        <v>-7.824568002568471</v>
      </c>
      <c r="BO742">
        <v>0.60078226430166159</v>
      </c>
      <c r="BP742">
        <v>1.9666463484700063E-2</v>
      </c>
      <c r="BQ742">
        <v>6.4833228941008972E-2</v>
      </c>
      <c r="BR742">
        <v>0.29166666666666669</v>
      </c>
      <c r="BS742">
        <v>6.8965517241379309E-2</v>
      </c>
      <c r="BT742">
        <v>0.3888888888888889</v>
      </c>
      <c r="BU742">
        <v>0.22407844100857263</v>
      </c>
      <c r="BV742">
        <v>0.73602319234203173</v>
      </c>
      <c r="BW742">
        <v>0.59919203466866477</v>
      </c>
      <c r="BX742">
        <v>0.51597284099851648</v>
      </c>
      <c r="BY742">
        <f t="shared" si="73"/>
        <v>8.0071800584666217E-2</v>
      </c>
      <c r="BZ742">
        <v>0</v>
      </c>
      <c r="CA742">
        <f t="shared" si="74"/>
        <v>4.9264028172442528E-4</v>
      </c>
      <c r="CC742">
        <v>8.0071800584666217E-2</v>
      </c>
      <c r="CD742">
        <v>4.9264028172442528E-4</v>
      </c>
    </row>
    <row r="743" spans="1:82" x14ac:dyDescent="0.3">
      <c r="A743">
        <v>1</v>
      </c>
      <c r="B743" t="s">
        <v>521</v>
      </c>
      <c r="C743" t="s">
        <v>550</v>
      </c>
      <c r="D743">
        <v>18147</v>
      </c>
      <c r="E743" s="2">
        <v>0</v>
      </c>
      <c r="F743" s="2" t="s">
        <v>1954</v>
      </c>
      <c r="G743" s="3">
        <v>-999</v>
      </c>
      <c r="H743" s="1">
        <v>0.37418813661891343</v>
      </c>
      <c r="I743" s="1">
        <f t="shared" si="75"/>
        <v>-999</v>
      </c>
      <c r="J743" s="1">
        <v>-999</v>
      </c>
      <c r="K743" s="1">
        <v>-999</v>
      </c>
      <c r="L743" s="2">
        <v>-999</v>
      </c>
      <c r="M743" s="2">
        <v>-999</v>
      </c>
      <c r="N743" s="7">
        <v>-999</v>
      </c>
      <c r="O743" s="2">
        <v>-999</v>
      </c>
      <c r="P743" s="3">
        <v>-999</v>
      </c>
      <c r="Q743" s="3">
        <v>-999</v>
      </c>
      <c r="R743" s="3">
        <v>-999</v>
      </c>
      <c r="S743" s="3">
        <v>-999</v>
      </c>
      <c r="T743" s="3">
        <v>-999</v>
      </c>
      <c r="V743">
        <v>18147</v>
      </c>
      <c r="W743" s="2">
        <v>-999</v>
      </c>
      <c r="X743" s="2">
        <v>1.0038231586268539E-2</v>
      </c>
      <c r="Y743" s="2">
        <v>-999</v>
      </c>
      <c r="Z743" s="2">
        <v>-999</v>
      </c>
      <c r="AA743" s="2">
        <v>-999</v>
      </c>
      <c r="AB743" s="2">
        <v>-999</v>
      </c>
      <c r="AC743" s="2">
        <v>-999</v>
      </c>
      <c r="AD743" s="2">
        <v>-999</v>
      </c>
      <c r="AE743" s="2">
        <v>-999</v>
      </c>
      <c r="AF743" s="2">
        <v>-999</v>
      </c>
      <c r="AG743" s="2">
        <v>-999</v>
      </c>
      <c r="AH743" s="2">
        <v>-999</v>
      </c>
      <c r="AI743" s="2">
        <v>-999</v>
      </c>
      <c r="AJ743" s="2">
        <v>-999</v>
      </c>
      <c r="AK743" s="2">
        <v>-999</v>
      </c>
      <c r="AL743" s="2">
        <v>-999</v>
      </c>
      <c r="AM743" s="2">
        <v>-999</v>
      </c>
      <c r="AN743" s="2">
        <v>-999</v>
      </c>
      <c r="AO743" s="2">
        <v>-999</v>
      </c>
      <c r="AP743" s="2">
        <v>-999</v>
      </c>
      <c r="AQ743" s="2">
        <v>-999</v>
      </c>
      <c r="AR743" s="2">
        <v>-999</v>
      </c>
      <c r="AS743" s="2">
        <v>-999</v>
      </c>
      <c r="AT743" s="2">
        <v>-999</v>
      </c>
      <c r="AU743" s="2">
        <v>-999</v>
      </c>
      <c r="AV743" s="2">
        <v>-999</v>
      </c>
      <c r="AW743" s="2">
        <v>-999</v>
      </c>
      <c r="AX743" s="2">
        <v>-999</v>
      </c>
      <c r="AY743" s="2">
        <v>-999</v>
      </c>
      <c r="AZ743" s="2">
        <v>-999</v>
      </c>
      <c r="BA743" s="2">
        <v>-999</v>
      </c>
      <c r="BB743" s="2">
        <v>-999</v>
      </c>
      <c r="BC743" s="2">
        <v>-999</v>
      </c>
      <c r="BD743" s="2">
        <v>-999</v>
      </c>
      <c r="BE743" s="2">
        <v>-999</v>
      </c>
      <c r="BF743" s="2">
        <v>-999</v>
      </c>
      <c r="BG743" s="2">
        <v>-999</v>
      </c>
      <c r="BH743" s="2">
        <v>-999</v>
      </c>
      <c r="BI743">
        <v>0</v>
      </c>
      <c r="BJ743">
        <v>0.37418813661891343</v>
      </c>
      <c r="BK743">
        <v>0.37418813661891343</v>
      </c>
      <c r="BL743">
        <v>-999</v>
      </c>
      <c r="BM743">
        <v>31.941324933985459</v>
      </c>
      <c r="BN743">
        <f t="shared" si="72"/>
        <v>-999</v>
      </c>
      <c r="BO743" t="s">
        <v>3748</v>
      </c>
      <c r="BP743" t="s">
        <v>3748</v>
      </c>
      <c r="BQ743">
        <v>8.1121683000796627E-2</v>
      </c>
      <c r="BR743">
        <v>3.5714285714285712E-2</v>
      </c>
      <c r="BS743">
        <v>0.17241379310344829</v>
      </c>
      <c r="BT743">
        <v>0.3888888888888889</v>
      </c>
      <c r="BU743" t="s">
        <v>3748</v>
      </c>
      <c r="BY743">
        <f t="shared" si="73"/>
        <v>-999</v>
      </c>
      <c r="CA743">
        <f t="shared" si="74"/>
        <v>-999</v>
      </c>
    </row>
    <row r="744" spans="1:82" x14ac:dyDescent="0.3">
      <c r="A744">
        <v>0</v>
      </c>
      <c r="B744" t="s">
        <v>521</v>
      </c>
      <c r="C744" t="s">
        <v>551</v>
      </c>
      <c r="D744">
        <v>18149</v>
      </c>
      <c r="E744" s="2">
        <f>BO744</f>
        <v>0.56581053509053647</v>
      </c>
      <c r="F744" s="2" t="s">
        <v>1938</v>
      </c>
      <c r="G744" s="3">
        <v>623</v>
      </c>
      <c r="H744" s="1">
        <v>0.95638792573549847</v>
      </c>
      <c r="I744" s="1">
        <f t="shared" si="75"/>
        <v>-8.964610648089252</v>
      </c>
      <c r="J744" s="1">
        <v>2.4642365125399999</v>
      </c>
      <c r="K744" s="1">
        <v>96.564529726499998</v>
      </c>
      <c r="L744" s="2">
        <v>0.26090898954999986</v>
      </c>
      <c r="M744" s="2">
        <v>7.9725261814202041E-3</v>
      </c>
      <c r="N744" s="7">
        <v>0</v>
      </c>
      <c r="O744" s="2">
        <v>1.0501605107263953E-3</v>
      </c>
      <c r="P744" s="3">
        <v>13678.876446367003</v>
      </c>
      <c r="Q744" s="3">
        <v>329.0757012455</v>
      </c>
      <c r="R744" s="3">
        <v>44336.379986294167</v>
      </c>
      <c r="S744" s="3">
        <v>114.96078516096387</v>
      </c>
      <c r="T744" s="3">
        <v>24335.344295062656</v>
      </c>
      <c r="V744">
        <v>18149</v>
      </c>
      <c r="W744" s="2">
        <v>0.48372239189636246</v>
      </c>
      <c r="X744" s="2">
        <v>2.5656728648833046E-2</v>
      </c>
      <c r="Y744" s="2">
        <v>0.23382879640397047</v>
      </c>
      <c r="Z744" s="2">
        <v>0.70273954664058802</v>
      </c>
      <c r="AA744" s="2">
        <v>0.2783313752135011</v>
      </c>
      <c r="AB744" s="2">
        <v>0.64402158731616488</v>
      </c>
      <c r="AC744" s="2">
        <v>7.9725261814202041E-3</v>
      </c>
      <c r="AD744" s="2">
        <v>0</v>
      </c>
      <c r="AE744" s="2">
        <v>1.0501605107263953E-3</v>
      </c>
      <c r="AF744">
        <v>91936.353304710676</v>
      </c>
      <c r="AG744">
        <v>237.74172548427785</v>
      </c>
      <c r="AH744">
        <v>44682.821659179463</v>
      </c>
      <c r="AI744">
        <v>5868.8658680167509</v>
      </c>
      <c r="AJ744">
        <v>3.2918429517831647</v>
      </c>
      <c r="AK744">
        <v>136272.73329100484</v>
      </c>
      <c r="AL744">
        <v>352.70251064524172</v>
      </c>
      <c r="AM744">
        <v>66289.345506362908</v>
      </c>
      <c r="AN744">
        <v>8597.6863158959513</v>
      </c>
      <c r="AO744">
        <v>4.883073626650992</v>
      </c>
      <c r="AP744">
        <v>44336.379986294167</v>
      </c>
      <c r="AQ744">
        <v>114.96078516096387</v>
      </c>
      <c r="AR744">
        <v>21606.523847183445</v>
      </c>
      <c r="AS744">
        <v>2728.8204478792004</v>
      </c>
      <c r="AT744">
        <v>1.5912306748678273</v>
      </c>
      <c r="AU744" s="3">
        <v>2570808.0393302147</v>
      </c>
      <c r="AV744" s="3">
        <v>61846.48729207927</v>
      </c>
      <c r="AW744">
        <v>21141.309876056002</v>
      </c>
      <c r="AX744">
        <v>3973297.7781059649</v>
      </c>
      <c r="AY744">
        <v>508.60108284400002</v>
      </c>
      <c r="AZ744">
        <v>95586.487509701357</v>
      </c>
      <c r="BA744">
        <v>34820.186322423004</v>
      </c>
      <c r="BB744">
        <v>6544105.8174361791</v>
      </c>
      <c r="BC744">
        <v>837.67678408949996</v>
      </c>
      <c r="BD744">
        <v>157432.97480178063</v>
      </c>
      <c r="BE744">
        <v>13678.876446367003</v>
      </c>
      <c r="BF744">
        <v>2570808.0393302147</v>
      </c>
      <c r="BG744">
        <v>329.0757012455</v>
      </c>
      <c r="BH744">
        <v>61846.48729207927</v>
      </c>
      <c r="BI744">
        <v>0.86304766908121155</v>
      </c>
      <c r="BJ744">
        <v>1.81943559481671</v>
      </c>
      <c r="BK744">
        <v>0.95638792573549847</v>
      </c>
      <c r="BL744">
        <v>39.394649964255088</v>
      </c>
      <c r="BM744">
        <v>30.430039316165836</v>
      </c>
      <c r="BN744">
        <f t="shared" si="72"/>
        <v>-8.964610648089252</v>
      </c>
      <c r="BO744">
        <v>0.56581053509053647</v>
      </c>
      <c r="BP744">
        <v>5.9133915960354628E-3</v>
      </c>
      <c r="BQ744">
        <v>3.5236133912942974E-2</v>
      </c>
      <c r="BR744">
        <v>0.10119047619047619</v>
      </c>
      <c r="BS744">
        <v>0.13793103448275862</v>
      </c>
      <c r="BT744">
        <v>0.5</v>
      </c>
      <c r="BU744">
        <v>0.25672675828407326</v>
      </c>
      <c r="BV744">
        <v>0.70273954664058802</v>
      </c>
      <c r="BW744">
        <v>0.28872549296006339</v>
      </c>
      <c r="BX744">
        <v>0.64402158731616488</v>
      </c>
      <c r="BY744">
        <f t="shared" si="73"/>
        <v>0.12826403954272536</v>
      </c>
      <c r="BZ744">
        <v>0</v>
      </c>
      <c r="CA744">
        <f t="shared" si="74"/>
        <v>2.4547416332296799E-3</v>
      </c>
      <c r="CC744">
        <v>0.12826403954272536</v>
      </c>
      <c r="CD744">
        <v>2.4547416332296799E-3</v>
      </c>
    </row>
    <row r="745" spans="1:82" x14ac:dyDescent="0.3">
      <c r="A745">
        <v>0</v>
      </c>
      <c r="B745" t="s">
        <v>521</v>
      </c>
      <c r="C745" t="s">
        <v>552</v>
      </c>
      <c r="D745">
        <v>18151</v>
      </c>
      <c r="E745" s="2">
        <f>BO745</f>
        <v>0.59891644963281543</v>
      </c>
      <c r="F745" s="2" t="s">
        <v>1939</v>
      </c>
      <c r="G745" s="3">
        <v>2936</v>
      </c>
      <c r="H745" s="1">
        <v>7.4113745370950133</v>
      </c>
      <c r="I745" s="1">
        <f t="shared" si="75"/>
        <v>-8.8661271532469712</v>
      </c>
      <c r="J745" s="1">
        <v>2.3397565326400001</v>
      </c>
      <c r="K745" s="1">
        <v>137.654197305</v>
      </c>
      <c r="L745" s="2">
        <v>0.20773950271999997</v>
      </c>
      <c r="M745" s="2">
        <v>1.7002434144727963E-3</v>
      </c>
      <c r="N745" s="7">
        <v>0</v>
      </c>
      <c r="O745" s="2">
        <v>6.3805729783901789E-3</v>
      </c>
      <c r="P745" s="3">
        <v>83615.197426223007</v>
      </c>
      <c r="Q745" s="3">
        <v>2011.5489627894997</v>
      </c>
      <c r="R745" s="3">
        <v>254429.70920927974</v>
      </c>
      <c r="S745" s="3">
        <v>659.30616217625527</v>
      </c>
      <c r="T745" s="3">
        <v>128395.42375922849</v>
      </c>
      <c r="V745">
        <v>18151</v>
      </c>
      <c r="W745" s="2">
        <v>0.52463729795341896</v>
      </c>
      <c r="X745" s="2">
        <v>0.19882269557813959</v>
      </c>
      <c r="Y745" s="2">
        <v>0.25774530235949289</v>
      </c>
      <c r="Z745" s="2">
        <v>0.66724092295101811</v>
      </c>
      <c r="AA745" s="2">
        <v>0.3967655840951812</v>
      </c>
      <c r="AB745" s="2">
        <v>0.51277928185133015</v>
      </c>
      <c r="AC745" s="2">
        <v>1.7002434144727963E-3</v>
      </c>
      <c r="AD745" s="2">
        <v>0</v>
      </c>
      <c r="AE745" s="2">
        <v>6.3805729783901789E-3</v>
      </c>
      <c r="AF745">
        <v>245224.11935974035</v>
      </c>
      <c r="AG745">
        <v>634.02578129393612</v>
      </c>
      <c r="AH745">
        <v>119163.18372456824</v>
      </c>
      <c r="AI745">
        <v>4446.4564596351693</v>
      </c>
      <c r="AJ745">
        <v>8.779103565517266</v>
      </c>
      <c r="AK745">
        <v>499653.82856902009</v>
      </c>
      <c r="AL745">
        <v>1293.3319434701914</v>
      </c>
      <c r="AM745">
        <v>243077.7368107402</v>
      </c>
      <c r="AN745">
        <v>8927.3271326917093</v>
      </c>
      <c r="AO745">
        <v>17.905623071243241</v>
      </c>
      <c r="AP745">
        <v>254429.70920927974</v>
      </c>
      <c r="AQ745">
        <v>659.30616217625527</v>
      </c>
      <c r="AR745">
        <v>123914.55308617196</v>
      </c>
      <c r="AS745">
        <v>4480.87067305654</v>
      </c>
      <c r="AT745">
        <v>9.1265195057259749</v>
      </c>
      <c r="AU745" s="3">
        <v>15714640.204284351</v>
      </c>
      <c r="AV745" s="3">
        <v>378050.51206665859</v>
      </c>
      <c r="AW745">
        <v>66155.109521396997</v>
      </c>
      <c r="AX745">
        <v>12433191.283451352</v>
      </c>
      <c r="AY745">
        <v>1591.5078363405</v>
      </c>
      <c r="AZ745">
        <v>299107.98276183358</v>
      </c>
      <c r="BA745">
        <v>149770.30694762</v>
      </c>
      <c r="BB745">
        <v>28147831.487735704</v>
      </c>
      <c r="BC745">
        <v>3603.0567991299995</v>
      </c>
      <c r="BD745">
        <v>677158.49482849205</v>
      </c>
      <c r="BE745">
        <v>83615.197426223007</v>
      </c>
      <c r="BF745">
        <v>15714640.204284351</v>
      </c>
      <c r="BG745">
        <v>2011.5489627894997</v>
      </c>
      <c r="BH745">
        <v>378050.51206665859</v>
      </c>
      <c r="BI745">
        <v>3.2925136640286903</v>
      </c>
      <c r="BJ745">
        <v>10.703888201123704</v>
      </c>
      <c r="BK745">
        <v>7.4113745370950133</v>
      </c>
      <c r="BL745">
        <v>31.284301969228849</v>
      </c>
      <c r="BM745">
        <v>22.418174815981878</v>
      </c>
      <c r="BN745">
        <f t="shared" si="72"/>
        <v>-8.8661271532469712</v>
      </c>
      <c r="BO745">
        <v>0.59891644963281543</v>
      </c>
      <c r="BP745">
        <v>2.3879468361239834E-2</v>
      </c>
      <c r="BQ745">
        <v>4.2292187566428767E-2</v>
      </c>
      <c r="BR745">
        <v>0.125</v>
      </c>
      <c r="BS745">
        <v>0.20689655172413793</v>
      </c>
      <c r="BT745">
        <v>0.5</v>
      </c>
      <c r="BU745">
        <v>0.25390640730979708</v>
      </c>
      <c r="BV745">
        <v>0.66724092295101811</v>
      </c>
      <c r="BW745">
        <v>0.41158255611533323</v>
      </c>
      <c r="BX745">
        <v>0.51277928185133015</v>
      </c>
      <c r="BY745">
        <f t="shared" si="73"/>
        <v>0.24034534448086756</v>
      </c>
      <c r="BZ745">
        <v>0</v>
      </c>
      <c r="CA745">
        <f t="shared" si="74"/>
        <v>9.176673801292866E-4</v>
      </c>
      <c r="CC745">
        <v>0.24034534448086756</v>
      </c>
      <c r="CD745">
        <v>9.176673801292866E-4</v>
      </c>
    </row>
    <row r="746" spans="1:82" x14ac:dyDescent="0.3">
      <c r="A746">
        <v>0</v>
      </c>
      <c r="B746" t="s">
        <v>521</v>
      </c>
      <c r="C746" t="s">
        <v>553</v>
      </c>
      <c r="D746">
        <v>18153</v>
      </c>
      <c r="E746" s="2">
        <f>BO746</f>
        <v>0.46569330971389628</v>
      </c>
      <c r="F746" s="2" t="s">
        <v>1936</v>
      </c>
      <c r="G746" s="3">
        <v>438</v>
      </c>
      <c r="H746" s="1">
        <v>0.38008243527742869</v>
      </c>
      <c r="I746" s="1">
        <f t="shared" si="75"/>
        <v>-9.6073564841708823</v>
      </c>
      <c r="J746" s="1">
        <v>2.5571534418000001</v>
      </c>
      <c r="K746" s="1">
        <v>133.56436923999999</v>
      </c>
      <c r="L746" s="2">
        <v>0.15005923856999992</v>
      </c>
      <c r="M746" s="2">
        <v>1.7441770797642184E-2</v>
      </c>
      <c r="N746" s="7">
        <v>0</v>
      </c>
      <c r="O746" s="2">
        <v>1.9508977090891963E-3</v>
      </c>
      <c r="P746" s="3">
        <v>899.46139214500045</v>
      </c>
      <c r="Q746" s="3">
        <v>21.638538042500027</v>
      </c>
      <c r="R746" s="3">
        <v>8561.9909512606246</v>
      </c>
      <c r="S746" s="3">
        <v>21.100929240093745</v>
      </c>
      <c r="T746" s="3">
        <v>4510.8400954671451</v>
      </c>
      <c r="V746">
        <v>18153</v>
      </c>
      <c r="W746" s="2">
        <v>0.45983708206025109</v>
      </c>
      <c r="X746" s="2">
        <v>1.0196356147638766E-2</v>
      </c>
      <c r="Y746" s="2">
        <v>0.30133135881214274</v>
      </c>
      <c r="Z746" s="2">
        <v>0.72923716584683218</v>
      </c>
      <c r="AA746" s="2">
        <v>0.38497732734146106</v>
      </c>
      <c r="AB746" s="2">
        <v>0.37040268019123324</v>
      </c>
      <c r="AC746" s="2">
        <v>1.7441770797642184E-2</v>
      </c>
      <c r="AD746" s="2">
        <v>0</v>
      </c>
      <c r="AE746" s="2">
        <v>1.9508977090891963E-3</v>
      </c>
      <c r="AF746">
        <v>90816.03249308774</v>
      </c>
      <c r="AG746">
        <v>228.43660645059373</v>
      </c>
      <c r="AH746">
        <v>42933.953329681957</v>
      </c>
      <c r="AI746">
        <v>4860.8709634134029</v>
      </c>
      <c r="AJ746">
        <v>3.1743979905222655</v>
      </c>
      <c r="AK746">
        <v>99378.023444348364</v>
      </c>
      <c r="AL746">
        <v>249.53753569068749</v>
      </c>
      <c r="AM746">
        <v>46899.807687630688</v>
      </c>
      <c r="AN746">
        <v>5405.8567009318067</v>
      </c>
      <c r="AO746">
        <v>3.4684171010069802</v>
      </c>
      <c r="AP746">
        <v>8561.9909512606246</v>
      </c>
      <c r="AQ746">
        <v>21.100929240093762</v>
      </c>
      <c r="AR746">
        <v>3965.8543579487305</v>
      </c>
      <c r="AS746">
        <v>544.98573751840377</v>
      </c>
      <c r="AT746">
        <v>0.29401911048471474</v>
      </c>
      <c r="AU746" s="3">
        <v>169044.77403973139</v>
      </c>
      <c r="AV746" s="3">
        <v>4066.7468397074549</v>
      </c>
      <c r="AW746">
        <v>12359.948095919</v>
      </c>
      <c r="AX746">
        <v>2322928.6451470167</v>
      </c>
      <c r="AY746">
        <v>297.34595549349996</v>
      </c>
      <c r="AZ746">
        <v>55883.198875448383</v>
      </c>
      <c r="BA746">
        <v>13259.409488064</v>
      </c>
      <c r="BB746">
        <v>2491973.4191867481</v>
      </c>
      <c r="BC746">
        <v>318.984493536</v>
      </c>
      <c r="BD746">
        <v>59949.945715155838</v>
      </c>
      <c r="BE746">
        <v>899.46139214500045</v>
      </c>
      <c r="BF746">
        <v>169044.77403973139</v>
      </c>
      <c r="BG746">
        <v>21.638538042500027</v>
      </c>
      <c r="BH746">
        <v>4066.7468397074549</v>
      </c>
      <c r="BI746">
        <v>0.48828603261668058</v>
      </c>
      <c r="BJ746">
        <v>0.86836846789410926</v>
      </c>
      <c r="BK746">
        <v>0.38008243527742869</v>
      </c>
      <c r="BL746">
        <v>27.987174338345323</v>
      </c>
      <c r="BM746">
        <v>18.379817854174441</v>
      </c>
      <c r="BN746">
        <f t="shared" si="72"/>
        <v>-9.6073564841708823</v>
      </c>
      <c r="BO746">
        <v>0.46569330971389628</v>
      </c>
      <c r="BP746">
        <v>2.7536270962969477E-3</v>
      </c>
      <c r="BQ746">
        <v>6.0730160007843002E-2</v>
      </c>
      <c r="BR746">
        <v>6.5476190476190479E-2</v>
      </c>
      <c r="BS746">
        <v>3.4482758620689655E-2</v>
      </c>
      <c r="BT746">
        <v>0.33333333333333331</v>
      </c>
      <c r="BU746">
        <v>0.27513358724468118</v>
      </c>
      <c r="BV746">
        <v>0.72923716584683218</v>
      </c>
      <c r="BW746">
        <v>0.39935407400566503</v>
      </c>
      <c r="BX746">
        <v>0.37040268019123324</v>
      </c>
      <c r="BY746">
        <f t="shared" si="73"/>
        <v>3.2518090922887884E-2</v>
      </c>
      <c r="BZ746">
        <v>0</v>
      </c>
      <c r="CA746">
        <f t="shared" si="74"/>
        <v>1.6559167649128274E-3</v>
      </c>
      <c r="CC746">
        <v>3.2518090922887884E-2</v>
      </c>
      <c r="CD746">
        <v>1.6559167649128274E-3</v>
      </c>
    </row>
    <row r="747" spans="1:82" x14ac:dyDescent="0.3">
      <c r="A747">
        <v>1</v>
      </c>
      <c r="B747" t="s">
        <v>521</v>
      </c>
      <c r="C747" t="s">
        <v>554</v>
      </c>
      <c r="D747">
        <v>18155</v>
      </c>
      <c r="E747" s="2">
        <v>0</v>
      </c>
      <c r="F747" s="2" t="s">
        <v>1954</v>
      </c>
      <c r="G747" s="3">
        <v>-999</v>
      </c>
      <c r="H747" s="1">
        <v>0.37509090812276541</v>
      </c>
      <c r="I747" s="1">
        <f t="shared" si="75"/>
        <v>-999</v>
      </c>
      <c r="J747" s="1">
        <v>-999</v>
      </c>
      <c r="K747" s="1">
        <v>-999</v>
      </c>
      <c r="L747" s="2">
        <v>-999</v>
      </c>
      <c r="M747" s="2">
        <v>-999</v>
      </c>
      <c r="N747" s="7">
        <v>-999</v>
      </c>
      <c r="O747" s="2">
        <v>-999</v>
      </c>
      <c r="P747" s="3">
        <v>-999</v>
      </c>
      <c r="Q747" s="3">
        <v>-999</v>
      </c>
      <c r="R747" s="3">
        <v>-999</v>
      </c>
      <c r="S747" s="3">
        <v>-999</v>
      </c>
      <c r="T747" s="3">
        <v>-999</v>
      </c>
      <c r="V747">
        <v>18155</v>
      </c>
      <c r="W747" s="2">
        <v>-999</v>
      </c>
      <c r="X747" s="2">
        <v>1.0062449963438469E-2</v>
      </c>
      <c r="Y747" s="2">
        <v>-999</v>
      </c>
      <c r="Z747" s="2">
        <v>-999</v>
      </c>
      <c r="AA747" s="2">
        <v>-999</v>
      </c>
      <c r="AB747" s="2">
        <v>-999</v>
      </c>
      <c r="AC747" s="2">
        <v>-999</v>
      </c>
      <c r="AD747" s="2">
        <v>-999</v>
      </c>
      <c r="AE747" s="2">
        <v>-999</v>
      </c>
      <c r="AF747" s="2">
        <v>-999</v>
      </c>
      <c r="AG747" s="2">
        <v>-999</v>
      </c>
      <c r="AH747" s="2">
        <v>-999</v>
      </c>
      <c r="AI747" s="2">
        <v>-999</v>
      </c>
      <c r="AJ747" s="2">
        <v>-999</v>
      </c>
      <c r="AK747" s="2">
        <v>-999</v>
      </c>
      <c r="AL747" s="2">
        <v>-999</v>
      </c>
      <c r="AM747" s="2">
        <v>-999</v>
      </c>
      <c r="AN747" s="2">
        <v>-999</v>
      </c>
      <c r="AO747" s="2">
        <v>-999</v>
      </c>
      <c r="AP747" s="2">
        <v>-999</v>
      </c>
      <c r="AQ747" s="2">
        <v>-999</v>
      </c>
      <c r="AR747" s="2">
        <v>-999</v>
      </c>
      <c r="AS747" s="2">
        <v>-999</v>
      </c>
      <c r="AT747" s="2">
        <v>-999</v>
      </c>
      <c r="AU747" s="2">
        <v>-999</v>
      </c>
      <c r="AV747" s="2">
        <v>-999</v>
      </c>
      <c r="AW747" s="2">
        <v>-999</v>
      </c>
      <c r="AX747" s="2">
        <v>-999</v>
      </c>
      <c r="AY747" s="2">
        <v>-999</v>
      </c>
      <c r="AZ747" s="2">
        <v>-999</v>
      </c>
      <c r="BA747" s="2">
        <v>-999</v>
      </c>
      <c r="BB747" s="2">
        <v>-999</v>
      </c>
      <c r="BC747" s="2">
        <v>-999</v>
      </c>
      <c r="BD747" s="2">
        <v>-999</v>
      </c>
      <c r="BE747" s="2">
        <v>-999</v>
      </c>
      <c r="BF747" s="2">
        <v>-999</v>
      </c>
      <c r="BG747" s="2">
        <v>-999</v>
      </c>
      <c r="BH747" s="2">
        <v>-999</v>
      </c>
      <c r="BI747">
        <v>0</v>
      </c>
      <c r="BJ747">
        <v>0.37509090812276541</v>
      </c>
      <c r="BK747">
        <v>0.37509090812276541</v>
      </c>
      <c r="BL747">
        <v>-999</v>
      </c>
      <c r="BM747">
        <v>33.302398518399173</v>
      </c>
      <c r="BN747">
        <f t="shared" si="72"/>
        <v>-999</v>
      </c>
      <c r="BO747" t="s">
        <v>3748</v>
      </c>
      <c r="BP747" t="s">
        <v>3748</v>
      </c>
      <c r="BQ747">
        <v>5.9344976657100666E-2</v>
      </c>
      <c r="BR747">
        <v>5.9523809523809521E-2</v>
      </c>
      <c r="BS747">
        <v>0.20689655172413793</v>
      </c>
      <c r="BT747">
        <v>0.44444444444444442</v>
      </c>
      <c r="BU747" t="s">
        <v>3748</v>
      </c>
      <c r="BY747">
        <f t="shared" si="73"/>
        <v>-999</v>
      </c>
      <c r="CA747">
        <f t="shared" si="74"/>
        <v>-999</v>
      </c>
    </row>
    <row r="748" spans="1:82" x14ac:dyDescent="0.3">
      <c r="A748">
        <v>0</v>
      </c>
      <c r="B748" t="s">
        <v>521</v>
      </c>
      <c r="C748" t="s">
        <v>555</v>
      </c>
      <c r="D748">
        <v>18157</v>
      </c>
      <c r="E748" s="2">
        <f>BO748</f>
        <v>0.61930135340749004</v>
      </c>
      <c r="F748" s="2" t="s">
        <v>1940</v>
      </c>
      <c r="G748" s="3">
        <v>34405</v>
      </c>
      <c r="H748" s="1">
        <v>27.40076891118418</v>
      </c>
      <c r="I748" s="1">
        <f t="shared" si="75"/>
        <v>-8.9934532160410861</v>
      </c>
      <c r="J748" s="1">
        <v>2.5155338181200002</v>
      </c>
      <c r="K748" s="1">
        <v>143.19087412499999</v>
      </c>
      <c r="L748" s="2">
        <v>0.23752846284000007</v>
      </c>
      <c r="M748" s="2">
        <v>4.4376267629144396E-4</v>
      </c>
      <c r="N748" s="7">
        <v>0</v>
      </c>
      <c r="O748" s="2">
        <v>2.6142343228130922E-3</v>
      </c>
      <c r="P748" s="3">
        <v>481718.22522632004</v>
      </c>
      <c r="Q748" s="3">
        <v>11588.799956680001</v>
      </c>
      <c r="R748" s="3">
        <v>1711177.5798786825</v>
      </c>
      <c r="S748" s="3">
        <v>4433.0116033338509</v>
      </c>
      <c r="T748" s="3">
        <v>898548.84793280659</v>
      </c>
      <c r="V748">
        <v>18157</v>
      </c>
      <c r="W748" s="2">
        <v>0.70700514343612242</v>
      </c>
      <c r="X748" s="2">
        <v>0.73507211227388569</v>
      </c>
      <c r="Y748" s="2">
        <v>0.26317331140965766</v>
      </c>
      <c r="Z748" s="2">
        <v>0.71736827447727447</v>
      </c>
      <c r="AA748" s="2">
        <v>0.41272414442564603</v>
      </c>
      <c r="AB748" s="2">
        <v>0.58630964741699754</v>
      </c>
      <c r="AC748" s="2">
        <v>4.4376267629144396E-4</v>
      </c>
      <c r="AD748" s="2">
        <v>0</v>
      </c>
      <c r="AE748" s="2">
        <v>2.6142343228130922E-3</v>
      </c>
      <c r="AF748">
        <v>1795581.9715380303</v>
      </c>
      <c r="AG748">
        <v>4640.5516920002901</v>
      </c>
      <c r="AH748">
        <v>872177.33122562431</v>
      </c>
      <c r="AI748">
        <v>70778.690279897884</v>
      </c>
      <c r="AJ748">
        <v>64.25928869092688</v>
      </c>
      <c r="AK748">
        <v>3506759.5514167128</v>
      </c>
      <c r="AL748">
        <v>9073.563295334141</v>
      </c>
      <c r="AM748">
        <v>1705348.144978883</v>
      </c>
      <c r="AN748">
        <v>136156.72445944574</v>
      </c>
      <c r="AO748">
        <v>125.62584221688125</v>
      </c>
      <c r="AP748">
        <v>1711177.5798786825</v>
      </c>
      <c r="AQ748">
        <v>4433.0116033338509</v>
      </c>
      <c r="AR748">
        <v>833170.81375325867</v>
      </c>
      <c r="AS748">
        <v>65378.03417954786</v>
      </c>
      <c r="AT748">
        <v>61.366553525954373</v>
      </c>
      <c r="AU748" s="3">
        <v>90534123.249034584</v>
      </c>
      <c r="AV748" s="3">
        <v>2177999.0638584392</v>
      </c>
      <c r="AW748">
        <v>408042.20031278004</v>
      </c>
      <c r="AX748">
        <v>76687451.126783878</v>
      </c>
      <c r="AY748">
        <v>9816.3598254699991</v>
      </c>
      <c r="AZ748">
        <v>1844886.6655988316</v>
      </c>
      <c r="BA748">
        <v>889760.42553910008</v>
      </c>
      <c r="BB748">
        <v>167221574.37581846</v>
      </c>
      <c r="BC748">
        <v>21405.15978215</v>
      </c>
      <c r="BD748">
        <v>4022885.7294572708</v>
      </c>
      <c r="BE748">
        <v>481718.22522632004</v>
      </c>
      <c r="BF748">
        <v>90534123.249034584</v>
      </c>
      <c r="BG748">
        <v>11588.799956680001</v>
      </c>
      <c r="BH748">
        <v>2177999.0638584392</v>
      </c>
      <c r="BI748">
        <v>12.812634000796841</v>
      </c>
      <c r="BJ748">
        <v>40.213402911981021</v>
      </c>
      <c r="BK748">
        <v>27.40076891118418</v>
      </c>
      <c r="BL748">
        <v>31.773391214988827</v>
      </c>
      <c r="BM748">
        <v>22.779937998947741</v>
      </c>
      <c r="BN748">
        <f t="shared" si="72"/>
        <v>-8.9934532160410861</v>
      </c>
      <c r="BO748">
        <v>0.61930135340749004</v>
      </c>
      <c r="BP748">
        <v>9.6088469476101709E-2</v>
      </c>
      <c r="BQ748">
        <v>4.6071151355506851E-2</v>
      </c>
      <c r="BR748">
        <v>0.36309523809523808</v>
      </c>
      <c r="BS748">
        <v>0.10344827586206896</v>
      </c>
      <c r="BT748">
        <v>0.44444444444444442</v>
      </c>
      <c r="BU748">
        <v>0.2575527460778031</v>
      </c>
      <c r="BV748">
        <v>0.71736827447727447</v>
      </c>
      <c r="BW748">
        <v>0.42813707927971584</v>
      </c>
      <c r="BX748">
        <v>0.58630964741699754</v>
      </c>
      <c r="BY748">
        <f t="shared" si="73"/>
        <v>0.11475423196145343</v>
      </c>
      <c r="BZ748">
        <v>0</v>
      </c>
      <c r="CA748">
        <f t="shared" si="74"/>
        <v>5.6000343454136112E-4</v>
      </c>
      <c r="CC748">
        <v>0.11475423196145343</v>
      </c>
      <c r="CD748">
        <v>5.6000343454136112E-4</v>
      </c>
    </row>
    <row r="749" spans="1:82" x14ac:dyDescent="0.3">
      <c r="A749">
        <v>0</v>
      </c>
      <c r="B749" t="s">
        <v>521</v>
      </c>
      <c r="C749" t="s">
        <v>556</v>
      </c>
      <c r="D749">
        <v>18159</v>
      </c>
      <c r="E749" s="2">
        <f>BO749</f>
        <v>0.57621666057760146</v>
      </c>
      <c r="F749" s="2" t="s">
        <v>1939</v>
      </c>
      <c r="G749" s="3">
        <v>405</v>
      </c>
      <c r="H749" s="1">
        <v>1.8968249262052044</v>
      </c>
      <c r="I749" s="1">
        <f t="shared" si="75"/>
        <v>-8.4686486191585004</v>
      </c>
      <c r="J749" s="1">
        <v>2.4416241708699999</v>
      </c>
      <c r="K749" s="1">
        <v>191.633500916</v>
      </c>
      <c r="L749" s="2">
        <v>0.26307685226999999</v>
      </c>
      <c r="M749" s="2">
        <v>5.0326155700510744E-2</v>
      </c>
      <c r="N749" s="7">
        <v>0</v>
      </c>
      <c r="O749" s="2">
        <v>1.3228180786013567E-3</v>
      </c>
      <c r="P749" s="3">
        <v>2634.0841622280013</v>
      </c>
      <c r="Q749" s="3">
        <v>63.368734721999999</v>
      </c>
      <c r="R749" s="3">
        <v>26046.681983143295</v>
      </c>
      <c r="S749" s="3">
        <v>67.590972413476834</v>
      </c>
      <c r="T749" s="3">
        <v>14030.508930777709</v>
      </c>
      <c r="V749">
        <v>18159</v>
      </c>
      <c r="W749" s="2">
        <v>0.57224997511978126</v>
      </c>
      <c r="X749" s="2">
        <v>5.0885546666185118E-2</v>
      </c>
      <c r="Y749" s="2">
        <v>0.28747262817571695</v>
      </c>
      <c r="Z749" s="2">
        <v>0.69629106385381256</v>
      </c>
      <c r="AA749" s="2">
        <v>0.55235204891481671</v>
      </c>
      <c r="AB749" s="2">
        <v>0.64937268845080198</v>
      </c>
      <c r="AC749" s="2">
        <v>5.0326155700510744E-2</v>
      </c>
      <c r="AD749" s="2">
        <v>0</v>
      </c>
      <c r="AE749" s="2">
        <v>1.3228180786013567E-3</v>
      </c>
      <c r="AF749">
        <v>162211.05733587663</v>
      </c>
      <c r="AG749">
        <v>418.96180095710213</v>
      </c>
      <c r="AH749">
        <v>78742.57409397341</v>
      </c>
      <c r="AI749">
        <v>8826.2675451011073</v>
      </c>
      <c r="AJ749">
        <v>5.8019700944052035</v>
      </c>
      <c r="AK749">
        <v>188257.73931901992</v>
      </c>
      <c r="AL749">
        <v>486.55277337057896</v>
      </c>
      <c r="AM749">
        <v>91446.088211951123</v>
      </c>
      <c r="AN749">
        <v>10153.262357901107</v>
      </c>
      <c r="AO749">
        <v>6.7374354146066464</v>
      </c>
      <c r="AP749">
        <v>26046.681983143295</v>
      </c>
      <c r="AQ749">
        <v>67.590972413476834</v>
      </c>
      <c r="AR749">
        <v>12703.514117977713</v>
      </c>
      <c r="AS749">
        <v>1326.9948127999996</v>
      </c>
      <c r="AT749">
        <v>0.93546532020144291</v>
      </c>
      <c r="AU749" s="3">
        <v>495049.77744913055</v>
      </c>
      <c r="AV749" s="3">
        <v>11909.52000365268</v>
      </c>
      <c r="AW749">
        <v>12860.936191311001</v>
      </c>
      <c r="AX749">
        <v>2417084.3477949896</v>
      </c>
      <c r="AY749">
        <v>309.39833490149999</v>
      </c>
      <c r="AZ749">
        <v>58148.323061387906</v>
      </c>
      <c r="BA749">
        <v>15495.020353539003</v>
      </c>
      <c r="BB749">
        <v>2912134.1252441201</v>
      </c>
      <c r="BC749">
        <v>372.76706962349999</v>
      </c>
      <c r="BD749">
        <v>70057.843065040594</v>
      </c>
      <c r="BE749">
        <v>2634.0841622280013</v>
      </c>
      <c r="BF749">
        <v>495049.77744913055</v>
      </c>
      <c r="BG749">
        <v>63.368734721999999</v>
      </c>
      <c r="BH749">
        <v>11909.52000365268</v>
      </c>
      <c r="BI749">
        <v>1.2303613603054433</v>
      </c>
      <c r="BJ749">
        <v>3.1271862865106477</v>
      </c>
      <c r="BK749">
        <v>1.8968249262052044</v>
      </c>
      <c r="BL749">
        <v>20.141429196127415</v>
      </c>
      <c r="BM749">
        <v>11.672780576968915</v>
      </c>
      <c r="BN749">
        <f t="shared" si="72"/>
        <v>-8.4686486191585004</v>
      </c>
      <c r="BO749">
        <v>0.57621666057760146</v>
      </c>
      <c r="BP749">
        <v>8.5851783374621751E-3</v>
      </c>
      <c r="BQ749">
        <v>5.3975391152253166E-2</v>
      </c>
      <c r="BR749">
        <v>9.5238095238095233E-2</v>
      </c>
      <c r="BS749">
        <v>0.10344827586206896</v>
      </c>
      <c r="BT749">
        <v>0.3888888888888889</v>
      </c>
      <c r="BU749">
        <v>0.24252349515110913</v>
      </c>
      <c r="BV749">
        <v>0.69629106385381256</v>
      </c>
      <c r="BW749">
        <v>0.57297930385354434</v>
      </c>
      <c r="BX749">
        <v>0.64937268845080198</v>
      </c>
      <c r="BY749">
        <f t="shared" si="73"/>
        <v>4.5489190115189072E-2</v>
      </c>
      <c r="BZ749">
        <v>0</v>
      </c>
      <c r="CA749">
        <f t="shared" si="74"/>
        <v>5.2987792970975395E-4</v>
      </c>
      <c r="CC749">
        <v>4.5489190115189072E-2</v>
      </c>
      <c r="CD749">
        <v>5.2987792970975395E-4</v>
      </c>
    </row>
    <row r="750" spans="1:82" x14ac:dyDescent="0.3">
      <c r="A750">
        <v>1</v>
      </c>
      <c r="B750" t="s">
        <v>521</v>
      </c>
      <c r="C750" t="s">
        <v>141</v>
      </c>
      <c r="D750">
        <v>18161</v>
      </c>
      <c r="E750" s="2">
        <v>0</v>
      </c>
      <c r="F750" s="2" t="s">
        <v>1954</v>
      </c>
      <c r="G750" s="3">
        <v>-999</v>
      </c>
      <c r="H750" s="1">
        <v>0.37486132996911575</v>
      </c>
      <c r="I750" s="1">
        <f t="shared" si="75"/>
        <v>-999</v>
      </c>
      <c r="J750" s="1">
        <v>-999</v>
      </c>
      <c r="K750" s="1">
        <v>-999</v>
      </c>
      <c r="L750" s="2">
        <v>-999</v>
      </c>
      <c r="M750" s="2">
        <v>-999</v>
      </c>
      <c r="N750" s="7">
        <v>-999</v>
      </c>
      <c r="O750" s="2">
        <v>-999</v>
      </c>
      <c r="P750" s="3">
        <v>-999</v>
      </c>
      <c r="Q750" s="3">
        <v>-999</v>
      </c>
      <c r="R750" s="3">
        <v>-999</v>
      </c>
      <c r="S750" s="3">
        <v>-999</v>
      </c>
      <c r="T750" s="3">
        <v>-999</v>
      </c>
      <c r="V750">
        <v>18161</v>
      </c>
      <c r="W750" s="2">
        <v>-999</v>
      </c>
      <c r="X750" s="2">
        <v>1.005629113998055E-2</v>
      </c>
      <c r="Y750" s="2">
        <v>-999</v>
      </c>
      <c r="Z750" s="2">
        <v>-999</v>
      </c>
      <c r="AA750" s="2">
        <v>-999</v>
      </c>
      <c r="AB750" s="2">
        <v>-999</v>
      </c>
      <c r="AC750" s="2">
        <v>-999</v>
      </c>
      <c r="AD750" s="2">
        <v>-999</v>
      </c>
      <c r="AE750" s="2">
        <v>-999</v>
      </c>
      <c r="AF750" s="2">
        <v>-999</v>
      </c>
      <c r="AG750" s="2">
        <v>-999</v>
      </c>
      <c r="AH750" s="2">
        <v>-999</v>
      </c>
      <c r="AI750" s="2">
        <v>-999</v>
      </c>
      <c r="AJ750" s="2">
        <v>-999</v>
      </c>
      <c r="AK750" s="2">
        <v>-999</v>
      </c>
      <c r="AL750" s="2">
        <v>-999</v>
      </c>
      <c r="AM750" s="2">
        <v>-999</v>
      </c>
      <c r="AN750" s="2">
        <v>-999</v>
      </c>
      <c r="AO750" s="2">
        <v>-999</v>
      </c>
      <c r="AP750" s="2">
        <v>-999</v>
      </c>
      <c r="AQ750" s="2">
        <v>-999</v>
      </c>
      <c r="AR750" s="2">
        <v>-999</v>
      </c>
      <c r="AS750" s="2">
        <v>-999</v>
      </c>
      <c r="AT750" s="2">
        <v>-999</v>
      </c>
      <c r="AU750" s="2">
        <v>-999</v>
      </c>
      <c r="AV750" s="2">
        <v>-999</v>
      </c>
      <c r="AW750" s="2">
        <v>-999</v>
      </c>
      <c r="AX750" s="2">
        <v>-999</v>
      </c>
      <c r="AY750" s="2">
        <v>-999</v>
      </c>
      <c r="AZ750" s="2">
        <v>-999</v>
      </c>
      <c r="BA750" s="2">
        <v>-999</v>
      </c>
      <c r="BB750" s="2">
        <v>-999</v>
      </c>
      <c r="BC750" s="2">
        <v>-999</v>
      </c>
      <c r="BD750" s="2">
        <v>-999</v>
      </c>
      <c r="BE750" s="2">
        <v>-999</v>
      </c>
      <c r="BF750" s="2">
        <v>-999</v>
      </c>
      <c r="BG750" s="2">
        <v>-999</v>
      </c>
      <c r="BH750" s="2">
        <v>-999</v>
      </c>
      <c r="BI750">
        <v>0</v>
      </c>
      <c r="BJ750">
        <v>0.37486132996911575</v>
      </c>
      <c r="BK750">
        <v>0.37486132996911575</v>
      </c>
      <c r="BL750">
        <v>-999</v>
      </c>
      <c r="BM750">
        <v>25.928567861431208</v>
      </c>
      <c r="BN750">
        <f t="shared" si="72"/>
        <v>-999</v>
      </c>
      <c r="BO750" t="s">
        <v>3748</v>
      </c>
      <c r="BP750" t="s">
        <v>3748</v>
      </c>
      <c r="BQ750">
        <v>6.5760513201886875E-2</v>
      </c>
      <c r="BR750">
        <v>2.976190476190476E-2</v>
      </c>
      <c r="BS750">
        <v>0.17241379310344829</v>
      </c>
      <c r="BT750">
        <v>0.33333333333333331</v>
      </c>
      <c r="BU750" t="s">
        <v>3748</v>
      </c>
      <c r="BY750">
        <f t="shared" si="73"/>
        <v>-999</v>
      </c>
      <c r="CA750">
        <f t="shared" si="74"/>
        <v>-999</v>
      </c>
    </row>
    <row r="751" spans="1:82" x14ac:dyDescent="0.3">
      <c r="A751">
        <v>0</v>
      </c>
      <c r="B751" t="s">
        <v>521</v>
      </c>
      <c r="C751" t="s">
        <v>557</v>
      </c>
      <c r="D751">
        <v>18163</v>
      </c>
      <c r="E751" s="2">
        <f t="shared" ref="E751:E761" si="77">BO751</f>
        <v>0.53404549091617592</v>
      </c>
      <c r="F751" s="2" t="s">
        <v>1938</v>
      </c>
      <c r="G751" s="3">
        <v>18771</v>
      </c>
      <c r="H751" s="1">
        <v>35.661924817394713</v>
      </c>
      <c r="I751" s="1">
        <f t="shared" si="75"/>
        <v>-10.097397484714975</v>
      </c>
      <c r="J751" s="1">
        <v>2.7269645117499999</v>
      </c>
      <c r="K751" s="1">
        <v>170.86361301299999</v>
      </c>
      <c r="L751" s="2">
        <v>0.10993121195</v>
      </c>
      <c r="M751" s="2">
        <v>1.2800820995415157E-3</v>
      </c>
      <c r="N751" s="7">
        <v>0</v>
      </c>
      <c r="O751" s="2">
        <v>1.3863466654603078E-3</v>
      </c>
      <c r="P751" s="3">
        <v>299915.43024735997</v>
      </c>
      <c r="Q751" s="3">
        <v>7215.1306366399995</v>
      </c>
      <c r="R751" s="3">
        <v>1814706.5232458985</v>
      </c>
      <c r="S751" s="3">
        <v>4555.9471858753432</v>
      </c>
      <c r="T751" s="3">
        <v>977499.24416281306</v>
      </c>
      <c r="V751">
        <v>18163</v>
      </c>
      <c r="W751" s="2">
        <v>0.72709657646916026</v>
      </c>
      <c r="X751" s="2">
        <v>0.95669163475828689</v>
      </c>
      <c r="Y751" s="2">
        <v>0.27315871736087405</v>
      </c>
      <c r="Z751" s="2">
        <v>0.77766309968230407</v>
      </c>
      <c r="AA751" s="2">
        <v>0.49248626300517112</v>
      </c>
      <c r="AB751" s="2">
        <v>0.27135160707853345</v>
      </c>
      <c r="AC751" s="2">
        <v>1.2800820995415157E-3</v>
      </c>
      <c r="AD751" s="2">
        <v>0</v>
      </c>
      <c r="AE751" s="2">
        <v>1.3863466654603078E-3</v>
      </c>
      <c r="AF751">
        <v>3310710.3522777581</v>
      </c>
      <c r="AG751">
        <v>8331.4611643853113</v>
      </c>
      <c r="AH751">
        <v>1565872.3457579489</v>
      </c>
      <c r="AI751">
        <v>216256.13728392794</v>
      </c>
      <c r="AJ751">
        <v>115.7686476021637</v>
      </c>
      <c r="AK751">
        <v>5125416.8755236566</v>
      </c>
      <c r="AL751">
        <v>12887.408350260655</v>
      </c>
      <c r="AM751">
        <v>2422148.5218496001</v>
      </c>
      <c r="AN751">
        <v>337479.2053550891</v>
      </c>
      <c r="AO751">
        <v>179.09489750778803</v>
      </c>
      <c r="AP751">
        <v>1814706.5232458985</v>
      </c>
      <c r="AQ751">
        <v>4555.9471858753441</v>
      </c>
      <c r="AR751">
        <v>856276.1760916512</v>
      </c>
      <c r="AS751">
        <v>121223.06807116116</v>
      </c>
      <c r="AT751">
        <v>63.326249905624337</v>
      </c>
      <c r="AU751" s="3">
        <v>56366105.960688829</v>
      </c>
      <c r="AV751" s="3">
        <v>1356011.6518501216</v>
      </c>
      <c r="AW751">
        <v>632652.02025354002</v>
      </c>
      <c r="AX751">
        <v>118900620.6864503</v>
      </c>
      <c r="AY751">
        <v>15219.847041210001</v>
      </c>
      <c r="AZ751">
        <v>2860418.0529250074</v>
      </c>
      <c r="BA751">
        <v>932567.45050089993</v>
      </c>
      <c r="BB751">
        <v>175266726.64713913</v>
      </c>
      <c r="BC751">
        <v>22434.977677850002</v>
      </c>
      <c r="BD751">
        <v>4216429.7047751294</v>
      </c>
      <c r="BE751">
        <v>299915.43024735997</v>
      </c>
      <c r="BF751">
        <v>56366105.960688829</v>
      </c>
      <c r="BG751">
        <v>7215.1306366399995</v>
      </c>
      <c r="BH751">
        <v>1356011.6518501216</v>
      </c>
      <c r="BI751">
        <v>35.431103818098144</v>
      </c>
      <c r="BJ751">
        <v>71.093028635492857</v>
      </c>
      <c r="BK751">
        <v>35.661924817394713</v>
      </c>
      <c r="BL751">
        <v>37.934702010085886</v>
      </c>
      <c r="BM751">
        <v>27.837304525370911</v>
      </c>
      <c r="BN751">
        <f t="shared" si="72"/>
        <v>-10.097397484714975</v>
      </c>
      <c r="BO751">
        <v>0.53404549091617592</v>
      </c>
      <c r="BP751">
        <v>0.22913622896184749</v>
      </c>
      <c r="BQ751">
        <v>8.1106925889966874E-2</v>
      </c>
      <c r="BR751">
        <v>0.14285714285714285</v>
      </c>
      <c r="BS751">
        <v>0.17241379310344829</v>
      </c>
      <c r="BT751">
        <v>0.27777777777777779</v>
      </c>
      <c r="BU751">
        <v>0.28916728513013068</v>
      </c>
      <c r="BV751">
        <v>0.77766309968230407</v>
      </c>
      <c r="BW751">
        <v>0.51087786618793685</v>
      </c>
      <c r="BX751">
        <v>0.27135160707853345</v>
      </c>
      <c r="BY751">
        <f t="shared" si="73"/>
        <v>0.11622161031484439</v>
      </c>
      <c r="BZ751">
        <v>0</v>
      </c>
      <c r="CA751">
        <f t="shared" si="74"/>
        <v>8.1067402305747991E-4</v>
      </c>
      <c r="CC751">
        <v>0.11622161031484439</v>
      </c>
      <c r="CD751">
        <v>8.1067402305747991E-4</v>
      </c>
    </row>
    <row r="752" spans="1:82" x14ac:dyDescent="0.3">
      <c r="A752">
        <v>0</v>
      </c>
      <c r="B752" t="s">
        <v>521</v>
      </c>
      <c r="C752" t="s">
        <v>558</v>
      </c>
      <c r="D752">
        <v>18165</v>
      </c>
      <c r="E752" s="2">
        <f t="shared" si="77"/>
        <v>0.53458470159494398</v>
      </c>
      <c r="F752" s="2" t="s">
        <v>1938</v>
      </c>
      <c r="G752" s="3">
        <v>370</v>
      </c>
      <c r="H752" s="1">
        <v>2.7337378486168209</v>
      </c>
      <c r="I752" s="1">
        <f t="shared" si="75"/>
        <v>-7.7861727020413944</v>
      </c>
      <c r="J752" s="1">
        <v>2.57107588615</v>
      </c>
      <c r="K752" s="1">
        <v>139.91667039000001</v>
      </c>
      <c r="L752" s="2">
        <v>0.17080373507000002</v>
      </c>
      <c r="M752" s="2">
        <v>7.2595852027706048E-2</v>
      </c>
      <c r="N752" s="7">
        <v>0</v>
      </c>
      <c r="O752" s="2">
        <v>9.6096712214039628E-4</v>
      </c>
      <c r="P752" s="3">
        <v>24231.983957126002</v>
      </c>
      <c r="Q752" s="3">
        <v>582.95410039900003</v>
      </c>
      <c r="R752" s="3">
        <v>111247.51716463453</v>
      </c>
      <c r="S752" s="3">
        <v>288.48084380610118</v>
      </c>
      <c r="T752" s="3">
        <v>59975.04645304603</v>
      </c>
      <c r="V752">
        <v>18165</v>
      </c>
      <c r="W752" s="2">
        <v>0.4780607830098465</v>
      </c>
      <c r="X752" s="2">
        <v>7.3337155657906328E-2</v>
      </c>
      <c r="Y752" s="2">
        <v>0.23049307550417114</v>
      </c>
      <c r="Z752" s="2">
        <v>0.73320750399451395</v>
      </c>
      <c r="AA752" s="2">
        <v>0.40328679065948736</v>
      </c>
      <c r="AB752" s="2">
        <v>0.42160790538123938</v>
      </c>
      <c r="AC752" s="2">
        <v>7.2595852027706048E-2</v>
      </c>
      <c r="AD752" s="2">
        <v>0</v>
      </c>
      <c r="AE752" s="2">
        <v>9.6096712214039628E-4</v>
      </c>
      <c r="AF752">
        <v>126767.34723121508</v>
      </c>
      <c r="AG752">
        <v>327.99108966699521</v>
      </c>
      <c r="AH752">
        <v>61644.910398193759</v>
      </c>
      <c r="AI752">
        <v>6765.6245709882514</v>
      </c>
      <c r="AJ752">
        <v>4.5411450319799673</v>
      </c>
      <c r="AK752">
        <v>238014.86439584961</v>
      </c>
      <c r="AL752">
        <v>616.47193347309633</v>
      </c>
      <c r="AM752">
        <v>115863.99234361382</v>
      </c>
      <c r="AN752">
        <v>12521.589078614223</v>
      </c>
      <c r="AO752">
        <v>8.534111277171208</v>
      </c>
      <c r="AP752">
        <v>111247.51716463453</v>
      </c>
      <c r="AQ752">
        <v>288.48084380610112</v>
      </c>
      <c r="AR752">
        <v>54219.081945420061</v>
      </c>
      <c r="AS752">
        <v>5755.9645076259712</v>
      </c>
      <c r="AT752">
        <v>3.9929662451912407</v>
      </c>
      <c r="AU752" s="3">
        <v>4554159.0649022609</v>
      </c>
      <c r="AV752" s="3">
        <v>109560.39362898807</v>
      </c>
      <c r="AW752">
        <v>23419.433007101004</v>
      </c>
      <c r="AX752">
        <v>4401448.2393545629</v>
      </c>
      <c r="AY752">
        <v>563.40638573650006</v>
      </c>
      <c r="AZ752">
        <v>105886.59613531781</v>
      </c>
      <c r="BA752">
        <v>47651.416964227006</v>
      </c>
      <c r="BB752">
        <v>8955607.3042568229</v>
      </c>
      <c r="BC752">
        <v>1146.3604861355002</v>
      </c>
      <c r="BD752">
        <v>215446.98976430591</v>
      </c>
      <c r="BE752">
        <v>24231.983957126002</v>
      </c>
      <c r="BF752">
        <v>4554159.0649022609</v>
      </c>
      <c r="BG752">
        <v>582.95410039900003</v>
      </c>
      <c r="BH752">
        <v>109560.39362898807</v>
      </c>
      <c r="BI752">
        <v>1.4949177875430648</v>
      </c>
      <c r="BJ752">
        <v>4.2286556361598855</v>
      </c>
      <c r="BK752">
        <v>2.7337378486168209</v>
      </c>
      <c r="BL752">
        <v>30.261331931301669</v>
      </c>
      <c r="BM752">
        <v>22.475159229260274</v>
      </c>
      <c r="BN752">
        <f t="shared" si="72"/>
        <v>-7.7861727020413944</v>
      </c>
      <c r="BO752">
        <v>0.53458470159494398</v>
      </c>
      <c r="BP752">
        <v>9.6775330232827927E-3</v>
      </c>
      <c r="BQ752">
        <v>4.8440323924075691E-2</v>
      </c>
      <c r="BR752">
        <v>7.7380952380952384E-2</v>
      </c>
      <c r="BS752">
        <v>3.4482758620689655E-2</v>
      </c>
      <c r="BT752">
        <v>0.44444444444444442</v>
      </c>
      <c r="BU752">
        <v>0.22297888393636894</v>
      </c>
      <c r="BV752">
        <v>0.73320750399451395</v>
      </c>
      <c r="BW752">
        <v>0.41834729321523584</v>
      </c>
      <c r="BX752">
        <v>0.42160790538123938</v>
      </c>
      <c r="BY752">
        <f t="shared" si="73"/>
        <v>0.24064034583441063</v>
      </c>
      <c r="BZ752">
        <v>0</v>
      </c>
      <c r="CA752">
        <f t="shared" si="74"/>
        <v>1.3831540767446806E-3</v>
      </c>
      <c r="CC752">
        <v>0.24064034583441063</v>
      </c>
      <c r="CD752">
        <v>1.3831540767446806E-3</v>
      </c>
    </row>
    <row r="753" spans="1:82" x14ac:dyDescent="0.3">
      <c r="A753">
        <v>0</v>
      </c>
      <c r="B753" t="s">
        <v>521</v>
      </c>
      <c r="C753" t="s">
        <v>559</v>
      </c>
      <c r="D753">
        <v>18167</v>
      </c>
      <c r="E753" s="2">
        <f t="shared" si="77"/>
        <v>0.53704004888250478</v>
      </c>
      <c r="F753" s="2" t="s">
        <v>1938</v>
      </c>
      <c r="G753" s="3">
        <v>5067</v>
      </c>
      <c r="H753" s="1">
        <v>27.528391094754419</v>
      </c>
      <c r="I753" s="1">
        <f t="shared" si="75"/>
        <v>-9.4876976232786525</v>
      </c>
      <c r="J753" s="1">
        <v>2.5327016525600001</v>
      </c>
      <c r="K753" s="1">
        <v>136.83496576300001</v>
      </c>
      <c r="L753" s="2">
        <v>0.18389933441999995</v>
      </c>
      <c r="M753" s="2">
        <v>6.1184230123668155E-3</v>
      </c>
      <c r="N753" s="7">
        <v>0</v>
      </c>
      <c r="O753" s="2">
        <v>2.4558398236518169E-3</v>
      </c>
      <c r="P753" s="3">
        <v>361736.30418885994</v>
      </c>
      <c r="Q753" s="3">
        <v>8702.3688263900003</v>
      </c>
      <c r="R753" s="3">
        <v>1636546.2660213222</v>
      </c>
      <c r="S753" s="3">
        <v>4112.0163647449626</v>
      </c>
      <c r="T753" s="3">
        <v>880418.4255922226</v>
      </c>
      <c r="V753">
        <v>18167</v>
      </c>
      <c r="W753" s="2">
        <v>0.67450387269293732</v>
      </c>
      <c r="X753" s="2">
        <v>0.7384957938630432</v>
      </c>
      <c r="Y753" s="2">
        <v>0.28099881925788733</v>
      </c>
      <c r="Z753" s="2">
        <v>0.72226411792808465</v>
      </c>
      <c r="AA753" s="2">
        <v>0.39440428391229887</v>
      </c>
      <c r="AB753" s="2">
        <v>0.4539327735078213</v>
      </c>
      <c r="AC753" s="2">
        <v>6.1184230123668155E-3</v>
      </c>
      <c r="AD753" s="2">
        <v>0</v>
      </c>
      <c r="AE753" s="2">
        <v>2.4558398236518169E-3</v>
      </c>
      <c r="AF753">
        <v>1622234.1496773979</v>
      </c>
      <c r="AG753">
        <v>4081.879099852295</v>
      </c>
      <c r="AH753">
        <v>767176.54623522854</v>
      </c>
      <c r="AI753">
        <v>105198.7812627542</v>
      </c>
      <c r="AJ753">
        <v>56.72009442904038</v>
      </c>
      <c r="AK753">
        <v>3258780.4156987201</v>
      </c>
      <c r="AL753">
        <v>8193.8954645972572</v>
      </c>
      <c r="AM753">
        <v>1540017.2981531215</v>
      </c>
      <c r="AN753">
        <v>212776.45493708391</v>
      </c>
      <c r="AO753">
        <v>113.86970181642705</v>
      </c>
      <c r="AP753">
        <v>1636546.2660213222</v>
      </c>
      <c r="AQ753">
        <v>4112.0163647449626</v>
      </c>
      <c r="AR753">
        <v>772840.75191789295</v>
      </c>
      <c r="AS753">
        <v>107577.67367432971</v>
      </c>
      <c r="AT753">
        <v>57.149607387386673</v>
      </c>
      <c r="AU753" s="3">
        <v>67984721.009254336</v>
      </c>
      <c r="AV753" s="3">
        <v>1635523.1972317367</v>
      </c>
      <c r="AW753">
        <v>295207.02470060001</v>
      </c>
      <c r="AX753">
        <v>55481208.222230762</v>
      </c>
      <c r="AY753">
        <v>7101.8595018999995</v>
      </c>
      <c r="AZ753">
        <v>1334723.4747870858</v>
      </c>
      <c r="BA753">
        <v>656943.32888945995</v>
      </c>
      <c r="BB753">
        <v>123465929.2314851</v>
      </c>
      <c r="BC753">
        <v>15804.228328289999</v>
      </c>
      <c r="BD753">
        <v>2970246.6720188223</v>
      </c>
      <c r="BE753">
        <v>361736.30418885994</v>
      </c>
      <c r="BF753">
        <v>67984721.009254336</v>
      </c>
      <c r="BG753">
        <v>8702.3688263900003</v>
      </c>
      <c r="BH753">
        <v>1635523.1972317367</v>
      </c>
      <c r="BI753">
        <v>11.711086296358694</v>
      </c>
      <c r="BJ753">
        <v>39.239477391113113</v>
      </c>
      <c r="BK753">
        <v>27.528391094754419</v>
      </c>
      <c r="BL753">
        <v>30.834600214512943</v>
      </c>
      <c r="BM753">
        <v>21.34690259123429</v>
      </c>
      <c r="BN753">
        <f t="shared" si="72"/>
        <v>-9.4876976232786525</v>
      </c>
      <c r="BO753">
        <v>0.53704004888250478</v>
      </c>
      <c r="BP753">
        <v>7.616135835633564E-2</v>
      </c>
      <c r="BQ753">
        <v>5.645786425316017E-2</v>
      </c>
      <c r="BR753">
        <v>0.1130952380952381</v>
      </c>
      <c r="BS753">
        <v>3.4482758620689655E-2</v>
      </c>
      <c r="BT753">
        <v>0.44444444444444442</v>
      </c>
      <c r="BU753">
        <v>0.27170682029821319</v>
      </c>
      <c r="BV753">
        <v>0.72226411792808465</v>
      </c>
      <c r="BW753">
        <v>0.40913307459782045</v>
      </c>
      <c r="BX753">
        <v>0.4539327735078213</v>
      </c>
      <c r="BY753">
        <f t="shared" si="73"/>
        <v>0.14755254051350933</v>
      </c>
      <c r="BZ753">
        <v>0</v>
      </c>
      <c r="CA753">
        <f t="shared" si="74"/>
        <v>1.9828343369881402E-3</v>
      </c>
      <c r="CC753">
        <v>0.14755254051350933</v>
      </c>
      <c r="CD753">
        <v>1.9828343369881402E-3</v>
      </c>
    </row>
    <row r="754" spans="1:82" x14ac:dyDescent="0.3">
      <c r="A754">
        <v>0</v>
      </c>
      <c r="B754" t="s">
        <v>521</v>
      </c>
      <c r="C754" t="s">
        <v>515</v>
      </c>
      <c r="D754">
        <v>18169</v>
      </c>
      <c r="E754" s="2">
        <f t="shared" si="77"/>
        <v>0.61835343583943836</v>
      </c>
      <c r="F754" s="2" t="s">
        <v>1939</v>
      </c>
      <c r="G754" s="3">
        <v>916</v>
      </c>
      <c r="H754" s="1">
        <v>3.9165658640713685</v>
      </c>
      <c r="I754" s="1">
        <f t="shared" si="75"/>
        <v>-10.708655728928591</v>
      </c>
      <c r="J754" s="1">
        <v>2.4228375020100001</v>
      </c>
      <c r="K754" s="1">
        <v>161.78351664799999</v>
      </c>
      <c r="L754" s="2">
        <v>0.26086238183999999</v>
      </c>
      <c r="M754" s="2">
        <v>4.5263300285413172E-2</v>
      </c>
      <c r="N754" s="7">
        <v>0</v>
      </c>
      <c r="O754" s="2">
        <v>3.7697707184582668E-3</v>
      </c>
      <c r="P754" s="3">
        <v>42786.150198415991</v>
      </c>
      <c r="Q754" s="3">
        <v>1029.3157069839999</v>
      </c>
      <c r="R754" s="3">
        <v>232267.8426173047</v>
      </c>
      <c r="S754" s="3">
        <v>601.65819220711057</v>
      </c>
      <c r="T754" s="3">
        <v>128213.71048892249</v>
      </c>
      <c r="V754">
        <v>18169</v>
      </c>
      <c r="W754" s="2">
        <v>0.56989333853896373</v>
      </c>
      <c r="X754" s="2">
        <v>0.10506852387589868</v>
      </c>
      <c r="Y754" s="2">
        <v>0.31412296819414737</v>
      </c>
      <c r="Z754" s="2">
        <v>0.69093356870658129</v>
      </c>
      <c r="AA754" s="2">
        <v>0.46631437861346364</v>
      </c>
      <c r="AB754" s="2">
        <v>0.6439065419456429</v>
      </c>
      <c r="AC754" s="2">
        <v>4.5263300285413172E-2</v>
      </c>
      <c r="AD754" s="2">
        <v>0</v>
      </c>
      <c r="AE754" s="2">
        <v>3.7697707184582668E-3</v>
      </c>
      <c r="AF754">
        <v>284918.84242051782</v>
      </c>
      <c r="AG754">
        <v>736.26578150924695</v>
      </c>
      <c r="AH754">
        <v>138378.87540321433</v>
      </c>
      <c r="AI754">
        <v>19189.659475954209</v>
      </c>
      <c r="AJ754">
        <v>10.195474942763967</v>
      </c>
      <c r="AK754">
        <v>517186.68503782252</v>
      </c>
      <c r="AL754">
        <v>1337.9239737163575</v>
      </c>
      <c r="AM754">
        <v>251458.67091413101</v>
      </c>
      <c r="AN754">
        <v>34323.574453959998</v>
      </c>
      <c r="AO754">
        <v>18.524385897009452</v>
      </c>
      <c r="AP754">
        <v>232267.8426173047</v>
      </c>
      <c r="AQ754">
        <v>601.65819220711057</v>
      </c>
      <c r="AR754">
        <v>113079.79551091668</v>
      </c>
      <c r="AS754">
        <v>15133.914978005789</v>
      </c>
      <c r="AT754">
        <v>8.3289109542454849</v>
      </c>
      <c r="AU754" s="3">
        <v>8041229.0682903016</v>
      </c>
      <c r="AV754" s="3">
        <v>193449.59397057295</v>
      </c>
      <c r="AW754">
        <v>44768.442057014006</v>
      </c>
      <c r="AX754">
        <v>8413781.0001952127</v>
      </c>
      <c r="AY754">
        <v>1077.0041327109998</v>
      </c>
      <c r="AZ754">
        <v>202412.1567017053</v>
      </c>
      <c r="BA754">
        <v>87554.592255430005</v>
      </c>
      <c r="BB754">
        <v>16455010.068485515</v>
      </c>
      <c r="BC754">
        <v>2106.3198396949997</v>
      </c>
      <c r="BD754">
        <v>395861.75067227823</v>
      </c>
      <c r="BE754">
        <v>42786.150198415991</v>
      </c>
      <c r="BF754">
        <v>8041229.0682903016</v>
      </c>
      <c r="BG754">
        <v>1029.3157069839999</v>
      </c>
      <c r="BH754">
        <v>193449.59397057295</v>
      </c>
      <c r="BI754">
        <v>1.7865957443295974</v>
      </c>
      <c r="BJ754">
        <v>5.7031616084009658</v>
      </c>
      <c r="BK754">
        <v>3.9165658640713685</v>
      </c>
      <c r="BL754">
        <v>29.885849609643866</v>
      </c>
      <c r="BM754">
        <v>19.177193880715276</v>
      </c>
      <c r="BN754">
        <f t="shared" si="72"/>
        <v>-10.708655728928591</v>
      </c>
      <c r="BO754">
        <v>0.61835343583943836</v>
      </c>
      <c r="BP754">
        <v>1.3378083420112286E-2</v>
      </c>
      <c r="BQ754">
        <v>4.6682788228499167E-2</v>
      </c>
      <c r="BR754">
        <v>0.125</v>
      </c>
      <c r="BS754">
        <v>0.13793103448275862</v>
      </c>
      <c r="BT754">
        <v>0.5</v>
      </c>
      <c r="BU754">
        <v>0.30667237862181779</v>
      </c>
      <c r="BV754">
        <v>0.69093356870658129</v>
      </c>
      <c r="BW754">
        <v>0.48372860852019051</v>
      </c>
      <c r="BX754">
        <v>0.6439065419456429</v>
      </c>
      <c r="BY754">
        <f t="shared" si="73"/>
        <v>0.12125406290111163</v>
      </c>
      <c r="BZ754">
        <v>0</v>
      </c>
      <c r="CA754">
        <f t="shared" si="74"/>
        <v>9.45734337144714E-4</v>
      </c>
      <c r="CC754">
        <v>0.12125406290111163</v>
      </c>
      <c r="CD754">
        <v>9.45734337144714E-4</v>
      </c>
    </row>
    <row r="755" spans="1:82" x14ac:dyDescent="0.3">
      <c r="A755">
        <v>0</v>
      </c>
      <c r="B755" t="s">
        <v>521</v>
      </c>
      <c r="C755" t="s">
        <v>424</v>
      </c>
      <c r="D755">
        <v>18171</v>
      </c>
      <c r="E755" s="2">
        <f t="shared" si="77"/>
        <v>0.60651603761639949</v>
      </c>
      <c r="F755" s="2" t="s">
        <v>1939</v>
      </c>
      <c r="G755" s="3">
        <v>144</v>
      </c>
      <c r="H755" s="1">
        <v>0.37551836895073476</v>
      </c>
      <c r="I755" s="1">
        <f t="shared" si="75"/>
        <v>-8.1638866625328816</v>
      </c>
      <c r="J755" s="1">
        <v>2.5186579199699999</v>
      </c>
      <c r="K755" s="1">
        <v>132.32645065599999</v>
      </c>
      <c r="L755" s="2">
        <v>0.23155706926999997</v>
      </c>
      <c r="M755" s="2">
        <v>7.0207075530058132E-3</v>
      </c>
      <c r="N755" s="7">
        <v>0</v>
      </c>
      <c r="O755" s="2">
        <v>2.4529125241254499E-3</v>
      </c>
      <c r="P755" s="3">
        <v>3265.4083358319999</v>
      </c>
      <c r="Q755" s="3">
        <v>78.556637468000019</v>
      </c>
      <c r="R755" s="3">
        <v>8390.1111190512383</v>
      </c>
      <c r="S755" s="3">
        <v>21.756213273166296</v>
      </c>
      <c r="T755" s="3">
        <v>4266.3563931666649</v>
      </c>
      <c r="V755">
        <v>18171</v>
      </c>
      <c r="W755" s="2">
        <v>0.49012739746410078</v>
      </c>
      <c r="X755" s="2">
        <v>1.007391732534894E-2</v>
      </c>
      <c r="Y755" s="2">
        <v>0.22919956733745184</v>
      </c>
      <c r="Z755" s="2">
        <v>0.71825919136230387</v>
      </c>
      <c r="AA755" s="2">
        <v>0.38140923062040888</v>
      </c>
      <c r="AB755" s="2">
        <v>0.57157000056897656</v>
      </c>
      <c r="AC755" s="2">
        <v>7.0207075530058132E-3</v>
      </c>
      <c r="AD755" s="2">
        <v>0</v>
      </c>
      <c r="AE755" s="2">
        <v>2.4529125241254499E-3</v>
      </c>
      <c r="AF755">
        <v>49631.669312284001</v>
      </c>
      <c r="AG755">
        <v>128.66704934082904</v>
      </c>
      <c r="AH755">
        <v>24182.573788416921</v>
      </c>
      <c r="AI755">
        <v>1052.5857962716427</v>
      </c>
      <c r="AJ755">
        <v>1.7809886304398048</v>
      </c>
      <c r="AK755">
        <v>58021.780431335239</v>
      </c>
      <c r="AL755">
        <v>150.42326261399535</v>
      </c>
      <c r="AM755">
        <v>28271.586752732477</v>
      </c>
      <c r="AN755">
        <v>1229.9292251227564</v>
      </c>
      <c r="AO755">
        <v>2.0821251201076683</v>
      </c>
      <c r="AP755">
        <v>8390.1111190512383</v>
      </c>
      <c r="AQ755">
        <v>21.75621327316631</v>
      </c>
      <c r="AR755">
        <v>4089.012964315556</v>
      </c>
      <c r="AS755">
        <v>177.34342885111369</v>
      </c>
      <c r="AT755">
        <v>0.30113648966786344</v>
      </c>
      <c r="AU755" s="3">
        <v>613700.84263626602</v>
      </c>
      <c r="AV755" s="3">
        <v>14763.934445735924</v>
      </c>
      <c r="AW755">
        <v>15995.071755408</v>
      </c>
      <c r="AX755">
        <v>3006113.7857113797</v>
      </c>
      <c r="AY755">
        <v>384.796914792</v>
      </c>
      <c r="AZ755">
        <v>72318.732166008485</v>
      </c>
      <c r="BA755">
        <v>19260.480091239999</v>
      </c>
      <c r="BB755">
        <v>3619814.6283476455</v>
      </c>
      <c r="BC755">
        <v>463.35355226000001</v>
      </c>
      <c r="BD755">
        <v>87082.666611744397</v>
      </c>
      <c r="BE755">
        <v>3265.4083358319999</v>
      </c>
      <c r="BF755">
        <v>613700.84263626602</v>
      </c>
      <c r="BG755">
        <v>78.556637468000019</v>
      </c>
      <c r="BH755">
        <v>14763.934445735924</v>
      </c>
      <c r="BI755">
        <v>0.63332916045476784</v>
      </c>
      <c r="BJ755">
        <v>1.0088475294055026</v>
      </c>
      <c r="BK755">
        <v>0.37551836895073476</v>
      </c>
      <c r="BL755">
        <v>34.607555874322479</v>
      </c>
      <c r="BM755">
        <v>26.443669211789597</v>
      </c>
      <c r="BN755">
        <f t="shared" si="72"/>
        <v>-8.1638866625328816</v>
      </c>
      <c r="BO755">
        <v>0.60651603761639949</v>
      </c>
      <c r="BP755">
        <v>4.6516025518275892E-3</v>
      </c>
      <c r="BQ755">
        <v>4.2492257447525023E-2</v>
      </c>
      <c r="BR755">
        <v>7.1428571428571425E-2</v>
      </c>
      <c r="BS755">
        <v>6.8965517241379309E-2</v>
      </c>
      <c r="BT755">
        <v>0.5</v>
      </c>
      <c r="BU755">
        <v>0.23379578211992658</v>
      </c>
      <c r="BV755">
        <v>0.71825919136230387</v>
      </c>
      <c r="BW755">
        <v>0.39565272885934533</v>
      </c>
      <c r="BX755">
        <v>0.57157000056897656</v>
      </c>
      <c r="BY755">
        <f t="shared" si="73"/>
        <v>0.39576553713176432</v>
      </c>
      <c r="BZ755">
        <v>0</v>
      </c>
      <c r="CA755">
        <f t="shared" si="74"/>
        <v>6.0265562418709449E-4</v>
      </c>
      <c r="CC755">
        <v>0.39576553713176432</v>
      </c>
      <c r="CD755">
        <v>6.0265562418709449E-4</v>
      </c>
    </row>
    <row r="756" spans="1:82" x14ac:dyDescent="0.3">
      <c r="A756">
        <v>0</v>
      </c>
      <c r="B756" t="s">
        <v>521</v>
      </c>
      <c r="C756" t="s">
        <v>560</v>
      </c>
      <c r="D756">
        <v>18173</v>
      </c>
      <c r="E756" s="2">
        <f t="shared" si="77"/>
        <v>0.55760388172606701</v>
      </c>
      <c r="F756" s="2" t="s">
        <v>1938</v>
      </c>
      <c r="G756" s="3">
        <v>16016</v>
      </c>
      <c r="H756" s="1">
        <v>13.23637064970892</v>
      </c>
      <c r="I756" s="1">
        <f t="shared" si="75"/>
        <v>-12.416881796783141</v>
      </c>
      <c r="J756" s="1">
        <v>2.7532479885700001</v>
      </c>
      <c r="K756" s="1">
        <v>172.641093289</v>
      </c>
      <c r="L756" s="2">
        <v>0.11057849479999993</v>
      </c>
      <c r="M756" s="2">
        <v>5.8129198894960338E-3</v>
      </c>
      <c r="N756" s="7">
        <v>0</v>
      </c>
      <c r="O756" s="2">
        <v>1.3948655963780287E-3</v>
      </c>
      <c r="P756" s="3">
        <v>190119.79112367</v>
      </c>
      <c r="Q756" s="3">
        <v>4573.7531024550008</v>
      </c>
      <c r="R756" s="3">
        <v>1066730.6779745147</v>
      </c>
      <c r="S756" s="3">
        <v>2678.7161165019884</v>
      </c>
      <c r="T756" s="3">
        <v>575164.30214061099</v>
      </c>
      <c r="V756">
        <v>18173</v>
      </c>
      <c r="W756" s="2">
        <v>0.57962675375438721</v>
      </c>
      <c r="X756" s="2">
        <v>0.35508809858070195</v>
      </c>
      <c r="Y756" s="2">
        <v>0.34696052577452902</v>
      </c>
      <c r="Z756" s="2">
        <v>0.78515849977504393</v>
      </c>
      <c r="AA756" s="2">
        <v>0.49760955756307118</v>
      </c>
      <c r="AB756" s="2">
        <v>0.27294934477710209</v>
      </c>
      <c r="AC756" s="2">
        <v>5.8129198894960338E-3</v>
      </c>
      <c r="AD756" s="2">
        <v>0</v>
      </c>
      <c r="AE756" s="2">
        <v>1.3948655963780287E-3</v>
      </c>
      <c r="AF756">
        <v>785786.77923760272</v>
      </c>
      <c r="AG756">
        <v>1976.7566668093518</v>
      </c>
      <c r="AH756">
        <v>371525.2988372774</v>
      </c>
      <c r="AI756">
        <v>51930.050107681687</v>
      </c>
      <c r="AJ756">
        <v>27.469004804794743</v>
      </c>
      <c r="AK756">
        <v>1852517.4572121175</v>
      </c>
      <c r="AL756">
        <v>4655.4727833113411</v>
      </c>
      <c r="AM756">
        <v>874981.70416711736</v>
      </c>
      <c r="AN756">
        <v>123637.94691845268</v>
      </c>
      <c r="AO756">
        <v>64.701200766294377</v>
      </c>
      <c r="AP756">
        <v>1066730.6779745147</v>
      </c>
      <c r="AQ756">
        <v>2678.7161165019893</v>
      </c>
      <c r="AR756">
        <v>503456.40532983997</v>
      </c>
      <c r="AS756">
        <v>71707.896810770995</v>
      </c>
      <c r="AT756">
        <v>37.232195961499635</v>
      </c>
      <c r="AU756" s="3">
        <v>35731113.54378254</v>
      </c>
      <c r="AV756" s="3">
        <v>859591.15807539283</v>
      </c>
      <c r="AW756">
        <v>152560.53641220002</v>
      </c>
      <c r="AX756">
        <v>28672227.213308871</v>
      </c>
      <c r="AY756">
        <v>3670.1819552999996</v>
      </c>
      <c r="AZ756">
        <v>689773.99667908193</v>
      </c>
      <c r="BA756">
        <v>342680.32753587002</v>
      </c>
      <c r="BB756">
        <v>64403340.75709141</v>
      </c>
      <c r="BC756">
        <v>8243.9350577549994</v>
      </c>
      <c r="BD756">
        <v>1549365.1547544745</v>
      </c>
      <c r="BE756">
        <v>190119.79112367</v>
      </c>
      <c r="BF756">
        <v>35731113.54378254</v>
      </c>
      <c r="BG756">
        <v>4573.7531024550008</v>
      </c>
      <c r="BH756">
        <v>859591.15807539283</v>
      </c>
      <c r="BI756">
        <v>5.3778088190342137</v>
      </c>
      <c r="BJ756">
        <v>18.614179468743135</v>
      </c>
      <c r="BK756">
        <v>13.23637064970892</v>
      </c>
      <c r="BL756">
        <v>36.422291216253925</v>
      </c>
      <c r="BM756">
        <v>24.005409419470784</v>
      </c>
      <c r="BN756">
        <f t="shared" si="72"/>
        <v>-12.416881796783141</v>
      </c>
      <c r="BO756">
        <v>0.55760388172606701</v>
      </c>
      <c r="BP756">
        <v>3.6312986960183882E-2</v>
      </c>
      <c r="BQ756">
        <v>7.9536531755581771E-2</v>
      </c>
      <c r="BR756">
        <v>0.13095238095238096</v>
      </c>
      <c r="BS756">
        <v>0.17241379310344829</v>
      </c>
      <c r="BT756">
        <v>0.3888888888888889</v>
      </c>
      <c r="BU756">
        <v>0.35559222110378008</v>
      </c>
      <c r="BV756">
        <v>0.78515849977504393</v>
      </c>
      <c r="BW756">
        <v>0.51619248709862153</v>
      </c>
      <c r="BX756">
        <v>0.27294934477710209</v>
      </c>
      <c r="BY756">
        <f t="shared" si="73"/>
        <v>5.3653878655844665E-2</v>
      </c>
      <c r="BZ756">
        <v>0</v>
      </c>
      <c r="CA756">
        <f t="shared" si="74"/>
        <v>1.379214327706332E-3</v>
      </c>
      <c r="CC756">
        <v>5.3653878655844665E-2</v>
      </c>
      <c r="CD756">
        <v>1.379214327706332E-3</v>
      </c>
    </row>
    <row r="757" spans="1:82" x14ac:dyDescent="0.3">
      <c r="A757">
        <v>0</v>
      </c>
      <c r="B757" t="s">
        <v>521</v>
      </c>
      <c r="C757" t="s">
        <v>69</v>
      </c>
      <c r="D757">
        <v>18175</v>
      </c>
      <c r="E757" s="2">
        <f t="shared" si="77"/>
        <v>0.57873349602117141</v>
      </c>
      <c r="F757" s="2" t="s">
        <v>1939</v>
      </c>
      <c r="G757" s="3">
        <v>1909</v>
      </c>
      <c r="H757" s="1">
        <v>0.56782334165676651</v>
      </c>
      <c r="I757" s="1">
        <f t="shared" si="75"/>
        <v>-7.8095306093167842</v>
      </c>
      <c r="J757" s="1">
        <v>2.8449007402399999</v>
      </c>
      <c r="K757" s="1">
        <v>206.15287819100001</v>
      </c>
      <c r="L757" s="2">
        <v>0.12606992198000011</v>
      </c>
      <c r="M757" s="2">
        <v>8.4922880796366434E-3</v>
      </c>
      <c r="N757" s="7">
        <v>0</v>
      </c>
      <c r="O757" s="2">
        <v>1.6451853194348416E-3</v>
      </c>
      <c r="P757" s="3">
        <v>4365.219509620998</v>
      </c>
      <c r="Q757" s="3">
        <v>105.01503371649999</v>
      </c>
      <c r="R757" s="3">
        <v>16516.580908577598</v>
      </c>
      <c r="S757" s="3">
        <v>41.400935267957259</v>
      </c>
      <c r="T757" s="3">
        <v>8648.4632139126625</v>
      </c>
      <c r="V757">
        <v>18175</v>
      </c>
      <c r="W757" s="2">
        <v>0.50599390416920043</v>
      </c>
      <c r="X757" s="2">
        <v>1.5232824469377902E-2</v>
      </c>
      <c r="Y757" s="2">
        <v>0.24273130556638564</v>
      </c>
      <c r="Z757" s="2">
        <v>0.81129560667577316</v>
      </c>
      <c r="AA757" s="2">
        <v>0.59420176594487217</v>
      </c>
      <c r="AB757" s="2">
        <v>0.31118801773146793</v>
      </c>
      <c r="AC757" s="2">
        <v>8.4922880796366434E-3</v>
      </c>
      <c r="AD757" s="2">
        <v>0</v>
      </c>
      <c r="AE757" s="2">
        <v>1.6451853194348416E-3</v>
      </c>
      <c r="AF757">
        <v>152176.43441444833</v>
      </c>
      <c r="AG757">
        <v>382.13331718287037</v>
      </c>
      <c r="AH757">
        <v>71820.774527196045</v>
      </c>
      <c r="AI757">
        <v>7861.4386944975849</v>
      </c>
      <c r="AJ757">
        <v>5.3113808804083025</v>
      </c>
      <c r="AK757">
        <v>168693.01532302593</v>
      </c>
      <c r="AL757">
        <v>423.53425245082764</v>
      </c>
      <c r="AM757">
        <v>79601.952203656125</v>
      </c>
      <c r="AN757">
        <v>8728.7242319501638</v>
      </c>
      <c r="AO757">
        <v>5.8869602528330107</v>
      </c>
      <c r="AP757">
        <v>16516.580908577598</v>
      </c>
      <c r="AQ757">
        <v>41.400935267957266</v>
      </c>
      <c r="AR757">
        <v>7781.17767646008</v>
      </c>
      <c r="AS757">
        <v>867.28553745257886</v>
      </c>
      <c r="AT757">
        <v>0.57557937242470825</v>
      </c>
      <c r="AU757" s="3">
        <v>820399.35463817033</v>
      </c>
      <c r="AV757" s="3">
        <v>19736.525436679007</v>
      </c>
      <c r="AW757">
        <v>21758.759284108</v>
      </c>
      <c r="AX757">
        <v>4089341.2198552578</v>
      </c>
      <c r="AY757">
        <v>523.45519734200002</v>
      </c>
      <c r="AZ757">
        <v>98378.169788455489</v>
      </c>
      <c r="BA757">
        <v>26123.978793728998</v>
      </c>
      <c r="BB757">
        <v>4909740.5744934278</v>
      </c>
      <c r="BC757">
        <v>628.47023105849996</v>
      </c>
      <c r="BD757">
        <v>118114.69522513448</v>
      </c>
      <c r="BE757">
        <v>4365.219509620998</v>
      </c>
      <c r="BF757">
        <v>820399.35463817033</v>
      </c>
      <c r="BG757">
        <v>105.01503371649999</v>
      </c>
      <c r="BH757">
        <v>19736.525436679007</v>
      </c>
      <c r="BI757">
        <v>0.74934180345181545</v>
      </c>
      <c r="BJ757">
        <v>1.317165145108582</v>
      </c>
      <c r="BK757">
        <v>0.56782334165676651</v>
      </c>
      <c r="BL757">
        <v>28.221499632990113</v>
      </c>
      <c r="BM757">
        <v>20.411969023673329</v>
      </c>
      <c r="BN757">
        <f t="shared" si="72"/>
        <v>-7.8095306093167842</v>
      </c>
      <c r="BO757">
        <v>0.57873349602117141</v>
      </c>
      <c r="BP757">
        <v>5.2515729991299701E-3</v>
      </c>
      <c r="BQ757">
        <v>6.6624500941126943E-2</v>
      </c>
      <c r="BR757">
        <v>0.22023809523809523</v>
      </c>
      <c r="BS757">
        <v>0.10344827586206896</v>
      </c>
      <c r="BT757">
        <v>0.44444444444444442</v>
      </c>
      <c r="BU757">
        <v>0.2236478030953275</v>
      </c>
      <c r="BV757">
        <v>0.81129560667577316</v>
      </c>
      <c r="BW757">
        <v>0.61639187338679691</v>
      </c>
      <c r="BX757">
        <v>0.31118801773146793</v>
      </c>
      <c r="BY757">
        <f t="shared" si="73"/>
        <v>6.1669337393411912E-2</v>
      </c>
      <c r="BZ757">
        <v>0</v>
      </c>
      <c r="CA757">
        <f t="shared" si="74"/>
        <v>2.2312055381974805E-3</v>
      </c>
      <c r="CC757">
        <v>6.1669337393411912E-2</v>
      </c>
      <c r="CD757">
        <v>2.2312055381974805E-3</v>
      </c>
    </row>
    <row r="758" spans="1:82" x14ac:dyDescent="0.3">
      <c r="A758">
        <v>0</v>
      </c>
      <c r="B758" t="s">
        <v>521</v>
      </c>
      <c r="C758" t="s">
        <v>425</v>
      </c>
      <c r="D758">
        <v>18177</v>
      </c>
      <c r="E758" s="2">
        <f t="shared" si="77"/>
        <v>0.61120529306251559</v>
      </c>
      <c r="F758" s="2" t="s">
        <v>1939</v>
      </c>
      <c r="G758" s="3">
        <v>-32</v>
      </c>
      <c r="H758" s="1">
        <v>16.19057098051875</v>
      </c>
      <c r="I758" s="1">
        <f t="shared" si="75"/>
        <v>-3.9620730468412617</v>
      </c>
      <c r="J758" s="1">
        <v>2.4361921096599999</v>
      </c>
      <c r="K758" s="1">
        <v>239.34336323100001</v>
      </c>
      <c r="L758" s="2">
        <v>0.24654654709000012</v>
      </c>
      <c r="M758" s="2">
        <v>2.1326770803349023E-3</v>
      </c>
      <c r="N758" s="7">
        <v>0</v>
      </c>
      <c r="O758" s="2">
        <v>3.0183185449540544E-3</v>
      </c>
      <c r="P758" s="3">
        <v>399691.48394101992</v>
      </c>
      <c r="Q758" s="3">
        <v>9615.4648282300004</v>
      </c>
      <c r="R758" s="3">
        <v>1185324.6910141825</v>
      </c>
      <c r="S758" s="3">
        <v>3071.0785098057013</v>
      </c>
      <c r="T758" s="3">
        <v>619805.37590765487</v>
      </c>
      <c r="V758">
        <v>18177</v>
      </c>
      <c r="W758" s="2">
        <v>0.65500177869971343</v>
      </c>
      <c r="X758" s="2">
        <v>0.43433953434468997</v>
      </c>
      <c r="Y758" s="2">
        <v>0.10391238706534073</v>
      </c>
      <c r="Z758" s="2">
        <v>0.69474197381614211</v>
      </c>
      <c r="AA758" s="2">
        <v>0.68986788031783108</v>
      </c>
      <c r="AB758" s="2">
        <v>0.60856967357881342</v>
      </c>
      <c r="AC758" s="2">
        <v>2.1326770803349023E-3</v>
      </c>
      <c r="AD758" s="2">
        <v>0</v>
      </c>
      <c r="AE758" s="2">
        <v>3.0183185449540544E-3</v>
      </c>
      <c r="AF758">
        <v>917389.97399647837</v>
      </c>
      <c r="AG758">
        <v>2371.5472351596018</v>
      </c>
      <c r="AH758">
        <v>445724.9645559772</v>
      </c>
      <c r="AI758">
        <v>33968.962025643879</v>
      </c>
      <c r="AJ758">
        <v>32.838514700056422</v>
      </c>
      <c r="AK758">
        <v>2102714.6650106609</v>
      </c>
      <c r="AL758">
        <v>5442.6257449653031</v>
      </c>
      <c r="AM758">
        <v>1022924.6676180365</v>
      </c>
      <c r="AN758">
        <v>76574.634871239381</v>
      </c>
      <c r="AO758">
        <v>75.351088393090862</v>
      </c>
      <c r="AP758">
        <v>1185324.6910141825</v>
      </c>
      <c r="AQ758">
        <v>3071.0785098057013</v>
      </c>
      <c r="AR758">
        <v>577199.70306205936</v>
      </c>
      <c r="AS758">
        <v>42605.672845595502</v>
      </c>
      <c r="AT758">
        <v>42.51257369303444</v>
      </c>
      <c r="AU758" s="3">
        <v>75118017.491875276</v>
      </c>
      <c r="AV758" s="3">
        <v>1807130.4598175462</v>
      </c>
      <c r="AW758">
        <v>187689.38119622</v>
      </c>
      <c r="AX758">
        <v>35274342.302017584</v>
      </c>
      <c r="AY758">
        <v>4515.2842030299998</v>
      </c>
      <c r="AZ758">
        <v>848602.51311745821</v>
      </c>
      <c r="BA758">
        <v>587380.86513723992</v>
      </c>
      <c r="BB758">
        <v>110392359.79389288</v>
      </c>
      <c r="BC758">
        <v>14130.74903126</v>
      </c>
      <c r="BD758">
        <v>2655732.9729350046</v>
      </c>
      <c r="BE758">
        <v>399691.48394101992</v>
      </c>
      <c r="BF758">
        <v>75118017.491875276</v>
      </c>
      <c r="BG758">
        <v>9615.4648282300004</v>
      </c>
      <c r="BH758">
        <v>1807130.4598175462</v>
      </c>
      <c r="BI758">
        <v>6.4713349083399425</v>
      </c>
      <c r="BJ758">
        <v>22.661905888858691</v>
      </c>
      <c r="BK758">
        <v>16.19057098051875</v>
      </c>
      <c r="BL758">
        <v>36.014374557362856</v>
      </c>
      <c r="BM758">
        <v>32.052301510521595</v>
      </c>
      <c r="BN758">
        <f t="shared" si="72"/>
        <v>-3.9620730468412617</v>
      </c>
      <c r="BO758">
        <v>0.61120529306251559</v>
      </c>
      <c r="BP758">
        <v>4.7897385636076338E-2</v>
      </c>
      <c r="BQ758">
        <v>6.3638724571412328E-2</v>
      </c>
      <c r="BR758">
        <v>0.10119047619047619</v>
      </c>
      <c r="BS758">
        <v>0.17241379310344829</v>
      </c>
      <c r="BT758">
        <v>0.44444444444444442</v>
      </c>
      <c r="BU758">
        <v>0.11346506940790133</v>
      </c>
      <c r="BV758">
        <v>0.69474197381614211</v>
      </c>
      <c r="BW758">
        <v>0.7156305812425634</v>
      </c>
      <c r="BX758">
        <v>0.60856967357881342</v>
      </c>
      <c r="BY758">
        <f t="shared" si="73"/>
        <v>0.10675198221343196</v>
      </c>
      <c r="BZ758">
        <v>0</v>
      </c>
      <c r="CA758">
        <f t="shared" si="74"/>
        <v>8.6856005704236605E-4</v>
      </c>
      <c r="CC758">
        <v>0.10675198221343196</v>
      </c>
      <c r="CD758">
        <v>8.6856005704236605E-4</v>
      </c>
    </row>
    <row r="759" spans="1:82" x14ac:dyDescent="0.3">
      <c r="A759">
        <v>0</v>
      </c>
      <c r="B759" t="s">
        <v>521</v>
      </c>
      <c r="C759" t="s">
        <v>561</v>
      </c>
      <c r="D759">
        <v>18179</v>
      </c>
      <c r="E759" s="2">
        <f t="shared" si="77"/>
        <v>0.60668250404996338</v>
      </c>
      <c r="F759" s="2" t="s">
        <v>1939</v>
      </c>
      <c r="G759" s="3">
        <v>1165</v>
      </c>
      <c r="H759" s="1">
        <v>5.7633459039090607</v>
      </c>
      <c r="I759" s="1">
        <f t="shared" si="75"/>
        <v>-9.5787468794489001</v>
      </c>
      <c r="J759" s="1">
        <v>2.4274965752100002</v>
      </c>
      <c r="K759" s="1">
        <v>197.12684940099999</v>
      </c>
      <c r="L759" s="2">
        <v>0.24540576064999997</v>
      </c>
      <c r="M759" s="2">
        <v>2.9241682417183411E-2</v>
      </c>
      <c r="N759" s="7">
        <v>0</v>
      </c>
      <c r="O759" s="2">
        <v>2.1499554069185881E-3</v>
      </c>
      <c r="P759" s="3">
        <v>30608.476016221</v>
      </c>
      <c r="Q759" s="3">
        <v>736.35475461650003</v>
      </c>
      <c r="R759" s="3">
        <v>132951.67885193723</v>
      </c>
      <c r="S759" s="3">
        <v>344.80962657181908</v>
      </c>
      <c r="T759" s="3">
        <v>69255.997277939052</v>
      </c>
      <c r="V759">
        <v>18179</v>
      </c>
      <c r="W759" s="2">
        <v>0.59558570772071406</v>
      </c>
      <c r="X759" s="2">
        <v>0.15461153156261528</v>
      </c>
      <c r="Y759" s="2">
        <v>0.30148641142674565</v>
      </c>
      <c r="Z759" s="2">
        <v>0.69226222160644379</v>
      </c>
      <c r="AA759" s="2">
        <v>0.56818572244574528</v>
      </c>
      <c r="AB759" s="2">
        <v>0.60575378327490015</v>
      </c>
      <c r="AC759" s="2">
        <v>2.9241682417183411E-2</v>
      </c>
      <c r="AD759" s="2">
        <v>0</v>
      </c>
      <c r="AE759" s="2">
        <v>2.1499554069185881E-3</v>
      </c>
      <c r="AF759">
        <v>308301.0112180314</v>
      </c>
      <c r="AG759">
        <v>796.95445070174742</v>
      </c>
      <c r="AH759">
        <v>149785.12298864615</v>
      </c>
      <c r="AI759">
        <v>10771.046685937024</v>
      </c>
      <c r="AJ759">
        <v>11.035390317821927</v>
      </c>
      <c r="AK759">
        <v>441252.69006996864</v>
      </c>
      <c r="AL759">
        <v>1141.7640772735665</v>
      </c>
      <c r="AM759">
        <v>214591.02535640594</v>
      </c>
      <c r="AN759">
        <v>15221.14159611632</v>
      </c>
      <c r="AO759">
        <v>15.807940398072539</v>
      </c>
      <c r="AP759">
        <v>132951.67885193723</v>
      </c>
      <c r="AQ759">
        <v>344.80962657181908</v>
      </c>
      <c r="AR759">
        <v>64805.902367759787</v>
      </c>
      <c r="AS759">
        <v>4450.0949101792958</v>
      </c>
      <c r="AT759">
        <v>4.7725500802506122</v>
      </c>
      <c r="AU759" s="3">
        <v>5752556.9824885745</v>
      </c>
      <c r="AV759" s="3">
        <v>138390.512582625</v>
      </c>
      <c r="AW759">
        <v>39837.415816503999</v>
      </c>
      <c r="AX759">
        <v>7487043.9285537619</v>
      </c>
      <c r="AY759">
        <v>958.37736359600001</v>
      </c>
      <c r="AZ759">
        <v>180117.44171423223</v>
      </c>
      <c r="BA759">
        <v>70445.891832724999</v>
      </c>
      <c r="BB759">
        <v>13239600.911042336</v>
      </c>
      <c r="BC759">
        <v>1694.7321182125002</v>
      </c>
      <c r="BD759">
        <v>318507.95429685729</v>
      </c>
      <c r="BE759">
        <v>30608.476016221</v>
      </c>
      <c r="BF759">
        <v>5752556.9824885745</v>
      </c>
      <c r="BG759">
        <v>736.35475461650003</v>
      </c>
      <c r="BH759">
        <v>138390.512582625</v>
      </c>
      <c r="BI759">
        <v>2.3625077195399626</v>
      </c>
      <c r="BJ759">
        <v>8.1258536234490233</v>
      </c>
      <c r="BK759">
        <v>5.7633459039090607</v>
      </c>
      <c r="BL759">
        <v>22.866757515380989</v>
      </c>
      <c r="BM759">
        <v>13.288010635932089</v>
      </c>
      <c r="BN759">
        <f t="shared" si="72"/>
        <v>-9.5787468794489001</v>
      </c>
      <c r="BO759">
        <v>0.60668250404996338</v>
      </c>
      <c r="BP759">
        <v>1.7356635102091775E-2</v>
      </c>
      <c r="BQ759">
        <v>5.3394217063964564E-2</v>
      </c>
      <c r="BR759">
        <v>0.11904761904761904</v>
      </c>
      <c r="BS759">
        <v>0.13793103448275862</v>
      </c>
      <c r="BT759">
        <v>0.44444444444444442</v>
      </c>
      <c r="BU759">
        <v>0.27431427100615285</v>
      </c>
      <c r="BV759">
        <v>0.69226222160644379</v>
      </c>
      <c r="BW759">
        <v>0.58940427639600135</v>
      </c>
      <c r="BX759">
        <v>0.60575378327490015</v>
      </c>
      <c r="BY759">
        <f t="shared" si="73"/>
        <v>8.2190849963922313E-2</v>
      </c>
      <c r="BZ759">
        <v>0</v>
      </c>
      <c r="CA759">
        <f t="shared" si="74"/>
        <v>6.1251175162648202E-4</v>
      </c>
      <c r="CC759">
        <v>8.2190849963922313E-2</v>
      </c>
      <c r="CD759">
        <v>6.1251175162648202E-4</v>
      </c>
    </row>
    <row r="760" spans="1:82" x14ac:dyDescent="0.3">
      <c r="A760">
        <v>0</v>
      </c>
      <c r="B760" t="s">
        <v>521</v>
      </c>
      <c r="C760" t="s">
        <v>143</v>
      </c>
      <c r="D760">
        <v>18181</v>
      </c>
      <c r="E760" s="2">
        <f t="shared" si="77"/>
        <v>0.60907387325580253</v>
      </c>
      <c r="F760" s="2" t="s">
        <v>1939</v>
      </c>
      <c r="G760" s="3">
        <v>1195</v>
      </c>
      <c r="H760" s="1">
        <v>1.6207139278733933</v>
      </c>
      <c r="I760" s="1">
        <f t="shared" si="75"/>
        <v>-10.9515954945232</v>
      </c>
      <c r="J760" s="1">
        <v>2.4867358259299999</v>
      </c>
      <c r="K760" s="1">
        <v>129.56676898699999</v>
      </c>
      <c r="L760" s="2">
        <v>0.25171805824000004</v>
      </c>
      <c r="M760" s="2">
        <v>6.5487145502191313E-3</v>
      </c>
      <c r="N760" s="7">
        <v>0</v>
      </c>
      <c r="O760" s="2">
        <v>1.4976563797896054E-3</v>
      </c>
      <c r="P760" s="3">
        <v>15097.654262985998</v>
      </c>
      <c r="Q760" s="3">
        <v>363.20754728900005</v>
      </c>
      <c r="R760" s="3">
        <v>-7396.6867140899412</v>
      </c>
      <c r="S760" s="3">
        <v>-18.976176969909311</v>
      </c>
      <c r="T760" s="3">
        <v>-3882.1757745613722</v>
      </c>
      <c r="V760">
        <v>18181</v>
      </c>
      <c r="W760" s="2">
        <v>0.53101068870275259</v>
      </c>
      <c r="X760" s="2">
        <v>4.3478400705293019E-2</v>
      </c>
      <c r="Y760" s="2">
        <v>0.32221273522561084</v>
      </c>
      <c r="Z760" s="2">
        <v>0.70915579654637151</v>
      </c>
      <c r="AA760" s="2">
        <v>0.37345490208735677</v>
      </c>
      <c r="AB760" s="2">
        <v>0.62133490955397308</v>
      </c>
      <c r="AC760" s="2">
        <v>6.5487145502191313E-3</v>
      </c>
      <c r="AD760" s="2">
        <v>0</v>
      </c>
      <c r="AE760" s="2">
        <v>1.4976563797896054E-3</v>
      </c>
      <c r="AF760">
        <v>207960.88259128487</v>
      </c>
      <c r="AG760">
        <v>537.07402321978395</v>
      </c>
      <c r="AH760">
        <v>100941.40079291481</v>
      </c>
      <c r="AI760">
        <v>8166.0027097338607</v>
      </c>
      <c r="AJ760">
        <v>7.4377322256678573</v>
      </c>
      <c r="AK760">
        <v>200564.19587719493</v>
      </c>
      <c r="AL760">
        <v>518.09784624987469</v>
      </c>
      <c r="AM760">
        <v>97374.887049514058</v>
      </c>
      <c r="AN760">
        <v>7850.3406785732304</v>
      </c>
      <c r="AO760">
        <v>7.1747135104466233</v>
      </c>
      <c r="AP760">
        <v>-7396.6867140899412</v>
      </c>
      <c r="AQ760">
        <v>-18.976176969909261</v>
      </c>
      <c r="AR760">
        <v>-3566.5137434007484</v>
      </c>
      <c r="AS760">
        <v>-315.66203116063025</v>
      </c>
      <c r="AT760">
        <v>-0.26301871522123399</v>
      </c>
      <c r="AU760" s="3">
        <v>2837453.1421855884</v>
      </c>
      <c r="AV760" s="3">
        <v>68261.226437494668</v>
      </c>
      <c r="AW760">
        <v>40210.063450204005</v>
      </c>
      <c r="AX760">
        <v>7557079.3248313405</v>
      </c>
      <c r="AY760">
        <v>967.34222864600008</v>
      </c>
      <c r="AZ760">
        <v>181802.29845172926</v>
      </c>
      <c r="BA760">
        <v>55307.717713190003</v>
      </c>
      <c r="BB760">
        <v>10394532.46701693</v>
      </c>
      <c r="BC760">
        <v>1330.5497759350001</v>
      </c>
      <c r="BD760">
        <v>250063.52488922392</v>
      </c>
      <c r="BE760">
        <v>15097.654262985998</v>
      </c>
      <c r="BF760">
        <v>2837453.1421855884</v>
      </c>
      <c r="BG760">
        <v>363.20754728900005</v>
      </c>
      <c r="BH760">
        <v>68261.226437494668</v>
      </c>
      <c r="BI760">
        <v>1.2979401007474769</v>
      </c>
      <c r="BJ760">
        <v>2.9186540286208702</v>
      </c>
      <c r="BK760">
        <v>1.6207139278733933</v>
      </c>
      <c r="BL760">
        <v>30.578227553138568</v>
      </c>
      <c r="BM760">
        <v>19.626632058615368</v>
      </c>
      <c r="BN760">
        <f t="shared" si="72"/>
        <v>-10.9515954945232</v>
      </c>
      <c r="BO760">
        <v>0.60907387325580253</v>
      </c>
      <c r="BP760">
        <v>9.5731628590555694E-3</v>
      </c>
      <c r="BQ760">
        <v>4.0235278736086774E-2</v>
      </c>
      <c r="BR760">
        <v>0.11904761904761904</v>
      </c>
      <c r="BS760">
        <v>0.13793103448275862</v>
      </c>
      <c r="BT760">
        <v>0.5</v>
      </c>
      <c r="BU760">
        <v>0.31362963989369358</v>
      </c>
      <c r="BV760">
        <v>0.70915579654637151</v>
      </c>
      <c r="BW760">
        <v>0.38740135071302573</v>
      </c>
      <c r="BX760">
        <v>0.62133490955397308</v>
      </c>
      <c r="BY760">
        <f t="shared" si="73"/>
        <v>0.18225298474626095</v>
      </c>
      <c r="BZ760">
        <v>0</v>
      </c>
      <c r="CA760">
        <f t="shared" si="74"/>
        <v>1.8921722960844238E-4</v>
      </c>
      <c r="CC760">
        <v>0.18225298474626095</v>
      </c>
      <c r="CD760">
        <v>1.8921722960844238E-4</v>
      </c>
    </row>
    <row r="761" spans="1:82" x14ac:dyDescent="0.3">
      <c r="A761">
        <v>0</v>
      </c>
      <c r="B761" t="s">
        <v>521</v>
      </c>
      <c r="C761" t="s">
        <v>562</v>
      </c>
      <c r="D761">
        <v>18183</v>
      </c>
      <c r="E761" s="2">
        <f t="shared" si="77"/>
        <v>0.56161812363748298</v>
      </c>
      <c r="F761" s="2" t="s">
        <v>1938</v>
      </c>
      <c r="G761" s="3">
        <v>1698</v>
      </c>
      <c r="H761" s="1">
        <v>3.9421232156074941</v>
      </c>
      <c r="I761" s="1">
        <f t="shared" si="75"/>
        <v>-7.3486434181171418</v>
      </c>
      <c r="J761" s="1">
        <v>2.3502429181900002</v>
      </c>
      <c r="K761" s="1">
        <v>146.718318676</v>
      </c>
      <c r="L761" s="2">
        <v>0.25540737420000004</v>
      </c>
      <c r="M761" s="2">
        <v>7.5734911338275609E-3</v>
      </c>
      <c r="N761" s="7">
        <v>0</v>
      </c>
      <c r="O761" s="2">
        <v>4.7336298844849147E-4</v>
      </c>
      <c r="P761" s="3">
        <v>39086.598697695001</v>
      </c>
      <c r="Q761" s="3">
        <v>940.31479311750002</v>
      </c>
      <c r="R761" s="3">
        <v>149363.07491017482</v>
      </c>
      <c r="S761" s="3">
        <v>387.70258947052992</v>
      </c>
      <c r="T761" s="3">
        <v>77429.954610602479</v>
      </c>
      <c r="V761">
        <v>18183</v>
      </c>
      <c r="W761" s="2">
        <v>0.52707307655963775</v>
      </c>
      <c r="X761" s="2">
        <v>0.10575414318967341</v>
      </c>
      <c r="Y761" s="2">
        <v>0.22619415532553816</v>
      </c>
      <c r="Z761" s="2">
        <v>0.670231381776624</v>
      </c>
      <c r="AA761" s="2">
        <v>0.42289142319405049</v>
      </c>
      <c r="AB761" s="2">
        <v>0.63044152993055735</v>
      </c>
      <c r="AC761" s="2">
        <v>7.5734911338275609E-3</v>
      </c>
      <c r="AD761" s="2">
        <v>0</v>
      </c>
      <c r="AE761" s="2">
        <v>4.7336298844849147E-4</v>
      </c>
      <c r="AF761">
        <v>159904.62905813404</v>
      </c>
      <c r="AG761">
        <v>413.77403514606766</v>
      </c>
      <c r="AH761">
        <v>77767.549562323125</v>
      </c>
      <c r="AI761">
        <v>5090.6616941932252</v>
      </c>
      <c r="AJ761">
        <v>5.7287577313673959</v>
      </c>
      <c r="AK761">
        <v>309267.70396830887</v>
      </c>
      <c r="AL761">
        <v>801.47662461659752</v>
      </c>
      <c r="AM761">
        <v>150635.05158295346</v>
      </c>
      <c r="AN761">
        <v>9653.1142841654</v>
      </c>
      <c r="AO761">
        <v>11.094408973597693</v>
      </c>
      <c r="AP761">
        <v>149363.07491017482</v>
      </c>
      <c r="AQ761">
        <v>387.70258947052986</v>
      </c>
      <c r="AR761">
        <v>72867.502020630331</v>
      </c>
      <c r="AS761">
        <v>4562.4525899721748</v>
      </c>
      <c r="AT761">
        <v>5.3656512422302969</v>
      </c>
      <c r="AU761" s="3">
        <v>7345935.3592447983</v>
      </c>
      <c r="AV761" s="3">
        <v>176722.76221850296</v>
      </c>
      <c r="AW761">
        <v>36164.280599288999</v>
      </c>
      <c r="AX761">
        <v>6796714.8958303742</v>
      </c>
      <c r="AY761">
        <v>870.01195199850008</v>
      </c>
      <c r="AZ761">
        <v>163510.0462585981</v>
      </c>
      <c r="BA761">
        <v>75250.879296984</v>
      </c>
      <c r="BB761">
        <v>14142650.255075173</v>
      </c>
      <c r="BC761">
        <v>1810.326745116</v>
      </c>
      <c r="BD761">
        <v>340232.80847710103</v>
      </c>
      <c r="BE761">
        <v>39086.598697695001</v>
      </c>
      <c r="BF761">
        <v>7345935.3592447983</v>
      </c>
      <c r="BG761">
        <v>940.31479311750002</v>
      </c>
      <c r="BH761">
        <v>176722.76221850296</v>
      </c>
      <c r="BI761">
        <v>1.9726768370122425</v>
      </c>
      <c r="BJ761">
        <v>5.9148000526197366</v>
      </c>
      <c r="BK761">
        <v>3.9421232156074941</v>
      </c>
      <c r="BL761">
        <v>27.23920663616893</v>
      </c>
      <c r="BM761">
        <v>19.890563218051788</v>
      </c>
      <c r="BN761">
        <f t="shared" si="72"/>
        <v>-7.3486434181171418</v>
      </c>
      <c r="BO761">
        <v>0.56161812363748298</v>
      </c>
      <c r="BP761">
        <v>1.3416149393418949E-2</v>
      </c>
      <c r="BQ761">
        <v>4.452947719357795E-2</v>
      </c>
      <c r="BR761">
        <v>5.3571428571428568E-2</v>
      </c>
      <c r="BS761">
        <v>0.13793103448275862</v>
      </c>
      <c r="BT761">
        <v>0.5</v>
      </c>
      <c r="BU761">
        <v>0.21044900627345375</v>
      </c>
      <c r="BV761">
        <v>0.670231381776624</v>
      </c>
      <c r="BW761">
        <v>0.43868404895648394</v>
      </c>
      <c r="BX761">
        <v>0.63044152993055735</v>
      </c>
      <c r="BY761">
        <f t="shared" si="73"/>
        <v>8.9741595808470229E-2</v>
      </c>
      <c r="BZ761">
        <v>0</v>
      </c>
      <c r="CA761">
        <f t="shared" si="74"/>
        <v>9.8359979850469546E-4</v>
      </c>
      <c r="CC761">
        <v>8.9741595808470229E-2</v>
      </c>
      <c r="CD761">
        <v>9.8359979850469546E-4</v>
      </c>
    </row>
    <row r="762" spans="1:82" x14ac:dyDescent="0.3">
      <c r="A762">
        <v>1</v>
      </c>
      <c r="B762" t="s">
        <v>563</v>
      </c>
      <c r="C762" t="s">
        <v>564</v>
      </c>
      <c r="D762">
        <v>19001</v>
      </c>
      <c r="E762" s="2">
        <v>0</v>
      </c>
      <c r="F762" s="2" t="s">
        <v>1954</v>
      </c>
      <c r="G762" s="3">
        <v>-999</v>
      </c>
      <c r="H762" s="1">
        <v>0.37595149784035364</v>
      </c>
      <c r="I762" s="1">
        <f t="shared" si="75"/>
        <v>-999</v>
      </c>
      <c r="J762" s="1">
        <v>-999</v>
      </c>
      <c r="K762" s="1">
        <v>-999</v>
      </c>
      <c r="L762" s="2">
        <v>-999</v>
      </c>
      <c r="M762" s="2">
        <v>-999</v>
      </c>
      <c r="N762" s="7">
        <v>-999</v>
      </c>
      <c r="O762" s="2">
        <v>-999</v>
      </c>
      <c r="P762" s="3">
        <v>-999</v>
      </c>
      <c r="Q762" s="3">
        <v>-999</v>
      </c>
      <c r="R762" s="3">
        <v>-999</v>
      </c>
      <c r="S762" s="3">
        <v>-999</v>
      </c>
      <c r="T762" s="3">
        <v>-999</v>
      </c>
      <c r="V762">
        <v>19001</v>
      </c>
      <c r="W762" s="2">
        <v>-999</v>
      </c>
      <c r="X762" s="2">
        <v>1.00855367426292E-2</v>
      </c>
      <c r="Y762" s="2">
        <v>-999</v>
      </c>
      <c r="Z762" s="2">
        <v>-999</v>
      </c>
      <c r="AA762" s="2">
        <v>-999</v>
      </c>
      <c r="AB762" s="2">
        <v>-999</v>
      </c>
      <c r="AC762" s="2">
        <v>-999</v>
      </c>
      <c r="AD762" s="2">
        <v>-999</v>
      </c>
      <c r="AE762" s="2">
        <v>-999</v>
      </c>
      <c r="AF762" s="2">
        <v>-999</v>
      </c>
      <c r="AG762" s="2">
        <v>-999</v>
      </c>
      <c r="AH762" s="2">
        <v>-999</v>
      </c>
      <c r="AI762" s="2">
        <v>-999</v>
      </c>
      <c r="AJ762" s="2">
        <v>-999</v>
      </c>
      <c r="AK762" s="2">
        <v>-999</v>
      </c>
      <c r="AL762" s="2">
        <v>-999</v>
      </c>
      <c r="AM762" s="2">
        <v>-999</v>
      </c>
      <c r="AN762" s="2">
        <v>-999</v>
      </c>
      <c r="AO762" s="2">
        <v>-999</v>
      </c>
      <c r="AP762" s="2">
        <v>-999</v>
      </c>
      <c r="AQ762" s="2">
        <v>-999</v>
      </c>
      <c r="AR762" s="2">
        <v>-999</v>
      </c>
      <c r="AS762" s="2">
        <v>-999</v>
      </c>
      <c r="AT762" s="2">
        <v>-999</v>
      </c>
      <c r="AU762" s="2">
        <v>-999</v>
      </c>
      <c r="AV762" s="2">
        <v>-999</v>
      </c>
      <c r="AW762" s="2">
        <v>-999</v>
      </c>
      <c r="AX762" s="2">
        <v>-999</v>
      </c>
      <c r="AY762" s="2">
        <v>-999</v>
      </c>
      <c r="AZ762" s="2">
        <v>-999</v>
      </c>
      <c r="BA762" s="2">
        <v>-999</v>
      </c>
      <c r="BB762" s="2">
        <v>-999</v>
      </c>
      <c r="BC762" s="2">
        <v>-999</v>
      </c>
      <c r="BD762" s="2">
        <v>-999</v>
      </c>
      <c r="BE762" s="2">
        <v>-999</v>
      </c>
      <c r="BF762" s="2">
        <v>-999</v>
      </c>
      <c r="BG762" s="2">
        <v>-999</v>
      </c>
      <c r="BH762" s="2">
        <v>-999</v>
      </c>
      <c r="BI762">
        <v>0</v>
      </c>
      <c r="BJ762">
        <v>0.37595149784035364</v>
      </c>
      <c r="BK762">
        <v>0.37595149784035364</v>
      </c>
      <c r="BL762">
        <v>-999</v>
      </c>
      <c r="BM762">
        <v>7.5959312690509275</v>
      </c>
      <c r="BN762">
        <f t="shared" si="72"/>
        <v>-999</v>
      </c>
      <c r="BO762" t="s">
        <v>3748</v>
      </c>
      <c r="BP762" t="s">
        <v>3748</v>
      </c>
      <c r="BQ762">
        <v>6.720586410887042E-3</v>
      </c>
      <c r="BR762">
        <v>0.21428571428571427</v>
      </c>
      <c r="BS762">
        <v>0.44827586206896552</v>
      </c>
      <c r="BT762">
        <v>0.3888888888888889</v>
      </c>
      <c r="BU762" t="s">
        <v>3748</v>
      </c>
      <c r="BY762">
        <f t="shared" si="73"/>
        <v>-999</v>
      </c>
      <c r="CA762">
        <f t="shared" si="74"/>
        <v>-999</v>
      </c>
    </row>
    <row r="763" spans="1:82" x14ac:dyDescent="0.3">
      <c r="A763">
        <v>1</v>
      </c>
      <c r="B763" t="s">
        <v>563</v>
      </c>
      <c r="C763" t="s">
        <v>204</v>
      </c>
      <c r="D763">
        <v>19003</v>
      </c>
      <c r="E763" s="2">
        <v>0</v>
      </c>
      <c r="F763" s="2" t="s">
        <v>1954</v>
      </c>
      <c r="G763" s="3">
        <v>-999</v>
      </c>
      <c r="H763" s="1">
        <v>0.37591190111840594</v>
      </c>
      <c r="I763" s="1">
        <f t="shared" si="75"/>
        <v>-999</v>
      </c>
      <c r="J763" s="1">
        <v>-999</v>
      </c>
      <c r="K763" s="1">
        <v>-999</v>
      </c>
      <c r="L763" s="2">
        <v>-999</v>
      </c>
      <c r="M763" s="2">
        <v>-999</v>
      </c>
      <c r="N763" s="7">
        <v>-999</v>
      </c>
      <c r="O763" s="2">
        <v>-999</v>
      </c>
      <c r="P763" s="3">
        <v>-999</v>
      </c>
      <c r="Q763" s="3">
        <v>-999</v>
      </c>
      <c r="R763" s="3">
        <v>-999</v>
      </c>
      <c r="S763" s="3">
        <v>-999</v>
      </c>
      <c r="T763" s="3">
        <v>-999</v>
      </c>
      <c r="V763">
        <v>19003</v>
      </c>
      <c r="W763" s="2">
        <v>-999</v>
      </c>
      <c r="X763" s="2">
        <v>1.0084474493385918E-2</v>
      </c>
      <c r="Y763" s="2">
        <v>-999</v>
      </c>
      <c r="Z763" s="2">
        <v>-999</v>
      </c>
      <c r="AA763" s="2">
        <v>-999</v>
      </c>
      <c r="AB763" s="2">
        <v>-999</v>
      </c>
      <c r="AC763" s="2">
        <v>-999</v>
      </c>
      <c r="AD763" s="2">
        <v>-999</v>
      </c>
      <c r="AE763" s="2">
        <v>-999</v>
      </c>
      <c r="AF763" s="2">
        <v>-999</v>
      </c>
      <c r="AG763" s="2">
        <v>-999</v>
      </c>
      <c r="AH763" s="2">
        <v>-999</v>
      </c>
      <c r="AI763" s="2">
        <v>-999</v>
      </c>
      <c r="AJ763" s="2">
        <v>-999</v>
      </c>
      <c r="AK763" s="2">
        <v>-999</v>
      </c>
      <c r="AL763" s="2">
        <v>-999</v>
      </c>
      <c r="AM763" s="2">
        <v>-999</v>
      </c>
      <c r="AN763" s="2">
        <v>-999</v>
      </c>
      <c r="AO763" s="2">
        <v>-999</v>
      </c>
      <c r="AP763" s="2">
        <v>-999</v>
      </c>
      <c r="AQ763" s="2">
        <v>-999</v>
      </c>
      <c r="AR763" s="2">
        <v>-999</v>
      </c>
      <c r="AS763" s="2">
        <v>-999</v>
      </c>
      <c r="AT763" s="2">
        <v>-999</v>
      </c>
      <c r="AU763" s="2">
        <v>-999</v>
      </c>
      <c r="AV763" s="2">
        <v>-999</v>
      </c>
      <c r="AW763" s="2">
        <v>-999</v>
      </c>
      <c r="AX763" s="2">
        <v>-999</v>
      </c>
      <c r="AY763" s="2">
        <v>-999</v>
      </c>
      <c r="AZ763" s="2">
        <v>-999</v>
      </c>
      <c r="BA763" s="2">
        <v>-999</v>
      </c>
      <c r="BB763" s="2">
        <v>-999</v>
      </c>
      <c r="BC763" s="2">
        <v>-999</v>
      </c>
      <c r="BD763" s="2">
        <v>-999</v>
      </c>
      <c r="BE763" s="2">
        <v>-999</v>
      </c>
      <c r="BF763" s="2">
        <v>-999</v>
      </c>
      <c r="BG763" s="2">
        <v>-999</v>
      </c>
      <c r="BH763" s="2">
        <v>-999</v>
      </c>
      <c r="BI763">
        <v>0</v>
      </c>
      <c r="BJ763">
        <v>0.37591190111840594</v>
      </c>
      <c r="BK763">
        <v>0.37591190111840594</v>
      </c>
      <c r="BL763">
        <v>-999</v>
      </c>
      <c r="BM763">
        <v>7.5959312690509275</v>
      </c>
      <c r="BN763">
        <f t="shared" si="72"/>
        <v>-999</v>
      </c>
      <c r="BO763" t="s">
        <v>3748</v>
      </c>
      <c r="BP763" t="s">
        <v>3748</v>
      </c>
      <c r="BQ763">
        <v>7.9865423359815595E-3</v>
      </c>
      <c r="BR763">
        <v>0.16071428571428573</v>
      </c>
      <c r="BS763">
        <v>0.41379310344827586</v>
      </c>
      <c r="BT763">
        <v>0.33333333333333331</v>
      </c>
      <c r="BU763" t="s">
        <v>3748</v>
      </c>
      <c r="BY763">
        <f t="shared" si="73"/>
        <v>-999</v>
      </c>
      <c r="CA763">
        <f t="shared" si="74"/>
        <v>-999</v>
      </c>
    </row>
    <row r="764" spans="1:82" x14ac:dyDescent="0.3">
      <c r="A764">
        <v>0</v>
      </c>
      <c r="B764" t="s">
        <v>563</v>
      </c>
      <c r="C764" t="s">
        <v>565</v>
      </c>
      <c r="D764">
        <v>19005</v>
      </c>
      <c r="E764" s="2">
        <f>BO764</f>
        <v>0.48329875629479763</v>
      </c>
      <c r="F764" s="2" t="s">
        <v>1937</v>
      </c>
      <c r="G764" s="3">
        <v>350</v>
      </c>
      <c r="H764" s="1">
        <v>0.38043247610961239</v>
      </c>
      <c r="I764" s="1">
        <f t="shared" si="75"/>
        <v>-13.946499235813002</v>
      </c>
      <c r="J764" s="1">
        <v>2.9284817370799998</v>
      </c>
      <c r="K764" s="1">
        <v>50.095587113500002</v>
      </c>
      <c r="L764" s="2">
        <v>0.12153446987000005</v>
      </c>
      <c r="M764" s="2">
        <v>4.2603626998033309E-3</v>
      </c>
      <c r="N764" s="7">
        <v>0</v>
      </c>
      <c r="O764" s="2">
        <v>2.5039213552321454E-3</v>
      </c>
      <c r="P764" s="3">
        <v>-6377.4815728440999</v>
      </c>
      <c r="Q764" s="3">
        <v>-147.287480798064</v>
      </c>
      <c r="R764" s="3">
        <v>-69579.412280994991</v>
      </c>
      <c r="S764" s="3">
        <v>-199.83705693389976</v>
      </c>
      <c r="T764" s="3">
        <v>-40197.105860963551</v>
      </c>
      <c r="V764">
        <v>19005</v>
      </c>
      <c r="W764" s="2">
        <v>0.46660825585883764</v>
      </c>
      <c r="X764" s="2">
        <v>1.0205746586816928E-2</v>
      </c>
      <c r="Y764" s="2">
        <v>0.53475703503228178</v>
      </c>
      <c r="Z764" s="2">
        <v>0.83513084794754888</v>
      </c>
      <c r="AA764" s="2">
        <v>0.14439229076058765</v>
      </c>
      <c r="AB764" s="2">
        <v>0.29999281486737139</v>
      </c>
      <c r="AC764" s="2">
        <v>4.2603626998033309E-3</v>
      </c>
      <c r="AD764" s="2">
        <v>0</v>
      </c>
      <c r="AE764" s="2">
        <v>2.5039213552321454E-3</v>
      </c>
      <c r="AF764">
        <v>91400.287578207688</v>
      </c>
      <c r="AG764">
        <v>262.44357285453367</v>
      </c>
      <c r="AH764">
        <v>49325.457437350444</v>
      </c>
      <c r="AI764">
        <v>3453.9637955623884</v>
      </c>
      <c r="AJ764">
        <v>2.4466976536094895</v>
      </c>
      <c r="AK764">
        <v>21820.875297212697</v>
      </c>
      <c r="AL764">
        <v>62.606515920633953</v>
      </c>
      <c r="AM764">
        <v>11766.700943580325</v>
      </c>
      <c r="AN764">
        <v>815.61442836894958</v>
      </c>
      <c r="AO764">
        <v>0.58364105935533883</v>
      </c>
      <c r="AP764">
        <v>-69579.412280994991</v>
      </c>
      <c r="AQ764">
        <v>-199.8370569338997</v>
      </c>
      <c r="AR764">
        <v>-37558.756493770117</v>
      </c>
      <c r="AS764">
        <v>-2638.3493671934389</v>
      </c>
      <c r="AT764">
        <v>-1.8630565942541506</v>
      </c>
      <c r="AU764" s="3">
        <v>-1198583.8868003201</v>
      </c>
      <c r="AV764" s="3">
        <v>-27681.209141188148</v>
      </c>
      <c r="AW764">
        <v>8575.0694379500001</v>
      </c>
      <c r="AX764">
        <v>1611598.5501683231</v>
      </c>
      <c r="AY764">
        <v>198.040615368</v>
      </c>
      <c r="AZ764">
        <v>37219.753252261922</v>
      </c>
      <c r="BA764">
        <v>2197.5878651059002</v>
      </c>
      <c r="BB764">
        <v>413014.66336800286</v>
      </c>
      <c r="BC764">
        <v>50.753134569936009</v>
      </c>
      <c r="BD764">
        <v>9538.5441110737738</v>
      </c>
      <c r="BE764">
        <v>-6377.4815728440999</v>
      </c>
      <c r="BF764">
        <v>-1198583.8868003201</v>
      </c>
      <c r="BG764">
        <v>-147.287480798064</v>
      </c>
      <c r="BH764">
        <v>-27681.209141188148</v>
      </c>
      <c r="BI764">
        <v>0.29454521669961664</v>
      </c>
      <c r="BJ764">
        <v>0.67497769280922904</v>
      </c>
      <c r="BK764">
        <v>0.38043247610961239</v>
      </c>
      <c r="BL764">
        <v>22.188267171941504</v>
      </c>
      <c r="BM764">
        <v>8.2417679361285021</v>
      </c>
      <c r="BN764">
        <f t="shared" si="72"/>
        <v>-13.946499235813002</v>
      </c>
      <c r="BO764">
        <v>0.48329875629479763</v>
      </c>
      <c r="BP764">
        <v>1.7238460504336191E-3</v>
      </c>
      <c r="BQ764">
        <v>4.8511327406392203E-3</v>
      </c>
      <c r="BR764">
        <v>3.5714285714285712E-2</v>
      </c>
      <c r="BS764">
        <v>0.10344827586206896</v>
      </c>
      <c r="BT764">
        <v>0.55555555555555558</v>
      </c>
      <c r="BU764">
        <v>0.39939710476826162</v>
      </c>
      <c r="BV764">
        <v>0.83513084794754888</v>
      </c>
      <c r="BW764">
        <v>0.14978453398401209</v>
      </c>
      <c r="BX764">
        <v>0.29999281486737139</v>
      </c>
      <c r="BY764">
        <f t="shared" si="73"/>
        <v>4.5684353996674381E-3</v>
      </c>
      <c r="BZ764">
        <v>0</v>
      </c>
      <c r="CA764">
        <f t="shared" si="74"/>
        <v>9.1988781652679484E-4</v>
      </c>
      <c r="CC764">
        <v>4.5684353996674381E-3</v>
      </c>
      <c r="CD764">
        <v>9.1988781652679484E-4</v>
      </c>
    </row>
    <row r="765" spans="1:82" x14ac:dyDescent="0.3">
      <c r="A765">
        <v>0</v>
      </c>
      <c r="B765" t="s">
        <v>563</v>
      </c>
      <c r="C765" t="s">
        <v>566</v>
      </c>
      <c r="D765">
        <v>19007</v>
      </c>
      <c r="E765" s="2">
        <f>BO765</f>
        <v>0.60525118511717813</v>
      </c>
      <c r="F765" s="2" t="s">
        <v>1939</v>
      </c>
      <c r="G765" s="3">
        <v>213</v>
      </c>
      <c r="H765" s="1">
        <v>0.37689978437390637</v>
      </c>
      <c r="I765" s="1">
        <f t="shared" si="75"/>
        <v>-16.509019835708305</v>
      </c>
      <c r="J765" s="1">
        <v>2.9000313166299998</v>
      </c>
      <c r="K765" s="1">
        <v>80.745983185499995</v>
      </c>
      <c r="L765" s="2">
        <v>0.14546948426999995</v>
      </c>
      <c r="M765" s="2">
        <v>2.4586350632832368E-5</v>
      </c>
      <c r="N765" s="7">
        <v>0</v>
      </c>
      <c r="O765" s="2">
        <v>1.1931109881087078E-3</v>
      </c>
      <c r="P765" s="3">
        <v>-9275.1044482709985</v>
      </c>
      <c r="Q765" s="3">
        <v>-214.20787386383992</v>
      </c>
      <c r="R765" s="3">
        <v>-27400.465842703139</v>
      </c>
      <c r="S765" s="3">
        <v>-78.672633792254288</v>
      </c>
      <c r="T765" s="3">
        <v>-15758.217444524736</v>
      </c>
      <c r="V765">
        <v>19007</v>
      </c>
      <c r="W765" s="2">
        <v>0.5036414683238033</v>
      </c>
      <c r="X765" s="2">
        <v>1.0110976137688474E-2</v>
      </c>
      <c r="Y765" s="2">
        <v>0.53884627066490676</v>
      </c>
      <c r="Z765" s="2">
        <v>0.82701748891442617</v>
      </c>
      <c r="AA765" s="2">
        <v>0.23273701644527264</v>
      </c>
      <c r="AB765" s="2">
        <v>0.35907343908392098</v>
      </c>
      <c r="AC765" s="2">
        <v>2.4586350632832368E-5</v>
      </c>
      <c r="AD765" s="2">
        <v>0</v>
      </c>
      <c r="AE765" s="2">
        <v>1.1931109881087078E-3</v>
      </c>
      <c r="AF765">
        <v>76530.091677060525</v>
      </c>
      <c r="AG765">
        <v>219.54306568238988</v>
      </c>
      <c r="AH765">
        <v>41262.439861632462</v>
      </c>
      <c r="AI765">
        <v>2681.9618921827218</v>
      </c>
      <c r="AJ765">
        <v>2.0466465725484917</v>
      </c>
      <c r="AK765">
        <v>49129.625834357386</v>
      </c>
      <c r="AL765">
        <v>140.87043189013559</v>
      </c>
      <c r="AM765">
        <v>26476.161777562171</v>
      </c>
      <c r="AN765">
        <v>1710.0225317282691</v>
      </c>
      <c r="AO765">
        <v>1.313202749946917</v>
      </c>
      <c r="AP765">
        <v>-27400.465842703139</v>
      </c>
      <c r="AQ765">
        <v>-78.672633792254288</v>
      </c>
      <c r="AR765">
        <v>-14786.278084070291</v>
      </c>
      <c r="AS765">
        <v>-971.93936045445275</v>
      </c>
      <c r="AT765">
        <v>-0.7334438226015747</v>
      </c>
      <c r="AU765" s="3">
        <v>-1743163.1300080514</v>
      </c>
      <c r="AV765" s="3">
        <v>-40258.227813970072</v>
      </c>
      <c r="AW765">
        <v>20125.344684001</v>
      </c>
      <c r="AX765">
        <v>3782357.2799111479</v>
      </c>
      <c r="AY765">
        <v>464.79339608303991</v>
      </c>
      <c r="AZ765">
        <v>87353.270859846525</v>
      </c>
      <c r="BA765">
        <v>10850.240235730002</v>
      </c>
      <c r="BB765">
        <v>2039194.1499030965</v>
      </c>
      <c r="BC765">
        <v>250.58552221919999</v>
      </c>
      <c r="BD765">
        <v>47095.043045876446</v>
      </c>
      <c r="BE765">
        <v>-9275.1044482709985</v>
      </c>
      <c r="BF765">
        <v>-1743163.1300080514</v>
      </c>
      <c r="BG765">
        <v>-214.20787386383992</v>
      </c>
      <c r="BH765">
        <v>-40258.227813970072</v>
      </c>
      <c r="BI765">
        <v>0.64942626608841159</v>
      </c>
      <c r="BJ765">
        <v>1.026326050462318</v>
      </c>
      <c r="BK765">
        <v>0.37689978437390637</v>
      </c>
      <c r="BL765">
        <v>30.139579105476695</v>
      </c>
      <c r="BM765">
        <v>13.630559269768391</v>
      </c>
      <c r="BN765">
        <f t="shared" si="72"/>
        <v>-16.509019835708305</v>
      </c>
      <c r="BO765">
        <v>0.60525118511717813</v>
      </c>
      <c r="BP765">
        <v>4.7598835126899837E-3</v>
      </c>
      <c r="BQ765">
        <v>1.4247734629709278E-2</v>
      </c>
      <c r="BR765">
        <v>0.14285714285714285</v>
      </c>
      <c r="BS765">
        <v>0.51724137931034486</v>
      </c>
      <c r="BT765">
        <v>0.3888888888888889</v>
      </c>
      <c r="BU765">
        <v>0.47278206619851626</v>
      </c>
      <c r="BV765">
        <v>0.82701748891442617</v>
      </c>
      <c r="BW765">
        <v>0.241428440295926</v>
      </c>
      <c r="BX765">
        <v>0.35907343908392098</v>
      </c>
      <c r="BY765">
        <f t="shared" si="73"/>
        <v>2.7133528038550663E-2</v>
      </c>
      <c r="BZ765">
        <v>0</v>
      </c>
      <c r="CA765">
        <f t="shared" si="74"/>
        <v>1.6088760023817666E-3</v>
      </c>
      <c r="CC765">
        <v>2.7133528038550663E-2</v>
      </c>
      <c r="CD765">
        <v>1.6088760023817666E-3</v>
      </c>
    </row>
    <row r="766" spans="1:82" x14ac:dyDescent="0.3">
      <c r="A766">
        <v>1</v>
      </c>
      <c r="B766" t="s">
        <v>563</v>
      </c>
      <c r="C766" t="s">
        <v>567</v>
      </c>
      <c r="D766">
        <v>19009</v>
      </c>
      <c r="E766" s="2">
        <v>0</v>
      </c>
      <c r="F766" s="2" t="s">
        <v>1954</v>
      </c>
      <c r="G766" s="3">
        <v>-999</v>
      </c>
      <c r="H766" s="1">
        <v>0.37571293494061836</v>
      </c>
      <c r="I766" s="1">
        <f t="shared" si="75"/>
        <v>-999</v>
      </c>
      <c r="J766" s="1">
        <v>-999</v>
      </c>
      <c r="K766" s="1">
        <v>-999</v>
      </c>
      <c r="L766" s="2">
        <v>-999</v>
      </c>
      <c r="M766" s="2">
        <v>-999</v>
      </c>
      <c r="N766" s="7">
        <v>-999</v>
      </c>
      <c r="O766" s="2">
        <v>-999</v>
      </c>
      <c r="P766" s="3">
        <v>-999</v>
      </c>
      <c r="Q766" s="3">
        <v>-999</v>
      </c>
      <c r="R766" s="3">
        <v>-999</v>
      </c>
      <c r="S766" s="3">
        <v>-999</v>
      </c>
      <c r="T766" s="3">
        <v>-999</v>
      </c>
      <c r="V766">
        <v>19009</v>
      </c>
      <c r="W766" s="2">
        <v>-999</v>
      </c>
      <c r="X766" s="2">
        <v>1.0079136888114642E-2</v>
      </c>
      <c r="Y766" s="2">
        <v>-999</v>
      </c>
      <c r="Z766" s="2">
        <v>-999</v>
      </c>
      <c r="AA766" s="2">
        <v>-999</v>
      </c>
      <c r="AB766" s="2">
        <v>-999</v>
      </c>
      <c r="AC766" s="2">
        <v>-999</v>
      </c>
      <c r="AD766" s="2">
        <v>-999</v>
      </c>
      <c r="AE766" s="2">
        <v>-999</v>
      </c>
      <c r="AF766" s="2">
        <v>-999</v>
      </c>
      <c r="AG766" s="2">
        <v>-999</v>
      </c>
      <c r="AH766" s="2">
        <v>-999</v>
      </c>
      <c r="AI766" s="2">
        <v>-999</v>
      </c>
      <c r="AJ766" s="2">
        <v>-999</v>
      </c>
      <c r="AK766" s="2">
        <v>-999</v>
      </c>
      <c r="AL766" s="2">
        <v>-999</v>
      </c>
      <c r="AM766" s="2">
        <v>-999</v>
      </c>
      <c r="AN766" s="2">
        <v>-999</v>
      </c>
      <c r="AO766" s="2">
        <v>-999</v>
      </c>
      <c r="AP766" s="2">
        <v>-999</v>
      </c>
      <c r="AQ766" s="2">
        <v>-999</v>
      </c>
      <c r="AR766" s="2">
        <v>-999</v>
      </c>
      <c r="AS766" s="2">
        <v>-999</v>
      </c>
      <c r="AT766" s="2">
        <v>-999</v>
      </c>
      <c r="AU766" s="2">
        <v>-999</v>
      </c>
      <c r="AV766" s="2">
        <v>-999</v>
      </c>
      <c r="AW766" s="2">
        <v>-999</v>
      </c>
      <c r="AX766" s="2">
        <v>-999</v>
      </c>
      <c r="AY766" s="2">
        <v>-999</v>
      </c>
      <c r="AZ766" s="2">
        <v>-999</v>
      </c>
      <c r="BA766" s="2">
        <v>-999</v>
      </c>
      <c r="BB766" s="2">
        <v>-999</v>
      </c>
      <c r="BC766" s="2">
        <v>-999</v>
      </c>
      <c r="BD766" s="2">
        <v>-999</v>
      </c>
      <c r="BE766" s="2">
        <v>-999</v>
      </c>
      <c r="BF766" s="2">
        <v>-999</v>
      </c>
      <c r="BG766" s="2">
        <v>-999</v>
      </c>
      <c r="BH766" s="2">
        <v>-999</v>
      </c>
      <c r="BI766">
        <v>0</v>
      </c>
      <c r="BJ766">
        <v>0.37571293494061836</v>
      </c>
      <c r="BK766">
        <v>0.37571293494061836</v>
      </c>
      <c r="BL766">
        <v>-999</v>
      </c>
      <c r="BM766">
        <v>9.1850457257472726</v>
      </c>
      <c r="BN766">
        <f t="shared" si="72"/>
        <v>-999</v>
      </c>
      <c r="BO766" t="s">
        <v>3748</v>
      </c>
      <c r="BP766" t="s">
        <v>3748</v>
      </c>
      <c r="BQ766">
        <v>4.7816841246221507E-3</v>
      </c>
      <c r="BR766">
        <v>3.5714285714285712E-2</v>
      </c>
      <c r="BS766">
        <v>0.34482758620689657</v>
      </c>
      <c r="BT766">
        <v>0.33333333333333331</v>
      </c>
      <c r="BU766" t="s">
        <v>3748</v>
      </c>
      <c r="BY766">
        <f t="shared" si="73"/>
        <v>-999</v>
      </c>
      <c r="CA766">
        <f t="shared" si="74"/>
        <v>-999</v>
      </c>
    </row>
    <row r="767" spans="1:82" x14ac:dyDescent="0.3">
      <c r="A767">
        <v>0</v>
      </c>
      <c r="B767" t="s">
        <v>563</v>
      </c>
      <c r="C767" t="s">
        <v>92</v>
      </c>
      <c r="D767">
        <v>19011</v>
      </c>
      <c r="E767" s="2">
        <f t="shared" ref="E767:E772" si="78">BO767</f>
        <v>0.58649190778379712</v>
      </c>
      <c r="F767" s="2" t="s">
        <v>1939</v>
      </c>
      <c r="G767" s="3">
        <v>753</v>
      </c>
      <c r="H767" s="1">
        <v>0.37589972726119442</v>
      </c>
      <c r="I767" s="1">
        <f t="shared" si="75"/>
        <v>-17.174975491060554</v>
      </c>
      <c r="J767" s="1">
        <v>2.89203740549</v>
      </c>
      <c r="K767" s="1">
        <v>78.072717013000002</v>
      </c>
      <c r="L767" s="2">
        <v>0.11906108795000003</v>
      </c>
      <c r="M767" s="2">
        <v>3.6355077632050465E-4</v>
      </c>
      <c r="N767" s="7">
        <v>0</v>
      </c>
      <c r="O767" s="2">
        <v>2.4474067794243368E-3</v>
      </c>
      <c r="P767" s="3">
        <v>-7596.6981952488013</v>
      </c>
      <c r="Q767" s="3">
        <v>-175.445201492352</v>
      </c>
      <c r="R767" s="3">
        <v>-47422.11155440638</v>
      </c>
      <c r="S767" s="3">
        <v>-136.17138413221218</v>
      </c>
      <c r="T767" s="3">
        <v>-26935.740793046709</v>
      </c>
      <c r="V767">
        <v>19011</v>
      </c>
      <c r="W767" s="2">
        <v>0.4976812421367392</v>
      </c>
      <c r="X767" s="2">
        <v>1.0084147909012903E-2</v>
      </c>
      <c r="Y767" s="2">
        <v>0.59193707441609023</v>
      </c>
      <c r="Z767" s="2">
        <v>0.82473782238817284</v>
      </c>
      <c r="AA767" s="2">
        <v>0.22503176636834438</v>
      </c>
      <c r="AB767" s="2">
        <v>0.29388757735560583</v>
      </c>
      <c r="AC767" s="2">
        <v>3.6355077632050465E-4</v>
      </c>
      <c r="AD767" s="2">
        <v>0</v>
      </c>
      <c r="AE767" s="2">
        <v>2.4474067794243368E-3</v>
      </c>
      <c r="AF767">
        <v>95726.756152616086</v>
      </c>
      <c r="AG767">
        <v>274.94660376608618</v>
      </c>
      <c r="AH767">
        <v>51675.363408976162</v>
      </c>
      <c r="AI767">
        <v>2718.9112266549091</v>
      </c>
      <c r="AJ767">
        <v>2.563299940303235</v>
      </c>
      <c r="AK767">
        <v>48304.644598209707</v>
      </c>
      <c r="AL767">
        <v>138.775219633874</v>
      </c>
      <c r="AM767">
        <v>26082.373117225157</v>
      </c>
      <c r="AN767">
        <v>1376.1607253592001</v>
      </c>
      <c r="AO767">
        <v>1.2938046501535989</v>
      </c>
      <c r="AP767">
        <v>-47422.11155440638</v>
      </c>
      <c r="AQ767">
        <v>-136.17138413221218</v>
      </c>
      <c r="AR767">
        <v>-25592.990291751004</v>
      </c>
      <c r="AS767">
        <v>-1342.750501295709</v>
      </c>
      <c r="AT767">
        <v>-1.2694952901496361</v>
      </c>
      <c r="AU767" s="3">
        <v>-1427723.4588150596</v>
      </c>
      <c r="AV767" s="3">
        <v>-32973.171168472632</v>
      </c>
      <c r="AW767">
        <v>13114.834928832002</v>
      </c>
      <c r="AX767">
        <v>2464802.0765246865</v>
      </c>
      <c r="AY767">
        <v>302.88617468927998</v>
      </c>
      <c r="AZ767">
        <v>56924.42767110328</v>
      </c>
      <c r="BA767">
        <v>5518.136733583201</v>
      </c>
      <c r="BB767">
        <v>1037078.6177096268</v>
      </c>
      <c r="BC767">
        <v>127.44097319692798</v>
      </c>
      <c r="BD767">
        <v>23951.256502630644</v>
      </c>
      <c r="BE767">
        <v>-7596.6981952488013</v>
      </c>
      <c r="BF767">
        <v>-1427723.4588150596</v>
      </c>
      <c r="BG767">
        <v>-175.445201492352</v>
      </c>
      <c r="BH767">
        <v>-32973.171168472632</v>
      </c>
      <c r="BI767">
        <v>0.33661777486945182</v>
      </c>
      <c r="BJ767">
        <v>0.71251750213064624</v>
      </c>
      <c r="BK767">
        <v>0.37589972726119442</v>
      </c>
      <c r="BL767">
        <v>27.226056397998001</v>
      </c>
      <c r="BM767">
        <v>10.051080906937447</v>
      </c>
      <c r="BN767">
        <f t="shared" si="72"/>
        <v>-17.174975491060554</v>
      </c>
      <c r="BO767">
        <v>0.58649190778379712</v>
      </c>
      <c r="BP767">
        <v>2.3907264993547964E-3</v>
      </c>
      <c r="BQ767">
        <v>9.6490242385820595E-3</v>
      </c>
      <c r="BR767">
        <v>0.14285714285714285</v>
      </c>
      <c r="BS767">
        <v>0.34482758620689657</v>
      </c>
      <c r="BT767">
        <v>0.44444444444444442</v>
      </c>
      <c r="BU767">
        <v>0.49185357340289992</v>
      </c>
      <c r="BV767">
        <v>0.82473782238817284</v>
      </c>
      <c r="BW767">
        <v>0.23343544229081367</v>
      </c>
      <c r="BX767">
        <v>0.29388757735560583</v>
      </c>
      <c r="BY767">
        <f t="shared" si="73"/>
        <v>0.11345533169243971</v>
      </c>
      <c r="BZ767">
        <v>0</v>
      </c>
      <c r="CA767">
        <f t="shared" si="74"/>
        <v>3.8774085102795484E-4</v>
      </c>
      <c r="CC767">
        <v>0.11345533169243971</v>
      </c>
      <c r="CD767">
        <v>3.8774085102795484E-4</v>
      </c>
    </row>
    <row r="768" spans="1:82" x14ac:dyDescent="0.3">
      <c r="A768">
        <v>0</v>
      </c>
      <c r="B768" t="s">
        <v>563</v>
      </c>
      <c r="C768" t="s">
        <v>568</v>
      </c>
      <c r="D768">
        <v>19013</v>
      </c>
      <c r="E768" s="2">
        <f t="shared" si="78"/>
        <v>0.61165773055063288</v>
      </c>
      <c r="F768" s="2" t="s">
        <v>1940</v>
      </c>
      <c r="G768" s="3">
        <v>7722</v>
      </c>
      <c r="H768" s="1">
        <v>24.019165451981451</v>
      </c>
      <c r="I768" s="1">
        <f t="shared" si="75"/>
        <v>-15.281098110646862</v>
      </c>
      <c r="J768" s="1">
        <v>2.9650032258199999</v>
      </c>
      <c r="K768" s="1">
        <v>83.390074600800006</v>
      </c>
      <c r="L768" s="2">
        <v>9.0717362539999957E-2</v>
      </c>
      <c r="M768" s="2">
        <v>1.1053706918802586E-3</v>
      </c>
      <c r="N768" s="7">
        <v>0</v>
      </c>
      <c r="O768" s="2">
        <v>4.9183426007748973E-4</v>
      </c>
      <c r="P768" s="3">
        <v>51295.746442679942</v>
      </c>
      <c r="Q768" s="3">
        <v>1184.6715953472005</v>
      </c>
      <c r="R768" s="3">
        <v>-111545.44809784926</v>
      </c>
      <c r="S768" s="3">
        <v>-323.90502330809898</v>
      </c>
      <c r="T768" s="3">
        <v>-64629.195599860046</v>
      </c>
      <c r="V768">
        <v>19013</v>
      </c>
      <c r="W768" s="2">
        <v>0.64089957786777185</v>
      </c>
      <c r="X768" s="2">
        <v>0.64435486248845253</v>
      </c>
      <c r="Y768" s="2">
        <v>0.49776073882182281</v>
      </c>
      <c r="Z768" s="2">
        <v>0.84554587682533</v>
      </c>
      <c r="AA768" s="2">
        <v>0.24035817508287022</v>
      </c>
      <c r="AB768" s="2">
        <v>0.22392459501266271</v>
      </c>
      <c r="AC768" s="2">
        <v>1.1053706918802586E-3</v>
      </c>
      <c r="AD768" s="2">
        <v>0</v>
      </c>
      <c r="AE768" s="2">
        <v>4.9183426007748973E-4</v>
      </c>
      <c r="AF768">
        <v>2164733.9489132017</v>
      </c>
      <c r="AG768">
        <v>6215.5902970642255</v>
      </c>
      <c r="AH768">
        <v>1168200.963396363</v>
      </c>
      <c r="AI768">
        <v>63584.104832674733</v>
      </c>
      <c r="AJ768">
        <v>57.946363525082639</v>
      </c>
      <c r="AK768">
        <v>2053188.5008153524</v>
      </c>
      <c r="AL768">
        <v>5891.6852737561267</v>
      </c>
      <c r="AM768">
        <v>1107324.0165267852</v>
      </c>
      <c r="AN768">
        <v>59831.856102392441</v>
      </c>
      <c r="AO768">
        <v>54.924890168866355</v>
      </c>
      <c r="AP768">
        <v>-111545.44809784926</v>
      </c>
      <c r="AQ768">
        <v>-323.90502330809886</v>
      </c>
      <c r="AR768">
        <v>-60876.946869577747</v>
      </c>
      <c r="AS768">
        <v>-3752.2487302822919</v>
      </c>
      <c r="AT768">
        <v>-3.0214733562162834</v>
      </c>
      <c r="AU768" s="3">
        <v>9640522.5864372682</v>
      </c>
      <c r="AV768" s="3">
        <v>222647.17962955288</v>
      </c>
      <c r="AW768">
        <v>367601.88974667009</v>
      </c>
      <c r="AX768">
        <v>69087099.158989176</v>
      </c>
      <c r="AY768">
        <v>8489.7393522767998</v>
      </c>
      <c r="AZ768">
        <v>1595561.6138669017</v>
      </c>
      <c r="BA768">
        <v>418897.63618935004</v>
      </c>
      <c r="BB768">
        <v>78727621.745426446</v>
      </c>
      <c r="BC768">
        <v>9674.410947624001</v>
      </c>
      <c r="BD768">
        <v>1818208.7934964548</v>
      </c>
      <c r="BE768">
        <v>51295.746442679942</v>
      </c>
      <c r="BF768">
        <v>9640522.5864372682</v>
      </c>
      <c r="BG768">
        <v>1184.6715953472005</v>
      </c>
      <c r="BH768">
        <v>222647.17962955288</v>
      </c>
      <c r="BI768">
        <v>11.201892679398604</v>
      </c>
      <c r="BJ768">
        <v>35.221058131380055</v>
      </c>
      <c r="BK768">
        <v>24.019165451981451</v>
      </c>
      <c r="BL768">
        <v>28.770758479623431</v>
      </c>
      <c r="BM768">
        <v>13.489660368976569</v>
      </c>
      <c r="BN768">
        <f t="shared" si="72"/>
        <v>-15.281098110646862</v>
      </c>
      <c r="BO768">
        <v>0.61165773055063288</v>
      </c>
      <c r="BP768">
        <v>8.2971836495744494E-2</v>
      </c>
      <c r="BQ768">
        <v>7.9391400817292856E-3</v>
      </c>
      <c r="BR768">
        <v>0.20238095238095238</v>
      </c>
      <c r="BS768">
        <v>0.41379310344827586</v>
      </c>
      <c r="BT768">
        <v>0.44444444444444442</v>
      </c>
      <c r="BU768">
        <v>0.43761708511048625</v>
      </c>
      <c r="BV768">
        <v>0.84554587682533</v>
      </c>
      <c r="BW768">
        <v>0.24933420651750024</v>
      </c>
      <c r="BX768">
        <v>0.22392459501266271</v>
      </c>
      <c r="BY768">
        <f t="shared" si="73"/>
        <v>0.19829658482201276</v>
      </c>
      <c r="BZ768">
        <v>0</v>
      </c>
      <c r="CA768">
        <f t="shared" si="74"/>
        <v>6.760789727977114E-4</v>
      </c>
      <c r="CC768">
        <v>0.19829658482201276</v>
      </c>
      <c r="CD768">
        <v>6.760789727977114E-4</v>
      </c>
    </row>
    <row r="769" spans="1:82" x14ac:dyDescent="0.3">
      <c r="A769">
        <v>0</v>
      </c>
      <c r="B769" t="s">
        <v>563</v>
      </c>
      <c r="C769" t="s">
        <v>93</v>
      </c>
      <c r="D769">
        <v>19015</v>
      </c>
      <c r="E769" s="2">
        <f t="shared" si="78"/>
        <v>0.62526708060212044</v>
      </c>
      <c r="F769" s="2" t="s">
        <v>1940</v>
      </c>
      <c r="G769" s="3">
        <v>1130</v>
      </c>
      <c r="H769" s="1">
        <v>2.7153927025631708</v>
      </c>
      <c r="I769" s="1">
        <f t="shared" si="75"/>
        <v>-17.671202431948664</v>
      </c>
      <c r="J769" s="1">
        <v>2.8760741154299998</v>
      </c>
      <c r="K769" s="1">
        <v>116.097266968</v>
      </c>
      <c r="L769" s="2">
        <v>0.11498440465000015</v>
      </c>
      <c r="M769" s="2">
        <v>5.5033003804272798E-2</v>
      </c>
      <c r="N769" s="7">
        <v>0</v>
      </c>
      <c r="O769" s="2">
        <v>6.6820479787905974E-4</v>
      </c>
      <c r="P769" s="3">
        <v>-23821.207634696002</v>
      </c>
      <c r="Q769" s="3">
        <v>-550.14908659584012</v>
      </c>
      <c r="R769" s="3">
        <v>-80730.561916101462</v>
      </c>
      <c r="S769" s="3">
        <v>-231.93661592824023</v>
      </c>
      <c r="T769" s="3">
        <v>-44897.956244335321</v>
      </c>
      <c r="V769">
        <v>19015</v>
      </c>
      <c r="W769" s="2">
        <v>0.5353859401354184</v>
      </c>
      <c r="X769" s="2">
        <v>7.2845015991923251E-2</v>
      </c>
      <c r="Y769" s="2">
        <v>0.57988115864243606</v>
      </c>
      <c r="Z769" s="2">
        <v>0.82018548532045621</v>
      </c>
      <c r="AA769" s="2">
        <v>0.33463127781240243</v>
      </c>
      <c r="AB769" s="2">
        <v>0.28382478858631316</v>
      </c>
      <c r="AC769" s="2">
        <v>5.5033003804272798E-2</v>
      </c>
      <c r="AD769" s="2">
        <v>0</v>
      </c>
      <c r="AE769" s="2">
        <v>6.6820479787905974E-4</v>
      </c>
      <c r="AF769">
        <v>245169.96168233309</v>
      </c>
      <c r="AG769">
        <v>703.64693223784036</v>
      </c>
      <c r="AH769">
        <v>132248.26361534666</v>
      </c>
      <c r="AI769">
        <v>3915.13105191466</v>
      </c>
      <c r="AJ769">
        <v>6.5597686998096281</v>
      </c>
      <c r="AK769">
        <v>164439.39976623163</v>
      </c>
      <c r="AL769">
        <v>471.71031630960016</v>
      </c>
      <c r="AM769">
        <v>88656.494334440518</v>
      </c>
      <c r="AN769">
        <v>2608.9440884854994</v>
      </c>
      <c r="AO769">
        <v>4.3974159627056189</v>
      </c>
      <c r="AP769">
        <v>-80730.561916101462</v>
      </c>
      <c r="AQ769">
        <v>-231.9366159282402</v>
      </c>
      <c r="AR769">
        <v>-43591.769280906141</v>
      </c>
      <c r="AS769">
        <v>-1306.1869634291606</v>
      </c>
      <c r="AT769">
        <v>-2.1623527371040092</v>
      </c>
      <c r="AU769" s="3">
        <v>-4476957.7628647666</v>
      </c>
      <c r="AV769" s="3">
        <v>-103395.01933482219</v>
      </c>
      <c r="AW769">
        <v>51664.331680080002</v>
      </c>
      <c r="AX769">
        <v>9709794.495954236</v>
      </c>
      <c r="AY769">
        <v>1193.1840450432001</v>
      </c>
      <c r="AZ769">
        <v>224247.009425419</v>
      </c>
      <c r="BA769">
        <v>27843.124045384</v>
      </c>
      <c r="BB769">
        <v>5232836.7330894684</v>
      </c>
      <c r="BC769">
        <v>643.03495844735994</v>
      </c>
      <c r="BD769">
        <v>120851.99009059682</v>
      </c>
      <c r="BE769">
        <v>-23821.207634696002</v>
      </c>
      <c r="BF769">
        <v>-4476957.7628647666</v>
      </c>
      <c r="BG769">
        <v>-550.14908659584012</v>
      </c>
      <c r="BH769">
        <v>-103395.01933482219</v>
      </c>
      <c r="BI769">
        <v>1.680136756444381</v>
      </c>
      <c r="BJ769">
        <v>4.3955294590075518</v>
      </c>
      <c r="BK769">
        <v>2.7153927025631708</v>
      </c>
      <c r="BL769">
        <v>26.913993173881263</v>
      </c>
      <c r="BM769">
        <v>9.2427907419325983</v>
      </c>
      <c r="BN769">
        <f t="shared" si="72"/>
        <v>-17.671202431948664</v>
      </c>
      <c r="BO769">
        <v>0.62526708060212044</v>
      </c>
      <c r="BP769">
        <v>1.2721579128627734E-2</v>
      </c>
      <c r="BQ769">
        <v>5.5829782016825038E-3</v>
      </c>
      <c r="BR769">
        <v>0.25595238095238093</v>
      </c>
      <c r="BS769">
        <v>0.37931034482758619</v>
      </c>
      <c r="BT769">
        <v>0.44444444444444442</v>
      </c>
      <c r="BU769">
        <v>0.50606442303244636</v>
      </c>
      <c r="BV769">
        <v>0.82018548532045621</v>
      </c>
      <c r="BW769">
        <v>0.34712788154813529</v>
      </c>
      <c r="BX769">
        <v>0.28382478858631316</v>
      </c>
      <c r="BY769">
        <f t="shared" si="73"/>
        <v>4.8094341143762195E-2</v>
      </c>
      <c r="BZ769">
        <v>0</v>
      </c>
      <c r="CA769">
        <f t="shared" si="74"/>
        <v>6.4776273122438255E-4</v>
      </c>
      <c r="CC769">
        <v>4.8094341143762195E-2</v>
      </c>
      <c r="CD769">
        <v>6.4776273122438255E-4</v>
      </c>
    </row>
    <row r="770" spans="1:82" x14ac:dyDescent="0.3">
      <c r="A770">
        <v>0</v>
      </c>
      <c r="B770" t="s">
        <v>563</v>
      </c>
      <c r="C770" t="s">
        <v>569</v>
      </c>
      <c r="D770">
        <v>19017</v>
      </c>
      <c r="E770" s="2">
        <f t="shared" si="78"/>
        <v>0.58428163170144642</v>
      </c>
      <c r="F770" s="2" t="s">
        <v>1939</v>
      </c>
      <c r="G770" s="3">
        <v>787</v>
      </c>
      <c r="H770" s="1">
        <v>2.7034117186103828</v>
      </c>
      <c r="I770" s="1">
        <f t="shared" si="75"/>
        <v>-15.680113930989522</v>
      </c>
      <c r="J770" s="1">
        <v>2.9121416018400001</v>
      </c>
      <c r="K770" s="1">
        <v>79.566708479900001</v>
      </c>
      <c r="L770" s="2">
        <v>9.745238128999989E-2</v>
      </c>
      <c r="M770" s="2">
        <v>2.637679423443927E-3</v>
      </c>
      <c r="N770" s="7">
        <v>0</v>
      </c>
      <c r="O770" s="2">
        <v>7.9722289630167447E-4</v>
      </c>
      <c r="P770" s="3">
        <v>-12447.338171798003</v>
      </c>
      <c r="Q770" s="3">
        <v>-287.47038482592006</v>
      </c>
      <c r="R770" s="3">
        <v>-77044.980761518644</v>
      </c>
      <c r="S770" s="3">
        <v>-221.31944136436343</v>
      </c>
      <c r="T770" s="3">
        <v>-43217.56090214607</v>
      </c>
      <c r="V770">
        <v>19017</v>
      </c>
      <c r="W770" s="2">
        <v>0.48653002239626231</v>
      </c>
      <c r="X770" s="2">
        <v>7.2523605771288871E-2</v>
      </c>
      <c r="Y770" s="2">
        <v>0.52547141897631722</v>
      </c>
      <c r="Z770" s="2">
        <v>0.83047104391811855</v>
      </c>
      <c r="AA770" s="2">
        <v>0.22933795105869861</v>
      </c>
      <c r="AB770" s="2">
        <v>0.24054915621869913</v>
      </c>
      <c r="AC770" s="2">
        <v>2.637679423443927E-3</v>
      </c>
      <c r="AD770" s="2">
        <v>0</v>
      </c>
      <c r="AE770" s="2">
        <v>7.9722289630167447E-4</v>
      </c>
      <c r="AF770">
        <v>223604.82962195884</v>
      </c>
      <c r="AG770">
        <v>641.54107456151758</v>
      </c>
      <c r="AH770">
        <v>120575.65983959491</v>
      </c>
      <c r="AI770">
        <v>4632.5636251336919</v>
      </c>
      <c r="AJ770">
        <v>5.9806798132381251</v>
      </c>
      <c r="AK770">
        <v>146559.84886044019</v>
      </c>
      <c r="AL770">
        <v>420.22163319715412</v>
      </c>
      <c r="AM770">
        <v>78979.355665185023</v>
      </c>
      <c r="AN770">
        <v>3011.3068973975114</v>
      </c>
      <c r="AO770">
        <v>3.9173254568898934</v>
      </c>
      <c r="AP770">
        <v>-77044.980761518644</v>
      </c>
      <c r="AQ770">
        <v>-221.31944136436346</v>
      </c>
      <c r="AR770">
        <v>-41596.304174409888</v>
      </c>
      <c r="AS770">
        <v>-1621.2567277361804</v>
      </c>
      <c r="AT770">
        <v>-2.0633543563482317</v>
      </c>
      <c r="AU770" s="3">
        <v>-2339352.7360077165</v>
      </c>
      <c r="AV770" s="3">
        <v>-54027.184124183419</v>
      </c>
      <c r="AW770">
        <v>35953.153611008005</v>
      </c>
      <c r="AX770">
        <v>6757035.6896528443</v>
      </c>
      <c r="AY770">
        <v>830.33551122431993</v>
      </c>
      <c r="AZ770">
        <v>156053.25597949867</v>
      </c>
      <c r="BA770">
        <v>23505.815439210004</v>
      </c>
      <c r="BB770">
        <v>4417682.9536451278</v>
      </c>
      <c r="BC770">
        <v>542.86512639839987</v>
      </c>
      <c r="BD770">
        <v>102026.07185531527</v>
      </c>
      <c r="BE770">
        <v>-12447.338171798003</v>
      </c>
      <c r="BF770">
        <v>-2339352.7360077165</v>
      </c>
      <c r="BG770">
        <v>-287.47038482592006</v>
      </c>
      <c r="BH770">
        <v>-54027.184124183419</v>
      </c>
      <c r="BI770">
        <v>1.6047999278777147</v>
      </c>
      <c r="BJ770">
        <v>4.3082116464880977</v>
      </c>
      <c r="BK770">
        <v>2.7034117186103828</v>
      </c>
      <c r="BL770">
        <v>25.5989342972209</v>
      </c>
      <c r="BM770">
        <v>9.9188203662313779</v>
      </c>
      <c r="BN770">
        <f t="shared" si="72"/>
        <v>-15.680113930989522</v>
      </c>
      <c r="BO770">
        <v>0.58428163170144642</v>
      </c>
      <c r="BP770">
        <v>1.1354655332677493E-2</v>
      </c>
      <c r="BQ770">
        <v>6.7791289580973225E-3</v>
      </c>
      <c r="BR770">
        <v>0.14880952380952381</v>
      </c>
      <c r="BS770">
        <v>0.37931034482758619</v>
      </c>
      <c r="BT770">
        <v>0.44444444444444442</v>
      </c>
      <c r="BU770">
        <v>0.44904402177086034</v>
      </c>
      <c r="BV770">
        <v>0.83047104391811855</v>
      </c>
      <c r="BW770">
        <v>0.23790243885757117</v>
      </c>
      <c r="BX770">
        <v>0.24054915621869913</v>
      </c>
      <c r="BY770">
        <f t="shared" si="73"/>
        <v>0.15047609671016701</v>
      </c>
      <c r="BZ770">
        <v>0</v>
      </c>
      <c r="CA770">
        <f t="shared" si="74"/>
        <v>8.2218390745178286E-4</v>
      </c>
      <c r="CC770">
        <v>0.15047609671016701</v>
      </c>
      <c r="CD770">
        <v>8.2218390745178286E-4</v>
      </c>
    </row>
    <row r="771" spans="1:82" x14ac:dyDescent="0.3">
      <c r="A771">
        <v>0</v>
      </c>
      <c r="B771" t="s">
        <v>563</v>
      </c>
      <c r="C771" t="s">
        <v>570</v>
      </c>
      <c r="D771">
        <v>19019</v>
      </c>
      <c r="E771" s="2">
        <f t="shared" si="78"/>
        <v>0.54625019670255426</v>
      </c>
      <c r="F771" s="2" t="s">
        <v>1938</v>
      </c>
      <c r="G771" s="3">
        <v>397</v>
      </c>
      <c r="H771" s="1">
        <v>0.37528999798820495</v>
      </c>
      <c r="I771" s="1">
        <f t="shared" si="75"/>
        <v>-13.31035681199152</v>
      </c>
      <c r="J771" s="1">
        <v>2.9485743089300001</v>
      </c>
      <c r="K771" s="1">
        <v>67.479593500999997</v>
      </c>
      <c r="L771" s="2">
        <v>0.11846779443000011</v>
      </c>
      <c r="M771" s="2">
        <v>4.4208977198305632E-3</v>
      </c>
      <c r="N771" s="7">
        <v>0</v>
      </c>
      <c r="O771" s="2">
        <v>8.7018264002352696E-4</v>
      </c>
      <c r="P771" s="3">
        <v>-6161.4529647979998</v>
      </c>
      <c r="Q771" s="3">
        <v>-142.29831554591996</v>
      </c>
      <c r="R771" s="3">
        <v>-43969.810515941572</v>
      </c>
      <c r="S771" s="3">
        <v>-126.2303786277168</v>
      </c>
      <c r="T771" s="3">
        <v>-24982.303717107388</v>
      </c>
      <c r="V771">
        <v>19019</v>
      </c>
      <c r="W771" s="2">
        <v>0.45690896691644728</v>
      </c>
      <c r="X771" s="2">
        <v>1.0067790886840849E-2</v>
      </c>
      <c r="Y771" s="2">
        <v>0.44710997022905913</v>
      </c>
      <c r="Z771" s="2">
        <v>0.84086075445646535</v>
      </c>
      <c r="AA771" s="2">
        <v>0.19449883006914431</v>
      </c>
      <c r="AB771" s="2">
        <v>0.29242310564401874</v>
      </c>
      <c r="AC771" s="2">
        <v>4.4208977198305632E-3</v>
      </c>
      <c r="AD771" s="2">
        <v>0</v>
      </c>
      <c r="AE771" s="2">
        <v>8.7018264002352696E-4</v>
      </c>
      <c r="AF771">
        <v>115355.67977154901</v>
      </c>
      <c r="AG771">
        <v>331.17104827142413</v>
      </c>
      <c r="AH771">
        <v>62242.57377813194</v>
      </c>
      <c r="AI771">
        <v>3299.9790030440022</v>
      </c>
      <c r="AJ771">
        <v>3.0873989735363869</v>
      </c>
      <c r="AK771">
        <v>71385.869255607438</v>
      </c>
      <c r="AL771">
        <v>204.94066964370731</v>
      </c>
      <c r="AM771">
        <v>38517.964710440247</v>
      </c>
      <c r="AN771">
        <v>2042.2843536283012</v>
      </c>
      <c r="AO771">
        <v>1.9105951764798041</v>
      </c>
      <c r="AP771">
        <v>-43969.810515941572</v>
      </c>
      <c r="AQ771">
        <v>-126.23037862771682</v>
      </c>
      <c r="AR771">
        <v>-23724.609067691694</v>
      </c>
      <c r="AS771">
        <v>-1257.694649415701</v>
      </c>
      <c r="AT771">
        <v>-1.1768037970565828</v>
      </c>
      <c r="AU771" s="3">
        <v>-1157983.4702041361</v>
      </c>
      <c r="AV771" s="3">
        <v>-26743.545423700198</v>
      </c>
      <c r="AW771">
        <v>19884.528387492999</v>
      </c>
      <c r="AX771">
        <v>3737098.2651454341</v>
      </c>
      <c r="AY771">
        <v>459.2317609387199</v>
      </c>
      <c r="AZ771">
        <v>86308.017150823012</v>
      </c>
      <c r="BA771">
        <v>13723.075422694999</v>
      </c>
      <c r="BB771">
        <v>2579114.7949412982</v>
      </c>
      <c r="BC771">
        <v>316.93344539279997</v>
      </c>
      <c r="BD771">
        <v>59564.471727122822</v>
      </c>
      <c r="BE771">
        <v>-6161.4529647979998</v>
      </c>
      <c r="BF771">
        <v>-1157983.4702041361</v>
      </c>
      <c r="BG771">
        <v>-142.29831554591996</v>
      </c>
      <c r="BH771">
        <v>-26743.545423700198</v>
      </c>
      <c r="BI771">
        <v>0.60650377223154939</v>
      </c>
      <c r="BJ771">
        <v>0.98179377021975434</v>
      </c>
      <c r="BK771">
        <v>0.37528999798820495</v>
      </c>
      <c r="BL771">
        <v>28.722099144684595</v>
      </c>
      <c r="BM771">
        <v>15.411742332693075</v>
      </c>
      <c r="BN771">
        <f t="shared" si="72"/>
        <v>-13.31035681199152</v>
      </c>
      <c r="BO771">
        <v>0.54625019670255426</v>
      </c>
      <c r="BP771">
        <v>4.0119539458432496E-3</v>
      </c>
      <c r="BQ771">
        <v>8.6267350445492479E-3</v>
      </c>
      <c r="BR771">
        <v>0.20905923344947736</v>
      </c>
      <c r="BS771">
        <v>0.20689655172413793</v>
      </c>
      <c r="BT771">
        <v>0.3888888888888889</v>
      </c>
      <c r="BU771">
        <v>0.38117938303045568</v>
      </c>
      <c r="BV771">
        <v>0.84086075445646535</v>
      </c>
      <c r="BW771">
        <v>0.20176227185595882</v>
      </c>
      <c r="BX771">
        <v>0.29242310564401874</v>
      </c>
      <c r="BY771">
        <f t="shared" si="73"/>
        <v>0.1703636283018215</v>
      </c>
      <c r="BZ771">
        <v>0</v>
      </c>
      <c r="CA771">
        <f t="shared" si="74"/>
        <v>5.2562390810218678E-4</v>
      </c>
      <c r="CC771">
        <v>0.1703636283018215</v>
      </c>
      <c r="CD771">
        <v>5.2562390810218678E-4</v>
      </c>
    </row>
    <row r="772" spans="1:82" x14ac:dyDescent="0.3">
      <c r="A772">
        <v>0</v>
      </c>
      <c r="B772" t="s">
        <v>563</v>
      </c>
      <c r="C772" t="s">
        <v>571</v>
      </c>
      <c r="D772">
        <v>19021</v>
      </c>
      <c r="E772" s="2">
        <f t="shared" si="78"/>
        <v>0.48992034690926406</v>
      </c>
      <c r="F772" s="2" t="s">
        <v>1938</v>
      </c>
      <c r="G772" s="3">
        <v>790</v>
      </c>
      <c r="H772" s="1">
        <v>0.37544846864696491</v>
      </c>
      <c r="I772" s="1">
        <f t="shared" si="75"/>
        <v>-12.092441512609868</v>
      </c>
      <c r="J772" s="1">
        <v>2.8474398335700002</v>
      </c>
      <c r="K772" s="1">
        <v>110.34250332400001</v>
      </c>
      <c r="L772" s="2">
        <v>0.11699300621000019</v>
      </c>
      <c r="M772" s="2">
        <v>2.1181216693018459E-3</v>
      </c>
      <c r="N772" s="7">
        <v>0</v>
      </c>
      <c r="O772" s="2">
        <v>6.6748686674694821E-4</v>
      </c>
      <c r="P772" s="3">
        <v>-13440.0500885444</v>
      </c>
      <c r="Q772" s="3">
        <v>-310.39699554297601</v>
      </c>
      <c r="R772" s="3">
        <v>-195499.87196916057</v>
      </c>
      <c r="S772" s="3">
        <v>-561.66025483454973</v>
      </c>
      <c r="T772" s="3">
        <v>67736.118559831913</v>
      </c>
      <c r="V772">
        <v>19021</v>
      </c>
      <c r="W772" s="2">
        <v>0.49547277178208904</v>
      </c>
      <c r="X772" s="2">
        <v>1.007204213111234E-2</v>
      </c>
      <c r="Y772" s="2">
        <v>0.50853245534611402</v>
      </c>
      <c r="Z772" s="2">
        <v>0.81201969354264758</v>
      </c>
      <c r="AA772" s="2">
        <v>0.31804411807994409</v>
      </c>
      <c r="AB772" s="2">
        <v>0.28878277323524404</v>
      </c>
      <c r="AC772" s="2">
        <v>2.1181216693018459E-3</v>
      </c>
      <c r="AD772" s="2">
        <v>0</v>
      </c>
      <c r="AE772" s="2">
        <v>6.6748686674694821E-4</v>
      </c>
      <c r="AF772">
        <v>224855.00110816598</v>
      </c>
      <c r="AG772">
        <v>645.9963338231089</v>
      </c>
      <c r="AH772">
        <v>121413.01203187661</v>
      </c>
      <c r="AI772">
        <v>-199322.04413646198</v>
      </c>
      <c r="AJ772">
        <v>6.0226423569172178</v>
      </c>
      <c r="AK772">
        <v>29355.129139005421</v>
      </c>
      <c r="AL772">
        <v>84.336078988559095</v>
      </c>
      <c r="AM772">
        <v>15850.705084284693</v>
      </c>
      <c r="AN772">
        <v>-26023.61862903813</v>
      </c>
      <c r="AO772">
        <v>0.78626786724052977</v>
      </c>
      <c r="AP772">
        <v>-195499.87196916057</v>
      </c>
      <c r="AQ772">
        <v>-561.66025483454985</v>
      </c>
      <c r="AR772">
        <v>-105562.30694759192</v>
      </c>
      <c r="AS772">
        <v>173298.42550742385</v>
      </c>
      <c r="AT772">
        <v>-5.2363744896766882</v>
      </c>
      <c r="AU772" s="3">
        <v>-2525923.0136410343</v>
      </c>
      <c r="AV772" s="3">
        <v>-58336.011342346908</v>
      </c>
      <c r="AW772">
        <v>15445.756437149001</v>
      </c>
      <c r="AX772">
        <v>2902875.4647977832</v>
      </c>
      <c r="AY772">
        <v>356.71864021296</v>
      </c>
      <c r="AZ772">
        <v>67041.701241623698</v>
      </c>
      <c r="BA772">
        <v>2005.7063486046009</v>
      </c>
      <c r="BB772">
        <v>376952.45115674869</v>
      </c>
      <c r="BC772">
        <v>46.321644669983982</v>
      </c>
      <c r="BD772">
        <v>8705.6898992767892</v>
      </c>
      <c r="BE772">
        <v>-13440.0500885444</v>
      </c>
      <c r="BF772">
        <v>-2525923.0136410343</v>
      </c>
      <c r="BG772">
        <v>-310.39699554297601</v>
      </c>
      <c r="BH772">
        <v>-58336.011342346908</v>
      </c>
      <c r="BI772">
        <v>0.65433103544921922</v>
      </c>
      <c r="BJ772">
        <v>1.0297795040961841</v>
      </c>
      <c r="BK772">
        <v>0.37544846864696491</v>
      </c>
      <c r="BL772">
        <v>20.425802897017249</v>
      </c>
      <c r="BM772">
        <v>8.3333613844073806</v>
      </c>
      <c r="BN772">
        <f t="shared" si="72"/>
        <v>-12.092441512609868</v>
      </c>
      <c r="BO772">
        <v>0.48992034690926406</v>
      </c>
      <c r="BP772">
        <v>3.8819847282893453E-3</v>
      </c>
      <c r="BQ772">
        <v>3.1059964737226008E-3</v>
      </c>
      <c r="BR772">
        <v>0.10119047619047619</v>
      </c>
      <c r="BS772">
        <v>0.10344827586206896</v>
      </c>
      <c r="BT772">
        <v>0.3888888888888889</v>
      </c>
      <c r="BU772">
        <v>0.34630096399488142</v>
      </c>
      <c r="BV772">
        <v>0.81201969354264758</v>
      </c>
      <c r="BW772">
        <v>0.32992128431529472</v>
      </c>
      <c r="BX772">
        <v>0.28878277323524404</v>
      </c>
      <c r="BY772">
        <f t="shared" si="73"/>
        <v>4.8297883757872744E-2</v>
      </c>
      <c r="BZ772">
        <v>0</v>
      </c>
      <c r="CA772">
        <f t="shared" si="74"/>
        <v>1.4287572073470243E-4</v>
      </c>
      <c r="CC772">
        <v>4.8297883757872744E-2</v>
      </c>
      <c r="CD772">
        <v>1.4287572073470243E-4</v>
      </c>
    </row>
    <row r="773" spans="1:82" x14ac:dyDescent="0.3">
      <c r="A773">
        <v>1</v>
      </c>
      <c r="B773" t="s">
        <v>563</v>
      </c>
      <c r="C773" t="s">
        <v>11</v>
      </c>
      <c r="D773">
        <v>19023</v>
      </c>
      <c r="E773" s="2">
        <v>0</v>
      </c>
      <c r="F773" s="2" t="s">
        <v>1954</v>
      </c>
      <c r="G773" s="3">
        <v>-999</v>
      </c>
      <c r="H773" s="1">
        <v>0.37599256929545233</v>
      </c>
      <c r="I773" s="1">
        <f t="shared" si="75"/>
        <v>-999</v>
      </c>
      <c r="J773" s="1">
        <v>-999</v>
      </c>
      <c r="K773" s="1">
        <v>-999</v>
      </c>
      <c r="L773" s="2">
        <v>-999</v>
      </c>
      <c r="M773" s="2">
        <v>-999</v>
      </c>
      <c r="N773" s="7">
        <v>-999</v>
      </c>
      <c r="O773" s="2">
        <v>-999</v>
      </c>
      <c r="P773" s="3">
        <v>-999</v>
      </c>
      <c r="Q773" s="3">
        <v>-999</v>
      </c>
      <c r="R773" s="3">
        <v>-999</v>
      </c>
      <c r="S773" s="3">
        <v>-999</v>
      </c>
      <c r="T773" s="3">
        <v>-999</v>
      </c>
      <c r="V773">
        <v>19023</v>
      </c>
      <c r="W773" s="2">
        <v>-999</v>
      </c>
      <c r="X773" s="2">
        <v>1.0086638554091185E-2</v>
      </c>
      <c r="Y773" s="2">
        <v>-999</v>
      </c>
      <c r="Z773" s="2">
        <v>-999</v>
      </c>
      <c r="AA773" s="2">
        <v>-999</v>
      </c>
      <c r="AB773" s="2">
        <v>-999</v>
      </c>
      <c r="AC773" s="2">
        <v>-999</v>
      </c>
      <c r="AD773" s="2">
        <v>-999</v>
      </c>
      <c r="AE773" s="2">
        <v>-999</v>
      </c>
      <c r="AF773" s="2">
        <v>-999</v>
      </c>
      <c r="AG773" s="2">
        <v>-999</v>
      </c>
      <c r="AH773" s="2">
        <v>-999</v>
      </c>
      <c r="AI773" s="2">
        <v>-999</v>
      </c>
      <c r="AJ773" s="2">
        <v>-999</v>
      </c>
      <c r="AK773" s="2">
        <v>-999</v>
      </c>
      <c r="AL773" s="2">
        <v>-999</v>
      </c>
      <c r="AM773" s="2">
        <v>-999</v>
      </c>
      <c r="AN773" s="2">
        <v>-999</v>
      </c>
      <c r="AO773" s="2">
        <v>-999</v>
      </c>
      <c r="AP773" s="2">
        <v>-999</v>
      </c>
      <c r="AQ773" s="2">
        <v>-999</v>
      </c>
      <c r="AR773" s="2">
        <v>-999</v>
      </c>
      <c r="AS773" s="2">
        <v>-999</v>
      </c>
      <c r="AT773" s="2">
        <v>-999</v>
      </c>
      <c r="AU773" s="2">
        <v>-999</v>
      </c>
      <c r="AV773" s="2">
        <v>-999</v>
      </c>
      <c r="AW773" s="2">
        <v>-999</v>
      </c>
      <c r="AX773" s="2">
        <v>-999</v>
      </c>
      <c r="AY773" s="2">
        <v>-999</v>
      </c>
      <c r="AZ773" s="2">
        <v>-999</v>
      </c>
      <c r="BA773" s="2">
        <v>-999</v>
      </c>
      <c r="BB773" s="2">
        <v>-999</v>
      </c>
      <c r="BC773" s="2">
        <v>-999</v>
      </c>
      <c r="BD773" s="2">
        <v>-999</v>
      </c>
      <c r="BE773" s="2">
        <v>-999</v>
      </c>
      <c r="BF773" s="2">
        <v>-999</v>
      </c>
      <c r="BG773" s="2">
        <v>-999</v>
      </c>
      <c r="BH773" s="2">
        <v>-999</v>
      </c>
      <c r="BI773">
        <v>0</v>
      </c>
      <c r="BJ773">
        <v>0.37599256929545233</v>
      </c>
      <c r="BK773">
        <v>0.37599256929545233</v>
      </c>
      <c r="BL773">
        <v>-999</v>
      </c>
      <c r="BM773">
        <v>13.489660368976569</v>
      </c>
      <c r="BN773">
        <f t="shared" si="72"/>
        <v>-999</v>
      </c>
      <c r="BO773" t="s">
        <v>3748</v>
      </c>
      <c r="BP773" t="s">
        <v>3748</v>
      </c>
      <c r="BQ773">
        <v>6.0948372994767677E-3</v>
      </c>
      <c r="BR773">
        <v>0.14880952380952381</v>
      </c>
      <c r="BS773">
        <v>0.41379310344827586</v>
      </c>
      <c r="BT773">
        <v>0.44444444444444442</v>
      </c>
      <c r="BU773" t="s">
        <v>3748</v>
      </c>
      <c r="BY773">
        <f t="shared" si="73"/>
        <v>-999</v>
      </c>
      <c r="CA773">
        <f t="shared" si="74"/>
        <v>-999</v>
      </c>
    </row>
    <row r="774" spans="1:82" x14ac:dyDescent="0.3">
      <c r="A774">
        <v>1</v>
      </c>
      <c r="B774" t="s">
        <v>563</v>
      </c>
      <c r="C774" t="s">
        <v>12</v>
      </c>
      <c r="D774">
        <v>19025</v>
      </c>
      <c r="E774" s="2">
        <v>0</v>
      </c>
      <c r="F774" s="2" t="s">
        <v>1954</v>
      </c>
      <c r="G774" s="3">
        <v>-999</v>
      </c>
      <c r="H774" s="1">
        <v>0.37515019727255716</v>
      </c>
      <c r="I774" s="1">
        <f t="shared" si="75"/>
        <v>-999</v>
      </c>
      <c r="J774" s="1">
        <v>-999</v>
      </c>
      <c r="K774" s="1">
        <v>-999</v>
      </c>
      <c r="L774" s="2">
        <v>-999</v>
      </c>
      <c r="M774" s="2">
        <v>-999</v>
      </c>
      <c r="N774" s="7">
        <v>-999</v>
      </c>
      <c r="O774" s="2">
        <v>-999</v>
      </c>
      <c r="P774" s="3">
        <v>-999</v>
      </c>
      <c r="Q774" s="3">
        <v>-999</v>
      </c>
      <c r="R774" s="3">
        <v>-999</v>
      </c>
      <c r="S774" s="3">
        <v>-999</v>
      </c>
      <c r="T774" s="3">
        <v>-999</v>
      </c>
      <c r="V774">
        <v>19025</v>
      </c>
      <c r="W774" s="2">
        <v>-999</v>
      </c>
      <c r="X774" s="2">
        <v>1.0064040495467464E-2</v>
      </c>
      <c r="Y774" s="2">
        <v>-999</v>
      </c>
      <c r="Z774" s="2">
        <v>-999</v>
      </c>
      <c r="AA774" s="2">
        <v>-999</v>
      </c>
      <c r="AB774" s="2">
        <v>-999</v>
      </c>
      <c r="AC774" s="2">
        <v>-999</v>
      </c>
      <c r="AD774" s="2">
        <v>-999</v>
      </c>
      <c r="AE774" s="2">
        <v>-999</v>
      </c>
      <c r="AF774" s="2">
        <v>-999</v>
      </c>
      <c r="AG774" s="2">
        <v>-999</v>
      </c>
      <c r="AH774" s="2">
        <v>-999</v>
      </c>
      <c r="AI774" s="2">
        <v>-999</v>
      </c>
      <c r="AJ774" s="2">
        <v>-999</v>
      </c>
      <c r="AK774" s="2">
        <v>-999</v>
      </c>
      <c r="AL774" s="2">
        <v>-999</v>
      </c>
      <c r="AM774" s="2">
        <v>-999</v>
      </c>
      <c r="AN774" s="2">
        <v>-999</v>
      </c>
      <c r="AO774" s="2">
        <v>-999</v>
      </c>
      <c r="AP774" s="2">
        <v>-999</v>
      </c>
      <c r="AQ774" s="2">
        <v>-999</v>
      </c>
      <c r="AR774" s="2">
        <v>-999</v>
      </c>
      <c r="AS774" s="2">
        <v>-999</v>
      </c>
      <c r="AT774" s="2">
        <v>-999</v>
      </c>
      <c r="AU774" s="2">
        <v>-999</v>
      </c>
      <c r="AV774" s="2">
        <v>-999</v>
      </c>
      <c r="AW774" s="2">
        <v>-999</v>
      </c>
      <c r="AX774" s="2">
        <v>-999</v>
      </c>
      <c r="AY774" s="2">
        <v>-999</v>
      </c>
      <c r="AZ774" s="2">
        <v>-999</v>
      </c>
      <c r="BA774" s="2">
        <v>-999</v>
      </c>
      <c r="BB774" s="2">
        <v>-999</v>
      </c>
      <c r="BC774" s="2">
        <v>-999</v>
      </c>
      <c r="BD774" s="2">
        <v>-999</v>
      </c>
      <c r="BE774" s="2">
        <v>-999</v>
      </c>
      <c r="BF774" s="2">
        <v>-999</v>
      </c>
      <c r="BG774" s="2">
        <v>-999</v>
      </c>
      <c r="BH774" s="2">
        <v>-999</v>
      </c>
      <c r="BI774">
        <v>0</v>
      </c>
      <c r="BJ774">
        <v>0.37515019727255716</v>
      </c>
      <c r="BK774">
        <v>0.37515019727255716</v>
      </c>
      <c r="BL774">
        <v>-999</v>
      </c>
      <c r="BM774">
        <v>11.542663231153288</v>
      </c>
      <c r="BN774">
        <f t="shared" si="72"/>
        <v>-999</v>
      </c>
      <c r="BO774" t="s">
        <v>3748</v>
      </c>
      <c r="BP774" t="s">
        <v>3748</v>
      </c>
      <c r="BQ774">
        <v>4.0807588614593668E-3</v>
      </c>
      <c r="BR774">
        <v>0.19047619047619047</v>
      </c>
      <c r="BS774">
        <v>0.41379310344827586</v>
      </c>
      <c r="BT774">
        <v>0.33333333333333331</v>
      </c>
      <c r="BU774" t="s">
        <v>3748</v>
      </c>
      <c r="BY774">
        <f t="shared" si="73"/>
        <v>-999</v>
      </c>
      <c r="CA774">
        <f t="shared" si="74"/>
        <v>-999</v>
      </c>
    </row>
    <row r="775" spans="1:82" x14ac:dyDescent="0.3">
      <c r="A775">
        <v>0</v>
      </c>
      <c r="B775" t="s">
        <v>563</v>
      </c>
      <c r="C775" t="s">
        <v>95</v>
      </c>
      <c r="D775">
        <v>19027</v>
      </c>
      <c r="E775" s="2">
        <f t="shared" ref="E775:E786" si="79">BO775</f>
        <v>0.58604218069099168</v>
      </c>
      <c r="F775" s="2" t="s">
        <v>1939</v>
      </c>
      <c r="G775" s="3">
        <v>520</v>
      </c>
      <c r="H775" s="1">
        <v>0.76226265432829032</v>
      </c>
      <c r="I775" s="1">
        <f t="shared" si="75"/>
        <v>-14.549307837175251</v>
      </c>
      <c r="J775" s="1">
        <v>2.91836288367</v>
      </c>
      <c r="K775" s="1">
        <v>124.749461889</v>
      </c>
      <c r="L775" s="2">
        <v>0.10084608712000009</v>
      </c>
      <c r="M775" s="2">
        <v>1.0047658280186056E-3</v>
      </c>
      <c r="N775" s="7">
        <v>0</v>
      </c>
      <c r="O775" s="2">
        <v>1.7867126906535212E-4</v>
      </c>
      <c r="P775" s="3">
        <v>-14008.739435773596</v>
      </c>
      <c r="Q775" s="3">
        <v>-323.53083534374389</v>
      </c>
      <c r="R775" s="3">
        <v>-141835.70154841972</v>
      </c>
      <c r="S775" s="3">
        <v>-407.35794554024977</v>
      </c>
      <c r="T775" s="3">
        <v>-81970.181751576631</v>
      </c>
      <c r="V775">
        <v>19027</v>
      </c>
      <c r="W775" s="2">
        <v>0.50792225960894632</v>
      </c>
      <c r="X775" s="2">
        <v>2.0448988903953347E-2</v>
      </c>
      <c r="Y775" s="2">
        <v>0.5213867173212694</v>
      </c>
      <c r="Z775" s="2">
        <v>0.83224520023407655</v>
      </c>
      <c r="AA775" s="2">
        <v>0.35956980666764449</v>
      </c>
      <c r="AB775" s="2">
        <v>0.24892609953249786</v>
      </c>
      <c r="AC775" s="2">
        <v>1.0047658280186056E-3</v>
      </c>
      <c r="AD775" s="2">
        <v>0</v>
      </c>
      <c r="AE775" s="2">
        <v>1.7867126906535212E-4</v>
      </c>
      <c r="AF775">
        <v>224424.31709565641</v>
      </c>
      <c r="AG775">
        <v>644.57147184804865</v>
      </c>
      <c r="AH775">
        <v>121145.21363262266</v>
      </c>
      <c r="AI775">
        <v>8560.6305426902363</v>
      </c>
      <c r="AJ775">
        <v>6.0092658132602592</v>
      </c>
      <c r="AK775">
        <v>82588.61554723671</v>
      </c>
      <c r="AL775">
        <v>237.21352630779884</v>
      </c>
      <c r="AM775">
        <v>44583.548258369978</v>
      </c>
      <c r="AN775">
        <v>3152.1141653662903</v>
      </c>
      <c r="AO775">
        <v>2.2115193429867461</v>
      </c>
      <c r="AP775">
        <v>-141835.70154841972</v>
      </c>
      <c r="AQ775">
        <v>-407.35794554024983</v>
      </c>
      <c r="AR775">
        <v>-76561.665374252683</v>
      </c>
      <c r="AS775">
        <v>-5408.5163773239456</v>
      </c>
      <c r="AT775">
        <v>-3.7977464702735131</v>
      </c>
      <c r="AU775" s="3">
        <v>-2632802.4895592895</v>
      </c>
      <c r="AV775" s="3">
        <v>-60804.385194503222</v>
      </c>
      <c r="AW775">
        <v>21372.327573025999</v>
      </c>
      <c r="AX775">
        <v>4016715.2440745062</v>
      </c>
      <c r="AY775">
        <v>493.59237671903992</v>
      </c>
      <c r="AZ775">
        <v>92765.751280576354</v>
      </c>
      <c r="BA775">
        <v>7363.5881372524036</v>
      </c>
      <c r="BB775">
        <v>1383912.7545152167</v>
      </c>
      <c r="BC775">
        <v>170.06154137529603</v>
      </c>
      <c r="BD775">
        <v>31961.366086073136</v>
      </c>
      <c r="BE775">
        <v>-14008.739435773596</v>
      </c>
      <c r="BF775">
        <v>-2632802.4895592895</v>
      </c>
      <c r="BG775">
        <v>-323.53083534374389</v>
      </c>
      <c r="BH775">
        <v>-60804.385194503222</v>
      </c>
      <c r="BI775">
        <v>0.80589535668760315</v>
      </c>
      <c r="BJ775">
        <v>1.5681580110158935</v>
      </c>
      <c r="BK775">
        <v>0.76226265432829032</v>
      </c>
      <c r="BL775">
        <v>23.348256425572099</v>
      </c>
      <c r="BM775">
        <v>8.7989485883968488</v>
      </c>
      <c r="BN775">
        <f t="shared" ref="BN775:BN838" si="80">IF(BL775=-999,-999,BM775-BL775)</f>
        <v>-14.549307837175251</v>
      </c>
      <c r="BO775">
        <v>0.58604218069099168</v>
      </c>
      <c r="BP775">
        <v>5.7192404478771681E-3</v>
      </c>
      <c r="BQ775">
        <v>4.5455735981486198E-3</v>
      </c>
      <c r="BR775">
        <v>0.15476190476190477</v>
      </c>
      <c r="BS775">
        <v>0.37931034482758619</v>
      </c>
      <c r="BT775">
        <v>0.33333333333333331</v>
      </c>
      <c r="BU775">
        <v>0.41666021904824119</v>
      </c>
      <c r="BV775">
        <v>0.83224520023407655</v>
      </c>
      <c r="BW775">
        <v>0.37299772475896731</v>
      </c>
      <c r="BX775">
        <v>0.24892609953249786</v>
      </c>
      <c r="BY775">
        <f t="shared" ref="BY775:BY838" si="81">IF(I775=-999,-999,CC775)</f>
        <v>0.1540541250080987</v>
      </c>
      <c r="BZ775">
        <v>0</v>
      </c>
      <c r="CA775">
        <f t="shared" ref="CA775:CA838" si="82">IF(I775=-999,-999,CD775)</f>
        <v>4.7777145795319196E-4</v>
      </c>
      <c r="CC775">
        <v>0.1540541250080987</v>
      </c>
      <c r="CD775">
        <v>4.7777145795319196E-4</v>
      </c>
    </row>
    <row r="776" spans="1:82" x14ac:dyDescent="0.3">
      <c r="A776">
        <v>0</v>
      </c>
      <c r="B776" t="s">
        <v>563</v>
      </c>
      <c r="C776" t="s">
        <v>471</v>
      </c>
      <c r="D776">
        <v>19029</v>
      </c>
      <c r="E776" s="2">
        <f t="shared" si="79"/>
        <v>0.59726679670741978</v>
      </c>
      <c r="F776" s="2" t="s">
        <v>1939</v>
      </c>
      <c r="G776" s="3">
        <v>102</v>
      </c>
      <c r="H776" s="1">
        <v>0.37604240234631126</v>
      </c>
      <c r="I776" s="1">
        <f t="shared" ref="I776:I839" si="83">BN776</f>
        <v>-14.557502806818945</v>
      </c>
      <c r="J776" s="1">
        <v>2.8107538115300001</v>
      </c>
      <c r="K776" s="1">
        <v>116.261103377</v>
      </c>
      <c r="L776" s="2">
        <v>0.11335307020999985</v>
      </c>
      <c r="M776" s="2">
        <v>4.250119172508165E-3</v>
      </c>
      <c r="N776" s="7">
        <v>0</v>
      </c>
      <c r="O776" s="2">
        <v>5.1865352534994388E-4</v>
      </c>
      <c r="P776" s="3">
        <v>-8040.9209810364009</v>
      </c>
      <c r="Q776" s="3">
        <v>-185.704494958656</v>
      </c>
      <c r="R776" s="3">
        <v>-88494.683142850743</v>
      </c>
      <c r="S776" s="3">
        <v>-254.23429137236099</v>
      </c>
      <c r="T776" s="3">
        <v>-51090.730179797778</v>
      </c>
      <c r="V776">
        <v>19029</v>
      </c>
      <c r="W776" s="2">
        <v>0.49844697968414309</v>
      </c>
      <c r="X776" s="2">
        <v>1.008797541022375E-2</v>
      </c>
      <c r="Y776" s="2">
        <v>0.52112138022265908</v>
      </c>
      <c r="Z776" s="2">
        <v>0.8015577438210022</v>
      </c>
      <c r="AA776" s="2">
        <v>0.33510350931558652</v>
      </c>
      <c r="AB776" s="2">
        <v>0.27979804118560248</v>
      </c>
      <c r="AC776" s="2">
        <v>4.250119172508165E-3</v>
      </c>
      <c r="AD776" s="2">
        <v>0</v>
      </c>
      <c r="AE776" s="2">
        <v>5.1865352534994388E-4</v>
      </c>
      <c r="AF776">
        <v>160222.97822896775</v>
      </c>
      <c r="AG776">
        <v>460.30916234636481</v>
      </c>
      <c r="AH776">
        <v>86513.682725706822</v>
      </c>
      <c r="AI776">
        <v>5991.079550121287</v>
      </c>
      <c r="AJ776">
        <v>4.2914741263273921</v>
      </c>
      <c r="AK776">
        <v>71728.29508611701</v>
      </c>
      <c r="AL776">
        <v>206.07487097400389</v>
      </c>
      <c r="AM776">
        <v>38731.134340903787</v>
      </c>
      <c r="AN776">
        <v>2682.8977551265493</v>
      </c>
      <c r="AO776">
        <v>1.9212435801599876</v>
      </c>
      <c r="AP776">
        <v>-88494.683142850743</v>
      </c>
      <c r="AQ776">
        <v>-254.23429137236093</v>
      </c>
      <c r="AR776">
        <v>-47782.548384803034</v>
      </c>
      <c r="AS776">
        <v>-3308.1817949947376</v>
      </c>
      <c r="AT776">
        <v>-2.3702305461674045</v>
      </c>
      <c r="AU776" s="3">
        <v>-1511210.6891759811</v>
      </c>
      <c r="AV776" s="3">
        <v>-34901.302782529805</v>
      </c>
      <c r="AW776">
        <v>14750.094389161002</v>
      </c>
      <c r="AX776">
        <v>2772132.7394989189</v>
      </c>
      <c r="AY776">
        <v>340.65237496943996</v>
      </c>
      <c r="AZ776">
        <v>64022.207351756544</v>
      </c>
      <c r="BA776">
        <v>6709.1734081246013</v>
      </c>
      <c r="BB776">
        <v>1260922.0503229375</v>
      </c>
      <c r="BC776">
        <v>154.94788001078396</v>
      </c>
      <c r="BD776">
        <v>29120.904569226739</v>
      </c>
      <c r="BE776">
        <v>-8040.9209810364009</v>
      </c>
      <c r="BF776">
        <v>-1511210.6891759811</v>
      </c>
      <c r="BG776">
        <v>-185.704494958656</v>
      </c>
      <c r="BH776">
        <v>-34901.302782529805</v>
      </c>
      <c r="BI776">
        <v>0.50467586339245507</v>
      </c>
      <c r="BJ776">
        <v>0.88071826573876633</v>
      </c>
      <c r="BK776">
        <v>0.37604240234631126</v>
      </c>
      <c r="BL776">
        <v>25.974510081129978</v>
      </c>
      <c r="BM776">
        <v>11.417007274311032</v>
      </c>
      <c r="BN776">
        <f t="shared" si="80"/>
        <v>-14.557502806818945</v>
      </c>
      <c r="BO776">
        <v>0.59726679670741978</v>
      </c>
      <c r="BP776">
        <v>3.6501585833373855E-3</v>
      </c>
      <c r="BQ776">
        <v>5.8283373063511288E-3</v>
      </c>
      <c r="BR776">
        <v>0.1728110599078341</v>
      </c>
      <c r="BS776">
        <v>0.44827586206896552</v>
      </c>
      <c r="BT776">
        <v>0.33333333333333331</v>
      </c>
      <c r="BU776">
        <v>0.4168949049786681</v>
      </c>
      <c r="BV776">
        <v>0.8015577438210022</v>
      </c>
      <c r="BW776">
        <v>0.3476177482526831</v>
      </c>
      <c r="BX776">
        <v>0.27979804118560248</v>
      </c>
      <c r="BY776">
        <f t="shared" si="81"/>
        <v>0.14644621281632761</v>
      </c>
      <c r="BZ776">
        <v>0</v>
      </c>
      <c r="CA776">
        <f t="shared" si="82"/>
        <v>2.4201752651912634E-4</v>
      </c>
      <c r="CC776">
        <v>0.14644621281632761</v>
      </c>
      <c r="CD776">
        <v>2.4201752651912634E-4</v>
      </c>
    </row>
    <row r="777" spans="1:82" x14ac:dyDescent="0.3">
      <c r="A777">
        <v>0</v>
      </c>
      <c r="B777" t="s">
        <v>563</v>
      </c>
      <c r="C777" t="s">
        <v>572</v>
      </c>
      <c r="D777">
        <v>19031</v>
      </c>
      <c r="E777" s="2">
        <f t="shared" si="79"/>
        <v>0.5526994913430695</v>
      </c>
      <c r="F777" s="2" t="s">
        <v>1939</v>
      </c>
      <c r="G777" s="3">
        <v>324</v>
      </c>
      <c r="H777" s="1">
        <v>0.37552158546443226</v>
      </c>
      <c r="I777" s="1">
        <f t="shared" si="83"/>
        <v>-16.620647251315997</v>
      </c>
      <c r="J777" s="1">
        <v>2.8404973348000002</v>
      </c>
      <c r="K777" s="1">
        <v>81.493063649800007</v>
      </c>
      <c r="L777" s="2">
        <v>0.14300348358000003</v>
      </c>
      <c r="M777" s="2">
        <v>2.3104942145716315E-3</v>
      </c>
      <c r="N777" s="7">
        <v>0</v>
      </c>
      <c r="O777" s="2">
        <v>2.9254774758257228E-4</v>
      </c>
      <c r="P777" s="3">
        <v>-5557.5422566864008</v>
      </c>
      <c r="Q777" s="3">
        <v>-128.351040934656</v>
      </c>
      <c r="R777" s="3">
        <v>-78860.867762944239</v>
      </c>
      <c r="S777" s="3">
        <v>-226.57669695722089</v>
      </c>
      <c r="T777" s="3">
        <v>-45207.940898385314</v>
      </c>
      <c r="V777">
        <v>19031</v>
      </c>
      <c r="W777" s="2">
        <v>0.51449338409834589</v>
      </c>
      <c r="X777" s="2">
        <v>1.0074003613785789E-2</v>
      </c>
      <c r="Y777" s="2">
        <v>0.60438930464770402</v>
      </c>
      <c r="Z777" s="2">
        <v>0.81003986392265959</v>
      </c>
      <c r="AA777" s="2">
        <v>0.23489035301318945</v>
      </c>
      <c r="AB777" s="2">
        <v>0.35298642122594809</v>
      </c>
      <c r="AC777" s="2">
        <v>2.3104942145716315E-3</v>
      </c>
      <c r="AD777" s="2">
        <v>0</v>
      </c>
      <c r="AE777" s="2">
        <v>2.9254774758257228E-4</v>
      </c>
      <c r="AF777">
        <v>95028.920253643591</v>
      </c>
      <c r="AG777">
        <v>273.02072347445238</v>
      </c>
      <c r="AH777">
        <v>51313.400167426073</v>
      </c>
      <c r="AI777">
        <v>3160.0960907199001</v>
      </c>
      <c r="AJ777">
        <v>2.5453838589373006</v>
      </c>
      <c r="AK777">
        <v>16168.052490699354</v>
      </c>
      <c r="AL777">
        <v>46.444026517231535</v>
      </c>
      <c r="AM777">
        <v>8729.0110718948963</v>
      </c>
      <c r="AN777">
        <v>536.5442878657675</v>
      </c>
      <c r="AO777">
        <v>0.43299607170205584</v>
      </c>
      <c r="AP777">
        <v>-78860.867762944239</v>
      </c>
      <c r="AQ777">
        <v>-226.57669695722086</v>
      </c>
      <c r="AR777">
        <v>-42584.38909553118</v>
      </c>
      <c r="AS777">
        <v>-2623.5518028541328</v>
      </c>
      <c r="AT777">
        <v>-2.1123877872352446</v>
      </c>
      <c r="AU777" s="3">
        <v>-1044484.4917216422</v>
      </c>
      <c r="AV777" s="3">
        <v>-24122.294633259247</v>
      </c>
      <c r="AW777">
        <v>6724.3800116207003</v>
      </c>
      <c r="AX777">
        <v>1263779.9793839944</v>
      </c>
      <c r="AY777">
        <v>155.29907543092801</v>
      </c>
      <c r="AZ777">
        <v>29186.908236488609</v>
      </c>
      <c r="BA777">
        <v>1166.8377549342995</v>
      </c>
      <c r="BB777">
        <v>219295.48766235224</v>
      </c>
      <c r="BC777">
        <v>26.948034496272015</v>
      </c>
      <c r="BD777">
        <v>5064.6136032293625</v>
      </c>
      <c r="BE777">
        <v>-5557.5422566864008</v>
      </c>
      <c r="BF777">
        <v>-1044484.4917216422</v>
      </c>
      <c r="BG777">
        <v>-128.351040934656</v>
      </c>
      <c r="BH777">
        <v>-24122.294633259247</v>
      </c>
      <c r="BI777">
        <v>0.24275076930794234</v>
      </c>
      <c r="BJ777">
        <v>0.61827235477237463</v>
      </c>
      <c r="BK777">
        <v>0.37552158546443226</v>
      </c>
      <c r="BL777">
        <v>23.901372995095901</v>
      </c>
      <c r="BM777">
        <v>7.2807257437799029</v>
      </c>
      <c r="BN777">
        <f t="shared" si="80"/>
        <v>-16.620647251315997</v>
      </c>
      <c r="BO777">
        <v>0.5526994913430695</v>
      </c>
      <c r="BP777">
        <v>1.6247274054496321E-3</v>
      </c>
      <c r="BQ777">
        <v>1.3490128093044691E-2</v>
      </c>
      <c r="BR777">
        <v>0.18452380952380953</v>
      </c>
      <c r="BS777">
        <v>0.20689655172413793</v>
      </c>
      <c r="BT777">
        <v>0.44444444444444442</v>
      </c>
      <c r="BU777">
        <v>0.47597883019302395</v>
      </c>
      <c r="BV777">
        <v>0.81003986392265959</v>
      </c>
      <c r="BW777">
        <v>0.24366219192239569</v>
      </c>
      <c r="BX777">
        <v>0.35298642122594809</v>
      </c>
      <c r="BY777">
        <f t="shared" si="81"/>
        <v>0</v>
      </c>
      <c r="BZ777">
        <v>0</v>
      </c>
      <c r="CA777">
        <f t="shared" si="82"/>
        <v>4.4836487699742469E-4</v>
      </c>
      <c r="CC777">
        <v>0</v>
      </c>
      <c r="CD777">
        <v>4.4836487699742469E-4</v>
      </c>
    </row>
    <row r="778" spans="1:82" x14ac:dyDescent="0.3">
      <c r="A778">
        <v>0</v>
      </c>
      <c r="B778" t="s">
        <v>563</v>
      </c>
      <c r="C778" t="s">
        <v>573</v>
      </c>
      <c r="D778">
        <v>19033</v>
      </c>
      <c r="E778" s="2">
        <f t="shared" si="79"/>
        <v>0.56767389319115347</v>
      </c>
      <c r="F778" s="2" t="s">
        <v>1939</v>
      </c>
      <c r="G778" s="3">
        <v>1067</v>
      </c>
      <c r="H778" s="1">
        <v>10.45431456780417</v>
      </c>
      <c r="I778" s="1">
        <f t="shared" si="83"/>
        <v>-17.279734681747456</v>
      </c>
      <c r="J778" s="1">
        <v>2.9270087006200001</v>
      </c>
      <c r="K778" s="1">
        <v>61.599110571200001</v>
      </c>
      <c r="L778" s="2">
        <v>0.11485020432000015</v>
      </c>
      <c r="M778" s="2">
        <v>0</v>
      </c>
      <c r="N778" s="7">
        <v>0</v>
      </c>
      <c r="O778" s="2">
        <v>6.7645392151907799E-4</v>
      </c>
      <c r="P778" s="3">
        <v>-49160.442611448998</v>
      </c>
      <c r="Q778" s="3">
        <v>-1135.35690608496</v>
      </c>
      <c r="R778" s="3">
        <v>-309458.54291758488</v>
      </c>
      <c r="S778" s="3">
        <v>-889.80538714347449</v>
      </c>
      <c r="T778" s="3">
        <v>-171519.87717693558</v>
      </c>
      <c r="V778">
        <v>19033</v>
      </c>
      <c r="W778" s="2">
        <v>0.55262724439640465</v>
      </c>
      <c r="X778" s="2">
        <v>0.28045472434150598</v>
      </c>
      <c r="Y778" s="2">
        <v>0.57725634405492487</v>
      </c>
      <c r="Z778" s="2">
        <v>0.83471077423757112</v>
      </c>
      <c r="AA778" s="2">
        <v>0.17754930517209935</v>
      </c>
      <c r="AB778" s="2">
        <v>0.28349353166145974</v>
      </c>
      <c r="AC778" s="2">
        <v>0</v>
      </c>
      <c r="AD778" s="2">
        <v>0</v>
      </c>
      <c r="AE778" s="2">
        <v>6.7645392151907799E-4</v>
      </c>
      <c r="AF778">
        <v>781213.60517393472</v>
      </c>
      <c r="AG778">
        <v>2243.7524035816082</v>
      </c>
      <c r="AH778">
        <v>421706.32139717671</v>
      </c>
      <c r="AI778">
        <v>10664.920839763385</v>
      </c>
      <c r="AJ778">
        <v>20.918256108744103</v>
      </c>
      <c r="AK778">
        <v>471755.06225634983</v>
      </c>
      <c r="AL778">
        <v>1353.9470164381337</v>
      </c>
      <c r="AM778">
        <v>254470.15221349549</v>
      </c>
      <c r="AN778">
        <v>6381.2128465090791</v>
      </c>
      <c r="AO778">
        <v>12.622206124376508</v>
      </c>
      <c r="AP778">
        <v>-309458.54291758488</v>
      </c>
      <c r="AQ778">
        <v>-889.80538714347449</v>
      </c>
      <c r="AR778">
        <v>-167236.16918368122</v>
      </c>
      <c r="AS778">
        <v>-4283.7079932543056</v>
      </c>
      <c r="AT778">
        <v>-8.2960499843675954</v>
      </c>
      <c r="AU778" s="3">
        <v>-9239213.5843957253</v>
      </c>
      <c r="AV778" s="3">
        <v>-213378.97692960736</v>
      </c>
      <c r="AW778">
        <v>115613.37897798</v>
      </c>
      <c r="AX778">
        <v>21728378.44512156</v>
      </c>
      <c r="AY778">
        <v>2670.0827186592001</v>
      </c>
      <c r="AZ778">
        <v>501815.34614481003</v>
      </c>
      <c r="BA778">
        <v>66452.936366531008</v>
      </c>
      <c r="BB778">
        <v>12489164.860725837</v>
      </c>
      <c r="BC778">
        <v>1534.7258125742401</v>
      </c>
      <c r="BD778">
        <v>288436.36921520269</v>
      </c>
      <c r="BE778">
        <v>-49160.442611448998</v>
      </c>
      <c r="BF778">
        <v>-9239213.5843957253</v>
      </c>
      <c r="BG778">
        <v>-1135.35690608496</v>
      </c>
      <c r="BH778">
        <v>-213378.97692960736</v>
      </c>
      <c r="BI778">
        <v>3.9910529842418203</v>
      </c>
      <c r="BJ778">
        <v>14.44536755204599</v>
      </c>
      <c r="BK778">
        <v>10.45431456780417</v>
      </c>
      <c r="BL778">
        <v>25.289110155541273</v>
      </c>
      <c r="BM778">
        <v>8.009375473793817</v>
      </c>
      <c r="BN778">
        <f t="shared" si="80"/>
        <v>-17.279734681747456</v>
      </c>
      <c r="BO778">
        <v>0.56767389319115347</v>
      </c>
      <c r="BP778">
        <v>2.743577556845618E-2</v>
      </c>
      <c r="BQ778">
        <v>4.2251635301126522E-3</v>
      </c>
      <c r="BR778">
        <v>0.16666666666666666</v>
      </c>
      <c r="BS778">
        <v>0.34482758620689657</v>
      </c>
      <c r="BT778">
        <v>0.3888888888888889</v>
      </c>
      <c r="BU778">
        <v>0.49485364652166319</v>
      </c>
      <c r="BV778">
        <v>0.83471077423757112</v>
      </c>
      <c r="BW778">
        <v>0.18417977714948067</v>
      </c>
      <c r="BX778">
        <v>0.28349353166145974</v>
      </c>
      <c r="BY778">
        <f t="shared" si="81"/>
        <v>0.10397752113613591</v>
      </c>
      <c r="BZ778">
        <v>0</v>
      </c>
      <c r="CA778">
        <f t="shared" si="82"/>
        <v>6.7844227026898918E-4</v>
      </c>
      <c r="CC778">
        <v>0.10397752113613591</v>
      </c>
      <c r="CD778">
        <v>6.7844227026898918E-4</v>
      </c>
    </row>
    <row r="779" spans="1:82" x14ac:dyDescent="0.3">
      <c r="A779">
        <v>0</v>
      </c>
      <c r="B779" t="s">
        <v>563</v>
      </c>
      <c r="C779" t="s">
        <v>14</v>
      </c>
      <c r="D779">
        <v>19035</v>
      </c>
      <c r="E779" s="2">
        <f t="shared" si="79"/>
        <v>0.47697489842261792</v>
      </c>
      <c r="F779" s="2" t="s">
        <v>1937</v>
      </c>
      <c r="G779" s="3">
        <v>-107</v>
      </c>
      <c r="H779" s="1">
        <v>0.37585447745175943</v>
      </c>
      <c r="I779" s="1">
        <f t="shared" si="83"/>
        <v>-14.88892234786795</v>
      </c>
      <c r="J779" s="1">
        <v>2.7668082755899999</v>
      </c>
      <c r="K779" s="1">
        <v>91.214732937299999</v>
      </c>
      <c r="L779" s="2">
        <v>0.11021825405000008</v>
      </c>
      <c r="M779" s="2">
        <v>7.9602908638609516E-3</v>
      </c>
      <c r="N779" s="7">
        <v>0</v>
      </c>
      <c r="O779" s="2">
        <v>8.3764707173213028E-4</v>
      </c>
      <c r="P779" s="3">
        <v>-5276.7443184242011</v>
      </c>
      <c r="Q779" s="3">
        <v>-121.86603263356801</v>
      </c>
      <c r="R779" s="3">
        <v>-41353.830532830805</v>
      </c>
      <c r="S779" s="3">
        <v>-118.84183252788141</v>
      </c>
      <c r="T779" s="3">
        <v>-2147.8194275353617</v>
      </c>
      <c r="V779">
        <v>19035</v>
      </c>
      <c r="W779" s="2">
        <v>0.47989440850023984</v>
      </c>
      <c r="X779" s="2">
        <v>1.0082934006107143E-2</v>
      </c>
      <c r="Y779" s="2">
        <v>0.54205613248922746</v>
      </c>
      <c r="Z779" s="2">
        <v>0.78902555957399512</v>
      </c>
      <c r="AA779" s="2">
        <v>0.26291146583613284</v>
      </c>
      <c r="AB779" s="2">
        <v>0.27206013501843868</v>
      </c>
      <c r="AC779" s="2">
        <v>7.9602908638609516E-3</v>
      </c>
      <c r="AD779" s="2">
        <v>0</v>
      </c>
      <c r="AE779" s="2">
        <v>8.3764707173213028E-4</v>
      </c>
      <c r="AF779">
        <v>71317.916254248688</v>
      </c>
      <c r="AG779">
        <v>204.96697973283716</v>
      </c>
      <c r="AH779">
        <v>38522.909610280738</v>
      </c>
      <c r="AI779">
        <v>-34857.364944060741</v>
      </c>
      <c r="AJ779">
        <v>1.9109497567623106</v>
      </c>
      <c r="AK779">
        <v>29964.085721417887</v>
      </c>
      <c r="AL779">
        <v>86.125147204955752</v>
      </c>
      <c r="AM779">
        <v>16186.954919632353</v>
      </c>
      <c r="AN779">
        <v>-14669.229680947723</v>
      </c>
      <c r="AO779">
        <v>0.80296692206660547</v>
      </c>
      <c r="AP779">
        <v>-41353.830532830805</v>
      </c>
      <c r="AQ779">
        <v>-118.84183252788141</v>
      </c>
      <c r="AR779">
        <v>-22335.954690648385</v>
      </c>
      <c r="AS779">
        <v>20188.135263113018</v>
      </c>
      <c r="AT779">
        <v>-1.1079828346957052</v>
      </c>
      <c r="AU779" s="3">
        <v>-991711.32720464433</v>
      </c>
      <c r="AV779" s="3">
        <v>-22903.50217315277</v>
      </c>
      <c r="AW779">
        <v>8942.2141161090003</v>
      </c>
      <c r="AX779">
        <v>1680599.7209815255</v>
      </c>
      <c r="AY779">
        <v>206.51979545135998</v>
      </c>
      <c r="AZ779">
        <v>38813.330357128594</v>
      </c>
      <c r="BA779">
        <v>3665.4697976847992</v>
      </c>
      <c r="BB779">
        <v>688888.39377688116</v>
      </c>
      <c r="BC779">
        <v>84.653762817791971</v>
      </c>
      <c r="BD779">
        <v>15909.828183975824</v>
      </c>
      <c r="BE779">
        <v>-5276.7443184242011</v>
      </c>
      <c r="BF779">
        <v>-991711.32720464433</v>
      </c>
      <c r="BG779">
        <v>-121.86603263356801</v>
      </c>
      <c r="BH779">
        <v>-22903.50217315277</v>
      </c>
      <c r="BI779">
        <v>0.3165071485090562</v>
      </c>
      <c r="BJ779">
        <v>0.69236162596081563</v>
      </c>
      <c r="BK779">
        <v>0.37585447745175943</v>
      </c>
      <c r="BL779">
        <v>24.582206284356833</v>
      </c>
      <c r="BM779">
        <v>9.6932839364888821</v>
      </c>
      <c r="BN779">
        <f t="shared" si="80"/>
        <v>-14.88892234786795</v>
      </c>
      <c r="BO779">
        <v>0.47697489842261792</v>
      </c>
      <c r="BP779">
        <v>1.8281417787138561E-3</v>
      </c>
      <c r="BQ779">
        <v>2.848952125665433E-3</v>
      </c>
      <c r="BR779">
        <v>0.10714285714285714</v>
      </c>
      <c r="BS779">
        <v>0.10344827586206896</v>
      </c>
      <c r="BT779">
        <v>0.33333333333333331</v>
      </c>
      <c r="BU779">
        <v>0.42638603267462016</v>
      </c>
      <c r="BV779">
        <v>0.78902555957399512</v>
      </c>
      <c r="BW779">
        <v>0.27272973634453618</v>
      </c>
      <c r="BX779">
        <v>0.27206013501843868</v>
      </c>
      <c r="BY779">
        <f t="shared" si="81"/>
        <v>5.0169635966923143E-2</v>
      </c>
      <c r="BZ779">
        <v>0</v>
      </c>
      <c r="CA779">
        <f t="shared" si="82"/>
        <v>9.5406919793164144E-4</v>
      </c>
      <c r="CC779">
        <v>5.0169635966923143E-2</v>
      </c>
      <c r="CD779">
        <v>9.5406919793164144E-4</v>
      </c>
    </row>
    <row r="780" spans="1:82" x14ac:dyDescent="0.3">
      <c r="A780">
        <v>0</v>
      </c>
      <c r="B780" t="s">
        <v>563</v>
      </c>
      <c r="C780" t="s">
        <v>574</v>
      </c>
      <c r="D780">
        <v>19037</v>
      </c>
      <c r="E780" s="2">
        <f t="shared" si="79"/>
        <v>0.51078464236657428</v>
      </c>
      <c r="F780" s="2" t="s">
        <v>1938</v>
      </c>
      <c r="G780" s="3">
        <v>107</v>
      </c>
      <c r="H780" s="1">
        <v>0.37520228425790653</v>
      </c>
      <c r="I780" s="1">
        <f t="shared" si="83"/>
        <v>-15.310326086106505</v>
      </c>
      <c r="J780" s="1">
        <v>2.9982610860099999</v>
      </c>
      <c r="K780" s="1">
        <v>69.255300209200001</v>
      </c>
      <c r="L780" s="2">
        <v>0.11840685127000006</v>
      </c>
      <c r="M780" s="2">
        <v>4.2650383936947644E-4</v>
      </c>
      <c r="N780" s="7">
        <v>0</v>
      </c>
      <c r="O780" s="2">
        <v>1.1183830845026962E-3</v>
      </c>
      <c r="P780" s="3">
        <v>-5174.7711164882003</v>
      </c>
      <c r="Q780" s="3">
        <v>-119.51096882812799</v>
      </c>
      <c r="R780" s="3">
        <v>-47354.448157442588</v>
      </c>
      <c r="S780" s="3">
        <v>-136.04623989379428</v>
      </c>
      <c r="T780" s="3">
        <v>-26735.416389207057</v>
      </c>
      <c r="V780">
        <v>19037</v>
      </c>
      <c r="W780" s="2">
        <v>0.491174299171308</v>
      </c>
      <c r="X780" s="2">
        <v>1.0065437817216603E-2</v>
      </c>
      <c r="Y780" s="2">
        <v>0.56426005006658142</v>
      </c>
      <c r="Z780" s="2">
        <v>0.85503019924049728</v>
      </c>
      <c r="AA780" s="2">
        <v>0.19961701260955506</v>
      </c>
      <c r="AB780" s="2">
        <v>0.29227267498730969</v>
      </c>
      <c r="AC780" s="2">
        <v>4.2650383936947644E-4</v>
      </c>
      <c r="AD780" s="2">
        <v>0</v>
      </c>
      <c r="AE780" s="2">
        <v>1.1183830845026962E-3</v>
      </c>
      <c r="AF780">
        <v>67900.339236082073</v>
      </c>
      <c r="AG780">
        <v>195.07233957629248</v>
      </c>
      <c r="AH780">
        <v>36663.242609900197</v>
      </c>
      <c r="AI780">
        <v>1671.7286806241195</v>
      </c>
      <c r="AJ780">
        <v>1.8186641877133278</v>
      </c>
      <c r="AK780">
        <v>20545.891078639484</v>
      </c>
      <c r="AL780">
        <v>59.02609968249817</v>
      </c>
      <c r="AM780">
        <v>11093.772790525292</v>
      </c>
      <c r="AN780">
        <v>505.78211079196194</v>
      </c>
      <c r="AO780">
        <v>0.55030145809123199</v>
      </c>
      <c r="AP780">
        <v>-47354.448157442588</v>
      </c>
      <c r="AQ780">
        <v>-136.04623989379431</v>
      </c>
      <c r="AR780">
        <v>-25569.469819374906</v>
      </c>
      <c r="AS780">
        <v>-1165.9465698321576</v>
      </c>
      <c r="AT780">
        <v>-1.2683627296220958</v>
      </c>
      <c r="AU780" s="3">
        <v>-972546.48363279237</v>
      </c>
      <c r="AV780" s="3">
        <v>-22460.891481558374</v>
      </c>
      <c r="AW780">
        <v>7231.4629302478006</v>
      </c>
      <c r="AX780">
        <v>1359081.1431107717</v>
      </c>
      <c r="AY780">
        <v>167.01011916931199</v>
      </c>
      <c r="AZ780">
        <v>31387.881796680496</v>
      </c>
      <c r="BA780">
        <v>2056.6918137596003</v>
      </c>
      <c r="BB780">
        <v>386534.65947797929</v>
      </c>
      <c r="BC780">
        <v>47.499150341184006</v>
      </c>
      <c r="BD780">
        <v>8926.9903151221224</v>
      </c>
      <c r="BE780">
        <v>-5174.7711164882003</v>
      </c>
      <c r="BF780">
        <v>-972546.48363279237</v>
      </c>
      <c r="BG780">
        <v>-119.51096882812799</v>
      </c>
      <c r="BH780">
        <v>-22460.891481558374</v>
      </c>
      <c r="BI780">
        <v>0.30154614556267428</v>
      </c>
      <c r="BJ780">
        <v>0.67674842982058081</v>
      </c>
      <c r="BK780">
        <v>0.37520228425790653</v>
      </c>
      <c r="BL780">
        <v>23.811716110034649</v>
      </c>
      <c r="BM780">
        <v>8.5013900239281437</v>
      </c>
      <c r="BN780">
        <f t="shared" si="80"/>
        <v>-15.310326086106505</v>
      </c>
      <c r="BO780">
        <v>0.51078464236657428</v>
      </c>
      <c r="BP780">
        <v>1.8651872533223994E-3</v>
      </c>
      <c r="BQ780">
        <v>6.2236215234326648E-3</v>
      </c>
      <c r="BR780">
        <v>0.17261904761904764</v>
      </c>
      <c r="BS780">
        <v>0.10344827586206896</v>
      </c>
      <c r="BT780">
        <v>0.44444444444444442</v>
      </c>
      <c r="BU780">
        <v>0.43845411012869601</v>
      </c>
      <c r="BV780">
        <v>0.85503019924049728</v>
      </c>
      <c r="BW780">
        <v>0.20707158984393678</v>
      </c>
      <c r="BX780">
        <v>0.29227267498730969</v>
      </c>
      <c r="BY780">
        <f t="shared" si="81"/>
        <v>5.2610015285995222E-3</v>
      </c>
      <c r="BZ780">
        <v>0</v>
      </c>
      <c r="CA780">
        <f t="shared" si="82"/>
        <v>4.2436666726847688E-4</v>
      </c>
      <c r="CC780">
        <v>5.2610015285995222E-3</v>
      </c>
      <c r="CD780">
        <v>4.2436666726847688E-4</v>
      </c>
    </row>
    <row r="781" spans="1:82" x14ac:dyDescent="0.3">
      <c r="A781">
        <v>0</v>
      </c>
      <c r="B781" t="s">
        <v>563</v>
      </c>
      <c r="C781" t="s">
        <v>17</v>
      </c>
      <c r="D781">
        <v>19039</v>
      </c>
      <c r="E781" s="2">
        <f t="shared" si="79"/>
        <v>0.57868584337054141</v>
      </c>
      <c r="F781" s="2" t="s">
        <v>1939</v>
      </c>
      <c r="G781" s="3">
        <v>975</v>
      </c>
      <c r="H781" s="1">
        <v>0.56992797885546109</v>
      </c>
      <c r="I781" s="1">
        <f t="shared" si="83"/>
        <v>-13.317738143668455</v>
      </c>
      <c r="J781" s="1">
        <v>2.7867254084800002</v>
      </c>
      <c r="K781" s="1">
        <v>94.671610821900003</v>
      </c>
      <c r="L781" s="2">
        <v>0.13285597863000009</v>
      </c>
      <c r="M781" s="2">
        <v>2.9813693995184701E-5</v>
      </c>
      <c r="N781" s="7">
        <v>0</v>
      </c>
      <c r="O781" s="2">
        <v>5.4071280287290341E-4</v>
      </c>
      <c r="P781" s="3">
        <v>-9961.1865564110994</v>
      </c>
      <c r="Q781" s="3">
        <v>-230.05289108174398</v>
      </c>
      <c r="R781" s="3">
        <v>-64938.775590716803</v>
      </c>
      <c r="S781" s="3">
        <v>-186.39434166148945</v>
      </c>
      <c r="T781" s="3">
        <v>-36457.358850272925</v>
      </c>
      <c r="V781">
        <v>19039</v>
      </c>
      <c r="W781" s="2">
        <v>0.48837738079758297</v>
      </c>
      <c r="X781" s="2">
        <v>1.5289284932813407E-2</v>
      </c>
      <c r="Y781" s="2">
        <v>0.49755862425344882</v>
      </c>
      <c r="Z781" s="2">
        <v>0.79470543521347758</v>
      </c>
      <c r="AA781" s="2">
        <v>0.27287534779455985</v>
      </c>
      <c r="AB781" s="2">
        <v>0.32793855968438473</v>
      </c>
      <c r="AC781" s="2">
        <v>2.9813693995184701E-5</v>
      </c>
      <c r="AD781" s="2">
        <v>0</v>
      </c>
      <c r="AE781" s="2">
        <v>5.4071280287290341E-4</v>
      </c>
      <c r="AF781">
        <v>106017.1780925174</v>
      </c>
      <c r="AG781">
        <v>304.18812652146391</v>
      </c>
      <c r="AH781">
        <v>57171.217128637123</v>
      </c>
      <c r="AI781">
        <v>2314.84089489592</v>
      </c>
      <c r="AJ781">
        <v>2.8357604918610657</v>
      </c>
      <c r="AK781">
        <v>41078.402501800592</v>
      </c>
      <c r="AL781">
        <v>117.79378485997445</v>
      </c>
      <c r="AM781">
        <v>22138.977374445214</v>
      </c>
      <c r="AN781">
        <v>889.72179881489853</v>
      </c>
      <c r="AO781">
        <v>1.0980851893372641</v>
      </c>
      <c r="AP781">
        <v>-64938.775590716803</v>
      </c>
      <c r="AQ781">
        <v>-186.39434166148948</v>
      </c>
      <c r="AR781">
        <v>-35032.239754191905</v>
      </c>
      <c r="AS781">
        <v>-1425.1190960810213</v>
      </c>
      <c r="AT781">
        <v>-1.7376753025238016</v>
      </c>
      <c r="AU781" s="3">
        <v>-1872105.4014119019</v>
      </c>
      <c r="AV781" s="3">
        <v>-43236.140349902962</v>
      </c>
      <c r="AW781">
        <v>15052.764274024001</v>
      </c>
      <c r="AX781">
        <v>2829016.5176600707</v>
      </c>
      <c r="AY781">
        <v>347.64251431295997</v>
      </c>
      <c r="AZ781">
        <v>65335.934139977697</v>
      </c>
      <c r="BA781">
        <v>5091.5777176129013</v>
      </c>
      <c r="BB781">
        <v>956911.11624816863</v>
      </c>
      <c r="BC781">
        <v>117.589623231216</v>
      </c>
      <c r="BD781">
        <v>22099.793790074735</v>
      </c>
      <c r="BE781">
        <v>-9961.1865564110994</v>
      </c>
      <c r="BF781">
        <v>-1872105.4014119019</v>
      </c>
      <c r="BG781">
        <v>-230.05289108174398</v>
      </c>
      <c r="BH781">
        <v>-43236.140349902962</v>
      </c>
      <c r="BI781">
        <v>0.769170097898766</v>
      </c>
      <c r="BJ781">
        <v>1.3390980767542271</v>
      </c>
      <c r="BK781">
        <v>0.56992797885546109</v>
      </c>
      <c r="BL781">
        <v>22.757566757977589</v>
      </c>
      <c r="BM781">
        <v>9.4398286143091337</v>
      </c>
      <c r="BN781">
        <f t="shared" si="80"/>
        <v>-13.317738143668455</v>
      </c>
      <c r="BO781">
        <v>0.57868584337054141</v>
      </c>
      <c r="BP781">
        <v>5.3900907446923193E-3</v>
      </c>
      <c r="BQ781">
        <v>9.5505377933658309E-3</v>
      </c>
      <c r="BR781">
        <v>0.14285714285714285</v>
      </c>
      <c r="BS781">
        <v>0.51724137931034486</v>
      </c>
      <c r="BT781">
        <v>0.3888888888888889</v>
      </c>
      <c r="BU781">
        <v>0.38139076815666229</v>
      </c>
      <c r="BV781">
        <v>0.79470543521347758</v>
      </c>
      <c r="BW781">
        <v>0.28306571347983389</v>
      </c>
      <c r="BX781">
        <v>0.32793855968438473</v>
      </c>
      <c r="BY781">
        <f t="shared" si="81"/>
        <v>1.3665961923102933E-2</v>
      </c>
      <c r="BZ781">
        <v>0</v>
      </c>
      <c r="CA781">
        <f t="shared" si="82"/>
        <v>1.6391848197077697E-3</v>
      </c>
      <c r="CC781">
        <v>1.3665961923102933E-2</v>
      </c>
      <c r="CD781">
        <v>1.6391848197077697E-3</v>
      </c>
    </row>
    <row r="782" spans="1:82" x14ac:dyDescent="0.3">
      <c r="A782">
        <v>0</v>
      </c>
      <c r="B782" t="s">
        <v>563</v>
      </c>
      <c r="C782" t="s">
        <v>18</v>
      </c>
      <c r="D782">
        <v>19041</v>
      </c>
      <c r="E782" s="2">
        <f t="shared" si="79"/>
        <v>0.48648802430092686</v>
      </c>
      <c r="F782" s="2" t="s">
        <v>1937</v>
      </c>
      <c r="G782" s="3">
        <v>484</v>
      </c>
      <c r="H782" s="1">
        <v>1.6171108292472527</v>
      </c>
      <c r="I782" s="1">
        <f t="shared" si="83"/>
        <v>-12.66307410378402</v>
      </c>
      <c r="J782" s="1">
        <v>2.9000954505599998</v>
      </c>
      <c r="K782" s="1">
        <v>61.903698285099999</v>
      </c>
      <c r="L782" s="2">
        <v>0.11224531788000003</v>
      </c>
      <c r="M782" s="2">
        <v>2.0974082059065194E-4</v>
      </c>
      <c r="N782" s="7">
        <v>0</v>
      </c>
      <c r="O782" s="2">
        <v>2.2954161289797772E-3</v>
      </c>
      <c r="P782" s="3">
        <v>-14029.078048973997</v>
      </c>
      <c r="Q782" s="3">
        <v>-324.00055416095995</v>
      </c>
      <c r="R782" s="3">
        <v>-92560.650671064272</v>
      </c>
      <c r="S782" s="3">
        <v>-266.13064609167901</v>
      </c>
      <c r="T782" s="3">
        <v>-50631.754497774236</v>
      </c>
      <c r="V782">
        <v>19041</v>
      </c>
      <c r="W782" s="2">
        <v>0.46197133567046439</v>
      </c>
      <c r="X782" s="2">
        <v>4.3381741471881244E-2</v>
      </c>
      <c r="Y782" s="2">
        <v>0.47759498316079202</v>
      </c>
      <c r="Z782" s="2">
        <v>0.82703577833131581</v>
      </c>
      <c r="AA782" s="2">
        <v>0.1784272291626478</v>
      </c>
      <c r="AB782" s="2">
        <v>0.2770636914985713</v>
      </c>
      <c r="AC782" s="2">
        <v>2.0974082059065194E-4</v>
      </c>
      <c r="AD782" s="2">
        <v>0</v>
      </c>
      <c r="AE782" s="2">
        <v>2.2954161289797772E-3</v>
      </c>
      <c r="AF782">
        <v>146682.9776047896</v>
      </c>
      <c r="AG782">
        <v>421.61030026829002</v>
      </c>
      <c r="AH782">
        <v>79240.351344244496</v>
      </c>
      <c r="AI782">
        <v>971.69010698701084</v>
      </c>
      <c r="AJ782">
        <v>3.930782601644669</v>
      </c>
      <c r="AK782">
        <v>54122.326933725322</v>
      </c>
      <c r="AL782">
        <v>155.47965417661095</v>
      </c>
      <c r="AM782">
        <v>29221.919900904541</v>
      </c>
      <c r="AN782">
        <v>358.3670525527445</v>
      </c>
      <c r="AO782">
        <v>1.4495359086883024</v>
      </c>
      <c r="AP782">
        <v>-92560.650671064272</v>
      </c>
      <c r="AQ782">
        <v>-266.13064609167907</v>
      </c>
      <c r="AR782">
        <v>-50018.431443339956</v>
      </c>
      <c r="AS782">
        <v>-613.3230544342664</v>
      </c>
      <c r="AT782">
        <v>-2.4812466929563666</v>
      </c>
      <c r="AU782" s="3">
        <v>-2636624.9285241729</v>
      </c>
      <c r="AV782" s="3">
        <v>-60892.664149010816</v>
      </c>
      <c r="AW782">
        <v>27808.161996376999</v>
      </c>
      <c r="AX782">
        <v>5226265.9655990936</v>
      </c>
      <c r="AY782">
        <v>642.2275124260799</v>
      </c>
      <c r="AZ782">
        <v>120700.23868535746</v>
      </c>
      <c r="BA782">
        <v>13779.083947403002</v>
      </c>
      <c r="BB782">
        <v>2589641.0370749203</v>
      </c>
      <c r="BC782">
        <v>318.22695826511995</v>
      </c>
      <c r="BD782">
        <v>59807.574536346641</v>
      </c>
      <c r="BE782">
        <v>-14029.078048973997</v>
      </c>
      <c r="BF782">
        <v>-2636624.9285241729</v>
      </c>
      <c r="BG782">
        <v>-324.00055416095995</v>
      </c>
      <c r="BH782">
        <v>-60892.664149010816</v>
      </c>
      <c r="BI782">
        <v>1.1065882451475624</v>
      </c>
      <c r="BJ782">
        <v>2.7236990743948151</v>
      </c>
      <c r="BK782">
        <v>1.6171108292472527</v>
      </c>
      <c r="BL782">
        <v>22.036636277744648</v>
      </c>
      <c r="BM782">
        <v>9.3735621739606287</v>
      </c>
      <c r="BN782">
        <f t="shared" si="80"/>
        <v>-12.66307410378402</v>
      </c>
      <c r="BO782">
        <v>0.48648802430092686</v>
      </c>
      <c r="BP782">
        <v>6.5191208611064333E-3</v>
      </c>
      <c r="BQ782">
        <v>2.6889427567877182E-3</v>
      </c>
      <c r="BR782">
        <v>0.17857142857142858</v>
      </c>
      <c r="BS782">
        <v>0.10344827586206896</v>
      </c>
      <c r="BT782">
        <v>0.33333333333333331</v>
      </c>
      <c r="BU782">
        <v>0.36264262801735692</v>
      </c>
      <c r="BV782">
        <v>0.82703577833131581</v>
      </c>
      <c r="BW782">
        <v>0.18509048668324463</v>
      </c>
      <c r="BX782">
        <v>0.2770636914985713</v>
      </c>
      <c r="BY782">
        <f t="shared" si="81"/>
        <v>0.13422531525111636</v>
      </c>
      <c r="BZ782">
        <v>0</v>
      </c>
      <c r="CA782">
        <f t="shared" si="82"/>
        <v>1.0302986773252703E-3</v>
      </c>
      <c r="CC782">
        <v>0.13422531525111636</v>
      </c>
      <c r="CD782">
        <v>1.0302986773252703E-3</v>
      </c>
    </row>
    <row r="783" spans="1:82" x14ac:dyDescent="0.3">
      <c r="A783">
        <v>0</v>
      </c>
      <c r="B783" t="s">
        <v>563</v>
      </c>
      <c r="C783" t="s">
        <v>346</v>
      </c>
      <c r="D783">
        <v>19043</v>
      </c>
      <c r="E783" s="2">
        <f t="shared" si="79"/>
        <v>0.69136146894031802</v>
      </c>
      <c r="F783" s="2" t="s">
        <v>1941</v>
      </c>
      <c r="G783" s="3">
        <v>14</v>
      </c>
      <c r="H783" s="1">
        <v>0.37599756877707352</v>
      </c>
      <c r="I783" s="1">
        <f t="shared" si="83"/>
        <v>-34.918879153881313</v>
      </c>
      <c r="J783" s="1">
        <v>2.90980345484</v>
      </c>
      <c r="K783" s="1">
        <v>55.282519604299999</v>
      </c>
      <c r="L783" s="2">
        <v>0.13721809472999991</v>
      </c>
      <c r="M783" s="2">
        <v>2.8213994750201916E-3</v>
      </c>
      <c r="N783" s="7">
        <v>0</v>
      </c>
      <c r="O783" s="2">
        <v>1.2287486080936815E-3</v>
      </c>
      <c r="P783" s="3">
        <v>4374.1003168100997</v>
      </c>
      <c r="Q783" s="3">
        <v>101.01953397470399</v>
      </c>
      <c r="R783" s="3">
        <v>13149.176861987813</v>
      </c>
      <c r="S783" s="3">
        <v>37.888009417695486</v>
      </c>
      <c r="T783" s="3">
        <v>7413.3700636573876</v>
      </c>
      <c r="V783">
        <v>19043</v>
      </c>
      <c r="W783" s="2">
        <v>0.59841288819683736</v>
      </c>
      <c r="X783" s="2">
        <v>1.0086772673667446E-2</v>
      </c>
      <c r="Y783" s="2">
        <v>1</v>
      </c>
      <c r="Z783" s="2">
        <v>0.82980426199422541</v>
      </c>
      <c r="AA783" s="2">
        <v>0.1593427705836957</v>
      </c>
      <c r="AB783" s="2">
        <v>0.33870590403547274</v>
      </c>
      <c r="AC783" s="2">
        <v>2.8213994750201916E-3</v>
      </c>
      <c r="AD783" s="2">
        <v>0</v>
      </c>
      <c r="AE783" s="2">
        <v>1.2287486080936815E-3</v>
      </c>
      <c r="AF783">
        <v>9870.6438934458165</v>
      </c>
      <c r="AG783">
        <v>28.321294430499989</v>
      </c>
      <c r="AH783">
        <v>5322.8996534679854</v>
      </c>
      <c r="AI783">
        <v>207.76738673738186</v>
      </c>
      <c r="AJ783">
        <v>0.26402221675355791</v>
      </c>
      <c r="AK783">
        <v>23019.82075543363</v>
      </c>
      <c r="AL783">
        <v>66.209303848195489</v>
      </c>
      <c r="AM783">
        <v>12443.833786438076</v>
      </c>
      <c r="AN783">
        <v>500.20331742467863</v>
      </c>
      <c r="AO783">
        <v>0.61730804023329899</v>
      </c>
      <c r="AP783">
        <v>13149.176861987813</v>
      </c>
      <c r="AQ783">
        <v>37.8880094176955</v>
      </c>
      <c r="AR783">
        <v>7120.9341329700901</v>
      </c>
      <c r="AS783">
        <v>292.43593068729677</v>
      </c>
      <c r="AT783">
        <v>0.35328582347974108</v>
      </c>
      <c r="AU783" s="3">
        <v>822068.41354129009</v>
      </c>
      <c r="AV783" s="3">
        <v>18985.611215205867</v>
      </c>
      <c r="AW783">
        <v>4604.1974671039006</v>
      </c>
      <c r="AX783">
        <v>865312.87196750706</v>
      </c>
      <c r="AY783">
        <v>106.33361120385599</v>
      </c>
      <c r="AZ783">
        <v>19984.338889652696</v>
      </c>
      <c r="BA783">
        <v>8978.2977839140003</v>
      </c>
      <c r="BB783">
        <v>1687381.2855087973</v>
      </c>
      <c r="BC783">
        <v>207.35314517856</v>
      </c>
      <c r="BD783">
        <v>38969.950104858566</v>
      </c>
      <c r="BE783">
        <v>4374.1003168100997</v>
      </c>
      <c r="BF783">
        <v>822068.41354129009</v>
      </c>
      <c r="BG783">
        <v>101.01953397470399</v>
      </c>
      <c r="BH783">
        <v>18985.611215205867</v>
      </c>
      <c r="BI783">
        <v>5.8392138278896104E-2</v>
      </c>
      <c r="BJ783">
        <v>0.43438970705596963</v>
      </c>
      <c r="BK783">
        <v>0.37599756877707352</v>
      </c>
      <c r="BL783">
        <v>49.943717743493266</v>
      </c>
      <c r="BM783">
        <v>15.024838589611955</v>
      </c>
      <c r="BN783">
        <f t="shared" si="80"/>
        <v>-34.918879153881313</v>
      </c>
      <c r="BO783">
        <v>0.69136146894031802</v>
      </c>
      <c r="BP783">
        <v>4.8886661168469261E-4</v>
      </c>
      <c r="BQ783">
        <v>6.8217498952806797E-3</v>
      </c>
      <c r="BR783">
        <v>8.3333333333333329E-2</v>
      </c>
      <c r="BS783">
        <v>0.10344827586206896</v>
      </c>
      <c r="BT783">
        <v>0.55555555555555558</v>
      </c>
      <c r="BU783">
        <v>1</v>
      </c>
      <c r="BV783">
        <v>0.82980426199422541</v>
      </c>
      <c r="BW783">
        <v>0.16529333048101214</v>
      </c>
      <c r="BX783">
        <v>0.33870590403547274</v>
      </c>
      <c r="BY783">
        <f t="shared" si="81"/>
        <v>0.33295479684401774</v>
      </c>
      <c r="BZ783">
        <v>0</v>
      </c>
      <c r="CA783">
        <f t="shared" si="82"/>
        <v>2.0792286502636361E-3</v>
      </c>
      <c r="CC783">
        <v>0.33295479684401774</v>
      </c>
      <c r="CD783">
        <v>2.0792286502636361E-3</v>
      </c>
    </row>
    <row r="784" spans="1:82" x14ac:dyDescent="0.3">
      <c r="A784">
        <v>0</v>
      </c>
      <c r="B784" t="s">
        <v>563</v>
      </c>
      <c r="C784" t="s">
        <v>474</v>
      </c>
      <c r="D784">
        <v>19045</v>
      </c>
      <c r="E784" s="2">
        <f t="shared" si="79"/>
        <v>0.59287173386772218</v>
      </c>
      <c r="F784" s="2" t="s">
        <v>1939</v>
      </c>
      <c r="G784" s="3">
        <v>-267</v>
      </c>
      <c r="H784" s="1">
        <v>4.9694176092844886</v>
      </c>
      <c r="I784" s="1">
        <f t="shared" si="83"/>
        <v>-15.377323425065921</v>
      </c>
      <c r="J784" s="1">
        <v>2.6932037265700002</v>
      </c>
      <c r="K784" s="1">
        <v>63.060777754599997</v>
      </c>
      <c r="L784" s="2">
        <v>0.17419290232000018</v>
      </c>
      <c r="M784" s="2">
        <v>4.6397996963689611E-4</v>
      </c>
      <c r="N784" s="7">
        <v>0</v>
      </c>
      <c r="O784" s="2">
        <v>3.0042507979710889E-3</v>
      </c>
      <c r="P784" s="3">
        <v>14285.736477569997</v>
      </c>
      <c r="Q784" s="3">
        <v>329.92806221279983</v>
      </c>
      <c r="R784" s="3">
        <v>-44681.999453983735</v>
      </c>
      <c r="S784" s="3">
        <v>-129.7830412420106</v>
      </c>
      <c r="T784" s="3">
        <v>-25881.05312617257</v>
      </c>
      <c r="V784">
        <v>19045</v>
      </c>
      <c r="W784" s="2">
        <v>0.51595417219881257</v>
      </c>
      <c r="X784" s="2">
        <v>0.13331305813599981</v>
      </c>
      <c r="Y784" s="2">
        <v>0.49496992756709152</v>
      </c>
      <c r="Z784" s="2">
        <v>0.768035355449601</v>
      </c>
      <c r="AA784" s="2">
        <v>0.18176232043155771</v>
      </c>
      <c r="AB784" s="2">
        <v>0.4299736457713641</v>
      </c>
      <c r="AC784" s="2">
        <v>4.6397996963689611E-4</v>
      </c>
      <c r="AD784" s="2">
        <v>0</v>
      </c>
      <c r="AE784" s="2">
        <v>3.0042507979710889E-3</v>
      </c>
      <c r="AF784">
        <v>581600.94239540864</v>
      </c>
      <c r="AG784">
        <v>1672.3442868847728</v>
      </c>
      <c r="AH784">
        <v>314311.93397543335</v>
      </c>
      <c r="AI784">
        <v>17048.096410269955</v>
      </c>
      <c r="AJ784">
        <v>15.592022217128822</v>
      </c>
      <c r="AK784">
        <v>536918.9429414249</v>
      </c>
      <c r="AL784">
        <v>1542.5612456427621</v>
      </c>
      <c r="AM784">
        <v>289919.61296240956</v>
      </c>
      <c r="AN784">
        <v>15559.364297121187</v>
      </c>
      <c r="AO784">
        <v>14.381353599024687</v>
      </c>
      <c r="AP784">
        <v>-44681.999453983735</v>
      </c>
      <c r="AQ784">
        <v>-129.78304124201077</v>
      </c>
      <c r="AR784">
        <v>-24392.321013023786</v>
      </c>
      <c r="AS784">
        <v>-1488.7321131487679</v>
      </c>
      <c r="AT784">
        <v>-1.2106686181041351</v>
      </c>
      <c r="AU784" s="3">
        <v>2684861.3135945052</v>
      </c>
      <c r="AV784" s="3">
        <v>62006.680012273602</v>
      </c>
      <c r="AW784">
        <v>92569.142815740008</v>
      </c>
      <c r="AX784">
        <v>17397444.700790178</v>
      </c>
      <c r="AY784">
        <v>2137.8777326496001</v>
      </c>
      <c r="AZ784">
        <v>401792.74107416585</v>
      </c>
      <c r="BA784">
        <v>106854.87929331</v>
      </c>
      <c r="BB784">
        <v>20082306.014384683</v>
      </c>
      <c r="BC784">
        <v>2467.8057948624</v>
      </c>
      <c r="BD784">
        <v>463799.42108643946</v>
      </c>
      <c r="BE784">
        <v>14285.736477569997</v>
      </c>
      <c r="BF784">
        <v>2684861.3135945052</v>
      </c>
      <c r="BG784">
        <v>329.92806221279983</v>
      </c>
      <c r="BH784">
        <v>62006.680012273602</v>
      </c>
      <c r="BI784">
        <v>2.2837898140283164</v>
      </c>
      <c r="BJ784">
        <v>7.253207423312805</v>
      </c>
      <c r="BK784">
        <v>4.9694176092844886</v>
      </c>
      <c r="BL784">
        <v>28.655834901887413</v>
      </c>
      <c r="BM784">
        <v>13.278511476821492</v>
      </c>
      <c r="BN784">
        <f t="shared" si="80"/>
        <v>-15.377323425065921</v>
      </c>
      <c r="BO784">
        <v>0.59287173386772218</v>
      </c>
      <c r="BP784">
        <v>1.6396369735865959E-2</v>
      </c>
      <c r="BQ784">
        <v>1.4359285803800911E-2</v>
      </c>
      <c r="BR784">
        <v>0.22023809523809523</v>
      </c>
      <c r="BS784">
        <v>0.2413793103448276</v>
      </c>
      <c r="BT784">
        <v>0.44444444444444442</v>
      </c>
      <c r="BU784">
        <v>0.44037276675751191</v>
      </c>
      <c r="BV784">
        <v>0.768035355449601</v>
      </c>
      <c r="BW784">
        <v>0.18855012492900178</v>
      </c>
      <c r="BX784">
        <v>0.4299736457713641</v>
      </c>
      <c r="BY784">
        <f t="shared" si="81"/>
        <v>0.18325828321299478</v>
      </c>
      <c r="BZ784">
        <v>0</v>
      </c>
      <c r="CA784">
        <f t="shared" si="82"/>
        <v>4.6536036728341641E-4</v>
      </c>
      <c r="CC784">
        <v>0.18325828321299478</v>
      </c>
      <c r="CD784">
        <v>4.6536036728341641E-4</v>
      </c>
    </row>
    <row r="785" spans="1:82" x14ac:dyDescent="0.3">
      <c r="A785">
        <v>0</v>
      </c>
      <c r="B785" t="s">
        <v>563</v>
      </c>
      <c r="C785" t="s">
        <v>102</v>
      </c>
      <c r="D785">
        <v>19047</v>
      </c>
      <c r="E785" s="2">
        <f t="shared" si="79"/>
        <v>0.57012628540487997</v>
      </c>
      <c r="F785" s="2" t="s">
        <v>1939</v>
      </c>
      <c r="G785" s="3">
        <v>632</v>
      </c>
      <c r="H785" s="1">
        <v>0.37555434775826624</v>
      </c>
      <c r="I785" s="1">
        <f t="shared" si="83"/>
        <v>-15.336642739415307</v>
      </c>
      <c r="J785" s="1">
        <v>2.79407391265</v>
      </c>
      <c r="K785" s="1">
        <v>123.85699323199999</v>
      </c>
      <c r="L785" s="2">
        <v>0.11301101581999995</v>
      </c>
      <c r="M785" s="2">
        <v>9.8830505039392922E-3</v>
      </c>
      <c r="N785" s="7">
        <v>0</v>
      </c>
      <c r="O785" s="2">
        <v>8.3466279462777689E-4</v>
      </c>
      <c r="P785" s="3">
        <v>-13166.012509412001</v>
      </c>
      <c r="Q785" s="3">
        <v>-304.06811725247996</v>
      </c>
      <c r="R785" s="3">
        <v>-96932.091743288795</v>
      </c>
      <c r="S785" s="3">
        <v>-278.11239982394244</v>
      </c>
      <c r="T785" s="3">
        <v>431569.44118416915</v>
      </c>
      <c r="V785">
        <v>19047</v>
      </c>
      <c r="W785" s="2">
        <v>0.50724558653281204</v>
      </c>
      <c r="X785" s="2">
        <v>1.0074882517900105E-2</v>
      </c>
      <c r="Y785" s="2">
        <v>0.53706427518479205</v>
      </c>
      <c r="Z785" s="2">
        <v>0.79680104757155812</v>
      </c>
      <c r="AA785" s="2">
        <v>0.35699741254589701</v>
      </c>
      <c r="AB785" s="2">
        <v>0.27895372220841375</v>
      </c>
      <c r="AC785" s="2">
        <v>9.8830505039392922E-3</v>
      </c>
      <c r="AD785" s="2">
        <v>0</v>
      </c>
      <c r="AE785" s="2">
        <v>8.3466279462777689E-4</v>
      </c>
      <c r="AF785">
        <v>187686.99119795708</v>
      </c>
      <c r="AG785">
        <v>538.72202822026679</v>
      </c>
      <c r="AH785">
        <v>101251.13823332416</v>
      </c>
      <c r="AI785">
        <v>-943129.47606154636</v>
      </c>
      <c r="AJ785">
        <v>5.0222779068469787</v>
      </c>
      <c r="AK785">
        <v>90754.899454668281</v>
      </c>
      <c r="AL785">
        <v>260.6096283963243</v>
      </c>
      <c r="AM785">
        <v>48980.773251214887</v>
      </c>
      <c r="AN785">
        <v>-459289.66989526793</v>
      </c>
      <c r="AO785">
        <v>2.4296097124411711</v>
      </c>
      <c r="AP785">
        <v>-96932.091743288795</v>
      </c>
      <c r="AQ785">
        <v>-278.1123998239425</v>
      </c>
      <c r="AR785">
        <v>-52270.364982109277</v>
      </c>
      <c r="AS785">
        <v>483839.80616627843</v>
      </c>
      <c r="AT785">
        <v>-2.5926681944058076</v>
      </c>
      <c r="AU785" s="3">
        <v>-2474420.3910188917</v>
      </c>
      <c r="AV785" s="3">
        <v>-57146.561956431084</v>
      </c>
      <c r="AW785">
        <v>23231.987549921003</v>
      </c>
      <c r="AX785">
        <v>4366219.740132153</v>
      </c>
      <c r="AY785">
        <v>536.54109087984</v>
      </c>
      <c r="AZ785">
        <v>100837.53261995713</v>
      </c>
      <c r="BA785">
        <v>10065.975040509002</v>
      </c>
      <c r="BB785">
        <v>1891799.3491132618</v>
      </c>
      <c r="BC785">
        <v>232.47297362736003</v>
      </c>
      <c r="BD785">
        <v>43690.970663526045</v>
      </c>
      <c r="BE785">
        <v>-13166.012509412001</v>
      </c>
      <c r="BF785">
        <v>-2474420.3910188917</v>
      </c>
      <c r="BG785">
        <v>-304.06811725247996</v>
      </c>
      <c r="BH785">
        <v>-57146.561956431084</v>
      </c>
      <c r="BI785">
        <v>0.60400512400838968</v>
      </c>
      <c r="BJ785">
        <v>0.97955947176665592</v>
      </c>
      <c r="BK785">
        <v>0.37555434775826624</v>
      </c>
      <c r="BL785">
        <v>27.007309973383702</v>
      </c>
      <c r="BM785">
        <v>11.670667233968395</v>
      </c>
      <c r="BN785">
        <f t="shared" si="80"/>
        <v>-15.336642739415307</v>
      </c>
      <c r="BO785">
        <v>0.57012628540487997</v>
      </c>
      <c r="BP785">
        <v>4.1700620148884867E-3</v>
      </c>
      <c r="BQ785">
        <v>3.2307650509335742E-3</v>
      </c>
      <c r="BR785">
        <v>0.17261904761904762</v>
      </c>
      <c r="BS785">
        <v>0.37931034482758619</v>
      </c>
      <c r="BT785">
        <v>0.22222222222222221</v>
      </c>
      <c r="BU785">
        <v>0.43920776127519556</v>
      </c>
      <c r="BV785">
        <v>0.79680104757155812</v>
      </c>
      <c r="BW785">
        <v>0.37032926612644917</v>
      </c>
      <c r="BX785">
        <v>0.27895372220841375</v>
      </c>
      <c r="BY785">
        <f t="shared" si="81"/>
        <v>0.15525072698448933</v>
      </c>
      <c r="BZ785">
        <v>0</v>
      </c>
      <c r="CA785">
        <f t="shared" si="82"/>
        <v>7.0138569013386922E-4</v>
      </c>
      <c r="CC785">
        <v>0.15525072698448933</v>
      </c>
      <c r="CD785">
        <v>7.0138569013386922E-4</v>
      </c>
    </row>
    <row r="786" spans="1:82" x14ac:dyDescent="0.3">
      <c r="A786">
        <v>0</v>
      </c>
      <c r="B786" t="s">
        <v>563</v>
      </c>
      <c r="C786" t="s">
        <v>28</v>
      </c>
      <c r="D786">
        <v>19049</v>
      </c>
      <c r="E786" s="2">
        <f t="shared" si="79"/>
        <v>0.58651235592525797</v>
      </c>
      <c r="F786" s="2" t="s">
        <v>1939</v>
      </c>
      <c r="G786" s="3">
        <v>19528</v>
      </c>
      <c r="H786" s="1">
        <v>10.63035031875431</v>
      </c>
      <c r="I786" s="1">
        <f t="shared" si="83"/>
        <v>-13.758383399531908</v>
      </c>
      <c r="J786" s="1">
        <v>2.8543611434199998</v>
      </c>
      <c r="K786" s="1">
        <v>105.849928504</v>
      </c>
      <c r="L786" s="2">
        <v>0.10163357118000005</v>
      </c>
      <c r="M786" s="2">
        <v>3.9663138441355114E-3</v>
      </c>
      <c r="N786" s="7">
        <v>0</v>
      </c>
      <c r="O786" s="2">
        <v>8.403151906826099E-4</v>
      </c>
      <c r="P786" s="3">
        <v>1866.7020674800128</v>
      </c>
      <c r="Q786" s="3">
        <v>43.111350739200063</v>
      </c>
      <c r="R786" s="3">
        <v>42121.513406388229</v>
      </c>
      <c r="S786" s="3">
        <v>118.86029892063492</v>
      </c>
      <c r="T786" s="3">
        <v>22879.321304706507</v>
      </c>
      <c r="V786">
        <v>19049</v>
      </c>
      <c r="W786" s="2">
        <v>0.54695219511972926</v>
      </c>
      <c r="X786" s="2">
        <v>0.28517718201070746</v>
      </c>
      <c r="Y786" s="2">
        <v>0.47568430201764017</v>
      </c>
      <c r="Z786" s="2">
        <v>0.81399348060464283</v>
      </c>
      <c r="AA786" s="2">
        <v>0.30509501004367312</v>
      </c>
      <c r="AB786" s="2">
        <v>0.25086990658637542</v>
      </c>
      <c r="AC786" s="2">
        <v>3.9663138441355114E-3</v>
      </c>
      <c r="AD786" s="2">
        <v>0</v>
      </c>
      <c r="AE786" s="2">
        <v>8.403151906826099E-4</v>
      </c>
      <c r="AF786">
        <v>579417.67134195543</v>
      </c>
      <c r="AG786">
        <v>1664.1055192792214</v>
      </c>
      <c r="AH786">
        <v>312763.48309723608</v>
      </c>
      <c r="AI786">
        <v>9348.5931484806715</v>
      </c>
      <c r="AJ786">
        <v>15.514241887804404</v>
      </c>
      <c r="AK786">
        <v>621539.18474834366</v>
      </c>
      <c r="AL786">
        <v>1782.9658181998564</v>
      </c>
      <c r="AM786">
        <v>335102.90848926181</v>
      </c>
      <c r="AN786">
        <v>9888.4890611614373</v>
      </c>
      <c r="AO786">
        <v>16.621317945215409</v>
      </c>
      <c r="AP786">
        <v>42121.513406388229</v>
      </c>
      <c r="AQ786">
        <v>118.86029892063493</v>
      </c>
      <c r="AR786">
        <v>22339.425392025732</v>
      </c>
      <c r="AS786">
        <v>539.89591268076583</v>
      </c>
      <c r="AT786">
        <v>1.107076057411005</v>
      </c>
      <c r="AU786" s="3">
        <v>350827.9865621936</v>
      </c>
      <c r="AV786" s="3">
        <v>8102.3472579252593</v>
      </c>
      <c r="AW786">
        <v>106649.73841558001</v>
      </c>
      <c r="AX786">
        <v>20043751.837824106</v>
      </c>
      <c r="AY786">
        <v>2463.0680809631999</v>
      </c>
      <c r="AZ786">
        <v>462909.01513622381</v>
      </c>
      <c r="BA786">
        <v>108516.44048306003</v>
      </c>
      <c r="BB786">
        <v>20394579.824386302</v>
      </c>
      <c r="BC786">
        <v>2506.1794317024001</v>
      </c>
      <c r="BD786">
        <v>471011.36239414907</v>
      </c>
      <c r="BE786">
        <v>1866.7020674800128</v>
      </c>
      <c r="BF786">
        <v>350827.9865621936</v>
      </c>
      <c r="BG786">
        <v>43.111350739200063</v>
      </c>
      <c r="BH786">
        <v>8102.3472579252593</v>
      </c>
      <c r="BI786">
        <v>3.7836041081345195</v>
      </c>
      <c r="BJ786">
        <v>14.413954426888829</v>
      </c>
      <c r="BK786">
        <v>10.63035031875431</v>
      </c>
      <c r="BL786">
        <v>23.918270715029688</v>
      </c>
      <c r="BM786">
        <v>10.15988731549778</v>
      </c>
      <c r="BN786">
        <f t="shared" si="80"/>
        <v>-13.758383399531908</v>
      </c>
      <c r="BO786">
        <v>0.58651235592525797</v>
      </c>
      <c r="BP786">
        <v>2.6872847053286141E-2</v>
      </c>
      <c r="BQ786">
        <v>6.3732312872655916E-3</v>
      </c>
      <c r="BR786">
        <v>0.18328840970350405</v>
      </c>
      <c r="BS786">
        <v>0.41379310344827586</v>
      </c>
      <c r="BT786">
        <v>0.44444444444444442</v>
      </c>
      <c r="BU786">
        <v>0.39400988041171514</v>
      </c>
      <c r="BV786">
        <v>0.81399348060464283</v>
      </c>
      <c r="BW786">
        <v>0.3164885996303663</v>
      </c>
      <c r="BX786">
        <v>0.25086990658637542</v>
      </c>
      <c r="BY786">
        <f t="shared" si="81"/>
        <v>7.5962500693766158E-2</v>
      </c>
      <c r="BZ786">
        <v>0</v>
      </c>
      <c r="CA786">
        <f t="shared" si="82"/>
        <v>4.1322172915825024E-4</v>
      </c>
      <c r="CC786">
        <v>7.5962500693766158E-2</v>
      </c>
      <c r="CD786">
        <v>4.1322172915825024E-4</v>
      </c>
    </row>
    <row r="787" spans="1:82" x14ac:dyDescent="0.3">
      <c r="A787">
        <v>1</v>
      </c>
      <c r="B787" t="s">
        <v>563</v>
      </c>
      <c r="C787" t="s">
        <v>575</v>
      </c>
      <c r="D787">
        <v>19051</v>
      </c>
      <c r="E787" s="2">
        <v>0</v>
      </c>
      <c r="F787" s="2" t="s">
        <v>1954</v>
      </c>
      <c r="G787" s="3">
        <v>-999</v>
      </c>
      <c r="H787" s="1">
        <v>0.37575668888166958</v>
      </c>
      <c r="I787" s="1">
        <f t="shared" si="83"/>
        <v>-999</v>
      </c>
      <c r="J787" s="1">
        <v>-999</v>
      </c>
      <c r="K787" s="1">
        <v>-999</v>
      </c>
      <c r="L787" s="2">
        <v>-999</v>
      </c>
      <c r="M787" s="2">
        <v>-999</v>
      </c>
      <c r="N787" s="7">
        <v>-999</v>
      </c>
      <c r="O787" s="2">
        <v>-999</v>
      </c>
      <c r="P787" s="3">
        <v>-999</v>
      </c>
      <c r="Q787" s="3">
        <v>-999</v>
      </c>
      <c r="R787" s="3">
        <v>-999</v>
      </c>
      <c r="S787" s="3">
        <v>-999</v>
      </c>
      <c r="T787" s="3">
        <v>-999</v>
      </c>
      <c r="V787">
        <v>19051</v>
      </c>
      <c r="W787" s="2">
        <v>-999</v>
      </c>
      <c r="X787" s="2">
        <v>1.0080310661813223E-2</v>
      </c>
      <c r="Y787" s="2">
        <v>-999</v>
      </c>
      <c r="Z787" s="2">
        <v>-999</v>
      </c>
      <c r="AA787" s="2">
        <v>-999</v>
      </c>
      <c r="AB787" s="2">
        <v>-999</v>
      </c>
      <c r="AC787" s="2">
        <v>-999</v>
      </c>
      <c r="AD787" s="2">
        <v>-999</v>
      </c>
      <c r="AE787" s="2">
        <v>-999</v>
      </c>
      <c r="AF787" s="2">
        <v>-999</v>
      </c>
      <c r="AG787" s="2">
        <v>-999</v>
      </c>
      <c r="AH787" s="2">
        <v>-999</v>
      </c>
      <c r="AI787" s="2">
        <v>-999</v>
      </c>
      <c r="AJ787" s="2">
        <v>-999</v>
      </c>
      <c r="AK787" s="2">
        <v>-999</v>
      </c>
      <c r="AL787" s="2">
        <v>-999</v>
      </c>
      <c r="AM787" s="2">
        <v>-999</v>
      </c>
      <c r="AN787" s="2">
        <v>-999</v>
      </c>
      <c r="AO787" s="2">
        <v>-999</v>
      </c>
      <c r="AP787" s="2">
        <v>-999</v>
      </c>
      <c r="AQ787" s="2">
        <v>-999</v>
      </c>
      <c r="AR787" s="2">
        <v>-999</v>
      </c>
      <c r="AS787" s="2">
        <v>-999</v>
      </c>
      <c r="AT787" s="2">
        <v>-999</v>
      </c>
      <c r="AU787" s="2">
        <v>-999</v>
      </c>
      <c r="AV787" s="2">
        <v>-999</v>
      </c>
      <c r="AW787" s="2">
        <v>-999</v>
      </c>
      <c r="AX787" s="2">
        <v>-999</v>
      </c>
      <c r="AY787" s="2">
        <v>-999</v>
      </c>
      <c r="AZ787" s="2">
        <v>-999</v>
      </c>
      <c r="BA787" s="2">
        <v>-999</v>
      </c>
      <c r="BB787" s="2">
        <v>-999</v>
      </c>
      <c r="BC787" s="2">
        <v>-999</v>
      </c>
      <c r="BD787" s="2">
        <v>-999</v>
      </c>
      <c r="BE787" s="2">
        <v>-999</v>
      </c>
      <c r="BF787" s="2">
        <v>-999</v>
      </c>
      <c r="BG787" s="2">
        <v>-999</v>
      </c>
      <c r="BH787" s="2">
        <v>-999</v>
      </c>
      <c r="BI787">
        <v>0</v>
      </c>
      <c r="BJ787">
        <v>0.37575668888166958</v>
      </c>
      <c r="BK787">
        <v>0.37575668888166958</v>
      </c>
      <c r="BL787">
        <v>-999</v>
      </c>
      <c r="BM787">
        <v>13.630559269768391</v>
      </c>
      <c r="BN787">
        <f t="shared" si="80"/>
        <v>-999</v>
      </c>
      <c r="BO787" t="s">
        <v>3748</v>
      </c>
      <c r="BP787" t="s">
        <v>3748</v>
      </c>
      <c r="BQ787">
        <v>1.5689989055198372E-2</v>
      </c>
      <c r="BR787">
        <v>0.12500000000000003</v>
      </c>
      <c r="BS787">
        <v>0.51724137931034486</v>
      </c>
      <c r="BT787">
        <v>0.44444444444444442</v>
      </c>
      <c r="BU787" t="s">
        <v>3748</v>
      </c>
      <c r="BY787">
        <f t="shared" si="81"/>
        <v>-999</v>
      </c>
      <c r="CA787">
        <f t="shared" si="82"/>
        <v>-999</v>
      </c>
    </row>
    <row r="788" spans="1:82" x14ac:dyDescent="0.3">
      <c r="A788">
        <v>1</v>
      </c>
      <c r="B788" t="s">
        <v>563</v>
      </c>
      <c r="C788" t="s">
        <v>355</v>
      </c>
      <c r="D788">
        <v>19053</v>
      </c>
      <c r="E788" s="2">
        <v>0</v>
      </c>
      <c r="F788" s="2" t="s">
        <v>1954</v>
      </c>
      <c r="G788" s="3">
        <v>-999</v>
      </c>
      <c r="H788" s="1">
        <v>0.37697832735309755</v>
      </c>
      <c r="I788" s="1">
        <f t="shared" si="83"/>
        <v>-999</v>
      </c>
      <c r="J788" s="1">
        <v>-999</v>
      </c>
      <c r="K788" s="1">
        <v>-999</v>
      </c>
      <c r="L788" s="2">
        <v>-999</v>
      </c>
      <c r="M788" s="2">
        <v>-999</v>
      </c>
      <c r="N788" s="7">
        <v>-999</v>
      </c>
      <c r="O788" s="2">
        <v>-999</v>
      </c>
      <c r="P788" s="3">
        <v>-999</v>
      </c>
      <c r="Q788" s="3">
        <v>-999</v>
      </c>
      <c r="R788" s="3">
        <v>-999</v>
      </c>
      <c r="S788" s="3">
        <v>-999</v>
      </c>
      <c r="T788" s="3">
        <v>-999</v>
      </c>
      <c r="V788">
        <v>19053</v>
      </c>
      <c r="W788" s="2">
        <v>-999</v>
      </c>
      <c r="X788" s="2">
        <v>1.0113083186355811E-2</v>
      </c>
      <c r="Y788" s="2">
        <v>-999</v>
      </c>
      <c r="Z788" s="2">
        <v>-999</v>
      </c>
      <c r="AA788" s="2">
        <v>-999</v>
      </c>
      <c r="AB788" s="2">
        <v>-999</v>
      </c>
      <c r="AC788" s="2">
        <v>-999</v>
      </c>
      <c r="AD788" s="2">
        <v>-999</v>
      </c>
      <c r="AE788" s="2">
        <v>-999</v>
      </c>
      <c r="AF788" s="2">
        <v>-999</v>
      </c>
      <c r="AG788" s="2">
        <v>-999</v>
      </c>
      <c r="AH788" s="2">
        <v>-999</v>
      </c>
      <c r="AI788" s="2">
        <v>-999</v>
      </c>
      <c r="AJ788" s="2">
        <v>-999</v>
      </c>
      <c r="AK788" s="2">
        <v>-999</v>
      </c>
      <c r="AL788" s="2">
        <v>-999</v>
      </c>
      <c r="AM788" s="2">
        <v>-999</v>
      </c>
      <c r="AN788" s="2">
        <v>-999</v>
      </c>
      <c r="AO788" s="2">
        <v>-999</v>
      </c>
      <c r="AP788" s="2">
        <v>-999</v>
      </c>
      <c r="AQ788" s="2">
        <v>-999</v>
      </c>
      <c r="AR788" s="2">
        <v>-999</v>
      </c>
      <c r="AS788" s="2">
        <v>-999</v>
      </c>
      <c r="AT788" s="2">
        <v>-999</v>
      </c>
      <c r="AU788" s="2">
        <v>-999</v>
      </c>
      <c r="AV788" s="2">
        <v>-999</v>
      </c>
      <c r="AW788" s="2">
        <v>-999</v>
      </c>
      <c r="AX788" s="2">
        <v>-999</v>
      </c>
      <c r="AY788" s="2">
        <v>-999</v>
      </c>
      <c r="AZ788" s="2">
        <v>-999</v>
      </c>
      <c r="BA788" s="2">
        <v>-999</v>
      </c>
      <c r="BB788" s="2">
        <v>-999</v>
      </c>
      <c r="BC788" s="2">
        <v>-999</v>
      </c>
      <c r="BD788" s="2">
        <v>-999</v>
      </c>
      <c r="BE788" s="2">
        <v>-999</v>
      </c>
      <c r="BF788" s="2">
        <v>-999</v>
      </c>
      <c r="BG788" s="2">
        <v>-999</v>
      </c>
      <c r="BH788" s="2">
        <v>-999</v>
      </c>
      <c r="BI788">
        <v>0</v>
      </c>
      <c r="BJ788">
        <v>0.37697832735309755</v>
      </c>
      <c r="BK788">
        <v>0.37697832735309755</v>
      </c>
      <c r="BL788">
        <v>-999</v>
      </c>
      <c r="BM788">
        <v>21.714586156513803</v>
      </c>
      <c r="BN788">
        <f t="shared" si="80"/>
        <v>-999</v>
      </c>
      <c r="BO788" t="s">
        <v>3748</v>
      </c>
      <c r="BP788" t="s">
        <v>3748</v>
      </c>
      <c r="BQ788">
        <v>1.1695640238393147E-2</v>
      </c>
      <c r="BR788">
        <v>0.14285714285714285</v>
      </c>
      <c r="BS788">
        <v>0.51724137931034486</v>
      </c>
      <c r="BT788">
        <v>0.27777777777777779</v>
      </c>
      <c r="BU788" t="s">
        <v>3748</v>
      </c>
      <c r="BY788">
        <f t="shared" si="81"/>
        <v>-999</v>
      </c>
      <c r="CA788">
        <f t="shared" si="82"/>
        <v>-999</v>
      </c>
    </row>
    <row r="789" spans="1:82" x14ac:dyDescent="0.3">
      <c r="A789">
        <v>0</v>
      </c>
      <c r="B789" t="s">
        <v>563</v>
      </c>
      <c r="C789" t="s">
        <v>527</v>
      </c>
      <c r="D789">
        <v>19055</v>
      </c>
      <c r="E789" s="2">
        <f t="shared" ref="E789:E796" si="84">BO789</f>
        <v>0.61823197776663141</v>
      </c>
      <c r="F789" s="2" t="s">
        <v>1940</v>
      </c>
      <c r="G789" s="3">
        <v>476</v>
      </c>
      <c r="H789" s="1">
        <v>0.37561756733931412</v>
      </c>
      <c r="I789" s="1">
        <f t="shared" si="83"/>
        <v>-14.98653279447592</v>
      </c>
      <c r="J789" s="1">
        <v>2.89567055874</v>
      </c>
      <c r="K789" s="1">
        <v>68.005689905500006</v>
      </c>
      <c r="L789" s="2">
        <v>0.13453868976999983</v>
      </c>
      <c r="M789" s="2">
        <v>8.787126340286229E-3</v>
      </c>
      <c r="N789" s="7">
        <v>0</v>
      </c>
      <c r="O789" s="2">
        <v>4.5086505135200625E-4</v>
      </c>
      <c r="P789" s="3">
        <v>-7567.0955662410015</v>
      </c>
      <c r="Q789" s="3">
        <v>-174.76153089264002</v>
      </c>
      <c r="R789" s="3">
        <v>-44249.592189549447</v>
      </c>
      <c r="S789" s="3">
        <v>-127.03483294913057</v>
      </c>
      <c r="T789" s="3">
        <v>-25093.124675448915</v>
      </c>
      <c r="V789">
        <v>19055</v>
      </c>
      <c r="W789" s="2">
        <v>0.4855291154702136</v>
      </c>
      <c r="X789" s="2">
        <v>1.0076578490415643E-2</v>
      </c>
      <c r="Y789" s="2">
        <v>0.53191833099689778</v>
      </c>
      <c r="Z789" s="2">
        <v>0.82577390819194552</v>
      </c>
      <c r="AA789" s="2">
        <v>0.19601521642937511</v>
      </c>
      <c r="AB789" s="2">
        <v>0.33209212411789207</v>
      </c>
      <c r="AC789" s="2">
        <v>8.787126340286229E-3</v>
      </c>
      <c r="AD789" s="2">
        <v>0</v>
      </c>
      <c r="AE789" s="2">
        <v>4.5086505135200625E-4</v>
      </c>
      <c r="AF789">
        <v>91990.833409270359</v>
      </c>
      <c r="AG789">
        <v>264.19923209576945</v>
      </c>
      <c r="AH789">
        <v>49655.428159194205</v>
      </c>
      <c r="AI789">
        <v>2543.4452175090887</v>
      </c>
      <c r="AJ789">
        <v>2.4630948477485997</v>
      </c>
      <c r="AK789">
        <v>47741.241219720912</v>
      </c>
      <c r="AL789">
        <v>137.16439914663891</v>
      </c>
      <c r="AM789">
        <v>25779.624391020439</v>
      </c>
      <c r="AN789">
        <v>1326.1243102339445</v>
      </c>
      <c r="AO789">
        <v>1.27879077604327</v>
      </c>
      <c r="AP789">
        <v>-44249.592189549447</v>
      </c>
      <c r="AQ789">
        <v>-127.03483294913053</v>
      </c>
      <c r="AR789">
        <v>-23875.803768173766</v>
      </c>
      <c r="AS789">
        <v>-1217.3209072751442</v>
      </c>
      <c r="AT789">
        <v>-1.1843040717053297</v>
      </c>
      <c r="AU789" s="3">
        <v>-1422159.9407193337</v>
      </c>
      <c r="AV789" s="3">
        <v>-32844.682115962765</v>
      </c>
      <c r="AW789">
        <v>13902.095712799002</v>
      </c>
      <c r="AX789">
        <v>2612759.8682634444</v>
      </c>
      <c r="AY789">
        <v>321.06790618896002</v>
      </c>
      <c r="AZ789">
        <v>60341.502289153148</v>
      </c>
      <c r="BA789">
        <v>6335.0001465580008</v>
      </c>
      <c r="BB789">
        <v>1190599.9275441107</v>
      </c>
      <c r="BC789">
        <v>146.30637529632</v>
      </c>
      <c r="BD789">
        <v>27496.820173190379</v>
      </c>
      <c r="BE789">
        <v>-7567.0955662410015</v>
      </c>
      <c r="BF789">
        <v>-1422159.9407193337</v>
      </c>
      <c r="BG789">
        <v>-174.76153089264002</v>
      </c>
      <c r="BH789">
        <v>-32844.682115962765</v>
      </c>
      <c r="BI789">
        <v>0.46066657703425556</v>
      </c>
      <c r="BJ789">
        <v>0.83628414437356968</v>
      </c>
      <c r="BK789">
        <v>0.37561756733931412</v>
      </c>
      <c r="BL789">
        <v>26.171766732582164</v>
      </c>
      <c r="BM789">
        <v>11.185233938106244</v>
      </c>
      <c r="BN789">
        <f t="shared" si="80"/>
        <v>-14.98653279447592</v>
      </c>
      <c r="BO789">
        <v>0.61823197776663141</v>
      </c>
      <c r="BP789">
        <v>3.4488078239737954E-3</v>
      </c>
      <c r="BQ789">
        <v>9.1494014170226713E-3</v>
      </c>
      <c r="BR789">
        <v>0.22531512605042017</v>
      </c>
      <c r="BS789">
        <v>0.20689655172413793</v>
      </c>
      <c r="BT789">
        <v>0.5</v>
      </c>
      <c r="BU789">
        <v>0.42918138146510731</v>
      </c>
      <c r="BV789">
        <v>0.82577390819194552</v>
      </c>
      <c r="BW789">
        <v>0.20333528675246382</v>
      </c>
      <c r="BX789">
        <v>0.33209212411789207</v>
      </c>
      <c r="BY789">
        <f t="shared" si="81"/>
        <v>0.32419911488842063</v>
      </c>
      <c r="BZ789">
        <v>0</v>
      </c>
      <c r="CA789">
        <f t="shared" si="82"/>
        <v>5.1135105522189157E-4</v>
      </c>
      <c r="CC789">
        <v>0.32419911488842063</v>
      </c>
      <c r="CD789">
        <v>5.1135105522189157E-4</v>
      </c>
    </row>
    <row r="790" spans="1:82" x14ac:dyDescent="0.3">
      <c r="A790">
        <v>0</v>
      </c>
      <c r="B790" t="s">
        <v>563</v>
      </c>
      <c r="C790" t="s">
        <v>576</v>
      </c>
      <c r="D790">
        <v>19057</v>
      </c>
      <c r="E790" s="2">
        <f t="shared" si="84"/>
        <v>0.58769787038774535</v>
      </c>
      <c r="F790" s="2" t="s">
        <v>1939</v>
      </c>
      <c r="G790" s="3">
        <v>656</v>
      </c>
      <c r="H790" s="1">
        <v>10.59464080046347</v>
      </c>
      <c r="I790" s="1">
        <f t="shared" si="83"/>
        <v>-16.719757905854241</v>
      </c>
      <c r="J790" s="1">
        <v>2.7242992659800001</v>
      </c>
      <c r="K790" s="1">
        <v>72.9924079428</v>
      </c>
      <c r="L790" s="2">
        <v>0.16801211103999991</v>
      </c>
      <c r="M790" s="2">
        <v>3.1198069204056394E-3</v>
      </c>
      <c r="N790" s="7">
        <v>0</v>
      </c>
      <c r="O790" s="2">
        <v>7.3204625201572825E-4</v>
      </c>
      <c r="P790" s="3">
        <v>13315.209569169998</v>
      </c>
      <c r="Q790" s="3">
        <v>307.51381267679989</v>
      </c>
      <c r="R790" s="3">
        <v>-446.55150284618139</v>
      </c>
      <c r="S790" s="3">
        <v>-2.3641850461597267</v>
      </c>
      <c r="T790" s="3">
        <v>-605.08438557185582</v>
      </c>
      <c r="V790">
        <v>19057</v>
      </c>
      <c r="W790" s="2">
        <v>0.56943413152015632</v>
      </c>
      <c r="X790" s="2">
        <v>0.28421921360028024</v>
      </c>
      <c r="Y790" s="2">
        <v>0.53925179111345845</v>
      </c>
      <c r="Z790" s="2">
        <v>0.77690303724732102</v>
      </c>
      <c r="AA790" s="2">
        <v>0.21038861101903245</v>
      </c>
      <c r="AB790" s="2">
        <v>0.41471712656180709</v>
      </c>
      <c r="AC790" s="2">
        <v>3.1198069204056394E-3</v>
      </c>
      <c r="AD790" s="2">
        <v>0</v>
      </c>
      <c r="AE790" s="2">
        <v>7.3204625201572825E-4</v>
      </c>
      <c r="AF790">
        <v>393435.74681971909</v>
      </c>
      <c r="AG790">
        <v>1130.531260284097</v>
      </c>
      <c r="AH790">
        <v>212479.85216100549</v>
      </c>
      <c r="AI790">
        <v>11822.49632882985</v>
      </c>
      <c r="AJ790">
        <v>10.5400797216806</v>
      </c>
      <c r="AK790">
        <v>392989.19531687291</v>
      </c>
      <c r="AL790">
        <v>1128.1670752379375</v>
      </c>
      <c r="AM790">
        <v>212035.51089709115</v>
      </c>
      <c r="AN790">
        <v>11661.753207172349</v>
      </c>
      <c r="AO790">
        <v>10.51750493296114</v>
      </c>
      <c r="AP790">
        <v>-446.55150284618139</v>
      </c>
      <c r="AQ790">
        <v>-2.3641850461594913</v>
      </c>
      <c r="AR790">
        <v>-444.34126391433529</v>
      </c>
      <c r="AS790">
        <v>-160.74312165750052</v>
      </c>
      <c r="AT790">
        <v>-2.2574788719460059E-2</v>
      </c>
      <c r="AU790" s="3">
        <v>2502460.4864298096</v>
      </c>
      <c r="AV790" s="3">
        <v>57794.145954477768</v>
      </c>
      <c r="AW790">
        <v>86161.045998610003</v>
      </c>
      <c r="AX790">
        <v>16193106.984978763</v>
      </c>
      <c r="AY790">
        <v>1989.8831949743997</v>
      </c>
      <c r="AZ790">
        <v>373978.64766348869</v>
      </c>
      <c r="BA790">
        <v>99476.255567779997</v>
      </c>
      <c r="BB790">
        <v>18695567.471408572</v>
      </c>
      <c r="BC790">
        <v>2297.3970076511996</v>
      </c>
      <c r="BD790">
        <v>431772.79361796647</v>
      </c>
      <c r="BE790">
        <v>13315.209569169998</v>
      </c>
      <c r="BF790">
        <v>2502460.4864298096</v>
      </c>
      <c r="BG790">
        <v>307.51381267679989</v>
      </c>
      <c r="BH790">
        <v>57794.145954477768</v>
      </c>
      <c r="BI790">
        <v>3.586384449998504</v>
      </c>
      <c r="BJ790">
        <v>14.181025250461975</v>
      </c>
      <c r="BK790">
        <v>10.59464080046347</v>
      </c>
      <c r="BL790">
        <v>28.067861270215662</v>
      </c>
      <c r="BM790">
        <v>11.348103364361421</v>
      </c>
      <c r="BN790">
        <f t="shared" si="80"/>
        <v>-16.719757905854241</v>
      </c>
      <c r="BO790">
        <v>0.58769787038774535</v>
      </c>
      <c r="BP790">
        <v>2.5523591551966558E-2</v>
      </c>
      <c r="BQ790">
        <v>1.8246859959563717E-2</v>
      </c>
      <c r="BR790">
        <v>0.14772727272727273</v>
      </c>
      <c r="BS790">
        <v>0.31034482758620691</v>
      </c>
      <c r="BT790">
        <v>0.5</v>
      </c>
      <c r="BU790">
        <v>0.47881714164344252</v>
      </c>
      <c r="BV790">
        <v>0.77690303724732102</v>
      </c>
      <c r="BW790">
        <v>0.2182454471151789</v>
      </c>
      <c r="BX790">
        <v>0.41471712656180709</v>
      </c>
      <c r="BY790">
        <f t="shared" si="81"/>
        <v>4.0355799122891028E-2</v>
      </c>
      <c r="BZ790">
        <v>0</v>
      </c>
      <c r="CA790">
        <f t="shared" si="82"/>
        <v>1.402877498775492E-4</v>
      </c>
      <c r="CC790">
        <v>4.0355799122891028E-2</v>
      </c>
      <c r="CD790">
        <v>1.402877498775492E-4</v>
      </c>
    </row>
    <row r="791" spans="1:82" x14ac:dyDescent="0.3">
      <c r="A791">
        <v>0</v>
      </c>
      <c r="B791" t="s">
        <v>563</v>
      </c>
      <c r="C791" t="s">
        <v>577</v>
      </c>
      <c r="D791">
        <v>19059</v>
      </c>
      <c r="E791" s="2">
        <f t="shared" si="84"/>
        <v>0.54088846674226077</v>
      </c>
      <c r="F791" s="2" t="s">
        <v>1938</v>
      </c>
      <c r="G791" s="3">
        <v>1709</v>
      </c>
      <c r="H791" s="1">
        <v>7.3986536740223112</v>
      </c>
      <c r="I791" s="1">
        <f t="shared" si="83"/>
        <v>-17.956281765232074</v>
      </c>
      <c r="J791" s="1">
        <v>2.9168569734799998</v>
      </c>
      <c r="K791" s="1">
        <v>37.001230707799998</v>
      </c>
      <c r="L791" s="2">
        <v>0.16055190520999996</v>
      </c>
      <c r="M791" s="2">
        <v>2.300043928843574E-3</v>
      </c>
      <c r="N791" s="7">
        <v>0</v>
      </c>
      <c r="O791" s="2">
        <v>2.4304030299104177E-4</v>
      </c>
      <c r="P791" s="3">
        <v>-35248.39714524099</v>
      </c>
      <c r="Q791" s="3">
        <v>-814.05921105263963</v>
      </c>
      <c r="R791" s="3">
        <v>-140961.22912217403</v>
      </c>
      <c r="S791" s="3">
        <v>-404.9649371726569</v>
      </c>
      <c r="T791" s="3">
        <v>-77733.241133991731</v>
      </c>
      <c r="V791">
        <v>19059</v>
      </c>
      <c r="W791" s="2">
        <v>0.53912017625876874</v>
      </c>
      <c r="X791" s="2">
        <v>0.19848143684488626</v>
      </c>
      <c r="Y791" s="2">
        <v>0.56853640497361058</v>
      </c>
      <c r="Z791" s="2">
        <v>0.83181575174615063</v>
      </c>
      <c r="AA791" s="2">
        <v>0.10664996201672357</v>
      </c>
      <c r="AB791" s="2">
        <v>0.39630253069591359</v>
      </c>
      <c r="AC791" s="2">
        <v>2.300043928843574E-3</v>
      </c>
      <c r="AD791" s="2">
        <v>0</v>
      </c>
      <c r="AE791" s="2">
        <v>2.4304030299104177E-4</v>
      </c>
      <c r="AF791">
        <v>188939.5920485282</v>
      </c>
      <c r="AG791">
        <v>542.93330348249776</v>
      </c>
      <c r="AH791">
        <v>102042.6343878872</v>
      </c>
      <c r="AI791">
        <v>2179.3694610343382</v>
      </c>
      <c r="AJ791">
        <v>5.0618419723392334</v>
      </c>
      <c r="AK791">
        <v>47978.362926354181</v>
      </c>
      <c r="AL791">
        <v>137.96836630984092</v>
      </c>
      <c r="AM791">
        <v>25930.727531624023</v>
      </c>
      <c r="AN791">
        <v>558.03518330578777</v>
      </c>
      <c r="AO791">
        <v>1.2863467312717085</v>
      </c>
      <c r="AP791">
        <v>-140961.22912217403</v>
      </c>
      <c r="AQ791">
        <v>-404.96493717265685</v>
      </c>
      <c r="AR791">
        <v>-76111.906856263173</v>
      </c>
      <c r="AS791">
        <v>-1621.3342777285504</v>
      </c>
      <c r="AT791">
        <v>-3.7754952410675249</v>
      </c>
      <c r="AU791" s="3">
        <v>-6624583.7594765918</v>
      </c>
      <c r="AV791" s="3">
        <v>-152994.28812523308</v>
      </c>
      <c r="AW791">
        <v>64682.335034793992</v>
      </c>
      <c r="AX791">
        <v>12156398.046439182</v>
      </c>
      <c r="AY791">
        <v>1493.8339014537598</v>
      </c>
      <c r="AZ791">
        <v>280751.14343921962</v>
      </c>
      <c r="BA791">
        <v>29433.937889553003</v>
      </c>
      <c r="BB791">
        <v>5531814.2869625911</v>
      </c>
      <c r="BC791">
        <v>679.77469040112021</v>
      </c>
      <c r="BD791">
        <v>127756.85531398653</v>
      </c>
      <c r="BE791">
        <v>-35248.39714524099</v>
      </c>
      <c r="BF791">
        <v>-6624583.7594765918</v>
      </c>
      <c r="BG791">
        <v>-814.05921105263963</v>
      </c>
      <c r="BH791">
        <v>-152994.28812523308</v>
      </c>
      <c r="BI791">
        <v>3.298771659829173</v>
      </c>
      <c r="BJ791">
        <v>10.697425333851484</v>
      </c>
      <c r="BK791">
        <v>7.3986536740223112</v>
      </c>
      <c r="BL791">
        <v>24.371678858187547</v>
      </c>
      <c r="BM791">
        <v>6.4153970929554731</v>
      </c>
      <c r="BN791">
        <f t="shared" si="80"/>
        <v>-17.956281765232074</v>
      </c>
      <c r="BO791">
        <v>0.54088846674226077</v>
      </c>
      <c r="BP791">
        <v>2.1606817427999983E-2</v>
      </c>
      <c r="BQ791">
        <v>2.445539994378096E-3</v>
      </c>
      <c r="BR791">
        <v>0.13163919413919412</v>
      </c>
      <c r="BS791">
        <v>0.13793103448275862</v>
      </c>
      <c r="BT791">
        <v>0.33333333333333331</v>
      </c>
      <c r="BU791">
        <v>0.51422846896379237</v>
      </c>
      <c r="BV791">
        <v>0.83181575174615063</v>
      </c>
      <c r="BW791">
        <v>0.11063274068124852</v>
      </c>
      <c r="BX791">
        <v>0.39630253069591359</v>
      </c>
      <c r="BY791">
        <f t="shared" si="81"/>
        <v>0.21473361178019357</v>
      </c>
      <c r="BZ791">
        <v>0</v>
      </c>
      <c r="CA791">
        <f t="shared" si="82"/>
        <v>1.0163117267874223E-3</v>
      </c>
      <c r="CC791">
        <v>0.21473361178019357</v>
      </c>
      <c r="CD791">
        <v>1.0163117267874223E-3</v>
      </c>
    </row>
    <row r="792" spans="1:82" x14ac:dyDescent="0.3">
      <c r="A792">
        <v>0</v>
      </c>
      <c r="B792" t="s">
        <v>563</v>
      </c>
      <c r="C792" t="s">
        <v>578</v>
      </c>
      <c r="D792">
        <v>19061</v>
      </c>
      <c r="E792" s="2">
        <f t="shared" si="84"/>
        <v>0.59908914940990166</v>
      </c>
      <c r="F792" s="2" t="s">
        <v>1939</v>
      </c>
      <c r="G792" s="3">
        <v>3862</v>
      </c>
      <c r="H792" s="1">
        <v>13.10930305147687</v>
      </c>
      <c r="I792" s="1">
        <f t="shared" si="83"/>
        <v>-18.187661816688454</v>
      </c>
      <c r="J792" s="1">
        <v>2.85672123251</v>
      </c>
      <c r="K792" s="1">
        <v>62.037008321099997</v>
      </c>
      <c r="L792" s="2">
        <v>0.15190432975000001</v>
      </c>
      <c r="M792" s="2">
        <v>5.9463482280507256E-3</v>
      </c>
      <c r="N792" s="7">
        <v>0</v>
      </c>
      <c r="O792" s="2">
        <v>1.6811263214877221E-3</v>
      </c>
      <c r="P792" s="3">
        <v>153052.22012436</v>
      </c>
      <c r="Q792" s="3">
        <v>3534.7300772544004</v>
      </c>
      <c r="R792" s="3">
        <v>575123.61023238976</v>
      </c>
      <c r="S792" s="3">
        <v>1646.9521423846506</v>
      </c>
      <c r="T792" s="3">
        <v>330752.2499069206</v>
      </c>
      <c r="V792">
        <v>19061</v>
      </c>
      <c r="W792" s="2">
        <v>0.57661151764680796</v>
      </c>
      <c r="X792" s="2">
        <v>0.35167929468411208</v>
      </c>
      <c r="Y792" s="2">
        <v>0.52365553005089882</v>
      </c>
      <c r="Z792" s="2">
        <v>0.81466651987205818</v>
      </c>
      <c r="AA792" s="2">
        <v>0.1788114734162545</v>
      </c>
      <c r="AB792" s="2">
        <v>0.37495705968017379</v>
      </c>
      <c r="AC792" s="2">
        <v>5.9463482280507256E-3</v>
      </c>
      <c r="AD792" s="2">
        <v>0</v>
      </c>
      <c r="AE792" s="2">
        <v>1.6811263214877221E-3</v>
      </c>
      <c r="AF792">
        <v>957710.1225112055</v>
      </c>
      <c r="AG792">
        <v>2752.1592788476828</v>
      </c>
      <c r="AH792">
        <v>517259.820437113</v>
      </c>
      <c r="AI792">
        <v>37124.067540949582</v>
      </c>
      <c r="AJ792">
        <v>25.658809981435112</v>
      </c>
      <c r="AK792">
        <v>1532833.7327435953</v>
      </c>
      <c r="AL792">
        <v>4399.1114212323337</v>
      </c>
      <c r="AM792">
        <v>826799.37942480738</v>
      </c>
      <c r="AN792">
        <v>58336.758460175653</v>
      </c>
      <c r="AO792">
        <v>41.010754176114432</v>
      </c>
      <c r="AP792">
        <v>575123.61023238976</v>
      </c>
      <c r="AQ792">
        <v>1646.9521423846509</v>
      </c>
      <c r="AR792">
        <v>309539.55898769438</v>
      </c>
      <c r="AS792">
        <v>21212.690919226072</v>
      </c>
      <c r="AT792">
        <v>15.351944194679319</v>
      </c>
      <c r="AU792" s="3">
        <v>28764634.250172216</v>
      </c>
      <c r="AV792" s="3">
        <v>664317.17071919201</v>
      </c>
      <c r="AW792">
        <v>242075.4777172</v>
      </c>
      <c r="AX792">
        <v>45495665.282170571</v>
      </c>
      <c r="AY792">
        <v>5590.7158442879991</v>
      </c>
      <c r="AZ792">
        <v>1050719.1357754865</v>
      </c>
      <c r="BA792">
        <v>395127.69784156</v>
      </c>
      <c r="BB792">
        <v>74260299.532342792</v>
      </c>
      <c r="BC792">
        <v>9125.4459215423994</v>
      </c>
      <c r="BD792">
        <v>1715036.3064946786</v>
      </c>
      <c r="BE792">
        <v>153052.22012436</v>
      </c>
      <c r="BF792">
        <v>28764634.250172216</v>
      </c>
      <c r="BG792">
        <v>3534.7300772544004</v>
      </c>
      <c r="BH792">
        <v>664317.17071919201</v>
      </c>
      <c r="BI792">
        <v>5.3695628407293992</v>
      </c>
      <c r="BJ792">
        <v>18.478865892206269</v>
      </c>
      <c r="BK792">
        <v>13.10930305147687</v>
      </c>
      <c r="BL792">
        <v>36.70849047344818</v>
      </c>
      <c r="BM792">
        <v>18.520828656759726</v>
      </c>
      <c r="BN792">
        <f t="shared" si="80"/>
        <v>-18.187661816688454</v>
      </c>
      <c r="BO792">
        <v>0.59908914940990166</v>
      </c>
      <c r="BP792">
        <v>3.8954820673062093E-2</v>
      </c>
      <c r="BQ792">
        <v>9.0390764909146978E-3</v>
      </c>
      <c r="BR792">
        <v>0.17857142857142855</v>
      </c>
      <c r="BS792">
        <v>0.27586206896551724</v>
      </c>
      <c r="BT792">
        <v>0.5</v>
      </c>
      <c r="BU792">
        <v>0.52085468541354518</v>
      </c>
      <c r="BV792">
        <v>0.81466651987205818</v>
      </c>
      <c r="BW792">
        <v>0.18548908030731795</v>
      </c>
      <c r="BX792">
        <v>0.37495705968017379</v>
      </c>
      <c r="BY792">
        <f t="shared" si="81"/>
        <v>0.10166141416288646</v>
      </c>
      <c r="BZ792">
        <v>0</v>
      </c>
      <c r="CA792">
        <f t="shared" si="82"/>
        <v>7.1338996591692287E-4</v>
      </c>
      <c r="CC792">
        <v>0.10166141416288646</v>
      </c>
      <c r="CD792">
        <v>7.1338996591692287E-4</v>
      </c>
    </row>
    <row r="793" spans="1:82" x14ac:dyDescent="0.3">
      <c r="A793">
        <v>0</v>
      </c>
      <c r="B793" t="s">
        <v>563</v>
      </c>
      <c r="C793" t="s">
        <v>579</v>
      </c>
      <c r="D793">
        <v>19063</v>
      </c>
      <c r="E793" s="2">
        <f t="shared" si="84"/>
        <v>0.50527204298740958</v>
      </c>
      <c r="F793" s="2" t="s">
        <v>1937</v>
      </c>
      <c r="G793" s="3">
        <v>-269</v>
      </c>
      <c r="H793" s="1">
        <v>0.56959893497149405</v>
      </c>
      <c r="I793" s="1">
        <f t="shared" si="83"/>
        <v>-12.339693572770454</v>
      </c>
      <c r="J793" s="1">
        <v>2.9743916818999998</v>
      </c>
      <c r="K793" s="1">
        <v>33.704431496700003</v>
      </c>
      <c r="L793" s="2">
        <v>0.16829569575999992</v>
      </c>
      <c r="M793" s="2">
        <v>1.1201677048806417E-2</v>
      </c>
      <c r="N793" s="7">
        <v>0</v>
      </c>
      <c r="O793" s="2">
        <v>1.1342417209889281E-3</v>
      </c>
      <c r="P793" s="3">
        <v>-1239.5258037449996</v>
      </c>
      <c r="Q793" s="3">
        <v>-28.626759784799958</v>
      </c>
      <c r="R793" s="3">
        <v>-6735.6730001869873</v>
      </c>
      <c r="S793" s="3">
        <v>-19.546522396778659</v>
      </c>
      <c r="T793" s="3">
        <v>-3853.0275811163883</v>
      </c>
      <c r="V793">
        <v>19063</v>
      </c>
      <c r="W793" s="2">
        <v>0.45279796357367885</v>
      </c>
      <c r="X793" s="2">
        <v>1.528045777239311E-2</v>
      </c>
      <c r="Y793" s="2">
        <v>0.39389561550707824</v>
      </c>
      <c r="Z793" s="2">
        <v>0.84822323321370441</v>
      </c>
      <c r="AA793" s="2">
        <v>9.7147480506927217E-2</v>
      </c>
      <c r="AB793" s="2">
        <v>0.41541712038658102</v>
      </c>
      <c r="AC793" s="2">
        <v>1.1201677048806417E-2</v>
      </c>
      <c r="AD793" s="2">
        <v>0</v>
      </c>
      <c r="AE793" s="2">
        <v>1.1342417209889281E-3</v>
      </c>
      <c r="AF793">
        <v>86973.513441126473</v>
      </c>
      <c r="AG793">
        <v>249.7581604677826</v>
      </c>
      <c r="AH793">
        <v>46941.273431805188</v>
      </c>
      <c r="AI793">
        <v>2062.6301821387901</v>
      </c>
      <c r="AJ793">
        <v>2.3284472093109132</v>
      </c>
      <c r="AK793">
        <v>80237.840440939486</v>
      </c>
      <c r="AL793">
        <v>230.21163807100393</v>
      </c>
      <c r="AM793">
        <v>43267.565030247482</v>
      </c>
      <c r="AN793">
        <v>1883.3110025801034</v>
      </c>
      <c r="AO793">
        <v>2.1461180743730064</v>
      </c>
      <c r="AP793">
        <v>-6735.6730001869873</v>
      </c>
      <c r="AQ793">
        <v>-19.54652239677867</v>
      </c>
      <c r="AR793">
        <v>-3673.7084015577057</v>
      </c>
      <c r="AS793">
        <v>-179.31917955868676</v>
      </c>
      <c r="AT793">
        <v>-0.18232913493790681</v>
      </c>
      <c r="AU793" s="3">
        <v>-232956.47955583522</v>
      </c>
      <c r="AV793" s="3">
        <v>-5380.1132339553042</v>
      </c>
      <c r="AW793">
        <v>17168.284382922</v>
      </c>
      <c r="AX793">
        <v>3226607.3669263609</v>
      </c>
      <c r="AY793">
        <v>396.50029992287995</v>
      </c>
      <c r="AZ793">
        <v>74518.266367506061</v>
      </c>
      <c r="BA793">
        <v>15928.758579177</v>
      </c>
      <c r="BB793">
        <v>2993650.8873705254</v>
      </c>
      <c r="BC793">
        <v>367.87354013807999</v>
      </c>
      <c r="BD793">
        <v>69138.153133550746</v>
      </c>
      <c r="BE793">
        <v>-1239.5258037449996</v>
      </c>
      <c r="BF793">
        <v>-232956.47955583522</v>
      </c>
      <c r="BG793">
        <v>-28.626759784799958</v>
      </c>
      <c r="BH793">
        <v>-5380.1132339553042</v>
      </c>
      <c r="BI793">
        <v>0.71391759474515215</v>
      </c>
      <c r="BJ793">
        <v>1.2835165297166462</v>
      </c>
      <c r="BK793">
        <v>0.56959893497149405</v>
      </c>
      <c r="BL793">
        <v>29.995253712828962</v>
      </c>
      <c r="BM793">
        <v>17.655560140058508</v>
      </c>
      <c r="BN793">
        <f t="shared" si="80"/>
        <v>-12.339693572770454</v>
      </c>
      <c r="BO793">
        <v>0.50527204298740958</v>
      </c>
      <c r="BP793">
        <v>4.3682167600253554E-3</v>
      </c>
      <c r="BQ793">
        <v>2.5932671050554316E-3</v>
      </c>
      <c r="BR793">
        <v>8.3333333333333329E-2</v>
      </c>
      <c r="BS793">
        <v>0.37931034482758619</v>
      </c>
      <c r="BT793">
        <v>0.27777777777777779</v>
      </c>
      <c r="BU793">
        <v>0.35338171991121509</v>
      </c>
      <c r="BV793">
        <v>0.84822323321370441</v>
      </c>
      <c r="BW793">
        <v>0.10077539471672949</v>
      </c>
      <c r="BX793">
        <v>0.41541712038658102</v>
      </c>
      <c r="BY793">
        <f t="shared" si="81"/>
        <v>3.6315098464325103E-2</v>
      </c>
      <c r="BZ793">
        <v>0</v>
      </c>
      <c r="CA793">
        <f t="shared" si="82"/>
        <v>8.6850560000769218E-4</v>
      </c>
      <c r="CC793">
        <v>3.6315098464325103E-2</v>
      </c>
      <c r="CD793">
        <v>8.6850560000769218E-4</v>
      </c>
    </row>
    <row r="794" spans="1:82" x14ac:dyDescent="0.3">
      <c r="A794">
        <v>0</v>
      </c>
      <c r="B794" t="s">
        <v>563</v>
      </c>
      <c r="C794" t="s">
        <v>33</v>
      </c>
      <c r="D794">
        <v>19065</v>
      </c>
      <c r="E794" s="2">
        <f t="shared" si="84"/>
        <v>0.52845382595389878</v>
      </c>
      <c r="F794" s="2" t="s">
        <v>1938</v>
      </c>
      <c r="G794" s="3">
        <v>15</v>
      </c>
      <c r="H794" s="1">
        <v>0.37563567370029938</v>
      </c>
      <c r="I794" s="1">
        <f t="shared" si="83"/>
        <v>-12.273948210286807</v>
      </c>
      <c r="J794" s="1">
        <v>2.9835174679800001</v>
      </c>
      <c r="K794" s="1">
        <v>70.099794466700004</v>
      </c>
      <c r="L794" s="2">
        <v>0.11888936266000005</v>
      </c>
      <c r="M794" s="2">
        <v>1.9877560215207868E-4</v>
      </c>
      <c r="N794" s="7">
        <v>0</v>
      </c>
      <c r="O794" s="2">
        <v>1.4982689445179047E-3</v>
      </c>
      <c r="P794" s="3">
        <v>-5367.4691022060015</v>
      </c>
      <c r="Q794" s="3">
        <v>-123.96131502624</v>
      </c>
      <c r="R794" s="3">
        <v>-54775.01232215733</v>
      </c>
      <c r="S794" s="3">
        <v>-157.36329209926822</v>
      </c>
      <c r="T794" s="3">
        <v>-31535.722050304292</v>
      </c>
      <c r="V794">
        <v>19065</v>
      </c>
      <c r="W794" s="2">
        <v>0.46073817163279718</v>
      </c>
      <c r="X794" s="2">
        <v>1.007706422426706E-2</v>
      </c>
      <c r="Y794" s="2">
        <v>0.44427690763805405</v>
      </c>
      <c r="Z794" s="2">
        <v>0.85082568258898295</v>
      </c>
      <c r="AA794" s="2">
        <v>0.20205112841497153</v>
      </c>
      <c r="AB794" s="2">
        <v>0.29346369470580191</v>
      </c>
      <c r="AC794" s="2">
        <v>1.9877560215207868E-4</v>
      </c>
      <c r="AD794" s="2">
        <v>0</v>
      </c>
      <c r="AE794" s="2">
        <v>1.4982689445179047E-3</v>
      </c>
      <c r="AF794">
        <v>121699.04546915204</v>
      </c>
      <c r="AG794">
        <v>349.50297489077241</v>
      </c>
      <c r="AH794">
        <v>65688.002661652325</v>
      </c>
      <c r="AI794">
        <v>4334.4921283123804</v>
      </c>
      <c r="AJ794">
        <v>3.2583612217447242</v>
      </c>
      <c r="AK794">
        <v>66924.033146994712</v>
      </c>
      <c r="AL794">
        <v>192.13968279150416</v>
      </c>
      <c r="AM794">
        <v>36112.058841736012</v>
      </c>
      <c r="AN794">
        <v>2374.7138979244028</v>
      </c>
      <c r="AO794">
        <v>1.791259905441817</v>
      </c>
      <c r="AP794">
        <v>-54775.01232215733</v>
      </c>
      <c r="AQ794">
        <v>-157.36329209926825</v>
      </c>
      <c r="AR794">
        <v>-29575.943819916312</v>
      </c>
      <c r="AS794">
        <v>-1959.7782303879776</v>
      </c>
      <c r="AT794">
        <v>-1.4671013163029072</v>
      </c>
      <c r="AU794" s="3">
        <v>-1008762.1430685959</v>
      </c>
      <c r="AV794" s="3">
        <v>-23297.289546031545</v>
      </c>
      <c r="AW794">
        <v>16521.328597132</v>
      </c>
      <c r="AX794">
        <v>3105018.4965449879</v>
      </c>
      <c r="AY794">
        <v>381.55890232127996</v>
      </c>
      <c r="AZ794">
        <v>71710.180102261351</v>
      </c>
      <c r="BA794">
        <v>11153.859494925999</v>
      </c>
      <c r="BB794">
        <v>2096256.3534763921</v>
      </c>
      <c r="BC794">
        <v>257.59758729503994</v>
      </c>
      <c r="BD794">
        <v>48412.89055622981</v>
      </c>
      <c r="BE794">
        <v>-5367.4691022060015</v>
      </c>
      <c r="BF794">
        <v>-1008762.1430685959</v>
      </c>
      <c r="BG794">
        <v>-123.96131502624</v>
      </c>
      <c r="BH794">
        <v>-23297.289546031545</v>
      </c>
      <c r="BI794">
        <v>0.44037415648012379</v>
      </c>
      <c r="BJ794">
        <v>0.81600983018042317</v>
      </c>
      <c r="BK794">
        <v>0.37563567370029938</v>
      </c>
      <c r="BL794">
        <v>25.756692595532748</v>
      </c>
      <c r="BM794">
        <v>13.48274438524594</v>
      </c>
      <c r="BN794">
        <f t="shared" si="80"/>
        <v>-12.273948210286807</v>
      </c>
      <c r="BO794">
        <v>0.52845382595389878</v>
      </c>
      <c r="BP794">
        <v>2.8181213950009571E-3</v>
      </c>
      <c r="BQ794">
        <v>7.0145190596296089E-3</v>
      </c>
      <c r="BR794">
        <v>0.15476190476190477</v>
      </c>
      <c r="BS794">
        <v>0.10344827586206896</v>
      </c>
      <c r="BT794">
        <v>0.55555555555555558</v>
      </c>
      <c r="BU794">
        <v>0.35149891713871145</v>
      </c>
      <c r="BV794">
        <v>0.85082568258898295</v>
      </c>
      <c r="BW794">
        <v>0.20959660623959703</v>
      </c>
      <c r="BX794">
        <v>0.29346369470580191</v>
      </c>
      <c r="BY794">
        <f t="shared" si="81"/>
        <v>8.5650572272260625E-2</v>
      </c>
      <c r="BZ794">
        <v>0</v>
      </c>
      <c r="CA794">
        <f t="shared" si="82"/>
        <v>7.8762793491960945E-4</v>
      </c>
      <c r="CC794">
        <v>8.5650572272260625E-2</v>
      </c>
      <c r="CD794">
        <v>7.8762793491960945E-4</v>
      </c>
    </row>
    <row r="795" spans="1:82" x14ac:dyDescent="0.3">
      <c r="A795">
        <v>0</v>
      </c>
      <c r="B795" t="s">
        <v>563</v>
      </c>
      <c r="C795" t="s">
        <v>365</v>
      </c>
      <c r="D795">
        <v>19067</v>
      </c>
      <c r="E795" s="2">
        <f t="shared" si="84"/>
        <v>0.49720264575405881</v>
      </c>
      <c r="F795" s="2" t="s">
        <v>1937</v>
      </c>
      <c r="G795" s="3">
        <v>-191</v>
      </c>
      <c r="H795" s="1">
        <v>0.57077917517617338</v>
      </c>
      <c r="I795" s="1">
        <f t="shared" si="83"/>
        <v>-14.951889810549796</v>
      </c>
      <c r="J795" s="1">
        <v>2.9857252885199999</v>
      </c>
      <c r="K795" s="1">
        <v>71.318618590699998</v>
      </c>
      <c r="L795" s="2">
        <v>0.1094843970499999</v>
      </c>
      <c r="M795" s="2">
        <v>1.0289287658577953E-3</v>
      </c>
      <c r="N795" s="7">
        <v>0</v>
      </c>
      <c r="O795" s="2">
        <v>1.0051689070185419E-3</v>
      </c>
      <c r="P795" s="3">
        <v>-8951.4171905120002</v>
      </c>
      <c r="Q795" s="3">
        <v>-206.73233979647995</v>
      </c>
      <c r="R795" s="3">
        <v>-84131.609105907861</v>
      </c>
      <c r="S795" s="3">
        <v>-241.73366083312783</v>
      </c>
      <c r="T795" s="3">
        <v>-47531.488094438013</v>
      </c>
      <c r="V795">
        <v>19067</v>
      </c>
      <c r="W795" s="2">
        <v>0.47033665581564305</v>
      </c>
      <c r="X795" s="2">
        <v>1.5312119718196758E-2</v>
      </c>
      <c r="Y795" s="2">
        <v>0.49554679630425824</v>
      </c>
      <c r="Z795" s="2">
        <v>0.85145529861709057</v>
      </c>
      <c r="AA795" s="2">
        <v>0.20556418849549105</v>
      </c>
      <c r="AB795" s="2">
        <v>0.27024869973283072</v>
      </c>
      <c r="AC795" s="2">
        <v>1.0289287658577953E-3</v>
      </c>
      <c r="AD795" s="2">
        <v>0</v>
      </c>
      <c r="AE795" s="2">
        <v>1.0051689070185419E-3</v>
      </c>
      <c r="AF795">
        <v>199594.60048787482</v>
      </c>
      <c r="AG795">
        <v>573.01094318800699</v>
      </c>
      <c r="AH795">
        <v>107695.63370112384</v>
      </c>
      <c r="AI795">
        <v>4927.3472728940642</v>
      </c>
      <c r="AJ795">
        <v>5.3419934150088189</v>
      </c>
      <c r="AK795">
        <v>115462.99138196696</v>
      </c>
      <c r="AL795">
        <v>331.27728235487911</v>
      </c>
      <c r="AM795">
        <v>62262.540145396568</v>
      </c>
      <c r="AN795">
        <v>2828.9527341833214</v>
      </c>
      <c r="AO795">
        <v>3.0882897110661349</v>
      </c>
      <c r="AP795">
        <v>-84131.609105907861</v>
      </c>
      <c r="AQ795">
        <v>-241.73366083312789</v>
      </c>
      <c r="AR795">
        <v>-45433.093555727268</v>
      </c>
      <c r="AS795">
        <v>-2098.3945387107428</v>
      </c>
      <c r="AT795">
        <v>-2.2537037039426839</v>
      </c>
      <c r="AU795" s="3">
        <v>-1682329.3467848252</v>
      </c>
      <c r="AV795" s="3">
        <v>-38853.275941350439</v>
      </c>
      <c r="AW795">
        <v>22335.289027128001</v>
      </c>
      <c r="AX795">
        <v>4197694.2197584361</v>
      </c>
      <c r="AY795">
        <v>515.8319026291199</v>
      </c>
      <c r="AZ795">
        <v>96945.447780116796</v>
      </c>
      <c r="BA795">
        <v>13383.871836616001</v>
      </c>
      <c r="BB795">
        <v>2515364.8729736111</v>
      </c>
      <c r="BC795">
        <v>309.09956283263995</v>
      </c>
      <c r="BD795">
        <v>58092.17183876635</v>
      </c>
      <c r="BE795">
        <v>-8951.4171905120002</v>
      </c>
      <c r="BF795">
        <v>-1682329.3467848252</v>
      </c>
      <c r="BG795">
        <v>-206.73233979647995</v>
      </c>
      <c r="BH795">
        <v>-38853.275941350439</v>
      </c>
      <c r="BI795">
        <v>0.79709024980022491</v>
      </c>
      <c r="BJ795">
        <v>1.3678694249763983</v>
      </c>
      <c r="BK795">
        <v>0.57077917517617338</v>
      </c>
      <c r="BL795">
        <v>28.059964942467758</v>
      </c>
      <c r="BM795">
        <v>13.108075131917962</v>
      </c>
      <c r="BN795">
        <f t="shared" si="80"/>
        <v>-14.951889810549796</v>
      </c>
      <c r="BO795">
        <v>0.49720264575405881</v>
      </c>
      <c r="BP795">
        <v>4.7992321030577226E-3</v>
      </c>
      <c r="BQ795">
        <v>5.306420429631478E-3</v>
      </c>
      <c r="BR795">
        <v>0.14880952380952381</v>
      </c>
      <c r="BS795">
        <v>0.10344827586206896</v>
      </c>
      <c r="BT795">
        <v>0.33333333333333331</v>
      </c>
      <c r="BU795">
        <v>0.42818928249842919</v>
      </c>
      <c r="BV795">
        <v>0.85145529861709057</v>
      </c>
      <c r="BW795">
        <v>0.21324085943515669</v>
      </c>
      <c r="BX795">
        <v>0.27024869973283072</v>
      </c>
      <c r="BY795">
        <f t="shared" si="81"/>
        <v>0.1035856468248323</v>
      </c>
      <c r="BZ795">
        <v>0</v>
      </c>
      <c r="CA795">
        <f t="shared" si="82"/>
        <v>4.8445978702757784E-4</v>
      </c>
      <c r="CC795">
        <v>0.1035856468248323</v>
      </c>
      <c r="CD795">
        <v>4.8445978702757784E-4</v>
      </c>
    </row>
    <row r="796" spans="1:82" x14ac:dyDescent="0.3">
      <c r="A796">
        <v>0</v>
      </c>
      <c r="B796" t="s">
        <v>563</v>
      </c>
      <c r="C796" t="s">
        <v>34</v>
      </c>
      <c r="D796">
        <v>19069</v>
      </c>
      <c r="E796" s="2">
        <f t="shared" si="84"/>
        <v>0.55537434928630758</v>
      </c>
      <c r="F796" s="2" t="s">
        <v>1939</v>
      </c>
      <c r="G796" s="3">
        <v>-41</v>
      </c>
      <c r="H796" s="1">
        <v>0.37571332559208248</v>
      </c>
      <c r="I796" s="1">
        <f t="shared" si="83"/>
        <v>-12.474110886178632</v>
      </c>
      <c r="J796" s="1">
        <v>2.96806436969</v>
      </c>
      <c r="K796" s="1">
        <v>85.485898645099994</v>
      </c>
      <c r="L796" s="2">
        <v>9.9698384640000137E-2</v>
      </c>
      <c r="M796" s="2">
        <v>1.5858578163114895E-3</v>
      </c>
      <c r="N796" s="7">
        <v>0</v>
      </c>
      <c r="O796" s="2">
        <v>5.7156885501475751E-4</v>
      </c>
      <c r="P796" s="3">
        <v>-4110.1280895505997</v>
      </c>
      <c r="Q796" s="3">
        <v>-94.923114265823955</v>
      </c>
      <c r="R796" s="3">
        <v>-42886.405302970466</v>
      </c>
      <c r="S796" s="3">
        <v>-123.1811552277845</v>
      </c>
      <c r="T796" s="3">
        <v>-23837.519822734615</v>
      </c>
      <c r="V796">
        <v>19069</v>
      </c>
      <c r="W796" s="2">
        <v>0.46517883856845538</v>
      </c>
      <c r="X796" s="2">
        <v>1.007914736800292E-2</v>
      </c>
      <c r="Y796" s="2">
        <v>0.47018913450084365</v>
      </c>
      <c r="Z796" s="2">
        <v>0.84641883964544029</v>
      </c>
      <c r="AA796" s="2">
        <v>0.2463990431957033</v>
      </c>
      <c r="AB796" s="2">
        <v>0.24609313783880113</v>
      </c>
      <c r="AC796" s="2">
        <v>1.5858578163114895E-3</v>
      </c>
      <c r="AD796" s="2">
        <v>0</v>
      </c>
      <c r="AE796" s="2">
        <v>5.7156885501475751E-4</v>
      </c>
      <c r="AF796">
        <v>77945.64527685802</v>
      </c>
      <c r="AG796">
        <v>223.82606102868849</v>
      </c>
      <c r="AH796">
        <v>42067.415584072114</v>
      </c>
      <c r="AI796">
        <v>1243.1610277875855</v>
      </c>
      <c r="AJ796">
        <v>2.0866837125568685</v>
      </c>
      <c r="AK796">
        <v>35059.239973887554</v>
      </c>
      <c r="AL796">
        <v>100.64490580090397</v>
      </c>
      <c r="AM796">
        <v>18915.898619168165</v>
      </c>
      <c r="AN796">
        <v>557.15816995691353</v>
      </c>
      <c r="AO796">
        <v>0.93827666432307377</v>
      </c>
      <c r="AP796">
        <v>-42886.405302970466</v>
      </c>
      <c r="AQ796">
        <v>-123.18115522778452</v>
      </c>
      <c r="AR796">
        <v>-23151.516964903949</v>
      </c>
      <c r="AS796">
        <v>-686.00285783067193</v>
      </c>
      <c r="AT796">
        <v>-1.1484070482337947</v>
      </c>
      <c r="AU796" s="3">
        <v>-772457.47315013967</v>
      </c>
      <c r="AV796" s="3">
        <v>-17839.850095118953</v>
      </c>
      <c r="AW796">
        <v>9490.5776853629995</v>
      </c>
      <c r="AX796">
        <v>1783659.1701871222</v>
      </c>
      <c r="AY796">
        <v>219.18421286351995</v>
      </c>
      <c r="AZ796">
        <v>41193.480965569936</v>
      </c>
      <c r="BA796">
        <v>5380.4495958123998</v>
      </c>
      <c r="BB796">
        <v>1011201.6970369824</v>
      </c>
      <c r="BC796">
        <v>124.26109859769599</v>
      </c>
      <c r="BD796">
        <v>23353.630870450983</v>
      </c>
      <c r="BE796">
        <v>-4110.1280895505997</v>
      </c>
      <c r="BF796">
        <v>-772457.47315013967</v>
      </c>
      <c r="BG796">
        <v>-94.923114265823955</v>
      </c>
      <c r="BH796">
        <v>-17839.850095118953</v>
      </c>
      <c r="BI796">
        <v>0.34413623237338276</v>
      </c>
      <c r="BJ796">
        <v>0.71984955796546524</v>
      </c>
      <c r="BK796">
        <v>0.37571332559208248</v>
      </c>
      <c r="BL796">
        <v>23.769675906110802</v>
      </c>
      <c r="BM796">
        <v>11.29556501993217</v>
      </c>
      <c r="BN796">
        <f t="shared" si="80"/>
        <v>-12.474110886178632</v>
      </c>
      <c r="BO796">
        <v>0.55537434928630758</v>
      </c>
      <c r="BP796">
        <v>2.3144459519800656E-3</v>
      </c>
      <c r="BQ796">
        <v>5.5165010521703835E-3</v>
      </c>
      <c r="BR796">
        <v>0.1130952380952381</v>
      </c>
      <c r="BS796">
        <v>0.44827586206896552</v>
      </c>
      <c r="BT796">
        <v>0.3888888888888889</v>
      </c>
      <c r="BU796">
        <v>0.35723113652094718</v>
      </c>
      <c r="BV796">
        <v>0.84641883964544029</v>
      </c>
      <c r="BW796">
        <v>0.25560066721545988</v>
      </c>
      <c r="BX796">
        <v>0.24609313783880113</v>
      </c>
      <c r="BY796">
        <f t="shared" si="81"/>
        <v>8.4417718940395195E-2</v>
      </c>
      <c r="BZ796">
        <v>0</v>
      </c>
      <c r="CA796">
        <f t="shared" si="82"/>
        <v>1.5674707226424512E-4</v>
      </c>
      <c r="CC796">
        <v>8.4417718940395195E-2</v>
      </c>
      <c r="CD796">
        <v>1.5674707226424512E-4</v>
      </c>
    </row>
    <row r="797" spans="1:82" x14ac:dyDescent="0.3">
      <c r="A797">
        <v>1</v>
      </c>
      <c r="B797" t="s">
        <v>563</v>
      </c>
      <c r="C797" t="s">
        <v>226</v>
      </c>
      <c r="D797">
        <v>19071</v>
      </c>
      <c r="E797" s="2">
        <v>0</v>
      </c>
      <c r="F797" s="2" t="s">
        <v>1954</v>
      </c>
      <c r="G797" s="3">
        <v>-999</v>
      </c>
      <c r="H797" s="1">
        <v>0.37519128899713539</v>
      </c>
      <c r="I797" s="1">
        <f t="shared" si="83"/>
        <v>-999</v>
      </c>
      <c r="J797" s="1">
        <v>-999</v>
      </c>
      <c r="K797" s="1">
        <v>-999</v>
      </c>
      <c r="L797" s="2">
        <v>-999</v>
      </c>
      <c r="M797" s="2">
        <v>-999</v>
      </c>
      <c r="N797" s="7">
        <v>-999</v>
      </c>
      <c r="O797" s="2">
        <v>-999</v>
      </c>
      <c r="P797" s="3">
        <v>-999</v>
      </c>
      <c r="Q797" s="3">
        <v>-999</v>
      </c>
      <c r="R797" s="3">
        <v>-999</v>
      </c>
      <c r="S797" s="3">
        <v>-999</v>
      </c>
      <c r="T797" s="3">
        <v>-999</v>
      </c>
      <c r="V797">
        <v>19071</v>
      </c>
      <c r="W797" s="2">
        <v>-999</v>
      </c>
      <c r="X797" s="2">
        <v>1.0065142850692627E-2</v>
      </c>
      <c r="Y797" s="2">
        <v>-999</v>
      </c>
      <c r="Z797" s="2">
        <v>-999</v>
      </c>
      <c r="AA797" s="2">
        <v>-999</v>
      </c>
      <c r="AB797" s="2">
        <v>-999</v>
      </c>
      <c r="AC797" s="2">
        <v>-999</v>
      </c>
      <c r="AD797" s="2">
        <v>-999</v>
      </c>
      <c r="AE797" s="2">
        <v>-999</v>
      </c>
      <c r="AF797" s="2">
        <v>-999</v>
      </c>
      <c r="AG797" s="2">
        <v>-999</v>
      </c>
      <c r="AH797" s="2">
        <v>-999</v>
      </c>
      <c r="AI797" s="2">
        <v>-999</v>
      </c>
      <c r="AJ797" s="2">
        <v>-999</v>
      </c>
      <c r="AK797" s="2">
        <v>-999</v>
      </c>
      <c r="AL797" s="2">
        <v>-999</v>
      </c>
      <c r="AM797" s="2">
        <v>-999</v>
      </c>
      <c r="AN797" s="2">
        <v>-999</v>
      </c>
      <c r="AO797" s="2">
        <v>-999</v>
      </c>
      <c r="AP797" s="2">
        <v>-999</v>
      </c>
      <c r="AQ797" s="2">
        <v>-999</v>
      </c>
      <c r="AR797" s="2">
        <v>-999</v>
      </c>
      <c r="AS797" s="2">
        <v>-999</v>
      </c>
      <c r="AT797" s="2">
        <v>-999</v>
      </c>
      <c r="AU797" s="2">
        <v>-999</v>
      </c>
      <c r="AV797" s="2">
        <v>-999</v>
      </c>
      <c r="AW797" s="2">
        <v>-999</v>
      </c>
      <c r="AX797" s="2">
        <v>-999</v>
      </c>
      <c r="AY797" s="2">
        <v>-999</v>
      </c>
      <c r="AZ797" s="2">
        <v>-999</v>
      </c>
      <c r="BA797" s="2">
        <v>-999</v>
      </c>
      <c r="BB797" s="2">
        <v>-999</v>
      </c>
      <c r="BC797" s="2">
        <v>-999</v>
      </c>
      <c r="BD797" s="2">
        <v>-999</v>
      </c>
      <c r="BE797" s="2">
        <v>-999</v>
      </c>
      <c r="BF797" s="2">
        <v>-999</v>
      </c>
      <c r="BG797" s="2">
        <v>-999</v>
      </c>
      <c r="BH797" s="2">
        <v>-999</v>
      </c>
      <c r="BI797">
        <v>1.2846537017531823E-2</v>
      </c>
      <c r="BJ797">
        <v>0.38803782601466719</v>
      </c>
      <c r="BK797">
        <v>0.37519128899713539</v>
      </c>
      <c r="BL797">
        <v>-999</v>
      </c>
      <c r="BM797">
        <v>3.7107991999958867</v>
      </c>
      <c r="BN797">
        <f t="shared" si="80"/>
        <v>-999</v>
      </c>
      <c r="BO797" t="s">
        <v>3748</v>
      </c>
      <c r="BP797" t="s">
        <v>3748</v>
      </c>
      <c r="BQ797">
        <v>7.8003068690194223E-3</v>
      </c>
      <c r="BR797">
        <v>0.21428571428571427</v>
      </c>
      <c r="BS797">
        <v>0.13793103448275862</v>
      </c>
      <c r="BT797">
        <v>0.27777777777777779</v>
      </c>
      <c r="BU797" t="s">
        <v>3748</v>
      </c>
      <c r="BY797">
        <f t="shared" si="81"/>
        <v>-999</v>
      </c>
      <c r="CA797">
        <f t="shared" si="82"/>
        <v>-999</v>
      </c>
    </row>
    <row r="798" spans="1:82" x14ac:dyDescent="0.3">
      <c r="A798">
        <v>0</v>
      </c>
      <c r="B798" t="s">
        <v>563</v>
      </c>
      <c r="C798" t="s">
        <v>36</v>
      </c>
      <c r="D798">
        <v>19073</v>
      </c>
      <c r="E798" s="2">
        <f>BO798</f>
        <v>0.60697805725864018</v>
      </c>
      <c r="F798" s="2" t="s">
        <v>1940</v>
      </c>
      <c r="G798" s="3">
        <v>-66</v>
      </c>
      <c r="H798" s="1">
        <v>0.37555505170425557</v>
      </c>
      <c r="I798" s="1">
        <f t="shared" si="83"/>
        <v>-20.142191668225792</v>
      </c>
      <c r="J798" s="1">
        <v>2.8760767171700001</v>
      </c>
      <c r="K798" s="1">
        <v>129.113009973</v>
      </c>
      <c r="L798" s="2">
        <v>0.10495524330000006</v>
      </c>
      <c r="M798" s="2">
        <v>1.5099459738676833E-3</v>
      </c>
      <c r="N798" s="7">
        <v>0</v>
      </c>
      <c r="O798" s="2">
        <v>1.218011949859602E-3</v>
      </c>
      <c r="P798" s="3">
        <v>-8528.5438943401005</v>
      </c>
      <c r="Q798" s="3">
        <v>-196.96611126590398</v>
      </c>
      <c r="R798" s="3">
        <v>-39507.468375055541</v>
      </c>
      <c r="S798" s="3">
        <v>-113.42448616267458</v>
      </c>
      <c r="T798" s="3">
        <v>-22289.102747257344</v>
      </c>
      <c r="V798">
        <v>19073</v>
      </c>
      <c r="W798" s="2">
        <v>0.54049003144882302</v>
      </c>
      <c r="X798" s="2">
        <v>1.0074901402445536E-2</v>
      </c>
      <c r="Y798" s="2">
        <v>0.65056824171833461</v>
      </c>
      <c r="Z798" s="2">
        <v>0.82018622727261015</v>
      </c>
      <c r="AA798" s="2">
        <v>0.37214701635809527</v>
      </c>
      <c r="AB798" s="2">
        <v>0.25906904359179583</v>
      </c>
      <c r="AC798" s="2">
        <v>1.5099459738676833E-3</v>
      </c>
      <c r="AD798" s="2">
        <v>0</v>
      </c>
      <c r="AE798" s="2">
        <v>1.218011949859602E-3</v>
      </c>
      <c r="AF798">
        <v>74230.579787630733</v>
      </c>
      <c r="AG798">
        <v>213.15524748640581</v>
      </c>
      <c r="AH798">
        <v>40061.869197559899</v>
      </c>
      <c r="AI798">
        <v>1829.7711053239743</v>
      </c>
      <c r="AJ798">
        <v>1.9872005808788968</v>
      </c>
      <c r="AK798">
        <v>34723.111412575192</v>
      </c>
      <c r="AL798">
        <v>99.730761323731244</v>
      </c>
      <c r="AM798">
        <v>18744.087993326069</v>
      </c>
      <c r="AN798">
        <v>858.44956230045591</v>
      </c>
      <c r="AO798">
        <v>0.92977949291848561</v>
      </c>
      <c r="AP798">
        <v>-39507.468375055541</v>
      </c>
      <c r="AQ798">
        <v>-113.42448616267457</v>
      </c>
      <c r="AR798">
        <v>-21317.78120423383</v>
      </c>
      <c r="AS798">
        <v>-971.32154302351842</v>
      </c>
      <c r="AT798">
        <v>-1.0574210879604111</v>
      </c>
      <c r="AU798" s="3">
        <v>-1602854.5395022784</v>
      </c>
      <c r="AV798" s="3">
        <v>-37017.810951313993</v>
      </c>
      <c r="AW798">
        <v>15009.885362327001</v>
      </c>
      <c r="AX798">
        <v>2820957.8549957364</v>
      </c>
      <c r="AY798">
        <v>346.65222891407996</v>
      </c>
      <c r="AZ798">
        <v>65149.819902112184</v>
      </c>
      <c r="BA798">
        <v>6481.3414679869002</v>
      </c>
      <c r="BB798">
        <v>1218103.315493458</v>
      </c>
      <c r="BC798">
        <v>149.68611764817598</v>
      </c>
      <c r="BD798">
        <v>28132.008950798194</v>
      </c>
      <c r="BE798">
        <v>-8528.5438943401005</v>
      </c>
      <c r="BF798">
        <v>-1602854.5395022784</v>
      </c>
      <c r="BG798">
        <v>-196.96611126590398</v>
      </c>
      <c r="BH798">
        <v>-37017.810951313993</v>
      </c>
      <c r="BI798">
        <v>0.42425053533190576</v>
      </c>
      <c r="BJ798">
        <v>0.79980558703616134</v>
      </c>
      <c r="BK798">
        <v>0.37555505170425557</v>
      </c>
      <c r="BL798">
        <v>31.097579235323412</v>
      </c>
      <c r="BM798">
        <v>10.95538756709762</v>
      </c>
      <c r="BN798">
        <f t="shared" si="80"/>
        <v>-20.142191668225792</v>
      </c>
      <c r="BO798">
        <v>0.60697805725864018</v>
      </c>
      <c r="BP798">
        <v>3.1183597525571705E-3</v>
      </c>
      <c r="BQ798">
        <v>5.2331666873307748E-3</v>
      </c>
      <c r="BR798">
        <v>8.3333333333333329E-2</v>
      </c>
      <c r="BS798">
        <v>0.37931034482758619</v>
      </c>
      <c r="BT798">
        <v>0.3888888888888889</v>
      </c>
      <c r="BU798">
        <v>0.57682812725639676</v>
      </c>
      <c r="BV798">
        <v>0.82018622727261015</v>
      </c>
      <c r="BW798">
        <v>0.38604462277810714</v>
      </c>
      <c r="BX798">
        <v>0.25906904359179583</v>
      </c>
      <c r="BY798">
        <f t="shared" si="81"/>
        <v>0.10083798066412501</v>
      </c>
      <c r="BZ798">
        <v>0</v>
      </c>
      <c r="CA798">
        <f t="shared" si="82"/>
        <v>1.0846683322549182E-3</v>
      </c>
      <c r="CC798">
        <v>0.10083798066412501</v>
      </c>
      <c r="CD798">
        <v>1.0846683322549182E-3</v>
      </c>
    </row>
    <row r="799" spans="1:82" x14ac:dyDescent="0.3">
      <c r="A799">
        <v>1</v>
      </c>
      <c r="B799" t="s">
        <v>563</v>
      </c>
      <c r="C799" t="s">
        <v>483</v>
      </c>
      <c r="D799">
        <v>19075</v>
      </c>
      <c r="E799" s="2">
        <v>0</v>
      </c>
      <c r="F799" s="2" t="s">
        <v>1954</v>
      </c>
      <c r="G799" s="3">
        <v>-999</v>
      </c>
      <c r="H799" s="1">
        <v>0.3753522810470527</v>
      </c>
      <c r="I799" s="1">
        <f t="shared" si="83"/>
        <v>-999</v>
      </c>
      <c r="J799" s="1">
        <v>-999</v>
      </c>
      <c r="K799" s="1">
        <v>-999</v>
      </c>
      <c r="L799" s="2">
        <v>-999</v>
      </c>
      <c r="M799" s="2">
        <v>-999</v>
      </c>
      <c r="N799" s="7">
        <v>-999</v>
      </c>
      <c r="O799" s="2">
        <v>-999</v>
      </c>
      <c r="P799" s="3">
        <v>-999</v>
      </c>
      <c r="Q799" s="3">
        <v>-999</v>
      </c>
      <c r="R799" s="3">
        <v>-999</v>
      </c>
      <c r="S799" s="3">
        <v>-999</v>
      </c>
      <c r="T799" s="3">
        <v>-999</v>
      </c>
      <c r="V799">
        <v>19075</v>
      </c>
      <c r="W799" s="2">
        <v>-999</v>
      </c>
      <c r="X799" s="2">
        <v>1.0069461735559528E-2</v>
      </c>
      <c r="Y799" s="2">
        <v>-999</v>
      </c>
      <c r="Z799" s="2">
        <v>-999</v>
      </c>
      <c r="AA799" s="2">
        <v>-999</v>
      </c>
      <c r="AB799" s="2">
        <v>-999</v>
      </c>
      <c r="AC799" s="2">
        <v>-999</v>
      </c>
      <c r="AD799" s="2">
        <v>-999</v>
      </c>
      <c r="AE799" s="2">
        <v>-999</v>
      </c>
      <c r="AF799" s="2">
        <v>-999</v>
      </c>
      <c r="AG799" s="2">
        <v>-999</v>
      </c>
      <c r="AH799" s="2">
        <v>-999</v>
      </c>
      <c r="AI799" s="2">
        <v>-999</v>
      </c>
      <c r="AJ799" s="2">
        <v>-999</v>
      </c>
      <c r="AK799" s="2">
        <v>-999</v>
      </c>
      <c r="AL799" s="2">
        <v>-999</v>
      </c>
      <c r="AM799" s="2">
        <v>-999</v>
      </c>
      <c r="AN799" s="2">
        <v>-999</v>
      </c>
      <c r="AO799" s="2">
        <v>-999</v>
      </c>
      <c r="AP799" s="2">
        <v>-999</v>
      </c>
      <c r="AQ799" s="2">
        <v>-999</v>
      </c>
      <c r="AR799" s="2">
        <v>-999</v>
      </c>
      <c r="AS799" s="2">
        <v>-999</v>
      </c>
      <c r="AT799" s="2">
        <v>-999</v>
      </c>
      <c r="AU799" s="2">
        <v>-999</v>
      </c>
      <c r="AV799" s="2">
        <v>-999</v>
      </c>
      <c r="AW799" s="2">
        <v>-999</v>
      </c>
      <c r="AX799" s="2">
        <v>-999</v>
      </c>
      <c r="AY799" s="2">
        <v>-999</v>
      </c>
      <c r="AZ799" s="2">
        <v>-999</v>
      </c>
      <c r="BA799" s="2">
        <v>-999</v>
      </c>
      <c r="BB799" s="2">
        <v>-999</v>
      </c>
      <c r="BC799" s="2">
        <v>-999</v>
      </c>
      <c r="BD799" s="2">
        <v>-999</v>
      </c>
      <c r="BE799" s="2">
        <v>-999</v>
      </c>
      <c r="BF799" s="2">
        <v>-999</v>
      </c>
      <c r="BG799" s="2">
        <v>-999</v>
      </c>
      <c r="BH799" s="2">
        <v>-999</v>
      </c>
      <c r="BI799">
        <v>0</v>
      </c>
      <c r="BJ799">
        <v>0.3753522810470527</v>
      </c>
      <c r="BK799">
        <v>0.3753522810470527</v>
      </c>
      <c r="BL799">
        <v>-999</v>
      </c>
      <c r="BM799">
        <v>11.131143705036969</v>
      </c>
      <c r="BN799">
        <f t="shared" si="80"/>
        <v>-999</v>
      </c>
      <c r="BO799" t="s">
        <v>3748</v>
      </c>
      <c r="BP799" t="s">
        <v>3748</v>
      </c>
      <c r="BQ799">
        <v>7.0028658077649786E-3</v>
      </c>
      <c r="BR799">
        <v>0.21428571428571427</v>
      </c>
      <c r="BS799">
        <v>0.48275862068965519</v>
      </c>
      <c r="BT799">
        <v>0.3888888888888889</v>
      </c>
      <c r="BU799" t="s">
        <v>3748</v>
      </c>
      <c r="BY799">
        <f t="shared" si="81"/>
        <v>-999</v>
      </c>
      <c r="CA799">
        <f t="shared" si="82"/>
        <v>-999</v>
      </c>
    </row>
    <row r="800" spans="1:82" x14ac:dyDescent="0.3">
      <c r="A800">
        <v>1</v>
      </c>
      <c r="B800" t="s">
        <v>563</v>
      </c>
      <c r="C800" t="s">
        <v>580</v>
      </c>
      <c r="D800">
        <v>19077</v>
      </c>
      <c r="E800" s="2">
        <v>0</v>
      </c>
      <c r="F800" s="2" t="s">
        <v>1954</v>
      </c>
      <c r="G800" s="3">
        <v>-999</v>
      </c>
      <c r="H800" s="1">
        <v>0.37639703789798795</v>
      </c>
      <c r="I800" s="1">
        <f t="shared" si="83"/>
        <v>-999</v>
      </c>
      <c r="J800" s="1">
        <v>-999</v>
      </c>
      <c r="K800" s="1">
        <v>-999</v>
      </c>
      <c r="L800" s="2">
        <v>-999</v>
      </c>
      <c r="M800" s="2">
        <v>-999</v>
      </c>
      <c r="N800" s="7">
        <v>-999</v>
      </c>
      <c r="O800" s="2">
        <v>-999</v>
      </c>
      <c r="P800" s="3">
        <v>-999</v>
      </c>
      <c r="Q800" s="3">
        <v>-999</v>
      </c>
      <c r="R800" s="3">
        <v>-999</v>
      </c>
      <c r="S800" s="3">
        <v>-999</v>
      </c>
      <c r="T800" s="3">
        <v>-999</v>
      </c>
      <c r="V800">
        <v>19077</v>
      </c>
      <c r="W800" s="2">
        <v>-999</v>
      </c>
      <c r="X800" s="2">
        <v>1.0097489110547394E-2</v>
      </c>
      <c r="Y800" s="2">
        <v>-999</v>
      </c>
      <c r="Z800" s="2">
        <v>-999</v>
      </c>
      <c r="AA800" s="2">
        <v>-999</v>
      </c>
      <c r="AB800" s="2">
        <v>-999</v>
      </c>
      <c r="AC800" s="2">
        <v>-999</v>
      </c>
      <c r="AD800" s="2">
        <v>-999</v>
      </c>
      <c r="AE800" s="2">
        <v>-999</v>
      </c>
      <c r="AF800" s="2">
        <v>-999</v>
      </c>
      <c r="AG800" s="2">
        <v>-999</v>
      </c>
      <c r="AH800" s="2">
        <v>-999</v>
      </c>
      <c r="AI800" s="2">
        <v>-999</v>
      </c>
      <c r="AJ800" s="2">
        <v>-999</v>
      </c>
      <c r="AK800" s="2">
        <v>-999</v>
      </c>
      <c r="AL800" s="2">
        <v>-999</v>
      </c>
      <c r="AM800" s="2">
        <v>-999</v>
      </c>
      <c r="AN800" s="2">
        <v>-999</v>
      </c>
      <c r="AO800" s="2">
        <v>-999</v>
      </c>
      <c r="AP800" s="2">
        <v>-999</v>
      </c>
      <c r="AQ800" s="2">
        <v>-999</v>
      </c>
      <c r="AR800" s="2">
        <v>-999</v>
      </c>
      <c r="AS800" s="2">
        <v>-999</v>
      </c>
      <c r="AT800" s="2">
        <v>-999</v>
      </c>
      <c r="AU800" s="2">
        <v>-999</v>
      </c>
      <c r="AV800" s="2">
        <v>-999</v>
      </c>
      <c r="AW800" s="2">
        <v>-999</v>
      </c>
      <c r="AX800" s="2">
        <v>-999</v>
      </c>
      <c r="AY800" s="2">
        <v>-999</v>
      </c>
      <c r="AZ800" s="2">
        <v>-999</v>
      </c>
      <c r="BA800" s="2">
        <v>-999</v>
      </c>
      <c r="BB800" s="2">
        <v>-999</v>
      </c>
      <c r="BC800" s="2">
        <v>-999</v>
      </c>
      <c r="BD800" s="2">
        <v>-999</v>
      </c>
      <c r="BE800" s="2">
        <v>-999</v>
      </c>
      <c r="BF800" s="2">
        <v>-999</v>
      </c>
      <c r="BG800" s="2">
        <v>-999</v>
      </c>
      <c r="BH800" s="2">
        <v>-999</v>
      </c>
      <c r="BI800">
        <v>0</v>
      </c>
      <c r="BJ800">
        <v>0.37639703789798795</v>
      </c>
      <c r="BK800">
        <v>0.37639703789798795</v>
      </c>
      <c r="BL800">
        <v>-999</v>
      </c>
      <c r="BM800">
        <v>10.15988731549778</v>
      </c>
      <c r="BN800">
        <f t="shared" si="80"/>
        <v>-999</v>
      </c>
      <c r="BO800" t="s">
        <v>3748</v>
      </c>
      <c r="BP800" t="s">
        <v>3748</v>
      </c>
      <c r="BQ800">
        <v>5.3296764960311981E-3</v>
      </c>
      <c r="BR800">
        <v>0.12637362637362637</v>
      </c>
      <c r="BS800">
        <v>0.41379310344827586</v>
      </c>
      <c r="BT800">
        <v>0.33333333333333331</v>
      </c>
      <c r="BU800" t="s">
        <v>3748</v>
      </c>
      <c r="BY800">
        <f t="shared" si="81"/>
        <v>-999</v>
      </c>
      <c r="CA800">
        <f t="shared" si="82"/>
        <v>-999</v>
      </c>
    </row>
    <row r="801" spans="1:82" x14ac:dyDescent="0.3">
      <c r="A801">
        <v>0</v>
      </c>
      <c r="B801" t="s">
        <v>563</v>
      </c>
      <c r="C801" t="s">
        <v>291</v>
      </c>
      <c r="D801">
        <v>19079</v>
      </c>
      <c r="E801" s="2">
        <f t="shared" ref="E801:E807" si="85">BO801</f>
        <v>0.58010741999313109</v>
      </c>
      <c r="F801" s="2" t="s">
        <v>1939</v>
      </c>
      <c r="G801" s="3">
        <v>82</v>
      </c>
      <c r="H801" s="1">
        <v>0.56968265226225512</v>
      </c>
      <c r="I801" s="1">
        <f t="shared" si="83"/>
        <v>-15.358148763759676</v>
      </c>
      <c r="J801" s="1">
        <v>2.8853320557600002</v>
      </c>
      <c r="K801" s="1">
        <v>94.817851635500006</v>
      </c>
      <c r="L801" s="2">
        <v>0.10048634719999994</v>
      </c>
      <c r="M801" s="2">
        <v>2.2287376694845326E-3</v>
      </c>
      <c r="N801" s="7">
        <v>0</v>
      </c>
      <c r="O801" s="2">
        <v>3.5643520620138068E-4</v>
      </c>
      <c r="P801" s="3">
        <v>-12808.864872009999</v>
      </c>
      <c r="Q801" s="3">
        <v>-295.81981811039998</v>
      </c>
      <c r="R801" s="3">
        <v>-84908.768570870569</v>
      </c>
      <c r="S801" s="3">
        <v>-243.86107661230596</v>
      </c>
      <c r="T801" s="3">
        <v>-47080.34272399242</v>
      </c>
      <c r="V801">
        <v>19079</v>
      </c>
      <c r="W801" s="2">
        <v>0.48474497280790313</v>
      </c>
      <c r="X801" s="2">
        <v>1.5282703630746687E-2</v>
      </c>
      <c r="Y801" s="2">
        <v>0.53463141200715969</v>
      </c>
      <c r="Z801" s="2">
        <v>0.82282562183220043</v>
      </c>
      <c r="AA801" s="2">
        <v>0.27329686288790639</v>
      </c>
      <c r="AB801" s="2">
        <v>0.24803812601077643</v>
      </c>
      <c r="AC801" s="2">
        <v>2.2287376694845326E-3</v>
      </c>
      <c r="AD801" s="2">
        <v>0</v>
      </c>
      <c r="AE801" s="2">
        <v>3.5643520620138068E-4</v>
      </c>
      <c r="AF801">
        <v>146934.02300198298</v>
      </c>
      <c r="AG801">
        <v>422.04817111872853</v>
      </c>
      <c r="AH801">
        <v>79322.647815678123</v>
      </c>
      <c r="AI801">
        <v>2161.6689000442716</v>
      </c>
      <c r="AJ801">
        <v>3.9347250890347039</v>
      </c>
      <c r="AK801">
        <v>62025.254431112407</v>
      </c>
      <c r="AL801">
        <v>178.18709450642257</v>
      </c>
      <c r="AM801">
        <v>33489.713047129233</v>
      </c>
      <c r="AN801">
        <v>914.26094460075308</v>
      </c>
      <c r="AO801">
        <v>1.6612393852795346</v>
      </c>
      <c r="AP801">
        <v>-84908.768570870569</v>
      </c>
      <c r="AQ801">
        <v>-243.86107661230596</v>
      </c>
      <c r="AR801">
        <v>-45832.93476854889</v>
      </c>
      <c r="AS801">
        <v>-1247.4079554435184</v>
      </c>
      <c r="AT801">
        <v>-2.2734857037551692</v>
      </c>
      <c r="AU801" s="3">
        <v>-2407298.0640455591</v>
      </c>
      <c r="AV801" s="3">
        <v>-55596.376615668574</v>
      </c>
      <c r="AW801">
        <v>21202.247222442998</v>
      </c>
      <c r="AX801">
        <v>3984750.3429859369</v>
      </c>
      <c r="AY801">
        <v>489.66438318671993</v>
      </c>
      <c r="AZ801">
        <v>92027.524176112143</v>
      </c>
      <c r="BA801">
        <v>8393.3823504329994</v>
      </c>
      <c r="BB801">
        <v>1577452.278940378</v>
      </c>
      <c r="BC801">
        <v>193.84456507631995</v>
      </c>
      <c r="BD801">
        <v>36431.147560443569</v>
      </c>
      <c r="BE801">
        <v>-12808.864872009999</v>
      </c>
      <c r="BF801">
        <v>-2407298.0640455591</v>
      </c>
      <c r="BG801">
        <v>-295.81981811039998</v>
      </c>
      <c r="BH801">
        <v>-55596.376615668574</v>
      </c>
      <c r="BI801">
        <v>0.72783856136354208</v>
      </c>
      <c r="BJ801">
        <v>1.2975212136257972</v>
      </c>
      <c r="BK801">
        <v>0.56968265226225512</v>
      </c>
      <c r="BL801">
        <v>25.326271997070403</v>
      </c>
      <c r="BM801">
        <v>9.9681232333107275</v>
      </c>
      <c r="BN801">
        <f t="shared" si="80"/>
        <v>-15.358148763759676</v>
      </c>
      <c r="BO801">
        <v>0.58010741999313109</v>
      </c>
      <c r="BP801">
        <v>5.1129825176776762E-3</v>
      </c>
      <c r="BQ801">
        <v>5.5147410313775682E-3</v>
      </c>
      <c r="BR801">
        <v>0.15476190476190477</v>
      </c>
      <c r="BS801">
        <v>0.41379310344827586</v>
      </c>
      <c r="BT801">
        <v>0.3888888888888889</v>
      </c>
      <c r="BU801">
        <v>0.43982364657465195</v>
      </c>
      <c r="BV801">
        <v>0.82282562183220043</v>
      </c>
      <c r="BW801">
        <v>0.28350296980073275</v>
      </c>
      <c r="BX801">
        <v>0.24803812601077643</v>
      </c>
      <c r="BY801">
        <f t="shared" si="81"/>
        <v>0.11049372548409288</v>
      </c>
      <c r="BZ801">
        <v>0</v>
      </c>
      <c r="CA801">
        <f t="shared" si="82"/>
        <v>3.2892446441151291E-4</v>
      </c>
      <c r="CC801">
        <v>0.11049372548409288</v>
      </c>
      <c r="CD801">
        <v>3.2892446441151291E-4</v>
      </c>
    </row>
    <row r="802" spans="1:82" x14ac:dyDescent="0.3">
      <c r="A802">
        <v>0</v>
      </c>
      <c r="B802" t="s">
        <v>563</v>
      </c>
      <c r="C802" t="s">
        <v>375</v>
      </c>
      <c r="D802">
        <v>19081</v>
      </c>
      <c r="E802" s="2">
        <f t="shared" si="85"/>
        <v>0.51713771385877993</v>
      </c>
      <c r="F802" s="2" t="s">
        <v>1938</v>
      </c>
      <c r="G802" s="3">
        <v>-13</v>
      </c>
      <c r="H802" s="1">
        <v>0.37529083466745589</v>
      </c>
      <c r="I802" s="1">
        <f t="shared" si="83"/>
        <v>-13.337180849694366</v>
      </c>
      <c r="J802" s="1">
        <v>2.9503081309799999</v>
      </c>
      <c r="K802" s="1">
        <v>60.021679528699998</v>
      </c>
      <c r="L802" s="2">
        <v>0.11028585758000009</v>
      </c>
      <c r="M802" s="2">
        <v>3.0558606265625936E-4</v>
      </c>
      <c r="N802" s="7">
        <v>0</v>
      </c>
      <c r="O802" s="2">
        <v>3.3746985651137015E-4</v>
      </c>
      <c r="P802" s="3">
        <v>-8037.618554369401</v>
      </c>
      <c r="Q802" s="3">
        <v>-185.62822565097599</v>
      </c>
      <c r="R802" s="3">
        <v>-74252.37964506945</v>
      </c>
      <c r="S802" s="3">
        <v>-213.4037027358178</v>
      </c>
      <c r="T802" s="3">
        <v>-41282.306976152191</v>
      </c>
      <c r="V802">
        <v>19081</v>
      </c>
      <c r="W802" s="2">
        <v>0.46743877929908556</v>
      </c>
      <c r="X802" s="2">
        <v>1.0067813332181206E-2</v>
      </c>
      <c r="Y802" s="2">
        <v>0.53165032594275974</v>
      </c>
      <c r="Z802" s="2">
        <v>0.84135519779222956</v>
      </c>
      <c r="AA802" s="2">
        <v>0.17300261962817334</v>
      </c>
      <c r="AB802" s="2">
        <v>0.27222700597514232</v>
      </c>
      <c r="AC802" s="2">
        <v>3.0558606265625936E-4</v>
      </c>
      <c r="AD802" s="2">
        <v>0</v>
      </c>
      <c r="AE802" s="2">
        <v>3.3746985651137015E-4</v>
      </c>
      <c r="AF802">
        <v>86134.788108538924</v>
      </c>
      <c r="AG802">
        <v>247.55653272915811</v>
      </c>
      <c r="AH802">
        <v>46527.484310840111</v>
      </c>
      <c r="AI802">
        <v>1361.7383122990987</v>
      </c>
      <c r="AJ802">
        <v>2.3080239764734154</v>
      </c>
      <c r="AK802">
        <v>11882.408463469466</v>
      </c>
      <c r="AL802">
        <v>34.152829993340291</v>
      </c>
      <c r="AM802">
        <v>6418.9187179497394</v>
      </c>
      <c r="AN802">
        <v>187.99692903728055</v>
      </c>
      <c r="AO802">
        <v>0.31841536649351815</v>
      </c>
      <c r="AP802">
        <v>-74252.37964506945</v>
      </c>
      <c r="AQ802">
        <v>-213.40370273581783</v>
      </c>
      <c r="AR802">
        <v>-40108.565592890372</v>
      </c>
      <c r="AS802">
        <v>-1173.7413832618181</v>
      </c>
      <c r="AT802">
        <v>-1.9896086099798973</v>
      </c>
      <c r="AU802" s="3">
        <v>-1510590.0311081852</v>
      </c>
      <c r="AV802" s="3">
        <v>-34886.968728844426</v>
      </c>
      <c r="AW802">
        <v>9349.5018331270021</v>
      </c>
      <c r="AX802">
        <v>1757145.3745178888</v>
      </c>
      <c r="AY802">
        <v>215.92607614607996</v>
      </c>
      <c r="AZ802">
        <v>40581.146750894266</v>
      </c>
      <c r="BA802">
        <v>1311.8832787576011</v>
      </c>
      <c r="BB802">
        <v>246555.34340970355</v>
      </c>
      <c r="BC802">
        <v>30.297850495103972</v>
      </c>
      <c r="BD802">
        <v>5694.1780220498404</v>
      </c>
      <c r="BE802">
        <v>-8037.618554369401</v>
      </c>
      <c r="BF802">
        <v>-1510590.0311081852</v>
      </c>
      <c r="BG802">
        <v>-185.62822565097599</v>
      </c>
      <c r="BH802">
        <v>-34886.968728844426</v>
      </c>
      <c r="BI802">
        <v>0.38828204448718934</v>
      </c>
      <c r="BJ802">
        <v>0.76357287915464522</v>
      </c>
      <c r="BK802">
        <v>0.37529083466745589</v>
      </c>
      <c r="BL802">
        <v>21.097748942727772</v>
      </c>
      <c r="BM802">
        <v>7.7605680930334051</v>
      </c>
      <c r="BN802">
        <f t="shared" si="80"/>
        <v>-13.337180849694366</v>
      </c>
      <c r="BO802">
        <v>0.51713771385877993</v>
      </c>
      <c r="BP802">
        <v>2.4315563871193978E-3</v>
      </c>
      <c r="BQ802">
        <v>3.6051223820535243E-3</v>
      </c>
      <c r="BR802">
        <v>0.17857142857142858</v>
      </c>
      <c r="BS802">
        <v>0.37931034482758619</v>
      </c>
      <c r="BT802">
        <v>0.27777777777777779</v>
      </c>
      <c r="BU802">
        <v>0.38194756455153595</v>
      </c>
      <c r="BV802">
        <v>0.84135519779222956</v>
      </c>
      <c r="BW802">
        <v>0.17946329836947442</v>
      </c>
      <c r="BX802">
        <v>0.27222700597514232</v>
      </c>
      <c r="BY802">
        <f t="shared" si="81"/>
        <v>4.2115314523454711E-2</v>
      </c>
      <c r="BZ802">
        <v>0</v>
      </c>
      <c r="CA802">
        <f t="shared" si="82"/>
        <v>2.8499262747193088E-4</v>
      </c>
      <c r="CC802">
        <v>4.2115314523454711E-2</v>
      </c>
      <c r="CD802">
        <v>2.8499262747193088E-4</v>
      </c>
    </row>
    <row r="803" spans="1:82" x14ac:dyDescent="0.3">
      <c r="A803">
        <v>0</v>
      </c>
      <c r="B803" t="s">
        <v>563</v>
      </c>
      <c r="C803" t="s">
        <v>484</v>
      </c>
      <c r="D803">
        <v>19083</v>
      </c>
      <c r="E803" s="2">
        <f t="shared" si="85"/>
        <v>0.60137971456272044</v>
      </c>
      <c r="F803" s="2" t="s">
        <v>1939</v>
      </c>
      <c r="G803" s="3">
        <v>-14</v>
      </c>
      <c r="H803" s="1">
        <v>0.37611684024759118</v>
      </c>
      <c r="I803" s="1">
        <f t="shared" si="83"/>
        <v>-15.541736278127377</v>
      </c>
      <c r="J803" s="1">
        <v>2.9100917050700001</v>
      </c>
      <c r="K803" s="1">
        <v>84.852588513699999</v>
      </c>
      <c r="L803" s="2">
        <v>9.9324987729999981E-2</v>
      </c>
      <c r="M803" s="2">
        <v>1.5382385525022745E-3</v>
      </c>
      <c r="N803" s="7">
        <v>0</v>
      </c>
      <c r="O803" s="2">
        <v>2.7583570154116987E-4</v>
      </c>
      <c r="P803" s="3">
        <v>-9319.0736489369992</v>
      </c>
      <c r="Q803" s="3">
        <v>-215.22333940848003</v>
      </c>
      <c r="R803" s="3">
        <v>-53238.529201531492</v>
      </c>
      <c r="S803" s="3">
        <v>-152.94383737213934</v>
      </c>
      <c r="T803" s="3">
        <v>-29524.741476285097</v>
      </c>
      <c r="V803">
        <v>19083</v>
      </c>
      <c r="W803" s="2">
        <v>0.47397745529695812</v>
      </c>
      <c r="X803" s="2">
        <v>1.008997233321173E-2</v>
      </c>
      <c r="Y803" s="2">
        <v>0.52299427740951221</v>
      </c>
      <c r="Z803" s="2">
        <v>0.82988646385874543</v>
      </c>
      <c r="AA803" s="2">
        <v>0.24457363090085288</v>
      </c>
      <c r="AB803" s="2">
        <v>0.24517145372553231</v>
      </c>
      <c r="AC803" s="2">
        <v>1.5382385525022745E-3</v>
      </c>
      <c r="AD803" s="2">
        <v>0</v>
      </c>
      <c r="AE803" s="2">
        <v>2.7583570154116987E-4</v>
      </c>
      <c r="AF803">
        <v>113975.06474777327</v>
      </c>
      <c r="AG803">
        <v>327.38803309934605</v>
      </c>
      <c r="AH803">
        <v>61531.567782345504</v>
      </c>
      <c r="AI803">
        <v>1666.0158759645301</v>
      </c>
      <c r="AJ803">
        <v>3.052220300351927</v>
      </c>
      <c r="AK803">
        <v>60736.535546241779</v>
      </c>
      <c r="AL803">
        <v>174.4441957272067</v>
      </c>
      <c r="AM803">
        <v>32786.246803248854</v>
      </c>
      <c r="AN803">
        <v>886.59537877608625</v>
      </c>
      <c r="AO803">
        <v>1.6263242631191812</v>
      </c>
      <c r="AP803">
        <v>-53238.529201531492</v>
      </c>
      <c r="AQ803">
        <v>-152.94383737213934</v>
      </c>
      <c r="AR803">
        <v>-28745.32097909665</v>
      </c>
      <c r="AS803">
        <v>-779.42049718844385</v>
      </c>
      <c r="AT803">
        <v>-1.4258960372327458</v>
      </c>
      <c r="AU803" s="3">
        <v>-1751426.7015812197</v>
      </c>
      <c r="AV803" s="3">
        <v>-40449.074408429733</v>
      </c>
      <c r="AW803">
        <v>19826.113945546</v>
      </c>
      <c r="AX803">
        <v>3726119.8549259151</v>
      </c>
      <c r="AY803">
        <v>457.88268357984003</v>
      </c>
      <c r="AZ803">
        <v>86054.471551995128</v>
      </c>
      <c r="BA803">
        <v>10507.040296609001</v>
      </c>
      <c r="BB803">
        <v>1974693.1533446955</v>
      </c>
      <c r="BC803">
        <v>242.65934417136</v>
      </c>
      <c r="BD803">
        <v>45605.397143565402</v>
      </c>
      <c r="BE803">
        <v>-9319.0736489369992</v>
      </c>
      <c r="BF803">
        <v>-1751426.7015812197</v>
      </c>
      <c r="BG803">
        <v>-215.22333940848003</v>
      </c>
      <c r="BH803">
        <v>-40449.074408429733</v>
      </c>
      <c r="BI803">
        <v>0.60921411196664044</v>
      </c>
      <c r="BJ803">
        <v>0.98533095221423161</v>
      </c>
      <c r="BK803">
        <v>0.37611684024759118</v>
      </c>
      <c r="BL803">
        <v>28.666380503895525</v>
      </c>
      <c r="BM803">
        <v>13.124644225768147</v>
      </c>
      <c r="BN803">
        <f t="shared" si="80"/>
        <v>-15.541736278127377</v>
      </c>
      <c r="BO803">
        <v>0.60137971456272044</v>
      </c>
      <c r="BP803">
        <v>4.4365926538405881E-3</v>
      </c>
      <c r="BQ803">
        <v>6.162174754626837E-3</v>
      </c>
      <c r="BR803">
        <v>0.23302938196555217</v>
      </c>
      <c r="BS803">
        <v>0.41379310344827586</v>
      </c>
      <c r="BT803">
        <v>0.44444444444444442</v>
      </c>
      <c r="BU803">
        <v>0.44508118973801247</v>
      </c>
      <c r="BV803">
        <v>0.82988646385874543</v>
      </c>
      <c r="BW803">
        <v>0.25370708599673536</v>
      </c>
      <c r="BX803">
        <v>0.24517145372553231</v>
      </c>
      <c r="BY803">
        <f t="shared" si="81"/>
        <v>0.10160715947336105</v>
      </c>
      <c r="BZ803">
        <v>0</v>
      </c>
      <c r="CA803">
        <f t="shared" si="82"/>
        <v>2.5650650066394692E-4</v>
      </c>
      <c r="CC803">
        <v>0.10160715947336105</v>
      </c>
      <c r="CD803">
        <v>2.5650650066394692E-4</v>
      </c>
    </row>
    <row r="804" spans="1:82" x14ac:dyDescent="0.3">
      <c r="A804">
        <v>0</v>
      </c>
      <c r="B804" t="s">
        <v>563</v>
      </c>
      <c r="C804" t="s">
        <v>532</v>
      </c>
      <c r="D804">
        <v>19085</v>
      </c>
      <c r="E804" s="2">
        <f t="shared" si="85"/>
        <v>0.58097732518670697</v>
      </c>
      <c r="F804" s="2" t="s">
        <v>1939</v>
      </c>
      <c r="G804" s="3">
        <v>148</v>
      </c>
      <c r="H804" s="1">
        <v>0.37558545504580493</v>
      </c>
      <c r="I804" s="1">
        <f t="shared" si="83"/>
        <v>-22.787976428858364</v>
      </c>
      <c r="J804" s="1">
        <v>2.7105245513599998</v>
      </c>
      <c r="K804" s="1">
        <v>115.15042156299999</v>
      </c>
      <c r="L804" s="2">
        <v>0.13028309814299999</v>
      </c>
      <c r="M804" s="2">
        <v>1.5904680373958553E-3</v>
      </c>
      <c r="N804" s="7">
        <v>0</v>
      </c>
      <c r="O804" s="2">
        <v>1.5897355289284875E-3</v>
      </c>
      <c r="P804" s="3">
        <v>-4058.8816147988987</v>
      </c>
      <c r="Q804" s="3">
        <v>-93.739580596655969</v>
      </c>
      <c r="R804" s="3">
        <v>-17875.883239907387</v>
      </c>
      <c r="S804" s="3">
        <v>-51.371348375609067</v>
      </c>
      <c r="T804" s="3">
        <v>-10133.985317887309</v>
      </c>
      <c r="V804">
        <v>19085</v>
      </c>
      <c r="W804" s="2">
        <v>0.55325432036555622</v>
      </c>
      <c r="X804" s="2">
        <v>1.0075717023662783E-2</v>
      </c>
      <c r="Y804" s="2">
        <v>0.72499555278927696</v>
      </c>
      <c r="Z804" s="2">
        <v>0.77297482797929706</v>
      </c>
      <c r="AA804" s="2">
        <v>0.33190215165775067</v>
      </c>
      <c r="AB804" s="2">
        <v>0.32158772225992316</v>
      </c>
      <c r="AC804" s="2">
        <v>1.5904680373958553E-3</v>
      </c>
      <c r="AD804" s="2">
        <v>0</v>
      </c>
      <c r="AE804" s="2">
        <v>1.5897355289284875E-3</v>
      </c>
      <c r="AF804">
        <v>51015.245403487701</v>
      </c>
      <c r="AG804">
        <v>146.64985508427026</v>
      </c>
      <c r="AH804">
        <v>27562.386483597307</v>
      </c>
      <c r="AI804">
        <v>1371.9948758761245</v>
      </c>
      <c r="AJ804">
        <v>1.3672631333314196</v>
      </c>
      <c r="AK804">
        <v>33139.362163580314</v>
      </c>
      <c r="AL804">
        <v>95.278506708661212</v>
      </c>
      <c r="AM804">
        <v>17907.300515060761</v>
      </c>
      <c r="AN804">
        <v>893.09552652536047</v>
      </c>
      <c r="AO804">
        <v>0.88831922940055352</v>
      </c>
      <c r="AP804">
        <v>-17875.883239907387</v>
      </c>
      <c r="AQ804">
        <v>-51.371348375609045</v>
      </c>
      <c r="AR804">
        <v>-9655.0859685365467</v>
      </c>
      <c r="AS804">
        <v>-478.89934935076406</v>
      </c>
      <c r="AT804">
        <v>-0.47894390393086606</v>
      </c>
      <c r="AU804" s="3">
        <v>-762826.21068530506</v>
      </c>
      <c r="AV804" s="3">
        <v>-17617.416777335522</v>
      </c>
      <c r="AW804">
        <v>8775.1226316739994</v>
      </c>
      <c r="AX804">
        <v>1649196.5473968114</v>
      </c>
      <c r="AY804">
        <v>202.66082956895997</v>
      </c>
      <c r="AZ804">
        <v>38088.076309190335</v>
      </c>
      <c r="BA804">
        <v>4716.2410168751012</v>
      </c>
      <c r="BB804">
        <v>886370.33671150648</v>
      </c>
      <c r="BC804">
        <v>108.921248972304</v>
      </c>
      <c r="BD804">
        <v>20470.659531854813</v>
      </c>
      <c r="BE804">
        <v>-4058.8816147988987</v>
      </c>
      <c r="BF804">
        <v>-762826.21068530506</v>
      </c>
      <c r="BG804">
        <v>-93.739580596655969</v>
      </c>
      <c r="BH804">
        <v>-17617.416777335522</v>
      </c>
      <c r="BI804">
        <v>0.19226283250400794</v>
      </c>
      <c r="BJ804">
        <v>0.56784828754981287</v>
      </c>
      <c r="BK804">
        <v>0.37558545504580493</v>
      </c>
      <c r="BL804">
        <v>32.660950099081028</v>
      </c>
      <c r="BM804">
        <v>9.8729736702226614</v>
      </c>
      <c r="BN804">
        <f t="shared" si="80"/>
        <v>-22.787976428858364</v>
      </c>
      <c r="BO804">
        <v>0.58097732518670697</v>
      </c>
      <c r="BP804">
        <v>1.3526497147884017E-3</v>
      </c>
      <c r="BQ804">
        <v>3.1855675112081785E-3</v>
      </c>
      <c r="BR804">
        <v>0.12525879917184266</v>
      </c>
      <c r="BS804">
        <v>0.10344827586206896</v>
      </c>
      <c r="BT804">
        <v>0.33333333333333331</v>
      </c>
      <c r="BU804">
        <v>0.65259759136127449</v>
      </c>
      <c r="BV804">
        <v>0.77297482797929706</v>
      </c>
      <c r="BW804">
        <v>0.34429683781924342</v>
      </c>
      <c r="BX804">
        <v>0.32158772225992316</v>
      </c>
      <c r="BY804">
        <f t="shared" si="81"/>
        <v>0.21442112614886899</v>
      </c>
      <c r="BZ804">
        <v>0</v>
      </c>
      <c r="CA804">
        <f t="shared" si="82"/>
        <v>1.1682630141124355E-3</v>
      </c>
      <c r="CC804">
        <v>0.21442112614886899</v>
      </c>
      <c r="CD804">
        <v>1.1682630141124355E-3</v>
      </c>
    </row>
    <row r="805" spans="1:82" x14ac:dyDescent="0.3">
      <c r="A805">
        <v>0</v>
      </c>
      <c r="B805" t="s">
        <v>563</v>
      </c>
      <c r="C805" t="s">
        <v>38</v>
      </c>
      <c r="D805">
        <v>19087</v>
      </c>
      <c r="E805" s="2">
        <f t="shared" si="85"/>
        <v>0.53043998667399261</v>
      </c>
      <c r="F805" s="2" t="s">
        <v>1938</v>
      </c>
      <c r="G805" s="3">
        <v>974</v>
      </c>
      <c r="H805" s="1">
        <v>1.9015235310092733</v>
      </c>
      <c r="I805" s="1">
        <f t="shared" si="83"/>
        <v>-13.360844059533788</v>
      </c>
      <c r="J805" s="1">
        <v>2.7230271133600001</v>
      </c>
      <c r="K805" s="1">
        <v>74.546073161500004</v>
      </c>
      <c r="L805" s="2">
        <v>0.16349923056000004</v>
      </c>
      <c r="M805" s="2">
        <v>4.6541304089831297E-4</v>
      </c>
      <c r="N805" s="7">
        <v>0</v>
      </c>
      <c r="O805" s="2">
        <v>6.5534402749537813E-4</v>
      </c>
      <c r="P805" s="3">
        <v>-14170.608771631003</v>
      </c>
      <c r="Q805" s="3">
        <v>-327.26919607824004</v>
      </c>
      <c r="R805" s="3">
        <v>-106227.9244870854</v>
      </c>
      <c r="S805" s="3">
        <v>-305.00941364920055</v>
      </c>
      <c r="T805" s="3">
        <v>-59572.875890507334</v>
      </c>
      <c r="V805">
        <v>19087</v>
      </c>
      <c r="W805" s="2">
        <v>0.4962900179990784</v>
      </c>
      <c r="X805" s="2">
        <v>5.1011594711379116E-2</v>
      </c>
      <c r="Y805" s="2">
        <v>0.49471511884497588</v>
      </c>
      <c r="Z805" s="2">
        <v>0.77654025065971588</v>
      </c>
      <c r="AA805" s="2">
        <v>0.2148667954845597</v>
      </c>
      <c r="AB805" s="2">
        <v>0.40357763897607679</v>
      </c>
      <c r="AC805" s="2">
        <v>4.6541304089831297E-4</v>
      </c>
      <c r="AD805" s="2">
        <v>0</v>
      </c>
      <c r="AE805" s="2">
        <v>6.5534402749537813E-4</v>
      </c>
      <c r="AF805">
        <v>176014.09549122094</v>
      </c>
      <c r="AG805">
        <v>505.31977313497043</v>
      </c>
      <c r="AH805">
        <v>94973.287746833026</v>
      </c>
      <c r="AI805">
        <v>3717.6273196443476</v>
      </c>
      <c r="AJ805">
        <v>4.7109335085693003</v>
      </c>
      <c r="AK805">
        <v>69786.17100413554</v>
      </c>
      <c r="AL805">
        <v>200.31035948576985</v>
      </c>
      <c r="AM805">
        <v>37647.712243851296</v>
      </c>
      <c r="AN805">
        <v>1470.326932118747</v>
      </c>
      <c r="AO805">
        <v>1.8674096602753119</v>
      </c>
      <c r="AP805">
        <v>-106227.9244870854</v>
      </c>
      <c r="AQ805">
        <v>-305.00941364920061</v>
      </c>
      <c r="AR805">
        <v>-57325.57550298173</v>
      </c>
      <c r="AS805">
        <v>-2247.3003875256009</v>
      </c>
      <c r="AT805">
        <v>-2.8435238482939882</v>
      </c>
      <c r="AU805" s="3">
        <v>-2663224.2125403308</v>
      </c>
      <c r="AV805" s="3">
        <v>-61506.972710944436</v>
      </c>
      <c r="AW805">
        <v>25684.858227893001</v>
      </c>
      <c r="AX805">
        <v>4827212.2553502107</v>
      </c>
      <c r="AY805">
        <v>593.18996375472</v>
      </c>
      <c r="AZ805">
        <v>111484.12178806207</v>
      </c>
      <c r="BA805">
        <v>11514.249456261998</v>
      </c>
      <c r="BB805">
        <v>2163988.0428098799</v>
      </c>
      <c r="BC805">
        <v>265.92076767647995</v>
      </c>
      <c r="BD805">
        <v>49977.14907711764</v>
      </c>
      <c r="BE805">
        <v>-14170.608771631003</v>
      </c>
      <c r="BF805">
        <v>-2663224.2125403308</v>
      </c>
      <c r="BG805">
        <v>-327.26919607824004</v>
      </c>
      <c r="BH805">
        <v>-61506.972710944436</v>
      </c>
      <c r="BI805">
        <v>1.3223373365087048</v>
      </c>
      <c r="BJ805">
        <v>3.2238608675179781</v>
      </c>
      <c r="BK805">
        <v>1.9015235310092733</v>
      </c>
      <c r="BL805">
        <v>22.338821536347254</v>
      </c>
      <c r="BM805">
        <v>8.9779774768134661</v>
      </c>
      <c r="BN805">
        <f t="shared" si="80"/>
        <v>-13.360844059533788</v>
      </c>
      <c r="BO805">
        <v>0.53043998667399261</v>
      </c>
      <c r="BP805">
        <v>8.493943000210875E-3</v>
      </c>
      <c r="BQ805">
        <v>1.7307566922709003E-2</v>
      </c>
      <c r="BR805">
        <v>7.7380952380952384E-2</v>
      </c>
      <c r="BS805">
        <v>0.27586206896551724</v>
      </c>
      <c r="BT805">
        <v>0.44444444444444442</v>
      </c>
      <c r="BU805">
        <v>0.38262522690533435</v>
      </c>
      <c r="BV805">
        <v>0.77654025065971588</v>
      </c>
      <c r="BW805">
        <v>0.2228908666852279</v>
      </c>
      <c r="BX805">
        <v>0.40357763897607679</v>
      </c>
      <c r="BY805">
        <f t="shared" si="81"/>
        <v>2.1406254117909505E-2</v>
      </c>
      <c r="BZ805">
        <v>0</v>
      </c>
      <c r="CA805">
        <f t="shared" si="82"/>
        <v>3.8739270341299709E-4</v>
      </c>
      <c r="CC805">
        <v>2.1406254117909505E-2</v>
      </c>
      <c r="CD805">
        <v>3.8739270341299709E-4</v>
      </c>
    </row>
    <row r="806" spans="1:82" x14ac:dyDescent="0.3">
      <c r="A806">
        <v>0</v>
      </c>
      <c r="B806" t="s">
        <v>563</v>
      </c>
      <c r="C806" t="s">
        <v>113</v>
      </c>
      <c r="D806">
        <v>19089</v>
      </c>
      <c r="E806" s="2">
        <f t="shared" si="85"/>
        <v>0.56674341262022476</v>
      </c>
      <c r="F806" s="2" t="s">
        <v>1939</v>
      </c>
      <c r="G806" s="3">
        <v>68</v>
      </c>
      <c r="H806" s="1">
        <v>0.37545023117723691</v>
      </c>
      <c r="I806" s="1">
        <f t="shared" si="83"/>
        <v>-14.144926873910238</v>
      </c>
      <c r="J806" s="1">
        <v>2.92338708664</v>
      </c>
      <c r="K806" s="1">
        <v>61.820021949500003</v>
      </c>
      <c r="L806" s="2">
        <v>0.18447955281000006</v>
      </c>
      <c r="M806" s="2">
        <v>0</v>
      </c>
      <c r="N806" s="7">
        <v>0</v>
      </c>
      <c r="O806" s="2">
        <v>1.0333207328300544E-3</v>
      </c>
      <c r="P806" s="3">
        <v>-6420.016637764551</v>
      </c>
      <c r="Q806" s="3">
        <v>-148.26982508023198</v>
      </c>
      <c r="R806" s="3">
        <v>-89873.040064024317</v>
      </c>
      <c r="S806" s="3">
        <v>-258.1459076778512</v>
      </c>
      <c r="T806" s="3">
        <v>-51072.009829686322</v>
      </c>
      <c r="V806">
        <v>19089</v>
      </c>
      <c r="W806" s="2">
        <v>0.51951578939775522</v>
      </c>
      <c r="X806" s="2">
        <v>1.0072089413977072E-2</v>
      </c>
      <c r="Y806" s="2">
        <v>0.55437314130666737</v>
      </c>
      <c r="Z806" s="2">
        <v>0.83367797914933128</v>
      </c>
      <c r="AA806" s="2">
        <v>0.17818604588731538</v>
      </c>
      <c r="AB806" s="2">
        <v>0.45536497087734235</v>
      </c>
      <c r="AC806" s="2">
        <v>0</v>
      </c>
      <c r="AD806" s="2">
        <v>0</v>
      </c>
      <c r="AE806" s="2">
        <v>1.0333207328300544E-3</v>
      </c>
      <c r="AF806">
        <v>98823.106775647087</v>
      </c>
      <c r="AG806">
        <v>283.85867596342177</v>
      </c>
      <c r="AH806">
        <v>53350.359801789062</v>
      </c>
      <c r="AI806">
        <v>2809.2874089686243</v>
      </c>
      <c r="AJ806">
        <v>2.6463955472546363</v>
      </c>
      <c r="AK806">
        <v>8950.0667116227687</v>
      </c>
      <c r="AL806">
        <v>25.712768285570558</v>
      </c>
      <c r="AM806">
        <v>4832.6352361059735</v>
      </c>
      <c r="AN806">
        <v>255.00214496539411</v>
      </c>
      <c r="AO806">
        <v>0.2397207323093776</v>
      </c>
      <c r="AP806">
        <v>-89873.040064024317</v>
      </c>
      <c r="AQ806">
        <v>-258.1459076778512</v>
      </c>
      <c r="AR806">
        <v>-48517.724565683086</v>
      </c>
      <c r="AS806">
        <v>-2554.2852640032302</v>
      </c>
      <c r="AT806">
        <v>-2.4066748149452586</v>
      </c>
      <c r="AU806" s="3">
        <v>-1206577.9269014697</v>
      </c>
      <c r="AV806" s="3">
        <v>-27865.830925578797</v>
      </c>
      <c r="AW806">
        <v>7035.8272834774007</v>
      </c>
      <c r="AX806">
        <v>1322313.3796567426</v>
      </c>
      <c r="AY806">
        <v>162.49192789929597</v>
      </c>
      <c r="AZ806">
        <v>30538.732929393685</v>
      </c>
      <c r="BA806">
        <v>615.81064571284969</v>
      </c>
      <c r="BB806">
        <v>115735.45275527297</v>
      </c>
      <c r="BC806">
        <v>14.222102819063991</v>
      </c>
      <c r="BD806">
        <v>2672.9020038148865</v>
      </c>
      <c r="BE806">
        <v>-6420.016637764551</v>
      </c>
      <c r="BF806">
        <v>-1206577.9269014697</v>
      </c>
      <c r="BG806">
        <v>-148.26982508023198</v>
      </c>
      <c r="BH806">
        <v>-27865.830925578797</v>
      </c>
      <c r="BI806">
        <v>0.3496903706747278</v>
      </c>
      <c r="BJ806">
        <v>0.72514060185196472</v>
      </c>
      <c r="BK806">
        <v>0.37545023117723691</v>
      </c>
      <c r="BL806">
        <v>21.330070090501653</v>
      </c>
      <c r="BM806">
        <v>7.1851432165914151</v>
      </c>
      <c r="BN806">
        <f t="shared" si="80"/>
        <v>-14.144926873910238</v>
      </c>
      <c r="BO806">
        <v>0.56674341262022476</v>
      </c>
      <c r="BP806">
        <v>2.3999432958844808E-3</v>
      </c>
      <c r="BQ806">
        <v>4.7075391197962096E-3</v>
      </c>
      <c r="BR806">
        <v>0.27976190476190477</v>
      </c>
      <c r="BS806">
        <v>0.13793103448275862</v>
      </c>
      <c r="BT806">
        <v>0.5</v>
      </c>
      <c r="BU806">
        <v>0.40507963647905343</v>
      </c>
      <c r="BV806">
        <v>0.83367797914933128</v>
      </c>
      <c r="BW806">
        <v>0.18484029656360518</v>
      </c>
      <c r="BX806">
        <v>0.45536497087734235</v>
      </c>
      <c r="BY806">
        <f t="shared" si="81"/>
        <v>0</v>
      </c>
      <c r="BZ806">
        <v>0</v>
      </c>
      <c r="CA806">
        <f t="shared" si="82"/>
        <v>5.3846830024168563E-4</v>
      </c>
      <c r="CC806">
        <v>0</v>
      </c>
      <c r="CD806">
        <v>5.3846830024168563E-4</v>
      </c>
    </row>
    <row r="807" spans="1:82" x14ac:dyDescent="0.3">
      <c r="A807">
        <v>0</v>
      </c>
      <c r="B807" t="s">
        <v>563</v>
      </c>
      <c r="C807" t="s">
        <v>158</v>
      </c>
      <c r="D807">
        <v>19091</v>
      </c>
      <c r="E807" s="2">
        <f t="shared" si="85"/>
        <v>0.57118310994719801</v>
      </c>
      <c r="F807" s="2" t="s">
        <v>1939</v>
      </c>
      <c r="G807" s="3">
        <v>-208</v>
      </c>
      <c r="H807" s="1">
        <v>0.56925359730941305</v>
      </c>
      <c r="I807" s="1">
        <f t="shared" si="83"/>
        <v>-16.66454214529935</v>
      </c>
      <c r="J807" s="1">
        <v>2.8818472106400002</v>
      </c>
      <c r="K807" s="1">
        <v>92.799003286900003</v>
      </c>
      <c r="L807" s="2">
        <v>0.1016169711599999</v>
      </c>
      <c r="M807" s="2">
        <v>1.6489456888362797E-3</v>
      </c>
      <c r="N807" s="7">
        <v>0</v>
      </c>
      <c r="O807" s="2">
        <v>3.5054782252443907E-4</v>
      </c>
      <c r="P807" s="3">
        <v>-9472.3732028082013</v>
      </c>
      <c r="Q807" s="3">
        <v>-218.76378164092793</v>
      </c>
      <c r="R807" s="3">
        <v>-68751.008318321925</v>
      </c>
      <c r="S807" s="3">
        <v>-197.46520318711046</v>
      </c>
      <c r="T807" s="3">
        <v>-38501.245959519758</v>
      </c>
      <c r="V807">
        <v>19091</v>
      </c>
      <c r="W807" s="2">
        <v>0.48892925182013314</v>
      </c>
      <c r="X807" s="2">
        <v>1.5271193503732022E-2</v>
      </c>
      <c r="Y807" s="2">
        <v>0.55562239966355031</v>
      </c>
      <c r="Z807" s="2">
        <v>0.82183182985351677</v>
      </c>
      <c r="AA807" s="2">
        <v>0.26747786455793116</v>
      </c>
      <c r="AB807" s="2">
        <v>0.25082893148908797</v>
      </c>
      <c r="AC807" s="2">
        <v>1.6489456888362797E-3</v>
      </c>
      <c r="AD807" s="2">
        <v>0</v>
      </c>
      <c r="AE807" s="2">
        <v>3.5054782252443907E-4</v>
      </c>
      <c r="AF807">
        <v>128342.31800458317</v>
      </c>
      <c r="AG807">
        <v>368.58977894181788</v>
      </c>
      <c r="AH807">
        <v>69275.308422638598</v>
      </c>
      <c r="AI807">
        <v>2588.582744896391</v>
      </c>
      <c r="AJ807">
        <v>3.4363085562175426</v>
      </c>
      <c r="AK807">
        <v>59591.309686261251</v>
      </c>
      <c r="AL807">
        <v>171.12457575470739</v>
      </c>
      <c r="AM807">
        <v>32162.334501336813</v>
      </c>
      <c r="AN807">
        <v>1200.3107066784205</v>
      </c>
      <c r="AO807">
        <v>1.5953608233965597</v>
      </c>
      <c r="AP807">
        <v>-68751.008318321925</v>
      </c>
      <c r="AQ807">
        <v>-197.46520318711049</v>
      </c>
      <c r="AR807">
        <v>-37112.973921301789</v>
      </c>
      <c r="AS807">
        <v>-1388.2720382179705</v>
      </c>
      <c r="AT807">
        <v>-1.8409477328209829</v>
      </c>
      <c r="AU807" s="3">
        <v>-1780237.8197357734</v>
      </c>
      <c r="AV807" s="3">
        <v>-41114.465121595997</v>
      </c>
      <c r="AW807">
        <v>17035.961720864001</v>
      </c>
      <c r="AX807">
        <v>3201738.6458191802</v>
      </c>
      <c r="AY807">
        <v>393.44431750655997</v>
      </c>
      <c r="AZ807">
        <v>73943.925032182873</v>
      </c>
      <c r="BA807">
        <v>7563.5885180557998</v>
      </c>
      <c r="BB807">
        <v>1421500.826083407</v>
      </c>
      <c r="BC807">
        <v>174.68053586563204</v>
      </c>
      <c r="BD807">
        <v>32829.459910586884</v>
      </c>
      <c r="BE807">
        <v>-9472.3732028082013</v>
      </c>
      <c r="BF807">
        <v>-1780237.8197357734</v>
      </c>
      <c r="BG807">
        <v>-218.76378164092793</v>
      </c>
      <c r="BH807">
        <v>-41114.465121595997</v>
      </c>
      <c r="BI807">
        <v>0.72097898081856115</v>
      </c>
      <c r="BJ807">
        <v>1.2902325781279742</v>
      </c>
      <c r="BK807">
        <v>0.56925359730941305</v>
      </c>
      <c r="BL807">
        <v>27.231867163055167</v>
      </c>
      <c r="BM807">
        <v>10.567325017755818</v>
      </c>
      <c r="BN807">
        <f t="shared" si="80"/>
        <v>-16.66454214529935</v>
      </c>
      <c r="BO807">
        <v>0.57118310994719801</v>
      </c>
      <c r="BP807">
        <v>4.986878493399417E-3</v>
      </c>
      <c r="BQ807">
        <v>3.7549900477831964E-3</v>
      </c>
      <c r="BR807">
        <v>7.9166666666666663E-2</v>
      </c>
      <c r="BS807">
        <v>0.41379310344827586</v>
      </c>
      <c r="BT807">
        <v>0.3888888888888889</v>
      </c>
      <c r="BU807">
        <v>0.47723588354201363</v>
      </c>
      <c r="BV807">
        <v>0.82183182985351677</v>
      </c>
      <c r="BW807">
        <v>0.27746666447918172</v>
      </c>
      <c r="BX807">
        <v>0.25082893148908797</v>
      </c>
      <c r="BY807">
        <f t="shared" si="81"/>
        <v>0.11056358109610585</v>
      </c>
      <c r="BZ807">
        <v>0</v>
      </c>
      <c r="CA807">
        <f t="shared" si="82"/>
        <v>3.205458943160691E-4</v>
      </c>
      <c r="CC807">
        <v>0.11056358109610585</v>
      </c>
      <c r="CD807">
        <v>3.205458943160691E-4</v>
      </c>
    </row>
    <row r="808" spans="1:82" x14ac:dyDescent="0.3">
      <c r="A808">
        <v>1</v>
      </c>
      <c r="B808" t="s">
        <v>563</v>
      </c>
      <c r="C808" t="s">
        <v>581</v>
      </c>
      <c r="D808">
        <v>19093</v>
      </c>
      <c r="E808" s="2">
        <v>0</v>
      </c>
      <c r="F808" s="2" t="s">
        <v>1954</v>
      </c>
      <c r="G808" s="3">
        <v>-999</v>
      </c>
      <c r="H808" s="1">
        <v>0.37531287553282389</v>
      </c>
      <c r="I808" s="1">
        <f t="shared" si="83"/>
        <v>-999</v>
      </c>
      <c r="J808" s="1">
        <v>-999</v>
      </c>
      <c r="K808" s="1">
        <v>-999</v>
      </c>
      <c r="L808" s="2">
        <v>-999</v>
      </c>
      <c r="M808" s="2">
        <v>-999</v>
      </c>
      <c r="N808" s="7">
        <v>-999</v>
      </c>
      <c r="O808" s="2">
        <v>-999</v>
      </c>
      <c r="P808" s="3">
        <v>-999</v>
      </c>
      <c r="Q808" s="3">
        <v>-999</v>
      </c>
      <c r="R808" s="3">
        <v>-999</v>
      </c>
      <c r="S808" s="3">
        <v>-999</v>
      </c>
      <c r="T808" s="3">
        <v>-999</v>
      </c>
      <c r="V808">
        <v>19093</v>
      </c>
      <c r="W808" s="2">
        <v>-999</v>
      </c>
      <c r="X808" s="2">
        <v>1.0068404615787696E-2</v>
      </c>
      <c r="Y808" s="2">
        <v>-999</v>
      </c>
      <c r="Z808" s="2">
        <v>-999</v>
      </c>
      <c r="AA808" s="2">
        <v>-999</v>
      </c>
      <c r="AB808" s="2">
        <v>-999</v>
      </c>
      <c r="AC808" s="2">
        <v>-999</v>
      </c>
      <c r="AD808" s="2">
        <v>-999</v>
      </c>
      <c r="AE808" s="2">
        <v>-999</v>
      </c>
      <c r="AF808" s="2">
        <v>-999</v>
      </c>
      <c r="AG808" s="2">
        <v>-999</v>
      </c>
      <c r="AH808" s="2">
        <v>-999</v>
      </c>
      <c r="AI808" s="2">
        <v>-999</v>
      </c>
      <c r="AJ808" s="2">
        <v>-999</v>
      </c>
      <c r="AK808" s="2">
        <v>-999</v>
      </c>
      <c r="AL808" s="2">
        <v>-999</v>
      </c>
      <c r="AM808" s="2">
        <v>-999</v>
      </c>
      <c r="AN808" s="2">
        <v>-999</v>
      </c>
      <c r="AO808" s="2">
        <v>-999</v>
      </c>
      <c r="AP808" s="2">
        <v>-999</v>
      </c>
      <c r="AQ808" s="2">
        <v>-999</v>
      </c>
      <c r="AR808" s="2">
        <v>-999</v>
      </c>
      <c r="AS808" s="2">
        <v>-999</v>
      </c>
      <c r="AT808" s="2">
        <v>-999</v>
      </c>
      <c r="AU808" s="2">
        <v>-999</v>
      </c>
      <c r="AV808" s="2">
        <v>-999</v>
      </c>
      <c r="AW808" s="2">
        <v>-999</v>
      </c>
      <c r="AX808" s="2">
        <v>-999</v>
      </c>
      <c r="AY808" s="2">
        <v>-999</v>
      </c>
      <c r="AZ808" s="2">
        <v>-999</v>
      </c>
      <c r="BA808" s="2">
        <v>-999</v>
      </c>
      <c r="BB808" s="2">
        <v>-999</v>
      </c>
      <c r="BC808" s="2">
        <v>-999</v>
      </c>
      <c r="BD808" s="2">
        <v>-999</v>
      </c>
      <c r="BE808" s="2">
        <v>-999</v>
      </c>
      <c r="BF808" s="2">
        <v>-999</v>
      </c>
      <c r="BG808" s="2">
        <v>-999</v>
      </c>
      <c r="BH808" s="2">
        <v>-999</v>
      </c>
      <c r="BI808">
        <v>0</v>
      </c>
      <c r="BJ808">
        <v>0.37531287553282389</v>
      </c>
      <c r="BK808">
        <v>0.37531287553282389</v>
      </c>
      <c r="BL808">
        <v>-999</v>
      </c>
      <c r="BM808">
        <v>8.4834800065219103</v>
      </c>
      <c r="BN808">
        <f t="shared" si="80"/>
        <v>-999</v>
      </c>
      <c r="BO808" t="s">
        <v>3748</v>
      </c>
      <c r="BP808" t="s">
        <v>3748</v>
      </c>
      <c r="BQ808">
        <v>3.0619892976906336E-3</v>
      </c>
      <c r="BR808">
        <v>8.1632653061224483E-2</v>
      </c>
      <c r="BS808">
        <v>0.10344827586206896</v>
      </c>
      <c r="BT808">
        <v>0.27777777777777779</v>
      </c>
      <c r="BU808" t="s">
        <v>3748</v>
      </c>
      <c r="BY808">
        <f t="shared" si="81"/>
        <v>-999</v>
      </c>
      <c r="CA808">
        <f t="shared" si="82"/>
        <v>-999</v>
      </c>
    </row>
    <row r="809" spans="1:82" x14ac:dyDescent="0.3">
      <c r="A809">
        <v>0</v>
      </c>
      <c r="B809" t="s">
        <v>563</v>
      </c>
      <c r="C809" t="s">
        <v>582</v>
      </c>
      <c r="D809">
        <v>19095</v>
      </c>
      <c r="E809" s="2">
        <f t="shared" ref="E809:E814" si="86">BO809</f>
        <v>0.57737526736789824</v>
      </c>
      <c r="F809" s="2" t="s">
        <v>1939</v>
      </c>
      <c r="G809" s="3">
        <v>260</v>
      </c>
      <c r="H809" s="1">
        <v>0.37598369072448984</v>
      </c>
      <c r="I809" s="1">
        <f t="shared" si="83"/>
        <v>-13.222337419736562</v>
      </c>
      <c r="J809" s="1">
        <v>2.82559933813</v>
      </c>
      <c r="K809" s="1">
        <v>87.247280401899999</v>
      </c>
      <c r="L809" s="2">
        <v>0.12341046136</v>
      </c>
      <c r="M809" s="2">
        <v>1.2645894220824068E-3</v>
      </c>
      <c r="N809" s="7">
        <v>0</v>
      </c>
      <c r="O809" s="2">
        <v>1.6152650526910866E-3</v>
      </c>
      <c r="P809" s="3">
        <v>-6858.4467060043007</v>
      </c>
      <c r="Q809" s="3">
        <v>-158.39533614907199</v>
      </c>
      <c r="R809" s="3">
        <v>-91322.151912256682</v>
      </c>
      <c r="S809" s="3">
        <v>-262.38596258252761</v>
      </c>
      <c r="T809" s="3">
        <v>-51714.942139107778</v>
      </c>
      <c r="V809">
        <v>19095</v>
      </c>
      <c r="W809" s="2">
        <v>0.48481364219415762</v>
      </c>
      <c r="X809" s="2">
        <v>1.0086400371362353E-2</v>
      </c>
      <c r="Y809" s="2">
        <v>0.52207160019968557</v>
      </c>
      <c r="Z809" s="2">
        <v>0.8057913222861518</v>
      </c>
      <c r="AA809" s="2">
        <v>0.25147593641969196</v>
      </c>
      <c r="AB809" s="2">
        <v>0.30462346795167172</v>
      </c>
      <c r="AC809" s="2">
        <v>1.2645894220824068E-3</v>
      </c>
      <c r="AD809" s="2">
        <v>0</v>
      </c>
      <c r="AE809" s="2">
        <v>1.6152650526910866E-3</v>
      </c>
      <c r="AF809">
        <v>114111.80368070171</v>
      </c>
      <c r="AG809">
        <v>327.84529540134093</v>
      </c>
      <c r="AH809">
        <v>61617.508817096066</v>
      </c>
      <c r="AI809">
        <v>2997.0124991992689</v>
      </c>
      <c r="AJ809">
        <v>3.0565151497361454</v>
      </c>
      <c r="AK809">
        <v>22789.651768445026</v>
      </c>
      <c r="AL809">
        <v>65.459332818813238</v>
      </c>
      <c r="AM809">
        <v>12302.879052105362</v>
      </c>
      <c r="AN809">
        <v>596.70012508220032</v>
      </c>
      <c r="AO809">
        <v>0.61027227633667969</v>
      </c>
      <c r="AP809">
        <v>-91322.151912256682</v>
      </c>
      <c r="AQ809">
        <v>-262.38596258252767</v>
      </c>
      <c r="AR809">
        <v>-49314.629764990706</v>
      </c>
      <c r="AS809">
        <v>-2400.3123741170684</v>
      </c>
      <c r="AT809">
        <v>-2.4462428733994654</v>
      </c>
      <c r="AU809" s="3">
        <v>-1288976.4739264483</v>
      </c>
      <c r="AV809" s="3">
        <v>-29768.819475856591</v>
      </c>
      <c r="AW809">
        <v>8630.359429821001</v>
      </c>
      <c r="AX809">
        <v>1621989.7512405589</v>
      </c>
      <c r="AY809">
        <v>199.31753377583999</v>
      </c>
      <c r="AZ809">
        <v>37459.737297831365</v>
      </c>
      <c r="BA809">
        <v>1771.9127238167002</v>
      </c>
      <c r="BB809">
        <v>333013.27731411066</v>
      </c>
      <c r="BC809">
        <v>40.922197626767996</v>
      </c>
      <c r="BD809">
        <v>7690.9178219747773</v>
      </c>
      <c r="BE809">
        <v>-6858.4467060043007</v>
      </c>
      <c r="BF809">
        <v>-1288976.4739264483</v>
      </c>
      <c r="BG809">
        <v>-158.39533614907199</v>
      </c>
      <c r="BH809">
        <v>-29768.819475856591</v>
      </c>
      <c r="BI809">
        <v>0.34566218796357412</v>
      </c>
      <c r="BJ809">
        <v>0.72164587868806396</v>
      </c>
      <c r="BK809">
        <v>0.37598369072448984</v>
      </c>
      <c r="BL809">
        <v>21.337809166938992</v>
      </c>
      <c r="BM809">
        <v>8.1154717472024309</v>
      </c>
      <c r="BN809">
        <f t="shared" si="80"/>
        <v>-13.222337419736562</v>
      </c>
      <c r="BO809">
        <v>0.57737526736789824</v>
      </c>
      <c r="BP809">
        <v>2.416800918118842E-3</v>
      </c>
      <c r="BQ809">
        <v>1.0752849154644199E-2</v>
      </c>
      <c r="BR809">
        <v>0.19642857142857142</v>
      </c>
      <c r="BS809">
        <v>0.31034482758620691</v>
      </c>
      <c r="BT809">
        <v>0.44444444444444442</v>
      </c>
      <c r="BU809">
        <v>0.37865870096998427</v>
      </c>
      <c r="BV809">
        <v>0.8057913222861518</v>
      </c>
      <c r="BW809">
        <v>0.26086715396233606</v>
      </c>
      <c r="BX809">
        <v>0.30462346795167172</v>
      </c>
      <c r="BY809">
        <f t="shared" si="81"/>
        <v>0.14132358110118831</v>
      </c>
      <c r="BZ809">
        <v>0</v>
      </c>
      <c r="CA809">
        <f t="shared" si="82"/>
        <v>1.2293449373887179E-3</v>
      </c>
      <c r="CC809">
        <v>0.14132358110118831</v>
      </c>
      <c r="CD809">
        <v>1.2293449373887179E-3</v>
      </c>
    </row>
    <row r="810" spans="1:82" x14ac:dyDescent="0.3">
      <c r="A810">
        <v>0</v>
      </c>
      <c r="B810" t="s">
        <v>563</v>
      </c>
      <c r="C810" t="s">
        <v>40</v>
      </c>
      <c r="D810">
        <v>19097</v>
      </c>
      <c r="E810" s="2">
        <f t="shared" si="86"/>
        <v>0.57222454670719203</v>
      </c>
      <c r="F810" s="2" t="s">
        <v>1939</v>
      </c>
      <c r="G810" s="3">
        <v>495</v>
      </c>
      <c r="H810" s="1">
        <v>0.76330650958151203</v>
      </c>
      <c r="I810" s="1">
        <f t="shared" si="83"/>
        <v>-11.101332732439456</v>
      </c>
      <c r="J810" s="1">
        <v>2.7615396617100001</v>
      </c>
      <c r="K810" s="1">
        <v>61.726261486699997</v>
      </c>
      <c r="L810" s="2">
        <v>0.15958620852000016</v>
      </c>
      <c r="M810" s="2">
        <v>5.5409184424422137E-3</v>
      </c>
      <c r="N810" s="7">
        <v>0</v>
      </c>
      <c r="O810" s="2">
        <v>1.0282836340310304E-3</v>
      </c>
      <c r="P810" s="3">
        <v>66.230972438000137</v>
      </c>
      <c r="Q810" s="3">
        <v>1.5295995715199924</v>
      </c>
      <c r="R810" s="3">
        <v>-51248.702717855995</v>
      </c>
      <c r="S810" s="3">
        <v>-147.42224337198206</v>
      </c>
      <c r="T810" s="3">
        <v>-29775.580523750548</v>
      </c>
      <c r="V810">
        <v>19097</v>
      </c>
      <c r="W810" s="2">
        <v>0.44675310398609119</v>
      </c>
      <c r="X810" s="2">
        <v>2.0476992092052958E-2</v>
      </c>
      <c r="Y810" s="2">
        <v>0.36160535229484519</v>
      </c>
      <c r="Z810" s="2">
        <v>0.78752308068829791</v>
      </c>
      <c r="AA810" s="2">
        <v>0.1779157967738397</v>
      </c>
      <c r="AB810" s="2">
        <v>0.39391882779540294</v>
      </c>
      <c r="AC810" s="2">
        <v>5.5409184424422137E-3</v>
      </c>
      <c r="AD810" s="2">
        <v>0</v>
      </c>
      <c r="AE810" s="2">
        <v>1.0282836340310304E-3</v>
      </c>
      <c r="AF810">
        <v>148151.05193734128</v>
      </c>
      <c r="AG810">
        <v>425.40128082235793</v>
      </c>
      <c r="AH810">
        <v>79952.854408928601</v>
      </c>
      <c r="AI810">
        <v>5833.2306111607868</v>
      </c>
      <c r="AJ810">
        <v>3.9659155083203488</v>
      </c>
      <c r="AK810">
        <v>96902.349219485288</v>
      </c>
      <c r="AL810">
        <v>277.97903745037593</v>
      </c>
      <c r="AM810">
        <v>52245.299936661402</v>
      </c>
      <c r="AN810">
        <v>3765.2045596774474</v>
      </c>
      <c r="AO810">
        <v>2.591401215795337</v>
      </c>
      <c r="AP810">
        <v>-51248.702717855995</v>
      </c>
      <c r="AQ810">
        <v>-147.42224337198201</v>
      </c>
      <c r="AR810">
        <v>-27707.554472267198</v>
      </c>
      <c r="AS810">
        <v>-2068.0260514833394</v>
      </c>
      <c r="AT810">
        <v>-1.3745142925250118</v>
      </c>
      <c r="AU810" s="3">
        <v>12447.448959997746</v>
      </c>
      <c r="AV810" s="3">
        <v>287.47294347146737</v>
      </c>
      <c r="AW810">
        <v>33474.403223125002</v>
      </c>
      <c r="AX810">
        <v>6291179.3417541124</v>
      </c>
      <c r="AY810">
        <v>773.08894829999986</v>
      </c>
      <c r="AZ810">
        <v>145294.33694350198</v>
      </c>
      <c r="BA810">
        <v>33540.634195563005</v>
      </c>
      <c r="BB810">
        <v>6303626.7907141112</v>
      </c>
      <c r="BC810">
        <v>774.61854787151981</v>
      </c>
      <c r="BD810">
        <v>145581.80988697344</v>
      </c>
      <c r="BE810">
        <v>66.230972438000137</v>
      </c>
      <c r="BF810">
        <v>12447.448959997746</v>
      </c>
      <c r="BG810">
        <v>1.5295995715199924</v>
      </c>
      <c r="BH810">
        <v>287.47294347146737</v>
      </c>
      <c r="BI810">
        <v>0.89278454632209148</v>
      </c>
      <c r="BJ810">
        <v>1.6560910559036035</v>
      </c>
      <c r="BK810">
        <v>0.76330650958151203</v>
      </c>
      <c r="BL810">
        <v>28.979284418286742</v>
      </c>
      <c r="BM810">
        <v>17.877951685847286</v>
      </c>
      <c r="BN810">
        <f t="shared" si="80"/>
        <v>-11.101332732439456</v>
      </c>
      <c r="BO810">
        <v>0.57222454670719203</v>
      </c>
      <c r="BP810">
        <v>6.1864851430562711E-3</v>
      </c>
      <c r="BQ810">
        <v>1.0484286350930471E-2</v>
      </c>
      <c r="BR810">
        <v>0.10119047619047619</v>
      </c>
      <c r="BS810">
        <v>0.2413793103448276</v>
      </c>
      <c r="BT810">
        <v>0.5</v>
      </c>
      <c r="BU810">
        <v>0.31791778549127681</v>
      </c>
      <c r="BV810">
        <v>0.78752308068829791</v>
      </c>
      <c r="BW810">
        <v>0.18455995515958476</v>
      </c>
      <c r="BX810">
        <v>0.39391882779540294</v>
      </c>
      <c r="BY810">
        <f t="shared" si="81"/>
        <v>0.29140784600719166</v>
      </c>
      <c r="BZ810">
        <v>0</v>
      </c>
      <c r="CA810">
        <f t="shared" si="82"/>
        <v>6.1823811884157884E-4</v>
      </c>
      <c r="CC810">
        <v>0.29140784600719166</v>
      </c>
      <c r="CD810">
        <v>6.1823811884157884E-4</v>
      </c>
    </row>
    <row r="811" spans="1:82" x14ac:dyDescent="0.3">
      <c r="A811">
        <v>0</v>
      </c>
      <c r="B811" t="s">
        <v>563</v>
      </c>
      <c r="C811" t="s">
        <v>381</v>
      </c>
      <c r="D811">
        <v>19099</v>
      </c>
      <c r="E811" s="2">
        <f t="shared" si="86"/>
        <v>0.56475986349997798</v>
      </c>
      <c r="F811" s="2" t="s">
        <v>1939</v>
      </c>
      <c r="G811" s="3">
        <v>667</v>
      </c>
      <c r="H811" s="1">
        <v>1.6209273545327567</v>
      </c>
      <c r="I811" s="1">
        <f t="shared" si="83"/>
        <v>-16.623580814503136</v>
      </c>
      <c r="J811" s="1">
        <v>2.8206357192099998</v>
      </c>
      <c r="K811" s="1">
        <v>97.349763215400003</v>
      </c>
      <c r="L811" s="2">
        <v>0.10229896377000003</v>
      </c>
      <c r="M811" s="2">
        <v>7.6676651362559225E-4</v>
      </c>
      <c r="N811" s="7">
        <v>0</v>
      </c>
      <c r="O811" s="2">
        <v>5.0076303332366727E-4</v>
      </c>
      <c r="P811" s="3">
        <v>-18106.575878693999</v>
      </c>
      <c r="Q811" s="3">
        <v>-418.17007490975993</v>
      </c>
      <c r="R811" s="3">
        <v>-130723.73780030868</v>
      </c>
      <c r="S811" s="3">
        <v>-375.41914698806744</v>
      </c>
      <c r="T811" s="3">
        <v>-74061.161640489605</v>
      </c>
      <c r="V811">
        <v>19099</v>
      </c>
      <c r="W811" s="2">
        <v>0.49607976053625941</v>
      </c>
      <c r="X811" s="2">
        <v>4.3484126237515214E-2</v>
      </c>
      <c r="Y811" s="2">
        <v>0.55877497835868795</v>
      </c>
      <c r="Z811" s="2">
        <v>0.80437582044946232</v>
      </c>
      <c r="AA811" s="2">
        <v>0.28059468159989626</v>
      </c>
      <c r="AB811" s="2">
        <v>0.25251234593942068</v>
      </c>
      <c r="AC811" s="2">
        <v>7.6676651362559225E-4</v>
      </c>
      <c r="AD811" s="2">
        <v>0</v>
      </c>
      <c r="AE811" s="2">
        <v>5.0076303332366727E-4</v>
      </c>
      <c r="AF811">
        <v>336358.10898888751</v>
      </c>
      <c r="AG811">
        <v>965.66754105190432</v>
      </c>
      <c r="AH811">
        <v>181494.22627007088</v>
      </c>
      <c r="AI811">
        <v>8972.7505629326006</v>
      </c>
      <c r="AJ811">
        <v>9.0026150557569746</v>
      </c>
      <c r="AK811">
        <v>205634.37118857884</v>
      </c>
      <c r="AL811">
        <v>590.24839406383683</v>
      </c>
      <c r="AM811">
        <v>110935.35925529254</v>
      </c>
      <c r="AN811">
        <v>5470.4559372213298</v>
      </c>
      <c r="AO811">
        <v>5.5026421846319344</v>
      </c>
      <c r="AP811">
        <v>-130723.73780030868</v>
      </c>
      <c r="AQ811">
        <v>-375.4191469880675</v>
      </c>
      <c r="AR811">
        <v>-70558.867014778341</v>
      </c>
      <c r="AS811">
        <v>-3502.2946257112708</v>
      </c>
      <c r="AT811">
        <v>-3.4999728711250402</v>
      </c>
      <c r="AU811" s="3">
        <v>-3402949.8706417503</v>
      </c>
      <c r="AV811" s="3">
        <v>-78590.883878540277</v>
      </c>
      <c r="AW811">
        <v>44912.090132735997</v>
      </c>
      <c r="AX811">
        <v>8440778.2195464037</v>
      </c>
      <c r="AY811">
        <v>1037.2415094374398</v>
      </c>
      <c r="AZ811">
        <v>194939.16928367244</v>
      </c>
      <c r="BA811">
        <v>26805.514254041998</v>
      </c>
      <c r="BB811">
        <v>5037828.3489046535</v>
      </c>
      <c r="BC811">
        <v>619.07143452767991</v>
      </c>
      <c r="BD811">
        <v>116348.28540513216</v>
      </c>
      <c r="BE811">
        <v>-18106.575878693999</v>
      </c>
      <c r="BF811">
        <v>-3402949.8706417503</v>
      </c>
      <c r="BG811">
        <v>-418.17007490975993</v>
      </c>
      <c r="BH811">
        <v>-78590.883878540277</v>
      </c>
      <c r="BI811">
        <v>1.1281229021038699</v>
      </c>
      <c r="BJ811">
        <v>2.7490502566366266</v>
      </c>
      <c r="BK811">
        <v>1.6209273545327567</v>
      </c>
      <c r="BL811">
        <v>27.271480069861848</v>
      </c>
      <c r="BM811">
        <v>10.647899255358711</v>
      </c>
      <c r="BN811">
        <f t="shared" si="80"/>
        <v>-16.623580814503136</v>
      </c>
      <c r="BO811">
        <v>0.56475986349997798</v>
      </c>
      <c r="BP811">
        <v>7.7152688948677085E-3</v>
      </c>
      <c r="BQ811">
        <v>8.7922769785850705E-3</v>
      </c>
      <c r="BR811">
        <v>0.15046296296296297</v>
      </c>
      <c r="BS811">
        <v>0.34482758620689657</v>
      </c>
      <c r="BT811">
        <v>0.44444444444444442</v>
      </c>
      <c r="BU811">
        <v>0.47606284099916152</v>
      </c>
      <c r="BV811">
        <v>0.80437582044946232</v>
      </c>
      <c r="BW811">
        <v>0.29107332116171813</v>
      </c>
      <c r="BX811">
        <v>0.25251234593942068</v>
      </c>
      <c r="BY811">
        <f t="shared" si="81"/>
        <v>1.9088004533844627E-2</v>
      </c>
      <c r="BZ811">
        <v>0</v>
      </c>
      <c r="CA811">
        <f t="shared" si="82"/>
        <v>4.5583080771532822E-4</v>
      </c>
      <c r="CC811">
        <v>1.9088004533844627E-2</v>
      </c>
      <c r="CD811">
        <v>4.5583080771532822E-4</v>
      </c>
    </row>
    <row r="812" spans="1:82" x14ac:dyDescent="0.3">
      <c r="A812">
        <v>0</v>
      </c>
      <c r="B812" t="s">
        <v>563</v>
      </c>
      <c r="C812" t="s">
        <v>41</v>
      </c>
      <c r="D812">
        <v>19101</v>
      </c>
      <c r="E812" s="2">
        <f t="shared" si="86"/>
        <v>0.55373488596945952</v>
      </c>
      <c r="F812" s="2" t="s">
        <v>1938</v>
      </c>
      <c r="G812" s="3">
        <v>1245</v>
      </c>
      <c r="H812" s="1">
        <v>2.7157160484155085</v>
      </c>
      <c r="I812" s="1">
        <f t="shared" si="83"/>
        <v>-14.770148141220851</v>
      </c>
      <c r="J812" s="1">
        <v>2.80400716194</v>
      </c>
      <c r="K812" s="1">
        <v>79.645677561799999</v>
      </c>
      <c r="L812" s="2">
        <v>0.14657956953000006</v>
      </c>
      <c r="M812" s="2">
        <v>1.5328657891232743E-3</v>
      </c>
      <c r="N812" s="7">
        <v>0</v>
      </c>
      <c r="O812" s="2">
        <v>1.0846966215282228E-3</v>
      </c>
      <c r="P812" s="3">
        <v>-8327.9902216509981</v>
      </c>
      <c r="Q812" s="3">
        <v>-192.33433853904003</v>
      </c>
      <c r="R812" s="3">
        <v>-31691.671636032464</v>
      </c>
      <c r="S812" s="3">
        <v>-91.524804895972807</v>
      </c>
      <c r="T812" s="3">
        <v>-17879.667786019098</v>
      </c>
      <c r="V812">
        <v>19101</v>
      </c>
      <c r="W812" s="2">
        <v>0.50187340304541239</v>
      </c>
      <c r="X812" s="2">
        <v>7.285369029297821E-2</v>
      </c>
      <c r="Y812" s="2">
        <v>0.49719411415584269</v>
      </c>
      <c r="Z812" s="2">
        <v>0.79963376556238419</v>
      </c>
      <c r="AA812" s="2">
        <v>0.22956556644943088</v>
      </c>
      <c r="AB812" s="2">
        <v>0.36181354732026266</v>
      </c>
      <c r="AC812" s="2">
        <v>1.5328657891232743E-3</v>
      </c>
      <c r="AD812" s="2">
        <v>0</v>
      </c>
      <c r="AE812" s="2">
        <v>1.0846966215282228E-3</v>
      </c>
      <c r="AF812">
        <v>184155.26109538486</v>
      </c>
      <c r="AG812">
        <v>528.31991267682804</v>
      </c>
      <c r="AH812">
        <v>99296.092804260872</v>
      </c>
      <c r="AI812">
        <v>3629.8067738053214</v>
      </c>
      <c r="AJ812">
        <v>4.9251725673380262</v>
      </c>
      <c r="AK812">
        <v>152463.5894593524</v>
      </c>
      <c r="AL812">
        <v>436.79510778085518</v>
      </c>
      <c r="AM812">
        <v>82094.28892979378</v>
      </c>
      <c r="AN812">
        <v>2951.9428622533264</v>
      </c>
      <c r="AO812">
        <v>4.071649193346814</v>
      </c>
      <c r="AP812">
        <v>-31691.671636032464</v>
      </c>
      <c r="AQ812">
        <v>-91.524804895972864</v>
      </c>
      <c r="AR812">
        <v>-17201.803874467092</v>
      </c>
      <c r="AS812">
        <v>-677.86391155199499</v>
      </c>
      <c r="AT812">
        <v>-0.85352337399121225</v>
      </c>
      <c r="AU812" s="3">
        <v>-1565162.4822570886</v>
      </c>
      <c r="AV812" s="3">
        <v>-36147.315585027187</v>
      </c>
      <c r="AW812">
        <v>35843.907808429998</v>
      </c>
      <c r="AX812">
        <v>6736504.0335163334</v>
      </c>
      <c r="AY812">
        <v>827.81248722720011</v>
      </c>
      <c r="AZ812">
        <v>155579.07884947999</v>
      </c>
      <c r="BA812">
        <v>27515.917586779</v>
      </c>
      <c r="BB812">
        <v>5171341.5512592448</v>
      </c>
      <c r="BC812">
        <v>635.4781486881601</v>
      </c>
      <c r="BD812">
        <v>119431.76326445281</v>
      </c>
      <c r="BE812">
        <v>-8327.9902216509981</v>
      </c>
      <c r="BF812">
        <v>-1565162.4822570886</v>
      </c>
      <c r="BG812">
        <v>-192.33433853904003</v>
      </c>
      <c r="BH812">
        <v>-36147.315585027187</v>
      </c>
      <c r="BI812">
        <v>1.6067234216527455</v>
      </c>
      <c r="BJ812">
        <v>4.3224394700682538</v>
      </c>
      <c r="BK812">
        <v>2.7157160484155085</v>
      </c>
      <c r="BL812">
        <v>25.638648773252491</v>
      </c>
      <c r="BM812">
        <v>10.86850063203164</v>
      </c>
      <c r="BN812">
        <f t="shared" si="80"/>
        <v>-14.770148141220851</v>
      </c>
      <c r="BO812">
        <v>0.55373488596945952</v>
      </c>
      <c r="BP812">
        <v>1.0773922229124457E-2</v>
      </c>
      <c r="BQ812">
        <v>1.5892847628579225E-2</v>
      </c>
      <c r="BR812">
        <v>8.9285714285714274E-2</v>
      </c>
      <c r="BS812">
        <v>0.31034482758620691</v>
      </c>
      <c r="BT812">
        <v>0.44444444444444442</v>
      </c>
      <c r="BU812">
        <v>0.42298460028259854</v>
      </c>
      <c r="BV812">
        <v>0.79963376556238419</v>
      </c>
      <c r="BW812">
        <v>0.23813855440812332</v>
      </c>
      <c r="BX812">
        <v>0.36181354732026266</v>
      </c>
      <c r="BY812">
        <f t="shared" si="81"/>
        <v>5.4341785107582807E-2</v>
      </c>
      <c r="BZ812">
        <v>0</v>
      </c>
      <c r="CA812">
        <f t="shared" si="82"/>
        <v>7.0936856034990096E-4</v>
      </c>
      <c r="CC812">
        <v>5.4341785107582807E-2</v>
      </c>
      <c r="CD812">
        <v>7.0936856034990096E-4</v>
      </c>
    </row>
    <row r="813" spans="1:82" x14ac:dyDescent="0.3">
      <c r="A813">
        <v>0</v>
      </c>
      <c r="B813" t="s">
        <v>563</v>
      </c>
      <c r="C813" t="s">
        <v>116</v>
      </c>
      <c r="D813">
        <v>19103</v>
      </c>
      <c r="E813" s="2">
        <f t="shared" si="86"/>
        <v>0.59033301644675007</v>
      </c>
      <c r="F813" s="2" t="s">
        <v>1939</v>
      </c>
      <c r="G813" s="3">
        <v>38443</v>
      </c>
      <c r="H813" s="1">
        <v>19.905798249310052</v>
      </c>
      <c r="I813" s="1">
        <f t="shared" si="83"/>
        <v>-16.86296676034787</v>
      </c>
      <c r="J813" s="1">
        <v>2.7915213314799998</v>
      </c>
      <c r="K813" s="1">
        <v>84.866808112300006</v>
      </c>
      <c r="L813" s="2">
        <v>0.14089263327000001</v>
      </c>
      <c r="M813" s="2">
        <v>2.2490215525859305E-2</v>
      </c>
      <c r="N813" s="7">
        <v>0</v>
      </c>
      <c r="O813" s="2">
        <v>2.117890806216782E-3</v>
      </c>
      <c r="P813" s="3">
        <v>116639.24829406005</v>
      </c>
      <c r="Q813" s="3">
        <v>2693.7750971424002</v>
      </c>
      <c r="R813" s="3">
        <v>399558.43325981079</v>
      </c>
      <c r="S813" s="3">
        <v>1143.9371842838045</v>
      </c>
      <c r="T813" s="3">
        <v>223484.76368993311</v>
      </c>
      <c r="V813">
        <v>19103</v>
      </c>
      <c r="W813" s="2">
        <v>0.63182969927564558</v>
      </c>
      <c r="X813" s="2">
        <v>0.53400680882519791</v>
      </c>
      <c r="Y813" s="2">
        <v>0.52507908152414251</v>
      </c>
      <c r="Z813" s="2">
        <v>0.79607311430499017</v>
      </c>
      <c r="AA813" s="2">
        <v>0.24461461655515609</v>
      </c>
      <c r="AB813" s="2">
        <v>0.34777604817756175</v>
      </c>
      <c r="AC813" s="2">
        <v>2.2490215525859305E-2</v>
      </c>
      <c r="AD813" s="2">
        <v>0</v>
      </c>
      <c r="AE813" s="2">
        <v>2.117890806216782E-3</v>
      </c>
      <c r="AF813">
        <v>1450646.8599521774</v>
      </c>
      <c r="AG813">
        <v>4168.3001940315098</v>
      </c>
      <c r="AH813">
        <v>783419.12347292237</v>
      </c>
      <c r="AI813">
        <v>32205.277228841212</v>
      </c>
      <c r="AJ813">
        <v>38.861512715285649</v>
      </c>
      <c r="AK813">
        <v>1850205.2932119882</v>
      </c>
      <c r="AL813">
        <v>5312.2373783153143</v>
      </c>
      <c r="AM813">
        <v>998418.577567645</v>
      </c>
      <c r="AN813">
        <v>40690.586824051541</v>
      </c>
      <c r="AO813">
        <v>49.524512037834576</v>
      </c>
      <c r="AP813">
        <v>399558.43325981079</v>
      </c>
      <c r="AQ813">
        <v>1143.9371842838045</v>
      </c>
      <c r="AR813">
        <v>214999.45409472263</v>
      </c>
      <c r="AS813">
        <v>8485.3095952103286</v>
      </c>
      <c r="AT813">
        <v>10.662999322548927</v>
      </c>
      <c r="AU813" s="3">
        <v>21921180.324385643</v>
      </c>
      <c r="AV813" s="3">
        <v>506268.09175694268</v>
      </c>
      <c r="AW813">
        <v>285769.54970810999</v>
      </c>
      <c r="AX813">
        <v>53707529.172142193</v>
      </c>
      <c r="AY813">
        <v>6599.8273118543984</v>
      </c>
      <c r="AZ813">
        <v>1240371.5449899156</v>
      </c>
      <c r="BA813">
        <v>402408.79800217005</v>
      </c>
      <c r="BB813">
        <v>75628709.496527836</v>
      </c>
      <c r="BC813">
        <v>9293.6024089967977</v>
      </c>
      <c r="BD813">
        <v>1746639.6367468582</v>
      </c>
      <c r="BE813">
        <v>116639.24829406005</v>
      </c>
      <c r="BF813">
        <v>21921180.324385643</v>
      </c>
      <c r="BG813">
        <v>2693.7750971424002</v>
      </c>
      <c r="BH813">
        <v>506268.09175694268</v>
      </c>
      <c r="BI813">
        <v>7.3710683406801456</v>
      </c>
      <c r="BJ813">
        <v>27.276866589990199</v>
      </c>
      <c r="BK813">
        <v>19.905798249310052</v>
      </c>
      <c r="BL813">
        <v>31.236684124303757</v>
      </c>
      <c r="BM813">
        <v>14.373717363955887</v>
      </c>
      <c r="BN813">
        <f t="shared" si="80"/>
        <v>-16.86296676034787</v>
      </c>
      <c r="BO813">
        <v>0.59033301644675007</v>
      </c>
      <c r="BP813">
        <v>5.2693656665191095E-2</v>
      </c>
      <c r="BQ813">
        <v>1.2611310633420626E-2</v>
      </c>
      <c r="BR813">
        <v>0.19047619047619047</v>
      </c>
      <c r="BS813">
        <v>0.27586206896551724</v>
      </c>
      <c r="BT813">
        <v>0.44444444444444442</v>
      </c>
      <c r="BU813">
        <v>0.48291832867933027</v>
      </c>
      <c r="BV813">
        <v>0.79607311430499017</v>
      </c>
      <c r="BW813">
        <v>0.25374960223563914</v>
      </c>
      <c r="BX813">
        <v>0.34777604817756175</v>
      </c>
      <c r="BY813">
        <f t="shared" si="81"/>
        <v>0.11318365211905888</v>
      </c>
      <c r="BZ813">
        <v>0</v>
      </c>
      <c r="CA813">
        <f t="shared" si="82"/>
        <v>1.4308409714836095E-3</v>
      </c>
      <c r="CC813">
        <v>0.11318365211905888</v>
      </c>
      <c r="CD813">
        <v>1.4308409714836095E-3</v>
      </c>
    </row>
    <row r="814" spans="1:82" x14ac:dyDescent="0.3">
      <c r="A814">
        <v>0</v>
      </c>
      <c r="B814" t="s">
        <v>563</v>
      </c>
      <c r="C814" t="s">
        <v>384</v>
      </c>
      <c r="D814">
        <v>19105</v>
      </c>
      <c r="E814" s="2">
        <f t="shared" si="86"/>
        <v>0.57301382884237739</v>
      </c>
      <c r="F814" s="2" t="s">
        <v>1939</v>
      </c>
      <c r="G814" s="3">
        <v>965</v>
      </c>
      <c r="H814" s="1">
        <v>0.37650203304268393</v>
      </c>
      <c r="I814" s="1">
        <f t="shared" si="83"/>
        <v>-15.904567583862685</v>
      </c>
      <c r="J814" s="1">
        <v>2.8950032282599998</v>
      </c>
      <c r="K814" s="1">
        <v>80.700047657900001</v>
      </c>
      <c r="L814" s="2">
        <v>0.14706611999999986</v>
      </c>
      <c r="M814" s="2">
        <v>1.2801076354123366E-3</v>
      </c>
      <c r="N814" s="7">
        <v>0</v>
      </c>
      <c r="O814" s="2">
        <v>1.5645121983553572E-3</v>
      </c>
      <c r="P814" s="3">
        <v>-9059.3334866770001</v>
      </c>
      <c r="Q814" s="3">
        <v>-209.22465893807993</v>
      </c>
      <c r="R814" s="3">
        <v>-73957.445372968999</v>
      </c>
      <c r="S814" s="3">
        <v>-212.49436055596948</v>
      </c>
      <c r="T814" s="3">
        <v>-43194.257146410964</v>
      </c>
      <c r="V814">
        <v>19105</v>
      </c>
      <c r="W814" s="2">
        <v>0.50392349460691166</v>
      </c>
      <c r="X814" s="2">
        <v>1.0100305783431294E-2</v>
      </c>
      <c r="Y814" s="2">
        <v>0.53755195257201283</v>
      </c>
      <c r="Z814" s="2">
        <v>0.82558360197880876</v>
      </c>
      <c r="AA814" s="2">
        <v>0.23260461484186529</v>
      </c>
      <c r="AB814" s="2">
        <v>0.36301453700842612</v>
      </c>
      <c r="AC814" s="2">
        <v>1.2801076354123366E-3</v>
      </c>
      <c r="AD814" s="2">
        <v>0</v>
      </c>
      <c r="AE814" s="2">
        <v>1.5645121983553572E-3</v>
      </c>
      <c r="AF814">
        <v>153624.81806126746</v>
      </c>
      <c r="AG814">
        <v>441.38685266690993</v>
      </c>
      <c r="AH814">
        <v>82957.293172865117</v>
      </c>
      <c r="AI814">
        <v>6763.0975442949148</v>
      </c>
      <c r="AJ814">
        <v>4.1150775894526062</v>
      </c>
      <c r="AK814">
        <v>79667.372688298463</v>
      </c>
      <c r="AL814">
        <v>228.8924921109404</v>
      </c>
      <c r="AM814">
        <v>43019.635628894488</v>
      </c>
      <c r="AN814">
        <v>3506.4979418545763</v>
      </c>
      <c r="AO814">
        <v>2.1339773951636971</v>
      </c>
      <c r="AP814">
        <v>-73957.445372968999</v>
      </c>
      <c r="AQ814">
        <v>-212.49436055596954</v>
      </c>
      <c r="AR814">
        <v>-39937.657543970628</v>
      </c>
      <c r="AS814">
        <v>-3256.5996024403385</v>
      </c>
      <c r="AT814">
        <v>-1.981100194288909</v>
      </c>
      <c r="AU814" s="3">
        <v>-1702611.1354860754</v>
      </c>
      <c r="AV814" s="3">
        <v>-39321.682400822741</v>
      </c>
      <c r="AW814">
        <v>18462.575964311</v>
      </c>
      <c r="AX814">
        <v>3469856.5267326091</v>
      </c>
      <c r="AY814">
        <v>426.39187142543994</v>
      </c>
      <c r="AZ814">
        <v>80136.088315697183</v>
      </c>
      <c r="BA814">
        <v>9403.2424776339994</v>
      </c>
      <c r="BB814">
        <v>1767245.3912465337</v>
      </c>
      <c r="BC814">
        <v>217.16721248736002</v>
      </c>
      <c r="BD814">
        <v>40814.405914874442</v>
      </c>
      <c r="BE814">
        <v>-9059.3334866770001</v>
      </c>
      <c r="BF814">
        <v>-1702611.1354860754</v>
      </c>
      <c r="BG814">
        <v>-209.22465893807993</v>
      </c>
      <c r="BH814">
        <v>-39321.682400822741</v>
      </c>
      <c r="BI814">
        <v>0.56338757632531589</v>
      </c>
      <c r="BJ814">
        <v>0.93988960936799981</v>
      </c>
      <c r="BK814">
        <v>0.37650203304268393</v>
      </c>
      <c r="BL814">
        <v>28.515412220648784</v>
      </c>
      <c r="BM814">
        <v>12.6108446367861</v>
      </c>
      <c r="BN814">
        <f t="shared" si="80"/>
        <v>-15.904567583862685</v>
      </c>
      <c r="BO814">
        <v>0.57301382884237739</v>
      </c>
      <c r="BP814">
        <v>3.9093377680425017E-3</v>
      </c>
      <c r="BQ814">
        <v>1.0634161424537601E-2</v>
      </c>
      <c r="BR814">
        <v>0.15598739495798317</v>
      </c>
      <c r="BS814">
        <v>0.2413793103448276</v>
      </c>
      <c r="BT814">
        <v>0.44444444444444442</v>
      </c>
      <c r="BU814">
        <v>0.45547188137895472</v>
      </c>
      <c r="BV814">
        <v>0.82558360197880876</v>
      </c>
      <c r="BW814">
        <v>0.24129109423430009</v>
      </c>
      <c r="BX814">
        <v>0.36301453700842612</v>
      </c>
      <c r="BY814">
        <f t="shared" si="81"/>
        <v>9.4084844550132177E-2</v>
      </c>
      <c r="BZ814">
        <v>0</v>
      </c>
      <c r="CA814">
        <f t="shared" si="82"/>
        <v>1.0106386270360844E-3</v>
      </c>
      <c r="CC814">
        <v>9.4084844550132177E-2</v>
      </c>
      <c r="CD814">
        <v>1.0106386270360844E-3</v>
      </c>
    </row>
    <row r="815" spans="1:82" x14ac:dyDescent="0.3">
      <c r="A815">
        <v>1</v>
      </c>
      <c r="B815" t="s">
        <v>563</v>
      </c>
      <c r="C815" t="s">
        <v>583</v>
      </c>
      <c r="D815">
        <v>19107</v>
      </c>
      <c r="E815" s="2">
        <v>0</v>
      </c>
      <c r="F815" s="2" t="s">
        <v>1954</v>
      </c>
      <c r="G815" s="3">
        <v>-999</v>
      </c>
      <c r="H815" s="1">
        <v>0.3757313564115165</v>
      </c>
      <c r="I815" s="1">
        <f t="shared" si="83"/>
        <v>-999</v>
      </c>
      <c r="J815" s="1">
        <v>-999</v>
      </c>
      <c r="K815" s="1">
        <v>-999</v>
      </c>
      <c r="L815" s="2">
        <v>-999</v>
      </c>
      <c r="M815" s="2">
        <v>-999</v>
      </c>
      <c r="N815" s="7">
        <v>-999</v>
      </c>
      <c r="O815" s="2">
        <v>-999</v>
      </c>
      <c r="P815" s="3">
        <v>-999</v>
      </c>
      <c r="Q815" s="3">
        <v>-999</v>
      </c>
      <c r="R815" s="3">
        <v>-999</v>
      </c>
      <c r="S815" s="3">
        <v>-999</v>
      </c>
      <c r="T815" s="3">
        <v>-999</v>
      </c>
      <c r="V815">
        <v>19107</v>
      </c>
      <c r="W815" s="2">
        <v>-999</v>
      </c>
      <c r="X815" s="2">
        <v>1.0079631075324067E-2</v>
      </c>
      <c r="Y815" s="2">
        <v>-999</v>
      </c>
      <c r="Z815" s="2">
        <v>-999</v>
      </c>
      <c r="AA815" s="2">
        <v>-999</v>
      </c>
      <c r="AB815" s="2">
        <v>-999</v>
      </c>
      <c r="AC815" s="2">
        <v>-999</v>
      </c>
      <c r="AD815" s="2">
        <v>-999</v>
      </c>
      <c r="AE815" s="2">
        <v>-999</v>
      </c>
      <c r="AF815" s="2">
        <v>-999</v>
      </c>
      <c r="AG815" s="2">
        <v>-999</v>
      </c>
      <c r="AH815" s="2">
        <v>-999</v>
      </c>
      <c r="AI815" s="2">
        <v>-999</v>
      </c>
      <c r="AJ815" s="2">
        <v>-999</v>
      </c>
      <c r="AK815" s="2">
        <v>-999</v>
      </c>
      <c r="AL815" s="2">
        <v>-999</v>
      </c>
      <c r="AM815" s="2">
        <v>-999</v>
      </c>
      <c r="AN815" s="2">
        <v>-999</v>
      </c>
      <c r="AO815" s="2">
        <v>-999</v>
      </c>
      <c r="AP815" s="2">
        <v>-999</v>
      </c>
      <c r="AQ815" s="2">
        <v>-999</v>
      </c>
      <c r="AR815" s="2">
        <v>-999</v>
      </c>
      <c r="AS815" s="2">
        <v>-999</v>
      </c>
      <c r="AT815" s="2">
        <v>-999</v>
      </c>
      <c r="AU815" s="2">
        <v>-999</v>
      </c>
      <c r="AV815" s="2">
        <v>-999</v>
      </c>
      <c r="AW815" s="2">
        <v>-999</v>
      </c>
      <c r="AX815" s="2">
        <v>-999</v>
      </c>
      <c r="AY815" s="2">
        <v>-999</v>
      </c>
      <c r="AZ815" s="2">
        <v>-999</v>
      </c>
      <c r="BA815" s="2">
        <v>-999</v>
      </c>
      <c r="BB815" s="2">
        <v>-999</v>
      </c>
      <c r="BC815" s="2">
        <v>-999</v>
      </c>
      <c r="BD815" s="2">
        <v>-999</v>
      </c>
      <c r="BE815" s="2">
        <v>-999</v>
      </c>
      <c r="BF815" s="2">
        <v>-999</v>
      </c>
      <c r="BG815" s="2">
        <v>-999</v>
      </c>
      <c r="BH815" s="2">
        <v>-999</v>
      </c>
      <c r="BI815">
        <v>0</v>
      </c>
      <c r="BJ815">
        <v>0.3757313564115165</v>
      </c>
      <c r="BK815">
        <v>0.3757313564115165</v>
      </c>
      <c r="BL815">
        <v>-999</v>
      </c>
      <c r="BM815">
        <v>10.483252745217802</v>
      </c>
      <c r="BN815">
        <f t="shared" si="80"/>
        <v>-999</v>
      </c>
      <c r="BO815" t="s">
        <v>3748</v>
      </c>
      <c r="BP815" t="s">
        <v>3748</v>
      </c>
      <c r="BQ815">
        <v>1.2816401550993912E-2</v>
      </c>
      <c r="BR815">
        <v>0.14880952380952381</v>
      </c>
      <c r="BS815">
        <v>0.27586206896551724</v>
      </c>
      <c r="BT815">
        <v>0.44444444444444442</v>
      </c>
      <c r="BU815" t="s">
        <v>3748</v>
      </c>
      <c r="BY815">
        <f t="shared" si="81"/>
        <v>-999</v>
      </c>
      <c r="CA815">
        <f t="shared" si="82"/>
        <v>-999</v>
      </c>
    </row>
    <row r="816" spans="1:82" x14ac:dyDescent="0.3">
      <c r="A816">
        <v>0</v>
      </c>
      <c r="B816" t="s">
        <v>563</v>
      </c>
      <c r="C816" t="s">
        <v>584</v>
      </c>
      <c r="D816">
        <v>19109</v>
      </c>
      <c r="E816" s="2">
        <f>BO816</f>
        <v>0.57057480630905255</v>
      </c>
      <c r="F816" s="2" t="s">
        <v>1939</v>
      </c>
      <c r="G816" s="3">
        <v>-248</v>
      </c>
      <c r="H816" s="1">
        <v>0.37540240797661084</v>
      </c>
      <c r="I816" s="1">
        <f t="shared" si="83"/>
        <v>-14.818988215791808</v>
      </c>
      <c r="J816" s="1">
        <v>2.9093597208499999</v>
      </c>
      <c r="K816" s="1">
        <v>70.4868412533</v>
      </c>
      <c r="L816" s="2">
        <v>0.10932805327000006</v>
      </c>
      <c r="M816" s="2">
        <v>1.2090348998391701E-3</v>
      </c>
      <c r="N816" s="7">
        <v>0</v>
      </c>
      <c r="O816" s="2">
        <v>6.8032424046552732E-4</v>
      </c>
      <c r="P816" s="3">
        <v>-3913.5092449050007</v>
      </c>
      <c r="Q816" s="3">
        <v>-90.38221611119998</v>
      </c>
      <c r="R816" s="3">
        <v>-42743.697869506374</v>
      </c>
      <c r="S816" s="3">
        <v>-122.82745872209185</v>
      </c>
      <c r="T816" s="3">
        <v>-23948.40653997544</v>
      </c>
      <c r="V816">
        <v>19109</v>
      </c>
      <c r="W816" s="2">
        <v>0.46645686952467963</v>
      </c>
      <c r="X816" s="2">
        <v>1.0070806475486775E-2</v>
      </c>
      <c r="Y816" s="2">
        <v>0.51043670660478679</v>
      </c>
      <c r="Z816" s="2">
        <v>0.82967771999171269</v>
      </c>
      <c r="AA816" s="2">
        <v>0.2031667271207433</v>
      </c>
      <c r="AB816" s="2">
        <v>0.26986278443901057</v>
      </c>
      <c r="AC816" s="2">
        <v>1.2090348998391701E-3</v>
      </c>
      <c r="AD816" s="2">
        <v>0</v>
      </c>
      <c r="AE816" s="2">
        <v>6.8032424046552732E-4</v>
      </c>
      <c r="AF816">
        <v>101391.74919905754</v>
      </c>
      <c r="AG816">
        <v>291.28153533067143</v>
      </c>
      <c r="AH816">
        <v>54745.463251267138</v>
      </c>
      <c r="AI816">
        <v>2041.2368172976683</v>
      </c>
      <c r="AJ816">
        <v>2.7156204333669982</v>
      </c>
      <c r="AK816">
        <v>58648.051329551163</v>
      </c>
      <c r="AL816">
        <v>168.45407660857958</v>
      </c>
      <c r="AM816">
        <v>31660.422450162983</v>
      </c>
      <c r="AN816">
        <v>1177.8710784263915</v>
      </c>
      <c r="AO816">
        <v>1.5704831360195313</v>
      </c>
      <c r="AP816">
        <v>-42743.697869506374</v>
      </c>
      <c r="AQ816">
        <v>-122.82745872209185</v>
      </c>
      <c r="AR816">
        <v>-23085.040801104155</v>
      </c>
      <c r="AS816">
        <v>-863.36573887127679</v>
      </c>
      <c r="AT816">
        <v>-1.1451372973474669</v>
      </c>
      <c r="AU816" s="3">
        <v>-735504.92748744588</v>
      </c>
      <c r="AV816" s="3">
        <v>-16986.433695938926</v>
      </c>
      <c r="AW816">
        <v>14426.933238138001</v>
      </c>
      <c r="AX816">
        <v>2711397.8327756557</v>
      </c>
      <c r="AY816">
        <v>333.18899129952001</v>
      </c>
      <c r="AZ816">
        <v>62619.539024831793</v>
      </c>
      <c r="BA816">
        <v>10513.423993233</v>
      </c>
      <c r="BB816">
        <v>1975892.9052882101</v>
      </c>
      <c r="BC816">
        <v>242.80677518832005</v>
      </c>
      <c r="BD816">
        <v>45633.105328892867</v>
      </c>
      <c r="BE816">
        <v>-3913.5092449050007</v>
      </c>
      <c r="BF816">
        <v>-735504.92748744588</v>
      </c>
      <c r="BG816">
        <v>-90.38221611119998</v>
      </c>
      <c r="BH816">
        <v>-16986.433695938926</v>
      </c>
      <c r="BI816">
        <v>0.27376340151383027</v>
      </c>
      <c r="BJ816">
        <v>0.64916580949044111</v>
      </c>
      <c r="BK816">
        <v>0.37540240797661084</v>
      </c>
      <c r="BL816">
        <v>27.15627555128669</v>
      </c>
      <c r="BM816">
        <v>12.337287335494882</v>
      </c>
      <c r="BN816">
        <f t="shared" si="80"/>
        <v>-14.818988215791808</v>
      </c>
      <c r="BO816">
        <v>0.57057480630905255</v>
      </c>
      <c r="BP816">
        <v>1.8915542704769489E-3</v>
      </c>
      <c r="BQ816">
        <v>2.9510183954935135E-3</v>
      </c>
      <c r="BR816">
        <v>0.21428571428571427</v>
      </c>
      <c r="BS816">
        <v>0.41379310344827586</v>
      </c>
      <c r="BT816">
        <v>0.33333333333333331</v>
      </c>
      <c r="BU816">
        <v>0.42438327274157778</v>
      </c>
      <c r="BV816">
        <v>0.82967771999171269</v>
      </c>
      <c r="BW816">
        <v>0.210753866307825</v>
      </c>
      <c r="BX816">
        <v>0.26986278443901057</v>
      </c>
      <c r="BY816">
        <f t="shared" si="81"/>
        <v>0.12122068898095233</v>
      </c>
      <c r="BZ816">
        <v>0</v>
      </c>
      <c r="CA816">
        <f t="shared" si="82"/>
        <v>5.8221358791174971E-4</v>
      </c>
      <c r="CC816">
        <v>0.12122068898095233</v>
      </c>
      <c r="CD816">
        <v>5.8221358791174971E-4</v>
      </c>
    </row>
    <row r="817" spans="1:82" x14ac:dyDescent="0.3">
      <c r="A817">
        <v>0</v>
      </c>
      <c r="B817" t="s">
        <v>563</v>
      </c>
      <c r="C817" t="s">
        <v>45</v>
      </c>
      <c r="D817">
        <v>19111</v>
      </c>
      <c r="E817" s="2">
        <f>BO817</f>
        <v>0.59583492460311493</v>
      </c>
      <c r="F817" s="2" t="s">
        <v>1939</v>
      </c>
      <c r="G817" s="3">
        <v>-255</v>
      </c>
      <c r="H817" s="1">
        <v>4.9714093320298032</v>
      </c>
      <c r="I817" s="1">
        <f t="shared" si="83"/>
        <v>-15.574433494237224</v>
      </c>
      <c r="J817" s="1">
        <v>2.86770197871</v>
      </c>
      <c r="K817" s="1">
        <v>63.321284180299998</v>
      </c>
      <c r="L817" s="2">
        <v>0.18895159914999993</v>
      </c>
      <c r="M817" s="2">
        <v>5.0484823347072315E-3</v>
      </c>
      <c r="N817" s="7">
        <v>0</v>
      </c>
      <c r="O817" s="2">
        <v>6.4968506696950925E-4</v>
      </c>
      <c r="P817" s="3">
        <v>29343.188419487007</v>
      </c>
      <c r="Q817" s="3">
        <v>677.67883788047993</v>
      </c>
      <c r="R817" s="3">
        <v>98256.534633359523</v>
      </c>
      <c r="S817" s="3">
        <v>281.01750109308506</v>
      </c>
      <c r="T817" s="3">
        <v>55965.892015060352</v>
      </c>
      <c r="V817">
        <v>19111</v>
      </c>
      <c r="W817" s="2">
        <v>0.5351816240780547</v>
      </c>
      <c r="X817" s="2">
        <v>0.13336648947766061</v>
      </c>
      <c r="Y817" s="2">
        <v>0.48822373512478051</v>
      </c>
      <c r="Z817" s="2">
        <v>0.81779795817641543</v>
      </c>
      <c r="AA817" s="2">
        <v>0.18251318735880728</v>
      </c>
      <c r="AB817" s="2">
        <v>0.4664036644363706</v>
      </c>
      <c r="AC817" s="2">
        <v>5.0484823347072315E-3</v>
      </c>
      <c r="AD817" s="2">
        <v>0</v>
      </c>
      <c r="AE817" s="2">
        <v>6.4968506696950925E-4</v>
      </c>
      <c r="AF817">
        <v>242747.19887429924</v>
      </c>
      <c r="AG817">
        <v>697.04310226183384</v>
      </c>
      <c r="AH817">
        <v>131007.09420562536</v>
      </c>
      <c r="AI817">
        <v>8212.3593808638616</v>
      </c>
      <c r="AJ817">
        <v>6.4983769441689683</v>
      </c>
      <c r="AK817">
        <v>341003.73350765876</v>
      </c>
      <c r="AL817">
        <v>978.06060335491895</v>
      </c>
      <c r="AM817">
        <v>183823.46398199839</v>
      </c>
      <c r="AN817">
        <v>11361.881619551168</v>
      </c>
      <c r="AO817">
        <v>9.1176855057180717</v>
      </c>
      <c r="AP817">
        <v>98256.534633359523</v>
      </c>
      <c r="AQ817">
        <v>281.01750109308512</v>
      </c>
      <c r="AR817">
        <v>52816.369776373031</v>
      </c>
      <c r="AS817">
        <v>3149.5222386873065</v>
      </c>
      <c r="AT817">
        <v>2.6193085615491034</v>
      </c>
      <c r="AU817" s="3">
        <v>5514758.8315583877</v>
      </c>
      <c r="AV817" s="3">
        <v>127362.9607912574</v>
      </c>
      <c r="AW817">
        <v>63860.841511423001</v>
      </c>
      <c r="AX817">
        <v>12002006.553656839</v>
      </c>
      <c r="AY817">
        <v>1474.8615672859198</v>
      </c>
      <c r="AZ817">
        <v>277185.48295571579</v>
      </c>
      <c r="BA817">
        <v>93204.029930910008</v>
      </c>
      <c r="BB817">
        <v>17516765.385215227</v>
      </c>
      <c r="BC817">
        <v>2152.5404051664</v>
      </c>
      <c r="BD817">
        <v>404548.44374697318</v>
      </c>
      <c r="BE817">
        <v>29343.188419487007</v>
      </c>
      <c r="BF817">
        <v>5514758.8315583877</v>
      </c>
      <c r="BG817">
        <v>677.67883788047993</v>
      </c>
      <c r="BH817">
        <v>127362.9607912574</v>
      </c>
      <c r="BI817">
        <v>1.9481855261248773</v>
      </c>
      <c r="BJ817">
        <v>6.9195948581546807</v>
      </c>
      <c r="BK817">
        <v>4.9714093320298032</v>
      </c>
      <c r="BL817">
        <v>30.542226035149056</v>
      </c>
      <c r="BM817">
        <v>14.967792540911832</v>
      </c>
      <c r="BN817">
        <f t="shared" si="80"/>
        <v>-15.574433494237224</v>
      </c>
      <c r="BO817">
        <v>0.59583492460311493</v>
      </c>
      <c r="BP817">
        <v>1.4056820346350786E-2</v>
      </c>
      <c r="BQ817">
        <v>1.8649162770710114E-2</v>
      </c>
      <c r="BR817">
        <v>0.13690476190476192</v>
      </c>
      <c r="BS817">
        <v>0.27586206896551724</v>
      </c>
      <c r="BT817">
        <v>0.44444444444444442</v>
      </c>
      <c r="BU817">
        <v>0.44601756618829186</v>
      </c>
      <c r="BV817">
        <v>0.81779795817641543</v>
      </c>
      <c r="BW817">
        <v>0.18932903252988309</v>
      </c>
      <c r="BX817">
        <v>0.4664036644363706</v>
      </c>
      <c r="BY817">
        <f t="shared" si="81"/>
        <v>0.14997940596223441</v>
      </c>
      <c r="BZ817">
        <v>0</v>
      </c>
      <c r="CA817">
        <f t="shared" si="82"/>
        <v>3.3821619638339161E-4</v>
      </c>
      <c r="CC817">
        <v>0.14997940596223441</v>
      </c>
      <c r="CD817">
        <v>3.3821619638339161E-4</v>
      </c>
    </row>
    <row r="818" spans="1:82" x14ac:dyDescent="0.3">
      <c r="A818">
        <v>0</v>
      </c>
      <c r="B818" t="s">
        <v>563</v>
      </c>
      <c r="C818" t="s">
        <v>585</v>
      </c>
      <c r="D818">
        <v>19113</v>
      </c>
      <c r="E818" s="2">
        <f>BO818</f>
        <v>0.60846794986032759</v>
      </c>
      <c r="F818" s="2" t="s">
        <v>1939</v>
      </c>
      <c r="G818" s="3">
        <v>33257</v>
      </c>
      <c r="H818" s="1">
        <v>27.370726702366433</v>
      </c>
      <c r="I818" s="1">
        <f t="shared" si="83"/>
        <v>-17.098190585622845</v>
      </c>
      <c r="J818" s="1">
        <v>2.8708126642599998</v>
      </c>
      <c r="K818" s="1">
        <v>84.547687902500002</v>
      </c>
      <c r="L818" s="2">
        <v>0.13125276766999994</v>
      </c>
      <c r="M818" s="2">
        <v>3.5483363025463996E-2</v>
      </c>
      <c r="N818" s="7">
        <v>0</v>
      </c>
      <c r="O818" s="2">
        <v>1.6442743394155673E-3</v>
      </c>
      <c r="P818" s="3">
        <v>74407.797838859973</v>
      </c>
      <c r="Q818" s="3">
        <v>1718.4427693343994</v>
      </c>
      <c r="R818" s="3">
        <v>133744.70441104611</v>
      </c>
      <c r="S818" s="3">
        <v>379.37720059674604</v>
      </c>
      <c r="T818" s="3">
        <v>74813.900731815957</v>
      </c>
      <c r="V818">
        <v>19113</v>
      </c>
      <c r="W818" s="2">
        <v>0.6899383440275928</v>
      </c>
      <c r="X818" s="2">
        <v>0.73426617905483582</v>
      </c>
      <c r="Y818" s="2">
        <v>0.54176435742114581</v>
      </c>
      <c r="Z818" s="2">
        <v>0.81868504906319683</v>
      </c>
      <c r="AA818" s="2">
        <v>0.24369480503529861</v>
      </c>
      <c r="AB818" s="2">
        <v>0.32398123161744929</v>
      </c>
      <c r="AC818" s="2">
        <v>3.5483363025463996E-2</v>
      </c>
      <c r="AD818" s="2">
        <v>0</v>
      </c>
      <c r="AE818" s="2">
        <v>1.6442743394155673E-3</v>
      </c>
      <c r="AF818">
        <v>2894724.1636565337</v>
      </c>
      <c r="AG818">
        <v>8318.4386494266564</v>
      </c>
      <c r="AH818">
        <v>1563424.8043671129</v>
      </c>
      <c r="AI818">
        <v>90788.242789107477</v>
      </c>
      <c r="AJ818">
        <v>77.554054392769658</v>
      </c>
      <c r="AK818">
        <v>3028468.8680675798</v>
      </c>
      <c r="AL818">
        <v>8697.8158500234022</v>
      </c>
      <c r="AM818">
        <v>1634727.575310214</v>
      </c>
      <c r="AN818">
        <v>94299.372577822316</v>
      </c>
      <c r="AO818">
        <v>81.088599279206335</v>
      </c>
      <c r="AP818">
        <v>133744.70441104611</v>
      </c>
      <c r="AQ818">
        <v>379.37720059674575</v>
      </c>
      <c r="AR818">
        <v>71302.77094310103</v>
      </c>
      <c r="AS818">
        <v>3511.1297887148394</v>
      </c>
      <c r="AT818">
        <v>3.5345448864366773</v>
      </c>
      <c r="AU818" s="3">
        <v>13984201.525835343</v>
      </c>
      <c r="AV818" s="3">
        <v>322964.134068707</v>
      </c>
      <c r="AW818">
        <v>535379.60059812001</v>
      </c>
      <c r="AX818">
        <v>100619242.13641067</v>
      </c>
      <c r="AY818">
        <v>12364.553584684802</v>
      </c>
      <c r="AZ818">
        <v>2323794.2007056614</v>
      </c>
      <c r="BA818">
        <v>609787.39843697997</v>
      </c>
      <c r="BB818">
        <v>114603443.66224602</v>
      </c>
      <c r="BC818">
        <v>14082.9963540192</v>
      </c>
      <c r="BD818">
        <v>2646758.3347743684</v>
      </c>
      <c r="BE818">
        <v>74407.797838859973</v>
      </c>
      <c r="BF818">
        <v>13984201.525835343</v>
      </c>
      <c r="BG818">
        <v>1718.4427693343994</v>
      </c>
      <c r="BH818">
        <v>322964.134068707</v>
      </c>
      <c r="BI818">
        <v>12.096184330117437</v>
      </c>
      <c r="BJ818">
        <v>39.466911032483871</v>
      </c>
      <c r="BK818">
        <v>27.370726702366433</v>
      </c>
      <c r="BL818">
        <v>30.672409087907614</v>
      </c>
      <c r="BM818">
        <v>13.574218502284767</v>
      </c>
      <c r="BN818">
        <f t="shared" si="80"/>
        <v>-17.098190585622845</v>
      </c>
      <c r="BO818">
        <v>0.60846794986032759</v>
      </c>
      <c r="BP818">
        <v>8.9128568208492132E-2</v>
      </c>
      <c r="BQ818">
        <v>1.0544904310682049E-2</v>
      </c>
      <c r="BR818">
        <v>0.29784366576819404</v>
      </c>
      <c r="BS818">
        <v>0.27586206896551724</v>
      </c>
      <c r="BT818">
        <v>0.44444444444444442</v>
      </c>
      <c r="BU818">
        <v>0.4896546223684371</v>
      </c>
      <c r="BV818">
        <v>0.81868504906319683</v>
      </c>
      <c r="BW818">
        <v>0.25279544090798611</v>
      </c>
      <c r="BX818">
        <v>0.32398123161744929</v>
      </c>
      <c r="BY818">
        <f t="shared" si="81"/>
        <v>9.3188701462931969E-2</v>
      </c>
      <c r="BZ818">
        <v>0</v>
      </c>
      <c r="CA818">
        <f t="shared" si="82"/>
        <v>1.1820997403738066E-3</v>
      </c>
      <c r="CC818">
        <v>9.3188701462931969E-2</v>
      </c>
      <c r="CD818">
        <v>1.1820997403738066E-3</v>
      </c>
    </row>
    <row r="819" spans="1:82" x14ac:dyDescent="0.3">
      <c r="A819">
        <v>1</v>
      </c>
      <c r="B819" t="s">
        <v>563</v>
      </c>
      <c r="C819" t="s">
        <v>586</v>
      </c>
      <c r="D819">
        <v>19115</v>
      </c>
      <c r="E819" s="2">
        <v>0</v>
      </c>
      <c r="F819" s="2" t="s">
        <v>1954</v>
      </c>
      <c r="G819" s="3">
        <v>-999</v>
      </c>
      <c r="H819" s="1">
        <v>0.3777707041993284</v>
      </c>
      <c r="I819" s="1">
        <f t="shared" si="83"/>
        <v>-999</v>
      </c>
      <c r="J819" s="1">
        <v>-999</v>
      </c>
      <c r="K819" s="1">
        <v>-999</v>
      </c>
      <c r="L819" s="2">
        <v>-999</v>
      </c>
      <c r="M819" s="2">
        <v>-999</v>
      </c>
      <c r="N819" s="7">
        <v>-999</v>
      </c>
      <c r="O819" s="2">
        <v>-999</v>
      </c>
      <c r="P819" s="3">
        <v>-999</v>
      </c>
      <c r="Q819" s="3">
        <v>-999</v>
      </c>
      <c r="R819" s="3">
        <v>-999</v>
      </c>
      <c r="S819" s="3">
        <v>-999</v>
      </c>
      <c r="T819" s="3">
        <v>-999</v>
      </c>
      <c r="V819">
        <v>19115</v>
      </c>
      <c r="W819" s="2">
        <v>-999</v>
      </c>
      <c r="X819" s="2">
        <v>1.0134340039547187E-2</v>
      </c>
      <c r="Y819" s="2">
        <v>-999</v>
      </c>
      <c r="Z819" s="2">
        <v>-999</v>
      </c>
      <c r="AA819" s="2">
        <v>-999</v>
      </c>
      <c r="AB819" s="2">
        <v>-999</v>
      </c>
      <c r="AC819" s="2">
        <v>-999</v>
      </c>
      <c r="AD819" s="2">
        <v>-999</v>
      </c>
      <c r="AE819" s="2">
        <v>-999</v>
      </c>
      <c r="AF819" s="2">
        <v>-999</v>
      </c>
      <c r="AG819" s="2">
        <v>-999</v>
      </c>
      <c r="AH819" s="2">
        <v>-999</v>
      </c>
      <c r="AI819" s="2">
        <v>-999</v>
      </c>
      <c r="AJ819" s="2">
        <v>-999</v>
      </c>
      <c r="AK819" s="2">
        <v>-999</v>
      </c>
      <c r="AL819" s="2">
        <v>-999</v>
      </c>
      <c r="AM819" s="2">
        <v>-999</v>
      </c>
      <c r="AN819" s="2">
        <v>-999</v>
      </c>
      <c r="AO819" s="2">
        <v>-999</v>
      </c>
      <c r="AP819" s="2">
        <v>-999</v>
      </c>
      <c r="AQ819" s="2">
        <v>-999</v>
      </c>
      <c r="AR819" s="2">
        <v>-999</v>
      </c>
      <c r="AS819" s="2">
        <v>-999</v>
      </c>
      <c r="AT819" s="2">
        <v>-999</v>
      </c>
      <c r="AU819" s="2">
        <v>-999</v>
      </c>
      <c r="AV819" s="2">
        <v>-999</v>
      </c>
      <c r="AW819" s="2">
        <v>-999</v>
      </c>
      <c r="AX819" s="2">
        <v>-999</v>
      </c>
      <c r="AY819" s="2">
        <v>-999</v>
      </c>
      <c r="AZ819" s="2">
        <v>-999</v>
      </c>
      <c r="BA819" s="2">
        <v>-999</v>
      </c>
      <c r="BB819" s="2">
        <v>-999</v>
      </c>
      <c r="BC819" s="2">
        <v>-999</v>
      </c>
      <c r="BD819" s="2">
        <v>-999</v>
      </c>
      <c r="BE819" s="2">
        <v>-999</v>
      </c>
      <c r="BF819" s="2">
        <v>-999</v>
      </c>
      <c r="BG819" s="2">
        <v>-999</v>
      </c>
      <c r="BH819" s="2">
        <v>-999</v>
      </c>
      <c r="BI819">
        <v>0</v>
      </c>
      <c r="BJ819">
        <v>0.3777707041993284</v>
      </c>
      <c r="BK819">
        <v>0.3777707041993284</v>
      </c>
      <c r="BL819">
        <v>-999</v>
      </c>
      <c r="BM819">
        <v>10.98456129083292</v>
      </c>
      <c r="BN819">
        <f t="shared" si="80"/>
        <v>-999</v>
      </c>
      <c r="BO819" t="s">
        <v>3748</v>
      </c>
      <c r="BP819" t="s">
        <v>3748</v>
      </c>
      <c r="BQ819">
        <v>1.718660574687806E-2</v>
      </c>
      <c r="BR819">
        <v>8.9285714285714288E-2</v>
      </c>
      <c r="BS819">
        <v>0.31034482758620691</v>
      </c>
      <c r="BT819">
        <v>0.5</v>
      </c>
      <c r="BU819" t="s">
        <v>3748</v>
      </c>
      <c r="BY819">
        <f t="shared" si="81"/>
        <v>-999</v>
      </c>
      <c r="CA819">
        <f t="shared" si="82"/>
        <v>-999</v>
      </c>
    </row>
    <row r="820" spans="1:82" x14ac:dyDescent="0.3">
      <c r="A820">
        <v>0</v>
      </c>
      <c r="B820" t="s">
        <v>563</v>
      </c>
      <c r="C820" t="s">
        <v>587</v>
      </c>
      <c r="D820">
        <v>19117</v>
      </c>
      <c r="E820" s="2">
        <f>BO820</f>
        <v>0.59129808487951774</v>
      </c>
      <c r="F820" s="2" t="s">
        <v>1939</v>
      </c>
      <c r="G820" s="3">
        <v>32</v>
      </c>
      <c r="H820" s="1">
        <v>0.37483558972709508</v>
      </c>
      <c r="I820" s="1">
        <f t="shared" si="83"/>
        <v>-15.141097302718949</v>
      </c>
      <c r="J820" s="1">
        <v>2.8393063336900002</v>
      </c>
      <c r="K820" s="1">
        <v>91.425658132099997</v>
      </c>
      <c r="L820" s="2">
        <v>0.13990035361999986</v>
      </c>
      <c r="M820" s="2">
        <v>2.0239817205239751E-4</v>
      </c>
      <c r="N820" s="7">
        <v>0</v>
      </c>
      <c r="O820" s="2">
        <v>6.3346039087957429E-3</v>
      </c>
      <c r="P820" s="3">
        <v>-8118.7142069882002</v>
      </c>
      <c r="Q820" s="3">
        <v>-187.501123948128</v>
      </c>
      <c r="R820" s="3">
        <v>-62403.375061580839</v>
      </c>
      <c r="S820" s="3">
        <v>-179.28262970247553</v>
      </c>
      <c r="T820" s="3">
        <v>-35362.342425358751</v>
      </c>
      <c r="V820">
        <v>19117</v>
      </c>
      <c r="W820" s="2">
        <v>0.50935160033589721</v>
      </c>
      <c r="X820" s="2">
        <v>1.0055600614319248E-2</v>
      </c>
      <c r="Y820" s="2">
        <v>0.55779918765426295</v>
      </c>
      <c r="Z820" s="2">
        <v>0.80970021974653006</v>
      </c>
      <c r="AA820" s="2">
        <v>0.26351942301981235</v>
      </c>
      <c r="AB820" s="2">
        <v>0.34532672852645729</v>
      </c>
      <c r="AC820" s="2">
        <v>2.0239817205239751E-4</v>
      </c>
      <c r="AD820" s="2">
        <v>0</v>
      </c>
      <c r="AE820" s="2">
        <v>6.3346039087957429E-3</v>
      </c>
      <c r="AF820">
        <v>91014.967564011546</v>
      </c>
      <c r="AG820">
        <v>261.46677758107751</v>
      </c>
      <c r="AH820">
        <v>49141.871788207594</v>
      </c>
      <c r="AI820">
        <v>2428.8884563601819</v>
      </c>
      <c r="AJ820">
        <v>2.4376551992610862</v>
      </c>
      <c r="AK820">
        <v>28611.592502430711</v>
      </c>
      <c r="AL820">
        <v>82.184147878601962</v>
      </c>
      <c r="AM820">
        <v>15446.256290901072</v>
      </c>
      <c r="AN820">
        <v>762.16152830795363</v>
      </c>
      <c r="AO820">
        <v>0.7661975618824417</v>
      </c>
      <c r="AP820">
        <v>-62403.375061580839</v>
      </c>
      <c r="AQ820">
        <v>-179.28262970247556</v>
      </c>
      <c r="AR820">
        <v>-33695.61549730652</v>
      </c>
      <c r="AS820">
        <v>-1666.7269280522282</v>
      </c>
      <c r="AT820">
        <v>-1.6714576373786445</v>
      </c>
      <c r="AU820" s="3">
        <v>-1525831.1480613623</v>
      </c>
      <c r="AV820" s="3">
        <v>-35238.961234811177</v>
      </c>
      <c r="AW820">
        <v>11306.053076996001</v>
      </c>
      <c r="AX820">
        <v>2124859.6152906283</v>
      </c>
      <c r="AY820">
        <v>261.11248718783997</v>
      </c>
      <c r="AZ820">
        <v>49073.480842082645</v>
      </c>
      <c r="BA820">
        <v>3187.3388700078003</v>
      </c>
      <c r="BB820">
        <v>599028.46722926595</v>
      </c>
      <c r="BC820">
        <v>73.611363239711977</v>
      </c>
      <c r="BD820">
        <v>13834.519607271468</v>
      </c>
      <c r="BE820">
        <v>-8118.7142069882002</v>
      </c>
      <c r="BF820">
        <v>-1525831.1480613623</v>
      </c>
      <c r="BG820">
        <v>-187.501123948128</v>
      </c>
      <c r="BH820">
        <v>-35238.961234811177</v>
      </c>
      <c r="BI820">
        <v>0.53069792296640461</v>
      </c>
      <c r="BJ820">
        <v>0.90553351269349969</v>
      </c>
      <c r="BK820">
        <v>0.37483558972709508</v>
      </c>
      <c r="BL820">
        <v>24.624459324856932</v>
      </c>
      <c r="BM820">
        <v>9.4833620221379835</v>
      </c>
      <c r="BN820">
        <f t="shared" si="80"/>
        <v>-15.141097302718949</v>
      </c>
      <c r="BO820">
        <v>0.59129808487951774</v>
      </c>
      <c r="BP820">
        <v>3.8000095369141685E-3</v>
      </c>
      <c r="BQ820">
        <v>1.0258296483101614E-2</v>
      </c>
      <c r="BR820">
        <v>6.5476190476190479E-2</v>
      </c>
      <c r="BS820">
        <v>0.51724137931034486</v>
      </c>
      <c r="BT820">
        <v>0.44444444444444442</v>
      </c>
      <c r="BU820">
        <v>0.43360776948179852</v>
      </c>
      <c r="BV820">
        <v>0.80970021974653006</v>
      </c>
      <c r="BW820">
        <v>0.27336039732345679</v>
      </c>
      <c r="BX820">
        <v>0.34532672852645729</v>
      </c>
      <c r="BY820">
        <f t="shared" si="81"/>
        <v>1.9572240606699549E-2</v>
      </c>
      <c r="BZ820">
        <v>0</v>
      </c>
      <c r="CA820">
        <f t="shared" si="82"/>
        <v>4.3091007966567126E-3</v>
      </c>
      <c r="CC820">
        <v>1.9572240606699549E-2</v>
      </c>
      <c r="CD820">
        <v>4.3091007966567126E-3</v>
      </c>
    </row>
    <row r="821" spans="1:82" x14ac:dyDescent="0.3">
      <c r="A821">
        <v>1</v>
      </c>
      <c r="B821" t="s">
        <v>563</v>
      </c>
      <c r="C821" t="s">
        <v>588</v>
      </c>
      <c r="D821">
        <v>19119</v>
      </c>
      <c r="E821" s="2">
        <v>0</v>
      </c>
      <c r="F821" s="2" t="s">
        <v>1954</v>
      </c>
      <c r="G821" s="3">
        <v>-999</v>
      </c>
      <c r="H821" s="1">
        <v>0.37626628805279549</v>
      </c>
      <c r="I821" s="1">
        <f t="shared" si="83"/>
        <v>-999</v>
      </c>
      <c r="J821" s="1">
        <v>-999</v>
      </c>
      <c r="K821" s="1">
        <v>-999</v>
      </c>
      <c r="L821" s="2">
        <v>-999</v>
      </c>
      <c r="M821" s="2">
        <v>-999</v>
      </c>
      <c r="N821" s="7">
        <v>-999</v>
      </c>
      <c r="O821" s="2">
        <v>-999</v>
      </c>
      <c r="P821" s="3">
        <v>-999</v>
      </c>
      <c r="Q821" s="3">
        <v>-999</v>
      </c>
      <c r="R821" s="3">
        <v>-999</v>
      </c>
      <c r="S821" s="3">
        <v>-999</v>
      </c>
      <c r="T821" s="3">
        <v>-999</v>
      </c>
      <c r="V821">
        <v>19119</v>
      </c>
      <c r="W821" s="2">
        <v>-999</v>
      </c>
      <c r="X821" s="2">
        <v>1.0093981524129048E-2</v>
      </c>
      <c r="Y821" s="2">
        <v>-999</v>
      </c>
      <c r="Z821" s="2">
        <v>-999</v>
      </c>
      <c r="AA821" s="2">
        <v>-999</v>
      </c>
      <c r="AB821" s="2">
        <v>-999</v>
      </c>
      <c r="AC821" s="2">
        <v>-999</v>
      </c>
      <c r="AD821" s="2">
        <v>-999</v>
      </c>
      <c r="AE821" s="2">
        <v>-999</v>
      </c>
      <c r="AF821" s="2">
        <v>-999</v>
      </c>
      <c r="AG821" s="2">
        <v>-999</v>
      </c>
      <c r="AH821" s="2">
        <v>-999</v>
      </c>
      <c r="AI821" s="2">
        <v>-999</v>
      </c>
      <c r="AJ821" s="2">
        <v>-999</v>
      </c>
      <c r="AK821" s="2">
        <v>-999</v>
      </c>
      <c r="AL821" s="2">
        <v>-999</v>
      </c>
      <c r="AM821" s="2">
        <v>-999</v>
      </c>
      <c r="AN821" s="2">
        <v>-999</v>
      </c>
      <c r="AO821" s="2">
        <v>-999</v>
      </c>
      <c r="AP821" s="2">
        <v>-999</v>
      </c>
      <c r="AQ821" s="2">
        <v>-999</v>
      </c>
      <c r="AR821" s="2">
        <v>-999</v>
      </c>
      <c r="AS821" s="2">
        <v>-999</v>
      </c>
      <c r="AT821" s="2">
        <v>-999</v>
      </c>
      <c r="AU821" s="2">
        <v>-999</v>
      </c>
      <c r="AV821" s="2">
        <v>-999</v>
      </c>
      <c r="AW821" s="2">
        <v>-999</v>
      </c>
      <c r="AX821" s="2">
        <v>-999</v>
      </c>
      <c r="AY821" s="2">
        <v>-999</v>
      </c>
      <c r="AZ821" s="2">
        <v>-999</v>
      </c>
      <c r="BA821" s="2">
        <v>-999</v>
      </c>
      <c r="BB821" s="2">
        <v>-999</v>
      </c>
      <c r="BC821" s="2">
        <v>-999</v>
      </c>
      <c r="BD821" s="2">
        <v>-999</v>
      </c>
      <c r="BE821" s="2">
        <v>-999</v>
      </c>
      <c r="BF821" s="2">
        <v>-999</v>
      </c>
      <c r="BG821" s="2">
        <v>-999</v>
      </c>
      <c r="BH821" s="2">
        <v>-999</v>
      </c>
      <c r="BI821">
        <v>0</v>
      </c>
      <c r="BJ821">
        <v>0.37626628805279549</v>
      </c>
      <c r="BK821">
        <v>0.37626628805279549</v>
      </c>
      <c r="BL821">
        <v>-999</v>
      </c>
      <c r="BM821">
        <v>7.7694801835041298</v>
      </c>
      <c r="BN821">
        <f t="shared" si="80"/>
        <v>-999</v>
      </c>
      <c r="BO821" t="s">
        <v>3748</v>
      </c>
      <c r="BP821" t="s">
        <v>3748</v>
      </c>
      <c r="BQ821">
        <v>1.77479808689537E-3</v>
      </c>
      <c r="BR821">
        <v>0.14880952380952381</v>
      </c>
      <c r="BS821">
        <v>0.17241379310344829</v>
      </c>
      <c r="BT821">
        <v>0.27777777777777779</v>
      </c>
      <c r="BU821" t="s">
        <v>3748</v>
      </c>
      <c r="BY821">
        <f t="shared" si="81"/>
        <v>-999</v>
      </c>
      <c r="CA821">
        <f t="shared" si="82"/>
        <v>-999</v>
      </c>
    </row>
    <row r="822" spans="1:82" x14ac:dyDescent="0.3">
      <c r="A822">
        <v>0</v>
      </c>
      <c r="B822" t="s">
        <v>563</v>
      </c>
      <c r="C822" t="s">
        <v>49</v>
      </c>
      <c r="D822">
        <v>19121</v>
      </c>
      <c r="E822" s="2">
        <f t="shared" ref="E822:E836" si="87">BO822</f>
        <v>0.52247635526263558</v>
      </c>
      <c r="F822" s="2" t="s">
        <v>1938</v>
      </c>
      <c r="G822" s="3">
        <v>1210</v>
      </c>
      <c r="H822" s="1">
        <v>0.37634501113073981</v>
      </c>
      <c r="I822" s="1">
        <f t="shared" si="83"/>
        <v>-5.7546646541450546</v>
      </c>
      <c r="J822" s="1">
        <v>2.8593681504899999</v>
      </c>
      <c r="K822" s="1">
        <v>105.393225282</v>
      </c>
      <c r="L822" s="2">
        <v>0.12376494257000004</v>
      </c>
      <c r="M822" s="2">
        <v>0</v>
      </c>
      <c r="N822" s="7">
        <v>0</v>
      </c>
      <c r="O822" s="2">
        <v>5.7633577091791629E-4</v>
      </c>
      <c r="P822" s="3">
        <v>1202.0118543839994</v>
      </c>
      <c r="Q822" s="3">
        <v>27.760377807359976</v>
      </c>
      <c r="R822" s="3">
        <v>-41315.83105012514</v>
      </c>
      <c r="S822" s="3">
        <v>-118.77037771373575</v>
      </c>
      <c r="T822" s="3">
        <v>-23527.813469682875</v>
      </c>
      <c r="V822">
        <v>19121</v>
      </c>
      <c r="W822" s="2">
        <v>0.43505998118891659</v>
      </c>
      <c r="X822" s="2">
        <v>1.0096093404250982E-2</v>
      </c>
      <c r="Y822" s="2">
        <v>0.26688672854274148</v>
      </c>
      <c r="Z822" s="2">
        <v>0.81542135567284046</v>
      </c>
      <c r="AA822" s="2">
        <v>0.30377863811907796</v>
      </c>
      <c r="AB822" s="2">
        <v>0.3054984609978359</v>
      </c>
      <c r="AC822" s="2">
        <v>0</v>
      </c>
      <c r="AD822" s="2">
        <v>0</v>
      </c>
      <c r="AE822" s="2">
        <v>5.7633577091791629E-4</v>
      </c>
      <c r="AF822">
        <v>73336.797498630054</v>
      </c>
      <c r="AG822">
        <v>210.64570286066694</v>
      </c>
      <c r="AH822">
        <v>39590.208050450667</v>
      </c>
      <c r="AI822">
        <v>2116.8942277433889</v>
      </c>
      <c r="AJ822">
        <v>1.963832757896161</v>
      </c>
      <c r="AK822">
        <v>32020.966448504911</v>
      </c>
      <c r="AL822">
        <v>91.875325146931161</v>
      </c>
      <c r="AM822">
        <v>17267.683071017906</v>
      </c>
      <c r="AN822">
        <v>911.60573749327455</v>
      </c>
      <c r="AO822">
        <v>0.85649749213222248</v>
      </c>
      <c r="AP822">
        <v>-41315.83105012514</v>
      </c>
      <c r="AQ822">
        <v>-118.77037771373578</v>
      </c>
      <c r="AR822">
        <v>-22322.524979432761</v>
      </c>
      <c r="AS822">
        <v>-1205.2884902501144</v>
      </c>
      <c r="AT822">
        <v>-1.1073352657639384</v>
      </c>
      <c r="AU822" s="3">
        <v>225906.10791292886</v>
      </c>
      <c r="AV822" s="3">
        <v>5217.2854051152335</v>
      </c>
      <c r="AW822">
        <v>8087.9053910220009</v>
      </c>
      <c r="AX822">
        <v>1520040.9391886748</v>
      </c>
      <c r="AY822">
        <v>186.78959654688001</v>
      </c>
      <c r="AZ822">
        <v>35105.236775020625</v>
      </c>
      <c r="BA822">
        <v>9289.9172454060008</v>
      </c>
      <c r="BB822">
        <v>1745947.0471016038</v>
      </c>
      <c r="BC822">
        <v>214.54997435423999</v>
      </c>
      <c r="BD822">
        <v>40322.522180135864</v>
      </c>
      <c r="BE822">
        <v>1202.0118543839994</v>
      </c>
      <c r="BF822">
        <v>225906.10791292886</v>
      </c>
      <c r="BG822">
        <v>27.760377807359976</v>
      </c>
      <c r="BH822">
        <v>5217.2854051152335</v>
      </c>
      <c r="BI822">
        <v>0.33633714569005058</v>
      </c>
      <c r="BJ822">
        <v>0.71268215682079039</v>
      </c>
      <c r="BK822">
        <v>0.37634501113073981</v>
      </c>
      <c r="BL822">
        <v>21.477735379589522</v>
      </c>
      <c r="BM822">
        <v>15.723070725444467</v>
      </c>
      <c r="BN822">
        <f t="shared" si="80"/>
        <v>-5.7546646541450546</v>
      </c>
      <c r="BO822">
        <v>0.52247635526263558</v>
      </c>
      <c r="BP822">
        <v>2.1280033224789783E-3</v>
      </c>
      <c r="BQ822">
        <v>7.6973685462016876E-3</v>
      </c>
      <c r="BR822">
        <v>0.13690476190476192</v>
      </c>
      <c r="BS822">
        <v>0.44827586206896552</v>
      </c>
      <c r="BT822">
        <v>0.3888888888888889</v>
      </c>
      <c r="BU822">
        <v>0.1648009556316303</v>
      </c>
      <c r="BV822">
        <v>0.81542135567284046</v>
      </c>
      <c r="BW822">
        <v>0.31512306858825517</v>
      </c>
      <c r="BX822">
        <v>0.3054984609978359</v>
      </c>
      <c r="BY822">
        <f t="shared" si="81"/>
        <v>0</v>
      </c>
      <c r="BZ822">
        <v>0</v>
      </c>
      <c r="CA822">
        <f t="shared" si="82"/>
        <v>4.4083719730966158E-4</v>
      </c>
      <c r="CC822">
        <v>0</v>
      </c>
      <c r="CD822">
        <v>4.4083719730966158E-4</v>
      </c>
    </row>
    <row r="823" spans="1:82" x14ac:dyDescent="0.3">
      <c r="A823">
        <v>0</v>
      </c>
      <c r="B823" t="s">
        <v>563</v>
      </c>
      <c r="C823" t="s">
        <v>589</v>
      </c>
      <c r="D823">
        <v>19123</v>
      </c>
      <c r="E823" s="2">
        <f t="shared" si="87"/>
        <v>0.5678928675094862</v>
      </c>
      <c r="F823" s="2" t="s">
        <v>1939</v>
      </c>
      <c r="G823" s="3">
        <v>749</v>
      </c>
      <c r="H823" s="1">
        <v>2.7215519384641342</v>
      </c>
      <c r="I823" s="1">
        <f t="shared" si="83"/>
        <v>-13.381934730918596</v>
      </c>
      <c r="J823" s="1">
        <v>2.8302041283900001</v>
      </c>
      <c r="K823" s="1">
        <v>96.153146977199995</v>
      </c>
      <c r="L823" s="2">
        <v>0.13881269515999994</v>
      </c>
      <c r="M823" s="2">
        <v>1.6981798817272422E-3</v>
      </c>
      <c r="N823" s="7">
        <v>0</v>
      </c>
      <c r="O823" s="2">
        <v>6.4690803371990856E-4</v>
      </c>
      <c r="P823" s="3">
        <v>-4785.465375719994</v>
      </c>
      <c r="Q823" s="3">
        <v>-110.51998058879994</v>
      </c>
      <c r="R823" s="3">
        <v>-74188.080872291175</v>
      </c>
      <c r="S823" s="3">
        <v>-213.43309196338251</v>
      </c>
      <c r="T823" s="3">
        <v>-41695.487848496297</v>
      </c>
      <c r="V823">
        <v>19123</v>
      </c>
      <c r="W823" s="2">
        <v>0.5005963406972378</v>
      </c>
      <c r="X823" s="2">
        <v>7.3010247944296183E-2</v>
      </c>
      <c r="Y823" s="2">
        <v>0.45643404790788272</v>
      </c>
      <c r="Z823" s="2">
        <v>0.80710449502879245</v>
      </c>
      <c r="AA823" s="2">
        <v>0.27714563209772053</v>
      </c>
      <c r="AB823" s="2">
        <v>0.34264197807353064</v>
      </c>
      <c r="AC823" s="2">
        <v>1.6981798817272422E-3</v>
      </c>
      <c r="AD823" s="2">
        <v>0</v>
      </c>
      <c r="AE823" s="2">
        <v>6.4690803371990856E-4</v>
      </c>
      <c r="AF823">
        <v>361232.39133961691</v>
      </c>
      <c r="AG823">
        <v>1037.5835891885367</v>
      </c>
      <c r="AH823">
        <v>195010.62498710895</v>
      </c>
      <c r="AI823">
        <v>7544.0196966659532</v>
      </c>
      <c r="AJ823">
        <v>9.6733141977309831</v>
      </c>
      <c r="AK823">
        <v>287044.31046732573</v>
      </c>
      <c r="AL823">
        <v>824.15049722515414</v>
      </c>
      <c r="AM823">
        <v>154896.53577983702</v>
      </c>
      <c r="AN823">
        <v>5962.6210554415748</v>
      </c>
      <c r="AO823">
        <v>7.683325960734888</v>
      </c>
      <c r="AP823">
        <v>-74188.080872291175</v>
      </c>
      <c r="AQ823">
        <v>-213.43309196338259</v>
      </c>
      <c r="AR823">
        <v>-40114.089207271929</v>
      </c>
      <c r="AS823">
        <v>-1581.3986412243785</v>
      </c>
      <c r="AT823">
        <v>-1.9899882369960951</v>
      </c>
      <c r="AU823" s="3">
        <v>-899380.36271281564</v>
      </c>
      <c r="AV823" s="3">
        <v>-20771.125151859062</v>
      </c>
      <c r="AW823">
        <v>48087.968331823002</v>
      </c>
      <c r="AX823">
        <v>9037652.768282814</v>
      </c>
      <c r="AY823">
        <v>1110.58818930192</v>
      </c>
      <c r="AZ823">
        <v>208723.94429740284</v>
      </c>
      <c r="BA823">
        <v>43302.50295610301</v>
      </c>
      <c r="BB823">
        <v>8138272.4055699995</v>
      </c>
      <c r="BC823">
        <v>1000.06820871312</v>
      </c>
      <c r="BD823">
        <v>187952.81914554379</v>
      </c>
      <c r="BE823">
        <v>-4785.465375719994</v>
      </c>
      <c r="BF823">
        <v>-899380.36271281564</v>
      </c>
      <c r="BG823">
        <v>-110.51998058879994</v>
      </c>
      <c r="BH823">
        <v>-20771.125151859062</v>
      </c>
      <c r="BI823">
        <v>1.6518668495206144</v>
      </c>
      <c r="BJ823">
        <v>4.3734187879847486</v>
      </c>
      <c r="BK823">
        <v>2.7215519384641342</v>
      </c>
      <c r="BL823">
        <v>25.490220512925351</v>
      </c>
      <c r="BM823">
        <v>12.108285782006755</v>
      </c>
      <c r="BN823">
        <f t="shared" si="80"/>
        <v>-13.381934730918596</v>
      </c>
      <c r="BO823">
        <v>0.5678928675094862</v>
      </c>
      <c r="BP823">
        <v>1.1359841662651303E-2</v>
      </c>
      <c r="BQ823">
        <v>1.1040793285624071E-2</v>
      </c>
      <c r="BR823">
        <v>0.14880952380952381</v>
      </c>
      <c r="BS823">
        <v>0.34482758620689657</v>
      </c>
      <c r="BT823">
        <v>0.44444444444444442</v>
      </c>
      <c r="BU823">
        <v>0.38322921740834753</v>
      </c>
      <c r="BV823">
        <v>0.80710449502879245</v>
      </c>
      <c r="BW823">
        <v>0.28749546898103789</v>
      </c>
      <c r="BX823">
        <v>0.34264197807353064</v>
      </c>
      <c r="BY823">
        <f t="shared" si="81"/>
        <v>3.7547136830030726E-2</v>
      </c>
      <c r="BZ823">
        <v>0</v>
      </c>
      <c r="CA823">
        <f t="shared" si="82"/>
        <v>4.439332473401491E-4</v>
      </c>
      <c r="CC823">
        <v>3.7547136830030726E-2</v>
      </c>
      <c r="CD823">
        <v>4.439332473401491E-4</v>
      </c>
    </row>
    <row r="824" spans="1:82" x14ac:dyDescent="0.3">
      <c r="A824">
        <v>0</v>
      </c>
      <c r="B824" t="s">
        <v>563</v>
      </c>
      <c r="C824" s="17" t="s">
        <v>51</v>
      </c>
      <c r="D824" s="17">
        <v>19125</v>
      </c>
      <c r="E824" s="2">
        <f t="shared" si="87"/>
        <v>0.57302672761078444</v>
      </c>
      <c r="F824" s="2" t="s">
        <v>1939</v>
      </c>
      <c r="G824" s="19">
        <v>2830</v>
      </c>
      <c r="H824" s="20">
        <v>2.8019506866483623</v>
      </c>
      <c r="I824" s="1">
        <f t="shared" si="83"/>
        <v>-14.467396102068992</v>
      </c>
      <c r="J824" s="1">
        <v>2.7843399136000002</v>
      </c>
      <c r="K824" s="1">
        <v>97.041481821800005</v>
      </c>
      <c r="L824" s="2">
        <v>0.12272519059999998</v>
      </c>
      <c r="M824" s="2">
        <v>8.7507224377526361E-4</v>
      </c>
      <c r="N824" s="7">
        <v>0</v>
      </c>
      <c r="O824" s="2">
        <v>4.9715811851180263E-4</v>
      </c>
      <c r="P824" s="3">
        <v>-5898.5825226729958</v>
      </c>
      <c r="Q824" s="3">
        <v>-136.22734148591994</v>
      </c>
      <c r="R824" s="3">
        <v>-55141.277330370271</v>
      </c>
      <c r="S824" s="3">
        <v>-158.97775149946278</v>
      </c>
      <c r="T824" s="3">
        <v>-31363.145796199417</v>
      </c>
      <c r="V824">
        <v>19125</v>
      </c>
      <c r="W824" s="2">
        <v>0.49471641742000105</v>
      </c>
      <c r="X824" s="2">
        <v>7.5167080763240704E-2</v>
      </c>
      <c r="Y824" s="2">
        <v>0.48247259951473292</v>
      </c>
      <c r="Z824" s="2">
        <v>0.79402515084062864</v>
      </c>
      <c r="AA824" s="2">
        <v>0.27970611118510269</v>
      </c>
      <c r="AB824" s="2">
        <v>0.30293196179330689</v>
      </c>
      <c r="AC824" s="2">
        <v>8.7507224377526361E-4</v>
      </c>
      <c r="AD824" s="2">
        <v>0</v>
      </c>
      <c r="AE824" s="2">
        <v>4.9715811851180263E-4</v>
      </c>
      <c r="AF824">
        <v>299744.03713757097</v>
      </c>
      <c r="AG824">
        <v>860.80750907171</v>
      </c>
      <c r="AH824">
        <v>161786.10772839427</v>
      </c>
      <c r="AI824">
        <v>7656.8804110231667</v>
      </c>
      <c r="AJ824">
        <v>8.0251648811513192</v>
      </c>
      <c r="AK824">
        <v>244602.75980720069</v>
      </c>
      <c r="AL824">
        <v>701.82975757224722</v>
      </c>
      <c r="AM824">
        <v>131906.73125984243</v>
      </c>
      <c r="AN824">
        <v>6173.1110833755811</v>
      </c>
      <c r="AO824">
        <v>6.5427345622723125</v>
      </c>
      <c r="AP824">
        <v>-55141.277330370271</v>
      </c>
      <c r="AQ824">
        <v>-158.97775149946278</v>
      </c>
      <c r="AR824">
        <v>-29879.37646855184</v>
      </c>
      <c r="AS824">
        <v>-1483.7693276475857</v>
      </c>
      <c r="AT824">
        <v>-1.4824303188790067</v>
      </c>
      <c r="AU824" s="3">
        <v>-1108579.5993111627</v>
      </c>
      <c r="AV824" s="3">
        <v>-25602.566558863793</v>
      </c>
      <c r="AW824">
        <v>50125.152678502003</v>
      </c>
      <c r="AX824">
        <v>9420521.1943976656</v>
      </c>
      <c r="AY824">
        <v>1157.63681608608</v>
      </c>
      <c r="AZ824">
        <v>217566.26321521788</v>
      </c>
      <c r="BA824">
        <v>44226.570155829009</v>
      </c>
      <c r="BB824">
        <v>8311941.5950865038</v>
      </c>
      <c r="BC824">
        <v>1021.40947460016</v>
      </c>
      <c r="BD824">
        <v>191963.69665635406</v>
      </c>
      <c r="BE824">
        <v>-5898.5825226729958</v>
      </c>
      <c r="BF824">
        <v>-1108579.5993111627</v>
      </c>
      <c r="BG824">
        <v>-136.22734148591994</v>
      </c>
      <c r="BH824">
        <v>-25602.566558863793</v>
      </c>
      <c r="BI824">
        <v>1.6650688210579401</v>
      </c>
      <c r="BJ824">
        <v>4.4670195077063024</v>
      </c>
      <c r="BK824">
        <v>2.8019506866483623</v>
      </c>
      <c r="BL824">
        <v>26.493296898203234</v>
      </c>
      <c r="BM824">
        <v>12.025900796134241</v>
      </c>
      <c r="BN824">
        <f t="shared" si="80"/>
        <v>-14.467396102068992</v>
      </c>
      <c r="BO824">
        <v>0.57302672761078444</v>
      </c>
      <c r="BP824">
        <v>1.1554147143787743E-2</v>
      </c>
      <c r="BQ824">
        <v>9.5893551120476532E-3</v>
      </c>
      <c r="BR824">
        <v>0.17857142857142858</v>
      </c>
      <c r="BS824">
        <v>0.37931034482758619</v>
      </c>
      <c r="BT824">
        <v>0.44444444444444442</v>
      </c>
      <c r="BU824">
        <v>0.41431444687310098</v>
      </c>
      <c r="BV824">
        <v>0.79402515084062864</v>
      </c>
      <c r="BW824">
        <v>0.29015156761940114</v>
      </c>
      <c r="BX824">
        <v>0.30293196179330689</v>
      </c>
      <c r="BY824">
        <f t="shared" si="81"/>
        <v>1.9243695196331564E-2</v>
      </c>
      <c r="BZ824">
        <v>0</v>
      </c>
      <c r="CA824">
        <f t="shared" si="82"/>
        <v>3.832834159951706E-4</v>
      </c>
      <c r="CC824">
        <v>1.9243695196331564E-2</v>
      </c>
      <c r="CD824">
        <v>3.832834159951706E-4</v>
      </c>
    </row>
    <row r="825" spans="1:82" x14ac:dyDescent="0.3">
      <c r="A825">
        <v>0</v>
      </c>
      <c r="B825" t="s">
        <v>563</v>
      </c>
      <c r="C825" t="s">
        <v>52</v>
      </c>
      <c r="D825">
        <v>19127</v>
      </c>
      <c r="E825" s="2">
        <f t="shared" si="87"/>
        <v>0.63937439692527731</v>
      </c>
      <c r="F825" s="2" t="s">
        <v>1940</v>
      </c>
      <c r="G825" s="3">
        <v>442</v>
      </c>
      <c r="H825" s="1">
        <v>3.9349870657510215</v>
      </c>
      <c r="I825" s="1">
        <f t="shared" si="83"/>
        <v>-17.213367783436382</v>
      </c>
      <c r="J825" s="1">
        <v>2.8749159934500002</v>
      </c>
      <c r="K825" s="1">
        <v>96.878189171399995</v>
      </c>
      <c r="L825" s="2">
        <v>0.10887362133999989</v>
      </c>
      <c r="M825" s="2">
        <v>1.434917437357492E-2</v>
      </c>
      <c r="N825" s="7">
        <v>0</v>
      </c>
      <c r="O825" s="2">
        <v>2.9205739460094245E-3</v>
      </c>
      <c r="P825" s="3">
        <v>-9820.346921058006</v>
      </c>
      <c r="Q825" s="3">
        <v>-226.80020977632003</v>
      </c>
      <c r="R825" s="3">
        <v>-49135.950681901362</v>
      </c>
      <c r="S825" s="3">
        <v>-141.23781280151118</v>
      </c>
      <c r="T825" s="3">
        <v>-28690.179062452546</v>
      </c>
      <c r="V825">
        <v>19127</v>
      </c>
      <c r="W825" s="2">
        <v>0.52136518831336831</v>
      </c>
      <c r="X825" s="2">
        <v>0.10556270386307995</v>
      </c>
      <c r="Y825" s="2">
        <v>0.54927949178771929</v>
      </c>
      <c r="Z825" s="2">
        <v>0.81985521746222179</v>
      </c>
      <c r="AA825" s="2">
        <v>0.27923544697665242</v>
      </c>
      <c r="AB825" s="2">
        <v>0.2687410753963646</v>
      </c>
      <c r="AC825" s="2">
        <v>1.434917437357492E-2</v>
      </c>
      <c r="AD825" s="2">
        <v>0</v>
      </c>
      <c r="AE825" s="2">
        <v>2.9205739460094245E-3</v>
      </c>
      <c r="AF825">
        <v>442993.13144553575</v>
      </c>
      <c r="AG825">
        <v>1272.0779730775241</v>
      </c>
      <c r="AH825">
        <v>239083.11884172139</v>
      </c>
      <c r="AI825">
        <v>19072.363856070348</v>
      </c>
      <c r="AJ825">
        <v>11.859314819238893</v>
      </c>
      <c r="AK825">
        <v>393857.18076363439</v>
      </c>
      <c r="AL825">
        <v>1130.8401602760127</v>
      </c>
      <c r="AM825">
        <v>212537.908958655</v>
      </c>
      <c r="AN825">
        <v>16927.394676684213</v>
      </c>
      <c r="AO825">
        <v>10.542514689969144</v>
      </c>
      <c r="AP825">
        <v>-49135.950681901362</v>
      </c>
      <c r="AQ825">
        <v>-141.23781280151138</v>
      </c>
      <c r="AR825">
        <v>-26545.209883066389</v>
      </c>
      <c r="AS825">
        <v>-2144.9691793861348</v>
      </c>
      <c r="AT825">
        <v>-1.3168001292697493</v>
      </c>
      <c r="AU825" s="3">
        <v>-1845636.0003436417</v>
      </c>
      <c r="AV825" s="3">
        <v>-42624.831425361583</v>
      </c>
      <c r="AW825">
        <v>64719.224610754005</v>
      </c>
      <c r="AX825">
        <v>12163331.073345108</v>
      </c>
      <c r="AY825">
        <v>1494.6858635721601</v>
      </c>
      <c r="AZ825">
        <v>280911.26119975175</v>
      </c>
      <c r="BA825">
        <v>54898.877689695997</v>
      </c>
      <c r="BB825">
        <v>10317695.073001465</v>
      </c>
      <c r="BC825">
        <v>1267.88565379584</v>
      </c>
      <c r="BD825">
        <v>238286.42977439016</v>
      </c>
      <c r="BE825">
        <v>-9820.346921058006</v>
      </c>
      <c r="BF825">
        <v>-1845636.0003436417</v>
      </c>
      <c r="BG825">
        <v>-226.80020977632003</v>
      </c>
      <c r="BH825">
        <v>-42624.831425361583</v>
      </c>
      <c r="BI825">
        <v>2.0000484992512928</v>
      </c>
      <c r="BJ825">
        <v>5.9350355650023143</v>
      </c>
      <c r="BK825">
        <v>3.9349870657510215</v>
      </c>
      <c r="BL825">
        <v>28.344511488473351</v>
      </c>
      <c r="BM825">
        <v>11.131143705036969</v>
      </c>
      <c r="BN825">
        <f t="shared" si="80"/>
        <v>-17.213367783436382</v>
      </c>
      <c r="BO825">
        <v>0.63937439692527731</v>
      </c>
      <c r="BP825">
        <v>1.5485548570750947E-2</v>
      </c>
      <c r="BQ825">
        <v>7.7892588708947611E-3</v>
      </c>
      <c r="BR825">
        <v>0.22023809523809523</v>
      </c>
      <c r="BS825">
        <v>0.41379310344827586</v>
      </c>
      <c r="BT825">
        <v>0.3888888888888889</v>
      </c>
      <c r="BU825">
        <v>0.4929530443282592</v>
      </c>
      <c r="BV825">
        <v>0.81985521746222179</v>
      </c>
      <c r="BW825">
        <v>0.28966332673926604</v>
      </c>
      <c r="BX825">
        <v>0.2687410753963646</v>
      </c>
      <c r="BY825">
        <f t="shared" si="81"/>
        <v>0.25656213101265329</v>
      </c>
      <c r="BZ825">
        <v>0</v>
      </c>
      <c r="CA825">
        <f t="shared" si="82"/>
        <v>2.4953296380466274E-3</v>
      </c>
      <c r="CC825">
        <v>0.25656213101265329</v>
      </c>
      <c r="CD825">
        <v>2.4953296380466274E-3</v>
      </c>
    </row>
    <row r="826" spans="1:82" x14ac:dyDescent="0.3">
      <c r="A826">
        <v>0</v>
      </c>
      <c r="B826" t="s">
        <v>563</v>
      </c>
      <c r="C826" t="s">
        <v>590</v>
      </c>
      <c r="D826">
        <v>19129</v>
      </c>
      <c r="E826" s="2">
        <f t="shared" si="87"/>
        <v>0.50480882552035378</v>
      </c>
      <c r="F826" s="2" t="s">
        <v>1938</v>
      </c>
      <c r="G826" s="3">
        <v>1236</v>
      </c>
      <c r="H826" s="1">
        <v>1.1498613997300413</v>
      </c>
      <c r="I826" s="1">
        <f t="shared" si="83"/>
        <v>-17.4487828420746</v>
      </c>
      <c r="J826" s="1">
        <v>2.6825671484</v>
      </c>
      <c r="K826" s="1">
        <v>83.937299734500002</v>
      </c>
      <c r="L826" s="2">
        <v>0.13082188575800002</v>
      </c>
      <c r="M826" s="2">
        <v>3.8101004730004616E-3</v>
      </c>
      <c r="N826" s="7">
        <v>0</v>
      </c>
      <c r="O826" s="2">
        <v>8.2487023723398778E-3</v>
      </c>
      <c r="P826" s="3">
        <v>-12297.914043258001</v>
      </c>
      <c r="Q826" s="3">
        <v>-284.01944526432004</v>
      </c>
      <c r="R826" s="3">
        <v>-69516.395466849499</v>
      </c>
      <c r="S826" s="3">
        <v>-199.3707669603059</v>
      </c>
      <c r="T826" s="3">
        <v>-38489.132923970239</v>
      </c>
      <c r="V826">
        <v>19129</v>
      </c>
      <c r="W826" s="2">
        <v>0.50027660333251422</v>
      </c>
      <c r="X826" s="2">
        <v>3.0846982822324016E-2</v>
      </c>
      <c r="Y826" s="2">
        <v>0.58466948826940135</v>
      </c>
      <c r="Z826" s="2">
        <v>0.76500206538878268</v>
      </c>
      <c r="AA826" s="2">
        <v>0.24193546153003151</v>
      </c>
      <c r="AB826" s="2">
        <v>0.32291765288300012</v>
      </c>
      <c r="AC826" s="2">
        <v>3.8101004730004616E-3</v>
      </c>
      <c r="AD826" s="2">
        <v>0</v>
      </c>
      <c r="AE826" s="2">
        <v>8.2487023723398778E-3</v>
      </c>
      <c r="AF826">
        <v>162934.44427818008</v>
      </c>
      <c r="AG826">
        <v>467.49514165545338</v>
      </c>
      <c r="AH826">
        <v>87864.265301232866</v>
      </c>
      <c r="AI826">
        <v>2399.7515363002667</v>
      </c>
      <c r="AJ826">
        <v>4.3581712859169555</v>
      </c>
      <c r="AK826">
        <v>93418.048811330576</v>
      </c>
      <c r="AL826">
        <v>268.12437469514754</v>
      </c>
      <c r="AM826">
        <v>50393.146565155956</v>
      </c>
      <c r="AN826">
        <v>1381.7373484069374</v>
      </c>
      <c r="AO826">
        <v>2.4996026475494744</v>
      </c>
      <c r="AP826">
        <v>-69516.395466849499</v>
      </c>
      <c r="AQ826">
        <v>-199.37076696030584</v>
      </c>
      <c r="AR826">
        <v>-37471.118736076911</v>
      </c>
      <c r="AS826">
        <v>-1018.0141878933293</v>
      </c>
      <c r="AT826">
        <v>-1.8585686383674811</v>
      </c>
      <c r="AU826" s="3">
        <v>-2311269.9652899085</v>
      </c>
      <c r="AV826" s="3">
        <v>-53378.614542976306</v>
      </c>
      <c r="AW826">
        <v>23522.846118473</v>
      </c>
      <c r="AX826">
        <v>4420883.6995058153</v>
      </c>
      <c r="AY826">
        <v>543.25844871792003</v>
      </c>
      <c r="AZ826">
        <v>102099.99285204589</v>
      </c>
      <c r="BA826">
        <v>11224.932075215</v>
      </c>
      <c r="BB826">
        <v>2109613.7342159068</v>
      </c>
      <c r="BC826">
        <v>259.23900345359999</v>
      </c>
      <c r="BD826">
        <v>48721.37830906958</v>
      </c>
      <c r="BE826">
        <v>-12297.914043258001</v>
      </c>
      <c r="BF826">
        <v>-2311269.9652899085</v>
      </c>
      <c r="BG826">
        <v>-284.01944526432004</v>
      </c>
      <c r="BH826">
        <v>-53378.614542976306</v>
      </c>
      <c r="BI826">
        <v>0.97203602353200957</v>
      </c>
      <c r="BJ826">
        <v>2.1218974232620509</v>
      </c>
      <c r="BK826">
        <v>1.1498613997300413</v>
      </c>
      <c r="BL826">
        <v>27.573941818424192</v>
      </c>
      <c r="BM826">
        <v>10.125158976349594</v>
      </c>
      <c r="BN826">
        <f t="shared" si="80"/>
        <v>-17.4487828420746</v>
      </c>
      <c r="BO826">
        <v>0.50480882552035378</v>
      </c>
      <c r="BP826">
        <v>5.9421023140680115E-3</v>
      </c>
      <c r="BQ826">
        <v>5.9995403577411373E-3</v>
      </c>
      <c r="BR826">
        <v>8.3333333333333329E-2</v>
      </c>
      <c r="BS826">
        <v>6.8965517241379309E-2</v>
      </c>
      <c r="BT826">
        <v>0.27777777777777779</v>
      </c>
      <c r="BU826">
        <v>0.49969481452084719</v>
      </c>
      <c r="BV826">
        <v>0.76500206538878268</v>
      </c>
      <c r="BW826">
        <v>0.25097039577804098</v>
      </c>
      <c r="BX826">
        <v>0.32291765288300012</v>
      </c>
      <c r="BY826">
        <f t="shared" si="81"/>
        <v>0.21500964712273113</v>
      </c>
      <c r="BZ826">
        <v>0</v>
      </c>
      <c r="CA826">
        <f t="shared" si="82"/>
        <v>6.0349672023607094E-3</v>
      </c>
      <c r="CC826">
        <v>0.21500964712273113</v>
      </c>
      <c r="CD826">
        <v>6.0349672023607094E-3</v>
      </c>
    </row>
    <row r="827" spans="1:82" x14ac:dyDescent="0.3">
      <c r="A827">
        <v>0</v>
      </c>
      <c r="B827" t="s">
        <v>563</v>
      </c>
      <c r="C827" t="s">
        <v>392</v>
      </c>
      <c r="D827">
        <v>19131</v>
      </c>
      <c r="E827" s="2">
        <f t="shared" si="87"/>
        <v>0.45193169566256591</v>
      </c>
      <c r="F827" s="2" t="s">
        <v>1937</v>
      </c>
      <c r="G827" s="3">
        <v>61</v>
      </c>
      <c r="H827" s="1">
        <v>0.37596128190624239</v>
      </c>
      <c r="I827" s="1">
        <f t="shared" si="83"/>
        <v>-13.22038915430943</v>
      </c>
      <c r="J827" s="1">
        <v>2.83707316439</v>
      </c>
      <c r="K827" s="1">
        <v>51.176339967300002</v>
      </c>
      <c r="L827" s="2">
        <v>0.11880341707000008</v>
      </c>
      <c r="M827" s="2">
        <v>1.9315965123255417E-5</v>
      </c>
      <c r="N827" s="7">
        <v>0</v>
      </c>
      <c r="O827" s="2">
        <v>5.1600942864564285E-4</v>
      </c>
      <c r="P827" s="3">
        <v>-5373.6756107716001</v>
      </c>
      <c r="Q827" s="3">
        <v>-124.10465389766399</v>
      </c>
      <c r="R827" s="3">
        <v>-64121.456094652705</v>
      </c>
      <c r="S827" s="3">
        <v>-184.10521144491244</v>
      </c>
      <c r="T827" s="3">
        <v>-36269.419915475853</v>
      </c>
      <c r="V827">
        <v>19131</v>
      </c>
      <c r="W827" s="2">
        <v>0.45071713441393685</v>
      </c>
      <c r="X827" s="2">
        <v>1.008579921679563E-2</v>
      </c>
      <c r="Y827" s="2">
        <v>0.50307586797577475</v>
      </c>
      <c r="Z827" s="2">
        <v>0.80906337487653979</v>
      </c>
      <c r="AA827" s="2">
        <v>0.14750738311298711</v>
      </c>
      <c r="AB827" s="2">
        <v>0.29325154864142111</v>
      </c>
      <c r="AC827" s="2">
        <v>1.9315965123255417E-5</v>
      </c>
      <c r="AD827" s="2">
        <v>0</v>
      </c>
      <c r="AE827" s="2">
        <v>5.1600942864564285E-4</v>
      </c>
      <c r="AF827">
        <v>100782.62834028713</v>
      </c>
      <c r="AG827">
        <v>289.3191631252227</v>
      </c>
      <c r="AH827">
        <v>54376.641467432666</v>
      </c>
      <c r="AI827">
        <v>2614.9232232548725</v>
      </c>
      <c r="AJ827">
        <v>2.6972203968595569</v>
      </c>
      <c r="AK827">
        <v>36661.172245634429</v>
      </c>
      <c r="AL827">
        <v>105.21395168031026</v>
      </c>
      <c r="AM827">
        <v>19774.636654177593</v>
      </c>
      <c r="AN827">
        <v>947.5081210340843</v>
      </c>
      <c r="AO827">
        <v>0.98085762194016746</v>
      </c>
      <c r="AP827">
        <v>-64121.456094652705</v>
      </c>
      <c r="AQ827">
        <v>-184.10521144491244</v>
      </c>
      <c r="AR827">
        <v>-34602.004813255073</v>
      </c>
      <c r="AS827">
        <v>-1667.4151022207882</v>
      </c>
      <c r="AT827">
        <v>-1.7163627749193895</v>
      </c>
      <c r="AU827" s="3">
        <v>-1009928.5942884145</v>
      </c>
      <c r="AV827" s="3">
        <v>-23324.22865352697</v>
      </c>
      <c r="AW827">
        <v>8912.6547704200002</v>
      </c>
      <c r="AX827">
        <v>1675044.3375527349</v>
      </c>
      <c r="AY827">
        <v>205.83712447680003</v>
      </c>
      <c r="AZ827">
        <v>38685.029174169795</v>
      </c>
      <c r="BA827">
        <v>3538.9791596484001</v>
      </c>
      <c r="BB827">
        <v>665115.74326432031</v>
      </c>
      <c r="BC827">
        <v>81.732470579136034</v>
      </c>
      <c r="BD827">
        <v>15360.800520642826</v>
      </c>
      <c r="BE827">
        <v>-5373.6756107716001</v>
      </c>
      <c r="BF827">
        <v>-1009928.5942884145</v>
      </c>
      <c r="BG827">
        <v>-124.10465389766399</v>
      </c>
      <c r="BH827">
        <v>-23324.22865352697</v>
      </c>
      <c r="BI827">
        <v>0.40783100655297327</v>
      </c>
      <c r="BJ827">
        <v>0.78379228845921567</v>
      </c>
      <c r="BK827">
        <v>0.37596128190624239</v>
      </c>
      <c r="BL827">
        <v>23.367261800311041</v>
      </c>
      <c r="BM827">
        <v>10.146872646001611</v>
      </c>
      <c r="BN827">
        <f t="shared" si="80"/>
        <v>-13.22038915430943</v>
      </c>
      <c r="BO827">
        <v>0.45193169566256591</v>
      </c>
      <c r="BP827">
        <v>2.2319469537273704E-3</v>
      </c>
      <c r="BQ827">
        <v>4.0781148715723402E-3</v>
      </c>
      <c r="BR827">
        <v>6.5476190476190479E-2</v>
      </c>
      <c r="BS827">
        <v>0.13793103448275862</v>
      </c>
      <c r="BT827">
        <v>0.3888888888888889</v>
      </c>
      <c r="BU827">
        <v>0.37860290692749665</v>
      </c>
      <c r="BV827">
        <v>0.80906337487653979</v>
      </c>
      <c r="BW827">
        <v>0.15301595758608622</v>
      </c>
      <c r="BX827">
        <v>0.29325154864142111</v>
      </c>
      <c r="BY827">
        <f t="shared" si="81"/>
        <v>3.5753836275278978E-3</v>
      </c>
      <c r="BZ827">
        <v>0</v>
      </c>
      <c r="CA827">
        <f t="shared" si="82"/>
        <v>4.0502149731854771E-4</v>
      </c>
      <c r="CC827">
        <v>3.5753836275278978E-3</v>
      </c>
      <c r="CD827">
        <v>4.0502149731854771E-4</v>
      </c>
    </row>
    <row r="828" spans="1:82" x14ac:dyDescent="0.3">
      <c r="A828">
        <v>0</v>
      </c>
      <c r="B828" t="s">
        <v>563</v>
      </c>
      <c r="C828" t="s">
        <v>591</v>
      </c>
      <c r="D828">
        <v>19133</v>
      </c>
      <c r="E828" s="2">
        <f t="shared" si="87"/>
        <v>0.5189220899987439</v>
      </c>
      <c r="F828" s="2" t="s">
        <v>1938</v>
      </c>
      <c r="G828" s="3">
        <v>-66</v>
      </c>
      <c r="H828" s="1">
        <v>0.37511991141286116</v>
      </c>
      <c r="I828" s="1">
        <f t="shared" si="83"/>
        <v>-14.789009388643507</v>
      </c>
      <c r="J828" s="1">
        <v>2.6897431152500002</v>
      </c>
      <c r="K828" s="1">
        <v>121.960837673</v>
      </c>
      <c r="L828" s="2">
        <v>0.12242773817000008</v>
      </c>
      <c r="M828" s="2">
        <v>1.8391582397512222E-3</v>
      </c>
      <c r="N828" s="7">
        <v>0</v>
      </c>
      <c r="O828" s="2">
        <v>2.4733631404870856E-3</v>
      </c>
      <c r="P828" s="3">
        <v>-5739.4508790614609</v>
      </c>
      <c r="Q828" s="3">
        <v>-132.55220755803839</v>
      </c>
      <c r="R828" s="3">
        <v>-87601.125613730052</v>
      </c>
      <c r="S828" s="3">
        <v>-251.69822727778924</v>
      </c>
      <c r="T828" s="3">
        <v>-51240.579408661739</v>
      </c>
      <c r="V828">
        <v>19133</v>
      </c>
      <c r="W828" s="2">
        <v>0.51062178229505717</v>
      </c>
      <c r="X828" s="2">
        <v>1.0063228025900244E-2</v>
      </c>
      <c r="Y828" s="2">
        <v>0.56275398098943497</v>
      </c>
      <c r="Z828" s="2">
        <v>0.76704847435367518</v>
      </c>
      <c r="AA828" s="2">
        <v>0.3515320560029721</v>
      </c>
      <c r="AB828" s="2">
        <v>0.30219773724071486</v>
      </c>
      <c r="AC828" s="2">
        <v>1.8391582397512222E-3</v>
      </c>
      <c r="AD828" s="2">
        <v>0</v>
      </c>
      <c r="AE828" s="2">
        <v>2.4733631404870856E-3</v>
      </c>
      <c r="AF828">
        <v>99231.823425911876</v>
      </c>
      <c r="AG828">
        <v>285.11511560569761</v>
      </c>
      <c r="AH828">
        <v>53586.503744746369</v>
      </c>
      <c r="AI828">
        <v>4456.9051193953701</v>
      </c>
      <c r="AJ828">
        <v>2.6581499312166472</v>
      </c>
      <c r="AK828">
        <v>11630.697812181828</v>
      </c>
      <c r="AL828">
        <v>33.41688832790836</v>
      </c>
      <c r="AM828">
        <v>6280.600759160342</v>
      </c>
      <c r="AN828">
        <v>522.22869631965716</v>
      </c>
      <c r="AO828">
        <v>0.31154785126663825</v>
      </c>
      <c r="AP828">
        <v>-87601.125613730052</v>
      </c>
      <c r="AQ828">
        <v>-251.69822727778924</v>
      </c>
      <c r="AR828">
        <v>-47305.902985586028</v>
      </c>
      <c r="AS828">
        <v>-3934.676423075713</v>
      </c>
      <c r="AT828">
        <v>-2.3466020799500091</v>
      </c>
      <c r="AU828" s="3">
        <v>-1078672.398210811</v>
      </c>
      <c r="AV828" s="3">
        <v>-24911.861888457734</v>
      </c>
      <c r="AW828">
        <v>6504.0603083664</v>
      </c>
      <c r="AX828">
        <v>1222373.0943543813</v>
      </c>
      <c r="AY828">
        <v>150.21080764185598</v>
      </c>
      <c r="AZ828">
        <v>28230.619188210414</v>
      </c>
      <c r="BA828">
        <v>764.60942930493911</v>
      </c>
      <c r="BB828">
        <v>143700.69614357027</v>
      </c>
      <c r="BC828">
        <v>17.658600083817589</v>
      </c>
      <c r="BD828">
        <v>3318.7572997526777</v>
      </c>
      <c r="BE828">
        <v>-5739.4508790614609</v>
      </c>
      <c r="BF828">
        <v>-1078672.398210811</v>
      </c>
      <c r="BG828">
        <v>-132.55220755803839</v>
      </c>
      <c r="BH828">
        <v>-24911.861888457734</v>
      </c>
      <c r="BI828">
        <v>0.21561313524964043</v>
      </c>
      <c r="BJ828">
        <v>0.59073304666250159</v>
      </c>
      <c r="BK828">
        <v>0.37511991141286116</v>
      </c>
      <c r="BL828">
        <v>21.668372263446212</v>
      </c>
      <c r="BM828">
        <v>6.8793628748027054</v>
      </c>
      <c r="BN828">
        <f t="shared" si="80"/>
        <v>-14.789009388643507</v>
      </c>
      <c r="BO828">
        <v>0.5189220899987439</v>
      </c>
      <c r="BP828">
        <v>1.3549029850494921E-3</v>
      </c>
      <c r="BQ828">
        <v>2.7538970418563647E-3</v>
      </c>
      <c r="BR828">
        <v>0.14880952380952381</v>
      </c>
      <c r="BS828">
        <v>6.8965517241379309E-2</v>
      </c>
      <c r="BT828">
        <v>0.27777777777777779</v>
      </c>
      <c r="BU828">
        <v>0.42352474498024301</v>
      </c>
      <c r="BV828">
        <v>0.76704847435367518</v>
      </c>
      <c r="BW828">
        <v>0.36465980913171381</v>
      </c>
      <c r="BX828">
        <v>0.30219773724071486</v>
      </c>
      <c r="BY828">
        <f t="shared" si="81"/>
        <v>0.20781328476371563</v>
      </c>
      <c r="BZ828">
        <v>0</v>
      </c>
      <c r="CA828">
        <f t="shared" si="82"/>
        <v>1.928992364941587E-3</v>
      </c>
      <c r="CC828">
        <v>0.20781328476371563</v>
      </c>
      <c r="CD828">
        <v>1.928992364941587E-3</v>
      </c>
    </row>
    <row r="829" spans="1:82" x14ac:dyDescent="0.3">
      <c r="A829">
        <v>0</v>
      </c>
      <c r="B829" t="s">
        <v>563</v>
      </c>
      <c r="C829" t="s">
        <v>54</v>
      </c>
      <c r="D829">
        <v>19135</v>
      </c>
      <c r="E829" s="2">
        <f t="shared" si="87"/>
        <v>0.58232258577163609</v>
      </c>
      <c r="F829" s="2" t="s">
        <v>1939</v>
      </c>
      <c r="G829" s="3">
        <v>10</v>
      </c>
      <c r="H829" s="1">
        <v>0.37620949901496953</v>
      </c>
      <c r="I829" s="1">
        <f t="shared" si="83"/>
        <v>-16.430005233930487</v>
      </c>
      <c r="J829" s="1">
        <v>2.8609945374299999</v>
      </c>
      <c r="K829" s="1">
        <v>83.697682257699995</v>
      </c>
      <c r="L829" s="2">
        <v>0.14216098983000003</v>
      </c>
      <c r="M829" s="2">
        <v>8.8486628250063636E-6</v>
      </c>
      <c r="N829" s="7">
        <v>0</v>
      </c>
      <c r="O829" s="2">
        <v>6.0947917319555491E-4</v>
      </c>
      <c r="P829" s="3">
        <v>-6695.3242243573022</v>
      </c>
      <c r="Q829" s="3">
        <v>-154.62803410219203</v>
      </c>
      <c r="R829" s="3">
        <v>-29865.865539756887</v>
      </c>
      <c r="S829" s="3">
        <v>-85.778119568706146</v>
      </c>
      <c r="T829" s="3">
        <v>-17137.746535007129</v>
      </c>
      <c r="V829">
        <v>19135</v>
      </c>
      <c r="W829" s="2">
        <v>0.50683711577509294</v>
      </c>
      <c r="X829" s="2">
        <v>1.009245806184505E-2</v>
      </c>
      <c r="Y829" s="2">
        <v>0.56435216683445633</v>
      </c>
      <c r="Z829" s="2">
        <v>0.81588516116190835</v>
      </c>
      <c r="AA829" s="2">
        <v>0.24124480356243377</v>
      </c>
      <c r="AB829" s="2">
        <v>0.35090682955256508</v>
      </c>
      <c r="AC829" s="2">
        <v>8.8486628250063636E-6</v>
      </c>
      <c r="AD829" s="2">
        <v>0</v>
      </c>
      <c r="AE829" s="2">
        <v>6.0947917319555491E-4</v>
      </c>
      <c r="AF829">
        <v>59515.189933237882</v>
      </c>
      <c r="AG829">
        <v>170.86822878147706</v>
      </c>
      <c r="AH829">
        <v>32114.154880934093</v>
      </c>
      <c r="AI829">
        <v>2013.8916855681221</v>
      </c>
      <c r="AJ829">
        <v>1.5929523148026417</v>
      </c>
      <c r="AK829">
        <v>29649.324393480994</v>
      </c>
      <c r="AL829">
        <v>85.090109212770912</v>
      </c>
      <c r="AM829">
        <v>15992.422731725235</v>
      </c>
      <c r="AN829">
        <v>997.87729976984747</v>
      </c>
      <c r="AO829">
        <v>0.79325273213526126</v>
      </c>
      <c r="AP829">
        <v>-29865.865539756887</v>
      </c>
      <c r="AQ829">
        <v>-85.778119568706146</v>
      </c>
      <c r="AR829">
        <v>-16121.732149208858</v>
      </c>
      <c r="AS829">
        <v>-1016.0143857982746</v>
      </c>
      <c r="AT829">
        <v>-0.79969958266738039</v>
      </c>
      <c r="AU829" s="3">
        <v>-1258319.2347257114</v>
      </c>
      <c r="AV829" s="3">
        <v>-29060.792729165969</v>
      </c>
      <c r="AW829">
        <v>11909.062978969003</v>
      </c>
      <c r="AX829">
        <v>2238189.2962674345</v>
      </c>
      <c r="AY829">
        <v>275.03895774576</v>
      </c>
      <c r="AZ829">
        <v>51690.821718738131</v>
      </c>
      <c r="BA829">
        <v>5213.7387546117006</v>
      </c>
      <c r="BB829">
        <v>979870.06154172297</v>
      </c>
      <c r="BC829">
        <v>120.41092364356797</v>
      </c>
      <c r="BD829">
        <v>22630.028989572165</v>
      </c>
      <c r="BE829">
        <v>-6695.3242243573022</v>
      </c>
      <c r="BF829">
        <v>-1258319.2347257114</v>
      </c>
      <c r="BG829">
        <v>-154.62803410219203</v>
      </c>
      <c r="BH829">
        <v>-29060.792729165969</v>
      </c>
      <c r="BI829">
        <v>0.49702202834913795</v>
      </c>
      <c r="BJ829">
        <v>0.87323152736410747</v>
      </c>
      <c r="BK829">
        <v>0.37620949901496953</v>
      </c>
      <c r="BL829">
        <v>27.699842243264008</v>
      </c>
      <c r="BM829">
        <v>11.269837009333523</v>
      </c>
      <c r="BN829">
        <f t="shared" si="80"/>
        <v>-16.430005233930487</v>
      </c>
      <c r="BO829">
        <v>0.58232258577163609</v>
      </c>
      <c r="BP829">
        <v>3.5048553478341741E-3</v>
      </c>
      <c r="BQ829">
        <v>1.1179696608228991E-2</v>
      </c>
      <c r="BR829">
        <v>0.10714285714285714</v>
      </c>
      <c r="BS829">
        <v>0.48275862068965519</v>
      </c>
      <c r="BT829">
        <v>0.3888888888888889</v>
      </c>
      <c r="BU829">
        <v>0.47051926155837837</v>
      </c>
      <c r="BV829">
        <v>0.81588516116190835</v>
      </c>
      <c r="BW829">
        <v>0.2502539456041844</v>
      </c>
      <c r="BX829">
        <v>0.35090682955256508</v>
      </c>
      <c r="BY829">
        <f t="shared" si="81"/>
        <v>9.7927817847558792E-4</v>
      </c>
      <c r="BZ829">
        <v>0</v>
      </c>
      <c r="CA829">
        <f t="shared" si="82"/>
        <v>4.0858920593424877E-4</v>
      </c>
      <c r="CC829">
        <v>9.7927817847558792E-4</v>
      </c>
      <c r="CD829">
        <v>4.0858920593424877E-4</v>
      </c>
    </row>
    <row r="830" spans="1:82" x14ac:dyDescent="0.3">
      <c r="A830">
        <v>0</v>
      </c>
      <c r="B830" t="s">
        <v>563</v>
      </c>
      <c r="C830" t="s">
        <v>55</v>
      </c>
      <c r="D830">
        <v>19137</v>
      </c>
      <c r="E830" s="2">
        <f t="shared" si="87"/>
        <v>0.51960997804797171</v>
      </c>
      <c r="F830" s="2" t="s">
        <v>1938</v>
      </c>
      <c r="G830" s="3">
        <v>-5</v>
      </c>
      <c r="H830" s="1">
        <v>0.37595691034409606</v>
      </c>
      <c r="I830" s="1">
        <f t="shared" si="83"/>
        <v>-13.465936260131881</v>
      </c>
      <c r="J830" s="1">
        <v>2.7186189536200001</v>
      </c>
      <c r="K830" s="1">
        <v>96.680608252499994</v>
      </c>
      <c r="L830" s="2">
        <v>0.14353634786000002</v>
      </c>
      <c r="M830" s="2">
        <v>3.3090023540673454E-3</v>
      </c>
      <c r="N830" s="7">
        <v>0</v>
      </c>
      <c r="O830" s="2">
        <v>6.7974164088114132E-4</v>
      </c>
      <c r="P830" s="3">
        <v>-5650.5910685890003</v>
      </c>
      <c r="Q830" s="3">
        <v>-130.49999659055999</v>
      </c>
      <c r="R830" s="3">
        <v>-54087.164686369855</v>
      </c>
      <c r="S830" s="3">
        <v>-155.43114460927532</v>
      </c>
      <c r="T830" s="3">
        <v>-30900.732352674546</v>
      </c>
      <c r="V830">
        <v>19137</v>
      </c>
      <c r="W830" s="2">
        <v>0.48282087746547536</v>
      </c>
      <c r="X830" s="2">
        <v>1.0085681942224567E-2</v>
      </c>
      <c r="Y830" s="2">
        <v>0.46680623703077789</v>
      </c>
      <c r="Z830" s="2">
        <v>0.77528315209736476</v>
      </c>
      <c r="AA830" s="2">
        <v>0.27866595247355547</v>
      </c>
      <c r="AB830" s="2">
        <v>0.354301730828816</v>
      </c>
      <c r="AC830" s="2">
        <v>3.3090023540673454E-3</v>
      </c>
      <c r="AD830" s="2">
        <v>0</v>
      </c>
      <c r="AE830" s="2">
        <v>6.7974164088114132E-4</v>
      </c>
      <c r="AF830">
        <v>126197.55380759184</v>
      </c>
      <c r="AG830">
        <v>362.63792306856215</v>
      </c>
      <c r="AH830">
        <v>68156.675528122098</v>
      </c>
      <c r="AI830">
        <v>3935.7239285145206</v>
      </c>
      <c r="AJ830">
        <v>3.3809228015244095</v>
      </c>
      <c r="AK830">
        <v>72110.38912122199</v>
      </c>
      <c r="AL830">
        <v>207.2067784592868</v>
      </c>
      <c r="AM830">
        <v>38943.872850294851</v>
      </c>
      <c r="AN830">
        <v>2247.7942536672426</v>
      </c>
      <c r="AO830">
        <v>1.9318132442049454</v>
      </c>
      <c r="AP830">
        <v>-54087.164686369855</v>
      </c>
      <c r="AQ830">
        <v>-155.43114460927535</v>
      </c>
      <c r="AR830">
        <v>-29212.802677827247</v>
      </c>
      <c r="AS830">
        <v>-1687.929674847278</v>
      </c>
      <c r="AT830">
        <v>-1.4491095573194641</v>
      </c>
      <c r="AU830" s="3">
        <v>-1061972.0854306167</v>
      </c>
      <c r="AV830" s="3">
        <v>-24526.169359229843</v>
      </c>
      <c r="AW830">
        <v>14319.440687119002</v>
      </c>
      <c r="AX830">
        <v>2691195.6827371451</v>
      </c>
      <c r="AY830">
        <v>330.70645852176</v>
      </c>
      <c r="AZ830">
        <v>62152.97181457957</v>
      </c>
      <c r="BA830">
        <v>8668.8496185300028</v>
      </c>
      <c r="BB830">
        <v>1629223.5973065286</v>
      </c>
      <c r="BC830">
        <v>200.20646193120001</v>
      </c>
      <c r="BD830">
        <v>37626.802455349731</v>
      </c>
      <c r="BE830">
        <v>-5650.5910685890003</v>
      </c>
      <c r="BF830">
        <v>-1061972.0854306167</v>
      </c>
      <c r="BG830">
        <v>-130.49999659055999</v>
      </c>
      <c r="BH830">
        <v>-24526.169359229843</v>
      </c>
      <c r="BI830">
        <v>0.61404562953370623</v>
      </c>
      <c r="BJ830">
        <v>0.99000253987780229</v>
      </c>
      <c r="BK830">
        <v>0.37595691034409606</v>
      </c>
      <c r="BL830">
        <v>27.546057117628802</v>
      </c>
      <c r="BM830">
        <v>14.080120857496921</v>
      </c>
      <c r="BN830">
        <f t="shared" si="80"/>
        <v>-13.465936260131881</v>
      </c>
      <c r="BO830">
        <v>0.51960997804797171</v>
      </c>
      <c r="BP830">
        <v>3.8637494221733571E-3</v>
      </c>
      <c r="BQ830">
        <v>6.9379532632639091E-3</v>
      </c>
      <c r="BR830">
        <v>0.11979166666666667</v>
      </c>
      <c r="BS830">
        <v>3.4482758620689655E-2</v>
      </c>
      <c r="BT830">
        <v>0.33333333333333331</v>
      </c>
      <c r="BU830">
        <v>0.38563483669650123</v>
      </c>
      <c r="BV830">
        <v>0.77528315209736476</v>
      </c>
      <c r="BW830">
        <v>0.28907256480659282</v>
      </c>
      <c r="BX830">
        <v>0.354301730828816</v>
      </c>
      <c r="BY830">
        <f t="shared" si="81"/>
        <v>0.26958900527434865</v>
      </c>
      <c r="BZ830">
        <v>0</v>
      </c>
      <c r="CA830">
        <f t="shared" si="82"/>
        <v>4.5358144316033096E-4</v>
      </c>
      <c r="CC830">
        <v>0.26958900527434865</v>
      </c>
      <c r="CD830">
        <v>4.5358144316033096E-4</v>
      </c>
    </row>
    <row r="831" spans="1:82" x14ac:dyDescent="0.3">
      <c r="A831">
        <v>0</v>
      </c>
      <c r="B831" t="s">
        <v>563</v>
      </c>
      <c r="C831" t="s">
        <v>592</v>
      </c>
      <c r="D831">
        <v>19139</v>
      </c>
      <c r="E831" s="2">
        <f t="shared" si="87"/>
        <v>0.59412910409315589</v>
      </c>
      <c r="F831" s="2" t="s">
        <v>1939</v>
      </c>
      <c r="G831" s="3">
        <v>2898</v>
      </c>
      <c r="H831" s="1">
        <v>10.406106617396558</v>
      </c>
      <c r="I831" s="1">
        <f t="shared" si="83"/>
        <v>-17.527302204483071</v>
      </c>
      <c r="J831" s="1">
        <v>2.68359452876</v>
      </c>
      <c r="K831" s="1">
        <v>78.7399768537</v>
      </c>
      <c r="L831" s="2">
        <v>0.15145685229999994</v>
      </c>
      <c r="M831" s="2">
        <v>8.7361575544645E-3</v>
      </c>
      <c r="N831" s="7">
        <v>0</v>
      </c>
      <c r="O831" s="2">
        <v>1.0830030756353137E-3</v>
      </c>
      <c r="P831" s="3">
        <v>2541.3320946600138</v>
      </c>
      <c r="Q831" s="3">
        <v>58.691882966400293</v>
      </c>
      <c r="R831" s="3">
        <v>19594.471508671995</v>
      </c>
      <c r="S831" s="3">
        <v>54.975796149911133</v>
      </c>
      <c r="T831" s="3">
        <v>10600.618929250049</v>
      </c>
      <c r="V831">
        <v>19139</v>
      </c>
      <c r="W831" s="2">
        <v>0.56639645395404481</v>
      </c>
      <c r="X831" s="2">
        <v>0.27916146428557909</v>
      </c>
      <c r="Y831" s="2">
        <v>0.56105412986216074</v>
      </c>
      <c r="Z831" s="2">
        <v>0.7652950489578273</v>
      </c>
      <c r="AA831" s="2">
        <v>0.22695503311662954</v>
      </c>
      <c r="AB831" s="2">
        <v>0.37385251691170007</v>
      </c>
      <c r="AC831" s="2">
        <v>8.7361575544645E-3</v>
      </c>
      <c r="AD831" s="2">
        <v>0</v>
      </c>
      <c r="AE831" s="2">
        <v>1.0830030756353137E-3</v>
      </c>
      <c r="AF831">
        <v>530342.59371805796</v>
      </c>
      <c r="AG831">
        <v>1524.2435512005429</v>
      </c>
      <c r="AH831">
        <v>286476.85897254187</v>
      </c>
      <c r="AI831">
        <v>10521.113895730739</v>
      </c>
      <c r="AJ831">
        <v>14.210861270538715</v>
      </c>
      <c r="AK831">
        <v>549937.06522672996</v>
      </c>
      <c r="AL831">
        <v>1579.219347350454</v>
      </c>
      <c r="AM831">
        <v>296809.38974699506</v>
      </c>
      <c r="AN831">
        <v>10789.202050527543</v>
      </c>
      <c r="AO831">
        <v>14.722751950362637</v>
      </c>
      <c r="AP831">
        <v>19594.471508671995</v>
      </c>
      <c r="AQ831">
        <v>54.975796149911048</v>
      </c>
      <c r="AR831">
        <v>10332.530774453189</v>
      </c>
      <c r="AS831">
        <v>268.08815479680379</v>
      </c>
      <c r="AT831">
        <v>0.51189067982392267</v>
      </c>
      <c r="AU831" s="3">
        <v>477617.953870403</v>
      </c>
      <c r="AV831" s="3">
        <v>11030.552484705271</v>
      </c>
      <c r="AW831">
        <v>99703.748391759989</v>
      </c>
      <c r="AX831">
        <v>18738322.472747371</v>
      </c>
      <c r="AY831">
        <v>2302.6509381503997</v>
      </c>
      <c r="AZ831">
        <v>432760.21731598611</v>
      </c>
      <c r="BA831">
        <v>102245.08048642</v>
      </c>
      <c r="BB831">
        <v>19215940.426617775</v>
      </c>
      <c r="BC831">
        <v>2361.3428211168002</v>
      </c>
      <c r="BD831">
        <v>443790.7698006914</v>
      </c>
      <c r="BE831">
        <v>2541.3320946600138</v>
      </c>
      <c r="BF831">
        <v>477617.953870403</v>
      </c>
      <c r="BG831">
        <v>58.691882966400293</v>
      </c>
      <c r="BH831">
        <v>11030.552484705271</v>
      </c>
      <c r="BI831">
        <v>3.8872516744590162</v>
      </c>
      <c r="BJ831">
        <v>14.293358291855574</v>
      </c>
      <c r="BK831">
        <v>10.406106617396558</v>
      </c>
      <c r="BL831">
        <v>28.6725998408224</v>
      </c>
      <c r="BM831">
        <v>11.145297636339327</v>
      </c>
      <c r="BN831">
        <f t="shared" si="80"/>
        <v>-17.527302204483071</v>
      </c>
      <c r="BO831">
        <v>0.59412910409315589</v>
      </c>
      <c r="BP831">
        <v>2.7967542897938187E-2</v>
      </c>
      <c r="BQ831">
        <v>1.5652449390156E-2</v>
      </c>
      <c r="BR831">
        <v>0.17857142857142858</v>
      </c>
      <c r="BS831">
        <v>0.2413793103448276</v>
      </c>
      <c r="BT831">
        <v>0.5</v>
      </c>
      <c r="BU831">
        <v>0.50194343659323526</v>
      </c>
      <c r="BV831">
        <v>0.7652950489578273</v>
      </c>
      <c r="BW831">
        <v>0.23543053227866137</v>
      </c>
      <c r="BX831">
        <v>0.37385251691170007</v>
      </c>
      <c r="BY831">
        <f t="shared" si="81"/>
        <v>0.12448065541116925</v>
      </c>
      <c r="BZ831">
        <v>0</v>
      </c>
      <c r="CA831">
        <f t="shared" si="82"/>
        <v>6.8756008700815983E-4</v>
      </c>
      <c r="CC831">
        <v>0.12448065541116925</v>
      </c>
      <c r="CD831">
        <v>6.8756008700815983E-4</v>
      </c>
    </row>
    <row r="832" spans="1:82" x14ac:dyDescent="0.3">
      <c r="A832">
        <v>0</v>
      </c>
      <c r="B832" t="s">
        <v>563</v>
      </c>
      <c r="C832" t="s">
        <v>593</v>
      </c>
      <c r="D832">
        <v>19141</v>
      </c>
      <c r="E832" s="2">
        <f t="shared" si="87"/>
        <v>0.44577396561621907</v>
      </c>
      <c r="F832" s="2" t="s">
        <v>1937</v>
      </c>
      <c r="G832" s="3">
        <v>132</v>
      </c>
      <c r="H832" s="1">
        <v>0.37547421199291103</v>
      </c>
      <c r="I832" s="1">
        <f t="shared" si="83"/>
        <v>-14.436357004926251</v>
      </c>
      <c r="J832" s="1">
        <v>2.7636561995600002</v>
      </c>
      <c r="K832" s="1">
        <v>62.033218720900003</v>
      </c>
      <c r="L832" s="2">
        <v>0.11849044187000013</v>
      </c>
      <c r="M832" s="2">
        <v>2.3386843836606733E-5</v>
      </c>
      <c r="N832" s="7">
        <v>0</v>
      </c>
      <c r="O832" s="2">
        <v>2.9760198871472569E-4</v>
      </c>
      <c r="P832" s="3">
        <v>-7542.0068887182997</v>
      </c>
      <c r="Q832" s="3">
        <v>-174.18210967963196</v>
      </c>
      <c r="R832" s="3">
        <v>-63673.660411302757</v>
      </c>
      <c r="S832" s="3">
        <v>-183.08174840931244</v>
      </c>
      <c r="T832" s="3">
        <v>1765.8896507151426</v>
      </c>
      <c r="V832">
        <v>19141</v>
      </c>
      <c r="W832" s="2">
        <v>0.46635398153467433</v>
      </c>
      <c r="X832" s="2">
        <v>1.0072732740041708E-2</v>
      </c>
      <c r="Y832" s="2">
        <v>0.55490158902472442</v>
      </c>
      <c r="Z832" s="2">
        <v>0.78812666514197671</v>
      </c>
      <c r="AA832" s="2">
        <v>0.17880055051694393</v>
      </c>
      <c r="AB832" s="2">
        <v>0.29247900804999799</v>
      </c>
      <c r="AC832" s="2">
        <v>2.3386843836606733E-5</v>
      </c>
      <c r="AD832" s="2">
        <v>0</v>
      </c>
      <c r="AE832" s="2">
        <v>2.9760198871472569E-4</v>
      </c>
      <c r="AF832">
        <v>76008.351979905565</v>
      </c>
      <c r="AG832">
        <v>218.55241883253365</v>
      </c>
      <c r="AH832">
        <v>41076.250851566241</v>
      </c>
      <c r="AI832">
        <v>-43197.863328382635</v>
      </c>
      <c r="AJ832">
        <v>2.0376614960752319</v>
      </c>
      <c r="AK832">
        <v>12334.69156860281</v>
      </c>
      <c r="AL832">
        <v>35.470670423221229</v>
      </c>
      <c r="AM832">
        <v>6666.602748944626</v>
      </c>
      <c r="AN832">
        <v>-7022.325575045872</v>
      </c>
      <c r="AO832">
        <v>0.3307107352688069</v>
      </c>
      <c r="AP832">
        <v>-63673.660411302757</v>
      </c>
      <c r="AQ832">
        <v>-183.08174840931241</v>
      </c>
      <c r="AR832">
        <v>-34409.648102621613</v>
      </c>
      <c r="AS832">
        <v>36175.537753336765</v>
      </c>
      <c r="AT832">
        <v>-1.7069507608064249</v>
      </c>
      <c r="AU832" s="3">
        <v>-1417444.7746657173</v>
      </c>
      <c r="AV832" s="3">
        <v>-32735.785693190031</v>
      </c>
      <c r="AW832">
        <v>9007.5715783710002</v>
      </c>
      <c r="AX832">
        <v>1692883.0024390458</v>
      </c>
      <c r="AY832">
        <v>208.02922136783997</v>
      </c>
      <c r="AZ832">
        <v>39097.011863871841</v>
      </c>
      <c r="BA832">
        <v>1465.5646896527005</v>
      </c>
      <c r="BB832">
        <v>275438.22777332854</v>
      </c>
      <c r="BC832">
        <v>33.847111688208003</v>
      </c>
      <c r="BD832">
        <v>6361.2261706818117</v>
      </c>
      <c r="BE832">
        <v>-7542.0068887182997</v>
      </c>
      <c r="BF832">
        <v>-1417444.7746657173</v>
      </c>
      <c r="BG832">
        <v>-174.18210967963196</v>
      </c>
      <c r="BH832">
        <v>-32735.785693190031</v>
      </c>
      <c r="BI832">
        <v>0.35529028507483768</v>
      </c>
      <c r="BJ832">
        <v>0.73076449706774871</v>
      </c>
      <c r="BK832">
        <v>0.37547421199291103</v>
      </c>
      <c r="BL832">
        <v>22.20583718843038</v>
      </c>
      <c r="BM832">
        <v>7.7694801835041298</v>
      </c>
      <c r="BN832">
        <f t="shared" si="80"/>
        <v>-14.436357004926251</v>
      </c>
      <c r="BO832">
        <v>0.44577396561621907</v>
      </c>
      <c r="BP832">
        <v>1.917912809128927E-3</v>
      </c>
      <c r="BQ832">
        <v>2.5423526240623989E-3</v>
      </c>
      <c r="BR832">
        <v>0.13690476190476192</v>
      </c>
      <c r="BS832">
        <v>0.10344827586206896</v>
      </c>
      <c r="BT832">
        <v>0.27777777777777779</v>
      </c>
      <c r="BU832">
        <v>0.41342555530799779</v>
      </c>
      <c r="BV832">
        <v>0.78812666514197671</v>
      </c>
      <c r="BW832">
        <v>0.1854777494989045</v>
      </c>
      <c r="BX832">
        <v>0.29247900804999799</v>
      </c>
      <c r="BY832">
        <f t="shared" si="81"/>
        <v>3.426022798418994E-3</v>
      </c>
      <c r="BZ832">
        <v>0</v>
      </c>
      <c r="CA832">
        <f t="shared" si="82"/>
        <v>2.3727871786204856E-4</v>
      </c>
      <c r="CC832">
        <v>3.426022798418994E-3</v>
      </c>
      <c r="CD832">
        <v>2.3727871786204856E-4</v>
      </c>
    </row>
    <row r="833" spans="1:82" x14ac:dyDescent="0.3">
      <c r="A833">
        <v>0</v>
      </c>
      <c r="B833" t="s">
        <v>563</v>
      </c>
      <c r="C833" t="s">
        <v>308</v>
      </c>
      <c r="D833">
        <v>19143</v>
      </c>
      <c r="E833" s="2">
        <f t="shared" si="87"/>
        <v>0.4786299009783378</v>
      </c>
      <c r="F833" s="2" t="s">
        <v>1937</v>
      </c>
      <c r="G833" s="3">
        <v>-10</v>
      </c>
      <c r="H833" s="1">
        <v>0.3755196480309389</v>
      </c>
      <c r="I833" s="1">
        <f t="shared" si="83"/>
        <v>-14.653929378473476</v>
      </c>
      <c r="J833" s="1">
        <v>2.8473138799400002</v>
      </c>
      <c r="K833" s="1">
        <v>33.861216623499999</v>
      </c>
      <c r="L833" s="2">
        <v>0.16667678077000003</v>
      </c>
      <c r="M833" s="2">
        <v>1.0045077909971903E-4</v>
      </c>
      <c r="N833" s="7">
        <v>0</v>
      </c>
      <c r="O833" s="2">
        <v>2.0842045187359338E-4</v>
      </c>
      <c r="P833" s="3">
        <v>-4072.4233302882103</v>
      </c>
      <c r="Q833" s="3">
        <v>-94.052325547358407</v>
      </c>
      <c r="R833" s="3">
        <v>-42732.855189174996</v>
      </c>
      <c r="S833" s="3">
        <v>-122.85830363526158</v>
      </c>
      <c r="T833" s="3">
        <v>-25846.568410782569</v>
      </c>
      <c r="V833">
        <v>19143</v>
      </c>
      <c r="W833" s="2">
        <v>0.48365503393146592</v>
      </c>
      <c r="X833" s="2">
        <v>1.0073951638845415E-2</v>
      </c>
      <c r="Y833" s="2">
        <v>0.56100828509879574</v>
      </c>
      <c r="Z833" s="2">
        <v>0.81198377467025296</v>
      </c>
      <c r="AA833" s="2">
        <v>9.7599387848876298E-2</v>
      </c>
      <c r="AB833" s="2">
        <v>0.4114210288629126</v>
      </c>
      <c r="AC833" s="2">
        <v>1.0045077909971903E-4</v>
      </c>
      <c r="AD833" s="2">
        <v>0</v>
      </c>
      <c r="AE833" s="2">
        <v>2.0842045187359338E-4</v>
      </c>
      <c r="AF833">
        <v>48810.719561042271</v>
      </c>
      <c r="AG833">
        <v>140.33163438649078</v>
      </c>
      <c r="AH833">
        <v>26374.896453956346</v>
      </c>
      <c r="AI833">
        <v>3147.455138136188</v>
      </c>
      <c r="AJ833">
        <v>1.3083657104780437</v>
      </c>
      <c r="AK833">
        <v>6077.8643718672738</v>
      </c>
      <c r="AL833">
        <v>17.473330751229174</v>
      </c>
      <c r="AM833">
        <v>3284.0584468655329</v>
      </c>
      <c r="AN833">
        <v>391.72473444443153</v>
      </c>
      <c r="AO833">
        <v>0.16291026081278528</v>
      </c>
      <c r="AP833">
        <v>-42732.855189174996</v>
      </c>
      <c r="AQ833">
        <v>-122.85830363526161</v>
      </c>
      <c r="AR833">
        <v>-23090.838007090813</v>
      </c>
      <c r="AS833">
        <v>-2755.7304036917567</v>
      </c>
      <c r="AT833">
        <v>-1.1454554496652585</v>
      </c>
      <c r="AU833" s="3">
        <v>-765371.24069436628</v>
      </c>
      <c r="AV833" s="3">
        <v>-17676.194063370538</v>
      </c>
      <c r="AW833">
        <v>4650.9400228983004</v>
      </c>
      <c r="AX833">
        <v>874097.66790350655</v>
      </c>
      <c r="AY833">
        <v>107.413127186832</v>
      </c>
      <c r="AZ833">
        <v>20187.223123493204</v>
      </c>
      <c r="BA833">
        <v>578.5166926100901</v>
      </c>
      <c r="BB833">
        <v>108726.42720914034</v>
      </c>
      <c r="BC833">
        <v>13.360801639473593</v>
      </c>
      <c r="BD833">
        <v>2511.029060122667</v>
      </c>
      <c r="BE833">
        <v>-4072.4233302882103</v>
      </c>
      <c r="BF833">
        <v>-765371.24069436628</v>
      </c>
      <c r="BG833">
        <v>-94.052325547358407</v>
      </c>
      <c r="BH833">
        <v>-17676.194063370538</v>
      </c>
      <c r="BI833">
        <v>0.26814643126855359</v>
      </c>
      <c r="BJ833">
        <v>0.64366607929949249</v>
      </c>
      <c r="BK833">
        <v>0.3755196480309389</v>
      </c>
      <c r="BL833">
        <v>21.804154736111851</v>
      </c>
      <c r="BM833">
        <v>7.1502253576383747</v>
      </c>
      <c r="BN833">
        <f t="shared" si="80"/>
        <v>-14.653929378473476</v>
      </c>
      <c r="BO833">
        <v>0.4786299009783378</v>
      </c>
      <c r="BP833">
        <v>1.5541848601012009E-3</v>
      </c>
      <c r="BQ833">
        <v>2.2479192099556376E-3</v>
      </c>
      <c r="BR833">
        <v>0.15476190476190477</v>
      </c>
      <c r="BS833">
        <v>0.13793103448275862</v>
      </c>
      <c r="BT833">
        <v>0.27777777777777779</v>
      </c>
      <c r="BU833">
        <v>0.41965635019085823</v>
      </c>
      <c r="BV833">
        <v>0.81198377467025296</v>
      </c>
      <c r="BW833">
        <v>0.1012441782664692</v>
      </c>
      <c r="BX833">
        <v>0.4114210288629126</v>
      </c>
      <c r="BY833">
        <f t="shared" si="81"/>
        <v>4.9134693692531352E-2</v>
      </c>
      <c r="BZ833">
        <v>0</v>
      </c>
      <c r="CA833">
        <f t="shared" si="82"/>
        <v>1.2203134652016858E-4</v>
      </c>
      <c r="CC833">
        <v>4.9134693692531352E-2</v>
      </c>
      <c r="CD833">
        <v>1.2203134652016858E-4</v>
      </c>
    </row>
    <row r="834" spans="1:82" x14ac:dyDescent="0.3">
      <c r="A834">
        <v>0</v>
      </c>
      <c r="B834" t="s">
        <v>563</v>
      </c>
      <c r="C834" t="s">
        <v>594</v>
      </c>
      <c r="D834">
        <v>19145</v>
      </c>
      <c r="E834" s="2">
        <f t="shared" si="87"/>
        <v>0.51643312622960724</v>
      </c>
      <c r="F834" s="2" t="s">
        <v>1938</v>
      </c>
      <c r="G834" s="3">
        <v>-109</v>
      </c>
      <c r="H834" s="1">
        <v>1.9018997599866863</v>
      </c>
      <c r="I834" s="1">
        <f t="shared" si="83"/>
        <v>-16.143128750076126</v>
      </c>
      <c r="J834" s="1">
        <v>2.6961754064200001</v>
      </c>
      <c r="K834" s="1">
        <v>68.432229042100005</v>
      </c>
      <c r="L834" s="2">
        <v>0.13882451048999989</v>
      </c>
      <c r="M834" s="2">
        <v>1.4667058096599591E-3</v>
      </c>
      <c r="N834" s="7">
        <v>0</v>
      </c>
      <c r="O834" s="2">
        <v>4.8171965603035436E-4</v>
      </c>
      <c r="P834" s="3">
        <v>-21522.910574569003</v>
      </c>
      <c r="Q834" s="3">
        <v>-497.07008036976003</v>
      </c>
      <c r="R834" s="3">
        <v>-243302.37810236309</v>
      </c>
      <c r="S834" s="3">
        <v>-698.91403553130863</v>
      </c>
      <c r="T834" s="3">
        <v>-136468.92985976813</v>
      </c>
      <c r="V834">
        <v>19145</v>
      </c>
      <c r="W834" s="2">
        <v>0.49376525677004129</v>
      </c>
      <c r="X834" s="2">
        <v>5.102168769198203E-2</v>
      </c>
      <c r="Y834" s="2">
        <v>0.57018482504284718</v>
      </c>
      <c r="Z834" s="2">
        <v>0.76888280533516307</v>
      </c>
      <c r="AA834" s="2">
        <v>0.19724464533881533</v>
      </c>
      <c r="AB834" s="2">
        <v>0.34267114275503258</v>
      </c>
      <c r="AC834" s="2">
        <v>1.4667058096599591E-3</v>
      </c>
      <c r="AD834" s="2">
        <v>0</v>
      </c>
      <c r="AE834" s="2">
        <v>4.8171965603035436E-4</v>
      </c>
      <c r="AF834">
        <v>340238.27981341945</v>
      </c>
      <c r="AG834">
        <v>977.14473606580032</v>
      </c>
      <c r="AH834">
        <v>183651.32955898199</v>
      </c>
      <c r="AI834">
        <v>7124.0623455518125</v>
      </c>
      <c r="AJ834">
        <v>9.1097799124205654</v>
      </c>
      <c r="AK834">
        <v>96935.901711056358</v>
      </c>
      <c r="AL834">
        <v>278.23070053449163</v>
      </c>
      <c r="AM834">
        <v>52292.599234598427</v>
      </c>
      <c r="AN834">
        <v>2013.8628101672393</v>
      </c>
      <c r="AO834">
        <v>2.5938240769504146</v>
      </c>
      <c r="AP834">
        <v>-243302.37810236309</v>
      </c>
      <c r="AQ834">
        <v>-698.91403553130863</v>
      </c>
      <c r="AR834">
        <v>-131358.73032438356</v>
      </c>
      <c r="AS834">
        <v>-5110.1995353845732</v>
      </c>
      <c r="AT834">
        <v>-6.5159558354701508</v>
      </c>
      <c r="AU834" s="3">
        <v>-4045015.8133844985</v>
      </c>
      <c r="AV834" s="3">
        <v>-93419.350904692707</v>
      </c>
      <c r="AW834">
        <v>30526.130233523003</v>
      </c>
      <c r="AX834">
        <v>5737080.9160883129</v>
      </c>
      <c r="AY834">
        <v>704.99879446991997</v>
      </c>
      <c r="AZ834">
        <v>132497.47343267675</v>
      </c>
      <c r="BA834">
        <v>9003.2196589539999</v>
      </c>
      <c r="BB834">
        <v>1692065.1027038146</v>
      </c>
      <c r="BC834">
        <v>207.92871410015994</v>
      </c>
      <c r="BD834">
        <v>39078.122527984058</v>
      </c>
      <c r="BE834">
        <v>-21522.910574569003</v>
      </c>
      <c r="BF834">
        <v>-4045015.8133844985</v>
      </c>
      <c r="BG834">
        <v>-497.07008036976003</v>
      </c>
      <c r="BH834">
        <v>-93419.350904692707</v>
      </c>
      <c r="BI834">
        <v>1.2062641632856486</v>
      </c>
      <c r="BJ834">
        <v>3.1081639232723348</v>
      </c>
      <c r="BK834">
        <v>1.9018997599866863</v>
      </c>
      <c r="BL834">
        <v>23.728497517799411</v>
      </c>
      <c r="BM834">
        <v>7.5853687677232857</v>
      </c>
      <c r="BN834">
        <f t="shared" si="80"/>
        <v>-16.143128750076126</v>
      </c>
      <c r="BO834">
        <v>0.51643312622960724</v>
      </c>
      <c r="BP834">
        <v>7.5437509806872858E-3</v>
      </c>
      <c r="BQ834">
        <v>8.9860721896874197E-3</v>
      </c>
      <c r="BR834">
        <v>0.28333333333333333</v>
      </c>
      <c r="BS834">
        <v>0.13793103448275862</v>
      </c>
      <c r="BT834">
        <v>0.27777777777777779</v>
      </c>
      <c r="BU834">
        <v>0.46230374918210343</v>
      </c>
      <c r="BV834">
        <v>0.76888280533516307</v>
      </c>
      <c r="BW834">
        <v>0.2046106279448292</v>
      </c>
      <c r="BX834">
        <v>0.34267114275503258</v>
      </c>
      <c r="BY834">
        <f t="shared" si="81"/>
        <v>6.6345711819011707E-2</v>
      </c>
      <c r="BZ834">
        <v>0</v>
      </c>
      <c r="CA834">
        <f t="shared" si="82"/>
        <v>3.3240781663063161E-4</v>
      </c>
      <c r="CC834">
        <v>6.6345711819011707E-2</v>
      </c>
      <c r="CD834">
        <v>3.3240781663063161E-4</v>
      </c>
    </row>
    <row r="835" spans="1:82" x14ac:dyDescent="0.3">
      <c r="A835">
        <v>0</v>
      </c>
      <c r="B835" t="s">
        <v>563</v>
      </c>
      <c r="C835" t="s">
        <v>595</v>
      </c>
      <c r="D835">
        <v>19147</v>
      </c>
      <c r="E835" s="2">
        <f t="shared" si="87"/>
        <v>0.51275315828490919</v>
      </c>
      <c r="F835" s="2" t="s">
        <v>1938</v>
      </c>
      <c r="G835" s="3">
        <v>-235</v>
      </c>
      <c r="H835" s="1">
        <v>0.37517473688071407</v>
      </c>
      <c r="I835" s="1">
        <f t="shared" si="83"/>
        <v>-14.341637958524302</v>
      </c>
      <c r="J835" s="1">
        <v>2.8595018734300002</v>
      </c>
      <c r="K835" s="1">
        <v>69.917314685400001</v>
      </c>
      <c r="L835" s="2">
        <v>0.11563150062000016</v>
      </c>
      <c r="M835" s="2">
        <v>9.55473415997728E-5</v>
      </c>
      <c r="N835" s="7">
        <v>0</v>
      </c>
      <c r="O835" s="2">
        <v>7.2605359553673608E-4</v>
      </c>
      <c r="P835" s="3">
        <v>-6646.3221979921009</v>
      </c>
      <c r="Q835" s="3">
        <v>-153.496335807984</v>
      </c>
      <c r="R835" s="3">
        <v>-80167.804039772105</v>
      </c>
      <c r="S835" s="3">
        <v>-230.32380505220189</v>
      </c>
      <c r="T835" s="3">
        <v>-45037.103849605322</v>
      </c>
      <c r="V835">
        <v>19147</v>
      </c>
      <c r="W835" s="2">
        <v>0.47567303294555108</v>
      </c>
      <c r="X835" s="2">
        <v>1.0064698812088459E-2</v>
      </c>
      <c r="Y835" s="2">
        <v>0.54787113764342499</v>
      </c>
      <c r="Z835" s="2">
        <v>0.81545949016104924</v>
      </c>
      <c r="AA835" s="2">
        <v>0.20152516045736077</v>
      </c>
      <c r="AB835" s="2">
        <v>0.28542206499470402</v>
      </c>
      <c r="AC835" s="2">
        <v>9.55473415997728E-5</v>
      </c>
      <c r="AD835" s="2">
        <v>0</v>
      </c>
      <c r="AE835" s="2">
        <v>7.2605359553673608E-4</v>
      </c>
      <c r="AF835">
        <v>100907.25116764</v>
      </c>
      <c r="AG835">
        <v>289.9059748665702</v>
      </c>
      <c r="AH835">
        <v>54486.930918443977</v>
      </c>
      <c r="AI835">
        <v>2200.5129192164559</v>
      </c>
      <c r="AJ835">
        <v>2.7028041226667399</v>
      </c>
      <c r="AK835">
        <v>20739.44712786789</v>
      </c>
      <c r="AL835">
        <v>59.582169814368314</v>
      </c>
      <c r="AM835">
        <v>11198.284451159272</v>
      </c>
      <c r="AN835">
        <v>452.05553689583775</v>
      </c>
      <c r="AO835">
        <v>0.55548571292925986</v>
      </c>
      <c r="AP835">
        <v>-80167.804039772105</v>
      </c>
      <c r="AQ835">
        <v>-230.32380505220189</v>
      </c>
      <c r="AR835">
        <v>-43288.646467284707</v>
      </c>
      <c r="AS835">
        <v>-1748.4573823206181</v>
      </c>
      <c r="AT835">
        <v>-2.1473184097374798</v>
      </c>
      <c r="AU835" s="3">
        <v>-1249109.7938906355</v>
      </c>
      <c r="AV835" s="3">
        <v>-28848.101351752513</v>
      </c>
      <c r="AW835">
        <v>8382.9122454840017</v>
      </c>
      <c r="AX835">
        <v>1575484.5274162632</v>
      </c>
      <c r="AY835">
        <v>193.60275875136</v>
      </c>
      <c r="AZ835">
        <v>36385.7024797306</v>
      </c>
      <c r="BA835">
        <v>1736.5900474919008</v>
      </c>
      <c r="BB835">
        <v>326374.73352562782</v>
      </c>
      <c r="BC835">
        <v>40.106422943376003</v>
      </c>
      <c r="BD835">
        <v>7537.601127978086</v>
      </c>
      <c r="BE835">
        <v>-6646.3221979921009</v>
      </c>
      <c r="BF835">
        <v>-1249109.7938906355</v>
      </c>
      <c r="BG835">
        <v>-153.496335807984</v>
      </c>
      <c r="BH835">
        <v>-28848.101351752513</v>
      </c>
      <c r="BI835">
        <v>0.33056287834407344</v>
      </c>
      <c r="BJ835">
        <v>0.70573761522478751</v>
      </c>
      <c r="BK835">
        <v>0.37517473688071407</v>
      </c>
      <c r="BL835">
        <v>22.359765012176108</v>
      </c>
      <c r="BM835">
        <v>8.0181270536518063</v>
      </c>
      <c r="BN835">
        <f t="shared" si="80"/>
        <v>-14.341637958524302</v>
      </c>
      <c r="BO835">
        <v>0.51275315828490919</v>
      </c>
      <c r="BP835">
        <v>2.0525476675093382E-3</v>
      </c>
      <c r="BQ835">
        <v>2.8750038838885996E-3</v>
      </c>
      <c r="BR835">
        <v>0.11904761904761904</v>
      </c>
      <c r="BS835">
        <v>0.34482758620689657</v>
      </c>
      <c r="BT835">
        <v>0.33333333333333331</v>
      </c>
      <c r="BU835">
        <v>0.41071300986847958</v>
      </c>
      <c r="BV835">
        <v>0.81545949016104924</v>
      </c>
      <c r="BW835">
        <v>0.20905099632506305</v>
      </c>
      <c r="BX835">
        <v>0.28542206499470402</v>
      </c>
      <c r="BY835">
        <f t="shared" si="81"/>
        <v>1.3662257880595743E-2</v>
      </c>
      <c r="BZ835">
        <v>0</v>
      </c>
      <c r="CA835">
        <f t="shared" si="82"/>
        <v>5.9004330168724111E-4</v>
      </c>
      <c r="CC835">
        <v>1.3662257880595743E-2</v>
      </c>
      <c r="CD835">
        <v>5.9004330168724111E-4</v>
      </c>
    </row>
    <row r="836" spans="1:82" x14ac:dyDescent="0.3">
      <c r="A836">
        <v>0</v>
      </c>
      <c r="B836" t="s">
        <v>563</v>
      </c>
      <c r="C836" t="s">
        <v>596</v>
      </c>
      <c r="D836">
        <v>19149</v>
      </c>
      <c r="E836" s="2">
        <f t="shared" si="87"/>
        <v>0.46398222615683932</v>
      </c>
      <c r="F836" s="2" t="s">
        <v>1937</v>
      </c>
      <c r="G836" s="3">
        <v>1210</v>
      </c>
      <c r="H836" s="1">
        <v>0.37616266062031567</v>
      </c>
      <c r="I836" s="1">
        <f t="shared" si="83"/>
        <v>-13.583666498479179</v>
      </c>
      <c r="J836" s="1">
        <v>2.6747186945000001</v>
      </c>
      <c r="K836" s="1">
        <v>90.687078286800002</v>
      </c>
      <c r="L836" s="2">
        <v>9.4989468611999972E-2</v>
      </c>
      <c r="M836" s="2">
        <v>6.2711726404971163E-4</v>
      </c>
      <c r="N836" s="7">
        <v>0</v>
      </c>
      <c r="O836" s="2">
        <v>6.4503424914710979E-4</v>
      </c>
      <c r="P836" s="3">
        <v>-13683.833304171098</v>
      </c>
      <c r="Q836" s="3">
        <v>-316.02715147214394</v>
      </c>
      <c r="R836" s="3">
        <v>-138956.50866765241</v>
      </c>
      <c r="S836" s="3">
        <v>-399.35333395613651</v>
      </c>
      <c r="T836" s="3">
        <v>-80331.158156746882</v>
      </c>
      <c r="V836">
        <v>19149</v>
      </c>
      <c r="W836" s="2">
        <v>0.45969736403304701</v>
      </c>
      <c r="X836" s="2">
        <v>1.0091201542445711E-2</v>
      </c>
      <c r="Y836" s="2">
        <v>0.52866862955509941</v>
      </c>
      <c r="Z836" s="2">
        <v>0.76276387968402237</v>
      </c>
      <c r="AA836" s="2">
        <v>0.26139058808808785</v>
      </c>
      <c r="AB836" s="2">
        <v>0.23446976073661038</v>
      </c>
      <c r="AC836" s="2">
        <v>6.2711726404971163E-4</v>
      </c>
      <c r="AD836" s="2">
        <v>0</v>
      </c>
      <c r="AE836" s="2">
        <v>6.4503424914710979E-4</v>
      </c>
      <c r="AF836">
        <v>181791.76616856086</v>
      </c>
      <c r="AG836">
        <v>522.4600386217187</v>
      </c>
      <c r="AH836">
        <v>98194.747607845158</v>
      </c>
      <c r="AI836">
        <v>6899.7881281257851</v>
      </c>
      <c r="AJ836">
        <v>4.87099975017696</v>
      </c>
      <c r="AK836">
        <v>42835.257500908461</v>
      </c>
      <c r="AL836">
        <v>123.10670466558223</v>
      </c>
      <c r="AM836">
        <v>23137.524212110835</v>
      </c>
      <c r="AN836">
        <v>1625.853367113237</v>
      </c>
      <c r="AO836">
        <v>1.1477487072955654</v>
      </c>
      <c r="AP836">
        <v>-138956.50866765241</v>
      </c>
      <c r="AQ836">
        <v>-399.35333395613645</v>
      </c>
      <c r="AR836">
        <v>-75057.223395734327</v>
      </c>
      <c r="AS836">
        <v>-5273.9347610125478</v>
      </c>
      <c r="AT836">
        <v>-3.7232510428813947</v>
      </c>
      <c r="AU836" s="3">
        <v>-2571739.6311859163</v>
      </c>
      <c r="AV836" s="3">
        <v>-59394.142847674731</v>
      </c>
      <c r="AW836">
        <v>17950.248671698999</v>
      </c>
      <c r="AX836">
        <v>3373569.7353591099</v>
      </c>
      <c r="AY836">
        <v>414.55970924495995</v>
      </c>
      <c r="AZ836">
        <v>77912.351755497773</v>
      </c>
      <c r="BA836">
        <v>4266.4153675279013</v>
      </c>
      <c r="BB836">
        <v>801830.1041731938</v>
      </c>
      <c r="BC836">
        <v>98.532557772816006</v>
      </c>
      <c r="BD836">
        <v>18518.208907823038</v>
      </c>
      <c r="BE836">
        <v>-13683.833304171098</v>
      </c>
      <c r="BF836">
        <v>-2571739.6311859163</v>
      </c>
      <c r="BG836">
        <v>-316.02715147214394</v>
      </c>
      <c r="BH836">
        <v>-59394.142847674731</v>
      </c>
      <c r="BI836">
        <v>0.4651664248241093</v>
      </c>
      <c r="BJ836">
        <v>0.84132908544442497</v>
      </c>
      <c r="BK836">
        <v>0.37616266062031567</v>
      </c>
      <c r="BL836">
        <v>22.430094045878285</v>
      </c>
      <c r="BM836">
        <v>8.8464275473991059</v>
      </c>
      <c r="BN836">
        <f t="shared" si="80"/>
        <v>-13.583666498479179</v>
      </c>
      <c r="BO836">
        <v>0.46398222615683932</v>
      </c>
      <c r="BP836">
        <v>2.6136084818847868E-3</v>
      </c>
      <c r="BQ836">
        <v>2.4935674819505801E-3</v>
      </c>
      <c r="BR836">
        <v>0.27380952380952384</v>
      </c>
      <c r="BS836">
        <v>0.10344827586206896</v>
      </c>
      <c r="BT836">
        <v>0.22222222222222221</v>
      </c>
      <c r="BU836">
        <v>0.38900637212948236</v>
      </c>
      <c r="BV836">
        <v>0.76276387968402237</v>
      </c>
      <c r="BW836">
        <v>0.27115206233204137</v>
      </c>
      <c r="BX836">
        <v>0.23446976073661038</v>
      </c>
      <c r="BY836">
        <f t="shared" si="81"/>
        <v>3.3861640126252257E-2</v>
      </c>
      <c r="BZ836">
        <v>0</v>
      </c>
      <c r="CA836">
        <f t="shared" si="82"/>
        <v>6.3729021689411594E-4</v>
      </c>
      <c r="CC836">
        <v>3.3861640126252257E-2</v>
      </c>
      <c r="CD836">
        <v>6.3729021689411594E-4</v>
      </c>
    </row>
    <row r="837" spans="1:82" x14ac:dyDescent="0.3">
      <c r="A837">
        <v>1</v>
      </c>
      <c r="B837" t="s">
        <v>563</v>
      </c>
      <c r="C837" t="s">
        <v>597</v>
      </c>
      <c r="D837">
        <v>19151</v>
      </c>
      <c r="E837" s="2">
        <v>0</v>
      </c>
      <c r="F837" s="2" t="s">
        <v>1954</v>
      </c>
      <c r="G837" s="3">
        <v>-999</v>
      </c>
      <c r="H837" s="1">
        <v>0.37511577324157941</v>
      </c>
      <c r="I837" s="1">
        <f t="shared" si="83"/>
        <v>-999</v>
      </c>
      <c r="J837" s="1">
        <v>-999</v>
      </c>
      <c r="K837" s="1">
        <v>-999</v>
      </c>
      <c r="L837" s="2">
        <v>-999</v>
      </c>
      <c r="M837" s="2">
        <v>-999</v>
      </c>
      <c r="N837" s="7">
        <v>-999</v>
      </c>
      <c r="O837" s="2">
        <v>-999</v>
      </c>
      <c r="P837" s="3">
        <v>-999</v>
      </c>
      <c r="Q837" s="3">
        <v>-999</v>
      </c>
      <c r="R837" s="3">
        <v>-999</v>
      </c>
      <c r="S837" s="3">
        <v>-999</v>
      </c>
      <c r="T837" s="3">
        <v>-999</v>
      </c>
      <c r="V837">
        <v>19151</v>
      </c>
      <c r="W837" s="2">
        <v>-999</v>
      </c>
      <c r="X837" s="2">
        <v>1.0063117012435079E-2</v>
      </c>
      <c r="Y837" s="2">
        <v>-999</v>
      </c>
      <c r="Z837" s="2">
        <v>-999</v>
      </c>
      <c r="AA837" s="2">
        <v>-999</v>
      </c>
      <c r="AB837" s="2">
        <v>-999</v>
      </c>
      <c r="AC837" s="2">
        <v>-999</v>
      </c>
      <c r="AD837" s="2">
        <v>-999</v>
      </c>
      <c r="AE837" s="2">
        <v>-999</v>
      </c>
      <c r="AF837" s="2">
        <v>-999</v>
      </c>
      <c r="AG837" s="2">
        <v>-999</v>
      </c>
      <c r="AH837" s="2">
        <v>-999</v>
      </c>
      <c r="AI837" s="2">
        <v>-999</v>
      </c>
      <c r="AJ837" s="2">
        <v>-999</v>
      </c>
      <c r="AK837" s="2">
        <v>-999</v>
      </c>
      <c r="AL837" s="2">
        <v>-999</v>
      </c>
      <c r="AM837" s="2">
        <v>-999</v>
      </c>
      <c r="AN837" s="2">
        <v>-999</v>
      </c>
      <c r="AO837" s="2">
        <v>-999</v>
      </c>
      <c r="AP837" s="2">
        <v>-999</v>
      </c>
      <c r="AQ837" s="2">
        <v>-999</v>
      </c>
      <c r="AR837" s="2">
        <v>-999</v>
      </c>
      <c r="AS837" s="2">
        <v>-999</v>
      </c>
      <c r="AT837" s="2">
        <v>-999</v>
      </c>
      <c r="AU837" s="2">
        <v>-999</v>
      </c>
      <c r="AV837" s="2">
        <v>-999</v>
      </c>
      <c r="AW837" s="2">
        <v>-999</v>
      </c>
      <c r="AX837" s="2">
        <v>-999</v>
      </c>
      <c r="AY837" s="2">
        <v>-999</v>
      </c>
      <c r="AZ837" s="2">
        <v>-999</v>
      </c>
      <c r="BA837" s="2">
        <v>-999</v>
      </c>
      <c r="BB837" s="2">
        <v>-999</v>
      </c>
      <c r="BC837" s="2">
        <v>-999</v>
      </c>
      <c r="BD837" s="2">
        <v>-999</v>
      </c>
      <c r="BE837" s="2">
        <v>-999</v>
      </c>
      <c r="BF837" s="2">
        <v>-999</v>
      </c>
      <c r="BG837" s="2">
        <v>-999</v>
      </c>
      <c r="BH837" s="2">
        <v>-999</v>
      </c>
      <c r="BI837">
        <v>0</v>
      </c>
      <c r="BJ837">
        <v>0.37511577324157941</v>
      </c>
      <c r="BK837">
        <v>0.37511577324157941</v>
      </c>
      <c r="BL837">
        <v>-999</v>
      </c>
      <c r="BM837">
        <v>8.3333613844073806</v>
      </c>
      <c r="BN837">
        <f t="shared" si="80"/>
        <v>-999</v>
      </c>
      <c r="BO837" t="s">
        <v>3748</v>
      </c>
      <c r="BP837" t="s">
        <v>3748</v>
      </c>
      <c r="BQ837">
        <v>3.3470049663949244E-3</v>
      </c>
      <c r="BR837">
        <v>0.23642113095238096</v>
      </c>
      <c r="BS837">
        <v>0.34482758620689657</v>
      </c>
      <c r="BT837">
        <v>0.33333333333333331</v>
      </c>
      <c r="BU837" t="s">
        <v>3748</v>
      </c>
      <c r="BY837">
        <f t="shared" si="81"/>
        <v>-999</v>
      </c>
      <c r="CA837">
        <f t="shared" si="82"/>
        <v>-999</v>
      </c>
    </row>
    <row r="838" spans="1:82" x14ac:dyDescent="0.3">
      <c r="A838">
        <v>0</v>
      </c>
      <c r="B838" t="s">
        <v>563</v>
      </c>
      <c r="C838" t="s">
        <v>129</v>
      </c>
      <c r="D838">
        <v>19153</v>
      </c>
      <c r="E838" s="2">
        <f>BO838</f>
        <v>0.61182958938288168</v>
      </c>
      <c r="F838" s="2" t="s">
        <v>1940</v>
      </c>
      <c r="G838" s="3">
        <v>91562</v>
      </c>
      <c r="H838" s="1">
        <v>34.735424284673101</v>
      </c>
      <c r="I838" s="1">
        <f t="shared" si="83"/>
        <v>-15.416241396675188</v>
      </c>
      <c r="J838" s="1">
        <v>2.8586266064500001</v>
      </c>
      <c r="K838" s="1">
        <v>103.299010423</v>
      </c>
      <c r="L838" s="2">
        <v>0.10792992160999981</v>
      </c>
      <c r="M838" s="2">
        <v>0.11290323847526176</v>
      </c>
      <c r="N838" s="7">
        <v>0</v>
      </c>
      <c r="O838" s="2">
        <v>4.9905048828539618E-4</v>
      </c>
      <c r="P838" s="3">
        <v>-354755.77116951003</v>
      </c>
      <c r="Q838" s="3">
        <v>-8193.0591625104025</v>
      </c>
      <c r="R838" s="3">
        <v>-1621386.1389468508</v>
      </c>
      <c r="S838" s="3">
        <v>-4658.516762654267</v>
      </c>
      <c r="T838" s="3">
        <v>-908935.77055949485</v>
      </c>
      <c r="V838">
        <v>19153</v>
      </c>
      <c r="W838" s="2">
        <v>0.7537732237604412</v>
      </c>
      <c r="X838" s="2">
        <v>0.93183668613191561</v>
      </c>
      <c r="Y838" s="2">
        <v>0.52468282409578881</v>
      </c>
      <c r="Z838" s="2">
        <v>0.81520988558065099</v>
      </c>
      <c r="AA838" s="2">
        <v>0.29774240821821346</v>
      </c>
      <c r="AB838" s="2">
        <v>0.26641166927236432</v>
      </c>
      <c r="AC838" s="2">
        <v>0.11290323847526176</v>
      </c>
      <c r="AD838" s="2">
        <v>0</v>
      </c>
      <c r="AE838" s="2">
        <v>4.9905048828539618E-4</v>
      </c>
      <c r="AF838">
        <v>4916458.5659746481</v>
      </c>
      <c r="AG838">
        <v>14122.537833221362</v>
      </c>
      <c r="AH838">
        <v>2654287.2863037917</v>
      </c>
      <c r="AI838">
        <v>100930.33065828582</v>
      </c>
      <c r="AJ838">
        <v>131.66374831870576</v>
      </c>
      <c r="AK838">
        <v>3295072.4270277973</v>
      </c>
      <c r="AL838">
        <v>9464.0210705670943</v>
      </c>
      <c r="AM838">
        <v>1778733.475638174</v>
      </c>
      <c r="AN838">
        <v>67548.370764408523</v>
      </c>
      <c r="AO838">
        <v>88.232084514454201</v>
      </c>
      <c r="AP838">
        <v>-1621386.1389468508</v>
      </c>
      <c r="AQ838">
        <v>-4658.5167626542679</v>
      </c>
      <c r="AR838">
        <v>-875553.8106656177</v>
      </c>
      <c r="AS838">
        <v>-33381.959893877298</v>
      </c>
      <c r="AT838">
        <v>-43.431663804251556</v>
      </c>
      <c r="AU838" s="3">
        <v>-66672799.633597717</v>
      </c>
      <c r="AV838" s="3">
        <v>-1539803.539002205</v>
      </c>
      <c r="AW838">
        <v>1030771.3461835</v>
      </c>
      <c r="AX838">
        <v>193723166.801727</v>
      </c>
      <c r="AY838">
        <v>23805.590517839999</v>
      </c>
      <c r="AZ838">
        <v>4474022.6819228493</v>
      </c>
      <c r="BA838">
        <v>676015.57501399005</v>
      </c>
      <c r="BB838">
        <v>127050367.1681293</v>
      </c>
      <c r="BC838">
        <v>15612.531355329596</v>
      </c>
      <c r="BD838">
        <v>2934219.1429206445</v>
      </c>
      <c r="BE838">
        <v>-354755.77116951003</v>
      </c>
      <c r="BF838">
        <v>-66672799.633597717</v>
      </c>
      <c r="BG838">
        <v>-8193.0591625104025</v>
      </c>
      <c r="BH838">
        <v>-1539803.539002205</v>
      </c>
      <c r="BI838">
        <v>31.204748855228647</v>
      </c>
      <c r="BJ838">
        <v>65.940173139901745</v>
      </c>
      <c r="BK838">
        <v>34.735424284673101</v>
      </c>
      <c r="BL838">
        <v>28.037250490697762</v>
      </c>
      <c r="BM838">
        <v>12.621009094022574</v>
      </c>
      <c r="BN838">
        <f t="shared" si="80"/>
        <v>-15.416241396675188</v>
      </c>
      <c r="BO838">
        <v>0.61182958938288168</v>
      </c>
      <c r="BP838">
        <v>0.23119689355324186</v>
      </c>
      <c r="BQ838">
        <v>7.8795511335491945E-3</v>
      </c>
      <c r="BR838">
        <v>0.23968962585034012</v>
      </c>
      <c r="BS838">
        <v>0.37931034482758619</v>
      </c>
      <c r="BT838">
        <v>0.44444444444444442</v>
      </c>
      <c r="BU838">
        <v>0.4414872919814678</v>
      </c>
      <c r="BV838">
        <v>0.81520988558065099</v>
      </c>
      <c r="BW838">
        <v>0.30886141931349947</v>
      </c>
      <c r="BX838">
        <v>0.26641166927236432</v>
      </c>
      <c r="BY838">
        <f t="shared" si="81"/>
        <v>0.12107428602576063</v>
      </c>
      <c r="BZ838">
        <v>0</v>
      </c>
      <c r="CA838">
        <f t="shared" si="82"/>
        <v>4.3319572111659611E-4</v>
      </c>
      <c r="CC838">
        <v>0.12107428602576063</v>
      </c>
      <c r="CD838">
        <v>4.3319572111659611E-4</v>
      </c>
    </row>
    <row r="839" spans="1:82" x14ac:dyDescent="0.3">
      <c r="A839">
        <v>0</v>
      </c>
      <c r="B839" t="s">
        <v>563</v>
      </c>
      <c r="C839" t="s">
        <v>598</v>
      </c>
      <c r="D839">
        <v>19155</v>
      </c>
      <c r="E839" s="2">
        <f>BO839</f>
        <v>0.57129016306305358</v>
      </c>
      <c r="F839" s="2" t="s">
        <v>1939</v>
      </c>
      <c r="G839" s="3">
        <v>6953</v>
      </c>
      <c r="H839" s="1">
        <v>10.564156426229218</v>
      </c>
      <c r="I839" s="1">
        <f t="shared" si="83"/>
        <v>-20.210283397056855</v>
      </c>
      <c r="J839" s="1">
        <v>2.6637334954799998</v>
      </c>
      <c r="K839" s="1">
        <v>94.231068758000006</v>
      </c>
      <c r="L839" s="2">
        <v>0.12496158206300001</v>
      </c>
      <c r="M839" s="2">
        <v>3.3430342033272976E-2</v>
      </c>
      <c r="N839" s="7">
        <v>0</v>
      </c>
      <c r="O839" s="2">
        <v>4.4886017406451893E-3</v>
      </c>
      <c r="P839" s="3">
        <v>-46218.846908060012</v>
      </c>
      <c r="Q839" s="3">
        <v>-1067.4209637023994</v>
      </c>
      <c r="R839" s="3">
        <v>-153701.4708121689</v>
      </c>
      <c r="S839" s="3">
        <v>-444.48116504929465</v>
      </c>
      <c r="T839" s="3">
        <v>-86877.621613251278</v>
      </c>
      <c r="V839">
        <v>19155</v>
      </c>
      <c r="W839" s="2">
        <v>0.58720607424262405</v>
      </c>
      <c r="X839" s="2">
        <v>0.28340141854378553</v>
      </c>
      <c r="Y839" s="2">
        <v>0.63654977041818395</v>
      </c>
      <c r="Z839" s="2">
        <v>0.75963117154509685</v>
      </c>
      <c r="AA839" s="2">
        <v>0.27160555775020329</v>
      </c>
      <c r="AB839" s="2">
        <v>0.30845221765856362</v>
      </c>
      <c r="AC839" s="2">
        <v>3.3430342033272976E-2</v>
      </c>
      <c r="AD839" s="2">
        <v>0</v>
      </c>
      <c r="AE839" s="2">
        <v>4.4886017406451893E-3</v>
      </c>
      <c r="AF839">
        <v>1136028.4542431587</v>
      </c>
      <c r="AG839">
        <v>3265.2018397799029</v>
      </c>
      <c r="AH839">
        <v>613684.58225377218</v>
      </c>
      <c r="AI839">
        <v>22891.980554774178</v>
      </c>
      <c r="AJ839">
        <v>30.442287329252288</v>
      </c>
      <c r="AK839">
        <v>982326.98343098979</v>
      </c>
      <c r="AL839">
        <v>2820.7206747306082</v>
      </c>
      <c r="AM839">
        <v>530145.72264338657</v>
      </c>
      <c r="AN839">
        <v>19553.218551908532</v>
      </c>
      <c r="AO839">
        <v>26.296943493772812</v>
      </c>
      <c r="AP839">
        <v>-153701.4708121689</v>
      </c>
      <c r="AQ839">
        <v>-444.48116504929476</v>
      </c>
      <c r="AR839">
        <v>-83538.859610385611</v>
      </c>
      <c r="AS839">
        <v>-3338.7620028656456</v>
      </c>
      <c r="AT839">
        <v>-4.1453438354794763</v>
      </c>
      <c r="AU839" s="3">
        <v>-8686370.0879007988</v>
      </c>
      <c r="AV839" s="3">
        <v>-200611.09591822894</v>
      </c>
      <c r="AW839">
        <v>207813.40553875003</v>
      </c>
      <c r="AX839">
        <v>39056451.43695268</v>
      </c>
      <c r="AY839">
        <v>4799.4357377999995</v>
      </c>
      <c r="AZ839">
        <v>902005.95256213192</v>
      </c>
      <c r="BA839">
        <v>161594.55863069001</v>
      </c>
      <c r="BB839">
        <v>30370081.349051878</v>
      </c>
      <c r="BC839">
        <v>3732.0147740975999</v>
      </c>
      <c r="BD839">
        <v>701394.85664390295</v>
      </c>
      <c r="BE839">
        <v>-46218.846908060012</v>
      </c>
      <c r="BF839">
        <v>-8686370.0879007988</v>
      </c>
      <c r="BG839">
        <v>-1067.4209637023994</v>
      </c>
      <c r="BH839">
        <v>-200611.09591822894</v>
      </c>
      <c r="BI839">
        <v>3.7018317677910599</v>
      </c>
      <c r="BJ839">
        <v>14.265988194020277</v>
      </c>
      <c r="BK839">
        <v>10.564156426229218</v>
      </c>
      <c r="BL839">
        <v>29.387900777473817</v>
      </c>
      <c r="BM839">
        <v>9.1776173804169616</v>
      </c>
      <c r="BN839">
        <f t="shared" ref="BN839:BN902" si="88">IF(BL839=-999,-999,BM839-BL839)</f>
        <v>-20.210283397056855</v>
      </c>
      <c r="BO839">
        <v>0.57129016306305358</v>
      </c>
      <c r="BP839">
        <v>2.5609685811935238E-2</v>
      </c>
      <c r="BQ839">
        <v>4.6526658355733226E-3</v>
      </c>
      <c r="BR839">
        <v>0.23214285714285715</v>
      </c>
      <c r="BS839">
        <v>0.17241379310344829</v>
      </c>
      <c r="BT839">
        <v>0.27777777777777779</v>
      </c>
      <c r="BU839">
        <v>0.57877812480732038</v>
      </c>
      <c r="BV839">
        <v>0.75963117154509685</v>
      </c>
      <c r="BW839">
        <v>0.28174850389025236</v>
      </c>
      <c r="BX839">
        <v>0.30845221765856362</v>
      </c>
      <c r="BY839">
        <f t="shared" ref="BY839:BY902" si="89">IF(I839=-999,-999,CC839)</f>
        <v>0.20534405507817749</v>
      </c>
      <c r="BZ839">
        <v>0</v>
      </c>
      <c r="CA839">
        <f t="shared" ref="CA839:CA902" si="90">IF(I839=-999,-999,CD839)</f>
        <v>3.4391745131380973E-3</v>
      </c>
      <c r="CC839">
        <v>0.20534405507817749</v>
      </c>
      <c r="CD839">
        <v>3.4391745131380973E-3</v>
      </c>
    </row>
    <row r="840" spans="1:82" x14ac:dyDescent="0.3">
      <c r="A840">
        <v>0</v>
      </c>
      <c r="B840" t="s">
        <v>563</v>
      </c>
      <c r="C840" t="s">
        <v>599</v>
      </c>
      <c r="D840">
        <v>19157</v>
      </c>
      <c r="E840" s="2">
        <f>BO840</f>
        <v>0.56150146760692909</v>
      </c>
      <c r="F840" s="2" t="s">
        <v>1939</v>
      </c>
      <c r="G840" s="3">
        <v>442</v>
      </c>
      <c r="H840" s="1">
        <v>0.3754613905024069</v>
      </c>
      <c r="I840" s="1">
        <f t="shared" ref="I840:I903" si="91">BN840</f>
        <v>-12.401473821437477</v>
      </c>
      <c r="J840" s="1">
        <v>2.9644412740699999</v>
      </c>
      <c r="K840" s="1">
        <v>95.682283230400003</v>
      </c>
      <c r="L840" s="2">
        <v>0.11613692042000001</v>
      </c>
      <c r="M840" s="2">
        <v>1.1191154890266154E-4</v>
      </c>
      <c r="N840" s="7">
        <v>0</v>
      </c>
      <c r="O840" s="2">
        <v>1.6745215838072606E-3</v>
      </c>
      <c r="P840" s="3">
        <v>-10295.706674952002</v>
      </c>
      <c r="Q840" s="3">
        <v>-237.77860929407998</v>
      </c>
      <c r="R840" s="3">
        <v>-95041.801492069993</v>
      </c>
      <c r="S840" s="3">
        <v>-272.92652298100472</v>
      </c>
      <c r="T840" s="3">
        <v>-55054.812664998804</v>
      </c>
      <c r="V840">
        <v>19157</v>
      </c>
      <c r="W840" s="2">
        <v>0.48133249431595221</v>
      </c>
      <c r="X840" s="2">
        <v>1.007238878180689E-2</v>
      </c>
      <c r="Y840" s="2">
        <v>0.46360538698464016</v>
      </c>
      <c r="Z840" s="2">
        <v>0.84538562202997281</v>
      </c>
      <c r="AA840" s="2">
        <v>0.27578844478933501</v>
      </c>
      <c r="AB840" s="2">
        <v>0.28666963129135914</v>
      </c>
      <c r="AC840" s="2">
        <v>1.1191154890266154E-4</v>
      </c>
      <c r="AD840" s="2">
        <v>0</v>
      </c>
      <c r="AE840" s="2">
        <v>1.6745215838072606E-3</v>
      </c>
      <c r="AF840">
        <v>187663.65534826365</v>
      </c>
      <c r="AG840">
        <v>538.89135457018881</v>
      </c>
      <c r="AH840">
        <v>101282.96259684452</v>
      </c>
      <c r="AI840">
        <v>7420.0522509688126</v>
      </c>
      <c r="AJ840">
        <v>5.0239731497172917</v>
      </c>
      <c r="AK840">
        <v>92621.853856193658</v>
      </c>
      <c r="AL840">
        <v>265.96483158918409</v>
      </c>
      <c r="AM840">
        <v>49987.267120676799</v>
      </c>
      <c r="AN840">
        <v>3660.9350621377098</v>
      </c>
      <c r="AO840">
        <v>2.4795322536261213</v>
      </c>
      <c r="AP840">
        <v>-95041.801492069993</v>
      </c>
      <c r="AQ840">
        <v>-272.92652298100472</v>
      </c>
      <c r="AR840">
        <v>-51295.695476167719</v>
      </c>
      <c r="AS840">
        <v>-3759.1171888311028</v>
      </c>
      <c r="AT840">
        <v>-2.5444408960911704</v>
      </c>
      <c r="AU840" s="3">
        <v>-1934975.1124904791</v>
      </c>
      <c r="AV840" s="3">
        <v>-44688.111830729395</v>
      </c>
      <c r="AW840">
        <v>20177.186588301003</v>
      </c>
      <c r="AX840">
        <v>3792100.4474052903</v>
      </c>
      <c r="AY840">
        <v>465.99068115504002</v>
      </c>
      <c r="AZ840">
        <v>87578.288616278223</v>
      </c>
      <c r="BA840">
        <v>9881.4799133490014</v>
      </c>
      <c r="BB840">
        <v>1857125.3349148114</v>
      </c>
      <c r="BC840">
        <v>228.21207186096004</v>
      </c>
      <c r="BD840">
        <v>42890.176785548829</v>
      </c>
      <c r="BE840">
        <v>-10295.706674952002</v>
      </c>
      <c r="BF840">
        <v>-1934975.1124904791</v>
      </c>
      <c r="BG840">
        <v>-237.77860929407998</v>
      </c>
      <c r="BH840">
        <v>-44688.111830729395</v>
      </c>
      <c r="BI840">
        <v>0.69075350831631654</v>
      </c>
      <c r="BJ840">
        <v>1.0662148988187234</v>
      </c>
      <c r="BK840">
        <v>0.3754613905024069</v>
      </c>
      <c r="BL840">
        <v>25.024524586341709</v>
      </c>
      <c r="BM840">
        <v>12.623050764904232</v>
      </c>
      <c r="BN840">
        <f t="shared" si="88"/>
        <v>-12.401473821437477</v>
      </c>
      <c r="BO840">
        <v>0.56150146760692909</v>
      </c>
      <c r="BP840">
        <v>4.696829783948221E-3</v>
      </c>
      <c r="BQ840">
        <v>9.6851459203190805E-3</v>
      </c>
      <c r="BR840">
        <v>0.16215728715728717</v>
      </c>
      <c r="BS840">
        <v>0.37931034482758619</v>
      </c>
      <c r="BT840">
        <v>0.44444444444444442</v>
      </c>
      <c r="BU840">
        <v>0.35515097053334327</v>
      </c>
      <c r="BV840">
        <v>0.84538562202997281</v>
      </c>
      <c r="BW840">
        <v>0.28608759832918568</v>
      </c>
      <c r="BX840">
        <v>0.28666963129135914</v>
      </c>
      <c r="BY840">
        <f t="shared" si="89"/>
        <v>5.751339047035571E-3</v>
      </c>
      <c r="BZ840">
        <v>0</v>
      </c>
      <c r="CA840">
        <f t="shared" si="90"/>
        <v>1.3439877695837505E-3</v>
      </c>
      <c r="CC840">
        <v>5.751339047035571E-3</v>
      </c>
      <c r="CD840">
        <v>1.3439877695837505E-3</v>
      </c>
    </row>
    <row r="841" spans="1:82" x14ac:dyDescent="0.3">
      <c r="A841">
        <v>1</v>
      </c>
      <c r="B841" t="s">
        <v>563</v>
      </c>
      <c r="C841" t="s">
        <v>600</v>
      </c>
      <c r="D841">
        <v>19159</v>
      </c>
      <c r="E841" s="2">
        <v>0</v>
      </c>
      <c r="F841" s="2" t="s">
        <v>1954</v>
      </c>
      <c r="G841" s="3">
        <v>-999</v>
      </c>
      <c r="H841" s="1">
        <v>0.37479257396677779</v>
      </c>
      <c r="I841" s="1">
        <f t="shared" si="91"/>
        <v>-999</v>
      </c>
      <c r="J841" s="1">
        <v>-999</v>
      </c>
      <c r="K841" s="1">
        <v>-999</v>
      </c>
      <c r="L841" s="2">
        <v>-999</v>
      </c>
      <c r="M841" s="2">
        <v>-999</v>
      </c>
      <c r="N841" s="7">
        <v>-999</v>
      </c>
      <c r="O841" s="2">
        <v>-999</v>
      </c>
      <c r="P841" s="3">
        <v>-999</v>
      </c>
      <c r="Q841" s="3">
        <v>-999</v>
      </c>
      <c r="R841" s="3">
        <v>-999</v>
      </c>
      <c r="S841" s="3">
        <v>-999</v>
      </c>
      <c r="T841" s="3">
        <v>-999</v>
      </c>
      <c r="V841">
        <v>19159</v>
      </c>
      <c r="W841" s="2">
        <v>-999</v>
      </c>
      <c r="X841" s="2">
        <v>1.0054446643571201E-2</v>
      </c>
      <c r="Y841" s="2">
        <v>-999</v>
      </c>
      <c r="Z841" s="2">
        <v>-999</v>
      </c>
      <c r="AA841" s="2">
        <v>-999</v>
      </c>
      <c r="AB841" s="2">
        <v>-999</v>
      </c>
      <c r="AC841" s="2">
        <v>-999</v>
      </c>
      <c r="AD841" s="2">
        <v>-999</v>
      </c>
      <c r="AE841" s="2">
        <v>-999</v>
      </c>
      <c r="AF841" s="2">
        <v>-999</v>
      </c>
      <c r="AG841" s="2">
        <v>-999</v>
      </c>
      <c r="AH841" s="2">
        <v>-999</v>
      </c>
      <c r="AI841" s="2">
        <v>-999</v>
      </c>
      <c r="AJ841" s="2">
        <v>-999</v>
      </c>
      <c r="AK841" s="2">
        <v>-999</v>
      </c>
      <c r="AL841" s="2">
        <v>-999</v>
      </c>
      <c r="AM841" s="2">
        <v>-999</v>
      </c>
      <c r="AN841" s="2">
        <v>-999</v>
      </c>
      <c r="AO841" s="2">
        <v>-999</v>
      </c>
      <c r="AP841" s="2">
        <v>-999</v>
      </c>
      <c r="AQ841" s="2">
        <v>-999</v>
      </c>
      <c r="AR841" s="2">
        <v>-999</v>
      </c>
      <c r="AS841" s="2">
        <v>-999</v>
      </c>
      <c r="AT841" s="2">
        <v>-999</v>
      </c>
      <c r="AU841" s="2">
        <v>-999</v>
      </c>
      <c r="AV841" s="2">
        <v>-999</v>
      </c>
      <c r="AW841" s="2">
        <v>-999</v>
      </c>
      <c r="AX841" s="2">
        <v>-999</v>
      </c>
      <c r="AY841" s="2">
        <v>-999</v>
      </c>
      <c r="AZ841" s="2">
        <v>-999</v>
      </c>
      <c r="BA841" s="2">
        <v>-999</v>
      </c>
      <c r="BB841" s="2">
        <v>-999</v>
      </c>
      <c r="BC841" s="2">
        <v>-999</v>
      </c>
      <c r="BD841" s="2">
        <v>-999</v>
      </c>
      <c r="BE841" s="2">
        <v>-999</v>
      </c>
      <c r="BF841" s="2">
        <v>-999</v>
      </c>
      <c r="BG841" s="2">
        <v>-999</v>
      </c>
      <c r="BH841" s="2">
        <v>-999</v>
      </c>
      <c r="BI841">
        <v>0</v>
      </c>
      <c r="BJ841">
        <v>0.37479257396677779</v>
      </c>
      <c r="BK841">
        <v>0.37479257396677779</v>
      </c>
      <c r="BL841">
        <v>-999</v>
      </c>
      <c r="BM841">
        <v>7.5959312690509275</v>
      </c>
      <c r="BN841">
        <f t="shared" si="88"/>
        <v>-999</v>
      </c>
      <c r="BO841" t="s">
        <v>3748</v>
      </c>
      <c r="BP841" t="s">
        <v>3748</v>
      </c>
      <c r="BQ841">
        <v>1.1266839469034977E-2</v>
      </c>
      <c r="BR841">
        <v>0.16071428571428573</v>
      </c>
      <c r="BS841">
        <v>0.51724137931034486</v>
      </c>
      <c r="BT841">
        <v>0.22222222222222221</v>
      </c>
      <c r="BU841" t="s">
        <v>3748</v>
      </c>
      <c r="BY841">
        <f t="shared" si="89"/>
        <v>-999</v>
      </c>
      <c r="CA841">
        <f t="shared" si="90"/>
        <v>-999</v>
      </c>
    </row>
    <row r="842" spans="1:82" x14ac:dyDescent="0.3">
      <c r="A842">
        <v>1</v>
      </c>
      <c r="B842" t="s">
        <v>563</v>
      </c>
      <c r="C842" t="s">
        <v>601</v>
      </c>
      <c r="D842">
        <v>19161</v>
      </c>
      <c r="E842" s="2">
        <v>0</v>
      </c>
      <c r="F842" s="2" t="s">
        <v>1954</v>
      </c>
      <c r="G842" s="3">
        <v>-999</v>
      </c>
      <c r="H842" s="1">
        <v>0.37479256840678921</v>
      </c>
      <c r="I842" s="1">
        <f t="shared" si="91"/>
        <v>-999</v>
      </c>
      <c r="J842" s="1">
        <v>-999</v>
      </c>
      <c r="K842" s="1">
        <v>-999</v>
      </c>
      <c r="L842" s="2">
        <v>-999</v>
      </c>
      <c r="M842" s="2">
        <v>-999</v>
      </c>
      <c r="N842" s="7">
        <v>-999</v>
      </c>
      <c r="O842" s="2">
        <v>-999</v>
      </c>
      <c r="P842" s="3">
        <v>-999</v>
      </c>
      <c r="Q842" s="3">
        <v>-999</v>
      </c>
      <c r="R842" s="3">
        <v>-999</v>
      </c>
      <c r="S842" s="3">
        <v>-999</v>
      </c>
      <c r="T842" s="3">
        <v>-999</v>
      </c>
      <c r="V842">
        <v>19161</v>
      </c>
      <c r="W842" s="2">
        <v>-999</v>
      </c>
      <c r="X842" s="2">
        <v>1.0054446494415075E-2</v>
      </c>
      <c r="Y842" s="2">
        <v>-999</v>
      </c>
      <c r="Z842" s="2">
        <v>-999</v>
      </c>
      <c r="AA842" s="2">
        <v>-999</v>
      </c>
      <c r="AB842" s="2">
        <v>-999</v>
      </c>
      <c r="AC842" s="2">
        <v>-999</v>
      </c>
      <c r="AD842" s="2">
        <v>-999</v>
      </c>
      <c r="AE842" s="2">
        <v>-999</v>
      </c>
      <c r="AF842" s="2">
        <v>-999</v>
      </c>
      <c r="AG842" s="2">
        <v>-999</v>
      </c>
      <c r="AH842" s="2">
        <v>-999</v>
      </c>
      <c r="AI842" s="2">
        <v>-999</v>
      </c>
      <c r="AJ842" s="2">
        <v>-999</v>
      </c>
      <c r="AK842" s="2">
        <v>-999</v>
      </c>
      <c r="AL842" s="2">
        <v>-999</v>
      </c>
      <c r="AM842" s="2">
        <v>-999</v>
      </c>
      <c r="AN842" s="2">
        <v>-999</v>
      </c>
      <c r="AO842" s="2">
        <v>-999</v>
      </c>
      <c r="AP842" s="2">
        <v>-999</v>
      </c>
      <c r="AQ842" s="2">
        <v>-999</v>
      </c>
      <c r="AR842" s="2">
        <v>-999</v>
      </c>
      <c r="AS842" s="2">
        <v>-999</v>
      </c>
      <c r="AT842" s="2">
        <v>-999</v>
      </c>
      <c r="AU842" s="2">
        <v>-999</v>
      </c>
      <c r="AV842" s="2">
        <v>-999</v>
      </c>
      <c r="AW842" s="2">
        <v>-999</v>
      </c>
      <c r="AX842" s="2">
        <v>-999</v>
      </c>
      <c r="AY842" s="2">
        <v>-999</v>
      </c>
      <c r="AZ842" s="2">
        <v>-999</v>
      </c>
      <c r="BA842" s="2">
        <v>-999</v>
      </c>
      <c r="BB842" s="2">
        <v>-999</v>
      </c>
      <c r="BC842" s="2">
        <v>-999</v>
      </c>
      <c r="BD842" s="2">
        <v>-999</v>
      </c>
      <c r="BE842" s="2">
        <v>-999</v>
      </c>
      <c r="BF842" s="2">
        <v>-999</v>
      </c>
      <c r="BG842" s="2">
        <v>-999</v>
      </c>
      <c r="BH842" s="2">
        <v>-999</v>
      </c>
      <c r="BI842">
        <v>0</v>
      </c>
      <c r="BJ842">
        <v>0.37479256840678921</v>
      </c>
      <c r="BK842">
        <v>0.37479256840678921</v>
      </c>
      <c r="BL842">
        <v>-999</v>
      </c>
      <c r="BM842">
        <v>11.670667233968395</v>
      </c>
      <c r="BN842">
        <f t="shared" si="88"/>
        <v>-999</v>
      </c>
      <c r="BO842" t="s">
        <v>3748</v>
      </c>
      <c r="BP842" t="s">
        <v>3748</v>
      </c>
      <c r="BQ842">
        <v>3.4151002603292485E-3</v>
      </c>
      <c r="BR842">
        <v>0.10178571428571427</v>
      </c>
      <c r="BS842">
        <v>0.37931034482758619</v>
      </c>
      <c r="BT842">
        <v>0.33333333333333331</v>
      </c>
      <c r="BU842" t="s">
        <v>3748</v>
      </c>
      <c r="BY842">
        <f t="shared" si="89"/>
        <v>-999</v>
      </c>
      <c r="CA842">
        <f t="shared" si="90"/>
        <v>-999</v>
      </c>
    </row>
    <row r="843" spans="1:82" x14ac:dyDescent="0.3">
      <c r="A843">
        <v>0</v>
      </c>
      <c r="B843" t="s">
        <v>563</v>
      </c>
      <c r="C843" t="s">
        <v>135</v>
      </c>
      <c r="D843">
        <v>19163</v>
      </c>
      <c r="E843" s="2">
        <f>BO843</f>
        <v>0.64302840948145534</v>
      </c>
      <c r="F843" s="2" t="s">
        <v>1940</v>
      </c>
      <c r="G843" s="3">
        <v>13379</v>
      </c>
      <c r="H843" s="1">
        <v>27.384062232969143</v>
      </c>
      <c r="I843" s="1">
        <f t="shared" si="91"/>
        <v>-18.44830877253041</v>
      </c>
      <c r="J843" s="1">
        <v>2.6793813665599999</v>
      </c>
      <c r="K843" s="1">
        <v>66.939067932699999</v>
      </c>
      <c r="L843" s="2">
        <v>0.16483264543999998</v>
      </c>
      <c r="M843" s="2">
        <v>3.2017363203858527E-2</v>
      </c>
      <c r="N843" s="7">
        <v>0</v>
      </c>
      <c r="O843" s="2">
        <v>1.1904733836064563E-3</v>
      </c>
      <c r="P843" s="3">
        <v>-66963.049064489955</v>
      </c>
      <c r="Q843" s="3">
        <v>-1546.5068288495988</v>
      </c>
      <c r="R843" s="3">
        <v>-440507.62920520804</v>
      </c>
      <c r="S843" s="3">
        <v>-1269.3189588913806</v>
      </c>
      <c r="T843" s="3">
        <v>-249777.42393035139</v>
      </c>
      <c r="V843">
        <v>19163</v>
      </c>
      <c r="W843" s="2">
        <v>0.69483807563860678</v>
      </c>
      <c r="X843" s="2">
        <v>0.73462392728738357</v>
      </c>
      <c r="Y843" s="2">
        <v>0.58695523612936196</v>
      </c>
      <c r="Z843" s="2">
        <v>0.76409355889009856</v>
      </c>
      <c r="AA843" s="2">
        <v>0.192940854017388</v>
      </c>
      <c r="AB843" s="2">
        <v>0.40686900877153565</v>
      </c>
      <c r="AC843" s="2">
        <v>3.2017363203858527E-2</v>
      </c>
      <c r="AD843" s="2">
        <v>0</v>
      </c>
      <c r="AE843" s="2">
        <v>1.1904733836064563E-3</v>
      </c>
      <c r="AF843">
        <v>2290966.2073008111</v>
      </c>
      <c r="AG843">
        <v>6586.1484200237137</v>
      </c>
      <c r="AH843">
        <v>1237846.2159864644</v>
      </c>
      <c r="AI843">
        <v>56637.895568459178</v>
      </c>
      <c r="AJ843">
        <v>61.404984680249775</v>
      </c>
      <c r="AK843">
        <v>1850458.578095603</v>
      </c>
      <c r="AL843">
        <v>5316.8294611323327</v>
      </c>
      <c r="AM843">
        <v>999281.6453237955</v>
      </c>
      <c r="AN843">
        <v>45425.042300776862</v>
      </c>
      <c r="AO843">
        <v>49.569230595347648</v>
      </c>
      <c r="AP843">
        <v>-440507.62920520804</v>
      </c>
      <c r="AQ843">
        <v>-1269.318958891381</v>
      </c>
      <c r="AR843">
        <v>-238564.57066266891</v>
      </c>
      <c r="AS843">
        <v>-11212.853267682316</v>
      </c>
      <c r="AT843">
        <v>-11.835754084902128</v>
      </c>
      <c r="AU843" s="3">
        <v>-12585035.441180242</v>
      </c>
      <c r="AV843" s="3">
        <v>-290650.49341399362</v>
      </c>
      <c r="AW843">
        <v>408340.49629713001</v>
      </c>
      <c r="AX843">
        <v>76743512.87408261</v>
      </c>
      <c r="AY843">
        <v>9430.5945568751995</v>
      </c>
      <c r="AZ843">
        <v>1772385.941019125</v>
      </c>
      <c r="BA843">
        <v>341377.44723264006</v>
      </c>
      <c r="BB843">
        <v>64158477.432902373</v>
      </c>
      <c r="BC843">
        <v>7884.0877280256009</v>
      </c>
      <c r="BD843">
        <v>1481735.4476051314</v>
      </c>
      <c r="BE843">
        <v>-66963.049064489955</v>
      </c>
      <c r="BF843">
        <v>-12585035.441180242</v>
      </c>
      <c r="BG843">
        <v>-1546.5068288495988</v>
      </c>
      <c r="BH843">
        <v>-290650.49341399362</v>
      </c>
      <c r="BI843">
        <v>14.408947062176411</v>
      </c>
      <c r="BJ843">
        <v>41.793009295145552</v>
      </c>
      <c r="BK843">
        <v>27.384062232969143</v>
      </c>
      <c r="BL843">
        <v>30.389768573497502</v>
      </c>
      <c r="BM843">
        <v>11.941459800967094</v>
      </c>
      <c r="BN843">
        <f t="shared" si="88"/>
        <v>-18.44830877253041</v>
      </c>
      <c r="BO843">
        <v>0.64302840948145534</v>
      </c>
      <c r="BP843">
        <v>0.11220009712646521</v>
      </c>
      <c r="BQ843">
        <v>1.6394896121161753E-2</v>
      </c>
      <c r="BR843">
        <v>0.28125</v>
      </c>
      <c r="BS843">
        <v>0.34482758620689657</v>
      </c>
      <c r="BT843">
        <v>0.5</v>
      </c>
      <c r="BU843">
        <v>0.52831904172043964</v>
      </c>
      <c r="BV843">
        <v>0.76409355889009856</v>
      </c>
      <c r="BW843">
        <v>0.20014611412592118</v>
      </c>
      <c r="BX843">
        <v>0.40686900877153565</v>
      </c>
      <c r="BY843">
        <f t="shared" si="89"/>
        <v>0.13644331116650671</v>
      </c>
      <c r="BZ843">
        <v>0</v>
      </c>
      <c r="CA843">
        <f t="shared" si="90"/>
        <v>7.0089176655905498E-4</v>
      </c>
      <c r="CC843">
        <v>0.13644331116650671</v>
      </c>
      <c r="CD843">
        <v>7.0089176655905498E-4</v>
      </c>
    </row>
    <row r="844" spans="1:82" x14ac:dyDescent="0.3">
      <c r="A844">
        <v>0</v>
      </c>
      <c r="B844" t="s">
        <v>563</v>
      </c>
      <c r="C844" t="s">
        <v>63</v>
      </c>
      <c r="D844">
        <v>19165</v>
      </c>
      <c r="E844" s="2">
        <f>BO844</f>
        <v>0.49115613053765333</v>
      </c>
      <c r="F844" s="2" t="s">
        <v>1937</v>
      </c>
      <c r="G844" s="3">
        <v>206</v>
      </c>
      <c r="H844" s="1">
        <v>0.37545980600117751</v>
      </c>
      <c r="I844" s="1">
        <f t="shared" si="91"/>
        <v>-15.46430347142206</v>
      </c>
      <c r="J844" s="1">
        <v>2.7748797174200002</v>
      </c>
      <c r="K844" s="1">
        <v>122.44098001899999</v>
      </c>
      <c r="L844" s="2">
        <v>0.12299112876000007</v>
      </c>
      <c r="M844" s="2">
        <v>7.5104616144126791E-4</v>
      </c>
      <c r="N844" s="7">
        <v>0</v>
      </c>
      <c r="O844" s="2">
        <v>3.0348656396364358E-4</v>
      </c>
      <c r="P844" s="3">
        <v>-6951.9367578028996</v>
      </c>
      <c r="Q844" s="3">
        <v>-160.55448220881601</v>
      </c>
      <c r="R844" s="3">
        <v>-87875.806949473044</v>
      </c>
      <c r="S844" s="3">
        <v>-252.46319628591175</v>
      </c>
      <c r="T844" s="3">
        <v>-49793.820329472903</v>
      </c>
      <c r="V844">
        <v>19165</v>
      </c>
      <c r="W844" s="2">
        <v>0.51669810171433916</v>
      </c>
      <c r="X844" s="2">
        <v>1.0072346274873257E-2</v>
      </c>
      <c r="Y844" s="2">
        <v>0.56272419141785546</v>
      </c>
      <c r="Z844" s="2">
        <v>0.79132733594305948</v>
      </c>
      <c r="AA844" s="2">
        <v>0.35291598734752394</v>
      </c>
      <c r="AB844" s="2">
        <v>0.30358839726617654</v>
      </c>
      <c r="AC844" s="2">
        <v>7.5104616144126791E-4</v>
      </c>
      <c r="AD844" s="2">
        <v>0</v>
      </c>
      <c r="AE844" s="2">
        <v>3.0348656396364358E-4</v>
      </c>
      <c r="AF844">
        <v>130320.50291562776</v>
      </c>
      <c r="AG844">
        <v>374.40355817895232</v>
      </c>
      <c r="AH844">
        <v>70367.990240647443</v>
      </c>
      <c r="AI844">
        <v>3476.2249154895417</v>
      </c>
      <c r="AJ844">
        <v>3.490574996479757</v>
      </c>
      <c r="AK844">
        <v>42444.695966154708</v>
      </c>
      <c r="AL844">
        <v>121.94036189304053</v>
      </c>
      <c r="AM844">
        <v>22918.313697032787</v>
      </c>
      <c r="AN844">
        <v>1132.0811296312943</v>
      </c>
      <c r="AO844">
        <v>1.1368530151729925</v>
      </c>
      <c r="AP844">
        <v>-87875.806949473044</v>
      </c>
      <c r="AQ844">
        <v>-252.46319628591181</v>
      </c>
      <c r="AR844">
        <v>-47449.676543614652</v>
      </c>
      <c r="AS844">
        <v>-2344.1437858582476</v>
      </c>
      <c r="AT844">
        <v>-2.3537219813067645</v>
      </c>
      <c r="AU844" s="3">
        <v>-1306546.9942614769</v>
      </c>
      <c r="AV844" s="3">
        <v>-30174.609386324883</v>
      </c>
      <c r="AW844">
        <v>10319.481838724001</v>
      </c>
      <c r="AX844">
        <v>1939443.4167697888</v>
      </c>
      <c r="AY844">
        <v>238.32769500096001</v>
      </c>
      <c r="AZ844">
        <v>44791.306998480424</v>
      </c>
      <c r="BA844">
        <v>3367.5450809211015</v>
      </c>
      <c r="BB844">
        <v>632896.42250831181</v>
      </c>
      <c r="BC844">
        <v>77.773212792143994</v>
      </c>
      <c r="BD844">
        <v>14616.697612155542</v>
      </c>
      <c r="BE844">
        <v>-6951.9367578028996</v>
      </c>
      <c r="BF844">
        <v>-1306546.9942614769</v>
      </c>
      <c r="BG844">
        <v>-160.55448220881601</v>
      </c>
      <c r="BH844">
        <v>-30174.609386324883</v>
      </c>
      <c r="BI844">
        <v>0.35545552839413314</v>
      </c>
      <c r="BJ844">
        <v>0.73091533439531065</v>
      </c>
      <c r="BK844">
        <v>0.37545980600117751</v>
      </c>
      <c r="BL844">
        <v>24.649349197169332</v>
      </c>
      <c r="BM844">
        <v>9.1850457257472726</v>
      </c>
      <c r="BN844">
        <f t="shared" si="88"/>
        <v>-15.46430347142206</v>
      </c>
      <c r="BO844">
        <v>0.49115613053765333</v>
      </c>
      <c r="BP844">
        <v>2.1141493730558454E-3</v>
      </c>
      <c r="BQ844">
        <v>4.2301663397297552E-3</v>
      </c>
      <c r="BR844">
        <v>7.738095238095237E-2</v>
      </c>
      <c r="BS844">
        <v>0.10344827586206896</v>
      </c>
      <c r="BT844">
        <v>0.27777777777777779</v>
      </c>
      <c r="BU844">
        <v>0.44286368423435396</v>
      </c>
      <c r="BV844">
        <v>0.79132733594305948</v>
      </c>
      <c r="BW844">
        <v>0.36609542255967215</v>
      </c>
      <c r="BX844">
        <v>0.30358839726617654</v>
      </c>
      <c r="BY844">
        <f t="shared" si="89"/>
        <v>6.1263059143314987E-2</v>
      </c>
      <c r="BZ844">
        <v>0</v>
      </c>
      <c r="CA844">
        <f t="shared" si="90"/>
        <v>2.3358552180642228E-4</v>
      </c>
      <c r="CC844">
        <v>6.1263059143314987E-2</v>
      </c>
      <c r="CD844">
        <v>2.3358552180642228E-4</v>
      </c>
    </row>
    <row r="845" spans="1:82" x14ac:dyDescent="0.3">
      <c r="A845">
        <v>0</v>
      </c>
      <c r="B845" t="s">
        <v>563</v>
      </c>
      <c r="C845" t="s">
        <v>602</v>
      </c>
      <c r="D845">
        <v>19167</v>
      </c>
      <c r="E845" s="2">
        <f>BO845</f>
        <v>0.46288280214346833</v>
      </c>
      <c r="F845" s="2" t="s">
        <v>1937</v>
      </c>
      <c r="G845" s="3">
        <v>4366</v>
      </c>
      <c r="H845" s="1">
        <v>1.6248834902178226</v>
      </c>
      <c r="I845" s="1">
        <f t="shared" si="91"/>
        <v>-15.192832059472469</v>
      </c>
      <c r="J845" s="1">
        <v>2.6991177290200001</v>
      </c>
      <c r="K845" s="1">
        <v>65.378405339899999</v>
      </c>
      <c r="L845" s="2">
        <v>0.10724505379399996</v>
      </c>
      <c r="M845" s="2">
        <v>1.2044358545805517E-3</v>
      </c>
      <c r="N845" s="7">
        <v>0</v>
      </c>
      <c r="O845" s="2">
        <v>8.9061899396596664E-4</v>
      </c>
      <c r="P845" s="3">
        <v>-30602.456231159995</v>
      </c>
      <c r="Q845" s="3">
        <v>-706.76153792640002</v>
      </c>
      <c r="R845" s="3">
        <v>-221473.16375177732</v>
      </c>
      <c r="S845" s="3">
        <v>-636.70362435991467</v>
      </c>
      <c r="T845" s="3">
        <v>-125575.38430334328</v>
      </c>
      <c r="V845">
        <v>19167</v>
      </c>
      <c r="W845" s="2">
        <v>0.46627175296435219</v>
      </c>
      <c r="X845" s="2">
        <v>4.3590256288970688E-2</v>
      </c>
      <c r="Y845" s="2">
        <v>0.55580894597991637</v>
      </c>
      <c r="Z845" s="2">
        <v>0.76972188325624424</v>
      </c>
      <c r="AA845" s="2">
        <v>0.18844250077185787</v>
      </c>
      <c r="AB845" s="2">
        <v>0.26472115773145227</v>
      </c>
      <c r="AC845" s="2">
        <v>1.2044358545805517E-3</v>
      </c>
      <c r="AD845" s="2">
        <v>0</v>
      </c>
      <c r="AE845" s="2">
        <v>8.9061899396596664E-4</v>
      </c>
      <c r="AF845">
        <v>287747.22527442628</v>
      </c>
      <c r="AG845">
        <v>827.18299029728371</v>
      </c>
      <c r="AH845">
        <v>155466.483469283</v>
      </c>
      <c r="AI845">
        <v>7671.6633721112339</v>
      </c>
      <c r="AJ845">
        <v>7.7120977541783571</v>
      </c>
      <c r="AK845">
        <v>66274.061522648961</v>
      </c>
      <c r="AL845">
        <v>190.47936593736904</v>
      </c>
      <c r="AM845">
        <v>35800.007426529322</v>
      </c>
      <c r="AN845">
        <v>1762.7551115216106</v>
      </c>
      <c r="AO845">
        <v>1.7758828517824841</v>
      </c>
      <c r="AP845">
        <v>-221473.16375177732</v>
      </c>
      <c r="AQ845">
        <v>-636.70362435991467</v>
      </c>
      <c r="AR845">
        <v>-119666.47604275368</v>
      </c>
      <c r="AS845">
        <v>-5908.9082605896238</v>
      </c>
      <c r="AT845">
        <v>-5.9362149023958732</v>
      </c>
      <c r="AU845" s="3">
        <v>-5751425.6240842091</v>
      </c>
      <c r="AV845" s="3">
        <v>-132828.76343788762</v>
      </c>
      <c r="AW845">
        <v>39671.057186761995</v>
      </c>
      <c r="AX845">
        <v>7455778.4876800496</v>
      </c>
      <c r="AY845">
        <v>916.20022839647982</v>
      </c>
      <c r="AZ845">
        <v>172190.67092483441</v>
      </c>
      <c r="BA845">
        <v>9068.6009556019999</v>
      </c>
      <c r="BB845">
        <v>1704352.8635958398</v>
      </c>
      <c r="BC845">
        <v>209.43869047007979</v>
      </c>
      <c r="BD845">
        <v>39361.907486946795</v>
      </c>
      <c r="BE845">
        <v>-30602.456231159995</v>
      </c>
      <c r="BF845">
        <v>-5751425.6240842091</v>
      </c>
      <c r="BG845">
        <v>-706.76153792640002</v>
      </c>
      <c r="BH845">
        <v>-132828.76343788762</v>
      </c>
      <c r="BI845">
        <v>1.1450902560682101</v>
      </c>
      <c r="BJ845">
        <v>2.7699737462860328</v>
      </c>
      <c r="BK845">
        <v>1.6248834902178226</v>
      </c>
      <c r="BL845">
        <v>22.620297596057906</v>
      </c>
      <c r="BM845">
        <v>7.4274655365854381</v>
      </c>
      <c r="BN845">
        <f t="shared" si="88"/>
        <v>-15.192832059472469</v>
      </c>
      <c r="BO845">
        <v>0.46288280214346833</v>
      </c>
      <c r="BP845">
        <v>6.4186189032487129E-3</v>
      </c>
      <c r="BQ845">
        <v>2.2738834041507216E-3</v>
      </c>
      <c r="BR845">
        <v>0.13095238095238096</v>
      </c>
      <c r="BS845">
        <v>0.17241379310344829</v>
      </c>
      <c r="BT845">
        <v>0.27777777777777779</v>
      </c>
      <c r="BU845">
        <v>0.43508933928034604</v>
      </c>
      <c r="BV845">
        <v>0.76972188325624424</v>
      </c>
      <c r="BW845">
        <v>0.19547977258491481</v>
      </c>
      <c r="BX845">
        <v>0.26472115773145227</v>
      </c>
      <c r="BY845">
        <f t="shared" si="89"/>
        <v>3.921649426604782E-2</v>
      </c>
      <c r="BZ845">
        <v>0</v>
      </c>
      <c r="CA845">
        <f t="shared" si="90"/>
        <v>7.8271046261475525E-4</v>
      </c>
      <c r="CC845">
        <v>3.921649426604782E-2</v>
      </c>
      <c r="CD845">
        <v>7.8271046261475525E-4</v>
      </c>
    </row>
    <row r="846" spans="1:82" x14ac:dyDescent="0.3">
      <c r="A846">
        <v>0</v>
      </c>
      <c r="B846" t="s">
        <v>563</v>
      </c>
      <c r="C846" t="s">
        <v>603</v>
      </c>
      <c r="D846">
        <v>19169</v>
      </c>
      <c r="E846" s="2">
        <f>BO846</f>
        <v>0.66171275572633337</v>
      </c>
      <c r="F846" s="2" t="s">
        <v>1941</v>
      </c>
      <c r="G846" s="3">
        <v>17211</v>
      </c>
      <c r="H846" s="1">
        <v>13.125362222255163</v>
      </c>
      <c r="I846" s="1">
        <f t="shared" si="91"/>
        <v>-17.65574336077168</v>
      </c>
      <c r="J846" s="1">
        <v>2.85697453021</v>
      </c>
      <c r="K846" s="1">
        <v>105.124069643</v>
      </c>
      <c r="L846" s="2">
        <v>0.10816284461999981</v>
      </c>
      <c r="M846" s="2">
        <v>3.1304219927795029E-2</v>
      </c>
      <c r="N846" s="7">
        <v>0</v>
      </c>
      <c r="O846" s="2">
        <v>1.07733267094036E-3</v>
      </c>
      <c r="P846" s="3">
        <v>-30054.324535400003</v>
      </c>
      <c r="Q846" s="3">
        <v>-694.10247561600011</v>
      </c>
      <c r="R846" s="3">
        <v>-97268.91745926172</v>
      </c>
      <c r="S846" s="3">
        <v>-280.33141062671098</v>
      </c>
      <c r="T846" s="3">
        <v>-53851.53685949411</v>
      </c>
      <c r="V846">
        <v>19169</v>
      </c>
      <c r="W846" s="2">
        <v>0.59931824729119831</v>
      </c>
      <c r="X846" s="2">
        <v>0.35211010918510766</v>
      </c>
      <c r="Y846" s="2">
        <v>0.57573046719805199</v>
      </c>
      <c r="Z846" s="2">
        <v>0.81473875413608166</v>
      </c>
      <c r="AA846" s="2">
        <v>0.30300284125700533</v>
      </c>
      <c r="AB846" s="2">
        <v>0.26698661092876869</v>
      </c>
      <c r="AC846" s="2">
        <v>3.1304219927795029E-2</v>
      </c>
      <c r="AD846" s="2">
        <v>0</v>
      </c>
      <c r="AE846" s="2">
        <v>1.07733267094036E-3</v>
      </c>
      <c r="AF846">
        <v>787983.20652830775</v>
      </c>
      <c r="AG846">
        <v>2263.6494874867913</v>
      </c>
      <c r="AH846">
        <v>425445.91674949473</v>
      </c>
      <c r="AI846">
        <v>9103.4794652203182</v>
      </c>
      <c r="AJ846">
        <v>21.103978394752183</v>
      </c>
      <c r="AK846">
        <v>690714.28906904603</v>
      </c>
      <c r="AL846">
        <v>1983.3180768600805</v>
      </c>
      <c r="AM846">
        <v>372758.49555330293</v>
      </c>
      <c r="AN846">
        <v>7939.3638019179616</v>
      </c>
      <c r="AO846">
        <v>18.490004978169022</v>
      </c>
      <c r="AP846">
        <v>-97268.91745926172</v>
      </c>
      <c r="AQ846">
        <v>-280.33141062671075</v>
      </c>
      <c r="AR846">
        <v>-52687.421196191804</v>
      </c>
      <c r="AS846">
        <v>-1164.1156633023566</v>
      </c>
      <c r="AT846">
        <v>-2.6139734165831605</v>
      </c>
      <c r="AU846" s="3">
        <v>-5648409.7531830762</v>
      </c>
      <c r="AV846" s="3">
        <v>-130449.61926727106</v>
      </c>
      <c r="AW846">
        <v>166807.12539139</v>
      </c>
      <c r="AX846">
        <v>31349731.146057837</v>
      </c>
      <c r="AY846">
        <v>3852.3986306255997</v>
      </c>
      <c r="AZ846">
        <v>724019.79863977525</v>
      </c>
      <c r="BA846">
        <v>136752.80085599</v>
      </c>
      <c r="BB846">
        <v>25701321.392874762</v>
      </c>
      <c r="BC846">
        <v>3158.2961550095997</v>
      </c>
      <c r="BD846">
        <v>593570.17937250412</v>
      </c>
      <c r="BE846">
        <v>-30054.324535400003</v>
      </c>
      <c r="BF846">
        <v>-5648409.7531830762</v>
      </c>
      <c r="BG846">
        <v>-694.10247561600011</v>
      </c>
      <c r="BH846">
        <v>-130449.61926727106</v>
      </c>
      <c r="BI846">
        <v>5.2659475870691672</v>
      </c>
      <c r="BJ846">
        <v>18.39130980932433</v>
      </c>
      <c r="BK846">
        <v>13.125362222255163</v>
      </c>
      <c r="BL846">
        <v>27.724969268137468</v>
      </c>
      <c r="BM846">
        <v>10.069225907365785</v>
      </c>
      <c r="BN846">
        <f t="shared" si="88"/>
        <v>-17.65574336077168</v>
      </c>
      <c r="BO846">
        <v>0.66171275572633337</v>
      </c>
      <c r="BP846">
        <v>4.2196542286656008E-2</v>
      </c>
      <c r="BQ846">
        <v>6.6665615737755857E-3</v>
      </c>
      <c r="BR846">
        <v>0.3392857142857143</v>
      </c>
      <c r="BS846">
        <v>0.37931034482758619</v>
      </c>
      <c r="BT846">
        <v>0.44444444444444442</v>
      </c>
      <c r="BU846">
        <v>0.50562170918963201</v>
      </c>
      <c r="BV846">
        <v>0.81473875413608166</v>
      </c>
      <c r="BW846">
        <v>0.31431830005913419</v>
      </c>
      <c r="BX846">
        <v>0.26698661092876869</v>
      </c>
      <c r="BY846">
        <f t="shared" si="89"/>
        <v>0.19911593951984949</v>
      </c>
      <c r="BZ846">
        <v>0</v>
      </c>
      <c r="CA846">
        <f t="shared" si="90"/>
        <v>9.2887925441544202E-4</v>
      </c>
      <c r="CC846">
        <v>0.19911593951984949</v>
      </c>
      <c r="CD846">
        <v>9.2887925441544202E-4</v>
      </c>
    </row>
    <row r="847" spans="1:82" x14ac:dyDescent="0.3">
      <c r="A847">
        <v>0</v>
      </c>
      <c r="B847" t="s">
        <v>563</v>
      </c>
      <c r="C847" t="s">
        <v>604</v>
      </c>
      <c r="D847">
        <v>19171</v>
      </c>
      <c r="E847" s="2">
        <f>BO847</f>
        <v>0.60541325737853191</v>
      </c>
      <c r="F847" s="2" t="s">
        <v>1940</v>
      </c>
      <c r="G847" s="3">
        <v>110</v>
      </c>
      <c r="H847" s="1">
        <v>0.3760809000986845</v>
      </c>
      <c r="I847" s="1">
        <f t="shared" si="91"/>
        <v>-14.500753556848123</v>
      </c>
      <c r="J847" s="1">
        <v>2.8640258329699999</v>
      </c>
      <c r="K847" s="1">
        <v>82.319773613500004</v>
      </c>
      <c r="L847" s="2">
        <v>0.11090008946000007</v>
      </c>
      <c r="M847" s="2">
        <v>1.2886248162882236E-3</v>
      </c>
      <c r="N847" s="7">
        <v>0</v>
      </c>
      <c r="O847" s="2">
        <v>1.7515716515763659E-3</v>
      </c>
      <c r="P847" s="3">
        <v>-5585.7405525821005</v>
      </c>
      <c r="Q847" s="3">
        <v>-129.00227856158398</v>
      </c>
      <c r="R847" s="3">
        <v>-73766.978381587542</v>
      </c>
      <c r="S847" s="3">
        <v>-211.88373418027209</v>
      </c>
      <c r="T847" s="3">
        <v>-42885.709573049222</v>
      </c>
      <c r="V847">
        <v>19171</v>
      </c>
      <c r="W847" s="2">
        <v>0.47707112452729789</v>
      </c>
      <c r="X847" s="2">
        <v>1.0089008177743762E-2</v>
      </c>
      <c r="Y847" s="2">
        <v>0.52573927429754919</v>
      </c>
      <c r="Z847" s="2">
        <v>0.81674961197361939</v>
      </c>
      <c r="AA847" s="2">
        <v>0.23727320851666506</v>
      </c>
      <c r="AB847" s="2">
        <v>0.27374316144000405</v>
      </c>
      <c r="AC847" s="2">
        <v>1.2886248162882236E-3</v>
      </c>
      <c r="AD847" s="2">
        <v>0</v>
      </c>
      <c r="AE847" s="2">
        <v>1.7515716515763659E-3</v>
      </c>
      <c r="AF847">
        <v>142486.39382076013</v>
      </c>
      <c r="AG847">
        <v>409.2600990083231</v>
      </c>
      <c r="AH847">
        <v>76919.169232732616</v>
      </c>
      <c r="AI847">
        <v>5914.3412130977886</v>
      </c>
      <c r="AJ847">
        <v>3.8154964580428787</v>
      </c>
      <c r="AK847">
        <v>68719.41543917259</v>
      </c>
      <c r="AL847">
        <v>197.37636482805101</v>
      </c>
      <c r="AM847">
        <v>37096.277026609605</v>
      </c>
      <c r="AN847">
        <v>2851.523846171583</v>
      </c>
      <c r="AO847">
        <v>1.8401204405487526</v>
      </c>
      <c r="AP847">
        <v>-73766.978381587542</v>
      </c>
      <c r="AQ847">
        <v>-211.88373418027209</v>
      </c>
      <c r="AR847">
        <v>-39822.892206123011</v>
      </c>
      <c r="AS847">
        <v>-3062.8173669262055</v>
      </c>
      <c r="AT847">
        <v>-1.9753760174941262</v>
      </c>
      <c r="AU847" s="3">
        <v>-1049784.07945228</v>
      </c>
      <c r="AV847" s="3">
        <v>-24244.688232864093</v>
      </c>
      <c r="AW847">
        <v>10950.960456749999</v>
      </c>
      <c r="AX847">
        <v>2058123.5082415948</v>
      </c>
      <c r="AY847">
        <v>252.91164851999997</v>
      </c>
      <c r="AZ847">
        <v>47532.215222848798</v>
      </c>
      <c r="BA847">
        <v>5365.2199041678987</v>
      </c>
      <c r="BB847">
        <v>1008339.4287893148</v>
      </c>
      <c r="BC847">
        <v>123.90936995841599</v>
      </c>
      <c r="BD847">
        <v>23287.526989984701</v>
      </c>
      <c r="BE847">
        <v>-5585.7405525821005</v>
      </c>
      <c r="BF847">
        <v>-1049784.07945228</v>
      </c>
      <c r="BG847">
        <v>-129.00227856158398</v>
      </c>
      <c r="BH847">
        <v>-24244.688232864093</v>
      </c>
      <c r="BI847">
        <v>0.30654475457170355</v>
      </c>
      <c r="BJ847">
        <v>0.68262565467038805</v>
      </c>
      <c r="BK847">
        <v>0.3760809000986845</v>
      </c>
      <c r="BL847">
        <v>24.839561747271947</v>
      </c>
      <c r="BM847">
        <v>10.338808190423824</v>
      </c>
      <c r="BN847">
        <f t="shared" si="88"/>
        <v>-14.500753556848123</v>
      </c>
      <c r="BO847">
        <v>0.60541325737853191</v>
      </c>
      <c r="BP847">
        <v>2.2473806762270754E-3</v>
      </c>
      <c r="BQ847">
        <v>8.2961469506663988E-3</v>
      </c>
      <c r="BR847">
        <v>0.25595238095238093</v>
      </c>
      <c r="BS847">
        <v>0.44827586206896552</v>
      </c>
      <c r="BT847">
        <v>0.3888888888888889</v>
      </c>
      <c r="BU847">
        <v>0.41526973110866106</v>
      </c>
      <c r="BV847">
        <v>0.81674961197361939</v>
      </c>
      <c r="BW847">
        <v>0.24613403373098036</v>
      </c>
      <c r="BX847">
        <v>0.27374316144000405</v>
      </c>
      <c r="BY847">
        <f t="shared" si="89"/>
        <v>0.13830082518952005</v>
      </c>
      <c r="BZ847">
        <v>0</v>
      </c>
      <c r="CA847">
        <f t="shared" si="90"/>
        <v>1.4696049842475244E-3</v>
      </c>
      <c r="CC847">
        <v>0.13830082518952005</v>
      </c>
      <c r="CD847">
        <v>1.4696049842475244E-3</v>
      </c>
    </row>
    <row r="848" spans="1:82" x14ac:dyDescent="0.3">
      <c r="A848">
        <v>1</v>
      </c>
      <c r="B848" t="s">
        <v>563</v>
      </c>
      <c r="C848" t="s">
        <v>319</v>
      </c>
      <c r="D848">
        <v>19173</v>
      </c>
      <c r="E848" s="2">
        <v>0</v>
      </c>
      <c r="F848" s="2" t="s">
        <v>1954</v>
      </c>
      <c r="G848" s="3">
        <v>-999</v>
      </c>
      <c r="H848" s="1">
        <v>0.37463954615406836</v>
      </c>
      <c r="I848" s="1">
        <f t="shared" si="91"/>
        <v>-999</v>
      </c>
      <c r="J848" s="1">
        <v>-999</v>
      </c>
      <c r="K848" s="1">
        <v>-999</v>
      </c>
      <c r="L848" s="2">
        <v>-999</v>
      </c>
      <c r="M848" s="2">
        <v>-999</v>
      </c>
      <c r="N848" s="7">
        <v>-999</v>
      </c>
      <c r="O848" s="2">
        <v>-999</v>
      </c>
      <c r="P848" s="3">
        <v>-999</v>
      </c>
      <c r="Q848" s="3">
        <v>-999</v>
      </c>
      <c r="R848" s="3">
        <v>-999</v>
      </c>
      <c r="S848" s="3">
        <v>-999</v>
      </c>
      <c r="T848" s="3">
        <v>-999</v>
      </c>
      <c r="V848">
        <v>19173</v>
      </c>
      <c r="W848" s="2">
        <v>-999</v>
      </c>
      <c r="X848" s="2">
        <v>1.005034141287897E-2</v>
      </c>
      <c r="Y848" s="2">
        <v>-999</v>
      </c>
      <c r="Z848" s="2">
        <v>-999</v>
      </c>
      <c r="AA848" s="2">
        <v>-999</v>
      </c>
      <c r="AB848" s="2">
        <v>-999</v>
      </c>
      <c r="AC848" s="2">
        <v>-999</v>
      </c>
      <c r="AD848" s="2">
        <v>-999</v>
      </c>
      <c r="AE848" s="2">
        <v>-999</v>
      </c>
      <c r="AF848" s="2">
        <v>-999</v>
      </c>
      <c r="AG848" s="2">
        <v>-999</v>
      </c>
      <c r="AH848" s="2">
        <v>-999</v>
      </c>
      <c r="AI848" s="2">
        <v>-999</v>
      </c>
      <c r="AJ848" s="2">
        <v>-999</v>
      </c>
      <c r="AK848" s="2">
        <v>-999</v>
      </c>
      <c r="AL848" s="2">
        <v>-999</v>
      </c>
      <c r="AM848" s="2">
        <v>-999</v>
      </c>
      <c r="AN848" s="2">
        <v>-999</v>
      </c>
      <c r="AO848" s="2">
        <v>-999</v>
      </c>
      <c r="AP848" s="2">
        <v>-999</v>
      </c>
      <c r="AQ848" s="2">
        <v>-999</v>
      </c>
      <c r="AR848" s="2">
        <v>-999</v>
      </c>
      <c r="AS848" s="2">
        <v>-999</v>
      </c>
      <c r="AT848" s="2">
        <v>-999</v>
      </c>
      <c r="AU848" s="2">
        <v>-999</v>
      </c>
      <c r="AV848" s="2">
        <v>-999</v>
      </c>
      <c r="AW848" s="2">
        <v>-999</v>
      </c>
      <c r="AX848" s="2">
        <v>-999</v>
      </c>
      <c r="AY848" s="2">
        <v>-999</v>
      </c>
      <c r="AZ848" s="2">
        <v>-999</v>
      </c>
      <c r="BA848" s="2">
        <v>-999</v>
      </c>
      <c r="BB848" s="2">
        <v>-999</v>
      </c>
      <c r="BC848" s="2">
        <v>-999</v>
      </c>
      <c r="BD848" s="2">
        <v>-999</v>
      </c>
      <c r="BE848" s="2">
        <v>-999</v>
      </c>
      <c r="BF848" s="2">
        <v>-999</v>
      </c>
      <c r="BG848" s="2">
        <v>-999</v>
      </c>
      <c r="BH848" s="2">
        <v>-999</v>
      </c>
      <c r="BI848">
        <v>0</v>
      </c>
      <c r="BJ848">
        <v>0.37463954615406836</v>
      </c>
      <c r="BK848">
        <v>0.37463954615406836</v>
      </c>
      <c r="BL848">
        <v>-999</v>
      </c>
      <c r="BM848">
        <v>7.5853687677232857</v>
      </c>
      <c r="BN848">
        <f t="shared" si="88"/>
        <v>-999</v>
      </c>
      <c r="BO848" t="s">
        <v>3748</v>
      </c>
      <c r="BP848" t="s">
        <v>3748</v>
      </c>
      <c r="BQ848">
        <v>9.9886812994430894E-3</v>
      </c>
      <c r="BR848">
        <v>0.24404761904761904</v>
      </c>
      <c r="BS848">
        <v>0.51724137931034486</v>
      </c>
      <c r="BT848">
        <v>0.22222222222222221</v>
      </c>
      <c r="BU848" t="s">
        <v>3748</v>
      </c>
      <c r="BY848">
        <f t="shared" si="89"/>
        <v>-999</v>
      </c>
      <c r="CA848">
        <f t="shared" si="90"/>
        <v>-999</v>
      </c>
    </row>
    <row r="849" spans="1:82" x14ac:dyDescent="0.3">
      <c r="A849">
        <v>0</v>
      </c>
      <c r="B849" t="s">
        <v>563</v>
      </c>
      <c r="C849" t="s">
        <v>141</v>
      </c>
      <c r="D849">
        <v>19175</v>
      </c>
      <c r="E849" s="2">
        <f>BO849</f>
        <v>0.58980546495113328</v>
      </c>
      <c r="F849" s="2" t="s">
        <v>1939</v>
      </c>
      <c r="G849" s="3">
        <v>459</v>
      </c>
      <c r="H849" s="1">
        <v>1.1580429757518771</v>
      </c>
      <c r="I849" s="1">
        <f t="shared" si="91"/>
        <v>-14.513241824845272</v>
      </c>
      <c r="J849" s="1">
        <v>2.7734788450600001</v>
      </c>
      <c r="K849" s="1">
        <v>97.444102853499999</v>
      </c>
      <c r="L849" s="2">
        <v>0.1273393355800001</v>
      </c>
      <c r="M849" s="2">
        <v>8.7652368189698423E-4</v>
      </c>
      <c r="N849" s="7">
        <v>0</v>
      </c>
      <c r="O849" s="2">
        <v>8.2423648556928574E-4</v>
      </c>
      <c r="P849" s="3">
        <v>-13539.395554653103</v>
      </c>
      <c r="Q849" s="3">
        <v>-312.69137197742407</v>
      </c>
      <c r="R849" s="3">
        <v>-137265.73430479257</v>
      </c>
      <c r="S849" s="3">
        <v>-394.38361352772574</v>
      </c>
      <c r="T849" s="3">
        <v>-78499.807587081275</v>
      </c>
      <c r="V849">
        <v>19175</v>
      </c>
      <c r="W849" s="2">
        <v>0.50098144618441587</v>
      </c>
      <c r="X849" s="2">
        <v>3.1066467479400388E-2</v>
      </c>
      <c r="Y849" s="2">
        <v>0.54130521213895089</v>
      </c>
      <c r="Z849" s="2">
        <v>0.79092784165663121</v>
      </c>
      <c r="AA849" s="2">
        <v>0.28086660009091863</v>
      </c>
      <c r="AB849" s="2">
        <v>0.31432140827904065</v>
      </c>
      <c r="AC849" s="2">
        <v>8.7652368189698423E-4</v>
      </c>
      <c r="AD849" s="2">
        <v>0</v>
      </c>
      <c r="AE849" s="2">
        <v>8.2423648556928574E-4</v>
      </c>
      <c r="AF849">
        <v>176511.32669936161</v>
      </c>
      <c r="AG849">
        <v>507.13782802360709</v>
      </c>
      <c r="AH849">
        <v>95314.985537534565</v>
      </c>
      <c r="AI849">
        <v>5627.3665891872906</v>
      </c>
      <c r="AJ849">
        <v>4.7280754573163417</v>
      </c>
      <c r="AK849">
        <v>39245.592394569052</v>
      </c>
      <c r="AL849">
        <v>112.7542144958813</v>
      </c>
      <c r="AM849">
        <v>21191.805718485506</v>
      </c>
      <c r="AN849">
        <v>1250.7388211550697</v>
      </c>
      <c r="AO849">
        <v>1.0512126206395498</v>
      </c>
      <c r="AP849">
        <v>-137265.73430479257</v>
      </c>
      <c r="AQ849">
        <v>-394.3836135277258</v>
      </c>
      <c r="AR849">
        <v>-74123.179819049052</v>
      </c>
      <c r="AS849">
        <v>-4376.627768032221</v>
      </c>
      <c r="AT849">
        <v>-3.6768628366767917</v>
      </c>
      <c r="AU849" s="3">
        <v>-2544594.000541504</v>
      </c>
      <c r="AV849" s="3">
        <v>-58767.216449437081</v>
      </c>
      <c r="AW849">
        <v>17358.315067378004</v>
      </c>
      <c r="AX849">
        <v>3262321.7337630219</v>
      </c>
      <c r="AY849">
        <v>400.88904498912007</v>
      </c>
      <c r="AZ849">
        <v>75343.087115255228</v>
      </c>
      <c r="BA849">
        <v>3818.9195127249004</v>
      </c>
      <c r="BB849">
        <v>717727.73322151776</v>
      </c>
      <c r="BC849">
        <v>88.197673011695997</v>
      </c>
      <c r="BD849">
        <v>16575.870665818147</v>
      </c>
      <c r="BE849">
        <v>-13539.395554653103</v>
      </c>
      <c r="BF849">
        <v>-2544594.000541504</v>
      </c>
      <c r="BG849">
        <v>-312.69137197742407</v>
      </c>
      <c r="BH849">
        <v>-58767.216449437081</v>
      </c>
      <c r="BI849">
        <v>0.92577328673999515</v>
      </c>
      <c r="BJ849">
        <v>2.0838162624918724</v>
      </c>
      <c r="BK849">
        <v>1.1580429757518771</v>
      </c>
      <c r="BL849">
        <v>22.109173093896199</v>
      </c>
      <c r="BM849">
        <v>7.5959312690509275</v>
      </c>
      <c r="BN849">
        <f t="shared" si="88"/>
        <v>-14.513241824845272</v>
      </c>
      <c r="BO849">
        <v>0.58980546495113328</v>
      </c>
      <c r="BP849">
        <v>6.6121738481219831E-3</v>
      </c>
      <c r="BQ849">
        <v>9.0306765205972975E-3</v>
      </c>
      <c r="BR849">
        <v>0.19642857142857142</v>
      </c>
      <c r="BS849">
        <v>0.51724137931034486</v>
      </c>
      <c r="BT849">
        <v>0.33333333333333331</v>
      </c>
      <c r="BU849">
        <v>0.41562736767374425</v>
      </c>
      <c r="BV849">
        <v>0.79092784165663121</v>
      </c>
      <c r="BW849">
        <v>0.29135539428518531</v>
      </c>
      <c r="BX849">
        <v>0.31432140827904065</v>
      </c>
      <c r="BY849">
        <f t="shared" si="89"/>
        <v>4.7037283302112452E-2</v>
      </c>
      <c r="BZ849">
        <v>0</v>
      </c>
      <c r="CA849">
        <f t="shared" si="90"/>
        <v>6.1420285958999564E-4</v>
      </c>
      <c r="CC849">
        <v>4.7037283302112452E-2</v>
      </c>
      <c r="CD849">
        <v>6.1420285958999564E-4</v>
      </c>
    </row>
    <row r="850" spans="1:82" x14ac:dyDescent="0.3">
      <c r="A850">
        <v>1</v>
      </c>
      <c r="B850" t="s">
        <v>563</v>
      </c>
      <c r="C850" t="s">
        <v>142</v>
      </c>
      <c r="D850">
        <v>19177</v>
      </c>
      <c r="E850" s="2">
        <v>0</v>
      </c>
      <c r="F850" s="2" t="s">
        <v>1954</v>
      </c>
      <c r="G850" s="3">
        <v>-999</v>
      </c>
      <c r="H850" s="1">
        <v>0.3774803763130864</v>
      </c>
      <c r="I850" s="1">
        <f t="shared" si="91"/>
        <v>-999</v>
      </c>
      <c r="J850" s="1">
        <v>-999</v>
      </c>
      <c r="K850" s="1">
        <v>-999</v>
      </c>
      <c r="L850" s="2">
        <v>-999</v>
      </c>
      <c r="M850" s="2">
        <v>-999</v>
      </c>
      <c r="N850" s="7">
        <v>-999</v>
      </c>
      <c r="O850" s="2">
        <v>-999</v>
      </c>
      <c r="P850" s="3">
        <v>-999</v>
      </c>
      <c r="Q850" s="3">
        <v>-999</v>
      </c>
      <c r="R850" s="3">
        <v>-999</v>
      </c>
      <c r="S850" s="3">
        <v>-999</v>
      </c>
      <c r="T850" s="3">
        <v>-999</v>
      </c>
      <c r="V850">
        <v>19177</v>
      </c>
      <c r="W850" s="2">
        <v>-999</v>
      </c>
      <c r="X850" s="2">
        <v>1.0126551501448724E-2</v>
      </c>
      <c r="Y850" s="2">
        <v>-999</v>
      </c>
      <c r="Z850" s="2">
        <v>-999</v>
      </c>
      <c r="AA850" s="2">
        <v>-999</v>
      </c>
      <c r="AB850" s="2">
        <v>-999</v>
      </c>
      <c r="AC850" s="2">
        <v>-999</v>
      </c>
      <c r="AD850" s="2">
        <v>-999</v>
      </c>
      <c r="AE850" s="2">
        <v>-999</v>
      </c>
      <c r="AF850" s="2">
        <v>-999</v>
      </c>
      <c r="AG850" s="2">
        <v>-999</v>
      </c>
      <c r="AH850" s="2">
        <v>-999</v>
      </c>
      <c r="AI850" s="2">
        <v>-999</v>
      </c>
      <c r="AJ850" s="2">
        <v>-999</v>
      </c>
      <c r="AK850" s="2">
        <v>-999</v>
      </c>
      <c r="AL850" s="2">
        <v>-999</v>
      </c>
      <c r="AM850" s="2">
        <v>-999</v>
      </c>
      <c r="AN850" s="2">
        <v>-999</v>
      </c>
      <c r="AO850" s="2">
        <v>-999</v>
      </c>
      <c r="AP850" s="2">
        <v>-999</v>
      </c>
      <c r="AQ850" s="2">
        <v>-999</v>
      </c>
      <c r="AR850" s="2">
        <v>-999</v>
      </c>
      <c r="AS850" s="2">
        <v>-999</v>
      </c>
      <c r="AT850" s="2">
        <v>-999</v>
      </c>
      <c r="AU850" s="2">
        <v>-999</v>
      </c>
      <c r="AV850" s="2">
        <v>-999</v>
      </c>
      <c r="AW850" s="2">
        <v>-999</v>
      </c>
      <c r="AX850" s="2">
        <v>-999</v>
      </c>
      <c r="AY850" s="2">
        <v>-999</v>
      </c>
      <c r="AZ850" s="2">
        <v>-999</v>
      </c>
      <c r="BA850" s="2">
        <v>-999</v>
      </c>
      <c r="BB850" s="2">
        <v>-999</v>
      </c>
      <c r="BC850" s="2">
        <v>-999</v>
      </c>
      <c r="BD850" s="2">
        <v>-999</v>
      </c>
      <c r="BE850" s="2">
        <v>-999</v>
      </c>
      <c r="BF850" s="2">
        <v>-999</v>
      </c>
      <c r="BG850" s="2">
        <v>-999</v>
      </c>
      <c r="BH850" s="2">
        <v>-999</v>
      </c>
      <c r="BI850">
        <v>0</v>
      </c>
      <c r="BJ850">
        <v>0.3774803763130864</v>
      </c>
      <c r="BK850">
        <v>0.3774803763130864</v>
      </c>
      <c r="BL850">
        <v>-999</v>
      </c>
      <c r="BM850">
        <v>8.9779774768134661</v>
      </c>
      <c r="BN850">
        <f t="shared" si="88"/>
        <v>-999</v>
      </c>
      <c r="BO850" t="s">
        <v>3748</v>
      </c>
      <c r="BP850" t="s">
        <v>3748</v>
      </c>
      <c r="BQ850">
        <v>1.7054076282600382E-2</v>
      </c>
      <c r="BR850">
        <v>0.19642857142857142</v>
      </c>
      <c r="BS850">
        <v>0.27586206896551724</v>
      </c>
      <c r="BT850">
        <v>0.5</v>
      </c>
      <c r="BU850" t="s">
        <v>3748</v>
      </c>
      <c r="BY850">
        <f t="shared" si="89"/>
        <v>-999</v>
      </c>
      <c r="CA850">
        <f t="shared" si="90"/>
        <v>-999</v>
      </c>
    </row>
    <row r="851" spans="1:82" x14ac:dyDescent="0.3">
      <c r="A851">
        <v>0</v>
      </c>
      <c r="B851" t="s">
        <v>563</v>
      </c>
      <c r="C851" t="s">
        <v>605</v>
      </c>
      <c r="D851">
        <v>19179</v>
      </c>
      <c r="E851" s="2">
        <f>BO851</f>
        <v>0.66173972711393025</v>
      </c>
      <c r="F851" s="2" t="s">
        <v>1940</v>
      </c>
      <c r="G851" s="3">
        <v>384</v>
      </c>
      <c r="H851" s="1">
        <v>9.476911814855784</v>
      </c>
      <c r="I851" s="1">
        <f t="shared" si="91"/>
        <v>-16.564455811172955</v>
      </c>
      <c r="J851" s="1">
        <v>2.8370819311700002</v>
      </c>
      <c r="K851" s="1">
        <v>76.701914814899993</v>
      </c>
      <c r="L851" s="2">
        <v>0.13865751465999998</v>
      </c>
      <c r="M851" s="2">
        <v>1.6373595561378556E-2</v>
      </c>
      <c r="N851" s="7">
        <v>0</v>
      </c>
      <c r="O851" s="2">
        <v>7.6639427514832599E-4</v>
      </c>
      <c r="P851" s="3">
        <v>88254.407555529993</v>
      </c>
      <c r="Q851" s="3">
        <v>2038.2292304111998</v>
      </c>
      <c r="R851" s="3">
        <v>146999.07482071815</v>
      </c>
      <c r="S851" s="3">
        <v>420.35498960734742</v>
      </c>
      <c r="T851" s="3">
        <v>83785.450206784357</v>
      </c>
      <c r="V851">
        <v>19179</v>
      </c>
      <c r="W851" s="2">
        <v>0.54529118066459703</v>
      </c>
      <c r="X851" s="2">
        <v>0.25423423730039868</v>
      </c>
      <c r="Y851" s="2">
        <v>0.48977913665225209</v>
      </c>
      <c r="Z851" s="2">
        <v>0.80906587494622528</v>
      </c>
      <c r="AA851" s="2">
        <v>0.2210806544846797</v>
      </c>
      <c r="AB851" s="2">
        <v>0.34225893419258629</v>
      </c>
      <c r="AC851" s="2">
        <v>1.6373595561378556E-2</v>
      </c>
      <c r="AD851" s="2">
        <v>0</v>
      </c>
      <c r="AE851" s="2">
        <v>7.6639427514832599E-4</v>
      </c>
      <c r="AF851">
        <v>323024.65057611268</v>
      </c>
      <c r="AG851">
        <v>927.81456147174504</v>
      </c>
      <c r="AH851">
        <v>174379.8758866727</v>
      </c>
      <c r="AI851">
        <v>11178.818070986908</v>
      </c>
      <c r="AJ851">
        <v>8.6499342831995705</v>
      </c>
      <c r="AK851">
        <v>470023.72539683082</v>
      </c>
      <c r="AL851">
        <v>1348.1695510790926</v>
      </c>
      <c r="AM851">
        <v>253384.29547650806</v>
      </c>
      <c r="AN851">
        <v>15959.848687935868</v>
      </c>
      <c r="AO851">
        <v>12.567946292285908</v>
      </c>
      <c r="AP851">
        <v>146999.07482071815</v>
      </c>
      <c r="AQ851">
        <v>420.35498960734753</v>
      </c>
      <c r="AR851">
        <v>79004.419589835365</v>
      </c>
      <c r="AS851">
        <v>4781.0306169489595</v>
      </c>
      <c r="AT851">
        <v>3.918012009086338</v>
      </c>
      <c r="AU851" s="3">
        <v>16586533.355986306</v>
      </c>
      <c r="AV851" s="3">
        <v>383064.80156348087</v>
      </c>
      <c r="AW851">
        <v>99505.853070480007</v>
      </c>
      <c r="AX851">
        <v>18701130.026066013</v>
      </c>
      <c r="AY851">
        <v>2298.0805598591996</v>
      </c>
      <c r="AZ851">
        <v>431901.26041993796</v>
      </c>
      <c r="BA851">
        <v>187760.26062601001</v>
      </c>
      <c r="BB851">
        <v>35287663.382052325</v>
      </c>
      <c r="BC851">
        <v>4336.3097902703994</v>
      </c>
      <c r="BD851">
        <v>814966.06198341888</v>
      </c>
      <c r="BE851">
        <v>88254.407555529993</v>
      </c>
      <c r="BF851">
        <v>16586533.355986306</v>
      </c>
      <c r="BG851">
        <v>2038.2292304111998</v>
      </c>
      <c r="BH851">
        <v>383064.80156348087</v>
      </c>
      <c r="BI851">
        <v>3.2731724189596938</v>
      </c>
      <c r="BJ851">
        <v>12.750084233815478</v>
      </c>
      <c r="BK851">
        <v>9.476911814855784</v>
      </c>
      <c r="BL851">
        <v>35.007014561313397</v>
      </c>
      <c r="BM851">
        <v>18.442558750140442</v>
      </c>
      <c r="BN851">
        <f t="shared" si="88"/>
        <v>-16.564455811172955</v>
      </c>
      <c r="BO851">
        <v>0.66173972711393025</v>
      </c>
      <c r="BP851">
        <v>2.6229313097068802E-2</v>
      </c>
      <c r="BQ851">
        <v>1.3888164431610409E-2</v>
      </c>
      <c r="BR851">
        <v>0.14285714285714285</v>
      </c>
      <c r="BS851">
        <v>0.51724137931034486</v>
      </c>
      <c r="BT851">
        <v>0.44444444444444442</v>
      </c>
      <c r="BU851">
        <v>0.47436963077126082</v>
      </c>
      <c r="BV851">
        <v>0.80906587494622528</v>
      </c>
      <c r="BW851">
        <v>0.22933677851107853</v>
      </c>
      <c r="BX851">
        <v>0.34225893419258629</v>
      </c>
      <c r="BY851">
        <f t="shared" si="89"/>
        <v>0.2975605385123567</v>
      </c>
      <c r="BZ851">
        <v>0</v>
      </c>
      <c r="CA851">
        <f t="shared" si="90"/>
        <v>5.2771308953010986E-4</v>
      </c>
      <c r="CC851">
        <v>0.2975605385123567</v>
      </c>
      <c r="CD851">
        <v>5.2771308953010986E-4</v>
      </c>
    </row>
    <row r="852" spans="1:82" x14ac:dyDescent="0.3">
      <c r="A852">
        <v>0</v>
      </c>
      <c r="B852" t="s">
        <v>563</v>
      </c>
      <c r="C852" t="s">
        <v>424</v>
      </c>
      <c r="D852">
        <v>19181</v>
      </c>
      <c r="E852" s="2">
        <f>BO852</f>
        <v>0.58403085970135404</v>
      </c>
      <c r="F852" s="2" t="s">
        <v>1939</v>
      </c>
      <c r="G852" s="3">
        <v>7824</v>
      </c>
      <c r="H852" s="1">
        <v>4.9941680590088859</v>
      </c>
      <c r="I852" s="1">
        <f t="shared" si="91"/>
        <v>-14.824295417885009</v>
      </c>
      <c r="J852" s="1">
        <v>2.8659047269000002</v>
      </c>
      <c r="K852" s="1">
        <v>103.72125573700001</v>
      </c>
      <c r="L852" s="2">
        <v>0.12114620220999983</v>
      </c>
      <c r="M852" s="2">
        <v>3.3572876806716523E-3</v>
      </c>
      <c r="N852" s="7">
        <v>0</v>
      </c>
      <c r="O852" s="2">
        <v>7.5120514064409795E-4</v>
      </c>
      <c r="P852" s="3">
        <v>-2401.2393927749918</v>
      </c>
      <c r="Q852" s="3">
        <v>-55.456452036000073</v>
      </c>
      <c r="R852" s="3">
        <v>-47367.187329103181</v>
      </c>
      <c r="S852" s="3">
        <v>-136.58390910705648</v>
      </c>
      <c r="T852" s="3">
        <v>-26682.522417449829</v>
      </c>
      <c r="V852">
        <v>19181</v>
      </c>
      <c r="W852" s="2">
        <v>0.52420552335017678</v>
      </c>
      <c r="X852" s="2">
        <v>0.13397703093974164</v>
      </c>
      <c r="Y852" s="2">
        <v>0.49769221738277891</v>
      </c>
      <c r="Z852" s="2">
        <v>0.81728542623569822</v>
      </c>
      <c r="AA852" s="2">
        <v>0.29895946089020331</v>
      </c>
      <c r="AB852" s="2">
        <v>0.2990344241460392</v>
      </c>
      <c r="AC852" s="2">
        <v>3.3572876806716523E-3</v>
      </c>
      <c r="AD852" s="2">
        <v>0</v>
      </c>
      <c r="AE852" s="2">
        <v>7.5120514064409795E-4</v>
      </c>
      <c r="AF852">
        <v>332475.87274838449</v>
      </c>
      <c r="AG852">
        <v>954.02489511182466</v>
      </c>
      <c r="AH852">
        <v>179306.02699153926</v>
      </c>
      <c r="AI852">
        <v>6686.7244883601998</v>
      </c>
      <c r="AJ852">
        <v>8.8938290004294771</v>
      </c>
      <c r="AK852">
        <v>285108.6854192813</v>
      </c>
      <c r="AL852">
        <v>817.44098600476809</v>
      </c>
      <c r="AM852">
        <v>153635.50390724468</v>
      </c>
      <c r="AN852">
        <v>5674.7251552049574</v>
      </c>
      <c r="AO852">
        <v>7.6202063711764989</v>
      </c>
      <c r="AP852">
        <v>-47367.187329103181</v>
      </c>
      <c r="AQ852">
        <v>-136.58390910705657</v>
      </c>
      <c r="AR852">
        <v>-25670.523084294575</v>
      </c>
      <c r="AS852">
        <v>-1011.9993331552423</v>
      </c>
      <c r="AT852">
        <v>-1.2736226292529782</v>
      </c>
      <c r="AU852" s="3">
        <v>-451288.93147813197</v>
      </c>
      <c r="AV852" s="3">
        <v>-10422.485595645854</v>
      </c>
      <c r="AW852">
        <v>69341.936394895994</v>
      </c>
      <c r="AX852">
        <v>13032123.526056753</v>
      </c>
      <c r="AY852">
        <v>1601.44706160384</v>
      </c>
      <c r="AZ852">
        <v>300975.9607578257</v>
      </c>
      <c r="BA852">
        <v>66940.697002121</v>
      </c>
      <c r="BB852">
        <v>12580834.59457862</v>
      </c>
      <c r="BC852">
        <v>1545.99060956784</v>
      </c>
      <c r="BD852">
        <v>290553.47516217985</v>
      </c>
      <c r="BE852">
        <v>-2401.2393927749918</v>
      </c>
      <c r="BF852">
        <v>-451288.93147813197</v>
      </c>
      <c r="BG852">
        <v>-55.456452036000073</v>
      </c>
      <c r="BH852">
        <v>-10422.485595645854</v>
      </c>
      <c r="BI852">
        <v>2.3022759118920515</v>
      </c>
      <c r="BJ852">
        <v>7.2964439709009374</v>
      </c>
      <c r="BK852">
        <v>4.9941680590088859</v>
      </c>
      <c r="BL852">
        <v>26.374978803961405</v>
      </c>
      <c r="BM852">
        <v>11.550683386076395</v>
      </c>
      <c r="BN852">
        <f t="shared" si="88"/>
        <v>-14.824295417885009</v>
      </c>
      <c r="BO852">
        <v>0.58403085970135404</v>
      </c>
      <c r="BP852">
        <v>1.6282608896166256E-2</v>
      </c>
      <c r="BQ852">
        <v>8.9683100571525867E-3</v>
      </c>
      <c r="BR852">
        <v>0.20833333333333334</v>
      </c>
      <c r="BS852">
        <v>0.37931034482758619</v>
      </c>
      <c r="BT852">
        <v>0.3888888888888889</v>
      </c>
      <c r="BU852">
        <v>0.42453525935231101</v>
      </c>
      <c r="BV852">
        <v>0.81728542623569822</v>
      </c>
      <c r="BW852">
        <v>0.31012392208527317</v>
      </c>
      <c r="BX852">
        <v>0.2990344241460392</v>
      </c>
      <c r="BY852">
        <f t="shared" si="89"/>
        <v>5.0302652934460824E-2</v>
      </c>
      <c r="BZ852">
        <v>0</v>
      </c>
      <c r="CA852">
        <f t="shared" si="90"/>
        <v>5.8603913068216789E-4</v>
      </c>
      <c r="CC852">
        <v>5.0302652934460824E-2</v>
      </c>
      <c r="CD852">
        <v>5.8603913068216789E-4</v>
      </c>
    </row>
    <row r="853" spans="1:82" x14ac:dyDescent="0.3">
      <c r="A853">
        <v>0</v>
      </c>
      <c r="B853" t="s">
        <v>563</v>
      </c>
      <c r="C853" t="s">
        <v>69</v>
      </c>
      <c r="D853">
        <v>19183</v>
      </c>
      <c r="E853" s="2">
        <f>BO853</f>
        <v>0.53061463517575014</v>
      </c>
      <c r="F853" s="2" t="s">
        <v>1938</v>
      </c>
      <c r="G853" s="3">
        <v>960</v>
      </c>
      <c r="H853" s="1">
        <v>0.37539920106978431</v>
      </c>
      <c r="I853" s="1">
        <f t="shared" si="91"/>
        <v>-12.741904907085464</v>
      </c>
      <c r="J853" s="1">
        <v>2.7543912305</v>
      </c>
      <c r="K853" s="1">
        <v>82.151555486099994</v>
      </c>
      <c r="L853" s="2">
        <v>0.13778895128999991</v>
      </c>
      <c r="M853" s="2">
        <v>3.4931136485530595E-5</v>
      </c>
      <c r="N853" s="7">
        <v>0</v>
      </c>
      <c r="O853" s="2">
        <v>2.4161872062960937E-4</v>
      </c>
      <c r="P853" s="3">
        <v>-7485.4429943635014</v>
      </c>
      <c r="Q853" s="3">
        <v>-172.87577058504004</v>
      </c>
      <c r="R853" s="3">
        <v>-98872.462671089103</v>
      </c>
      <c r="S853" s="3">
        <v>-284.18565370814514</v>
      </c>
      <c r="T853" s="3">
        <v>-57159.535098610009</v>
      </c>
      <c r="V853">
        <v>19183</v>
      </c>
      <c r="W853" s="2">
        <v>0.47625095588175398</v>
      </c>
      <c r="X853" s="2">
        <v>1.0070720444770538E-2</v>
      </c>
      <c r="Y853" s="2">
        <v>0.49069025515761128</v>
      </c>
      <c r="Z853" s="2">
        <v>0.78548452420959003</v>
      </c>
      <c r="AA853" s="2">
        <v>0.23678834743084301</v>
      </c>
      <c r="AB853" s="2">
        <v>0.34011499288494146</v>
      </c>
      <c r="AC853" s="2">
        <v>3.4931136485530595E-5</v>
      </c>
      <c r="AD853" s="2">
        <v>0</v>
      </c>
      <c r="AE853" s="2">
        <v>2.4161872062960937E-4</v>
      </c>
      <c r="AF853">
        <v>155672.26044244674</v>
      </c>
      <c r="AG853">
        <v>447.43848096907379</v>
      </c>
      <c r="AH853">
        <v>84094.67798666851</v>
      </c>
      <c r="AI853">
        <v>5899.8682357702673</v>
      </c>
      <c r="AJ853">
        <v>4.1715806821956187</v>
      </c>
      <c r="AK853">
        <v>56799.797771357647</v>
      </c>
      <c r="AL853">
        <v>163.25282726092868</v>
      </c>
      <c r="AM853">
        <v>30682.863729527813</v>
      </c>
      <c r="AN853">
        <v>2152.1473943009491</v>
      </c>
      <c r="AO853">
        <v>1.5220453563259853</v>
      </c>
      <c r="AP853">
        <v>-98872.462671089103</v>
      </c>
      <c r="AQ853">
        <v>-284.18565370814508</v>
      </c>
      <c r="AR853">
        <v>-53411.814257140693</v>
      </c>
      <c r="AS853">
        <v>-3747.7208414693182</v>
      </c>
      <c r="AT853">
        <v>-2.6495353258696337</v>
      </c>
      <c r="AU853" s="3">
        <v>-1406814.1563606765</v>
      </c>
      <c r="AV853" s="3">
        <v>-32490.272323752426</v>
      </c>
      <c r="AW853">
        <v>12433.340801500002</v>
      </c>
      <c r="AX853">
        <v>2336722.0702339103</v>
      </c>
      <c r="AY853">
        <v>287.14711656000003</v>
      </c>
      <c r="AZ853">
        <v>53966.429086286407</v>
      </c>
      <c r="BA853">
        <v>4947.8978071365009</v>
      </c>
      <c r="BB853">
        <v>929907.91387323395</v>
      </c>
      <c r="BC853">
        <v>114.27134597495998</v>
      </c>
      <c r="BD853">
        <v>21476.156762533978</v>
      </c>
      <c r="BE853">
        <v>-7485.4429943635014</v>
      </c>
      <c r="BF853">
        <v>-1406814.1563606765</v>
      </c>
      <c r="BG853">
        <v>-172.87577058504004</v>
      </c>
      <c r="BH853">
        <v>-32490.272323752426</v>
      </c>
      <c r="BI853">
        <v>0.47079002034713691</v>
      </c>
      <c r="BJ853">
        <v>0.84618922141692121</v>
      </c>
      <c r="BK853">
        <v>0.37539920106978431</v>
      </c>
      <c r="BL853">
        <v>23.225157652303267</v>
      </c>
      <c r="BM853">
        <v>10.483252745217802</v>
      </c>
      <c r="BN853">
        <f t="shared" si="88"/>
        <v>-12.741904907085464</v>
      </c>
      <c r="BO853">
        <v>0.53061463517575014</v>
      </c>
      <c r="BP853">
        <v>3.0250830267433103E-3</v>
      </c>
      <c r="BQ853">
        <v>1.4745621566235633E-2</v>
      </c>
      <c r="BR853">
        <v>0.14880952380952381</v>
      </c>
      <c r="BS853">
        <v>0.27586206896551724</v>
      </c>
      <c r="BT853">
        <v>0.44444444444444442</v>
      </c>
      <c r="BU853">
        <v>0.36490016907284301</v>
      </c>
      <c r="BV853">
        <v>0.78548452420959003</v>
      </c>
      <c r="BW853">
        <v>0.24563106579962968</v>
      </c>
      <c r="BX853">
        <v>0.34011499288494146</v>
      </c>
      <c r="BY853">
        <f t="shared" si="89"/>
        <v>3.1259075531119588E-3</v>
      </c>
      <c r="BZ853">
        <v>0</v>
      </c>
      <c r="CA853">
        <f t="shared" si="90"/>
        <v>1.6778273412284129E-4</v>
      </c>
      <c r="CC853">
        <v>3.1259075531119588E-3</v>
      </c>
      <c r="CD853">
        <v>1.6778273412284129E-4</v>
      </c>
    </row>
    <row r="854" spans="1:82" x14ac:dyDescent="0.3">
      <c r="A854">
        <v>1</v>
      </c>
      <c r="B854" t="s">
        <v>563</v>
      </c>
      <c r="C854" t="s">
        <v>425</v>
      </c>
      <c r="D854">
        <v>19185</v>
      </c>
      <c r="E854" s="2">
        <v>0</v>
      </c>
      <c r="F854" s="2" t="s">
        <v>1954</v>
      </c>
      <c r="G854" s="3">
        <v>-999</v>
      </c>
      <c r="H854" s="1">
        <v>0.37586217490085266</v>
      </c>
      <c r="I854" s="1">
        <f t="shared" si="91"/>
        <v>-999</v>
      </c>
      <c r="J854" s="1">
        <v>-999</v>
      </c>
      <c r="K854" s="1">
        <v>-999</v>
      </c>
      <c r="L854" s="2">
        <v>-999</v>
      </c>
      <c r="M854" s="2">
        <v>-999</v>
      </c>
      <c r="N854" s="7">
        <v>-999</v>
      </c>
      <c r="O854" s="2">
        <v>-999</v>
      </c>
      <c r="P854" s="3">
        <v>-999</v>
      </c>
      <c r="Q854" s="3">
        <v>-999</v>
      </c>
      <c r="R854" s="3">
        <v>-999</v>
      </c>
      <c r="S854" s="3">
        <v>-999</v>
      </c>
      <c r="T854" s="3">
        <v>-999</v>
      </c>
      <c r="V854">
        <v>19185</v>
      </c>
      <c r="W854" s="2">
        <v>-999</v>
      </c>
      <c r="X854" s="2">
        <v>1.0083140503238023E-2</v>
      </c>
      <c r="Y854" s="2">
        <v>-999</v>
      </c>
      <c r="Z854" s="2">
        <v>-999</v>
      </c>
      <c r="AA854" s="2">
        <v>-999</v>
      </c>
      <c r="AB854" s="2">
        <v>-999</v>
      </c>
      <c r="AC854" s="2">
        <v>-999</v>
      </c>
      <c r="AD854" s="2">
        <v>-999</v>
      </c>
      <c r="AE854" s="2">
        <v>-999</v>
      </c>
      <c r="AF854" s="2">
        <v>-999</v>
      </c>
      <c r="AG854" s="2">
        <v>-999</v>
      </c>
      <c r="AH854" s="2">
        <v>-999</v>
      </c>
      <c r="AI854" s="2">
        <v>-999</v>
      </c>
      <c r="AJ854" s="2">
        <v>-999</v>
      </c>
      <c r="AK854" s="2">
        <v>-999</v>
      </c>
      <c r="AL854" s="2">
        <v>-999</v>
      </c>
      <c r="AM854" s="2">
        <v>-999</v>
      </c>
      <c r="AN854" s="2">
        <v>-999</v>
      </c>
      <c r="AO854" s="2">
        <v>-999</v>
      </c>
      <c r="AP854" s="2">
        <v>-999</v>
      </c>
      <c r="AQ854" s="2">
        <v>-999</v>
      </c>
      <c r="AR854" s="2">
        <v>-999</v>
      </c>
      <c r="AS854" s="2">
        <v>-999</v>
      </c>
      <c r="AT854" s="2">
        <v>-999</v>
      </c>
      <c r="AU854" s="2">
        <v>-999</v>
      </c>
      <c r="AV854" s="2">
        <v>-999</v>
      </c>
      <c r="AW854" s="2">
        <v>-999</v>
      </c>
      <c r="AX854" s="2">
        <v>-999</v>
      </c>
      <c r="AY854" s="2">
        <v>-999</v>
      </c>
      <c r="AZ854" s="2">
        <v>-999</v>
      </c>
      <c r="BA854" s="2">
        <v>-999</v>
      </c>
      <c r="BB854" s="2">
        <v>-999</v>
      </c>
      <c r="BC854" s="2">
        <v>-999</v>
      </c>
      <c r="BD854" s="2">
        <v>-999</v>
      </c>
      <c r="BE854" s="2">
        <v>-999</v>
      </c>
      <c r="BF854" s="2">
        <v>-999</v>
      </c>
      <c r="BG854" s="2">
        <v>-999</v>
      </c>
      <c r="BH854" s="2">
        <v>-999</v>
      </c>
      <c r="BI854">
        <v>0</v>
      </c>
      <c r="BJ854">
        <v>0.37586217490085266</v>
      </c>
      <c r="BK854">
        <v>0.37586217490085266</v>
      </c>
      <c r="BL854">
        <v>-999</v>
      </c>
      <c r="BM854">
        <v>13.630559269768391</v>
      </c>
      <c r="BN854">
        <f t="shared" si="88"/>
        <v>-999</v>
      </c>
      <c r="BO854" t="s">
        <v>3748</v>
      </c>
      <c r="BP854" t="s">
        <v>3748</v>
      </c>
      <c r="BQ854">
        <v>1.3402070060164301E-2</v>
      </c>
      <c r="BR854">
        <v>0.24404761904761904</v>
      </c>
      <c r="BS854">
        <v>0.55172413793103448</v>
      </c>
      <c r="BT854">
        <v>0.33333333333333331</v>
      </c>
      <c r="BU854" t="s">
        <v>3748</v>
      </c>
      <c r="BY854">
        <f t="shared" si="89"/>
        <v>-999</v>
      </c>
      <c r="CA854">
        <f t="shared" si="90"/>
        <v>-999</v>
      </c>
    </row>
    <row r="855" spans="1:82" x14ac:dyDescent="0.3">
      <c r="A855">
        <v>0</v>
      </c>
      <c r="B855" t="s">
        <v>563</v>
      </c>
      <c r="C855" t="s">
        <v>426</v>
      </c>
      <c r="D855">
        <v>19187</v>
      </c>
      <c r="E855" s="2">
        <f>BO855</f>
        <v>0.59586046034931894</v>
      </c>
      <c r="F855" s="2" t="s">
        <v>1939</v>
      </c>
      <c r="G855" s="3">
        <v>-878</v>
      </c>
      <c r="H855" s="1">
        <v>3.9356481952306854</v>
      </c>
      <c r="I855" s="1">
        <f t="shared" si="91"/>
        <v>-18.445416210097243</v>
      </c>
      <c r="J855" s="1">
        <v>2.9204201422199998</v>
      </c>
      <c r="K855" s="1">
        <v>98.029355934899996</v>
      </c>
      <c r="L855" s="2">
        <v>0.10233958061000004</v>
      </c>
      <c r="M855" s="2">
        <v>2.5158194390045613E-3</v>
      </c>
      <c r="N855" s="7">
        <v>0</v>
      </c>
      <c r="O855" s="2">
        <v>4.2975739965114607E-4</v>
      </c>
      <c r="P855" s="3">
        <v>-4565.0982387769964</v>
      </c>
      <c r="Q855" s="3">
        <v>-105.43061732207973</v>
      </c>
      <c r="R855" s="3">
        <v>-45765.573467796319</v>
      </c>
      <c r="S855" s="3">
        <v>-132.35374327255968</v>
      </c>
      <c r="T855" s="3">
        <v>-25943.725291220326</v>
      </c>
      <c r="V855">
        <v>19187</v>
      </c>
      <c r="W855" s="2">
        <v>0.52430338800625109</v>
      </c>
      <c r="X855" s="2">
        <v>0.10558043978299804</v>
      </c>
      <c r="Y855" s="2">
        <v>0.57491597135680939</v>
      </c>
      <c r="Z855" s="2">
        <v>0.83283187969174732</v>
      </c>
      <c r="AA855" s="2">
        <v>0.28255349584296513</v>
      </c>
      <c r="AB855" s="2">
        <v>0.25261260358793514</v>
      </c>
      <c r="AC855" s="2">
        <v>2.5158194390045613E-3</v>
      </c>
      <c r="AD855" s="2">
        <v>0</v>
      </c>
      <c r="AE855" s="2">
        <v>4.2975739965114607E-4</v>
      </c>
      <c r="AF855">
        <v>435153.86236896331</v>
      </c>
      <c r="AG855">
        <v>1250.1064507918563</v>
      </c>
      <c r="AH855">
        <v>234953.6392147381</v>
      </c>
      <c r="AI855">
        <v>9331.1072688021941</v>
      </c>
      <c r="AJ855">
        <v>11.654745155640807</v>
      </c>
      <c r="AK855">
        <v>389388.28890116699</v>
      </c>
      <c r="AL855">
        <v>1117.7527075192968</v>
      </c>
      <c r="AM855">
        <v>210078.16270961068</v>
      </c>
      <c r="AN855">
        <v>8262.8584827092818</v>
      </c>
      <c r="AO855">
        <v>10.420377366449113</v>
      </c>
      <c r="AP855">
        <v>-45765.573467796319</v>
      </c>
      <c r="AQ855">
        <v>-132.35374327255954</v>
      </c>
      <c r="AR855">
        <v>-24875.476505127415</v>
      </c>
      <c r="AS855">
        <v>-1068.2487860929123</v>
      </c>
      <c r="AT855">
        <v>-1.234367789191694</v>
      </c>
      <c r="AU855" s="3">
        <v>-857964.56299574871</v>
      </c>
      <c r="AV855" s="3">
        <v>-19814.630219511662</v>
      </c>
      <c r="AW855">
        <v>76618.234292771012</v>
      </c>
      <c r="AX855">
        <v>14399630.952983383</v>
      </c>
      <c r="AY855">
        <v>1769.49264114384</v>
      </c>
      <c r="AZ855">
        <v>332558.44697657332</v>
      </c>
      <c r="BA855">
        <v>72053.136053994021</v>
      </c>
      <c r="BB855">
        <v>13541666.389987636</v>
      </c>
      <c r="BC855">
        <v>1664.0620238217602</v>
      </c>
      <c r="BD855">
        <v>312743.81675706164</v>
      </c>
      <c r="BE855">
        <v>-4565.0982387769964</v>
      </c>
      <c r="BF855">
        <v>-857964.56299574871</v>
      </c>
      <c r="BG855">
        <v>-105.43061732207973</v>
      </c>
      <c r="BH855">
        <v>-19814.630219511662</v>
      </c>
      <c r="BI855">
        <v>1.7854931822754641</v>
      </c>
      <c r="BJ855">
        <v>5.7211413775061493</v>
      </c>
      <c r="BK855">
        <v>3.9356481952306854</v>
      </c>
      <c r="BL855">
        <v>29.98807944125053</v>
      </c>
      <c r="BM855">
        <v>11.542663231153288</v>
      </c>
      <c r="BN855">
        <f t="shared" si="88"/>
        <v>-18.445416210097243</v>
      </c>
      <c r="BO855">
        <v>0.59586046034931894</v>
      </c>
      <c r="BP855">
        <v>1.2883491946038694E-2</v>
      </c>
      <c r="BQ855">
        <v>4.6944904396781367E-3</v>
      </c>
      <c r="BR855">
        <v>0.22619047619047619</v>
      </c>
      <c r="BS855">
        <v>0.37931034482758619</v>
      </c>
      <c r="BT855">
        <v>0.3888888888888889</v>
      </c>
      <c r="BU855">
        <v>0.52823620508583802</v>
      </c>
      <c r="BV855">
        <v>0.83283187969174732</v>
      </c>
      <c r="BW855">
        <v>0.29310528614415471</v>
      </c>
      <c r="BX855">
        <v>0.25261260358793514</v>
      </c>
      <c r="BY855">
        <f t="shared" si="89"/>
        <v>3.9593224564919698E-2</v>
      </c>
      <c r="BZ855">
        <v>0</v>
      </c>
      <c r="CA855">
        <f t="shared" si="90"/>
        <v>3.8912738649701361E-4</v>
      </c>
      <c r="CC855">
        <v>3.9593224564919698E-2</v>
      </c>
      <c r="CD855">
        <v>3.8912738649701361E-4</v>
      </c>
    </row>
    <row r="856" spans="1:82" x14ac:dyDescent="0.3">
      <c r="A856">
        <v>0</v>
      </c>
      <c r="B856" t="s">
        <v>563</v>
      </c>
      <c r="C856" t="s">
        <v>519</v>
      </c>
      <c r="D856">
        <v>19189</v>
      </c>
      <c r="E856" s="2">
        <f>BO856</f>
        <v>0.55447337688088683</v>
      </c>
      <c r="F856" s="2" t="s">
        <v>1938</v>
      </c>
      <c r="G856" s="3">
        <v>-90</v>
      </c>
      <c r="H856" s="1">
        <v>0.37573113725625684</v>
      </c>
      <c r="I856" s="1">
        <f t="shared" si="91"/>
        <v>-14.659502596701808</v>
      </c>
      <c r="J856" s="1">
        <v>2.9979108663699998</v>
      </c>
      <c r="K856" s="1">
        <v>52.7906145862</v>
      </c>
      <c r="L856" s="2">
        <v>0.11427725819000001</v>
      </c>
      <c r="M856" s="2">
        <v>1.3214114537374085E-3</v>
      </c>
      <c r="N856" s="7">
        <v>0</v>
      </c>
      <c r="O856" s="2">
        <v>9.2795974438604609E-4</v>
      </c>
      <c r="P856" s="3">
        <v>-4163.8560680892997</v>
      </c>
      <c r="Q856" s="3">
        <v>-96.163958087471983</v>
      </c>
      <c r="R856" s="3">
        <v>-19357.726410831812</v>
      </c>
      <c r="S856" s="3">
        <v>-55.641829908341563</v>
      </c>
      <c r="T856" s="3">
        <v>-10799.273989764388</v>
      </c>
      <c r="V856">
        <v>19189</v>
      </c>
      <c r="W856" s="2">
        <v>0.45874157716154851</v>
      </c>
      <c r="X856" s="2">
        <v>1.0079625196112421E-2</v>
      </c>
      <c r="Y856" s="2">
        <v>0.49341763649525877</v>
      </c>
      <c r="Z856" s="2">
        <v>0.8549303252268684</v>
      </c>
      <c r="AA856" s="2">
        <v>0.15216026420631662</v>
      </c>
      <c r="AB856" s="2">
        <v>0.28207928496675688</v>
      </c>
      <c r="AC856" s="2">
        <v>1.3214114537374085E-3</v>
      </c>
      <c r="AD856" s="2">
        <v>0</v>
      </c>
      <c r="AE856" s="2">
        <v>9.2795974438604609E-4</v>
      </c>
      <c r="AF856">
        <v>53388.33666971168</v>
      </c>
      <c r="AG856">
        <v>153.29134800213419</v>
      </c>
      <c r="AH856">
        <v>28810.634526700032</v>
      </c>
      <c r="AI856">
        <v>929.4119592413972</v>
      </c>
      <c r="AJ856">
        <v>1.4290950023297528</v>
      </c>
      <c r="AK856">
        <v>34030.610258879868</v>
      </c>
      <c r="AL856">
        <v>97.649518093792608</v>
      </c>
      <c r="AM856">
        <v>18352.924768262019</v>
      </c>
      <c r="AN856">
        <v>587.84772791502292</v>
      </c>
      <c r="AO856">
        <v>0.91033075184401546</v>
      </c>
      <c r="AP856">
        <v>-19357.726410831812</v>
      </c>
      <c r="AQ856">
        <v>-55.641829908341577</v>
      </c>
      <c r="AR856">
        <v>-10457.709758438014</v>
      </c>
      <c r="AS856">
        <v>-341.56423132637428</v>
      </c>
      <c r="AT856">
        <v>-0.51876425048573738</v>
      </c>
      <c r="AU856" s="3">
        <v>-782555.10943670303</v>
      </c>
      <c r="AV856" s="3">
        <v>-18073.054282959485</v>
      </c>
      <c r="AW856">
        <v>11559.008967456</v>
      </c>
      <c r="AX856">
        <v>2172400.1453436809</v>
      </c>
      <c r="AY856">
        <v>266.95448538623998</v>
      </c>
      <c r="AZ856">
        <v>50171.425983489942</v>
      </c>
      <c r="BA856">
        <v>7395.1528993667007</v>
      </c>
      <c r="BB856">
        <v>1389845.0359069777</v>
      </c>
      <c r="BC856">
        <v>170.79052729876798</v>
      </c>
      <c r="BD856">
        <v>32098.371700530453</v>
      </c>
      <c r="BE856">
        <v>-4163.8560680892997</v>
      </c>
      <c r="BF856">
        <v>-782555.10943670303</v>
      </c>
      <c r="BG856">
        <v>-96.163958087471983</v>
      </c>
      <c r="BH856">
        <v>-18073.054282959485</v>
      </c>
      <c r="BI856">
        <v>0.50343756163217568</v>
      </c>
      <c r="BJ856">
        <v>0.87916869888843252</v>
      </c>
      <c r="BK856">
        <v>0.37573113725625684</v>
      </c>
      <c r="BL856">
        <v>28.696489164687058</v>
      </c>
      <c r="BM856">
        <v>14.036986567985251</v>
      </c>
      <c r="BN856">
        <f t="shared" si="88"/>
        <v>-14.659502596701808</v>
      </c>
      <c r="BO856">
        <v>0.55447337688088683</v>
      </c>
      <c r="BP856">
        <v>3.3803147449977772E-3</v>
      </c>
      <c r="BQ856">
        <v>3.0737426964962283E-3</v>
      </c>
      <c r="BR856">
        <v>0.11904761904761904</v>
      </c>
      <c r="BS856">
        <v>0.34482758620689657</v>
      </c>
      <c r="BT856">
        <v>0.33333333333333331</v>
      </c>
      <c r="BU856">
        <v>0.41981595491939983</v>
      </c>
      <c r="BV856">
        <v>0.8549303252268684</v>
      </c>
      <c r="BW856">
        <v>0.15784259772439485</v>
      </c>
      <c r="BX856">
        <v>0.28207928496675688</v>
      </c>
      <c r="BY856">
        <f t="shared" si="89"/>
        <v>0.22553219727882429</v>
      </c>
      <c r="BZ856">
        <v>0</v>
      </c>
      <c r="CA856">
        <f t="shared" si="90"/>
        <v>7.578117326888658E-4</v>
      </c>
      <c r="CC856">
        <v>0.22553219727882429</v>
      </c>
      <c r="CD856">
        <v>7.578117326888658E-4</v>
      </c>
    </row>
    <row r="857" spans="1:82" x14ac:dyDescent="0.3">
      <c r="A857">
        <v>0</v>
      </c>
      <c r="B857" t="s">
        <v>563</v>
      </c>
      <c r="C857" t="s">
        <v>606</v>
      </c>
      <c r="D857">
        <v>19191</v>
      </c>
      <c r="E857" s="2">
        <f>BO857</f>
        <v>0.54464956650921237</v>
      </c>
      <c r="F857" s="2" t="s">
        <v>1938</v>
      </c>
      <c r="G857" s="3">
        <v>1098</v>
      </c>
      <c r="H857" s="1">
        <v>0.56928767830704285</v>
      </c>
      <c r="I857" s="1">
        <f t="shared" si="91"/>
        <v>-14.248854676973149</v>
      </c>
      <c r="J857" s="1">
        <v>2.9679356324300001</v>
      </c>
      <c r="K857" s="1">
        <v>54.211243405399998</v>
      </c>
      <c r="L857" s="2">
        <v>0.11973355077000014</v>
      </c>
      <c r="M857" s="2">
        <v>1.8901490484441988E-3</v>
      </c>
      <c r="N857" s="7">
        <v>0</v>
      </c>
      <c r="O857" s="2">
        <v>1.251291086938218E-3</v>
      </c>
      <c r="P857" s="3">
        <v>3153.1096393970029</v>
      </c>
      <c r="Q857" s="3">
        <v>72.820841606879966</v>
      </c>
      <c r="R857" s="3">
        <v>-14314.422930105939</v>
      </c>
      <c r="S857" s="3">
        <v>-41.316755540243072</v>
      </c>
      <c r="T857" s="3">
        <v>-8174.5314207971678</v>
      </c>
      <c r="V857">
        <v>19191</v>
      </c>
      <c r="W857" s="2">
        <v>0.43498944000826073</v>
      </c>
      <c r="X857" s="2">
        <v>1.5272107784312884E-2</v>
      </c>
      <c r="Y857" s="2">
        <v>0.38538346958775582</v>
      </c>
      <c r="Z857" s="2">
        <v>0.84638212695034476</v>
      </c>
      <c r="AA857" s="2">
        <v>0.15625499313044411</v>
      </c>
      <c r="AB857" s="2">
        <v>0.29554746869738951</v>
      </c>
      <c r="AC857" s="2">
        <v>1.8901490484441988E-3</v>
      </c>
      <c r="AD857" s="2">
        <v>0</v>
      </c>
      <c r="AE857" s="2">
        <v>1.251291086938218E-3</v>
      </c>
      <c r="AF857">
        <v>150090.64180450351</v>
      </c>
      <c r="AG857">
        <v>430.5565620241731</v>
      </c>
      <c r="AH857">
        <v>80921.773558793459</v>
      </c>
      <c r="AI857">
        <v>3966.3173376717036</v>
      </c>
      <c r="AJ857">
        <v>4.0137725955892529</v>
      </c>
      <c r="AK857">
        <v>135776.21887439757</v>
      </c>
      <c r="AL857">
        <v>389.23980648393007</v>
      </c>
      <c r="AM857">
        <v>73156.417201679418</v>
      </c>
      <c r="AN857">
        <v>3557.1422739885775</v>
      </c>
      <c r="AO857">
        <v>3.6284804856906687</v>
      </c>
      <c r="AP857">
        <v>-14314.422930105939</v>
      </c>
      <c r="AQ857">
        <v>-41.316755540243037</v>
      </c>
      <c r="AR857">
        <v>-7765.3563571140403</v>
      </c>
      <c r="AS857">
        <v>-409.17506368312615</v>
      </c>
      <c r="AT857">
        <v>-0.3852921098985842</v>
      </c>
      <c r="AU857" s="3">
        <v>592595.4256282727</v>
      </c>
      <c r="AV857" s="3">
        <v>13685.948971597021</v>
      </c>
      <c r="AW857">
        <v>38314.044032876001</v>
      </c>
      <c r="AX857">
        <v>7200741.4355387157</v>
      </c>
      <c r="AY857">
        <v>884.86010666303991</v>
      </c>
      <c r="AZ857">
        <v>166300.60844625172</v>
      </c>
      <c r="BA857">
        <v>41467.153672273002</v>
      </c>
      <c r="BB857">
        <v>7793336.8611669876</v>
      </c>
      <c r="BC857">
        <v>957.6809482699199</v>
      </c>
      <c r="BD857">
        <v>179986.55741784873</v>
      </c>
      <c r="BE857">
        <v>3153.1096393970029</v>
      </c>
      <c r="BF857">
        <v>592595.4256282727</v>
      </c>
      <c r="BG857">
        <v>72.820841606879966</v>
      </c>
      <c r="BH857">
        <v>13685.948971597021</v>
      </c>
      <c r="BI857">
        <v>0.75300749835350422</v>
      </c>
      <c r="BJ857">
        <v>1.3222951766605471</v>
      </c>
      <c r="BK857">
        <v>0.56928767830704285</v>
      </c>
      <c r="BL857">
        <v>37.017128573527692</v>
      </c>
      <c r="BM857">
        <v>22.768273896554543</v>
      </c>
      <c r="BN857">
        <f t="shared" si="88"/>
        <v>-14.248854676973149</v>
      </c>
      <c r="BO857">
        <v>0.54464956650921237</v>
      </c>
      <c r="BP857">
        <v>4.9664639734342108E-3</v>
      </c>
      <c r="BQ857">
        <v>5.1326456258585472E-3</v>
      </c>
      <c r="BR857">
        <v>0.125</v>
      </c>
      <c r="BS857">
        <v>0.17241379310344829</v>
      </c>
      <c r="BT857">
        <v>0.55555555555555558</v>
      </c>
      <c r="BU857">
        <v>0.40805590048240009</v>
      </c>
      <c r="BV857">
        <v>0.84638212695034476</v>
      </c>
      <c r="BW857">
        <v>0.16209024183656029</v>
      </c>
      <c r="BX857">
        <v>0.29554746869738951</v>
      </c>
      <c r="BY857">
        <f t="shared" si="89"/>
        <v>0.12151860114471473</v>
      </c>
      <c r="BZ857">
        <v>0</v>
      </c>
      <c r="CA857">
        <f t="shared" si="90"/>
        <v>9.7654640060525438E-4</v>
      </c>
      <c r="CC857">
        <v>0.12151860114471473</v>
      </c>
      <c r="CD857">
        <v>9.7654640060525438E-4</v>
      </c>
    </row>
    <row r="858" spans="1:82" x14ac:dyDescent="0.3">
      <c r="A858">
        <v>0</v>
      </c>
      <c r="B858" t="s">
        <v>563</v>
      </c>
      <c r="C858" t="s">
        <v>607</v>
      </c>
      <c r="D858">
        <v>19193</v>
      </c>
      <c r="E858" s="2">
        <f>BO858</f>
        <v>0.53494993487403897</v>
      </c>
      <c r="F858" s="2" t="s">
        <v>1938</v>
      </c>
      <c r="G858" s="3">
        <v>5951</v>
      </c>
      <c r="H858" s="1">
        <v>12.123423310158172</v>
      </c>
      <c r="I858" s="1">
        <f t="shared" si="91"/>
        <v>-20.337101366985443</v>
      </c>
      <c r="J858" s="1">
        <v>2.6774344985299998</v>
      </c>
      <c r="K858" s="1">
        <v>108.612265734</v>
      </c>
      <c r="L858" s="2">
        <v>8.8497686747000093E-2</v>
      </c>
      <c r="M858" s="2">
        <v>2.5561954326401411E-2</v>
      </c>
      <c r="N858" s="7">
        <v>0</v>
      </c>
      <c r="O858" s="2">
        <v>8.3374401182518248E-3</v>
      </c>
      <c r="P858" s="3">
        <v>-80273.478083640002</v>
      </c>
      <c r="Q858" s="3">
        <v>-1853.9102350656003</v>
      </c>
      <c r="R858" s="3">
        <v>-467928.87084911368</v>
      </c>
      <c r="S858" s="3">
        <v>-1347.598842056638</v>
      </c>
      <c r="T858" s="3">
        <v>-268473.9666891332</v>
      </c>
      <c r="V858">
        <v>19193</v>
      </c>
      <c r="W858" s="2">
        <v>0.58897087112206958</v>
      </c>
      <c r="X858" s="2">
        <v>0.32523139804850459</v>
      </c>
      <c r="Y858" s="2">
        <v>0.65029244895806249</v>
      </c>
      <c r="Z858" s="2">
        <v>0.76353836008924925</v>
      </c>
      <c r="AA858" s="2">
        <v>0.31305699279455435</v>
      </c>
      <c r="AB858" s="2">
        <v>0.21844559971242186</v>
      </c>
      <c r="AC858" s="2">
        <v>2.5561954326401411E-2</v>
      </c>
      <c r="AD858" s="2">
        <v>0</v>
      </c>
      <c r="AE858" s="2">
        <v>8.3374401182518248E-3</v>
      </c>
      <c r="AF858">
        <v>1429475.897649806</v>
      </c>
      <c r="AG858">
        <v>4107.2699083506286</v>
      </c>
      <c r="AH858">
        <v>771948.67012556538</v>
      </c>
      <c r="AI858">
        <v>45133.137647078329</v>
      </c>
      <c r="AJ858">
        <v>38.292423368127224</v>
      </c>
      <c r="AK858">
        <v>961547.02680069231</v>
      </c>
      <c r="AL858">
        <v>2759.6710662939913</v>
      </c>
      <c r="AM858">
        <v>518671.63764387951</v>
      </c>
      <c r="AN858">
        <v>29936.203439630826</v>
      </c>
      <c r="AO858">
        <v>25.727110288445253</v>
      </c>
      <c r="AP858">
        <v>-467928.87084911368</v>
      </c>
      <c r="AQ858">
        <v>-1347.5988420566373</v>
      </c>
      <c r="AR858">
        <v>-253277.03248168586</v>
      </c>
      <c r="AS858">
        <v>-15196.934207447503</v>
      </c>
      <c r="AT858">
        <v>-12.565313079681971</v>
      </c>
      <c r="AU858" s="3">
        <v>-15086597.471039303</v>
      </c>
      <c r="AV858" s="3">
        <v>-348423.88957822893</v>
      </c>
      <c r="AW858">
        <v>220311.57064866001</v>
      </c>
      <c r="AX858">
        <v>41405356.587709159</v>
      </c>
      <c r="AY858">
        <v>5088.0799671264003</v>
      </c>
      <c r="AZ858">
        <v>956253.74902173562</v>
      </c>
      <c r="BA858">
        <v>140038.09256502002</v>
      </c>
      <c r="BB858">
        <v>26318759.116669863</v>
      </c>
      <c r="BC858">
        <v>3234.1697320608</v>
      </c>
      <c r="BD858">
        <v>607829.85944350669</v>
      </c>
      <c r="BE858">
        <v>-80273.478083640002</v>
      </c>
      <c r="BF858">
        <v>-15086597.471039303</v>
      </c>
      <c r="BG858">
        <v>-1853.9102350656003</v>
      </c>
      <c r="BH858">
        <v>-348423.88957822893</v>
      </c>
      <c r="BI858">
        <v>4.3726746041234978</v>
      </c>
      <c r="BJ858">
        <v>16.49609791428167</v>
      </c>
      <c r="BK858">
        <v>12.123423310158172</v>
      </c>
      <c r="BL858">
        <v>28.820581373507352</v>
      </c>
      <c r="BM858">
        <v>8.4834800065219103</v>
      </c>
      <c r="BN858">
        <f t="shared" si="88"/>
        <v>-20.337101366985443</v>
      </c>
      <c r="BO858">
        <v>0.53494993487403897</v>
      </c>
      <c r="BP858">
        <v>2.8326383164614225E-2</v>
      </c>
      <c r="BQ858">
        <v>2.5855556249636128E-3</v>
      </c>
      <c r="BR858">
        <v>0.23809523809523808</v>
      </c>
      <c r="BS858">
        <v>0.10344827586206896</v>
      </c>
      <c r="BT858">
        <v>0.27777777777777779</v>
      </c>
      <c r="BU858">
        <v>0.58240991291167854</v>
      </c>
      <c r="BV858">
        <v>0.76353836008924925</v>
      </c>
      <c r="BW858">
        <v>0.32474791783667462</v>
      </c>
      <c r="BX858">
        <v>0.21844559971242186</v>
      </c>
      <c r="BY858">
        <f t="shared" si="89"/>
        <v>0.12488808097810793</v>
      </c>
      <c r="BZ858">
        <v>0</v>
      </c>
      <c r="CA858">
        <f t="shared" si="90"/>
        <v>8.7825102421818617E-3</v>
      </c>
      <c r="CC858">
        <v>0.12488808097810793</v>
      </c>
      <c r="CD858">
        <v>8.7825102421818617E-3</v>
      </c>
    </row>
    <row r="859" spans="1:82" x14ac:dyDescent="0.3">
      <c r="A859">
        <v>1</v>
      </c>
      <c r="B859" t="s">
        <v>563</v>
      </c>
      <c r="C859" t="s">
        <v>431</v>
      </c>
      <c r="D859">
        <v>19195</v>
      </c>
      <c r="E859" s="2">
        <v>0</v>
      </c>
      <c r="F859" s="2" t="s">
        <v>1954</v>
      </c>
      <c r="G859" s="3">
        <v>-999</v>
      </c>
      <c r="H859" s="1">
        <v>0.37574737209417114</v>
      </c>
      <c r="I859" s="1">
        <f t="shared" si="91"/>
        <v>-999</v>
      </c>
      <c r="J859" s="1">
        <v>-999</v>
      </c>
      <c r="K859" s="1">
        <v>-999</v>
      </c>
      <c r="L859" s="2">
        <v>-999</v>
      </c>
      <c r="M859" s="2">
        <v>-999</v>
      </c>
      <c r="N859" s="7">
        <v>-999</v>
      </c>
      <c r="O859" s="2">
        <v>-999</v>
      </c>
      <c r="P859" s="3">
        <v>-999</v>
      </c>
      <c r="Q859" s="3">
        <v>-999</v>
      </c>
      <c r="R859" s="3">
        <v>-999</v>
      </c>
      <c r="S859" s="3">
        <v>-999</v>
      </c>
      <c r="T859" s="3">
        <v>-999</v>
      </c>
      <c r="V859">
        <v>19195</v>
      </c>
      <c r="W859" s="2">
        <v>-999</v>
      </c>
      <c r="X859" s="2">
        <v>1.0080060723182366E-2</v>
      </c>
      <c r="Y859" s="2">
        <v>-999</v>
      </c>
      <c r="Z859" s="2">
        <v>-999</v>
      </c>
      <c r="AA859" s="2">
        <v>-999</v>
      </c>
      <c r="AB859" s="2">
        <v>-999</v>
      </c>
      <c r="AC859" s="2">
        <v>-999</v>
      </c>
      <c r="AD859" s="2">
        <v>-999</v>
      </c>
      <c r="AE859" s="2">
        <v>-999</v>
      </c>
      <c r="AF859" s="2">
        <v>-999</v>
      </c>
      <c r="AG859" s="2">
        <v>-999</v>
      </c>
      <c r="AH859" s="2">
        <v>-999</v>
      </c>
      <c r="AI859" s="2">
        <v>-999</v>
      </c>
      <c r="AJ859" s="2">
        <v>-999</v>
      </c>
      <c r="AK859" s="2">
        <v>-999</v>
      </c>
      <c r="AL859" s="2">
        <v>-999</v>
      </c>
      <c r="AM859" s="2">
        <v>-999</v>
      </c>
      <c r="AN859" s="2">
        <v>-999</v>
      </c>
      <c r="AO859" s="2">
        <v>-999</v>
      </c>
      <c r="AP859" s="2">
        <v>-999</v>
      </c>
      <c r="AQ859" s="2">
        <v>-999</v>
      </c>
      <c r="AR859" s="2">
        <v>-999</v>
      </c>
      <c r="AS859" s="2">
        <v>-999</v>
      </c>
      <c r="AT859" s="2">
        <v>-999</v>
      </c>
      <c r="AU859" s="2">
        <v>-999</v>
      </c>
      <c r="AV859" s="2">
        <v>-999</v>
      </c>
      <c r="AW859" s="2">
        <v>-999</v>
      </c>
      <c r="AX859" s="2">
        <v>-999</v>
      </c>
      <c r="AY859" s="2">
        <v>-999</v>
      </c>
      <c r="AZ859" s="2">
        <v>-999</v>
      </c>
      <c r="BA859" s="2">
        <v>-999</v>
      </c>
      <c r="BB859" s="2">
        <v>-999</v>
      </c>
      <c r="BC859" s="2">
        <v>-999</v>
      </c>
      <c r="BD859" s="2">
        <v>-999</v>
      </c>
      <c r="BE859" s="2">
        <v>-999</v>
      </c>
      <c r="BF859" s="2">
        <v>-999</v>
      </c>
      <c r="BG859" s="2">
        <v>-999</v>
      </c>
      <c r="BH859" s="2">
        <v>-999</v>
      </c>
      <c r="BI859">
        <v>0</v>
      </c>
      <c r="BJ859">
        <v>0.37574737209417114</v>
      </c>
      <c r="BK859">
        <v>0.37574737209417114</v>
      </c>
      <c r="BL859">
        <v>-999</v>
      </c>
      <c r="BM859">
        <v>10.146872646001611</v>
      </c>
      <c r="BN859">
        <f t="shared" si="88"/>
        <v>-999</v>
      </c>
      <c r="BO859" t="s">
        <v>3748</v>
      </c>
      <c r="BP859" t="s">
        <v>3748</v>
      </c>
      <c r="BQ859">
        <v>3.4764479459625545E-3</v>
      </c>
      <c r="BR859">
        <v>0.16666666666666666</v>
      </c>
      <c r="BS859">
        <v>0.31034482758620691</v>
      </c>
      <c r="BT859">
        <v>0.33333333333333331</v>
      </c>
      <c r="BU859" t="s">
        <v>3748</v>
      </c>
      <c r="BY859">
        <f t="shared" si="89"/>
        <v>-999</v>
      </c>
      <c r="CA859">
        <f t="shared" si="90"/>
        <v>-999</v>
      </c>
    </row>
    <row r="860" spans="1:82" x14ac:dyDescent="0.3">
      <c r="A860">
        <v>0</v>
      </c>
      <c r="B860" t="s">
        <v>563</v>
      </c>
      <c r="C860" t="s">
        <v>608</v>
      </c>
      <c r="D860">
        <v>19197</v>
      </c>
      <c r="E860" s="2">
        <f>BO860</f>
        <v>0.56348069234344245</v>
      </c>
      <c r="F860" s="2" t="s">
        <v>1939</v>
      </c>
      <c r="G860" s="3">
        <v>-255</v>
      </c>
      <c r="H860" s="1">
        <v>0.37647987940537858</v>
      </c>
      <c r="I860" s="1">
        <f t="shared" si="91"/>
        <v>-13.698269366279138</v>
      </c>
      <c r="J860" s="1">
        <v>2.89850650132</v>
      </c>
      <c r="K860" s="1">
        <v>85.534807035</v>
      </c>
      <c r="L860" s="2">
        <v>0.10427004636999992</v>
      </c>
      <c r="M860" s="2">
        <v>9.3376691896578329E-4</v>
      </c>
      <c r="N860" s="7">
        <v>0</v>
      </c>
      <c r="O860" s="2">
        <v>1.9931974564209689E-4</v>
      </c>
      <c r="P860" s="3">
        <v>-9698.8376943804997</v>
      </c>
      <c r="Q860" s="3">
        <v>-223.99396287671999</v>
      </c>
      <c r="R860" s="3">
        <v>-123667.2673156035</v>
      </c>
      <c r="S860" s="3">
        <v>-355.31442383148323</v>
      </c>
      <c r="T860" s="3">
        <v>-68874.790440516459</v>
      </c>
      <c r="V860">
        <v>19197</v>
      </c>
      <c r="W860" s="2">
        <v>0.47874425483641336</v>
      </c>
      <c r="X860" s="2">
        <v>1.0099711474526265E-2</v>
      </c>
      <c r="Y860" s="2">
        <v>0.53144773122289779</v>
      </c>
      <c r="Z860" s="2">
        <v>0.82658264915200608</v>
      </c>
      <c r="AA860" s="2">
        <v>0.24654001358575131</v>
      </c>
      <c r="AB860" s="2">
        <v>0.25737771967365891</v>
      </c>
      <c r="AC860" s="2">
        <v>9.3376691896578329E-4</v>
      </c>
      <c r="AD860" s="2">
        <v>0</v>
      </c>
      <c r="AE860" s="2">
        <v>1.9931974564209689E-4</v>
      </c>
      <c r="AF860">
        <v>161738.80186851992</v>
      </c>
      <c r="AG860">
        <v>464.70158044191481</v>
      </c>
      <c r="AH860">
        <v>87339.224115280842</v>
      </c>
      <c r="AI860">
        <v>2739.5044887617269</v>
      </c>
      <c r="AJ860">
        <v>4.3324432850984582</v>
      </c>
      <c r="AK860">
        <v>38071.534552916426</v>
      </c>
      <c r="AL860">
        <v>109.38715661043162</v>
      </c>
      <c r="AM860">
        <v>20558.977607621851</v>
      </c>
      <c r="AN860">
        <v>644.96055590425078</v>
      </c>
      <c r="AO860">
        <v>1.0198243773005842</v>
      </c>
      <c r="AP860">
        <v>-123667.2673156035</v>
      </c>
      <c r="AQ860">
        <v>-355.31442383148317</v>
      </c>
      <c r="AR860">
        <v>-66780.246507658987</v>
      </c>
      <c r="AS860">
        <v>-2094.5439328574762</v>
      </c>
      <c r="AT860">
        <v>-3.3126189077978738</v>
      </c>
      <c r="AU860" s="3">
        <v>-1822799.5562818712</v>
      </c>
      <c r="AV860" s="3">
        <v>-42097.425383050751</v>
      </c>
      <c r="AW860">
        <v>12679.721836547</v>
      </c>
      <c r="AX860">
        <v>2383026.921960643</v>
      </c>
      <c r="AY860">
        <v>292.83726894287997</v>
      </c>
      <c r="AZ860">
        <v>55035.836325124859</v>
      </c>
      <c r="BA860">
        <v>2980.8841421665002</v>
      </c>
      <c r="BB860">
        <v>560227.36567877198</v>
      </c>
      <c r="BC860">
        <v>68.843306066159982</v>
      </c>
      <c r="BD860">
        <v>12938.410942074106</v>
      </c>
      <c r="BE860">
        <v>-9698.8376943804997</v>
      </c>
      <c r="BF860">
        <v>-1822799.5562818712</v>
      </c>
      <c r="BG860">
        <v>-223.99396287671999</v>
      </c>
      <c r="BH860">
        <v>-42097.425383050751</v>
      </c>
      <c r="BI860">
        <v>0.48444343912467153</v>
      </c>
      <c r="BJ860">
        <v>0.86092331853005011</v>
      </c>
      <c r="BK860">
        <v>0.37647987940537858</v>
      </c>
      <c r="BL860">
        <v>22.570715731548031</v>
      </c>
      <c r="BM860">
        <v>8.8724463652688925</v>
      </c>
      <c r="BN860">
        <f t="shared" si="88"/>
        <v>-13.698269366279138</v>
      </c>
      <c r="BO860">
        <v>0.56348069234344245</v>
      </c>
      <c r="BP860">
        <v>3.3056201289573535E-3</v>
      </c>
      <c r="BQ860">
        <v>4.7538979652123267E-3</v>
      </c>
      <c r="BR860">
        <v>0.13690476190476192</v>
      </c>
      <c r="BS860">
        <v>0.44827586206896552</v>
      </c>
      <c r="BT860">
        <v>0.3888888888888889</v>
      </c>
      <c r="BU860">
        <v>0.39228834653922573</v>
      </c>
      <c r="BV860">
        <v>0.82658264915200608</v>
      </c>
      <c r="BW860">
        <v>0.25574690205990802</v>
      </c>
      <c r="BX860">
        <v>0.25737771967365891</v>
      </c>
      <c r="BY860">
        <f t="shared" si="89"/>
        <v>7.4774845323039393E-2</v>
      </c>
      <c r="BZ860">
        <v>0</v>
      </c>
      <c r="CA860">
        <f t="shared" si="90"/>
        <v>1.7751386321730427E-4</v>
      </c>
      <c r="CC860">
        <v>7.4774845323039393E-2</v>
      </c>
      <c r="CD860">
        <v>1.7751386321730427E-4</v>
      </c>
    </row>
    <row r="861" spans="1:82" x14ac:dyDescent="0.3">
      <c r="A861">
        <v>0</v>
      </c>
      <c r="B861" t="s">
        <v>609</v>
      </c>
      <c r="C861" t="s">
        <v>522</v>
      </c>
      <c r="D861">
        <v>20001</v>
      </c>
      <c r="E861" s="2">
        <f>BO861</f>
        <v>0.45959387427951665</v>
      </c>
      <c r="F861" s="2" t="s">
        <v>1936</v>
      </c>
      <c r="G861" s="3">
        <v>370</v>
      </c>
      <c r="H861" s="1">
        <v>0.37433931104077456</v>
      </c>
      <c r="I861" s="1">
        <f t="shared" si="91"/>
        <v>-14.481432538755396</v>
      </c>
      <c r="J861" s="1">
        <v>2.6045087172299999</v>
      </c>
      <c r="K861" s="1">
        <v>57.543342054699998</v>
      </c>
      <c r="L861" s="2">
        <v>0.21022762660999983</v>
      </c>
      <c r="M861" s="2">
        <v>8.3504903405088573E-4</v>
      </c>
      <c r="N861" s="7">
        <v>0</v>
      </c>
      <c r="O861" s="2">
        <v>2.4906140654374026E-4</v>
      </c>
      <c r="P861" s="3">
        <v>-4148.9781814870012</v>
      </c>
      <c r="Q861" s="3">
        <v>-112.98816785006601</v>
      </c>
      <c r="R861" s="3">
        <v>-105972.69568940421</v>
      </c>
      <c r="S861" s="3">
        <v>-224.03677749093472</v>
      </c>
      <c r="T861" s="3">
        <v>-43777.921103768749</v>
      </c>
      <c r="V861">
        <v>20001</v>
      </c>
      <c r="W861" s="2">
        <v>0.48331117627410464</v>
      </c>
      <c r="X861" s="2">
        <v>1.0042287096606933E-2</v>
      </c>
      <c r="Y861" s="2">
        <v>0.45240163984705761</v>
      </c>
      <c r="Z861" s="2">
        <v>0.74274172379708214</v>
      </c>
      <c r="AA861" s="2">
        <v>0.16585921946524296</v>
      </c>
      <c r="AB861" s="2">
        <v>0.51892090809364821</v>
      </c>
      <c r="AC861" s="2">
        <v>8.3504903405088573E-4</v>
      </c>
      <c r="AD861" s="2">
        <v>0</v>
      </c>
      <c r="AE861" s="2">
        <v>2.4906140654374026E-4</v>
      </c>
      <c r="AF861">
        <v>432662.22607394418</v>
      </c>
      <c r="AG861">
        <v>914.55119873790193</v>
      </c>
      <c r="AH861">
        <v>171887.06790174657</v>
      </c>
      <c r="AI861">
        <v>6834.6816312342216</v>
      </c>
      <c r="AJ861">
        <v>5.4028582599853578</v>
      </c>
      <c r="AK861">
        <v>326689.53038453998</v>
      </c>
      <c r="AL861">
        <v>690.51442124696723</v>
      </c>
      <c r="AM861">
        <v>129780.04881061647</v>
      </c>
      <c r="AN861">
        <v>5163.7796185955449</v>
      </c>
      <c r="AO861">
        <v>4.079344460954851</v>
      </c>
      <c r="AP861">
        <v>-105972.69568940421</v>
      </c>
      <c r="AQ861">
        <v>-224.0367774909347</v>
      </c>
      <c r="AR861">
        <v>-42107.019091130103</v>
      </c>
      <c r="AS861">
        <v>-1670.9020126386768</v>
      </c>
      <c r="AT861">
        <v>-1.3235137990305068</v>
      </c>
      <c r="AU861" s="3">
        <v>-779758.95942866697</v>
      </c>
      <c r="AV861" s="3">
        <v>-21234.996265741403</v>
      </c>
      <c r="AW861">
        <v>19860.679055209002</v>
      </c>
      <c r="AX861">
        <v>3732616.0216359799</v>
      </c>
      <c r="AY861">
        <v>540.86130139686202</v>
      </c>
      <c r="AZ861">
        <v>101649.47298452625</v>
      </c>
      <c r="BA861">
        <v>15711.700873722002</v>
      </c>
      <c r="BB861">
        <v>2952857.0622073133</v>
      </c>
      <c r="BC861">
        <v>427.873133546796</v>
      </c>
      <c r="BD861">
        <v>80414.476718784834</v>
      </c>
      <c r="BE861">
        <v>-4148.9781814870012</v>
      </c>
      <c r="BF861">
        <v>-779758.95942866697</v>
      </c>
      <c r="BG861">
        <v>-112.98816785006601</v>
      </c>
      <c r="BH861">
        <v>-21234.996265741403</v>
      </c>
      <c r="BI861">
        <v>0.60509254134054125</v>
      </c>
      <c r="BJ861">
        <v>0.9794318523813158</v>
      </c>
      <c r="BK861">
        <v>0.37433931104077456</v>
      </c>
      <c r="BL861">
        <v>32.609382273915926</v>
      </c>
      <c r="BM861">
        <v>18.127949735160531</v>
      </c>
      <c r="BN861">
        <f t="shared" si="88"/>
        <v>-14.481432538755396</v>
      </c>
      <c r="BO861">
        <v>0.45959387427951665</v>
      </c>
      <c r="BP861">
        <v>3.3676492907306365E-3</v>
      </c>
      <c r="BQ861">
        <v>3.4864637801330187E-2</v>
      </c>
      <c r="BR861">
        <v>9.5238095238095233E-2</v>
      </c>
      <c r="BS861">
        <v>0.13793103448275862</v>
      </c>
      <c r="BT861">
        <v>5.5555555555555552E-2</v>
      </c>
      <c r="BU861">
        <v>0.41471641958890743</v>
      </c>
      <c r="BV861">
        <v>0.74274172379708214</v>
      </c>
      <c r="BW861">
        <v>0.17205313222535576</v>
      </c>
      <c r="BX861">
        <v>0.51892090809364821</v>
      </c>
      <c r="BY861">
        <f t="shared" si="89"/>
        <v>0.10002939346570272</v>
      </c>
      <c r="BZ861">
        <v>0</v>
      </c>
      <c r="CA861">
        <f t="shared" si="90"/>
        <v>1.182835533431269E-4</v>
      </c>
      <c r="CC861">
        <v>0.10002939346570272</v>
      </c>
      <c r="CD861">
        <v>1.182835533431269E-4</v>
      </c>
    </row>
    <row r="862" spans="1:82" x14ac:dyDescent="0.3">
      <c r="A862">
        <v>0</v>
      </c>
      <c r="B862" t="s">
        <v>609</v>
      </c>
      <c r="C862" t="s">
        <v>610</v>
      </c>
      <c r="D862">
        <v>20003</v>
      </c>
      <c r="E862" s="2">
        <f>BO862</f>
        <v>0.4493945510944497</v>
      </c>
      <c r="F862" s="2" t="s">
        <v>1936</v>
      </c>
      <c r="G862" s="3">
        <v>307</v>
      </c>
      <c r="H862" s="1">
        <v>0.37497355170921737</v>
      </c>
      <c r="I862" s="1">
        <f t="shared" si="91"/>
        <v>-16.574450076271866</v>
      </c>
      <c r="J862" s="1">
        <v>2.5582330676999998</v>
      </c>
      <c r="K862" s="1">
        <v>47.727157283700002</v>
      </c>
      <c r="L862" s="2">
        <v>0.20665538268000017</v>
      </c>
      <c r="M862" s="2">
        <v>0</v>
      </c>
      <c r="N862" s="7">
        <v>0</v>
      </c>
      <c r="O862" s="2">
        <v>2.5041311454424078E-3</v>
      </c>
      <c r="P862" s="3">
        <v>-1471.2610238550008</v>
      </c>
      <c r="Q862" s="3">
        <v>-40.066512823890015</v>
      </c>
      <c r="R862" s="3">
        <v>-44486.695487931487</v>
      </c>
      <c r="S862" s="3">
        <v>-94.050293180574954</v>
      </c>
      <c r="T862" s="3">
        <v>-18482.504641190913</v>
      </c>
      <c r="V862">
        <v>20003</v>
      </c>
      <c r="W862" s="2">
        <v>0.48610170752934762</v>
      </c>
      <c r="X862" s="2">
        <v>1.0059301678546346E-2</v>
      </c>
      <c r="Y862" s="2">
        <v>0.51219096203726933</v>
      </c>
      <c r="Z862" s="2">
        <v>0.72954504855681002</v>
      </c>
      <c r="AA862" s="2">
        <v>0.13756568130583249</v>
      </c>
      <c r="AB862" s="2">
        <v>0.51010326555075669</v>
      </c>
      <c r="AC862" s="2">
        <v>0</v>
      </c>
      <c r="AD862" s="2">
        <v>0</v>
      </c>
      <c r="AE862" s="2">
        <v>2.5041311454424078E-3</v>
      </c>
      <c r="AF862">
        <v>243570.38899016095</v>
      </c>
      <c r="AG862">
        <v>514.80728226942426</v>
      </c>
      <c r="AH862">
        <v>96756.43573139947</v>
      </c>
      <c r="AI862">
        <v>4426.9271261257109</v>
      </c>
      <c r="AJ862">
        <v>3.0413330440128572</v>
      </c>
      <c r="AK862">
        <v>199083.69350222946</v>
      </c>
      <c r="AL862">
        <v>420.75698908884931</v>
      </c>
      <c r="AM862">
        <v>79079.974148474328</v>
      </c>
      <c r="AN862">
        <v>3620.8840678599145</v>
      </c>
      <c r="AO862">
        <v>2.4857245716646714</v>
      </c>
      <c r="AP862">
        <v>-44486.695487931487</v>
      </c>
      <c r="AQ862">
        <v>-94.050293180574954</v>
      </c>
      <c r="AR862">
        <v>-17676.461582925142</v>
      </c>
      <c r="AS862">
        <v>-806.04305826579639</v>
      </c>
      <c r="AT862">
        <v>-0.55560847234818578</v>
      </c>
      <c r="AU862" s="3">
        <v>-276508.79682330886</v>
      </c>
      <c r="AV862" s="3">
        <v>-7530.1004201218893</v>
      </c>
      <c r="AW862">
        <v>13052.950646611002</v>
      </c>
      <c r="AX862">
        <v>2453171.5445240717</v>
      </c>
      <c r="AY862">
        <v>355.468000573898</v>
      </c>
      <c r="AZ862">
        <v>66806.656027858393</v>
      </c>
      <c r="BA862">
        <v>11581.689622756001</v>
      </c>
      <c r="BB862">
        <v>2176662.7477007629</v>
      </c>
      <c r="BC862">
        <v>315.40148775000796</v>
      </c>
      <c r="BD862">
        <v>59276.555607736496</v>
      </c>
      <c r="BE862">
        <v>-1471.2610238550008</v>
      </c>
      <c r="BF862">
        <v>-276508.79682330886</v>
      </c>
      <c r="BG862">
        <v>-40.066512823890015</v>
      </c>
      <c r="BH862">
        <v>-7530.1004201218893</v>
      </c>
      <c r="BI862">
        <v>0.34276053789236199</v>
      </c>
      <c r="BJ862">
        <v>0.71773408960157936</v>
      </c>
      <c r="BK862">
        <v>0.37497355170921737</v>
      </c>
      <c r="BL862">
        <v>32.754289721524451</v>
      </c>
      <c r="BM862">
        <v>16.179839645252585</v>
      </c>
      <c r="BN862">
        <f t="shared" si="88"/>
        <v>-16.574450076271866</v>
      </c>
      <c r="BO862">
        <v>0.4493945510944497</v>
      </c>
      <c r="BP862">
        <v>1.865303238628716E-3</v>
      </c>
      <c r="BQ862">
        <v>2.9922567930399852E-2</v>
      </c>
      <c r="BR862">
        <v>0.11904761904761904</v>
      </c>
      <c r="BS862">
        <v>0.10344827586206896</v>
      </c>
      <c r="BT862">
        <v>0.1111111111111111</v>
      </c>
      <c r="BU862">
        <v>0.47465584457139076</v>
      </c>
      <c r="BV862">
        <v>0.72954504855681002</v>
      </c>
      <c r="BW862">
        <v>0.14270298890646524</v>
      </c>
      <c r="BX862">
        <v>0.51010326555075669</v>
      </c>
      <c r="BY862">
        <f t="shared" si="89"/>
        <v>0</v>
      </c>
      <c r="BZ862">
        <v>0</v>
      </c>
      <c r="CA862">
        <f t="shared" si="90"/>
        <v>1.2084049970449721E-3</v>
      </c>
      <c r="CC862">
        <v>0</v>
      </c>
      <c r="CD862">
        <v>1.2084049970449721E-3</v>
      </c>
    </row>
    <row r="863" spans="1:82" x14ac:dyDescent="0.3">
      <c r="A863">
        <v>0</v>
      </c>
      <c r="B863" t="s">
        <v>609</v>
      </c>
      <c r="C863" t="s">
        <v>611</v>
      </c>
      <c r="D863">
        <v>20005</v>
      </c>
      <c r="E863" s="2">
        <f>BO863</f>
        <v>0.46899984769286479</v>
      </c>
      <c r="F863" s="2" t="s">
        <v>1936</v>
      </c>
      <c r="G863" s="3">
        <v>342</v>
      </c>
      <c r="H863" s="1">
        <v>1.9083352660452138</v>
      </c>
      <c r="I863" s="1">
        <f t="shared" si="91"/>
        <v>-15.095784390470055</v>
      </c>
      <c r="J863" s="1">
        <v>2.7047580902999999</v>
      </c>
      <c r="K863" s="1">
        <v>26.112892080799998</v>
      </c>
      <c r="L863" s="2">
        <v>0.18156670673999997</v>
      </c>
      <c r="M863" s="2">
        <v>5.4076686621611341E-4</v>
      </c>
      <c r="N863" s="7">
        <v>0</v>
      </c>
      <c r="O863" s="2">
        <v>1.60672342939209E-3</v>
      </c>
      <c r="P863" s="3">
        <v>23458.790333283006</v>
      </c>
      <c r="Q863" s="3">
        <v>638.84783765879411</v>
      </c>
      <c r="R863" s="3">
        <v>49474.54943401186</v>
      </c>
      <c r="S863" s="3">
        <v>104.07878702232276</v>
      </c>
      <c r="T863" s="3">
        <v>20710.554873177083</v>
      </c>
      <c r="V863">
        <v>20005</v>
      </c>
      <c r="W863" s="2">
        <v>0.45245772494686826</v>
      </c>
      <c r="X863" s="2">
        <v>5.1194331060032273E-2</v>
      </c>
      <c r="Y863" s="2">
        <v>0.42221641765326168</v>
      </c>
      <c r="Z863" s="2">
        <v>0.77133037534238358</v>
      </c>
      <c r="AA863" s="2">
        <v>7.5266116701816793E-2</v>
      </c>
      <c r="AB863" s="2">
        <v>0.44817497043755444</v>
      </c>
      <c r="AC863" s="2">
        <v>5.4076686621611341E-4</v>
      </c>
      <c r="AD863" s="2">
        <v>0</v>
      </c>
      <c r="AE863" s="2">
        <v>1.60672342939209E-3</v>
      </c>
      <c r="AF863">
        <v>397769.48693534016</v>
      </c>
      <c r="AG863">
        <v>840.47979264838432</v>
      </c>
      <c r="AH863">
        <v>157965.57632680025</v>
      </c>
      <c r="AI863">
        <v>8774.5384089380077</v>
      </c>
      <c r="AJ863">
        <v>4.9654495796865517</v>
      </c>
      <c r="AK863">
        <v>447244.03636935202</v>
      </c>
      <c r="AL863">
        <v>944.5585796707071</v>
      </c>
      <c r="AM863">
        <v>177526.86229605562</v>
      </c>
      <c r="AN863">
        <v>9923.8073128597061</v>
      </c>
      <c r="AO863">
        <v>5.5805963224846504</v>
      </c>
      <c r="AP863">
        <v>49474.54943401186</v>
      </c>
      <c r="AQ863">
        <v>104.07878702232279</v>
      </c>
      <c r="AR863">
        <v>19561.285969255376</v>
      </c>
      <c r="AS863">
        <v>1149.2689039216984</v>
      </c>
      <c r="AT863">
        <v>0.61514674279809878</v>
      </c>
      <c r="AU863" s="3">
        <v>4408845.0552372085</v>
      </c>
      <c r="AV863" s="3">
        <v>120065.06260959376</v>
      </c>
      <c r="AW863">
        <v>49777.855218236997</v>
      </c>
      <c r="AX863">
        <v>9355250.1097154617</v>
      </c>
      <c r="AY863">
        <v>1355.5888738365657</v>
      </c>
      <c r="AZ863">
        <v>254769.37294884413</v>
      </c>
      <c r="BA863">
        <v>73236.645551520007</v>
      </c>
      <c r="BB863">
        <v>13764095.164952669</v>
      </c>
      <c r="BC863">
        <v>1994.4367114953598</v>
      </c>
      <c r="BD863">
        <v>374834.43555843789</v>
      </c>
      <c r="BE863">
        <v>23458.790333283006</v>
      </c>
      <c r="BF863">
        <v>4408845.0552372085</v>
      </c>
      <c r="BG863">
        <v>638.84783765879411</v>
      </c>
      <c r="BH863">
        <v>120065.06260959376</v>
      </c>
      <c r="BI863">
        <v>1.3986478909341409</v>
      </c>
      <c r="BJ863">
        <v>3.3069831569793546</v>
      </c>
      <c r="BK863">
        <v>1.9083352660452138</v>
      </c>
      <c r="BL863">
        <v>41.190609531431363</v>
      </c>
      <c r="BM863">
        <v>26.094825140961309</v>
      </c>
      <c r="BN863">
        <f t="shared" si="88"/>
        <v>-15.095784390470055</v>
      </c>
      <c r="BO863">
        <v>0.46899984769286479</v>
      </c>
      <c r="BP863">
        <v>7.9435004181751707E-3</v>
      </c>
      <c r="BQ863">
        <v>1.6403745245544821E-2</v>
      </c>
      <c r="BR863">
        <v>0.13095238095238096</v>
      </c>
      <c r="BS863">
        <v>0.20689655172413793</v>
      </c>
      <c r="BT863">
        <v>0.16666666666666666</v>
      </c>
      <c r="BU863">
        <v>0.43231010720434659</v>
      </c>
      <c r="BV863">
        <v>0.77133037534238358</v>
      </c>
      <c r="BW863">
        <v>7.8076884545453112E-2</v>
      </c>
      <c r="BX863">
        <v>0.44817497043755444</v>
      </c>
      <c r="BY863">
        <f t="shared" si="89"/>
        <v>6.6986056055791665E-2</v>
      </c>
      <c r="BZ863">
        <v>0</v>
      </c>
      <c r="CA863">
        <f t="shared" si="90"/>
        <v>8.7329025495765046E-4</v>
      </c>
      <c r="CC863">
        <v>6.6986056055791665E-2</v>
      </c>
      <c r="CD863">
        <v>8.7329025495765046E-4</v>
      </c>
    </row>
    <row r="864" spans="1:82" x14ac:dyDescent="0.3">
      <c r="A864">
        <v>1</v>
      </c>
      <c r="B864" t="s">
        <v>609</v>
      </c>
      <c r="C864" t="s">
        <v>612</v>
      </c>
      <c r="D864">
        <v>20007</v>
      </c>
      <c r="E864" s="2">
        <v>0</v>
      </c>
      <c r="F864" s="2" t="s">
        <v>1954</v>
      </c>
      <c r="G864" s="3">
        <v>-999</v>
      </c>
      <c r="H864" s="1">
        <v>0.37917327549573449</v>
      </c>
      <c r="I864" s="1">
        <f t="shared" si="91"/>
        <v>-999</v>
      </c>
      <c r="J864" s="1">
        <v>-999</v>
      </c>
      <c r="K864" s="1">
        <v>-999</v>
      </c>
      <c r="L864" s="2">
        <v>-999</v>
      </c>
      <c r="M864" s="2">
        <v>-999</v>
      </c>
      <c r="N864" s="7">
        <v>-999</v>
      </c>
      <c r="O864" s="2">
        <v>-999</v>
      </c>
      <c r="P864" s="3">
        <v>-999</v>
      </c>
      <c r="Q864" s="3">
        <v>-999</v>
      </c>
      <c r="R864" s="3">
        <v>-999</v>
      </c>
      <c r="S864" s="3">
        <v>-999</v>
      </c>
      <c r="T864" s="3">
        <v>-999</v>
      </c>
      <c r="V864">
        <v>20007</v>
      </c>
      <c r="W864" s="2">
        <v>-999</v>
      </c>
      <c r="X864" s="2">
        <v>1.0171966394077811E-2</v>
      </c>
      <c r="Y864" s="2">
        <v>-999</v>
      </c>
      <c r="Z864" s="2">
        <v>-999</v>
      </c>
      <c r="AA864" s="2">
        <v>-999</v>
      </c>
      <c r="AB864" s="2">
        <v>-999</v>
      </c>
      <c r="AC864" s="2">
        <v>-999</v>
      </c>
      <c r="AD864" s="2">
        <v>-999</v>
      </c>
      <c r="AE864" s="2">
        <v>-999</v>
      </c>
      <c r="AF864" s="2">
        <v>-999</v>
      </c>
      <c r="AG864" s="2">
        <v>-999</v>
      </c>
      <c r="AH864" s="2">
        <v>-999</v>
      </c>
      <c r="AI864" s="2">
        <v>-999</v>
      </c>
      <c r="AJ864" s="2">
        <v>-999</v>
      </c>
      <c r="AK864" s="2">
        <v>-999</v>
      </c>
      <c r="AL864" s="2">
        <v>-999</v>
      </c>
      <c r="AM864" s="2">
        <v>-999</v>
      </c>
      <c r="AN864" s="2">
        <v>-999</v>
      </c>
      <c r="AO864" s="2">
        <v>-999</v>
      </c>
      <c r="AP864" s="2">
        <v>-999</v>
      </c>
      <c r="AQ864" s="2">
        <v>-999</v>
      </c>
      <c r="AR864" s="2">
        <v>-999</v>
      </c>
      <c r="AS864" s="2">
        <v>-999</v>
      </c>
      <c r="AT864" s="2">
        <v>-999</v>
      </c>
      <c r="AU864" s="2">
        <v>-999</v>
      </c>
      <c r="AV864" s="2">
        <v>-999</v>
      </c>
      <c r="AW864" s="2">
        <v>-999</v>
      </c>
      <c r="AX864" s="2">
        <v>-999</v>
      </c>
      <c r="AY864" s="2">
        <v>-999</v>
      </c>
      <c r="AZ864" s="2">
        <v>-999</v>
      </c>
      <c r="BA864" s="2">
        <v>-999</v>
      </c>
      <c r="BB864" s="2">
        <v>-999</v>
      </c>
      <c r="BC864" s="2">
        <v>-999</v>
      </c>
      <c r="BD864" s="2">
        <v>-999</v>
      </c>
      <c r="BE864" s="2">
        <v>-999</v>
      </c>
      <c r="BF864" s="2">
        <v>-999</v>
      </c>
      <c r="BG864" s="2">
        <v>-999</v>
      </c>
      <c r="BH864" s="2">
        <v>-999</v>
      </c>
      <c r="BI864">
        <v>0</v>
      </c>
      <c r="BJ864">
        <v>0.37917327549573449</v>
      </c>
      <c r="BK864">
        <v>0.37917327549573449</v>
      </c>
      <c r="BL864">
        <v>-999</v>
      </c>
      <c r="BM864">
        <v>17.935775188496979</v>
      </c>
      <c r="BN864">
        <f t="shared" si="88"/>
        <v>-999</v>
      </c>
      <c r="BO864" t="s">
        <v>3748</v>
      </c>
      <c r="BP864" t="s">
        <v>3748</v>
      </c>
      <c r="BQ864">
        <v>2.147863273016145E-2</v>
      </c>
      <c r="BR864">
        <v>9.5238095238095233E-2</v>
      </c>
      <c r="BS864">
        <v>0.20689655172413793</v>
      </c>
      <c r="BT864">
        <v>5.5555555555555552E-2</v>
      </c>
      <c r="BU864" t="s">
        <v>3748</v>
      </c>
      <c r="BY864">
        <f t="shared" si="89"/>
        <v>-999</v>
      </c>
      <c r="CA864">
        <f t="shared" si="90"/>
        <v>-999</v>
      </c>
    </row>
    <row r="865" spans="1:82" x14ac:dyDescent="0.3">
      <c r="A865">
        <v>0</v>
      </c>
      <c r="B865" t="s">
        <v>609</v>
      </c>
      <c r="C865" t="s">
        <v>613</v>
      </c>
      <c r="D865">
        <v>20009</v>
      </c>
      <c r="E865" s="2">
        <f>BO865</f>
        <v>0.47312759162145468</v>
      </c>
      <c r="F865" s="2" t="s">
        <v>1937</v>
      </c>
      <c r="G865" s="3">
        <v>315</v>
      </c>
      <c r="H865" s="1">
        <v>0.97586271815236725</v>
      </c>
      <c r="I865" s="1">
        <f t="shared" si="91"/>
        <v>-15.844331615307354</v>
      </c>
      <c r="J865" s="1">
        <v>2.6982229259100001</v>
      </c>
      <c r="K865" s="1">
        <v>13.933740502899999</v>
      </c>
      <c r="L865" s="2">
        <v>0.11915458523900002</v>
      </c>
      <c r="M865" s="2">
        <v>1.1589453364820195E-3</v>
      </c>
      <c r="N865" s="7">
        <v>0</v>
      </c>
      <c r="O865" s="2">
        <v>1.7392950240533315E-4</v>
      </c>
      <c r="P865" s="3">
        <v>-67.704793236002331</v>
      </c>
      <c r="Q865" s="3">
        <v>-1.8437890506479331</v>
      </c>
      <c r="R865" s="3">
        <v>-63864.027349394513</v>
      </c>
      <c r="S865" s="3">
        <v>-134.99575499331149</v>
      </c>
      <c r="T865" s="3">
        <v>-26201.898568060715</v>
      </c>
      <c r="V865">
        <v>20009</v>
      </c>
      <c r="W865" s="2">
        <v>0.41091220809294859</v>
      </c>
      <c r="X865" s="2">
        <v>2.6179172994988606E-2</v>
      </c>
      <c r="Y865" s="2">
        <v>0.47651587368919546</v>
      </c>
      <c r="Z865" s="2">
        <v>0.76946670745284473</v>
      </c>
      <c r="AA865" s="2">
        <v>4.0161715352670865E-2</v>
      </c>
      <c r="AB865" s="2">
        <v>0.29411836385543239</v>
      </c>
      <c r="AC865" s="2">
        <v>1.1589453364820195E-3</v>
      </c>
      <c r="AD865" s="2">
        <v>0</v>
      </c>
      <c r="AE865" s="2">
        <v>1.7392950240533315E-4</v>
      </c>
      <c r="AF865">
        <v>1373233.8130910569</v>
      </c>
      <c r="AG865">
        <v>2902.6790073844209</v>
      </c>
      <c r="AH865">
        <v>545549.53766152984</v>
      </c>
      <c r="AI865">
        <v>17848.387627864067</v>
      </c>
      <c r="AJ865">
        <v>17.148060180730994</v>
      </c>
      <c r="AK865">
        <v>1309369.7857416624</v>
      </c>
      <c r="AL865">
        <v>2767.6832523911094</v>
      </c>
      <c r="AM865">
        <v>520177.50322867918</v>
      </c>
      <c r="AN865">
        <v>17018.523492654185</v>
      </c>
      <c r="AO865">
        <v>16.350551896169129</v>
      </c>
      <c r="AP865">
        <v>-63864.027349394513</v>
      </c>
      <c r="AQ865">
        <v>-134.99575499331149</v>
      </c>
      <c r="AR865">
        <v>-25372.034432850662</v>
      </c>
      <c r="AS865">
        <v>-829.86413520988208</v>
      </c>
      <c r="AT865">
        <v>-0.7975082845618644</v>
      </c>
      <c r="AU865" s="3">
        <v>-12724.438840774277</v>
      </c>
      <c r="AV865" s="3">
        <v>-346.52171417877253</v>
      </c>
      <c r="AW865">
        <v>51706.760110039002</v>
      </c>
      <c r="AX865">
        <v>9717768.4950807299</v>
      </c>
      <c r="AY865">
        <v>1408.1182967808018</v>
      </c>
      <c r="AZ865">
        <v>264641.75269698387</v>
      </c>
      <c r="BA865">
        <v>51639.055316803002</v>
      </c>
      <c r="BB865">
        <v>9705044.056239957</v>
      </c>
      <c r="BC865">
        <v>1406.2745077301538</v>
      </c>
      <c r="BD865">
        <v>264295.23098280508</v>
      </c>
      <c r="BE865">
        <v>-67.704793236002331</v>
      </c>
      <c r="BF865">
        <v>-12724.438840774277</v>
      </c>
      <c r="BG865">
        <v>-1.8437890506479331</v>
      </c>
      <c r="BH865">
        <v>-346.52171417877253</v>
      </c>
      <c r="BI865">
        <v>0.86920387669250332</v>
      </c>
      <c r="BJ865">
        <v>1.8450665948448706</v>
      </c>
      <c r="BK865">
        <v>0.97586271815236725</v>
      </c>
      <c r="BL865">
        <v>33.163154904193739</v>
      </c>
      <c r="BM865">
        <v>17.318823288886385</v>
      </c>
      <c r="BN865">
        <f t="shared" si="88"/>
        <v>-15.844331615307354</v>
      </c>
      <c r="BO865">
        <v>0.47312759162145468</v>
      </c>
      <c r="BP865">
        <v>4.9800162131038639E-3</v>
      </c>
      <c r="BQ865">
        <v>1.2077759471334141E-2</v>
      </c>
      <c r="BR865">
        <v>0.36173974540311177</v>
      </c>
      <c r="BS865">
        <v>0.13793103448275862</v>
      </c>
      <c r="BT865">
        <v>5.5555555555555552E-2</v>
      </c>
      <c r="BU865">
        <v>0.45374685554722965</v>
      </c>
      <c r="BV865">
        <v>0.76946670745284473</v>
      </c>
      <c r="BW865">
        <v>4.1661530448828699E-2</v>
      </c>
      <c r="BX865">
        <v>0.29411836385543239</v>
      </c>
      <c r="BY865">
        <f t="shared" si="89"/>
        <v>0.21263652214815079</v>
      </c>
      <c r="BZ865">
        <v>0</v>
      </c>
      <c r="CA865">
        <f t="shared" si="90"/>
        <v>1.4395484889146107E-4</v>
      </c>
      <c r="CC865">
        <v>0.21263652214815079</v>
      </c>
      <c r="CD865">
        <v>1.4395484889146107E-4</v>
      </c>
    </row>
    <row r="866" spans="1:82" x14ac:dyDescent="0.3">
      <c r="A866">
        <v>0</v>
      </c>
      <c r="B866" t="s">
        <v>609</v>
      </c>
      <c r="C866" t="s">
        <v>614</v>
      </c>
      <c r="D866">
        <v>20011</v>
      </c>
      <c r="E866" s="2">
        <f>BO866</f>
        <v>0.50096066286771712</v>
      </c>
      <c r="F866" s="2" t="s">
        <v>1937</v>
      </c>
      <c r="G866" s="3">
        <v>527</v>
      </c>
      <c r="H866" s="1">
        <v>0.37644698658777787</v>
      </c>
      <c r="I866" s="1">
        <f t="shared" si="91"/>
        <v>-13.82242947946995</v>
      </c>
      <c r="J866" s="1">
        <v>2.75446911981</v>
      </c>
      <c r="K866" s="1">
        <v>71.763551424300005</v>
      </c>
      <c r="L866" s="2">
        <v>0.16947231511000016</v>
      </c>
      <c r="M866" s="2">
        <v>1.3086935623747274E-3</v>
      </c>
      <c r="N866" s="7">
        <v>0</v>
      </c>
      <c r="O866" s="2">
        <v>1.2275375968926205E-3</v>
      </c>
      <c r="P866" s="3">
        <v>-1437.6325669579953</v>
      </c>
      <c r="Q866" s="3">
        <v>-39.150716797443991</v>
      </c>
      <c r="R866" s="3">
        <v>-104758.23899070913</v>
      </c>
      <c r="S866" s="3">
        <v>-221.64903423729862</v>
      </c>
      <c r="T866" s="3">
        <v>-43501.895262524078</v>
      </c>
      <c r="V866">
        <v>20011</v>
      </c>
      <c r="W866" s="2">
        <v>0.46695518311602319</v>
      </c>
      <c r="X866" s="2">
        <v>1.0098829068890468E-2</v>
      </c>
      <c r="Y866" s="2">
        <v>0.40374396299517767</v>
      </c>
      <c r="Z866" s="2">
        <v>0.78550673632199042</v>
      </c>
      <c r="AA866" s="2">
        <v>0.20684663421136912</v>
      </c>
      <c r="AB866" s="2">
        <v>0.41832145979919011</v>
      </c>
      <c r="AC866" s="2">
        <v>1.3086935623747274E-3</v>
      </c>
      <c r="AD866" s="2">
        <v>0</v>
      </c>
      <c r="AE866" s="2">
        <v>1.2275375968926205E-3</v>
      </c>
      <c r="AF866">
        <v>523347.83289154799</v>
      </c>
      <c r="AG866">
        <v>1106.7489963798894</v>
      </c>
      <c r="AH866">
        <v>208010.0492498058</v>
      </c>
      <c r="AI866">
        <v>9268.5310527178099</v>
      </c>
      <c r="AJ866">
        <v>6.5380077487294077</v>
      </c>
      <c r="AK866">
        <v>418589.59390083887</v>
      </c>
      <c r="AL866">
        <v>885.0999621425907</v>
      </c>
      <c r="AM866">
        <v>166351.79911478885</v>
      </c>
      <c r="AN866">
        <v>7424.8859252106859</v>
      </c>
      <c r="AO866">
        <v>5.2287021348189615</v>
      </c>
      <c r="AP866">
        <v>-104758.23899070913</v>
      </c>
      <c r="AQ866">
        <v>-221.64903423729868</v>
      </c>
      <c r="AR866">
        <v>-41658.250135016948</v>
      </c>
      <c r="AS866">
        <v>-1843.645127507124</v>
      </c>
      <c r="AT866">
        <v>-1.3093056139104462</v>
      </c>
      <c r="AU866" s="3">
        <v>-270188.66463408561</v>
      </c>
      <c r="AV866" s="3">
        <v>-7357.9857149116233</v>
      </c>
      <c r="AW866">
        <v>31477.208658218999</v>
      </c>
      <c r="AX866">
        <v>5915826.5952256788</v>
      </c>
      <c r="AY866">
        <v>857.211578310042</v>
      </c>
      <c r="AZ866">
        <v>161104.34402758928</v>
      </c>
      <c r="BA866">
        <v>30039.576091261002</v>
      </c>
      <c r="BB866">
        <v>5645637.9305915926</v>
      </c>
      <c r="BC866">
        <v>818.06086151259797</v>
      </c>
      <c r="BD866">
        <v>153746.35831267765</v>
      </c>
      <c r="BE866">
        <v>-1437.6325669579953</v>
      </c>
      <c r="BF866">
        <v>-270188.66463408561</v>
      </c>
      <c r="BG866">
        <v>-39.150716797443991</v>
      </c>
      <c r="BH866">
        <v>-7357.9857149116233</v>
      </c>
      <c r="BI866">
        <v>0.65488091270085091</v>
      </c>
      <c r="BJ866">
        <v>1.0313278992886288</v>
      </c>
      <c r="BK866">
        <v>0.37644698658777787</v>
      </c>
      <c r="BL866">
        <v>37.762141639255248</v>
      </c>
      <c r="BM866">
        <v>23.939712159785298</v>
      </c>
      <c r="BN866">
        <f t="shared" si="88"/>
        <v>-13.82242947946995</v>
      </c>
      <c r="BO866">
        <v>0.50096066286771712</v>
      </c>
      <c r="BP866">
        <v>3.9728007461858443E-3</v>
      </c>
      <c r="BQ866">
        <v>3.6396689990974715E-2</v>
      </c>
      <c r="BR866">
        <v>8.9285714285714288E-2</v>
      </c>
      <c r="BS866">
        <v>0.27586206896551724</v>
      </c>
      <c r="BT866">
        <v>0.1111111111111111</v>
      </c>
      <c r="BU866">
        <v>0.39584401946456965</v>
      </c>
      <c r="BV866">
        <v>0.78550673632199042</v>
      </c>
      <c r="BW866">
        <v>0.21457119731469826</v>
      </c>
      <c r="BX866">
        <v>0.41832145979919011</v>
      </c>
      <c r="BY866">
        <f t="shared" si="89"/>
        <v>9.3522818937757823E-2</v>
      </c>
      <c r="BZ866">
        <v>0</v>
      </c>
      <c r="CA866">
        <f t="shared" si="90"/>
        <v>7.0355062018819154E-4</v>
      </c>
      <c r="CC866">
        <v>9.3522818937757823E-2</v>
      </c>
      <c r="CD866">
        <v>7.0355062018819154E-4</v>
      </c>
    </row>
    <row r="867" spans="1:82" x14ac:dyDescent="0.3">
      <c r="A867">
        <v>0</v>
      </c>
      <c r="B867" t="s">
        <v>609</v>
      </c>
      <c r="C867" t="s">
        <v>469</v>
      </c>
      <c r="D867">
        <v>20013</v>
      </c>
      <c r="E867" s="2">
        <f>BO867</f>
        <v>0.45576118158888251</v>
      </c>
      <c r="F867" s="2" t="s">
        <v>1936</v>
      </c>
      <c r="G867" s="3">
        <v>181</v>
      </c>
      <c r="H867" s="1">
        <v>0.37686435230809301</v>
      </c>
      <c r="I867" s="1">
        <f t="shared" si="91"/>
        <v>-16.958285445056795</v>
      </c>
      <c r="J867" s="1">
        <v>2.7153580292299999</v>
      </c>
      <c r="K867" s="1">
        <v>17.929080996300002</v>
      </c>
      <c r="L867" s="2">
        <v>0.19782557692999991</v>
      </c>
      <c r="M867" s="2">
        <v>1.354347462447045E-5</v>
      </c>
      <c r="N867" s="7">
        <v>0</v>
      </c>
      <c r="O867" s="2">
        <v>1.4094144557471205E-3</v>
      </c>
      <c r="P867" s="3">
        <v>-3446.3063016950005</v>
      </c>
      <c r="Q867" s="3">
        <v>-93.852466281009995</v>
      </c>
      <c r="R867" s="3">
        <v>-101572.47069462852</v>
      </c>
      <c r="S867" s="3">
        <v>-214.74177367006357</v>
      </c>
      <c r="T867" s="3">
        <v>-42504.194610135586</v>
      </c>
      <c r="V867">
        <v>20013</v>
      </c>
      <c r="W867" s="2">
        <v>0.47503759822825875</v>
      </c>
      <c r="X867" s="2">
        <v>1.0110025612411462E-2</v>
      </c>
      <c r="Y867" s="2">
        <v>0.53280608073904268</v>
      </c>
      <c r="Z867" s="2">
        <v>0.77435321679456548</v>
      </c>
      <c r="AA867" s="2">
        <v>5.1677627221385102E-2</v>
      </c>
      <c r="AB867" s="2">
        <v>0.48830798159133304</v>
      </c>
      <c r="AC867" s="2">
        <v>1.354347462447045E-5</v>
      </c>
      <c r="AD867" s="2">
        <v>0</v>
      </c>
      <c r="AE867" s="2">
        <v>1.4094144557471205E-3</v>
      </c>
      <c r="AF867">
        <v>340926.81955349108</v>
      </c>
      <c r="AG867">
        <v>720.45612189100666</v>
      </c>
      <c r="AH867">
        <v>135407.49879788692</v>
      </c>
      <c r="AI867">
        <v>7236.567513208849</v>
      </c>
      <c r="AJ867">
        <v>4.2563169198644673</v>
      </c>
      <c r="AK867">
        <v>239354.34885886256</v>
      </c>
      <c r="AL867">
        <v>505.71434822094312</v>
      </c>
      <c r="AM867">
        <v>95047.446913305655</v>
      </c>
      <c r="AN867">
        <v>5092.424787654546</v>
      </c>
      <c r="AO867">
        <v>2.9877183199058792</v>
      </c>
      <c r="AP867">
        <v>-101572.47069462852</v>
      </c>
      <c r="AQ867">
        <v>-214.74177367006354</v>
      </c>
      <c r="AR867">
        <v>-40360.051884581262</v>
      </c>
      <c r="AS867">
        <v>-2144.1427255543031</v>
      </c>
      <c r="AT867">
        <v>-1.268598599958588</v>
      </c>
      <c r="AU867" s="3">
        <v>-647698.80634055834</v>
      </c>
      <c r="AV867" s="3">
        <v>-17638.632512853019</v>
      </c>
      <c r="AW867">
        <v>13208.325465562</v>
      </c>
      <c r="AX867">
        <v>2482372.6879977225</v>
      </c>
      <c r="AY867">
        <v>359.69928725591592</v>
      </c>
      <c r="AZ867">
        <v>67601.884046876832</v>
      </c>
      <c r="BA867">
        <v>9762.0191638670003</v>
      </c>
      <c r="BB867">
        <v>1834673.8816571641</v>
      </c>
      <c r="BC867">
        <v>265.84682097490594</v>
      </c>
      <c r="BD867">
        <v>49963.251534023824</v>
      </c>
      <c r="BE867">
        <v>-3446.3063016950005</v>
      </c>
      <c r="BF867">
        <v>-647698.80634055834</v>
      </c>
      <c r="BG867">
        <v>-93.852466281009995</v>
      </c>
      <c r="BH867">
        <v>-17638.632512853019</v>
      </c>
      <c r="BI867">
        <v>0.37327531013134185</v>
      </c>
      <c r="BJ867">
        <v>0.75013966243943486</v>
      </c>
      <c r="BK867">
        <v>0.37686435230809301</v>
      </c>
      <c r="BL867">
        <v>31.056822887335681</v>
      </c>
      <c r="BM867">
        <v>14.098537442278888</v>
      </c>
      <c r="BN867">
        <f t="shared" si="88"/>
        <v>-16.958285445056795</v>
      </c>
      <c r="BO867">
        <v>0.45576118158888251</v>
      </c>
      <c r="BP867">
        <v>2.0601432688664286E-3</v>
      </c>
      <c r="BQ867">
        <v>1.3507806946178006E-2</v>
      </c>
      <c r="BR867">
        <v>0.20238095238095238</v>
      </c>
      <c r="BS867">
        <v>0.17241379310344829</v>
      </c>
      <c r="BT867">
        <v>5.5555555555555552E-2</v>
      </c>
      <c r="BU867">
        <v>0.48564804644286075</v>
      </c>
      <c r="BV867">
        <v>0.77435321679456548</v>
      </c>
      <c r="BW867">
        <v>5.3607497117619404E-2</v>
      </c>
      <c r="BX867">
        <v>0.48830798159133304</v>
      </c>
      <c r="BY867">
        <f t="shared" si="89"/>
        <v>6.7364631269587524E-3</v>
      </c>
      <c r="BZ867">
        <v>0</v>
      </c>
      <c r="CA867">
        <f t="shared" si="90"/>
        <v>7.0956287747138359E-4</v>
      </c>
      <c r="CC867">
        <v>6.7364631269587524E-3</v>
      </c>
      <c r="CD867">
        <v>7.0956287747138359E-4</v>
      </c>
    </row>
    <row r="868" spans="1:82" x14ac:dyDescent="0.3">
      <c r="A868">
        <v>0</v>
      </c>
      <c r="B868" t="s">
        <v>609</v>
      </c>
      <c r="C868" t="s">
        <v>11</v>
      </c>
      <c r="D868">
        <v>20015</v>
      </c>
      <c r="E868" s="2">
        <f>BO868</f>
        <v>0.48365967741532712</v>
      </c>
      <c r="F868" s="2" t="s">
        <v>1937</v>
      </c>
      <c r="G868" s="3">
        <v>15171</v>
      </c>
      <c r="H868" s="1">
        <v>2.7406170340370704</v>
      </c>
      <c r="I868" s="1">
        <f t="shared" si="91"/>
        <v>-20.463266009631557</v>
      </c>
      <c r="J868" s="1">
        <v>2.68877167588</v>
      </c>
      <c r="K868" s="1">
        <v>10.103130931400001</v>
      </c>
      <c r="L868" s="2">
        <v>0.18876810780000008</v>
      </c>
      <c r="M868" s="2">
        <v>8.7680353746247362E-4</v>
      </c>
      <c r="N868" s="7">
        <v>0</v>
      </c>
      <c r="O868" s="2">
        <v>1.4528757204365967E-2</v>
      </c>
      <c r="P868" s="3">
        <v>24872.258967750015</v>
      </c>
      <c r="Q868" s="3">
        <v>677.34050364450036</v>
      </c>
      <c r="R868" s="3">
        <v>-158630.89074682305</v>
      </c>
      <c r="S868" s="3">
        <v>-337.44846752469516</v>
      </c>
      <c r="T868" s="3">
        <v>-65142.728162162006</v>
      </c>
      <c r="V868">
        <v>20015</v>
      </c>
      <c r="W868" s="2">
        <v>0.49633546388855204</v>
      </c>
      <c r="X868" s="2">
        <v>7.3521701477550189E-2</v>
      </c>
      <c r="Y868" s="2">
        <v>0.59123991372055851</v>
      </c>
      <c r="Z868" s="2">
        <v>0.76677144377686612</v>
      </c>
      <c r="AA868" s="2">
        <v>2.9120613273456723E-2</v>
      </c>
      <c r="AB868" s="2">
        <v>0.46595073872196918</v>
      </c>
      <c r="AC868" s="2">
        <v>8.7680353746247362E-4</v>
      </c>
      <c r="AD868" s="2">
        <v>0</v>
      </c>
      <c r="AE868" s="2">
        <v>1.4528757204365967E-2</v>
      </c>
      <c r="AF868">
        <v>3241657.1730310773</v>
      </c>
      <c r="AG868">
        <v>6852.8513146838113</v>
      </c>
      <c r="AH868">
        <v>1287972.1997775265</v>
      </c>
      <c r="AI868">
        <v>37728.921333386446</v>
      </c>
      <c r="AJ868">
        <v>40.483914748890506</v>
      </c>
      <c r="AK868">
        <v>3083026.2822842542</v>
      </c>
      <c r="AL868">
        <v>6515.4028471591155</v>
      </c>
      <c r="AM868">
        <v>1224549.8044749969</v>
      </c>
      <c r="AN868">
        <v>36008.588473754222</v>
      </c>
      <c r="AO868">
        <v>38.491602227515344</v>
      </c>
      <c r="AP868">
        <v>-158630.89074682305</v>
      </c>
      <c r="AQ868">
        <v>-337.44846752469584</v>
      </c>
      <c r="AR868">
        <v>-63422.39530252968</v>
      </c>
      <c r="AS868">
        <v>-1720.3328596322244</v>
      </c>
      <c r="AT868">
        <v>-1.9923125213751618</v>
      </c>
      <c r="AU868" s="3">
        <v>4674492.3503989372</v>
      </c>
      <c r="AV868" s="3">
        <v>127299.3742549474</v>
      </c>
      <c r="AW868">
        <v>160649.67586519997</v>
      </c>
      <c r="AX868">
        <v>30192500.082105681</v>
      </c>
      <c r="AY868">
        <v>4374.9356462535989</v>
      </c>
      <c r="AZ868">
        <v>822225.40535690135</v>
      </c>
      <c r="BA868">
        <v>185521.93483294998</v>
      </c>
      <c r="BB868">
        <v>34866992.432504617</v>
      </c>
      <c r="BC868">
        <v>5052.276149898099</v>
      </c>
      <c r="BD868">
        <v>949524.77961184876</v>
      </c>
      <c r="BE868">
        <v>24872.258967750015</v>
      </c>
      <c r="BF868">
        <v>4674492.3503989372</v>
      </c>
      <c r="BG868">
        <v>677.34050364450036</v>
      </c>
      <c r="BH868">
        <v>127299.3742549474</v>
      </c>
      <c r="BI868">
        <v>1.509513190523972</v>
      </c>
      <c r="BJ868">
        <v>4.2501302245610422</v>
      </c>
      <c r="BK868">
        <v>2.7406170340370704</v>
      </c>
      <c r="BL868">
        <v>36.93929908013957</v>
      </c>
      <c r="BM868">
        <v>16.476033070508013</v>
      </c>
      <c r="BN868">
        <f t="shared" si="88"/>
        <v>-20.463266009631557</v>
      </c>
      <c r="BO868">
        <v>0.48365967741532712</v>
      </c>
      <c r="BP868">
        <v>8.8411268247969455E-3</v>
      </c>
      <c r="BQ868">
        <v>2.5390061087520056E-2</v>
      </c>
      <c r="BR868">
        <v>0.23529411764705882</v>
      </c>
      <c r="BS868">
        <v>0.13793103448275862</v>
      </c>
      <c r="BT868">
        <v>5.5555555555555552E-2</v>
      </c>
      <c r="BU868">
        <v>0.58602299115769352</v>
      </c>
      <c r="BV868">
        <v>0.76677144377686612</v>
      </c>
      <c r="BW868">
        <v>3.0208105055453034E-2</v>
      </c>
      <c r="BX868">
        <v>0.46595073872196918</v>
      </c>
      <c r="BY868">
        <f t="shared" si="89"/>
        <v>8.0293650394473559E-2</v>
      </c>
      <c r="BZ868">
        <v>0</v>
      </c>
      <c r="CA868">
        <f t="shared" si="90"/>
        <v>7.7295213767770406E-3</v>
      </c>
      <c r="CC868">
        <v>8.0293650394473559E-2</v>
      </c>
      <c r="CD868">
        <v>7.7295213767770406E-3</v>
      </c>
    </row>
    <row r="869" spans="1:82" x14ac:dyDescent="0.3">
      <c r="A869">
        <v>1</v>
      </c>
      <c r="B869" t="s">
        <v>609</v>
      </c>
      <c r="C869" t="s">
        <v>615</v>
      </c>
      <c r="D869">
        <v>20017</v>
      </c>
      <c r="E869" s="2">
        <v>0</v>
      </c>
      <c r="F869" s="2" t="s">
        <v>1954</v>
      </c>
      <c r="G869" s="3">
        <v>-999</v>
      </c>
      <c r="H869" s="1">
        <v>0.37576596125998507</v>
      </c>
      <c r="I869" s="1">
        <f t="shared" si="91"/>
        <v>-999</v>
      </c>
      <c r="J869" s="1">
        <v>-999</v>
      </c>
      <c r="K869" s="1">
        <v>-999</v>
      </c>
      <c r="L869" s="2">
        <v>-999</v>
      </c>
      <c r="M869" s="2">
        <v>-999</v>
      </c>
      <c r="N869" s="7">
        <v>-999</v>
      </c>
      <c r="O869" s="2">
        <v>-999</v>
      </c>
      <c r="P869" s="3">
        <v>-999</v>
      </c>
      <c r="Q869" s="3">
        <v>-999</v>
      </c>
      <c r="R869" s="3">
        <v>-999</v>
      </c>
      <c r="S869" s="3">
        <v>-999</v>
      </c>
      <c r="T869" s="3">
        <v>-999</v>
      </c>
      <c r="V869">
        <v>20017</v>
      </c>
      <c r="W869" s="2">
        <v>-999</v>
      </c>
      <c r="X869" s="2">
        <v>1.0080559409092405E-2</v>
      </c>
      <c r="Y869" s="2">
        <v>-999</v>
      </c>
      <c r="Z869" s="2">
        <v>-999</v>
      </c>
      <c r="AA869" s="2">
        <v>-999</v>
      </c>
      <c r="AB869" s="2">
        <v>-999</v>
      </c>
      <c r="AC869" s="2">
        <v>-999</v>
      </c>
      <c r="AD869" s="2">
        <v>-999</v>
      </c>
      <c r="AE869" s="2">
        <v>-999</v>
      </c>
      <c r="AF869" s="2">
        <v>-999</v>
      </c>
      <c r="AG869" s="2">
        <v>-999</v>
      </c>
      <c r="AH869" s="2">
        <v>-999</v>
      </c>
      <c r="AI869" s="2">
        <v>-999</v>
      </c>
      <c r="AJ869" s="2">
        <v>-999</v>
      </c>
      <c r="AK869" s="2">
        <v>-999</v>
      </c>
      <c r="AL869" s="2">
        <v>-999</v>
      </c>
      <c r="AM869" s="2">
        <v>-999</v>
      </c>
      <c r="AN869" s="2">
        <v>-999</v>
      </c>
      <c r="AO869" s="2">
        <v>-999</v>
      </c>
      <c r="AP869" s="2">
        <v>-999</v>
      </c>
      <c r="AQ869" s="2">
        <v>-999</v>
      </c>
      <c r="AR869" s="2">
        <v>-999</v>
      </c>
      <c r="AS869" s="2">
        <v>-999</v>
      </c>
      <c r="AT869" s="2">
        <v>-999</v>
      </c>
      <c r="AU869" s="2">
        <v>-999</v>
      </c>
      <c r="AV869" s="2">
        <v>-999</v>
      </c>
      <c r="AW869" s="2">
        <v>-999</v>
      </c>
      <c r="AX869" s="2">
        <v>-999</v>
      </c>
      <c r="AY869" s="2">
        <v>-999</v>
      </c>
      <c r="AZ869" s="2">
        <v>-999</v>
      </c>
      <c r="BA869" s="2">
        <v>-999</v>
      </c>
      <c r="BB869" s="2">
        <v>-999</v>
      </c>
      <c r="BC869" s="2">
        <v>-999</v>
      </c>
      <c r="BD869" s="2">
        <v>-999</v>
      </c>
      <c r="BE869" s="2">
        <v>-999</v>
      </c>
      <c r="BF869" s="2">
        <v>-999</v>
      </c>
      <c r="BG869" s="2">
        <v>-999</v>
      </c>
      <c r="BH869" s="2">
        <v>-999</v>
      </c>
      <c r="BI869">
        <v>0</v>
      </c>
      <c r="BJ869">
        <v>0.37576596125998507</v>
      </c>
      <c r="BK869">
        <v>0.37576596125998507</v>
      </c>
      <c r="BL869">
        <v>-999</v>
      </c>
      <c r="BM869">
        <v>15.233122830523662</v>
      </c>
      <c r="BN869">
        <f t="shared" si="88"/>
        <v>-999</v>
      </c>
      <c r="BO869" t="s">
        <v>3748</v>
      </c>
      <c r="BP869" t="s">
        <v>3748</v>
      </c>
      <c r="BQ869">
        <v>1.9986934594224785E-2</v>
      </c>
      <c r="BR869">
        <v>0.12500000000000003</v>
      </c>
      <c r="BS869">
        <v>6.8965517241379309E-2</v>
      </c>
      <c r="BT869">
        <v>5.5555555555555552E-2</v>
      </c>
      <c r="BU869" t="s">
        <v>3748</v>
      </c>
      <c r="BY869">
        <f t="shared" si="89"/>
        <v>-999</v>
      </c>
      <c r="CA869">
        <f t="shared" si="90"/>
        <v>-999</v>
      </c>
    </row>
    <row r="870" spans="1:82" x14ac:dyDescent="0.3">
      <c r="A870">
        <v>1</v>
      </c>
      <c r="B870" t="s">
        <v>609</v>
      </c>
      <c r="C870" t="s">
        <v>616</v>
      </c>
      <c r="D870">
        <v>20019</v>
      </c>
      <c r="E870" s="2">
        <v>0</v>
      </c>
      <c r="F870" s="2" t="s">
        <v>1954</v>
      </c>
      <c r="G870" s="3">
        <v>-999</v>
      </c>
      <c r="H870" s="1">
        <v>0.37411362000221737</v>
      </c>
      <c r="I870" s="1">
        <f t="shared" si="91"/>
        <v>-999</v>
      </c>
      <c r="J870" s="1">
        <v>-999</v>
      </c>
      <c r="K870" s="1">
        <v>-999</v>
      </c>
      <c r="L870" s="2">
        <v>-999</v>
      </c>
      <c r="M870" s="2">
        <v>-999</v>
      </c>
      <c r="N870" s="7">
        <v>-999</v>
      </c>
      <c r="O870" s="2">
        <v>-999</v>
      </c>
      <c r="P870" s="3">
        <v>-999</v>
      </c>
      <c r="Q870" s="3">
        <v>-999</v>
      </c>
      <c r="R870" s="3">
        <v>-999</v>
      </c>
      <c r="S870" s="3">
        <v>-999</v>
      </c>
      <c r="T870" s="3">
        <v>-999</v>
      </c>
      <c r="V870">
        <v>20019</v>
      </c>
      <c r="W870" s="2">
        <v>-999</v>
      </c>
      <c r="X870" s="2">
        <v>1.0036232551605979E-2</v>
      </c>
      <c r="Y870" s="2">
        <v>-999</v>
      </c>
      <c r="Z870" s="2">
        <v>-999</v>
      </c>
      <c r="AA870" s="2">
        <v>-999</v>
      </c>
      <c r="AB870" s="2">
        <v>-999</v>
      </c>
      <c r="AC870" s="2">
        <v>-999</v>
      </c>
      <c r="AD870" s="2">
        <v>-999</v>
      </c>
      <c r="AE870" s="2">
        <v>-999</v>
      </c>
      <c r="AF870" s="2">
        <v>-999</v>
      </c>
      <c r="AG870" s="2">
        <v>-999</v>
      </c>
      <c r="AH870" s="2">
        <v>-999</v>
      </c>
      <c r="AI870" s="2">
        <v>-999</v>
      </c>
      <c r="AJ870" s="2">
        <v>-999</v>
      </c>
      <c r="AK870" s="2">
        <v>-999</v>
      </c>
      <c r="AL870" s="2">
        <v>-999</v>
      </c>
      <c r="AM870" s="2">
        <v>-999</v>
      </c>
      <c r="AN870" s="2">
        <v>-999</v>
      </c>
      <c r="AO870" s="2">
        <v>-999</v>
      </c>
      <c r="AP870" s="2">
        <v>-999</v>
      </c>
      <c r="AQ870" s="2">
        <v>-999</v>
      </c>
      <c r="AR870" s="2">
        <v>-999</v>
      </c>
      <c r="AS870" s="2">
        <v>-999</v>
      </c>
      <c r="AT870" s="2">
        <v>-999</v>
      </c>
      <c r="AU870" s="2">
        <v>-999</v>
      </c>
      <c r="AV870" s="2">
        <v>-999</v>
      </c>
      <c r="AW870" s="2">
        <v>-999</v>
      </c>
      <c r="AX870" s="2">
        <v>-999</v>
      </c>
      <c r="AY870" s="2">
        <v>-999</v>
      </c>
      <c r="AZ870" s="2">
        <v>-999</v>
      </c>
      <c r="BA870" s="2">
        <v>-999</v>
      </c>
      <c r="BB870" s="2">
        <v>-999</v>
      </c>
      <c r="BC870" s="2">
        <v>-999</v>
      </c>
      <c r="BD870" s="2">
        <v>-999</v>
      </c>
      <c r="BE870" s="2">
        <v>-999</v>
      </c>
      <c r="BF870" s="2">
        <v>-999</v>
      </c>
      <c r="BG870" s="2">
        <v>-999</v>
      </c>
      <c r="BH870" s="2">
        <v>-999</v>
      </c>
      <c r="BI870">
        <v>0</v>
      </c>
      <c r="BJ870">
        <v>0.37411362000221737</v>
      </c>
      <c r="BK870">
        <v>0.37411362000221737</v>
      </c>
      <c r="BL870">
        <v>-999</v>
      </c>
      <c r="BM870">
        <v>23.596042238568327</v>
      </c>
      <c r="BN870">
        <f t="shared" si="88"/>
        <v>-999</v>
      </c>
      <c r="BO870" t="s">
        <v>3748</v>
      </c>
      <c r="BP870" t="s">
        <v>3748</v>
      </c>
      <c r="BQ870">
        <v>3.6506985593068711E-2</v>
      </c>
      <c r="BR870">
        <v>5.1020408163265307E-2</v>
      </c>
      <c r="BS870">
        <v>0.13793103448275862</v>
      </c>
      <c r="BT870">
        <v>5.5555555555555552E-2</v>
      </c>
      <c r="BU870" t="s">
        <v>3748</v>
      </c>
      <c r="BY870">
        <f t="shared" si="89"/>
        <v>-999</v>
      </c>
      <c r="CA870">
        <f t="shared" si="90"/>
        <v>-999</v>
      </c>
    </row>
    <row r="871" spans="1:82" x14ac:dyDescent="0.3">
      <c r="A871">
        <v>0</v>
      </c>
      <c r="B871" t="s">
        <v>609</v>
      </c>
      <c r="C871" t="s">
        <v>14</v>
      </c>
      <c r="D871">
        <v>20021</v>
      </c>
      <c r="E871" s="2">
        <f>BO871</f>
        <v>0.54418502267049773</v>
      </c>
      <c r="F871" s="2" t="s">
        <v>1938</v>
      </c>
      <c r="G871" s="3">
        <v>1899</v>
      </c>
      <c r="H871" s="1">
        <v>1.9127165667070227</v>
      </c>
      <c r="I871" s="1">
        <f t="shared" si="91"/>
        <v>-16.531640027071106</v>
      </c>
      <c r="J871" s="1">
        <v>2.7830621248299998</v>
      </c>
      <c r="K871" s="1">
        <v>58.581329141600001</v>
      </c>
      <c r="L871" s="2">
        <v>0.17008169482999991</v>
      </c>
      <c r="M871" s="2">
        <v>2.0942442090007333E-3</v>
      </c>
      <c r="N871" s="7">
        <v>0</v>
      </c>
      <c r="O871" s="2">
        <v>1.1520574628597985E-2</v>
      </c>
      <c r="P871" s="3">
        <v>21390.65173797301</v>
      </c>
      <c r="Q871" s="3">
        <v>582.52669531421429</v>
      </c>
      <c r="R871" s="3">
        <v>66884.572794702137</v>
      </c>
      <c r="S871" s="3">
        <v>141.05882086403102</v>
      </c>
      <c r="T871" s="3">
        <v>27515.424333886243</v>
      </c>
      <c r="V871">
        <v>20021</v>
      </c>
      <c r="W871" s="2">
        <v>0.49083076274573773</v>
      </c>
      <c r="X871" s="2">
        <v>5.1311866883294095E-2</v>
      </c>
      <c r="Y871" s="2">
        <v>0.47320761997224409</v>
      </c>
      <c r="Z871" s="2">
        <v>0.79366075696189053</v>
      </c>
      <c r="AA871" s="2">
        <v>0.16885104652813032</v>
      </c>
      <c r="AB871" s="2">
        <v>0.41982563830691189</v>
      </c>
      <c r="AC871" s="2">
        <v>2.0942442090007333E-3</v>
      </c>
      <c r="AD871" s="2">
        <v>0</v>
      </c>
      <c r="AE871" s="2">
        <v>1.1520574628597985E-2</v>
      </c>
      <c r="AF871">
        <v>697782.56896997872</v>
      </c>
      <c r="AG871">
        <v>1475.4245157460014</v>
      </c>
      <c r="AH871">
        <v>277301.47231988341</v>
      </c>
      <c r="AI871">
        <v>10146.122204224182</v>
      </c>
      <c r="AJ871">
        <v>8.7160407446757926</v>
      </c>
      <c r="AK871">
        <v>764667.14176468085</v>
      </c>
      <c r="AL871">
        <v>1616.4833366100327</v>
      </c>
      <c r="AM871">
        <v>303813.0412221562</v>
      </c>
      <c r="AN871">
        <v>11149.977635837602</v>
      </c>
      <c r="AO871">
        <v>9.5495508947995376</v>
      </c>
      <c r="AP871">
        <v>66884.572794702137</v>
      </c>
      <c r="AQ871">
        <v>141.0588208640313</v>
      </c>
      <c r="AR871">
        <v>26511.568902272789</v>
      </c>
      <c r="AS871">
        <v>1003.8554316134196</v>
      </c>
      <c r="AT871">
        <v>0.83351015012374496</v>
      </c>
      <c r="AU871" s="3">
        <v>4020159.0876346477</v>
      </c>
      <c r="AV871" s="3">
        <v>109480.06711735344</v>
      </c>
      <c r="AW871">
        <v>62003.868582786999</v>
      </c>
      <c r="AX871">
        <v>11653007.061448989</v>
      </c>
      <c r="AY871">
        <v>1688.5370817434657</v>
      </c>
      <c r="AZ871">
        <v>317343.65914286696</v>
      </c>
      <c r="BA871">
        <v>83394.520320760013</v>
      </c>
      <c r="BB871">
        <v>15673166.149083637</v>
      </c>
      <c r="BC871">
        <v>2271.06377705768</v>
      </c>
      <c r="BD871">
        <v>426823.7262602204</v>
      </c>
      <c r="BE871">
        <v>21390.65173797301</v>
      </c>
      <c r="BF871">
        <v>4020159.0876346477</v>
      </c>
      <c r="BG871">
        <v>582.52669531421429</v>
      </c>
      <c r="BH871">
        <v>109480.06711735344</v>
      </c>
      <c r="BI871">
        <v>1.3439300326237706</v>
      </c>
      <c r="BJ871">
        <v>3.2566465993307934</v>
      </c>
      <c r="BK871">
        <v>1.9127165667070227</v>
      </c>
      <c r="BL871">
        <v>39.191574397145395</v>
      </c>
      <c r="BM871">
        <v>22.659934370074289</v>
      </c>
      <c r="BN871">
        <f t="shared" si="88"/>
        <v>-16.531640027071106</v>
      </c>
      <c r="BO871">
        <v>0.54418502267049773</v>
      </c>
      <c r="BP871">
        <v>8.8563357008655582E-3</v>
      </c>
      <c r="BQ871">
        <v>4.8378381386217029E-2</v>
      </c>
      <c r="BR871">
        <v>0.22023809523809523</v>
      </c>
      <c r="BS871">
        <v>0.34482758620689657</v>
      </c>
      <c r="BT871">
        <v>0.1111111111111111</v>
      </c>
      <c r="BU871">
        <v>0.47342985879412386</v>
      </c>
      <c r="BV871">
        <v>0.79366075696189053</v>
      </c>
      <c r="BW871">
        <v>0.17515668726984474</v>
      </c>
      <c r="BX871">
        <v>0.41982563830691189</v>
      </c>
      <c r="BY871">
        <f t="shared" si="89"/>
        <v>9.7189117976827819E-2</v>
      </c>
      <c r="BZ871">
        <v>0</v>
      </c>
      <c r="CA871">
        <f t="shared" si="90"/>
        <v>6.5590054147712023E-3</v>
      </c>
      <c r="CC871">
        <v>9.7189117976827819E-2</v>
      </c>
      <c r="CD871">
        <v>6.5590054147712023E-3</v>
      </c>
    </row>
    <row r="872" spans="1:82" x14ac:dyDescent="0.3">
      <c r="A872">
        <v>1</v>
      </c>
      <c r="B872" t="s">
        <v>609</v>
      </c>
      <c r="C872" t="s">
        <v>213</v>
      </c>
      <c r="D872">
        <v>20023</v>
      </c>
      <c r="E872" s="2">
        <v>0</v>
      </c>
      <c r="F872" s="2" t="s">
        <v>1954</v>
      </c>
      <c r="G872" s="3">
        <v>-999</v>
      </c>
      <c r="H872" s="1">
        <v>0.37491312832839069</v>
      </c>
      <c r="I872" s="1">
        <f t="shared" si="91"/>
        <v>-999</v>
      </c>
      <c r="J872" s="1">
        <v>-999</v>
      </c>
      <c r="K872" s="1">
        <v>-999</v>
      </c>
      <c r="L872" s="2">
        <v>-999</v>
      </c>
      <c r="M872" s="2">
        <v>-999</v>
      </c>
      <c r="N872" s="7">
        <v>-999</v>
      </c>
      <c r="O872" s="2">
        <v>-999</v>
      </c>
      <c r="P872" s="3">
        <v>-999</v>
      </c>
      <c r="Q872" s="3">
        <v>-999</v>
      </c>
      <c r="R872" s="3">
        <v>-999</v>
      </c>
      <c r="S872" s="3">
        <v>-999</v>
      </c>
      <c r="T872" s="3">
        <v>-999</v>
      </c>
      <c r="V872">
        <v>20023</v>
      </c>
      <c r="W872" s="2">
        <v>-999</v>
      </c>
      <c r="X872" s="2">
        <v>1.005768071884558E-2</v>
      </c>
      <c r="Y872" s="2">
        <v>-999</v>
      </c>
      <c r="Z872" s="2">
        <v>-999</v>
      </c>
      <c r="AA872" s="2">
        <v>-999</v>
      </c>
      <c r="AB872" s="2">
        <v>-999</v>
      </c>
      <c r="AC872" s="2">
        <v>-999</v>
      </c>
      <c r="AD872" s="2">
        <v>-999</v>
      </c>
      <c r="AE872" s="2">
        <v>-999</v>
      </c>
      <c r="AF872" s="2">
        <v>-999</v>
      </c>
      <c r="AG872" s="2">
        <v>-999</v>
      </c>
      <c r="AH872" s="2">
        <v>-999</v>
      </c>
      <c r="AI872" s="2">
        <v>-999</v>
      </c>
      <c r="AJ872" s="2">
        <v>-999</v>
      </c>
      <c r="AK872" s="2">
        <v>-999</v>
      </c>
      <c r="AL872" s="2">
        <v>-999</v>
      </c>
      <c r="AM872" s="2">
        <v>-999</v>
      </c>
      <c r="AN872" s="2">
        <v>-999</v>
      </c>
      <c r="AO872" s="2">
        <v>-999</v>
      </c>
      <c r="AP872" s="2">
        <v>-999</v>
      </c>
      <c r="AQ872" s="2">
        <v>-999</v>
      </c>
      <c r="AR872" s="2">
        <v>-999</v>
      </c>
      <c r="AS872" s="2">
        <v>-999</v>
      </c>
      <c r="AT872" s="2">
        <v>-999</v>
      </c>
      <c r="AU872" s="2">
        <v>-999</v>
      </c>
      <c r="AV872" s="2">
        <v>-999</v>
      </c>
      <c r="AW872" s="2">
        <v>-999</v>
      </c>
      <c r="AX872" s="2">
        <v>-999</v>
      </c>
      <c r="AY872" s="2">
        <v>-999</v>
      </c>
      <c r="AZ872" s="2">
        <v>-999</v>
      </c>
      <c r="BA872" s="2">
        <v>-999</v>
      </c>
      <c r="BB872" s="2">
        <v>-999</v>
      </c>
      <c r="BC872" s="2">
        <v>-999</v>
      </c>
      <c r="BD872" s="2">
        <v>-999</v>
      </c>
      <c r="BE872" s="2">
        <v>-999</v>
      </c>
      <c r="BF872" s="2">
        <v>-999</v>
      </c>
      <c r="BG872" s="2">
        <v>-999</v>
      </c>
      <c r="BH872" s="2">
        <v>-999</v>
      </c>
      <c r="BI872">
        <v>0</v>
      </c>
      <c r="BJ872">
        <v>0.37491312832839069</v>
      </c>
      <c r="BK872">
        <v>0.37491312832839069</v>
      </c>
      <c r="BL872">
        <v>-999</v>
      </c>
      <c r="BM872">
        <v>11.700154459188971</v>
      </c>
      <c r="BN872">
        <f t="shared" si="88"/>
        <v>-999</v>
      </c>
      <c r="BO872" t="s">
        <v>3748</v>
      </c>
      <c r="BP872" t="s">
        <v>3748</v>
      </c>
      <c r="BQ872">
        <v>2.7089344806663835E-3</v>
      </c>
      <c r="BR872">
        <v>9.6483942414174961E-2</v>
      </c>
      <c r="BS872">
        <v>6.8965517241379309E-2</v>
      </c>
      <c r="BT872">
        <v>5.5555555555555552E-2</v>
      </c>
      <c r="BU872" t="s">
        <v>3748</v>
      </c>
      <c r="BY872">
        <f t="shared" si="89"/>
        <v>-999</v>
      </c>
      <c r="CA872">
        <f t="shared" si="90"/>
        <v>-999</v>
      </c>
    </row>
    <row r="873" spans="1:82" x14ac:dyDescent="0.3">
      <c r="A873">
        <v>1</v>
      </c>
      <c r="B873" t="s">
        <v>609</v>
      </c>
      <c r="C873" t="s">
        <v>97</v>
      </c>
      <c r="D873">
        <v>20025</v>
      </c>
      <c r="E873" s="2">
        <v>0</v>
      </c>
      <c r="F873" s="2" t="s">
        <v>1954</v>
      </c>
      <c r="G873" s="3">
        <v>-999</v>
      </c>
      <c r="H873" s="1">
        <v>0.37631454266173037</v>
      </c>
      <c r="I873" s="1">
        <f t="shared" si="91"/>
        <v>-999</v>
      </c>
      <c r="J873" s="1">
        <v>-999</v>
      </c>
      <c r="K873" s="1">
        <v>-999</v>
      </c>
      <c r="L873" s="2">
        <v>-999</v>
      </c>
      <c r="M873" s="2">
        <v>-999</v>
      </c>
      <c r="N873" s="7">
        <v>-999</v>
      </c>
      <c r="O873" s="2">
        <v>-999</v>
      </c>
      <c r="P873" s="3">
        <v>-999</v>
      </c>
      <c r="Q873" s="3">
        <v>-999</v>
      </c>
      <c r="R873" s="3">
        <v>-999</v>
      </c>
      <c r="S873" s="3">
        <v>-999</v>
      </c>
      <c r="T873" s="3">
        <v>-999</v>
      </c>
      <c r="V873">
        <v>20025</v>
      </c>
      <c r="W873" s="2">
        <v>-999</v>
      </c>
      <c r="X873" s="2">
        <v>1.0095276035879126E-2</v>
      </c>
      <c r="Y873" s="2">
        <v>-999</v>
      </c>
      <c r="Z873" s="2">
        <v>-999</v>
      </c>
      <c r="AA873" s="2">
        <v>-999</v>
      </c>
      <c r="AB873" s="2">
        <v>-999</v>
      </c>
      <c r="AC873" s="2">
        <v>-999</v>
      </c>
      <c r="AD873" s="2">
        <v>-999</v>
      </c>
      <c r="AE873" s="2">
        <v>-999</v>
      </c>
      <c r="AF873" s="2">
        <v>-999</v>
      </c>
      <c r="AG873" s="2">
        <v>-999</v>
      </c>
      <c r="AH873" s="2">
        <v>-999</v>
      </c>
      <c r="AI873" s="2">
        <v>-999</v>
      </c>
      <c r="AJ873" s="2">
        <v>-999</v>
      </c>
      <c r="AK873" s="2">
        <v>-999</v>
      </c>
      <c r="AL873" s="2">
        <v>-999</v>
      </c>
      <c r="AM873" s="2">
        <v>-999</v>
      </c>
      <c r="AN873" s="2">
        <v>-999</v>
      </c>
      <c r="AO873" s="2">
        <v>-999</v>
      </c>
      <c r="AP873" s="2">
        <v>-999</v>
      </c>
      <c r="AQ873" s="2">
        <v>-999</v>
      </c>
      <c r="AR873" s="2">
        <v>-999</v>
      </c>
      <c r="AS873" s="2">
        <v>-999</v>
      </c>
      <c r="AT873" s="2">
        <v>-999</v>
      </c>
      <c r="AU873" s="2">
        <v>-999</v>
      </c>
      <c r="AV873" s="2">
        <v>-999</v>
      </c>
      <c r="AW873" s="2">
        <v>-999</v>
      </c>
      <c r="AX873" s="2">
        <v>-999</v>
      </c>
      <c r="AY873" s="2">
        <v>-999</v>
      </c>
      <c r="AZ873" s="2">
        <v>-999</v>
      </c>
      <c r="BA873" s="2">
        <v>-999</v>
      </c>
      <c r="BB873" s="2">
        <v>-999</v>
      </c>
      <c r="BC873" s="2">
        <v>-999</v>
      </c>
      <c r="BD873" s="2">
        <v>-999</v>
      </c>
      <c r="BE873" s="2">
        <v>-999</v>
      </c>
      <c r="BF873" s="2">
        <v>-999</v>
      </c>
      <c r="BG873" s="2">
        <v>-999</v>
      </c>
      <c r="BH873" s="2">
        <v>-999</v>
      </c>
      <c r="BI873">
        <v>0</v>
      </c>
      <c r="BJ873">
        <v>0.37631454266173037</v>
      </c>
      <c r="BK873">
        <v>0.37631454266173037</v>
      </c>
      <c r="BL873">
        <v>-999</v>
      </c>
      <c r="BM873">
        <v>15.88008418165669</v>
      </c>
      <c r="BN873">
        <f t="shared" si="88"/>
        <v>-999</v>
      </c>
      <c r="BO873" t="s">
        <v>3748</v>
      </c>
      <c r="BP873" t="s">
        <v>3748</v>
      </c>
      <c r="BQ873">
        <v>1.5442537984259555E-2</v>
      </c>
      <c r="BR873">
        <v>0.1130952380952381</v>
      </c>
      <c r="BS873">
        <v>0.17241379310344829</v>
      </c>
      <c r="BT873">
        <v>5.5555555555555552E-2</v>
      </c>
      <c r="BU873" t="s">
        <v>3748</v>
      </c>
      <c r="BY873">
        <f t="shared" si="89"/>
        <v>-999</v>
      </c>
      <c r="CA873">
        <f t="shared" si="90"/>
        <v>-999</v>
      </c>
    </row>
    <row r="874" spans="1:82" x14ac:dyDescent="0.3">
      <c r="A874">
        <v>0</v>
      </c>
      <c r="B874" t="s">
        <v>609</v>
      </c>
      <c r="C874" t="s">
        <v>18</v>
      </c>
      <c r="D874">
        <v>20027</v>
      </c>
      <c r="E874" s="2">
        <f>BO874</f>
        <v>0.48009990010864845</v>
      </c>
      <c r="F874" s="2" t="s">
        <v>1937</v>
      </c>
      <c r="G874" s="3">
        <v>358</v>
      </c>
      <c r="H874" s="1">
        <v>0.37743300169956667</v>
      </c>
      <c r="I874" s="1">
        <f t="shared" si="91"/>
        <v>-19.659979149773349</v>
      </c>
      <c r="J874" s="1">
        <v>2.78582674477</v>
      </c>
      <c r="K874" s="1">
        <v>3.23691511511</v>
      </c>
      <c r="L874" s="2">
        <v>0.13953218715100002</v>
      </c>
      <c r="M874" s="2">
        <v>7.4114273770096534E-5</v>
      </c>
      <c r="N874" s="7">
        <v>0</v>
      </c>
      <c r="O874" s="2">
        <v>0</v>
      </c>
      <c r="P874" s="3">
        <v>484.17024226200209</v>
      </c>
      <c r="Q874" s="3">
        <v>13.18529676651595</v>
      </c>
      <c r="R874" s="3">
        <v>-21697.294300859154</v>
      </c>
      <c r="S874" s="3">
        <v>-45.945377529671866</v>
      </c>
      <c r="T874" s="3">
        <v>-9135.3208543019718</v>
      </c>
      <c r="V874">
        <v>20027</v>
      </c>
      <c r="W874" s="2">
        <v>0.44118070981319712</v>
      </c>
      <c r="X874" s="2">
        <v>1.0125280597068596E-2</v>
      </c>
      <c r="Y874" s="2">
        <v>0.56780978132995197</v>
      </c>
      <c r="Z874" s="2">
        <v>0.79444915846206421</v>
      </c>
      <c r="AA874" s="2">
        <v>9.3298754520904862E-3</v>
      </c>
      <c r="AB874" s="2">
        <v>0.34441795511021428</v>
      </c>
      <c r="AC874" s="2">
        <v>7.4114273770096534E-5</v>
      </c>
      <c r="AD874" s="2">
        <v>0</v>
      </c>
      <c r="AE874" s="2">
        <v>0</v>
      </c>
      <c r="AF874">
        <v>453560.47597835388</v>
      </c>
      <c r="AG874">
        <v>959.42900937146123</v>
      </c>
      <c r="AH874">
        <v>180321.71354465612</v>
      </c>
      <c r="AI874">
        <v>10593.698830590578</v>
      </c>
      <c r="AJ874">
        <v>5.6675801769858616</v>
      </c>
      <c r="AK874">
        <v>431863.18167749472</v>
      </c>
      <c r="AL874">
        <v>913.48363184178947</v>
      </c>
      <c r="AM874">
        <v>171686.42200700066</v>
      </c>
      <c r="AN874">
        <v>10093.669513944076</v>
      </c>
      <c r="AO874">
        <v>5.3961972875043749</v>
      </c>
      <c r="AP874">
        <v>-21697.294300859154</v>
      </c>
      <c r="AQ874">
        <v>-45.945377529671759</v>
      </c>
      <c r="AR874">
        <v>-8635.2915376554593</v>
      </c>
      <c r="AS874">
        <v>-500.02931664650168</v>
      </c>
      <c r="AT874">
        <v>-0.2713828894814867</v>
      </c>
      <c r="AU874" s="3">
        <v>90994.955330720666</v>
      </c>
      <c r="AV874" s="3">
        <v>2478.0446742990075</v>
      </c>
      <c r="AW874">
        <v>17368.090284702001</v>
      </c>
      <c r="AX874">
        <v>3264158.8881068937</v>
      </c>
      <c r="AY874">
        <v>472.98120512643601</v>
      </c>
      <c r="AZ874">
        <v>88892.08769146238</v>
      </c>
      <c r="BA874">
        <v>17852.260526964004</v>
      </c>
      <c r="BB874">
        <v>3355153.8434376149</v>
      </c>
      <c r="BC874">
        <v>486.16650189295194</v>
      </c>
      <c r="BD874">
        <v>91370.132365761383</v>
      </c>
      <c r="BE874">
        <v>484.17024226200209</v>
      </c>
      <c r="BF874">
        <v>90994.955330720666</v>
      </c>
      <c r="BG874">
        <v>13.18529676651595</v>
      </c>
      <c r="BH874">
        <v>2478.0446742990075</v>
      </c>
      <c r="BI874">
        <v>0.33058981420820638</v>
      </c>
      <c r="BJ874">
        <v>0.70802281590777305</v>
      </c>
      <c r="BK874">
        <v>0.37743300169956667</v>
      </c>
      <c r="BL874">
        <v>40.235321393922568</v>
      </c>
      <c r="BM874">
        <v>20.575342244149219</v>
      </c>
      <c r="BN874">
        <f t="shared" si="88"/>
        <v>-19.659979149773349</v>
      </c>
      <c r="BO874">
        <v>0.48009990010864845</v>
      </c>
      <c r="BP874">
        <v>1.9219934809874435E-3</v>
      </c>
      <c r="BQ874">
        <v>1.1461167100421825E-2</v>
      </c>
      <c r="BR874">
        <v>0.22023809523809523</v>
      </c>
      <c r="BS874">
        <v>0.17241379310344829</v>
      </c>
      <c r="BT874">
        <v>5.5555555555555552E-2</v>
      </c>
      <c r="BU874">
        <v>0.56301861990286983</v>
      </c>
      <c r="BV874">
        <v>0.79444915846206421</v>
      </c>
      <c r="BW874">
        <v>9.6782940374382648E-3</v>
      </c>
      <c r="BX874">
        <v>0.34441795511021428</v>
      </c>
      <c r="BY874">
        <f t="shared" si="89"/>
        <v>0.20231552917007642</v>
      </c>
      <c r="BZ874">
        <v>0</v>
      </c>
      <c r="CA874">
        <f t="shared" si="90"/>
        <v>0</v>
      </c>
      <c r="CC874">
        <v>0.20231552917007642</v>
      </c>
      <c r="CD874">
        <v>0</v>
      </c>
    </row>
    <row r="875" spans="1:82" x14ac:dyDescent="0.3">
      <c r="A875">
        <v>0</v>
      </c>
      <c r="B875" t="s">
        <v>609</v>
      </c>
      <c r="C875" t="s">
        <v>617</v>
      </c>
      <c r="D875">
        <v>20029</v>
      </c>
      <c r="E875" s="2">
        <f>BO875</f>
        <v>0.46035361475641651</v>
      </c>
      <c r="F875" s="2" t="s">
        <v>1936</v>
      </c>
      <c r="G875" s="3">
        <v>-311</v>
      </c>
      <c r="H875" s="1">
        <v>0.3768365801157979</v>
      </c>
      <c r="I875" s="1">
        <f t="shared" si="91"/>
        <v>-17.171646089542577</v>
      </c>
      <c r="J875" s="1">
        <v>2.6864931264099998</v>
      </c>
      <c r="K875" s="1">
        <v>4.4574808315499999</v>
      </c>
      <c r="L875" s="2">
        <v>0.1299252751429999</v>
      </c>
      <c r="M875" s="2">
        <v>7.4313929050634945E-5</v>
      </c>
      <c r="N875" s="7">
        <v>0</v>
      </c>
      <c r="O875" s="2">
        <v>1.464912332316654E-4</v>
      </c>
      <c r="P875" s="3">
        <v>-2848.3666189690007</v>
      </c>
      <c r="Q875" s="3">
        <v>-77.568912528542057</v>
      </c>
      <c r="R875" s="3">
        <v>-106636.73042380024</v>
      </c>
      <c r="S875" s="3">
        <v>-225.72541410950504</v>
      </c>
      <c r="T875" s="3">
        <v>-45482.867091583583</v>
      </c>
      <c r="V875">
        <v>20029</v>
      </c>
      <c r="W875" s="2">
        <v>0.41961874053659931</v>
      </c>
      <c r="X875" s="2">
        <v>1.0109280576236782E-2</v>
      </c>
      <c r="Y875" s="2">
        <v>0.53183654699567784</v>
      </c>
      <c r="Z875" s="2">
        <v>0.76612165760033735</v>
      </c>
      <c r="AA875" s="2">
        <v>1.284795538638305E-2</v>
      </c>
      <c r="AB875" s="2">
        <v>0.32070448041825356</v>
      </c>
      <c r="AC875" s="2">
        <v>7.4313929050634945E-5</v>
      </c>
      <c r="AD875" s="2">
        <v>0</v>
      </c>
      <c r="AE875" s="2">
        <v>1.464912332316654E-4</v>
      </c>
      <c r="AF875">
        <v>433011.73555600439</v>
      </c>
      <c r="AG875">
        <v>915.63437818062539</v>
      </c>
      <c r="AH875">
        <v>172090.64812631806</v>
      </c>
      <c r="AI875">
        <v>12584.730194108259</v>
      </c>
      <c r="AJ875">
        <v>5.4090610495890488</v>
      </c>
      <c r="AK875">
        <v>326375.00513220415</v>
      </c>
      <c r="AL875">
        <v>689.90896407112041</v>
      </c>
      <c r="AM875">
        <v>129666.25500788567</v>
      </c>
      <c r="AN875">
        <v>9526.2562209570788</v>
      </c>
      <c r="AO875">
        <v>4.0757337858879312</v>
      </c>
      <c r="AP875">
        <v>-106636.73042380024</v>
      </c>
      <c r="AQ875">
        <v>-225.72541410950498</v>
      </c>
      <c r="AR875">
        <v>-42424.393118432388</v>
      </c>
      <c r="AS875">
        <v>-3058.47397315118</v>
      </c>
      <c r="AT875">
        <v>-1.3333272637011175</v>
      </c>
      <c r="AU875" s="3">
        <v>-535322.02236903401</v>
      </c>
      <c r="AV875" s="3">
        <v>-14578.301420614194</v>
      </c>
      <c r="AW875">
        <v>16184.881771469001</v>
      </c>
      <c r="AX875">
        <v>3041786.6801298843</v>
      </c>
      <c r="AY875">
        <v>440.75916002354199</v>
      </c>
      <c r="AZ875">
        <v>82836.276534824487</v>
      </c>
      <c r="BA875">
        <v>13336.5151525</v>
      </c>
      <c r="BB875">
        <v>2506464.6577608502</v>
      </c>
      <c r="BC875">
        <v>363.19024749499994</v>
      </c>
      <c r="BD875">
        <v>68257.97511421029</v>
      </c>
      <c r="BE875">
        <v>-2848.3666189690007</v>
      </c>
      <c r="BF875">
        <v>-535322.02236903401</v>
      </c>
      <c r="BG875">
        <v>-77.568912528542057</v>
      </c>
      <c r="BH875">
        <v>-14578.301420614194</v>
      </c>
      <c r="BI875">
        <v>0.34875650833076022</v>
      </c>
      <c r="BJ875">
        <v>0.72559308844655812</v>
      </c>
      <c r="BK875">
        <v>0.3768365801157979</v>
      </c>
      <c r="BL875">
        <v>32.452370402384766</v>
      </c>
      <c r="BM875">
        <v>15.280724312842189</v>
      </c>
      <c r="BN875">
        <f t="shared" si="88"/>
        <v>-17.171646089542577</v>
      </c>
      <c r="BO875">
        <v>0.46035361475641651</v>
      </c>
      <c r="BP875">
        <v>1.9442168596311366E-3</v>
      </c>
      <c r="BQ875">
        <v>9.5591068701852844E-3</v>
      </c>
      <c r="BR875">
        <v>0.25</v>
      </c>
      <c r="BS875">
        <v>0.2413793103448276</v>
      </c>
      <c r="BT875">
        <v>5.5555555555555552E-2</v>
      </c>
      <c r="BU875">
        <v>0.49175822665642199</v>
      </c>
      <c r="BV875">
        <v>0.76612165760033735</v>
      </c>
      <c r="BW875">
        <v>1.3327754550189886E-2</v>
      </c>
      <c r="BX875">
        <v>0.32070448041825356</v>
      </c>
      <c r="BY875">
        <f t="shared" si="89"/>
        <v>0.12740881942998769</v>
      </c>
      <c r="BZ875">
        <v>0</v>
      </c>
      <c r="CA875">
        <f t="shared" si="90"/>
        <v>1.1032526511624288E-4</v>
      </c>
      <c r="CC875">
        <v>0.12740881942998769</v>
      </c>
      <c r="CD875">
        <v>1.1032526511624288E-4</v>
      </c>
    </row>
    <row r="876" spans="1:82" x14ac:dyDescent="0.3">
      <c r="A876">
        <v>0</v>
      </c>
      <c r="B876" t="s">
        <v>609</v>
      </c>
      <c r="C876" t="s">
        <v>618</v>
      </c>
      <c r="D876">
        <v>20031</v>
      </c>
      <c r="E876" s="2">
        <f>BO876</f>
        <v>0.47493405587224158</v>
      </c>
      <c r="F876" s="2" t="s">
        <v>1937</v>
      </c>
      <c r="G876" s="3">
        <v>683</v>
      </c>
      <c r="H876" s="1">
        <v>0.37410120213877912</v>
      </c>
      <c r="I876" s="1">
        <f t="shared" si="91"/>
        <v>-18.014248192952053</v>
      </c>
      <c r="J876" s="1">
        <v>2.6255151464400002</v>
      </c>
      <c r="K876" s="1">
        <v>38.134140198399997</v>
      </c>
      <c r="L876" s="2">
        <v>0.20627625979599995</v>
      </c>
      <c r="M876" s="2">
        <v>3.0324835214076668E-4</v>
      </c>
      <c r="N876" s="7">
        <v>0</v>
      </c>
      <c r="O876" s="2">
        <v>3.2225437665288547E-3</v>
      </c>
      <c r="P876" s="3">
        <v>60.764588230000811</v>
      </c>
      <c r="Q876" s="3">
        <v>1.6547880451400079</v>
      </c>
      <c r="R876" s="3">
        <v>-56724.883132073737</v>
      </c>
      <c r="S876" s="3">
        <v>-120.47110882141902</v>
      </c>
      <c r="T876" s="3">
        <v>-23493.588018445502</v>
      </c>
      <c r="V876">
        <v>20031</v>
      </c>
      <c r="W876" s="2">
        <v>0.49366736330562389</v>
      </c>
      <c r="X876" s="2">
        <v>1.0035899421351966E-2</v>
      </c>
      <c r="Y876" s="2">
        <v>0.55019373789864223</v>
      </c>
      <c r="Z876" s="2">
        <v>0.7487322399120947</v>
      </c>
      <c r="AA876" s="2">
        <v>0.10991538729662934</v>
      </c>
      <c r="AB876" s="2">
        <v>0.50916744757850974</v>
      </c>
      <c r="AC876" s="2">
        <v>3.0324835214076668E-4</v>
      </c>
      <c r="AD876" s="2">
        <v>0</v>
      </c>
      <c r="AE876" s="2">
        <v>3.2225437665288547E-3</v>
      </c>
      <c r="AF876">
        <v>199881.85133219705</v>
      </c>
      <c r="AG876">
        <v>422.64362439738767</v>
      </c>
      <c r="AH876">
        <v>79434.561416887605</v>
      </c>
      <c r="AI876">
        <v>3173.3458099375357</v>
      </c>
      <c r="AJ876">
        <v>2.4967564753543088</v>
      </c>
      <c r="AK876">
        <v>143156.96820012332</v>
      </c>
      <c r="AL876">
        <v>302.17251557596865</v>
      </c>
      <c r="AM876">
        <v>56792.389288347833</v>
      </c>
      <c r="AN876">
        <v>2321.9299200317973</v>
      </c>
      <c r="AO876">
        <v>1.7853773791932415</v>
      </c>
      <c r="AP876">
        <v>-56724.883132073737</v>
      </c>
      <c r="AQ876">
        <v>-120.47110882141902</v>
      </c>
      <c r="AR876">
        <v>-22642.172128539773</v>
      </c>
      <c r="AS876">
        <v>-851.41588990573837</v>
      </c>
      <c r="AT876">
        <v>-0.71137909616106731</v>
      </c>
      <c r="AU876" s="3">
        <v>11420.096711946353</v>
      </c>
      <c r="AV876" s="3">
        <v>311.0008652036131</v>
      </c>
      <c r="AW876">
        <v>10708.480827083999</v>
      </c>
      <c r="AX876">
        <v>2012551.8866421666</v>
      </c>
      <c r="AY876">
        <v>291.62159360311193</v>
      </c>
      <c r="AZ876">
        <v>54807.362301768859</v>
      </c>
      <c r="BA876">
        <v>10769.245415313999</v>
      </c>
      <c r="BB876">
        <v>2023971.9833541128</v>
      </c>
      <c r="BC876">
        <v>293.27638164825191</v>
      </c>
      <c r="BD876">
        <v>55118.363166972464</v>
      </c>
      <c r="BE876">
        <v>60.764588230000811</v>
      </c>
      <c r="BF876">
        <v>11420.096711946353</v>
      </c>
      <c r="BG876">
        <v>1.6547880451400079</v>
      </c>
      <c r="BH876">
        <v>311.0008652036131</v>
      </c>
      <c r="BI876">
        <v>0.24433536689354068</v>
      </c>
      <c r="BJ876">
        <v>0.61843656903231981</v>
      </c>
      <c r="BK876">
        <v>0.37410120213877912</v>
      </c>
      <c r="BL876">
        <v>33.64306886943379</v>
      </c>
      <c r="BM876">
        <v>15.628820676481739</v>
      </c>
      <c r="BN876">
        <f t="shared" si="88"/>
        <v>-18.014248192952053</v>
      </c>
      <c r="BO876">
        <v>0.47493405587224158</v>
      </c>
      <c r="BP876">
        <v>1.4052399022183787E-3</v>
      </c>
      <c r="BQ876">
        <v>2.7208312021736323E-2</v>
      </c>
      <c r="BR876">
        <v>0.10119047619047619</v>
      </c>
      <c r="BS876">
        <v>0.17241379310344829</v>
      </c>
      <c r="BT876">
        <v>5.5555555555555552E-2</v>
      </c>
      <c r="BU876">
        <v>0.51588850013101661</v>
      </c>
      <c r="BV876">
        <v>0.7487322399120947</v>
      </c>
      <c r="BW876">
        <v>0.11402011130355741</v>
      </c>
      <c r="BX876">
        <v>0.50916744757850974</v>
      </c>
      <c r="BY876">
        <f t="shared" si="89"/>
        <v>0.10226320536448129</v>
      </c>
      <c r="BZ876">
        <v>0</v>
      </c>
      <c r="CA876">
        <f t="shared" si="90"/>
        <v>1.569299956106834E-3</v>
      </c>
      <c r="CC876">
        <v>0.10226320536448129</v>
      </c>
      <c r="CD876">
        <v>1.569299956106834E-3</v>
      </c>
    </row>
    <row r="877" spans="1:82" x14ac:dyDescent="0.3">
      <c r="A877">
        <v>1</v>
      </c>
      <c r="B877" t="s">
        <v>609</v>
      </c>
      <c r="C877" t="s">
        <v>619</v>
      </c>
      <c r="D877">
        <v>20033</v>
      </c>
      <c r="E877" s="2">
        <v>0</v>
      </c>
      <c r="F877" s="2" t="s">
        <v>1954</v>
      </c>
      <c r="G877" s="3">
        <v>-999</v>
      </c>
      <c r="H877" s="1">
        <v>0.37602954221446366</v>
      </c>
      <c r="I877" s="1">
        <f t="shared" si="91"/>
        <v>-999</v>
      </c>
      <c r="J877" s="1">
        <v>-999</v>
      </c>
      <c r="K877" s="1">
        <v>-999</v>
      </c>
      <c r="L877" s="2">
        <v>-999</v>
      </c>
      <c r="M877" s="2">
        <v>-999</v>
      </c>
      <c r="N877" s="7">
        <v>-999</v>
      </c>
      <c r="O877" s="2">
        <v>-999</v>
      </c>
      <c r="P877" s="3">
        <v>-999</v>
      </c>
      <c r="Q877" s="3">
        <v>-999</v>
      </c>
      <c r="R877" s="3">
        <v>-999</v>
      </c>
      <c r="S877" s="3">
        <v>-999</v>
      </c>
      <c r="T877" s="3">
        <v>-999</v>
      </c>
      <c r="V877">
        <v>20033</v>
      </c>
      <c r="W877" s="2">
        <v>-999</v>
      </c>
      <c r="X877" s="2">
        <v>1.0087630415369338E-2</v>
      </c>
      <c r="Y877" s="2">
        <v>-999</v>
      </c>
      <c r="Z877" s="2">
        <v>-999</v>
      </c>
      <c r="AA877" s="2">
        <v>-999</v>
      </c>
      <c r="AB877" s="2">
        <v>-999</v>
      </c>
      <c r="AC877" s="2">
        <v>-999</v>
      </c>
      <c r="AD877" s="2">
        <v>-999</v>
      </c>
      <c r="AE877" s="2">
        <v>-999</v>
      </c>
      <c r="AF877" s="2">
        <v>-999</v>
      </c>
      <c r="AG877" s="2">
        <v>-999</v>
      </c>
      <c r="AH877" s="2">
        <v>-999</v>
      </c>
      <c r="AI877" s="2">
        <v>-999</v>
      </c>
      <c r="AJ877" s="2">
        <v>-999</v>
      </c>
      <c r="AK877" s="2">
        <v>-999</v>
      </c>
      <c r="AL877" s="2">
        <v>-999</v>
      </c>
      <c r="AM877" s="2">
        <v>-999</v>
      </c>
      <c r="AN877" s="2">
        <v>-999</v>
      </c>
      <c r="AO877" s="2">
        <v>-999</v>
      </c>
      <c r="AP877" s="2">
        <v>-999</v>
      </c>
      <c r="AQ877" s="2">
        <v>-999</v>
      </c>
      <c r="AR877" s="2">
        <v>-999</v>
      </c>
      <c r="AS877" s="2">
        <v>-999</v>
      </c>
      <c r="AT877" s="2">
        <v>-999</v>
      </c>
      <c r="AU877" s="2">
        <v>-999</v>
      </c>
      <c r="AV877" s="2">
        <v>-999</v>
      </c>
      <c r="AW877" s="2">
        <v>-999</v>
      </c>
      <c r="AX877" s="2">
        <v>-999</v>
      </c>
      <c r="AY877" s="2">
        <v>-999</v>
      </c>
      <c r="AZ877" s="2">
        <v>-999</v>
      </c>
      <c r="BA877" s="2">
        <v>-999</v>
      </c>
      <c r="BB877" s="2">
        <v>-999</v>
      </c>
      <c r="BC877" s="2">
        <v>-999</v>
      </c>
      <c r="BD877" s="2">
        <v>-999</v>
      </c>
      <c r="BE877" s="2">
        <v>-999</v>
      </c>
      <c r="BF877" s="2">
        <v>-999</v>
      </c>
      <c r="BG877" s="2">
        <v>-999</v>
      </c>
      <c r="BH877" s="2">
        <v>-999</v>
      </c>
      <c r="BI877">
        <v>0</v>
      </c>
      <c r="BJ877">
        <v>0.37602954221446366</v>
      </c>
      <c r="BK877">
        <v>0.37602954221446366</v>
      </c>
      <c r="BL877">
        <v>-999</v>
      </c>
      <c r="BM877">
        <v>3.8087700792875832</v>
      </c>
      <c r="BN877">
        <f t="shared" si="88"/>
        <v>-999</v>
      </c>
      <c r="BO877" t="s">
        <v>3748</v>
      </c>
      <c r="BP877" t="s">
        <v>3748</v>
      </c>
      <c r="BQ877">
        <v>1.925951015346351E-2</v>
      </c>
      <c r="BR877">
        <v>0.16666666666666669</v>
      </c>
      <c r="BS877">
        <v>0.31034482758620691</v>
      </c>
      <c r="BT877">
        <v>5.5555555555555552E-2</v>
      </c>
      <c r="BU877" t="s">
        <v>3748</v>
      </c>
      <c r="BY877">
        <f t="shared" si="89"/>
        <v>-999</v>
      </c>
      <c r="CA877">
        <f t="shared" si="90"/>
        <v>-999</v>
      </c>
    </row>
    <row r="878" spans="1:82" x14ac:dyDescent="0.3">
      <c r="A878">
        <v>0</v>
      </c>
      <c r="B878" t="s">
        <v>609</v>
      </c>
      <c r="C878" t="s">
        <v>620</v>
      </c>
      <c r="D878">
        <v>20035</v>
      </c>
      <c r="E878" s="2">
        <f>BO878</f>
        <v>0.50571478944802306</v>
      </c>
      <c r="F878" s="2" t="s">
        <v>1937</v>
      </c>
      <c r="G878" s="3">
        <v>4088</v>
      </c>
      <c r="H878" s="1">
        <v>1.9136298309331521</v>
      </c>
      <c r="I878" s="1">
        <f t="shared" si="91"/>
        <v>-19.511287592712421</v>
      </c>
      <c r="J878" s="1">
        <v>2.7454927077</v>
      </c>
      <c r="K878" s="1">
        <v>-10.754950902599999</v>
      </c>
      <c r="L878" s="2">
        <v>0.16753481873300002</v>
      </c>
      <c r="M878" s="2">
        <v>-9.2489121499891012E-4</v>
      </c>
      <c r="N878" s="7">
        <v>0</v>
      </c>
      <c r="O878" s="2">
        <v>6.257073617572508E-3</v>
      </c>
      <c r="P878" s="3">
        <v>34732.738951429994</v>
      </c>
      <c r="Q878" s="3">
        <v>945.86868546273979</v>
      </c>
      <c r="R878" s="3">
        <v>291580.24042861629</v>
      </c>
      <c r="S878" s="3">
        <v>615.43557788354565</v>
      </c>
      <c r="T878" s="3">
        <v>120371.66611655592</v>
      </c>
      <c r="V878">
        <v>20035</v>
      </c>
      <c r="W878" s="2">
        <v>0.46785897561445688</v>
      </c>
      <c r="X878" s="2">
        <v>5.1336366745540332E-2</v>
      </c>
      <c r="Y878" s="2">
        <v>0.54643631867774523</v>
      </c>
      <c r="Z878" s="2">
        <v>0.7829468847231118</v>
      </c>
      <c r="AA878" s="2">
        <v>3.0999377137264295E-2</v>
      </c>
      <c r="AB878" s="2">
        <v>0.41353898950452123</v>
      </c>
      <c r="AC878" s="2">
        <v>-9.2489121499891012E-4</v>
      </c>
      <c r="AD878" s="2">
        <v>0</v>
      </c>
      <c r="AE878" s="2">
        <v>6.257073617572508E-3</v>
      </c>
      <c r="AF878">
        <v>2090024.2472429946</v>
      </c>
      <c r="AG878">
        <v>4419.2325942584057</v>
      </c>
      <c r="AH878">
        <v>830581.09163399623</v>
      </c>
      <c r="AI878">
        <v>33005.822537817781</v>
      </c>
      <c r="AJ878">
        <v>26.106535734787826</v>
      </c>
      <c r="AK878">
        <v>2381604.4876716109</v>
      </c>
      <c r="AL878">
        <v>5034.6681721419518</v>
      </c>
      <c r="AM878">
        <v>946250.30415135482</v>
      </c>
      <c r="AN878">
        <v>37708.276137015171</v>
      </c>
      <c r="AO878">
        <v>29.742833184913323</v>
      </c>
      <c r="AP878">
        <v>291580.24042861629</v>
      </c>
      <c r="AQ878">
        <v>615.4355778835461</v>
      </c>
      <c r="AR878">
        <v>115669.2125173586</v>
      </c>
      <c r="AS878">
        <v>4702.4535991973898</v>
      </c>
      <c r="AT878">
        <v>3.6362974501254968</v>
      </c>
      <c r="AU878" s="3">
        <v>6527670.9585317532</v>
      </c>
      <c r="AV878" s="3">
        <v>177766.56074586732</v>
      </c>
      <c r="AW878">
        <v>131714.40189081003</v>
      </c>
      <c r="AX878">
        <v>24754404.691358835</v>
      </c>
      <c r="AY878">
        <v>3586.9479901135796</v>
      </c>
      <c r="AZ878">
        <v>674131.00526194612</v>
      </c>
      <c r="BA878">
        <v>166447.14084224001</v>
      </c>
      <c r="BB878">
        <v>31282075.649890587</v>
      </c>
      <c r="BC878">
        <v>4532.8166755763195</v>
      </c>
      <c r="BD878">
        <v>851897.56600781344</v>
      </c>
      <c r="BE878">
        <v>34732.738951429994</v>
      </c>
      <c r="BF878">
        <v>6527670.9585317532</v>
      </c>
      <c r="BG878">
        <v>945.86868546273979</v>
      </c>
      <c r="BH878">
        <v>177766.56074586732</v>
      </c>
      <c r="BI878">
        <v>1.3706112424121726</v>
      </c>
      <c r="BJ878">
        <v>3.2842410733453247</v>
      </c>
      <c r="BK878">
        <v>1.9136298309331521</v>
      </c>
      <c r="BL878">
        <v>42.607627599071463</v>
      </c>
      <c r="BM878">
        <v>23.096340006359043</v>
      </c>
      <c r="BN878">
        <f t="shared" si="88"/>
        <v>-19.511287592712421</v>
      </c>
      <c r="BO878">
        <v>0.50571478944802306</v>
      </c>
      <c r="BP878">
        <v>8.3936483516371969E-3</v>
      </c>
      <c r="BQ878">
        <v>3.2598846966406546E-2</v>
      </c>
      <c r="BR878">
        <v>0.35119047619047616</v>
      </c>
      <c r="BS878">
        <v>0.10344827586206896</v>
      </c>
      <c r="BT878">
        <v>5.5555555555555552E-2</v>
      </c>
      <c r="BU878">
        <v>0.55876042030815576</v>
      </c>
      <c r="BV878">
        <v>0.7829468847231118</v>
      </c>
      <c r="BW878">
        <v>3.21570302253779E-2</v>
      </c>
      <c r="BX878">
        <v>0.41353898950452123</v>
      </c>
      <c r="BY878">
        <f t="shared" si="89"/>
        <v>0.11072137314640529</v>
      </c>
      <c r="BZ878">
        <v>0</v>
      </c>
      <c r="CA878">
        <f t="shared" si="90"/>
        <v>3.7112651761775769E-3</v>
      </c>
      <c r="CC878">
        <v>0.11072137314640529</v>
      </c>
      <c r="CD878">
        <v>3.7112651761775769E-3</v>
      </c>
    </row>
    <row r="879" spans="1:82" x14ac:dyDescent="0.3">
      <c r="A879">
        <v>0</v>
      </c>
      <c r="B879" t="s">
        <v>609</v>
      </c>
      <c r="C879" t="s">
        <v>102</v>
      </c>
      <c r="D879">
        <v>20037</v>
      </c>
      <c r="E879" s="2">
        <f>BO879</f>
        <v>0.57939758623968929</v>
      </c>
      <c r="F879" s="2" t="s">
        <v>1938</v>
      </c>
      <c r="G879" s="3">
        <v>2840</v>
      </c>
      <c r="H879" s="1">
        <v>4.9964607281476141</v>
      </c>
      <c r="I879" s="1">
        <f t="shared" si="91"/>
        <v>-19.765813403218754</v>
      </c>
      <c r="J879" s="1">
        <v>2.7554765872</v>
      </c>
      <c r="K879" s="1">
        <v>70.231562762799996</v>
      </c>
      <c r="L879" s="2">
        <v>0.16956680934000001</v>
      </c>
      <c r="M879" s="2">
        <v>2.1358347716254468E-3</v>
      </c>
      <c r="N879" s="7">
        <v>0</v>
      </c>
      <c r="O879" s="2">
        <v>9.7384635449704218E-4</v>
      </c>
      <c r="P879" s="3">
        <v>37825.701353489996</v>
      </c>
      <c r="Q879" s="3">
        <v>1030.0986186538194</v>
      </c>
      <c r="R879" s="3">
        <v>147873.84654947557</v>
      </c>
      <c r="S879" s="3">
        <v>310.26157326058114</v>
      </c>
      <c r="T879" s="3">
        <v>60964.306379619753</v>
      </c>
      <c r="V879">
        <v>20037</v>
      </c>
      <c r="W879" s="2">
        <v>0.54174688380742808</v>
      </c>
      <c r="X879" s="2">
        <v>0.13403853567897042</v>
      </c>
      <c r="Y879" s="2">
        <v>0.57576317594874749</v>
      </c>
      <c r="Z879" s="2">
        <v>0.78579404120254914</v>
      </c>
      <c r="AA879" s="2">
        <v>0.20243092885688249</v>
      </c>
      <c r="AB879" s="2">
        <v>0.41855470712463366</v>
      </c>
      <c r="AC879" s="2">
        <v>2.1358347716254468E-3</v>
      </c>
      <c r="AD879" s="2">
        <v>0</v>
      </c>
      <c r="AE879" s="2">
        <v>9.7384635449704218E-4</v>
      </c>
      <c r="AF879">
        <v>1537490.9041930982</v>
      </c>
      <c r="AG879">
        <v>3250.8951581433412</v>
      </c>
      <c r="AH879">
        <v>610995.68570942793</v>
      </c>
      <c r="AI879">
        <v>25162.054940987615</v>
      </c>
      <c r="AJ879">
        <v>19.204625561171536</v>
      </c>
      <c r="AK879">
        <v>1685364.7507425738</v>
      </c>
      <c r="AL879">
        <v>3561.1567314039221</v>
      </c>
      <c r="AM879">
        <v>669308.38835958089</v>
      </c>
      <c r="AN879">
        <v>27813.658670454362</v>
      </c>
      <c r="AO879">
        <v>21.038862522950499</v>
      </c>
      <c r="AP879">
        <v>147873.84654947557</v>
      </c>
      <c r="AQ879">
        <v>310.26157326058092</v>
      </c>
      <c r="AR879">
        <v>58312.702650152962</v>
      </c>
      <c r="AS879">
        <v>2651.6037294667476</v>
      </c>
      <c r="AT879">
        <v>1.8342369617789629</v>
      </c>
      <c r="AU879" s="3">
        <v>7108962.3123749094</v>
      </c>
      <c r="AV879" s="3">
        <v>193596.7343897988</v>
      </c>
      <c r="AW879">
        <v>97475.076601630004</v>
      </c>
      <c r="AX879">
        <v>18319465.896510344</v>
      </c>
      <c r="AY879">
        <v>2654.5163253463397</v>
      </c>
      <c r="AZ879">
        <v>498889.79818559106</v>
      </c>
      <c r="BA879">
        <v>135300.77795511999</v>
      </c>
      <c r="BB879">
        <v>25428428.208885252</v>
      </c>
      <c r="BC879">
        <v>3684.6149440001591</v>
      </c>
      <c r="BD879">
        <v>692486.53257538984</v>
      </c>
      <c r="BE879">
        <v>37825.701353489996</v>
      </c>
      <c r="BF879">
        <v>7108962.3123749094</v>
      </c>
      <c r="BG879">
        <v>1030.0986186538194</v>
      </c>
      <c r="BH879">
        <v>193596.7343897988</v>
      </c>
      <c r="BI879">
        <v>2.2207570441453353</v>
      </c>
      <c r="BJ879">
        <v>7.2172177722929494</v>
      </c>
      <c r="BK879">
        <v>4.9964607281476141</v>
      </c>
      <c r="BL879">
        <v>37.036733043310988</v>
      </c>
      <c r="BM879">
        <v>17.270919640092234</v>
      </c>
      <c r="BN879">
        <f t="shared" si="88"/>
        <v>-19.765813403218754</v>
      </c>
      <c r="BO879">
        <v>0.57939758623968929</v>
      </c>
      <c r="BP879">
        <v>1.5581474606452346E-2</v>
      </c>
      <c r="BQ879">
        <v>4.2457202492540008E-2</v>
      </c>
      <c r="BR879">
        <v>0.27976190476190477</v>
      </c>
      <c r="BS879">
        <v>0.34482758620689657</v>
      </c>
      <c r="BT879">
        <v>0.1111111111111111</v>
      </c>
      <c r="BU879">
        <v>0.56604948045767212</v>
      </c>
      <c r="BV879">
        <v>0.78579404120254914</v>
      </c>
      <c r="BW879">
        <v>0.20999059010050053</v>
      </c>
      <c r="BX879">
        <v>0.41855470712463366</v>
      </c>
      <c r="BY879">
        <f t="shared" si="89"/>
        <v>4.980485454248143E-2</v>
      </c>
      <c r="BZ879">
        <v>0</v>
      </c>
      <c r="CA879">
        <f t="shared" si="90"/>
        <v>5.5529785958793301E-4</v>
      </c>
      <c r="CC879">
        <v>4.980485454248143E-2</v>
      </c>
      <c r="CD879">
        <v>5.5529785958793301E-4</v>
      </c>
    </row>
    <row r="880" spans="1:82" x14ac:dyDescent="0.3">
      <c r="A880">
        <v>1</v>
      </c>
      <c r="B880" t="s">
        <v>609</v>
      </c>
      <c r="C880" t="s">
        <v>355</v>
      </c>
      <c r="D880">
        <v>20039</v>
      </c>
      <c r="E880" s="2">
        <v>0</v>
      </c>
      <c r="F880" s="2" t="s">
        <v>1954</v>
      </c>
      <c r="G880" s="3">
        <v>-999</v>
      </c>
      <c r="H880" s="1">
        <v>0.37502664534085639</v>
      </c>
      <c r="I880" s="1">
        <f t="shared" si="91"/>
        <v>-999</v>
      </c>
      <c r="J880" s="1">
        <v>-999</v>
      </c>
      <c r="K880" s="1">
        <v>-999</v>
      </c>
      <c r="L880" s="2">
        <v>-999</v>
      </c>
      <c r="M880" s="2">
        <v>-999</v>
      </c>
      <c r="N880" s="7">
        <v>-999</v>
      </c>
      <c r="O880" s="2">
        <v>-999</v>
      </c>
      <c r="P880" s="3">
        <v>-999</v>
      </c>
      <c r="Q880" s="3">
        <v>-999</v>
      </c>
      <c r="R880" s="3">
        <v>-999</v>
      </c>
      <c r="S880" s="3">
        <v>-999</v>
      </c>
      <c r="T880" s="3">
        <v>-999</v>
      </c>
      <c r="V880">
        <v>20039</v>
      </c>
      <c r="W880" s="2">
        <v>-999</v>
      </c>
      <c r="X880" s="2">
        <v>1.006072600529001E-2</v>
      </c>
      <c r="Y880" s="2">
        <v>-999</v>
      </c>
      <c r="Z880" s="2">
        <v>-999</v>
      </c>
      <c r="AA880" s="2">
        <v>-999</v>
      </c>
      <c r="AB880" s="2">
        <v>-999</v>
      </c>
      <c r="AC880" s="2">
        <v>-999</v>
      </c>
      <c r="AD880" s="2">
        <v>-999</v>
      </c>
      <c r="AE880" s="2">
        <v>-999</v>
      </c>
      <c r="AF880" s="2">
        <v>-999</v>
      </c>
      <c r="AG880" s="2">
        <v>-999</v>
      </c>
      <c r="AH880" s="2">
        <v>-999</v>
      </c>
      <c r="AI880" s="2">
        <v>-999</v>
      </c>
      <c r="AJ880" s="2">
        <v>-999</v>
      </c>
      <c r="AK880" s="2">
        <v>-999</v>
      </c>
      <c r="AL880" s="2">
        <v>-999</v>
      </c>
      <c r="AM880" s="2">
        <v>-999</v>
      </c>
      <c r="AN880" s="2">
        <v>-999</v>
      </c>
      <c r="AO880" s="2">
        <v>-999</v>
      </c>
      <c r="AP880" s="2">
        <v>-999</v>
      </c>
      <c r="AQ880" s="2">
        <v>-999</v>
      </c>
      <c r="AR880" s="2">
        <v>-999</v>
      </c>
      <c r="AS880" s="2">
        <v>-999</v>
      </c>
      <c r="AT880" s="2">
        <v>-999</v>
      </c>
      <c r="AU880" s="2">
        <v>-999</v>
      </c>
      <c r="AV880" s="2">
        <v>-999</v>
      </c>
      <c r="AW880" s="2">
        <v>-999</v>
      </c>
      <c r="AX880" s="2">
        <v>-999</v>
      </c>
      <c r="AY880" s="2">
        <v>-999</v>
      </c>
      <c r="AZ880" s="2">
        <v>-999</v>
      </c>
      <c r="BA880" s="2">
        <v>-999</v>
      </c>
      <c r="BB880" s="2">
        <v>-999</v>
      </c>
      <c r="BC880" s="2">
        <v>-999</v>
      </c>
      <c r="BD880" s="2">
        <v>-999</v>
      </c>
      <c r="BE880" s="2">
        <v>-999</v>
      </c>
      <c r="BF880" s="2">
        <v>-999</v>
      </c>
      <c r="BG880" s="2">
        <v>-999</v>
      </c>
      <c r="BH880" s="2">
        <v>-999</v>
      </c>
      <c r="BI880">
        <v>0</v>
      </c>
      <c r="BJ880">
        <v>0.37502664534085639</v>
      </c>
      <c r="BK880">
        <v>0.37502664534085639</v>
      </c>
      <c r="BL880">
        <v>-999</v>
      </c>
      <c r="BM880">
        <v>13.775231517335323</v>
      </c>
      <c r="BN880">
        <f t="shared" si="88"/>
        <v>-999</v>
      </c>
      <c r="BO880" t="s">
        <v>3748</v>
      </c>
      <c r="BP880" t="s">
        <v>3748</v>
      </c>
      <c r="BQ880">
        <v>3.6174367376963926E-3</v>
      </c>
      <c r="BR880">
        <v>0.125</v>
      </c>
      <c r="BS880">
        <v>0.10344827586206896</v>
      </c>
      <c r="BT880">
        <v>5.5555555555555552E-2</v>
      </c>
      <c r="BU880" t="s">
        <v>3748</v>
      </c>
      <c r="BY880">
        <f t="shared" si="89"/>
        <v>-999</v>
      </c>
      <c r="CA880">
        <f t="shared" si="90"/>
        <v>-999</v>
      </c>
    </row>
    <row r="881" spans="1:82" x14ac:dyDescent="0.3">
      <c r="A881">
        <v>0</v>
      </c>
      <c r="B881" t="s">
        <v>609</v>
      </c>
      <c r="C881" t="s">
        <v>577</v>
      </c>
      <c r="D881">
        <v>20041</v>
      </c>
      <c r="E881" s="2">
        <f>BO881</f>
        <v>0.54974366461636082</v>
      </c>
      <c r="F881" s="2" t="s">
        <v>1938</v>
      </c>
      <c r="G881" s="3">
        <v>209</v>
      </c>
      <c r="H881" s="1">
        <v>0.377035998610599</v>
      </c>
      <c r="I881" s="1">
        <f t="shared" si="91"/>
        <v>-18.997650491770241</v>
      </c>
      <c r="J881" s="1">
        <v>2.8434399801899999</v>
      </c>
      <c r="K881" s="1">
        <v>9.9799644713699998</v>
      </c>
      <c r="L881" s="2">
        <v>0.15119593542100007</v>
      </c>
      <c r="M881" s="2">
        <v>6.7838935422119594E-4</v>
      </c>
      <c r="N881" s="7">
        <v>0</v>
      </c>
      <c r="O881" s="2">
        <v>8.9855744301692276E-4</v>
      </c>
      <c r="P881" s="3">
        <v>-1934.0803448540009</v>
      </c>
      <c r="Q881" s="3">
        <v>-52.67036486597199</v>
      </c>
      <c r="R881" s="3">
        <v>-132548.76784284448</v>
      </c>
      <c r="S881" s="3">
        <v>-280.64059949882397</v>
      </c>
      <c r="T881" s="3">
        <v>-54948.587515946245</v>
      </c>
      <c r="V881">
        <v>20041</v>
      </c>
      <c r="W881" s="2">
        <v>0.45453336243646925</v>
      </c>
      <c r="X881" s="2">
        <v>1.0114630315679317E-2</v>
      </c>
      <c r="Y881" s="2">
        <v>0.55390634770980707</v>
      </c>
      <c r="Z881" s="2">
        <v>0.81087903389549665</v>
      </c>
      <c r="AA881" s="2">
        <v>2.8765606209295344E-2</v>
      </c>
      <c r="AB881" s="2">
        <v>0.37320847585025219</v>
      </c>
      <c r="AC881" s="2">
        <v>6.7838935422119594E-4</v>
      </c>
      <c r="AD881" s="2">
        <v>0</v>
      </c>
      <c r="AE881" s="2">
        <v>8.9855744301692276E-4</v>
      </c>
      <c r="AF881">
        <v>668860.37406882597</v>
      </c>
      <c r="AG881">
        <v>1414.6670342487791</v>
      </c>
      <c r="AH881">
        <v>265882.29167470546</v>
      </c>
      <c r="AI881">
        <v>11257.175904259797</v>
      </c>
      <c r="AJ881">
        <v>8.356890979145474</v>
      </c>
      <c r="AK881">
        <v>536311.60622598149</v>
      </c>
      <c r="AL881">
        <v>1134.0264347499553</v>
      </c>
      <c r="AM881">
        <v>213136.75938672505</v>
      </c>
      <c r="AN881">
        <v>9054.1206762939273</v>
      </c>
      <c r="AO881">
        <v>6.6992248835996255</v>
      </c>
      <c r="AP881">
        <v>-132548.76784284448</v>
      </c>
      <c r="AQ881">
        <v>-280.6405994988238</v>
      </c>
      <c r="AR881">
        <v>-52745.532287980401</v>
      </c>
      <c r="AS881">
        <v>-2203.0552279658696</v>
      </c>
      <c r="AT881">
        <v>-1.6576660955458484</v>
      </c>
      <c r="AU881" s="3">
        <v>-363491.06001186091</v>
      </c>
      <c r="AV881" s="3">
        <v>-9898.8683729107761</v>
      </c>
      <c r="AW881">
        <v>26288.082275603003</v>
      </c>
      <c r="AX881">
        <v>4940582.1828768281</v>
      </c>
      <c r="AY881">
        <v>715.89729390855393</v>
      </c>
      <c r="AZ881">
        <v>134545.73741717363</v>
      </c>
      <c r="BA881">
        <v>24354.001930749</v>
      </c>
      <c r="BB881">
        <v>4577091.1228649672</v>
      </c>
      <c r="BC881">
        <v>663.2269290425819</v>
      </c>
      <c r="BD881">
        <v>124646.86904426284</v>
      </c>
      <c r="BE881">
        <v>-1934.0803448540009</v>
      </c>
      <c r="BF881">
        <v>-363491.06001186091</v>
      </c>
      <c r="BG881">
        <v>-52.67036486597199</v>
      </c>
      <c r="BH881">
        <v>-9898.8683729107761</v>
      </c>
      <c r="BI881">
        <v>0.39792650759123538</v>
      </c>
      <c r="BJ881">
        <v>0.77496250620183438</v>
      </c>
      <c r="BK881">
        <v>0.377035998610599</v>
      </c>
      <c r="BL881">
        <v>38.933035381955875</v>
      </c>
      <c r="BM881">
        <v>19.935384890185635</v>
      </c>
      <c r="BN881">
        <f t="shared" si="88"/>
        <v>-18.997650491770241</v>
      </c>
      <c r="BO881">
        <v>0.54974366461636082</v>
      </c>
      <c r="BP881">
        <v>2.6490730214589263E-3</v>
      </c>
      <c r="BQ881">
        <v>1.4643365248626434E-2</v>
      </c>
      <c r="BR881">
        <v>0.22053571428571428</v>
      </c>
      <c r="BS881">
        <v>0.27586206896551724</v>
      </c>
      <c r="BT881">
        <v>5.5555555555555552E-2</v>
      </c>
      <c r="BU881">
        <v>0.5440509819359024</v>
      </c>
      <c r="BV881">
        <v>0.81087903389549665</v>
      </c>
      <c r="BW881">
        <v>2.9839840466074009E-2</v>
      </c>
      <c r="BX881">
        <v>0.37320847585025219</v>
      </c>
      <c r="BY881">
        <f t="shared" si="89"/>
        <v>0.39269590857670261</v>
      </c>
      <c r="BZ881">
        <v>0</v>
      </c>
      <c r="CA881">
        <f t="shared" si="90"/>
        <v>5.8645854113777574E-4</v>
      </c>
      <c r="CC881">
        <v>0.39269590857670261</v>
      </c>
      <c r="CD881">
        <v>5.8645854113777574E-4</v>
      </c>
    </row>
    <row r="882" spans="1:82" x14ac:dyDescent="0.3">
      <c r="A882">
        <v>0</v>
      </c>
      <c r="B882" t="s">
        <v>609</v>
      </c>
      <c r="C882" t="s">
        <v>621</v>
      </c>
      <c r="D882">
        <v>20043</v>
      </c>
      <c r="E882" s="2">
        <f>BO882</f>
        <v>0.57630750969424072</v>
      </c>
      <c r="F882" s="2" t="s">
        <v>1939</v>
      </c>
      <c r="G882" s="3">
        <v>77</v>
      </c>
      <c r="H882" s="1">
        <v>0.76534477228000064</v>
      </c>
      <c r="I882" s="1">
        <f t="shared" si="91"/>
        <v>-15.081065827336033</v>
      </c>
      <c r="J882" s="1">
        <v>2.7662294563200001</v>
      </c>
      <c r="K882" s="1">
        <v>27.848879357800001</v>
      </c>
      <c r="L882" s="2">
        <v>0.17791083734000002</v>
      </c>
      <c r="M882" s="2">
        <v>3.4970768683628066E-3</v>
      </c>
      <c r="N882" s="7">
        <v>0</v>
      </c>
      <c r="O882" s="2">
        <v>9.3874570062143527E-4</v>
      </c>
      <c r="P882" s="3">
        <v>-1400.8135421340019</v>
      </c>
      <c r="Q882" s="3">
        <v>-38.148032769012048</v>
      </c>
      <c r="R882" s="3">
        <v>35651.473400482093</v>
      </c>
      <c r="S882" s="3">
        <v>75.392528861550858</v>
      </c>
      <c r="T882" s="3">
        <v>14472.958374954062</v>
      </c>
      <c r="V882">
        <v>20043</v>
      </c>
      <c r="W882" s="2">
        <v>0.45722311793645326</v>
      </c>
      <c r="X882" s="2">
        <v>2.0531671946914097E-2</v>
      </c>
      <c r="Y882" s="2">
        <v>0.45572652501222244</v>
      </c>
      <c r="Z882" s="2">
        <v>0.7888604945774671</v>
      </c>
      <c r="AA882" s="2">
        <v>8.0269814514347573E-2</v>
      </c>
      <c r="AB882" s="2">
        <v>0.43915090875968971</v>
      </c>
      <c r="AC882" s="2">
        <v>3.4970768683628066E-3</v>
      </c>
      <c r="AD882" s="2">
        <v>0</v>
      </c>
      <c r="AE882" s="2">
        <v>9.3874570062143527E-4</v>
      </c>
      <c r="AF882">
        <v>278893.42365003552</v>
      </c>
      <c r="AG882">
        <v>589.19852786105071</v>
      </c>
      <c r="AH882">
        <v>110738.04015108591</v>
      </c>
      <c r="AI882">
        <v>2399.4133378310853</v>
      </c>
      <c r="AJ882">
        <v>3.4809672970574246</v>
      </c>
      <c r="AK882">
        <v>314544.89705051761</v>
      </c>
      <c r="AL882">
        <v>664.59105672260159</v>
      </c>
      <c r="AM882">
        <v>124907.83266307808</v>
      </c>
      <c r="AN882">
        <v>2702.5792007929745</v>
      </c>
      <c r="AO882">
        <v>3.9263418144813649</v>
      </c>
      <c r="AP882">
        <v>35651.473400482093</v>
      </c>
      <c r="AQ882">
        <v>75.392528861550886</v>
      </c>
      <c r="AR882">
        <v>14169.792511992171</v>
      </c>
      <c r="AS882">
        <v>303.16586296188916</v>
      </c>
      <c r="AT882">
        <v>0.4453745174239403</v>
      </c>
      <c r="AU882" s="3">
        <v>-263268.89710866433</v>
      </c>
      <c r="AV882" s="3">
        <v>-7169.5412786081242</v>
      </c>
      <c r="AW882">
        <v>21098.779285216002</v>
      </c>
      <c r="AX882">
        <v>3965304.5788634955</v>
      </c>
      <c r="AY882">
        <v>574.57819998828802</v>
      </c>
      <c r="AZ882">
        <v>107986.22690579885</v>
      </c>
      <c r="BA882">
        <v>19697.965743082001</v>
      </c>
      <c r="BB882">
        <v>3702035.6817548312</v>
      </c>
      <c r="BC882">
        <v>536.43016721927597</v>
      </c>
      <c r="BD882">
        <v>100816.68562719073</v>
      </c>
      <c r="BE882">
        <v>-1400.8135421340019</v>
      </c>
      <c r="BF882">
        <v>-263268.89710866433</v>
      </c>
      <c r="BG882">
        <v>-38.148032769012048</v>
      </c>
      <c r="BH882">
        <v>-7169.5412786081242</v>
      </c>
      <c r="BI882">
        <v>0.81930738423684013</v>
      </c>
      <c r="BJ882">
        <v>1.5846521565168408</v>
      </c>
      <c r="BK882">
        <v>0.76534477228000064</v>
      </c>
      <c r="BL882">
        <v>32.46555918099282</v>
      </c>
      <c r="BM882">
        <v>17.384493353656786</v>
      </c>
      <c r="BN882">
        <f t="shared" si="88"/>
        <v>-15.081065827336033</v>
      </c>
      <c r="BO882">
        <v>0.57630750969424072</v>
      </c>
      <c r="BP882">
        <v>5.7178396791947384E-3</v>
      </c>
      <c r="BQ882">
        <v>1.4144390539377289E-2</v>
      </c>
      <c r="BR882">
        <v>6.5476190476190479E-2</v>
      </c>
      <c r="BS882">
        <v>0.10344827586206896</v>
      </c>
      <c r="BT882">
        <v>0.16666666666666666</v>
      </c>
      <c r="BU882">
        <v>0.43188859988536427</v>
      </c>
      <c r="BV882">
        <v>0.7888604945774671</v>
      </c>
      <c r="BW882">
        <v>8.3267442442269274E-2</v>
      </c>
      <c r="BX882">
        <v>0.43915090875968971</v>
      </c>
      <c r="BY882">
        <f t="shared" si="89"/>
        <v>0.7557616170917294</v>
      </c>
      <c r="BZ882">
        <v>0</v>
      </c>
      <c r="CA882">
        <f t="shared" si="90"/>
        <v>5.2082978765122755E-4</v>
      </c>
      <c r="CC882">
        <v>0.7557616170917294</v>
      </c>
      <c r="CD882">
        <v>5.2082978765122755E-4</v>
      </c>
    </row>
    <row r="883" spans="1:82" x14ac:dyDescent="0.3">
      <c r="A883">
        <v>0</v>
      </c>
      <c r="B883" t="s">
        <v>609</v>
      </c>
      <c r="C883" t="s">
        <v>222</v>
      </c>
      <c r="D883">
        <v>20045</v>
      </c>
      <c r="E883" s="2">
        <f>BO883</f>
        <v>0.54608279142876825</v>
      </c>
      <c r="F883" s="2" t="s">
        <v>1938</v>
      </c>
      <c r="G883" s="3">
        <v>45521</v>
      </c>
      <c r="H883" s="1">
        <v>19.819314321743636</v>
      </c>
      <c r="I883" s="1">
        <f t="shared" si="91"/>
        <v>-19.725133097483109</v>
      </c>
      <c r="J883" s="1">
        <v>2.6669148926899999</v>
      </c>
      <c r="K883" s="1">
        <v>29.987982835699999</v>
      </c>
      <c r="L883" s="2">
        <v>0.19040448885000005</v>
      </c>
      <c r="M883" s="2">
        <v>7.0147607746484965E-3</v>
      </c>
      <c r="N883" s="7">
        <v>0</v>
      </c>
      <c r="O883" s="2">
        <v>1.9140005323057911E-3</v>
      </c>
      <c r="P883" s="3">
        <v>197973.81554773002</v>
      </c>
      <c r="Q883" s="3">
        <v>5391.3753513661386</v>
      </c>
      <c r="R883" s="3">
        <v>638130.30878872424</v>
      </c>
      <c r="S883" s="3">
        <v>1343.2941569719274</v>
      </c>
      <c r="T883" s="3">
        <v>261347.36542803491</v>
      </c>
      <c r="V883">
        <v>20045</v>
      </c>
      <c r="W883" s="2">
        <v>0.61996464828111386</v>
      </c>
      <c r="X883" s="2">
        <v>0.53168673074563577</v>
      </c>
      <c r="Y883" s="2">
        <v>0.56815414243085205</v>
      </c>
      <c r="Z883" s="2">
        <v>0.76053842765532087</v>
      </c>
      <c r="AA883" s="2">
        <v>8.6435428476474091E-2</v>
      </c>
      <c r="AB883" s="2">
        <v>0.46998994305560565</v>
      </c>
      <c r="AC883" s="2">
        <v>7.0147607746484965E-3</v>
      </c>
      <c r="AD883" s="2">
        <v>0</v>
      </c>
      <c r="AE883" s="2">
        <v>1.9140005323057911E-3</v>
      </c>
      <c r="AF883">
        <v>3529176.2405838603</v>
      </c>
      <c r="AG883">
        <v>7457.6649127066439</v>
      </c>
      <c r="AH883">
        <v>1401645.0440477179</v>
      </c>
      <c r="AI883">
        <v>47168.146894348552</v>
      </c>
      <c r="AJ883">
        <v>44.058622335627945</v>
      </c>
      <c r="AK883">
        <v>4167306.5493725846</v>
      </c>
      <c r="AL883">
        <v>8800.9590696785708</v>
      </c>
      <c r="AM883">
        <v>1654113.0242877447</v>
      </c>
      <c r="AN883">
        <v>56047.532082356789</v>
      </c>
      <c r="AO883">
        <v>51.997523205021345</v>
      </c>
      <c r="AP883">
        <v>638130.30878872424</v>
      </c>
      <c r="AQ883">
        <v>1343.2941569719269</v>
      </c>
      <c r="AR883">
        <v>252467.98024002672</v>
      </c>
      <c r="AS883">
        <v>8879.3851880082366</v>
      </c>
      <c r="AT883">
        <v>7.9389008693934002</v>
      </c>
      <c r="AU883" s="3">
        <v>37207198.894040376</v>
      </c>
      <c r="AV883" s="3">
        <v>1013255.083535752</v>
      </c>
      <c r="AW883">
        <v>277351.81102600001</v>
      </c>
      <c r="AX883">
        <v>52125499.364226438</v>
      </c>
      <c r="AY883">
        <v>7553.0580318679995</v>
      </c>
      <c r="AZ883">
        <v>1419521.7265092719</v>
      </c>
      <c r="BA883">
        <v>475325.62657373003</v>
      </c>
      <c r="BB883">
        <v>89332698.258266822</v>
      </c>
      <c r="BC883">
        <v>12944.433383234138</v>
      </c>
      <c r="BD883">
        <v>2432776.8100450239</v>
      </c>
      <c r="BE883">
        <v>197973.81554773002</v>
      </c>
      <c r="BF883">
        <v>37207198.894040376</v>
      </c>
      <c r="BG883">
        <v>5391.3753513661386</v>
      </c>
      <c r="BH883">
        <v>1013255.083535752</v>
      </c>
      <c r="BI883">
        <v>7.4510938003338509</v>
      </c>
      <c r="BJ883">
        <v>27.270408122077487</v>
      </c>
      <c r="BK883">
        <v>19.819314321743636</v>
      </c>
      <c r="BL883">
        <v>39.37581720549737</v>
      </c>
      <c r="BM883">
        <v>19.650684108014261</v>
      </c>
      <c r="BN883">
        <f t="shared" si="88"/>
        <v>-19.725133097483109</v>
      </c>
      <c r="BO883">
        <v>0.54608279142876825</v>
      </c>
      <c r="BP883">
        <v>4.9273038878575627E-2</v>
      </c>
      <c r="BQ883">
        <v>2.2172621675621833E-2</v>
      </c>
      <c r="BR883">
        <v>0.2857142857142857</v>
      </c>
      <c r="BS883">
        <v>0.20689655172413793</v>
      </c>
      <c r="BT883">
        <v>0.16666666666666666</v>
      </c>
      <c r="BU883">
        <v>0.56488448585528594</v>
      </c>
      <c r="BV883">
        <v>0.76053842765532087</v>
      </c>
      <c r="BW883">
        <v>8.9663307548209642E-2</v>
      </c>
      <c r="BX883">
        <v>0.46998994305560565</v>
      </c>
      <c r="BY883">
        <f t="shared" si="89"/>
        <v>0.13223541485666426</v>
      </c>
      <c r="BZ883">
        <v>0</v>
      </c>
      <c r="CA883">
        <f t="shared" si="90"/>
        <v>9.9684280071726957E-4</v>
      </c>
      <c r="CC883">
        <v>0.13223541485666426</v>
      </c>
      <c r="CD883">
        <v>9.9684280071726957E-4</v>
      </c>
    </row>
    <row r="884" spans="1:82" x14ac:dyDescent="0.3">
      <c r="A884">
        <v>1</v>
      </c>
      <c r="B884" t="s">
        <v>609</v>
      </c>
      <c r="C884" t="s">
        <v>480</v>
      </c>
      <c r="D884">
        <v>20047</v>
      </c>
      <c r="E884" s="2">
        <v>0</v>
      </c>
      <c r="F884" s="2" t="s">
        <v>1954</v>
      </c>
      <c r="G884" s="3">
        <v>-999</v>
      </c>
      <c r="H884" s="1">
        <v>0.37942004862024892</v>
      </c>
      <c r="I884" s="1">
        <f t="shared" si="91"/>
        <v>-999</v>
      </c>
      <c r="J884" s="1">
        <v>-999</v>
      </c>
      <c r="K884" s="1">
        <v>-999</v>
      </c>
      <c r="L884" s="2">
        <v>-999</v>
      </c>
      <c r="M884" s="2">
        <v>-999</v>
      </c>
      <c r="N884" s="7">
        <v>-999</v>
      </c>
      <c r="O884" s="2">
        <v>-999</v>
      </c>
      <c r="P884" s="3">
        <v>-999</v>
      </c>
      <c r="Q884" s="3">
        <v>-999</v>
      </c>
      <c r="R884" s="3">
        <v>-999</v>
      </c>
      <c r="S884" s="3">
        <v>-999</v>
      </c>
      <c r="T884" s="3">
        <v>-999</v>
      </c>
      <c r="V884">
        <v>20047</v>
      </c>
      <c r="W884" s="2">
        <v>-999</v>
      </c>
      <c r="X884" s="2">
        <v>1.0178586501800964E-2</v>
      </c>
      <c r="Y884" s="2">
        <v>-999</v>
      </c>
      <c r="Z884" s="2">
        <v>-999</v>
      </c>
      <c r="AA884" s="2">
        <v>-999</v>
      </c>
      <c r="AB884" s="2">
        <v>-999</v>
      </c>
      <c r="AC884" s="2">
        <v>-999</v>
      </c>
      <c r="AD884" s="2">
        <v>-999</v>
      </c>
      <c r="AE884" s="2">
        <v>-999</v>
      </c>
      <c r="AF884" s="2">
        <v>-999</v>
      </c>
      <c r="AG884" s="2">
        <v>-999</v>
      </c>
      <c r="AH884" s="2">
        <v>-999</v>
      </c>
      <c r="AI884" s="2">
        <v>-999</v>
      </c>
      <c r="AJ884" s="2">
        <v>-999</v>
      </c>
      <c r="AK884" s="2">
        <v>-999</v>
      </c>
      <c r="AL884" s="2">
        <v>-999</v>
      </c>
      <c r="AM884" s="2">
        <v>-999</v>
      </c>
      <c r="AN884" s="2">
        <v>-999</v>
      </c>
      <c r="AO884" s="2">
        <v>-999</v>
      </c>
      <c r="AP884" s="2">
        <v>-999</v>
      </c>
      <c r="AQ884" s="2">
        <v>-999</v>
      </c>
      <c r="AR884" s="2">
        <v>-999</v>
      </c>
      <c r="AS884" s="2">
        <v>-999</v>
      </c>
      <c r="AT884" s="2">
        <v>-999</v>
      </c>
      <c r="AU884" s="2">
        <v>-999</v>
      </c>
      <c r="AV884" s="2">
        <v>-999</v>
      </c>
      <c r="AW884" s="2">
        <v>-999</v>
      </c>
      <c r="AX884" s="2">
        <v>-999</v>
      </c>
      <c r="AY884" s="2">
        <v>-999</v>
      </c>
      <c r="AZ884" s="2">
        <v>-999</v>
      </c>
      <c r="BA884" s="2">
        <v>-999</v>
      </c>
      <c r="BB884" s="2">
        <v>-999</v>
      </c>
      <c r="BC884" s="2">
        <v>-999</v>
      </c>
      <c r="BD884" s="2">
        <v>-999</v>
      </c>
      <c r="BE884" s="2">
        <v>-999</v>
      </c>
      <c r="BF884" s="2">
        <v>-999</v>
      </c>
      <c r="BG884" s="2">
        <v>-999</v>
      </c>
      <c r="BH884" s="2">
        <v>-999</v>
      </c>
      <c r="BI884">
        <v>0</v>
      </c>
      <c r="BJ884">
        <v>0.37942004862024892</v>
      </c>
      <c r="BK884">
        <v>0.37942004862024892</v>
      </c>
      <c r="BL884">
        <v>-999</v>
      </c>
      <c r="BM884">
        <v>15.74957771871289</v>
      </c>
      <c r="BN884">
        <f t="shared" si="88"/>
        <v>-999</v>
      </c>
      <c r="BO884" t="s">
        <v>3748</v>
      </c>
      <c r="BP884" t="s">
        <v>3748</v>
      </c>
      <c r="BQ884">
        <v>1.4171061971494384E-2</v>
      </c>
      <c r="BR884">
        <v>0.31473214285714285</v>
      </c>
      <c r="BS884">
        <v>0.13793103448275862</v>
      </c>
      <c r="BT884">
        <v>5.5555555555555552E-2</v>
      </c>
      <c r="BU884" t="s">
        <v>3748</v>
      </c>
      <c r="BY884">
        <f t="shared" si="89"/>
        <v>-999</v>
      </c>
      <c r="CA884">
        <f t="shared" si="90"/>
        <v>-999</v>
      </c>
    </row>
    <row r="885" spans="1:82" x14ac:dyDescent="0.3">
      <c r="A885">
        <v>1</v>
      </c>
      <c r="B885" t="s">
        <v>609</v>
      </c>
      <c r="C885" t="s">
        <v>622</v>
      </c>
      <c r="D885">
        <v>20049</v>
      </c>
      <c r="E885" s="2">
        <v>0</v>
      </c>
      <c r="F885" s="2" t="s">
        <v>1954</v>
      </c>
      <c r="G885" s="3">
        <v>-999</v>
      </c>
      <c r="H885" s="1">
        <v>0.37475161220617409</v>
      </c>
      <c r="I885" s="1">
        <f t="shared" si="91"/>
        <v>-999</v>
      </c>
      <c r="J885" s="1">
        <v>-999</v>
      </c>
      <c r="K885" s="1">
        <v>-999</v>
      </c>
      <c r="L885" s="2">
        <v>-999</v>
      </c>
      <c r="M885" s="2">
        <v>-999</v>
      </c>
      <c r="N885" s="7">
        <v>-999</v>
      </c>
      <c r="O885" s="2">
        <v>-999</v>
      </c>
      <c r="P885" s="3">
        <v>-999</v>
      </c>
      <c r="Q885" s="3">
        <v>-999</v>
      </c>
      <c r="R885" s="3">
        <v>-999</v>
      </c>
      <c r="S885" s="3">
        <v>-999</v>
      </c>
      <c r="T885" s="3">
        <v>-999</v>
      </c>
      <c r="V885">
        <v>20049</v>
      </c>
      <c r="W885" s="2">
        <v>-999</v>
      </c>
      <c r="X885" s="2">
        <v>1.0053347774850145E-2</v>
      </c>
      <c r="Y885" s="2">
        <v>-999</v>
      </c>
      <c r="Z885" s="2">
        <v>-999</v>
      </c>
      <c r="AA885" s="2">
        <v>-999</v>
      </c>
      <c r="AB885" s="2">
        <v>-999</v>
      </c>
      <c r="AC885" s="2">
        <v>-999</v>
      </c>
      <c r="AD885" s="2">
        <v>-999</v>
      </c>
      <c r="AE885" s="2">
        <v>-999</v>
      </c>
      <c r="AF885" s="2">
        <v>-999</v>
      </c>
      <c r="AG885" s="2">
        <v>-999</v>
      </c>
      <c r="AH885" s="2">
        <v>-999</v>
      </c>
      <c r="AI885" s="2">
        <v>-999</v>
      </c>
      <c r="AJ885" s="2">
        <v>-999</v>
      </c>
      <c r="AK885" s="2">
        <v>-999</v>
      </c>
      <c r="AL885" s="2">
        <v>-999</v>
      </c>
      <c r="AM885" s="2">
        <v>-999</v>
      </c>
      <c r="AN885" s="2">
        <v>-999</v>
      </c>
      <c r="AO885" s="2">
        <v>-999</v>
      </c>
      <c r="AP885" s="2">
        <v>-999</v>
      </c>
      <c r="AQ885" s="2">
        <v>-999</v>
      </c>
      <c r="AR885" s="2">
        <v>-999</v>
      </c>
      <c r="AS885" s="2">
        <v>-999</v>
      </c>
      <c r="AT885" s="2">
        <v>-999</v>
      </c>
      <c r="AU885" s="2">
        <v>-999</v>
      </c>
      <c r="AV885" s="2">
        <v>-999</v>
      </c>
      <c r="AW885" s="2">
        <v>-999</v>
      </c>
      <c r="AX885" s="2">
        <v>-999</v>
      </c>
      <c r="AY885" s="2">
        <v>-999</v>
      </c>
      <c r="AZ885" s="2">
        <v>-999</v>
      </c>
      <c r="BA885" s="2">
        <v>-999</v>
      </c>
      <c r="BB885" s="2">
        <v>-999</v>
      </c>
      <c r="BC885" s="2">
        <v>-999</v>
      </c>
      <c r="BD885" s="2">
        <v>-999</v>
      </c>
      <c r="BE885" s="2">
        <v>-999</v>
      </c>
      <c r="BF885" s="2">
        <v>-999</v>
      </c>
      <c r="BG885" s="2">
        <v>-999</v>
      </c>
      <c r="BH885" s="2">
        <v>-999</v>
      </c>
      <c r="BI885">
        <v>0</v>
      </c>
      <c r="BJ885">
        <v>0.37475161220617409</v>
      </c>
      <c r="BK885">
        <v>0.37475161220617409</v>
      </c>
      <c r="BL885">
        <v>-999</v>
      </c>
      <c r="BM885">
        <v>23.596042238568327</v>
      </c>
      <c r="BN885">
        <f t="shared" si="88"/>
        <v>-999</v>
      </c>
      <c r="BO885" t="s">
        <v>3748</v>
      </c>
      <c r="BP885" t="s">
        <v>3748</v>
      </c>
      <c r="BQ885">
        <v>3.3063119958283906E-2</v>
      </c>
      <c r="BR885">
        <v>0.12591575091575091</v>
      </c>
      <c r="BS885">
        <v>0.13793103448275862</v>
      </c>
      <c r="BT885">
        <v>5.5555555555555552E-2</v>
      </c>
      <c r="BU885" t="s">
        <v>3748</v>
      </c>
      <c r="BY885">
        <f t="shared" si="89"/>
        <v>-999</v>
      </c>
      <c r="CA885">
        <f t="shared" si="90"/>
        <v>-999</v>
      </c>
    </row>
    <row r="886" spans="1:82" x14ac:dyDescent="0.3">
      <c r="A886">
        <v>0</v>
      </c>
      <c r="B886" t="s">
        <v>609</v>
      </c>
      <c r="C886" t="s">
        <v>623</v>
      </c>
      <c r="D886">
        <v>20051</v>
      </c>
      <c r="E886" s="2">
        <f t="shared" ref="E886:E891" si="92">BO886</f>
        <v>0.49779159134648038</v>
      </c>
      <c r="F886" s="2" t="s">
        <v>1937</v>
      </c>
      <c r="G886" s="3">
        <v>2808</v>
      </c>
      <c r="H886" s="1">
        <v>1.6325000562263312</v>
      </c>
      <c r="I886" s="1">
        <f t="shared" si="91"/>
        <v>-17.981792430565044</v>
      </c>
      <c r="J886" s="1">
        <v>2.5346207295199998</v>
      </c>
      <c r="K886" s="1">
        <v>21.670184108400001</v>
      </c>
      <c r="L886" s="2">
        <v>0.11780450124100006</v>
      </c>
      <c r="M886" s="2">
        <v>3.0429426023934674E-3</v>
      </c>
      <c r="N886" s="7">
        <v>0</v>
      </c>
      <c r="O886" s="2">
        <v>1.9631166185984635E-4</v>
      </c>
      <c r="P886" s="3">
        <v>-15746.237318140998</v>
      </c>
      <c r="Q886" s="3">
        <v>-428.81365658843805</v>
      </c>
      <c r="R886" s="3">
        <v>7822.2188134555327</v>
      </c>
      <c r="S886" s="3">
        <v>31.216277280404658</v>
      </c>
      <c r="T886" s="3">
        <v>5857.5854888382264</v>
      </c>
      <c r="V886">
        <v>20051</v>
      </c>
      <c r="W886" s="2">
        <v>0.43001149968782704</v>
      </c>
      <c r="X886" s="2">
        <v>4.3794583593883017E-2</v>
      </c>
      <c r="Y886" s="2">
        <v>0.55941261791150987</v>
      </c>
      <c r="Z886" s="2">
        <v>0.72281139140040584</v>
      </c>
      <c r="AA886" s="2">
        <v>6.2460741652278967E-2</v>
      </c>
      <c r="AB886" s="2">
        <v>0.29078584840281529</v>
      </c>
      <c r="AC886" s="2">
        <v>3.0429426023934674E-3</v>
      </c>
      <c r="AD886" s="2">
        <v>0</v>
      </c>
      <c r="AE886" s="2">
        <v>1.9631166185984635E-4</v>
      </c>
      <c r="AF886">
        <v>5846.1403116643487</v>
      </c>
      <c r="AG886">
        <v>-35.270571768576545</v>
      </c>
      <c r="AH886">
        <v>-6628.9948259705779</v>
      </c>
      <c r="AI886">
        <v>114.9113118408754</v>
      </c>
      <c r="AJ886">
        <v>-0.18122383476608761</v>
      </c>
      <c r="AK886">
        <v>13668.359125119881</v>
      </c>
      <c r="AL886">
        <v>-4.0542944881718865</v>
      </c>
      <c r="AM886">
        <v>-761.99210382511853</v>
      </c>
      <c r="AN886">
        <v>105.49407853364235</v>
      </c>
      <c r="AO886">
        <v>-5.1757049285088971E-3</v>
      </c>
      <c r="AP886">
        <v>7822.2188134555327</v>
      </c>
      <c r="AQ886">
        <v>31.216277280404658</v>
      </c>
      <c r="AR886">
        <v>5867.0027221454593</v>
      </c>
      <c r="AS886">
        <v>-9.4172333072330474</v>
      </c>
      <c r="AT886">
        <v>0.17604812983757873</v>
      </c>
      <c r="AU886" s="3">
        <v>-2959347.841571419</v>
      </c>
      <c r="AV886" s="3">
        <v>-80591.238619231051</v>
      </c>
      <c r="AW886">
        <v>60053.042666957997</v>
      </c>
      <c r="AX886">
        <v>11286368.838828085</v>
      </c>
      <c r="AY886">
        <v>1635.4106885974438</v>
      </c>
      <c r="AZ886">
        <v>307359.08481500356</v>
      </c>
      <c r="BA886">
        <v>44306.805348816997</v>
      </c>
      <c r="BB886">
        <v>8327020.9972566664</v>
      </c>
      <c r="BC886">
        <v>1206.5970320090057</v>
      </c>
      <c r="BD886">
        <v>226767.84619577252</v>
      </c>
      <c r="BE886">
        <v>-15746.237318140998</v>
      </c>
      <c r="BF886">
        <v>-2959347.841571419</v>
      </c>
      <c r="BG886">
        <v>-428.81365658843805</v>
      </c>
      <c r="BH886">
        <v>-80591.238619231051</v>
      </c>
      <c r="BI886">
        <v>1.1333203913920908</v>
      </c>
      <c r="BJ886">
        <v>2.7658204476184221</v>
      </c>
      <c r="BK886">
        <v>1.6325000562263312</v>
      </c>
      <c r="BL886">
        <v>29.548549173132802</v>
      </c>
      <c r="BM886">
        <v>11.566756742567756</v>
      </c>
      <c r="BN886">
        <f t="shared" si="88"/>
        <v>-17.981792430565044</v>
      </c>
      <c r="BO886">
        <v>0.49779159134648038</v>
      </c>
      <c r="BP886">
        <v>6.8317361571748839E-3</v>
      </c>
      <c r="BQ886">
        <v>7.9288890119970524E-3</v>
      </c>
      <c r="BR886">
        <v>0.322265625</v>
      </c>
      <c r="BS886">
        <v>0.20689655172413793</v>
      </c>
      <c r="BT886">
        <v>5.5555555555555552E-2</v>
      </c>
      <c r="BU886">
        <v>0.51495903838500856</v>
      </c>
      <c r="BV886">
        <v>0.72281139140040584</v>
      </c>
      <c r="BW886">
        <v>6.4793300469169049E-2</v>
      </c>
      <c r="BX886">
        <v>0.29078584840281529</v>
      </c>
      <c r="BY886">
        <f t="shared" si="89"/>
        <v>0.27485217259200606</v>
      </c>
      <c r="BZ886">
        <v>0</v>
      </c>
      <c r="CA886">
        <f t="shared" si="90"/>
        <v>1.6509415543205453E-4</v>
      </c>
      <c r="CC886">
        <v>0.27485217259200606</v>
      </c>
      <c r="CD886">
        <v>1.6509415543205453E-4</v>
      </c>
    </row>
    <row r="887" spans="1:82" x14ac:dyDescent="0.3">
      <c r="A887">
        <v>0</v>
      </c>
      <c r="B887" t="s">
        <v>609</v>
      </c>
      <c r="C887" t="s">
        <v>624</v>
      </c>
      <c r="D887">
        <v>20053</v>
      </c>
      <c r="E887" s="2">
        <f t="shared" si="92"/>
        <v>0.46814293489835479</v>
      </c>
      <c r="F887" s="2" t="s">
        <v>1936</v>
      </c>
      <c r="G887" s="3">
        <v>212</v>
      </c>
      <c r="H887" s="1">
        <v>0.37746469299269697</v>
      </c>
      <c r="I887" s="1">
        <f t="shared" si="91"/>
        <v>-20.456489442929417</v>
      </c>
      <c r="J887" s="1">
        <v>2.70577900899</v>
      </c>
      <c r="K887" s="1">
        <v>13.312085123999999</v>
      </c>
      <c r="L887" s="2">
        <v>0.13908108644799999</v>
      </c>
      <c r="M887" s="2">
        <v>1.563242543563448E-4</v>
      </c>
      <c r="N887" s="7">
        <v>0</v>
      </c>
      <c r="O887" s="2">
        <v>4.5024837040311393E-4</v>
      </c>
      <c r="P887" s="3">
        <v>2442.9229916350023</v>
      </c>
      <c r="Q887" s="3">
        <v>66.527559545930004</v>
      </c>
      <c r="R887" s="3">
        <v>24179.907420241914</v>
      </c>
      <c r="S887" s="3">
        <v>51.071958197471126</v>
      </c>
      <c r="T887" s="3">
        <v>10087.496247272851</v>
      </c>
      <c r="V887">
        <v>20053</v>
      </c>
      <c r="W887" s="2">
        <v>0.45227043283817958</v>
      </c>
      <c r="X887" s="2">
        <v>1.0126130769772052E-2</v>
      </c>
      <c r="Y887" s="2">
        <v>0.6055682999838593</v>
      </c>
      <c r="Z887" s="2">
        <v>0.77162151620232811</v>
      </c>
      <c r="AA887" s="2">
        <v>3.8369895965074098E-2</v>
      </c>
      <c r="AB887" s="2">
        <v>0.34330446878961418</v>
      </c>
      <c r="AC887" s="2">
        <v>1.563242543563448E-4</v>
      </c>
      <c r="AD887" s="2">
        <v>0</v>
      </c>
      <c r="AE887" s="2">
        <v>4.5024837040311393E-4</v>
      </c>
      <c r="AF887">
        <v>239090.12902829476</v>
      </c>
      <c r="AG887">
        <v>505.63562019707064</v>
      </c>
      <c r="AH887">
        <v>95032.650224827375</v>
      </c>
      <c r="AI887">
        <v>4757.4208983726776</v>
      </c>
      <c r="AJ887">
        <v>2.9869798031050787</v>
      </c>
      <c r="AK887">
        <v>263270.03644853667</v>
      </c>
      <c r="AL887">
        <v>556.70757839454177</v>
      </c>
      <c r="AM887">
        <v>104631.46673578765</v>
      </c>
      <c r="AN887">
        <v>5246.1006346852682</v>
      </c>
      <c r="AO887">
        <v>3.2887178106662578</v>
      </c>
      <c r="AP887">
        <v>24179.907420241914</v>
      </c>
      <c r="AQ887">
        <v>51.071958197471133</v>
      </c>
      <c r="AR887">
        <v>9598.8165109602705</v>
      </c>
      <c r="AS887">
        <v>488.67973631259065</v>
      </c>
      <c r="AT887">
        <v>0.30173800756117908</v>
      </c>
      <c r="AU887" s="3">
        <v>459122.94704788231</v>
      </c>
      <c r="AV887" s="3">
        <v>12503.189541062085</v>
      </c>
      <c r="AW887">
        <v>9785.7342387479985</v>
      </c>
      <c r="AX887">
        <v>1839130.8928302987</v>
      </c>
      <c r="AY887">
        <v>266.49264815066397</v>
      </c>
      <c r="AZ887">
        <v>50084.628293435788</v>
      </c>
      <c r="BA887">
        <v>12228.657230383</v>
      </c>
      <c r="BB887">
        <v>2298253.839878181</v>
      </c>
      <c r="BC887">
        <v>333.02020769659396</v>
      </c>
      <c r="BD887">
        <v>62587.817834497866</v>
      </c>
      <c r="BE887">
        <v>2442.9229916350023</v>
      </c>
      <c r="BF887">
        <v>459122.94704788231</v>
      </c>
      <c r="BG887">
        <v>66.527559545930004</v>
      </c>
      <c r="BH887">
        <v>12503.189541062085</v>
      </c>
      <c r="BI887">
        <v>0.18107421352344283</v>
      </c>
      <c r="BJ887">
        <v>0.5585389065161398</v>
      </c>
      <c r="BK887">
        <v>0.37746469299269697</v>
      </c>
      <c r="BL887">
        <v>37.514436757138803</v>
      </c>
      <c r="BM887">
        <v>17.057947314209386</v>
      </c>
      <c r="BN887">
        <f t="shared" si="88"/>
        <v>-20.456489442929417</v>
      </c>
      <c r="BO887">
        <v>0.46814293489835479</v>
      </c>
      <c r="BP887">
        <v>1.0265164357781784E-3</v>
      </c>
      <c r="BQ887">
        <v>1.189735023737358E-2</v>
      </c>
      <c r="BR887">
        <v>0.19047619047619047</v>
      </c>
      <c r="BS887">
        <v>0.13793103448275862</v>
      </c>
      <c r="BT887">
        <v>5.5555555555555552E-2</v>
      </c>
      <c r="BU887">
        <v>0.58582892517200491</v>
      </c>
      <c r="BV887">
        <v>0.77162151620232811</v>
      </c>
      <c r="BW887">
        <v>3.9802796644267738E-2</v>
      </c>
      <c r="BX887">
        <v>0.34330446878961418</v>
      </c>
      <c r="BY887">
        <f t="shared" si="89"/>
        <v>0.17769632582584791</v>
      </c>
      <c r="BZ887">
        <v>0</v>
      </c>
      <c r="CA887">
        <f t="shared" si="90"/>
        <v>3.2040552139249039E-4</v>
      </c>
      <c r="CC887">
        <v>0.17769632582584791</v>
      </c>
      <c r="CD887">
        <v>3.2040552139249039E-4</v>
      </c>
    </row>
    <row r="888" spans="1:82" x14ac:dyDescent="0.3">
      <c r="A888">
        <v>0</v>
      </c>
      <c r="B888" t="s">
        <v>609</v>
      </c>
      <c r="C888" t="s">
        <v>625</v>
      </c>
      <c r="D888">
        <v>20055</v>
      </c>
      <c r="E888" s="2">
        <f t="shared" si="92"/>
        <v>0.55980704147876548</v>
      </c>
      <c r="F888" s="2" t="s">
        <v>1938</v>
      </c>
      <c r="G888" s="3">
        <v>13962</v>
      </c>
      <c r="H888" s="1">
        <v>1.1520928858383801</v>
      </c>
      <c r="I888" s="1">
        <f t="shared" si="91"/>
        <v>-17.858819926905973</v>
      </c>
      <c r="J888" s="1">
        <v>2.6133238916599999</v>
      </c>
      <c r="K888" s="1">
        <v>43.808420091899997</v>
      </c>
      <c r="L888" s="2">
        <v>9.0184465559999927E-2</v>
      </c>
      <c r="M888" s="2">
        <v>1.5011991574707092E-2</v>
      </c>
      <c r="N888" s="7">
        <v>0</v>
      </c>
      <c r="O888" s="2">
        <v>1.5703760286066979E-4</v>
      </c>
      <c r="P888" s="3">
        <v>-22165.159874266996</v>
      </c>
      <c r="Q888" s="3">
        <v>-603.61869712210557</v>
      </c>
      <c r="R888" s="3">
        <v>-12853.66952097122</v>
      </c>
      <c r="S888" s="3">
        <v>-7.0099971085132866</v>
      </c>
      <c r="T888" s="3">
        <v>-771.95265721487522</v>
      </c>
      <c r="V888">
        <v>20055</v>
      </c>
      <c r="W888" s="2">
        <v>0.43282875993983183</v>
      </c>
      <c r="X888" s="2">
        <v>3.0906846222963729E-2</v>
      </c>
      <c r="Y888" s="2">
        <v>0.55331628087700158</v>
      </c>
      <c r="Z888" s="2">
        <v>0.74525559438173261</v>
      </c>
      <c r="AA888" s="2">
        <v>0.12627056585522964</v>
      </c>
      <c r="AB888" s="2">
        <v>0.22260920469388706</v>
      </c>
      <c r="AC888" s="2">
        <v>1.5011991574707092E-2</v>
      </c>
      <c r="AD888" s="2">
        <v>0</v>
      </c>
      <c r="AE888" s="2">
        <v>1.5703760286066979E-4</v>
      </c>
      <c r="AF888">
        <v>54100.409951341047</v>
      </c>
      <c r="AG888">
        <v>48.102464879005609</v>
      </c>
      <c r="AH888">
        <v>9040.7094302749574</v>
      </c>
      <c r="AI888">
        <v>-1802.4462678679884</v>
      </c>
      <c r="AJ888">
        <v>0.32193039080465996</v>
      </c>
      <c r="AK888">
        <v>41246.740430369828</v>
      </c>
      <c r="AL888">
        <v>41.09246777049232</v>
      </c>
      <c r="AM888">
        <v>7723.2021648043165</v>
      </c>
      <c r="AN888">
        <v>-1256.8916596122226</v>
      </c>
      <c r="AO888">
        <v>0.26902883874270062</v>
      </c>
      <c r="AP888">
        <v>-12853.66952097122</v>
      </c>
      <c r="AQ888">
        <v>-7.0099971085132893</v>
      </c>
      <c r="AR888">
        <v>-1317.507265470641</v>
      </c>
      <c r="AS888">
        <v>545.55460825576574</v>
      </c>
      <c r="AT888">
        <v>-5.2901552061959345E-2</v>
      </c>
      <c r="AU888" s="3">
        <v>-4165720.1467697392</v>
      </c>
      <c r="AV888" s="3">
        <v>-113444.09793712852</v>
      </c>
      <c r="AW888">
        <v>78276.428862810004</v>
      </c>
      <c r="AX888">
        <v>14711272.040476512</v>
      </c>
      <c r="AY888">
        <v>2131.6839704095796</v>
      </c>
      <c r="AZ888">
        <v>400628.68539877638</v>
      </c>
      <c r="BA888">
        <v>56111.268988543008</v>
      </c>
      <c r="BB888">
        <v>10545551.893706772</v>
      </c>
      <c r="BC888">
        <v>1528.0652732874742</v>
      </c>
      <c r="BD888">
        <v>287184.58746164787</v>
      </c>
      <c r="BE888">
        <v>-22165.159874266996</v>
      </c>
      <c r="BF888">
        <v>-4165720.1467697392</v>
      </c>
      <c r="BG888">
        <v>-603.61869712210557</v>
      </c>
      <c r="BH888">
        <v>-113444.09793712852</v>
      </c>
      <c r="BI888">
        <v>0.9895380261897464</v>
      </c>
      <c r="BJ888">
        <v>2.1416309120281265</v>
      </c>
      <c r="BK888">
        <v>1.1520928858383801</v>
      </c>
      <c r="BL888">
        <v>30.489252667378619</v>
      </c>
      <c r="BM888">
        <v>12.630432740472646</v>
      </c>
      <c r="BN888">
        <f t="shared" si="88"/>
        <v>-17.858819926905973</v>
      </c>
      <c r="BO888">
        <v>0.55980704147876548</v>
      </c>
      <c r="BP888">
        <v>6.7081331014370513E-3</v>
      </c>
      <c r="BQ888">
        <v>8.1734469009043034E-3</v>
      </c>
      <c r="BR888">
        <v>0.29166666666666669</v>
      </c>
      <c r="BS888">
        <v>0.2413793103448276</v>
      </c>
      <c r="BT888">
        <v>5.5555555555555552E-2</v>
      </c>
      <c r="BU888">
        <v>0.51143737598808137</v>
      </c>
      <c r="BV888">
        <v>0.74525559438173261</v>
      </c>
      <c r="BW888">
        <v>0.13098606416517597</v>
      </c>
      <c r="BX888">
        <v>0.22260920469388706</v>
      </c>
      <c r="BY888">
        <f t="shared" si="89"/>
        <v>0.56037533557266217</v>
      </c>
      <c r="BZ888">
        <v>0</v>
      </c>
      <c r="CA888">
        <f t="shared" si="90"/>
        <v>1.7080631502637393E-4</v>
      </c>
      <c r="CC888">
        <v>0.56037533557266217</v>
      </c>
      <c r="CD888">
        <v>1.7080631502637393E-4</v>
      </c>
    </row>
    <row r="889" spans="1:82" x14ac:dyDescent="0.3">
      <c r="A889">
        <v>0</v>
      </c>
      <c r="B889" t="s">
        <v>609</v>
      </c>
      <c r="C889" t="s">
        <v>481</v>
      </c>
      <c r="D889">
        <v>20057</v>
      </c>
      <c r="E889" s="2">
        <f t="shared" si="92"/>
        <v>0.54025373641566088</v>
      </c>
      <c r="F889" s="2" t="s">
        <v>1938</v>
      </c>
      <c r="G889" s="3">
        <v>6139</v>
      </c>
      <c r="H889" s="1">
        <v>1.1575121795090355</v>
      </c>
      <c r="I889" s="1">
        <f t="shared" si="91"/>
        <v>-19.734074544124397</v>
      </c>
      <c r="J889" s="1">
        <v>2.78765427022</v>
      </c>
      <c r="K889" s="1">
        <v>11.5384534712</v>
      </c>
      <c r="L889" s="2">
        <v>0.10318542464299996</v>
      </c>
      <c r="M889" s="2">
        <v>1.3545696588325112E-3</v>
      </c>
      <c r="N889" s="7">
        <v>0</v>
      </c>
      <c r="O889" s="2">
        <v>1.7180932922475304E-4</v>
      </c>
      <c r="P889" s="3">
        <v>-11184.689826127998</v>
      </c>
      <c r="Q889" s="3">
        <v>-304.59008366550387</v>
      </c>
      <c r="R889" s="3">
        <v>-7749.4064845325483</v>
      </c>
      <c r="S889" s="3">
        <v>-9.3933090166864446</v>
      </c>
      <c r="T889" s="3">
        <v>-1919.151582542815</v>
      </c>
      <c r="V889">
        <v>20057</v>
      </c>
      <c r="W889" s="2">
        <v>0.43471999894622537</v>
      </c>
      <c r="X889" s="2">
        <v>3.1052227969674318E-2</v>
      </c>
      <c r="Y889" s="2">
        <v>0.58542027511001782</v>
      </c>
      <c r="Z889" s="2">
        <v>0.79497032369911502</v>
      </c>
      <c r="AA889" s="2">
        <v>3.3257694430574775E-2</v>
      </c>
      <c r="AB889" s="2">
        <v>0.25470046502074378</v>
      </c>
      <c r="AC889" s="2">
        <v>1.3545696588325112E-3</v>
      </c>
      <c r="AD889" s="2">
        <v>0</v>
      </c>
      <c r="AE889" s="2">
        <v>1.7180932922475304E-4</v>
      </c>
      <c r="AF889">
        <v>48319.96311020985</v>
      </c>
      <c r="AG889">
        <v>42.013795741392897</v>
      </c>
      <c r="AH889">
        <v>7896.3629060646326</v>
      </c>
      <c r="AI889">
        <v>1214.4190946652029</v>
      </c>
      <c r="AJ889">
        <v>0.28246722650296097</v>
      </c>
      <c r="AK889">
        <v>40570.556625677302</v>
      </c>
      <c r="AL889">
        <v>32.62048672470646</v>
      </c>
      <c r="AM889">
        <v>6130.9195421486111</v>
      </c>
      <c r="AN889">
        <v>1060.7108760384115</v>
      </c>
      <c r="AO889">
        <v>0.22299280347697797</v>
      </c>
      <c r="AP889">
        <v>-7749.4064845325483</v>
      </c>
      <c r="AQ889">
        <v>-9.3933090166864375</v>
      </c>
      <c r="AR889">
        <v>-1765.4433639160216</v>
      </c>
      <c r="AS889">
        <v>-153.70821862679145</v>
      </c>
      <c r="AT889">
        <v>-5.9474423025982992E-2</v>
      </c>
      <c r="AU889" s="3">
        <v>-2102050.6059224959</v>
      </c>
      <c r="AV889" s="3">
        <v>-57244.660324094795</v>
      </c>
      <c r="AW889">
        <v>77191.893013510009</v>
      </c>
      <c r="AX889">
        <v>14507444.372959072</v>
      </c>
      <c r="AY889">
        <v>2102.1490552521796</v>
      </c>
      <c r="AZ889">
        <v>395077.89344409463</v>
      </c>
      <c r="BA889">
        <v>66007.203187382009</v>
      </c>
      <c r="BB889">
        <v>12405393.767036574</v>
      </c>
      <c r="BC889">
        <v>1797.5589715866756</v>
      </c>
      <c r="BD889">
        <v>337833.23311999982</v>
      </c>
      <c r="BE889">
        <v>-11184.689826127998</v>
      </c>
      <c r="BF889">
        <v>-2102050.6059224959</v>
      </c>
      <c r="BG889">
        <v>-304.59008366550387</v>
      </c>
      <c r="BH889">
        <v>-57244.660324094795</v>
      </c>
      <c r="BI889">
        <v>0.99013751330269062</v>
      </c>
      <c r="BJ889">
        <v>2.1476496928117261</v>
      </c>
      <c r="BK889">
        <v>1.1575121795090355</v>
      </c>
      <c r="BL889">
        <v>35.614158725781088</v>
      </c>
      <c r="BM889">
        <v>15.88008418165669</v>
      </c>
      <c r="BN889">
        <f t="shared" si="88"/>
        <v>-19.734074544124397</v>
      </c>
      <c r="BO889">
        <v>0.54025373641566088</v>
      </c>
      <c r="BP889">
        <v>6.4777490659088596E-3</v>
      </c>
      <c r="BQ889">
        <v>1.2798491468320803E-2</v>
      </c>
      <c r="BR889">
        <v>0.45833333333333331</v>
      </c>
      <c r="BS889">
        <v>0.27586206896551724</v>
      </c>
      <c r="BT889">
        <v>5.5555555555555552E-2</v>
      </c>
      <c r="BU889">
        <v>0.56514054924729473</v>
      </c>
      <c r="BV889">
        <v>0.79497032369911502</v>
      </c>
      <c r="BW889">
        <v>3.4499683019268437E-2</v>
      </c>
      <c r="BX889">
        <v>0.25470046502074378</v>
      </c>
      <c r="BY889">
        <f t="shared" si="89"/>
        <v>0.21891579099829228</v>
      </c>
      <c r="BZ889">
        <v>0</v>
      </c>
      <c r="CA889">
        <f t="shared" si="90"/>
        <v>1.6423641307776921E-4</v>
      </c>
      <c r="CC889">
        <v>0.21891579099829228</v>
      </c>
      <c r="CD889">
        <v>1.6423641307776921E-4</v>
      </c>
    </row>
    <row r="890" spans="1:82" x14ac:dyDescent="0.3">
      <c r="A890">
        <v>0</v>
      </c>
      <c r="B890" t="s">
        <v>609</v>
      </c>
      <c r="C890" t="s">
        <v>34</v>
      </c>
      <c r="D890">
        <v>20059</v>
      </c>
      <c r="E890" s="2">
        <f t="shared" si="92"/>
        <v>0.48648364844776909</v>
      </c>
      <c r="F890" s="2" t="s">
        <v>1937</v>
      </c>
      <c r="G890" s="3">
        <v>3087</v>
      </c>
      <c r="H890" s="1">
        <v>1.145374346345128</v>
      </c>
      <c r="I890" s="1">
        <f t="shared" si="91"/>
        <v>-18.834938518300731</v>
      </c>
      <c r="J890" s="1">
        <v>2.6424906868</v>
      </c>
      <c r="K890" s="1">
        <v>42.460699236099998</v>
      </c>
      <c r="L890" s="2">
        <v>0.20116072946999997</v>
      </c>
      <c r="M890" s="2">
        <v>1.171179625392588E-3</v>
      </c>
      <c r="N890" s="7">
        <v>0</v>
      </c>
      <c r="O890" s="2">
        <v>6.9546883859680384E-4</v>
      </c>
      <c r="P890" s="3">
        <v>-4565.5188640899996</v>
      </c>
      <c r="Q890" s="3">
        <v>-124.3317243846199</v>
      </c>
      <c r="R890" s="3">
        <v>-171253.74978955823</v>
      </c>
      <c r="S890" s="3">
        <v>-362.97957317874284</v>
      </c>
      <c r="T890" s="3">
        <v>-71616.2764488135</v>
      </c>
      <c r="V890">
        <v>20059</v>
      </c>
      <c r="W890" s="2">
        <v>0.50334636643947106</v>
      </c>
      <c r="X890" s="2">
        <v>3.0726610002852237E-2</v>
      </c>
      <c r="Y890" s="2">
        <v>0.56434862494104732</v>
      </c>
      <c r="Z890" s="2">
        <v>0.75357324582847451</v>
      </c>
      <c r="AA890" s="2">
        <v>0.12238598214461494</v>
      </c>
      <c r="AB890" s="2">
        <v>0.49654039334708339</v>
      </c>
      <c r="AC890" s="2">
        <v>1.171179625392588E-3</v>
      </c>
      <c r="AD890" s="2">
        <v>0</v>
      </c>
      <c r="AE890" s="2">
        <v>6.9546883859680384E-4</v>
      </c>
      <c r="AF890">
        <v>689554.82340386312</v>
      </c>
      <c r="AG890">
        <v>1458.1016798232029</v>
      </c>
      <c r="AH890">
        <v>274045.69891034439</v>
      </c>
      <c r="AI890">
        <v>14072.318212257162</v>
      </c>
      <c r="AJ890">
        <v>8.6136641099230662</v>
      </c>
      <c r="AK890">
        <v>518301.07361430489</v>
      </c>
      <c r="AL890">
        <v>1095.12210664446</v>
      </c>
      <c r="AM890">
        <v>205824.81130118371</v>
      </c>
      <c r="AN890">
        <v>10676.92937260436</v>
      </c>
      <c r="AO890">
        <v>6.4698666492965353</v>
      </c>
      <c r="AP890">
        <v>-171253.74978955823</v>
      </c>
      <c r="AQ890">
        <v>-362.97957317874284</v>
      </c>
      <c r="AR890">
        <v>-68220.88760916068</v>
      </c>
      <c r="AS890">
        <v>-3395.3888396528018</v>
      </c>
      <c r="AT890">
        <v>-2.1437974606265309</v>
      </c>
      <c r="AU890" s="3">
        <v>-858043.61531707447</v>
      </c>
      <c r="AV890" s="3">
        <v>-23366.904280845465</v>
      </c>
      <c r="AW890">
        <v>37085.662498693004</v>
      </c>
      <c r="AX890">
        <v>6969879.4100043634</v>
      </c>
      <c r="AY890">
        <v>1009.9453108551739</v>
      </c>
      <c r="AZ890">
        <v>189809.1217221214</v>
      </c>
      <c r="BA890">
        <v>32520.143634603002</v>
      </c>
      <c r="BB890">
        <v>6111835.7946872879</v>
      </c>
      <c r="BC890">
        <v>885.61358647055408</v>
      </c>
      <c r="BD890">
        <v>166442.21744127592</v>
      </c>
      <c r="BE890">
        <v>-4565.5188640899996</v>
      </c>
      <c r="BF890">
        <v>-858043.61531707447</v>
      </c>
      <c r="BG890">
        <v>-124.3317243846199</v>
      </c>
      <c r="BH890">
        <v>-23366.904280845465</v>
      </c>
      <c r="BI890">
        <v>0.93863781008194191</v>
      </c>
      <c r="BJ890">
        <v>2.0840121564270699</v>
      </c>
      <c r="BK890">
        <v>1.145374346345128</v>
      </c>
      <c r="BL890">
        <v>34.373118507386828</v>
      </c>
      <c r="BM890">
        <v>15.538179989086096</v>
      </c>
      <c r="BN890">
        <f t="shared" si="88"/>
        <v>-18.834938518300731</v>
      </c>
      <c r="BO890">
        <v>0.48648364844776909</v>
      </c>
      <c r="BP890">
        <v>5.5296433119159634E-3</v>
      </c>
      <c r="BQ890">
        <v>2.5334126166205836E-2</v>
      </c>
      <c r="BR890">
        <v>0.17857142857142858</v>
      </c>
      <c r="BS890">
        <v>6.8965517241379309E-2</v>
      </c>
      <c r="BT890">
        <v>0.1111111111111111</v>
      </c>
      <c r="BU890">
        <v>0.53939126841095031</v>
      </c>
      <c r="BV890">
        <v>0.75357324582847451</v>
      </c>
      <c r="BW890">
        <v>0.12695641301308605</v>
      </c>
      <c r="BX890">
        <v>0.49654039334708339</v>
      </c>
      <c r="BY890">
        <f t="shared" si="89"/>
        <v>0.10432037879946097</v>
      </c>
      <c r="BZ890">
        <v>0</v>
      </c>
      <c r="CA890">
        <f t="shared" si="90"/>
        <v>3.446628745271887E-4</v>
      </c>
      <c r="CC890">
        <v>0.10432037879946097</v>
      </c>
      <c r="CD890">
        <v>3.446628745271887E-4</v>
      </c>
    </row>
    <row r="891" spans="1:82" x14ac:dyDescent="0.3">
      <c r="A891">
        <v>0</v>
      </c>
      <c r="B891" t="s">
        <v>609</v>
      </c>
      <c r="C891" t="s">
        <v>626</v>
      </c>
      <c r="D891">
        <v>20061</v>
      </c>
      <c r="E891" s="2">
        <f t="shared" si="92"/>
        <v>0.49374752445130143</v>
      </c>
      <c r="F891" s="2" t="s">
        <v>1937</v>
      </c>
      <c r="G891" s="3">
        <v>3818</v>
      </c>
      <c r="H891" s="1">
        <v>13.357702000304378</v>
      </c>
      <c r="I891" s="1">
        <f t="shared" si="91"/>
        <v>-19.871761524131209</v>
      </c>
      <c r="J891" s="1">
        <v>2.77850805893</v>
      </c>
      <c r="K891" s="1">
        <v>16.095319645499998</v>
      </c>
      <c r="L891" s="2">
        <v>0.16965205545299988</v>
      </c>
      <c r="M891" s="2">
        <v>2.502627189318811E-3</v>
      </c>
      <c r="N891" s="7">
        <v>0</v>
      </c>
      <c r="O891" s="2">
        <v>6.0679550928256715E-3</v>
      </c>
      <c r="P891" s="3">
        <v>201795.54184732001</v>
      </c>
      <c r="Q891" s="3">
        <v>5495.4515440397608</v>
      </c>
      <c r="R891" s="3">
        <v>1021185.675945374</v>
      </c>
      <c r="S891" s="3">
        <v>2156.4617114097305</v>
      </c>
      <c r="T891" s="3">
        <v>417360.30088023504</v>
      </c>
      <c r="V891">
        <v>20061</v>
      </c>
      <c r="W891" s="2">
        <v>0.55572682141395491</v>
      </c>
      <c r="X891" s="2">
        <v>0.35834301790272299</v>
      </c>
      <c r="Y891" s="2">
        <v>0.54995743309204359</v>
      </c>
      <c r="Z891" s="2">
        <v>0.79236204955712175</v>
      </c>
      <c r="AA891" s="2">
        <v>4.6392111721779601E-2</v>
      </c>
      <c r="AB891" s="2">
        <v>0.41876512661650861</v>
      </c>
      <c r="AC891" s="2">
        <v>2.502627189318811E-3</v>
      </c>
      <c r="AD891" s="2">
        <v>0</v>
      </c>
      <c r="AE891" s="2">
        <v>6.0679550928256715E-3</v>
      </c>
      <c r="AF891">
        <v>1995627.1795190594</v>
      </c>
      <c r="AG891">
        <v>4217.995459245989</v>
      </c>
      <c r="AH891">
        <v>792759.19479763822</v>
      </c>
      <c r="AI891">
        <v>23329.971575063428</v>
      </c>
      <c r="AJ891">
        <v>24.918665435286229</v>
      </c>
      <c r="AK891">
        <v>3016812.8554644333</v>
      </c>
      <c r="AL891">
        <v>6374.457170655719</v>
      </c>
      <c r="AM891">
        <v>1198059.5007052023</v>
      </c>
      <c r="AN891">
        <v>35389.966547734381</v>
      </c>
      <c r="AO891">
        <v>37.659504492359169</v>
      </c>
      <c r="AP891">
        <v>1021185.675945374</v>
      </c>
      <c r="AQ891">
        <v>2156.46171140973</v>
      </c>
      <c r="AR891">
        <v>405300.30590756412</v>
      </c>
      <c r="AS891">
        <v>12059.994972670953</v>
      </c>
      <c r="AT891">
        <v>12.74083905707294</v>
      </c>
      <c r="AU891" s="3">
        <v>37925454.134785324</v>
      </c>
      <c r="AV891" s="3">
        <v>1032815.1631868327</v>
      </c>
      <c r="AW891">
        <v>169414.18990656</v>
      </c>
      <c r="AX891">
        <v>31839702.851038884</v>
      </c>
      <c r="AY891">
        <v>4613.6176398220796</v>
      </c>
      <c r="AZ891">
        <v>867083.29922816157</v>
      </c>
      <c r="BA891">
        <v>371209.73175388004</v>
      </c>
      <c r="BB891">
        <v>69765156.985824212</v>
      </c>
      <c r="BC891">
        <v>10109.06918386184</v>
      </c>
      <c r="BD891">
        <v>1899898.4624149944</v>
      </c>
      <c r="BE891">
        <v>201795.54184732001</v>
      </c>
      <c r="BF891">
        <v>37925454.134785324</v>
      </c>
      <c r="BG891">
        <v>5495.4515440397608</v>
      </c>
      <c r="BH891">
        <v>1032815.1631868327</v>
      </c>
      <c r="BI891">
        <v>4.5753582351121951</v>
      </c>
      <c r="BJ891">
        <v>17.933060235416573</v>
      </c>
      <c r="BK891">
        <v>13.357702000304378</v>
      </c>
      <c r="BL891">
        <v>45.960836716416836</v>
      </c>
      <c r="BM891">
        <v>26.089075192285627</v>
      </c>
      <c r="BN891">
        <f t="shared" si="88"/>
        <v>-19.871761524131209</v>
      </c>
      <c r="BO891">
        <v>0.49374752445130143</v>
      </c>
      <c r="BP891">
        <v>2.7356520671339191E-2</v>
      </c>
      <c r="BQ891">
        <v>1.3866781007797787E-2</v>
      </c>
      <c r="BR891">
        <v>6.4285714285714279E-2</v>
      </c>
      <c r="BS891">
        <v>0.31034482758620691</v>
      </c>
      <c r="BT891">
        <v>5.5555555555555552E-2</v>
      </c>
      <c r="BU891">
        <v>0.56908360192662188</v>
      </c>
      <c r="BV891">
        <v>0.79236204955712175</v>
      </c>
      <c r="BW891">
        <v>4.8124597221763071E-2</v>
      </c>
      <c r="BX891">
        <v>0.41876512661650861</v>
      </c>
      <c r="BY891">
        <f t="shared" si="89"/>
        <v>0.16506921941657723</v>
      </c>
      <c r="BZ891">
        <v>0</v>
      </c>
      <c r="CA891">
        <f t="shared" si="90"/>
        <v>3.5626805333098146E-3</v>
      </c>
      <c r="CC891">
        <v>0.16506921941657723</v>
      </c>
      <c r="CD891">
        <v>3.5626805333098146E-3</v>
      </c>
    </row>
    <row r="892" spans="1:82" x14ac:dyDescent="0.3">
      <c r="A892">
        <v>1</v>
      </c>
      <c r="B892" t="s">
        <v>609</v>
      </c>
      <c r="C892" t="s">
        <v>627</v>
      </c>
      <c r="D892">
        <v>20063</v>
      </c>
      <c r="E892" s="2">
        <v>0</v>
      </c>
      <c r="F892" s="2" t="s">
        <v>1954</v>
      </c>
      <c r="G892" s="3">
        <v>-999</v>
      </c>
      <c r="H892" s="1">
        <v>0.37541510194242872</v>
      </c>
      <c r="I892" s="1">
        <f t="shared" si="91"/>
        <v>-999</v>
      </c>
      <c r="J892" s="1">
        <v>-999</v>
      </c>
      <c r="K892" s="1">
        <v>-999</v>
      </c>
      <c r="L892" s="2">
        <v>-999</v>
      </c>
      <c r="M892" s="2">
        <v>-999</v>
      </c>
      <c r="N892" s="7">
        <v>-999</v>
      </c>
      <c r="O892" s="2">
        <v>-999</v>
      </c>
      <c r="P892" s="3">
        <v>-999</v>
      </c>
      <c r="Q892" s="3">
        <v>-999</v>
      </c>
      <c r="R892" s="3">
        <v>-999</v>
      </c>
      <c r="S892" s="3">
        <v>-999</v>
      </c>
      <c r="T892" s="3">
        <v>-999</v>
      </c>
      <c r="V892">
        <v>20063</v>
      </c>
      <c r="W892" s="2">
        <v>-999</v>
      </c>
      <c r="X892" s="2">
        <v>1.0071147012655535E-2</v>
      </c>
      <c r="Y892" s="2">
        <v>-999</v>
      </c>
      <c r="Z892" s="2">
        <v>-999</v>
      </c>
      <c r="AA892" s="2">
        <v>-999</v>
      </c>
      <c r="AB892" s="2">
        <v>-999</v>
      </c>
      <c r="AC892" s="2">
        <v>-999</v>
      </c>
      <c r="AD892" s="2">
        <v>-999</v>
      </c>
      <c r="AE892" s="2">
        <v>-999</v>
      </c>
      <c r="AF892" s="2">
        <v>-999</v>
      </c>
      <c r="AG892" s="2">
        <v>-999</v>
      </c>
      <c r="AH892" s="2">
        <v>-999</v>
      </c>
      <c r="AI892" s="2">
        <v>-999</v>
      </c>
      <c r="AJ892" s="2">
        <v>-999</v>
      </c>
      <c r="AK892" s="2">
        <v>-999</v>
      </c>
      <c r="AL892" s="2">
        <v>-999</v>
      </c>
      <c r="AM892" s="2">
        <v>-999</v>
      </c>
      <c r="AN892" s="2">
        <v>-999</v>
      </c>
      <c r="AO892" s="2">
        <v>-999</v>
      </c>
      <c r="AP892" s="2">
        <v>-999</v>
      </c>
      <c r="AQ892" s="2">
        <v>-999</v>
      </c>
      <c r="AR892" s="2">
        <v>-999</v>
      </c>
      <c r="AS892" s="2">
        <v>-999</v>
      </c>
      <c r="AT892" s="2">
        <v>-999</v>
      </c>
      <c r="AU892" s="2">
        <v>-999</v>
      </c>
      <c r="AV892" s="2">
        <v>-999</v>
      </c>
      <c r="AW892" s="2">
        <v>-999</v>
      </c>
      <c r="AX892" s="2">
        <v>-999</v>
      </c>
      <c r="AY892" s="2">
        <v>-999</v>
      </c>
      <c r="AZ892" s="2">
        <v>-999</v>
      </c>
      <c r="BA892" s="2">
        <v>-999</v>
      </c>
      <c r="BB892" s="2">
        <v>-999</v>
      </c>
      <c r="BC892" s="2">
        <v>-999</v>
      </c>
      <c r="BD892" s="2">
        <v>-999</v>
      </c>
      <c r="BE892" s="2">
        <v>-999</v>
      </c>
      <c r="BF892" s="2">
        <v>-999</v>
      </c>
      <c r="BG892" s="2">
        <v>-999</v>
      </c>
      <c r="BH892" s="2">
        <v>-999</v>
      </c>
      <c r="BI892">
        <v>0</v>
      </c>
      <c r="BJ892">
        <v>0.37541510194242872</v>
      </c>
      <c r="BK892">
        <v>0.37541510194242872</v>
      </c>
      <c r="BL892">
        <v>-999</v>
      </c>
      <c r="BM892">
        <v>12.254851393330366</v>
      </c>
      <c r="BN892">
        <f t="shared" si="88"/>
        <v>-999</v>
      </c>
      <c r="BO892" t="s">
        <v>3748</v>
      </c>
      <c r="BP892" t="s">
        <v>3748</v>
      </c>
      <c r="BQ892">
        <v>5.5254533032632813E-3</v>
      </c>
      <c r="BR892">
        <v>0.13095238095238096</v>
      </c>
      <c r="BS892">
        <v>6.8965517241379309E-2</v>
      </c>
      <c r="BT892">
        <v>5.5555555555555552E-2</v>
      </c>
      <c r="BU892" t="s">
        <v>3748</v>
      </c>
      <c r="BY892">
        <f t="shared" si="89"/>
        <v>-999</v>
      </c>
      <c r="CA892">
        <f t="shared" si="90"/>
        <v>-999</v>
      </c>
    </row>
    <row r="893" spans="1:82" x14ac:dyDescent="0.3">
      <c r="A893">
        <v>1</v>
      </c>
      <c r="B893" t="s">
        <v>609</v>
      </c>
      <c r="C893" t="s">
        <v>77</v>
      </c>
      <c r="D893">
        <v>20065</v>
      </c>
      <c r="E893" s="2">
        <v>0</v>
      </c>
      <c r="F893" s="2" t="s">
        <v>1954</v>
      </c>
      <c r="G893" s="3">
        <v>-999</v>
      </c>
      <c r="H893" s="1">
        <v>0.37650848683147425</v>
      </c>
      <c r="I893" s="1">
        <f t="shared" si="91"/>
        <v>-999</v>
      </c>
      <c r="J893" s="1">
        <v>-999</v>
      </c>
      <c r="K893" s="1">
        <v>-999</v>
      </c>
      <c r="L893" s="2">
        <v>-999</v>
      </c>
      <c r="M893" s="2">
        <v>-999</v>
      </c>
      <c r="N893" s="7">
        <v>-999</v>
      </c>
      <c r="O893" s="2">
        <v>-999</v>
      </c>
      <c r="P893" s="3">
        <v>-999</v>
      </c>
      <c r="Q893" s="3">
        <v>-999</v>
      </c>
      <c r="R893" s="3">
        <v>-999</v>
      </c>
      <c r="S893" s="3">
        <v>-999</v>
      </c>
      <c r="T893" s="3">
        <v>-999</v>
      </c>
      <c r="V893">
        <v>20065</v>
      </c>
      <c r="W893" s="2">
        <v>-999</v>
      </c>
      <c r="X893" s="2">
        <v>1.0100478917264642E-2</v>
      </c>
      <c r="Y893" s="2">
        <v>-999</v>
      </c>
      <c r="Z893" s="2">
        <v>-999</v>
      </c>
      <c r="AA893" s="2">
        <v>-999</v>
      </c>
      <c r="AB893" s="2">
        <v>-999</v>
      </c>
      <c r="AC893" s="2">
        <v>-999</v>
      </c>
      <c r="AD893" s="2">
        <v>-999</v>
      </c>
      <c r="AE893" s="2">
        <v>-999</v>
      </c>
      <c r="AF893" s="2">
        <v>-999</v>
      </c>
      <c r="AG893" s="2">
        <v>-999</v>
      </c>
      <c r="AH893" s="2">
        <v>-999</v>
      </c>
      <c r="AI893" s="2">
        <v>-999</v>
      </c>
      <c r="AJ893" s="2">
        <v>-999</v>
      </c>
      <c r="AK893" s="2">
        <v>-999</v>
      </c>
      <c r="AL893" s="2">
        <v>-999</v>
      </c>
      <c r="AM893" s="2">
        <v>-999</v>
      </c>
      <c r="AN893" s="2">
        <v>-999</v>
      </c>
      <c r="AO893" s="2">
        <v>-999</v>
      </c>
      <c r="AP893" s="2">
        <v>-999</v>
      </c>
      <c r="AQ893" s="2">
        <v>-999</v>
      </c>
      <c r="AR893" s="2">
        <v>-999</v>
      </c>
      <c r="AS893" s="2">
        <v>-999</v>
      </c>
      <c r="AT893" s="2">
        <v>-999</v>
      </c>
      <c r="AU893" s="2">
        <v>-999</v>
      </c>
      <c r="AV893" s="2">
        <v>-999</v>
      </c>
      <c r="AW893" s="2">
        <v>-999</v>
      </c>
      <c r="AX893" s="2">
        <v>-999</v>
      </c>
      <c r="AY893" s="2">
        <v>-999</v>
      </c>
      <c r="AZ893" s="2">
        <v>-999</v>
      </c>
      <c r="BA893" s="2">
        <v>-999</v>
      </c>
      <c r="BB893" s="2">
        <v>-999</v>
      </c>
      <c r="BC893" s="2">
        <v>-999</v>
      </c>
      <c r="BD893" s="2">
        <v>-999</v>
      </c>
      <c r="BE893" s="2">
        <v>-999</v>
      </c>
      <c r="BF893" s="2">
        <v>-999</v>
      </c>
      <c r="BG893" s="2">
        <v>-999</v>
      </c>
      <c r="BH893" s="2">
        <v>-999</v>
      </c>
      <c r="BI893">
        <v>0</v>
      </c>
      <c r="BJ893">
        <v>0.37650848683147425</v>
      </c>
      <c r="BK893">
        <v>0.37650848683147425</v>
      </c>
      <c r="BL893">
        <v>-999</v>
      </c>
      <c r="BM893">
        <v>13.775231517335323</v>
      </c>
      <c r="BN893">
        <f t="shared" si="88"/>
        <v>-999</v>
      </c>
      <c r="BO893" t="s">
        <v>3748</v>
      </c>
      <c r="BP893" t="s">
        <v>3748</v>
      </c>
      <c r="BQ893">
        <v>5.3657018362101442E-3</v>
      </c>
      <c r="BR893">
        <v>0.14880952380952381</v>
      </c>
      <c r="BS893">
        <v>6.8965517241379309E-2</v>
      </c>
      <c r="BT893">
        <v>5.5555555555555552E-2</v>
      </c>
      <c r="BU893" t="s">
        <v>3748</v>
      </c>
      <c r="BY893">
        <f t="shared" si="89"/>
        <v>-999</v>
      </c>
      <c r="CA893">
        <f t="shared" si="90"/>
        <v>-999</v>
      </c>
    </row>
    <row r="894" spans="1:82" x14ac:dyDescent="0.3">
      <c r="A894">
        <v>0</v>
      </c>
      <c r="B894" t="s">
        <v>609</v>
      </c>
      <c r="C894" t="s">
        <v>110</v>
      </c>
      <c r="D894">
        <v>20067</v>
      </c>
      <c r="E894" s="2">
        <f>BO894</f>
        <v>0.37331861192864629</v>
      </c>
      <c r="F894" s="2" t="s">
        <v>1935</v>
      </c>
      <c r="G894" s="3">
        <v>1055</v>
      </c>
      <c r="H894" s="1">
        <v>0.37522678213486027</v>
      </c>
      <c r="I894" s="1">
        <f t="shared" si="91"/>
        <v>-16.157329141387137</v>
      </c>
      <c r="J894" s="1">
        <v>2.5560819069099998</v>
      </c>
      <c r="K894" s="1">
        <v>39.847622326900002</v>
      </c>
      <c r="L894" s="2">
        <v>7.4554016750999985E-2</v>
      </c>
      <c r="M894" s="2">
        <v>6.3657183909867763E-7</v>
      </c>
      <c r="N894" s="7">
        <v>0</v>
      </c>
      <c r="O894" s="2">
        <v>3.5238436010440806E-4</v>
      </c>
      <c r="P894" s="3">
        <v>-3974.3056597380023</v>
      </c>
      <c r="Q894" s="3">
        <v>-108.23135126948399</v>
      </c>
      <c r="R894" s="3">
        <v>-2670.3313772539987</v>
      </c>
      <c r="S894" s="3">
        <v>-1.8585238638648403</v>
      </c>
      <c r="T894" s="3">
        <v>46.544085584557251</v>
      </c>
      <c r="V894">
        <v>20067</v>
      </c>
      <c r="W894" s="2">
        <v>0.39605534233152362</v>
      </c>
      <c r="X894" s="2">
        <v>1.0066095014327274E-2</v>
      </c>
      <c r="Y894" s="2">
        <v>0.51141200514045571</v>
      </c>
      <c r="Z894" s="2">
        <v>0.72893159049358325</v>
      </c>
      <c r="AA894" s="2">
        <v>0.11485421771997353</v>
      </c>
      <c r="AB894" s="2">
        <v>0.1840273740340925</v>
      </c>
      <c r="AC894" s="2">
        <v>6.3657183909867763E-7</v>
      </c>
      <c r="AD894" s="2">
        <v>0</v>
      </c>
      <c r="AE894" s="2">
        <v>3.5238436010440806E-4</v>
      </c>
      <c r="AF894">
        <v>10496.600111612344</v>
      </c>
      <c r="AG894">
        <v>8.2906492064629571</v>
      </c>
      <c r="AH894">
        <v>1558.2018645511187</v>
      </c>
      <c r="AI894">
        <v>-1460.9244355132321</v>
      </c>
      <c r="AJ894">
        <v>5.6898004388644535E-2</v>
      </c>
      <c r="AK894">
        <v>7826.2687343583457</v>
      </c>
      <c r="AL894">
        <v>6.4321253425981171</v>
      </c>
      <c r="AM894">
        <v>1208.898055178819</v>
      </c>
      <c r="AN894">
        <v>-1065.0765405563752</v>
      </c>
      <c r="AO894">
        <v>4.3760894111239998E-2</v>
      </c>
      <c r="AP894">
        <v>-2670.3313772539987</v>
      </c>
      <c r="AQ894">
        <v>-1.85852386386484</v>
      </c>
      <c r="AR894">
        <v>-349.30380937229961</v>
      </c>
      <c r="AS894">
        <v>395.84789495685686</v>
      </c>
      <c r="AT894">
        <v>-1.3137110277404537E-2</v>
      </c>
      <c r="AU894" s="3">
        <v>-746931.0056911601</v>
      </c>
      <c r="AV894" s="3">
        <v>-20341.000157586823</v>
      </c>
      <c r="AW894">
        <v>14755.482320758001</v>
      </c>
      <c r="AX894">
        <v>2773145.3473632587</v>
      </c>
      <c r="AY894">
        <v>401.83265378584395</v>
      </c>
      <c r="AZ894">
        <v>75520.428952511516</v>
      </c>
      <c r="BA894">
        <v>10781.176661019999</v>
      </c>
      <c r="BB894">
        <v>2026214.3416720987</v>
      </c>
      <c r="BC894">
        <v>293.60130251635997</v>
      </c>
      <c r="BD894">
        <v>55179.428794924694</v>
      </c>
      <c r="BE894">
        <v>-3974.3056597380023</v>
      </c>
      <c r="BF894">
        <v>-746931.0056911601</v>
      </c>
      <c r="BG894">
        <v>-108.23135126948399</v>
      </c>
      <c r="BH894">
        <v>-20341.000157586823</v>
      </c>
      <c r="BI894">
        <v>0.41978448887855069</v>
      </c>
      <c r="BJ894">
        <v>0.79501127101341096</v>
      </c>
      <c r="BK894">
        <v>0.37522678213486027</v>
      </c>
      <c r="BL894">
        <v>30.684902740770337</v>
      </c>
      <c r="BM894">
        <v>14.527573599383199</v>
      </c>
      <c r="BN894">
        <f t="shared" si="88"/>
        <v>-16.157329141387137</v>
      </c>
      <c r="BO894">
        <v>0.37331861192864629</v>
      </c>
      <c r="BP894">
        <v>1.897740630548483E-3</v>
      </c>
      <c r="BQ894">
        <v>9.1583971713385896E-3</v>
      </c>
      <c r="BR894">
        <v>0.1130952380952381</v>
      </c>
      <c r="BS894">
        <v>0.17241379310344829</v>
      </c>
      <c r="BT894">
        <v>5.5555555555555552E-2</v>
      </c>
      <c r="BU894">
        <v>0.46271041719823397</v>
      </c>
      <c r="BV894">
        <v>0.72893159049358325</v>
      </c>
      <c r="BW894">
        <v>0.11914337937756592</v>
      </c>
      <c r="BX894">
        <v>0.1840273740340925</v>
      </c>
      <c r="BY894">
        <f t="shared" si="89"/>
        <v>1.4023890068551751E-4</v>
      </c>
      <c r="BZ894">
        <v>0</v>
      </c>
      <c r="CA894">
        <f t="shared" si="90"/>
        <v>4.6011618946741647E-4</v>
      </c>
      <c r="CC894">
        <v>1.4023890068551751E-4</v>
      </c>
      <c r="CD894">
        <v>4.6011618946741647E-4</v>
      </c>
    </row>
    <row r="895" spans="1:82" x14ac:dyDescent="0.3">
      <c r="A895">
        <v>1</v>
      </c>
      <c r="B895" t="s">
        <v>609</v>
      </c>
      <c r="C895" t="s">
        <v>628</v>
      </c>
      <c r="D895">
        <v>20069</v>
      </c>
      <c r="E895" s="2">
        <v>0</v>
      </c>
      <c r="F895" s="2" t="s">
        <v>1954</v>
      </c>
      <c r="G895" s="3">
        <v>-999</v>
      </c>
      <c r="H895" s="1">
        <v>0.37666955504762573</v>
      </c>
      <c r="I895" s="1">
        <f t="shared" si="91"/>
        <v>-999</v>
      </c>
      <c r="J895" s="1">
        <v>-999</v>
      </c>
      <c r="K895" s="1">
        <v>-999</v>
      </c>
      <c r="L895" s="2">
        <v>-999</v>
      </c>
      <c r="M895" s="2">
        <v>-999</v>
      </c>
      <c r="N895" s="7">
        <v>-999</v>
      </c>
      <c r="O895" s="2">
        <v>-999</v>
      </c>
      <c r="P895" s="3">
        <v>-999</v>
      </c>
      <c r="Q895" s="3">
        <v>-999</v>
      </c>
      <c r="R895" s="3">
        <v>-999</v>
      </c>
      <c r="S895" s="3">
        <v>-999</v>
      </c>
      <c r="T895" s="3">
        <v>-999</v>
      </c>
      <c r="V895">
        <v>20069</v>
      </c>
      <c r="W895" s="2">
        <v>-999</v>
      </c>
      <c r="X895" s="2">
        <v>1.0104799845419996E-2</v>
      </c>
      <c r="Y895" s="2">
        <v>-999</v>
      </c>
      <c r="Z895" s="2">
        <v>-999</v>
      </c>
      <c r="AA895" s="2">
        <v>-999</v>
      </c>
      <c r="AB895" s="2">
        <v>-999</v>
      </c>
      <c r="AC895" s="2">
        <v>-999</v>
      </c>
      <c r="AD895" s="2">
        <v>-999</v>
      </c>
      <c r="AE895" s="2">
        <v>-999</v>
      </c>
      <c r="AF895" s="2">
        <v>-999</v>
      </c>
      <c r="AG895" s="2">
        <v>-999</v>
      </c>
      <c r="AH895" s="2">
        <v>-999</v>
      </c>
      <c r="AI895" s="2">
        <v>-999</v>
      </c>
      <c r="AJ895" s="2">
        <v>-999</v>
      </c>
      <c r="AK895" s="2">
        <v>-999</v>
      </c>
      <c r="AL895" s="2">
        <v>-999</v>
      </c>
      <c r="AM895" s="2">
        <v>-999</v>
      </c>
      <c r="AN895" s="2">
        <v>-999</v>
      </c>
      <c r="AO895" s="2">
        <v>-999</v>
      </c>
      <c r="AP895" s="2">
        <v>-999</v>
      </c>
      <c r="AQ895" s="2">
        <v>-999</v>
      </c>
      <c r="AR895" s="2">
        <v>-999</v>
      </c>
      <c r="AS895" s="2">
        <v>-999</v>
      </c>
      <c r="AT895" s="2">
        <v>-999</v>
      </c>
      <c r="AU895" s="2">
        <v>-999</v>
      </c>
      <c r="AV895" s="2">
        <v>-999</v>
      </c>
      <c r="AW895" s="2">
        <v>-999</v>
      </c>
      <c r="AX895" s="2">
        <v>-999</v>
      </c>
      <c r="AY895" s="2">
        <v>-999</v>
      </c>
      <c r="AZ895" s="2">
        <v>-999</v>
      </c>
      <c r="BA895" s="2">
        <v>-999</v>
      </c>
      <c r="BB895" s="2">
        <v>-999</v>
      </c>
      <c r="BC895" s="2">
        <v>-999</v>
      </c>
      <c r="BD895" s="2">
        <v>-999</v>
      </c>
      <c r="BE895" s="2">
        <v>-999</v>
      </c>
      <c r="BF895" s="2">
        <v>-999</v>
      </c>
      <c r="BG895" s="2">
        <v>-999</v>
      </c>
      <c r="BH895" s="2">
        <v>-999</v>
      </c>
      <c r="BI895">
        <v>0</v>
      </c>
      <c r="BJ895">
        <v>0.37666955504762573</v>
      </c>
      <c r="BK895">
        <v>0.37666955504762573</v>
      </c>
      <c r="BL895">
        <v>-999</v>
      </c>
      <c r="BM895">
        <v>15.88008418165669</v>
      </c>
      <c r="BN895">
        <f t="shared" si="88"/>
        <v>-999</v>
      </c>
      <c r="BO895" t="s">
        <v>3748</v>
      </c>
      <c r="BP895" t="s">
        <v>3748</v>
      </c>
      <c r="BQ895">
        <v>1.0860913894299268E-2</v>
      </c>
      <c r="BR895">
        <v>0.15756302521008406</v>
      </c>
      <c r="BS895">
        <v>0.2413793103448276</v>
      </c>
      <c r="BT895">
        <v>5.5555555555555552E-2</v>
      </c>
      <c r="BU895" t="s">
        <v>3748</v>
      </c>
      <c r="BY895">
        <f t="shared" si="89"/>
        <v>-999</v>
      </c>
      <c r="CA895">
        <f t="shared" si="90"/>
        <v>-999</v>
      </c>
    </row>
    <row r="896" spans="1:82" x14ac:dyDescent="0.3">
      <c r="A896">
        <v>1</v>
      </c>
      <c r="B896" t="s">
        <v>609</v>
      </c>
      <c r="C896" t="s">
        <v>629</v>
      </c>
      <c r="D896">
        <v>20071</v>
      </c>
      <c r="E896" s="2">
        <v>0</v>
      </c>
      <c r="F896" s="2" t="s">
        <v>1954</v>
      </c>
      <c r="G896" s="3">
        <v>-999</v>
      </c>
      <c r="H896" s="1">
        <v>0.37523171920381854</v>
      </c>
      <c r="I896" s="1">
        <f t="shared" si="91"/>
        <v>-999</v>
      </c>
      <c r="J896" s="1">
        <v>-999</v>
      </c>
      <c r="K896" s="1">
        <v>-999</v>
      </c>
      <c r="L896" s="2">
        <v>-999</v>
      </c>
      <c r="M896" s="2">
        <v>-999</v>
      </c>
      <c r="N896" s="7">
        <v>-999</v>
      </c>
      <c r="O896" s="2">
        <v>-999</v>
      </c>
      <c r="P896" s="3">
        <v>-999</v>
      </c>
      <c r="Q896" s="3">
        <v>-999</v>
      </c>
      <c r="R896" s="3">
        <v>-999</v>
      </c>
      <c r="S896" s="3">
        <v>-999</v>
      </c>
      <c r="T896" s="3">
        <v>-999</v>
      </c>
      <c r="V896">
        <v>20071</v>
      </c>
      <c r="W896" s="2">
        <v>-999</v>
      </c>
      <c r="X896" s="2">
        <v>1.0066227459577966E-2</v>
      </c>
      <c r="Y896" s="2">
        <v>-999</v>
      </c>
      <c r="Z896" s="2">
        <v>-999</v>
      </c>
      <c r="AA896" s="2">
        <v>-999</v>
      </c>
      <c r="AB896" s="2">
        <v>-999</v>
      </c>
      <c r="AC896" s="2">
        <v>-999</v>
      </c>
      <c r="AD896" s="2">
        <v>-999</v>
      </c>
      <c r="AE896" s="2">
        <v>-999</v>
      </c>
      <c r="AF896" s="2">
        <v>-999</v>
      </c>
      <c r="AG896" s="2">
        <v>-999</v>
      </c>
      <c r="AH896" s="2">
        <v>-999</v>
      </c>
      <c r="AI896" s="2">
        <v>-999</v>
      </c>
      <c r="AJ896" s="2">
        <v>-999</v>
      </c>
      <c r="AK896" s="2">
        <v>-999</v>
      </c>
      <c r="AL896" s="2">
        <v>-999</v>
      </c>
      <c r="AM896" s="2">
        <v>-999</v>
      </c>
      <c r="AN896" s="2">
        <v>-999</v>
      </c>
      <c r="AO896" s="2">
        <v>-999</v>
      </c>
      <c r="AP896" s="2">
        <v>-999</v>
      </c>
      <c r="AQ896" s="2">
        <v>-999</v>
      </c>
      <c r="AR896" s="2">
        <v>-999</v>
      </c>
      <c r="AS896" s="2">
        <v>-999</v>
      </c>
      <c r="AT896" s="2">
        <v>-999</v>
      </c>
      <c r="AU896" s="2">
        <v>-999</v>
      </c>
      <c r="AV896" s="2">
        <v>-999</v>
      </c>
      <c r="AW896" s="2">
        <v>-999</v>
      </c>
      <c r="AX896" s="2">
        <v>-999</v>
      </c>
      <c r="AY896" s="2">
        <v>-999</v>
      </c>
      <c r="AZ896" s="2">
        <v>-999</v>
      </c>
      <c r="BA896" s="2">
        <v>-999</v>
      </c>
      <c r="BB896" s="2">
        <v>-999</v>
      </c>
      <c r="BC896" s="2">
        <v>-999</v>
      </c>
      <c r="BD896" s="2">
        <v>-999</v>
      </c>
      <c r="BE896" s="2">
        <v>-999</v>
      </c>
      <c r="BF896" s="2">
        <v>-999</v>
      </c>
      <c r="BG896" s="2">
        <v>-999</v>
      </c>
      <c r="BH896" s="2">
        <v>-999</v>
      </c>
      <c r="BI896">
        <v>0</v>
      </c>
      <c r="BJ896">
        <v>0.37523171920381854</v>
      </c>
      <c r="BK896">
        <v>0.37523171920381854</v>
      </c>
      <c r="BL896">
        <v>-999</v>
      </c>
      <c r="BM896">
        <v>15.247810383556343</v>
      </c>
      <c r="BN896">
        <f t="shared" si="88"/>
        <v>-999</v>
      </c>
      <c r="BO896" t="s">
        <v>3748</v>
      </c>
      <c r="BP896" t="s">
        <v>3748</v>
      </c>
      <c r="BQ896">
        <v>4.2027633966432668E-3</v>
      </c>
      <c r="BR896">
        <v>2.976190476190476E-2</v>
      </c>
      <c r="BS896">
        <v>3.4482758620689655E-2</v>
      </c>
      <c r="BT896">
        <v>5.5555555555555552E-2</v>
      </c>
      <c r="BU896" t="s">
        <v>3748</v>
      </c>
      <c r="BY896">
        <f t="shared" si="89"/>
        <v>-999</v>
      </c>
      <c r="CA896">
        <f t="shared" si="90"/>
        <v>-999</v>
      </c>
    </row>
    <row r="897" spans="1:82" x14ac:dyDescent="0.3">
      <c r="A897">
        <v>0</v>
      </c>
      <c r="B897" t="s">
        <v>609</v>
      </c>
      <c r="C897" t="s">
        <v>630</v>
      </c>
      <c r="D897">
        <v>20073</v>
      </c>
      <c r="E897" s="2">
        <f>BO897</f>
        <v>0.48197653174876059</v>
      </c>
      <c r="F897" s="2" t="s">
        <v>1937</v>
      </c>
      <c r="G897" s="3">
        <v>69</v>
      </c>
      <c r="H897" s="1">
        <v>0.3764616496003439</v>
      </c>
      <c r="I897" s="1">
        <f t="shared" si="91"/>
        <v>-19.855477988708415</v>
      </c>
      <c r="J897" s="1">
        <v>2.6564442497699998</v>
      </c>
      <c r="K897" s="1">
        <v>27.817510715699999</v>
      </c>
      <c r="L897" s="2">
        <v>0.20043981206500006</v>
      </c>
      <c r="M897" s="2">
        <v>4.4833271410851163E-7</v>
      </c>
      <c r="N897" s="7">
        <v>0</v>
      </c>
      <c r="O897" s="2">
        <v>3.6733309198238363E-3</v>
      </c>
      <c r="P897" s="3">
        <v>1352.5142055139988</v>
      </c>
      <c r="Q897" s="3">
        <v>36.832708051851988</v>
      </c>
      <c r="R897" s="3">
        <v>5655.1432671645016</v>
      </c>
      <c r="S897" s="3">
        <v>11.750426896181194</v>
      </c>
      <c r="T897" s="3">
        <v>2360.7812967687496</v>
      </c>
      <c r="V897">
        <v>20073</v>
      </c>
      <c r="W897" s="2">
        <v>0.50032944405181334</v>
      </c>
      <c r="X897" s="2">
        <v>1.0099222429078795E-2</v>
      </c>
      <c r="Y897" s="2">
        <v>0.61137144609352911</v>
      </c>
      <c r="Z897" s="2">
        <v>0.75755245823996964</v>
      </c>
      <c r="AA897" s="2">
        <v>8.0179399562615272E-2</v>
      </c>
      <c r="AB897" s="2">
        <v>0.49476089785214983</v>
      </c>
      <c r="AC897" s="2">
        <v>4.4833271410851163E-7</v>
      </c>
      <c r="AD897" s="2">
        <v>0</v>
      </c>
      <c r="AE897" s="2">
        <v>3.6733309198238363E-3</v>
      </c>
      <c r="AF897">
        <v>214629.88219450056</v>
      </c>
      <c r="AG897">
        <v>453.90417869853326</v>
      </c>
      <c r="AH897">
        <v>85309.885868074678</v>
      </c>
      <c r="AI897">
        <v>4724.1141481475079</v>
      </c>
      <c r="AJ897">
        <v>2.681383922390534</v>
      </c>
      <c r="AK897">
        <v>220285.02546166506</v>
      </c>
      <c r="AL897">
        <v>465.65460559471438</v>
      </c>
      <c r="AM897">
        <v>87518.34224379831</v>
      </c>
      <c r="AN897">
        <v>4876.4390691926337</v>
      </c>
      <c r="AO897">
        <v>2.750917306785698</v>
      </c>
      <c r="AP897">
        <v>5655.1432671645016</v>
      </c>
      <c r="AQ897">
        <v>11.750426896181125</v>
      </c>
      <c r="AR897">
        <v>2208.4563757236319</v>
      </c>
      <c r="AS897">
        <v>152.32492104512585</v>
      </c>
      <c r="AT897">
        <v>6.9533384395163989E-2</v>
      </c>
      <c r="AU897" s="3">
        <v>254191.51978430094</v>
      </c>
      <c r="AV897" s="3">
        <v>6922.3391512650624</v>
      </c>
      <c r="AW897">
        <v>9307.4066054850009</v>
      </c>
      <c r="AX897">
        <v>1749233.997434851</v>
      </c>
      <c r="AY897">
        <v>253.46646181022999</v>
      </c>
      <c r="AZ897">
        <v>47636.486832614624</v>
      </c>
      <c r="BA897">
        <v>10659.920810999</v>
      </c>
      <c r="BB897">
        <v>2003425.5172191518</v>
      </c>
      <c r="BC897">
        <v>290.29916986208195</v>
      </c>
      <c r="BD897">
        <v>54558.82598387968</v>
      </c>
      <c r="BE897">
        <v>1352.5142055139988</v>
      </c>
      <c r="BF897">
        <v>254191.51978430094</v>
      </c>
      <c r="BG897">
        <v>36.832708051851988</v>
      </c>
      <c r="BH897">
        <v>6922.3391512650624</v>
      </c>
      <c r="BI897">
        <v>0.12773140049024498</v>
      </c>
      <c r="BJ897">
        <v>0.5041930500905889</v>
      </c>
      <c r="BK897">
        <v>0.3764616496003439</v>
      </c>
      <c r="BL897">
        <v>31.739594486215417</v>
      </c>
      <c r="BM897">
        <v>11.884116497507003</v>
      </c>
      <c r="BN897">
        <f t="shared" si="88"/>
        <v>-19.855477988708415</v>
      </c>
      <c r="BO897">
        <v>0.48197653174876059</v>
      </c>
      <c r="BP897">
        <v>7.4551157782854155E-4</v>
      </c>
      <c r="BQ897">
        <v>2.7883403153737316E-2</v>
      </c>
      <c r="BR897">
        <v>0.22080498866213152</v>
      </c>
      <c r="BS897">
        <v>0.17241379310344829</v>
      </c>
      <c r="BT897">
        <v>5.5555555555555552E-2</v>
      </c>
      <c r="BU897">
        <v>0.56861727723873501</v>
      </c>
      <c r="BV897">
        <v>0.75755245823996964</v>
      </c>
      <c r="BW897">
        <v>8.3173650998563567E-2</v>
      </c>
      <c r="BX897">
        <v>0.49476089785214983</v>
      </c>
      <c r="BY897">
        <f t="shared" si="89"/>
        <v>2.2454588395328252E-4</v>
      </c>
      <c r="BZ897">
        <v>0</v>
      </c>
      <c r="CA897">
        <f t="shared" si="90"/>
        <v>1.8394068598249615E-3</v>
      </c>
      <c r="CC897">
        <v>2.2454588395328252E-4</v>
      </c>
      <c r="CD897">
        <v>1.8394068598249615E-3</v>
      </c>
    </row>
    <row r="898" spans="1:82" x14ac:dyDescent="0.3">
      <c r="A898">
        <v>1</v>
      </c>
      <c r="B898" t="s">
        <v>609</v>
      </c>
      <c r="C898" t="s">
        <v>291</v>
      </c>
      <c r="D898">
        <v>20075</v>
      </c>
      <c r="E898" s="2">
        <v>0</v>
      </c>
      <c r="F898" s="2" t="s">
        <v>1954</v>
      </c>
      <c r="G898" s="3">
        <v>-999</v>
      </c>
      <c r="H898" s="1">
        <v>0.3752649006575513</v>
      </c>
      <c r="I898" s="1">
        <f t="shared" si="91"/>
        <v>-999</v>
      </c>
      <c r="J898" s="1">
        <v>-999</v>
      </c>
      <c r="K898" s="1">
        <v>-999</v>
      </c>
      <c r="L898" s="2">
        <v>-999</v>
      </c>
      <c r="M898" s="2">
        <v>-999</v>
      </c>
      <c r="N898" s="7">
        <v>-999</v>
      </c>
      <c r="O898" s="2">
        <v>-999</v>
      </c>
      <c r="P898" s="3">
        <v>-999</v>
      </c>
      <c r="Q898" s="3">
        <v>-999</v>
      </c>
      <c r="R898" s="3">
        <v>-999</v>
      </c>
      <c r="S898" s="3">
        <v>-999</v>
      </c>
      <c r="T898" s="3">
        <v>-999</v>
      </c>
      <c r="V898">
        <v>20075</v>
      </c>
      <c r="W898" s="2">
        <v>-999</v>
      </c>
      <c r="X898" s="2">
        <v>1.0067117608367687E-2</v>
      </c>
      <c r="Y898" s="2">
        <v>-999</v>
      </c>
      <c r="Z898" s="2">
        <v>-999</v>
      </c>
      <c r="AA898" s="2">
        <v>-999</v>
      </c>
      <c r="AB898" s="2">
        <v>-999</v>
      </c>
      <c r="AC898" s="2">
        <v>-999</v>
      </c>
      <c r="AD898" s="2">
        <v>-999</v>
      </c>
      <c r="AE898" s="2">
        <v>-999</v>
      </c>
      <c r="AF898" s="2">
        <v>-999</v>
      </c>
      <c r="AG898" s="2">
        <v>-999</v>
      </c>
      <c r="AH898" s="2">
        <v>-999</v>
      </c>
      <c r="AI898" s="2">
        <v>-999</v>
      </c>
      <c r="AJ898" s="2">
        <v>-999</v>
      </c>
      <c r="AK898" s="2">
        <v>-999</v>
      </c>
      <c r="AL898" s="2">
        <v>-999</v>
      </c>
      <c r="AM898" s="2">
        <v>-999</v>
      </c>
      <c r="AN898" s="2">
        <v>-999</v>
      </c>
      <c r="AO898" s="2">
        <v>-999</v>
      </c>
      <c r="AP898" s="2">
        <v>-999</v>
      </c>
      <c r="AQ898" s="2">
        <v>-999</v>
      </c>
      <c r="AR898" s="2">
        <v>-999</v>
      </c>
      <c r="AS898" s="2">
        <v>-999</v>
      </c>
      <c r="AT898" s="2">
        <v>-999</v>
      </c>
      <c r="AU898" s="2">
        <v>-999</v>
      </c>
      <c r="AV898" s="2">
        <v>-999</v>
      </c>
      <c r="AW898" s="2">
        <v>-999</v>
      </c>
      <c r="AX898" s="2">
        <v>-999</v>
      </c>
      <c r="AY898" s="2">
        <v>-999</v>
      </c>
      <c r="AZ898" s="2">
        <v>-999</v>
      </c>
      <c r="BA898" s="2">
        <v>-999</v>
      </c>
      <c r="BB898" s="2">
        <v>-999</v>
      </c>
      <c r="BC898" s="2">
        <v>-999</v>
      </c>
      <c r="BD898" s="2">
        <v>-999</v>
      </c>
      <c r="BE898" s="2">
        <v>-999</v>
      </c>
      <c r="BF898" s="2">
        <v>-999</v>
      </c>
      <c r="BG898" s="2">
        <v>-999</v>
      </c>
      <c r="BH898" s="2">
        <v>-999</v>
      </c>
      <c r="BI898">
        <v>0</v>
      </c>
      <c r="BJ898">
        <v>0.3752649006575513</v>
      </c>
      <c r="BK898">
        <v>0.3752649006575513</v>
      </c>
      <c r="BL898">
        <v>-999</v>
      </c>
      <c r="BM898">
        <v>14.527573599383199</v>
      </c>
      <c r="BN898">
        <f t="shared" si="88"/>
        <v>-999</v>
      </c>
      <c r="BO898" t="s">
        <v>3748</v>
      </c>
      <c r="BP898" t="s">
        <v>3748</v>
      </c>
      <c r="BQ898">
        <v>5.188904143100484E-3</v>
      </c>
      <c r="BR898">
        <v>7.7380952380952384E-2</v>
      </c>
      <c r="BS898">
        <v>0.13793103448275862</v>
      </c>
      <c r="BT898">
        <v>5.5555555555555552E-2</v>
      </c>
      <c r="BU898" t="s">
        <v>3748</v>
      </c>
      <c r="BY898">
        <f t="shared" si="89"/>
        <v>-999</v>
      </c>
      <c r="CA898">
        <f t="shared" si="90"/>
        <v>-999</v>
      </c>
    </row>
    <row r="899" spans="1:82" x14ac:dyDescent="0.3">
      <c r="A899">
        <v>1</v>
      </c>
      <c r="B899" t="s">
        <v>609</v>
      </c>
      <c r="C899" t="s">
        <v>631</v>
      </c>
      <c r="D899">
        <v>20077</v>
      </c>
      <c r="E899" s="2">
        <v>0</v>
      </c>
      <c r="F899" s="2" t="s">
        <v>1954</v>
      </c>
      <c r="G899" s="3">
        <v>-999</v>
      </c>
      <c r="H899" s="1">
        <v>0.37664595097431042</v>
      </c>
      <c r="I899" s="1">
        <f t="shared" si="91"/>
        <v>-999</v>
      </c>
      <c r="J899" s="1">
        <v>-999</v>
      </c>
      <c r="K899" s="1">
        <v>-999</v>
      </c>
      <c r="L899" s="2">
        <v>-999</v>
      </c>
      <c r="M899" s="2">
        <v>-999</v>
      </c>
      <c r="N899" s="7">
        <v>-999</v>
      </c>
      <c r="O899" s="2">
        <v>-999</v>
      </c>
      <c r="P899" s="3">
        <v>-999</v>
      </c>
      <c r="Q899" s="3">
        <v>-999</v>
      </c>
      <c r="R899" s="3">
        <v>-999</v>
      </c>
      <c r="S899" s="3">
        <v>-999</v>
      </c>
      <c r="T899" s="3">
        <v>-999</v>
      </c>
      <c r="V899">
        <v>20077</v>
      </c>
      <c r="W899" s="2">
        <v>-999</v>
      </c>
      <c r="X899" s="2">
        <v>1.010416662610829E-2</v>
      </c>
      <c r="Y899" s="2">
        <v>-999</v>
      </c>
      <c r="Z899" s="2">
        <v>-999</v>
      </c>
      <c r="AA899" s="2">
        <v>-999</v>
      </c>
      <c r="AB899" s="2">
        <v>-999</v>
      </c>
      <c r="AC899" s="2">
        <v>-999</v>
      </c>
      <c r="AD899" s="2">
        <v>-999</v>
      </c>
      <c r="AE899" s="2">
        <v>-999</v>
      </c>
      <c r="AF899" s="2">
        <v>-999</v>
      </c>
      <c r="AG899" s="2">
        <v>-999</v>
      </c>
      <c r="AH899" s="2">
        <v>-999</v>
      </c>
      <c r="AI899" s="2">
        <v>-999</v>
      </c>
      <c r="AJ899" s="2">
        <v>-999</v>
      </c>
      <c r="AK899" s="2">
        <v>-999</v>
      </c>
      <c r="AL899" s="2">
        <v>-999</v>
      </c>
      <c r="AM899" s="2">
        <v>-999</v>
      </c>
      <c r="AN899" s="2">
        <v>-999</v>
      </c>
      <c r="AO899" s="2">
        <v>-999</v>
      </c>
      <c r="AP899" s="2">
        <v>-999</v>
      </c>
      <c r="AQ899" s="2">
        <v>-999</v>
      </c>
      <c r="AR899" s="2">
        <v>-999</v>
      </c>
      <c r="AS899" s="2">
        <v>-999</v>
      </c>
      <c r="AT899" s="2">
        <v>-999</v>
      </c>
      <c r="AU899" s="2">
        <v>-999</v>
      </c>
      <c r="AV899" s="2">
        <v>-999</v>
      </c>
      <c r="AW899" s="2">
        <v>-999</v>
      </c>
      <c r="AX899" s="2">
        <v>-999</v>
      </c>
      <c r="AY899" s="2">
        <v>-999</v>
      </c>
      <c r="AZ899" s="2">
        <v>-999</v>
      </c>
      <c r="BA899" s="2">
        <v>-999</v>
      </c>
      <c r="BB899" s="2">
        <v>-999</v>
      </c>
      <c r="BC899" s="2">
        <v>-999</v>
      </c>
      <c r="BD899" s="2">
        <v>-999</v>
      </c>
      <c r="BE899" s="2">
        <v>-999</v>
      </c>
      <c r="BF899" s="2">
        <v>-999</v>
      </c>
      <c r="BG899" s="2">
        <v>-999</v>
      </c>
      <c r="BH899" s="2">
        <v>-999</v>
      </c>
      <c r="BI899">
        <v>0</v>
      </c>
      <c r="BJ899">
        <v>0.37664595097431042</v>
      </c>
      <c r="BK899">
        <v>0.37664595097431042</v>
      </c>
      <c r="BL899">
        <v>-999</v>
      </c>
      <c r="BM899">
        <v>17.935775188496979</v>
      </c>
      <c r="BN899">
        <f t="shared" si="88"/>
        <v>-999</v>
      </c>
      <c r="BO899" t="s">
        <v>3748</v>
      </c>
      <c r="BP899" t="s">
        <v>3748</v>
      </c>
      <c r="BQ899">
        <v>2.7001580906040067E-2</v>
      </c>
      <c r="BR899">
        <v>0.19009216589861749</v>
      </c>
      <c r="BS899">
        <v>0.13793103448275862</v>
      </c>
      <c r="BT899">
        <v>5.5555555555555552E-2</v>
      </c>
      <c r="BU899" t="s">
        <v>3748</v>
      </c>
      <c r="BY899">
        <f t="shared" si="89"/>
        <v>-999</v>
      </c>
      <c r="CA899">
        <f t="shared" si="90"/>
        <v>-999</v>
      </c>
    </row>
    <row r="900" spans="1:82" x14ac:dyDescent="0.3">
      <c r="A900">
        <v>0</v>
      </c>
      <c r="B900" t="s">
        <v>609</v>
      </c>
      <c r="C900" t="s">
        <v>632</v>
      </c>
      <c r="D900">
        <v>20079</v>
      </c>
      <c r="E900" s="2">
        <f>BO900</f>
        <v>0.49662069216405336</v>
      </c>
      <c r="F900" s="2" t="s">
        <v>1937</v>
      </c>
      <c r="G900" s="3">
        <v>4101</v>
      </c>
      <c r="H900" s="1">
        <v>5.0021365688002462</v>
      </c>
      <c r="I900" s="1">
        <f t="shared" si="91"/>
        <v>-23.954738180372814</v>
      </c>
      <c r="J900" s="1">
        <v>2.7137400446200002</v>
      </c>
      <c r="K900" s="1">
        <v>15.019261569499999</v>
      </c>
      <c r="L900" s="2">
        <v>0.16874832625199998</v>
      </c>
      <c r="M900" s="2">
        <v>8.3261414476223461E-4</v>
      </c>
      <c r="N900" s="7">
        <v>0</v>
      </c>
      <c r="O900" s="2">
        <v>3.4755351824635144E-4</v>
      </c>
      <c r="P900" s="3">
        <v>3533.9380542800127</v>
      </c>
      <c r="Q900" s="3">
        <v>96.238921629039922</v>
      </c>
      <c r="R900" s="3">
        <v>80410.395187788177</v>
      </c>
      <c r="S900" s="3">
        <v>169.15205379900863</v>
      </c>
      <c r="T900" s="3">
        <v>32937.30140864721</v>
      </c>
      <c r="V900">
        <v>20079</v>
      </c>
      <c r="W900" s="2">
        <v>0.5279294172183705</v>
      </c>
      <c r="X900" s="2">
        <v>0.13419079973371223</v>
      </c>
      <c r="Y900" s="2">
        <v>0.69653980952882522</v>
      </c>
      <c r="Z900" s="2">
        <v>0.77389180744302133</v>
      </c>
      <c r="AA900" s="2">
        <v>4.3290551294250461E-2</v>
      </c>
      <c r="AB900" s="2">
        <v>0.41653438280221627</v>
      </c>
      <c r="AC900" s="2">
        <v>8.3261414476223461E-4</v>
      </c>
      <c r="AD900" s="2">
        <v>0</v>
      </c>
      <c r="AE900" s="2">
        <v>3.4755351824635144E-4</v>
      </c>
      <c r="AF900">
        <v>2061826.7947213063</v>
      </c>
      <c r="AG900">
        <v>4360.309491251166</v>
      </c>
      <c r="AH900">
        <v>819506.6767498824</v>
      </c>
      <c r="AI900">
        <v>27724.955132453146</v>
      </c>
      <c r="AJ900">
        <v>25.758050500272105</v>
      </c>
      <c r="AK900">
        <v>2142237.1899090945</v>
      </c>
      <c r="AL900">
        <v>4529.4615450501742</v>
      </c>
      <c r="AM900">
        <v>851298.2818532316</v>
      </c>
      <c r="AN900">
        <v>28870.651437751385</v>
      </c>
      <c r="AO900">
        <v>26.757809365340346</v>
      </c>
      <c r="AP900">
        <v>80410.395187788177</v>
      </c>
      <c r="AQ900">
        <v>169.15205379900817</v>
      </c>
      <c r="AR900">
        <v>31791.605103349197</v>
      </c>
      <c r="AS900">
        <v>1145.6963052982392</v>
      </c>
      <c r="AT900">
        <v>0.99975886506824097</v>
      </c>
      <c r="AU900" s="3">
        <v>664168.31792138563</v>
      </c>
      <c r="AV900" s="3">
        <v>18087.142930961763</v>
      </c>
      <c r="AW900">
        <v>89451.209099629996</v>
      </c>
      <c r="AX900">
        <v>16811460.23818446</v>
      </c>
      <c r="AY900">
        <v>2436.0041885103401</v>
      </c>
      <c r="AZ900">
        <v>457822.62718863331</v>
      </c>
      <c r="BA900">
        <v>92985.147153910002</v>
      </c>
      <c r="BB900">
        <v>17475628.556105845</v>
      </c>
      <c r="BC900">
        <v>2532.24311013938</v>
      </c>
      <c r="BD900">
        <v>475909.77011959505</v>
      </c>
      <c r="BE900">
        <v>3533.9380542800127</v>
      </c>
      <c r="BF900">
        <v>664168.31792138563</v>
      </c>
      <c r="BG900">
        <v>96.238921629039922</v>
      </c>
      <c r="BH900">
        <v>18087.142930961763</v>
      </c>
      <c r="BI900">
        <v>2.2063567959979538</v>
      </c>
      <c r="BJ900">
        <v>7.2084933647981995</v>
      </c>
      <c r="BK900">
        <v>5.0021365688002462</v>
      </c>
      <c r="BL900">
        <v>37.647046649325922</v>
      </c>
      <c r="BM900">
        <v>13.692308468953108</v>
      </c>
      <c r="BN900">
        <f t="shared" si="88"/>
        <v>-23.954738180372814</v>
      </c>
      <c r="BO900">
        <v>0.49662069216405336</v>
      </c>
      <c r="BP900">
        <v>1.3268791868563189E-2</v>
      </c>
      <c r="BQ900">
        <v>2.0297137304641832E-2</v>
      </c>
      <c r="BR900">
        <v>0.22619047619047619</v>
      </c>
      <c r="BS900">
        <v>0.13793103448275862</v>
      </c>
      <c r="BT900">
        <v>5.5555555555555552E-2</v>
      </c>
      <c r="BU900">
        <v>0.68601108514418596</v>
      </c>
      <c r="BV900">
        <v>0.77389180744302133</v>
      </c>
      <c r="BW900">
        <v>4.4907210886151933E-2</v>
      </c>
      <c r="BX900">
        <v>0.41653438280221627</v>
      </c>
      <c r="BY900">
        <f t="shared" si="89"/>
        <v>9.3699785982413103E-2</v>
      </c>
      <c r="BZ900">
        <v>0</v>
      </c>
      <c r="CA900">
        <f t="shared" si="90"/>
        <v>2.0622567445600251E-4</v>
      </c>
      <c r="CC900">
        <v>9.3699785982413103E-2</v>
      </c>
      <c r="CD900">
        <v>2.0622567445600251E-4</v>
      </c>
    </row>
    <row r="901" spans="1:82" x14ac:dyDescent="0.3">
      <c r="A901">
        <v>1</v>
      </c>
      <c r="B901" t="s">
        <v>609</v>
      </c>
      <c r="C901" t="s">
        <v>633</v>
      </c>
      <c r="D901">
        <v>20081</v>
      </c>
      <c r="E901" s="2">
        <v>0</v>
      </c>
      <c r="F901" s="2" t="s">
        <v>1954</v>
      </c>
      <c r="G901" s="3">
        <v>-999</v>
      </c>
      <c r="H901" s="1">
        <v>0.37624739404591234</v>
      </c>
      <c r="I901" s="1">
        <f t="shared" si="91"/>
        <v>-999</v>
      </c>
      <c r="J901" s="1">
        <v>-999</v>
      </c>
      <c r="K901" s="1">
        <v>-999</v>
      </c>
      <c r="L901" s="2">
        <v>-999</v>
      </c>
      <c r="M901" s="2">
        <v>-999</v>
      </c>
      <c r="N901" s="7">
        <v>-999</v>
      </c>
      <c r="O901" s="2">
        <v>-999</v>
      </c>
      <c r="P901" s="3">
        <v>-999</v>
      </c>
      <c r="Q901" s="3">
        <v>-999</v>
      </c>
      <c r="R901" s="3">
        <v>-999</v>
      </c>
      <c r="S901" s="3">
        <v>-999</v>
      </c>
      <c r="T901" s="3">
        <v>-999</v>
      </c>
      <c r="V901">
        <v>20081</v>
      </c>
      <c r="W901" s="2">
        <v>-999</v>
      </c>
      <c r="X901" s="2">
        <v>1.0093474660340154E-2</v>
      </c>
      <c r="Y901" s="2">
        <v>-999</v>
      </c>
      <c r="Z901" s="2">
        <v>-999</v>
      </c>
      <c r="AA901" s="2">
        <v>-999</v>
      </c>
      <c r="AB901" s="2">
        <v>-999</v>
      </c>
      <c r="AC901" s="2">
        <v>-999</v>
      </c>
      <c r="AD901" s="2">
        <v>-999</v>
      </c>
      <c r="AE901" s="2">
        <v>-999</v>
      </c>
      <c r="AF901" s="2">
        <v>-999</v>
      </c>
      <c r="AG901" s="2">
        <v>-999</v>
      </c>
      <c r="AH901" s="2">
        <v>-999</v>
      </c>
      <c r="AI901" s="2">
        <v>-999</v>
      </c>
      <c r="AJ901" s="2">
        <v>-999</v>
      </c>
      <c r="AK901" s="2">
        <v>-999</v>
      </c>
      <c r="AL901" s="2">
        <v>-999</v>
      </c>
      <c r="AM901" s="2">
        <v>-999</v>
      </c>
      <c r="AN901" s="2">
        <v>-999</v>
      </c>
      <c r="AO901" s="2">
        <v>-999</v>
      </c>
      <c r="AP901" s="2">
        <v>-999</v>
      </c>
      <c r="AQ901" s="2">
        <v>-999</v>
      </c>
      <c r="AR901" s="2">
        <v>-999</v>
      </c>
      <c r="AS901" s="2">
        <v>-999</v>
      </c>
      <c r="AT901" s="2">
        <v>-999</v>
      </c>
      <c r="AU901" s="2">
        <v>-999</v>
      </c>
      <c r="AV901" s="2">
        <v>-999</v>
      </c>
      <c r="AW901" s="2">
        <v>-999</v>
      </c>
      <c r="AX901" s="2">
        <v>-999</v>
      </c>
      <c r="AY901" s="2">
        <v>-999</v>
      </c>
      <c r="AZ901" s="2">
        <v>-999</v>
      </c>
      <c r="BA901" s="2">
        <v>-999</v>
      </c>
      <c r="BB901" s="2">
        <v>-999</v>
      </c>
      <c r="BC901" s="2">
        <v>-999</v>
      </c>
      <c r="BD901" s="2">
        <v>-999</v>
      </c>
      <c r="BE901" s="2">
        <v>-999</v>
      </c>
      <c r="BF901" s="2">
        <v>-999</v>
      </c>
      <c r="BG901" s="2">
        <v>-999</v>
      </c>
      <c r="BH901" s="2">
        <v>-999</v>
      </c>
      <c r="BI901">
        <v>0</v>
      </c>
      <c r="BJ901">
        <v>0.37624739404591234</v>
      </c>
      <c r="BK901">
        <v>0.37624739404591234</v>
      </c>
      <c r="BL901">
        <v>-999</v>
      </c>
      <c r="BM901">
        <v>12.222116755815513</v>
      </c>
      <c r="BN901">
        <f t="shared" si="88"/>
        <v>-999</v>
      </c>
      <c r="BO901" t="s">
        <v>3748</v>
      </c>
      <c r="BP901" t="s">
        <v>3748</v>
      </c>
      <c r="BQ901">
        <v>1.0425768277394633E-2</v>
      </c>
      <c r="BR901">
        <v>0.14880952380952381</v>
      </c>
      <c r="BS901">
        <v>0.2413793103448276</v>
      </c>
      <c r="BT901">
        <v>5.5555555555555552E-2</v>
      </c>
      <c r="BU901" t="s">
        <v>3748</v>
      </c>
      <c r="BY901">
        <f t="shared" si="89"/>
        <v>-999</v>
      </c>
      <c r="CA901">
        <f t="shared" si="90"/>
        <v>-999</v>
      </c>
    </row>
    <row r="902" spans="1:82" x14ac:dyDescent="0.3">
      <c r="A902">
        <v>1</v>
      </c>
      <c r="B902" t="s">
        <v>609</v>
      </c>
      <c r="C902" t="s">
        <v>634</v>
      </c>
      <c r="D902">
        <v>20083</v>
      </c>
      <c r="E902" s="2">
        <v>0</v>
      </c>
      <c r="F902" s="2" t="s">
        <v>1954</v>
      </c>
      <c r="G902" s="3">
        <v>-999</v>
      </c>
      <c r="H902" s="1">
        <v>0.37701085521114752</v>
      </c>
      <c r="I902" s="1">
        <f t="shared" si="91"/>
        <v>-999</v>
      </c>
      <c r="J902" s="1">
        <v>-999</v>
      </c>
      <c r="K902" s="1">
        <v>-999</v>
      </c>
      <c r="L902" s="2">
        <v>-999</v>
      </c>
      <c r="M902" s="2">
        <v>-999</v>
      </c>
      <c r="N902" s="7">
        <v>-999</v>
      </c>
      <c r="O902" s="2">
        <v>-999</v>
      </c>
      <c r="P902" s="3">
        <v>-999</v>
      </c>
      <c r="Q902" s="3">
        <v>-999</v>
      </c>
      <c r="R902" s="3">
        <v>-999</v>
      </c>
      <c r="S902" s="3">
        <v>-999</v>
      </c>
      <c r="T902" s="3">
        <v>-999</v>
      </c>
      <c r="V902">
        <v>20083</v>
      </c>
      <c r="W902" s="2">
        <v>-999</v>
      </c>
      <c r="X902" s="2">
        <v>1.0113955801332494E-2</v>
      </c>
      <c r="Y902" s="2">
        <v>-999</v>
      </c>
      <c r="Z902" s="2">
        <v>-999</v>
      </c>
      <c r="AA902" s="2">
        <v>-999</v>
      </c>
      <c r="AB902" s="2">
        <v>-999</v>
      </c>
      <c r="AC902" s="2">
        <v>-999</v>
      </c>
      <c r="AD902" s="2">
        <v>-999</v>
      </c>
      <c r="AE902" s="2">
        <v>-999</v>
      </c>
      <c r="AF902" s="2">
        <v>-999</v>
      </c>
      <c r="AG902" s="2">
        <v>-999</v>
      </c>
      <c r="AH902" s="2">
        <v>-999</v>
      </c>
      <c r="AI902" s="2">
        <v>-999</v>
      </c>
      <c r="AJ902" s="2">
        <v>-999</v>
      </c>
      <c r="AK902" s="2">
        <v>-999</v>
      </c>
      <c r="AL902" s="2">
        <v>-999</v>
      </c>
      <c r="AM902" s="2">
        <v>-999</v>
      </c>
      <c r="AN902" s="2">
        <v>-999</v>
      </c>
      <c r="AO902" s="2">
        <v>-999</v>
      </c>
      <c r="AP902" s="2">
        <v>-999</v>
      </c>
      <c r="AQ902" s="2">
        <v>-999</v>
      </c>
      <c r="AR902" s="2">
        <v>-999</v>
      </c>
      <c r="AS902" s="2">
        <v>-999</v>
      </c>
      <c r="AT902" s="2">
        <v>-999</v>
      </c>
      <c r="AU902" s="2">
        <v>-999</v>
      </c>
      <c r="AV902" s="2">
        <v>-999</v>
      </c>
      <c r="AW902" s="2">
        <v>-999</v>
      </c>
      <c r="AX902" s="2">
        <v>-999</v>
      </c>
      <c r="AY902" s="2">
        <v>-999</v>
      </c>
      <c r="AZ902" s="2">
        <v>-999</v>
      </c>
      <c r="BA902" s="2">
        <v>-999</v>
      </c>
      <c r="BB902" s="2">
        <v>-999</v>
      </c>
      <c r="BC902" s="2">
        <v>-999</v>
      </c>
      <c r="BD902" s="2">
        <v>-999</v>
      </c>
      <c r="BE902" s="2">
        <v>-999</v>
      </c>
      <c r="BF902" s="2">
        <v>-999</v>
      </c>
      <c r="BG902" s="2">
        <v>-999</v>
      </c>
      <c r="BH902" s="2">
        <v>-999</v>
      </c>
      <c r="BI902">
        <v>0</v>
      </c>
      <c r="BJ902">
        <v>0.37701085521114752</v>
      </c>
      <c r="BK902">
        <v>0.37701085521114752</v>
      </c>
      <c r="BL902">
        <v>-999</v>
      </c>
      <c r="BM902">
        <v>15.74957771871289</v>
      </c>
      <c r="BN902">
        <f t="shared" si="88"/>
        <v>-999</v>
      </c>
      <c r="BO902" t="s">
        <v>3748</v>
      </c>
      <c r="BP902" t="s">
        <v>3748</v>
      </c>
      <c r="BQ902">
        <v>1.0751834868040275E-2</v>
      </c>
      <c r="BR902">
        <v>0.25595238095238093</v>
      </c>
      <c r="BS902">
        <v>0.2413793103448276</v>
      </c>
      <c r="BT902">
        <v>5.5555555555555552E-2</v>
      </c>
      <c r="BU902" t="s">
        <v>3748</v>
      </c>
      <c r="BY902">
        <f t="shared" si="89"/>
        <v>-999</v>
      </c>
      <c r="CA902">
        <f t="shared" si="90"/>
        <v>-999</v>
      </c>
    </row>
    <row r="903" spans="1:82" x14ac:dyDescent="0.3">
      <c r="A903">
        <v>0</v>
      </c>
      <c r="B903" t="s">
        <v>609</v>
      </c>
      <c r="C903" t="s">
        <v>40</v>
      </c>
      <c r="D903">
        <v>20085</v>
      </c>
      <c r="E903" s="2">
        <f>BO903</f>
        <v>0.48450534256301275</v>
      </c>
      <c r="F903" s="2" t="s">
        <v>1937</v>
      </c>
      <c r="G903" s="3">
        <v>621</v>
      </c>
      <c r="H903" s="1">
        <v>0.37752338690239839</v>
      </c>
      <c r="I903" s="1">
        <f t="shared" si="91"/>
        <v>-17.167031886296218</v>
      </c>
      <c r="J903" s="1">
        <v>2.6680385398499999</v>
      </c>
      <c r="K903" s="1">
        <v>11.0665879041</v>
      </c>
      <c r="L903" s="2">
        <v>0.19135367177999996</v>
      </c>
      <c r="M903" s="2">
        <v>5.7937568640355815E-5</v>
      </c>
      <c r="N903" s="7">
        <v>0</v>
      </c>
      <c r="O903" s="2">
        <v>8.451955051562458E-3</v>
      </c>
      <c r="P903" s="3">
        <v>2203.3553950199989</v>
      </c>
      <c r="Q903" s="3">
        <v>60.003470328359981</v>
      </c>
      <c r="R903" s="3">
        <v>-6805.8858490281273</v>
      </c>
      <c r="S903" s="3">
        <v>-14.54066932825776</v>
      </c>
      <c r="T903" s="3">
        <v>-2854.1594593711634</v>
      </c>
      <c r="V903">
        <v>20085</v>
      </c>
      <c r="W903" s="2">
        <v>0.4605384430380916</v>
      </c>
      <c r="X903" s="2">
        <v>1.0127705333475781E-2</v>
      </c>
      <c r="Y903" s="2">
        <v>0.51822013247713539</v>
      </c>
      <c r="Z903" s="2">
        <v>0.76085886414418225</v>
      </c>
      <c r="AA903" s="2">
        <v>3.1897619539941309E-2</v>
      </c>
      <c r="AB903" s="2">
        <v>0.4723328837809761</v>
      </c>
      <c r="AC903" s="2">
        <v>5.7937568640355815E-5</v>
      </c>
      <c r="AD903" s="2">
        <v>0</v>
      </c>
      <c r="AE903" s="2">
        <v>8.451955051562458E-3</v>
      </c>
      <c r="AF903">
        <v>143074.6142365642</v>
      </c>
      <c r="AG903">
        <v>302.56337207426941</v>
      </c>
      <c r="AH903">
        <v>56865.84955777396</v>
      </c>
      <c r="AI903">
        <v>2912.9359364922934</v>
      </c>
      <c r="AJ903">
        <v>1.7873644761779732</v>
      </c>
      <c r="AK903">
        <v>136268.72838753607</v>
      </c>
      <c r="AL903">
        <v>288.02270274601165</v>
      </c>
      <c r="AM903">
        <v>54132.975750804762</v>
      </c>
      <c r="AN903">
        <v>2791.6502840903236</v>
      </c>
      <c r="AO903">
        <v>1.701551209778378</v>
      </c>
      <c r="AP903">
        <v>-6805.8858490281273</v>
      </c>
      <c r="AQ903">
        <v>-14.540669328257763</v>
      </c>
      <c r="AR903">
        <v>-2732.8738069691972</v>
      </c>
      <c r="AS903">
        <v>-121.28565240196986</v>
      </c>
      <c r="AT903">
        <v>-8.5813266399595189E-2</v>
      </c>
      <c r="AU903" s="3">
        <v>414098.61294005858</v>
      </c>
      <c r="AV903" s="3">
        <v>11277.052213511975</v>
      </c>
      <c r="AW903">
        <v>10295.345979347001</v>
      </c>
      <c r="AX903">
        <v>1934907.3233584755</v>
      </c>
      <c r="AY903">
        <v>280.37078738554601</v>
      </c>
      <c r="AZ903">
        <v>52692.885781239514</v>
      </c>
      <c r="BA903">
        <v>12498.701374367</v>
      </c>
      <c r="BB903">
        <v>2349005.9362985338</v>
      </c>
      <c r="BC903">
        <v>340.37425771390599</v>
      </c>
      <c r="BD903">
        <v>63969.93799475149</v>
      </c>
      <c r="BE903">
        <v>2203.3553950199989</v>
      </c>
      <c r="BF903">
        <v>414098.61294005858</v>
      </c>
      <c r="BG903">
        <v>60.003470328359981</v>
      </c>
      <c r="BH903">
        <v>11277.052213511975</v>
      </c>
      <c r="BI903">
        <v>0.224899352391252</v>
      </c>
      <c r="BJ903">
        <v>0.60242273929365042</v>
      </c>
      <c r="BK903">
        <v>0.37752338690239839</v>
      </c>
      <c r="BL903">
        <v>34.927255128132039</v>
      </c>
      <c r="BM903">
        <v>17.760223241835821</v>
      </c>
      <c r="BN903">
        <f t="shared" ref="BN903:BN966" si="93">IF(BL903=-999,-999,BM903-BL903)</f>
        <v>-17.167031886296218</v>
      </c>
      <c r="BO903">
        <v>0.48450534256301275</v>
      </c>
      <c r="BP903">
        <v>1.3195249349316977E-3</v>
      </c>
      <c r="BQ903">
        <v>1.5519532492778376E-2</v>
      </c>
      <c r="BR903">
        <v>0.19642857142857142</v>
      </c>
      <c r="BS903">
        <v>0.2413793103448276</v>
      </c>
      <c r="BT903">
        <v>0.1111111111111111</v>
      </c>
      <c r="BU903">
        <v>0.4916260860104974</v>
      </c>
      <c r="BV903">
        <v>0.76085886414418225</v>
      </c>
      <c r="BW903">
        <v>3.3088816950146586E-2</v>
      </c>
      <c r="BX903">
        <v>0.4723328837809761</v>
      </c>
      <c r="BY903">
        <f t="shared" ref="BY903:BY966" si="94">IF(I903=-999,-999,CC903)</f>
        <v>6.8593870128725781E-2</v>
      </c>
      <c r="BZ903">
        <v>0</v>
      </c>
      <c r="CA903">
        <f t="shared" ref="CA903:CA966" si="95">IF(I903=-999,-999,CD903)</f>
        <v>4.3890255603955914E-3</v>
      </c>
      <c r="CC903">
        <v>6.8593870128725781E-2</v>
      </c>
      <c r="CD903">
        <v>4.3890255603955914E-3</v>
      </c>
    </row>
    <row r="904" spans="1:82" x14ac:dyDescent="0.3">
      <c r="A904">
        <v>0</v>
      </c>
      <c r="B904" t="s">
        <v>609</v>
      </c>
      <c r="C904" t="s">
        <v>41</v>
      </c>
      <c r="D904">
        <v>20087</v>
      </c>
      <c r="E904" s="2">
        <f>BO904</f>
        <v>0.61184172685159488</v>
      </c>
      <c r="F904" s="2" t="s">
        <v>1939</v>
      </c>
      <c r="G904" s="3">
        <v>71</v>
      </c>
      <c r="H904" s="1">
        <v>0.37554420898351376</v>
      </c>
      <c r="I904" s="1">
        <f t="shared" ref="I904:I967" si="96">BN904</f>
        <v>-22.572237701687385</v>
      </c>
      <c r="J904" s="1">
        <v>2.6718518636800002</v>
      </c>
      <c r="K904" s="1">
        <v>26.0099312111</v>
      </c>
      <c r="L904" s="2">
        <v>0.20010663033700005</v>
      </c>
      <c r="M904" s="2">
        <v>1.3627720512835961E-4</v>
      </c>
      <c r="N904" s="7">
        <v>0</v>
      </c>
      <c r="O904" s="2">
        <v>1.5115493788991224E-3</v>
      </c>
      <c r="P904" s="3">
        <v>4693.7716130268</v>
      </c>
      <c r="Q904" s="3">
        <v>127.82440197660239</v>
      </c>
      <c r="R904" s="3">
        <v>55288.57214387245</v>
      </c>
      <c r="S904" s="3">
        <v>116.80141128834084</v>
      </c>
      <c r="T904" s="3">
        <v>22329.507445036754</v>
      </c>
      <c r="V904">
        <v>20087</v>
      </c>
      <c r="W904" s="2">
        <v>0.5134494935826831</v>
      </c>
      <c r="X904" s="2">
        <v>1.0074610528066633E-2</v>
      </c>
      <c r="Y904" s="2">
        <v>0.66639537756155165</v>
      </c>
      <c r="Z904" s="2">
        <v>0.76194633015884905</v>
      </c>
      <c r="AA904" s="2">
        <v>7.4969348928619478E-2</v>
      </c>
      <c r="AB904" s="2">
        <v>0.49393847994427553</v>
      </c>
      <c r="AC904" s="2">
        <v>1.3627720512835961E-4</v>
      </c>
      <c r="AD904" s="2">
        <v>0</v>
      </c>
      <c r="AE904" s="2">
        <v>1.5115493788991224E-3</v>
      </c>
      <c r="AF904">
        <v>20896.792569236823</v>
      </c>
      <c r="AG904">
        <v>44.146100520287753</v>
      </c>
      <c r="AH904">
        <v>8297.1229912549607</v>
      </c>
      <c r="AI904">
        <v>142.50688448015705</v>
      </c>
      <c r="AJ904">
        <v>0.26081446082893561</v>
      </c>
      <c r="AK904">
        <v>76185.364713109273</v>
      </c>
      <c r="AL904">
        <v>160.9475118086286</v>
      </c>
      <c r="AM904">
        <v>30249.586823618894</v>
      </c>
      <c r="AN904">
        <v>519.55049715298037</v>
      </c>
      <c r="AO904">
        <v>0.95087534390121464</v>
      </c>
      <c r="AP904">
        <v>55288.57214387245</v>
      </c>
      <c r="AQ904">
        <v>116.80141128834086</v>
      </c>
      <c r="AR904">
        <v>21952.463832363934</v>
      </c>
      <c r="AS904">
        <v>377.04361267282331</v>
      </c>
      <c r="AT904">
        <v>0.69006088307227897</v>
      </c>
      <c r="AU904" s="3">
        <v>882147.43695225683</v>
      </c>
      <c r="AV904" s="3">
        <v>24023.318107482653</v>
      </c>
      <c r="AW904">
        <v>1774.0514533130001</v>
      </c>
      <c r="AX904">
        <v>333415.23013564525</v>
      </c>
      <c r="AY904">
        <v>48.312334896334001</v>
      </c>
      <c r="AZ904">
        <v>9079.820220417012</v>
      </c>
      <c r="BA904">
        <v>6467.8230663397999</v>
      </c>
      <c r="BB904">
        <v>1215562.6670879021</v>
      </c>
      <c r="BC904">
        <v>176.13673687293638</v>
      </c>
      <c r="BD904">
        <v>33103.138327899665</v>
      </c>
      <c r="BE904">
        <v>4693.7716130268</v>
      </c>
      <c r="BF904">
        <v>882147.43695225683</v>
      </c>
      <c r="BG904">
        <v>127.82440197660239</v>
      </c>
      <c r="BH904">
        <v>24023.318107482653</v>
      </c>
      <c r="BI904">
        <v>4.151182962296647E-2</v>
      </c>
      <c r="BJ904">
        <v>0.41705603860648022</v>
      </c>
      <c r="BK904">
        <v>0.37554420898351376</v>
      </c>
      <c r="BL904">
        <v>38.545680484729935</v>
      </c>
      <c r="BM904">
        <v>15.973442783042548</v>
      </c>
      <c r="BN904">
        <f t="shared" si="93"/>
        <v>-22.572237701687385</v>
      </c>
      <c r="BO904">
        <v>0.61184172685159488</v>
      </c>
      <c r="BP904">
        <v>3.0756845672127992E-4</v>
      </c>
      <c r="BQ904">
        <v>1.8171442244522561E-2</v>
      </c>
      <c r="BR904">
        <v>0.20833333333333334</v>
      </c>
      <c r="BS904">
        <v>0.20689655172413793</v>
      </c>
      <c r="BT904">
        <v>0.16666666666666666</v>
      </c>
      <c r="BU904">
        <v>0.64641930808304393</v>
      </c>
      <c r="BV904">
        <v>0.76194633015884905</v>
      </c>
      <c r="BW904">
        <v>7.776903415831897E-2</v>
      </c>
      <c r="BX904">
        <v>0.49393847994427553</v>
      </c>
      <c r="BY904">
        <f t="shared" si="94"/>
        <v>0.44396368908305633</v>
      </c>
      <c r="BZ904">
        <v>0</v>
      </c>
      <c r="CA904">
        <f t="shared" si="95"/>
        <v>7.568847379507748E-4</v>
      </c>
      <c r="CC904">
        <v>0.44396368908305633</v>
      </c>
      <c r="CD904">
        <v>7.568847379507748E-4</v>
      </c>
    </row>
    <row r="905" spans="1:82" x14ac:dyDescent="0.3">
      <c r="A905">
        <v>1</v>
      </c>
      <c r="B905" t="s">
        <v>609</v>
      </c>
      <c r="C905" t="s">
        <v>635</v>
      </c>
      <c r="D905">
        <v>20089</v>
      </c>
      <c r="E905" s="2">
        <v>0</v>
      </c>
      <c r="F905" s="2" t="s">
        <v>1954</v>
      </c>
      <c r="G905" s="3">
        <v>-999</v>
      </c>
      <c r="H905" s="1">
        <v>0.37658117703050886</v>
      </c>
      <c r="I905" s="1">
        <f t="shared" si="96"/>
        <v>-999</v>
      </c>
      <c r="J905" s="1">
        <v>-999</v>
      </c>
      <c r="K905" s="1">
        <v>-999</v>
      </c>
      <c r="L905" s="2">
        <v>-999</v>
      </c>
      <c r="M905" s="2">
        <v>-999</v>
      </c>
      <c r="N905" s="7">
        <v>-999</v>
      </c>
      <c r="O905" s="2">
        <v>-999</v>
      </c>
      <c r="P905" s="3">
        <v>-999</v>
      </c>
      <c r="Q905" s="3">
        <v>-999</v>
      </c>
      <c r="R905" s="3">
        <v>-999</v>
      </c>
      <c r="S905" s="3">
        <v>-999</v>
      </c>
      <c r="T905" s="3">
        <v>-999</v>
      </c>
      <c r="V905">
        <v>20089</v>
      </c>
      <c r="W905" s="2">
        <v>-999</v>
      </c>
      <c r="X905" s="2">
        <v>1.0102428955174863E-2</v>
      </c>
      <c r="Y905" s="2">
        <v>-999</v>
      </c>
      <c r="Z905" s="2">
        <v>-999</v>
      </c>
      <c r="AA905" s="2">
        <v>-999</v>
      </c>
      <c r="AB905" s="2">
        <v>-999</v>
      </c>
      <c r="AC905" s="2">
        <v>-999</v>
      </c>
      <c r="AD905" s="2">
        <v>-999</v>
      </c>
      <c r="AE905" s="2">
        <v>-999</v>
      </c>
      <c r="AF905" s="2">
        <v>-999</v>
      </c>
      <c r="AG905" s="2">
        <v>-999</v>
      </c>
      <c r="AH905" s="2">
        <v>-999</v>
      </c>
      <c r="AI905" s="2">
        <v>-999</v>
      </c>
      <c r="AJ905" s="2">
        <v>-999</v>
      </c>
      <c r="AK905" s="2">
        <v>-999</v>
      </c>
      <c r="AL905" s="2">
        <v>-999</v>
      </c>
      <c r="AM905" s="2">
        <v>-999</v>
      </c>
      <c r="AN905" s="2">
        <v>-999</v>
      </c>
      <c r="AO905" s="2">
        <v>-999</v>
      </c>
      <c r="AP905" s="2">
        <v>-999</v>
      </c>
      <c r="AQ905" s="2">
        <v>-999</v>
      </c>
      <c r="AR905" s="2">
        <v>-999</v>
      </c>
      <c r="AS905" s="2">
        <v>-999</v>
      </c>
      <c r="AT905" s="2">
        <v>-999</v>
      </c>
      <c r="AU905" s="2">
        <v>-999</v>
      </c>
      <c r="AV905" s="2">
        <v>-999</v>
      </c>
      <c r="AW905" s="2">
        <v>-999</v>
      </c>
      <c r="AX905" s="2">
        <v>-999</v>
      </c>
      <c r="AY905" s="2">
        <v>-999</v>
      </c>
      <c r="AZ905" s="2">
        <v>-999</v>
      </c>
      <c r="BA905" s="2">
        <v>-999</v>
      </c>
      <c r="BB905" s="2">
        <v>-999</v>
      </c>
      <c r="BC905" s="2">
        <v>-999</v>
      </c>
      <c r="BD905" s="2">
        <v>-999</v>
      </c>
      <c r="BE905" s="2">
        <v>-999</v>
      </c>
      <c r="BF905" s="2">
        <v>-999</v>
      </c>
      <c r="BG905" s="2">
        <v>-999</v>
      </c>
      <c r="BH905" s="2">
        <v>-999</v>
      </c>
      <c r="BI905">
        <v>0</v>
      </c>
      <c r="BJ905">
        <v>0.37658117703050886</v>
      </c>
      <c r="BK905">
        <v>0.37658117703050886</v>
      </c>
      <c r="BL905">
        <v>-999</v>
      </c>
      <c r="BM905">
        <v>15.280724312842189</v>
      </c>
      <c r="BN905">
        <f t="shared" si="93"/>
        <v>-999</v>
      </c>
      <c r="BO905" t="s">
        <v>3748</v>
      </c>
      <c r="BP905" t="s">
        <v>3748</v>
      </c>
      <c r="BQ905">
        <v>6.9415301739120831E-3</v>
      </c>
      <c r="BR905">
        <v>0.21428571428571427</v>
      </c>
      <c r="BS905">
        <v>0.13793103448275862</v>
      </c>
      <c r="BT905">
        <v>5.5555555555555552E-2</v>
      </c>
      <c r="BU905" t="s">
        <v>3748</v>
      </c>
      <c r="BY905">
        <f t="shared" si="94"/>
        <v>-999</v>
      </c>
      <c r="CA905">
        <f t="shared" si="95"/>
        <v>-999</v>
      </c>
    </row>
    <row r="906" spans="1:82" x14ac:dyDescent="0.3">
      <c r="A906">
        <v>0</v>
      </c>
      <c r="B906" t="s">
        <v>609</v>
      </c>
      <c r="C906" t="s">
        <v>116</v>
      </c>
      <c r="D906">
        <v>20091</v>
      </c>
      <c r="E906" s="2">
        <f>BO906</f>
        <v>0.53185492366793286</v>
      </c>
      <c r="F906" s="2" t="s">
        <v>1938</v>
      </c>
      <c r="G906" s="3">
        <v>263962</v>
      </c>
      <c r="H906" s="1">
        <v>35.302270392083543</v>
      </c>
      <c r="I906" s="1">
        <f t="shared" si="96"/>
        <v>-16.308198396430519</v>
      </c>
      <c r="J906" s="1">
        <v>2.6696918312800002</v>
      </c>
      <c r="K906" s="1">
        <v>37.676111815100001</v>
      </c>
      <c r="L906" s="2">
        <v>0.18536018347000005</v>
      </c>
      <c r="M906" s="2">
        <v>2.047579915364944E-2</v>
      </c>
      <c r="N906" s="7">
        <v>0</v>
      </c>
      <c r="O906" s="2">
        <v>3.4473513633146531E-3</v>
      </c>
      <c r="P906" s="3">
        <v>-37215.840128299955</v>
      </c>
      <c r="Q906" s="3">
        <v>-1013.4904082793975</v>
      </c>
      <c r="R906" s="3">
        <v>-1359285.9240372851</v>
      </c>
      <c r="S906" s="3">
        <v>-2873.0283513544782</v>
      </c>
      <c r="T906" s="3">
        <v>-567223.76042368263</v>
      </c>
      <c r="V906">
        <v>20091</v>
      </c>
      <c r="W906" s="2">
        <v>0.7094974775909122</v>
      </c>
      <c r="X906" s="2">
        <v>0.94704329463472847</v>
      </c>
      <c r="Y906" s="2">
        <v>0.47761752870836405</v>
      </c>
      <c r="Z906" s="2">
        <v>0.76133034213100326</v>
      </c>
      <c r="AA906" s="2">
        <v>0.10859519581253288</v>
      </c>
      <c r="AB906" s="2">
        <v>0.45753869879860198</v>
      </c>
      <c r="AC906" s="2">
        <v>2.047579915364944E-2</v>
      </c>
      <c r="AD906" s="2">
        <v>0</v>
      </c>
      <c r="AE906" s="2">
        <v>3.4473513633146531E-3</v>
      </c>
      <c r="AF906">
        <v>22282873.19893799</v>
      </c>
      <c r="AG906">
        <v>47095.181280758945</v>
      </c>
      <c r="AH906">
        <v>8851393.594827937</v>
      </c>
      <c r="AI906">
        <v>446941.97787869611</v>
      </c>
      <c r="AJ906">
        <v>278.22567845840399</v>
      </c>
      <c r="AK906">
        <v>20923587.274900705</v>
      </c>
      <c r="AL906">
        <v>44222.152929404467</v>
      </c>
      <c r="AM906">
        <v>8311416.8062190395</v>
      </c>
      <c r="AN906">
        <v>419695.006063913</v>
      </c>
      <c r="AO906">
        <v>261.25268858986385</v>
      </c>
      <c r="AP906">
        <v>-1359285.9240372851</v>
      </c>
      <c r="AQ906">
        <v>-2873.0283513544782</v>
      </c>
      <c r="AR906">
        <v>-539976.78860889748</v>
      </c>
      <c r="AS906">
        <v>-27246.971814783115</v>
      </c>
      <c r="AT906">
        <v>-16.972989868540139</v>
      </c>
      <c r="AU906" s="3">
        <v>-6994344.9937126935</v>
      </c>
      <c r="AV906" s="3">
        <v>-190475.38733202996</v>
      </c>
      <c r="AW906">
        <v>1557044.9731012001</v>
      </c>
      <c r="AX906">
        <v>292631032.24463952</v>
      </c>
      <c r="AY906">
        <v>42402.647368901591</v>
      </c>
      <c r="AZ906">
        <v>7969153.5465113651</v>
      </c>
      <c r="BA906">
        <v>1519829.1329729001</v>
      </c>
      <c r="BB906">
        <v>285636687.25092685</v>
      </c>
      <c r="BC906">
        <v>41389.156960622196</v>
      </c>
      <c r="BD906">
        <v>7778678.1591793355</v>
      </c>
      <c r="BE906">
        <v>-37215.840128299955</v>
      </c>
      <c r="BF906">
        <v>-6994344.9937126935</v>
      </c>
      <c r="BG906">
        <v>-1013.4904082793975</v>
      </c>
      <c r="BH906">
        <v>-190475.38733202996</v>
      </c>
      <c r="BI906">
        <v>42.96125626244978</v>
      </c>
      <c r="BJ906">
        <v>78.263526654533322</v>
      </c>
      <c r="BK906">
        <v>35.302270392083543</v>
      </c>
      <c r="BL906">
        <v>37.918072041650035</v>
      </c>
      <c r="BM906">
        <v>21.609873645219515</v>
      </c>
      <c r="BN906">
        <f t="shared" si="93"/>
        <v>-16.308198396430519</v>
      </c>
      <c r="BO906">
        <v>0.53185492366793286</v>
      </c>
      <c r="BP906">
        <v>0.2766947906842499</v>
      </c>
      <c r="BQ906">
        <v>2.426700230252914E-2</v>
      </c>
      <c r="BR906">
        <v>0.18452380952380953</v>
      </c>
      <c r="BS906">
        <v>0.34482758620689657</v>
      </c>
      <c r="BT906">
        <v>0.22222222222222221</v>
      </c>
      <c r="BU906">
        <v>0.4670309812798738</v>
      </c>
      <c r="BV906">
        <v>0.76133034213100326</v>
      </c>
      <c r="BW906">
        <v>0.11265061806279345</v>
      </c>
      <c r="BX906">
        <v>0.45753869879860198</v>
      </c>
      <c r="BY906">
        <f t="shared" si="94"/>
        <v>5.3197347212009242E-2</v>
      </c>
      <c r="BZ906">
        <v>0</v>
      </c>
      <c r="CA906">
        <f t="shared" si="95"/>
        <v>1.8293097770602387E-3</v>
      </c>
      <c r="CC906">
        <v>5.3197347212009242E-2</v>
      </c>
      <c r="CD906">
        <v>1.8293097770602387E-3</v>
      </c>
    </row>
    <row r="907" spans="1:82" x14ac:dyDescent="0.3">
      <c r="A907">
        <v>1</v>
      </c>
      <c r="B907" t="s">
        <v>609</v>
      </c>
      <c r="C907" t="s">
        <v>636</v>
      </c>
      <c r="D907">
        <v>20093</v>
      </c>
      <c r="E907" s="2">
        <v>0</v>
      </c>
      <c r="F907" s="2" t="s">
        <v>1954</v>
      </c>
      <c r="G907" s="3">
        <v>-999</v>
      </c>
      <c r="H907" s="1">
        <v>0.37614781731936564</v>
      </c>
      <c r="I907" s="1">
        <f t="shared" si="96"/>
        <v>-999</v>
      </c>
      <c r="J907" s="1">
        <v>-999</v>
      </c>
      <c r="K907" s="1">
        <v>-999</v>
      </c>
      <c r="L907" s="2">
        <v>-999</v>
      </c>
      <c r="M907" s="2">
        <v>-999</v>
      </c>
      <c r="N907" s="7">
        <v>-999</v>
      </c>
      <c r="O907" s="2">
        <v>-999</v>
      </c>
      <c r="P907" s="3">
        <v>-999</v>
      </c>
      <c r="Q907" s="3">
        <v>-999</v>
      </c>
      <c r="R907" s="3">
        <v>-999</v>
      </c>
      <c r="S907" s="3">
        <v>-999</v>
      </c>
      <c r="T907" s="3">
        <v>-999</v>
      </c>
      <c r="V907">
        <v>20093</v>
      </c>
      <c r="W907" s="2">
        <v>-999</v>
      </c>
      <c r="X907" s="2">
        <v>1.0090803345715618E-2</v>
      </c>
      <c r="Y907" s="2">
        <v>-999</v>
      </c>
      <c r="Z907" s="2">
        <v>-999</v>
      </c>
      <c r="AA907" s="2">
        <v>-999</v>
      </c>
      <c r="AB907" s="2">
        <v>-999</v>
      </c>
      <c r="AC907" s="2">
        <v>-999</v>
      </c>
      <c r="AD907" s="2">
        <v>-999</v>
      </c>
      <c r="AE907" s="2">
        <v>-999</v>
      </c>
      <c r="AF907" s="2">
        <v>-999</v>
      </c>
      <c r="AG907" s="2">
        <v>-999</v>
      </c>
      <c r="AH907" s="2">
        <v>-999</v>
      </c>
      <c r="AI907" s="2">
        <v>-999</v>
      </c>
      <c r="AJ907" s="2">
        <v>-999</v>
      </c>
      <c r="AK907" s="2">
        <v>-999</v>
      </c>
      <c r="AL907" s="2">
        <v>-999</v>
      </c>
      <c r="AM907" s="2">
        <v>-999</v>
      </c>
      <c r="AN907" s="2">
        <v>-999</v>
      </c>
      <c r="AO907" s="2">
        <v>-999</v>
      </c>
      <c r="AP907" s="2">
        <v>-999</v>
      </c>
      <c r="AQ907" s="2">
        <v>-999</v>
      </c>
      <c r="AR907" s="2">
        <v>-999</v>
      </c>
      <c r="AS907" s="2">
        <v>-999</v>
      </c>
      <c r="AT907" s="2">
        <v>-999</v>
      </c>
      <c r="AU907" s="2">
        <v>-999</v>
      </c>
      <c r="AV907" s="2">
        <v>-999</v>
      </c>
      <c r="AW907" s="2">
        <v>-999</v>
      </c>
      <c r="AX907" s="2">
        <v>-999</v>
      </c>
      <c r="AY907" s="2">
        <v>-999</v>
      </c>
      <c r="AZ907" s="2">
        <v>-999</v>
      </c>
      <c r="BA907" s="2">
        <v>-999</v>
      </c>
      <c r="BB907" s="2">
        <v>-999</v>
      </c>
      <c r="BC907" s="2">
        <v>-999</v>
      </c>
      <c r="BD907" s="2">
        <v>-999</v>
      </c>
      <c r="BE907" s="2">
        <v>-999</v>
      </c>
      <c r="BF907" s="2">
        <v>-999</v>
      </c>
      <c r="BG907" s="2">
        <v>-999</v>
      </c>
      <c r="BH907" s="2">
        <v>-999</v>
      </c>
      <c r="BI907">
        <v>0</v>
      </c>
      <c r="BJ907">
        <v>0.37614781731936564</v>
      </c>
      <c r="BK907">
        <v>0.37614781731936564</v>
      </c>
      <c r="BL907">
        <v>-999</v>
      </c>
      <c r="BM907">
        <v>12.630432740472646</v>
      </c>
      <c r="BN907">
        <f t="shared" si="93"/>
        <v>-999</v>
      </c>
      <c r="BO907" t="s">
        <v>3748</v>
      </c>
      <c r="BP907" t="s">
        <v>3748</v>
      </c>
      <c r="BQ907">
        <v>6.5916311426700075E-3</v>
      </c>
      <c r="BR907">
        <v>0.11904761904761904</v>
      </c>
      <c r="BS907">
        <v>0.13793103448275862</v>
      </c>
      <c r="BT907">
        <v>5.5555555555555552E-2</v>
      </c>
      <c r="BU907" t="s">
        <v>3748</v>
      </c>
      <c r="BY907">
        <f t="shared" si="94"/>
        <v>-999</v>
      </c>
      <c r="CA907">
        <f t="shared" si="95"/>
        <v>-999</v>
      </c>
    </row>
    <row r="908" spans="1:82" x14ac:dyDescent="0.3">
      <c r="A908">
        <v>0</v>
      </c>
      <c r="B908" t="s">
        <v>609</v>
      </c>
      <c r="C908" t="s">
        <v>637</v>
      </c>
      <c r="D908">
        <v>20095</v>
      </c>
      <c r="E908" s="2">
        <f>BO908</f>
        <v>0.4566811566824</v>
      </c>
      <c r="F908" s="2" t="s">
        <v>1936</v>
      </c>
      <c r="G908" s="3">
        <v>171</v>
      </c>
      <c r="H908" s="1">
        <v>0.37776244610808107</v>
      </c>
      <c r="I908" s="1">
        <f t="shared" si="96"/>
        <v>-18.97182736811914</v>
      </c>
      <c r="J908" s="1">
        <v>2.7093419486700001</v>
      </c>
      <c r="K908" s="1">
        <v>1.1179315194099999</v>
      </c>
      <c r="L908" s="2">
        <v>0.13583636925799991</v>
      </c>
      <c r="M908" s="2">
        <v>1.8378360289399412E-5</v>
      </c>
      <c r="N908" s="7">
        <v>0</v>
      </c>
      <c r="O908" s="2">
        <v>1.0207421766952756E-2</v>
      </c>
      <c r="P908" s="3">
        <v>2868.5237677020004</v>
      </c>
      <c r="Q908" s="3">
        <v>78.117847520436044</v>
      </c>
      <c r="R908" s="3">
        <v>-23002.920194646897</v>
      </c>
      <c r="S908" s="3">
        <v>-49.1004643007808</v>
      </c>
      <c r="T908" s="3">
        <v>-9425.0148838628083</v>
      </c>
      <c r="V908">
        <v>20095</v>
      </c>
      <c r="W908" s="2">
        <v>0.43313478224582741</v>
      </c>
      <c r="X908" s="2">
        <v>1.0134118502239376E-2</v>
      </c>
      <c r="Y908" s="2">
        <v>0.56320985686430536</v>
      </c>
      <c r="Z908" s="2">
        <v>0.77263757882565576</v>
      </c>
      <c r="AA908" s="2">
        <v>3.2222537413395006E-3</v>
      </c>
      <c r="AB908" s="2">
        <v>0.33529528551578358</v>
      </c>
      <c r="AC908" s="2">
        <v>1.8378360289399412E-5</v>
      </c>
      <c r="AD908" s="2">
        <v>0</v>
      </c>
      <c r="AE908" s="2">
        <v>1.0207421766952756E-2</v>
      </c>
      <c r="AF908">
        <v>232279.8050900707</v>
      </c>
      <c r="AG908">
        <v>490.86644013494561</v>
      </c>
      <c r="AH908">
        <v>92256.828532509899</v>
      </c>
      <c r="AI908">
        <v>2217.1823258040581</v>
      </c>
      <c r="AJ908">
        <v>2.8999414526439451</v>
      </c>
      <c r="AK908">
        <v>209276.88489542381</v>
      </c>
      <c r="AL908">
        <v>441.76597583416475</v>
      </c>
      <c r="AM908">
        <v>83028.54819902766</v>
      </c>
      <c r="AN908">
        <v>2020.4477754234786</v>
      </c>
      <c r="AO908">
        <v>2.6101446501737691</v>
      </c>
      <c r="AP908">
        <v>-23002.920194646897</v>
      </c>
      <c r="AQ908">
        <v>-49.100464300780857</v>
      </c>
      <c r="AR908">
        <v>-9228.2803334822383</v>
      </c>
      <c r="AS908">
        <v>-196.73455038057955</v>
      </c>
      <c r="AT908">
        <v>-0.28979680247017603</v>
      </c>
      <c r="AU908" s="3">
        <v>539110.356901914</v>
      </c>
      <c r="AV908" s="3">
        <v>14681.468262990749</v>
      </c>
      <c r="AW908">
        <v>13627.591547992</v>
      </c>
      <c r="AX908">
        <v>2561169.5555296163</v>
      </c>
      <c r="AY908">
        <v>371.11706397665591</v>
      </c>
      <c r="AZ908">
        <v>69747.74100377271</v>
      </c>
      <c r="BA908">
        <v>16496.115315694002</v>
      </c>
      <c r="BB908">
        <v>3100279.9124315307</v>
      </c>
      <c r="BC908">
        <v>449.23491149709196</v>
      </c>
      <c r="BD908">
        <v>84429.209266763457</v>
      </c>
      <c r="BE908">
        <v>2868.5237677020004</v>
      </c>
      <c r="BF908">
        <v>539110.356901914</v>
      </c>
      <c r="BG908">
        <v>78.117847520436044</v>
      </c>
      <c r="BH908">
        <v>14681.468262990749</v>
      </c>
      <c r="BI908">
        <v>0.21391227712124994</v>
      </c>
      <c r="BJ908">
        <v>0.59167472322933101</v>
      </c>
      <c r="BK908">
        <v>0.37776244610808107</v>
      </c>
      <c r="BL908">
        <v>36.907602556616119</v>
      </c>
      <c r="BM908">
        <v>17.935775188496979</v>
      </c>
      <c r="BN908">
        <f t="shared" si="93"/>
        <v>-18.97182736811914</v>
      </c>
      <c r="BO908">
        <v>0.4566811566824</v>
      </c>
      <c r="BP908">
        <v>1.1829860666983905E-3</v>
      </c>
      <c r="BQ908">
        <v>2.1766867714155903E-2</v>
      </c>
      <c r="BR908">
        <v>0.1130952380952381</v>
      </c>
      <c r="BS908">
        <v>0.17241379310344829</v>
      </c>
      <c r="BT908">
        <v>5.5555555555555552E-2</v>
      </c>
      <c r="BU908">
        <v>0.54331146439476641</v>
      </c>
      <c r="BV908">
        <v>0.77263757882565576</v>
      </c>
      <c r="BW908">
        <v>3.3425868686094407E-3</v>
      </c>
      <c r="BX908">
        <v>0.33529528551578358</v>
      </c>
      <c r="BY908">
        <f t="shared" si="94"/>
        <v>0.1773823230773624</v>
      </c>
      <c r="BZ908">
        <v>0</v>
      </c>
      <c r="CA908">
        <f t="shared" si="95"/>
        <v>7.4128581240815424E-3</v>
      </c>
      <c r="CC908">
        <v>0.1773823230773624</v>
      </c>
      <c r="CD908">
        <v>7.4128581240815424E-3</v>
      </c>
    </row>
    <row r="909" spans="1:82" x14ac:dyDescent="0.3">
      <c r="A909">
        <v>1</v>
      </c>
      <c r="B909" t="s">
        <v>609</v>
      </c>
      <c r="C909" t="s">
        <v>233</v>
      </c>
      <c r="D909">
        <v>20097</v>
      </c>
      <c r="E909" s="2">
        <v>0</v>
      </c>
      <c r="F909" s="2" t="s">
        <v>1954</v>
      </c>
      <c r="G909" s="3">
        <v>-999</v>
      </c>
      <c r="H909" s="1">
        <v>0.37612391099116832</v>
      </c>
      <c r="I909" s="1">
        <f t="shared" si="96"/>
        <v>-999</v>
      </c>
      <c r="J909" s="1">
        <v>-999</v>
      </c>
      <c r="K909" s="1">
        <v>-999</v>
      </c>
      <c r="L909" s="2">
        <v>-999</v>
      </c>
      <c r="M909" s="2">
        <v>-999</v>
      </c>
      <c r="N909" s="7">
        <v>-999</v>
      </c>
      <c r="O909" s="2">
        <v>-999</v>
      </c>
      <c r="P909" s="3">
        <v>-999</v>
      </c>
      <c r="Q909" s="3">
        <v>-999</v>
      </c>
      <c r="R909" s="3">
        <v>-999</v>
      </c>
      <c r="S909" s="3">
        <v>-999</v>
      </c>
      <c r="T909" s="3">
        <v>-999</v>
      </c>
      <c r="V909">
        <v>20097</v>
      </c>
      <c r="W909" s="2">
        <v>-999</v>
      </c>
      <c r="X909" s="2">
        <v>1.0090162017903918E-2</v>
      </c>
      <c r="Y909" s="2">
        <v>-999</v>
      </c>
      <c r="Z909" s="2">
        <v>-999</v>
      </c>
      <c r="AA909" s="2">
        <v>-999</v>
      </c>
      <c r="AB909" s="2">
        <v>-999</v>
      </c>
      <c r="AC909" s="2">
        <v>-999</v>
      </c>
      <c r="AD909" s="2">
        <v>-999</v>
      </c>
      <c r="AE909" s="2">
        <v>-999</v>
      </c>
      <c r="AF909" s="2">
        <v>-999</v>
      </c>
      <c r="AG909" s="2">
        <v>-999</v>
      </c>
      <c r="AH909" s="2">
        <v>-999</v>
      </c>
      <c r="AI909" s="2">
        <v>-999</v>
      </c>
      <c r="AJ909" s="2">
        <v>-999</v>
      </c>
      <c r="AK909" s="2">
        <v>-999</v>
      </c>
      <c r="AL909" s="2">
        <v>-999</v>
      </c>
      <c r="AM909" s="2">
        <v>-999</v>
      </c>
      <c r="AN909" s="2">
        <v>-999</v>
      </c>
      <c r="AO909" s="2">
        <v>-999</v>
      </c>
      <c r="AP909" s="2">
        <v>-999</v>
      </c>
      <c r="AQ909" s="2">
        <v>-999</v>
      </c>
      <c r="AR909" s="2">
        <v>-999</v>
      </c>
      <c r="AS909" s="2">
        <v>-999</v>
      </c>
      <c r="AT909" s="2">
        <v>-999</v>
      </c>
      <c r="AU909" s="2">
        <v>-999</v>
      </c>
      <c r="AV909" s="2">
        <v>-999</v>
      </c>
      <c r="AW909" s="2">
        <v>-999</v>
      </c>
      <c r="AX909" s="2">
        <v>-999</v>
      </c>
      <c r="AY909" s="2">
        <v>-999</v>
      </c>
      <c r="AZ909" s="2">
        <v>-999</v>
      </c>
      <c r="BA909" s="2">
        <v>-999</v>
      </c>
      <c r="BB909" s="2">
        <v>-999</v>
      </c>
      <c r="BC909" s="2">
        <v>-999</v>
      </c>
      <c r="BD909" s="2">
        <v>-999</v>
      </c>
      <c r="BE909" s="2">
        <v>-999</v>
      </c>
      <c r="BF909" s="2">
        <v>-999</v>
      </c>
      <c r="BG909" s="2">
        <v>-999</v>
      </c>
      <c r="BH909" s="2">
        <v>-999</v>
      </c>
      <c r="BI909">
        <v>0</v>
      </c>
      <c r="BJ909">
        <v>0.37612391099116832</v>
      </c>
      <c r="BK909">
        <v>0.37612391099116832</v>
      </c>
      <c r="BL909">
        <v>-999</v>
      </c>
      <c r="BM909">
        <v>26.190401332042867</v>
      </c>
      <c r="BN909">
        <f t="shared" si="93"/>
        <v>-999</v>
      </c>
      <c r="BO909" t="s">
        <v>3748</v>
      </c>
      <c r="BP909" t="s">
        <v>3748</v>
      </c>
      <c r="BQ909">
        <v>1.6230325329951622E-2</v>
      </c>
      <c r="BR909">
        <v>0.22023809523809523</v>
      </c>
      <c r="BS909">
        <v>0.41379310344827586</v>
      </c>
      <c r="BT909">
        <v>5.5555555555555552E-2</v>
      </c>
      <c r="BU909" t="s">
        <v>3748</v>
      </c>
      <c r="BY909">
        <f t="shared" si="94"/>
        <v>-999</v>
      </c>
      <c r="CA909">
        <f t="shared" si="95"/>
        <v>-999</v>
      </c>
    </row>
    <row r="910" spans="1:82" x14ac:dyDescent="0.3">
      <c r="A910">
        <v>0</v>
      </c>
      <c r="B910" t="s">
        <v>609</v>
      </c>
      <c r="C910" t="s">
        <v>638</v>
      </c>
      <c r="D910">
        <v>20099</v>
      </c>
      <c r="E910" s="2">
        <f>BO910</f>
        <v>0.48787379396133013</v>
      </c>
      <c r="F910" s="2" t="s">
        <v>1937</v>
      </c>
      <c r="G910" s="3">
        <v>723</v>
      </c>
      <c r="H910" s="1">
        <v>0.76130920598924812</v>
      </c>
      <c r="I910" s="1">
        <f t="shared" si="96"/>
        <v>-14.837065101660084</v>
      </c>
      <c r="J910" s="1">
        <v>2.8068653122499998</v>
      </c>
      <c r="K910" s="1">
        <v>41.668513757299998</v>
      </c>
      <c r="L910" s="2">
        <v>0.17726383233999998</v>
      </c>
      <c r="M910" s="2">
        <v>1.5557861832561622E-3</v>
      </c>
      <c r="N910" s="7">
        <v>0</v>
      </c>
      <c r="O910" s="2">
        <v>2.3850960435095607E-3</v>
      </c>
      <c r="P910" s="3">
        <v>4105.0447385519965</v>
      </c>
      <c r="Q910" s="3">
        <v>111.79173851073593</v>
      </c>
      <c r="R910" s="3">
        <v>-63179.110613169381</v>
      </c>
      <c r="S910" s="3">
        <v>-133.90365432380989</v>
      </c>
      <c r="T910" s="3">
        <v>-26169.898316508305</v>
      </c>
      <c r="V910">
        <v>20099</v>
      </c>
      <c r="W910" s="2">
        <v>0.46259715417164848</v>
      </c>
      <c r="X910" s="2">
        <v>2.0423411034704662E-2</v>
      </c>
      <c r="Y910" s="2">
        <v>0.42753258191941385</v>
      </c>
      <c r="Z910" s="2">
        <v>0.80044883961995084</v>
      </c>
      <c r="AA910" s="2">
        <v>0.12010263779070916</v>
      </c>
      <c r="AB910" s="2">
        <v>0.43755385689949822</v>
      </c>
      <c r="AC910" s="2">
        <v>1.5557861832561622E-3</v>
      </c>
      <c r="AD910" s="2">
        <v>0</v>
      </c>
      <c r="AE910" s="2">
        <v>2.3850960435095607E-3</v>
      </c>
      <c r="AF910">
        <v>571416.89447984262</v>
      </c>
      <c r="AG910">
        <v>1208.0315685319003</v>
      </c>
      <c r="AH910">
        <v>227045.79528652987</v>
      </c>
      <c r="AI910">
        <v>9367.5899615621911</v>
      </c>
      <c r="AJ910">
        <v>7.13653585859812</v>
      </c>
      <c r="AK910">
        <v>508237.78386667324</v>
      </c>
      <c r="AL910">
        <v>1074.1279142080905</v>
      </c>
      <c r="AM910">
        <v>201879.01779521868</v>
      </c>
      <c r="AN910">
        <v>8364.4691363650636</v>
      </c>
      <c r="AO910">
        <v>6.3456820216253131</v>
      </c>
      <c r="AP910">
        <v>-63179.110613169381</v>
      </c>
      <c r="AQ910">
        <v>-133.90365432380986</v>
      </c>
      <c r="AR910">
        <v>-25166.777491311193</v>
      </c>
      <c r="AS910">
        <v>-1003.1208251971275</v>
      </c>
      <c r="AT910">
        <v>-0.79085383697280687</v>
      </c>
      <c r="AU910" s="3">
        <v>771502.10816346225</v>
      </c>
      <c r="AV910" s="3">
        <v>21010.13933570771</v>
      </c>
      <c r="AW910">
        <v>40769.984634979002</v>
      </c>
      <c r="AX910">
        <v>7662310.9122979539</v>
      </c>
      <c r="AY910">
        <v>1110.2796075757219</v>
      </c>
      <c r="AZ910">
        <v>208665.94944778117</v>
      </c>
      <c r="BA910">
        <v>44875.029373530997</v>
      </c>
      <c r="BB910">
        <v>8433813.0204614159</v>
      </c>
      <c r="BC910">
        <v>1222.0713460864579</v>
      </c>
      <c r="BD910">
        <v>229676.0887834889</v>
      </c>
      <c r="BE910">
        <v>4105.0447385519965</v>
      </c>
      <c r="BF910">
        <v>771502.10816346225</v>
      </c>
      <c r="BG910">
        <v>111.79173851073593</v>
      </c>
      <c r="BH910">
        <v>21010.13933570771</v>
      </c>
      <c r="BI910">
        <v>0.84040230349823575</v>
      </c>
      <c r="BJ910">
        <v>1.6017115094874839</v>
      </c>
      <c r="BK910">
        <v>0.76130920598924812</v>
      </c>
      <c r="BL910">
        <v>37.292764054842728</v>
      </c>
      <c r="BM910">
        <v>22.455698953182644</v>
      </c>
      <c r="BN910">
        <f t="shared" si="93"/>
        <v>-14.837065101660084</v>
      </c>
      <c r="BO910">
        <v>0.48787379396133013</v>
      </c>
      <c r="BP910">
        <v>4.9650720043759051E-3</v>
      </c>
      <c r="BQ910">
        <v>4.528674521574455E-2</v>
      </c>
      <c r="BR910">
        <v>0.15116279069767441</v>
      </c>
      <c r="BS910">
        <v>0.17241379310344829</v>
      </c>
      <c r="BT910">
        <v>5.5555555555555552E-2</v>
      </c>
      <c r="BU910">
        <v>0.42490095504714703</v>
      </c>
      <c r="BV910">
        <v>0.80044883961995084</v>
      </c>
      <c r="BW910">
        <v>0.12458779853808005</v>
      </c>
      <c r="BX910">
        <v>0.43755385689949822</v>
      </c>
      <c r="BY910">
        <f t="shared" si="94"/>
        <v>0.14319622182859157</v>
      </c>
      <c r="BZ910">
        <v>0</v>
      </c>
      <c r="CA910">
        <f t="shared" si="95"/>
        <v>1.3191223735799463E-3</v>
      </c>
      <c r="CC910">
        <v>0.14319622182859157</v>
      </c>
      <c r="CD910">
        <v>1.3191223735799463E-3</v>
      </c>
    </row>
    <row r="911" spans="1:82" x14ac:dyDescent="0.3">
      <c r="A911">
        <v>1</v>
      </c>
      <c r="B911" t="s">
        <v>609</v>
      </c>
      <c r="C911" t="s">
        <v>639</v>
      </c>
      <c r="D911">
        <v>20101</v>
      </c>
      <c r="E911" s="2">
        <v>0</v>
      </c>
      <c r="F911" s="2" t="s">
        <v>1954</v>
      </c>
      <c r="G911" s="3">
        <v>-999</v>
      </c>
      <c r="H911" s="1">
        <v>0.37568811553954151</v>
      </c>
      <c r="I911" s="1">
        <f t="shared" si="96"/>
        <v>-999</v>
      </c>
      <c r="J911" s="1">
        <v>-999</v>
      </c>
      <c r="K911" s="1">
        <v>-999</v>
      </c>
      <c r="L911" s="2">
        <v>-999</v>
      </c>
      <c r="M911" s="2">
        <v>-999</v>
      </c>
      <c r="N911" s="7">
        <v>-999</v>
      </c>
      <c r="O911" s="2">
        <v>-999</v>
      </c>
      <c r="P911" s="3">
        <v>-999</v>
      </c>
      <c r="Q911" s="3">
        <v>-999</v>
      </c>
      <c r="R911" s="3">
        <v>-999</v>
      </c>
      <c r="S911" s="3">
        <v>-999</v>
      </c>
      <c r="T911" s="3">
        <v>-999</v>
      </c>
      <c r="V911">
        <v>20101</v>
      </c>
      <c r="W911" s="2">
        <v>-999</v>
      </c>
      <c r="X911" s="2">
        <v>1.0078471065573892E-2</v>
      </c>
      <c r="Y911" s="2">
        <v>-999</v>
      </c>
      <c r="Z911" s="2">
        <v>-999</v>
      </c>
      <c r="AA911" s="2">
        <v>-999</v>
      </c>
      <c r="AB911" s="2">
        <v>-999</v>
      </c>
      <c r="AC911" s="2">
        <v>-999</v>
      </c>
      <c r="AD911" s="2">
        <v>-999</v>
      </c>
      <c r="AE911" s="2">
        <v>-999</v>
      </c>
      <c r="AF911" s="2">
        <v>-999</v>
      </c>
      <c r="AG911" s="2">
        <v>-999</v>
      </c>
      <c r="AH911" s="2">
        <v>-999</v>
      </c>
      <c r="AI911" s="2">
        <v>-999</v>
      </c>
      <c r="AJ911" s="2">
        <v>-999</v>
      </c>
      <c r="AK911" s="2">
        <v>-999</v>
      </c>
      <c r="AL911" s="2">
        <v>-999</v>
      </c>
      <c r="AM911" s="2">
        <v>-999</v>
      </c>
      <c r="AN911" s="2">
        <v>-999</v>
      </c>
      <c r="AO911" s="2">
        <v>-999</v>
      </c>
      <c r="AP911" s="2">
        <v>-999</v>
      </c>
      <c r="AQ911" s="2">
        <v>-999</v>
      </c>
      <c r="AR911" s="2">
        <v>-999</v>
      </c>
      <c r="AS911" s="2">
        <v>-999</v>
      </c>
      <c r="AT911" s="2">
        <v>-999</v>
      </c>
      <c r="AU911" s="2">
        <v>-999</v>
      </c>
      <c r="AV911" s="2">
        <v>-999</v>
      </c>
      <c r="AW911" s="2">
        <v>-999</v>
      </c>
      <c r="AX911" s="2">
        <v>-999</v>
      </c>
      <c r="AY911" s="2">
        <v>-999</v>
      </c>
      <c r="AZ911" s="2">
        <v>-999</v>
      </c>
      <c r="BA911" s="2">
        <v>-999</v>
      </c>
      <c r="BB911" s="2">
        <v>-999</v>
      </c>
      <c r="BC911" s="2">
        <v>-999</v>
      </c>
      <c r="BD911" s="2">
        <v>-999</v>
      </c>
      <c r="BE911" s="2">
        <v>-999</v>
      </c>
      <c r="BF911" s="2">
        <v>-999</v>
      </c>
      <c r="BG911" s="2">
        <v>-999</v>
      </c>
      <c r="BH911" s="2">
        <v>-999</v>
      </c>
      <c r="BI911">
        <v>0</v>
      </c>
      <c r="BJ911">
        <v>0.37568811553954151</v>
      </c>
      <c r="BK911">
        <v>0.37568811553954151</v>
      </c>
      <c r="BL911">
        <v>-999</v>
      </c>
      <c r="BM911">
        <v>12.630432740472646</v>
      </c>
      <c r="BN911">
        <f t="shared" si="93"/>
        <v>-999</v>
      </c>
      <c r="BO911" t="s">
        <v>3748</v>
      </c>
      <c r="BP911" t="s">
        <v>3748</v>
      </c>
      <c r="BQ911">
        <v>7.1704824823857882E-3</v>
      </c>
      <c r="BR911">
        <v>0.10119047619047619</v>
      </c>
      <c r="BS911">
        <v>0.20689655172413793</v>
      </c>
      <c r="BT911">
        <v>5.5555555555555552E-2</v>
      </c>
      <c r="BU911" t="s">
        <v>3748</v>
      </c>
      <c r="BY911">
        <f t="shared" si="94"/>
        <v>-999</v>
      </c>
      <c r="CA911">
        <f t="shared" si="95"/>
        <v>-999</v>
      </c>
    </row>
    <row r="912" spans="1:82" x14ac:dyDescent="0.3">
      <c r="A912">
        <v>0</v>
      </c>
      <c r="B912" t="s">
        <v>609</v>
      </c>
      <c r="C912" t="s">
        <v>640</v>
      </c>
      <c r="D912">
        <v>20103</v>
      </c>
      <c r="E912" s="2">
        <f>BO912</f>
        <v>0.55706492672374408</v>
      </c>
      <c r="F912" s="2" t="s">
        <v>1938</v>
      </c>
      <c r="G912" s="3">
        <v>14640</v>
      </c>
      <c r="H912" s="1">
        <v>13.148522891034526</v>
      </c>
      <c r="I912" s="1">
        <f t="shared" si="96"/>
        <v>-23.006066552707523</v>
      </c>
      <c r="J912" s="1">
        <v>2.6574013879899998</v>
      </c>
      <c r="K912" s="1">
        <v>25.811405478200001</v>
      </c>
      <c r="L912" s="2">
        <v>0.19425465408000009</v>
      </c>
      <c r="M912" s="2">
        <v>2.0405023095606636E-3</v>
      </c>
      <c r="N912" s="7">
        <v>0</v>
      </c>
      <c r="O912" s="2">
        <v>3.399261183486131E-3</v>
      </c>
      <c r="P912" s="3">
        <v>146708.35544719</v>
      </c>
      <c r="Q912" s="3">
        <v>3995.2748761704192</v>
      </c>
      <c r="R912" s="3">
        <v>849537.55610885751</v>
      </c>
      <c r="S912" s="3">
        <v>1789.2896692829759</v>
      </c>
      <c r="T912" s="3">
        <v>352626.87596848398</v>
      </c>
      <c r="V912">
        <v>20103</v>
      </c>
      <c r="W912" s="2">
        <v>0.59078201352676596</v>
      </c>
      <c r="X912" s="2">
        <v>0.35273143341788765</v>
      </c>
      <c r="Y912" s="2">
        <v>0.64166330585620268</v>
      </c>
      <c r="Z912" s="2">
        <v>0.75782541048110896</v>
      </c>
      <c r="AA912" s="2">
        <v>7.4397131154558691E-2</v>
      </c>
      <c r="AB912" s="2">
        <v>0.47949359997111013</v>
      </c>
      <c r="AC912" s="2">
        <v>2.0405023095606636E-3</v>
      </c>
      <c r="AD912" s="2">
        <v>0</v>
      </c>
      <c r="AE912" s="2">
        <v>3.399261183486131E-3</v>
      </c>
      <c r="AF912">
        <v>1883419.7824678966</v>
      </c>
      <c r="AG912">
        <v>3979.3007591457308</v>
      </c>
      <c r="AH912">
        <v>747897.2645081802</v>
      </c>
      <c r="AI912">
        <v>34930.626730263357</v>
      </c>
      <c r="AJ912">
        <v>23.50940055941728</v>
      </c>
      <c r="AK912">
        <v>2732957.3385767541</v>
      </c>
      <c r="AL912">
        <v>5768.5904284287071</v>
      </c>
      <c r="AM912">
        <v>1084188.7212405857</v>
      </c>
      <c r="AN912">
        <v>51266.04596634199</v>
      </c>
      <c r="AO912">
        <v>34.083588652589555</v>
      </c>
      <c r="AP912">
        <v>849537.55610885751</v>
      </c>
      <c r="AQ912">
        <v>1789.2896692829763</v>
      </c>
      <c r="AR912">
        <v>336291.45673240547</v>
      </c>
      <c r="AS912">
        <v>16335.419236078633</v>
      </c>
      <c r="AT912">
        <v>10.574188093172275</v>
      </c>
      <c r="AU912" s="3">
        <v>27572368.322744887</v>
      </c>
      <c r="AV912" s="3">
        <v>750871.96022746863</v>
      </c>
      <c r="AW912">
        <v>231400.15113778002</v>
      </c>
      <c r="AX912">
        <v>43489344.404834375</v>
      </c>
      <c r="AY912">
        <v>6301.6670547820386</v>
      </c>
      <c r="AZ912">
        <v>1184335.3062757363</v>
      </c>
      <c r="BA912">
        <v>378108.50658497005</v>
      </c>
      <c r="BB912">
        <v>71061712.727579266</v>
      </c>
      <c r="BC912">
        <v>10296.941930952458</v>
      </c>
      <c r="BD912">
        <v>1935207.2665032051</v>
      </c>
      <c r="BE912">
        <v>146708.35544719</v>
      </c>
      <c r="BF912">
        <v>27572368.322744887</v>
      </c>
      <c r="BG912">
        <v>3995.2748761704192</v>
      </c>
      <c r="BH912">
        <v>750871.96022746863</v>
      </c>
      <c r="BI912">
        <v>5.4562806950985649</v>
      </c>
      <c r="BJ912">
        <v>18.604803586133091</v>
      </c>
      <c r="BK912">
        <v>13.148522891034526</v>
      </c>
      <c r="BL912">
        <v>45.405096182202584</v>
      </c>
      <c r="BM912">
        <v>22.399029629495061</v>
      </c>
      <c r="BN912">
        <f t="shared" si="93"/>
        <v>-23.006066552707523</v>
      </c>
      <c r="BO912">
        <v>0.55706492672374408</v>
      </c>
      <c r="BP912">
        <v>3.6807247908046202E-2</v>
      </c>
      <c r="BQ912">
        <v>1.9571618264271458E-2</v>
      </c>
      <c r="BR912">
        <v>0.25595238095238093</v>
      </c>
      <c r="BS912">
        <v>0.27586206896551724</v>
      </c>
      <c r="BT912">
        <v>0.16666666666666666</v>
      </c>
      <c r="BU912">
        <v>0.65884321347554897</v>
      </c>
      <c r="BV912">
        <v>0.75782541048110896</v>
      </c>
      <c r="BW912">
        <v>7.7175447255766277E-2</v>
      </c>
      <c r="BX912">
        <v>0.47949359997111013</v>
      </c>
      <c r="BY912">
        <f t="shared" si="94"/>
        <v>6.0931836677292253E-2</v>
      </c>
      <c r="BZ912">
        <v>0</v>
      </c>
      <c r="CA912">
        <f t="shared" si="95"/>
        <v>1.7304779945383031E-3</v>
      </c>
      <c r="CC912">
        <v>6.0931836677292253E-2</v>
      </c>
      <c r="CD912">
        <v>1.7304779945383031E-3</v>
      </c>
    </row>
    <row r="913" spans="1:82" x14ac:dyDescent="0.3">
      <c r="A913">
        <v>1</v>
      </c>
      <c r="B913" t="s">
        <v>609</v>
      </c>
      <c r="C913" t="s">
        <v>118</v>
      </c>
      <c r="D913">
        <v>20105</v>
      </c>
      <c r="E913" s="2">
        <v>0</v>
      </c>
      <c r="F913" s="2" t="s">
        <v>1954</v>
      </c>
      <c r="G913" s="3">
        <v>-999</v>
      </c>
      <c r="H913" s="1">
        <v>0.37734482172012823</v>
      </c>
      <c r="I913" s="1">
        <f t="shared" si="96"/>
        <v>-999</v>
      </c>
      <c r="J913" s="1">
        <v>-999</v>
      </c>
      <c r="K913" s="1">
        <v>-999</v>
      </c>
      <c r="L913" s="2">
        <v>-999</v>
      </c>
      <c r="M913" s="2">
        <v>-999</v>
      </c>
      <c r="N913" s="7">
        <v>-999</v>
      </c>
      <c r="O913" s="2">
        <v>-999</v>
      </c>
      <c r="P913" s="3">
        <v>-999</v>
      </c>
      <c r="Q913" s="3">
        <v>-999</v>
      </c>
      <c r="R913" s="3">
        <v>-999</v>
      </c>
      <c r="S913" s="3">
        <v>-999</v>
      </c>
      <c r="T913" s="3">
        <v>-999</v>
      </c>
      <c r="V913">
        <v>20105</v>
      </c>
      <c r="W913" s="2">
        <v>-999</v>
      </c>
      <c r="X913" s="2">
        <v>1.0122915019520163E-2</v>
      </c>
      <c r="Y913" s="2">
        <v>-999</v>
      </c>
      <c r="Z913" s="2">
        <v>-999</v>
      </c>
      <c r="AA913" s="2">
        <v>-999</v>
      </c>
      <c r="AB913" s="2">
        <v>-999</v>
      </c>
      <c r="AC913" s="2">
        <v>-999</v>
      </c>
      <c r="AD913" s="2">
        <v>-999</v>
      </c>
      <c r="AE913" s="2">
        <v>-999</v>
      </c>
      <c r="AF913" s="2">
        <v>-999</v>
      </c>
      <c r="AG913" s="2">
        <v>-999</v>
      </c>
      <c r="AH913" s="2">
        <v>-999</v>
      </c>
      <c r="AI913" s="2">
        <v>-999</v>
      </c>
      <c r="AJ913" s="2">
        <v>-999</v>
      </c>
      <c r="AK913" s="2">
        <v>-999</v>
      </c>
      <c r="AL913" s="2">
        <v>-999</v>
      </c>
      <c r="AM913" s="2">
        <v>-999</v>
      </c>
      <c r="AN913" s="2">
        <v>-999</v>
      </c>
      <c r="AO913" s="2">
        <v>-999</v>
      </c>
      <c r="AP913" s="2">
        <v>-999</v>
      </c>
      <c r="AQ913" s="2">
        <v>-999</v>
      </c>
      <c r="AR913" s="2">
        <v>-999</v>
      </c>
      <c r="AS913" s="2">
        <v>-999</v>
      </c>
      <c r="AT913" s="2">
        <v>-999</v>
      </c>
      <c r="AU913" s="2">
        <v>-999</v>
      </c>
      <c r="AV913" s="2">
        <v>-999</v>
      </c>
      <c r="AW913" s="2">
        <v>-999</v>
      </c>
      <c r="AX913" s="2">
        <v>-999</v>
      </c>
      <c r="AY913" s="2">
        <v>-999</v>
      </c>
      <c r="AZ913" s="2">
        <v>-999</v>
      </c>
      <c r="BA913" s="2">
        <v>-999</v>
      </c>
      <c r="BB913" s="2">
        <v>-999</v>
      </c>
      <c r="BC913" s="2">
        <v>-999</v>
      </c>
      <c r="BD913" s="2">
        <v>-999</v>
      </c>
      <c r="BE913" s="2">
        <v>-999</v>
      </c>
      <c r="BF913" s="2">
        <v>-999</v>
      </c>
      <c r="BG913" s="2">
        <v>-999</v>
      </c>
      <c r="BH913" s="2">
        <v>-999</v>
      </c>
      <c r="BI913">
        <v>0</v>
      </c>
      <c r="BJ913">
        <v>0.37734482172012823</v>
      </c>
      <c r="BK913">
        <v>0.37734482172012823</v>
      </c>
      <c r="BL913">
        <v>-999</v>
      </c>
      <c r="BM913">
        <v>12.161201424414044</v>
      </c>
      <c r="BN913">
        <f t="shared" si="93"/>
        <v>-999</v>
      </c>
      <c r="BO913" t="s">
        <v>3748</v>
      </c>
      <c r="BP913" t="s">
        <v>3748</v>
      </c>
      <c r="BQ913">
        <v>1.0287922193734211E-2</v>
      </c>
      <c r="BR913">
        <v>7.1428571428571425E-2</v>
      </c>
      <c r="BS913">
        <v>0.10344827586206896</v>
      </c>
      <c r="BT913">
        <v>5.5555555555555552E-2</v>
      </c>
      <c r="BU913" t="s">
        <v>3748</v>
      </c>
      <c r="BY913">
        <f t="shared" si="94"/>
        <v>-999</v>
      </c>
      <c r="CA913">
        <f t="shared" si="95"/>
        <v>-999</v>
      </c>
    </row>
    <row r="914" spans="1:82" x14ac:dyDescent="0.3">
      <c r="A914">
        <v>1</v>
      </c>
      <c r="B914" t="s">
        <v>609</v>
      </c>
      <c r="C914" t="s">
        <v>585</v>
      </c>
      <c r="D914">
        <v>20107</v>
      </c>
      <c r="E914" s="2">
        <v>0</v>
      </c>
      <c r="F914" s="2" t="s">
        <v>1954</v>
      </c>
      <c r="G914" s="3">
        <v>-999</v>
      </c>
      <c r="H914" s="1">
        <v>0.37519980982361506</v>
      </c>
      <c r="I914" s="1">
        <f t="shared" si="96"/>
        <v>-999</v>
      </c>
      <c r="J914" s="1">
        <v>-999</v>
      </c>
      <c r="K914" s="1">
        <v>-999</v>
      </c>
      <c r="L914" s="2">
        <v>-999</v>
      </c>
      <c r="M914" s="2">
        <v>-999</v>
      </c>
      <c r="N914" s="7">
        <v>-999</v>
      </c>
      <c r="O914" s="2">
        <v>-999</v>
      </c>
      <c r="P914" s="3">
        <v>-999</v>
      </c>
      <c r="Q914" s="3">
        <v>-999</v>
      </c>
      <c r="R914" s="3">
        <v>-999</v>
      </c>
      <c r="S914" s="3">
        <v>-999</v>
      </c>
      <c r="T914" s="3">
        <v>-999</v>
      </c>
      <c r="V914">
        <v>20107</v>
      </c>
      <c r="W914" s="2">
        <v>-999</v>
      </c>
      <c r="X914" s="2">
        <v>1.0065371436318783E-2</v>
      </c>
      <c r="Y914" s="2">
        <v>-999</v>
      </c>
      <c r="Z914" s="2">
        <v>-999</v>
      </c>
      <c r="AA914" s="2">
        <v>-999</v>
      </c>
      <c r="AB914" s="2">
        <v>-999</v>
      </c>
      <c r="AC914" s="2">
        <v>-999</v>
      </c>
      <c r="AD914" s="2">
        <v>-999</v>
      </c>
      <c r="AE914" s="2">
        <v>-999</v>
      </c>
      <c r="AF914" s="2">
        <v>-999</v>
      </c>
      <c r="AG914" s="2">
        <v>-999</v>
      </c>
      <c r="AH914" s="2">
        <v>-999</v>
      </c>
      <c r="AI914" s="2">
        <v>-999</v>
      </c>
      <c r="AJ914" s="2">
        <v>-999</v>
      </c>
      <c r="AK914" s="2">
        <v>-999</v>
      </c>
      <c r="AL914" s="2">
        <v>-999</v>
      </c>
      <c r="AM914" s="2">
        <v>-999</v>
      </c>
      <c r="AN914" s="2">
        <v>-999</v>
      </c>
      <c r="AO914" s="2">
        <v>-999</v>
      </c>
      <c r="AP914" s="2">
        <v>-999</v>
      </c>
      <c r="AQ914" s="2">
        <v>-999</v>
      </c>
      <c r="AR914" s="2">
        <v>-999</v>
      </c>
      <c r="AS914" s="2">
        <v>-999</v>
      </c>
      <c r="AT914" s="2">
        <v>-999</v>
      </c>
      <c r="AU914" s="2">
        <v>-999</v>
      </c>
      <c r="AV914" s="2">
        <v>-999</v>
      </c>
      <c r="AW914" s="2">
        <v>-999</v>
      </c>
      <c r="AX914" s="2">
        <v>-999</v>
      </c>
      <c r="AY914" s="2">
        <v>-999</v>
      </c>
      <c r="AZ914" s="2">
        <v>-999</v>
      </c>
      <c r="BA914" s="2">
        <v>-999</v>
      </c>
      <c r="BB914" s="2">
        <v>-999</v>
      </c>
      <c r="BC914" s="2">
        <v>-999</v>
      </c>
      <c r="BD914" s="2">
        <v>-999</v>
      </c>
      <c r="BE914" s="2">
        <v>-999</v>
      </c>
      <c r="BF914" s="2">
        <v>-999</v>
      </c>
      <c r="BG914" s="2">
        <v>-999</v>
      </c>
      <c r="BH914" s="2">
        <v>-999</v>
      </c>
      <c r="BI914">
        <v>0</v>
      </c>
      <c r="BJ914">
        <v>0.37519980982361506</v>
      </c>
      <c r="BK914">
        <v>0.37519980982361506</v>
      </c>
      <c r="BL914">
        <v>-999</v>
      </c>
      <c r="BM914">
        <v>23.939712159785298</v>
      </c>
      <c r="BN914">
        <f t="shared" si="93"/>
        <v>-999</v>
      </c>
      <c r="BO914" t="s">
        <v>3748</v>
      </c>
      <c r="BP914" t="s">
        <v>3748</v>
      </c>
      <c r="BQ914">
        <v>3.1206903969402965E-2</v>
      </c>
      <c r="BR914">
        <v>0.1130952380952381</v>
      </c>
      <c r="BS914">
        <v>0.37931034482758619</v>
      </c>
      <c r="BT914">
        <v>0.16666666666666666</v>
      </c>
      <c r="BU914" t="s">
        <v>3748</v>
      </c>
      <c r="BY914">
        <f t="shared" si="94"/>
        <v>-999</v>
      </c>
      <c r="CA914">
        <f t="shared" si="95"/>
        <v>-999</v>
      </c>
    </row>
    <row r="915" spans="1:82" x14ac:dyDescent="0.3">
      <c r="A915">
        <v>1</v>
      </c>
      <c r="B915" t="s">
        <v>609</v>
      </c>
      <c r="C915" t="s">
        <v>120</v>
      </c>
      <c r="D915">
        <v>20109</v>
      </c>
      <c r="E915" s="2">
        <v>0</v>
      </c>
      <c r="F915" s="2" t="s">
        <v>1954</v>
      </c>
      <c r="G915" s="3">
        <v>-999</v>
      </c>
      <c r="H915" s="1">
        <v>0.37528448812669979</v>
      </c>
      <c r="I915" s="1">
        <f t="shared" si="96"/>
        <v>-999</v>
      </c>
      <c r="J915" s="1">
        <v>-999</v>
      </c>
      <c r="K915" s="1">
        <v>-999</v>
      </c>
      <c r="L915" s="2">
        <v>-999</v>
      </c>
      <c r="M915" s="2">
        <v>-999</v>
      </c>
      <c r="N915" s="7">
        <v>-999</v>
      </c>
      <c r="O915" s="2">
        <v>-999</v>
      </c>
      <c r="P915" s="3">
        <v>-999</v>
      </c>
      <c r="Q915" s="3">
        <v>-999</v>
      </c>
      <c r="R915" s="3">
        <v>-999</v>
      </c>
      <c r="S915" s="3">
        <v>-999</v>
      </c>
      <c r="T915" s="3">
        <v>-999</v>
      </c>
      <c r="V915">
        <v>20109</v>
      </c>
      <c r="W915" s="2">
        <v>-999</v>
      </c>
      <c r="X915" s="2">
        <v>1.0067643075458326E-2</v>
      </c>
      <c r="Y915" s="2">
        <v>-999</v>
      </c>
      <c r="Z915" s="2">
        <v>-999</v>
      </c>
      <c r="AA915" s="2">
        <v>-999</v>
      </c>
      <c r="AB915" s="2">
        <v>-999</v>
      </c>
      <c r="AC915" s="2">
        <v>-999</v>
      </c>
      <c r="AD915" s="2">
        <v>-999</v>
      </c>
      <c r="AE915" s="2">
        <v>-999</v>
      </c>
      <c r="AF915" s="2">
        <v>-999</v>
      </c>
      <c r="AG915" s="2">
        <v>-999</v>
      </c>
      <c r="AH915" s="2">
        <v>-999</v>
      </c>
      <c r="AI915" s="2">
        <v>-999</v>
      </c>
      <c r="AJ915" s="2">
        <v>-999</v>
      </c>
      <c r="AK915" s="2">
        <v>-999</v>
      </c>
      <c r="AL915" s="2">
        <v>-999</v>
      </c>
      <c r="AM915" s="2">
        <v>-999</v>
      </c>
      <c r="AN915" s="2">
        <v>-999</v>
      </c>
      <c r="AO915" s="2">
        <v>-999</v>
      </c>
      <c r="AP915" s="2">
        <v>-999</v>
      </c>
      <c r="AQ915" s="2">
        <v>-999</v>
      </c>
      <c r="AR915" s="2">
        <v>-999</v>
      </c>
      <c r="AS915" s="2">
        <v>-999</v>
      </c>
      <c r="AT915" s="2">
        <v>-999</v>
      </c>
      <c r="AU915" s="2">
        <v>-999</v>
      </c>
      <c r="AV915" s="2">
        <v>-999</v>
      </c>
      <c r="AW915" s="2">
        <v>-999</v>
      </c>
      <c r="AX915" s="2">
        <v>-999</v>
      </c>
      <c r="AY915" s="2">
        <v>-999</v>
      </c>
      <c r="AZ915" s="2">
        <v>-999</v>
      </c>
      <c r="BA915" s="2">
        <v>-999</v>
      </c>
      <c r="BB915" s="2">
        <v>-999</v>
      </c>
      <c r="BC915" s="2">
        <v>-999</v>
      </c>
      <c r="BD915" s="2">
        <v>-999</v>
      </c>
      <c r="BE915" s="2">
        <v>-999</v>
      </c>
      <c r="BF915" s="2">
        <v>-999</v>
      </c>
      <c r="BG915" s="2">
        <v>-999</v>
      </c>
      <c r="BH915" s="2">
        <v>-999</v>
      </c>
      <c r="BI915">
        <v>0</v>
      </c>
      <c r="BJ915">
        <v>0.37528448812669979</v>
      </c>
      <c r="BK915">
        <v>0.37528448812669979</v>
      </c>
      <c r="BL915">
        <v>-999</v>
      </c>
      <c r="BM915">
        <v>11.478964023388189</v>
      </c>
      <c r="BN915">
        <f t="shared" si="93"/>
        <v>-999</v>
      </c>
      <c r="BO915" t="s">
        <v>3748</v>
      </c>
      <c r="BP915" t="s">
        <v>3748</v>
      </c>
      <c r="BQ915">
        <v>4.2218094139234979E-3</v>
      </c>
      <c r="BR915">
        <v>2.705627705627706E-2</v>
      </c>
      <c r="BS915">
        <v>6.8965517241379309E-2</v>
      </c>
      <c r="BT915">
        <v>5.5555555555555552E-2</v>
      </c>
      <c r="BU915" t="s">
        <v>3748</v>
      </c>
      <c r="BY915">
        <f t="shared" si="94"/>
        <v>-999</v>
      </c>
      <c r="CA915">
        <f t="shared" si="95"/>
        <v>-999</v>
      </c>
    </row>
    <row r="916" spans="1:82" x14ac:dyDescent="0.3">
      <c r="A916">
        <v>0</v>
      </c>
      <c r="B916" t="s">
        <v>609</v>
      </c>
      <c r="C916" t="s">
        <v>588</v>
      </c>
      <c r="D916">
        <v>20111</v>
      </c>
      <c r="E916" s="2">
        <f>BO916</f>
        <v>0.51127190562705838</v>
      </c>
      <c r="F916" s="2" t="s">
        <v>1937</v>
      </c>
      <c r="G916" s="3">
        <v>4087</v>
      </c>
      <c r="H916" s="1">
        <v>1.8921333378277814</v>
      </c>
      <c r="I916" s="1">
        <f t="shared" si="96"/>
        <v>-17.036214333106827</v>
      </c>
      <c r="J916" s="1">
        <v>2.6538915736300002</v>
      </c>
      <c r="K916" s="1">
        <v>30.899161734500002</v>
      </c>
      <c r="L916" s="2">
        <v>0.20468551531800006</v>
      </c>
      <c r="M916" s="2">
        <v>2.3835621902746356E-3</v>
      </c>
      <c r="N916" s="7">
        <v>0</v>
      </c>
      <c r="O916" s="2">
        <v>1.9812248682276831E-3</v>
      </c>
      <c r="P916" s="3">
        <v>-331.52901913999023</v>
      </c>
      <c r="Q916" s="3">
        <v>-9.0284534705201622</v>
      </c>
      <c r="R916" s="3">
        <v>-418949.00881215639</v>
      </c>
      <c r="S916" s="3">
        <v>-885.99615982521618</v>
      </c>
      <c r="T916" s="3">
        <v>-173012.66597298195</v>
      </c>
      <c r="V916">
        <v>20111</v>
      </c>
      <c r="W916" s="2">
        <v>0.4916480808996419</v>
      </c>
      <c r="X916" s="2">
        <v>5.075968684853948E-2</v>
      </c>
      <c r="Y916" s="2">
        <v>0.51741805019871367</v>
      </c>
      <c r="Z916" s="2">
        <v>0.75682449789029738</v>
      </c>
      <c r="AA916" s="2">
        <v>8.9061751792984062E-2</v>
      </c>
      <c r="AB916" s="2">
        <v>0.50524089148129414</v>
      </c>
      <c r="AC916" s="2">
        <v>2.3835621902746356E-3</v>
      </c>
      <c r="AD916" s="2">
        <v>0</v>
      </c>
      <c r="AE916" s="2">
        <v>1.9812248682276831E-3</v>
      </c>
      <c r="AF916">
        <v>1335431.9775630203</v>
      </c>
      <c r="AG916">
        <v>2822.2898700214073</v>
      </c>
      <c r="AH916">
        <v>530440.64804272226</v>
      </c>
      <c r="AI916">
        <v>20857.696397420714</v>
      </c>
      <c r="AJ916">
        <v>16.673424543244334</v>
      </c>
      <c r="AK916">
        <v>916482.96875086392</v>
      </c>
      <c r="AL916">
        <v>1936.2937101961911</v>
      </c>
      <c r="AM916">
        <v>363920.41134659358</v>
      </c>
      <c r="AN916">
        <v>14365.267120567432</v>
      </c>
      <c r="AO916">
        <v>11.439505752253996</v>
      </c>
      <c r="AP916">
        <v>-418949.00881215639</v>
      </c>
      <c r="AQ916">
        <v>-885.99615982521618</v>
      </c>
      <c r="AR916">
        <v>-166520.23669612868</v>
      </c>
      <c r="AS916">
        <v>-6492.4292768532814</v>
      </c>
      <c r="AT916">
        <v>-5.2339187909903373</v>
      </c>
      <c r="AU916" s="3">
        <v>-62307.563857169764</v>
      </c>
      <c r="AV916" s="3">
        <v>-1696.8075452495593</v>
      </c>
      <c r="AW916">
        <v>72577.526733427003</v>
      </c>
      <c r="AX916">
        <v>13640220.37428027</v>
      </c>
      <c r="AY916">
        <v>1976.4870804309858</v>
      </c>
      <c r="AZ916">
        <v>371460.98189619946</v>
      </c>
      <c r="BA916">
        <v>72245.997714287019</v>
      </c>
      <c r="BB916">
        <v>13577912.810423102</v>
      </c>
      <c r="BC916">
        <v>1967.4586269604656</v>
      </c>
      <c r="BD916">
        <v>369764.17435094988</v>
      </c>
      <c r="BE916">
        <v>-331.52901913999023</v>
      </c>
      <c r="BF916">
        <v>-62307.563857169764</v>
      </c>
      <c r="BG916">
        <v>-9.0284534705201622</v>
      </c>
      <c r="BH916">
        <v>-1696.8075452495593</v>
      </c>
      <c r="BI916">
        <v>1.3202015991757932</v>
      </c>
      <c r="BJ916">
        <v>3.2123349370035745</v>
      </c>
      <c r="BK916">
        <v>1.8921333378277814</v>
      </c>
      <c r="BL916">
        <v>32.269337163630489</v>
      </c>
      <c r="BM916">
        <v>15.233122830523662</v>
      </c>
      <c r="BN916">
        <f t="shared" si="93"/>
        <v>-17.036214333106827</v>
      </c>
      <c r="BO916">
        <v>0.51127190562705838</v>
      </c>
      <c r="BP916">
        <v>8.1737812294546009E-3</v>
      </c>
      <c r="BQ916">
        <v>2.2011669549543849E-2</v>
      </c>
      <c r="BR916">
        <v>0.22619047619047619</v>
      </c>
      <c r="BS916">
        <v>0.2413793103448276</v>
      </c>
      <c r="BT916">
        <v>5.5555555555555552E-2</v>
      </c>
      <c r="BU916">
        <v>0.48787975862659416</v>
      </c>
      <c r="BV916">
        <v>0.75682449789029738</v>
      </c>
      <c r="BW916">
        <v>9.2387709328821649E-2</v>
      </c>
      <c r="BX916">
        <v>0.50524089148129414</v>
      </c>
      <c r="BY916">
        <f t="shared" si="94"/>
        <v>0.13921502641324907</v>
      </c>
      <c r="BZ916">
        <v>0</v>
      </c>
      <c r="CA916">
        <f t="shared" si="95"/>
        <v>9.7339930516327346E-4</v>
      </c>
      <c r="CC916">
        <v>0.13921502641324907</v>
      </c>
      <c r="CD916">
        <v>9.7339930516327346E-4</v>
      </c>
    </row>
    <row r="917" spans="1:82" x14ac:dyDescent="0.3">
      <c r="A917">
        <v>0</v>
      </c>
      <c r="B917" t="s">
        <v>609</v>
      </c>
      <c r="C917" t="s">
        <v>641</v>
      </c>
      <c r="D917">
        <v>20113</v>
      </c>
      <c r="E917" s="2">
        <f>BO917</f>
        <v>0.48883041624519968</v>
      </c>
      <c r="F917" s="2" t="s">
        <v>1937</v>
      </c>
      <c r="G917" s="3">
        <v>1780</v>
      </c>
      <c r="H917" s="1">
        <v>1.1537316457618836</v>
      </c>
      <c r="I917" s="1">
        <f t="shared" si="96"/>
        <v>-20.716998871305865</v>
      </c>
      <c r="J917" s="1">
        <v>2.7491514558799999</v>
      </c>
      <c r="K917" s="1">
        <v>12.260775948699999</v>
      </c>
      <c r="L917" s="2">
        <v>0.15681670303599993</v>
      </c>
      <c r="M917" s="2">
        <v>6.9071375697092466E-4</v>
      </c>
      <c r="N917" s="7">
        <v>0</v>
      </c>
      <c r="O917" s="2">
        <v>8.2040657140750755E-4</v>
      </c>
      <c r="P917" s="3">
        <v>-6949.6886961930022</v>
      </c>
      <c r="Q917" s="3">
        <v>-189.25927266017382</v>
      </c>
      <c r="R917" s="3">
        <v>-241815.28903235379</v>
      </c>
      <c r="S917" s="3">
        <v>-511.67500892772244</v>
      </c>
      <c r="T917" s="3">
        <v>-97525.092280559242</v>
      </c>
      <c r="V917">
        <v>20113</v>
      </c>
      <c r="W917" s="2">
        <v>0.47164109685827565</v>
      </c>
      <c r="X917" s="2">
        <v>3.0950808738117376E-2</v>
      </c>
      <c r="Y917" s="2">
        <v>0.60651389659890997</v>
      </c>
      <c r="Z917" s="2">
        <v>0.78399026957038642</v>
      </c>
      <c r="AA917" s="2">
        <v>3.5339670173423814E-2</v>
      </c>
      <c r="AB917" s="2">
        <v>0.38708264587249203</v>
      </c>
      <c r="AC917" s="2">
        <v>6.9071375697092466E-4</v>
      </c>
      <c r="AD917" s="2">
        <v>0</v>
      </c>
      <c r="AE917" s="2">
        <v>8.2040657140750755E-4</v>
      </c>
      <c r="AF917">
        <v>1672973.3036668038</v>
      </c>
      <c r="AG917">
        <v>3537.9463646884847</v>
      </c>
      <c r="AH917">
        <v>664946.07175538572</v>
      </c>
      <c r="AI917">
        <v>9424.1394556119485</v>
      </c>
      <c r="AJ917">
        <v>20.900043919122758</v>
      </c>
      <c r="AK917">
        <v>1431158.01463445</v>
      </c>
      <c r="AL917">
        <v>3026.2713557607617</v>
      </c>
      <c r="AM917">
        <v>568778.33710634767</v>
      </c>
      <c r="AN917">
        <v>8066.7818240907573</v>
      </c>
      <c r="AO917">
        <v>17.877544461014715</v>
      </c>
      <c r="AP917">
        <v>-241815.28903235379</v>
      </c>
      <c r="AQ917">
        <v>-511.67500892772296</v>
      </c>
      <c r="AR917">
        <v>-96167.734649038059</v>
      </c>
      <c r="AS917">
        <v>-1357.3576315211913</v>
      </c>
      <c r="AT917">
        <v>-3.0224994581080438</v>
      </c>
      <c r="AU917" s="3">
        <v>-1306124.4935625128</v>
      </c>
      <c r="AV917" s="3">
        <v>-35569.387703753069</v>
      </c>
      <c r="AW917">
        <v>63263.088261212004</v>
      </c>
      <c r="AX917">
        <v>11889664.807812184</v>
      </c>
      <c r="AY917">
        <v>1722.8291214126157</v>
      </c>
      <c r="AZ917">
        <v>323788.50507828698</v>
      </c>
      <c r="BA917">
        <v>56313.399565019005</v>
      </c>
      <c r="BB917">
        <v>10583540.314249672</v>
      </c>
      <c r="BC917">
        <v>1533.5698487524419</v>
      </c>
      <c r="BD917">
        <v>288219.1173745339</v>
      </c>
      <c r="BE917">
        <v>-6949.6886961930022</v>
      </c>
      <c r="BF917">
        <v>-1306124.4935625128</v>
      </c>
      <c r="BG917">
        <v>-189.25927266017382</v>
      </c>
      <c r="BH917">
        <v>-35569.387703753069</v>
      </c>
      <c r="BI917">
        <v>0.94536514106394376</v>
      </c>
      <c r="BJ917">
        <v>2.0990967868258275</v>
      </c>
      <c r="BK917">
        <v>1.1537316457618836</v>
      </c>
      <c r="BL917">
        <v>37.307635855232625</v>
      </c>
      <c r="BM917">
        <v>16.59063698392676</v>
      </c>
      <c r="BN917">
        <f t="shared" si="93"/>
        <v>-20.716998871305865</v>
      </c>
      <c r="BO917">
        <v>0.48883041624519968</v>
      </c>
      <c r="BP917">
        <v>5.5961407825312025E-3</v>
      </c>
      <c r="BQ917">
        <v>1.5966556751998102E-2</v>
      </c>
      <c r="BR917">
        <v>0.27380952380952384</v>
      </c>
      <c r="BS917">
        <v>0.13793103448275862</v>
      </c>
      <c r="BT917">
        <v>5.5555555555555552E-2</v>
      </c>
      <c r="BU917">
        <v>0.59328934299436475</v>
      </c>
      <c r="BV917">
        <v>0.78399026957038642</v>
      </c>
      <c r="BW917">
        <v>3.6659408893593169E-2</v>
      </c>
      <c r="BX917">
        <v>0.38708264587249203</v>
      </c>
      <c r="BY917">
        <f t="shared" si="94"/>
        <v>0.13190620532024594</v>
      </c>
      <c r="BZ917">
        <v>0</v>
      </c>
      <c r="CA917">
        <f t="shared" si="95"/>
        <v>5.2010076830189044E-4</v>
      </c>
      <c r="CC917">
        <v>0.13190620532024594</v>
      </c>
      <c r="CD917">
        <v>5.2010076830189044E-4</v>
      </c>
    </row>
    <row r="918" spans="1:82" x14ac:dyDescent="0.3">
      <c r="A918">
        <v>0</v>
      </c>
      <c r="B918" t="s">
        <v>609</v>
      </c>
      <c r="C918" t="s">
        <v>51</v>
      </c>
      <c r="D918">
        <v>20115</v>
      </c>
      <c r="E918" s="2">
        <f>BO918</f>
        <v>0.50274727944989328</v>
      </c>
      <c r="F918" s="2" t="s">
        <v>1937</v>
      </c>
      <c r="G918" s="3">
        <v>168</v>
      </c>
      <c r="H918" s="1">
        <v>0.37723583314040621</v>
      </c>
      <c r="I918" s="1">
        <f t="shared" si="96"/>
        <v>-23.061487517942592</v>
      </c>
      <c r="J918" s="1">
        <v>2.7298043038599999</v>
      </c>
      <c r="K918" s="1">
        <v>17.488740304899999</v>
      </c>
      <c r="L918" s="2">
        <v>0.18222960949200007</v>
      </c>
      <c r="M918" s="2">
        <v>7.0202590005478938E-5</v>
      </c>
      <c r="N918" s="7">
        <v>0</v>
      </c>
      <c r="O918" s="2">
        <v>9.7657901666101677E-5</v>
      </c>
      <c r="P918" s="3">
        <v>581.94182583099973</v>
      </c>
      <c r="Q918" s="3">
        <v>15.847887797857984</v>
      </c>
      <c r="R918" s="3">
        <v>-14996.327432201069</v>
      </c>
      <c r="S918" s="3">
        <v>-31.885145072992529</v>
      </c>
      <c r="T918" s="3">
        <v>-6292.664709292716</v>
      </c>
      <c r="V918">
        <v>20115</v>
      </c>
      <c r="W918" s="2">
        <v>0.50725846930353857</v>
      </c>
      <c r="X918" s="2">
        <v>1.0119991215966706E-2</v>
      </c>
      <c r="Y918" s="2">
        <v>0.69576790375918163</v>
      </c>
      <c r="Z918" s="2">
        <v>0.77847293843348708</v>
      </c>
      <c r="AA918" s="2">
        <v>5.040841760014058E-2</v>
      </c>
      <c r="AB918" s="2">
        <v>0.44981126393328907</v>
      </c>
      <c r="AC918" s="2">
        <v>7.0202590005478938E-5</v>
      </c>
      <c r="AD918" s="2">
        <v>0</v>
      </c>
      <c r="AE918" s="2">
        <v>9.7657901666101677E-5</v>
      </c>
      <c r="AF918">
        <v>210503.31511326495</v>
      </c>
      <c r="AG918">
        <v>444.98746508028324</v>
      </c>
      <c r="AH918">
        <v>83634.017134562906</v>
      </c>
      <c r="AI918">
        <v>4513.462097488964</v>
      </c>
      <c r="AJ918">
        <v>2.6288176035813611</v>
      </c>
      <c r="AK918">
        <v>195506.98768106388</v>
      </c>
      <c r="AL918">
        <v>413.10232000729076</v>
      </c>
      <c r="AM918">
        <v>77641.302780482016</v>
      </c>
      <c r="AN918">
        <v>4213.5117422771355</v>
      </c>
      <c r="AO918">
        <v>2.4405571311769334</v>
      </c>
      <c r="AP918">
        <v>-14996.327432201069</v>
      </c>
      <c r="AQ918">
        <v>-31.885145072992486</v>
      </c>
      <c r="AR918">
        <v>-5992.7143540808902</v>
      </c>
      <c r="AS918">
        <v>-299.95035521182854</v>
      </c>
      <c r="AT918">
        <v>-0.18826047240442767</v>
      </c>
      <c r="AU918" s="3">
        <v>109370.14674667809</v>
      </c>
      <c r="AV918" s="3">
        <v>2978.4520327294294</v>
      </c>
      <c r="AW918">
        <v>8003.0422883620004</v>
      </c>
      <c r="AX918">
        <v>1504091.7676747544</v>
      </c>
      <c r="AY918">
        <v>217.94500858631599</v>
      </c>
      <c r="AZ918">
        <v>40960.584913712228</v>
      </c>
      <c r="BA918">
        <v>8584.984114193001</v>
      </c>
      <c r="BB918">
        <v>1613461.9144214327</v>
      </c>
      <c r="BC918">
        <v>233.79289638417399</v>
      </c>
      <c r="BD918">
        <v>43939.036946441658</v>
      </c>
      <c r="BE918">
        <v>581.94182583099973</v>
      </c>
      <c r="BF918">
        <v>109370.14674667809</v>
      </c>
      <c r="BG918">
        <v>15.847887797857984</v>
      </c>
      <c r="BH918">
        <v>2978.4520327294294</v>
      </c>
      <c r="BI918">
        <v>0.12140140653658402</v>
      </c>
      <c r="BJ918">
        <v>0.49863723967699025</v>
      </c>
      <c r="BK918">
        <v>0.37723583314040621</v>
      </c>
      <c r="BL918">
        <v>34.704138648698809</v>
      </c>
      <c r="BM918">
        <v>11.642651130756217</v>
      </c>
      <c r="BN918">
        <f t="shared" si="93"/>
        <v>-23.061487517942592</v>
      </c>
      <c r="BO918">
        <v>0.50274727944989328</v>
      </c>
      <c r="BP918">
        <v>7.3910182366263781E-4</v>
      </c>
      <c r="BQ918">
        <v>1.8811539025824643E-2</v>
      </c>
      <c r="BR918">
        <v>0.26190476190476192</v>
      </c>
      <c r="BS918">
        <v>0.13793103448275862</v>
      </c>
      <c r="BT918">
        <v>5.5555555555555552E-2</v>
      </c>
      <c r="BU918">
        <v>0.66043034818828816</v>
      </c>
      <c r="BV918">
        <v>0.77847293843348708</v>
      </c>
      <c r="BW918">
        <v>5.229088962670185E-2</v>
      </c>
      <c r="BX918">
        <v>0.44981126393328907</v>
      </c>
      <c r="BY918">
        <f t="shared" si="94"/>
        <v>7.0251622157059768E-2</v>
      </c>
      <c r="BZ918">
        <v>0</v>
      </c>
      <c r="CA918">
        <f t="shared" si="95"/>
        <v>5.3756806448145613E-5</v>
      </c>
      <c r="CC918">
        <v>7.0251622157059768E-2</v>
      </c>
      <c r="CD918">
        <v>5.3756806448145613E-5</v>
      </c>
    </row>
    <row r="919" spans="1:82" x14ac:dyDescent="0.3">
      <c r="A919">
        <v>0</v>
      </c>
      <c r="B919" t="s">
        <v>609</v>
      </c>
      <c r="C919" t="s">
        <v>52</v>
      </c>
      <c r="D919">
        <v>20117</v>
      </c>
      <c r="E919" s="2">
        <f>BO919</f>
        <v>0.50545774673151589</v>
      </c>
      <c r="F919" s="2" t="s">
        <v>1937</v>
      </c>
      <c r="G919" s="3">
        <v>4</v>
      </c>
      <c r="H919" s="1">
        <v>0.37688400660072596</v>
      </c>
      <c r="I919" s="1">
        <f t="shared" si="96"/>
        <v>-21.053589533023569</v>
      </c>
      <c r="J919" s="1">
        <v>2.69392376929</v>
      </c>
      <c r="K919" s="1">
        <v>-4.5511329350700001</v>
      </c>
      <c r="L919" s="2">
        <v>0.16076919215399998</v>
      </c>
      <c r="M919" s="2">
        <v>-1.0553193980721324E-4</v>
      </c>
      <c r="N919" s="7">
        <v>0</v>
      </c>
      <c r="O919" s="2">
        <v>3.8995588507352279E-3</v>
      </c>
      <c r="P919" s="3">
        <v>3228.716512836002</v>
      </c>
      <c r="Q919" s="3">
        <v>87.926893643447968</v>
      </c>
      <c r="R919" s="3">
        <v>19754.267749102961</v>
      </c>
      <c r="S919" s="3">
        <v>41.843518316086666</v>
      </c>
      <c r="T919" s="3">
        <v>8479.8650977140351</v>
      </c>
      <c r="V919">
        <v>20117</v>
      </c>
      <c r="W919" s="2">
        <v>0.46363202539059079</v>
      </c>
      <c r="X919" s="2">
        <v>1.0110552872155442E-2</v>
      </c>
      <c r="Y919" s="2">
        <v>0.6219493038543803</v>
      </c>
      <c r="Z919" s="2">
        <v>0.76824069389501382</v>
      </c>
      <c r="AA919" s="2">
        <v>1.3117892172055662E-2</v>
      </c>
      <c r="AB919" s="2">
        <v>0.39683887665631662</v>
      </c>
      <c r="AC919" s="2">
        <v>-1.0553193980721324E-4</v>
      </c>
      <c r="AD919" s="2">
        <v>0</v>
      </c>
      <c r="AE919" s="2">
        <v>3.8995588507352279E-3</v>
      </c>
      <c r="AF919">
        <v>273909.7127595963</v>
      </c>
      <c r="AG919">
        <v>579.35176005139954</v>
      </c>
      <c r="AH919">
        <v>108887.37061017234</v>
      </c>
      <c r="AI919">
        <v>8696.1598450338388</v>
      </c>
      <c r="AJ919">
        <v>3.4224040292659459</v>
      </c>
      <c r="AK919">
        <v>293663.98050869926</v>
      </c>
      <c r="AL919">
        <v>621.19527836748625</v>
      </c>
      <c r="AM919">
        <v>116751.73040104109</v>
      </c>
      <c r="AN919">
        <v>9311.6651518791223</v>
      </c>
      <c r="AO919">
        <v>3.6695515257403084</v>
      </c>
      <c r="AP919">
        <v>19754.267749102961</v>
      </c>
      <c r="AQ919">
        <v>41.843518316086715</v>
      </c>
      <c r="AR919">
        <v>7864.3597908687516</v>
      </c>
      <c r="AS919">
        <v>615.50530684528349</v>
      </c>
      <c r="AT919">
        <v>0.24714749647436252</v>
      </c>
      <c r="AU919" s="3">
        <v>606804.98142239824</v>
      </c>
      <c r="AV919" s="3">
        <v>16524.980391349611</v>
      </c>
      <c r="AW919">
        <v>11408.879912765</v>
      </c>
      <c r="AX919">
        <v>2144184.890805054</v>
      </c>
      <c r="AY919">
        <v>310.69540069326996</v>
      </c>
      <c r="AZ919">
        <v>58392.093606293158</v>
      </c>
      <c r="BA919">
        <v>14637.596425601001</v>
      </c>
      <c r="BB919">
        <v>2750989.8722274522</v>
      </c>
      <c r="BC919">
        <v>398.62229433671791</v>
      </c>
      <c r="BD919">
        <v>74917.073997642758</v>
      </c>
      <c r="BE919">
        <v>3228.716512836002</v>
      </c>
      <c r="BF919">
        <v>606804.98142239824</v>
      </c>
      <c r="BG919">
        <v>87.926893643447968</v>
      </c>
      <c r="BH919">
        <v>16524.980391349611</v>
      </c>
      <c r="BI919">
        <v>0.1672400024571534</v>
      </c>
      <c r="BJ919">
        <v>0.54412400905787939</v>
      </c>
      <c r="BK919">
        <v>0.37688400660072596</v>
      </c>
      <c r="BL919">
        <v>37.843063679719585</v>
      </c>
      <c r="BM919">
        <v>16.789474146696016</v>
      </c>
      <c r="BN919">
        <f t="shared" si="93"/>
        <v>-21.053589533023569</v>
      </c>
      <c r="BO919">
        <v>0.50545774673151589</v>
      </c>
      <c r="BP919">
        <v>1.0236602714995035E-3</v>
      </c>
      <c r="BQ919">
        <v>1.0701626089835478E-2</v>
      </c>
      <c r="BR919">
        <v>0.15476190476190477</v>
      </c>
      <c r="BS919">
        <v>0.20689655172413793</v>
      </c>
      <c r="BT919">
        <v>5.5555555555555552E-2</v>
      </c>
      <c r="BU919">
        <v>0.60292856022795382</v>
      </c>
      <c r="BV919">
        <v>0.76824069389501382</v>
      </c>
      <c r="BW919">
        <v>1.3607771962713342E-2</v>
      </c>
      <c r="BX919">
        <v>0.39683887665631662</v>
      </c>
      <c r="BY919">
        <f t="shared" si="94"/>
        <v>0.28699552577706827</v>
      </c>
      <c r="BZ919">
        <v>0</v>
      </c>
      <c r="CA919">
        <f t="shared" si="95"/>
        <v>2.3868225688912928E-3</v>
      </c>
      <c r="CC919">
        <v>0.28699552577706827</v>
      </c>
      <c r="CD919">
        <v>2.3868225688912928E-3</v>
      </c>
    </row>
    <row r="920" spans="1:82" x14ac:dyDescent="0.3">
      <c r="A920">
        <v>1</v>
      </c>
      <c r="B920" t="s">
        <v>609</v>
      </c>
      <c r="C920" t="s">
        <v>642</v>
      </c>
      <c r="D920">
        <v>20119</v>
      </c>
      <c r="E920" s="2">
        <v>0</v>
      </c>
      <c r="F920" s="2" t="s">
        <v>1954</v>
      </c>
      <c r="G920" s="3">
        <v>-999</v>
      </c>
      <c r="H920" s="1">
        <v>0.37644705685750524</v>
      </c>
      <c r="I920" s="1">
        <f t="shared" si="96"/>
        <v>-999</v>
      </c>
      <c r="J920" s="1">
        <v>-999</v>
      </c>
      <c r="K920" s="1">
        <v>-999</v>
      </c>
      <c r="L920" s="2">
        <v>-999</v>
      </c>
      <c r="M920" s="2">
        <v>-999</v>
      </c>
      <c r="N920" s="7">
        <v>-999</v>
      </c>
      <c r="O920" s="2">
        <v>-999</v>
      </c>
      <c r="P920" s="3">
        <v>-999</v>
      </c>
      <c r="Q920" s="3">
        <v>-999</v>
      </c>
      <c r="R920" s="3">
        <v>-999</v>
      </c>
      <c r="S920" s="3">
        <v>-999</v>
      </c>
      <c r="T920" s="3">
        <v>-999</v>
      </c>
      <c r="V920">
        <v>20119</v>
      </c>
      <c r="W920" s="2">
        <v>-999</v>
      </c>
      <c r="X920" s="2">
        <v>1.0098830953995119E-2</v>
      </c>
      <c r="Y920" s="2">
        <v>-999</v>
      </c>
      <c r="Z920" s="2">
        <v>-999</v>
      </c>
      <c r="AA920" s="2">
        <v>-999</v>
      </c>
      <c r="AB920" s="2">
        <v>-999</v>
      </c>
      <c r="AC920" s="2">
        <v>-999</v>
      </c>
      <c r="AD920" s="2">
        <v>-999</v>
      </c>
      <c r="AE920" s="2">
        <v>-999</v>
      </c>
      <c r="AF920" s="2">
        <v>-999</v>
      </c>
      <c r="AG920" s="2">
        <v>-999</v>
      </c>
      <c r="AH920" s="2">
        <v>-999</v>
      </c>
      <c r="AI920" s="2">
        <v>-999</v>
      </c>
      <c r="AJ920" s="2">
        <v>-999</v>
      </c>
      <c r="AK920" s="2">
        <v>-999</v>
      </c>
      <c r="AL920" s="2">
        <v>-999</v>
      </c>
      <c r="AM920" s="2">
        <v>-999</v>
      </c>
      <c r="AN920" s="2">
        <v>-999</v>
      </c>
      <c r="AO920" s="2">
        <v>-999</v>
      </c>
      <c r="AP920" s="2">
        <v>-999</v>
      </c>
      <c r="AQ920" s="2">
        <v>-999</v>
      </c>
      <c r="AR920" s="2">
        <v>-999</v>
      </c>
      <c r="AS920" s="2">
        <v>-999</v>
      </c>
      <c r="AT920" s="2">
        <v>-999</v>
      </c>
      <c r="AU920" s="2">
        <v>-999</v>
      </c>
      <c r="AV920" s="2">
        <v>-999</v>
      </c>
      <c r="AW920" s="2">
        <v>-999</v>
      </c>
      <c r="AX920" s="2">
        <v>-999</v>
      </c>
      <c r="AY920" s="2">
        <v>-999</v>
      </c>
      <c r="AZ920" s="2">
        <v>-999</v>
      </c>
      <c r="BA920" s="2">
        <v>-999</v>
      </c>
      <c r="BB920" s="2">
        <v>-999</v>
      </c>
      <c r="BC920" s="2">
        <v>-999</v>
      </c>
      <c r="BD920" s="2">
        <v>-999</v>
      </c>
      <c r="BE920" s="2">
        <v>-999</v>
      </c>
      <c r="BF920" s="2">
        <v>-999</v>
      </c>
      <c r="BG920" s="2">
        <v>-999</v>
      </c>
      <c r="BH920" s="2">
        <v>-999</v>
      </c>
      <c r="BI920">
        <v>0</v>
      </c>
      <c r="BJ920">
        <v>0.37644705685750524</v>
      </c>
      <c r="BK920">
        <v>0.37644705685750524</v>
      </c>
      <c r="BL920">
        <v>-999</v>
      </c>
      <c r="BM920">
        <v>12.222116755815513</v>
      </c>
      <c r="BN920">
        <f t="shared" si="93"/>
        <v>-999</v>
      </c>
      <c r="BO920" t="s">
        <v>3748</v>
      </c>
      <c r="BP920" t="s">
        <v>3748</v>
      </c>
      <c r="BQ920">
        <v>1.3449657292671896E-2</v>
      </c>
      <c r="BR920">
        <v>0.17710944026733499</v>
      </c>
      <c r="BS920">
        <v>0.20689655172413793</v>
      </c>
      <c r="BT920">
        <v>5.5555555555555552E-2</v>
      </c>
      <c r="BU920" t="s">
        <v>3748</v>
      </c>
      <c r="BY920">
        <f t="shared" si="94"/>
        <v>-999</v>
      </c>
      <c r="CA920">
        <f t="shared" si="95"/>
        <v>-999</v>
      </c>
    </row>
    <row r="921" spans="1:82" x14ac:dyDescent="0.3">
      <c r="A921">
        <v>0</v>
      </c>
      <c r="B921" t="s">
        <v>609</v>
      </c>
      <c r="C921" t="s">
        <v>540</v>
      </c>
      <c r="D921">
        <v>20121</v>
      </c>
      <c r="E921" s="2">
        <f>BO921</f>
        <v>0.54776631226560912</v>
      </c>
      <c r="F921" s="2" t="s">
        <v>1938</v>
      </c>
      <c r="G921" s="3">
        <v>5282</v>
      </c>
      <c r="H921" s="1">
        <v>2.7012755103638684</v>
      </c>
      <c r="I921" s="1">
        <f t="shared" si="96"/>
        <v>-20.107618668098567</v>
      </c>
      <c r="J921" s="1">
        <v>2.6225748679000001</v>
      </c>
      <c r="K921" s="1">
        <v>48.2036777581</v>
      </c>
      <c r="L921" s="2">
        <v>0.19770150941000009</v>
      </c>
      <c r="M921" s="2">
        <v>1.5505128825384267E-3</v>
      </c>
      <c r="N921" s="7">
        <v>0</v>
      </c>
      <c r="O921" s="2">
        <v>2.2276278065806706E-3</v>
      </c>
      <c r="P921" s="3">
        <v>7400.9620773980023</v>
      </c>
      <c r="Q921" s="3">
        <v>201.54869678136404</v>
      </c>
      <c r="R921" s="3">
        <v>163088.16486961872</v>
      </c>
      <c r="S921" s="3">
        <v>343.52987949125605</v>
      </c>
      <c r="T921" s="3">
        <v>67135.206719831098</v>
      </c>
      <c r="V921">
        <v>20121</v>
      </c>
      <c r="W921" s="2">
        <v>0.5205651494436051</v>
      </c>
      <c r="X921" s="2">
        <v>7.2466298360934364E-2</v>
      </c>
      <c r="Y921" s="2">
        <v>0.58573428120467541</v>
      </c>
      <c r="Z921" s="2">
        <v>0.74789374490656979</v>
      </c>
      <c r="AA921" s="2">
        <v>0.13893917320117741</v>
      </c>
      <c r="AB921" s="2">
        <v>0.48800173625535409</v>
      </c>
      <c r="AC921" s="2">
        <v>1.5505128825384267E-3</v>
      </c>
      <c r="AD921" s="2">
        <v>0</v>
      </c>
      <c r="AE921" s="2">
        <v>2.2276278065806706E-3</v>
      </c>
      <c r="AF921">
        <v>745577.9962260162</v>
      </c>
      <c r="AG921">
        <v>1575.7251734704457</v>
      </c>
      <c r="AH921">
        <v>296152.67057828978</v>
      </c>
      <c r="AI921">
        <v>11308.72679406972</v>
      </c>
      <c r="AJ921">
        <v>9.3089979951251873</v>
      </c>
      <c r="AK921">
        <v>908666.16109563492</v>
      </c>
      <c r="AL921">
        <v>1919.2550529617019</v>
      </c>
      <c r="AM921">
        <v>360718.0484421865</v>
      </c>
      <c r="AN921">
        <v>13878.555650003997</v>
      </c>
      <c r="AO921">
        <v>11.339141022429827</v>
      </c>
      <c r="AP921">
        <v>163088.16486961872</v>
      </c>
      <c r="AQ921">
        <v>343.52987949125622</v>
      </c>
      <c r="AR921">
        <v>64565.37786389672</v>
      </c>
      <c r="AS921">
        <v>2569.8288559342764</v>
      </c>
      <c r="AT921">
        <v>2.0301430273046392</v>
      </c>
      <c r="AU921" s="3">
        <v>1390936.8128261806</v>
      </c>
      <c r="AV921" s="3">
        <v>37879.062073089561</v>
      </c>
      <c r="AW921">
        <v>63440.338242568003</v>
      </c>
      <c r="AX921">
        <v>11922977.16930823</v>
      </c>
      <c r="AY921">
        <v>1727.6561293574237</v>
      </c>
      <c r="AZ921">
        <v>324695.69295143418</v>
      </c>
      <c r="BA921">
        <v>70841.300319966002</v>
      </c>
      <c r="BB921">
        <v>13313913.982134409</v>
      </c>
      <c r="BC921">
        <v>1929.2048261387877</v>
      </c>
      <c r="BD921">
        <v>362574.75502452377</v>
      </c>
      <c r="BE921">
        <v>7400.9620773980023</v>
      </c>
      <c r="BF921">
        <v>1390936.8128261806</v>
      </c>
      <c r="BG921">
        <v>201.54869678136404</v>
      </c>
      <c r="BH921">
        <v>37879.062073089561</v>
      </c>
      <c r="BI921">
        <v>1.5023437693179931</v>
      </c>
      <c r="BJ921">
        <v>4.2036192796818614</v>
      </c>
      <c r="BK921">
        <v>2.7012755103638684</v>
      </c>
      <c r="BL921">
        <v>35.921131433188897</v>
      </c>
      <c r="BM921">
        <v>15.813512765090328</v>
      </c>
      <c r="BN921">
        <f t="shared" si="93"/>
        <v>-20.107618668098567</v>
      </c>
      <c r="BO921">
        <v>0.54776631226560912</v>
      </c>
      <c r="BP921">
        <v>9.9654167626097231E-3</v>
      </c>
      <c r="BQ921">
        <v>2.7974253018090298E-2</v>
      </c>
      <c r="BR921">
        <v>0.13690476190476192</v>
      </c>
      <c r="BS921">
        <v>0.34482758620689657</v>
      </c>
      <c r="BT921">
        <v>0.16666666666666666</v>
      </c>
      <c r="BU921">
        <v>0.57583803247200049</v>
      </c>
      <c r="BV921">
        <v>0.74789374490656979</v>
      </c>
      <c r="BW921">
        <v>0.14412777303026703</v>
      </c>
      <c r="BX921">
        <v>0.48800173625535409</v>
      </c>
      <c r="BY921">
        <f t="shared" si="94"/>
        <v>7.4732058901117199E-2</v>
      </c>
      <c r="BZ921">
        <v>0</v>
      </c>
      <c r="CA921">
        <f t="shared" si="95"/>
        <v>1.1150306893135844E-3</v>
      </c>
      <c r="CC921">
        <v>7.4732058901117199E-2</v>
      </c>
      <c r="CD921">
        <v>1.1150306893135844E-3</v>
      </c>
    </row>
    <row r="922" spans="1:82" x14ac:dyDescent="0.3">
      <c r="A922">
        <v>0</v>
      </c>
      <c r="B922" t="s">
        <v>609</v>
      </c>
      <c r="C922" t="s">
        <v>392</v>
      </c>
      <c r="D922">
        <v>20123</v>
      </c>
      <c r="E922" s="2">
        <f>BO922</f>
        <v>0.42830302110702578</v>
      </c>
      <c r="F922" s="2" t="s">
        <v>1936</v>
      </c>
      <c r="G922" s="3">
        <v>41</v>
      </c>
      <c r="H922" s="1">
        <v>0.37790214965233981</v>
      </c>
      <c r="I922" s="1">
        <f t="shared" si="96"/>
        <v>-18.720255696862651</v>
      </c>
      <c r="J922" s="1">
        <v>2.6767417518599999</v>
      </c>
      <c r="K922" s="1">
        <v>6.89441704569</v>
      </c>
      <c r="L922" s="2">
        <v>0.10902360545900003</v>
      </c>
      <c r="M922" s="2">
        <v>4.4519792475687393E-5</v>
      </c>
      <c r="N922" s="7">
        <v>0</v>
      </c>
      <c r="O922" s="2">
        <v>0</v>
      </c>
      <c r="P922" s="3">
        <v>-271.34888167599962</v>
      </c>
      <c r="Q922" s="3">
        <v>-7.3895816385679982</v>
      </c>
      <c r="R922" s="3">
        <v>-28100.889469321759</v>
      </c>
      <c r="S922" s="3">
        <v>-59.49021622126179</v>
      </c>
      <c r="T922" s="3">
        <v>-11950.503823970808</v>
      </c>
      <c r="V922">
        <v>20123</v>
      </c>
      <c r="W922" s="2">
        <v>0.41673983266570414</v>
      </c>
      <c r="X922" s="2">
        <v>1.0137866286825396E-2</v>
      </c>
      <c r="Y922" s="2">
        <v>0.5680699259765376</v>
      </c>
      <c r="Z922" s="2">
        <v>0.76334080580485519</v>
      </c>
      <c r="AA922" s="2">
        <v>1.9872023226927105E-2</v>
      </c>
      <c r="AB922" s="2">
        <v>0.26911129265318384</v>
      </c>
      <c r="AC922" s="2">
        <v>4.4519792475687393E-5</v>
      </c>
      <c r="AD922" s="2">
        <v>0</v>
      </c>
      <c r="AE922" s="2">
        <v>0</v>
      </c>
      <c r="AF922">
        <v>315945.37609101192</v>
      </c>
      <c r="AG922">
        <v>667.88408768942463</v>
      </c>
      <c r="AH922">
        <v>125526.7476436478</v>
      </c>
      <c r="AI922">
        <v>8818.4049808025229</v>
      </c>
      <c r="AJ922">
        <v>3.9456063039893765</v>
      </c>
      <c r="AK922">
        <v>287844.48662169016</v>
      </c>
      <c r="AL922">
        <v>608.39387146816284</v>
      </c>
      <c r="AM922">
        <v>114345.74558578036</v>
      </c>
      <c r="AN922">
        <v>8048.9032146991613</v>
      </c>
      <c r="AO922">
        <v>3.5942102711592017</v>
      </c>
      <c r="AP922">
        <v>-28100.889469321759</v>
      </c>
      <c r="AQ922">
        <v>-59.49021622126179</v>
      </c>
      <c r="AR922">
        <v>-11181.002057867445</v>
      </c>
      <c r="AS922">
        <v>-769.50176610336166</v>
      </c>
      <c r="AT922">
        <v>-0.35139603283017484</v>
      </c>
      <c r="AU922" s="3">
        <v>-50997.30882218737</v>
      </c>
      <c r="AV922" s="3">
        <v>-1388.7979731524695</v>
      </c>
      <c r="AW922">
        <v>12319.654100053</v>
      </c>
      <c r="AX922">
        <v>2315355.7915639607</v>
      </c>
      <c r="AY922">
        <v>335.49830450365391</v>
      </c>
      <c r="AZ922">
        <v>63053.551348416717</v>
      </c>
      <c r="BA922">
        <v>12048.305218377</v>
      </c>
      <c r="BB922">
        <v>2264358.4827417731</v>
      </c>
      <c r="BC922">
        <v>328.10872286508589</v>
      </c>
      <c r="BD922">
        <v>61664.753375264241</v>
      </c>
      <c r="BE922">
        <v>-271.34888167599962</v>
      </c>
      <c r="BF922">
        <v>-50997.30882218737</v>
      </c>
      <c r="BG922">
        <v>-7.3895816385679982</v>
      </c>
      <c r="BH922">
        <v>-1388.7979731524695</v>
      </c>
      <c r="BI922">
        <v>0.25063044162079184</v>
      </c>
      <c r="BJ922">
        <v>0.62853259127313166</v>
      </c>
      <c r="BK922">
        <v>0.37790214965233981</v>
      </c>
      <c r="BL922">
        <v>34.317324159438797</v>
      </c>
      <c r="BM922">
        <v>15.597068462576148</v>
      </c>
      <c r="BN922">
        <f t="shared" si="93"/>
        <v>-18.720255696862651</v>
      </c>
      <c r="BO922">
        <v>0.42830302110702578</v>
      </c>
      <c r="BP922">
        <v>1.2999174789601557E-3</v>
      </c>
      <c r="BQ922">
        <v>8.7696403420191079E-3</v>
      </c>
      <c r="BR922">
        <v>0.29166666666666669</v>
      </c>
      <c r="BS922">
        <v>0.10344827586206896</v>
      </c>
      <c r="BT922">
        <v>5.5555555555555552E-2</v>
      </c>
      <c r="BU922">
        <v>0.53610700430462843</v>
      </c>
      <c r="BV922">
        <v>0.76334080580485519</v>
      </c>
      <c r="BW922">
        <v>2.061413197814015E-2</v>
      </c>
      <c r="BX922">
        <v>0.26911129265318384</v>
      </c>
      <c r="BY922">
        <f t="shared" si="94"/>
        <v>6.8858117100653315E-2</v>
      </c>
      <c r="BZ922">
        <v>0</v>
      </c>
      <c r="CA922">
        <f t="shared" si="95"/>
        <v>0</v>
      </c>
      <c r="CC922">
        <v>6.8858117100653315E-2</v>
      </c>
      <c r="CD922">
        <v>0</v>
      </c>
    </row>
    <row r="923" spans="1:82" x14ac:dyDescent="0.3">
      <c r="A923">
        <v>0</v>
      </c>
      <c r="B923" t="s">
        <v>609</v>
      </c>
      <c r="C923" t="s">
        <v>55</v>
      </c>
      <c r="D923">
        <v>20125</v>
      </c>
      <c r="E923" s="2">
        <f>BO923</f>
        <v>0.4575532935719156</v>
      </c>
      <c r="F923" s="2" t="s">
        <v>1936</v>
      </c>
      <c r="G923" s="3">
        <v>1023</v>
      </c>
      <c r="H923" s="1">
        <v>3.9352018197680305</v>
      </c>
      <c r="I923" s="1">
        <f t="shared" si="96"/>
        <v>-16.328107536080953</v>
      </c>
      <c r="J923" s="1">
        <v>2.7597002561099999</v>
      </c>
      <c r="K923" s="1">
        <v>21.537965010800001</v>
      </c>
      <c r="L923" s="2">
        <v>0.18246633101000009</v>
      </c>
      <c r="M923" s="2">
        <v>8.663365640205553E-4</v>
      </c>
      <c r="N923" s="7">
        <v>0</v>
      </c>
      <c r="O923" s="2">
        <v>3.5551635306429307E-3</v>
      </c>
      <c r="P923" s="3">
        <v>76987.437960740004</v>
      </c>
      <c r="Q923" s="3">
        <v>2096.5811778593197</v>
      </c>
      <c r="R923" s="3">
        <v>341490.97742245463</v>
      </c>
      <c r="S923" s="3">
        <v>720.59718388820625</v>
      </c>
      <c r="T923" s="3">
        <v>142303.81761102349</v>
      </c>
      <c r="V923">
        <v>20125</v>
      </c>
      <c r="W923" s="2">
        <v>0.47807305358231994</v>
      </c>
      <c r="X923" s="2">
        <v>0.10556846500392288</v>
      </c>
      <c r="Y923" s="2">
        <v>0.46109098884777544</v>
      </c>
      <c r="Z923" s="2">
        <v>0.78699852752513588</v>
      </c>
      <c r="AA923" s="2">
        <v>6.2079641849186393E-2</v>
      </c>
      <c r="AB923" s="2">
        <v>0.45039558173712257</v>
      </c>
      <c r="AC923" s="2">
        <v>8.663365640205553E-4</v>
      </c>
      <c r="AD923" s="2">
        <v>0</v>
      </c>
      <c r="AE923" s="2">
        <v>3.5551635306429307E-3</v>
      </c>
      <c r="AF923">
        <v>1092140.7270535212</v>
      </c>
      <c r="AG923">
        <v>2308.4473974301868</v>
      </c>
      <c r="AH923">
        <v>433865.54530492506</v>
      </c>
      <c r="AI923">
        <v>21513.555800241651</v>
      </c>
      <c r="AJ923">
        <v>13.637577687835899</v>
      </c>
      <c r="AK923">
        <v>1433631.7044759758</v>
      </c>
      <c r="AL923">
        <v>3029.0445813183937</v>
      </c>
      <c r="AM923">
        <v>569299.55626869679</v>
      </c>
      <c r="AN923">
        <v>28383.362447493517</v>
      </c>
      <c r="AO923">
        <v>17.895327160515937</v>
      </c>
      <c r="AP923">
        <v>341490.97742245463</v>
      </c>
      <c r="AQ923">
        <v>720.59718388820693</v>
      </c>
      <c r="AR923">
        <v>135434.01096377173</v>
      </c>
      <c r="AS923">
        <v>6869.8066472518658</v>
      </c>
      <c r="AT923">
        <v>4.2577494726800378</v>
      </c>
      <c r="AU923" s="3">
        <v>14469019.090341477</v>
      </c>
      <c r="AV923" s="3">
        <v>394031.46656688052</v>
      </c>
      <c r="AW923">
        <v>94204.086785360007</v>
      </c>
      <c r="AX923">
        <v>17704716.070440561</v>
      </c>
      <c r="AY923">
        <v>2565.4382125604798</v>
      </c>
      <c r="AZ923">
        <v>482148.45766861655</v>
      </c>
      <c r="BA923">
        <v>171191.52474610001</v>
      </c>
      <c r="BB923">
        <v>32173735.160782035</v>
      </c>
      <c r="BC923">
        <v>4662.0193904197995</v>
      </c>
      <c r="BD923">
        <v>876179.92423549714</v>
      </c>
      <c r="BE923">
        <v>76987.437960740004</v>
      </c>
      <c r="BF923">
        <v>14469019.090341477</v>
      </c>
      <c r="BG923">
        <v>2096.5811778593197</v>
      </c>
      <c r="BH923">
        <v>394031.46656688052</v>
      </c>
      <c r="BI923">
        <v>1.8186716170296755</v>
      </c>
      <c r="BJ923">
        <v>5.753873436797706</v>
      </c>
      <c r="BK923">
        <v>3.9352018197680305</v>
      </c>
      <c r="BL923">
        <v>39.92414977464928</v>
      </c>
      <c r="BM923">
        <v>23.596042238568327</v>
      </c>
      <c r="BN923">
        <f t="shared" si="93"/>
        <v>-16.328107536080953</v>
      </c>
      <c r="BO923">
        <v>0.4575532935719156</v>
      </c>
      <c r="BP923">
        <v>1.0076896575528582E-2</v>
      </c>
      <c r="BQ923">
        <v>4.1577709873552457E-2</v>
      </c>
      <c r="BR923">
        <v>9.5238095238095233E-2</v>
      </c>
      <c r="BS923">
        <v>0.17241379310344829</v>
      </c>
      <c r="BT923">
        <v>0.1111111111111111</v>
      </c>
      <c r="BU923">
        <v>0.46760113530923703</v>
      </c>
      <c r="BV923">
        <v>0.78699852752513588</v>
      </c>
      <c r="BW923">
        <v>6.4397968723222399E-2</v>
      </c>
      <c r="BX923">
        <v>0.45039558173712257</v>
      </c>
      <c r="BY923">
        <f t="shared" si="94"/>
        <v>7.0427345097786878E-2</v>
      </c>
      <c r="BZ923">
        <v>0</v>
      </c>
      <c r="CA923">
        <f t="shared" si="95"/>
        <v>1.9195644745086118E-3</v>
      </c>
      <c r="CC923">
        <v>7.0427345097786878E-2</v>
      </c>
      <c r="CD923">
        <v>1.9195644745086118E-3</v>
      </c>
    </row>
    <row r="924" spans="1:82" x14ac:dyDescent="0.3">
      <c r="A924">
        <v>1</v>
      </c>
      <c r="B924" t="s">
        <v>609</v>
      </c>
      <c r="C924" t="s">
        <v>643</v>
      </c>
      <c r="D924">
        <v>20127</v>
      </c>
      <c r="E924" s="2">
        <v>0</v>
      </c>
      <c r="F924" s="2" t="s">
        <v>1954</v>
      </c>
      <c r="G924" s="3">
        <v>-999</v>
      </c>
      <c r="H924" s="1">
        <v>0.375717983697058</v>
      </c>
      <c r="I924" s="1">
        <f t="shared" si="96"/>
        <v>-999</v>
      </c>
      <c r="J924" s="1">
        <v>-999</v>
      </c>
      <c r="K924" s="1">
        <v>-999</v>
      </c>
      <c r="L924" s="2">
        <v>-999</v>
      </c>
      <c r="M924" s="2">
        <v>-999</v>
      </c>
      <c r="N924" s="7">
        <v>-999</v>
      </c>
      <c r="O924" s="2">
        <v>-999</v>
      </c>
      <c r="P924" s="3">
        <v>-999</v>
      </c>
      <c r="Q924" s="3">
        <v>-999</v>
      </c>
      <c r="R924" s="3">
        <v>-999</v>
      </c>
      <c r="S924" s="3">
        <v>-999</v>
      </c>
      <c r="T924" s="3">
        <v>-999</v>
      </c>
      <c r="V924">
        <v>20127</v>
      </c>
      <c r="W924" s="2">
        <v>-999</v>
      </c>
      <c r="X924" s="2">
        <v>1.0079272329571504E-2</v>
      </c>
      <c r="Y924" s="2">
        <v>-999</v>
      </c>
      <c r="Z924" s="2">
        <v>-999</v>
      </c>
      <c r="AA924" s="2">
        <v>-999</v>
      </c>
      <c r="AB924" s="2">
        <v>-999</v>
      </c>
      <c r="AC924" s="2">
        <v>-999</v>
      </c>
      <c r="AD924" s="2">
        <v>-999</v>
      </c>
      <c r="AE924" s="2">
        <v>-999</v>
      </c>
      <c r="AF924" s="2">
        <v>-999</v>
      </c>
      <c r="AG924" s="2">
        <v>-999</v>
      </c>
      <c r="AH924" s="2">
        <v>-999</v>
      </c>
      <c r="AI924" s="2">
        <v>-999</v>
      </c>
      <c r="AJ924" s="2">
        <v>-999</v>
      </c>
      <c r="AK924" s="2">
        <v>-999</v>
      </c>
      <c r="AL924" s="2">
        <v>-999</v>
      </c>
      <c r="AM924" s="2">
        <v>-999</v>
      </c>
      <c r="AN924" s="2">
        <v>-999</v>
      </c>
      <c r="AO924" s="2">
        <v>-999</v>
      </c>
      <c r="AP924" s="2">
        <v>-999</v>
      </c>
      <c r="AQ924" s="2">
        <v>-999</v>
      </c>
      <c r="AR924" s="2">
        <v>-999</v>
      </c>
      <c r="AS924" s="2">
        <v>-999</v>
      </c>
      <c r="AT924" s="2">
        <v>-999</v>
      </c>
      <c r="AU924" s="2">
        <v>-999</v>
      </c>
      <c r="AV924" s="2">
        <v>-999</v>
      </c>
      <c r="AW924" s="2">
        <v>-999</v>
      </c>
      <c r="AX924" s="2">
        <v>-999</v>
      </c>
      <c r="AY924" s="2">
        <v>-999</v>
      </c>
      <c r="AZ924" s="2">
        <v>-999</v>
      </c>
      <c r="BA924" s="2">
        <v>-999</v>
      </c>
      <c r="BB924" s="2">
        <v>-999</v>
      </c>
      <c r="BC924" s="2">
        <v>-999</v>
      </c>
      <c r="BD924" s="2">
        <v>-999</v>
      </c>
      <c r="BE924" s="2">
        <v>-999</v>
      </c>
      <c r="BF924" s="2">
        <v>-999</v>
      </c>
      <c r="BG924" s="2">
        <v>-999</v>
      </c>
      <c r="BH924" s="2">
        <v>-999</v>
      </c>
      <c r="BI924">
        <v>0</v>
      </c>
      <c r="BJ924">
        <v>0.375717983697058</v>
      </c>
      <c r="BK924">
        <v>0.375717983697058</v>
      </c>
      <c r="BL924">
        <v>-999</v>
      </c>
      <c r="BM924">
        <v>15.233122830523662</v>
      </c>
      <c r="BN924">
        <f t="shared" si="93"/>
        <v>-999</v>
      </c>
      <c r="BO924" t="s">
        <v>3748</v>
      </c>
      <c r="BP924" t="s">
        <v>3748</v>
      </c>
      <c r="BQ924">
        <v>1.7413502958741733E-2</v>
      </c>
      <c r="BR924">
        <v>0.11904761904761904</v>
      </c>
      <c r="BS924">
        <v>0.2413793103448276</v>
      </c>
      <c r="BT924">
        <v>0.1111111111111111</v>
      </c>
      <c r="BU924" t="s">
        <v>3748</v>
      </c>
      <c r="BY924">
        <f t="shared" si="94"/>
        <v>-999</v>
      </c>
      <c r="CA924">
        <f t="shared" si="95"/>
        <v>-999</v>
      </c>
    </row>
    <row r="925" spans="1:82" x14ac:dyDescent="0.3">
      <c r="A925">
        <v>1</v>
      </c>
      <c r="B925" t="s">
        <v>609</v>
      </c>
      <c r="C925" t="s">
        <v>644</v>
      </c>
      <c r="D925">
        <v>20129</v>
      </c>
      <c r="E925" s="2">
        <v>0</v>
      </c>
      <c r="F925" s="2" t="s">
        <v>1954</v>
      </c>
      <c r="G925" s="3">
        <v>-999</v>
      </c>
      <c r="H925" s="1">
        <v>0.37519789717472324</v>
      </c>
      <c r="I925" s="1">
        <f t="shared" si="96"/>
        <v>-999</v>
      </c>
      <c r="J925" s="1">
        <v>-999</v>
      </c>
      <c r="K925" s="1">
        <v>-999</v>
      </c>
      <c r="L925" s="2">
        <v>-999</v>
      </c>
      <c r="M925" s="2">
        <v>-999</v>
      </c>
      <c r="N925" s="7">
        <v>-999</v>
      </c>
      <c r="O925" s="2">
        <v>-999</v>
      </c>
      <c r="P925" s="3">
        <v>-999</v>
      </c>
      <c r="Q925" s="3">
        <v>-999</v>
      </c>
      <c r="R925" s="3">
        <v>-999</v>
      </c>
      <c r="S925" s="3">
        <v>-999</v>
      </c>
      <c r="T925" s="3">
        <v>-999</v>
      </c>
      <c r="V925">
        <v>20129</v>
      </c>
      <c r="W925" s="2">
        <v>-999</v>
      </c>
      <c r="X925" s="2">
        <v>1.0065320126267393E-2</v>
      </c>
      <c r="Y925" s="2">
        <v>-999</v>
      </c>
      <c r="Z925" s="2">
        <v>-999</v>
      </c>
      <c r="AA925" s="2">
        <v>-999</v>
      </c>
      <c r="AB925" s="2">
        <v>-999</v>
      </c>
      <c r="AC925" s="2">
        <v>-999</v>
      </c>
      <c r="AD925" s="2">
        <v>-999</v>
      </c>
      <c r="AE925" s="2">
        <v>-999</v>
      </c>
      <c r="AF925" s="2">
        <v>-999</v>
      </c>
      <c r="AG925" s="2">
        <v>-999</v>
      </c>
      <c r="AH925" s="2">
        <v>-999</v>
      </c>
      <c r="AI925" s="2">
        <v>-999</v>
      </c>
      <c r="AJ925" s="2">
        <v>-999</v>
      </c>
      <c r="AK925" s="2">
        <v>-999</v>
      </c>
      <c r="AL925" s="2">
        <v>-999</v>
      </c>
      <c r="AM925" s="2">
        <v>-999</v>
      </c>
      <c r="AN925" s="2">
        <v>-999</v>
      </c>
      <c r="AO925" s="2">
        <v>-999</v>
      </c>
      <c r="AP925" s="2">
        <v>-999</v>
      </c>
      <c r="AQ925" s="2">
        <v>-999</v>
      </c>
      <c r="AR925" s="2">
        <v>-999</v>
      </c>
      <c r="AS925" s="2">
        <v>-999</v>
      </c>
      <c r="AT925" s="2">
        <v>-999</v>
      </c>
      <c r="AU925" s="2">
        <v>-999</v>
      </c>
      <c r="AV925" s="2">
        <v>-999</v>
      </c>
      <c r="AW925" s="2">
        <v>-999</v>
      </c>
      <c r="AX925" s="2">
        <v>-999</v>
      </c>
      <c r="AY925" s="2">
        <v>-999</v>
      </c>
      <c r="AZ925" s="2">
        <v>-999</v>
      </c>
      <c r="BA925" s="2">
        <v>-999</v>
      </c>
      <c r="BB925" s="2">
        <v>-999</v>
      </c>
      <c r="BC925" s="2">
        <v>-999</v>
      </c>
      <c r="BD925" s="2">
        <v>-999</v>
      </c>
      <c r="BE925" s="2">
        <v>-999</v>
      </c>
      <c r="BF925" s="2">
        <v>-999</v>
      </c>
      <c r="BG925" s="2">
        <v>-999</v>
      </c>
      <c r="BH925" s="2">
        <v>-999</v>
      </c>
      <c r="BI925">
        <v>0</v>
      </c>
      <c r="BJ925">
        <v>0.37519789717472324</v>
      </c>
      <c r="BK925">
        <v>0.37519789717472324</v>
      </c>
      <c r="BL925">
        <v>-999</v>
      </c>
      <c r="BM925">
        <v>2.403654573427203</v>
      </c>
      <c r="BN925">
        <f t="shared" si="93"/>
        <v>-999</v>
      </c>
      <c r="BO925" t="s">
        <v>3748</v>
      </c>
      <c r="BP925" t="s">
        <v>3748</v>
      </c>
      <c r="BQ925">
        <v>8.6770256499789141E-3</v>
      </c>
      <c r="BR925">
        <v>8.9285714285714288E-2</v>
      </c>
      <c r="BS925">
        <v>0.17241379310344829</v>
      </c>
      <c r="BT925">
        <v>5.5555555555555552E-2</v>
      </c>
      <c r="BU925" t="s">
        <v>3748</v>
      </c>
      <c r="BY925">
        <f t="shared" si="94"/>
        <v>-999</v>
      </c>
      <c r="CA925">
        <f t="shared" si="95"/>
        <v>-999</v>
      </c>
    </row>
    <row r="926" spans="1:82" x14ac:dyDescent="0.3">
      <c r="A926">
        <v>0</v>
      </c>
      <c r="B926" t="s">
        <v>609</v>
      </c>
      <c r="C926" t="s">
        <v>645</v>
      </c>
      <c r="D926">
        <v>20131</v>
      </c>
      <c r="E926" s="2">
        <f>BO926</f>
        <v>0.44679296377750355</v>
      </c>
      <c r="F926" s="2" t="s">
        <v>1936</v>
      </c>
      <c r="G926" s="3">
        <v>179</v>
      </c>
      <c r="H926" s="1">
        <v>0.37655796123639679</v>
      </c>
      <c r="I926" s="1">
        <f t="shared" si="96"/>
        <v>-18.40527341399298</v>
      </c>
      <c r="J926" s="1">
        <v>2.7278743591999999</v>
      </c>
      <c r="K926" s="1">
        <v>9.9464319977599995</v>
      </c>
      <c r="L926" s="2">
        <v>0.18669606925100002</v>
      </c>
      <c r="M926" s="2">
        <v>8.8673851589957005E-6</v>
      </c>
      <c r="N926" s="7">
        <v>0</v>
      </c>
      <c r="O926" s="2">
        <v>1.7927467475088476E-3</v>
      </c>
      <c r="P926" s="3">
        <v>1434.4737802630011</v>
      </c>
      <c r="Q926" s="3">
        <v>39.064694286434033</v>
      </c>
      <c r="R926" s="3">
        <v>16850.548881940602</v>
      </c>
      <c r="S926" s="3">
        <v>35.522901413222968</v>
      </c>
      <c r="T926" s="3">
        <v>7212.884260322724</v>
      </c>
      <c r="V926">
        <v>20131</v>
      </c>
      <c r="W926" s="2">
        <v>0.46921870404031246</v>
      </c>
      <c r="X926" s="2">
        <v>1.0101806152111511E-2</v>
      </c>
      <c r="Y926" s="2">
        <v>0.55657921555486756</v>
      </c>
      <c r="Z926" s="2">
        <v>0.77792256576085272</v>
      </c>
      <c r="AA926" s="2">
        <v>2.8668954369115353E-2</v>
      </c>
      <c r="AB926" s="2">
        <v>0.46083616770772834</v>
      </c>
      <c r="AC926" s="2">
        <v>8.8673851589957005E-6</v>
      </c>
      <c r="AD926" s="2">
        <v>0</v>
      </c>
      <c r="AE926" s="2">
        <v>1.7927467475088476E-3</v>
      </c>
      <c r="AF926">
        <v>225907.10052083415</v>
      </c>
      <c r="AG926">
        <v>477.71315299055408</v>
      </c>
      <c r="AH926">
        <v>89784.70891401371</v>
      </c>
      <c r="AI926">
        <v>6917.7899269741629</v>
      </c>
      <c r="AJ926">
        <v>2.8220555330370516</v>
      </c>
      <c r="AK926">
        <v>242757.64940277475</v>
      </c>
      <c r="AL926">
        <v>513.23605440377696</v>
      </c>
      <c r="AM926">
        <v>96461.128315910508</v>
      </c>
      <c r="AN926">
        <v>7454.2547854000604</v>
      </c>
      <c r="AO926">
        <v>3.0319671473710263</v>
      </c>
      <c r="AP926">
        <v>16850.548881940602</v>
      </c>
      <c r="AQ926">
        <v>35.522901413222883</v>
      </c>
      <c r="AR926">
        <v>6676.4194018967974</v>
      </c>
      <c r="AS926">
        <v>536.46485842589755</v>
      </c>
      <c r="AT926">
        <v>0.20991161433397476</v>
      </c>
      <c r="AU926" s="3">
        <v>269595.0022626284</v>
      </c>
      <c r="AV926" s="3">
        <v>7341.8186441924117</v>
      </c>
      <c r="AW926">
        <v>10440.019055938001</v>
      </c>
      <c r="AX926">
        <v>1962097.1813729878</v>
      </c>
      <c r="AY926">
        <v>284.31063598108392</v>
      </c>
      <c r="AZ926">
        <v>53433.340926284909</v>
      </c>
      <c r="BA926">
        <v>11874.492836201001</v>
      </c>
      <c r="BB926">
        <v>2231692.1836356162</v>
      </c>
      <c r="BC926">
        <v>323.37533026751794</v>
      </c>
      <c r="BD926">
        <v>60775.159570477321</v>
      </c>
      <c r="BE926">
        <v>1434.4737802630011</v>
      </c>
      <c r="BF926">
        <v>269595.0022626284</v>
      </c>
      <c r="BG926">
        <v>39.064694286434033</v>
      </c>
      <c r="BH926">
        <v>7341.8186441924117</v>
      </c>
      <c r="BI926">
        <v>0.21038884262953211</v>
      </c>
      <c r="BJ926">
        <v>0.5869468038659289</v>
      </c>
      <c r="BK926">
        <v>0.37655796123639679</v>
      </c>
      <c r="BL926">
        <v>34.62936843604362</v>
      </c>
      <c r="BM926">
        <v>16.224095022050641</v>
      </c>
      <c r="BN926">
        <f t="shared" si="93"/>
        <v>-18.40527341399298</v>
      </c>
      <c r="BO926">
        <v>0.44679296377750355</v>
      </c>
      <c r="BP926">
        <v>1.1383081778093996E-3</v>
      </c>
      <c r="BQ926">
        <v>1.2311810317338466E-2</v>
      </c>
      <c r="BR926">
        <v>0.16071428571428573</v>
      </c>
      <c r="BS926">
        <v>0.17241379310344829</v>
      </c>
      <c r="BT926">
        <v>5.5555555555555552E-2</v>
      </c>
      <c r="BU926">
        <v>0.52708660357866011</v>
      </c>
      <c r="BV926">
        <v>0.77792256576085272</v>
      </c>
      <c r="BW926">
        <v>2.9739579221074019E-2</v>
      </c>
      <c r="BX926">
        <v>0.46083616770772834</v>
      </c>
      <c r="BY926">
        <f t="shared" si="94"/>
        <v>1.1349092053324556E-2</v>
      </c>
      <c r="BZ926">
        <v>0</v>
      </c>
      <c r="CA926">
        <f t="shared" si="95"/>
        <v>9.5378205297691108E-4</v>
      </c>
      <c r="CC926">
        <v>1.1349092053324556E-2</v>
      </c>
      <c r="CD926">
        <v>9.5378205297691108E-4</v>
      </c>
    </row>
    <row r="927" spans="1:82" x14ac:dyDescent="0.3">
      <c r="A927">
        <v>0</v>
      </c>
      <c r="B927" t="s">
        <v>609</v>
      </c>
      <c r="C927" t="s">
        <v>646</v>
      </c>
      <c r="D927">
        <v>20133</v>
      </c>
      <c r="E927" s="2">
        <f>BO927</f>
        <v>0.49968265406188228</v>
      </c>
      <c r="F927" s="2" t="s">
        <v>1937</v>
      </c>
      <c r="G927" s="3">
        <v>245</v>
      </c>
      <c r="H927" s="1">
        <v>1.1517765272949054</v>
      </c>
      <c r="I927" s="1">
        <f t="shared" si="96"/>
        <v>-16.963610546756929</v>
      </c>
      <c r="J927" s="1">
        <v>2.70054583272</v>
      </c>
      <c r="K927" s="1">
        <v>56.652635070599999</v>
      </c>
      <c r="L927" s="2">
        <v>0.20755171058999999</v>
      </c>
      <c r="M927" s="2">
        <v>7.8475863832417594E-4</v>
      </c>
      <c r="N927" s="7">
        <v>0</v>
      </c>
      <c r="O927" s="2">
        <v>1.1717577909779434E-3</v>
      </c>
      <c r="P927" s="3">
        <v>-588.43191283600038</v>
      </c>
      <c r="Q927" s="3">
        <v>-16.024630843447941</v>
      </c>
      <c r="R927" s="3">
        <v>-29165.319999340223</v>
      </c>
      <c r="S927" s="3">
        <v>-61.533084992609211</v>
      </c>
      <c r="T927" s="3">
        <v>-11996.913293561433</v>
      </c>
      <c r="V927">
        <v>20133</v>
      </c>
      <c r="W927" s="2">
        <v>0.50884612007696617</v>
      </c>
      <c r="X927" s="2">
        <v>3.0898359368323206E-2</v>
      </c>
      <c r="Y927" s="2">
        <v>0.51236870854741112</v>
      </c>
      <c r="Z927" s="2">
        <v>0.77012914324999349</v>
      </c>
      <c r="AA927" s="2">
        <v>0.16329190307589189</v>
      </c>
      <c r="AB927" s="2">
        <v>0.51231574019315784</v>
      </c>
      <c r="AC927" s="2">
        <v>7.8475863832417594E-4</v>
      </c>
      <c r="AD927" s="2">
        <v>0</v>
      </c>
      <c r="AE927" s="2">
        <v>1.1717577909779434E-3</v>
      </c>
      <c r="AF927">
        <v>747801.84176662052</v>
      </c>
      <c r="AG927">
        <v>1580.7554342997821</v>
      </c>
      <c r="AH927">
        <v>297098.0925359985</v>
      </c>
      <c r="AI927">
        <v>10819.199002979263</v>
      </c>
      <c r="AJ927">
        <v>9.3385272632310574</v>
      </c>
      <c r="AK927">
        <v>718636.5217672803</v>
      </c>
      <c r="AL927">
        <v>1519.2223493071729</v>
      </c>
      <c r="AM927">
        <v>285533.13961381686</v>
      </c>
      <c r="AN927">
        <v>10387.23863159955</v>
      </c>
      <c r="AO927">
        <v>8.9749446307381078</v>
      </c>
      <c r="AP927">
        <v>-29165.319999340223</v>
      </c>
      <c r="AQ927">
        <v>-61.533084992609247</v>
      </c>
      <c r="AR927">
        <v>-11564.952922181634</v>
      </c>
      <c r="AS927">
        <v>-431.96037137971325</v>
      </c>
      <c r="AT927">
        <v>-0.36358263249294964</v>
      </c>
      <c r="AU927" s="3">
        <v>-110589.89369839791</v>
      </c>
      <c r="AV927" s="3">
        <v>-3011.6691207176059</v>
      </c>
      <c r="AW927">
        <v>35713.064833102006</v>
      </c>
      <c r="AX927">
        <v>6711913.4047331912</v>
      </c>
      <c r="AY927">
        <v>972.56567455763604</v>
      </c>
      <c r="AZ927">
        <v>182783.99287636211</v>
      </c>
      <c r="BA927">
        <v>35124.632920266005</v>
      </c>
      <c r="BB927">
        <v>6601323.5110347932</v>
      </c>
      <c r="BC927">
        <v>956.54104371418805</v>
      </c>
      <c r="BD927">
        <v>179772.32375564449</v>
      </c>
      <c r="BE927">
        <v>-588.43191283600038</v>
      </c>
      <c r="BF927">
        <v>-110589.89369839791</v>
      </c>
      <c r="BG927">
        <v>-16.024630843447941</v>
      </c>
      <c r="BH927">
        <v>-3011.6691207176059</v>
      </c>
      <c r="BI927">
        <v>0.92400309123658497</v>
      </c>
      <c r="BJ927">
        <v>2.0757796185314903</v>
      </c>
      <c r="BK927">
        <v>1.1517765272949054</v>
      </c>
      <c r="BL927">
        <v>33.585666752063368</v>
      </c>
      <c r="BM927">
        <v>16.622056205306439</v>
      </c>
      <c r="BN927">
        <f t="shared" si="93"/>
        <v>-16.963610546756929</v>
      </c>
      <c r="BO927">
        <v>0.49968265406188228</v>
      </c>
      <c r="BP927">
        <v>5.5911162745408624E-3</v>
      </c>
      <c r="BQ927">
        <v>3.8669293574340895E-2</v>
      </c>
      <c r="BR927">
        <v>0.15476190476190477</v>
      </c>
      <c r="BS927">
        <v>0.17241379310344829</v>
      </c>
      <c r="BT927">
        <v>0.1111111111111111</v>
      </c>
      <c r="BU927">
        <v>0.48580054565902026</v>
      </c>
      <c r="BV927">
        <v>0.77012914324999349</v>
      </c>
      <c r="BW927">
        <v>0.16938994095009532</v>
      </c>
      <c r="BX927">
        <v>0.51231574019315784</v>
      </c>
      <c r="BY927">
        <f t="shared" si="94"/>
        <v>5.5209117385690176E-2</v>
      </c>
      <c r="BZ927">
        <v>0</v>
      </c>
      <c r="CA927">
        <f t="shared" si="95"/>
        <v>5.6203183588436178E-4</v>
      </c>
      <c r="CC927">
        <v>5.5209117385690176E-2</v>
      </c>
      <c r="CD927">
        <v>5.6203183588436178E-4</v>
      </c>
    </row>
    <row r="928" spans="1:82" x14ac:dyDescent="0.3">
      <c r="A928">
        <v>1</v>
      </c>
      <c r="B928" t="s">
        <v>609</v>
      </c>
      <c r="C928" t="s">
        <v>647</v>
      </c>
      <c r="D928">
        <v>20135</v>
      </c>
      <c r="E928" s="2">
        <v>0</v>
      </c>
      <c r="F928" s="2" t="s">
        <v>1954</v>
      </c>
      <c r="G928" s="3">
        <v>-999</v>
      </c>
      <c r="H928" s="1">
        <v>0.3787377007338335</v>
      </c>
      <c r="I928" s="1">
        <f t="shared" si="96"/>
        <v>-999</v>
      </c>
      <c r="J928" s="1">
        <v>-999</v>
      </c>
      <c r="K928" s="1">
        <v>-999</v>
      </c>
      <c r="L928" s="2">
        <v>-999</v>
      </c>
      <c r="M928" s="2">
        <v>-999</v>
      </c>
      <c r="N928" s="7">
        <v>-999</v>
      </c>
      <c r="O928" s="2">
        <v>-999</v>
      </c>
      <c r="P928" s="3">
        <v>-999</v>
      </c>
      <c r="Q928" s="3">
        <v>-999</v>
      </c>
      <c r="R928" s="3">
        <v>-999</v>
      </c>
      <c r="S928" s="3">
        <v>-999</v>
      </c>
      <c r="T928" s="3">
        <v>-999</v>
      </c>
      <c r="V928">
        <v>20135</v>
      </c>
      <c r="W928" s="2">
        <v>-999</v>
      </c>
      <c r="X928" s="2">
        <v>1.016028136212409E-2</v>
      </c>
      <c r="Y928" s="2">
        <v>-999</v>
      </c>
      <c r="Z928" s="2">
        <v>-999</v>
      </c>
      <c r="AA928" s="2">
        <v>-999</v>
      </c>
      <c r="AB928" s="2">
        <v>-999</v>
      </c>
      <c r="AC928" s="2">
        <v>-999</v>
      </c>
      <c r="AD928" s="2">
        <v>-999</v>
      </c>
      <c r="AE928" s="2">
        <v>-999</v>
      </c>
      <c r="AF928" s="2">
        <v>-999</v>
      </c>
      <c r="AG928" s="2">
        <v>-999</v>
      </c>
      <c r="AH928" s="2">
        <v>-999</v>
      </c>
      <c r="AI928" s="2">
        <v>-999</v>
      </c>
      <c r="AJ928" s="2">
        <v>-999</v>
      </c>
      <c r="AK928" s="2">
        <v>-999</v>
      </c>
      <c r="AL928" s="2">
        <v>-999</v>
      </c>
      <c r="AM928" s="2">
        <v>-999</v>
      </c>
      <c r="AN928" s="2">
        <v>-999</v>
      </c>
      <c r="AO928" s="2">
        <v>-999</v>
      </c>
      <c r="AP928" s="2">
        <v>-999</v>
      </c>
      <c r="AQ928" s="2">
        <v>-999</v>
      </c>
      <c r="AR928" s="2">
        <v>-999</v>
      </c>
      <c r="AS928" s="2">
        <v>-999</v>
      </c>
      <c r="AT928" s="2">
        <v>-999</v>
      </c>
      <c r="AU928" s="2">
        <v>-999</v>
      </c>
      <c r="AV928" s="2">
        <v>-999</v>
      </c>
      <c r="AW928" s="2">
        <v>-999</v>
      </c>
      <c r="AX928" s="2">
        <v>-999</v>
      </c>
      <c r="AY928" s="2">
        <v>-999</v>
      </c>
      <c r="AZ928" s="2">
        <v>-999</v>
      </c>
      <c r="BA928" s="2">
        <v>-999</v>
      </c>
      <c r="BB928" s="2">
        <v>-999</v>
      </c>
      <c r="BC928" s="2">
        <v>-999</v>
      </c>
      <c r="BD928" s="2">
        <v>-999</v>
      </c>
      <c r="BE928" s="2">
        <v>-999</v>
      </c>
      <c r="BF928" s="2">
        <v>-999</v>
      </c>
      <c r="BG928" s="2">
        <v>-999</v>
      </c>
      <c r="BH928" s="2">
        <v>-999</v>
      </c>
      <c r="BI928">
        <v>0</v>
      </c>
      <c r="BJ928">
        <v>0.3787377007338335</v>
      </c>
      <c r="BK928">
        <v>0.3787377007338335</v>
      </c>
      <c r="BL928">
        <v>-999</v>
      </c>
      <c r="BM928">
        <v>15.74957771871289</v>
      </c>
      <c r="BN928">
        <f t="shared" si="93"/>
        <v>-999</v>
      </c>
      <c r="BO928" t="s">
        <v>3748</v>
      </c>
      <c r="BP928" t="s">
        <v>3748</v>
      </c>
      <c r="BQ928">
        <v>8.7856470122893299E-3</v>
      </c>
      <c r="BR928">
        <v>0.2857142857142857</v>
      </c>
      <c r="BS928">
        <v>0.20689655172413793</v>
      </c>
      <c r="BT928">
        <v>5.5555555555555552E-2</v>
      </c>
      <c r="BU928" t="s">
        <v>3748</v>
      </c>
      <c r="BY928">
        <f t="shared" si="94"/>
        <v>-999</v>
      </c>
      <c r="CA928">
        <f t="shared" si="95"/>
        <v>-999</v>
      </c>
    </row>
    <row r="929" spans="1:82" x14ac:dyDescent="0.3">
      <c r="A929">
        <v>0</v>
      </c>
      <c r="B929" t="s">
        <v>609</v>
      </c>
      <c r="C929" t="s">
        <v>648</v>
      </c>
      <c r="D929">
        <v>20137</v>
      </c>
      <c r="E929" s="2">
        <f>BO929</f>
        <v>0.40266547577329209</v>
      </c>
      <c r="F929" s="2" t="s">
        <v>1935</v>
      </c>
      <c r="G929" s="3">
        <v>-65</v>
      </c>
      <c r="H929" s="1">
        <v>0.37553670944752071</v>
      </c>
      <c r="I929" s="1">
        <f t="shared" si="96"/>
        <v>-17.486114671096644</v>
      </c>
      <c r="J929" s="1">
        <v>2.4147134001500001</v>
      </c>
      <c r="K929" s="1">
        <v>70.479817165200004</v>
      </c>
      <c r="L929" s="2">
        <v>0.11302101659999997</v>
      </c>
      <c r="M929" s="2">
        <v>2.0733498233924249E-4</v>
      </c>
      <c r="N929" s="7">
        <v>0</v>
      </c>
      <c r="O929" s="2">
        <v>9.2233229897974189E-4</v>
      </c>
      <c r="P929" s="3">
        <v>2021.3080186989996</v>
      </c>
      <c r="Q929" s="3">
        <v>55.045816030681976</v>
      </c>
      <c r="R929" s="3">
        <v>1678.0234033653651</v>
      </c>
      <c r="S929" s="3">
        <v>0.47188229334467346</v>
      </c>
      <c r="T929" s="3">
        <v>293.29970131179152</v>
      </c>
      <c r="V929">
        <v>20137</v>
      </c>
      <c r="W929" s="2">
        <v>0.44078988541040248</v>
      </c>
      <c r="X929" s="2">
        <v>1.0074409340290431E-2</v>
      </c>
      <c r="Y929" s="2">
        <v>0.54273124714456411</v>
      </c>
      <c r="Z929" s="2">
        <v>0.68861677499424656</v>
      </c>
      <c r="AA929" s="2">
        <v>0.20314648134202898</v>
      </c>
      <c r="AB929" s="2">
        <v>0.27897840789755435</v>
      </c>
      <c r="AC929" s="2">
        <v>2.0733498233924249E-4</v>
      </c>
      <c r="AD929" s="2">
        <v>0</v>
      </c>
      <c r="AE929" s="2">
        <v>9.2233229897974189E-4</v>
      </c>
      <c r="AF929">
        <v>4507.3038358519516</v>
      </c>
      <c r="AG929">
        <v>3.0848761337318087</v>
      </c>
      <c r="AH929">
        <v>579.79292378490402</v>
      </c>
      <c r="AI929">
        <v>439.19245312362517</v>
      </c>
      <c r="AJ929">
        <v>2.1895952276267071E-2</v>
      </c>
      <c r="AK929">
        <v>6185.3272392173167</v>
      </c>
      <c r="AL929">
        <v>3.5567584270764825</v>
      </c>
      <c r="AM929">
        <v>668.48174067093692</v>
      </c>
      <c r="AN929">
        <v>643.80333754938385</v>
      </c>
      <c r="AO929">
        <v>2.6436133390020454E-2</v>
      </c>
      <c r="AP929">
        <v>1678.0234033653651</v>
      </c>
      <c r="AQ929">
        <v>0.4718822933446738</v>
      </c>
      <c r="AR929">
        <v>88.688816886032896</v>
      </c>
      <c r="AS929">
        <v>204.61088442575868</v>
      </c>
      <c r="AT929">
        <v>4.5401811137533825E-3</v>
      </c>
      <c r="AU929" s="3">
        <v>379884.62903428997</v>
      </c>
      <c r="AV929" s="3">
        <v>10345.310664806371</v>
      </c>
      <c r="AW929">
        <v>8442.3584970260017</v>
      </c>
      <c r="AX929">
        <v>1586656.8559310667</v>
      </c>
      <c r="AY929">
        <v>229.908805779868</v>
      </c>
      <c r="AZ929">
        <v>43209.06095826839</v>
      </c>
      <c r="BA929">
        <v>10463.666515725001</v>
      </c>
      <c r="BB929">
        <v>1966541.4849653565</v>
      </c>
      <c r="BC929">
        <v>284.95462181054995</v>
      </c>
      <c r="BD929">
        <v>53554.37162307476</v>
      </c>
      <c r="BE929">
        <v>2021.3080186989996</v>
      </c>
      <c r="BF929">
        <v>379884.62903428997</v>
      </c>
      <c r="BG929">
        <v>55.045816030681976</v>
      </c>
      <c r="BH929">
        <v>10345.310664806371</v>
      </c>
      <c r="BI929">
        <v>0.15385464639454924</v>
      </c>
      <c r="BJ929">
        <v>0.52939135584206998</v>
      </c>
      <c r="BK929">
        <v>0.37553670944752071</v>
      </c>
      <c r="BL929">
        <v>31.261346188431968</v>
      </c>
      <c r="BM929">
        <v>13.775231517335323</v>
      </c>
      <c r="BN929">
        <f t="shared" si="93"/>
        <v>-17.486114671096644</v>
      </c>
      <c r="BO929">
        <v>0.40266547577329209</v>
      </c>
      <c r="BP929">
        <v>7.5021516330813724E-4</v>
      </c>
      <c r="BQ929">
        <v>3.9960848959220852E-3</v>
      </c>
      <c r="BR929">
        <v>0.13690476190476192</v>
      </c>
      <c r="BS929">
        <v>6.8965517241379309E-2</v>
      </c>
      <c r="BT929">
        <v>5.5555555555555552E-2</v>
      </c>
      <c r="BU929">
        <v>0.50076391610505122</v>
      </c>
      <c r="BV929">
        <v>0.68861677499424656</v>
      </c>
      <c r="BW929">
        <v>0.21073286446268566</v>
      </c>
      <c r="BX929">
        <v>0.27897840789755435</v>
      </c>
      <c r="BY929">
        <f t="shared" si="94"/>
        <v>4.5413764347871144E-2</v>
      </c>
      <c r="BZ929">
        <v>0</v>
      </c>
      <c r="CA929">
        <f t="shared" si="95"/>
        <v>7.9532919521290422E-4</v>
      </c>
      <c r="CC929">
        <v>4.5413764347871144E-2</v>
      </c>
      <c r="CD929">
        <v>7.9532919521290422E-4</v>
      </c>
    </row>
    <row r="930" spans="1:82" x14ac:dyDescent="0.3">
      <c r="A930">
        <v>0</v>
      </c>
      <c r="B930" t="s">
        <v>609</v>
      </c>
      <c r="C930" t="s">
        <v>649</v>
      </c>
      <c r="D930">
        <v>20139</v>
      </c>
      <c r="E930" s="2">
        <f>BO930</f>
        <v>0.49724820813902326</v>
      </c>
      <c r="F930" s="2" t="s">
        <v>1937</v>
      </c>
      <c r="G930" s="3">
        <v>606</v>
      </c>
      <c r="H930" s="1">
        <v>0.37915578325835075</v>
      </c>
      <c r="I930" s="1">
        <f t="shared" si="96"/>
        <v>-17.076962400830073</v>
      </c>
      <c r="J930" s="1">
        <v>2.63878967579</v>
      </c>
      <c r="K930" s="1">
        <v>42.715448606700001</v>
      </c>
      <c r="L930" s="2">
        <v>0.20217248014</v>
      </c>
      <c r="M930" s="2">
        <v>8.2467867655029172E-5</v>
      </c>
      <c r="N930" s="7">
        <v>0</v>
      </c>
      <c r="O930" s="2">
        <v>3.8835054809882447E-3</v>
      </c>
      <c r="P930" s="3">
        <v>-1423.1574869389999</v>
      </c>
      <c r="Q930" s="3">
        <v>-38.756520275002032</v>
      </c>
      <c r="R930" s="3">
        <v>-31071.664689418772</v>
      </c>
      <c r="S930" s="3">
        <v>-65.660342194021581</v>
      </c>
      <c r="T930" s="3">
        <v>-12738.895223567786</v>
      </c>
      <c r="V930">
        <v>20139</v>
      </c>
      <c r="W930" s="2">
        <v>0.49198148692569915</v>
      </c>
      <c r="X930" s="2">
        <v>1.0171497135133885E-2</v>
      </c>
      <c r="Y930" s="2">
        <v>0.53616087256234846</v>
      </c>
      <c r="Z930" s="2">
        <v>0.75251780866323326</v>
      </c>
      <c r="AA930" s="2">
        <v>0.12312025530738699</v>
      </c>
      <c r="AB930" s="2">
        <v>0.49903777480406364</v>
      </c>
      <c r="AC930" s="2">
        <v>8.2467867655029172E-5</v>
      </c>
      <c r="AD930" s="2">
        <v>0</v>
      </c>
      <c r="AE930" s="2">
        <v>3.8835054809882447E-3</v>
      </c>
      <c r="AF930">
        <v>248227.33805788681</v>
      </c>
      <c r="AG930">
        <v>524.55161709898175</v>
      </c>
      <c r="AH930">
        <v>98587.853310663413</v>
      </c>
      <c r="AI930">
        <v>3181.4623263389417</v>
      </c>
      <c r="AJ930">
        <v>3.0989559240092612</v>
      </c>
      <c r="AK930">
        <v>217155.67336846804</v>
      </c>
      <c r="AL930">
        <v>458.8912749049602</v>
      </c>
      <c r="AM930">
        <v>86247.195168472113</v>
      </c>
      <c r="AN930">
        <v>2783.2252449624775</v>
      </c>
      <c r="AO930">
        <v>2.7110465176099994</v>
      </c>
      <c r="AP930">
        <v>-31071.664689418772</v>
      </c>
      <c r="AQ930">
        <v>-65.660342194021553</v>
      </c>
      <c r="AR930">
        <v>-12340.6581421913</v>
      </c>
      <c r="AS930">
        <v>-398.23708137646418</v>
      </c>
      <c r="AT930">
        <v>-0.38790940639926186</v>
      </c>
      <c r="AU930" s="3">
        <v>-267468.21809531562</v>
      </c>
      <c r="AV930" s="3">
        <v>-7283.900420483882</v>
      </c>
      <c r="AW930">
        <v>11369.413193257</v>
      </c>
      <c r="AX930">
        <v>2136767.5155407204</v>
      </c>
      <c r="AY930">
        <v>309.62061260492595</v>
      </c>
      <c r="AZ930">
        <v>58190.09793296978</v>
      </c>
      <c r="BA930">
        <v>9946.2557063179993</v>
      </c>
      <c r="BB930">
        <v>1869299.2974454048</v>
      </c>
      <c r="BC930">
        <v>270.86409232992389</v>
      </c>
      <c r="BD930">
        <v>50906.197512485895</v>
      </c>
      <c r="BE930">
        <v>-1423.1574869389999</v>
      </c>
      <c r="BF930">
        <v>-267468.21809531562</v>
      </c>
      <c r="BG930">
        <v>-38.756520275002032</v>
      </c>
      <c r="BH930">
        <v>-7283.900420483882</v>
      </c>
      <c r="BI930">
        <v>0.2588690276217066</v>
      </c>
      <c r="BJ930">
        <v>0.63802481088005736</v>
      </c>
      <c r="BK930">
        <v>0.37915578325835075</v>
      </c>
      <c r="BL930">
        <v>30.631016123992119</v>
      </c>
      <c r="BM930">
        <v>13.554053723162045</v>
      </c>
      <c r="BN930">
        <f t="shared" si="93"/>
        <v>-17.076962400830073</v>
      </c>
      <c r="BO930">
        <v>0.49724820813902326</v>
      </c>
      <c r="BP930">
        <v>1.5587775612849401E-3</v>
      </c>
      <c r="BQ930">
        <v>2.2579977822036485E-2</v>
      </c>
      <c r="BR930">
        <v>0.15722049689440995</v>
      </c>
      <c r="BS930">
        <v>0.27586206896551724</v>
      </c>
      <c r="BT930">
        <v>0.1111111111111111</v>
      </c>
      <c r="BU930">
        <v>0.48904669378346671</v>
      </c>
      <c r="BV930">
        <v>0.75251780866323326</v>
      </c>
      <c r="BW930">
        <v>0.12771810716533921</v>
      </c>
      <c r="BX930">
        <v>0.49903777480406364</v>
      </c>
      <c r="BY930">
        <f t="shared" si="94"/>
        <v>2.1312046036584896E-2</v>
      </c>
      <c r="BZ930">
        <v>0</v>
      </c>
      <c r="CA930">
        <f t="shared" si="95"/>
        <v>1.9209692767227196E-3</v>
      </c>
      <c r="CC930">
        <v>2.1312046036584896E-2</v>
      </c>
      <c r="CD930">
        <v>1.9209692767227196E-3</v>
      </c>
    </row>
    <row r="931" spans="1:82" x14ac:dyDescent="0.3">
      <c r="A931">
        <v>1</v>
      </c>
      <c r="B931" t="s">
        <v>609</v>
      </c>
      <c r="C931" t="s">
        <v>650</v>
      </c>
      <c r="D931">
        <v>20141</v>
      </c>
      <c r="E931" s="2">
        <v>0</v>
      </c>
      <c r="F931" s="2" t="s">
        <v>1954</v>
      </c>
      <c r="G931" s="3">
        <v>-999</v>
      </c>
      <c r="H931" s="1">
        <v>0.37615061494049451</v>
      </c>
      <c r="I931" s="1">
        <f t="shared" si="96"/>
        <v>-999</v>
      </c>
      <c r="J931" s="1">
        <v>-999</v>
      </c>
      <c r="K931" s="1">
        <v>-999</v>
      </c>
      <c r="L931" s="2">
        <v>-999</v>
      </c>
      <c r="M931" s="2">
        <v>-999</v>
      </c>
      <c r="N931" s="7">
        <v>-999</v>
      </c>
      <c r="O931" s="2">
        <v>-999</v>
      </c>
      <c r="P931" s="3">
        <v>-999</v>
      </c>
      <c r="Q931" s="3">
        <v>-999</v>
      </c>
      <c r="R931" s="3">
        <v>-999</v>
      </c>
      <c r="S931" s="3">
        <v>-999</v>
      </c>
      <c r="T931" s="3">
        <v>-999</v>
      </c>
      <c r="V931">
        <v>20141</v>
      </c>
      <c r="W931" s="2">
        <v>-999</v>
      </c>
      <c r="X931" s="2">
        <v>1.0090878396648649E-2</v>
      </c>
      <c r="Y931" s="2">
        <v>-999</v>
      </c>
      <c r="Z931" s="2">
        <v>-999</v>
      </c>
      <c r="AA931" s="2">
        <v>-999</v>
      </c>
      <c r="AB931" s="2">
        <v>-999</v>
      </c>
      <c r="AC931" s="2">
        <v>-999</v>
      </c>
      <c r="AD931" s="2">
        <v>-999</v>
      </c>
      <c r="AE931" s="2">
        <v>-999</v>
      </c>
      <c r="AF931" s="2">
        <v>-999</v>
      </c>
      <c r="AG931" s="2">
        <v>-999</v>
      </c>
      <c r="AH931" s="2">
        <v>-999</v>
      </c>
      <c r="AI931" s="2">
        <v>-999</v>
      </c>
      <c r="AJ931" s="2">
        <v>-999</v>
      </c>
      <c r="AK931" s="2">
        <v>-999</v>
      </c>
      <c r="AL931" s="2">
        <v>-999</v>
      </c>
      <c r="AM931" s="2">
        <v>-999</v>
      </c>
      <c r="AN931" s="2">
        <v>-999</v>
      </c>
      <c r="AO931" s="2">
        <v>-999</v>
      </c>
      <c r="AP931" s="2">
        <v>-999</v>
      </c>
      <c r="AQ931" s="2">
        <v>-999</v>
      </c>
      <c r="AR931" s="2">
        <v>-999</v>
      </c>
      <c r="AS931" s="2">
        <v>-999</v>
      </c>
      <c r="AT931" s="2">
        <v>-999</v>
      </c>
      <c r="AU931" s="2">
        <v>-999</v>
      </c>
      <c r="AV931" s="2">
        <v>-999</v>
      </c>
      <c r="AW931" s="2">
        <v>-999</v>
      </c>
      <c r="AX931" s="2">
        <v>-999</v>
      </c>
      <c r="AY931" s="2">
        <v>-999</v>
      </c>
      <c r="AZ931" s="2">
        <v>-999</v>
      </c>
      <c r="BA931" s="2">
        <v>-999</v>
      </c>
      <c r="BB931" s="2">
        <v>-999</v>
      </c>
      <c r="BC931" s="2">
        <v>-999</v>
      </c>
      <c r="BD931" s="2">
        <v>-999</v>
      </c>
      <c r="BE931" s="2">
        <v>-999</v>
      </c>
      <c r="BF931" s="2">
        <v>-999</v>
      </c>
      <c r="BG931" s="2">
        <v>-999</v>
      </c>
      <c r="BH931" s="2">
        <v>-999</v>
      </c>
      <c r="BI931">
        <v>0</v>
      </c>
      <c r="BJ931">
        <v>0.37615061494049451</v>
      </c>
      <c r="BK931">
        <v>0.37615061494049451</v>
      </c>
      <c r="BL931">
        <v>-999</v>
      </c>
      <c r="BM931">
        <v>11.566756742567756</v>
      </c>
      <c r="BN931">
        <f t="shared" si="93"/>
        <v>-999</v>
      </c>
      <c r="BO931" t="s">
        <v>3748</v>
      </c>
      <c r="BP931" t="s">
        <v>3748</v>
      </c>
      <c r="BQ931">
        <v>7.5872708731402764E-3</v>
      </c>
      <c r="BR931">
        <v>0.25</v>
      </c>
      <c r="BS931">
        <v>0.13793103448275862</v>
      </c>
      <c r="BT931">
        <v>5.5555555555555552E-2</v>
      </c>
      <c r="BU931" t="s">
        <v>3748</v>
      </c>
      <c r="BY931">
        <f t="shared" si="94"/>
        <v>-999</v>
      </c>
      <c r="CA931">
        <f t="shared" si="95"/>
        <v>-999</v>
      </c>
    </row>
    <row r="932" spans="1:82" x14ac:dyDescent="0.3">
      <c r="A932">
        <v>1</v>
      </c>
      <c r="B932" t="s">
        <v>609</v>
      </c>
      <c r="C932" t="s">
        <v>651</v>
      </c>
      <c r="D932">
        <v>20143</v>
      </c>
      <c r="E932" s="2">
        <v>0</v>
      </c>
      <c r="F932" s="2" t="s">
        <v>1954</v>
      </c>
      <c r="G932" s="3">
        <v>-999</v>
      </c>
      <c r="H932" s="1">
        <v>0.37912223205251822</v>
      </c>
      <c r="I932" s="1">
        <f t="shared" si="96"/>
        <v>-999</v>
      </c>
      <c r="J932" s="1">
        <v>-999</v>
      </c>
      <c r="K932" s="1">
        <v>-999</v>
      </c>
      <c r="L932" s="2">
        <v>-999</v>
      </c>
      <c r="M932" s="2">
        <v>-999</v>
      </c>
      <c r="N932" s="7">
        <v>-999</v>
      </c>
      <c r="O932" s="2">
        <v>-999</v>
      </c>
      <c r="P932" s="3">
        <v>-999</v>
      </c>
      <c r="Q932" s="3">
        <v>-999</v>
      </c>
      <c r="R932" s="3">
        <v>-999</v>
      </c>
      <c r="S932" s="3">
        <v>-999</v>
      </c>
      <c r="T932" s="3">
        <v>-999</v>
      </c>
      <c r="V932">
        <v>20143</v>
      </c>
      <c r="W932" s="2">
        <v>-999</v>
      </c>
      <c r="X932" s="2">
        <v>1.0170597067116793E-2</v>
      </c>
      <c r="Y932" s="2">
        <v>-999</v>
      </c>
      <c r="Z932" s="2">
        <v>-999</v>
      </c>
      <c r="AA932" s="2">
        <v>-999</v>
      </c>
      <c r="AB932" s="2">
        <v>-999</v>
      </c>
      <c r="AC932" s="2">
        <v>-999</v>
      </c>
      <c r="AD932" s="2">
        <v>-999</v>
      </c>
      <c r="AE932" s="2">
        <v>-999</v>
      </c>
      <c r="AF932" s="2">
        <v>-999</v>
      </c>
      <c r="AG932" s="2">
        <v>-999</v>
      </c>
      <c r="AH932" s="2">
        <v>-999</v>
      </c>
      <c r="AI932" s="2">
        <v>-999</v>
      </c>
      <c r="AJ932" s="2">
        <v>-999</v>
      </c>
      <c r="AK932" s="2">
        <v>-999</v>
      </c>
      <c r="AL932" s="2">
        <v>-999</v>
      </c>
      <c r="AM932" s="2">
        <v>-999</v>
      </c>
      <c r="AN932" s="2">
        <v>-999</v>
      </c>
      <c r="AO932" s="2">
        <v>-999</v>
      </c>
      <c r="AP932" s="2">
        <v>-999</v>
      </c>
      <c r="AQ932" s="2">
        <v>-999</v>
      </c>
      <c r="AR932" s="2">
        <v>-999</v>
      </c>
      <c r="AS932" s="2">
        <v>-999</v>
      </c>
      <c r="AT932" s="2">
        <v>-999</v>
      </c>
      <c r="AU932" s="2">
        <v>-999</v>
      </c>
      <c r="AV932" s="2">
        <v>-999</v>
      </c>
      <c r="AW932" s="2">
        <v>-999</v>
      </c>
      <c r="AX932" s="2">
        <v>-999</v>
      </c>
      <c r="AY932" s="2">
        <v>-999</v>
      </c>
      <c r="AZ932" s="2">
        <v>-999</v>
      </c>
      <c r="BA932" s="2">
        <v>-999</v>
      </c>
      <c r="BB932" s="2">
        <v>-999</v>
      </c>
      <c r="BC932" s="2">
        <v>-999</v>
      </c>
      <c r="BD932" s="2">
        <v>-999</v>
      </c>
      <c r="BE932" s="2">
        <v>-999</v>
      </c>
      <c r="BF932" s="2">
        <v>-999</v>
      </c>
      <c r="BG932" s="2">
        <v>-999</v>
      </c>
      <c r="BH932" s="2">
        <v>-999</v>
      </c>
      <c r="BI932">
        <v>0</v>
      </c>
      <c r="BJ932">
        <v>0.37912223205251822</v>
      </c>
      <c r="BK932">
        <v>0.37912223205251822</v>
      </c>
      <c r="BL932">
        <v>-999</v>
      </c>
      <c r="BM932">
        <v>20.575342244149219</v>
      </c>
      <c r="BN932">
        <f t="shared" si="93"/>
        <v>-999</v>
      </c>
      <c r="BO932" t="s">
        <v>3748</v>
      </c>
      <c r="BP932" t="s">
        <v>3748</v>
      </c>
      <c r="BQ932">
        <v>1.1306897760307178E-2</v>
      </c>
      <c r="BR932">
        <v>0.16071428571428573</v>
      </c>
      <c r="BS932">
        <v>0.20689655172413793</v>
      </c>
      <c r="BT932">
        <v>5.5555555555555552E-2</v>
      </c>
      <c r="BU932" t="s">
        <v>3748</v>
      </c>
      <c r="BY932">
        <f t="shared" si="94"/>
        <v>-999</v>
      </c>
      <c r="CA932">
        <f t="shared" si="95"/>
        <v>-999</v>
      </c>
    </row>
    <row r="933" spans="1:82" x14ac:dyDescent="0.3">
      <c r="A933">
        <v>0</v>
      </c>
      <c r="B933" t="s">
        <v>609</v>
      </c>
      <c r="C933" t="s">
        <v>652</v>
      </c>
      <c r="D933">
        <v>20145</v>
      </c>
      <c r="E933" s="2">
        <f>BO933</f>
        <v>0.46704755975147993</v>
      </c>
      <c r="F933" s="2" t="s">
        <v>1937</v>
      </c>
      <c r="G933" s="3">
        <v>-226</v>
      </c>
      <c r="H933" s="1">
        <v>0.3779741660430555</v>
      </c>
      <c r="I933" s="1">
        <f t="shared" si="96"/>
        <v>-16.860377964058017</v>
      </c>
      <c r="J933" s="1">
        <v>2.7505709789999999</v>
      </c>
      <c r="K933" s="1">
        <v>17.025963621399999</v>
      </c>
      <c r="L933" s="2">
        <v>0.11506381034099999</v>
      </c>
      <c r="M933" s="2">
        <v>4.0862738257436309E-4</v>
      </c>
      <c r="N933" s="7">
        <v>0</v>
      </c>
      <c r="O933" s="2">
        <v>1.3226344193468723E-4</v>
      </c>
      <c r="P933" s="3">
        <v>-2915.4578801660018</v>
      </c>
      <c r="Q933" s="3">
        <v>-79.395993402387973</v>
      </c>
      <c r="R933" s="3">
        <v>-4105.8246614569034</v>
      </c>
      <c r="S933" s="3">
        <v>-3.9397414753780886</v>
      </c>
      <c r="T933" s="3">
        <v>-722.45312064426253</v>
      </c>
      <c r="V933">
        <v>20145</v>
      </c>
      <c r="W933" s="2">
        <v>0.4216088817781169</v>
      </c>
      <c r="X933" s="2">
        <v>1.0139798248684325E-2</v>
      </c>
      <c r="Y933" s="2">
        <v>0.52145644125866886</v>
      </c>
      <c r="Z933" s="2">
        <v>0.78439508259410329</v>
      </c>
      <c r="AA933" s="2">
        <v>4.9074539921658493E-2</v>
      </c>
      <c r="AB933" s="2">
        <v>0.28402079171846994</v>
      </c>
      <c r="AC933" s="2">
        <v>4.0862738257436309E-4</v>
      </c>
      <c r="AD933" s="2">
        <v>0</v>
      </c>
      <c r="AE933" s="2">
        <v>1.3226344193468723E-4</v>
      </c>
      <c r="AF933">
        <v>16504.179822149359</v>
      </c>
      <c r="AG933">
        <v>20.44302728789776</v>
      </c>
      <c r="AH933">
        <v>3842.2037217832949</v>
      </c>
      <c r="AI933">
        <v>-48.415752424309993</v>
      </c>
      <c r="AJ933">
        <v>0.12900146418945893</v>
      </c>
      <c r="AK933">
        <v>12398.355160692456</v>
      </c>
      <c r="AL933">
        <v>16.503285812519675</v>
      </c>
      <c r="AM933">
        <v>3101.7415022507234</v>
      </c>
      <c r="AN933">
        <v>-30.406653536001116</v>
      </c>
      <c r="AO933">
        <v>0.10302606706442201</v>
      </c>
      <c r="AP933">
        <v>-4105.8246614569034</v>
      </c>
      <c r="AQ933">
        <v>-3.9397414753780851</v>
      </c>
      <c r="AR933">
        <v>-740.46221953257145</v>
      </c>
      <c r="AS933">
        <v>18.009098888308877</v>
      </c>
      <c r="AT933">
        <v>-2.5975397125036923E-2</v>
      </c>
      <c r="AU933" s="3">
        <v>-547931.15399839834</v>
      </c>
      <c r="AV933" s="3">
        <v>-14921.683000044795</v>
      </c>
      <c r="AW933">
        <v>17859.126914891</v>
      </c>
      <c r="AX933">
        <v>3356444.3123846143</v>
      </c>
      <c r="AY933">
        <v>486.35349265493795</v>
      </c>
      <c r="AZ933">
        <v>91405.275409569032</v>
      </c>
      <c r="BA933">
        <v>14943.669034724997</v>
      </c>
      <c r="BB933">
        <v>2808513.158386216</v>
      </c>
      <c r="BC933">
        <v>406.95749925254995</v>
      </c>
      <c r="BD933">
        <v>76483.592409524237</v>
      </c>
      <c r="BE933">
        <v>-2915.4578801660018</v>
      </c>
      <c r="BF933">
        <v>-547931.15399839834</v>
      </c>
      <c r="BG933">
        <v>-79.395993402387973</v>
      </c>
      <c r="BH933">
        <v>-14921.683000044795</v>
      </c>
      <c r="BI933">
        <v>0.36437127651050844</v>
      </c>
      <c r="BJ933">
        <v>0.74234544255356394</v>
      </c>
      <c r="BK933">
        <v>0.3779741660430555</v>
      </c>
      <c r="BL933">
        <v>32.609955682770909</v>
      </c>
      <c r="BM933">
        <v>15.74957771871289</v>
      </c>
      <c r="BN933">
        <f t="shared" si="93"/>
        <v>-16.860377964058017</v>
      </c>
      <c r="BO933">
        <v>0.46704755975147993</v>
      </c>
      <c r="BP933">
        <v>2.0608010534132839E-3</v>
      </c>
      <c r="BQ933">
        <v>1.2606435789959309E-2</v>
      </c>
      <c r="BR933">
        <v>0.22116402116402117</v>
      </c>
      <c r="BS933">
        <v>0.2413793103448276</v>
      </c>
      <c r="BT933">
        <v>5.5555555555555552E-2</v>
      </c>
      <c r="BU933">
        <v>0.48284419123985389</v>
      </c>
      <c r="BV933">
        <v>0.78439508259410329</v>
      </c>
      <c r="BW933">
        <v>5.0907199088857359E-2</v>
      </c>
      <c r="BX933">
        <v>0.28402079171846994</v>
      </c>
      <c r="BY933">
        <f t="shared" si="94"/>
        <v>0.17603294104011208</v>
      </c>
      <c r="BZ933">
        <v>0</v>
      </c>
      <c r="CA933">
        <f t="shared" si="95"/>
        <v>1.1365563144032708E-4</v>
      </c>
      <c r="CC933">
        <v>0.17603294104011208</v>
      </c>
      <c r="CD933">
        <v>1.1365563144032708E-4</v>
      </c>
    </row>
    <row r="934" spans="1:82" x14ac:dyDescent="0.3">
      <c r="A934">
        <v>0</v>
      </c>
      <c r="B934" t="s">
        <v>609</v>
      </c>
      <c r="C934" t="s">
        <v>127</v>
      </c>
      <c r="D934">
        <v>20147</v>
      </c>
      <c r="E934" s="2">
        <f>BO934</f>
        <v>0.42396193897605866</v>
      </c>
      <c r="F934" s="2" t="s">
        <v>1936</v>
      </c>
      <c r="G934" s="3">
        <v>-278</v>
      </c>
      <c r="H934" s="1">
        <v>0.37552638365406865</v>
      </c>
      <c r="I934" s="1">
        <f t="shared" si="96"/>
        <v>-18.909077032549384</v>
      </c>
      <c r="J934" s="1">
        <v>2.5462419698200001</v>
      </c>
      <c r="K934" s="1">
        <v>54.057643572099998</v>
      </c>
      <c r="L934" s="2">
        <v>0.10259836659400001</v>
      </c>
      <c r="M934" s="2">
        <v>2.1494311793874427E-4</v>
      </c>
      <c r="N934" s="7">
        <v>0</v>
      </c>
      <c r="O934" s="2">
        <v>1.1691799698916319E-4</v>
      </c>
      <c r="P934" s="3">
        <v>-834.72275110399914</v>
      </c>
      <c r="Q934" s="3">
        <v>-22.73181255347199</v>
      </c>
      <c r="R934" s="3">
        <v>-448.17824016874147</v>
      </c>
      <c r="S934" s="3">
        <v>-0.27478704576849228</v>
      </c>
      <c r="T934" s="3">
        <v>-85.190716582317293</v>
      </c>
      <c r="V934">
        <v>20147</v>
      </c>
      <c r="W934" s="2">
        <v>0.44299099788414475</v>
      </c>
      <c r="X934" s="2">
        <v>1.0074132333363059E-2</v>
      </c>
      <c r="Y934" s="2">
        <v>0.58769414483970561</v>
      </c>
      <c r="Z934" s="2">
        <v>0.72612548284344103</v>
      </c>
      <c r="AA934" s="2">
        <v>0.15581226687313163</v>
      </c>
      <c r="AB934" s="2">
        <v>0.25325138479849557</v>
      </c>
      <c r="AC934" s="2">
        <v>2.1494311793874427E-4</v>
      </c>
      <c r="AD934" s="2">
        <v>0</v>
      </c>
      <c r="AE934" s="2">
        <v>1.1691799698916319E-4</v>
      </c>
      <c r="AF934">
        <v>4161.0277085815505</v>
      </c>
      <c r="AG934">
        <v>0.33134169628539867</v>
      </c>
      <c r="AH934">
        <v>62.274646544321321</v>
      </c>
      <c r="AI934">
        <v>410.12766893985196</v>
      </c>
      <c r="AJ934">
        <v>6.7810860729759148E-3</v>
      </c>
      <c r="AK934">
        <v>3712.8494684128091</v>
      </c>
      <c r="AL934">
        <v>5.6554650516906363E-2</v>
      </c>
      <c r="AM934">
        <v>10.629271567271699</v>
      </c>
      <c r="AN934">
        <v>376.58232733458431</v>
      </c>
      <c r="AO934">
        <v>4.7744511047550326E-3</v>
      </c>
      <c r="AP934">
        <v>-448.17824016874147</v>
      </c>
      <c r="AQ934">
        <v>-0.27478704576849233</v>
      </c>
      <c r="AR934">
        <v>-51.64537497704962</v>
      </c>
      <c r="AS934">
        <v>-33.545341605267652</v>
      </c>
      <c r="AT934">
        <v>-2.0066349682208821E-3</v>
      </c>
      <c r="AU934" s="3">
        <v>-156877.79384248561</v>
      </c>
      <c r="AV934" s="3">
        <v>-4272.2168512995258</v>
      </c>
      <c r="AW934">
        <v>10159.13856691</v>
      </c>
      <c r="AX934">
        <v>1909308.5022650654</v>
      </c>
      <c r="AY934">
        <v>276.66148227337993</v>
      </c>
      <c r="AZ934">
        <v>51995.758978459024</v>
      </c>
      <c r="BA934">
        <v>9324.4158158060018</v>
      </c>
      <c r="BB934">
        <v>1752430.70842258</v>
      </c>
      <c r="BC934">
        <v>253.92966971990793</v>
      </c>
      <c r="BD934">
        <v>47723.542127159497</v>
      </c>
      <c r="BE934">
        <v>-834.72275110399914</v>
      </c>
      <c r="BF934">
        <v>-156877.79384248561</v>
      </c>
      <c r="BG934">
        <v>-22.73181255347199</v>
      </c>
      <c r="BH934">
        <v>-4272.2168512995258</v>
      </c>
      <c r="BI934">
        <v>0.1838542342410934</v>
      </c>
      <c r="BJ934">
        <v>0.55938061789516202</v>
      </c>
      <c r="BK934">
        <v>0.37552638365406865</v>
      </c>
      <c r="BL934">
        <v>31.013553513480616</v>
      </c>
      <c r="BM934">
        <v>12.104476480931234</v>
      </c>
      <c r="BN934">
        <f t="shared" si="93"/>
        <v>-18.909077032549384</v>
      </c>
      <c r="BO934">
        <v>0.42396193897605866</v>
      </c>
      <c r="BP934">
        <v>9.4391161958776659E-4</v>
      </c>
      <c r="BQ934">
        <v>4.8300015034863355E-3</v>
      </c>
      <c r="BR934">
        <v>0.13095238095238096</v>
      </c>
      <c r="BS934">
        <v>0.17241379310344829</v>
      </c>
      <c r="BT934">
        <v>5.5555555555555552E-2</v>
      </c>
      <c r="BU934">
        <v>0.54151443261453014</v>
      </c>
      <c r="BV934">
        <v>0.72612548284344103</v>
      </c>
      <c r="BW934">
        <v>0.16163098223353903</v>
      </c>
      <c r="BX934">
        <v>0.25325138479849557</v>
      </c>
      <c r="BY934">
        <f t="shared" si="94"/>
        <v>4.9625124086985613E-2</v>
      </c>
      <c r="BZ934">
        <v>0</v>
      </c>
      <c r="CA934">
        <f t="shared" si="95"/>
        <v>1.1063693011438295E-4</v>
      </c>
      <c r="CC934">
        <v>4.9625124086985613E-2</v>
      </c>
      <c r="CD934">
        <v>1.1063693011438295E-4</v>
      </c>
    </row>
    <row r="935" spans="1:82" x14ac:dyDescent="0.3">
      <c r="A935">
        <v>0</v>
      </c>
      <c r="B935" t="s">
        <v>609</v>
      </c>
      <c r="C935" t="s">
        <v>653</v>
      </c>
      <c r="D935">
        <v>20149</v>
      </c>
      <c r="E935" s="2">
        <f>BO935</f>
        <v>0.50735507667754776</v>
      </c>
      <c r="F935" s="2" t="s">
        <v>1937</v>
      </c>
      <c r="G935" s="3">
        <v>3468</v>
      </c>
      <c r="H935" s="1">
        <v>0.37600307076562756</v>
      </c>
      <c r="I935" s="1">
        <f t="shared" si="96"/>
        <v>-13.993028999855706</v>
      </c>
      <c r="J935" s="1">
        <v>2.7300279356999999</v>
      </c>
      <c r="K935" s="1">
        <v>12.3122143317</v>
      </c>
      <c r="L935" s="2">
        <v>0.17273897710599995</v>
      </c>
      <c r="M935" s="2">
        <v>1.122417976096281E-3</v>
      </c>
      <c r="N935" s="7">
        <v>0</v>
      </c>
      <c r="O935" s="2">
        <v>2.1069405149637729E-3</v>
      </c>
      <c r="P935" s="3">
        <v>-4945.3778483509941</v>
      </c>
      <c r="Q935" s="3">
        <v>-134.67633667121785</v>
      </c>
      <c r="R935" s="3">
        <v>-145099.44567906676</v>
      </c>
      <c r="S935" s="3">
        <v>-306.98096110773912</v>
      </c>
      <c r="T935" s="3">
        <v>-59459.665464014164</v>
      </c>
      <c r="V935">
        <v>20149</v>
      </c>
      <c r="W935" s="2">
        <v>0.42844868872552239</v>
      </c>
      <c r="X935" s="2">
        <v>1.0086920273844696E-2</v>
      </c>
      <c r="Y935" s="2">
        <v>0.42266389697753276</v>
      </c>
      <c r="Z935" s="2">
        <v>0.77853671272506031</v>
      </c>
      <c r="AA935" s="2">
        <v>3.5487932852481009E-2</v>
      </c>
      <c r="AB935" s="2">
        <v>0.42638481111382931</v>
      </c>
      <c r="AC935" s="2">
        <v>1.122417976096281E-3</v>
      </c>
      <c r="AD935" s="2">
        <v>0</v>
      </c>
      <c r="AE935" s="2">
        <v>2.1069405149637729E-3</v>
      </c>
      <c r="AF935">
        <v>631672.1479443846</v>
      </c>
      <c r="AG935">
        <v>1334.6500649762318</v>
      </c>
      <c r="AH935">
        <v>250843.3498968991</v>
      </c>
      <c r="AI935">
        <v>7794.302448260878</v>
      </c>
      <c r="AJ935">
        <v>7.884981056097268</v>
      </c>
      <c r="AK935">
        <v>486572.70226531784</v>
      </c>
      <c r="AL935">
        <v>1027.6691038684928</v>
      </c>
      <c r="AM935">
        <v>193147.22814965574</v>
      </c>
      <c r="AN935">
        <v>6030.7587314900384</v>
      </c>
      <c r="AO935">
        <v>6.0715973497374565</v>
      </c>
      <c r="AP935">
        <v>-145099.44567906676</v>
      </c>
      <c r="AQ935">
        <v>-306.98096110773895</v>
      </c>
      <c r="AR935">
        <v>-57696.121747243364</v>
      </c>
      <c r="AS935">
        <v>-1763.5437167708396</v>
      </c>
      <c r="AT935">
        <v>-1.8133837063598115</v>
      </c>
      <c r="AU935" s="3">
        <v>-929434.31281908578</v>
      </c>
      <c r="AV935" s="3">
        <v>-25311.070713988684</v>
      </c>
      <c r="AW935">
        <v>40028.470147619999</v>
      </c>
      <c r="AX935">
        <v>7522950.6795437029</v>
      </c>
      <c r="AY935">
        <v>1090.0861142151598</v>
      </c>
      <c r="AZ935">
        <v>204870.78430559713</v>
      </c>
      <c r="BA935">
        <v>35083.092299269003</v>
      </c>
      <c r="BB935">
        <v>6593516.3667246159</v>
      </c>
      <c r="BC935">
        <v>955.40977754394191</v>
      </c>
      <c r="BD935">
        <v>179559.71359160845</v>
      </c>
      <c r="BE935">
        <v>-4945.3778483509941</v>
      </c>
      <c r="BF935">
        <v>-929434.31281908578</v>
      </c>
      <c r="BG935">
        <v>-134.67633667121785</v>
      </c>
      <c r="BH935">
        <v>-25311.070713988684</v>
      </c>
      <c r="BI935">
        <v>0.66078291688689406</v>
      </c>
      <c r="BJ935">
        <v>1.0367859876525216</v>
      </c>
      <c r="BK935">
        <v>0.37600307076562756</v>
      </c>
      <c r="BL935">
        <v>35.287524221921593</v>
      </c>
      <c r="BM935">
        <v>21.294495222065887</v>
      </c>
      <c r="BN935">
        <f t="shared" si="93"/>
        <v>-13.993028999855706</v>
      </c>
      <c r="BO935">
        <v>0.50735507667754776</v>
      </c>
      <c r="BP935">
        <v>4.0597719944342834E-3</v>
      </c>
      <c r="BQ935">
        <v>1.29324088523001E-2</v>
      </c>
      <c r="BR935">
        <v>0.11904761904761904</v>
      </c>
      <c r="BS935">
        <v>0.31034482758620691</v>
      </c>
      <c r="BT935">
        <v>0.1111111111111111</v>
      </c>
      <c r="BU935">
        <v>0.40072961500828552</v>
      </c>
      <c r="BV935">
        <v>0.77853671272506031</v>
      </c>
      <c r="BW935">
        <v>3.681320835319607E-2</v>
      </c>
      <c r="BX935">
        <v>0.42638481111382931</v>
      </c>
      <c r="BY935">
        <f t="shared" si="94"/>
        <v>0.31118248661137299</v>
      </c>
      <c r="BZ935">
        <v>0</v>
      </c>
      <c r="CA935">
        <f t="shared" si="95"/>
        <v>1.2112282686132828E-3</v>
      </c>
      <c r="CC935">
        <v>0.31118248661137299</v>
      </c>
      <c r="CD935">
        <v>1.2112282686132828E-3</v>
      </c>
    </row>
    <row r="936" spans="1:82" x14ac:dyDescent="0.3">
      <c r="A936">
        <v>0</v>
      </c>
      <c r="B936" t="s">
        <v>609</v>
      </c>
      <c r="C936" t="s">
        <v>654</v>
      </c>
      <c r="D936">
        <v>20151</v>
      </c>
      <c r="E936" s="2">
        <f>BO936</f>
        <v>0.45077030672027085</v>
      </c>
      <c r="F936" s="2" t="s">
        <v>1936</v>
      </c>
      <c r="G936" s="3">
        <v>525</v>
      </c>
      <c r="H936" s="1">
        <v>0.37626955605319651</v>
      </c>
      <c r="I936" s="1">
        <f t="shared" si="96"/>
        <v>-14.795348440707144</v>
      </c>
      <c r="J936" s="1">
        <v>2.7124113097200002</v>
      </c>
      <c r="K936" s="1">
        <v>-4.0790044744699996</v>
      </c>
      <c r="L936" s="2">
        <v>0.11457234362400004</v>
      </c>
      <c r="M936" s="2">
        <v>-4.0346107393378603E-5</v>
      </c>
      <c r="N936" s="7">
        <v>0</v>
      </c>
      <c r="O936" s="2">
        <v>7.8093101580153153E-4</v>
      </c>
      <c r="P936" s="3">
        <v>5682.062801928002</v>
      </c>
      <c r="Q936" s="3">
        <v>154.73830844990394</v>
      </c>
      <c r="R936" s="3">
        <v>-13421.94417849998</v>
      </c>
      <c r="S936" s="3">
        <v>-28.969990471589458</v>
      </c>
      <c r="T936" s="3">
        <v>-5566.2621190792415</v>
      </c>
      <c r="V936">
        <v>20151</v>
      </c>
      <c r="W936" s="2">
        <v>0.3825810262223544</v>
      </c>
      <c r="X936" s="2">
        <v>1.0094069193784066E-2</v>
      </c>
      <c r="Y936" s="2">
        <v>0.4180111299994525</v>
      </c>
      <c r="Z936" s="2">
        <v>0.7735128849830708</v>
      </c>
      <c r="AA936" s="2">
        <v>1.1757059534145872E-2</v>
      </c>
      <c r="AB936" s="2">
        <v>0.28280766688232967</v>
      </c>
      <c r="AC936" s="2">
        <v>-4.0346107393378603E-5</v>
      </c>
      <c r="AD936" s="2">
        <v>0</v>
      </c>
      <c r="AE936" s="2">
        <v>7.8093101580153153E-4</v>
      </c>
      <c r="AF936">
        <v>535428.2636758358</v>
      </c>
      <c r="AG936">
        <v>1131.7930228134392</v>
      </c>
      <c r="AH936">
        <v>212716.99652411626</v>
      </c>
      <c r="AI936">
        <v>6250.4753835308711</v>
      </c>
      <c r="AJ936">
        <v>6.6862393505873117</v>
      </c>
      <c r="AK936">
        <v>522006.31949733582</v>
      </c>
      <c r="AL936">
        <v>1102.8230323418497</v>
      </c>
      <c r="AM936">
        <v>207272.17645698937</v>
      </c>
      <c r="AN936">
        <v>6129.0333315785574</v>
      </c>
      <c r="AO936">
        <v>6.5154358390028486</v>
      </c>
      <c r="AP936">
        <v>-13421.94417849998</v>
      </c>
      <c r="AQ936">
        <v>-28.969990471589426</v>
      </c>
      <c r="AR936">
        <v>-5444.820067126886</v>
      </c>
      <c r="AS936">
        <v>-121.4420519523137</v>
      </c>
      <c r="AT936">
        <v>-0.17080351158446305</v>
      </c>
      <c r="AU936" s="3">
        <v>1067886.8829943486</v>
      </c>
      <c r="AV936" s="3">
        <v>29081.517690074947</v>
      </c>
      <c r="AW936">
        <v>22409.327559672001</v>
      </c>
      <c r="AX936">
        <v>4211609.0215647556</v>
      </c>
      <c r="AY936">
        <v>610.26805949889604</v>
      </c>
      <c r="AZ936">
        <v>114693.77910222251</v>
      </c>
      <c r="BA936">
        <v>28091.390361600003</v>
      </c>
      <c r="BB936">
        <v>5279495.9045591047</v>
      </c>
      <c r="BC936">
        <v>765.00636794879995</v>
      </c>
      <c r="BD936">
        <v>143775.29679229745</v>
      </c>
      <c r="BE936">
        <v>5682.062801928002</v>
      </c>
      <c r="BF936">
        <v>1067886.8829943486</v>
      </c>
      <c r="BG936">
        <v>154.73830844990394</v>
      </c>
      <c r="BH936">
        <v>29081.517690074947</v>
      </c>
      <c r="BI936">
        <v>0.37312445920568887</v>
      </c>
      <c r="BJ936">
        <v>0.74939401525888538</v>
      </c>
      <c r="BK936">
        <v>0.37626955605319651</v>
      </c>
      <c r="BL936">
        <v>40.985749772750012</v>
      </c>
      <c r="BM936">
        <v>26.190401332042867</v>
      </c>
      <c r="BN936">
        <f t="shared" si="93"/>
        <v>-14.795348440707144</v>
      </c>
      <c r="BO936">
        <v>0.45077030672027085</v>
      </c>
      <c r="BP936">
        <v>2.0367599454529641E-3</v>
      </c>
      <c r="BQ936">
        <v>1.8565243333033291E-2</v>
      </c>
      <c r="BR936">
        <v>0.27976190476190477</v>
      </c>
      <c r="BS936">
        <v>0.31034482758620691</v>
      </c>
      <c r="BT936">
        <v>5.5555555555555552E-2</v>
      </c>
      <c r="BU936">
        <v>0.42370628150768141</v>
      </c>
      <c r="BV936">
        <v>0.7735128849830708</v>
      </c>
      <c r="BW936">
        <v>1.2196119848699038E-2</v>
      </c>
      <c r="BX936">
        <v>0.28280766688232967</v>
      </c>
      <c r="BY936">
        <f t="shared" si="94"/>
        <v>7.1428962529373433E-2</v>
      </c>
      <c r="BZ936">
        <v>0</v>
      </c>
      <c r="CA936">
        <f t="shared" si="95"/>
        <v>6.6722698230184797E-4</v>
      </c>
      <c r="CC936">
        <v>7.1428962529373433E-2</v>
      </c>
      <c r="CD936">
        <v>6.6722698230184797E-4</v>
      </c>
    </row>
    <row r="937" spans="1:82" x14ac:dyDescent="0.3">
      <c r="A937">
        <v>1</v>
      </c>
      <c r="B937" t="s">
        <v>609</v>
      </c>
      <c r="C937" t="s">
        <v>655</v>
      </c>
      <c r="D937">
        <v>20153</v>
      </c>
      <c r="E937" s="2">
        <v>0</v>
      </c>
      <c r="F937" s="2" t="s">
        <v>1954</v>
      </c>
      <c r="G937" s="3">
        <v>-999</v>
      </c>
      <c r="H937" s="1">
        <v>0.37523274718641625</v>
      </c>
      <c r="I937" s="1">
        <f t="shared" si="96"/>
        <v>-999</v>
      </c>
      <c r="J937" s="1">
        <v>-999</v>
      </c>
      <c r="K937" s="1">
        <v>-999</v>
      </c>
      <c r="L937" s="2">
        <v>-999</v>
      </c>
      <c r="M937" s="2">
        <v>-999</v>
      </c>
      <c r="N937" s="7">
        <v>-999</v>
      </c>
      <c r="O937" s="2">
        <v>-999</v>
      </c>
      <c r="P937" s="3">
        <v>-999</v>
      </c>
      <c r="Q937" s="3">
        <v>-999</v>
      </c>
      <c r="R937" s="3">
        <v>-999</v>
      </c>
      <c r="S937" s="3">
        <v>-999</v>
      </c>
      <c r="T937" s="3">
        <v>-999</v>
      </c>
      <c r="V937">
        <v>20153</v>
      </c>
      <c r="W937" s="2">
        <v>-999</v>
      </c>
      <c r="X937" s="2">
        <v>1.0066255036955154E-2</v>
      </c>
      <c r="Y937" s="2">
        <v>-999</v>
      </c>
      <c r="Z937" s="2">
        <v>-999</v>
      </c>
      <c r="AA937" s="2">
        <v>-999</v>
      </c>
      <c r="AB937" s="2">
        <v>-999</v>
      </c>
      <c r="AC937" s="2">
        <v>-999</v>
      </c>
      <c r="AD937" s="2">
        <v>-999</v>
      </c>
      <c r="AE937" s="2">
        <v>-999</v>
      </c>
      <c r="AF937" s="2">
        <v>-999</v>
      </c>
      <c r="AG937" s="2">
        <v>-999</v>
      </c>
      <c r="AH937" s="2">
        <v>-999</v>
      </c>
      <c r="AI937" s="2">
        <v>-999</v>
      </c>
      <c r="AJ937" s="2">
        <v>-999</v>
      </c>
      <c r="AK937" s="2">
        <v>-999</v>
      </c>
      <c r="AL937" s="2">
        <v>-999</v>
      </c>
      <c r="AM937" s="2">
        <v>-999</v>
      </c>
      <c r="AN937" s="2">
        <v>-999</v>
      </c>
      <c r="AO937" s="2">
        <v>-999</v>
      </c>
      <c r="AP937" s="2">
        <v>-999</v>
      </c>
      <c r="AQ937" s="2">
        <v>-999</v>
      </c>
      <c r="AR937" s="2">
        <v>-999</v>
      </c>
      <c r="AS937" s="2">
        <v>-999</v>
      </c>
      <c r="AT937" s="2">
        <v>-999</v>
      </c>
      <c r="AU937" s="2">
        <v>-999</v>
      </c>
      <c r="AV937" s="2">
        <v>-999</v>
      </c>
      <c r="AW937" s="2">
        <v>-999</v>
      </c>
      <c r="AX937" s="2">
        <v>-999</v>
      </c>
      <c r="AY937" s="2">
        <v>-999</v>
      </c>
      <c r="AZ937" s="2">
        <v>-999</v>
      </c>
      <c r="BA937" s="2">
        <v>-999</v>
      </c>
      <c r="BB937" s="2">
        <v>-999</v>
      </c>
      <c r="BC937" s="2">
        <v>-999</v>
      </c>
      <c r="BD937" s="2">
        <v>-999</v>
      </c>
      <c r="BE937" s="2">
        <v>-999</v>
      </c>
      <c r="BF937" s="2">
        <v>-999</v>
      </c>
      <c r="BG937" s="2">
        <v>-999</v>
      </c>
      <c r="BH937" s="2">
        <v>-999</v>
      </c>
      <c r="BI937">
        <v>0</v>
      </c>
      <c r="BJ937">
        <v>0.37523274718641625</v>
      </c>
      <c r="BK937">
        <v>0.37523274718641625</v>
      </c>
      <c r="BL937">
        <v>-999</v>
      </c>
      <c r="BM937">
        <v>12.254851393330366</v>
      </c>
      <c r="BN937">
        <f t="shared" si="93"/>
        <v>-999</v>
      </c>
      <c r="BO937" t="s">
        <v>3748</v>
      </c>
      <c r="BP937" t="s">
        <v>3748</v>
      </c>
      <c r="BQ937">
        <v>3.1870749754441402E-3</v>
      </c>
      <c r="BR937">
        <v>0.18051242236024845</v>
      </c>
      <c r="BS937">
        <v>0.10344827586206896</v>
      </c>
      <c r="BT937">
        <v>5.5555555555555552E-2</v>
      </c>
      <c r="BU937" t="s">
        <v>3748</v>
      </c>
      <c r="BY937">
        <f t="shared" si="94"/>
        <v>-999</v>
      </c>
      <c r="CA937">
        <f t="shared" si="95"/>
        <v>-999</v>
      </c>
    </row>
    <row r="938" spans="1:82" x14ac:dyDescent="0.3">
      <c r="A938">
        <v>0</v>
      </c>
      <c r="B938" t="s">
        <v>609</v>
      </c>
      <c r="C938" t="s">
        <v>656</v>
      </c>
      <c r="D938">
        <v>20155</v>
      </c>
      <c r="E938" s="2">
        <f>BO938</f>
        <v>0.48462086909657337</v>
      </c>
      <c r="F938" s="2" t="s">
        <v>1937</v>
      </c>
      <c r="G938" s="3">
        <v>3693</v>
      </c>
      <c r="H938" s="1">
        <v>2.7261642033948448</v>
      </c>
      <c r="I938" s="1">
        <f t="shared" si="96"/>
        <v>-19.428169918027987</v>
      </c>
      <c r="J938" s="1">
        <v>2.68379674475</v>
      </c>
      <c r="K938" s="1">
        <v>9.0518530758400004</v>
      </c>
      <c r="L938" s="2">
        <v>0.14684469674699996</v>
      </c>
      <c r="M938" s="2">
        <v>7.1992980815802088E-4</v>
      </c>
      <c r="N938" s="7">
        <v>0</v>
      </c>
      <c r="O938" s="2">
        <v>2.3977796896840386E-2</v>
      </c>
      <c r="P938" s="3">
        <v>39828.265257880004</v>
      </c>
      <c r="Q938" s="3">
        <v>1084.6339805338396</v>
      </c>
      <c r="R938" s="3">
        <v>161456.06571942754</v>
      </c>
      <c r="S938" s="3">
        <v>338.3050569566592</v>
      </c>
      <c r="T938" s="3">
        <v>65244.943373537855</v>
      </c>
      <c r="V938">
        <v>20155</v>
      </c>
      <c r="W938" s="2">
        <v>0.46179327136481174</v>
      </c>
      <c r="X938" s="2">
        <v>7.313397977590913E-2</v>
      </c>
      <c r="Y938" s="2">
        <v>0.55511397885072589</v>
      </c>
      <c r="Z938" s="2">
        <v>0.76535271597656229</v>
      </c>
      <c r="AA938" s="2">
        <v>2.6090477755805912E-2</v>
      </c>
      <c r="AB938" s="2">
        <v>0.36246798108058459</v>
      </c>
      <c r="AC938" s="2">
        <v>7.1992980815802088E-4</v>
      </c>
      <c r="AD938" s="2">
        <v>0</v>
      </c>
      <c r="AE938" s="2">
        <v>2.3977796896840386E-2</v>
      </c>
      <c r="AF938">
        <v>3672584.0235082787</v>
      </c>
      <c r="AG938">
        <v>7766.3748184996002</v>
      </c>
      <c r="AH938">
        <v>1459666.1155986642</v>
      </c>
      <c r="AI938">
        <v>34786.824164607206</v>
      </c>
      <c r="AJ938">
        <v>45.879196939885368</v>
      </c>
      <c r="AK938">
        <v>3834040.0892277062</v>
      </c>
      <c r="AL938">
        <v>8104.6798754562597</v>
      </c>
      <c r="AM938">
        <v>1523249.5042343822</v>
      </c>
      <c r="AN938">
        <v>36448.378902426834</v>
      </c>
      <c r="AO938">
        <v>47.879485003315864</v>
      </c>
      <c r="AP938">
        <v>161456.06571942754</v>
      </c>
      <c r="AQ938">
        <v>338.30505695665943</v>
      </c>
      <c r="AR938">
        <v>63583.388635718031</v>
      </c>
      <c r="AS938">
        <v>1661.5547378196279</v>
      </c>
      <c r="AT938">
        <v>2.0002880634304958</v>
      </c>
      <c r="AU938" s="3">
        <v>7485324.1725659678</v>
      </c>
      <c r="AV938" s="3">
        <v>203846.11030152981</v>
      </c>
      <c r="AW938">
        <v>167785.17288139998</v>
      </c>
      <c r="AX938">
        <v>31533545.391330313</v>
      </c>
      <c r="AY938">
        <v>4569.2549941251991</v>
      </c>
      <c r="AZ938">
        <v>858745.78359588992</v>
      </c>
      <c r="BA938">
        <v>207613.43813927998</v>
      </c>
      <c r="BB938">
        <v>39018869.563896276</v>
      </c>
      <c r="BC938">
        <v>5653.8889746590385</v>
      </c>
      <c r="BD938">
        <v>1062591.8938974196</v>
      </c>
      <c r="BE938">
        <v>39828.265257880004</v>
      </c>
      <c r="BF938">
        <v>7485324.1725659678</v>
      </c>
      <c r="BG938">
        <v>1084.6339805338396</v>
      </c>
      <c r="BH938">
        <v>203846.11030152981</v>
      </c>
      <c r="BI938">
        <v>1.6991669020436548</v>
      </c>
      <c r="BJ938">
        <v>4.4253311054384996</v>
      </c>
      <c r="BK938">
        <v>2.7261642033948448</v>
      </c>
      <c r="BL938">
        <v>38.973858101954264</v>
      </c>
      <c r="BM938">
        <v>19.545688183926277</v>
      </c>
      <c r="BN938">
        <f t="shared" si="93"/>
        <v>-19.428169918027987</v>
      </c>
      <c r="BO938">
        <v>0.48462086909657337</v>
      </c>
      <c r="BP938">
        <v>9.9716948123082932E-3</v>
      </c>
      <c r="BQ938">
        <v>1.8517525984978151E-2</v>
      </c>
      <c r="BR938">
        <v>0.31386554621848739</v>
      </c>
      <c r="BS938">
        <v>0.20689655172413793</v>
      </c>
      <c r="BT938">
        <v>5.5555555555555552E-2</v>
      </c>
      <c r="BU938">
        <v>0.55638011267233078</v>
      </c>
      <c r="BV938">
        <v>0.76535271597656229</v>
      </c>
      <c r="BW938">
        <v>2.7064810950006134E-2</v>
      </c>
      <c r="BX938">
        <v>0.36246798108058459</v>
      </c>
      <c r="BY938">
        <f t="shared" si="94"/>
        <v>7.3607101208693307E-2</v>
      </c>
      <c r="BZ938">
        <v>0</v>
      </c>
      <c r="CA938">
        <f t="shared" si="95"/>
        <v>1.6191317944142278E-2</v>
      </c>
      <c r="CC938">
        <v>7.3607101208693307E-2</v>
      </c>
      <c r="CD938">
        <v>1.6191317944142278E-2</v>
      </c>
    </row>
    <row r="939" spans="1:82" x14ac:dyDescent="0.3">
      <c r="A939">
        <v>1</v>
      </c>
      <c r="B939" t="s">
        <v>609</v>
      </c>
      <c r="C939" t="s">
        <v>657</v>
      </c>
      <c r="D939">
        <v>20157</v>
      </c>
      <c r="E939" s="2">
        <v>0</v>
      </c>
      <c r="F939" s="2" t="s">
        <v>1954</v>
      </c>
      <c r="G939" s="3">
        <v>-999</v>
      </c>
      <c r="H939" s="1">
        <v>0.37572992327499677</v>
      </c>
      <c r="I939" s="1">
        <f t="shared" si="96"/>
        <v>-999</v>
      </c>
      <c r="J939" s="1">
        <v>-999</v>
      </c>
      <c r="K939" s="1">
        <v>-999</v>
      </c>
      <c r="L939" s="2">
        <v>-999</v>
      </c>
      <c r="M939" s="2">
        <v>-999</v>
      </c>
      <c r="N939" s="7">
        <v>-999</v>
      </c>
      <c r="O939" s="2">
        <v>-999</v>
      </c>
      <c r="P939" s="3">
        <v>-999</v>
      </c>
      <c r="Q939" s="3">
        <v>-999</v>
      </c>
      <c r="R939" s="3">
        <v>-999</v>
      </c>
      <c r="S939" s="3">
        <v>-999</v>
      </c>
      <c r="T939" s="3">
        <v>-999</v>
      </c>
      <c r="V939">
        <v>20157</v>
      </c>
      <c r="W939" s="2">
        <v>-999</v>
      </c>
      <c r="X939" s="2">
        <v>1.0079592629005565E-2</v>
      </c>
      <c r="Y939" s="2">
        <v>-999</v>
      </c>
      <c r="Z939" s="2">
        <v>-999</v>
      </c>
      <c r="AA939" s="2">
        <v>-999</v>
      </c>
      <c r="AB939" s="2">
        <v>-999</v>
      </c>
      <c r="AC939" s="2">
        <v>-999</v>
      </c>
      <c r="AD939" s="2">
        <v>-999</v>
      </c>
      <c r="AE939" s="2">
        <v>-999</v>
      </c>
      <c r="AF939" s="2">
        <v>-999</v>
      </c>
      <c r="AG939" s="2">
        <v>-999</v>
      </c>
      <c r="AH939" s="2">
        <v>-999</v>
      </c>
      <c r="AI939" s="2">
        <v>-999</v>
      </c>
      <c r="AJ939" s="2">
        <v>-999</v>
      </c>
      <c r="AK939" s="2">
        <v>-999</v>
      </c>
      <c r="AL939" s="2">
        <v>-999</v>
      </c>
      <c r="AM939" s="2">
        <v>-999</v>
      </c>
      <c r="AN939" s="2">
        <v>-999</v>
      </c>
      <c r="AO939" s="2">
        <v>-999</v>
      </c>
      <c r="AP939" s="2">
        <v>-999</v>
      </c>
      <c r="AQ939" s="2">
        <v>-999</v>
      </c>
      <c r="AR939" s="2">
        <v>-999</v>
      </c>
      <c r="AS939" s="2">
        <v>-999</v>
      </c>
      <c r="AT939" s="2">
        <v>-999</v>
      </c>
      <c r="AU939" s="2">
        <v>-999</v>
      </c>
      <c r="AV939" s="2">
        <v>-999</v>
      </c>
      <c r="AW939" s="2">
        <v>-999</v>
      </c>
      <c r="AX939" s="2">
        <v>-999</v>
      </c>
      <c r="AY939" s="2">
        <v>-999</v>
      </c>
      <c r="AZ939" s="2">
        <v>-999</v>
      </c>
      <c r="BA939" s="2">
        <v>-999</v>
      </c>
      <c r="BB939" s="2">
        <v>-999</v>
      </c>
      <c r="BC939" s="2">
        <v>-999</v>
      </c>
      <c r="BD939" s="2">
        <v>-999</v>
      </c>
      <c r="BE939" s="2">
        <v>-999</v>
      </c>
      <c r="BF939" s="2">
        <v>-999</v>
      </c>
      <c r="BG939" s="2">
        <v>-999</v>
      </c>
      <c r="BH939" s="2">
        <v>-999</v>
      </c>
      <c r="BI939">
        <v>0</v>
      </c>
      <c r="BJ939">
        <v>0.37572992327499677</v>
      </c>
      <c r="BK939">
        <v>0.37572992327499677</v>
      </c>
      <c r="BL939">
        <v>-999</v>
      </c>
      <c r="BM939">
        <v>15.280724312842189</v>
      </c>
      <c r="BN939">
        <f t="shared" si="93"/>
        <v>-999</v>
      </c>
      <c r="BO939" t="s">
        <v>3748</v>
      </c>
      <c r="BP939" t="s">
        <v>3748</v>
      </c>
      <c r="BQ939">
        <v>7.671593583808132E-3</v>
      </c>
      <c r="BR939">
        <v>0.27976190476190477</v>
      </c>
      <c r="BS939">
        <v>0.17241379310344829</v>
      </c>
      <c r="BT939">
        <v>5.5555555555555552E-2</v>
      </c>
      <c r="BU939" t="s">
        <v>3748</v>
      </c>
      <c r="BY939">
        <f t="shared" si="94"/>
        <v>-999</v>
      </c>
      <c r="CA939">
        <f t="shared" si="95"/>
        <v>-999</v>
      </c>
    </row>
    <row r="940" spans="1:82" x14ac:dyDescent="0.3">
      <c r="A940">
        <v>0</v>
      </c>
      <c r="B940" t="s">
        <v>609</v>
      </c>
      <c r="C940" t="s">
        <v>658</v>
      </c>
      <c r="D940">
        <v>20159</v>
      </c>
      <c r="E940" s="2">
        <f>BO940</f>
        <v>0.47426979138906866</v>
      </c>
      <c r="F940" s="2" t="s">
        <v>1937</v>
      </c>
      <c r="G940" s="3">
        <v>-38</v>
      </c>
      <c r="H940" s="1">
        <v>0.37645817397015491</v>
      </c>
      <c r="I940" s="1">
        <f t="shared" si="96"/>
        <v>-21.017150467985054</v>
      </c>
      <c r="J940" s="1">
        <v>2.70788277112</v>
      </c>
      <c r="K940" s="1">
        <v>12.8309530047</v>
      </c>
      <c r="L940" s="2">
        <v>0.13046845430099996</v>
      </c>
      <c r="M940" s="2">
        <v>1.4493339280574239E-4</v>
      </c>
      <c r="N940" s="7">
        <v>0</v>
      </c>
      <c r="O940" s="2">
        <v>2.0192937656707457E-3</v>
      </c>
      <c r="P940" s="3">
        <v>2074.6536486690006</v>
      </c>
      <c r="Q940" s="3">
        <v>56.498565293142015</v>
      </c>
      <c r="R940" s="3">
        <v>-7948.2103595057852</v>
      </c>
      <c r="S940" s="3">
        <v>-16.934407988569202</v>
      </c>
      <c r="T940" s="3">
        <v>-3264.1231546344352</v>
      </c>
      <c r="V940">
        <v>20159</v>
      </c>
      <c r="W940" s="2">
        <v>0.44786594463677465</v>
      </c>
      <c r="X940" s="2">
        <v>1.0099129189402464E-2</v>
      </c>
      <c r="Y940" s="2">
        <v>0.60885028283647868</v>
      </c>
      <c r="Z940" s="2">
        <v>0.77222145733539416</v>
      </c>
      <c r="AA940" s="2">
        <v>3.6983111761770451E-2</v>
      </c>
      <c r="AB940" s="2">
        <v>0.3220452510223466</v>
      </c>
      <c r="AC940" s="2">
        <v>1.4493339280574239E-4</v>
      </c>
      <c r="AD940" s="2">
        <v>0</v>
      </c>
      <c r="AE940" s="2">
        <v>2.0192937656707457E-3</v>
      </c>
      <c r="AF940">
        <v>352574.87204338616</v>
      </c>
      <c r="AG940">
        <v>745.61241350309149</v>
      </c>
      <c r="AH940">
        <v>140135.54596512023</v>
      </c>
      <c r="AI940">
        <v>3903.9123661913777</v>
      </c>
      <c r="AJ940">
        <v>4.4046269156293896</v>
      </c>
      <c r="AK940">
        <v>344626.66168388037</v>
      </c>
      <c r="AL940">
        <v>728.67800551452228</v>
      </c>
      <c r="AM940">
        <v>136952.7763839048</v>
      </c>
      <c r="AN940">
        <v>3822.5587927723368</v>
      </c>
      <c r="AO940">
        <v>4.3046603539327775</v>
      </c>
      <c r="AP940">
        <v>-7948.2103595057852</v>
      </c>
      <c r="AQ940">
        <v>-16.934407988569205</v>
      </c>
      <c r="AR940">
        <v>-3182.769581215427</v>
      </c>
      <c r="AS940">
        <v>-81.353573419040913</v>
      </c>
      <c r="AT940">
        <v>-9.9966561696612111E-2</v>
      </c>
      <c r="AU940" s="3">
        <v>389910.40673085197</v>
      </c>
      <c r="AV940" s="3">
        <v>10618.34036119311</v>
      </c>
      <c r="AW940">
        <v>13975.919922736</v>
      </c>
      <c r="AX940">
        <v>2626634.3902790039</v>
      </c>
      <c r="AY940">
        <v>380.60301043164799</v>
      </c>
      <c r="AZ940">
        <v>71530.529780523924</v>
      </c>
      <c r="BA940">
        <v>16050.573571405001</v>
      </c>
      <c r="BB940">
        <v>3016544.797009856</v>
      </c>
      <c r="BC940">
        <v>437.10157572479</v>
      </c>
      <c r="BD940">
        <v>82148.870141717038</v>
      </c>
      <c r="BE940">
        <v>2074.6536486690006</v>
      </c>
      <c r="BF940">
        <v>389910.40673085197</v>
      </c>
      <c r="BG940">
        <v>56.498565293142015</v>
      </c>
      <c r="BH940">
        <v>10618.34036119311</v>
      </c>
      <c r="BI940">
        <v>0.23833891191818671</v>
      </c>
      <c r="BJ940">
        <v>0.61479708588834159</v>
      </c>
      <c r="BK940">
        <v>0.37645817397015491</v>
      </c>
      <c r="BL940">
        <v>40.443616938587816</v>
      </c>
      <c r="BM940">
        <v>19.426466470602762</v>
      </c>
      <c r="BN940">
        <f t="shared" si="93"/>
        <v>-21.017150467985054</v>
      </c>
      <c r="BO940">
        <v>0.47426979138906866</v>
      </c>
      <c r="BP940">
        <v>1.368835442952602E-3</v>
      </c>
      <c r="BQ940">
        <v>1.5032322868957153E-2</v>
      </c>
      <c r="BR940">
        <v>0.18042328042328043</v>
      </c>
      <c r="BS940">
        <v>0.17241379310344829</v>
      </c>
      <c r="BT940">
        <v>0.1111111111111111</v>
      </c>
      <c r="BU940">
        <v>0.60188502544329092</v>
      </c>
      <c r="BV940">
        <v>0.77222145733539416</v>
      </c>
      <c r="BW940">
        <v>3.8364223819263958E-2</v>
      </c>
      <c r="BX940">
        <v>0.3220452510223466</v>
      </c>
      <c r="BY940">
        <f t="shared" si="94"/>
        <v>0.12970066798626664</v>
      </c>
      <c r="BZ940">
        <v>0</v>
      </c>
      <c r="CA940">
        <f t="shared" si="95"/>
        <v>1.5277753543079743E-3</v>
      </c>
      <c r="CC940">
        <v>0.12970066798626664</v>
      </c>
      <c r="CD940">
        <v>1.5277753543079743E-3</v>
      </c>
    </row>
    <row r="941" spans="1:82" x14ac:dyDescent="0.3">
      <c r="A941">
        <v>0</v>
      </c>
      <c r="B941" t="s">
        <v>609</v>
      </c>
      <c r="C941" t="s">
        <v>659</v>
      </c>
      <c r="D941">
        <v>20161</v>
      </c>
      <c r="E941" s="2">
        <f>BO941</f>
        <v>0.49052556722250085</v>
      </c>
      <c r="F941" s="2" t="s">
        <v>1937</v>
      </c>
      <c r="G941" s="3">
        <v>12918</v>
      </c>
      <c r="H941" s="1">
        <v>10.655685269060641</v>
      </c>
      <c r="I941" s="1">
        <f t="shared" si="96"/>
        <v>-23.422280762323268</v>
      </c>
      <c r="J941" s="1">
        <v>2.7674951340999998</v>
      </c>
      <c r="K941" s="1">
        <v>8.8709865584299994</v>
      </c>
      <c r="L941" s="2">
        <v>0.1719225031410001</v>
      </c>
      <c r="M941" s="2">
        <v>1.3695571790893317E-3</v>
      </c>
      <c r="N941" s="7">
        <v>0</v>
      </c>
      <c r="O941" s="2">
        <v>2.8314923463969859E-3</v>
      </c>
      <c r="P941" s="3">
        <v>146345.32542734005</v>
      </c>
      <c r="Q941" s="3">
        <v>3985.3885631981198</v>
      </c>
      <c r="R941" s="3">
        <v>1820009.1974404464</v>
      </c>
      <c r="S941" s="3">
        <v>3846.2337472427835</v>
      </c>
      <c r="T941" s="3">
        <v>743264.34881294309</v>
      </c>
      <c r="V941">
        <v>20161</v>
      </c>
      <c r="W941" s="2">
        <v>0.5595136208825926</v>
      </c>
      <c r="X941" s="2">
        <v>0.28585683503418252</v>
      </c>
      <c r="Y941" s="2">
        <v>0.65998899264749389</v>
      </c>
      <c r="Z941" s="2">
        <v>0.78922143470021255</v>
      </c>
      <c r="AA941" s="2">
        <v>2.5569159766028686E-2</v>
      </c>
      <c r="AB941" s="2">
        <v>0.42436944606317145</v>
      </c>
      <c r="AC941" s="2">
        <v>1.3695571790893317E-3</v>
      </c>
      <c r="AD941" s="2">
        <v>0</v>
      </c>
      <c r="AE941" s="2">
        <v>2.8314923463969859E-3</v>
      </c>
      <c r="AF941">
        <v>3402776.7303148722</v>
      </c>
      <c r="AG941">
        <v>7194.2217086759974</v>
      </c>
      <c r="AH941">
        <v>1352131.7090239818</v>
      </c>
      <c r="AI941">
        <v>37922.986460663727</v>
      </c>
      <c r="AJ941">
        <v>42.500159512800231</v>
      </c>
      <c r="AK941">
        <v>5222785.9277553186</v>
      </c>
      <c r="AL941">
        <v>11040.455455918782</v>
      </c>
      <c r="AM941">
        <v>2075019.4403950244</v>
      </c>
      <c r="AN941">
        <v>58299.603902564217</v>
      </c>
      <c r="AO941">
        <v>65.222893201579794</v>
      </c>
      <c r="AP941">
        <v>1820009.1974404464</v>
      </c>
      <c r="AQ941">
        <v>3846.2337472427844</v>
      </c>
      <c r="AR941">
        <v>722887.73137104255</v>
      </c>
      <c r="AS941">
        <v>20376.617441900489</v>
      </c>
      <c r="AT941">
        <v>22.722733688779563</v>
      </c>
      <c r="AU941" s="3">
        <v>27504140.46081429</v>
      </c>
      <c r="AV941" s="3">
        <v>749013.92656745459</v>
      </c>
      <c r="AW941">
        <v>192710.90471017</v>
      </c>
      <c r="AX941">
        <v>36218087.431229346</v>
      </c>
      <c r="AY941">
        <v>5248.0517118860598</v>
      </c>
      <c r="AZ941">
        <v>986318.8387318661</v>
      </c>
      <c r="BA941">
        <v>339056.23013751005</v>
      </c>
      <c r="BB941">
        <v>63722227.892043635</v>
      </c>
      <c r="BC941">
        <v>9233.44027508418</v>
      </c>
      <c r="BD941">
        <v>1735332.7652993207</v>
      </c>
      <c r="BE941">
        <v>146345.32542734005</v>
      </c>
      <c r="BF941">
        <v>27504140.46081429</v>
      </c>
      <c r="BG941">
        <v>3985.3885631981198</v>
      </c>
      <c r="BH941">
        <v>749013.92656745459</v>
      </c>
      <c r="BI941">
        <v>3.5712310361106532</v>
      </c>
      <c r="BJ941">
        <v>14.226916305171294</v>
      </c>
      <c r="BK941">
        <v>10.655685269060641</v>
      </c>
      <c r="BL941">
        <v>43.559921280820923</v>
      </c>
      <c r="BM941">
        <v>20.137640518497655</v>
      </c>
      <c r="BN941">
        <f t="shared" si="93"/>
        <v>-23.422280762323268</v>
      </c>
      <c r="BO941">
        <v>0.49052556722250085</v>
      </c>
      <c r="BP941">
        <v>2.1213406889141077E-2</v>
      </c>
      <c r="BQ941">
        <v>1.2286999958098314E-2</v>
      </c>
      <c r="BR941">
        <v>6.8571428571428575E-2</v>
      </c>
      <c r="BS941">
        <v>0.2413793103448276</v>
      </c>
      <c r="BT941">
        <v>5.5555555555555552E-2</v>
      </c>
      <c r="BU941">
        <v>0.67076267422861502</v>
      </c>
      <c r="BV941">
        <v>0.78922143470021255</v>
      </c>
      <c r="BW941">
        <v>2.652402465355673E-2</v>
      </c>
      <c r="BX941">
        <v>0.42436944606317145</v>
      </c>
      <c r="BY941">
        <f t="shared" si="94"/>
        <v>0.13478397408678255</v>
      </c>
      <c r="BZ941">
        <v>0</v>
      </c>
      <c r="CA941">
        <f t="shared" si="95"/>
        <v>1.636390177454397E-3</v>
      </c>
      <c r="CC941">
        <v>0.13478397408678255</v>
      </c>
      <c r="CD941">
        <v>1.636390177454397E-3</v>
      </c>
    </row>
    <row r="942" spans="1:82" x14ac:dyDescent="0.3">
      <c r="A942">
        <v>1</v>
      </c>
      <c r="B942" t="s">
        <v>609</v>
      </c>
      <c r="C942" t="s">
        <v>660</v>
      </c>
      <c r="D942">
        <v>20163</v>
      </c>
      <c r="E942" s="2">
        <v>0</v>
      </c>
      <c r="F942" s="2" t="s">
        <v>1954</v>
      </c>
      <c r="G942" s="3">
        <v>-999</v>
      </c>
      <c r="H942" s="1">
        <v>0.37765858540241382</v>
      </c>
      <c r="I942" s="1">
        <f t="shared" si="96"/>
        <v>-999</v>
      </c>
      <c r="J942" s="1">
        <v>-999</v>
      </c>
      <c r="K942" s="1">
        <v>-999</v>
      </c>
      <c r="L942" s="2">
        <v>-999</v>
      </c>
      <c r="M942" s="2">
        <v>-999</v>
      </c>
      <c r="N942" s="7">
        <v>-999</v>
      </c>
      <c r="O942" s="2">
        <v>-999</v>
      </c>
      <c r="P942" s="3">
        <v>-999</v>
      </c>
      <c r="Q942" s="3">
        <v>-999</v>
      </c>
      <c r="R942" s="3">
        <v>-999</v>
      </c>
      <c r="S942" s="3">
        <v>-999</v>
      </c>
      <c r="T942" s="3">
        <v>-999</v>
      </c>
      <c r="V942">
        <v>20163</v>
      </c>
      <c r="W942" s="2">
        <v>-999</v>
      </c>
      <c r="X942" s="2">
        <v>1.013133226260703E-2</v>
      </c>
      <c r="Y942" s="2">
        <v>-999</v>
      </c>
      <c r="Z942" s="2">
        <v>-999</v>
      </c>
      <c r="AA942" s="2">
        <v>-999</v>
      </c>
      <c r="AB942" s="2">
        <v>-999</v>
      </c>
      <c r="AC942" s="2">
        <v>-999</v>
      </c>
      <c r="AD942" s="2">
        <v>-999</v>
      </c>
      <c r="AE942" s="2">
        <v>-999</v>
      </c>
      <c r="AF942" s="2">
        <v>-999</v>
      </c>
      <c r="AG942" s="2">
        <v>-999</v>
      </c>
      <c r="AH942" s="2">
        <v>-999</v>
      </c>
      <c r="AI942" s="2">
        <v>-999</v>
      </c>
      <c r="AJ942" s="2">
        <v>-999</v>
      </c>
      <c r="AK942" s="2">
        <v>-999</v>
      </c>
      <c r="AL942" s="2">
        <v>-999</v>
      </c>
      <c r="AM942" s="2">
        <v>-999</v>
      </c>
      <c r="AN942" s="2">
        <v>-999</v>
      </c>
      <c r="AO942" s="2">
        <v>-999</v>
      </c>
      <c r="AP942" s="2">
        <v>-999</v>
      </c>
      <c r="AQ942" s="2">
        <v>-999</v>
      </c>
      <c r="AR942" s="2">
        <v>-999</v>
      </c>
      <c r="AS942" s="2">
        <v>-999</v>
      </c>
      <c r="AT942" s="2">
        <v>-999</v>
      </c>
      <c r="AU942" s="2">
        <v>-999</v>
      </c>
      <c r="AV942" s="2">
        <v>-999</v>
      </c>
      <c r="AW942" s="2">
        <v>-999</v>
      </c>
      <c r="AX942" s="2">
        <v>-999</v>
      </c>
      <c r="AY942" s="2">
        <v>-999</v>
      </c>
      <c r="AZ942" s="2">
        <v>-999</v>
      </c>
      <c r="BA942" s="2">
        <v>-999</v>
      </c>
      <c r="BB942" s="2">
        <v>-999</v>
      </c>
      <c r="BC942" s="2">
        <v>-999</v>
      </c>
      <c r="BD942" s="2">
        <v>-999</v>
      </c>
      <c r="BE942" s="2">
        <v>-999</v>
      </c>
      <c r="BF942" s="2">
        <v>-999</v>
      </c>
      <c r="BG942" s="2">
        <v>-999</v>
      </c>
      <c r="BH942" s="2">
        <v>-999</v>
      </c>
      <c r="BI942">
        <v>0</v>
      </c>
      <c r="BJ942">
        <v>0.37765858540241382</v>
      </c>
      <c r="BK942">
        <v>0.37765858540241382</v>
      </c>
      <c r="BL942">
        <v>-999</v>
      </c>
      <c r="BM942">
        <v>12.104476480931234</v>
      </c>
      <c r="BN942">
        <f t="shared" si="93"/>
        <v>-999</v>
      </c>
      <c r="BO942" t="s">
        <v>3748</v>
      </c>
      <c r="BP942" t="s">
        <v>3748</v>
      </c>
      <c r="BQ942">
        <v>6.5309835892607268E-3</v>
      </c>
      <c r="BR942">
        <v>0.24404761904761904</v>
      </c>
      <c r="BS942">
        <v>0.13793103448275862</v>
      </c>
      <c r="BT942">
        <v>5.5555555555555552E-2</v>
      </c>
      <c r="BU942" t="s">
        <v>3748</v>
      </c>
      <c r="BY942">
        <f t="shared" si="94"/>
        <v>-999</v>
      </c>
      <c r="CA942">
        <f t="shared" si="95"/>
        <v>-999</v>
      </c>
    </row>
    <row r="943" spans="1:82" x14ac:dyDescent="0.3">
      <c r="A943">
        <v>1</v>
      </c>
      <c r="B943" t="s">
        <v>609</v>
      </c>
      <c r="C943" t="s">
        <v>548</v>
      </c>
      <c r="D943">
        <v>20165</v>
      </c>
      <c r="E943" s="2">
        <v>0</v>
      </c>
      <c r="F943" s="2" t="s">
        <v>1954</v>
      </c>
      <c r="G943" s="3">
        <v>-999</v>
      </c>
      <c r="H943" s="1">
        <v>0.37790225882136297</v>
      </c>
      <c r="I943" s="1">
        <f t="shared" si="96"/>
        <v>-999</v>
      </c>
      <c r="J943" s="1">
        <v>-999</v>
      </c>
      <c r="K943" s="1">
        <v>-999</v>
      </c>
      <c r="L943" s="2">
        <v>-999</v>
      </c>
      <c r="M943" s="2">
        <v>-999</v>
      </c>
      <c r="N943" s="7">
        <v>-999</v>
      </c>
      <c r="O943" s="2">
        <v>-999</v>
      </c>
      <c r="P943" s="3">
        <v>-999</v>
      </c>
      <c r="Q943" s="3">
        <v>-999</v>
      </c>
      <c r="R943" s="3">
        <v>-999</v>
      </c>
      <c r="S943" s="3">
        <v>-999</v>
      </c>
      <c r="T943" s="3">
        <v>-999</v>
      </c>
      <c r="V943">
        <v>20165</v>
      </c>
      <c r="W943" s="2">
        <v>-999</v>
      </c>
      <c r="X943" s="2">
        <v>1.013786921546965E-2</v>
      </c>
      <c r="Y943" s="2">
        <v>-999</v>
      </c>
      <c r="Z943" s="2">
        <v>-999</v>
      </c>
      <c r="AA943" s="2">
        <v>-999</v>
      </c>
      <c r="AB943" s="2">
        <v>-999</v>
      </c>
      <c r="AC943" s="2">
        <v>-999</v>
      </c>
      <c r="AD943" s="2">
        <v>-999</v>
      </c>
      <c r="AE943" s="2">
        <v>-999</v>
      </c>
      <c r="AF943" s="2">
        <v>-999</v>
      </c>
      <c r="AG943" s="2">
        <v>-999</v>
      </c>
      <c r="AH943" s="2">
        <v>-999</v>
      </c>
      <c r="AI943" s="2">
        <v>-999</v>
      </c>
      <c r="AJ943" s="2">
        <v>-999</v>
      </c>
      <c r="AK943" s="2">
        <v>-999</v>
      </c>
      <c r="AL943" s="2">
        <v>-999</v>
      </c>
      <c r="AM943" s="2">
        <v>-999</v>
      </c>
      <c r="AN943" s="2">
        <v>-999</v>
      </c>
      <c r="AO943" s="2">
        <v>-999</v>
      </c>
      <c r="AP943" s="2">
        <v>-999</v>
      </c>
      <c r="AQ943" s="2">
        <v>-999</v>
      </c>
      <c r="AR943" s="2">
        <v>-999</v>
      </c>
      <c r="AS943" s="2">
        <v>-999</v>
      </c>
      <c r="AT943" s="2">
        <v>-999</v>
      </c>
      <c r="AU943" s="2">
        <v>-999</v>
      </c>
      <c r="AV943" s="2">
        <v>-999</v>
      </c>
      <c r="AW943" s="2">
        <v>-999</v>
      </c>
      <c r="AX943" s="2">
        <v>-999</v>
      </c>
      <c r="AY943" s="2">
        <v>-999</v>
      </c>
      <c r="AZ943" s="2">
        <v>-999</v>
      </c>
      <c r="BA943" s="2">
        <v>-999</v>
      </c>
      <c r="BB943" s="2">
        <v>-999</v>
      </c>
      <c r="BC943" s="2">
        <v>-999</v>
      </c>
      <c r="BD943" s="2">
        <v>-999</v>
      </c>
      <c r="BE943" s="2">
        <v>-999</v>
      </c>
      <c r="BF943" s="2">
        <v>-999</v>
      </c>
      <c r="BG943" s="2">
        <v>-999</v>
      </c>
      <c r="BH943" s="2">
        <v>-999</v>
      </c>
      <c r="BI943">
        <v>0</v>
      </c>
      <c r="BJ943">
        <v>0.37790225882136297</v>
      </c>
      <c r="BK943">
        <v>0.37790225882136297</v>
      </c>
      <c r="BL943">
        <v>-999</v>
      </c>
      <c r="BM943">
        <v>15.74957771871289</v>
      </c>
      <c r="BN943">
        <f t="shared" si="93"/>
        <v>-999</v>
      </c>
      <c r="BO943" t="s">
        <v>3748</v>
      </c>
      <c r="BP943" t="s">
        <v>3748</v>
      </c>
      <c r="BQ943">
        <v>1.0051132823973061E-2</v>
      </c>
      <c r="BR943">
        <v>0.16071428571428573</v>
      </c>
      <c r="BS943">
        <v>0.20689655172413793</v>
      </c>
      <c r="BT943">
        <v>5.5555555555555552E-2</v>
      </c>
      <c r="BU943" t="s">
        <v>3748</v>
      </c>
      <c r="BY943">
        <f t="shared" si="94"/>
        <v>-999</v>
      </c>
      <c r="CA943">
        <f t="shared" si="95"/>
        <v>-999</v>
      </c>
    </row>
    <row r="944" spans="1:82" x14ac:dyDescent="0.3">
      <c r="A944">
        <v>0</v>
      </c>
      <c r="B944" t="s">
        <v>609</v>
      </c>
      <c r="C944" t="s">
        <v>61</v>
      </c>
      <c r="D944">
        <v>20167</v>
      </c>
      <c r="E944" s="2">
        <f t="shared" ref="E944:E949" si="97">BO944</f>
        <v>0.42251254196530735</v>
      </c>
      <c r="F944" s="2" t="s">
        <v>1936</v>
      </c>
      <c r="G944" s="3">
        <v>-61</v>
      </c>
      <c r="H944" s="1">
        <v>0.37885881485413198</v>
      </c>
      <c r="I944" s="1">
        <f t="shared" si="96"/>
        <v>-18.177976531734636</v>
      </c>
      <c r="J944" s="1">
        <v>2.65341820063</v>
      </c>
      <c r="K944" s="1">
        <v>16.671318981900001</v>
      </c>
      <c r="L944" s="2">
        <v>0.12388149314700003</v>
      </c>
      <c r="M944" s="2">
        <v>9.8557866340791327E-5</v>
      </c>
      <c r="N944" s="7">
        <v>0</v>
      </c>
      <c r="O944" s="2">
        <v>3.4116471114846149E-4</v>
      </c>
      <c r="P944" s="3">
        <v>-2300.880633283999</v>
      </c>
      <c r="Q944" s="3">
        <v>-62.659352694711984</v>
      </c>
      <c r="R944" s="3">
        <v>-65278.012065867602</v>
      </c>
      <c r="S944" s="3">
        <v>-138.01367833406326</v>
      </c>
      <c r="T944" s="3">
        <v>-26947.679433503974</v>
      </c>
      <c r="V944">
        <v>20167</v>
      </c>
      <c r="W944" s="2">
        <v>0.43215478910138966</v>
      </c>
      <c r="X944" s="2">
        <v>1.0163530453874857E-2</v>
      </c>
      <c r="Y944" s="2">
        <v>0.56975923458137168</v>
      </c>
      <c r="Z944" s="2">
        <v>0.75668950357229292</v>
      </c>
      <c r="AA944" s="2">
        <v>4.8052335075803566E-2</v>
      </c>
      <c r="AB944" s="2">
        <v>0.30578615168925904</v>
      </c>
      <c r="AC944" s="2">
        <v>9.8557866340791327E-5</v>
      </c>
      <c r="AD944" s="2">
        <v>0</v>
      </c>
      <c r="AE944" s="2">
        <v>3.4116471114846149E-4</v>
      </c>
      <c r="AF944">
        <v>360821.74667855946</v>
      </c>
      <c r="AG944">
        <v>762.90586185197503</v>
      </c>
      <c r="AH944">
        <v>143385.79607107601</v>
      </c>
      <c r="AI944">
        <v>5570.6153839222843</v>
      </c>
      <c r="AJ944">
        <v>4.5068697295306164</v>
      </c>
      <c r="AK944">
        <v>295543.73461269186</v>
      </c>
      <c r="AL944">
        <v>624.8921835179118</v>
      </c>
      <c r="AM944">
        <v>117446.55228470867</v>
      </c>
      <c r="AN944">
        <v>4562.1797367856325</v>
      </c>
      <c r="AO944">
        <v>3.6915491476063518</v>
      </c>
      <c r="AP944">
        <v>-65278.012065867602</v>
      </c>
      <c r="AQ944">
        <v>-138.01367833406323</v>
      </c>
      <c r="AR944">
        <v>-25939.24378636734</v>
      </c>
      <c r="AS944">
        <v>-1008.4356471366518</v>
      </c>
      <c r="AT944">
        <v>-0.8153205819242646</v>
      </c>
      <c r="AU944" s="3">
        <v>-432427.5062193948</v>
      </c>
      <c r="AV944" s="3">
        <v>-11776.19874544417</v>
      </c>
      <c r="AW944">
        <v>12508.558791639</v>
      </c>
      <c r="AX944">
        <v>2350858.5393006336</v>
      </c>
      <c r="AY944">
        <v>340.64270248960196</v>
      </c>
      <c r="AZ944">
        <v>64020.389505895793</v>
      </c>
      <c r="BA944">
        <v>10207.678158355</v>
      </c>
      <c r="BB944">
        <v>1918431.0330812386</v>
      </c>
      <c r="BC944">
        <v>277.98334979488999</v>
      </c>
      <c r="BD944">
        <v>52244.190760451624</v>
      </c>
      <c r="BE944">
        <v>-2300.880633283999</v>
      </c>
      <c r="BF944">
        <v>-432427.5062193948</v>
      </c>
      <c r="BG944">
        <v>-62.659352694711984</v>
      </c>
      <c r="BH944">
        <v>-11776.19874544417</v>
      </c>
      <c r="BI944">
        <v>0.2300260044513934</v>
      </c>
      <c r="BJ944">
        <v>0.6088848193055254</v>
      </c>
      <c r="BK944">
        <v>0.37885881485413198</v>
      </c>
      <c r="BL944">
        <v>30.354955083665757</v>
      </c>
      <c r="BM944">
        <v>12.17697855193112</v>
      </c>
      <c r="BN944">
        <f t="shared" si="93"/>
        <v>-18.177976531734636</v>
      </c>
      <c r="BO944">
        <v>0.42251254196530735</v>
      </c>
      <c r="BP944">
        <v>1.1769211494746842E-3</v>
      </c>
      <c r="BQ944">
        <v>9.0969183370967835E-3</v>
      </c>
      <c r="BR944">
        <v>0.19642857142857142</v>
      </c>
      <c r="BS944">
        <v>0.13793103448275862</v>
      </c>
      <c r="BT944">
        <v>5.5555555555555552E-2</v>
      </c>
      <c r="BU944">
        <v>0.52057732012609892</v>
      </c>
      <c r="BV944">
        <v>0.75668950357229292</v>
      </c>
      <c r="BW944">
        <v>4.984682061805349E-2</v>
      </c>
      <c r="BX944">
        <v>0.30578615168925904</v>
      </c>
      <c r="BY944">
        <f t="shared" si="94"/>
        <v>5.6661077188652098E-2</v>
      </c>
      <c r="BZ944">
        <v>0</v>
      </c>
      <c r="CA944">
        <f t="shared" si="95"/>
        <v>2.712012635184661E-4</v>
      </c>
      <c r="CC944">
        <v>5.6661077188652098E-2</v>
      </c>
      <c r="CD944">
        <v>2.712012635184661E-4</v>
      </c>
    </row>
    <row r="945" spans="1:82" x14ac:dyDescent="0.3">
      <c r="A945">
        <v>0</v>
      </c>
      <c r="B945" t="s">
        <v>609</v>
      </c>
      <c r="C945" t="s">
        <v>134</v>
      </c>
      <c r="D945">
        <v>20169</v>
      </c>
      <c r="E945" s="2">
        <f t="shared" si="97"/>
        <v>0.59583285221364712</v>
      </c>
      <c r="F945" s="2" t="s">
        <v>1939</v>
      </c>
      <c r="G945" s="3">
        <v>5480</v>
      </c>
      <c r="H945" s="1">
        <v>9.5567512407470048</v>
      </c>
      <c r="I945" s="1">
        <f t="shared" si="96"/>
        <v>-22.425879069288733</v>
      </c>
      <c r="J945" s="1">
        <v>2.84236036826</v>
      </c>
      <c r="K945" s="1">
        <v>15.698200316199999</v>
      </c>
      <c r="L945" s="2">
        <v>0.15739421206699999</v>
      </c>
      <c r="M945" s="2">
        <v>1.1709618837895399E-2</v>
      </c>
      <c r="N945" s="7">
        <v>0</v>
      </c>
      <c r="O945" s="2">
        <v>1.6290729704496044E-4</v>
      </c>
      <c r="P945" s="3">
        <v>29039.322881120028</v>
      </c>
      <c r="Q945" s="3">
        <v>790.82119606816013</v>
      </c>
      <c r="R945" s="3">
        <v>661504.51040657703</v>
      </c>
      <c r="S945" s="3">
        <v>1398.5529686453449</v>
      </c>
      <c r="T945" s="3">
        <v>271988.96178803407</v>
      </c>
      <c r="V945">
        <v>20169</v>
      </c>
      <c r="W945" s="2">
        <v>0.55551493659336382</v>
      </c>
      <c r="X945" s="2">
        <v>0.25637606534992613</v>
      </c>
      <c r="Y945" s="2">
        <v>0.66098589745547498</v>
      </c>
      <c r="Z945" s="2">
        <v>0.81057115516941858</v>
      </c>
      <c r="AA945" s="2">
        <v>4.5247480568280603E-2</v>
      </c>
      <c r="AB945" s="2">
        <v>0.38850815552425055</v>
      </c>
      <c r="AC945" s="2">
        <v>1.1709618837895399E-2</v>
      </c>
      <c r="AD945" s="2">
        <v>0</v>
      </c>
      <c r="AE945" s="2">
        <v>1.6290729704496044E-4</v>
      </c>
      <c r="AF945">
        <v>3626322.2036727015</v>
      </c>
      <c r="AG945">
        <v>7666.5402280568142</v>
      </c>
      <c r="AH945">
        <v>1440902.5132436911</v>
      </c>
      <c r="AI945">
        <v>50095.618948970689</v>
      </c>
      <c r="AJ945">
        <v>45.290574864868269</v>
      </c>
      <c r="AK945">
        <v>4287826.7140792785</v>
      </c>
      <c r="AL945">
        <v>9065.0931967021588</v>
      </c>
      <c r="AM945">
        <v>1703756.2161500771</v>
      </c>
      <c r="AN945">
        <v>59230.877830618621</v>
      </c>
      <c r="AO945">
        <v>53.552591634774799</v>
      </c>
      <c r="AP945">
        <v>661504.51040657703</v>
      </c>
      <c r="AQ945">
        <v>1398.5529686453447</v>
      </c>
      <c r="AR945">
        <v>262853.702906386</v>
      </c>
      <c r="AS945">
        <v>9135.2588816479329</v>
      </c>
      <c r="AT945">
        <v>8.2620167699065306</v>
      </c>
      <c r="AU945" s="3">
        <v>5457650.3422776982</v>
      </c>
      <c r="AV945" s="3">
        <v>148626.93558905</v>
      </c>
      <c r="AW945">
        <v>158166.08062121001</v>
      </c>
      <c r="AX945">
        <v>29725733.191950209</v>
      </c>
      <c r="AY945">
        <v>4307.3004686207796</v>
      </c>
      <c r="AZ945">
        <v>809514.05007258931</v>
      </c>
      <c r="BA945">
        <v>187205.40350233004</v>
      </c>
      <c r="BB945">
        <v>35183383.534227908</v>
      </c>
      <c r="BC945">
        <v>5098.1216646889397</v>
      </c>
      <c r="BD945">
        <v>958140.98566163937</v>
      </c>
      <c r="BE945">
        <v>29039.322881120028</v>
      </c>
      <c r="BF945">
        <v>5457650.3422776982</v>
      </c>
      <c r="BG945">
        <v>790.82119606816013</v>
      </c>
      <c r="BH945">
        <v>148626.93558905</v>
      </c>
      <c r="BI945">
        <v>3.1831324906515897</v>
      </c>
      <c r="BJ945">
        <v>12.739883731398594</v>
      </c>
      <c r="BK945">
        <v>9.5567512407470048</v>
      </c>
      <c r="BL945">
        <v>34.587080493702778</v>
      </c>
      <c r="BM945">
        <v>12.161201424414044</v>
      </c>
      <c r="BN945">
        <f t="shared" si="93"/>
        <v>-22.425879069288733</v>
      </c>
      <c r="BO945">
        <v>0.59583285221364712</v>
      </c>
      <c r="BP945">
        <v>2.2967302308678886E-2</v>
      </c>
      <c r="BQ945">
        <v>1.3149548846269118E-2</v>
      </c>
      <c r="BR945">
        <v>0.17261904761904762</v>
      </c>
      <c r="BS945">
        <v>0.17241379310344829</v>
      </c>
      <c r="BT945">
        <v>5.5555555555555552E-2</v>
      </c>
      <c r="BU945">
        <v>0.6422279183264118</v>
      </c>
      <c r="BV945">
        <v>0.81057115516941858</v>
      </c>
      <c r="BW945">
        <v>4.6937220506515151E-2</v>
      </c>
      <c r="BX945">
        <v>0.38850815552425055</v>
      </c>
      <c r="BY945">
        <f t="shared" si="94"/>
        <v>0.64363062117002268</v>
      </c>
      <c r="BZ945">
        <v>0</v>
      </c>
      <c r="CA945">
        <f t="shared" si="95"/>
        <v>1.0302014430967741E-4</v>
      </c>
      <c r="CC945">
        <v>0.64363062117002268</v>
      </c>
      <c r="CD945">
        <v>1.0302014430967741E-4</v>
      </c>
    </row>
    <row r="946" spans="1:82" x14ac:dyDescent="0.3">
      <c r="A946">
        <v>0</v>
      </c>
      <c r="B946" t="s">
        <v>609</v>
      </c>
      <c r="C946" t="s">
        <v>135</v>
      </c>
      <c r="D946">
        <v>20171</v>
      </c>
      <c r="E946" s="2">
        <f t="shared" si="97"/>
        <v>0.41939777522329058</v>
      </c>
      <c r="F946" s="2" t="s">
        <v>1936</v>
      </c>
      <c r="G946" s="3">
        <v>-16</v>
      </c>
      <c r="H946" s="1">
        <v>0.37576670019639197</v>
      </c>
      <c r="I946" s="1">
        <f t="shared" si="96"/>
        <v>-18.874397679017648</v>
      </c>
      <c r="J946" s="1">
        <v>2.4638746714900002</v>
      </c>
      <c r="K946" s="1">
        <v>59.104918165400001</v>
      </c>
      <c r="L946" s="2">
        <v>9.1576011717000028E-2</v>
      </c>
      <c r="M946" s="2">
        <v>1.6749669979164322E-4</v>
      </c>
      <c r="N946" s="7">
        <v>0</v>
      </c>
      <c r="O946" s="2">
        <v>1.7802119899055514E-5</v>
      </c>
      <c r="P946" s="3">
        <v>-1914.5698708295999</v>
      </c>
      <c r="Q946" s="3">
        <v>-52.139040617572753</v>
      </c>
      <c r="R946" s="3">
        <v>87.695529490032641</v>
      </c>
      <c r="S946" s="3">
        <v>2.4105740481939417</v>
      </c>
      <c r="T946" s="3">
        <v>488.80913942167126</v>
      </c>
      <c r="V946">
        <v>20171</v>
      </c>
      <c r="W946" s="2">
        <v>0.43436420091912387</v>
      </c>
      <c r="X946" s="2">
        <v>1.0080579232315149E-2</v>
      </c>
      <c r="Y946" s="2">
        <v>0.5902287288908511</v>
      </c>
      <c r="Z946" s="2">
        <v>0.70263635848712191</v>
      </c>
      <c r="AA946" s="2">
        <v>0.17036020577587588</v>
      </c>
      <c r="AB946" s="2">
        <v>0.22604406436047272</v>
      </c>
      <c r="AC946" s="2">
        <v>1.6749669979164322E-4</v>
      </c>
      <c r="AD946" s="2">
        <v>0</v>
      </c>
      <c r="AE946" s="2">
        <v>1.7802119899055514E-5</v>
      </c>
      <c r="AF946">
        <v>5429.5495313709034</v>
      </c>
      <c r="AG946">
        <v>2.9260671854109934</v>
      </c>
      <c r="AH946">
        <v>549.94527335145028</v>
      </c>
      <c r="AI946">
        <v>-134.52864697821047</v>
      </c>
      <c r="AJ946">
        <v>2.215922282566089E-2</v>
      </c>
      <c r="AK946">
        <v>5517.2450608609361</v>
      </c>
      <c r="AL946">
        <v>5.3366412336049356</v>
      </c>
      <c r="AM946">
        <v>1003.0052066563394</v>
      </c>
      <c r="AN946">
        <v>-98.779440861428327</v>
      </c>
      <c r="AO946">
        <v>3.5131953647532944E-2</v>
      </c>
      <c r="AP946">
        <v>87.695529490032641</v>
      </c>
      <c r="AQ946">
        <v>2.4105740481939422</v>
      </c>
      <c r="AR946">
        <v>453.05993330488911</v>
      </c>
      <c r="AS946">
        <v>35.749206116782148</v>
      </c>
      <c r="AT946">
        <v>1.2972730821872055E-2</v>
      </c>
      <c r="AU946" s="3">
        <v>-359824.26152371499</v>
      </c>
      <c r="AV946" s="3">
        <v>-9799.0112936666228</v>
      </c>
      <c r="AW946">
        <v>9119.3825057960003</v>
      </c>
      <c r="AX946">
        <v>1713896.7481393004</v>
      </c>
      <c r="AY946">
        <v>248.34604478072794</v>
      </c>
      <c r="AZ946">
        <v>46674.155656090006</v>
      </c>
      <c r="BA946">
        <v>7204.8126349663999</v>
      </c>
      <c r="BB946">
        <v>1354072.4866155852</v>
      </c>
      <c r="BC946">
        <v>196.20700416315518</v>
      </c>
      <c r="BD946">
        <v>36875.14436242338</v>
      </c>
      <c r="BE946">
        <v>-1914.5698708295999</v>
      </c>
      <c r="BF946">
        <v>-359824.26152371499</v>
      </c>
      <c r="BG946">
        <v>-52.139040617572753</v>
      </c>
      <c r="BH946">
        <v>-9799.0112936666228</v>
      </c>
      <c r="BI946">
        <v>0.21019063869676963</v>
      </c>
      <c r="BJ946">
        <v>0.58595733889316159</v>
      </c>
      <c r="BK946">
        <v>0.37576670019639197</v>
      </c>
      <c r="BL946">
        <v>30.353361702405834</v>
      </c>
      <c r="BM946">
        <v>11.478964023388189</v>
      </c>
      <c r="BN946">
        <f t="shared" si="93"/>
        <v>-18.874397679017648</v>
      </c>
      <c r="BO946">
        <v>0.41939777522329058</v>
      </c>
      <c r="BP946">
        <v>1.0675059847283883E-3</v>
      </c>
      <c r="BQ946">
        <v>6.0404918259753648E-3</v>
      </c>
      <c r="BR946">
        <v>0.11904761904761904</v>
      </c>
      <c r="BS946">
        <v>0.20689655172413793</v>
      </c>
      <c r="BT946">
        <v>5.5555555555555552E-2</v>
      </c>
      <c r="BU946">
        <v>0.54052129210223276</v>
      </c>
      <c r="BV946">
        <v>0.70263635848712191</v>
      </c>
      <c r="BW946">
        <v>0.17672220516169698</v>
      </c>
      <c r="BX946">
        <v>0.22604406436047272</v>
      </c>
      <c r="BY946">
        <f t="shared" si="94"/>
        <v>3.9962078297957782E-2</v>
      </c>
      <c r="BZ946">
        <v>0</v>
      </c>
      <c r="CA946">
        <f t="shared" si="95"/>
        <v>1.8957421040315854E-5</v>
      </c>
      <c r="CC946">
        <v>3.9962078297957782E-2</v>
      </c>
      <c r="CD946">
        <v>1.8957421040315854E-5</v>
      </c>
    </row>
    <row r="947" spans="1:82" x14ac:dyDescent="0.3">
      <c r="A947">
        <v>0</v>
      </c>
      <c r="B947" t="s">
        <v>609</v>
      </c>
      <c r="C947" t="s">
        <v>255</v>
      </c>
      <c r="D947">
        <v>20173</v>
      </c>
      <c r="E947" s="2">
        <f t="shared" si="97"/>
        <v>0.53598009494345755</v>
      </c>
      <c r="F947" s="2" t="s">
        <v>1938</v>
      </c>
      <c r="G947" s="3">
        <v>103457</v>
      </c>
      <c r="H947" s="1">
        <v>33.586011559352485</v>
      </c>
      <c r="I947" s="1">
        <f t="shared" si="96"/>
        <v>-20.945939189058254</v>
      </c>
      <c r="J947" s="1">
        <v>2.7217256942199999</v>
      </c>
      <c r="K947" s="1">
        <v>5.9457164853800002</v>
      </c>
      <c r="L947" s="2">
        <v>0.16983026860299999</v>
      </c>
      <c r="M947" s="2">
        <v>7.2414556521150641E-3</v>
      </c>
      <c r="N947" s="7">
        <v>0</v>
      </c>
      <c r="O947" s="2">
        <v>1.9978483248750565E-3</v>
      </c>
      <c r="P947" s="3">
        <v>31224.113416499855</v>
      </c>
      <c r="Q947" s="3">
        <v>850.31909384699486</v>
      </c>
      <c r="R947" s="3">
        <v>-3391500.2386831455</v>
      </c>
      <c r="S947" s="3">
        <v>-7187.5555661198578</v>
      </c>
      <c r="T947" s="3">
        <v>-1395933.0479256008</v>
      </c>
      <c r="V947">
        <v>20173</v>
      </c>
      <c r="W947" s="2">
        <v>0.70046514955051853</v>
      </c>
      <c r="X947" s="2">
        <v>0.90100173976181408</v>
      </c>
      <c r="Y947" s="2">
        <v>0.61795471803647672</v>
      </c>
      <c r="Z947" s="2">
        <v>0.7761691179815905</v>
      </c>
      <c r="AA947" s="2">
        <v>1.7137549892207001E-2</v>
      </c>
      <c r="AB947" s="2">
        <v>0.4192050237466981</v>
      </c>
      <c r="AC947" s="2">
        <v>7.2414556521150641E-3</v>
      </c>
      <c r="AD947" s="2">
        <v>0</v>
      </c>
      <c r="AE947" s="2">
        <v>1.9978483248750565E-3</v>
      </c>
      <c r="AF947">
        <v>32739497.433180358</v>
      </c>
      <c r="AG947">
        <v>69219.031130676623</v>
      </c>
      <c r="AH947">
        <v>13009502.716163943</v>
      </c>
      <c r="AI947">
        <v>446554.96132029314</v>
      </c>
      <c r="AJ947">
        <v>408.91397698158409</v>
      </c>
      <c r="AK947">
        <v>29347997.194497213</v>
      </c>
      <c r="AL947">
        <v>62031.475564556778</v>
      </c>
      <c r="AM947">
        <v>11658623.888006303</v>
      </c>
      <c r="AN947">
        <v>401500.74155233003</v>
      </c>
      <c r="AO947">
        <v>366.46298370302196</v>
      </c>
      <c r="AP947">
        <v>-3391500.2386831455</v>
      </c>
      <c r="AQ947">
        <v>-7187.555566119845</v>
      </c>
      <c r="AR947">
        <v>-1350878.8281576391</v>
      </c>
      <c r="AS947">
        <v>-45054.219767963106</v>
      </c>
      <c r="AT947">
        <v>-42.450993278562123</v>
      </c>
      <c r="AU947" s="3">
        <v>5868259.8754969826</v>
      </c>
      <c r="AV947" s="3">
        <v>159808.97049760423</v>
      </c>
      <c r="AW947">
        <v>1577540.0188193002</v>
      </c>
      <c r="AX947">
        <v>296482871.13689929</v>
      </c>
      <c r="AY947">
        <v>42960.784231617392</v>
      </c>
      <c r="AZ947">
        <v>8074049.7884901725</v>
      </c>
      <c r="BA947">
        <v>1608764.1322358001</v>
      </c>
      <c r="BB947">
        <v>302351131.01239628</v>
      </c>
      <c r="BC947">
        <v>43811.103325464384</v>
      </c>
      <c r="BD947">
        <v>8233858.758987776</v>
      </c>
      <c r="BE947">
        <v>31224.113416499855</v>
      </c>
      <c r="BF947">
        <v>5868259.8754969826</v>
      </c>
      <c r="BG947">
        <v>850.31909384699486</v>
      </c>
      <c r="BH947">
        <v>159808.97049760423</v>
      </c>
      <c r="BI947">
        <v>20.960161708545826</v>
      </c>
      <c r="BJ947">
        <v>54.546173267898311</v>
      </c>
      <c r="BK947">
        <v>33.586011559352485</v>
      </c>
      <c r="BL947">
        <v>37.44741041483897</v>
      </c>
      <c r="BM947">
        <v>16.501471225780715</v>
      </c>
      <c r="BN947">
        <f t="shared" si="93"/>
        <v>-20.945939189058254</v>
      </c>
      <c r="BO947">
        <v>0.53598009494345755</v>
      </c>
      <c r="BP947">
        <v>0.13604234723247066</v>
      </c>
      <c r="BQ947">
        <v>2.4291006901287857E-2</v>
      </c>
      <c r="BR947">
        <v>0.44642857142857145</v>
      </c>
      <c r="BS947">
        <v>0.13793103448275862</v>
      </c>
      <c r="BT947">
        <v>5.5555555555555552E-2</v>
      </c>
      <c r="BU947">
        <v>0.59984569082968586</v>
      </c>
      <c r="BV947">
        <v>0.7761691179815905</v>
      </c>
      <c r="BW947">
        <v>1.777754138195747E-2</v>
      </c>
      <c r="BX947">
        <v>0.4192050237466981</v>
      </c>
      <c r="BY947">
        <f t="shared" si="94"/>
        <v>0.11587179240235759</v>
      </c>
      <c r="BZ947">
        <v>0</v>
      </c>
      <c r="CA947">
        <f t="shared" si="95"/>
        <v>1.1813091912122864E-3</v>
      </c>
      <c r="CC947">
        <v>0.11587179240235759</v>
      </c>
      <c r="CD947">
        <v>1.1813091912122864E-3</v>
      </c>
    </row>
    <row r="948" spans="1:82" x14ac:dyDescent="0.3">
      <c r="A948">
        <v>0</v>
      </c>
      <c r="B948" t="s">
        <v>609</v>
      </c>
      <c r="C948" t="s">
        <v>661</v>
      </c>
      <c r="D948">
        <v>20175</v>
      </c>
      <c r="E948" s="2">
        <f t="shared" si="97"/>
        <v>0.42402937975946881</v>
      </c>
      <c r="F948" s="2" t="s">
        <v>1936</v>
      </c>
      <c r="G948" s="3">
        <v>3962</v>
      </c>
      <c r="H948" s="1">
        <v>1.8996506967625426</v>
      </c>
      <c r="I948" s="1">
        <f t="shared" si="96"/>
        <v>-18.592402186259086</v>
      </c>
      <c r="J948" s="1">
        <v>2.7254477265700001</v>
      </c>
      <c r="K948" s="1">
        <v>19.575620506500002</v>
      </c>
      <c r="L948" s="2">
        <v>8.1715958313000048E-2</v>
      </c>
      <c r="M948" s="2">
        <v>1.6869362267213836E-4</v>
      </c>
      <c r="N948" s="7">
        <v>0</v>
      </c>
      <c r="O948" s="2">
        <v>7.1195264638748571E-4</v>
      </c>
      <c r="P948" s="3">
        <v>-14982.159774038009</v>
      </c>
      <c r="Q948" s="3">
        <v>-408.00570869688403</v>
      </c>
      <c r="R948" s="3">
        <v>-10997.577914565627</v>
      </c>
      <c r="S948" s="3">
        <v>-9.0601690930877403</v>
      </c>
      <c r="T948" s="3">
        <v>-646.90591951951319</v>
      </c>
      <c r="V948">
        <v>20175</v>
      </c>
      <c r="W948" s="2">
        <v>0.42362442618682478</v>
      </c>
      <c r="X948" s="2">
        <v>5.0961352755390744E-2</v>
      </c>
      <c r="Y948" s="2">
        <v>0.5703119609506675</v>
      </c>
      <c r="Z948" s="2">
        <v>0.77723054991513685</v>
      </c>
      <c r="AA948" s="2">
        <v>5.6423506557362078E-2</v>
      </c>
      <c r="AB948" s="2">
        <v>0.20170574142564984</v>
      </c>
      <c r="AC948" s="2">
        <v>1.6869362267213836E-4</v>
      </c>
      <c r="AD948" s="2">
        <v>0</v>
      </c>
      <c r="AE948" s="2">
        <v>7.1195264638748571E-4</v>
      </c>
      <c r="AF948">
        <v>51974.465961307986</v>
      </c>
      <c r="AG948">
        <v>61.438841942647663</v>
      </c>
      <c r="AH948">
        <v>11547.240232558117</v>
      </c>
      <c r="AI948">
        <v>-3711.877707901489</v>
      </c>
      <c r="AJ948">
        <v>0.39055595431785162</v>
      </c>
      <c r="AK948">
        <v>40976.888046742359</v>
      </c>
      <c r="AL948">
        <v>52.378672849559933</v>
      </c>
      <c r="AM948">
        <v>9844.4094864456874</v>
      </c>
      <c r="AN948">
        <v>-2655.9528813085731</v>
      </c>
      <c r="AO948">
        <v>0.32894694116559031</v>
      </c>
      <c r="AP948">
        <v>-10997.577914565627</v>
      </c>
      <c r="AQ948">
        <v>-9.0601690930877297</v>
      </c>
      <c r="AR948">
        <v>-1702.8307461124296</v>
      </c>
      <c r="AS948">
        <v>1055.9248265929159</v>
      </c>
      <c r="AT948">
        <v>-6.1609013152261305E-2</v>
      </c>
      <c r="AU948" s="3">
        <v>-2815747.1079327036</v>
      </c>
      <c r="AV948" s="3">
        <v>-76680.592892492379</v>
      </c>
      <c r="AW948">
        <v>56776.016772055009</v>
      </c>
      <c r="AX948">
        <v>10670484.592140019</v>
      </c>
      <c r="AY948">
        <v>1546.16819667149</v>
      </c>
      <c r="AZ948">
        <v>290586.85088243982</v>
      </c>
      <c r="BA948">
        <v>41793.856998017</v>
      </c>
      <c r="BB948">
        <v>7854737.4842073144</v>
      </c>
      <c r="BC948">
        <v>1138.1624879746059</v>
      </c>
      <c r="BD948">
        <v>213906.25798994745</v>
      </c>
      <c r="BE948">
        <v>-14982.159774038009</v>
      </c>
      <c r="BF948">
        <v>-2815747.1079327036</v>
      </c>
      <c r="BG948">
        <v>-408.00570869688403</v>
      </c>
      <c r="BH948">
        <v>-76680.592892492379</v>
      </c>
      <c r="BI948">
        <v>1.4443523933378146</v>
      </c>
      <c r="BJ948">
        <v>3.3440030901003572</v>
      </c>
      <c r="BK948">
        <v>1.8996506967625426</v>
      </c>
      <c r="BL948">
        <v>30.814518942074599</v>
      </c>
      <c r="BM948">
        <v>12.222116755815513</v>
      </c>
      <c r="BN948">
        <f t="shared" si="93"/>
        <v>-18.592402186259086</v>
      </c>
      <c r="BO948">
        <v>0.42402937975946881</v>
      </c>
      <c r="BP948">
        <v>7.416516039766223E-3</v>
      </c>
      <c r="BQ948">
        <v>1.2771431445047823E-2</v>
      </c>
      <c r="BR948">
        <v>0.19642857142857142</v>
      </c>
      <c r="BS948">
        <v>0.2413793103448276</v>
      </c>
      <c r="BT948">
        <v>5.5555555555555552E-2</v>
      </c>
      <c r="BU948">
        <v>0.53244556058989367</v>
      </c>
      <c r="BV948">
        <v>0.77723054991513685</v>
      </c>
      <c r="BW948">
        <v>5.8530608461993858E-2</v>
      </c>
      <c r="BX948">
        <v>0.20170574142564984</v>
      </c>
      <c r="BY948">
        <f t="shared" si="94"/>
        <v>1.9443886610147242E-2</v>
      </c>
      <c r="BZ948">
        <v>0</v>
      </c>
      <c r="CA948">
        <f t="shared" si="95"/>
        <v>8.5197684389402416E-4</v>
      </c>
      <c r="CC948">
        <v>1.9443886610147242E-2</v>
      </c>
      <c r="CD948">
        <v>8.5197684389402416E-4</v>
      </c>
    </row>
    <row r="949" spans="1:82" x14ac:dyDescent="0.3">
      <c r="A949">
        <v>0</v>
      </c>
      <c r="B949" t="s">
        <v>609</v>
      </c>
      <c r="C949" t="s">
        <v>662</v>
      </c>
      <c r="D949">
        <v>20177</v>
      </c>
      <c r="E949" s="2">
        <f t="shared" si="97"/>
        <v>0.53929104518363935</v>
      </c>
      <c r="F949" s="2" t="s">
        <v>1938</v>
      </c>
      <c r="G949" s="3">
        <v>27579</v>
      </c>
      <c r="H949" s="1">
        <v>27.27436815839221</v>
      </c>
      <c r="I949" s="1">
        <f t="shared" si="96"/>
        <v>-18.302559727833138</v>
      </c>
      <c r="J949" s="1">
        <v>2.65387998926</v>
      </c>
      <c r="K949" s="1">
        <v>26.339771494899999</v>
      </c>
      <c r="L949" s="2">
        <v>0.20003776262099993</v>
      </c>
      <c r="M949" s="2">
        <v>1.2757064617028602E-2</v>
      </c>
      <c r="N949" s="7">
        <v>0</v>
      </c>
      <c r="O949" s="2">
        <v>4.2562379915940633E-3</v>
      </c>
      <c r="P949" s="3">
        <v>258124.19481109999</v>
      </c>
      <c r="Q949" s="3">
        <v>7029.4367850897979</v>
      </c>
      <c r="R949" s="3">
        <v>564064.67144878581</v>
      </c>
      <c r="S949" s="3">
        <v>1184.1123318054633</v>
      </c>
      <c r="T949" s="3">
        <v>233020.42886989517</v>
      </c>
      <c r="V949">
        <v>20177</v>
      </c>
      <c r="W949" s="2">
        <v>0.66621967881184274</v>
      </c>
      <c r="X949" s="2">
        <v>0.73168119763754946</v>
      </c>
      <c r="Y949" s="2">
        <v>0.53151108172284389</v>
      </c>
      <c r="Z949" s="2">
        <v>0.75682119431335559</v>
      </c>
      <c r="AA949" s="2">
        <v>7.5920059298678594E-2</v>
      </c>
      <c r="AB949" s="2">
        <v>0.49376848850070842</v>
      </c>
      <c r="AC949" s="2">
        <v>1.2757064617028602E-2</v>
      </c>
      <c r="AD949" s="2">
        <v>0</v>
      </c>
      <c r="AE949" s="2">
        <v>4.2562379915940633E-3</v>
      </c>
      <c r="AF949">
        <v>7476891.2122814022</v>
      </c>
      <c r="AG949">
        <v>15799.941053734234</v>
      </c>
      <c r="AH949">
        <v>2969550.0312007391</v>
      </c>
      <c r="AI949">
        <v>128463.69542370674</v>
      </c>
      <c r="AJ949">
        <v>93.343276786747097</v>
      </c>
      <c r="AK949">
        <v>8040955.883730188</v>
      </c>
      <c r="AL949">
        <v>16984.053385539701</v>
      </c>
      <c r="AM949">
        <v>3192100.2799579669</v>
      </c>
      <c r="AN949">
        <v>138933.87553637469</v>
      </c>
      <c r="AO949">
        <v>100.34328060975002</v>
      </c>
      <c r="AP949">
        <v>564064.67144878581</v>
      </c>
      <c r="AQ949">
        <v>1184.112331805467</v>
      </c>
      <c r="AR949">
        <v>222550.24875722779</v>
      </c>
      <c r="AS949">
        <v>10470.180112667949</v>
      </c>
      <c r="AT949">
        <v>7.0000038230029276</v>
      </c>
      <c r="AU949" s="3">
        <v>48511861.172798134</v>
      </c>
      <c r="AV949" s="3">
        <v>1321112.3493897766</v>
      </c>
      <c r="AW949">
        <v>619209.2594766001</v>
      </c>
      <c r="AX949">
        <v>116374188.22603223</v>
      </c>
      <c r="AY949">
        <v>16862.783240518798</v>
      </c>
      <c r="AZ949">
        <v>3169191.4822231028</v>
      </c>
      <c r="BA949">
        <v>877333.45428770012</v>
      </c>
      <c r="BB949">
        <v>164886049.39883035</v>
      </c>
      <c r="BC949">
        <v>23892.220025608596</v>
      </c>
      <c r="BD949">
        <v>4490303.8316128794</v>
      </c>
      <c r="BE949">
        <v>258124.19481109999</v>
      </c>
      <c r="BF949">
        <v>48511861.172798134</v>
      </c>
      <c r="BG949">
        <v>7029.4367850897979</v>
      </c>
      <c r="BH949">
        <v>1321112.3493897766</v>
      </c>
      <c r="BI949">
        <v>14.509762723056834</v>
      </c>
      <c r="BJ949">
        <v>41.784130881449045</v>
      </c>
      <c r="BK949">
        <v>27.27436815839221</v>
      </c>
      <c r="BL949">
        <v>38.558551377989907</v>
      </c>
      <c r="BM949">
        <v>20.255991650156769</v>
      </c>
      <c r="BN949">
        <f t="shared" si="93"/>
        <v>-18.302559727833138</v>
      </c>
      <c r="BO949">
        <v>0.53929104518363935</v>
      </c>
      <c r="BP949">
        <v>9.4757663993962168E-2</v>
      </c>
      <c r="BQ949">
        <v>1.8588049503143456E-2</v>
      </c>
      <c r="BR949">
        <v>0.33333333333333331</v>
      </c>
      <c r="BS949">
        <v>0.17241379310344829</v>
      </c>
      <c r="BT949">
        <v>0.16666666666666666</v>
      </c>
      <c r="BU949">
        <v>0.52414510921662172</v>
      </c>
      <c r="BV949">
        <v>0.75682119431335559</v>
      </c>
      <c r="BW949">
        <v>7.8755248235143765E-2</v>
      </c>
      <c r="BX949">
        <v>0.49376848850070842</v>
      </c>
      <c r="BY949">
        <f t="shared" si="94"/>
        <v>0.11955641707738272</v>
      </c>
      <c r="BZ949">
        <v>0</v>
      </c>
      <c r="CA949">
        <f t="shared" si="95"/>
        <v>2.1327841376575216E-3</v>
      </c>
      <c r="CC949">
        <v>0.11955641707738272</v>
      </c>
      <c r="CD949">
        <v>2.1327841376575216E-3</v>
      </c>
    </row>
    <row r="950" spans="1:82" x14ac:dyDescent="0.3">
      <c r="A950">
        <v>1</v>
      </c>
      <c r="B950" t="s">
        <v>609</v>
      </c>
      <c r="C950" t="s">
        <v>663</v>
      </c>
      <c r="D950">
        <v>20179</v>
      </c>
      <c r="E950" s="2">
        <v>0</v>
      </c>
      <c r="F950" s="2" t="s">
        <v>1954</v>
      </c>
      <c r="G950" s="3">
        <v>-999</v>
      </c>
      <c r="H950" s="1">
        <v>0.37523446817504713</v>
      </c>
      <c r="I950" s="1">
        <f t="shared" si="96"/>
        <v>-999</v>
      </c>
      <c r="J950" s="1">
        <v>-999</v>
      </c>
      <c r="K950" s="1">
        <v>-999</v>
      </c>
      <c r="L950" s="2">
        <v>-999</v>
      </c>
      <c r="M950" s="2">
        <v>-999</v>
      </c>
      <c r="N950" s="7">
        <v>-999</v>
      </c>
      <c r="O950" s="2">
        <v>-999</v>
      </c>
      <c r="P950" s="3">
        <v>-999</v>
      </c>
      <c r="Q950" s="3">
        <v>-999</v>
      </c>
      <c r="R950" s="3">
        <v>-999</v>
      </c>
      <c r="S950" s="3">
        <v>-999</v>
      </c>
      <c r="T950" s="3">
        <v>-999</v>
      </c>
      <c r="V950">
        <v>20179</v>
      </c>
      <c r="W950" s="2">
        <v>-999</v>
      </c>
      <c r="X950" s="2">
        <v>1.0066301205394887E-2</v>
      </c>
      <c r="Y950" s="2">
        <v>-999</v>
      </c>
      <c r="Z950" s="2">
        <v>-999</v>
      </c>
      <c r="AA950" s="2">
        <v>-999</v>
      </c>
      <c r="AB950" s="2">
        <v>-999</v>
      </c>
      <c r="AC950" s="2">
        <v>-999</v>
      </c>
      <c r="AD950" s="2">
        <v>-999</v>
      </c>
      <c r="AE950" s="2">
        <v>-999</v>
      </c>
      <c r="AF950" s="2">
        <v>-999</v>
      </c>
      <c r="AG950" s="2">
        <v>-999</v>
      </c>
      <c r="AH950" s="2">
        <v>-999</v>
      </c>
      <c r="AI950" s="2">
        <v>-999</v>
      </c>
      <c r="AJ950" s="2">
        <v>-999</v>
      </c>
      <c r="AK950" s="2">
        <v>-999</v>
      </c>
      <c r="AL950" s="2">
        <v>-999</v>
      </c>
      <c r="AM950" s="2">
        <v>-999</v>
      </c>
      <c r="AN950" s="2">
        <v>-999</v>
      </c>
      <c r="AO950" s="2">
        <v>-999</v>
      </c>
      <c r="AP950" s="2">
        <v>-999</v>
      </c>
      <c r="AQ950" s="2">
        <v>-999</v>
      </c>
      <c r="AR950" s="2">
        <v>-999</v>
      </c>
      <c r="AS950" s="2">
        <v>-999</v>
      </c>
      <c r="AT950" s="2">
        <v>-999</v>
      </c>
      <c r="AU950" s="2">
        <v>-999</v>
      </c>
      <c r="AV950" s="2">
        <v>-999</v>
      </c>
      <c r="AW950" s="2">
        <v>-999</v>
      </c>
      <c r="AX950" s="2">
        <v>-999</v>
      </c>
      <c r="AY950" s="2">
        <v>-999</v>
      </c>
      <c r="AZ950" s="2">
        <v>-999</v>
      </c>
      <c r="BA950" s="2">
        <v>-999</v>
      </c>
      <c r="BB950" s="2">
        <v>-999</v>
      </c>
      <c r="BC950" s="2">
        <v>-999</v>
      </c>
      <c r="BD950" s="2">
        <v>-999</v>
      </c>
      <c r="BE950" s="2">
        <v>-999</v>
      </c>
      <c r="BF950" s="2">
        <v>-999</v>
      </c>
      <c r="BG950" s="2">
        <v>-999</v>
      </c>
      <c r="BH950" s="2">
        <v>-999</v>
      </c>
      <c r="BI950">
        <v>0</v>
      </c>
      <c r="BJ950">
        <v>0.37523446817504713</v>
      </c>
      <c r="BK950">
        <v>0.37523446817504713</v>
      </c>
      <c r="BL950">
        <v>-999</v>
      </c>
      <c r="BM950">
        <v>12.254851393330366</v>
      </c>
      <c r="BN950">
        <f t="shared" si="93"/>
        <v>-999</v>
      </c>
      <c r="BO950" t="s">
        <v>3748</v>
      </c>
      <c r="BP950" t="s">
        <v>3748</v>
      </c>
      <c r="BQ950">
        <v>4.2741020933832205E-3</v>
      </c>
      <c r="BR950">
        <v>0.125</v>
      </c>
      <c r="BS950">
        <v>6.8965517241379309E-2</v>
      </c>
      <c r="BT950">
        <v>5.5555555555555552E-2</v>
      </c>
      <c r="BU950" t="s">
        <v>3748</v>
      </c>
      <c r="BY950">
        <f t="shared" si="94"/>
        <v>-999</v>
      </c>
      <c r="CA950">
        <f t="shared" si="95"/>
        <v>-999</v>
      </c>
    </row>
    <row r="951" spans="1:82" x14ac:dyDescent="0.3">
      <c r="A951">
        <v>0</v>
      </c>
      <c r="B951" t="s">
        <v>609</v>
      </c>
      <c r="C951" t="s">
        <v>664</v>
      </c>
      <c r="D951">
        <v>20181</v>
      </c>
      <c r="E951" s="2">
        <f>BO951</f>
        <v>0.39779920065656937</v>
      </c>
      <c r="F951" s="2" t="s">
        <v>1935</v>
      </c>
      <c r="G951" s="3">
        <v>-276</v>
      </c>
      <c r="H951" s="1">
        <v>0.37521951398733794</v>
      </c>
      <c r="I951" s="1">
        <f t="shared" si="96"/>
        <v>-19.393612545342535</v>
      </c>
      <c r="J951" s="1">
        <v>2.2396936903400002</v>
      </c>
      <c r="K951" s="1">
        <v>101.782599285</v>
      </c>
      <c r="L951" s="2">
        <v>6.9360681955999981E-2</v>
      </c>
      <c r="M951" s="2">
        <v>7.1657408898388546E-5</v>
      </c>
      <c r="N951" s="7">
        <v>0</v>
      </c>
      <c r="O951" s="2">
        <v>1.4178548996804428E-5</v>
      </c>
      <c r="P951" s="3">
        <v>-4997.9984243640001</v>
      </c>
      <c r="Q951" s="3">
        <v>-136.10934070615204</v>
      </c>
      <c r="R951" s="3">
        <v>-4497.2536515814791</v>
      </c>
      <c r="S951" s="3">
        <v>-4.5082401959115614</v>
      </c>
      <c r="T951" s="3">
        <v>-960.78765130603597</v>
      </c>
      <c r="V951">
        <v>20181</v>
      </c>
      <c r="W951" s="2">
        <v>0.43888011005581523</v>
      </c>
      <c r="X951" s="2">
        <v>1.0065900033939357E-2</v>
      </c>
      <c r="Y951" s="2">
        <v>0.60376754390752474</v>
      </c>
      <c r="Z951" s="2">
        <v>0.63870546538611483</v>
      </c>
      <c r="AA951" s="2">
        <v>0.29337160251321986</v>
      </c>
      <c r="AB951" s="2">
        <v>0.17120826908907405</v>
      </c>
      <c r="AC951" s="2">
        <v>7.1657408898388546E-5</v>
      </c>
      <c r="AD951" s="2">
        <v>0</v>
      </c>
      <c r="AE951" s="2">
        <v>1.4178548996804428E-5</v>
      </c>
      <c r="AF951">
        <v>15787.968521191455</v>
      </c>
      <c r="AG951">
        <v>17.057522426339936</v>
      </c>
      <c r="AH951">
        <v>3205.9085588406956</v>
      </c>
      <c r="AI951">
        <v>375.83898354090405</v>
      </c>
      <c r="AJ951">
        <v>0.11006765334681341</v>
      </c>
      <c r="AK951">
        <v>11290.714869609976</v>
      </c>
      <c r="AL951">
        <v>12.549282230428375</v>
      </c>
      <c r="AM951">
        <v>2358.5987638927231</v>
      </c>
      <c r="AN951">
        <v>262.36112718284045</v>
      </c>
      <c r="AO951">
        <v>8.0586217071071511E-2</v>
      </c>
      <c r="AP951">
        <v>-4497.2536515814791</v>
      </c>
      <c r="AQ951">
        <v>-4.5082401959115614</v>
      </c>
      <c r="AR951">
        <v>-847.30979494797248</v>
      </c>
      <c r="AS951">
        <v>-113.4778563580636</v>
      </c>
      <c r="AT951">
        <v>-2.9481436275741901E-2</v>
      </c>
      <c r="AU951" s="3">
        <v>-939323.8238749702</v>
      </c>
      <c r="AV951" s="3">
        <v>-25580.389492314214</v>
      </c>
      <c r="AW951">
        <v>16740.405000642</v>
      </c>
      <c r="AX951">
        <v>3146191.7158206576</v>
      </c>
      <c r="AY951">
        <v>455.88759625935603</v>
      </c>
      <c r="AZ951">
        <v>85679.514840983378</v>
      </c>
      <c r="BA951">
        <v>11742.406576278001</v>
      </c>
      <c r="BB951">
        <v>2206867.8919456876</v>
      </c>
      <c r="BC951">
        <v>319.77825555320396</v>
      </c>
      <c r="BD951">
        <v>60099.125348669149</v>
      </c>
      <c r="BE951">
        <v>-4997.9984243640001</v>
      </c>
      <c r="BF951">
        <v>-939323.8238749702</v>
      </c>
      <c r="BG951">
        <v>-136.10934070615204</v>
      </c>
      <c r="BH951">
        <v>-25580.389492314214</v>
      </c>
      <c r="BI951">
        <v>0.25591122357738821</v>
      </c>
      <c r="BJ951">
        <v>0.63113073756472615</v>
      </c>
      <c r="BK951">
        <v>0.37521951398733794</v>
      </c>
      <c r="BL951">
        <v>31.093767004531507</v>
      </c>
      <c r="BM951">
        <v>11.700154459188971</v>
      </c>
      <c r="BN951">
        <f t="shared" si="93"/>
        <v>-19.393612545342535</v>
      </c>
      <c r="BO951">
        <v>0.39779920065656937</v>
      </c>
      <c r="BP951">
        <v>1.2327757015145352E-3</v>
      </c>
      <c r="BQ951">
        <v>3.2864981074848722E-3</v>
      </c>
      <c r="BR951">
        <v>0.16343042071197411</v>
      </c>
      <c r="BS951">
        <v>6.8965517241379309E-2</v>
      </c>
      <c r="BT951">
        <v>5.5555555555555552E-2</v>
      </c>
      <c r="BU951">
        <v>0.5553904654235412</v>
      </c>
      <c r="BV951">
        <v>0.63870546538611483</v>
      </c>
      <c r="BW951">
        <v>0.30432738849919072</v>
      </c>
      <c r="BX951">
        <v>0.17120826908907405</v>
      </c>
      <c r="BY951">
        <f t="shared" si="94"/>
        <v>5.7757934195557916E-3</v>
      </c>
      <c r="BZ951">
        <v>0</v>
      </c>
      <c r="CA951">
        <f t="shared" si="95"/>
        <v>1.9405311900455744E-5</v>
      </c>
      <c r="CC951">
        <v>5.7757934195557916E-3</v>
      </c>
      <c r="CD951">
        <v>1.9405311900455744E-5</v>
      </c>
    </row>
    <row r="952" spans="1:82" x14ac:dyDescent="0.3">
      <c r="A952">
        <v>1</v>
      </c>
      <c r="B952" t="s">
        <v>609</v>
      </c>
      <c r="C952" t="s">
        <v>665</v>
      </c>
      <c r="D952">
        <v>20183</v>
      </c>
      <c r="E952" s="2">
        <v>0</v>
      </c>
      <c r="F952" s="2" t="s">
        <v>1954</v>
      </c>
      <c r="G952" s="3">
        <v>-999</v>
      </c>
      <c r="H952" s="1">
        <v>0.37579967056360142</v>
      </c>
      <c r="I952" s="1">
        <f t="shared" si="96"/>
        <v>-999</v>
      </c>
      <c r="J952" s="1">
        <v>-999</v>
      </c>
      <c r="K952" s="1">
        <v>-999</v>
      </c>
      <c r="L952" s="2">
        <v>-999</v>
      </c>
      <c r="M952" s="2">
        <v>-999</v>
      </c>
      <c r="N952" s="7">
        <v>-999</v>
      </c>
      <c r="O952" s="2">
        <v>-999</v>
      </c>
      <c r="P952" s="3">
        <v>-999</v>
      </c>
      <c r="Q952" s="3">
        <v>-999</v>
      </c>
      <c r="R952" s="3">
        <v>-999</v>
      </c>
      <c r="S952" s="3">
        <v>-999</v>
      </c>
      <c r="T952" s="3">
        <v>-999</v>
      </c>
      <c r="V952">
        <v>20183</v>
      </c>
      <c r="W952" s="2">
        <v>-999</v>
      </c>
      <c r="X952" s="2">
        <v>1.0081463718350765E-2</v>
      </c>
      <c r="Y952" s="2">
        <v>-999</v>
      </c>
      <c r="Z952" s="2">
        <v>-999</v>
      </c>
      <c r="AA952" s="2">
        <v>-999</v>
      </c>
      <c r="AB952" s="2">
        <v>-999</v>
      </c>
      <c r="AC952" s="2">
        <v>-999</v>
      </c>
      <c r="AD952" s="2">
        <v>-999</v>
      </c>
      <c r="AE952" s="2">
        <v>-999</v>
      </c>
      <c r="AF952" s="2">
        <v>-999</v>
      </c>
      <c r="AG952" s="2">
        <v>-999</v>
      </c>
      <c r="AH952" s="2">
        <v>-999</v>
      </c>
      <c r="AI952" s="2">
        <v>-999</v>
      </c>
      <c r="AJ952" s="2">
        <v>-999</v>
      </c>
      <c r="AK952" s="2">
        <v>-999</v>
      </c>
      <c r="AL952" s="2">
        <v>-999</v>
      </c>
      <c r="AM952" s="2">
        <v>-999</v>
      </c>
      <c r="AN952" s="2">
        <v>-999</v>
      </c>
      <c r="AO952" s="2">
        <v>-999</v>
      </c>
      <c r="AP952" s="2">
        <v>-999</v>
      </c>
      <c r="AQ952" s="2">
        <v>-999</v>
      </c>
      <c r="AR952" s="2">
        <v>-999</v>
      </c>
      <c r="AS952" s="2">
        <v>-999</v>
      </c>
      <c r="AT952" s="2">
        <v>-999</v>
      </c>
      <c r="AU952" s="2">
        <v>-999</v>
      </c>
      <c r="AV952" s="2">
        <v>-999</v>
      </c>
      <c r="AW952" s="2">
        <v>-999</v>
      </c>
      <c r="AX952" s="2">
        <v>-999</v>
      </c>
      <c r="AY952" s="2">
        <v>-999</v>
      </c>
      <c r="AZ952" s="2">
        <v>-999</v>
      </c>
      <c r="BA952" s="2">
        <v>-999</v>
      </c>
      <c r="BB952" s="2">
        <v>-999</v>
      </c>
      <c r="BC952" s="2">
        <v>-999</v>
      </c>
      <c r="BD952" s="2">
        <v>-999</v>
      </c>
      <c r="BE952" s="2">
        <v>-999</v>
      </c>
      <c r="BF952" s="2">
        <v>-999</v>
      </c>
      <c r="BG952" s="2">
        <v>-999</v>
      </c>
      <c r="BH952" s="2">
        <v>-999</v>
      </c>
      <c r="BI952">
        <v>0</v>
      </c>
      <c r="BJ952">
        <v>0.37579967056360142</v>
      </c>
      <c r="BK952">
        <v>0.37579967056360142</v>
      </c>
      <c r="BL952">
        <v>-999</v>
      </c>
      <c r="BM952">
        <v>12.104476480931234</v>
      </c>
      <c r="BN952">
        <f t="shared" si="93"/>
        <v>-999</v>
      </c>
      <c r="BO952" t="s">
        <v>3748</v>
      </c>
      <c r="BP952" t="s">
        <v>3748</v>
      </c>
      <c r="BQ952">
        <v>6.1507091885807021E-3</v>
      </c>
      <c r="BR952">
        <v>0.20238095238095238</v>
      </c>
      <c r="BS952">
        <v>0.13793103448275862</v>
      </c>
      <c r="BT952">
        <v>5.5555555555555552E-2</v>
      </c>
      <c r="BU952" t="s">
        <v>3748</v>
      </c>
      <c r="BY952">
        <f t="shared" si="94"/>
        <v>-999</v>
      </c>
      <c r="CA952">
        <f t="shared" si="95"/>
        <v>-999</v>
      </c>
    </row>
    <row r="953" spans="1:82" x14ac:dyDescent="0.3">
      <c r="A953">
        <v>1</v>
      </c>
      <c r="B953" t="s">
        <v>609</v>
      </c>
      <c r="C953" t="s">
        <v>666</v>
      </c>
      <c r="D953">
        <v>20185</v>
      </c>
      <c r="E953" s="2">
        <v>0</v>
      </c>
      <c r="F953" s="2" t="s">
        <v>1954</v>
      </c>
      <c r="G953" s="3">
        <v>-999</v>
      </c>
      <c r="H953" s="1">
        <v>0.37857068320782938</v>
      </c>
      <c r="I953" s="1">
        <f t="shared" si="96"/>
        <v>-999</v>
      </c>
      <c r="J953" s="1">
        <v>-999</v>
      </c>
      <c r="K953" s="1">
        <v>-999</v>
      </c>
      <c r="L953" s="2">
        <v>-999</v>
      </c>
      <c r="M953" s="2">
        <v>-999</v>
      </c>
      <c r="N953" s="7">
        <v>-999</v>
      </c>
      <c r="O953" s="2">
        <v>-999</v>
      </c>
      <c r="P953" s="3">
        <v>-999</v>
      </c>
      <c r="Q953" s="3">
        <v>-999</v>
      </c>
      <c r="R953" s="3">
        <v>-999</v>
      </c>
      <c r="S953" s="3">
        <v>-999</v>
      </c>
      <c r="T953" s="3">
        <v>-999</v>
      </c>
      <c r="V953">
        <v>20185</v>
      </c>
      <c r="W953" s="2">
        <v>-999</v>
      </c>
      <c r="X953" s="2">
        <v>1.0155800833638755E-2</v>
      </c>
      <c r="Y953" s="2">
        <v>-999</v>
      </c>
      <c r="Z953" s="2">
        <v>-999</v>
      </c>
      <c r="AA953" s="2">
        <v>-999</v>
      </c>
      <c r="AB953" s="2">
        <v>-999</v>
      </c>
      <c r="AC953" s="2">
        <v>-999</v>
      </c>
      <c r="AD953" s="2">
        <v>-999</v>
      </c>
      <c r="AE953" s="2">
        <v>-999</v>
      </c>
      <c r="AF953" s="2">
        <v>-999</v>
      </c>
      <c r="AG953" s="2">
        <v>-999</v>
      </c>
      <c r="AH953" s="2">
        <v>-999</v>
      </c>
      <c r="AI953" s="2">
        <v>-999</v>
      </c>
      <c r="AJ953" s="2">
        <v>-999</v>
      </c>
      <c r="AK953" s="2">
        <v>-999</v>
      </c>
      <c r="AL953" s="2">
        <v>-999</v>
      </c>
      <c r="AM953" s="2">
        <v>-999</v>
      </c>
      <c r="AN953" s="2">
        <v>-999</v>
      </c>
      <c r="AO953" s="2">
        <v>-999</v>
      </c>
      <c r="AP953" s="2">
        <v>-999</v>
      </c>
      <c r="AQ953" s="2">
        <v>-999</v>
      </c>
      <c r="AR953" s="2">
        <v>-999</v>
      </c>
      <c r="AS953" s="2">
        <v>-999</v>
      </c>
      <c r="AT953" s="2">
        <v>-999</v>
      </c>
      <c r="AU953" s="2">
        <v>-999</v>
      </c>
      <c r="AV953" s="2">
        <v>-999</v>
      </c>
      <c r="AW953" s="2">
        <v>-999</v>
      </c>
      <c r="AX953" s="2">
        <v>-999</v>
      </c>
      <c r="AY953" s="2">
        <v>-999</v>
      </c>
      <c r="AZ953" s="2">
        <v>-999</v>
      </c>
      <c r="BA953" s="2">
        <v>-999</v>
      </c>
      <c r="BB953" s="2">
        <v>-999</v>
      </c>
      <c r="BC953" s="2">
        <v>-999</v>
      </c>
      <c r="BD953" s="2">
        <v>-999</v>
      </c>
      <c r="BE953" s="2">
        <v>-999</v>
      </c>
      <c r="BF953" s="2">
        <v>-999</v>
      </c>
      <c r="BG953" s="2">
        <v>-999</v>
      </c>
      <c r="BH953" s="2">
        <v>-999</v>
      </c>
      <c r="BI953">
        <v>0</v>
      </c>
      <c r="BJ953">
        <v>0.37857068320782938</v>
      </c>
      <c r="BK953">
        <v>0.37857068320782938</v>
      </c>
      <c r="BL953">
        <v>-999</v>
      </c>
      <c r="BM953">
        <v>19.545688183926277</v>
      </c>
      <c r="BN953">
        <f t="shared" si="93"/>
        <v>-999</v>
      </c>
      <c r="BO953" t="s">
        <v>3748</v>
      </c>
      <c r="BP953" t="s">
        <v>3748</v>
      </c>
      <c r="BQ953">
        <v>1.5911617525931336E-2</v>
      </c>
      <c r="BR953">
        <v>0.33333333333333331</v>
      </c>
      <c r="BS953">
        <v>0.37931034482758619</v>
      </c>
      <c r="BT953">
        <v>5.5555555555555552E-2</v>
      </c>
      <c r="BU953" t="s">
        <v>3748</v>
      </c>
      <c r="BY953">
        <f t="shared" si="94"/>
        <v>-999</v>
      </c>
      <c r="CA953">
        <f t="shared" si="95"/>
        <v>-999</v>
      </c>
    </row>
    <row r="954" spans="1:82" x14ac:dyDescent="0.3">
      <c r="A954">
        <v>1</v>
      </c>
      <c r="B954" t="s">
        <v>609</v>
      </c>
      <c r="C954" t="s">
        <v>667</v>
      </c>
      <c r="D954">
        <v>20187</v>
      </c>
      <c r="E954" s="2">
        <v>0</v>
      </c>
      <c r="F954" s="2" t="s">
        <v>1954</v>
      </c>
      <c r="G954" s="3">
        <v>-999</v>
      </c>
      <c r="H954" s="1">
        <v>0.37521131219612364</v>
      </c>
      <c r="I954" s="1">
        <f t="shared" si="96"/>
        <v>-999</v>
      </c>
      <c r="J954" s="1">
        <v>-999</v>
      </c>
      <c r="K954" s="1">
        <v>-999</v>
      </c>
      <c r="L954" s="2">
        <v>-999</v>
      </c>
      <c r="M954" s="2">
        <v>-999</v>
      </c>
      <c r="N954" s="7">
        <v>-999</v>
      </c>
      <c r="O954" s="2">
        <v>-999</v>
      </c>
      <c r="P954" s="3">
        <v>-999</v>
      </c>
      <c r="Q954" s="3">
        <v>-999</v>
      </c>
      <c r="R954" s="3">
        <v>-999</v>
      </c>
      <c r="S954" s="3">
        <v>-999</v>
      </c>
      <c r="T954" s="3">
        <v>-999</v>
      </c>
      <c r="V954">
        <v>20187</v>
      </c>
      <c r="W954" s="2">
        <v>-999</v>
      </c>
      <c r="X954" s="2">
        <v>1.0065680006975447E-2</v>
      </c>
      <c r="Y954" s="2">
        <v>-999</v>
      </c>
      <c r="Z954" s="2">
        <v>-999</v>
      </c>
      <c r="AA954" s="2">
        <v>-999</v>
      </c>
      <c r="AB954" s="2">
        <v>-999</v>
      </c>
      <c r="AC954" s="2">
        <v>-999</v>
      </c>
      <c r="AD954" s="2">
        <v>-999</v>
      </c>
      <c r="AE954" s="2">
        <v>-999</v>
      </c>
      <c r="AF954" s="2">
        <v>-999</v>
      </c>
      <c r="AG954" s="2">
        <v>-999</v>
      </c>
      <c r="AH954" s="2">
        <v>-999</v>
      </c>
      <c r="AI954" s="2">
        <v>-999</v>
      </c>
      <c r="AJ954" s="2">
        <v>-999</v>
      </c>
      <c r="AK954" s="2">
        <v>-999</v>
      </c>
      <c r="AL954" s="2">
        <v>-999</v>
      </c>
      <c r="AM954" s="2">
        <v>-999</v>
      </c>
      <c r="AN954" s="2">
        <v>-999</v>
      </c>
      <c r="AO954" s="2">
        <v>-999</v>
      </c>
      <c r="AP954" s="2">
        <v>-999</v>
      </c>
      <c r="AQ954" s="2">
        <v>-999</v>
      </c>
      <c r="AR954" s="2">
        <v>-999</v>
      </c>
      <c r="AS954" s="2">
        <v>-999</v>
      </c>
      <c r="AT954" s="2">
        <v>-999</v>
      </c>
      <c r="AU954" s="2">
        <v>-999</v>
      </c>
      <c r="AV954" s="2">
        <v>-999</v>
      </c>
      <c r="AW954" s="2">
        <v>-999</v>
      </c>
      <c r="AX954" s="2">
        <v>-999</v>
      </c>
      <c r="AY954" s="2">
        <v>-999</v>
      </c>
      <c r="AZ954" s="2">
        <v>-999</v>
      </c>
      <c r="BA954" s="2">
        <v>-999</v>
      </c>
      <c r="BB954" s="2">
        <v>-999</v>
      </c>
      <c r="BC954" s="2">
        <v>-999</v>
      </c>
      <c r="BD954" s="2">
        <v>-999</v>
      </c>
      <c r="BE954" s="2">
        <v>-999</v>
      </c>
      <c r="BF954" s="2">
        <v>-999</v>
      </c>
      <c r="BG954" s="2">
        <v>-999</v>
      </c>
      <c r="BH954" s="2">
        <v>-999</v>
      </c>
      <c r="BI954">
        <v>0</v>
      </c>
      <c r="BJ954">
        <v>0.37521131219612364</v>
      </c>
      <c r="BK954">
        <v>0.37521131219612364</v>
      </c>
      <c r="BL954">
        <v>-999</v>
      </c>
      <c r="BM954">
        <v>14.527573599383199</v>
      </c>
      <c r="BN954">
        <f t="shared" si="93"/>
        <v>-999</v>
      </c>
      <c r="BO954" t="s">
        <v>3748</v>
      </c>
      <c r="BP954" t="s">
        <v>3748</v>
      </c>
      <c r="BQ954">
        <v>7.3246167424195095E-3</v>
      </c>
      <c r="BR954">
        <v>6.5476190476190479E-2</v>
      </c>
      <c r="BS954">
        <v>0.17241379310344829</v>
      </c>
      <c r="BT954">
        <v>5.5555555555555552E-2</v>
      </c>
      <c r="BU954" t="s">
        <v>3748</v>
      </c>
      <c r="BY954">
        <f t="shared" si="94"/>
        <v>-999</v>
      </c>
      <c r="CA954">
        <f t="shared" si="95"/>
        <v>-999</v>
      </c>
    </row>
    <row r="955" spans="1:82" x14ac:dyDescent="0.3">
      <c r="A955">
        <v>0</v>
      </c>
      <c r="B955" t="s">
        <v>609</v>
      </c>
      <c r="C955" t="s">
        <v>668</v>
      </c>
      <c r="D955">
        <v>20189</v>
      </c>
      <c r="E955" s="2">
        <f>BO955</f>
        <v>0.40773590141179566</v>
      </c>
      <c r="F955" s="2" t="s">
        <v>1935</v>
      </c>
      <c r="G955" s="3">
        <v>591</v>
      </c>
      <c r="H955" s="1">
        <v>0.37523411553858599</v>
      </c>
      <c r="I955" s="1">
        <f t="shared" si="96"/>
        <v>-20.270678844877551</v>
      </c>
      <c r="J955" s="1">
        <v>2.6078116264100002</v>
      </c>
      <c r="K955" s="1">
        <v>37.5569542478</v>
      </c>
      <c r="L955" s="2">
        <v>7.6700267693999957E-2</v>
      </c>
      <c r="M955" s="2">
        <v>9.2930331746351425E-5</v>
      </c>
      <c r="N955" s="7">
        <v>0</v>
      </c>
      <c r="O955" s="2">
        <v>1.5036675590905077E-4</v>
      </c>
      <c r="P955" s="3">
        <v>-2008.8562638080009</v>
      </c>
      <c r="Q955" s="3">
        <v>-54.70672025574401</v>
      </c>
      <c r="R955" s="3">
        <v>-458.94076958800724</v>
      </c>
      <c r="S955" s="3">
        <v>0.92660546131399735</v>
      </c>
      <c r="T955" s="3">
        <v>400.87609011453446</v>
      </c>
      <c r="V955">
        <v>20189</v>
      </c>
      <c r="W955" s="2">
        <v>0.42741283703408062</v>
      </c>
      <c r="X955" s="2">
        <v>1.0066291745323558E-2</v>
      </c>
      <c r="Y955" s="2">
        <v>0.62076656542096431</v>
      </c>
      <c r="Z955" s="2">
        <v>0.74368363212768962</v>
      </c>
      <c r="AA955" s="2">
        <v>0.10825174372233332</v>
      </c>
      <c r="AB955" s="2">
        <v>0.18932512916883756</v>
      </c>
      <c r="AC955" s="2">
        <v>9.2930331746351425E-5</v>
      </c>
      <c r="AD955" s="2">
        <v>0</v>
      </c>
      <c r="AE955" s="2">
        <v>1.5036675590905077E-4</v>
      </c>
      <c r="AF955">
        <v>8226.3131656095647</v>
      </c>
      <c r="AG955">
        <v>9.0209000011345353</v>
      </c>
      <c r="AH955">
        <v>1695.4502417904018</v>
      </c>
      <c r="AI955">
        <v>-1087.1792140486114</v>
      </c>
      <c r="AJ955">
        <v>5.8061080844468343E-2</v>
      </c>
      <c r="AK955">
        <v>7767.3723960215575</v>
      </c>
      <c r="AL955">
        <v>9.9475054624485306</v>
      </c>
      <c r="AM955">
        <v>1869.6028710437513</v>
      </c>
      <c r="AN955">
        <v>-860.45575318742635</v>
      </c>
      <c r="AO955">
        <v>6.2454238557960007E-2</v>
      </c>
      <c r="AP955">
        <v>-458.94076958800724</v>
      </c>
      <c r="AQ955">
        <v>0.92660546131399535</v>
      </c>
      <c r="AR955">
        <v>174.15262925334946</v>
      </c>
      <c r="AS955">
        <v>226.723460861185</v>
      </c>
      <c r="AT955">
        <v>4.3931577134916633E-3</v>
      </c>
      <c r="AU955" s="3">
        <v>-377544.44622007571</v>
      </c>
      <c r="AV955" s="3">
        <v>-10281.581004864529</v>
      </c>
      <c r="AW955">
        <v>10853.393153417001</v>
      </c>
      <c r="AX955">
        <v>2039786.709253191</v>
      </c>
      <c r="AY955">
        <v>295.567957631806</v>
      </c>
      <c r="AZ955">
        <v>55549.04195732162</v>
      </c>
      <c r="BA955">
        <v>8844.5368896090004</v>
      </c>
      <c r="BB955">
        <v>1662242.2630331155</v>
      </c>
      <c r="BC955">
        <v>240.86123737606198</v>
      </c>
      <c r="BD955">
        <v>45267.460952457084</v>
      </c>
      <c r="BE955">
        <v>-2008.8562638080009</v>
      </c>
      <c r="BF955">
        <v>-377544.44622007571</v>
      </c>
      <c r="BG955">
        <v>-54.70672025574401</v>
      </c>
      <c r="BH955">
        <v>-10281.581004864529</v>
      </c>
      <c r="BI955">
        <v>0.22689395549725841</v>
      </c>
      <c r="BJ955">
        <v>0.60212807103584443</v>
      </c>
      <c r="BK955">
        <v>0.37523411553858599</v>
      </c>
      <c r="BL955">
        <v>33.014374720308467</v>
      </c>
      <c r="BM955">
        <v>12.743695875430914</v>
      </c>
      <c r="BN955">
        <f t="shared" si="93"/>
        <v>-20.270678844877551</v>
      </c>
      <c r="BO955">
        <v>0.40773590141179566</v>
      </c>
      <c r="BP955">
        <v>1.1202957945019353E-3</v>
      </c>
      <c r="BQ955">
        <v>1.0813912362680827E-2</v>
      </c>
      <c r="BR955">
        <v>0.11904761904761904</v>
      </c>
      <c r="BS955">
        <v>0.17241379310344829</v>
      </c>
      <c r="BT955">
        <v>5.5555555555555552E-2</v>
      </c>
      <c r="BU955">
        <v>0.58050771777491084</v>
      </c>
      <c r="BV955">
        <v>0.74368363212768962</v>
      </c>
      <c r="BW955">
        <v>0.11229433996092668</v>
      </c>
      <c r="BX955">
        <v>0.18932512916883756</v>
      </c>
      <c r="BY955">
        <f t="shared" si="94"/>
        <v>3.1958326019954381E-2</v>
      </c>
      <c r="BZ955">
        <v>0</v>
      </c>
      <c r="CA955">
        <f t="shared" si="95"/>
        <v>1.9044155913098282E-4</v>
      </c>
      <c r="CC955">
        <v>3.1958326019954381E-2</v>
      </c>
      <c r="CD955">
        <v>1.9044155913098282E-4</v>
      </c>
    </row>
    <row r="956" spans="1:82" x14ac:dyDescent="0.3">
      <c r="A956">
        <v>0</v>
      </c>
      <c r="B956" t="s">
        <v>609</v>
      </c>
      <c r="C956" t="s">
        <v>669</v>
      </c>
      <c r="D956">
        <v>20191</v>
      </c>
      <c r="E956" s="2">
        <f>BO956</f>
        <v>0.47139083112236363</v>
      </c>
      <c r="F956" s="2" t="s">
        <v>1937</v>
      </c>
      <c r="G956" s="3">
        <v>1250</v>
      </c>
      <c r="H956" s="1">
        <v>0.3783252783807744</v>
      </c>
      <c r="I956" s="1">
        <f t="shared" si="96"/>
        <v>-17.512883876985363</v>
      </c>
      <c r="J956" s="1">
        <v>2.7736962432399999</v>
      </c>
      <c r="K956" s="1">
        <v>-7.5327740709500004</v>
      </c>
      <c r="L956" s="2">
        <v>0.154812577329</v>
      </c>
      <c r="M956" s="2">
        <v>-1.988783150334497E-4</v>
      </c>
      <c r="N956" s="7">
        <v>0</v>
      </c>
      <c r="O956" s="2">
        <v>7.7351652020254394E-4</v>
      </c>
      <c r="P956" s="3">
        <v>905.91213634100552</v>
      </c>
      <c r="Q956" s="3">
        <v>24.670496696037905</v>
      </c>
      <c r="R956" s="3">
        <v>-33189.331708077458</v>
      </c>
      <c r="S956" s="3">
        <v>-70.508869200961584</v>
      </c>
      <c r="T956" s="3">
        <v>-13734.768085529562</v>
      </c>
      <c r="V956">
        <v>20191</v>
      </c>
      <c r="W956" s="2">
        <v>0.43788477113895485</v>
      </c>
      <c r="X956" s="2">
        <v>1.0149217432816311E-2</v>
      </c>
      <c r="Y956" s="2">
        <v>0.50774877233652793</v>
      </c>
      <c r="Z956" s="2">
        <v>0.79098983826193914</v>
      </c>
      <c r="AA956" s="2">
        <v>2.1711982363279186E-2</v>
      </c>
      <c r="AB956" s="2">
        <v>0.38213570931339019</v>
      </c>
      <c r="AC956" s="2">
        <v>-1.988783150334497E-4</v>
      </c>
      <c r="AD956" s="2">
        <v>0</v>
      </c>
      <c r="AE956" s="2">
        <v>7.7351652020254394E-4</v>
      </c>
      <c r="AF956">
        <v>780281.79379435186</v>
      </c>
      <c r="AG956">
        <v>1650.1475356732701</v>
      </c>
      <c r="AH956">
        <v>310140.12326876662</v>
      </c>
      <c r="AI956">
        <v>11976.820645003216</v>
      </c>
      <c r="AJ956">
        <v>9.7480523956735219</v>
      </c>
      <c r="AK956">
        <v>747092.46208627441</v>
      </c>
      <c r="AL956">
        <v>1579.6386664723084</v>
      </c>
      <c r="AM956">
        <v>296888.19947844598</v>
      </c>
      <c r="AN956">
        <v>11493.976349794355</v>
      </c>
      <c r="AO956">
        <v>9.331711679445478</v>
      </c>
      <c r="AP956">
        <v>-33189.331708077458</v>
      </c>
      <c r="AQ956">
        <v>-70.508869200961726</v>
      </c>
      <c r="AR956">
        <v>-13251.923790320638</v>
      </c>
      <c r="AS956">
        <v>-482.84429520886079</v>
      </c>
      <c r="AT956">
        <v>-0.41634071622804392</v>
      </c>
      <c r="AU956" s="3">
        <v>170257.12690392858</v>
      </c>
      <c r="AV956" s="3">
        <v>4636.5731490533635</v>
      </c>
      <c r="AW956">
        <v>36261.996480342998</v>
      </c>
      <c r="AX956">
        <v>6815079.6185156628</v>
      </c>
      <c r="AY956">
        <v>987.51460375987392</v>
      </c>
      <c r="AZ956">
        <v>185593.49463063071</v>
      </c>
      <c r="BA956">
        <v>37167.908616684006</v>
      </c>
      <c r="BB956">
        <v>6985336.7454195917</v>
      </c>
      <c r="BC956">
        <v>1012.1851004559119</v>
      </c>
      <c r="BD956">
        <v>190230.06777968409</v>
      </c>
      <c r="BE956">
        <v>905.91213634100552</v>
      </c>
      <c r="BF956">
        <v>170257.12690392858</v>
      </c>
      <c r="BG956">
        <v>24.670496696037905</v>
      </c>
      <c r="BH956">
        <v>4636.5731490533635</v>
      </c>
      <c r="BI956">
        <v>0.3925447580494989</v>
      </c>
      <c r="BJ956">
        <v>0.7708700364302733</v>
      </c>
      <c r="BK956">
        <v>0.3783252783807744</v>
      </c>
      <c r="BL956">
        <v>39.141011211170721</v>
      </c>
      <c r="BM956">
        <v>21.628127334185358</v>
      </c>
      <c r="BN956">
        <f t="shared" si="93"/>
        <v>-17.512883876985363</v>
      </c>
      <c r="BO956">
        <v>0.47139083112236363</v>
      </c>
      <c r="BP956">
        <v>2.2407899060985642E-3</v>
      </c>
      <c r="BQ956">
        <v>2.9830679269059045E-2</v>
      </c>
      <c r="BR956">
        <v>0.36475636766334435</v>
      </c>
      <c r="BS956">
        <v>6.8965517241379309E-2</v>
      </c>
      <c r="BT956">
        <v>5.5555555555555552E-2</v>
      </c>
      <c r="BU956">
        <v>0.50153052736341242</v>
      </c>
      <c r="BV956">
        <v>0.79098983826193914</v>
      </c>
      <c r="BW956">
        <v>2.2522803281409945E-2</v>
      </c>
      <c r="BX956">
        <v>0.38213570931339019</v>
      </c>
      <c r="BY956">
        <f t="shared" si="94"/>
        <v>0.11370887911506995</v>
      </c>
      <c r="BZ956">
        <v>0</v>
      </c>
      <c r="CA956">
        <f t="shared" si="95"/>
        <v>4.958460508181434E-4</v>
      </c>
      <c r="CC956">
        <v>0.11370887911506995</v>
      </c>
      <c r="CD956">
        <v>4.958460508181434E-4</v>
      </c>
    </row>
    <row r="957" spans="1:82" x14ac:dyDescent="0.3">
      <c r="A957">
        <v>0</v>
      </c>
      <c r="B957" t="s">
        <v>609</v>
      </c>
      <c r="C957" t="s">
        <v>414</v>
      </c>
      <c r="D957">
        <v>20193</v>
      </c>
      <c r="E957" s="2">
        <f>BO957</f>
        <v>0.3894271859330446</v>
      </c>
      <c r="F957" s="2" t="s">
        <v>1935</v>
      </c>
      <c r="G957" s="3">
        <v>402</v>
      </c>
      <c r="H957" s="1">
        <v>0.37523884689303444</v>
      </c>
      <c r="I957" s="1">
        <f t="shared" si="96"/>
        <v>-18.907174656904647</v>
      </c>
      <c r="J957" s="1">
        <v>2.3071849321100002</v>
      </c>
      <c r="K957" s="1">
        <v>83.747798167699997</v>
      </c>
      <c r="L957" s="2">
        <v>7.9235981036000047E-2</v>
      </c>
      <c r="M957" s="2">
        <v>5.8305172320109928E-4</v>
      </c>
      <c r="N957" s="7">
        <v>0</v>
      </c>
      <c r="O957" s="2">
        <v>1.7795990794066882E-5</v>
      </c>
      <c r="P957" s="3">
        <v>-5365.904233346002</v>
      </c>
      <c r="Q957" s="3">
        <v>-146.12843492162798</v>
      </c>
      <c r="R957" s="3">
        <v>-3670.3897136225132</v>
      </c>
      <c r="S957" s="3">
        <v>-3.3549249320454102</v>
      </c>
      <c r="T957" s="3">
        <v>-753.45673776501462</v>
      </c>
      <c r="V957">
        <v>20193</v>
      </c>
      <c r="W957" s="2">
        <v>0.43316181604247378</v>
      </c>
      <c r="X957" s="2">
        <v>1.0066418671933523E-2</v>
      </c>
      <c r="Y957" s="2">
        <v>0.58923761882303605</v>
      </c>
      <c r="Z957" s="2">
        <v>0.65795230488480128</v>
      </c>
      <c r="AA957" s="2">
        <v>0.24138925443057224</v>
      </c>
      <c r="AB957" s="2">
        <v>0.19558422409044324</v>
      </c>
      <c r="AC957" s="2">
        <v>5.8305172320109928E-4</v>
      </c>
      <c r="AD957" s="2">
        <v>0</v>
      </c>
      <c r="AE957" s="2">
        <v>1.7795990794066882E-5</v>
      </c>
      <c r="AF957">
        <v>16600.528669705142</v>
      </c>
      <c r="AG957">
        <v>19.879162580764529</v>
      </c>
      <c r="AH957">
        <v>3736.2270948474156</v>
      </c>
      <c r="AI957">
        <v>447.21482343488759</v>
      </c>
      <c r="AJ957">
        <v>0.12610774762359317</v>
      </c>
      <c r="AK957">
        <v>12930.138956082628</v>
      </c>
      <c r="AL957">
        <v>16.524237648719122</v>
      </c>
      <c r="AM957">
        <v>3105.6793350330222</v>
      </c>
      <c r="AN957">
        <v>324.30584548426725</v>
      </c>
      <c r="AO957">
        <v>0.1037785009299412</v>
      </c>
      <c r="AP957">
        <v>-3670.3897136225132</v>
      </c>
      <c r="AQ957">
        <v>-3.3549249320454066</v>
      </c>
      <c r="AR957">
        <v>-630.54775981439343</v>
      </c>
      <c r="AS957">
        <v>-122.90897795062034</v>
      </c>
      <c r="AT957">
        <v>-2.2329246693651966E-2</v>
      </c>
      <c r="AU957" s="3">
        <v>-1008468.0416150476</v>
      </c>
      <c r="AV957" s="3">
        <v>-27463.378059170762</v>
      </c>
      <c r="AW957">
        <v>18590.959353890001</v>
      </c>
      <c r="AX957">
        <v>3493984.9009700869</v>
      </c>
      <c r="AY957">
        <v>506.28331702101991</v>
      </c>
      <c r="AZ957">
        <v>95150.886600930477</v>
      </c>
      <c r="BA957">
        <v>13225.055120543999</v>
      </c>
      <c r="BB957">
        <v>2485516.859355039</v>
      </c>
      <c r="BC957">
        <v>360.1548820993919</v>
      </c>
      <c r="BD957">
        <v>67687.508541759715</v>
      </c>
      <c r="BE957">
        <v>-5365.904233346002</v>
      </c>
      <c r="BF957">
        <v>-1008468.0416150476</v>
      </c>
      <c r="BG957">
        <v>-146.12843492162798</v>
      </c>
      <c r="BH957">
        <v>-27463.378059170762</v>
      </c>
      <c r="BI957">
        <v>0.27869139196004433</v>
      </c>
      <c r="BJ957">
        <v>0.65393023885307877</v>
      </c>
      <c r="BK957">
        <v>0.37523884689303444</v>
      </c>
      <c r="BL957">
        <v>31.162026050235013</v>
      </c>
      <c r="BM957">
        <v>12.254851393330366</v>
      </c>
      <c r="BN957">
        <f t="shared" si="93"/>
        <v>-18.907174656904647</v>
      </c>
      <c r="BO957">
        <v>0.3894271859330446</v>
      </c>
      <c r="BP957">
        <v>1.3142580546821666E-3</v>
      </c>
      <c r="BQ957">
        <v>3.8238473074893556E-3</v>
      </c>
      <c r="BR957">
        <v>0.10119047619047619</v>
      </c>
      <c r="BS957">
        <v>6.8965517241379309E-2</v>
      </c>
      <c r="BT957">
        <v>5.5555555555555552E-2</v>
      </c>
      <c r="BU957">
        <v>0.54145995275461389</v>
      </c>
      <c r="BV957">
        <v>0.65795230488480128</v>
      </c>
      <c r="BW957">
        <v>0.25040379090308323</v>
      </c>
      <c r="BX957">
        <v>0.19558422409044324</v>
      </c>
      <c r="BY957">
        <f t="shared" si="94"/>
        <v>5.031750852270906E-2</v>
      </c>
      <c r="BZ957">
        <v>0</v>
      </c>
      <c r="CA957">
        <f t="shared" si="95"/>
        <v>2.1506853799171751E-5</v>
      </c>
      <c r="CC957">
        <v>5.031750852270906E-2</v>
      </c>
      <c r="CD957">
        <v>2.1506853799171751E-5</v>
      </c>
    </row>
    <row r="958" spans="1:82" x14ac:dyDescent="0.3">
      <c r="A958">
        <v>1</v>
      </c>
      <c r="B958" t="s">
        <v>609</v>
      </c>
      <c r="C958" t="s">
        <v>670</v>
      </c>
      <c r="D958">
        <v>20195</v>
      </c>
      <c r="E958" s="2">
        <v>0</v>
      </c>
      <c r="F958" s="2" t="s">
        <v>1954</v>
      </c>
      <c r="G958" s="3">
        <v>-999</v>
      </c>
      <c r="H958" s="1">
        <v>0.37819073141333798</v>
      </c>
      <c r="I958" s="1">
        <f t="shared" si="96"/>
        <v>-999</v>
      </c>
      <c r="J958" s="1">
        <v>-999</v>
      </c>
      <c r="K958" s="1">
        <v>-999</v>
      </c>
      <c r="L958" s="2">
        <v>-999</v>
      </c>
      <c r="M958" s="2">
        <v>-999</v>
      </c>
      <c r="N958" s="7">
        <v>-999</v>
      </c>
      <c r="O958" s="2">
        <v>-999</v>
      </c>
      <c r="P958" s="3">
        <v>-999</v>
      </c>
      <c r="Q958" s="3">
        <v>-999</v>
      </c>
      <c r="R958" s="3">
        <v>-999</v>
      </c>
      <c r="S958" s="3">
        <v>-999</v>
      </c>
      <c r="T958" s="3">
        <v>-999</v>
      </c>
      <c r="V958">
        <v>20195</v>
      </c>
      <c r="W958" s="2">
        <v>-999</v>
      </c>
      <c r="X958" s="2">
        <v>1.0145607982151838E-2</v>
      </c>
      <c r="Y958" s="2">
        <v>-999</v>
      </c>
      <c r="Z958" s="2">
        <v>-999</v>
      </c>
      <c r="AA958" s="2">
        <v>-999</v>
      </c>
      <c r="AB958" s="2">
        <v>-999</v>
      </c>
      <c r="AC958" s="2">
        <v>-999</v>
      </c>
      <c r="AD958" s="2">
        <v>-999</v>
      </c>
      <c r="AE958" s="2">
        <v>-999</v>
      </c>
      <c r="AF958" s="2">
        <v>-999</v>
      </c>
      <c r="AG958" s="2">
        <v>-999</v>
      </c>
      <c r="AH958" s="2">
        <v>-999</v>
      </c>
      <c r="AI958" s="2">
        <v>-999</v>
      </c>
      <c r="AJ958" s="2">
        <v>-999</v>
      </c>
      <c r="AK958" s="2">
        <v>-999</v>
      </c>
      <c r="AL958" s="2">
        <v>-999</v>
      </c>
      <c r="AM958" s="2">
        <v>-999</v>
      </c>
      <c r="AN958" s="2">
        <v>-999</v>
      </c>
      <c r="AO958" s="2">
        <v>-999</v>
      </c>
      <c r="AP958" s="2">
        <v>-999</v>
      </c>
      <c r="AQ958" s="2">
        <v>-999</v>
      </c>
      <c r="AR958" s="2">
        <v>-999</v>
      </c>
      <c r="AS958" s="2">
        <v>-999</v>
      </c>
      <c r="AT958" s="2">
        <v>-999</v>
      </c>
      <c r="AU958" s="2">
        <v>-999</v>
      </c>
      <c r="AV958" s="2">
        <v>-999</v>
      </c>
      <c r="AW958" s="2">
        <v>-999</v>
      </c>
      <c r="AX958" s="2">
        <v>-999</v>
      </c>
      <c r="AY958" s="2">
        <v>-999</v>
      </c>
      <c r="AZ958" s="2">
        <v>-999</v>
      </c>
      <c r="BA958" s="2">
        <v>-999</v>
      </c>
      <c r="BB958" s="2">
        <v>-999</v>
      </c>
      <c r="BC958" s="2">
        <v>-999</v>
      </c>
      <c r="BD958" s="2">
        <v>-999</v>
      </c>
      <c r="BE958" s="2">
        <v>-999</v>
      </c>
      <c r="BF958" s="2">
        <v>-999</v>
      </c>
      <c r="BG958" s="2">
        <v>-999</v>
      </c>
      <c r="BH958" s="2">
        <v>-999</v>
      </c>
      <c r="BI958">
        <v>0</v>
      </c>
      <c r="BJ958">
        <v>0.37819073141333798</v>
      </c>
      <c r="BK958">
        <v>0.37819073141333798</v>
      </c>
      <c r="BL958">
        <v>-999</v>
      </c>
      <c r="BM958">
        <v>11.566756742567756</v>
      </c>
      <c r="BN958">
        <f t="shared" si="93"/>
        <v>-999</v>
      </c>
      <c r="BO958" t="s">
        <v>3748</v>
      </c>
      <c r="BP958" t="s">
        <v>3748</v>
      </c>
      <c r="BQ958">
        <v>6.8072810657225187E-3</v>
      </c>
      <c r="BR958">
        <v>0.27976190476190477</v>
      </c>
      <c r="BS958">
        <v>0.20689655172413793</v>
      </c>
      <c r="BT958">
        <v>5.5555555555555552E-2</v>
      </c>
      <c r="BU958" t="s">
        <v>3748</v>
      </c>
      <c r="BY958">
        <f t="shared" si="94"/>
        <v>-999</v>
      </c>
      <c r="CA958">
        <f t="shared" si="95"/>
        <v>-999</v>
      </c>
    </row>
    <row r="959" spans="1:82" x14ac:dyDescent="0.3">
      <c r="A959">
        <v>1</v>
      </c>
      <c r="B959" t="s">
        <v>609</v>
      </c>
      <c r="C959" t="s">
        <v>671</v>
      </c>
      <c r="D959">
        <v>20197</v>
      </c>
      <c r="E959" s="2">
        <v>0</v>
      </c>
      <c r="F959" s="2" t="s">
        <v>1954</v>
      </c>
      <c r="G959" s="3">
        <v>-999</v>
      </c>
      <c r="H959" s="1">
        <v>0.37513739025272902</v>
      </c>
      <c r="I959" s="1">
        <f t="shared" si="96"/>
        <v>-999</v>
      </c>
      <c r="J959" s="1">
        <v>-999</v>
      </c>
      <c r="K959" s="1">
        <v>-999</v>
      </c>
      <c r="L959" s="2">
        <v>-999</v>
      </c>
      <c r="M959" s="2">
        <v>-999</v>
      </c>
      <c r="N959" s="7">
        <v>-999</v>
      </c>
      <c r="O959" s="2">
        <v>-999</v>
      </c>
      <c r="P959" s="3">
        <v>-999</v>
      </c>
      <c r="Q959" s="3">
        <v>-999</v>
      </c>
      <c r="R959" s="3">
        <v>-999</v>
      </c>
      <c r="S959" s="3">
        <v>-999</v>
      </c>
      <c r="T959" s="3">
        <v>-999</v>
      </c>
      <c r="V959">
        <v>20197</v>
      </c>
      <c r="W959" s="2">
        <v>-999</v>
      </c>
      <c r="X959" s="2">
        <v>1.0063696925433078E-2</v>
      </c>
      <c r="Y959" s="2">
        <v>-999</v>
      </c>
      <c r="Z959" s="2">
        <v>-999</v>
      </c>
      <c r="AA959" s="2">
        <v>-999</v>
      </c>
      <c r="AB959" s="2">
        <v>-999</v>
      </c>
      <c r="AC959" s="2">
        <v>-999</v>
      </c>
      <c r="AD959" s="2">
        <v>-999</v>
      </c>
      <c r="AE959" s="2">
        <v>-999</v>
      </c>
      <c r="AF959" s="2">
        <v>-999</v>
      </c>
      <c r="AG959" s="2">
        <v>-999</v>
      </c>
      <c r="AH959" s="2">
        <v>-999</v>
      </c>
      <c r="AI959" s="2">
        <v>-999</v>
      </c>
      <c r="AJ959" s="2">
        <v>-999</v>
      </c>
      <c r="AK959" s="2">
        <v>-999</v>
      </c>
      <c r="AL959" s="2">
        <v>-999</v>
      </c>
      <c r="AM959" s="2">
        <v>-999</v>
      </c>
      <c r="AN959" s="2">
        <v>-999</v>
      </c>
      <c r="AO959" s="2">
        <v>-999</v>
      </c>
      <c r="AP959" s="2">
        <v>-999</v>
      </c>
      <c r="AQ959" s="2">
        <v>-999</v>
      </c>
      <c r="AR959" s="2">
        <v>-999</v>
      </c>
      <c r="AS959" s="2">
        <v>-999</v>
      </c>
      <c r="AT959" s="2">
        <v>-999</v>
      </c>
      <c r="AU959" s="2">
        <v>-999</v>
      </c>
      <c r="AV959" s="2">
        <v>-999</v>
      </c>
      <c r="AW959" s="2">
        <v>-999</v>
      </c>
      <c r="AX959" s="2">
        <v>-999</v>
      </c>
      <c r="AY959" s="2">
        <v>-999</v>
      </c>
      <c r="AZ959" s="2">
        <v>-999</v>
      </c>
      <c r="BA959" s="2">
        <v>-999</v>
      </c>
      <c r="BB959" s="2">
        <v>-999</v>
      </c>
      <c r="BC959" s="2">
        <v>-999</v>
      </c>
      <c r="BD959" s="2">
        <v>-999</v>
      </c>
      <c r="BE959" s="2">
        <v>-999</v>
      </c>
      <c r="BF959" s="2">
        <v>-999</v>
      </c>
      <c r="BG959" s="2">
        <v>-999</v>
      </c>
      <c r="BH959" s="2">
        <v>-999</v>
      </c>
      <c r="BI959">
        <v>0</v>
      </c>
      <c r="BJ959">
        <v>0.37513739025272902</v>
      </c>
      <c r="BK959">
        <v>0.37513739025272902</v>
      </c>
      <c r="BL959">
        <v>-999</v>
      </c>
      <c r="BM959">
        <v>15.233122830523662</v>
      </c>
      <c r="BN959">
        <f t="shared" si="93"/>
        <v>-999</v>
      </c>
      <c r="BO959" t="s">
        <v>3748</v>
      </c>
      <c r="BP959" t="s">
        <v>3748</v>
      </c>
      <c r="BQ959">
        <v>1.639021088482371E-2</v>
      </c>
      <c r="BR959">
        <v>0.17653890824622534</v>
      </c>
      <c r="BS959">
        <v>0.27586206896551724</v>
      </c>
      <c r="BT959">
        <v>5.5555555555555552E-2</v>
      </c>
      <c r="BU959" t="s">
        <v>3748</v>
      </c>
      <c r="BY959">
        <f t="shared" si="94"/>
        <v>-999</v>
      </c>
      <c r="CA959">
        <f t="shared" si="95"/>
        <v>-999</v>
      </c>
    </row>
    <row r="960" spans="1:82" x14ac:dyDescent="0.3">
      <c r="A960">
        <v>1</v>
      </c>
      <c r="B960" t="s">
        <v>609</v>
      </c>
      <c r="C960" t="s">
        <v>672</v>
      </c>
      <c r="D960">
        <v>20199</v>
      </c>
      <c r="E960" s="2">
        <v>0</v>
      </c>
      <c r="F960" s="2" t="s">
        <v>1954</v>
      </c>
      <c r="G960" s="3">
        <v>-999</v>
      </c>
      <c r="H960" s="1">
        <v>0.37522385766507377</v>
      </c>
      <c r="I960" s="1">
        <f t="shared" si="96"/>
        <v>-999</v>
      </c>
      <c r="J960" s="1">
        <v>-999</v>
      </c>
      <c r="K960" s="1">
        <v>-999</v>
      </c>
      <c r="L960" s="2">
        <v>-999</v>
      </c>
      <c r="M960" s="2">
        <v>-999</v>
      </c>
      <c r="N960" s="7">
        <v>-999</v>
      </c>
      <c r="O960" s="2">
        <v>-999</v>
      </c>
      <c r="P960" s="3">
        <v>-999</v>
      </c>
      <c r="Q960" s="3">
        <v>-999</v>
      </c>
      <c r="R960" s="3">
        <v>-999</v>
      </c>
      <c r="S960" s="3">
        <v>-999</v>
      </c>
      <c r="T960" s="3">
        <v>-999</v>
      </c>
      <c r="V960">
        <v>20199</v>
      </c>
      <c r="W960" s="2">
        <v>-999</v>
      </c>
      <c r="X960" s="2">
        <v>1.0066016560463801E-2</v>
      </c>
      <c r="Y960" s="2">
        <v>-999</v>
      </c>
      <c r="Z960" s="2">
        <v>-999</v>
      </c>
      <c r="AA960" s="2">
        <v>-999</v>
      </c>
      <c r="AB960" s="2">
        <v>-999</v>
      </c>
      <c r="AC960" s="2">
        <v>-999</v>
      </c>
      <c r="AD960" s="2">
        <v>-999</v>
      </c>
      <c r="AE960" s="2">
        <v>-999</v>
      </c>
      <c r="AF960" s="2">
        <v>-999</v>
      </c>
      <c r="AG960" s="2">
        <v>-999</v>
      </c>
      <c r="AH960" s="2">
        <v>-999</v>
      </c>
      <c r="AI960" s="2">
        <v>-999</v>
      </c>
      <c r="AJ960" s="2">
        <v>-999</v>
      </c>
      <c r="AK960" s="2">
        <v>-999</v>
      </c>
      <c r="AL960" s="2">
        <v>-999</v>
      </c>
      <c r="AM960" s="2">
        <v>-999</v>
      </c>
      <c r="AN960" s="2">
        <v>-999</v>
      </c>
      <c r="AO960" s="2">
        <v>-999</v>
      </c>
      <c r="AP960" s="2">
        <v>-999</v>
      </c>
      <c r="AQ960" s="2">
        <v>-999</v>
      </c>
      <c r="AR960" s="2">
        <v>-999</v>
      </c>
      <c r="AS960" s="2">
        <v>-999</v>
      </c>
      <c r="AT960" s="2">
        <v>-999</v>
      </c>
      <c r="AU960" s="2">
        <v>-999</v>
      </c>
      <c r="AV960" s="2">
        <v>-999</v>
      </c>
      <c r="AW960" s="2">
        <v>-999</v>
      </c>
      <c r="AX960" s="2">
        <v>-999</v>
      </c>
      <c r="AY960" s="2">
        <v>-999</v>
      </c>
      <c r="AZ960" s="2">
        <v>-999</v>
      </c>
      <c r="BA960" s="2">
        <v>-999</v>
      </c>
      <c r="BB960" s="2">
        <v>-999</v>
      </c>
      <c r="BC960" s="2">
        <v>-999</v>
      </c>
      <c r="BD960" s="2">
        <v>-999</v>
      </c>
      <c r="BE960" s="2">
        <v>-999</v>
      </c>
      <c r="BF960" s="2">
        <v>-999</v>
      </c>
      <c r="BG960" s="2">
        <v>-999</v>
      </c>
      <c r="BH960" s="2">
        <v>-999</v>
      </c>
      <c r="BI960">
        <v>0</v>
      </c>
      <c r="BJ960">
        <v>0.37522385766507377</v>
      </c>
      <c r="BK960">
        <v>0.37522385766507377</v>
      </c>
      <c r="BL960">
        <v>-999</v>
      </c>
      <c r="BM960">
        <v>11.700154459188971</v>
      </c>
      <c r="BN960">
        <f t="shared" si="93"/>
        <v>-999</v>
      </c>
      <c r="BO960" t="s">
        <v>3748</v>
      </c>
      <c r="BP960" t="s">
        <v>3748</v>
      </c>
      <c r="BQ960">
        <v>3.71054450871496E-3</v>
      </c>
      <c r="BR960">
        <v>5.1995798319327734E-2</v>
      </c>
      <c r="BS960">
        <v>3.4482758620689655E-2</v>
      </c>
      <c r="BT960">
        <v>5.5555555555555552E-2</v>
      </c>
      <c r="BU960" t="s">
        <v>3748</v>
      </c>
      <c r="BY960">
        <f t="shared" si="94"/>
        <v>-999</v>
      </c>
      <c r="CA960">
        <f t="shared" si="95"/>
        <v>-999</v>
      </c>
    </row>
    <row r="961" spans="1:82" x14ac:dyDescent="0.3">
      <c r="A961">
        <v>1</v>
      </c>
      <c r="B961" t="s">
        <v>609</v>
      </c>
      <c r="C961" t="s">
        <v>69</v>
      </c>
      <c r="D961">
        <v>20201</v>
      </c>
      <c r="E961" s="2">
        <v>0</v>
      </c>
      <c r="F961" s="2" t="s">
        <v>1954</v>
      </c>
      <c r="G961" s="3">
        <v>-999</v>
      </c>
      <c r="H961" s="1">
        <v>0.37597089448239152</v>
      </c>
      <c r="I961" s="1">
        <f t="shared" si="96"/>
        <v>-999</v>
      </c>
      <c r="J961" s="1">
        <v>-999</v>
      </c>
      <c r="K961" s="1">
        <v>-999</v>
      </c>
      <c r="L961" s="2">
        <v>-999</v>
      </c>
      <c r="M961" s="2">
        <v>-999</v>
      </c>
      <c r="N961" s="7">
        <v>-999</v>
      </c>
      <c r="O961" s="2">
        <v>-999</v>
      </c>
      <c r="P961" s="3">
        <v>-999</v>
      </c>
      <c r="Q961" s="3">
        <v>-999</v>
      </c>
      <c r="R961" s="3">
        <v>-999</v>
      </c>
      <c r="S961" s="3">
        <v>-999</v>
      </c>
      <c r="T961" s="3">
        <v>-999</v>
      </c>
      <c r="V961">
        <v>20201</v>
      </c>
      <c r="W961" s="2">
        <v>-999</v>
      </c>
      <c r="X961" s="2">
        <v>1.0086057090458855E-2</v>
      </c>
      <c r="Y961" s="2">
        <v>-999</v>
      </c>
      <c r="Z961" s="2">
        <v>-999</v>
      </c>
      <c r="AA961" s="2">
        <v>-999</v>
      </c>
      <c r="AB961" s="2">
        <v>-999</v>
      </c>
      <c r="AC961" s="2">
        <v>-999</v>
      </c>
      <c r="AD961" s="2">
        <v>-999</v>
      </c>
      <c r="AE961" s="2">
        <v>-999</v>
      </c>
      <c r="AF961" s="2">
        <v>-999</v>
      </c>
      <c r="AG961" s="2">
        <v>-999</v>
      </c>
      <c r="AH961" s="2">
        <v>-999</v>
      </c>
      <c r="AI961" s="2">
        <v>-999</v>
      </c>
      <c r="AJ961" s="2">
        <v>-999</v>
      </c>
      <c r="AK961" s="2">
        <v>-999</v>
      </c>
      <c r="AL961" s="2">
        <v>-999</v>
      </c>
      <c r="AM961" s="2">
        <v>-999</v>
      </c>
      <c r="AN961" s="2">
        <v>-999</v>
      </c>
      <c r="AO961" s="2">
        <v>-999</v>
      </c>
      <c r="AP961" s="2">
        <v>-999</v>
      </c>
      <c r="AQ961" s="2">
        <v>-999</v>
      </c>
      <c r="AR961" s="2">
        <v>-999</v>
      </c>
      <c r="AS961" s="2">
        <v>-999</v>
      </c>
      <c r="AT961" s="2">
        <v>-999</v>
      </c>
      <c r="AU961" s="2">
        <v>-999</v>
      </c>
      <c r="AV961" s="2">
        <v>-999</v>
      </c>
      <c r="AW961" s="2">
        <v>-999</v>
      </c>
      <c r="AX961" s="2">
        <v>-999</v>
      </c>
      <c r="AY961" s="2">
        <v>-999</v>
      </c>
      <c r="AZ961" s="2">
        <v>-999</v>
      </c>
      <c r="BA961" s="2">
        <v>-999</v>
      </c>
      <c r="BB961" s="2">
        <v>-999</v>
      </c>
      <c r="BC961" s="2">
        <v>-999</v>
      </c>
      <c r="BD961" s="2">
        <v>-999</v>
      </c>
      <c r="BE961" s="2">
        <v>-999</v>
      </c>
      <c r="BF961" s="2">
        <v>-999</v>
      </c>
      <c r="BG961" s="2">
        <v>-999</v>
      </c>
      <c r="BH961" s="2">
        <v>-999</v>
      </c>
      <c r="BI961">
        <v>0</v>
      </c>
      <c r="BJ961">
        <v>0.37597089448239152</v>
      </c>
      <c r="BK961">
        <v>0.37597089448239152</v>
      </c>
      <c r="BL961">
        <v>-999</v>
      </c>
      <c r="BM961">
        <v>20.575342244149219</v>
      </c>
      <c r="BN961">
        <f t="shared" si="93"/>
        <v>-999</v>
      </c>
      <c r="BO961" t="s">
        <v>3748</v>
      </c>
      <c r="BP961" t="s">
        <v>3748</v>
      </c>
      <c r="BQ961">
        <v>8.9451543448160094E-3</v>
      </c>
      <c r="BR961">
        <v>0.14285714285714285</v>
      </c>
      <c r="BS961">
        <v>0.17241379310344829</v>
      </c>
      <c r="BT961">
        <v>5.5555555555555552E-2</v>
      </c>
      <c r="BU961" t="s">
        <v>3748</v>
      </c>
      <c r="BY961">
        <f t="shared" si="94"/>
        <v>-999</v>
      </c>
      <c r="CA961">
        <f t="shared" si="95"/>
        <v>-999</v>
      </c>
    </row>
    <row r="962" spans="1:82" x14ac:dyDescent="0.3">
      <c r="A962">
        <v>1</v>
      </c>
      <c r="B962" t="s">
        <v>609</v>
      </c>
      <c r="C962" t="s">
        <v>673</v>
      </c>
      <c r="D962">
        <v>20203</v>
      </c>
      <c r="E962" s="2">
        <v>0</v>
      </c>
      <c r="F962" s="2" t="s">
        <v>1954</v>
      </c>
      <c r="G962" s="3">
        <v>-999</v>
      </c>
      <c r="H962" s="1">
        <v>0.37527110195681052</v>
      </c>
      <c r="I962" s="1">
        <f t="shared" si="96"/>
        <v>-999</v>
      </c>
      <c r="J962" s="1">
        <v>-999</v>
      </c>
      <c r="K962" s="1">
        <v>-999</v>
      </c>
      <c r="L962" s="2">
        <v>-999</v>
      </c>
      <c r="M962" s="2">
        <v>-999</v>
      </c>
      <c r="N962" s="7">
        <v>-999</v>
      </c>
      <c r="O962" s="2">
        <v>-999</v>
      </c>
      <c r="P962" s="3">
        <v>-999</v>
      </c>
      <c r="Q962" s="3">
        <v>-999</v>
      </c>
      <c r="R962" s="3">
        <v>-999</v>
      </c>
      <c r="S962" s="3">
        <v>-999</v>
      </c>
      <c r="T962" s="3">
        <v>-999</v>
      </c>
      <c r="V962">
        <v>20203</v>
      </c>
      <c r="W962" s="2">
        <v>-999</v>
      </c>
      <c r="X962" s="2">
        <v>1.0067283968741006E-2</v>
      </c>
      <c r="Y962" s="2">
        <v>-999</v>
      </c>
      <c r="Z962" s="2">
        <v>-999</v>
      </c>
      <c r="AA962" s="2">
        <v>-999</v>
      </c>
      <c r="AB962" s="2">
        <v>-999</v>
      </c>
      <c r="AC962" s="2">
        <v>-999</v>
      </c>
      <c r="AD962" s="2">
        <v>-999</v>
      </c>
      <c r="AE962" s="2">
        <v>-999</v>
      </c>
      <c r="AF962" s="2">
        <v>-999</v>
      </c>
      <c r="AG962" s="2">
        <v>-999</v>
      </c>
      <c r="AH962" s="2">
        <v>-999</v>
      </c>
      <c r="AI962" s="2">
        <v>-999</v>
      </c>
      <c r="AJ962" s="2">
        <v>-999</v>
      </c>
      <c r="AK962" s="2">
        <v>-999</v>
      </c>
      <c r="AL962" s="2">
        <v>-999</v>
      </c>
      <c r="AM962" s="2">
        <v>-999</v>
      </c>
      <c r="AN962" s="2">
        <v>-999</v>
      </c>
      <c r="AO962" s="2">
        <v>-999</v>
      </c>
      <c r="AP962" s="2">
        <v>-999</v>
      </c>
      <c r="AQ962" s="2">
        <v>-999</v>
      </c>
      <c r="AR962" s="2">
        <v>-999</v>
      </c>
      <c r="AS962" s="2">
        <v>-999</v>
      </c>
      <c r="AT962" s="2">
        <v>-999</v>
      </c>
      <c r="AU962" s="2">
        <v>-999</v>
      </c>
      <c r="AV962" s="2">
        <v>-999</v>
      </c>
      <c r="AW962" s="2">
        <v>-999</v>
      </c>
      <c r="AX962" s="2">
        <v>-999</v>
      </c>
      <c r="AY962" s="2">
        <v>-999</v>
      </c>
      <c r="AZ962" s="2">
        <v>-999</v>
      </c>
      <c r="BA962" s="2">
        <v>-999</v>
      </c>
      <c r="BB962" s="2">
        <v>-999</v>
      </c>
      <c r="BC962" s="2">
        <v>-999</v>
      </c>
      <c r="BD962" s="2">
        <v>-999</v>
      </c>
      <c r="BE962" s="2">
        <v>-999</v>
      </c>
      <c r="BF962" s="2">
        <v>-999</v>
      </c>
      <c r="BG962" s="2">
        <v>-999</v>
      </c>
      <c r="BH962" s="2">
        <v>-999</v>
      </c>
      <c r="BI962">
        <v>0</v>
      </c>
      <c r="BJ962">
        <v>0.37527110195681052</v>
      </c>
      <c r="BK962">
        <v>0.37527110195681052</v>
      </c>
      <c r="BL962">
        <v>-999</v>
      </c>
      <c r="BM962">
        <v>11.478964023388189</v>
      </c>
      <c r="BN962">
        <f t="shared" si="93"/>
        <v>-999</v>
      </c>
      <c r="BO962" t="s">
        <v>3748</v>
      </c>
      <c r="BP962" t="s">
        <v>3748</v>
      </c>
      <c r="BQ962">
        <v>4.8635424218830261E-3</v>
      </c>
      <c r="BR962">
        <v>8.3333333333333329E-2</v>
      </c>
      <c r="BS962">
        <v>6.8965517241379309E-2</v>
      </c>
      <c r="BT962">
        <v>5.5555555555555552E-2</v>
      </c>
      <c r="BU962" t="s">
        <v>3748</v>
      </c>
      <c r="BY962">
        <f t="shared" si="94"/>
        <v>-999</v>
      </c>
      <c r="CA962">
        <f t="shared" si="95"/>
        <v>-999</v>
      </c>
    </row>
    <row r="963" spans="1:82" x14ac:dyDescent="0.3">
      <c r="A963">
        <v>0</v>
      </c>
      <c r="B963" t="s">
        <v>609</v>
      </c>
      <c r="C963" t="s">
        <v>674</v>
      </c>
      <c r="D963">
        <v>20205</v>
      </c>
      <c r="E963" s="2">
        <f>BO963</f>
        <v>0.44024338378503947</v>
      </c>
      <c r="F963" s="2" t="s">
        <v>1936</v>
      </c>
      <c r="G963" s="3">
        <v>68</v>
      </c>
      <c r="H963" s="1">
        <v>0.37392738375917345</v>
      </c>
      <c r="I963" s="1">
        <f t="shared" si="96"/>
        <v>-18.829133706125688</v>
      </c>
      <c r="J963" s="1">
        <v>2.7161096468900001</v>
      </c>
      <c r="K963" s="1">
        <v>29.208491190299998</v>
      </c>
      <c r="L963" s="2">
        <v>0.18361931022999989</v>
      </c>
      <c r="M963" s="2">
        <v>1.0183198144344852E-5</v>
      </c>
      <c r="N963" s="7">
        <v>0</v>
      </c>
      <c r="O963" s="2">
        <v>2.972161683408598E-4</v>
      </c>
      <c r="P963" s="3">
        <v>241.42066206699982</v>
      </c>
      <c r="Q963" s="3">
        <v>6.5745533225059969</v>
      </c>
      <c r="R963" s="3">
        <v>-13352.687096380949</v>
      </c>
      <c r="S963" s="3">
        <v>-28.227625858396252</v>
      </c>
      <c r="T963" s="3">
        <v>-5524.9755069498206</v>
      </c>
      <c r="V963">
        <v>20205</v>
      </c>
      <c r="W963" s="2">
        <v>0.48274686262561639</v>
      </c>
      <c r="X963" s="2">
        <v>1.0031236448430918E-2</v>
      </c>
      <c r="Y963" s="2">
        <v>0.56650546490111675</v>
      </c>
      <c r="Z963" s="2">
        <v>0.77456755963501434</v>
      </c>
      <c r="AA963" s="2">
        <v>8.4188672009621254E-2</v>
      </c>
      <c r="AB963" s="2">
        <v>0.45324156841120194</v>
      </c>
      <c r="AC963" s="2">
        <v>1.0183198144344852E-5</v>
      </c>
      <c r="AD963" s="2">
        <v>0</v>
      </c>
      <c r="AE963" s="2">
        <v>2.972161683408598E-4</v>
      </c>
      <c r="AF963">
        <v>185986.23301877693</v>
      </c>
      <c r="AG963">
        <v>393.27143447001026</v>
      </c>
      <c r="AH963">
        <v>73914.149206573493</v>
      </c>
      <c r="AI963">
        <v>3050.5443994926954</v>
      </c>
      <c r="AJ963">
        <v>2.323235517719048</v>
      </c>
      <c r="AK963">
        <v>172633.54592239598</v>
      </c>
      <c r="AL963">
        <v>365.04380861161405</v>
      </c>
      <c r="AM963">
        <v>68608.854271393211</v>
      </c>
      <c r="AN963">
        <v>2830.8638277231344</v>
      </c>
      <c r="AO963">
        <v>2.1564780065604876</v>
      </c>
      <c r="AP963">
        <v>-13352.687096380949</v>
      </c>
      <c r="AQ963">
        <v>-28.227625858396209</v>
      </c>
      <c r="AR963">
        <v>-5305.2949351802818</v>
      </c>
      <c r="AS963">
        <v>-219.68057176956108</v>
      </c>
      <c r="AT963">
        <v>-0.16675751115856041</v>
      </c>
      <c r="AU963" s="3">
        <v>45372.59922887195</v>
      </c>
      <c r="AV963" s="3">
        <v>1235.6215514317771</v>
      </c>
      <c r="AW963">
        <v>10118.046140645001</v>
      </c>
      <c r="AX963">
        <v>1901585.5916728214</v>
      </c>
      <c r="AY963">
        <v>275.54242168710999</v>
      </c>
      <c r="AZ963">
        <v>51785.442731875453</v>
      </c>
      <c r="BA963">
        <v>10359.466802712001</v>
      </c>
      <c r="BB963">
        <v>1946958.1909016934</v>
      </c>
      <c r="BC963">
        <v>282.116975009616</v>
      </c>
      <c r="BD963">
        <v>53021.064283307227</v>
      </c>
      <c r="BE963">
        <v>241.42066206699982</v>
      </c>
      <c r="BF963">
        <v>45372.59922887195</v>
      </c>
      <c r="BG963">
        <v>6.5745533225059969</v>
      </c>
      <c r="BH963">
        <v>1235.6215514317771</v>
      </c>
      <c r="BI963">
        <v>0.24968426904507249</v>
      </c>
      <c r="BJ963">
        <v>0.62361165280424591</v>
      </c>
      <c r="BK963">
        <v>0.37392738375917345</v>
      </c>
      <c r="BL963">
        <v>35.380787364251155</v>
      </c>
      <c r="BM963">
        <v>16.551653658125467</v>
      </c>
      <c r="BN963">
        <f t="shared" si="93"/>
        <v>-18.829133706125688</v>
      </c>
      <c r="BO963">
        <v>0.44024338378503947</v>
      </c>
      <c r="BP963">
        <v>1.3311127561917854E-3</v>
      </c>
      <c r="BQ963">
        <v>3.5380857988219321E-2</v>
      </c>
      <c r="BR963">
        <v>5.3571428571428568E-2</v>
      </c>
      <c r="BS963">
        <v>0.17241379310344829</v>
      </c>
      <c r="BT963">
        <v>5.5555555555555552E-2</v>
      </c>
      <c r="BU963">
        <v>0.53922503134046862</v>
      </c>
      <c r="BV963">
        <v>0.77456755963501434</v>
      </c>
      <c r="BW963">
        <v>8.733264731288512E-2</v>
      </c>
      <c r="BX963">
        <v>0.45324156841120194</v>
      </c>
      <c r="BY963">
        <f t="shared" si="94"/>
        <v>5.0549691130462506E-3</v>
      </c>
      <c r="BZ963">
        <v>0</v>
      </c>
      <c r="CA963">
        <f t="shared" si="95"/>
        <v>1.5959736309060108E-4</v>
      </c>
      <c r="CC963">
        <v>5.0549691130462506E-3</v>
      </c>
      <c r="CD963">
        <v>1.5959736309060108E-4</v>
      </c>
    </row>
    <row r="964" spans="1:82" x14ac:dyDescent="0.3">
      <c r="A964">
        <v>1</v>
      </c>
      <c r="B964" t="s">
        <v>609</v>
      </c>
      <c r="C964" t="s">
        <v>675</v>
      </c>
      <c r="D964">
        <v>20207</v>
      </c>
      <c r="E964" s="2">
        <v>0</v>
      </c>
      <c r="F964" s="2" t="s">
        <v>1954</v>
      </c>
      <c r="G964" s="3">
        <v>-999</v>
      </c>
      <c r="H964" s="1">
        <v>0.3751219481705082</v>
      </c>
      <c r="I964" s="1">
        <f t="shared" si="96"/>
        <v>-999</v>
      </c>
      <c r="J964" s="1">
        <v>-999</v>
      </c>
      <c r="K964" s="1">
        <v>-999</v>
      </c>
      <c r="L964" s="2">
        <v>-999</v>
      </c>
      <c r="M964" s="2">
        <v>-999</v>
      </c>
      <c r="N964" s="7">
        <v>-999</v>
      </c>
      <c r="O964" s="2">
        <v>-999</v>
      </c>
      <c r="P964" s="3">
        <v>-999</v>
      </c>
      <c r="Q964" s="3">
        <v>-999</v>
      </c>
      <c r="R964" s="3">
        <v>-999</v>
      </c>
      <c r="S964" s="3">
        <v>-999</v>
      </c>
      <c r="T964" s="3">
        <v>-999</v>
      </c>
      <c r="V964">
        <v>20207</v>
      </c>
      <c r="W964" s="2">
        <v>-999</v>
      </c>
      <c r="X964" s="2">
        <v>1.0063282665379546E-2</v>
      </c>
      <c r="Y964" s="2">
        <v>-999</v>
      </c>
      <c r="Z964" s="2">
        <v>-999</v>
      </c>
      <c r="AA964" s="2">
        <v>-999</v>
      </c>
      <c r="AB964" s="2">
        <v>-999</v>
      </c>
      <c r="AC964" s="2">
        <v>-999</v>
      </c>
      <c r="AD964" s="2">
        <v>-999</v>
      </c>
      <c r="AE964" s="2">
        <v>-999</v>
      </c>
      <c r="AF964" s="2">
        <v>-999</v>
      </c>
      <c r="AG964" s="2">
        <v>-999</v>
      </c>
      <c r="AH964" s="2">
        <v>-999</v>
      </c>
      <c r="AI964" s="2">
        <v>-999</v>
      </c>
      <c r="AJ964" s="2">
        <v>-999</v>
      </c>
      <c r="AK964" s="2">
        <v>-999</v>
      </c>
      <c r="AL964" s="2">
        <v>-999</v>
      </c>
      <c r="AM964" s="2">
        <v>-999</v>
      </c>
      <c r="AN964" s="2">
        <v>-999</v>
      </c>
      <c r="AO964" s="2">
        <v>-999</v>
      </c>
      <c r="AP964" s="2">
        <v>-999</v>
      </c>
      <c r="AQ964" s="2">
        <v>-999</v>
      </c>
      <c r="AR964" s="2">
        <v>-999</v>
      </c>
      <c r="AS964" s="2">
        <v>-999</v>
      </c>
      <c r="AT964" s="2">
        <v>-999</v>
      </c>
      <c r="AU964" s="2">
        <v>-999</v>
      </c>
      <c r="AV964" s="2">
        <v>-999</v>
      </c>
      <c r="AW964" s="2">
        <v>-999</v>
      </c>
      <c r="AX964" s="2">
        <v>-999</v>
      </c>
      <c r="AY964" s="2">
        <v>-999</v>
      </c>
      <c r="AZ964" s="2">
        <v>-999</v>
      </c>
      <c r="BA964" s="2">
        <v>-999</v>
      </c>
      <c r="BB964" s="2">
        <v>-999</v>
      </c>
      <c r="BC964" s="2">
        <v>-999</v>
      </c>
      <c r="BD964" s="2">
        <v>-999</v>
      </c>
      <c r="BE964" s="2">
        <v>-999</v>
      </c>
      <c r="BF964" s="2">
        <v>-999</v>
      </c>
      <c r="BG964" s="2">
        <v>-999</v>
      </c>
      <c r="BH964" s="2">
        <v>-999</v>
      </c>
      <c r="BI964">
        <v>0</v>
      </c>
      <c r="BJ964">
        <v>0.3751219481705082</v>
      </c>
      <c r="BK964">
        <v>0.3751219481705082</v>
      </c>
      <c r="BL964">
        <v>-999</v>
      </c>
      <c r="BM964">
        <v>18.127949735160531</v>
      </c>
      <c r="BN964">
        <f t="shared" si="93"/>
        <v>-999</v>
      </c>
      <c r="BO964" t="s">
        <v>3748</v>
      </c>
      <c r="BP964" t="s">
        <v>3748</v>
      </c>
      <c r="BQ964">
        <v>3.1995957660332655E-2</v>
      </c>
      <c r="BR964">
        <v>0.10714285714285714</v>
      </c>
      <c r="BS964">
        <v>0.10344827586206896</v>
      </c>
      <c r="BT964">
        <v>5.5555555555555552E-2</v>
      </c>
      <c r="BU964" t="s">
        <v>3748</v>
      </c>
      <c r="BY964">
        <f t="shared" si="94"/>
        <v>-999</v>
      </c>
      <c r="CA964">
        <f t="shared" si="95"/>
        <v>-999</v>
      </c>
    </row>
    <row r="965" spans="1:82" x14ac:dyDescent="0.3">
      <c r="A965">
        <v>0</v>
      </c>
      <c r="B965" t="s">
        <v>609</v>
      </c>
      <c r="C965" t="s">
        <v>676</v>
      </c>
      <c r="D965">
        <v>20209</v>
      </c>
      <c r="E965" s="2">
        <f>BO965</f>
        <v>0.48743035031491161</v>
      </c>
      <c r="F965" s="2" t="s">
        <v>1937</v>
      </c>
      <c r="G965" s="3">
        <v>2290</v>
      </c>
      <c r="H965" s="1">
        <v>34.232071662928284</v>
      </c>
      <c r="I965" s="1">
        <f t="shared" si="96"/>
        <v>-14.263875061109353</v>
      </c>
      <c r="J965" s="1">
        <v>2.6673562355599998</v>
      </c>
      <c r="K965" s="1">
        <v>28.882929126600001</v>
      </c>
      <c r="L965" s="2">
        <v>0.17651801919999999</v>
      </c>
      <c r="M965" s="2">
        <v>1.1796766473444718E-2</v>
      </c>
      <c r="N965" s="7">
        <v>0</v>
      </c>
      <c r="O965" s="2">
        <v>2.6479119205638675E-3</v>
      </c>
      <c r="P965" s="3">
        <v>75534.217188570023</v>
      </c>
      <c r="Q965" s="3">
        <v>2057.0059510572628</v>
      </c>
      <c r="R965" s="3">
        <v>-198971.73364398163</v>
      </c>
      <c r="S965" s="3">
        <v>-422.40123812061734</v>
      </c>
      <c r="T965" s="3">
        <v>-82338.546165514272</v>
      </c>
      <c r="V965">
        <v>20209</v>
      </c>
      <c r="W965" s="2">
        <v>0.66484612845407776</v>
      </c>
      <c r="X965" s="2">
        <v>0.9183333981006977</v>
      </c>
      <c r="Y965" s="2">
        <v>0.38893547204255158</v>
      </c>
      <c r="Z965" s="2">
        <v>0.76066428776931505</v>
      </c>
      <c r="AA965" s="2">
        <v>8.3250292905372392E-2</v>
      </c>
      <c r="AB965" s="2">
        <v>0.43571290936031037</v>
      </c>
      <c r="AC965" s="2">
        <v>1.1796766473444718E-2</v>
      </c>
      <c r="AD965" s="2">
        <v>0</v>
      </c>
      <c r="AE965" s="2">
        <v>2.6479119205638675E-3</v>
      </c>
      <c r="AF965">
        <v>7137033.0552833993</v>
      </c>
      <c r="AG965">
        <v>15083.567293609878</v>
      </c>
      <c r="AH965">
        <v>2834909.7996648182</v>
      </c>
      <c r="AI965">
        <v>111726.47973218589</v>
      </c>
      <c r="AJ965">
        <v>89.11003791001562</v>
      </c>
      <c r="AK965">
        <v>6938061.3216394177</v>
      </c>
      <c r="AL965">
        <v>14661.166055489261</v>
      </c>
      <c r="AM965">
        <v>2755520.7939986326</v>
      </c>
      <c r="AN965">
        <v>108776.93923285778</v>
      </c>
      <c r="AO965">
        <v>86.615671583587257</v>
      </c>
      <c r="AP965">
        <v>-198971.73364398163</v>
      </c>
      <c r="AQ965">
        <v>-422.40123812061756</v>
      </c>
      <c r="AR965">
        <v>-79389.005666185636</v>
      </c>
      <c r="AS965">
        <v>-2949.5404993281118</v>
      </c>
      <c r="AT965">
        <v>-2.4943663264283629</v>
      </c>
      <c r="AU965" s="3">
        <v>14195900.77841985</v>
      </c>
      <c r="AV965" s="3">
        <v>386593.69844170194</v>
      </c>
      <c r="AW965">
        <v>693009.5618264901</v>
      </c>
      <c r="AX965">
        <v>130244217.04967055</v>
      </c>
      <c r="AY965">
        <v>18872.569887867816</v>
      </c>
      <c r="AZ965">
        <v>3546910.7847258775</v>
      </c>
      <c r="BA965">
        <v>768543.77901506016</v>
      </c>
      <c r="BB965">
        <v>144440117.8280904</v>
      </c>
      <c r="BC965">
        <v>20929.575838925077</v>
      </c>
      <c r="BD965">
        <v>3933504.4831675789</v>
      </c>
      <c r="BE965">
        <v>75534.217188570023</v>
      </c>
      <c r="BF965">
        <v>14195900.77841985</v>
      </c>
      <c r="BG965">
        <v>2057.0059510572628</v>
      </c>
      <c r="BH965">
        <v>386593.69844170194</v>
      </c>
      <c r="BI965">
        <v>51.710966559290959</v>
      </c>
      <c r="BJ965">
        <v>85.943038222219243</v>
      </c>
      <c r="BK965">
        <v>34.232071662928284</v>
      </c>
      <c r="BL965">
        <v>43.077097393965367</v>
      </c>
      <c r="BM965">
        <v>28.813222332856014</v>
      </c>
      <c r="BN965">
        <f t="shared" si="93"/>
        <v>-14.263875061109353</v>
      </c>
      <c r="BO965">
        <v>0.48743035031491161</v>
      </c>
      <c r="BP965">
        <v>0.30522917949075012</v>
      </c>
      <c r="BQ965">
        <v>2.0498681709693441E-2</v>
      </c>
      <c r="BR965">
        <v>0.11904761904761904</v>
      </c>
      <c r="BS965">
        <v>0.31034482758620691</v>
      </c>
      <c r="BT965">
        <v>0.16666666666666666</v>
      </c>
      <c r="BU965">
        <v>0.40848605129193816</v>
      </c>
      <c r="BV965">
        <v>0.76066428776931505</v>
      </c>
      <c r="BW965">
        <v>8.6359225005573026E-2</v>
      </c>
      <c r="BX965">
        <v>0.43571290936031037</v>
      </c>
      <c r="BY965">
        <f t="shared" si="94"/>
        <v>0.10053425516900222</v>
      </c>
      <c r="BZ965">
        <v>0</v>
      </c>
      <c r="CA965">
        <f t="shared" si="95"/>
        <v>1.4743861598486478E-3</v>
      </c>
      <c r="CC965">
        <v>0.10053425516900222</v>
      </c>
      <c r="CD965">
        <v>1.4743861598486478E-3</v>
      </c>
    </row>
    <row r="966" spans="1:82" x14ac:dyDescent="0.3">
      <c r="A966">
        <v>0</v>
      </c>
      <c r="B966" t="s">
        <v>677</v>
      </c>
      <c r="C966" t="s">
        <v>564</v>
      </c>
      <c r="D966">
        <v>21001</v>
      </c>
      <c r="E966" s="2">
        <f>BO966</f>
        <v>0.59964588549481457</v>
      </c>
      <c r="F966" s="2" t="s">
        <v>1939</v>
      </c>
      <c r="G966" s="3">
        <v>1376</v>
      </c>
      <c r="H966" s="1">
        <v>0.76157970768571703</v>
      </c>
      <c r="I966" s="1">
        <f t="shared" si="96"/>
        <v>-13.007668886497637</v>
      </c>
      <c r="J966" s="1">
        <v>2.9118839960799998</v>
      </c>
      <c r="K966" s="1">
        <v>276.29555177700001</v>
      </c>
      <c r="L966" s="2">
        <v>0.10090140307999995</v>
      </c>
      <c r="M966" s="2">
        <v>1.7082501034920334E-3</v>
      </c>
      <c r="N966" s="7">
        <v>0</v>
      </c>
      <c r="O966" s="2">
        <v>1.987332052327748E-2</v>
      </c>
      <c r="P966" s="3">
        <v>4684.4789045989965</v>
      </c>
      <c r="Q966" s="3">
        <v>128.92368210264385</v>
      </c>
      <c r="R966" s="3">
        <v>35711.814323822211</v>
      </c>
      <c r="S966" s="3">
        <v>81.357384830841355</v>
      </c>
      <c r="T966" s="3">
        <v>17787.189858105397</v>
      </c>
      <c r="V966">
        <v>21001</v>
      </c>
      <c r="W966" s="2">
        <v>0.59005753608836609</v>
      </c>
      <c r="X966" s="2">
        <v>2.0430667701626732E-2</v>
      </c>
      <c r="Y966" s="2">
        <v>0.39086703818436502</v>
      </c>
      <c r="Z966" s="2">
        <v>0.83039758110151241</v>
      </c>
      <c r="AA966" s="2">
        <v>0.79637648636900604</v>
      </c>
      <c r="AB966" s="2">
        <v>0.24906264014163698</v>
      </c>
      <c r="AC966" s="2">
        <v>1.7082501034920334E-3</v>
      </c>
      <c r="AD966" s="2">
        <v>0</v>
      </c>
      <c r="AE966" s="2">
        <v>1.987332052327748E-2</v>
      </c>
      <c r="AF966">
        <v>150904.41864724646</v>
      </c>
      <c r="AG966">
        <v>339.92390589127371</v>
      </c>
      <c r="AH966">
        <v>63887.646283764923</v>
      </c>
      <c r="AI966">
        <v>9244.23189061829</v>
      </c>
      <c r="AJ966">
        <v>3.7176077171039372</v>
      </c>
      <c r="AK966">
        <v>186616.23297106868</v>
      </c>
      <c r="AL966">
        <v>421.28129072211505</v>
      </c>
      <c r="AM966">
        <v>79178.515018097038</v>
      </c>
      <c r="AN966">
        <v>11740.553014391568</v>
      </c>
      <c r="AO966">
        <v>4.6100131575941647</v>
      </c>
      <c r="AP966">
        <v>35711.814323822211</v>
      </c>
      <c r="AQ966">
        <v>81.35738483084134</v>
      </c>
      <c r="AR966">
        <v>15290.868734332114</v>
      </c>
      <c r="AS966">
        <v>2496.3211237732776</v>
      </c>
      <c r="AT966">
        <v>0.89240544049022752</v>
      </c>
      <c r="AU966" s="3">
        <v>880400.96533033543</v>
      </c>
      <c r="AV966" s="3">
        <v>24229.916814370885</v>
      </c>
      <c r="AW966">
        <v>25361.287665884003</v>
      </c>
      <c r="AX966">
        <v>4766400.4039262393</v>
      </c>
      <c r="AY966">
        <v>697.97957368110406</v>
      </c>
      <c r="AZ966">
        <v>131178.28107762669</v>
      </c>
      <c r="BA966">
        <v>30045.766570483</v>
      </c>
      <c r="BB966">
        <v>5646801.3692565747</v>
      </c>
      <c r="BC966">
        <v>826.90325578374791</v>
      </c>
      <c r="BD966">
        <v>155408.19789199758</v>
      </c>
      <c r="BE966">
        <v>4684.4789045989965</v>
      </c>
      <c r="BF966">
        <v>880400.96533033543</v>
      </c>
      <c r="BG966">
        <v>128.92368210264385</v>
      </c>
      <c r="BH966">
        <v>24229.916814370885</v>
      </c>
      <c r="BI966">
        <v>0.82390452212189536</v>
      </c>
      <c r="BJ966">
        <v>1.5854842298076124</v>
      </c>
      <c r="BK966">
        <v>0.76157970768571703</v>
      </c>
      <c r="BL966">
        <v>37.475929906314583</v>
      </c>
      <c r="BM966">
        <v>24.468261019816946</v>
      </c>
      <c r="BN966">
        <f t="shared" si="93"/>
        <v>-13.007668886497637</v>
      </c>
      <c r="BO966">
        <v>0.59964588549481457</v>
      </c>
      <c r="BP966">
        <v>5.9827736321413109E-3</v>
      </c>
      <c r="BQ966">
        <v>9.7056173527178422E-2</v>
      </c>
      <c r="BR966">
        <v>0.13690476190476192</v>
      </c>
      <c r="BS966">
        <v>0</v>
      </c>
      <c r="BT966">
        <v>0.33333333333333331</v>
      </c>
      <c r="BU966">
        <v>0.37251106569529752</v>
      </c>
      <c r="BV966">
        <v>0.83039758110151241</v>
      </c>
      <c r="BW966">
        <v>0.82611668710477804</v>
      </c>
      <c r="BX966">
        <v>0.24906264014163698</v>
      </c>
      <c r="BY966">
        <f t="shared" si="94"/>
        <v>4.5648315824614545E-2</v>
      </c>
      <c r="BZ966">
        <v>0</v>
      </c>
      <c r="CA966">
        <f t="shared" si="95"/>
        <v>1.7981036212909918E-2</v>
      </c>
      <c r="CC966">
        <v>4.5648315824614545E-2</v>
      </c>
      <c r="CD966">
        <v>1.7981036212909918E-2</v>
      </c>
    </row>
    <row r="967" spans="1:82" x14ac:dyDescent="0.3">
      <c r="A967">
        <v>0</v>
      </c>
      <c r="B967" t="s">
        <v>677</v>
      </c>
      <c r="C967" t="s">
        <v>522</v>
      </c>
      <c r="D967">
        <v>21003</v>
      </c>
      <c r="E967" s="2">
        <f>BO967</f>
        <v>0.57573435756610258</v>
      </c>
      <c r="F967" s="2" t="s">
        <v>1938</v>
      </c>
      <c r="G967" s="3">
        <v>1458</v>
      </c>
      <c r="H967" s="1">
        <v>1.612263651953932</v>
      </c>
      <c r="I967" s="1">
        <f t="shared" si="96"/>
        <v>-8.22164988661509</v>
      </c>
      <c r="J967" s="1">
        <v>2.88076457858</v>
      </c>
      <c r="K967" s="1">
        <v>289.56327183799999</v>
      </c>
      <c r="L967" s="2">
        <v>0.10411645138999992</v>
      </c>
      <c r="M967" s="2">
        <v>6.9144557330572403E-4</v>
      </c>
      <c r="N967" s="7">
        <v>0</v>
      </c>
      <c r="O967" s="2">
        <v>4.1749877773414592E-3</v>
      </c>
      <c r="P967" s="3">
        <v>35666.42617351401</v>
      </c>
      <c r="Q967" s="3">
        <v>981.59199419538402</v>
      </c>
      <c r="R967" s="3">
        <v>174794.06470355115</v>
      </c>
      <c r="S967" s="3">
        <v>393.48759107831648</v>
      </c>
      <c r="T967" s="3">
        <v>80965.040384712542</v>
      </c>
      <c r="V967">
        <v>21003</v>
      </c>
      <c r="W967" s="2">
        <v>0.55441990815468467</v>
      </c>
      <c r="X967" s="2">
        <v>4.3251707717605357E-2</v>
      </c>
      <c r="Y967" s="2">
        <v>0.20801843867828165</v>
      </c>
      <c r="Z967" s="2">
        <v>0.82152308986076383</v>
      </c>
      <c r="AA967" s="2">
        <v>0.83461850733659193</v>
      </c>
      <c r="AB967" s="2">
        <v>0.2569985894528336</v>
      </c>
      <c r="AC967" s="2">
        <v>6.9144557330572403E-4</v>
      </c>
      <c r="AD967" s="2">
        <v>0</v>
      </c>
      <c r="AE967" s="2">
        <v>4.1749877773414592E-3</v>
      </c>
      <c r="AF967">
        <v>155977.60255583198</v>
      </c>
      <c r="AG967">
        <v>351.06662530625096</v>
      </c>
      <c r="AH967">
        <v>65981.885918829037</v>
      </c>
      <c r="AI967">
        <v>6241.739681758595</v>
      </c>
      <c r="AJ967">
        <v>3.8386496805406503</v>
      </c>
      <c r="AK967">
        <v>330771.66725938313</v>
      </c>
      <c r="AL967">
        <v>744.55421638456744</v>
      </c>
      <c r="AM967">
        <v>139936.66109107903</v>
      </c>
      <c r="AN967">
        <v>13252.004894221131</v>
      </c>
      <c r="AO967">
        <v>8.1413420759041415</v>
      </c>
      <c r="AP967">
        <v>174794.06470355115</v>
      </c>
      <c r="AQ967">
        <v>393.48759107831648</v>
      </c>
      <c r="AR967">
        <v>73954.775172249996</v>
      </c>
      <c r="AS967">
        <v>7010.2652124625356</v>
      </c>
      <c r="AT967">
        <v>4.3026923953634917</v>
      </c>
      <c r="AU967" s="3">
        <v>6703148.1350502232</v>
      </c>
      <c r="AV967" s="3">
        <v>184480.39938908047</v>
      </c>
      <c r="AW967">
        <v>35527.858023357003</v>
      </c>
      <c r="AX967">
        <v>6677105.6369097149</v>
      </c>
      <c r="AY967">
        <v>977.77839688729193</v>
      </c>
      <c r="AZ967">
        <v>183763.67191099765</v>
      </c>
      <c r="BA967">
        <v>71194.284196871013</v>
      </c>
      <c r="BB967">
        <v>13380253.771959938</v>
      </c>
      <c r="BC967">
        <v>1959.370391082676</v>
      </c>
      <c r="BD967">
        <v>368244.07130007813</v>
      </c>
      <c r="BE967">
        <v>35666.42617351401</v>
      </c>
      <c r="BF967">
        <v>6703148.1350502232</v>
      </c>
      <c r="BG967">
        <v>981.59199419538402</v>
      </c>
      <c r="BH967">
        <v>184480.39938908047</v>
      </c>
      <c r="BI967">
        <v>1.1358440216838461</v>
      </c>
      <c r="BJ967">
        <v>2.7481076736377781</v>
      </c>
      <c r="BK967">
        <v>1.612263651953932</v>
      </c>
      <c r="BL967">
        <v>44.633872854147121</v>
      </c>
      <c r="BM967">
        <v>36.412222967532031</v>
      </c>
      <c r="BN967">
        <f t="shared" ref="BN967:BN1030" si="98">IF(BL967=-999,-999,BM967-BL967)</f>
        <v>-8.22164988661509</v>
      </c>
      <c r="BO967">
        <v>0.57573435756610258</v>
      </c>
      <c r="BP967">
        <v>7.9190241980833676E-3</v>
      </c>
      <c r="BQ967">
        <v>0.10908250271887401</v>
      </c>
      <c r="BR967">
        <v>5.9523809523809521E-2</v>
      </c>
      <c r="BS967">
        <v>3.4482758620689655E-2</v>
      </c>
      <c r="BT967">
        <v>0.3888888888888889</v>
      </c>
      <c r="BU967">
        <v>0.23544999398129979</v>
      </c>
      <c r="BV967">
        <v>0.82152308986076383</v>
      </c>
      <c r="BW967">
        <v>0.86578683333671369</v>
      </c>
      <c r="BX967">
        <v>0.2569985894528336</v>
      </c>
      <c r="BY967">
        <f t="shared" ref="BY967:BY1030" si="99">IF(I967=-999,-999,CC967)</f>
        <v>1.5382012795609816E-2</v>
      </c>
      <c r="BZ967">
        <v>0</v>
      </c>
      <c r="CA967">
        <f t="shared" ref="CA967:CA1030" si="100">IF(I967=-999,-999,CD967)</f>
        <v>3.6777957117060077E-3</v>
      </c>
      <c r="CC967">
        <v>1.5382012795609816E-2</v>
      </c>
      <c r="CD967">
        <v>3.6777957117060077E-3</v>
      </c>
    </row>
    <row r="968" spans="1:82" x14ac:dyDescent="0.3">
      <c r="A968">
        <v>0</v>
      </c>
      <c r="B968" t="s">
        <v>677</v>
      </c>
      <c r="C968" t="s">
        <v>610</v>
      </c>
      <c r="D968">
        <v>21005</v>
      </c>
      <c r="E968" s="2">
        <f>BO968</f>
        <v>0.55021228783696186</v>
      </c>
      <c r="F968" s="2" t="s">
        <v>1938</v>
      </c>
      <c r="G968" s="3">
        <v>6604</v>
      </c>
      <c r="H968" s="1">
        <v>10.528715172385068</v>
      </c>
      <c r="I968" s="1">
        <f t="shared" ref="I968:I1031" si="101">BN968</f>
        <v>-10.410672442518162</v>
      </c>
      <c r="J968" s="1">
        <v>2.99541690604</v>
      </c>
      <c r="K968" s="1">
        <v>226.435523566</v>
      </c>
      <c r="L968" s="2">
        <v>0.11043222986999979</v>
      </c>
      <c r="M968" s="2">
        <v>4.981751568946261E-4</v>
      </c>
      <c r="N968" s="7">
        <v>0</v>
      </c>
      <c r="O968" s="2">
        <v>1.483161551624647E-3</v>
      </c>
      <c r="P968" s="3">
        <v>55809.926206199008</v>
      </c>
      <c r="Q968" s="3">
        <v>1535.9704528322438</v>
      </c>
      <c r="R968" s="3">
        <v>289210.00988658366</v>
      </c>
      <c r="S968" s="3">
        <v>653.26364939370262</v>
      </c>
      <c r="T968" s="3">
        <v>136411.86583373279</v>
      </c>
      <c r="V968">
        <v>21005</v>
      </c>
      <c r="W968" s="2">
        <v>0.6155188044669353</v>
      </c>
      <c r="X968" s="2">
        <v>0.28245064678225956</v>
      </c>
      <c r="Y968" s="2">
        <v>0.34443564073082261</v>
      </c>
      <c r="Z968" s="2">
        <v>0.85421910917973776</v>
      </c>
      <c r="AA968" s="2">
        <v>0.65266315540309972</v>
      </c>
      <c r="AB968" s="2">
        <v>0.27258830787856575</v>
      </c>
      <c r="AC968" s="2">
        <v>4.981751568946261E-4</v>
      </c>
      <c r="AD968" s="2">
        <v>0</v>
      </c>
      <c r="AE968" s="2">
        <v>1.483161551624647E-3</v>
      </c>
      <c r="AF968">
        <v>347518.58522609086</v>
      </c>
      <c r="AG968">
        <v>783.05713101149388</v>
      </c>
      <c r="AH968">
        <v>147173.16475541933</v>
      </c>
      <c r="AI968">
        <v>15908.142582863933</v>
      </c>
      <c r="AJ968">
        <v>8.564678028136731</v>
      </c>
      <c r="AK968">
        <v>636728.59511267452</v>
      </c>
      <c r="AL968">
        <v>1436.3207804051965</v>
      </c>
      <c r="AM968">
        <v>269952.04626149265</v>
      </c>
      <c r="AN968">
        <v>29541.126910523413</v>
      </c>
      <c r="AO968">
        <v>15.714328172886747</v>
      </c>
      <c r="AP968">
        <v>289210.00988658366</v>
      </c>
      <c r="AQ968">
        <v>653.26364939370262</v>
      </c>
      <c r="AR968">
        <v>122778.88150607332</v>
      </c>
      <c r="AS968">
        <v>13632.98432765948</v>
      </c>
      <c r="AT968">
        <v>7.1496501447500158</v>
      </c>
      <c r="AU968" s="3">
        <v>10488917.531193042</v>
      </c>
      <c r="AV968" s="3">
        <v>288670.2869052919</v>
      </c>
      <c r="AW968">
        <v>42551.666599221004</v>
      </c>
      <c r="AX968">
        <v>7997160.2206575954</v>
      </c>
      <c r="AY968">
        <v>1171.083838629276</v>
      </c>
      <c r="AZ968">
        <v>220093.49663198611</v>
      </c>
      <c r="BA968">
        <v>98361.592805420019</v>
      </c>
      <c r="BB968">
        <v>18486077.751850639</v>
      </c>
      <c r="BC968">
        <v>2707.0542914615198</v>
      </c>
      <c r="BD968">
        <v>508763.78353727801</v>
      </c>
      <c r="BE968">
        <v>55809.926206199008</v>
      </c>
      <c r="BF968">
        <v>10488917.531193042</v>
      </c>
      <c r="BG968">
        <v>1535.9704528322438</v>
      </c>
      <c r="BH968">
        <v>288670.2869052919</v>
      </c>
      <c r="BI968">
        <v>3.4939660657115343</v>
      </c>
      <c r="BJ968">
        <v>14.022681238096602</v>
      </c>
      <c r="BK968">
        <v>10.528715172385068</v>
      </c>
      <c r="BL968">
        <v>29.934253376337892</v>
      </c>
      <c r="BM968">
        <v>19.52358093381973</v>
      </c>
      <c r="BN968">
        <f t="shared" si="98"/>
        <v>-10.410672442518162</v>
      </c>
      <c r="BO968">
        <v>0.55021228783696186</v>
      </c>
      <c r="BP968">
        <v>2.3279829443271609E-2</v>
      </c>
      <c r="BQ968">
        <v>7.2916339250397741E-2</v>
      </c>
      <c r="BR968">
        <v>6.5476190476190479E-2</v>
      </c>
      <c r="BS968">
        <v>0.13793103448275862</v>
      </c>
      <c r="BT968">
        <v>0.27777777777777779</v>
      </c>
      <c r="BU968">
        <v>0.29813879181631731</v>
      </c>
      <c r="BV968">
        <v>0.85421910917973776</v>
      </c>
      <c r="BW968">
        <v>0.67703646826047692</v>
      </c>
      <c r="BX968">
        <v>0.27258830787856575</v>
      </c>
      <c r="BY968">
        <f t="shared" si="99"/>
        <v>7.2996003781419976E-3</v>
      </c>
      <c r="BZ968">
        <v>0</v>
      </c>
      <c r="CA968">
        <f t="shared" si="100"/>
        <v>1.2350373007164687E-3</v>
      </c>
      <c r="CC968">
        <v>7.2996003781419976E-3</v>
      </c>
      <c r="CD968">
        <v>1.2350373007164687E-3</v>
      </c>
    </row>
    <row r="969" spans="1:82" x14ac:dyDescent="0.3">
      <c r="A969">
        <v>1</v>
      </c>
      <c r="B969" t="s">
        <v>677</v>
      </c>
      <c r="C969" t="s">
        <v>678</v>
      </c>
      <c r="D969">
        <v>21007</v>
      </c>
      <c r="E969" s="2">
        <v>0</v>
      </c>
      <c r="F969" s="2" t="s">
        <v>1954</v>
      </c>
      <c r="G969" s="3">
        <v>-999</v>
      </c>
      <c r="H969" s="1">
        <v>0.36714506874779113</v>
      </c>
      <c r="I969" s="1">
        <f t="shared" si="101"/>
        <v>-999</v>
      </c>
      <c r="J969" s="1">
        <v>-999</v>
      </c>
      <c r="K969" s="1">
        <v>-999</v>
      </c>
      <c r="L969" s="2">
        <v>-999</v>
      </c>
      <c r="M969" s="2">
        <v>-999</v>
      </c>
      <c r="N969" s="7">
        <v>-999</v>
      </c>
      <c r="O969" s="2">
        <v>-999</v>
      </c>
      <c r="P969" s="3">
        <v>-999</v>
      </c>
      <c r="Q969" s="3">
        <v>-999</v>
      </c>
      <c r="R969" s="3">
        <v>-999</v>
      </c>
      <c r="S969" s="3">
        <v>-999</v>
      </c>
      <c r="T969" s="3">
        <v>-999</v>
      </c>
      <c r="V969">
        <v>21007</v>
      </c>
      <c r="W969" s="2">
        <v>-999</v>
      </c>
      <c r="X969" s="2">
        <v>9.8492893418484911E-3</v>
      </c>
      <c r="Y969" s="2">
        <v>-999</v>
      </c>
      <c r="Z969" s="2">
        <v>-999</v>
      </c>
      <c r="AA969" s="2">
        <v>-999</v>
      </c>
      <c r="AB969" s="2">
        <v>-999</v>
      </c>
      <c r="AC969" s="2">
        <v>-999</v>
      </c>
      <c r="AD969" s="2">
        <v>-999</v>
      </c>
      <c r="AE969" s="2">
        <v>-999</v>
      </c>
      <c r="AF969" s="2">
        <v>-999</v>
      </c>
      <c r="AG969" s="2">
        <v>-999</v>
      </c>
      <c r="AH969" s="2">
        <v>-999</v>
      </c>
      <c r="AI969" s="2">
        <v>-999</v>
      </c>
      <c r="AJ969" s="2">
        <v>-999</v>
      </c>
      <c r="AK969" s="2">
        <v>-999</v>
      </c>
      <c r="AL969" s="2">
        <v>-999</v>
      </c>
      <c r="AM969" s="2">
        <v>-999</v>
      </c>
      <c r="AN969" s="2">
        <v>-999</v>
      </c>
      <c r="AO969" s="2">
        <v>-999</v>
      </c>
      <c r="AP969" s="2">
        <v>-999</v>
      </c>
      <c r="AQ969" s="2">
        <v>-999</v>
      </c>
      <c r="AR969" s="2">
        <v>-999</v>
      </c>
      <c r="AS969" s="2">
        <v>-999</v>
      </c>
      <c r="AT969" s="2">
        <v>-999</v>
      </c>
      <c r="AU969" s="2">
        <v>-999</v>
      </c>
      <c r="AV969" s="2">
        <v>-999</v>
      </c>
      <c r="AW969" s="2">
        <v>-999</v>
      </c>
      <c r="AX969" s="2">
        <v>-999</v>
      </c>
      <c r="AY969" s="2">
        <v>-999</v>
      </c>
      <c r="AZ969" s="2">
        <v>-999</v>
      </c>
      <c r="BA969" s="2">
        <v>-999</v>
      </c>
      <c r="BB969" s="2">
        <v>-999</v>
      </c>
      <c r="BC969" s="2">
        <v>-999</v>
      </c>
      <c r="BD969" s="2">
        <v>-999</v>
      </c>
      <c r="BE969" s="2">
        <v>-999</v>
      </c>
      <c r="BF969" s="2">
        <v>-999</v>
      </c>
      <c r="BG969" s="2">
        <v>-999</v>
      </c>
      <c r="BH969" s="2">
        <v>-999</v>
      </c>
      <c r="BI969">
        <v>0</v>
      </c>
      <c r="BJ969">
        <v>0.36714506874779113</v>
      </c>
      <c r="BK969">
        <v>0.36714506874779113</v>
      </c>
      <c r="BL969">
        <v>-999</v>
      </c>
      <c r="BM969">
        <v>28.651581268667176</v>
      </c>
      <c r="BN969">
        <f t="shared" si="98"/>
        <v>-999</v>
      </c>
      <c r="BO969" t="s">
        <v>3748</v>
      </c>
      <c r="BP969" t="s">
        <v>3748</v>
      </c>
      <c r="BQ969">
        <v>0.10414832016428835</v>
      </c>
      <c r="BR969">
        <v>0.11904761904761904</v>
      </c>
      <c r="BS969">
        <v>0.20689655172413793</v>
      </c>
      <c r="BT969">
        <v>0.27777777777777779</v>
      </c>
      <c r="BU969" t="s">
        <v>3748</v>
      </c>
      <c r="BY969">
        <f t="shared" si="99"/>
        <v>-999</v>
      </c>
      <c r="CA969">
        <f t="shared" si="100"/>
        <v>-999</v>
      </c>
    </row>
    <row r="970" spans="1:82" x14ac:dyDescent="0.3">
      <c r="A970">
        <v>0</v>
      </c>
      <c r="B970" t="s">
        <v>677</v>
      </c>
      <c r="C970" t="s">
        <v>679</v>
      </c>
      <c r="D970">
        <v>21009</v>
      </c>
      <c r="E970" s="2">
        <f>BO970</f>
        <v>0.60966127592557862</v>
      </c>
      <c r="F970" s="2" t="s">
        <v>1939</v>
      </c>
      <c r="G970" s="3">
        <v>4419</v>
      </c>
      <c r="H970" s="1">
        <v>4.9407990469274408</v>
      </c>
      <c r="I970" s="1">
        <f t="shared" si="101"/>
        <v>-11.794189045663209</v>
      </c>
      <c r="J970" s="1">
        <v>2.90715154962</v>
      </c>
      <c r="K970" s="1">
        <v>280.15674382100002</v>
      </c>
      <c r="L970" s="2">
        <v>0.10823857800999992</v>
      </c>
      <c r="M970" s="2">
        <v>3.5035793324007486E-3</v>
      </c>
      <c r="N970" s="7">
        <v>0</v>
      </c>
      <c r="O970" s="2">
        <v>4.9597064705554699E-3</v>
      </c>
      <c r="P970" s="3">
        <v>89445.401142540009</v>
      </c>
      <c r="Q970" s="3">
        <v>2461.6677110282403</v>
      </c>
      <c r="R970" s="3">
        <v>515052.33619704237</v>
      </c>
      <c r="S970" s="3">
        <v>1163.0605654180595</v>
      </c>
      <c r="T970" s="3">
        <v>248447.14774551764</v>
      </c>
      <c r="V970">
        <v>21009</v>
      </c>
      <c r="W970" s="2">
        <v>0.61355816976830913</v>
      </c>
      <c r="X970" s="2">
        <v>0.13254531664851729</v>
      </c>
      <c r="Y970" s="2">
        <v>0.35593093515738883</v>
      </c>
      <c r="Z970" s="2">
        <v>0.8290480039554563</v>
      </c>
      <c r="AA970" s="2">
        <v>0.80750573739537979</v>
      </c>
      <c r="AB970" s="2">
        <v>0.26717354943987487</v>
      </c>
      <c r="AC970" s="2">
        <v>3.5035793324007486E-3</v>
      </c>
      <c r="AD970" s="2">
        <v>0</v>
      </c>
      <c r="AE970" s="2">
        <v>4.9597064705554699E-3</v>
      </c>
      <c r="AF970">
        <v>528368.41852279566</v>
      </c>
      <c r="AG970">
        <v>1190.0920945036423</v>
      </c>
      <c r="AH970">
        <v>223674.12665313654</v>
      </c>
      <c r="AI970">
        <v>29684.747312764019</v>
      </c>
      <c r="AJ970">
        <v>13.015262385171658</v>
      </c>
      <c r="AK970">
        <v>1043420.754719838</v>
      </c>
      <c r="AL970">
        <v>2353.1526599217018</v>
      </c>
      <c r="AM970">
        <v>442267.76105845405</v>
      </c>
      <c r="AN970">
        <v>59538.260652964076</v>
      </c>
      <c r="AO970">
        <v>25.743433619819836</v>
      </c>
      <c r="AP970">
        <v>515052.33619704237</v>
      </c>
      <c r="AQ970">
        <v>1163.0605654180595</v>
      </c>
      <c r="AR970">
        <v>218593.63440531751</v>
      </c>
      <c r="AS970">
        <v>29853.513340200057</v>
      </c>
      <c r="AT970">
        <v>12.728171234648178</v>
      </c>
      <c r="AU970" s="3">
        <v>16810368.69072897</v>
      </c>
      <c r="AV970" s="3">
        <v>462645.82961064746</v>
      </c>
      <c r="AW970">
        <v>81591.360938600003</v>
      </c>
      <c r="AX970">
        <v>15334280.374800485</v>
      </c>
      <c r="AY970">
        <v>2245.5130857015997</v>
      </c>
      <c r="AZ970">
        <v>422021.72932675865</v>
      </c>
      <c r="BA970">
        <v>171036.76208114001</v>
      </c>
      <c r="BB970">
        <v>32144649.065529454</v>
      </c>
      <c r="BC970">
        <v>4707.18079672984</v>
      </c>
      <c r="BD970">
        <v>884667.55893740617</v>
      </c>
      <c r="BE970">
        <v>89445.401142540009</v>
      </c>
      <c r="BF970">
        <v>16810368.69072897</v>
      </c>
      <c r="BG970">
        <v>2461.6677110282403</v>
      </c>
      <c r="BH970">
        <v>462645.82961064746</v>
      </c>
      <c r="BI970">
        <v>2.2053897325983192</v>
      </c>
      <c r="BJ970">
        <v>7.1461887795257599</v>
      </c>
      <c r="BK970">
        <v>4.9407990469274408</v>
      </c>
      <c r="BL970">
        <v>37.15046005442008</v>
      </c>
      <c r="BM970">
        <v>25.35627100875687</v>
      </c>
      <c r="BN970">
        <f t="shared" si="98"/>
        <v>-11.794189045663209</v>
      </c>
      <c r="BO970">
        <v>0.60966127592557862</v>
      </c>
      <c r="BP970">
        <v>1.628188883581197E-2</v>
      </c>
      <c r="BQ970">
        <v>0.11459888424402283</v>
      </c>
      <c r="BR970">
        <v>0.13690476190476192</v>
      </c>
      <c r="BS970">
        <v>6.8965517241379309E-2</v>
      </c>
      <c r="BT970">
        <v>0.33333333333333331</v>
      </c>
      <c r="BU970">
        <v>0.3377596684500756</v>
      </c>
      <c r="BV970">
        <v>0.8290480039554563</v>
      </c>
      <c r="BW970">
        <v>0.83766155331470937</v>
      </c>
      <c r="BX970">
        <v>0.26717354943987487</v>
      </c>
      <c r="BY970">
        <f t="shared" si="99"/>
        <v>2.8880468328416925E-2</v>
      </c>
      <c r="BZ970">
        <v>0</v>
      </c>
      <c r="CA970">
        <f t="shared" si="100"/>
        <v>4.2005735501217493E-3</v>
      </c>
      <c r="CC970">
        <v>2.8880468328416925E-2</v>
      </c>
      <c r="CD970">
        <v>4.2005735501217493E-3</v>
      </c>
    </row>
    <row r="971" spans="1:82" x14ac:dyDescent="0.3">
      <c r="A971">
        <v>1</v>
      </c>
      <c r="B971" t="s">
        <v>677</v>
      </c>
      <c r="C971" t="s">
        <v>680</v>
      </c>
      <c r="D971">
        <v>21011</v>
      </c>
      <c r="E971" s="2">
        <v>0</v>
      </c>
      <c r="F971" s="2" t="s">
        <v>1954</v>
      </c>
      <c r="G971" s="3">
        <v>-999</v>
      </c>
      <c r="H971" s="1">
        <v>0.37481857284124093</v>
      </c>
      <c r="I971" s="1">
        <f t="shared" si="101"/>
        <v>-999</v>
      </c>
      <c r="J971" s="1">
        <v>-999</v>
      </c>
      <c r="K971" s="1">
        <v>-999</v>
      </c>
      <c r="L971" s="2">
        <v>-999</v>
      </c>
      <c r="M971" s="2">
        <v>-999</v>
      </c>
      <c r="N971" s="7">
        <v>-999</v>
      </c>
      <c r="O971" s="2">
        <v>-999</v>
      </c>
      <c r="P971" s="3">
        <v>-999</v>
      </c>
      <c r="Q971" s="3">
        <v>-999</v>
      </c>
      <c r="R971" s="3">
        <v>-999</v>
      </c>
      <c r="S971" s="3">
        <v>-999</v>
      </c>
      <c r="T971" s="3">
        <v>-999</v>
      </c>
      <c r="V971">
        <v>21011</v>
      </c>
      <c r="W971" s="2">
        <v>-999</v>
      </c>
      <c r="X971" s="2">
        <v>1.0055144107486551E-2</v>
      </c>
      <c r="Y971" s="2">
        <v>-999</v>
      </c>
      <c r="Z971" s="2">
        <v>-999</v>
      </c>
      <c r="AA971" s="2">
        <v>-999</v>
      </c>
      <c r="AB971" s="2">
        <v>-999</v>
      </c>
      <c r="AC971" s="2">
        <v>-999</v>
      </c>
      <c r="AD971" s="2">
        <v>-999</v>
      </c>
      <c r="AE971" s="2">
        <v>-999</v>
      </c>
      <c r="AF971" s="2">
        <v>-999</v>
      </c>
      <c r="AG971" s="2">
        <v>-999</v>
      </c>
      <c r="AH971" s="2">
        <v>-999</v>
      </c>
      <c r="AI971" s="2">
        <v>-999</v>
      </c>
      <c r="AJ971" s="2">
        <v>-999</v>
      </c>
      <c r="AK971" s="2">
        <v>-999</v>
      </c>
      <c r="AL971" s="2">
        <v>-999</v>
      </c>
      <c r="AM971" s="2">
        <v>-999</v>
      </c>
      <c r="AN971" s="2">
        <v>-999</v>
      </c>
      <c r="AO971" s="2">
        <v>-999</v>
      </c>
      <c r="AP971" s="2">
        <v>-999</v>
      </c>
      <c r="AQ971" s="2">
        <v>-999</v>
      </c>
      <c r="AR971" s="2">
        <v>-999</v>
      </c>
      <c r="AS971" s="2">
        <v>-999</v>
      </c>
      <c r="AT971" s="2">
        <v>-999</v>
      </c>
      <c r="AU971" s="2">
        <v>-999</v>
      </c>
      <c r="AV971" s="2">
        <v>-999</v>
      </c>
      <c r="AW971" s="2">
        <v>-999</v>
      </c>
      <c r="AX971" s="2">
        <v>-999</v>
      </c>
      <c r="AY971" s="2">
        <v>-999</v>
      </c>
      <c r="AZ971" s="2">
        <v>-999</v>
      </c>
      <c r="BA971" s="2">
        <v>-999</v>
      </c>
      <c r="BB971" s="2">
        <v>-999</v>
      </c>
      <c r="BC971" s="2">
        <v>-999</v>
      </c>
      <c r="BD971" s="2">
        <v>-999</v>
      </c>
      <c r="BE971" s="2">
        <v>-999</v>
      </c>
      <c r="BF971" s="2">
        <v>-999</v>
      </c>
      <c r="BG971" s="2">
        <v>-999</v>
      </c>
      <c r="BH971" s="2">
        <v>-999</v>
      </c>
      <c r="BI971">
        <v>0</v>
      </c>
      <c r="BJ971">
        <v>0.37481857284124093</v>
      </c>
      <c r="BK971">
        <v>0.37481857284124093</v>
      </c>
      <c r="BL971">
        <v>-999</v>
      </c>
      <c r="BM971">
        <v>56.976898537060514</v>
      </c>
      <c r="BN971">
        <f t="shared" si="98"/>
        <v>-999</v>
      </c>
      <c r="BO971" t="s">
        <v>3748</v>
      </c>
      <c r="BP971" t="s">
        <v>3748</v>
      </c>
      <c r="BQ971">
        <v>8.4083076783880967E-2</v>
      </c>
      <c r="BR971">
        <v>2.976190476190476E-2</v>
      </c>
      <c r="BS971">
        <v>0.20689655172413793</v>
      </c>
      <c r="BT971">
        <v>0.5</v>
      </c>
      <c r="BU971" t="s">
        <v>3748</v>
      </c>
      <c r="BY971">
        <f t="shared" si="99"/>
        <v>-999</v>
      </c>
      <c r="CA971">
        <f t="shared" si="100"/>
        <v>-999</v>
      </c>
    </row>
    <row r="972" spans="1:82" x14ac:dyDescent="0.3">
      <c r="A972">
        <v>0</v>
      </c>
      <c r="B972" t="s">
        <v>677</v>
      </c>
      <c r="C972" t="s">
        <v>681</v>
      </c>
      <c r="D972">
        <v>21013</v>
      </c>
      <c r="E972" s="2">
        <f>BO972</f>
        <v>0.64915212808948097</v>
      </c>
      <c r="F972" s="2" t="s">
        <v>1940</v>
      </c>
      <c r="G972" s="3">
        <v>1371</v>
      </c>
      <c r="H972" s="1">
        <v>4.9641692897741159</v>
      </c>
      <c r="I972" s="1">
        <f t="shared" si="101"/>
        <v>-5.1056801069483271</v>
      </c>
      <c r="J972" s="1">
        <v>2.63390715804</v>
      </c>
      <c r="K972" s="1">
        <v>282.63686291699997</v>
      </c>
      <c r="L972" s="2">
        <v>9.071125267000002E-2</v>
      </c>
      <c r="M972" s="2">
        <v>4.6982643842589274E-2</v>
      </c>
      <c r="N972" s="7">
        <v>0</v>
      </c>
      <c r="O972" s="2">
        <v>1.6727850285564078E-2</v>
      </c>
      <c r="P972" s="3">
        <v>176820.31128801001</v>
      </c>
      <c r="Q972" s="3">
        <v>4866.3524942775593</v>
      </c>
      <c r="R972" s="3">
        <v>1023327.4105632022</v>
      </c>
      <c r="S972" s="3">
        <v>2299.9204959124368</v>
      </c>
      <c r="T972" s="3">
        <v>461524.32263325102</v>
      </c>
      <c r="V972">
        <v>21013</v>
      </c>
      <c r="W972" s="2">
        <v>0.52733616021783669</v>
      </c>
      <c r="X972" s="2">
        <v>0.13317226306120161</v>
      </c>
      <c r="Y972" s="2">
        <v>7.6734305531744026E-2</v>
      </c>
      <c r="Z972" s="2">
        <v>0.75112543488229166</v>
      </c>
      <c r="AA972" s="2">
        <v>0.81465427279070624</v>
      </c>
      <c r="AB972" s="2">
        <v>0.22390951355386576</v>
      </c>
      <c r="AC972" s="2">
        <v>4.6982643842589274E-2</v>
      </c>
      <c r="AD972" s="2">
        <v>0</v>
      </c>
      <c r="AE972" s="2">
        <v>1.6727850285564078E-2</v>
      </c>
      <c r="AF972">
        <v>664358.42641306354</v>
      </c>
      <c r="AG972">
        <v>1494.5620552178038</v>
      </c>
      <c r="AH972">
        <v>280898.31364621007</v>
      </c>
      <c r="AI972">
        <v>19226.616529975014</v>
      </c>
      <c r="AJ972">
        <v>16.339770330269921</v>
      </c>
      <c r="AK972">
        <v>1687685.8369762658</v>
      </c>
      <c r="AL972">
        <v>3794.4825511302406</v>
      </c>
      <c r="AM972">
        <v>713161.25419571449</v>
      </c>
      <c r="AN972">
        <v>48487.998613721487</v>
      </c>
      <c r="AO972">
        <v>41.478056883378585</v>
      </c>
      <c r="AP972">
        <v>1023327.4105632022</v>
      </c>
      <c r="AQ972">
        <v>2299.9204959124368</v>
      </c>
      <c r="AR972">
        <v>432262.94054950442</v>
      </c>
      <c r="AS972">
        <v>29261.382083746474</v>
      </c>
      <c r="AT972">
        <v>25.138286553108664</v>
      </c>
      <c r="AU972" s="3">
        <v>33231609.3034686</v>
      </c>
      <c r="AV972" s="3">
        <v>914582.28777452454</v>
      </c>
      <c r="AW972">
        <v>81479.92174962</v>
      </c>
      <c r="AX972">
        <v>15313336.493623583</v>
      </c>
      <c r="AY972">
        <v>2242.4461169167198</v>
      </c>
      <c r="AZ972">
        <v>421445.32321332832</v>
      </c>
      <c r="BA972">
        <v>258300.23303763001</v>
      </c>
      <c r="BB972">
        <v>48544945.797092184</v>
      </c>
      <c r="BC972">
        <v>7108.7986111942791</v>
      </c>
      <c r="BD972">
        <v>1336027.6109878528</v>
      </c>
      <c r="BE972">
        <v>176820.31128801001</v>
      </c>
      <c r="BF972">
        <v>33231609.3034686</v>
      </c>
      <c r="BG972">
        <v>4866.3524942775593</v>
      </c>
      <c r="BH972">
        <v>914582.28777452454</v>
      </c>
      <c r="BI972">
        <v>2.1152728434455601</v>
      </c>
      <c r="BJ972">
        <v>7.0794421332196755</v>
      </c>
      <c r="BK972">
        <v>4.9641692897741159</v>
      </c>
      <c r="BL972">
        <v>53.556791403689715</v>
      </c>
      <c r="BM972">
        <v>48.451111296741388</v>
      </c>
      <c r="BN972">
        <f t="shared" si="98"/>
        <v>-5.1056801069483271</v>
      </c>
      <c r="BO972">
        <v>0.64915212808948097</v>
      </c>
      <c r="BP972">
        <v>1.6628141259167339E-2</v>
      </c>
      <c r="BQ972">
        <v>6.331703852114795E-2</v>
      </c>
      <c r="BR972">
        <v>2.976190476190476E-2</v>
      </c>
      <c r="BS972">
        <v>3.4482758620689655E-2</v>
      </c>
      <c r="BT972">
        <v>0.5</v>
      </c>
      <c r="BU972">
        <v>0.14621546368795227</v>
      </c>
      <c r="BV972">
        <v>0.75112543488229166</v>
      </c>
      <c r="BW972">
        <v>0.84507704646338822</v>
      </c>
      <c r="BX972">
        <v>0.22390951355386576</v>
      </c>
      <c r="BY972">
        <f t="shared" si="99"/>
        <v>0.54318484687696056</v>
      </c>
      <c r="BZ972">
        <v>0</v>
      </c>
      <c r="CA972">
        <f t="shared" si="100"/>
        <v>1.6689672143345269E-2</v>
      </c>
      <c r="CC972">
        <v>0.54318484687696056</v>
      </c>
      <c r="CD972">
        <v>1.6689672143345269E-2</v>
      </c>
    </row>
    <row r="973" spans="1:82" x14ac:dyDescent="0.3">
      <c r="A973">
        <v>0</v>
      </c>
      <c r="B973" t="s">
        <v>677</v>
      </c>
      <c r="C973" t="s">
        <v>93</v>
      </c>
      <c r="D973">
        <v>21015</v>
      </c>
      <c r="E973" s="2">
        <f>BO973</f>
        <v>0.60143633374515071</v>
      </c>
      <c r="F973" s="2" t="s">
        <v>1939</v>
      </c>
      <c r="G973" s="3">
        <v>68048</v>
      </c>
      <c r="H973" s="1">
        <v>34.073773077404113</v>
      </c>
      <c r="I973" s="1">
        <f t="shared" si="101"/>
        <v>-7.2182134080035212</v>
      </c>
      <c r="J973" s="1">
        <v>2.6215975057500001</v>
      </c>
      <c r="K973" s="1">
        <v>214.36691152899999</v>
      </c>
      <c r="L973" s="2">
        <v>0.16911820366999986</v>
      </c>
      <c r="M973" s="2">
        <v>1.7335221738537174E-2</v>
      </c>
      <c r="N973" s="7">
        <v>0</v>
      </c>
      <c r="O973" s="2">
        <v>1.8179848496801192E-3</v>
      </c>
      <c r="P973" s="3">
        <v>475942.88103413</v>
      </c>
      <c r="Q973" s="3">
        <v>13098.641266848275</v>
      </c>
      <c r="R973" s="3">
        <v>2971416.7603876768</v>
      </c>
      <c r="S973" s="3">
        <v>6691.9745367841824</v>
      </c>
      <c r="T973" s="3">
        <v>1371564.3749102647</v>
      </c>
      <c r="V973">
        <v>21015</v>
      </c>
      <c r="W973" s="2">
        <v>0.74506215562190958</v>
      </c>
      <c r="X973" s="2">
        <v>0.91408676998568428</v>
      </c>
      <c r="Y973" s="2">
        <v>0.1990222500526839</v>
      </c>
      <c r="Z973" s="2">
        <v>0.74761502529881319</v>
      </c>
      <c r="AA973" s="2">
        <v>0.61787736610044031</v>
      </c>
      <c r="AB973" s="2">
        <v>0.41744737948455951</v>
      </c>
      <c r="AC973" s="2">
        <v>1.7335221738537174E-2</v>
      </c>
      <c r="AD973" s="2">
        <v>0</v>
      </c>
      <c r="AE973" s="2">
        <v>1.8179848496801192E-3</v>
      </c>
      <c r="AF973">
        <v>3331918.18009385</v>
      </c>
      <c r="AG973">
        <v>7501.4401153866656</v>
      </c>
      <c r="AH973">
        <v>1409872.4579375663</v>
      </c>
      <c r="AI973">
        <v>127133.14862171633</v>
      </c>
      <c r="AJ973">
        <v>82.028736767325341</v>
      </c>
      <c r="AK973">
        <v>6303334.9404815268</v>
      </c>
      <c r="AL973">
        <v>14193.414652170848</v>
      </c>
      <c r="AM973">
        <v>2667608.3651107983</v>
      </c>
      <c r="AN973">
        <v>240961.61635874899</v>
      </c>
      <c r="AO973">
        <v>155.21215106886842</v>
      </c>
      <c r="AP973">
        <v>2971416.7603876768</v>
      </c>
      <c r="AQ973">
        <v>6691.9745367841824</v>
      </c>
      <c r="AR973">
        <v>1257735.9071732319</v>
      </c>
      <c r="AS973">
        <v>113828.46773703265</v>
      </c>
      <c r="AT973">
        <v>73.183414301543081</v>
      </c>
      <c r="AU973" s="3">
        <v>89448705.061554387</v>
      </c>
      <c r="AV973" s="3">
        <v>2461758.6396914651</v>
      </c>
      <c r="AW973">
        <v>561581.8093073701</v>
      </c>
      <c r="AX973">
        <v>105543685.24122714</v>
      </c>
      <c r="AY973">
        <v>15455.549300625718</v>
      </c>
      <c r="AZ973">
        <v>2904715.9355595973</v>
      </c>
      <c r="BA973">
        <v>1037524.6903415001</v>
      </c>
      <c r="BB973">
        <v>194992390.30278152</v>
      </c>
      <c r="BC973">
        <v>28554.190567473994</v>
      </c>
      <c r="BD973">
        <v>5366474.5752510624</v>
      </c>
      <c r="BE973">
        <v>475942.88103413</v>
      </c>
      <c r="BF973">
        <v>89448705.061554387</v>
      </c>
      <c r="BG973">
        <v>13098.641266848275</v>
      </c>
      <c r="BH973">
        <v>2461758.6396914651</v>
      </c>
      <c r="BI973">
        <v>27.132809144356116</v>
      </c>
      <c r="BJ973">
        <v>61.206582221760229</v>
      </c>
      <c r="BK973">
        <v>34.073773077404113</v>
      </c>
      <c r="BL973">
        <v>40.520611926402694</v>
      </c>
      <c r="BM973">
        <v>33.302398518399173</v>
      </c>
      <c r="BN973">
        <f t="shared" si="98"/>
        <v>-7.2182134080035212</v>
      </c>
      <c r="BO973">
        <v>0.60143633374515071</v>
      </c>
      <c r="BP973">
        <v>0.19761287983142942</v>
      </c>
      <c r="BQ973">
        <v>6.0599240062106562E-2</v>
      </c>
      <c r="BR973">
        <v>0.13095238095238096</v>
      </c>
      <c r="BS973">
        <v>0.2413793103448276</v>
      </c>
      <c r="BT973">
        <v>0.44444444444444442</v>
      </c>
      <c r="BU973">
        <v>0.20671377727200618</v>
      </c>
      <c r="BV973">
        <v>0.74761502529881319</v>
      </c>
      <c r="BW973">
        <v>0.64095162458551902</v>
      </c>
      <c r="BX973">
        <v>0.41744737948455951</v>
      </c>
      <c r="BY973">
        <f t="shared" si="99"/>
        <v>2.6731339112815177E-2</v>
      </c>
      <c r="BZ973">
        <v>0</v>
      </c>
      <c r="CA973">
        <f t="shared" si="100"/>
        <v>1.0288042781840079E-3</v>
      </c>
      <c r="CC973">
        <v>2.6731339112815177E-2</v>
      </c>
      <c r="CD973">
        <v>1.0288042781840079E-3</v>
      </c>
    </row>
    <row r="974" spans="1:82" x14ac:dyDescent="0.3">
      <c r="A974">
        <v>0</v>
      </c>
      <c r="B974" t="s">
        <v>677</v>
      </c>
      <c r="C974" t="s">
        <v>614</v>
      </c>
      <c r="D974">
        <v>21017</v>
      </c>
      <c r="E974" s="2">
        <f>BO974</f>
        <v>0.5276546232038688</v>
      </c>
      <c r="F974" s="2" t="s">
        <v>1937</v>
      </c>
      <c r="G974" s="3">
        <v>1100</v>
      </c>
      <c r="H974" s="1">
        <v>2.6994395730434455</v>
      </c>
      <c r="I974" s="1">
        <f t="shared" si="101"/>
        <v>-4.2418620332685251</v>
      </c>
      <c r="J974" s="1">
        <v>2.9122900444200002</v>
      </c>
      <c r="K974" s="1">
        <v>209.62084714100001</v>
      </c>
      <c r="L974" s="2">
        <v>0.11390745692000004</v>
      </c>
      <c r="M974" s="2">
        <v>8.5947811871369875E-3</v>
      </c>
      <c r="N974" s="7">
        <v>0</v>
      </c>
      <c r="O974" s="2">
        <v>1.5099733528240432E-3</v>
      </c>
      <c r="P974" s="3">
        <v>44141.248832983998</v>
      </c>
      <c r="Q974" s="3">
        <v>1214.8314568287039</v>
      </c>
      <c r="R974" s="3">
        <v>227703.61555427359</v>
      </c>
      <c r="S974" s="3">
        <v>512.21145525583665</v>
      </c>
      <c r="T974" s="3">
        <v>113916.52721424549</v>
      </c>
      <c r="V974">
        <v>21017</v>
      </c>
      <c r="W974" s="2">
        <v>0.49446967842536066</v>
      </c>
      <c r="X974" s="2">
        <v>7.2417046227590959E-2</v>
      </c>
      <c r="Y974" s="2">
        <v>0.13631045051459598</v>
      </c>
      <c r="Z974" s="2">
        <v>0.83051337608503528</v>
      </c>
      <c r="AA974" s="2">
        <v>0.60419761607519529</v>
      </c>
      <c r="AB974" s="2">
        <v>0.28116647624633806</v>
      </c>
      <c r="AC974" s="2">
        <v>8.5947811871369875E-3</v>
      </c>
      <c r="AD974" s="2">
        <v>0</v>
      </c>
      <c r="AE974" s="2">
        <v>1.5099733528240432E-3</v>
      </c>
      <c r="AF974">
        <v>412825.44560394483</v>
      </c>
      <c r="AG974">
        <v>928.61600103508954</v>
      </c>
      <c r="AH974">
        <v>174530.50397270423</v>
      </c>
      <c r="AI974">
        <v>31986.719293925475</v>
      </c>
      <c r="AJ974">
        <v>10.152128952508702</v>
      </c>
      <c r="AK974">
        <v>640529.06115821842</v>
      </c>
      <c r="AL974">
        <v>1440.827456290926</v>
      </c>
      <c r="AM974">
        <v>270799.06204918236</v>
      </c>
      <c r="AN974">
        <v>49634.688431692884</v>
      </c>
      <c r="AO974">
        <v>15.75193259312044</v>
      </c>
      <c r="AP974">
        <v>227703.61555427359</v>
      </c>
      <c r="AQ974">
        <v>512.21145525583643</v>
      </c>
      <c r="AR974">
        <v>96268.558076478133</v>
      </c>
      <c r="AS974">
        <v>17647.96913776741</v>
      </c>
      <c r="AT974">
        <v>5.5998036406117375</v>
      </c>
      <c r="AU974" s="3">
        <v>8295906.305671012</v>
      </c>
      <c r="AV974" s="3">
        <v>228315.42399638661</v>
      </c>
      <c r="AW974">
        <v>35685.450985896008</v>
      </c>
      <c r="AX974">
        <v>6706723.6582892956</v>
      </c>
      <c r="AY974">
        <v>982.11558474057585</v>
      </c>
      <c r="AZ974">
        <v>184578.80299614382</v>
      </c>
      <c r="BA974">
        <v>79826.699818880006</v>
      </c>
      <c r="BB974">
        <v>15002629.963960309</v>
      </c>
      <c r="BC974">
        <v>2196.9470415692799</v>
      </c>
      <c r="BD974">
        <v>412894.22699253046</v>
      </c>
      <c r="BE974">
        <v>44141.248832983998</v>
      </c>
      <c r="BF974">
        <v>8295906.305671012</v>
      </c>
      <c r="BG974">
        <v>1214.8314568287039</v>
      </c>
      <c r="BH974">
        <v>228315.42399638661</v>
      </c>
      <c r="BI974">
        <v>1.6914833521236201</v>
      </c>
      <c r="BJ974">
        <v>4.3909229251670654</v>
      </c>
      <c r="BK974">
        <v>2.6994395730434455</v>
      </c>
      <c r="BL974">
        <v>36.328556161378607</v>
      </c>
      <c r="BM974">
        <v>32.086694128110082</v>
      </c>
      <c r="BN974">
        <f t="shared" si="98"/>
        <v>-4.2418620332685251</v>
      </c>
      <c r="BO974">
        <v>0.5276546232038688</v>
      </c>
      <c r="BP974">
        <v>1.080807380569229E-2</v>
      </c>
      <c r="BQ974">
        <v>0.10560730418609145</v>
      </c>
      <c r="BR974">
        <v>1.1904761904761904E-2</v>
      </c>
      <c r="BS974">
        <v>0.10344827586206896</v>
      </c>
      <c r="BT974">
        <v>0.27777777777777779</v>
      </c>
      <c r="BU974">
        <v>0.12147761142548107</v>
      </c>
      <c r="BV974">
        <v>0.83051337608503528</v>
      </c>
      <c r="BW974">
        <v>0.62676101252613625</v>
      </c>
      <c r="BX974">
        <v>0.28116647624633806</v>
      </c>
      <c r="BY974">
        <f t="shared" si="99"/>
        <v>0.19321808213021227</v>
      </c>
      <c r="BZ974">
        <v>0</v>
      </c>
      <c r="CA974">
        <f t="shared" si="100"/>
        <v>1.2219734559572723E-3</v>
      </c>
      <c r="CC974">
        <v>0.19321808213021227</v>
      </c>
      <c r="CD974">
        <v>1.2219734559572723E-3</v>
      </c>
    </row>
    <row r="975" spans="1:82" x14ac:dyDescent="0.3">
      <c r="A975">
        <v>0</v>
      </c>
      <c r="B975" t="s">
        <v>677</v>
      </c>
      <c r="C975" t="s">
        <v>682</v>
      </c>
      <c r="D975">
        <v>21019</v>
      </c>
      <c r="E975" s="2">
        <f>BO975</f>
        <v>0.59355227528437837</v>
      </c>
      <c r="F975" s="2" t="s">
        <v>1939</v>
      </c>
      <c r="G975" s="3">
        <v>3556</v>
      </c>
      <c r="H975" s="1">
        <v>30.662700965504985</v>
      </c>
      <c r="I975" s="1">
        <f t="shared" si="101"/>
        <v>-12.683330236808118</v>
      </c>
      <c r="J975" s="1">
        <v>2.6955714777500002</v>
      </c>
      <c r="K975" s="1">
        <v>181.62792911899999</v>
      </c>
      <c r="L975" s="2">
        <v>9.6429759360000089E-2</v>
      </c>
      <c r="M975" s="2">
        <v>5.3581317518428637E-2</v>
      </c>
      <c r="N975" s="7">
        <v>0</v>
      </c>
      <c r="O975" s="2">
        <v>1.7808732540676178E-2</v>
      </c>
      <c r="P975" s="3">
        <v>324335.05380801996</v>
      </c>
      <c r="Q975" s="3">
        <v>8926.1730543471185</v>
      </c>
      <c r="R975" s="3">
        <v>1439479.0627258997</v>
      </c>
      <c r="S975" s="3">
        <v>3234.6058239101626</v>
      </c>
      <c r="T975" s="3">
        <v>675900.31697591906</v>
      </c>
      <c r="V975">
        <v>21019</v>
      </c>
      <c r="W975" s="2">
        <v>0.69807759191709762</v>
      </c>
      <c r="X975" s="2">
        <v>0.82257897359721155</v>
      </c>
      <c r="Y975" s="2">
        <v>0.30714848767787262</v>
      </c>
      <c r="Z975" s="2">
        <v>0.76871057975632795</v>
      </c>
      <c r="AA975" s="2">
        <v>0.52351263380096469</v>
      </c>
      <c r="AB975" s="2">
        <v>0.23802494040030711</v>
      </c>
      <c r="AC975" s="2">
        <v>5.3581317518428637E-2</v>
      </c>
      <c r="AD975" s="2">
        <v>0</v>
      </c>
      <c r="AE975" s="2">
        <v>1.7808732540676178E-2</v>
      </c>
      <c r="AF975">
        <v>1916162.8948210836</v>
      </c>
      <c r="AG975">
        <v>4307.7253143561811</v>
      </c>
      <c r="AH975">
        <v>809623.64341399132</v>
      </c>
      <c r="AI975">
        <v>91015.331865315049</v>
      </c>
      <c r="AJ975">
        <v>47.087090765631494</v>
      </c>
      <c r="AK975">
        <v>3355641.9575469834</v>
      </c>
      <c r="AL975">
        <v>7542.3311382663433</v>
      </c>
      <c r="AM975">
        <v>1417557.799158474</v>
      </c>
      <c r="AN975">
        <v>158981.49309675145</v>
      </c>
      <c r="AO975">
        <v>82.439782612695467</v>
      </c>
      <c r="AP975">
        <v>1439479.0627258997</v>
      </c>
      <c r="AQ975">
        <v>3234.6058239101621</v>
      </c>
      <c r="AR975">
        <v>607934.15574448265</v>
      </c>
      <c r="AS975">
        <v>67966.161231436403</v>
      </c>
      <c r="AT975">
        <v>35.352691847063973</v>
      </c>
      <c r="AU975" s="3">
        <v>60955530.012679271</v>
      </c>
      <c r="AV975" s="3">
        <v>1677584.9638339975</v>
      </c>
      <c r="AW975">
        <v>316056.73027343006</v>
      </c>
      <c r="AX975">
        <v>59399701.887588441</v>
      </c>
      <c r="AY975">
        <v>8698.3415338190789</v>
      </c>
      <c r="AZ975">
        <v>1634766.3078659577</v>
      </c>
      <c r="BA975">
        <v>640391.78408144997</v>
      </c>
      <c r="BB975">
        <v>120355231.90026771</v>
      </c>
      <c r="BC975">
        <v>17624.514588166196</v>
      </c>
      <c r="BD975">
        <v>3312351.2716999548</v>
      </c>
      <c r="BE975">
        <v>324335.05380801996</v>
      </c>
      <c r="BF975">
        <v>60955530.012679271</v>
      </c>
      <c r="BG975">
        <v>8926.1730543471185</v>
      </c>
      <c r="BH975">
        <v>1677584.9638339975</v>
      </c>
      <c r="BI975">
        <v>19.142980928440902</v>
      </c>
      <c r="BJ975">
        <v>49.805681893945888</v>
      </c>
      <c r="BK975">
        <v>30.662700965504985</v>
      </c>
      <c r="BL975">
        <v>51.165046237786974</v>
      </c>
      <c r="BM975">
        <v>38.481716000978857</v>
      </c>
      <c r="BN975">
        <f t="shared" si="98"/>
        <v>-12.683330236808118</v>
      </c>
      <c r="BO975">
        <v>0.59355227528437837</v>
      </c>
      <c r="BP975">
        <v>0.13759395907959182</v>
      </c>
      <c r="BQ975">
        <v>7.1787491284698579E-2</v>
      </c>
      <c r="BR975">
        <v>3.5714285714285712E-2</v>
      </c>
      <c r="BS975">
        <v>6.8965517241379309E-2</v>
      </c>
      <c r="BT975">
        <v>0.55555555555555558</v>
      </c>
      <c r="BU975">
        <v>0.36322271917477444</v>
      </c>
      <c r="BV975">
        <v>0.76871057975632795</v>
      </c>
      <c r="BW975">
        <v>0.54306289813378084</v>
      </c>
      <c r="BX975">
        <v>0.23802494040030711</v>
      </c>
      <c r="BY975">
        <f t="shared" si="99"/>
        <v>0.21691246447800783</v>
      </c>
      <c r="BZ975">
        <v>0</v>
      </c>
      <c r="CA975">
        <f t="shared" si="100"/>
        <v>1.6929168603963908E-2</v>
      </c>
      <c r="CC975">
        <v>0.21691246447800783</v>
      </c>
      <c r="CD975">
        <v>1.6929168603963908E-2</v>
      </c>
    </row>
    <row r="976" spans="1:82" x14ac:dyDescent="0.3">
      <c r="A976">
        <v>0</v>
      </c>
      <c r="B976" t="s">
        <v>677</v>
      </c>
      <c r="C976" t="s">
        <v>683</v>
      </c>
      <c r="D976">
        <v>21021</v>
      </c>
      <c r="E976" s="2">
        <f>BO976</f>
        <v>0.58779663122395609</v>
      </c>
      <c r="F976" s="2" t="s">
        <v>1939</v>
      </c>
      <c r="G976" s="3">
        <v>4639</v>
      </c>
      <c r="H976" s="1">
        <v>19.984840792823299</v>
      </c>
      <c r="I976" s="1">
        <f t="shared" si="101"/>
        <v>-11.826959114824103</v>
      </c>
      <c r="J976" s="1">
        <v>2.90822442257</v>
      </c>
      <c r="K976" s="1">
        <v>243.58392024099999</v>
      </c>
      <c r="L976" s="2">
        <v>0.10100764244999993</v>
      </c>
      <c r="M976" s="2">
        <v>1.1347121822337845E-2</v>
      </c>
      <c r="N976" s="7">
        <v>0</v>
      </c>
      <c r="O976" s="2">
        <v>6.5388451544483263E-3</v>
      </c>
      <c r="P976" s="3">
        <v>94368.238009830035</v>
      </c>
      <c r="Q976" s="3">
        <v>2597.1513514174799</v>
      </c>
      <c r="R976" s="3">
        <v>700023.41455839295</v>
      </c>
      <c r="S976" s="3">
        <v>1579.9672906802398</v>
      </c>
      <c r="T976" s="3">
        <v>331539.36369441444</v>
      </c>
      <c r="V976">
        <v>21021</v>
      </c>
      <c r="W976" s="2">
        <v>0.69371571254323849</v>
      </c>
      <c r="X976" s="2">
        <v>0.53612725915300119</v>
      </c>
      <c r="Y976" s="2">
        <v>0.37951630128645708</v>
      </c>
      <c r="Z976" s="2">
        <v>0.82935396089045388</v>
      </c>
      <c r="AA976" s="2">
        <v>0.70209058846550654</v>
      </c>
      <c r="AB976" s="2">
        <v>0.24932487889324484</v>
      </c>
      <c r="AC976" s="2">
        <v>1.1347121822337845E-2</v>
      </c>
      <c r="AD976" s="2">
        <v>0</v>
      </c>
      <c r="AE976" s="2">
        <v>6.5388451544483263E-3</v>
      </c>
      <c r="AF976">
        <v>677258.22610708419</v>
      </c>
      <c r="AG976">
        <v>1526.0075245488174</v>
      </c>
      <c r="AH976">
        <v>286808.39230507717</v>
      </c>
      <c r="AI976">
        <v>32773.891078608591</v>
      </c>
      <c r="AJ976">
        <v>16.690557222432314</v>
      </c>
      <c r="AK976">
        <v>1377281.6406654771</v>
      </c>
      <c r="AL976">
        <v>3105.9748152290572</v>
      </c>
      <c r="AM976">
        <v>583758.35568654013</v>
      </c>
      <c r="AN976">
        <v>67363.291391560051</v>
      </c>
      <c r="AO976">
        <v>33.978971667524434</v>
      </c>
      <c r="AP976">
        <v>700023.41455839295</v>
      </c>
      <c r="AQ976">
        <v>1579.9672906802398</v>
      </c>
      <c r="AR976">
        <v>296949.96338146296</v>
      </c>
      <c r="AS976">
        <v>34589.40031295146</v>
      </c>
      <c r="AT976">
        <v>17.288414445092119</v>
      </c>
      <c r="AU976" s="3">
        <v>17735566.651567455</v>
      </c>
      <c r="AV976" s="3">
        <v>488108.62498540117</v>
      </c>
      <c r="AW976">
        <v>94093.268763819986</v>
      </c>
      <c r="AX976">
        <v>17683888.931472328</v>
      </c>
      <c r="AY976">
        <v>2589.5837972919194</v>
      </c>
      <c r="AZ976">
        <v>486686.37886304333</v>
      </c>
      <c r="BA976">
        <v>188461.50677365001</v>
      </c>
      <c r="BB976">
        <v>35419455.583039783</v>
      </c>
      <c r="BC976">
        <v>5186.7351487093993</v>
      </c>
      <c r="BD976">
        <v>974795.00384844444</v>
      </c>
      <c r="BE976">
        <v>94368.238009830035</v>
      </c>
      <c r="BF976">
        <v>17735566.651567455</v>
      </c>
      <c r="BG976">
        <v>2597.1513514174799</v>
      </c>
      <c r="BH976">
        <v>488108.62498540117</v>
      </c>
      <c r="BI976">
        <v>7.9507515299784464</v>
      </c>
      <c r="BJ976">
        <v>27.935592322801746</v>
      </c>
      <c r="BK976">
        <v>19.984840792823299</v>
      </c>
      <c r="BL976">
        <v>32.529378693267461</v>
      </c>
      <c r="BM976">
        <v>20.702419578443358</v>
      </c>
      <c r="BN976">
        <f t="shared" si="98"/>
        <v>-11.826959114824103</v>
      </c>
      <c r="BO976">
        <v>0.58779663122395609</v>
      </c>
      <c r="BP976">
        <v>5.6593440963091622E-2</v>
      </c>
      <c r="BQ976">
        <v>9.6681497422697632E-2</v>
      </c>
      <c r="BR976">
        <v>5.3571428571428568E-2</v>
      </c>
      <c r="BS976">
        <v>0.13793103448275862</v>
      </c>
      <c r="BT976">
        <v>0.33333333333333331</v>
      </c>
      <c r="BU976">
        <v>0.33869813125171599</v>
      </c>
      <c r="BV976">
        <v>0.82935396089045388</v>
      </c>
      <c r="BW976">
        <v>0.72830973907210228</v>
      </c>
      <c r="BX976">
        <v>0.24932487889324484</v>
      </c>
      <c r="BY976">
        <f t="shared" si="99"/>
        <v>7.7306764004307582E-2</v>
      </c>
      <c r="BZ976">
        <v>0</v>
      </c>
      <c r="CA976">
        <f t="shared" si="100"/>
        <v>5.9197362872023731E-3</v>
      </c>
      <c r="CC976">
        <v>7.7306764004307582E-2</v>
      </c>
      <c r="CD976">
        <v>5.9197362872023731E-3</v>
      </c>
    </row>
    <row r="977" spans="1:82" x14ac:dyDescent="0.3">
      <c r="A977">
        <v>1</v>
      </c>
      <c r="B977" t="s">
        <v>677</v>
      </c>
      <c r="C977" t="s">
        <v>684</v>
      </c>
      <c r="D977">
        <v>21023</v>
      </c>
      <c r="E977" s="2">
        <v>0</v>
      </c>
      <c r="F977" s="2" t="s">
        <v>1954</v>
      </c>
      <c r="G977" s="3">
        <v>-999</v>
      </c>
      <c r="H977" s="1">
        <v>0.38049097559178541</v>
      </c>
      <c r="I977" s="1">
        <f t="shared" si="101"/>
        <v>-999</v>
      </c>
      <c r="J977" s="1">
        <v>-999</v>
      </c>
      <c r="K977" s="1">
        <v>-999</v>
      </c>
      <c r="L977" s="2">
        <v>-999</v>
      </c>
      <c r="M977" s="2">
        <v>-999</v>
      </c>
      <c r="N977" s="7">
        <v>-999</v>
      </c>
      <c r="O977" s="2">
        <v>-999</v>
      </c>
      <c r="P977" s="3">
        <v>-999</v>
      </c>
      <c r="Q977" s="3">
        <v>-999</v>
      </c>
      <c r="R977" s="3">
        <v>-999</v>
      </c>
      <c r="S977" s="3">
        <v>-999</v>
      </c>
      <c r="T977" s="3">
        <v>-999</v>
      </c>
      <c r="V977">
        <v>21023</v>
      </c>
      <c r="W977" s="2">
        <v>-999</v>
      </c>
      <c r="X977" s="2">
        <v>1.0207315934672357E-2</v>
      </c>
      <c r="Y977" s="2">
        <v>-999</v>
      </c>
      <c r="Z977" s="2">
        <v>-999</v>
      </c>
      <c r="AA977" s="2">
        <v>-999</v>
      </c>
      <c r="AB977" s="2">
        <v>-999</v>
      </c>
      <c r="AC977" s="2">
        <v>-999</v>
      </c>
      <c r="AD977" s="2">
        <v>-999</v>
      </c>
      <c r="AE977" s="2">
        <v>-999</v>
      </c>
      <c r="AF977" s="2">
        <v>-999</v>
      </c>
      <c r="AG977" s="2">
        <v>-999</v>
      </c>
      <c r="AH977" s="2">
        <v>-999</v>
      </c>
      <c r="AI977" s="2">
        <v>-999</v>
      </c>
      <c r="AJ977" s="2">
        <v>-999</v>
      </c>
      <c r="AK977" s="2">
        <v>-999</v>
      </c>
      <c r="AL977" s="2">
        <v>-999</v>
      </c>
      <c r="AM977" s="2">
        <v>-999</v>
      </c>
      <c r="AN977" s="2">
        <v>-999</v>
      </c>
      <c r="AO977" s="2">
        <v>-999</v>
      </c>
      <c r="AP977" s="2">
        <v>-999</v>
      </c>
      <c r="AQ977" s="2">
        <v>-999</v>
      </c>
      <c r="AR977" s="2">
        <v>-999</v>
      </c>
      <c r="AS977" s="2">
        <v>-999</v>
      </c>
      <c r="AT977" s="2">
        <v>-999</v>
      </c>
      <c r="AU977" s="2">
        <v>-999</v>
      </c>
      <c r="AV977" s="2">
        <v>-999</v>
      </c>
      <c r="AW977" s="2">
        <v>-999</v>
      </c>
      <c r="AX977" s="2">
        <v>-999</v>
      </c>
      <c r="AY977" s="2">
        <v>-999</v>
      </c>
      <c r="AZ977" s="2">
        <v>-999</v>
      </c>
      <c r="BA977" s="2">
        <v>-999</v>
      </c>
      <c r="BB977" s="2">
        <v>-999</v>
      </c>
      <c r="BC977" s="2">
        <v>-999</v>
      </c>
      <c r="BD977" s="2">
        <v>-999</v>
      </c>
      <c r="BE977" s="2">
        <v>-999</v>
      </c>
      <c r="BF977" s="2">
        <v>-999</v>
      </c>
      <c r="BG977" s="2">
        <v>-999</v>
      </c>
      <c r="BH977" s="2">
        <v>-999</v>
      </c>
      <c r="BI977">
        <v>0</v>
      </c>
      <c r="BJ977">
        <v>0.38049097559178541</v>
      </c>
      <c r="BK977">
        <v>0.38049097559178541</v>
      </c>
      <c r="BL977">
        <v>-999</v>
      </c>
      <c r="BM977">
        <v>34.141142572509601</v>
      </c>
      <c r="BN977">
        <f t="shared" si="98"/>
        <v>-999</v>
      </c>
      <c r="BO977" t="s">
        <v>3748</v>
      </c>
      <c r="BP977" t="s">
        <v>3748</v>
      </c>
      <c r="BQ977">
        <v>6.0751321644096648E-2</v>
      </c>
      <c r="BR977">
        <v>4.1666666666666664E-2</v>
      </c>
      <c r="BS977">
        <v>0.10344827586206896</v>
      </c>
      <c r="BT977">
        <v>0.33333333333333331</v>
      </c>
      <c r="BU977" t="s">
        <v>3748</v>
      </c>
      <c r="BY977">
        <f t="shared" si="99"/>
        <v>-999</v>
      </c>
      <c r="CA977">
        <f t="shared" si="100"/>
        <v>-999</v>
      </c>
    </row>
    <row r="978" spans="1:82" x14ac:dyDescent="0.3">
      <c r="A978">
        <v>0</v>
      </c>
      <c r="B978" t="s">
        <v>677</v>
      </c>
      <c r="C978" t="s">
        <v>685</v>
      </c>
      <c r="D978">
        <v>21025</v>
      </c>
      <c r="E978" s="2">
        <f>BO978</f>
        <v>0.72040721710207556</v>
      </c>
      <c r="F978" s="2" t="s">
        <v>1941</v>
      </c>
      <c r="G978" s="3">
        <v>535</v>
      </c>
      <c r="H978" s="1">
        <v>0.37361120047714602</v>
      </c>
      <c r="I978" s="1">
        <f t="shared" si="101"/>
        <v>-16.065468606940442</v>
      </c>
      <c r="J978" s="1">
        <v>2.6926484716400001</v>
      </c>
      <c r="K978" s="1">
        <v>205.57108303800001</v>
      </c>
      <c r="L978" s="2">
        <v>8.4974298160000128E-2</v>
      </c>
      <c r="M978" s="2">
        <v>1.2650808506307341E-2</v>
      </c>
      <c r="N978" s="7">
        <v>0</v>
      </c>
      <c r="O978" s="2">
        <v>2.2332999470268594E-2</v>
      </c>
      <c r="P978" s="3">
        <v>9076.0282382870028</v>
      </c>
      <c r="Q978" s="3">
        <v>249.78551578037201</v>
      </c>
      <c r="R978" s="3">
        <v>45445.402576672495</v>
      </c>
      <c r="S978" s="3">
        <v>103.32922192719788</v>
      </c>
      <c r="T978" s="3">
        <v>20543.211955904044</v>
      </c>
      <c r="V978">
        <v>21025</v>
      </c>
      <c r="W978" s="2">
        <v>0.50676023805510195</v>
      </c>
      <c r="X978" s="2">
        <v>1.0022754295476052E-2</v>
      </c>
      <c r="Y978" s="2">
        <v>0.36764198749132365</v>
      </c>
      <c r="Z978" s="2">
        <v>0.76787701042233092</v>
      </c>
      <c r="AA978" s="2">
        <v>0.59252483710272197</v>
      </c>
      <c r="AB978" s="2">
        <v>0.20974855054426153</v>
      </c>
      <c r="AC978" s="2">
        <v>1.2650808506307341E-2</v>
      </c>
      <c r="AD978" s="2">
        <v>0</v>
      </c>
      <c r="AE978" s="2">
        <v>2.2332999470268594E-2</v>
      </c>
      <c r="AF978">
        <v>182327.15163292451</v>
      </c>
      <c r="AG978">
        <v>410.84215688249634</v>
      </c>
      <c r="AH978">
        <v>77216.512114812693</v>
      </c>
      <c r="AI978">
        <v>4052.5250534765032</v>
      </c>
      <c r="AJ978">
        <v>4.4936036453250372</v>
      </c>
      <c r="AK978">
        <v>227772.554209597</v>
      </c>
      <c r="AL978">
        <v>514.17137880969426</v>
      </c>
      <c r="AM978">
        <v>96636.919643822941</v>
      </c>
      <c r="AN978">
        <v>5175.3294803702765</v>
      </c>
      <c r="AO978">
        <v>5.6264390816980834</v>
      </c>
      <c r="AP978">
        <v>45445.402576672495</v>
      </c>
      <c r="AQ978">
        <v>103.32922192719792</v>
      </c>
      <c r="AR978">
        <v>19420.407529010248</v>
      </c>
      <c r="AS978">
        <v>1122.8044268937733</v>
      </c>
      <c r="AT978">
        <v>1.1328354363730462</v>
      </c>
      <c r="AU978" s="3">
        <v>1705748.7471036592</v>
      </c>
      <c r="AV978" s="3">
        <v>46944.689835763114</v>
      </c>
      <c r="AW978">
        <v>26502.616042313002</v>
      </c>
      <c r="AX978">
        <v>4980901.6589923054</v>
      </c>
      <c r="AY978">
        <v>729.39059287322789</v>
      </c>
      <c r="AZ978">
        <v>137081.66802459446</v>
      </c>
      <c r="BA978">
        <v>35578.644280600005</v>
      </c>
      <c r="BB978">
        <v>6686650.4060959648</v>
      </c>
      <c r="BC978">
        <v>979.17610865359984</v>
      </c>
      <c r="BD978">
        <v>184026.35786035756</v>
      </c>
      <c r="BE978">
        <v>9076.0282382870028</v>
      </c>
      <c r="BF978">
        <v>1705748.7471036592</v>
      </c>
      <c r="BG978">
        <v>249.78551578037201</v>
      </c>
      <c r="BH978">
        <v>46944.689835763114</v>
      </c>
      <c r="BI978">
        <v>0.48257150695196249</v>
      </c>
      <c r="BJ978">
        <v>0.85618270742910851</v>
      </c>
      <c r="BK978">
        <v>0.37361120047714602</v>
      </c>
      <c r="BL978">
        <v>55.674679295438224</v>
      </c>
      <c r="BM978">
        <v>39.609210688497782</v>
      </c>
      <c r="BN978">
        <f t="shared" si="98"/>
        <v>-16.065468606940442</v>
      </c>
      <c r="BO978">
        <v>0.72040721710207556</v>
      </c>
      <c r="BP978">
        <v>4.2098881454404368E-3</v>
      </c>
      <c r="BQ978">
        <v>4.8588278681223479E-2</v>
      </c>
      <c r="BR978">
        <v>5.9523809523809521E-3</v>
      </c>
      <c r="BS978">
        <v>0.27586206896551724</v>
      </c>
      <c r="BT978">
        <v>0.5</v>
      </c>
      <c r="BU978">
        <v>0.46007973326242141</v>
      </c>
      <c r="BV978">
        <v>0.76787701042233092</v>
      </c>
      <c r="BW978">
        <v>0.61465232064597719</v>
      </c>
      <c r="BX978">
        <v>0.20974855054426153</v>
      </c>
      <c r="BY978">
        <f t="shared" si="99"/>
        <v>0.59946977825587422</v>
      </c>
      <c r="BZ978">
        <v>0</v>
      </c>
      <c r="CA978">
        <f t="shared" si="100"/>
        <v>2.3808961141272122E-2</v>
      </c>
      <c r="CC978">
        <v>0.59946977825587422</v>
      </c>
      <c r="CD978">
        <v>2.3808961141272122E-2</v>
      </c>
    </row>
    <row r="979" spans="1:82" x14ac:dyDescent="0.3">
      <c r="A979">
        <v>1</v>
      </c>
      <c r="B979" t="s">
        <v>677</v>
      </c>
      <c r="C979" t="s">
        <v>686</v>
      </c>
      <c r="D979">
        <v>21027</v>
      </c>
      <c r="E979" s="2">
        <v>0</v>
      </c>
      <c r="F979" s="2" t="s">
        <v>1954</v>
      </c>
      <c r="G979" s="3">
        <v>-999</v>
      </c>
      <c r="H979" s="1">
        <v>0.37195538847028936</v>
      </c>
      <c r="I979" s="1">
        <f t="shared" si="101"/>
        <v>-999</v>
      </c>
      <c r="J979" s="1">
        <v>-999</v>
      </c>
      <c r="K979" s="1">
        <v>-999</v>
      </c>
      <c r="L979" s="2">
        <v>-999</v>
      </c>
      <c r="M979" s="2">
        <v>-999</v>
      </c>
      <c r="N979" s="7">
        <v>-999</v>
      </c>
      <c r="O979" s="2">
        <v>-999</v>
      </c>
      <c r="P979" s="3">
        <v>-999</v>
      </c>
      <c r="Q979" s="3">
        <v>-999</v>
      </c>
      <c r="R979" s="3">
        <v>-999</v>
      </c>
      <c r="S979" s="3">
        <v>-999</v>
      </c>
      <c r="T979" s="3">
        <v>-999</v>
      </c>
      <c r="V979">
        <v>21027</v>
      </c>
      <c r="W979" s="2">
        <v>-999</v>
      </c>
      <c r="X979" s="2">
        <v>9.9783343292570836E-3</v>
      </c>
      <c r="Y979" s="2">
        <v>-999</v>
      </c>
      <c r="Z979" s="2">
        <v>-999</v>
      </c>
      <c r="AA979" s="2">
        <v>-999</v>
      </c>
      <c r="AB979" s="2">
        <v>-999</v>
      </c>
      <c r="AC979" s="2">
        <v>-999</v>
      </c>
      <c r="AD979" s="2">
        <v>-999</v>
      </c>
      <c r="AE979" s="2">
        <v>-999</v>
      </c>
      <c r="AF979" s="2">
        <v>-999</v>
      </c>
      <c r="AG979" s="2">
        <v>-999</v>
      </c>
      <c r="AH979" s="2">
        <v>-999</v>
      </c>
      <c r="AI979" s="2">
        <v>-999</v>
      </c>
      <c r="AJ979" s="2">
        <v>-999</v>
      </c>
      <c r="AK979" s="2">
        <v>-999</v>
      </c>
      <c r="AL979" s="2">
        <v>-999</v>
      </c>
      <c r="AM979" s="2">
        <v>-999</v>
      </c>
      <c r="AN979" s="2">
        <v>-999</v>
      </c>
      <c r="AO979" s="2">
        <v>-999</v>
      </c>
      <c r="AP979" s="2">
        <v>-999</v>
      </c>
      <c r="AQ979" s="2">
        <v>-999</v>
      </c>
      <c r="AR979" s="2">
        <v>-999</v>
      </c>
      <c r="AS979" s="2">
        <v>-999</v>
      </c>
      <c r="AT979" s="2">
        <v>-999</v>
      </c>
      <c r="AU979" s="2">
        <v>-999</v>
      </c>
      <c r="AV979" s="2">
        <v>-999</v>
      </c>
      <c r="AW979" s="2">
        <v>-999</v>
      </c>
      <c r="AX979" s="2">
        <v>-999</v>
      </c>
      <c r="AY979" s="2">
        <v>-999</v>
      </c>
      <c r="AZ979" s="2">
        <v>-999</v>
      </c>
      <c r="BA979" s="2">
        <v>-999</v>
      </c>
      <c r="BB979" s="2">
        <v>-999</v>
      </c>
      <c r="BC979" s="2">
        <v>-999</v>
      </c>
      <c r="BD979" s="2">
        <v>-999</v>
      </c>
      <c r="BE979" s="2">
        <v>-999</v>
      </c>
      <c r="BF979" s="2">
        <v>-999</v>
      </c>
      <c r="BG979" s="2">
        <v>-999</v>
      </c>
      <c r="BH979" s="2">
        <v>-999</v>
      </c>
      <c r="BI979">
        <v>0</v>
      </c>
      <c r="BJ979">
        <v>0.37195538847028936</v>
      </c>
      <c r="BK979">
        <v>0.37195538847028936</v>
      </c>
      <c r="BL979">
        <v>-999</v>
      </c>
      <c r="BM979">
        <v>28.759311119978062</v>
      </c>
      <c r="BN979">
        <f t="shared" si="98"/>
        <v>-999</v>
      </c>
      <c r="BO979" t="s">
        <v>3748</v>
      </c>
      <c r="BP979" t="s">
        <v>3748</v>
      </c>
      <c r="BQ979">
        <v>7.6117227933543655E-2</v>
      </c>
      <c r="BR979">
        <v>0.10714285714285714</v>
      </c>
      <c r="BS979">
        <v>6.8965517241379309E-2</v>
      </c>
      <c r="BT979">
        <v>0.33333333333333331</v>
      </c>
      <c r="BU979" t="s">
        <v>3748</v>
      </c>
      <c r="BY979">
        <f t="shared" si="99"/>
        <v>-999</v>
      </c>
      <c r="CA979">
        <f t="shared" si="100"/>
        <v>-999</v>
      </c>
    </row>
    <row r="980" spans="1:82" x14ac:dyDescent="0.3">
      <c r="A980">
        <v>0</v>
      </c>
      <c r="B980" t="s">
        <v>677</v>
      </c>
      <c r="C980" t="s">
        <v>687</v>
      </c>
      <c r="D980">
        <v>21029</v>
      </c>
      <c r="E980" s="2">
        <f>BO980</f>
        <v>0.60548712266915194</v>
      </c>
      <c r="F980" s="2" t="s">
        <v>1939</v>
      </c>
      <c r="G980" s="3">
        <v>27805</v>
      </c>
      <c r="H980" s="1">
        <v>28.973421318042497</v>
      </c>
      <c r="I980" s="1">
        <f t="shared" si="101"/>
        <v>-6.3784210619675079</v>
      </c>
      <c r="J980" s="1">
        <v>2.9362117625200002</v>
      </c>
      <c r="K980" s="1">
        <v>239.59713284599999</v>
      </c>
      <c r="L980" s="2">
        <v>0.10627660516000015</v>
      </c>
      <c r="M980" s="2">
        <v>0.12494014155068903</v>
      </c>
      <c r="N980" s="7">
        <v>0</v>
      </c>
      <c r="O980" s="2">
        <v>3.2076733587890656E-3</v>
      </c>
      <c r="P980" s="3">
        <v>527523.02712362004</v>
      </c>
      <c r="Q980" s="3">
        <v>14518.202010460722</v>
      </c>
      <c r="R980" s="3">
        <v>1500957.3521914068</v>
      </c>
      <c r="S980" s="3">
        <v>3363.9683324815942</v>
      </c>
      <c r="T980" s="3">
        <v>670750.71714864532</v>
      </c>
      <c r="V980">
        <v>21029</v>
      </c>
      <c r="W980" s="2">
        <v>0.73418088437696916</v>
      </c>
      <c r="X980" s="2">
        <v>0.77726118114012854</v>
      </c>
      <c r="Y980" s="2">
        <v>0.17695263860864238</v>
      </c>
      <c r="Z980" s="2">
        <v>0.83733526077301534</v>
      </c>
      <c r="AA980" s="2">
        <v>0.69059932949622393</v>
      </c>
      <c r="AB980" s="2">
        <v>0.26233066199737098</v>
      </c>
      <c r="AC980" s="2">
        <v>0.12494014155068903</v>
      </c>
      <c r="AD980" s="2">
        <v>0</v>
      </c>
      <c r="AE980" s="2">
        <v>3.2076733587890656E-3</v>
      </c>
      <c r="AF980">
        <v>1274685.7984159621</v>
      </c>
      <c r="AG980">
        <v>2860.7142079687087</v>
      </c>
      <c r="AH980">
        <v>537662.38346326735</v>
      </c>
      <c r="AI980">
        <v>33264.113686492085</v>
      </c>
      <c r="AJ980">
        <v>31.255864311773987</v>
      </c>
      <c r="AK980">
        <v>2775643.1506073689</v>
      </c>
      <c r="AL980">
        <v>6224.6825404503033</v>
      </c>
      <c r="AM980">
        <v>1169909.8224065953</v>
      </c>
      <c r="AN980">
        <v>71767.391891809515</v>
      </c>
      <c r="AO980">
        <v>67.997052682921819</v>
      </c>
      <c r="AP980">
        <v>1500957.3521914068</v>
      </c>
      <c r="AQ980">
        <v>3363.9683324815946</v>
      </c>
      <c r="AR980">
        <v>632247.43894332799</v>
      </c>
      <c r="AS980">
        <v>38503.278205317431</v>
      </c>
      <c r="AT980">
        <v>36.741188371147828</v>
      </c>
      <c r="AU980" s="3">
        <v>99142677.717613146</v>
      </c>
      <c r="AV980" s="3">
        <v>2728550.8858459881</v>
      </c>
      <c r="AW980">
        <v>368221.00902438001</v>
      </c>
      <c r="AX980">
        <v>69203456.436041981</v>
      </c>
      <c r="AY980">
        <v>10133.978459027277</v>
      </c>
      <c r="AZ980">
        <v>1904579.9115895864</v>
      </c>
      <c r="BA980">
        <v>895744.03614800004</v>
      </c>
      <c r="BB980">
        <v>168346134.15365511</v>
      </c>
      <c r="BC980">
        <v>24652.180469487997</v>
      </c>
      <c r="BD980">
        <v>4633130.7974355742</v>
      </c>
      <c r="BE980">
        <v>527523.02712362004</v>
      </c>
      <c r="BF980">
        <v>99142677.717613146</v>
      </c>
      <c r="BG980">
        <v>14518.202010460722</v>
      </c>
      <c r="BH980">
        <v>2728550.8858459881</v>
      </c>
      <c r="BI980">
        <v>15.241637408493473</v>
      </c>
      <c r="BJ980">
        <v>44.215058726535972</v>
      </c>
      <c r="BK980">
        <v>28.973421318042497</v>
      </c>
      <c r="BL980">
        <v>40.394381681705156</v>
      </c>
      <c r="BM980">
        <v>34.015960619737648</v>
      </c>
      <c r="BN980">
        <f t="shared" si="98"/>
        <v>-6.3784210619675079</v>
      </c>
      <c r="BO980">
        <v>0.60548712266915194</v>
      </c>
      <c r="BP980">
        <v>0.11175510299755065</v>
      </c>
      <c r="BQ980">
        <v>7.0969951656022892E-2</v>
      </c>
      <c r="BR980">
        <v>6.5476190476190479E-2</v>
      </c>
      <c r="BS980">
        <v>0.13793103448275862</v>
      </c>
      <c r="BT980">
        <v>0.3888888888888889</v>
      </c>
      <c r="BU980">
        <v>0.18266396907698373</v>
      </c>
      <c r="BV980">
        <v>0.83733526077301534</v>
      </c>
      <c r="BW980">
        <v>0.71638934595043979</v>
      </c>
      <c r="BX980">
        <v>0.26233066199737098</v>
      </c>
      <c r="BY980">
        <f t="shared" si="99"/>
        <v>0.2731190528342673</v>
      </c>
      <c r="BZ980">
        <v>0</v>
      </c>
      <c r="CA980">
        <f t="shared" si="100"/>
        <v>2.7855154791409011E-3</v>
      </c>
      <c r="CC980">
        <v>0.2731190528342673</v>
      </c>
      <c r="CD980">
        <v>2.7855154791409011E-3</v>
      </c>
    </row>
    <row r="981" spans="1:82" x14ac:dyDescent="0.3">
      <c r="A981">
        <v>1</v>
      </c>
      <c r="B981" t="s">
        <v>677</v>
      </c>
      <c r="C981" t="s">
        <v>11</v>
      </c>
      <c r="D981">
        <v>21031</v>
      </c>
      <c r="E981" s="2">
        <v>0</v>
      </c>
      <c r="F981" s="2" t="s">
        <v>1954</v>
      </c>
      <c r="G981" s="3">
        <v>-999</v>
      </c>
      <c r="H981" s="1">
        <v>0.37353158283746801</v>
      </c>
      <c r="I981" s="1">
        <f t="shared" si="101"/>
        <v>-999</v>
      </c>
      <c r="J981" s="1">
        <v>-999</v>
      </c>
      <c r="K981" s="1">
        <v>-999</v>
      </c>
      <c r="L981" s="2">
        <v>-999</v>
      </c>
      <c r="M981" s="2">
        <v>-999</v>
      </c>
      <c r="N981" s="7">
        <v>-999</v>
      </c>
      <c r="O981" s="2">
        <v>-999</v>
      </c>
      <c r="P981" s="3">
        <v>-999</v>
      </c>
      <c r="Q981" s="3">
        <v>-999</v>
      </c>
      <c r="R981" s="3">
        <v>-999</v>
      </c>
      <c r="S981" s="3">
        <v>-999</v>
      </c>
      <c r="T981" s="3">
        <v>-999</v>
      </c>
      <c r="V981">
        <v>21031</v>
      </c>
      <c r="W981" s="2">
        <v>-999</v>
      </c>
      <c r="X981" s="2">
        <v>1.0020618417217962E-2</v>
      </c>
      <c r="Y981" s="2">
        <v>-999</v>
      </c>
      <c r="Z981" s="2">
        <v>-999</v>
      </c>
      <c r="AA981" s="2">
        <v>-999</v>
      </c>
      <c r="AB981" s="2">
        <v>-999</v>
      </c>
      <c r="AC981" s="2">
        <v>-999</v>
      </c>
      <c r="AD981" s="2">
        <v>-999</v>
      </c>
      <c r="AE981" s="2">
        <v>-999</v>
      </c>
      <c r="AF981" s="2">
        <v>-999</v>
      </c>
      <c r="AG981" s="2">
        <v>-999</v>
      </c>
      <c r="AH981" s="2">
        <v>-999</v>
      </c>
      <c r="AI981" s="2">
        <v>-999</v>
      </c>
      <c r="AJ981" s="2">
        <v>-999</v>
      </c>
      <c r="AK981" s="2">
        <v>-999</v>
      </c>
      <c r="AL981" s="2">
        <v>-999</v>
      </c>
      <c r="AM981" s="2">
        <v>-999</v>
      </c>
      <c r="AN981" s="2">
        <v>-999</v>
      </c>
      <c r="AO981" s="2">
        <v>-999</v>
      </c>
      <c r="AP981" s="2">
        <v>-999</v>
      </c>
      <c r="AQ981" s="2">
        <v>-999</v>
      </c>
      <c r="AR981" s="2">
        <v>-999</v>
      </c>
      <c r="AS981" s="2">
        <v>-999</v>
      </c>
      <c r="AT981" s="2">
        <v>-999</v>
      </c>
      <c r="AU981" s="2">
        <v>-999</v>
      </c>
      <c r="AV981" s="2">
        <v>-999</v>
      </c>
      <c r="AW981" s="2">
        <v>-999</v>
      </c>
      <c r="AX981" s="2">
        <v>-999</v>
      </c>
      <c r="AY981" s="2">
        <v>-999</v>
      </c>
      <c r="AZ981" s="2">
        <v>-999</v>
      </c>
      <c r="BA981" s="2">
        <v>-999</v>
      </c>
      <c r="BB981" s="2">
        <v>-999</v>
      </c>
      <c r="BC981" s="2">
        <v>-999</v>
      </c>
      <c r="BD981" s="2">
        <v>-999</v>
      </c>
      <c r="BE981" s="2">
        <v>-999</v>
      </c>
      <c r="BF981" s="2">
        <v>-999</v>
      </c>
      <c r="BG981" s="2">
        <v>-999</v>
      </c>
      <c r="BH981" s="2">
        <v>-999</v>
      </c>
      <c r="BI981">
        <v>0</v>
      </c>
      <c r="BJ981">
        <v>0.37353158283746801</v>
      </c>
      <c r="BK981">
        <v>0.37353158283746801</v>
      </c>
      <c r="BL981">
        <v>-999</v>
      </c>
      <c r="BM981">
        <v>20.809266834244323</v>
      </c>
      <c r="BN981">
        <f t="shared" si="98"/>
        <v>-999</v>
      </c>
      <c r="BO981" t="s">
        <v>3748</v>
      </c>
      <c r="BP981" t="s">
        <v>3748</v>
      </c>
      <c r="BQ981">
        <v>8.6671441345890762E-2</v>
      </c>
      <c r="BR981">
        <v>6.5476190476190479E-2</v>
      </c>
      <c r="BS981">
        <v>3.4482758620689655E-2</v>
      </c>
      <c r="BT981">
        <v>0.33333333333333331</v>
      </c>
      <c r="BU981" t="s">
        <v>3748</v>
      </c>
      <c r="BY981">
        <f t="shared" si="99"/>
        <v>-999</v>
      </c>
      <c r="CA981">
        <f t="shared" si="100"/>
        <v>-999</v>
      </c>
    </row>
    <row r="982" spans="1:82" x14ac:dyDescent="0.3">
      <c r="A982">
        <v>0</v>
      </c>
      <c r="B982" t="s">
        <v>677</v>
      </c>
      <c r="C982" t="s">
        <v>688</v>
      </c>
      <c r="D982">
        <v>21033</v>
      </c>
      <c r="E982" s="2">
        <f>BO982</f>
        <v>0.61789908356693157</v>
      </c>
      <c r="F982" s="2" t="s">
        <v>1939</v>
      </c>
      <c r="G982" s="3">
        <v>598</v>
      </c>
      <c r="H982" s="1">
        <v>1.8869412674035804</v>
      </c>
      <c r="I982" s="1">
        <f t="shared" si="101"/>
        <v>-16.700130831129307</v>
      </c>
      <c r="J982" s="1">
        <v>2.7801203423500001</v>
      </c>
      <c r="K982" s="1">
        <v>226.01204164200001</v>
      </c>
      <c r="L982" s="2">
        <v>0.11966168609999994</v>
      </c>
      <c r="M982" s="2">
        <v>4.5499135041268089E-3</v>
      </c>
      <c r="N982" s="7">
        <v>0</v>
      </c>
      <c r="O982" s="2">
        <v>4.7155380025997026E-3</v>
      </c>
      <c r="P982" s="3">
        <v>7900.8242875800061</v>
      </c>
      <c r="Q982" s="3">
        <v>217.44219144647997</v>
      </c>
      <c r="R982" s="3">
        <v>107256.38150364443</v>
      </c>
      <c r="S982" s="3">
        <v>242.19777625177539</v>
      </c>
      <c r="T982" s="3">
        <v>53051.565072337908</v>
      </c>
      <c r="V982">
        <v>21033</v>
      </c>
      <c r="W982" s="2">
        <v>0.58781203031657892</v>
      </c>
      <c r="X982" s="2">
        <v>5.0620400750906125E-2</v>
      </c>
      <c r="Y982" s="2">
        <v>0.50040969844851613</v>
      </c>
      <c r="Z982" s="2">
        <v>0.79282183306972753</v>
      </c>
      <c r="AA982" s="2">
        <v>0.65144253840616706</v>
      </c>
      <c r="AB982" s="2">
        <v>0.2953700796433546</v>
      </c>
      <c r="AC982" s="2">
        <v>4.5499135041268089E-3</v>
      </c>
      <c r="AD982" s="2">
        <v>0</v>
      </c>
      <c r="AE982" s="2">
        <v>4.7155380025997026E-3</v>
      </c>
      <c r="AF982">
        <v>157507.41136787218</v>
      </c>
      <c r="AG982">
        <v>354.26758887688175</v>
      </c>
      <c r="AH982">
        <v>66583.49711716907</v>
      </c>
      <c r="AI982">
        <v>10523.05711731671</v>
      </c>
      <c r="AJ982">
        <v>3.8729511209495326</v>
      </c>
      <c r="AK982">
        <v>264763.79287151661</v>
      </c>
      <c r="AL982">
        <v>596.46536512865714</v>
      </c>
      <c r="AM982">
        <v>112103.81972971614</v>
      </c>
      <c r="AN982">
        <v>18054.299577107555</v>
      </c>
      <c r="AO982">
        <v>6.5234815216375619</v>
      </c>
      <c r="AP982">
        <v>107256.38150364443</v>
      </c>
      <c r="AQ982">
        <v>242.19777625177539</v>
      </c>
      <c r="AR982">
        <v>45520.322612547068</v>
      </c>
      <c r="AS982">
        <v>7531.2424597908448</v>
      </c>
      <c r="AT982">
        <v>2.6505304006880293</v>
      </c>
      <c r="AU982" s="3">
        <v>1484880.9166077864</v>
      </c>
      <c r="AV982" s="3">
        <v>40866.085460451446</v>
      </c>
      <c r="AW982">
        <v>37030.360364312</v>
      </c>
      <c r="AX982">
        <v>6959485.9268687973</v>
      </c>
      <c r="AY982">
        <v>1019.1294496102719</v>
      </c>
      <c r="AZ982">
        <v>191535.1887597545</v>
      </c>
      <c r="BA982">
        <v>44931.184651892007</v>
      </c>
      <c r="BB982">
        <v>8444366.8434765842</v>
      </c>
      <c r="BC982">
        <v>1236.5716410567518</v>
      </c>
      <c r="BD982">
        <v>232401.27422020593</v>
      </c>
      <c r="BE982">
        <v>7900.8242875800061</v>
      </c>
      <c r="BF982">
        <v>1484880.9166077864</v>
      </c>
      <c r="BG982">
        <v>217.44219144647997</v>
      </c>
      <c r="BH982">
        <v>40866.085460451446</v>
      </c>
      <c r="BI982">
        <v>1.3995548413498486</v>
      </c>
      <c r="BJ982">
        <v>3.286496108753429</v>
      </c>
      <c r="BK982">
        <v>1.8869412674035804</v>
      </c>
      <c r="BL982">
        <v>38.157430900563178</v>
      </c>
      <c r="BM982">
        <v>21.45730006943387</v>
      </c>
      <c r="BN982">
        <f t="shared" si="98"/>
        <v>-16.700130831129307</v>
      </c>
      <c r="BO982">
        <v>0.61789908356693157</v>
      </c>
      <c r="BP982">
        <v>1.0472208931897702E-2</v>
      </c>
      <c r="BQ982">
        <v>9.543387102910042E-2</v>
      </c>
      <c r="BR982">
        <v>0.10714285714285714</v>
      </c>
      <c r="BS982">
        <v>0.17241379310344829</v>
      </c>
      <c r="BT982">
        <v>0.27777777777777779</v>
      </c>
      <c r="BU982">
        <v>0.47825506533399281</v>
      </c>
      <c r="BV982">
        <v>0.79282183306972753</v>
      </c>
      <c r="BW982">
        <v>0.67577026805618989</v>
      </c>
      <c r="BX982">
        <v>0.2953700796433546</v>
      </c>
      <c r="BY982">
        <f t="shared" si="99"/>
        <v>0.10061070994734868</v>
      </c>
      <c r="BZ982">
        <v>0</v>
      </c>
      <c r="CA982">
        <f t="shared" si="100"/>
        <v>3.6566516620412512E-3</v>
      </c>
      <c r="CC982">
        <v>0.10061070994734868</v>
      </c>
      <c r="CD982">
        <v>3.6566516620412512E-3</v>
      </c>
    </row>
    <row r="983" spans="1:82" x14ac:dyDescent="0.3">
      <c r="A983">
        <v>0</v>
      </c>
      <c r="B983" t="s">
        <v>677</v>
      </c>
      <c r="C983" t="s">
        <v>689</v>
      </c>
      <c r="D983">
        <v>21035</v>
      </c>
      <c r="E983" s="2">
        <f>BO983</f>
        <v>0.62911678822372907</v>
      </c>
      <c r="F983" s="2" t="s">
        <v>1940</v>
      </c>
      <c r="G983" s="3">
        <v>4754</v>
      </c>
      <c r="H983" s="1">
        <v>9.2857253464384311</v>
      </c>
      <c r="I983" s="1">
        <f t="shared" si="101"/>
        <v>-10.610557821429044</v>
      </c>
      <c r="J983" s="1">
        <v>2.9556096600499999</v>
      </c>
      <c r="K983" s="1">
        <v>261.61495597300001</v>
      </c>
      <c r="L983" s="2">
        <v>0.13467186971</v>
      </c>
      <c r="M983" s="2">
        <v>7.0679387803458619E-3</v>
      </c>
      <c r="N983" s="7">
        <v>0</v>
      </c>
      <c r="O983" s="2">
        <v>7.6294005593775865E-3</v>
      </c>
      <c r="P983" s="3">
        <v>152025.16078078002</v>
      </c>
      <c r="Q983" s="3">
        <v>4183.953839745679</v>
      </c>
      <c r="R983" s="3">
        <v>751581.41249651206</v>
      </c>
      <c r="S983" s="3">
        <v>1695.4599144879892</v>
      </c>
      <c r="T983" s="3">
        <v>367458.10664394835</v>
      </c>
      <c r="V983">
        <v>21035</v>
      </c>
      <c r="W983" s="2">
        <v>0.64389289962708285</v>
      </c>
      <c r="X983" s="2">
        <v>0.24910533593148979</v>
      </c>
      <c r="Y983" s="2">
        <v>0.32620473170748626</v>
      </c>
      <c r="Z983" s="2">
        <v>0.84286706327924554</v>
      </c>
      <c r="AA983" s="2">
        <v>0.75406208344431036</v>
      </c>
      <c r="AB983" s="2">
        <v>0.33242086233617085</v>
      </c>
      <c r="AC983" s="2">
        <v>7.0679387803458619E-3</v>
      </c>
      <c r="AD983" s="2">
        <v>0</v>
      </c>
      <c r="AE983" s="2">
        <v>7.6294005593775865E-3</v>
      </c>
      <c r="AF983">
        <v>493148.53678125166</v>
      </c>
      <c r="AG983">
        <v>1111.5216965544623</v>
      </c>
      <c r="AH983">
        <v>208907.06347942317</v>
      </c>
      <c r="AI983">
        <v>31687.760243832028</v>
      </c>
      <c r="AJ983">
        <v>12.158175214025437</v>
      </c>
      <c r="AK983">
        <v>1244729.9492777637</v>
      </c>
      <c r="AL983">
        <v>2806.9816110424513</v>
      </c>
      <c r="AM983">
        <v>527563.50813606149</v>
      </c>
      <c r="AN983">
        <v>80489.422231142104</v>
      </c>
      <c r="AO983">
        <v>30.707823950163711</v>
      </c>
      <c r="AP983">
        <v>751581.41249651206</v>
      </c>
      <c r="AQ983">
        <v>1695.459914487989</v>
      </c>
      <c r="AR983">
        <v>318656.44465663831</v>
      </c>
      <c r="AS983">
        <v>48801.661987310072</v>
      </c>
      <c r="AT983">
        <v>18.549648736138273</v>
      </c>
      <c r="AU983" s="3">
        <v>28571608.717139795</v>
      </c>
      <c r="AV983" s="3">
        <v>786332.28464180289</v>
      </c>
      <c r="AW983">
        <v>82697.789533489995</v>
      </c>
      <c r="AX983">
        <v>15542222.56492411</v>
      </c>
      <c r="AY983">
        <v>2275.9636120764399</v>
      </c>
      <c r="AZ983">
        <v>427744.60125364608</v>
      </c>
      <c r="BA983">
        <v>234722.95031427001</v>
      </c>
      <c r="BB983">
        <v>44113831.282063909</v>
      </c>
      <c r="BC983">
        <v>6459.9174518221189</v>
      </c>
      <c r="BD983">
        <v>1214076.885895449</v>
      </c>
      <c r="BE983">
        <v>152025.16078078002</v>
      </c>
      <c r="BF983">
        <v>28571608.717139795</v>
      </c>
      <c r="BG983">
        <v>4183.953839745679</v>
      </c>
      <c r="BH983">
        <v>786332.28464180289</v>
      </c>
      <c r="BI983">
        <v>2.8317404017978016</v>
      </c>
      <c r="BJ983">
        <v>12.117465748236233</v>
      </c>
      <c r="BK983">
        <v>9.2857253464384311</v>
      </c>
      <c r="BL983">
        <v>35.702225744777351</v>
      </c>
      <c r="BM983">
        <v>25.091667923348307</v>
      </c>
      <c r="BN983">
        <f t="shared" si="98"/>
        <v>-10.610557821429044</v>
      </c>
      <c r="BO983">
        <v>0.62911678822372907</v>
      </c>
      <c r="BP983">
        <v>2.1573248101653023E-2</v>
      </c>
      <c r="BQ983">
        <v>0.11395714386452245</v>
      </c>
      <c r="BR983">
        <v>0.17857142857142858</v>
      </c>
      <c r="BS983">
        <v>0.10344827586206896</v>
      </c>
      <c r="BT983">
        <v>0.33333333333333331</v>
      </c>
      <c r="BU983">
        <v>0.30386307002209878</v>
      </c>
      <c r="BV983">
        <v>0.84286706327924554</v>
      </c>
      <c r="BW983">
        <v>0.78222207826173273</v>
      </c>
      <c r="BX983">
        <v>0.33242086233617085</v>
      </c>
      <c r="BY983">
        <f t="shared" si="99"/>
        <v>5.8750604159471906E-2</v>
      </c>
      <c r="BZ983">
        <v>0</v>
      </c>
      <c r="CA983">
        <f t="shared" si="100"/>
        <v>5.2778428965795645E-3</v>
      </c>
      <c r="CC983">
        <v>5.8750604159471906E-2</v>
      </c>
      <c r="CD983">
        <v>5.2778428965795645E-3</v>
      </c>
    </row>
    <row r="984" spans="1:82" x14ac:dyDescent="0.3">
      <c r="A984">
        <v>0</v>
      </c>
      <c r="B984" t="s">
        <v>677</v>
      </c>
      <c r="C984" t="s">
        <v>690</v>
      </c>
      <c r="D984">
        <v>21037</v>
      </c>
      <c r="E984" s="2">
        <f>BO984</f>
        <v>0.62064804223380121</v>
      </c>
      <c r="F984" s="2" t="s">
        <v>1939</v>
      </c>
      <c r="G984" s="3">
        <v>6969</v>
      </c>
      <c r="H984" s="1">
        <v>33.347418577873412</v>
      </c>
      <c r="I984" s="1">
        <f t="shared" si="101"/>
        <v>-14.069821274071622</v>
      </c>
      <c r="J984" s="1">
        <v>2.5831306938599998</v>
      </c>
      <c r="K984" s="1">
        <v>211.483236116</v>
      </c>
      <c r="L984" s="2">
        <v>0.16225249566</v>
      </c>
      <c r="M984" s="2">
        <v>3.9177822422644448E-2</v>
      </c>
      <c r="N984" s="7">
        <v>0</v>
      </c>
      <c r="O984" s="2">
        <v>2.5390360012266834E-4</v>
      </c>
      <c r="P984" s="3">
        <v>329482.6418912501</v>
      </c>
      <c r="Q984" s="3">
        <v>9067.8421755349991</v>
      </c>
      <c r="R984" s="3">
        <v>986894.08686785493</v>
      </c>
      <c r="S984" s="3">
        <v>2219.9810215296861</v>
      </c>
      <c r="T984" s="3">
        <v>478948.30197880091</v>
      </c>
      <c r="V984">
        <v>21037</v>
      </c>
      <c r="W984" s="2">
        <v>0.77281917091044305</v>
      </c>
      <c r="X984" s="2">
        <v>0.89460107825344448</v>
      </c>
      <c r="Y984" s="2">
        <v>0.34306285424007982</v>
      </c>
      <c r="Z984" s="2">
        <v>0.73664523818190042</v>
      </c>
      <c r="AA984" s="2">
        <v>0.60956564599324459</v>
      </c>
      <c r="AB984" s="2">
        <v>0.40050022799592883</v>
      </c>
      <c r="AC984" s="2">
        <v>3.9177822422644448E-2</v>
      </c>
      <c r="AD984" s="2">
        <v>0</v>
      </c>
      <c r="AE984" s="2">
        <v>2.5390360012266834E-4</v>
      </c>
      <c r="AF984">
        <v>2313257.5711265756</v>
      </c>
      <c r="AG984">
        <v>5201.8899911445205</v>
      </c>
      <c r="AH984">
        <v>977679.12759745005</v>
      </c>
      <c r="AI984">
        <v>144054.42947503625</v>
      </c>
      <c r="AJ984">
        <v>56.865273878542716</v>
      </c>
      <c r="AK984">
        <v>3300151.6579944305</v>
      </c>
      <c r="AL984">
        <v>7421.8710126742071</v>
      </c>
      <c r="AM984">
        <v>1394917.6912938925</v>
      </c>
      <c r="AN984">
        <v>205764.16775739493</v>
      </c>
      <c r="AO984">
        <v>81.135431840692604</v>
      </c>
      <c r="AP984">
        <v>986894.08686785493</v>
      </c>
      <c r="AQ984">
        <v>2219.9810215296866</v>
      </c>
      <c r="AR984">
        <v>417238.5636964424</v>
      </c>
      <c r="AS984">
        <v>61709.738282358681</v>
      </c>
      <c r="AT984">
        <v>24.270157962149888</v>
      </c>
      <c r="AU984" s="3">
        <v>61922967.717041545</v>
      </c>
      <c r="AV984" s="3">
        <v>1704210.2584700477</v>
      </c>
      <c r="AW984">
        <v>374138.87583156995</v>
      </c>
      <c r="AX984">
        <v>70315660.32378526</v>
      </c>
      <c r="AY984">
        <v>10296.846772560919</v>
      </c>
      <c r="AZ984">
        <v>1935189.382435099</v>
      </c>
      <c r="BA984">
        <v>703621.51772282005</v>
      </c>
      <c r="BB984">
        <v>132238628.0408268</v>
      </c>
      <c r="BC984">
        <v>19364.688948095918</v>
      </c>
      <c r="BD984">
        <v>3639399.640905147</v>
      </c>
      <c r="BE984">
        <v>329482.6418912501</v>
      </c>
      <c r="BF984">
        <v>61922967.717041545</v>
      </c>
      <c r="BG984">
        <v>9067.8421755349991</v>
      </c>
      <c r="BH984">
        <v>1704210.2584700477</v>
      </c>
      <c r="BI984">
        <v>22.529562421666395</v>
      </c>
      <c r="BJ984">
        <v>55.876980999539811</v>
      </c>
      <c r="BK984">
        <v>33.347418577873412</v>
      </c>
      <c r="BL984">
        <v>52.301179967098257</v>
      </c>
      <c r="BM984">
        <v>38.231358693026635</v>
      </c>
      <c r="BN984">
        <f t="shared" si="98"/>
        <v>-14.069821274071622</v>
      </c>
      <c r="BO984">
        <v>0.62064804223380121</v>
      </c>
      <c r="BP984">
        <v>0.16932807565939267</v>
      </c>
      <c r="BQ984">
        <v>5.5801655312891343E-2</v>
      </c>
      <c r="BR984">
        <v>3.5714285714285712E-2</v>
      </c>
      <c r="BS984">
        <v>0.2413793103448276</v>
      </c>
      <c r="BT984">
        <v>0.3888888888888889</v>
      </c>
      <c r="BU984">
        <v>0.40292877706837071</v>
      </c>
      <c r="BV984">
        <v>0.73664523818190042</v>
      </c>
      <c r="BW984">
        <v>0.6323295082917475</v>
      </c>
      <c r="BX984">
        <v>0.40050022799592883</v>
      </c>
      <c r="BY984">
        <f t="shared" si="99"/>
        <v>0.11850584200923346</v>
      </c>
      <c r="BZ984">
        <v>0</v>
      </c>
      <c r="CA984">
        <f t="shared" si="100"/>
        <v>1.4964820114610447E-4</v>
      </c>
      <c r="CC984">
        <v>0.11850584200923346</v>
      </c>
      <c r="CD984">
        <v>1.4964820114610447E-4</v>
      </c>
    </row>
    <row r="985" spans="1:82" x14ac:dyDescent="0.3">
      <c r="A985">
        <v>1</v>
      </c>
      <c r="B985" t="s">
        <v>677</v>
      </c>
      <c r="C985" t="s">
        <v>691</v>
      </c>
      <c r="D985">
        <v>21039</v>
      </c>
      <c r="E985" s="2">
        <v>0</v>
      </c>
      <c r="F985" s="2" t="s">
        <v>1954</v>
      </c>
      <c r="G985" s="3">
        <v>-999</v>
      </c>
      <c r="H985" s="1">
        <v>0.37427895111454706</v>
      </c>
      <c r="I985" s="1">
        <f t="shared" si="101"/>
        <v>-999</v>
      </c>
      <c r="J985" s="1">
        <v>-999</v>
      </c>
      <c r="K985" s="1">
        <v>-999</v>
      </c>
      <c r="L985" s="2">
        <v>-999</v>
      </c>
      <c r="M985" s="2">
        <v>-999</v>
      </c>
      <c r="N985" s="7">
        <v>-999</v>
      </c>
      <c r="O985" s="2">
        <v>-999</v>
      </c>
      <c r="P985" s="3">
        <v>-999</v>
      </c>
      <c r="Q985" s="3">
        <v>-999</v>
      </c>
      <c r="R985" s="3">
        <v>-999</v>
      </c>
      <c r="S985" s="3">
        <v>-999</v>
      </c>
      <c r="T985" s="3">
        <v>-999</v>
      </c>
      <c r="V985">
        <v>21039</v>
      </c>
      <c r="W985" s="2">
        <v>-999</v>
      </c>
      <c r="X985" s="2">
        <v>1.0040667839183443E-2</v>
      </c>
      <c r="Y985" s="2">
        <v>-999</v>
      </c>
      <c r="Z985" s="2">
        <v>-999</v>
      </c>
      <c r="AA985" s="2">
        <v>-999</v>
      </c>
      <c r="AB985" s="2">
        <v>-999</v>
      </c>
      <c r="AC985" s="2">
        <v>-999</v>
      </c>
      <c r="AD985" s="2">
        <v>-999</v>
      </c>
      <c r="AE985" s="2">
        <v>-999</v>
      </c>
      <c r="AF985" s="2">
        <v>-999</v>
      </c>
      <c r="AG985" s="2">
        <v>-999</v>
      </c>
      <c r="AH985" s="2">
        <v>-999</v>
      </c>
      <c r="AI985" s="2">
        <v>-999</v>
      </c>
      <c r="AJ985" s="2">
        <v>-999</v>
      </c>
      <c r="AK985" s="2">
        <v>-999</v>
      </c>
      <c r="AL985" s="2">
        <v>-999</v>
      </c>
      <c r="AM985" s="2">
        <v>-999</v>
      </c>
      <c r="AN985" s="2">
        <v>-999</v>
      </c>
      <c r="AO985" s="2">
        <v>-999</v>
      </c>
      <c r="AP985" s="2">
        <v>-999</v>
      </c>
      <c r="AQ985" s="2">
        <v>-999</v>
      </c>
      <c r="AR985" s="2">
        <v>-999</v>
      </c>
      <c r="AS985" s="2">
        <v>-999</v>
      </c>
      <c r="AT985" s="2">
        <v>-999</v>
      </c>
      <c r="AU985" s="2">
        <v>-999</v>
      </c>
      <c r="AV985" s="2">
        <v>-999</v>
      </c>
      <c r="AW985" s="2">
        <v>-999</v>
      </c>
      <c r="AX985" s="2">
        <v>-999</v>
      </c>
      <c r="AY985" s="2">
        <v>-999</v>
      </c>
      <c r="AZ985" s="2">
        <v>-999</v>
      </c>
      <c r="BA985" s="2">
        <v>-999</v>
      </c>
      <c r="BB985" s="2">
        <v>-999</v>
      </c>
      <c r="BC985" s="2">
        <v>-999</v>
      </c>
      <c r="BD985" s="2">
        <v>-999</v>
      </c>
      <c r="BE985" s="2">
        <v>-999</v>
      </c>
      <c r="BF985" s="2">
        <v>-999</v>
      </c>
      <c r="BG985" s="2">
        <v>-999</v>
      </c>
      <c r="BH985" s="2">
        <v>-999</v>
      </c>
      <c r="BI985">
        <v>0</v>
      </c>
      <c r="BJ985">
        <v>0.37427895111454706</v>
      </c>
      <c r="BK985">
        <v>0.37427895111454706</v>
      </c>
      <c r="BL985">
        <v>-999</v>
      </c>
      <c r="BM985">
        <v>28.651581268667176</v>
      </c>
      <c r="BN985">
        <f t="shared" si="98"/>
        <v>-999</v>
      </c>
      <c r="BO985" t="s">
        <v>3748</v>
      </c>
      <c r="BP985" t="s">
        <v>3748</v>
      </c>
      <c r="BQ985">
        <v>0.10769399416240978</v>
      </c>
      <c r="BR985">
        <v>3.5714285714285712E-2</v>
      </c>
      <c r="BS985">
        <v>0.13793103448275862</v>
      </c>
      <c r="BT985">
        <v>0.22222222222222221</v>
      </c>
      <c r="BU985" t="s">
        <v>3748</v>
      </c>
      <c r="BY985">
        <f t="shared" si="99"/>
        <v>-999</v>
      </c>
      <c r="CA985">
        <f t="shared" si="100"/>
        <v>-999</v>
      </c>
    </row>
    <row r="986" spans="1:82" x14ac:dyDescent="0.3">
      <c r="A986">
        <v>0</v>
      </c>
      <c r="B986" t="s">
        <v>677</v>
      </c>
      <c r="C986" t="s">
        <v>95</v>
      </c>
      <c r="D986">
        <v>21041</v>
      </c>
      <c r="E986" s="2">
        <f>BO986</f>
        <v>0.58771408126861047</v>
      </c>
      <c r="F986" s="2" t="s">
        <v>1939</v>
      </c>
      <c r="G986" s="3">
        <v>1182</v>
      </c>
      <c r="H986" s="1">
        <v>6.6327892079822099</v>
      </c>
      <c r="I986" s="1">
        <f t="shared" si="101"/>
        <v>-13.579607077188353</v>
      </c>
      <c r="J986" s="1">
        <v>2.7951042473499998</v>
      </c>
      <c r="K986" s="1">
        <v>225.98167062499999</v>
      </c>
      <c r="L986" s="2">
        <v>0.12226989449000003</v>
      </c>
      <c r="M986" s="2">
        <v>5.4544010302051363E-3</v>
      </c>
      <c r="N986" s="7">
        <v>0</v>
      </c>
      <c r="O986" s="2">
        <v>8.3041510746686596E-4</v>
      </c>
      <c r="P986" s="3">
        <v>32242.514734420998</v>
      </c>
      <c r="Q986" s="3">
        <v>887.36096468047629</v>
      </c>
      <c r="R986" s="3">
        <v>210987.03930575209</v>
      </c>
      <c r="S986" s="3">
        <v>475.17805846364581</v>
      </c>
      <c r="T986" s="3">
        <v>99057.452331862209</v>
      </c>
      <c r="V986">
        <v>21041</v>
      </c>
      <c r="W986" s="2">
        <v>0.59702008185597188</v>
      </c>
      <c r="X986" s="2">
        <v>0.17793582323118132</v>
      </c>
      <c r="Y986" s="2">
        <v>0.40147968014152663</v>
      </c>
      <c r="Z986" s="2">
        <v>0.79709487364559006</v>
      </c>
      <c r="AA986" s="2">
        <v>0.65135499894470861</v>
      </c>
      <c r="AB986" s="2">
        <v>0.30180811962916082</v>
      </c>
      <c r="AC986" s="2">
        <v>5.4544010302051363E-3</v>
      </c>
      <c r="AD986" s="2">
        <v>0</v>
      </c>
      <c r="AE986" s="2">
        <v>8.3041510746686596E-4</v>
      </c>
      <c r="AF986">
        <v>190620.04958012636</v>
      </c>
      <c r="AG986">
        <v>428.80690572982246</v>
      </c>
      <c r="AH986">
        <v>80592.931072241801</v>
      </c>
      <c r="AI986">
        <v>8679.5596262168401</v>
      </c>
      <c r="AJ986">
        <v>4.6880143627292821</v>
      </c>
      <c r="AK986">
        <v>401607.08888587845</v>
      </c>
      <c r="AL986">
        <v>903.98496419346827</v>
      </c>
      <c r="AM986">
        <v>169901.17681428068</v>
      </c>
      <c r="AN986">
        <v>18428.766216040189</v>
      </c>
      <c r="AO986">
        <v>9.8845914334006739</v>
      </c>
      <c r="AP986">
        <v>210987.03930575209</v>
      </c>
      <c r="AQ986">
        <v>475.17805846364581</v>
      </c>
      <c r="AR986">
        <v>89308.245742038882</v>
      </c>
      <c r="AS986">
        <v>9749.2065898233486</v>
      </c>
      <c r="AT986">
        <v>5.1965770706713919</v>
      </c>
      <c r="AU986" s="3">
        <v>6059658.2191870827</v>
      </c>
      <c r="AV986" s="3">
        <v>166770.61970204872</v>
      </c>
      <c r="AW986">
        <v>28403.474595926</v>
      </c>
      <c r="AX986">
        <v>5338149.0155583322</v>
      </c>
      <c r="AY986">
        <v>781.7049887492559</v>
      </c>
      <c r="AZ986">
        <v>146913.63558553514</v>
      </c>
      <c r="BA986">
        <v>60645.989330347002</v>
      </c>
      <c r="BB986">
        <v>11397807.234745415</v>
      </c>
      <c r="BC986">
        <v>1669.0659534297322</v>
      </c>
      <c r="BD986">
        <v>313684.25528758386</v>
      </c>
      <c r="BE986">
        <v>32242.514734420998</v>
      </c>
      <c r="BF986">
        <v>6059658.2191870827</v>
      </c>
      <c r="BG986">
        <v>887.36096468047629</v>
      </c>
      <c r="BH986">
        <v>166770.61970204872</v>
      </c>
      <c r="BI986">
        <v>2.6922658406909448</v>
      </c>
      <c r="BJ986">
        <v>9.3250550486731552</v>
      </c>
      <c r="BK986">
        <v>6.6327892079822099</v>
      </c>
      <c r="BL986">
        <v>38.574633845853114</v>
      </c>
      <c r="BM986">
        <v>24.995026768664761</v>
      </c>
      <c r="BN986">
        <f t="shared" si="98"/>
        <v>-13.579607077188353</v>
      </c>
      <c r="BO986">
        <v>0.58771408126861047</v>
      </c>
      <c r="BP986">
        <v>1.9160854078726183E-2</v>
      </c>
      <c r="BQ986">
        <v>5.2484649737232138E-2</v>
      </c>
      <c r="BR986">
        <v>6.5476190476190479E-2</v>
      </c>
      <c r="BS986">
        <v>0.13793103448275862</v>
      </c>
      <c r="BT986">
        <v>0.27777777777777779</v>
      </c>
      <c r="BU986">
        <v>0.38889011922019118</v>
      </c>
      <c r="BV986">
        <v>0.79709487364559006</v>
      </c>
      <c r="BW986">
        <v>0.67567945948621222</v>
      </c>
      <c r="BX986">
        <v>0.30180811962916082</v>
      </c>
      <c r="BY986">
        <f t="shared" si="99"/>
        <v>0.15224677713482887</v>
      </c>
      <c r="BZ986">
        <v>0</v>
      </c>
      <c r="CA986">
        <f t="shared" si="100"/>
        <v>6.3338694336062984E-4</v>
      </c>
      <c r="CC986">
        <v>0.15224677713482887</v>
      </c>
      <c r="CD986">
        <v>6.3338694336062984E-4</v>
      </c>
    </row>
    <row r="987" spans="1:82" x14ac:dyDescent="0.3">
      <c r="A987">
        <v>0</v>
      </c>
      <c r="B987" t="s">
        <v>677</v>
      </c>
      <c r="C987" t="s">
        <v>692</v>
      </c>
      <c r="D987">
        <v>21043</v>
      </c>
      <c r="E987" s="2">
        <f>BO987</f>
        <v>0.65199141503143598</v>
      </c>
      <c r="F987" s="2" t="s">
        <v>1940</v>
      </c>
      <c r="G987" s="3">
        <v>1477</v>
      </c>
      <c r="H987" s="1">
        <v>1.8909730403223699</v>
      </c>
      <c r="I987" s="1">
        <f t="shared" si="101"/>
        <v>-11.51629588348726</v>
      </c>
      <c r="J987" s="1">
        <v>2.7628104869699999</v>
      </c>
      <c r="K987" s="1">
        <v>167.81818049699999</v>
      </c>
      <c r="L987" s="2">
        <v>0.10144876634000011</v>
      </c>
      <c r="M987" s="2">
        <v>2.0658010856172321E-2</v>
      </c>
      <c r="N987" s="7">
        <v>0</v>
      </c>
      <c r="O987" s="2">
        <v>2.4891535089054655E-2</v>
      </c>
      <c r="P987" s="3">
        <v>37903.313907352014</v>
      </c>
      <c r="Q987" s="3">
        <v>1043.1544025165122</v>
      </c>
      <c r="R987" s="3">
        <v>215122.68591151095</v>
      </c>
      <c r="S987" s="3">
        <v>484.78001564598515</v>
      </c>
      <c r="T987" s="3">
        <v>99269.953518322873</v>
      </c>
      <c r="V987">
        <v>21043</v>
      </c>
      <c r="W987" s="2">
        <v>0.49333313475866059</v>
      </c>
      <c r="X987" s="2">
        <v>5.0728559899477083E-2</v>
      </c>
      <c r="Y987" s="2">
        <v>0.31197713147397538</v>
      </c>
      <c r="Z987" s="2">
        <v>0.78788548874553066</v>
      </c>
      <c r="AA987" s="2">
        <v>0.48370830465235809</v>
      </c>
      <c r="AB987" s="2">
        <v>0.25041373868428146</v>
      </c>
      <c r="AC987" s="2">
        <v>2.0658010856172321E-2</v>
      </c>
      <c r="AD987" s="2">
        <v>0</v>
      </c>
      <c r="AE987" s="2">
        <v>2.4891535089054655E-2</v>
      </c>
      <c r="AF987">
        <v>323070.74858855596</v>
      </c>
      <c r="AG987">
        <v>728.24446074128639</v>
      </c>
      <c r="AH987">
        <v>136871.29298529521</v>
      </c>
      <c r="AI987">
        <v>12292.628885111679</v>
      </c>
      <c r="AJ987">
        <v>7.9659578711012387</v>
      </c>
      <c r="AK987">
        <v>538193.43450006691</v>
      </c>
      <c r="AL987">
        <v>1213.0244763872713</v>
      </c>
      <c r="AM987">
        <v>227984.19686836336</v>
      </c>
      <c r="AN987">
        <v>20449.678520366386</v>
      </c>
      <c r="AO987">
        <v>13.268372048320623</v>
      </c>
      <c r="AP987">
        <v>215122.68591151095</v>
      </c>
      <c r="AQ987">
        <v>484.78001564598492</v>
      </c>
      <c r="AR987">
        <v>91112.903883068153</v>
      </c>
      <c r="AS987">
        <v>8157.049635254707</v>
      </c>
      <c r="AT987">
        <v>5.3024141772193847</v>
      </c>
      <c r="AU987" s="3">
        <v>7123548.8157477379</v>
      </c>
      <c r="AV987" s="3">
        <v>196050.43840895328</v>
      </c>
      <c r="AW987">
        <v>47466.829802378001</v>
      </c>
      <c r="AX987">
        <v>8920915.9930589218</v>
      </c>
      <c r="AY987">
        <v>1306.3562886053678</v>
      </c>
      <c r="AZ987">
        <v>245516.60088049283</v>
      </c>
      <c r="BA987">
        <v>85370.143709730008</v>
      </c>
      <c r="BB987">
        <v>16044464.808806658</v>
      </c>
      <c r="BC987">
        <v>2349.51069112188</v>
      </c>
      <c r="BD987">
        <v>441567.03928944614</v>
      </c>
      <c r="BE987">
        <v>37903.313907352014</v>
      </c>
      <c r="BF987">
        <v>7123548.8157477379</v>
      </c>
      <c r="BG987">
        <v>1043.1544025165122</v>
      </c>
      <c r="BH987">
        <v>196050.43840895328</v>
      </c>
      <c r="BI987">
        <v>1.3166204465295268</v>
      </c>
      <c r="BJ987">
        <v>3.2075934868518967</v>
      </c>
      <c r="BK987">
        <v>1.8909730403223699</v>
      </c>
      <c r="BL987">
        <v>43.921725094599132</v>
      </c>
      <c r="BM987">
        <v>32.405429211111873</v>
      </c>
      <c r="BN987">
        <f t="shared" si="98"/>
        <v>-11.51629588348726</v>
      </c>
      <c r="BO987">
        <v>0.65199141503143598</v>
      </c>
      <c r="BP987">
        <v>1.0395210755543052E-2</v>
      </c>
      <c r="BQ987">
        <v>6.6348268934530275E-2</v>
      </c>
      <c r="BR987">
        <v>1.1904761904761904E-2</v>
      </c>
      <c r="BS987">
        <v>6.8965517241379309E-2</v>
      </c>
      <c r="BT987">
        <v>0.61111111111111116</v>
      </c>
      <c r="BU987">
        <v>0.3298014186748946</v>
      </c>
      <c r="BV987">
        <v>0.78788548874553066</v>
      </c>
      <c r="BW987">
        <v>0.50177210026178232</v>
      </c>
      <c r="BX987">
        <v>0.25041373868428146</v>
      </c>
      <c r="BY987">
        <f t="shared" si="99"/>
        <v>0.51709252921357629</v>
      </c>
      <c r="BZ987">
        <v>0</v>
      </c>
      <c r="CA987">
        <f t="shared" si="100"/>
        <v>2.2505790606756865E-2</v>
      </c>
      <c r="CC987">
        <v>0.51709252921357629</v>
      </c>
      <c r="CD987">
        <v>2.2505790606756865E-2</v>
      </c>
    </row>
    <row r="988" spans="1:82" x14ac:dyDescent="0.3">
      <c r="A988">
        <v>1</v>
      </c>
      <c r="B988" t="s">
        <v>677</v>
      </c>
      <c r="C988" t="s">
        <v>693</v>
      </c>
      <c r="D988">
        <v>21045</v>
      </c>
      <c r="E988" s="2">
        <v>0</v>
      </c>
      <c r="F988" s="2" t="s">
        <v>1954</v>
      </c>
      <c r="G988" s="3">
        <v>-999</v>
      </c>
      <c r="H988" s="1">
        <v>0.37414467551551545</v>
      </c>
      <c r="I988" s="1">
        <f t="shared" si="101"/>
        <v>-999</v>
      </c>
      <c r="J988" s="1">
        <v>-999</v>
      </c>
      <c r="K988" s="1">
        <v>-999</v>
      </c>
      <c r="L988" s="2">
        <v>-999</v>
      </c>
      <c r="M988" s="2">
        <v>-999</v>
      </c>
      <c r="N988" s="7">
        <v>-999</v>
      </c>
      <c r="O988" s="2">
        <v>-999</v>
      </c>
      <c r="P988" s="3">
        <v>-999</v>
      </c>
      <c r="Q988" s="3">
        <v>-999</v>
      </c>
      <c r="R988" s="3">
        <v>-999</v>
      </c>
      <c r="S988" s="3">
        <v>-999</v>
      </c>
      <c r="T988" s="3">
        <v>-999</v>
      </c>
      <c r="V988">
        <v>21045</v>
      </c>
      <c r="W988" s="2">
        <v>-999</v>
      </c>
      <c r="X988" s="2">
        <v>1.0037065668436814E-2</v>
      </c>
      <c r="Y988" s="2">
        <v>-999</v>
      </c>
      <c r="Z988" s="2">
        <v>-999</v>
      </c>
      <c r="AA988" s="2">
        <v>-999</v>
      </c>
      <c r="AB988" s="2">
        <v>-999</v>
      </c>
      <c r="AC988" s="2">
        <v>-999</v>
      </c>
      <c r="AD988" s="2">
        <v>-999</v>
      </c>
      <c r="AE988" s="2">
        <v>-999</v>
      </c>
      <c r="AF988" s="2">
        <v>-999</v>
      </c>
      <c r="AG988" s="2">
        <v>-999</v>
      </c>
      <c r="AH988" s="2">
        <v>-999</v>
      </c>
      <c r="AI988" s="2">
        <v>-999</v>
      </c>
      <c r="AJ988" s="2">
        <v>-999</v>
      </c>
      <c r="AK988" s="2">
        <v>-999</v>
      </c>
      <c r="AL988" s="2">
        <v>-999</v>
      </c>
      <c r="AM988" s="2">
        <v>-999</v>
      </c>
      <c r="AN988" s="2">
        <v>-999</v>
      </c>
      <c r="AO988" s="2">
        <v>-999</v>
      </c>
      <c r="AP988" s="2">
        <v>-999</v>
      </c>
      <c r="AQ988" s="2">
        <v>-999</v>
      </c>
      <c r="AR988" s="2">
        <v>-999</v>
      </c>
      <c r="AS988" s="2">
        <v>-999</v>
      </c>
      <c r="AT988" s="2">
        <v>-999</v>
      </c>
      <c r="AU988" s="2">
        <v>-999</v>
      </c>
      <c r="AV988" s="2">
        <v>-999</v>
      </c>
      <c r="AW988" s="2">
        <v>-999</v>
      </c>
      <c r="AX988" s="2">
        <v>-999</v>
      </c>
      <c r="AY988" s="2">
        <v>-999</v>
      </c>
      <c r="AZ988" s="2">
        <v>-999</v>
      </c>
      <c r="BA988" s="2">
        <v>-999</v>
      </c>
      <c r="BB988" s="2">
        <v>-999</v>
      </c>
      <c r="BC988" s="2">
        <v>-999</v>
      </c>
      <c r="BD988" s="2">
        <v>-999</v>
      </c>
      <c r="BE988" s="2">
        <v>-999</v>
      </c>
      <c r="BF988" s="2">
        <v>-999</v>
      </c>
      <c r="BG988" s="2">
        <v>-999</v>
      </c>
      <c r="BH988" s="2">
        <v>-999</v>
      </c>
      <c r="BI988">
        <v>0</v>
      </c>
      <c r="BJ988">
        <v>0.37414467551551545</v>
      </c>
      <c r="BK988">
        <v>0.37414467551551545</v>
      </c>
      <c r="BL988">
        <v>-999</v>
      </c>
      <c r="BM988">
        <v>19.393261438394514</v>
      </c>
      <c r="BN988">
        <f t="shared" si="98"/>
        <v>-999</v>
      </c>
      <c r="BO988" t="s">
        <v>3748</v>
      </c>
      <c r="BP988" t="s">
        <v>3748</v>
      </c>
      <c r="BQ988">
        <v>8.0777597687697683E-2</v>
      </c>
      <c r="BR988">
        <v>5.3571428571428568E-2</v>
      </c>
      <c r="BS988">
        <v>0</v>
      </c>
      <c r="BT988">
        <v>0.44444444444444442</v>
      </c>
      <c r="BU988" t="s">
        <v>3748</v>
      </c>
      <c r="BY988">
        <f t="shared" si="99"/>
        <v>-999</v>
      </c>
      <c r="CA988">
        <f t="shared" si="100"/>
        <v>-999</v>
      </c>
    </row>
    <row r="989" spans="1:82" x14ac:dyDescent="0.3">
      <c r="A989">
        <v>0</v>
      </c>
      <c r="B989" t="s">
        <v>677</v>
      </c>
      <c r="C989" t="s">
        <v>473</v>
      </c>
      <c r="D989">
        <v>21047</v>
      </c>
      <c r="E989" s="2">
        <f>BO989</f>
        <v>0.68705087502690487</v>
      </c>
      <c r="F989" s="2" t="s">
        <v>1941</v>
      </c>
      <c r="G989" s="3">
        <v>10853</v>
      </c>
      <c r="H989" s="1">
        <v>13.201359652759928</v>
      </c>
      <c r="I989" s="1">
        <f t="shared" si="101"/>
        <v>-10.787462507896638</v>
      </c>
      <c r="J989" s="1">
        <v>2.8284500814800002</v>
      </c>
      <c r="K989" s="1">
        <v>274.98128177199999</v>
      </c>
      <c r="L989" s="2">
        <v>0.11886940159000003</v>
      </c>
      <c r="M989" s="2">
        <v>6.3434022527456974E-2</v>
      </c>
      <c r="N989" s="7">
        <v>0</v>
      </c>
      <c r="O989" s="2">
        <v>2.536225807521884E-3</v>
      </c>
      <c r="P989" s="3">
        <v>285674.68969773006</v>
      </c>
      <c r="Q989" s="3">
        <v>7862.1835276498787</v>
      </c>
      <c r="R989" s="3">
        <v>1666235.524126838</v>
      </c>
      <c r="S989" s="3">
        <v>3748.9270170050791</v>
      </c>
      <c r="T989" s="3">
        <v>795990.05312516377</v>
      </c>
      <c r="V989">
        <v>21047</v>
      </c>
      <c r="W989" s="2">
        <v>0.68016322804417928</v>
      </c>
      <c r="X989" s="2">
        <v>0.35414886919033234</v>
      </c>
      <c r="Y989" s="2">
        <v>0.34854605456345211</v>
      </c>
      <c r="Z989" s="2">
        <v>0.80660428406119777</v>
      </c>
      <c r="AA989" s="2">
        <v>0.79258831923424578</v>
      </c>
      <c r="AB989" s="2">
        <v>0.29341442327208045</v>
      </c>
      <c r="AC989" s="2">
        <v>6.3434022527456974E-2</v>
      </c>
      <c r="AD989" s="2">
        <v>0</v>
      </c>
      <c r="AE989" s="2">
        <v>2.536225807521884E-3</v>
      </c>
      <c r="AF989">
        <v>1294874.4472435559</v>
      </c>
      <c r="AG989">
        <v>2914.4546746222027</v>
      </c>
      <c r="AH989">
        <v>547762.73788135615</v>
      </c>
      <c r="AI989">
        <v>71354.090382880007</v>
      </c>
      <c r="AJ989">
        <v>31.8674166287128</v>
      </c>
      <c r="AK989">
        <v>2961109.9713703939</v>
      </c>
      <c r="AL989">
        <v>6663.3816916272817</v>
      </c>
      <c r="AM989">
        <v>1252361.9704009979</v>
      </c>
      <c r="AN989">
        <v>162744.9109884018</v>
      </c>
      <c r="AO989">
        <v>72.85521365389593</v>
      </c>
      <c r="AP989">
        <v>1666235.524126838</v>
      </c>
      <c r="AQ989">
        <v>3748.9270170050791</v>
      </c>
      <c r="AR989">
        <v>704599.23251964175</v>
      </c>
      <c r="AS989">
        <v>91390.820605521789</v>
      </c>
      <c r="AT989">
        <v>40.987797025183127</v>
      </c>
      <c r="AU989" s="3">
        <v>53689701.181791387</v>
      </c>
      <c r="AV989" s="3">
        <v>1477618.7721865182</v>
      </c>
      <c r="AW989">
        <v>217452.88224331001</v>
      </c>
      <c r="AX989">
        <v>40868094.688807681</v>
      </c>
      <c r="AY989">
        <v>5984.6200257443597</v>
      </c>
      <c r="AZ989">
        <v>1124749.487638395</v>
      </c>
      <c r="BA989">
        <v>503127.57194104011</v>
      </c>
      <c r="BB989">
        <v>94557795.870599076</v>
      </c>
      <c r="BC989">
        <v>13846.803553394238</v>
      </c>
      <c r="BD989">
        <v>2602368.259824913</v>
      </c>
      <c r="BE989">
        <v>285674.68969773006</v>
      </c>
      <c r="BF989">
        <v>53689701.181791387</v>
      </c>
      <c r="BG989">
        <v>7862.1835276498787</v>
      </c>
      <c r="BH989">
        <v>1477618.7721865182</v>
      </c>
      <c r="BI989">
        <v>4.6566953583743871</v>
      </c>
      <c r="BJ989">
        <v>17.858055011134315</v>
      </c>
      <c r="BK989">
        <v>13.201359652759928</v>
      </c>
      <c r="BL989">
        <v>32.381336048135807</v>
      </c>
      <c r="BM989">
        <v>21.593873540239169</v>
      </c>
      <c r="BN989">
        <f t="shared" si="98"/>
        <v>-10.787462507896638</v>
      </c>
      <c r="BO989">
        <v>0.68705087502690487</v>
      </c>
      <c r="BP989">
        <v>3.874338396191377E-2</v>
      </c>
      <c r="BQ989">
        <v>0.10737065217851033</v>
      </c>
      <c r="BR989">
        <v>0.33333333333333337</v>
      </c>
      <c r="BS989">
        <v>0.10344827586206896</v>
      </c>
      <c r="BT989">
        <v>0.3888888888888889</v>
      </c>
      <c r="BU989">
        <v>0.30892923167316461</v>
      </c>
      <c r="BV989">
        <v>0.80660428406119777</v>
      </c>
      <c r="BW989">
        <v>0.82218705314755791</v>
      </c>
      <c r="BX989">
        <v>0.29341442327208045</v>
      </c>
      <c r="BY989">
        <f t="shared" si="99"/>
        <v>0.17497793143174908</v>
      </c>
      <c r="BZ989">
        <v>0</v>
      </c>
      <c r="CA989">
        <f t="shared" si="100"/>
        <v>1.9758211742668644E-3</v>
      </c>
      <c r="CC989">
        <v>0.17497793143174908</v>
      </c>
      <c r="CD989">
        <v>1.9758211742668644E-3</v>
      </c>
    </row>
    <row r="990" spans="1:82" x14ac:dyDescent="0.3">
      <c r="A990">
        <v>0</v>
      </c>
      <c r="B990" t="s">
        <v>677</v>
      </c>
      <c r="C990" t="s">
        <v>97</v>
      </c>
      <c r="D990">
        <v>21049</v>
      </c>
      <c r="E990" s="2">
        <f>BO990</f>
        <v>0.56974186585261133</v>
      </c>
      <c r="F990" s="2" t="s">
        <v>1938</v>
      </c>
      <c r="G990" s="3">
        <v>6266</v>
      </c>
      <c r="H990" s="1">
        <v>14.849801537233752</v>
      </c>
      <c r="I990" s="1">
        <f t="shared" si="101"/>
        <v>-12.562008106981427</v>
      </c>
      <c r="J990" s="1">
        <v>2.9063705783099998</v>
      </c>
      <c r="K990" s="1">
        <v>205.31698694599999</v>
      </c>
      <c r="L990" s="2">
        <v>0.10312961450000002</v>
      </c>
      <c r="M990" s="2">
        <v>7.6917552784217655E-3</v>
      </c>
      <c r="N990" s="7">
        <v>0</v>
      </c>
      <c r="O990" s="2">
        <v>9.3485266817253301E-3</v>
      </c>
      <c r="P990" s="3">
        <v>72735.361081989977</v>
      </c>
      <c r="Q990" s="3">
        <v>2001.7830714424399</v>
      </c>
      <c r="R990" s="3">
        <v>738953.67771126912</v>
      </c>
      <c r="S990" s="3">
        <v>1669.5324372955131</v>
      </c>
      <c r="T990" s="3">
        <v>366901.19738519192</v>
      </c>
      <c r="V990">
        <v>21049</v>
      </c>
      <c r="W990" s="2">
        <v>0.63881362460001812</v>
      </c>
      <c r="X990" s="2">
        <v>0.39837111937274705</v>
      </c>
      <c r="Y990" s="2">
        <v>0.40889191203828357</v>
      </c>
      <c r="Z990" s="2">
        <v>0.82882529017715778</v>
      </c>
      <c r="AA990" s="2">
        <v>0.59179244690807131</v>
      </c>
      <c r="AB990" s="2">
        <v>0.25456270458195956</v>
      </c>
      <c r="AC990" s="2">
        <v>7.6917552784217655E-3</v>
      </c>
      <c r="AD990" s="2">
        <v>0</v>
      </c>
      <c r="AE990" s="2">
        <v>9.3485266817253301E-3</v>
      </c>
      <c r="AF990">
        <v>1011131.2074784033</v>
      </c>
      <c r="AG990">
        <v>2276.8847470846076</v>
      </c>
      <c r="AH990">
        <v>427933.4428369641</v>
      </c>
      <c r="AI990">
        <v>69760.842383945797</v>
      </c>
      <c r="AJ990">
        <v>24.899140949264876</v>
      </c>
      <c r="AK990">
        <v>1750084.8851896725</v>
      </c>
      <c r="AL990">
        <v>3946.4171843801205</v>
      </c>
      <c r="AM990">
        <v>741716.89838281856</v>
      </c>
      <c r="AN990">
        <v>122878.58422328322</v>
      </c>
      <c r="AO990">
        <v>43.172486366677411</v>
      </c>
      <c r="AP990">
        <v>738953.67771126912</v>
      </c>
      <c r="AQ990">
        <v>1669.5324372955129</v>
      </c>
      <c r="AR990">
        <v>313783.45554585446</v>
      </c>
      <c r="AS990">
        <v>53117.741839337425</v>
      </c>
      <c r="AT990">
        <v>18.273345417412536</v>
      </c>
      <c r="AU990" s="3">
        <v>13669883.761749197</v>
      </c>
      <c r="AV990" s="3">
        <v>376215.11044689215</v>
      </c>
      <c r="AW990">
        <v>86439.611273180009</v>
      </c>
      <c r="AX990">
        <v>16245460.54268145</v>
      </c>
      <c r="AY990">
        <v>2378.9439960800796</v>
      </c>
      <c r="AZ990">
        <v>447098.73462329013</v>
      </c>
      <c r="BA990">
        <v>159174.97235517</v>
      </c>
      <c r="BB990">
        <v>29915344.304430649</v>
      </c>
      <c r="BC990">
        <v>4380.7270675225191</v>
      </c>
      <c r="BD990">
        <v>823313.84507018223</v>
      </c>
      <c r="BE990">
        <v>72735.361081989977</v>
      </c>
      <c r="BF990">
        <v>13669883.761749197</v>
      </c>
      <c r="BG990">
        <v>2001.7830714424399</v>
      </c>
      <c r="BH990">
        <v>376215.11044689215</v>
      </c>
      <c r="BI990">
        <v>5.5975312139106181</v>
      </c>
      <c r="BJ990">
        <v>20.447332751144369</v>
      </c>
      <c r="BK990">
        <v>14.849801537233752</v>
      </c>
      <c r="BL990">
        <v>30.386522477590827</v>
      </c>
      <c r="BM990">
        <v>17.8245143706094</v>
      </c>
      <c r="BN990">
        <f t="shared" si="98"/>
        <v>-12.562008106981427</v>
      </c>
      <c r="BO990">
        <v>0.56974186585261133</v>
      </c>
      <c r="BP990">
        <v>3.8619396589445465E-2</v>
      </c>
      <c r="BQ990">
        <v>9.4504983619349781E-2</v>
      </c>
      <c r="BR990">
        <v>4.7619047619047616E-2</v>
      </c>
      <c r="BS990">
        <v>0.10344827586206896</v>
      </c>
      <c r="BT990">
        <v>0.3888888888888889</v>
      </c>
      <c r="BU990">
        <v>0.359748319859377</v>
      </c>
      <c r="BV990">
        <v>0.82882529017715778</v>
      </c>
      <c r="BW990">
        <v>0.61389257978015699</v>
      </c>
      <c r="BX990">
        <v>0.25456270458195956</v>
      </c>
      <c r="BY990">
        <f t="shared" si="99"/>
        <v>6.1361624052925001E-2</v>
      </c>
      <c r="BZ990">
        <v>0</v>
      </c>
      <c r="CA990">
        <f t="shared" si="100"/>
        <v>8.3185019503966839E-3</v>
      </c>
      <c r="CC990">
        <v>6.1361624052925001E-2</v>
      </c>
      <c r="CD990">
        <v>8.3185019503966839E-3</v>
      </c>
    </row>
    <row r="991" spans="1:82" x14ac:dyDescent="0.3">
      <c r="A991">
        <v>0</v>
      </c>
      <c r="B991" t="s">
        <v>677</v>
      </c>
      <c r="C991" t="s">
        <v>18</v>
      </c>
      <c r="D991">
        <v>21051</v>
      </c>
      <c r="E991" s="2">
        <f>BO991</f>
        <v>0.65451496639136286</v>
      </c>
      <c r="F991" s="2" t="s">
        <v>1940</v>
      </c>
      <c r="G991" s="3">
        <v>1335</v>
      </c>
      <c r="H991" s="1">
        <v>1.1487018250778052</v>
      </c>
      <c r="I991" s="1">
        <f t="shared" si="101"/>
        <v>-21.172007712697194</v>
      </c>
      <c r="J991" s="1">
        <v>2.6125136268000002</v>
      </c>
      <c r="K991" s="1">
        <v>242.349641542</v>
      </c>
      <c r="L991" s="2">
        <v>9.4025369349999943E-2</v>
      </c>
      <c r="M991" s="2">
        <v>8.4515779195476672E-3</v>
      </c>
      <c r="N991" s="7">
        <v>0</v>
      </c>
      <c r="O991" s="2">
        <v>3.565534827862981E-2</v>
      </c>
      <c r="P991" s="3">
        <v>28470.539889530995</v>
      </c>
      <c r="Q991" s="3">
        <v>783.55072330563564</v>
      </c>
      <c r="R991" s="3">
        <v>274972.69111721538</v>
      </c>
      <c r="S991" s="3">
        <v>619.19526477203124</v>
      </c>
      <c r="T991" s="3">
        <v>121136.06072954572</v>
      </c>
      <c r="V991">
        <v>21051</v>
      </c>
      <c r="W991" s="2">
        <v>0.57659375191305995</v>
      </c>
      <c r="X991" s="2">
        <v>3.0815875265024391E-2</v>
      </c>
      <c r="Y991" s="2">
        <v>0.50546597227941403</v>
      </c>
      <c r="Z991" s="2">
        <v>0.74502452680462405</v>
      </c>
      <c r="AA991" s="2">
        <v>0.69853298311432432</v>
      </c>
      <c r="AB991" s="2">
        <v>0.23209000088964421</v>
      </c>
      <c r="AC991" s="2">
        <v>8.4515779195476672E-3</v>
      </c>
      <c r="AD991" s="2">
        <v>0</v>
      </c>
      <c r="AE991" s="2">
        <v>3.565534827862981E-2</v>
      </c>
      <c r="AF991">
        <v>315213.04396618641</v>
      </c>
      <c r="AG991">
        <v>709.7752216512464</v>
      </c>
      <c r="AH991">
        <v>133400.05664779511</v>
      </c>
      <c r="AI991">
        <v>5453.5982852077041</v>
      </c>
      <c r="AJ991">
        <v>7.7617508879954995</v>
      </c>
      <c r="AK991">
        <v>590185.73508340179</v>
      </c>
      <c r="AL991">
        <v>1328.9704864232776</v>
      </c>
      <c r="AM991">
        <v>249775.89068222398</v>
      </c>
      <c r="AN991">
        <v>10213.824980324503</v>
      </c>
      <c r="AO991">
        <v>14.533052148655196</v>
      </c>
      <c r="AP991">
        <v>274972.69111721538</v>
      </c>
      <c r="AQ991">
        <v>619.19526477203124</v>
      </c>
      <c r="AR991">
        <v>116375.83403442887</v>
      </c>
      <c r="AS991">
        <v>4760.2266951167994</v>
      </c>
      <c r="AT991">
        <v>6.7713012606596967</v>
      </c>
      <c r="AU991" s="3">
        <v>5350753.2668384556</v>
      </c>
      <c r="AV991" s="3">
        <v>147260.52293806116</v>
      </c>
      <c r="AW991">
        <v>53199.608944069005</v>
      </c>
      <c r="AX991">
        <v>9998334.5049483292</v>
      </c>
      <c r="AY991">
        <v>1464.1307200159638</v>
      </c>
      <c r="AZ991">
        <v>275168.72751980025</v>
      </c>
      <c r="BA991">
        <v>81670.148833600004</v>
      </c>
      <c r="BB991">
        <v>15349087.771786785</v>
      </c>
      <c r="BC991">
        <v>2247.6814433215995</v>
      </c>
      <c r="BD991">
        <v>422429.2504578614</v>
      </c>
      <c r="BE991">
        <v>28470.539889530995</v>
      </c>
      <c r="BF991">
        <v>5350753.2668384556</v>
      </c>
      <c r="BG991">
        <v>783.55072330563564</v>
      </c>
      <c r="BH991">
        <v>147260.52293806116</v>
      </c>
      <c r="BI991">
        <v>0.9404032617956104</v>
      </c>
      <c r="BJ991">
        <v>2.0891050868734156</v>
      </c>
      <c r="BK991">
        <v>1.1487018250778052</v>
      </c>
      <c r="BL991">
        <v>60.292524643006452</v>
      </c>
      <c r="BM991">
        <v>39.120516930309257</v>
      </c>
      <c r="BN991">
        <f t="shared" si="98"/>
        <v>-21.172007712697194</v>
      </c>
      <c r="BO991">
        <v>0.65451496639136286</v>
      </c>
      <c r="BP991">
        <v>7.453573438474654E-3</v>
      </c>
      <c r="BQ991">
        <v>5.6104535715457225E-2</v>
      </c>
      <c r="BR991">
        <v>2.3809523809523808E-2</v>
      </c>
      <c r="BS991">
        <v>6.8965517241379309E-2</v>
      </c>
      <c r="BT991">
        <v>0.5</v>
      </c>
      <c r="BU991">
        <v>0.60631979678946479</v>
      </c>
      <c r="BV991">
        <v>0.74502452680462405</v>
      </c>
      <c r="BW991">
        <v>0.7246192770895481</v>
      </c>
      <c r="BX991">
        <v>0.23209000088964421</v>
      </c>
      <c r="BY991">
        <f t="shared" si="99"/>
        <v>0.18895152462753997</v>
      </c>
      <c r="BZ991">
        <v>0</v>
      </c>
      <c r="CA991">
        <f t="shared" si="100"/>
        <v>3.4392114793541879E-2</v>
      </c>
      <c r="CC991">
        <v>0.18895152462753997</v>
      </c>
      <c r="CD991">
        <v>3.4392114793541879E-2</v>
      </c>
    </row>
    <row r="992" spans="1:82" x14ac:dyDescent="0.3">
      <c r="A992">
        <v>1</v>
      </c>
      <c r="B992" t="s">
        <v>677</v>
      </c>
      <c r="C992" t="s">
        <v>474</v>
      </c>
      <c r="D992">
        <v>21053</v>
      </c>
      <c r="E992" s="2">
        <v>0</v>
      </c>
      <c r="F992" s="2" t="s">
        <v>1954</v>
      </c>
      <c r="G992" s="3">
        <v>-999</v>
      </c>
      <c r="H992" s="1">
        <v>0.37460200183856796</v>
      </c>
      <c r="I992" s="1">
        <f t="shared" si="101"/>
        <v>-999</v>
      </c>
      <c r="J992" s="1">
        <v>-999</v>
      </c>
      <c r="K992" s="1">
        <v>-999</v>
      </c>
      <c r="L992" s="2">
        <v>-999</v>
      </c>
      <c r="M992" s="2">
        <v>-999</v>
      </c>
      <c r="N992" s="7">
        <v>-999</v>
      </c>
      <c r="O992" s="2">
        <v>-999</v>
      </c>
      <c r="P992" s="3">
        <v>-999</v>
      </c>
      <c r="Q992" s="3">
        <v>-999</v>
      </c>
      <c r="R992" s="3">
        <v>-999</v>
      </c>
      <c r="S992" s="3">
        <v>-999</v>
      </c>
      <c r="T992" s="3">
        <v>-999</v>
      </c>
      <c r="V992">
        <v>21053</v>
      </c>
      <c r="W992" s="2">
        <v>-999</v>
      </c>
      <c r="X992" s="2">
        <v>1.0049334222920606E-2</v>
      </c>
      <c r="Y992" s="2">
        <v>-999</v>
      </c>
      <c r="Z992" s="2">
        <v>-999</v>
      </c>
      <c r="AA992" s="2">
        <v>-999</v>
      </c>
      <c r="AB992" s="2">
        <v>-999</v>
      </c>
      <c r="AC992" s="2">
        <v>-999</v>
      </c>
      <c r="AD992" s="2">
        <v>-999</v>
      </c>
      <c r="AE992" s="2">
        <v>-999</v>
      </c>
      <c r="AF992" s="2">
        <v>-999</v>
      </c>
      <c r="AG992" s="2">
        <v>-999</v>
      </c>
      <c r="AH992" s="2">
        <v>-999</v>
      </c>
      <c r="AI992" s="2">
        <v>-999</v>
      </c>
      <c r="AJ992" s="2">
        <v>-999</v>
      </c>
      <c r="AK992" s="2">
        <v>-999</v>
      </c>
      <c r="AL992" s="2">
        <v>-999</v>
      </c>
      <c r="AM992" s="2">
        <v>-999</v>
      </c>
      <c r="AN992" s="2">
        <v>-999</v>
      </c>
      <c r="AO992" s="2">
        <v>-999</v>
      </c>
      <c r="AP992" s="2">
        <v>-999</v>
      </c>
      <c r="AQ992" s="2">
        <v>-999</v>
      </c>
      <c r="AR992" s="2">
        <v>-999</v>
      </c>
      <c r="AS992" s="2">
        <v>-999</v>
      </c>
      <c r="AT992" s="2">
        <v>-999</v>
      </c>
      <c r="AU992" s="2">
        <v>-999</v>
      </c>
      <c r="AV992" s="2">
        <v>-999</v>
      </c>
      <c r="AW992" s="2">
        <v>-999</v>
      </c>
      <c r="AX992" s="2">
        <v>-999</v>
      </c>
      <c r="AY992" s="2">
        <v>-999</v>
      </c>
      <c r="AZ992" s="2">
        <v>-999</v>
      </c>
      <c r="BA992" s="2">
        <v>-999</v>
      </c>
      <c r="BB992" s="2">
        <v>-999</v>
      </c>
      <c r="BC992" s="2">
        <v>-999</v>
      </c>
      <c r="BD992" s="2">
        <v>-999</v>
      </c>
      <c r="BE992" s="2">
        <v>-999</v>
      </c>
      <c r="BF992" s="2">
        <v>-999</v>
      </c>
      <c r="BG992" s="2">
        <v>-999</v>
      </c>
      <c r="BH992" s="2">
        <v>-999</v>
      </c>
      <c r="BI992">
        <v>0</v>
      </c>
      <c r="BJ992">
        <v>0.37460200183856796</v>
      </c>
      <c r="BK992">
        <v>0.37460200183856796</v>
      </c>
      <c r="BL992">
        <v>-999</v>
      </c>
      <c r="BM992">
        <v>17.54819016652781</v>
      </c>
      <c r="BN992">
        <f t="shared" si="98"/>
        <v>-999</v>
      </c>
      <c r="BO992" t="s">
        <v>3748</v>
      </c>
      <c r="BP992" t="s">
        <v>3748</v>
      </c>
      <c r="BQ992">
        <v>9.9422410331440642E-2</v>
      </c>
      <c r="BR992">
        <v>8.3333333333333329E-2</v>
      </c>
      <c r="BS992">
        <v>3.4482758620689655E-2</v>
      </c>
      <c r="BT992">
        <v>0.3888888888888889</v>
      </c>
      <c r="BU992" t="s">
        <v>3748</v>
      </c>
      <c r="BY992">
        <f t="shared" si="99"/>
        <v>-999</v>
      </c>
      <c r="CA992">
        <f t="shared" si="100"/>
        <v>-999</v>
      </c>
    </row>
    <row r="993" spans="1:82" x14ac:dyDescent="0.3">
      <c r="A993">
        <v>0</v>
      </c>
      <c r="B993" t="s">
        <v>677</v>
      </c>
      <c r="C993" t="s">
        <v>103</v>
      </c>
      <c r="D993">
        <v>21055</v>
      </c>
      <c r="E993" s="2">
        <f>BO993</f>
        <v>0.53057698115101437</v>
      </c>
      <c r="F993" s="2" t="s">
        <v>1938</v>
      </c>
      <c r="G993" s="3">
        <v>420</v>
      </c>
      <c r="H993" s="1">
        <v>0.37323974127400117</v>
      </c>
      <c r="I993" s="1">
        <f t="shared" si="101"/>
        <v>-9.6935267159242677</v>
      </c>
      <c r="J993" s="1">
        <v>2.8111295700099999</v>
      </c>
      <c r="K993" s="1">
        <v>202.483276367</v>
      </c>
      <c r="L993" s="2">
        <v>0.11792800467999998</v>
      </c>
      <c r="M993" s="2">
        <v>5.788553212225623E-5</v>
      </c>
      <c r="N993" s="7">
        <v>0</v>
      </c>
      <c r="O993" s="2">
        <v>4.1060085822263075E-3</v>
      </c>
      <c r="P993" s="3">
        <v>2366.1508286569992</v>
      </c>
      <c r="Q993" s="3">
        <v>65.119916954091977</v>
      </c>
      <c r="R993" s="3">
        <v>7129.6081690391729</v>
      </c>
      <c r="S993" s="3">
        <v>16.035347769524972</v>
      </c>
      <c r="T993" s="3">
        <v>3537.3742741821698</v>
      </c>
      <c r="V993">
        <v>21055</v>
      </c>
      <c r="W993" s="2">
        <v>0.51315974329745095</v>
      </c>
      <c r="X993" s="2">
        <v>1.0012789272159943E-2</v>
      </c>
      <c r="Y993" s="2">
        <v>0.31728124095288274</v>
      </c>
      <c r="Z993" s="2">
        <v>0.80166490088264686</v>
      </c>
      <c r="AA993" s="2">
        <v>0.58362474221729121</v>
      </c>
      <c r="AB993" s="2">
        <v>0.29109070137457727</v>
      </c>
      <c r="AC993" s="2">
        <v>5.788553212225623E-5</v>
      </c>
      <c r="AD993" s="2">
        <v>0</v>
      </c>
      <c r="AE993" s="2">
        <v>4.1060085822263075E-3</v>
      </c>
      <c r="AF993">
        <v>67301.214414978531</v>
      </c>
      <c r="AG993">
        <v>151.67640717813293</v>
      </c>
      <c r="AH993">
        <v>28507.111395949694</v>
      </c>
      <c r="AI993">
        <v>5069.5474475858646</v>
      </c>
      <c r="AJ993">
        <v>1.6590390947787192</v>
      </c>
      <c r="AK993">
        <v>74430.822584017704</v>
      </c>
      <c r="AL993">
        <v>167.71175494765788</v>
      </c>
      <c r="AM993">
        <v>31520.90539096294</v>
      </c>
      <c r="AN993">
        <v>5593.1277267547903</v>
      </c>
      <c r="AO993">
        <v>1.8343400582093354</v>
      </c>
      <c r="AP993">
        <v>7129.6081690391729</v>
      </c>
      <c r="AQ993">
        <v>16.035347769524947</v>
      </c>
      <c r="AR993">
        <v>3013.7939950132459</v>
      </c>
      <c r="AS993">
        <v>523.5802791689257</v>
      </c>
      <c r="AT993">
        <v>0.17530096343061619</v>
      </c>
      <c r="AU993" s="3">
        <v>444694.38673779642</v>
      </c>
      <c r="AV993" s="3">
        <v>12238.637192352046</v>
      </c>
      <c r="AW993">
        <v>11447.24438074</v>
      </c>
      <c r="AX993">
        <v>2151395.1089162757</v>
      </c>
      <c r="AY993">
        <v>315.04483754743995</v>
      </c>
      <c r="AZ993">
        <v>59209.526768665863</v>
      </c>
      <c r="BA993">
        <v>13813.395209396998</v>
      </c>
      <c r="BB993">
        <v>2596089.4956540717</v>
      </c>
      <c r="BC993">
        <v>380.16475450153195</v>
      </c>
      <c r="BD993">
        <v>71448.163961017912</v>
      </c>
      <c r="BE993">
        <v>2366.1508286569992</v>
      </c>
      <c r="BF993">
        <v>444694.38673779642</v>
      </c>
      <c r="BG993">
        <v>65.119916954091977</v>
      </c>
      <c r="BH993">
        <v>12238.637192352046</v>
      </c>
      <c r="BI993">
        <v>0.45043737647145843</v>
      </c>
      <c r="BJ993">
        <v>0.8236771177454596</v>
      </c>
      <c r="BK993">
        <v>0.37323974127400117</v>
      </c>
      <c r="BL993">
        <v>34.379277719738027</v>
      </c>
      <c r="BM993">
        <v>24.68575100381376</v>
      </c>
      <c r="BN993">
        <f t="shared" si="98"/>
        <v>-9.6935267159242677</v>
      </c>
      <c r="BO993">
        <v>0.53057698115101437</v>
      </c>
      <c r="BP993">
        <v>2.8941007844569856E-3</v>
      </c>
      <c r="BQ993">
        <v>8.5893850950746073E-2</v>
      </c>
      <c r="BR993">
        <v>0.125</v>
      </c>
      <c r="BS993">
        <v>0.20689655172413793</v>
      </c>
      <c r="BT993">
        <v>0.16666666666666666</v>
      </c>
      <c r="BU993">
        <v>0.27760131341005001</v>
      </c>
      <c r="BV993">
        <v>0.80166490088264686</v>
      </c>
      <c r="BW993">
        <v>0.60541985707187884</v>
      </c>
      <c r="BX993">
        <v>0.29109070137457727</v>
      </c>
      <c r="BY993">
        <f t="shared" si="99"/>
        <v>4.0771556573691867E-3</v>
      </c>
      <c r="BZ993">
        <v>0</v>
      </c>
      <c r="CA993">
        <f t="shared" si="100"/>
        <v>3.2333914038771309E-3</v>
      </c>
      <c r="CC993">
        <v>4.0771556573691867E-3</v>
      </c>
      <c r="CD993">
        <v>3.2333914038771309E-3</v>
      </c>
    </row>
    <row r="994" spans="1:82" x14ac:dyDescent="0.3">
      <c r="A994">
        <v>1</v>
      </c>
      <c r="B994" t="s">
        <v>677</v>
      </c>
      <c r="C994" t="s">
        <v>476</v>
      </c>
      <c r="D994">
        <v>21057</v>
      </c>
      <c r="E994" s="2">
        <v>0</v>
      </c>
      <c r="F994" s="2" t="s">
        <v>1954</v>
      </c>
      <c r="G994" s="3">
        <v>-999</v>
      </c>
      <c r="H994" s="1">
        <v>0.3738821206547242</v>
      </c>
      <c r="I994" s="1">
        <f t="shared" si="101"/>
        <v>-999</v>
      </c>
      <c r="J994" s="1">
        <v>-999</v>
      </c>
      <c r="K994" s="1">
        <v>-999</v>
      </c>
      <c r="L994" s="2">
        <v>-999</v>
      </c>
      <c r="M994" s="2">
        <v>-999</v>
      </c>
      <c r="N994" s="7">
        <v>-999</v>
      </c>
      <c r="O994" s="2">
        <v>-999</v>
      </c>
      <c r="P994" s="3">
        <v>-999</v>
      </c>
      <c r="Q994" s="3">
        <v>-999</v>
      </c>
      <c r="R994" s="3">
        <v>-999</v>
      </c>
      <c r="S994" s="3">
        <v>-999</v>
      </c>
      <c r="T994" s="3">
        <v>-999</v>
      </c>
      <c r="V994">
        <v>21057</v>
      </c>
      <c r="W994" s="2">
        <v>-999</v>
      </c>
      <c r="X994" s="2">
        <v>1.0030022188863844E-2</v>
      </c>
      <c r="Y994" s="2">
        <v>-999</v>
      </c>
      <c r="Z994" s="2">
        <v>-999</v>
      </c>
      <c r="AA994" s="2">
        <v>-999</v>
      </c>
      <c r="AB994" s="2">
        <v>-999</v>
      </c>
      <c r="AC994" s="2">
        <v>-999</v>
      </c>
      <c r="AD994" s="2">
        <v>-999</v>
      </c>
      <c r="AE994" s="2">
        <v>-999</v>
      </c>
      <c r="AF994" s="2">
        <v>-999</v>
      </c>
      <c r="AG994" s="2">
        <v>-999</v>
      </c>
      <c r="AH994" s="2">
        <v>-999</v>
      </c>
      <c r="AI994" s="2">
        <v>-999</v>
      </c>
      <c r="AJ994" s="2">
        <v>-999</v>
      </c>
      <c r="AK994" s="2">
        <v>-999</v>
      </c>
      <c r="AL994" s="2">
        <v>-999</v>
      </c>
      <c r="AM994" s="2">
        <v>-999</v>
      </c>
      <c r="AN994" s="2">
        <v>-999</v>
      </c>
      <c r="AO994" s="2">
        <v>-999</v>
      </c>
      <c r="AP994" s="2">
        <v>-999</v>
      </c>
      <c r="AQ994" s="2">
        <v>-999</v>
      </c>
      <c r="AR994" s="2">
        <v>-999</v>
      </c>
      <c r="AS994" s="2">
        <v>-999</v>
      </c>
      <c r="AT994" s="2">
        <v>-999</v>
      </c>
      <c r="AU994" s="2">
        <v>-999</v>
      </c>
      <c r="AV994" s="2">
        <v>-999</v>
      </c>
      <c r="AW994" s="2">
        <v>-999</v>
      </c>
      <c r="AX994" s="2">
        <v>-999</v>
      </c>
      <c r="AY994" s="2">
        <v>-999</v>
      </c>
      <c r="AZ994" s="2">
        <v>-999</v>
      </c>
      <c r="BA994" s="2">
        <v>-999</v>
      </c>
      <c r="BB994" s="2">
        <v>-999</v>
      </c>
      <c r="BC994" s="2">
        <v>-999</v>
      </c>
      <c r="BD994" s="2">
        <v>-999</v>
      </c>
      <c r="BE994" s="2">
        <v>-999</v>
      </c>
      <c r="BF994" s="2">
        <v>-999</v>
      </c>
      <c r="BG994" s="2">
        <v>-999</v>
      </c>
      <c r="BH994" s="2">
        <v>-999</v>
      </c>
      <c r="BI994">
        <v>0</v>
      </c>
      <c r="BJ994">
        <v>0.3738821206547242</v>
      </c>
      <c r="BK994">
        <v>0.3738821206547242</v>
      </c>
      <c r="BL994">
        <v>-999</v>
      </c>
      <c r="BM994">
        <v>24.468261019816946</v>
      </c>
      <c r="BN994">
        <f t="shared" si="98"/>
        <v>-999</v>
      </c>
      <c r="BO994" t="s">
        <v>3748</v>
      </c>
      <c r="BP994" t="s">
        <v>3748</v>
      </c>
      <c r="BQ994">
        <v>7.1884530363634208E-2</v>
      </c>
      <c r="BR994">
        <v>8.3333333333333329E-2</v>
      </c>
      <c r="BS994">
        <v>3.4482758620689655E-2</v>
      </c>
      <c r="BT994">
        <v>0.3888888888888889</v>
      </c>
      <c r="BU994" t="s">
        <v>3748</v>
      </c>
      <c r="BY994">
        <f t="shared" si="99"/>
        <v>-999</v>
      </c>
      <c r="CA994">
        <f t="shared" si="100"/>
        <v>-999</v>
      </c>
    </row>
    <row r="995" spans="1:82" x14ac:dyDescent="0.3">
      <c r="A995">
        <v>0</v>
      </c>
      <c r="B995" t="s">
        <v>677</v>
      </c>
      <c r="C995" t="s">
        <v>525</v>
      </c>
      <c r="D995">
        <v>21059</v>
      </c>
      <c r="E995" s="2">
        <f>BO995</f>
        <v>0.63960909191070858</v>
      </c>
      <c r="F995" s="2" t="s">
        <v>1940</v>
      </c>
      <c r="G995" s="3">
        <v>13514</v>
      </c>
      <c r="H995" s="1">
        <v>19.700074159955363</v>
      </c>
      <c r="I995" s="1">
        <f t="shared" si="101"/>
        <v>-12.383492355359081</v>
      </c>
      <c r="J995" s="1">
        <v>2.7907407453299999</v>
      </c>
      <c r="K995" s="1">
        <v>213.657623277</v>
      </c>
      <c r="L995" s="2">
        <v>0.10676618200999988</v>
      </c>
      <c r="M995" s="2">
        <v>6.4344637821731943E-2</v>
      </c>
      <c r="N995" s="7">
        <v>0</v>
      </c>
      <c r="O995" s="2">
        <v>1.4180444136975823E-3</v>
      </c>
      <c r="P995" s="3">
        <v>171879.17901868001</v>
      </c>
      <c r="Q995" s="3">
        <v>4730.3653377780802</v>
      </c>
      <c r="R995" s="3">
        <v>1710563.0765816416</v>
      </c>
      <c r="S995" s="3">
        <v>3857.4322456966211</v>
      </c>
      <c r="T995" s="3">
        <v>882118.01350349863</v>
      </c>
      <c r="V995">
        <v>21059</v>
      </c>
      <c r="W995" s="2">
        <v>0.68440975166872908</v>
      </c>
      <c r="X995" s="2">
        <v>0.52848791111113236</v>
      </c>
      <c r="Y995" s="2">
        <v>0.40841437124941776</v>
      </c>
      <c r="Z995" s="2">
        <v>0.79585051036483534</v>
      </c>
      <c r="AA995" s="2">
        <v>0.61583295936888904</v>
      </c>
      <c r="AB995" s="2">
        <v>0.26353912193044526</v>
      </c>
      <c r="AC995" s="2">
        <v>6.4344637821731943E-2</v>
      </c>
      <c r="AD995" s="2">
        <v>0</v>
      </c>
      <c r="AE995" s="2">
        <v>1.4180444136975823E-3</v>
      </c>
      <c r="AF995">
        <v>2151960.5686589107</v>
      </c>
      <c r="AG995">
        <v>4844.3226591481671</v>
      </c>
      <c r="AH995">
        <v>910475.45397139038</v>
      </c>
      <c r="AI995">
        <v>193419.31068023131</v>
      </c>
      <c r="AJ995">
        <v>52.971325588964199</v>
      </c>
      <c r="AK995">
        <v>3862523.6452405523</v>
      </c>
      <c r="AL995">
        <v>8701.7549048447891</v>
      </c>
      <c r="AM995">
        <v>1635467.908475254</v>
      </c>
      <c r="AN995">
        <v>350544.86967986636</v>
      </c>
      <c r="AO995">
        <v>95.170738494893058</v>
      </c>
      <c r="AP995">
        <v>1710563.0765816416</v>
      </c>
      <c r="AQ995">
        <v>3857.432245696622</v>
      </c>
      <c r="AR995">
        <v>724992.45450386358</v>
      </c>
      <c r="AS995">
        <v>157125.55899963505</v>
      </c>
      <c r="AT995">
        <v>42.19941290592886</v>
      </c>
      <c r="AU995" s="3">
        <v>32302972.904770721</v>
      </c>
      <c r="AV995" s="3">
        <v>889024.86158201238</v>
      </c>
      <c r="AW995">
        <v>201439.55617507003</v>
      </c>
      <c r="AX995">
        <v>37858550.187542662</v>
      </c>
      <c r="AY995">
        <v>5543.9099699469189</v>
      </c>
      <c r="AZ995">
        <v>1041922.4397518239</v>
      </c>
      <c r="BA995">
        <v>373318.73519375001</v>
      </c>
      <c r="BB995">
        <v>70161523.092313379</v>
      </c>
      <c r="BC995">
        <v>10274.275307724998</v>
      </c>
      <c r="BD995">
        <v>1930947.301333836</v>
      </c>
      <c r="BE995">
        <v>171879.17901868001</v>
      </c>
      <c r="BF995">
        <v>32302972.904770721</v>
      </c>
      <c r="BG995">
        <v>4730.3653377780802</v>
      </c>
      <c r="BH995">
        <v>889024.86158201238</v>
      </c>
      <c r="BI995">
        <v>7.1450549546698721</v>
      </c>
      <c r="BJ995">
        <v>26.845129114625237</v>
      </c>
      <c r="BK995">
        <v>19.700074159955363</v>
      </c>
      <c r="BL995">
        <v>29.701365846305816</v>
      </c>
      <c r="BM995">
        <v>17.317873490946734</v>
      </c>
      <c r="BN995">
        <f t="shared" si="98"/>
        <v>-12.383492355359081</v>
      </c>
      <c r="BO995">
        <v>0.63960909191070858</v>
      </c>
      <c r="BP995">
        <v>5.5341512992155603E-2</v>
      </c>
      <c r="BQ995">
        <v>8.8841863898033613E-2</v>
      </c>
      <c r="BR995">
        <v>0.17857142857142858</v>
      </c>
      <c r="BS995">
        <v>0.2413793103448276</v>
      </c>
      <c r="BT995">
        <v>0.33333333333333331</v>
      </c>
      <c r="BU995">
        <v>0.35463602084096757</v>
      </c>
      <c r="BV995">
        <v>0.79585051036483534</v>
      </c>
      <c r="BW995">
        <v>0.6388308707146152</v>
      </c>
      <c r="BX995">
        <v>0.26353912193044526</v>
      </c>
      <c r="BY995">
        <f t="shared" si="99"/>
        <v>0.21037338942229969</v>
      </c>
      <c r="BZ995">
        <v>0</v>
      </c>
      <c r="CA995">
        <f t="shared" si="100"/>
        <v>1.2283659186047228E-3</v>
      </c>
      <c r="CC995">
        <v>0.21037338942229969</v>
      </c>
      <c r="CD995">
        <v>1.2283659186047228E-3</v>
      </c>
    </row>
    <row r="996" spans="1:82" x14ac:dyDescent="0.3">
      <c r="A996">
        <v>1</v>
      </c>
      <c r="B996" t="s">
        <v>677</v>
      </c>
      <c r="C996" t="s">
        <v>694</v>
      </c>
      <c r="D996">
        <v>21061</v>
      </c>
      <c r="E996" s="2">
        <v>0</v>
      </c>
      <c r="F996" s="2" t="s">
        <v>1954</v>
      </c>
      <c r="G996" s="3">
        <v>-999</v>
      </c>
      <c r="H996" s="1">
        <v>0.37571293925650817</v>
      </c>
      <c r="I996" s="1">
        <f t="shared" si="101"/>
        <v>-999</v>
      </c>
      <c r="J996" s="1">
        <v>-999</v>
      </c>
      <c r="K996" s="1">
        <v>-999</v>
      </c>
      <c r="L996" s="2">
        <v>-999</v>
      </c>
      <c r="M996" s="2">
        <v>-999</v>
      </c>
      <c r="N996" s="7">
        <v>-999</v>
      </c>
      <c r="O996" s="2">
        <v>-999</v>
      </c>
      <c r="P996" s="3">
        <v>-999</v>
      </c>
      <c r="Q996" s="3">
        <v>-999</v>
      </c>
      <c r="R996" s="3">
        <v>-999</v>
      </c>
      <c r="S996" s="3">
        <v>-999</v>
      </c>
      <c r="T996" s="3">
        <v>-999</v>
      </c>
      <c r="V996">
        <v>21061</v>
      </c>
      <c r="W996" s="2">
        <v>-999</v>
      </c>
      <c r="X996" s="2">
        <v>1.0079137003895709E-2</v>
      </c>
      <c r="Y996" s="2">
        <v>-999</v>
      </c>
      <c r="Z996" s="2">
        <v>-999</v>
      </c>
      <c r="AA996" s="2">
        <v>-999</v>
      </c>
      <c r="AB996" s="2">
        <v>-999</v>
      </c>
      <c r="AC996" s="2">
        <v>-999</v>
      </c>
      <c r="AD996" s="2">
        <v>-999</v>
      </c>
      <c r="AE996" s="2">
        <v>-999</v>
      </c>
      <c r="AF996" s="2">
        <v>-999</v>
      </c>
      <c r="AG996" s="2">
        <v>-999</v>
      </c>
      <c r="AH996" s="2">
        <v>-999</v>
      </c>
      <c r="AI996" s="2">
        <v>-999</v>
      </c>
      <c r="AJ996" s="2">
        <v>-999</v>
      </c>
      <c r="AK996" s="2">
        <v>-999</v>
      </c>
      <c r="AL996" s="2">
        <v>-999</v>
      </c>
      <c r="AM996" s="2">
        <v>-999</v>
      </c>
      <c r="AN996" s="2">
        <v>-999</v>
      </c>
      <c r="AO996" s="2">
        <v>-999</v>
      </c>
      <c r="AP996" s="2">
        <v>-999</v>
      </c>
      <c r="AQ996" s="2">
        <v>-999</v>
      </c>
      <c r="AR996" s="2">
        <v>-999</v>
      </c>
      <c r="AS996" s="2">
        <v>-999</v>
      </c>
      <c r="AT996" s="2">
        <v>-999</v>
      </c>
      <c r="AU996" s="2">
        <v>-999</v>
      </c>
      <c r="AV996" s="2">
        <v>-999</v>
      </c>
      <c r="AW996" s="2">
        <v>-999</v>
      </c>
      <c r="AX996" s="2">
        <v>-999</v>
      </c>
      <c r="AY996" s="2">
        <v>-999</v>
      </c>
      <c r="AZ996" s="2">
        <v>-999</v>
      </c>
      <c r="BA996" s="2">
        <v>-999</v>
      </c>
      <c r="BB996" s="2">
        <v>-999</v>
      </c>
      <c r="BC996" s="2">
        <v>-999</v>
      </c>
      <c r="BD996" s="2">
        <v>-999</v>
      </c>
      <c r="BE996" s="2">
        <v>-999</v>
      </c>
      <c r="BF996" s="2">
        <v>-999</v>
      </c>
      <c r="BG996" s="2">
        <v>-999</v>
      </c>
      <c r="BH996" s="2">
        <v>-999</v>
      </c>
      <c r="BI996">
        <v>0</v>
      </c>
      <c r="BJ996">
        <v>0.37571293925650817</v>
      </c>
      <c r="BK996">
        <v>0.37571293925650817</v>
      </c>
      <c r="BL996">
        <v>-999</v>
      </c>
      <c r="BM996">
        <v>20.809266834244323</v>
      </c>
      <c r="BN996">
        <f t="shared" si="98"/>
        <v>-999</v>
      </c>
      <c r="BO996" t="s">
        <v>3748</v>
      </c>
      <c r="BP996" t="s">
        <v>3748</v>
      </c>
      <c r="BQ996">
        <v>8.0816773622758437E-2</v>
      </c>
      <c r="BR996">
        <v>6.5476190476190479E-2</v>
      </c>
      <c r="BS996">
        <v>6.8965517241379309E-2</v>
      </c>
      <c r="BT996">
        <v>0.3888888888888889</v>
      </c>
      <c r="BU996" t="s">
        <v>3748</v>
      </c>
      <c r="BY996">
        <f t="shared" si="99"/>
        <v>-999</v>
      </c>
      <c r="CA996">
        <f t="shared" si="100"/>
        <v>-999</v>
      </c>
    </row>
    <row r="997" spans="1:82" x14ac:dyDescent="0.3">
      <c r="A997">
        <v>1</v>
      </c>
      <c r="B997" t="s">
        <v>677</v>
      </c>
      <c r="C997" t="s">
        <v>695</v>
      </c>
      <c r="D997">
        <v>21063</v>
      </c>
      <c r="E997" s="2">
        <v>0</v>
      </c>
      <c r="F997" s="2" t="s">
        <v>1954</v>
      </c>
      <c r="G997" s="3">
        <v>-999</v>
      </c>
      <c r="H997" s="1">
        <v>0.37511672180353861</v>
      </c>
      <c r="I997" s="1">
        <f t="shared" si="101"/>
        <v>-999</v>
      </c>
      <c r="J997" s="1">
        <v>-999</v>
      </c>
      <c r="K997" s="1">
        <v>-999</v>
      </c>
      <c r="L997" s="2">
        <v>-999</v>
      </c>
      <c r="M997" s="2">
        <v>-999</v>
      </c>
      <c r="N997" s="7">
        <v>-999</v>
      </c>
      <c r="O997" s="2">
        <v>-999</v>
      </c>
      <c r="P997" s="3">
        <v>-999</v>
      </c>
      <c r="Q997" s="3">
        <v>-999</v>
      </c>
      <c r="R997" s="3">
        <v>-999</v>
      </c>
      <c r="S997" s="3">
        <v>-999</v>
      </c>
      <c r="T997" s="3">
        <v>-999</v>
      </c>
      <c r="V997">
        <v>21063</v>
      </c>
      <c r="W997" s="2">
        <v>-999</v>
      </c>
      <c r="X997" s="2">
        <v>1.0063142459218898E-2</v>
      </c>
      <c r="Y997" s="2">
        <v>-999</v>
      </c>
      <c r="Z997" s="2">
        <v>-999</v>
      </c>
      <c r="AA997" s="2">
        <v>-999</v>
      </c>
      <c r="AB997" s="2">
        <v>-999</v>
      </c>
      <c r="AC997" s="2">
        <v>-999</v>
      </c>
      <c r="AD997" s="2">
        <v>-999</v>
      </c>
      <c r="AE997" s="2">
        <v>-999</v>
      </c>
      <c r="AF997" s="2">
        <v>-999</v>
      </c>
      <c r="AG997" s="2">
        <v>-999</v>
      </c>
      <c r="AH997" s="2">
        <v>-999</v>
      </c>
      <c r="AI997" s="2">
        <v>-999</v>
      </c>
      <c r="AJ997" s="2">
        <v>-999</v>
      </c>
      <c r="AK997" s="2">
        <v>-999</v>
      </c>
      <c r="AL997" s="2">
        <v>-999</v>
      </c>
      <c r="AM997" s="2">
        <v>-999</v>
      </c>
      <c r="AN997" s="2">
        <v>-999</v>
      </c>
      <c r="AO997" s="2">
        <v>-999</v>
      </c>
      <c r="AP997" s="2">
        <v>-999</v>
      </c>
      <c r="AQ997" s="2">
        <v>-999</v>
      </c>
      <c r="AR997" s="2">
        <v>-999</v>
      </c>
      <c r="AS997" s="2">
        <v>-999</v>
      </c>
      <c r="AT997" s="2">
        <v>-999</v>
      </c>
      <c r="AU997" s="2">
        <v>-999</v>
      </c>
      <c r="AV997" s="2">
        <v>-999</v>
      </c>
      <c r="AW997" s="2">
        <v>-999</v>
      </c>
      <c r="AX997" s="2">
        <v>-999</v>
      </c>
      <c r="AY997" s="2">
        <v>-999</v>
      </c>
      <c r="AZ997" s="2">
        <v>-999</v>
      </c>
      <c r="BA997" s="2">
        <v>-999</v>
      </c>
      <c r="BB997" s="2">
        <v>-999</v>
      </c>
      <c r="BC997" s="2">
        <v>-999</v>
      </c>
      <c r="BD997" s="2">
        <v>-999</v>
      </c>
      <c r="BE997" s="2">
        <v>-999</v>
      </c>
      <c r="BF997" s="2">
        <v>-999</v>
      </c>
      <c r="BG997" s="2">
        <v>-999</v>
      </c>
      <c r="BH997" s="2">
        <v>-999</v>
      </c>
      <c r="BI997">
        <v>0</v>
      </c>
      <c r="BJ997">
        <v>0.37511672180353861</v>
      </c>
      <c r="BK997">
        <v>0.37511672180353861</v>
      </c>
      <c r="BL997">
        <v>-999</v>
      </c>
      <c r="BM997">
        <v>56.976898537060514</v>
      </c>
      <c r="BN997">
        <f t="shared" si="98"/>
        <v>-999</v>
      </c>
      <c r="BO997" t="s">
        <v>3748</v>
      </c>
      <c r="BP997" t="s">
        <v>3748</v>
      </c>
      <c r="BQ997">
        <v>6.1328424223477833E-2</v>
      </c>
      <c r="BR997">
        <v>5.9523809523809521E-3</v>
      </c>
      <c r="BS997">
        <v>0.27586206896551724</v>
      </c>
      <c r="BT997">
        <v>0.55555555555555558</v>
      </c>
      <c r="BU997" t="s">
        <v>3748</v>
      </c>
      <c r="BY997">
        <f t="shared" si="99"/>
        <v>-999</v>
      </c>
      <c r="CA997">
        <f t="shared" si="100"/>
        <v>-999</v>
      </c>
    </row>
    <row r="998" spans="1:82" x14ac:dyDescent="0.3">
      <c r="A998">
        <v>0</v>
      </c>
      <c r="B998" t="s">
        <v>677</v>
      </c>
      <c r="C998" t="s">
        <v>696</v>
      </c>
      <c r="D998">
        <v>21065</v>
      </c>
      <c r="E998" s="2">
        <f t="shared" ref="E998:E1003" si="102">BO998</f>
        <v>0.70004820526431522</v>
      </c>
      <c r="F998" s="2" t="s">
        <v>1941</v>
      </c>
      <c r="G998" s="3">
        <v>917</v>
      </c>
      <c r="H998" s="1">
        <v>0.56697203039969257</v>
      </c>
      <c r="I998" s="1">
        <f t="shared" si="101"/>
        <v>-16.121619787714476</v>
      </c>
      <c r="J998" s="1">
        <v>2.8211240391999999</v>
      </c>
      <c r="K998" s="1">
        <v>202.41342954699999</v>
      </c>
      <c r="L998" s="2">
        <v>9.18643080699999E-2</v>
      </c>
      <c r="M998" s="2">
        <v>6.316918018596877E-3</v>
      </c>
      <c r="N998" s="7">
        <v>0</v>
      </c>
      <c r="O998" s="2">
        <v>1.1065131585283541E-2</v>
      </c>
      <c r="P998" s="3">
        <v>2794.7863932449968</v>
      </c>
      <c r="Q998" s="3">
        <v>76.916591972219962</v>
      </c>
      <c r="R998" s="3">
        <v>25338.207053601218</v>
      </c>
      <c r="S998" s="3">
        <v>57.5109492814695</v>
      </c>
      <c r="T998" s="3">
        <v>13152.57891812062</v>
      </c>
      <c r="V998">
        <v>21065</v>
      </c>
      <c r="W998" s="2">
        <v>0.53155640199619947</v>
      </c>
      <c r="X998" s="2">
        <v>1.5209986600631654E-2</v>
      </c>
      <c r="Y998" s="2">
        <v>0.43253258666711392</v>
      </c>
      <c r="Z998" s="2">
        <v>0.80451507728079397</v>
      </c>
      <c r="AA998" s="2">
        <v>0.58342342024617033</v>
      </c>
      <c r="AB998" s="2">
        <v>0.22675568826885806</v>
      </c>
      <c r="AC998" s="2">
        <v>6.316918018596877E-3</v>
      </c>
      <c r="AD998" s="2">
        <v>0</v>
      </c>
      <c r="AE998" s="2">
        <v>1.1065131585283541E-2</v>
      </c>
      <c r="AF998">
        <v>162411.02928322545</v>
      </c>
      <c r="AG998">
        <v>365.48672978998297</v>
      </c>
      <c r="AH998">
        <v>68692.099936334096</v>
      </c>
      <c r="AI998">
        <v>13529.010914902434</v>
      </c>
      <c r="AJ998">
        <v>3.9961498327687477</v>
      </c>
      <c r="AK998">
        <v>187749.23633682667</v>
      </c>
      <c r="AL998">
        <v>422.99767907145252</v>
      </c>
      <c r="AM998">
        <v>79501.104897324665</v>
      </c>
      <c r="AN998">
        <v>15872.584872032498</v>
      </c>
      <c r="AO998">
        <v>4.6263760249634753</v>
      </c>
      <c r="AP998">
        <v>25338.207053601218</v>
      </c>
      <c r="AQ998">
        <v>57.51094928146955</v>
      </c>
      <c r="AR998">
        <v>10809.004960990569</v>
      </c>
      <c r="AS998">
        <v>2343.5739571300637</v>
      </c>
      <c r="AT998">
        <v>0.63022619219472764</v>
      </c>
      <c r="AU998" s="3">
        <v>525252.15474646469</v>
      </c>
      <c r="AV998" s="3">
        <v>14455.70429525902</v>
      </c>
      <c r="AW998">
        <v>16934.328025507002</v>
      </c>
      <c r="AX998">
        <v>3182637.6091137859</v>
      </c>
      <c r="AY998">
        <v>466.05737104269201</v>
      </c>
      <c r="AZ998">
        <v>87590.822313763536</v>
      </c>
      <c r="BA998">
        <v>19729.114418752</v>
      </c>
      <c r="BB998">
        <v>3707889.7638602508</v>
      </c>
      <c r="BC998">
        <v>542.97396301491199</v>
      </c>
      <c r="BD998">
        <v>102046.52660902256</v>
      </c>
      <c r="BE998">
        <v>2794.7863932449968</v>
      </c>
      <c r="BF998">
        <v>525252.15474646469</v>
      </c>
      <c r="BG998">
        <v>76.916591972219962</v>
      </c>
      <c r="BH998">
        <v>14455.70429525902</v>
      </c>
      <c r="BI998">
        <v>0.72364664618396368</v>
      </c>
      <c r="BJ998">
        <v>1.2906186765836563</v>
      </c>
      <c r="BK998">
        <v>0.56697203039969257</v>
      </c>
      <c r="BL998">
        <v>45.966628682809798</v>
      </c>
      <c r="BM998">
        <v>29.845008895095322</v>
      </c>
      <c r="BN998">
        <f t="shared" si="98"/>
        <v>-16.121619787714476</v>
      </c>
      <c r="BO998">
        <v>0.70004820526431522</v>
      </c>
      <c r="BP998">
        <v>6.1345869508031454E-3</v>
      </c>
      <c r="BQ998">
        <v>6.3934504088034777E-2</v>
      </c>
      <c r="BR998">
        <v>4.7619047619047616E-2</v>
      </c>
      <c r="BS998">
        <v>0.34482758620689657</v>
      </c>
      <c r="BT998">
        <v>0.44444444444444442</v>
      </c>
      <c r="BU998">
        <v>0.46168777974428543</v>
      </c>
      <c r="BV998">
        <v>0.80451507728079397</v>
      </c>
      <c r="BW998">
        <v>0.60521101685287382</v>
      </c>
      <c r="BX998">
        <v>0.22675568826885806</v>
      </c>
      <c r="BY998">
        <f t="shared" si="99"/>
        <v>0.39541694513934794</v>
      </c>
      <c r="BZ998">
        <v>0</v>
      </c>
      <c r="CA998">
        <f t="shared" si="100"/>
        <v>1.0974826391483186E-2</v>
      </c>
      <c r="CC998">
        <v>0.39541694513934794</v>
      </c>
      <c r="CD998">
        <v>1.0974826391483186E-2</v>
      </c>
    </row>
    <row r="999" spans="1:82" x14ac:dyDescent="0.3">
      <c r="A999">
        <v>0</v>
      </c>
      <c r="B999" t="s">
        <v>677</v>
      </c>
      <c r="C999" t="s">
        <v>33</v>
      </c>
      <c r="D999">
        <v>21067</v>
      </c>
      <c r="E999" s="2">
        <f t="shared" si="102"/>
        <v>0.60257573158274913</v>
      </c>
      <c r="F999" s="2" t="s">
        <v>1939</v>
      </c>
      <c r="G999" s="3">
        <v>90155</v>
      </c>
      <c r="H999" s="1">
        <v>33.505365345425275</v>
      </c>
      <c r="I999" s="1">
        <f t="shared" si="101"/>
        <v>-13.444666726632306</v>
      </c>
      <c r="J999" s="1">
        <v>2.9920378804699999</v>
      </c>
      <c r="K999" s="1">
        <v>216.67218305099999</v>
      </c>
      <c r="L999" s="2">
        <v>0.10716799080000006</v>
      </c>
      <c r="M999" s="2">
        <v>6.4127487630078903E-2</v>
      </c>
      <c r="N999" s="7">
        <v>0</v>
      </c>
      <c r="O999" s="2">
        <v>1.2400941763591555E-3</v>
      </c>
      <c r="P999" s="3">
        <v>49420.980348980069</v>
      </c>
      <c r="Q999" s="3">
        <v>1360.1373577448817</v>
      </c>
      <c r="R999" s="3">
        <v>525425.05311978981</v>
      </c>
      <c r="S999" s="3">
        <v>1196.4973968256352</v>
      </c>
      <c r="T999" s="3">
        <v>273524.86414086819</v>
      </c>
      <c r="V999">
        <v>21067</v>
      </c>
      <c r="W999" s="2">
        <v>0.80395628929847229</v>
      </c>
      <c r="X999" s="2">
        <v>0.89883826825448099</v>
      </c>
      <c r="Y999" s="2">
        <v>0.43912264724975247</v>
      </c>
      <c r="Z999" s="2">
        <v>0.85325549432983794</v>
      </c>
      <c r="AA999" s="2">
        <v>0.62452193212044849</v>
      </c>
      <c r="AB999" s="2">
        <v>0.26453093725723731</v>
      </c>
      <c r="AC999" s="2">
        <v>6.4127487630078903E-2</v>
      </c>
      <c r="AD999" s="2">
        <v>0</v>
      </c>
      <c r="AE999" s="2">
        <v>1.2400941763591555E-3</v>
      </c>
      <c r="AF999">
        <v>7747512.1212539542</v>
      </c>
      <c r="AG999">
        <v>17438.911827769782</v>
      </c>
      <c r="AH999">
        <v>3277589.5167040136</v>
      </c>
      <c r="AI999">
        <v>627420.47171421058</v>
      </c>
      <c r="AJ999">
        <v>190.68484610474158</v>
      </c>
      <c r="AK999">
        <v>8272937.1743737441</v>
      </c>
      <c r="AL999">
        <v>18635.409224595416</v>
      </c>
      <c r="AM999">
        <v>3502467.5001086048</v>
      </c>
      <c r="AN999">
        <v>676067.35245048825</v>
      </c>
      <c r="AO999">
        <v>203.80772602281147</v>
      </c>
      <c r="AP999">
        <v>525425.05311978981</v>
      </c>
      <c r="AQ999">
        <v>1196.4973968256345</v>
      </c>
      <c r="AR999">
        <v>224877.98340459121</v>
      </c>
      <c r="AS999">
        <v>48646.880736277672</v>
      </c>
      <c r="AT999">
        <v>13.122879918069884</v>
      </c>
      <c r="AU999" s="3">
        <v>9288179.0467873141</v>
      </c>
      <c r="AV999" s="3">
        <v>255624.21501457307</v>
      </c>
      <c r="AW999">
        <v>568874.73375809006</v>
      </c>
      <c r="AX999">
        <v>106914317.46249545</v>
      </c>
      <c r="AY999">
        <v>15656.261203194037</v>
      </c>
      <c r="AZ999">
        <v>2942437.7305282871</v>
      </c>
      <c r="BA999">
        <v>618295.71410707012</v>
      </c>
      <c r="BB999">
        <v>116202496.50928275</v>
      </c>
      <c r="BC999">
        <v>17016.39856093892</v>
      </c>
      <c r="BD999">
        <v>3198061.9455428608</v>
      </c>
      <c r="BE999">
        <v>49420.980348980069</v>
      </c>
      <c r="BF999">
        <v>9288179.0467873141</v>
      </c>
      <c r="BG999">
        <v>1360.1373577448817</v>
      </c>
      <c r="BH999">
        <v>255624.21501457307</v>
      </c>
      <c r="BI999">
        <v>30.047812769623739</v>
      </c>
      <c r="BJ999">
        <v>63.553178115049015</v>
      </c>
      <c r="BK999">
        <v>33.505365345425275</v>
      </c>
      <c r="BL999">
        <v>33.288697623923603</v>
      </c>
      <c r="BM999">
        <v>19.844030897291297</v>
      </c>
      <c r="BN999">
        <f t="shared" si="98"/>
        <v>-13.444666726632306</v>
      </c>
      <c r="BO999">
        <v>0.60257573158274913</v>
      </c>
      <c r="BP999">
        <v>0.21925793899343202</v>
      </c>
      <c r="BQ999">
        <v>0.10993914928326075</v>
      </c>
      <c r="BR999">
        <v>5.3571428571428568E-2</v>
      </c>
      <c r="BS999">
        <v>0.13793103448275862</v>
      </c>
      <c r="BT999">
        <v>0.3888888888888889</v>
      </c>
      <c r="BU999">
        <v>0.38502572397538998</v>
      </c>
      <c r="BV999">
        <v>0.85325549432983794</v>
      </c>
      <c r="BW999">
        <v>0.64784432792577651</v>
      </c>
      <c r="BX999">
        <v>0.26453093725723731</v>
      </c>
      <c r="BY999">
        <f t="shared" si="99"/>
        <v>8.1444556180745378E-2</v>
      </c>
      <c r="BZ999">
        <v>0</v>
      </c>
      <c r="CA999">
        <f t="shared" si="100"/>
        <v>1.0648118355227575E-3</v>
      </c>
      <c r="CC999">
        <v>8.1444556180745378E-2</v>
      </c>
      <c r="CD999">
        <v>1.0648118355227575E-3</v>
      </c>
    </row>
    <row r="1000" spans="1:82" x14ac:dyDescent="0.3">
      <c r="A1000">
        <v>0</v>
      </c>
      <c r="B1000" t="s">
        <v>677</v>
      </c>
      <c r="C1000" t="s">
        <v>697</v>
      </c>
      <c r="D1000">
        <v>21069</v>
      </c>
      <c r="E1000" s="2">
        <f t="shared" si="102"/>
        <v>0.60342886952550712</v>
      </c>
      <c r="F1000" s="2" t="s">
        <v>1939</v>
      </c>
      <c r="G1000" s="3">
        <v>731</v>
      </c>
      <c r="H1000" s="1">
        <v>0.37301382326237864</v>
      </c>
      <c r="I1000" s="1">
        <f t="shared" si="101"/>
        <v>-10.603958806167071</v>
      </c>
      <c r="J1000" s="1">
        <v>2.7705436648199999</v>
      </c>
      <c r="K1000" s="1">
        <v>199.91488632299999</v>
      </c>
      <c r="L1000" s="2">
        <v>0.11175259559000006</v>
      </c>
      <c r="M1000" s="2">
        <v>1.3925776062397408E-3</v>
      </c>
      <c r="N1000" s="7">
        <v>0</v>
      </c>
      <c r="O1000" s="2">
        <v>1.0792194798260926E-2</v>
      </c>
      <c r="P1000" s="3">
        <v>-1456.3472362569998</v>
      </c>
      <c r="Q1000" s="3">
        <v>-40.080797019692007</v>
      </c>
      <c r="R1000" s="3">
        <v>-9373.7265802591573</v>
      </c>
      <c r="S1000" s="3">
        <v>-21.143228108586598</v>
      </c>
      <c r="T1000" s="3">
        <v>-4436.084432053307</v>
      </c>
      <c r="V1000">
        <v>21069</v>
      </c>
      <c r="W1000" s="2">
        <v>0.52243724538536285</v>
      </c>
      <c r="X1000" s="2">
        <v>1.0006728638221444E-2</v>
      </c>
      <c r="Y1000" s="2">
        <v>0.37978676825683327</v>
      </c>
      <c r="Z1000" s="2">
        <v>0.79009080056066916</v>
      </c>
      <c r="AA1000" s="2">
        <v>0.5762217803320534</v>
      </c>
      <c r="AB1000" s="2">
        <v>0.27584746743569349</v>
      </c>
      <c r="AC1000" s="2">
        <v>1.3925776062397408E-3</v>
      </c>
      <c r="AD1000" s="2">
        <v>0</v>
      </c>
      <c r="AE1000" s="2">
        <v>1.0792194798260926E-2</v>
      </c>
      <c r="AF1000">
        <v>104103.12567971632</v>
      </c>
      <c r="AG1000">
        <v>235.0666635052666</v>
      </c>
      <c r="AH1000">
        <v>44180.052037683978</v>
      </c>
      <c r="AI1000">
        <v>5202.7335346111468</v>
      </c>
      <c r="AJ1000">
        <v>2.5724592089678238</v>
      </c>
      <c r="AK1000">
        <v>94729.399099457165</v>
      </c>
      <c r="AL1000">
        <v>213.92343539667999</v>
      </c>
      <c r="AM1000">
        <v>40206.247738287653</v>
      </c>
      <c r="AN1000">
        <v>4740.4534019541579</v>
      </c>
      <c r="AO1000">
        <v>2.3411432191767148</v>
      </c>
      <c r="AP1000">
        <v>-9373.7265802591573</v>
      </c>
      <c r="AQ1000">
        <v>-21.143228108586612</v>
      </c>
      <c r="AR1000">
        <v>-3973.8042993963245</v>
      </c>
      <c r="AS1000">
        <v>-462.28013265698883</v>
      </c>
      <c r="AT1000">
        <v>-0.23131598979110901</v>
      </c>
      <c r="AU1000" s="3">
        <v>-273705.89958214056</v>
      </c>
      <c r="AV1000" s="3">
        <v>-7532.7849918809161</v>
      </c>
      <c r="AW1000">
        <v>11983.345958926002</v>
      </c>
      <c r="AX1000">
        <v>2252150.0395205528</v>
      </c>
      <c r="AY1000">
        <v>329.79913377725597</v>
      </c>
      <c r="AZ1000">
        <v>61982.449202097487</v>
      </c>
      <c r="BA1000">
        <v>10526.998722669003</v>
      </c>
      <c r="BB1000">
        <v>1978444.1399384125</v>
      </c>
      <c r="BC1000">
        <v>289.71833675756397</v>
      </c>
      <c r="BD1000">
        <v>54449.664210216572</v>
      </c>
      <c r="BE1000">
        <v>-1456.3472362569998</v>
      </c>
      <c r="BF1000">
        <v>-273705.89958214056</v>
      </c>
      <c r="BG1000">
        <v>-40.080797019692007</v>
      </c>
      <c r="BH1000">
        <v>-7532.7849918809161</v>
      </c>
      <c r="BI1000">
        <v>0.57268670179936376</v>
      </c>
      <c r="BJ1000">
        <v>0.9457005250617424</v>
      </c>
      <c r="BK1000">
        <v>0.37301382326237864</v>
      </c>
      <c r="BL1000">
        <v>29.904096439036909</v>
      </c>
      <c r="BM1000">
        <v>19.300137632869838</v>
      </c>
      <c r="BN1000">
        <f t="shared" si="98"/>
        <v>-10.603958806167071</v>
      </c>
      <c r="BO1000">
        <v>0.60342886952550712</v>
      </c>
      <c r="BP1000">
        <v>4.184793273333519E-3</v>
      </c>
      <c r="BQ1000">
        <v>8.2576446396188427E-2</v>
      </c>
      <c r="BR1000">
        <v>4.7619047619047616E-2</v>
      </c>
      <c r="BS1000">
        <v>0.2413793103448276</v>
      </c>
      <c r="BT1000">
        <v>0.5</v>
      </c>
      <c r="BU1000">
        <v>0.30367408871966661</v>
      </c>
      <c r="BV1000">
        <v>0.79009080056066916</v>
      </c>
      <c r="BW1000">
        <v>0.5977404360291011</v>
      </c>
      <c r="BX1000">
        <v>0.27584746743569349</v>
      </c>
      <c r="BY1000">
        <f t="shared" si="99"/>
        <v>7.9889075964758166E-2</v>
      </c>
      <c r="BZ1000">
        <v>0</v>
      </c>
      <c r="CA1000">
        <f t="shared" si="100"/>
        <v>8.8974768325945416E-3</v>
      </c>
      <c r="CC1000">
        <v>7.9889075964758166E-2</v>
      </c>
      <c r="CD1000">
        <v>8.8974768325945416E-3</v>
      </c>
    </row>
    <row r="1001" spans="1:82" x14ac:dyDescent="0.3">
      <c r="A1001">
        <v>0</v>
      </c>
      <c r="B1001" t="s">
        <v>677</v>
      </c>
      <c r="C1001" t="s">
        <v>365</v>
      </c>
      <c r="D1001">
        <v>21071</v>
      </c>
      <c r="E1001" s="2">
        <f t="shared" si="102"/>
        <v>0.68408659671614491</v>
      </c>
      <c r="F1001" s="2" t="s">
        <v>1940</v>
      </c>
      <c r="G1001" s="3">
        <v>1145</v>
      </c>
      <c r="H1001" s="1">
        <v>1.8957190146009941</v>
      </c>
      <c r="I1001" s="1">
        <f t="shared" si="101"/>
        <v>-9.8775804275530774</v>
      </c>
      <c r="J1001" s="1">
        <v>2.6554905444300001</v>
      </c>
      <c r="K1001" s="1">
        <v>161.17645366400001</v>
      </c>
      <c r="L1001" s="2">
        <v>7.6256110109999886E-2</v>
      </c>
      <c r="M1001" s="2">
        <v>2.9119879440676608E-2</v>
      </c>
      <c r="N1001" s="7">
        <v>0</v>
      </c>
      <c r="O1001" s="2">
        <v>2.1490073059938008E-2</v>
      </c>
      <c r="P1001" s="3">
        <v>50103.554056955996</v>
      </c>
      <c r="Q1001" s="3">
        <v>1378.9227803139356</v>
      </c>
      <c r="R1001" s="3">
        <v>371347.97993570042</v>
      </c>
      <c r="S1001" s="3">
        <v>836.20589704206543</v>
      </c>
      <c r="T1001" s="3">
        <v>173247.63399311685</v>
      </c>
      <c r="V1001">
        <v>21071</v>
      </c>
      <c r="W1001" s="2">
        <v>0.44635166991677677</v>
      </c>
      <c r="X1001" s="2">
        <v>5.0855878711189767E-2</v>
      </c>
      <c r="Y1001" s="2">
        <v>0.23489884542517556</v>
      </c>
      <c r="Z1001" s="2">
        <v>0.75728048497163691</v>
      </c>
      <c r="AA1001" s="2">
        <v>0.46456461940419203</v>
      </c>
      <c r="AB1001" s="2">
        <v>0.18822878107918534</v>
      </c>
      <c r="AC1001" s="2">
        <v>2.9119879440676608E-2</v>
      </c>
      <c r="AD1001" s="2">
        <v>0</v>
      </c>
      <c r="AE1001" s="2">
        <v>2.1490073059938008E-2</v>
      </c>
      <c r="AF1001">
        <v>449095.32272246515</v>
      </c>
      <c r="AG1001">
        <v>1011.1823634234476</v>
      </c>
      <c r="AH1001">
        <v>190048.59629802537</v>
      </c>
      <c r="AI1001">
        <v>19429.545690443556</v>
      </c>
      <c r="AJ1001">
        <v>11.05761786243024</v>
      </c>
      <c r="AK1001">
        <v>820443.30265816557</v>
      </c>
      <c r="AL1001">
        <v>1847.388260465513</v>
      </c>
      <c r="AM1001">
        <v>347210.90717035782</v>
      </c>
      <c r="AN1001">
        <v>35514.868811227934</v>
      </c>
      <c r="AO1001">
        <v>20.202038179750357</v>
      </c>
      <c r="AP1001">
        <v>371347.97993570042</v>
      </c>
      <c r="AQ1001">
        <v>836.20589704206543</v>
      </c>
      <c r="AR1001">
        <v>157162.31087233245</v>
      </c>
      <c r="AS1001">
        <v>16085.323120784378</v>
      </c>
      <c r="AT1001">
        <v>9.1444203173201171</v>
      </c>
      <c r="AU1001" s="3">
        <v>9416461.94946431</v>
      </c>
      <c r="AV1001" s="3">
        <v>259154.74733220105</v>
      </c>
      <c r="AW1001">
        <v>54527.010877064007</v>
      </c>
      <c r="AX1001">
        <v>10247806.424235409</v>
      </c>
      <c r="AY1001">
        <v>1500.662754489184</v>
      </c>
      <c r="AZ1001">
        <v>282034.55807869724</v>
      </c>
      <c r="BA1001">
        <v>104630.56493402</v>
      </c>
      <c r="BB1001">
        <v>19664268.373699721</v>
      </c>
      <c r="BC1001">
        <v>2879.5855348031196</v>
      </c>
      <c r="BD1001">
        <v>541189.30541089829</v>
      </c>
      <c r="BE1001">
        <v>50103.554056955996</v>
      </c>
      <c r="BF1001">
        <v>9416461.94946431</v>
      </c>
      <c r="BG1001">
        <v>1378.9227803139356</v>
      </c>
      <c r="BH1001">
        <v>259154.74733220105</v>
      </c>
      <c r="BI1001">
        <v>1.4211924879825635</v>
      </c>
      <c r="BJ1001">
        <v>3.3169115025835576</v>
      </c>
      <c r="BK1001">
        <v>1.8957190146009941</v>
      </c>
      <c r="BL1001">
        <v>48.680717619458399</v>
      </c>
      <c r="BM1001">
        <v>38.803137191905321</v>
      </c>
      <c r="BN1001">
        <f t="shared" si="98"/>
        <v>-9.8775804275530774</v>
      </c>
      <c r="BO1001">
        <v>0.68408659671614491</v>
      </c>
      <c r="BP1001">
        <v>1.1773207839246264E-2</v>
      </c>
      <c r="BQ1001">
        <v>5.0804453354354732E-2</v>
      </c>
      <c r="BR1001">
        <v>1.1904761904761904E-2</v>
      </c>
      <c r="BS1001">
        <v>0.2413793103448276</v>
      </c>
      <c r="BT1001">
        <v>0.55555555555555558</v>
      </c>
      <c r="BU1001">
        <v>0.28287220743897107</v>
      </c>
      <c r="BV1001">
        <v>0.75728048497163691</v>
      </c>
      <c r="BW1001">
        <v>0.48191350560600832</v>
      </c>
      <c r="BX1001">
        <v>0.18822878107918534</v>
      </c>
      <c r="BY1001">
        <f t="shared" si="99"/>
        <v>0.73104860582628606</v>
      </c>
      <c r="BZ1001">
        <v>0</v>
      </c>
      <c r="CA1001">
        <f t="shared" si="100"/>
        <v>2.5487242861446005E-2</v>
      </c>
      <c r="CC1001">
        <v>0.73104860582628606</v>
      </c>
      <c r="CD1001">
        <v>2.5487242861446005E-2</v>
      </c>
    </row>
    <row r="1002" spans="1:82" x14ac:dyDescent="0.3">
      <c r="A1002">
        <v>0</v>
      </c>
      <c r="B1002" t="s">
        <v>677</v>
      </c>
      <c r="C1002" t="s">
        <v>34</v>
      </c>
      <c r="D1002">
        <v>21073</v>
      </c>
      <c r="E1002" s="2">
        <f t="shared" si="102"/>
        <v>0.57092262015881645</v>
      </c>
      <c r="F1002" s="2" t="s">
        <v>1938</v>
      </c>
      <c r="G1002" s="3">
        <v>9703</v>
      </c>
      <c r="H1002" s="1">
        <v>23.750583505137552</v>
      </c>
      <c r="I1002" s="1">
        <f t="shared" si="101"/>
        <v>-10.649660307667769</v>
      </c>
      <c r="J1002" s="1">
        <v>2.9891353414499999</v>
      </c>
      <c r="K1002" s="1">
        <v>234.81705579600001</v>
      </c>
      <c r="L1002" s="2">
        <v>0.11232174301000009</v>
      </c>
      <c r="M1002" s="2">
        <v>2.5817722548632221E-2</v>
      </c>
      <c r="N1002" s="7">
        <v>0</v>
      </c>
      <c r="O1002" s="2">
        <v>7.6111893184361472E-4</v>
      </c>
      <c r="P1002" s="3">
        <v>220345.99650242005</v>
      </c>
      <c r="Q1002" s="3">
        <v>6064.2427437935194</v>
      </c>
      <c r="R1002" s="3">
        <v>1346382.1322354823</v>
      </c>
      <c r="S1002" s="3">
        <v>3031.6790326305454</v>
      </c>
      <c r="T1002" s="3">
        <v>637871.97597716004</v>
      </c>
      <c r="V1002">
        <v>21073</v>
      </c>
      <c r="W1002" s="2">
        <v>0.71171937811553032</v>
      </c>
      <c r="X1002" s="2">
        <v>0.63714969610698668</v>
      </c>
      <c r="Y1002" s="2">
        <v>0.31451165239236123</v>
      </c>
      <c r="Z1002" s="2">
        <v>0.8524277617057</v>
      </c>
      <c r="AA1002" s="2">
        <v>0.67682154356674018</v>
      </c>
      <c r="AB1002" s="2">
        <v>0.27725233748435496</v>
      </c>
      <c r="AC1002" s="2">
        <v>2.5817722548632221E-2</v>
      </c>
      <c r="AD1002" s="2">
        <v>0</v>
      </c>
      <c r="AE1002" s="2">
        <v>7.6111893184361472E-4</v>
      </c>
      <c r="AF1002">
        <v>1308450.0224622278</v>
      </c>
      <c r="AG1002">
        <v>2945.1689602825986</v>
      </c>
      <c r="AH1002">
        <v>553535.39283183636</v>
      </c>
      <c r="AI1002">
        <v>65853.031523017649</v>
      </c>
      <c r="AJ1002">
        <v>32.203712995853465</v>
      </c>
      <c r="AK1002">
        <v>2654832.1546977102</v>
      </c>
      <c r="AL1002">
        <v>5976.8479929131436</v>
      </c>
      <c r="AM1002">
        <v>1123330.086072854</v>
      </c>
      <c r="AN1002">
        <v>133930.31425916019</v>
      </c>
      <c r="AO1002">
        <v>65.356620266162807</v>
      </c>
      <c r="AP1002">
        <v>1346382.1322354823</v>
      </c>
      <c r="AQ1002">
        <v>3031.679032630545</v>
      </c>
      <c r="AR1002">
        <v>569794.69324101764</v>
      </c>
      <c r="AS1002">
        <v>68077.282736142544</v>
      </c>
      <c r="AT1002">
        <v>33.152907270309342</v>
      </c>
      <c r="AU1002" s="3">
        <v>41411826.582664825</v>
      </c>
      <c r="AV1002" s="3">
        <v>1139713.781268554</v>
      </c>
      <c r="AW1002">
        <v>168517.59804176001</v>
      </c>
      <c r="AX1002">
        <v>31671197.375968374</v>
      </c>
      <c r="AY1002">
        <v>4637.8497333625592</v>
      </c>
      <c r="AZ1002">
        <v>871637.47888815938</v>
      </c>
      <c r="BA1002">
        <v>388863.59454418009</v>
      </c>
      <c r="BB1002">
        <v>73083023.958633199</v>
      </c>
      <c r="BC1002">
        <v>10702.092477156079</v>
      </c>
      <c r="BD1002">
        <v>2011351.2601567134</v>
      </c>
      <c r="BE1002">
        <v>220345.99650242005</v>
      </c>
      <c r="BF1002">
        <v>41411826.582664825</v>
      </c>
      <c r="BG1002">
        <v>6064.2427437935194</v>
      </c>
      <c r="BH1002">
        <v>1139713.781268554</v>
      </c>
      <c r="BI1002">
        <v>10.337310692978431</v>
      </c>
      <c r="BJ1002">
        <v>34.087894198115983</v>
      </c>
      <c r="BK1002">
        <v>23.750583505137552</v>
      </c>
      <c r="BL1002">
        <v>38.605890992542818</v>
      </c>
      <c r="BM1002">
        <v>27.956230684875049</v>
      </c>
      <c r="BN1002">
        <f t="shared" si="98"/>
        <v>-10.649660307667769</v>
      </c>
      <c r="BO1002">
        <v>0.57092262015881645</v>
      </c>
      <c r="BP1002">
        <v>7.1468661078130588E-2</v>
      </c>
      <c r="BQ1002">
        <v>7.0091447233425544E-2</v>
      </c>
      <c r="BR1002">
        <v>5.9523809523809521E-2</v>
      </c>
      <c r="BS1002">
        <v>0.10344827586206896</v>
      </c>
      <c r="BT1002">
        <v>0.27777777777777779</v>
      </c>
      <c r="BU1002">
        <v>0.30498287933975782</v>
      </c>
      <c r="BV1002">
        <v>0.8524277617057</v>
      </c>
      <c r="BW1002">
        <v>0.70209703689495873</v>
      </c>
      <c r="BX1002">
        <v>0.27725233748435496</v>
      </c>
      <c r="BY1002">
        <f t="shared" si="99"/>
        <v>0.11878099149616958</v>
      </c>
      <c r="BZ1002">
        <v>0</v>
      </c>
      <c r="CA1002">
        <f t="shared" si="100"/>
        <v>6.2538668648617131E-4</v>
      </c>
      <c r="CC1002">
        <v>0.11878099149616958</v>
      </c>
      <c r="CD1002">
        <v>6.2538668648617131E-4</v>
      </c>
    </row>
    <row r="1003" spans="1:82" x14ac:dyDescent="0.3">
      <c r="A1003">
        <v>0</v>
      </c>
      <c r="B1003" t="s">
        <v>677</v>
      </c>
      <c r="C1003" t="s">
        <v>108</v>
      </c>
      <c r="D1003">
        <v>21075</v>
      </c>
      <c r="E1003" s="2">
        <f t="shared" si="102"/>
        <v>0.56020034975169908</v>
      </c>
      <c r="F1003" s="2" t="s">
        <v>1938</v>
      </c>
      <c r="G1003" s="3">
        <v>-53</v>
      </c>
      <c r="H1003" s="1">
        <v>1.1551940726120979</v>
      </c>
      <c r="I1003" s="1">
        <f t="shared" si="101"/>
        <v>-9.9178246715519087</v>
      </c>
      <c r="J1003" s="1">
        <v>3.1290041830000002</v>
      </c>
      <c r="K1003" s="1">
        <v>228.30594884600001</v>
      </c>
      <c r="L1003" s="2">
        <v>0.13349988433000015</v>
      </c>
      <c r="M1003" s="2">
        <v>5.4554678627727761E-4</v>
      </c>
      <c r="N1003" s="7">
        <v>0</v>
      </c>
      <c r="O1003" s="2">
        <v>7.9161024559238277E-3</v>
      </c>
      <c r="P1003" s="3">
        <v>7681.9395819279998</v>
      </c>
      <c r="Q1003" s="3">
        <v>211.418165555168</v>
      </c>
      <c r="R1003" s="3">
        <v>57505.544427730958</v>
      </c>
      <c r="S1003" s="3">
        <v>129.48755414977936</v>
      </c>
      <c r="T1003" s="3">
        <v>29134.082568705868</v>
      </c>
      <c r="V1003">
        <v>21075</v>
      </c>
      <c r="W1003" s="2">
        <v>0.57136989467484922</v>
      </c>
      <c r="X1003" s="2">
        <v>3.0990040819425663E-2</v>
      </c>
      <c r="Y1003" s="2">
        <v>0.31624800760985994</v>
      </c>
      <c r="Z1003" s="2">
        <v>0.89231490963156124</v>
      </c>
      <c r="AA1003" s="2">
        <v>0.6580543486486008</v>
      </c>
      <c r="AB1003" s="2">
        <v>0.32952796130565964</v>
      </c>
      <c r="AC1003" s="2">
        <v>5.4554678627727761E-4</v>
      </c>
      <c r="AD1003" s="2">
        <v>0</v>
      </c>
      <c r="AE1003" s="2">
        <v>7.9161024559238277E-3</v>
      </c>
      <c r="AF1003">
        <v>92402.961109556258</v>
      </c>
      <c r="AG1003">
        <v>208.05145252658244</v>
      </c>
      <c r="AH1003">
        <v>39102.626727563234</v>
      </c>
      <c r="AI1003">
        <v>7700.9256829209899</v>
      </c>
      <c r="AJ1003">
        <v>2.2751039126857173</v>
      </c>
      <c r="AK1003">
        <v>149908.50553728722</v>
      </c>
      <c r="AL1003">
        <v>337.53900667636179</v>
      </c>
      <c r="AM1003">
        <v>63439.411855929611</v>
      </c>
      <c r="AN1003">
        <v>12498.223123260474</v>
      </c>
      <c r="AO1003">
        <v>3.6911172046922478</v>
      </c>
      <c r="AP1003">
        <v>57505.544427730958</v>
      </c>
      <c r="AQ1003">
        <v>129.48755414977936</v>
      </c>
      <c r="AR1003">
        <v>24336.785128366377</v>
      </c>
      <c r="AS1003">
        <v>4797.2974403394837</v>
      </c>
      <c r="AT1003">
        <v>1.4160132920065305</v>
      </c>
      <c r="AU1003" s="3">
        <v>1443743.7250275484</v>
      </c>
      <c r="AV1003" s="3">
        <v>39733.930034438272</v>
      </c>
      <c r="AW1003">
        <v>13299.361566536001</v>
      </c>
      <c r="AX1003">
        <v>2499482.012814776</v>
      </c>
      <c r="AY1003">
        <v>366.01779999241597</v>
      </c>
      <c r="AZ1003">
        <v>68789.38533057466</v>
      </c>
      <c r="BA1003">
        <v>20981.301148464001</v>
      </c>
      <c r="BB1003">
        <v>3943225.7378423242</v>
      </c>
      <c r="BC1003">
        <v>577.43596554758392</v>
      </c>
      <c r="BD1003">
        <v>108523.31536501292</v>
      </c>
      <c r="BE1003">
        <v>7681.9395819279998</v>
      </c>
      <c r="BF1003">
        <v>1443743.7250275484</v>
      </c>
      <c r="BG1003">
        <v>211.418165555168</v>
      </c>
      <c r="BH1003">
        <v>39733.930034438272</v>
      </c>
      <c r="BI1003">
        <v>0.83732886516850547</v>
      </c>
      <c r="BJ1003">
        <v>1.9925229377806035</v>
      </c>
      <c r="BK1003">
        <v>1.1551940726120979</v>
      </c>
      <c r="BL1003">
        <v>34.579725960001824</v>
      </c>
      <c r="BM1003">
        <v>24.661901288449915</v>
      </c>
      <c r="BN1003">
        <f t="shared" si="98"/>
        <v>-9.9178246715519087</v>
      </c>
      <c r="BO1003">
        <v>0.56020034975169908</v>
      </c>
      <c r="BP1003">
        <v>5.6802868105279344E-3</v>
      </c>
      <c r="BQ1003">
        <v>0.11928879948265585</v>
      </c>
      <c r="BR1003">
        <v>6.5476190476190479E-2</v>
      </c>
      <c r="BS1003">
        <v>0.13793103448275862</v>
      </c>
      <c r="BT1003">
        <v>0.16666666666666666</v>
      </c>
      <c r="BU1003">
        <v>0.28402471419102004</v>
      </c>
      <c r="BV1003">
        <v>0.89231490963156124</v>
      </c>
      <c r="BW1003">
        <v>0.68262899237406727</v>
      </c>
      <c r="BX1003">
        <v>0.32952796130565964</v>
      </c>
      <c r="BY1003">
        <f t="shared" si="99"/>
        <v>3.0607671557353132E-2</v>
      </c>
      <c r="BZ1003">
        <v>0</v>
      </c>
      <c r="CA1003">
        <f t="shared" si="100"/>
        <v>5.5313271080423571E-3</v>
      </c>
      <c r="CC1003">
        <v>3.0607671557353132E-2</v>
      </c>
      <c r="CD1003">
        <v>5.5313271080423571E-3</v>
      </c>
    </row>
    <row r="1004" spans="1:82" x14ac:dyDescent="0.3">
      <c r="A1004">
        <v>1</v>
      </c>
      <c r="B1004" t="s">
        <v>677</v>
      </c>
      <c r="C1004" t="s">
        <v>482</v>
      </c>
      <c r="D1004">
        <v>21077</v>
      </c>
      <c r="E1004" s="2">
        <v>0</v>
      </c>
      <c r="F1004" s="2" t="s">
        <v>1954</v>
      </c>
      <c r="G1004" s="3">
        <v>-999</v>
      </c>
      <c r="H1004" s="1">
        <v>0.38608463792357461</v>
      </c>
      <c r="I1004" s="1">
        <f t="shared" si="101"/>
        <v>-999</v>
      </c>
      <c r="J1004" s="1">
        <v>-999</v>
      </c>
      <c r="K1004" s="1">
        <v>-999</v>
      </c>
      <c r="L1004" s="2">
        <v>-999</v>
      </c>
      <c r="M1004" s="2">
        <v>-999</v>
      </c>
      <c r="N1004" s="7">
        <v>-999</v>
      </c>
      <c r="O1004" s="2">
        <v>-999</v>
      </c>
      <c r="P1004" s="3">
        <v>-999</v>
      </c>
      <c r="Q1004" s="3">
        <v>-999</v>
      </c>
      <c r="R1004" s="3">
        <v>-999</v>
      </c>
      <c r="S1004" s="3">
        <v>-999</v>
      </c>
      <c r="T1004" s="3">
        <v>-999</v>
      </c>
      <c r="V1004">
        <v>21077</v>
      </c>
      <c r="W1004" s="2">
        <v>-999</v>
      </c>
      <c r="X1004" s="2">
        <v>1.0357375416539557E-2</v>
      </c>
      <c r="Y1004" s="2">
        <v>-999</v>
      </c>
      <c r="Z1004" s="2">
        <v>-999</v>
      </c>
      <c r="AA1004" s="2">
        <v>-999</v>
      </c>
      <c r="AB1004" s="2">
        <v>-999</v>
      </c>
      <c r="AC1004" s="2">
        <v>-999</v>
      </c>
      <c r="AD1004" s="2">
        <v>-999</v>
      </c>
      <c r="AE1004" s="2">
        <v>-999</v>
      </c>
      <c r="AF1004" s="2">
        <v>-999</v>
      </c>
      <c r="AG1004" s="2">
        <v>-999</v>
      </c>
      <c r="AH1004" s="2">
        <v>-999</v>
      </c>
      <c r="AI1004" s="2">
        <v>-999</v>
      </c>
      <c r="AJ1004" s="2">
        <v>-999</v>
      </c>
      <c r="AK1004" s="2">
        <v>-999</v>
      </c>
      <c r="AL1004" s="2">
        <v>-999</v>
      </c>
      <c r="AM1004" s="2">
        <v>-999</v>
      </c>
      <c r="AN1004" s="2">
        <v>-999</v>
      </c>
      <c r="AO1004" s="2">
        <v>-999</v>
      </c>
      <c r="AP1004" s="2">
        <v>-999</v>
      </c>
      <c r="AQ1004" s="2">
        <v>-999</v>
      </c>
      <c r="AR1004" s="2">
        <v>-999</v>
      </c>
      <c r="AS1004" s="2">
        <v>-999</v>
      </c>
      <c r="AT1004" s="2">
        <v>-999</v>
      </c>
      <c r="AU1004" s="2">
        <v>-999</v>
      </c>
      <c r="AV1004" s="2">
        <v>-999</v>
      </c>
      <c r="AW1004" s="2">
        <v>-999</v>
      </c>
      <c r="AX1004" s="2">
        <v>-999</v>
      </c>
      <c r="AY1004" s="2">
        <v>-999</v>
      </c>
      <c r="AZ1004" s="2">
        <v>-999</v>
      </c>
      <c r="BA1004" s="2">
        <v>-999</v>
      </c>
      <c r="BB1004" s="2">
        <v>-999</v>
      </c>
      <c r="BC1004" s="2">
        <v>-999</v>
      </c>
      <c r="BD1004" s="2">
        <v>-999</v>
      </c>
      <c r="BE1004" s="2">
        <v>-999</v>
      </c>
      <c r="BF1004" s="2">
        <v>-999</v>
      </c>
      <c r="BG1004" s="2">
        <v>-999</v>
      </c>
      <c r="BH1004" s="2">
        <v>-999</v>
      </c>
      <c r="BI1004">
        <v>0</v>
      </c>
      <c r="BJ1004">
        <v>0.38608463792357461</v>
      </c>
      <c r="BK1004">
        <v>0.38608463792357461</v>
      </c>
      <c r="BL1004">
        <v>-999</v>
      </c>
      <c r="BM1004">
        <v>33.302398518399173</v>
      </c>
      <c r="BN1004">
        <f t="shared" si="98"/>
        <v>-999</v>
      </c>
      <c r="BO1004" t="s">
        <v>3748</v>
      </c>
      <c r="BP1004" t="s">
        <v>3748</v>
      </c>
      <c r="BQ1004">
        <v>5.4892073813805842E-2</v>
      </c>
      <c r="BR1004">
        <v>5.9523809523809521E-3</v>
      </c>
      <c r="BS1004">
        <v>0.17241379310344829</v>
      </c>
      <c r="BT1004">
        <v>0.27777777777777779</v>
      </c>
      <c r="BU1004" t="s">
        <v>3748</v>
      </c>
      <c r="BY1004">
        <f t="shared" si="99"/>
        <v>-999</v>
      </c>
      <c r="CA1004">
        <f t="shared" si="100"/>
        <v>-999</v>
      </c>
    </row>
    <row r="1005" spans="1:82" x14ac:dyDescent="0.3">
      <c r="A1005">
        <v>0</v>
      </c>
      <c r="B1005" t="s">
        <v>677</v>
      </c>
      <c r="C1005" t="s">
        <v>698</v>
      </c>
      <c r="D1005">
        <v>21079</v>
      </c>
      <c r="E1005" s="2">
        <f>BO1005</f>
        <v>0.56649988007711394</v>
      </c>
      <c r="F1005" s="2" t="s">
        <v>1938</v>
      </c>
      <c r="G1005" s="3">
        <v>1364</v>
      </c>
      <c r="H1005" s="1">
        <v>1.14215338024937</v>
      </c>
      <c r="I1005" s="1">
        <f t="shared" si="101"/>
        <v>-9.1704976106597691</v>
      </c>
      <c r="J1005" s="1">
        <v>2.88017253243</v>
      </c>
      <c r="K1005" s="1">
        <v>239.77270175199999</v>
      </c>
      <c r="L1005" s="2">
        <v>9.7636653340000157E-2</v>
      </c>
      <c r="M1005" s="2">
        <v>1.2987394101952003E-4</v>
      </c>
      <c r="N1005" s="7">
        <v>0</v>
      </c>
      <c r="O1005" s="2">
        <v>2.3881240190744127E-2</v>
      </c>
      <c r="P1005" s="3">
        <v>7427.7023136890011</v>
      </c>
      <c r="Q1005" s="3">
        <v>204.42118565268399</v>
      </c>
      <c r="R1005" s="3">
        <v>48781.127004938957</v>
      </c>
      <c r="S1005" s="3">
        <v>110.13415610304862</v>
      </c>
      <c r="T1005" s="3">
        <v>23471.899877347598</v>
      </c>
      <c r="V1005">
        <v>21079</v>
      </c>
      <c r="W1005" s="2">
        <v>0.53798909029998598</v>
      </c>
      <c r="X1005" s="2">
        <v>3.0640202122867343E-2</v>
      </c>
      <c r="Y1005" s="2">
        <v>0.29687300876747952</v>
      </c>
      <c r="Z1005" s="2">
        <v>0.82135425288390551</v>
      </c>
      <c r="AA1005" s="2">
        <v>0.69110537799239657</v>
      </c>
      <c r="AB1005" s="2">
        <v>0.241004008994542</v>
      </c>
      <c r="AC1005" s="2">
        <v>1.2987394101952003E-4</v>
      </c>
      <c r="AD1005" s="2">
        <v>0</v>
      </c>
      <c r="AE1005" s="2">
        <v>2.3881240190744127E-2</v>
      </c>
      <c r="AF1005">
        <v>99906.25359982971</v>
      </c>
      <c r="AG1005">
        <v>225.2372951195247</v>
      </c>
      <c r="AH1005">
        <v>42332.652664655005</v>
      </c>
      <c r="AI1005">
        <v>5579.3519896356502</v>
      </c>
      <c r="AJ1005">
        <v>2.4638770914420594</v>
      </c>
      <c r="AK1005">
        <v>148687.38060476867</v>
      </c>
      <c r="AL1005">
        <v>335.37145122257334</v>
      </c>
      <c r="AM1005">
        <v>63032.026515469384</v>
      </c>
      <c r="AN1005">
        <v>8351.8780161688719</v>
      </c>
      <c r="AO1005">
        <v>3.6690919785258278</v>
      </c>
      <c r="AP1005">
        <v>48781.127004938957</v>
      </c>
      <c r="AQ1005">
        <v>110.13415610304864</v>
      </c>
      <c r="AR1005">
        <v>20699.37385081438</v>
      </c>
      <c r="AS1005">
        <v>2772.5260265332217</v>
      </c>
      <c r="AT1005">
        <v>1.2052148870837684</v>
      </c>
      <c r="AU1005" s="3">
        <v>1395962.3728347109</v>
      </c>
      <c r="AV1005" s="3">
        <v>38418.917631565426</v>
      </c>
      <c r="AW1005">
        <v>15499.201871015001</v>
      </c>
      <c r="AX1005">
        <v>2912919.9996385593</v>
      </c>
      <c r="AY1005">
        <v>426.56060910033989</v>
      </c>
      <c r="AZ1005">
        <v>80167.80087431788</v>
      </c>
      <c r="BA1005">
        <v>22926.904184704003</v>
      </c>
      <c r="BB1005">
        <v>4308882.3724732706</v>
      </c>
      <c r="BC1005">
        <v>630.98179475302391</v>
      </c>
      <c r="BD1005">
        <v>118586.71850588331</v>
      </c>
      <c r="BE1005">
        <v>7427.7023136890011</v>
      </c>
      <c r="BF1005">
        <v>1395962.3728347109</v>
      </c>
      <c r="BG1005">
        <v>204.42118565268399</v>
      </c>
      <c r="BH1005">
        <v>38418.917631565426</v>
      </c>
      <c r="BI1005">
        <v>0.97231443811187401</v>
      </c>
      <c r="BJ1005">
        <v>2.114467818361244</v>
      </c>
      <c r="BK1005">
        <v>1.14215338024937</v>
      </c>
      <c r="BL1005">
        <v>34.210898827538557</v>
      </c>
      <c r="BM1005">
        <v>25.040401216878788</v>
      </c>
      <c r="BN1005">
        <f t="shared" si="98"/>
        <v>-9.1704976106597691</v>
      </c>
      <c r="BO1005">
        <v>0.56649988007711394</v>
      </c>
      <c r="BP1005">
        <v>6.6701773802351969E-3</v>
      </c>
      <c r="BQ1005">
        <v>8.8830413577935877E-2</v>
      </c>
      <c r="BR1005">
        <v>5.9523809523809521E-2</v>
      </c>
      <c r="BS1005">
        <v>0.13793103448275862</v>
      </c>
      <c r="BT1005">
        <v>0.3888888888888889</v>
      </c>
      <c r="BU1005">
        <v>0.26262290866344851</v>
      </c>
      <c r="BV1005">
        <v>0.82135425288390551</v>
      </c>
      <c r="BW1005">
        <v>0.71691429252323302</v>
      </c>
      <c r="BX1005">
        <v>0.241004008994542</v>
      </c>
      <c r="BY1005">
        <f t="shared" si="99"/>
        <v>5.7508485478371795E-3</v>
      </c>
      <c r="BZ1005">
        <v>0</v>
      </c>
      <c r="CA1005">
        <f t="shared" si="100"/>
        <v>2.2321824545066812E-2</v>
      </c>
      <c r="CC1005">
        <v>5.7508485478371795E-3</v>
      </c>
      <c r="CD1005">
        <v>2.2321824545066812E-2</v>
      </c>
    </row>
    <row r="1006" spans="1:82" x14ac:dyDescent="0.3">
      <c r="A1006">
        <v>0</v>
      </c>
      <c r="B1006" t="s">
        <v>677</v>
      </c>
      <c r="C1006" t="s">
        <v>110</v>
      </c>
      <c r="D1006">
        <v>21081</v>
      </c>
      <c r="E1006" s="2">
        <f>BO1006</f>
        <v>0.52218695702268259</v>
      </c>
      <c r="F1006" s="2" t="s">
        <v>1937</v>
      </c>
      <c r="G1006" s="3">
        <v>5193</v>
      </c>
      <c r="H1006" s="1">
        <v>9.3732568963181606</v>
      </c>
      <c r="I1006" s="1">
        <f t="shared" si="101"/>
        <v>-8.5541312755420833</v>
      </c>
      <c r="J1006" s="1">
        <v>2.8213990524399999</v>
      </c>
      <c r="K1006" s="1">
        <v>209.541564577</v>
      </c>
      <c r="L1006" s="2">
        <v>0.12485673509999984</v>
      </c>
      <c r="M1006" s="2">
        <v>3.4464514477934187E-4</v>
      </c>
      <c r="N1006" s="7">
        <v>0</v>
      </c>
      <c r="O1006" s="2">
        <v>3.0795249772199635E-3</v>
      </c>
      <c r="P1006" s="3">
        <v>167240.98176388102</v>
      </c>
      <c r="Q1006" s="3">
        <v>4602.7153940842363</v>
      </c>
      <c r="R1006" s="3">
        <v>764214.138197775</v>
      </c>
      <c r="S1006" s="3">
        <v>1721.5667773905266</v>
      </c>
      <c r="T1006" s="3">
        <v>352381.07030403323</v>
      </c>
      <c r="V1006">
        <v>21081</v>
      </c>
      <c r="W1006" s="2">
        <v>0.56040377267733177</v>
      </c>
      <c r="X1006" s="2">
        <v>0.25145351825692946</v>
      </c>
      <c r="Y1006" s="2">
        <v>0.22105610576334767</v>
      </c>
      <c r="Z1006" s="2">
        <v>0.80459350428186083</v>
      </c>
      <c r="AA1006" s="2">
        <v>0.60396909712386737</v>
      </c>
      <c r="AB1006" s="2">
        <v>0.30819341589150645</v>
      </c>
      <c r="AC1006" s="2">
        <v>3.4464514477934187E-4</v>
      </c>
      <c r="AD1006" s="2">
        <v>0</v>
      </c>
      <c r="AE1006" s="2">
        <v>3.0795249772199635E-3</v>
      </c>
      <c r="AF1006">
        <v>371278.00123502663</v>
      </c>
      <c r="AG1006">
        <v>837.04716728821336</v>
      </c>
      <c r="AH1006">
        <v>157320.42501194854</v>
      </c>
      <c r="AI1006">
        <v>14138.652626117839</v>
      </c>
      <c r="AJ1006">
        <v>9.1564995649840508</v>
      </c>
      <c r="AK1006">
        <v>1135492.1394328016</v>
      </c>
      <c r="AL1006">
        <v>2558.6139446787397</v>
      </c>
      <c r="AM1006">
        <v>480883.57376850251</v>
      </c>
      <c r="AN1006">
        <v>42956.574173597131</v>
      </c>
      <c r="AO1006">
        <v>27.98489804004285</v>
      </c>
      <c r="AP1006">
        <v>764214.138197775</v>
      </c>
      <c r="AQ1006">
        <v>1721.5667773905263</v>
      </c>
      <c r="AR1006">
        <v>323563.148756554</v>
      </c>
      <c r="AS1006">
        <v>28817.921547479295</v>
      </c>
      <c r="AT1006">
        <v>18.828398475058798</v>
      </c>
      <c r="AU1006" s="3">
        <v>31431270.1127038</v>
      </c>
      <c r="AV1006" s="3">
        <v>865034.33116419136</v>
      </c>
      <c r="AW1006">
        <v>75030.793177248997</v>
      </c>
      <c r="AX1006">
        <v>14101287.269732177</v>
      </c>
      <c r="AY1006">
        <v>2064.9567058560438</v>
      </c>
      <c r="AZ1006">
        <v>388087.96329858486</v>
      </c>
      <c r="BA1006">
        <v>242271.77494113002</v>
      </c>
      <c r="BB1006">
        <v>45532557.382435977</v>
      </c>
      <c r="BC1006">
        <v>6667.6720999402805</v>
      </c>
      <c r="BD1006">
        <v>1253122.2944627763</v>
      </c>
      <c r="BE1006">
        <v>167240.98176388102</v>
      </c>
      <c r="BF1006">
        <v>31431270.1127038</v>
      </c>
      <c r="BG1006">
        <v>4602.7153940842363</v>
      </c>
      <c r="BH1006">
        <v>865034.33116419136</v>
      </c>
      <c r="BI1006">
        <v>3.1909279889131712</v>
      </c>
      <c r="BJ1006">
        <v>12.564184885231331</v>
      </c>
      <c r="BK1006">
        <v>9.3732568963181606</v>
      </c>
      <c r="BL1006">
        <v>45.272836994703688</v>
      </c>
      <c r="BM1006">
        <v>36.718705719161605</v>
      </c>
      <c r="BN1006">
        <f t="shared" si="98"/>
        <v>-8.5541312755420833</v>
      </c>
      <c r="BO1006">
        <v>0.52218695702268259</v>
      </c>
      <c r="BP1006">
        <v>2.0177801701032491E-2</v>
      </c>
      <c r="BQ1006">
        <v>5.4944262778254177E-2</v>
      </c>
      <c r="BR1006">
        <v>2.976190476190476E-2</v>
      </c>
      <c r="BS1006">
        <v>0.17241379310344829</v>
      </c>
      <c r="BT1006">
        <v>0.27777777777777779</v>
      </c>
      <c r="BU1006">
        <v>0.2449715306681392</v>
      </c>
      <c r="BV1006">
        <v>0.80459350428186083</v>
      </c>
      <c r="BW1006">
        <v>0.62652395967206165</v>
      </c>
      <c r="BX1006">
        <v>0.30819341589150645</v>
      </c>
      <c r="BY1006">
        <f t="shared" si="99"/>
        <v>4.5812254268915564E-3</v>
      </c>
      <c r="BZ1006">
        <v>0</v>
      </c>
      <c r="CA1006">
        <f t="shared" si="100"/>
        <v>2.3038843072847033E-3</v>
      </c>
      <c r="CC1006">
        <v>4.5812254268915564E-3</v>
      </c>
      <c r="CD1006">
        <v>2.3038843072847033E-3</v>
      </c>
    </row>
    <row r="1007" spans="1:82" x14ac:dyDescent="0.3">
      <c r="A1007">
        <v>0</v>
      </c>
      <c r="B1007" t="s">
        <v>677</v>
      </c>
      <c r="C1007" t="s">
        <v>699</v>
      </c>
      <c r="D1007">
        <v>21083</v>
      </c>
      <c r="E1007" s="2">
        <f>BO1007</f>
        <v>0.57352706361131245</v>
      </c>
      <c r="F1007" s="2" t="s">
        <v>1938</v>
      </c>
      <c r="G1007" s="3">
        <v>1966</v>
      </c>
      <c r="H1007" s="1">
        <v>1.8853023537919178</v>
      </c>
      <c r="I1007" s="1">
        <f t="shared" si="101"/>
        <v>-9.4510590935296257</v>
      </c>
      <c r="J1007" s="1">
        <v>3.0063857882099998</v>
      </c>
      <c r="K1007" s="1">
        <v>216.94925502500001</v>
      </c>
      <c r="L1007" s="2">
        <v>0.12691156021999994</v>
      </c>
      <c r="M1007" s="2">
        <v>1.7680506418265858E-3</v>
      </c>
      <c r="N1007" s="7">
        <v>0</v>
      </c>
      <c r="O1007" s="2">
        <v>6.2911691190623044E-3</v>
      </c>
      <c r="P1007" s="3">
        <v>29855.175536490002</v>
      </c>
      <c r="Q1007" s="3">
        <v>821.65791294444</v>
      </c>
      <c r="R1007" s="3">
        <v>139488.99959663086</v>
      </c>
      <c r="S1007" s="3">
        <v>315.31493614451165</v>
      </c>
      <c r="T1007" s="3">
        <v>70184.834167544817</v>
      </c>
      <c r="V1007">
        <v>21083</v>
      </c>
      <c r="W1007" s="2">
        <v>0.55238406354276692</v>
      </c>
      <c r="X1007" s="2">
        <v>5.0576434112806878E-2</v>
      </c>
      <c r="Y1007" s="2">
        <v>0.30674226232892515</v>
      </c>
      <c r="Z1007" s="2">
        <v>0.85734716415501055</v>
      </c>
      <c r="AA1007" s="2">
        <v>0.62532054651617919</v>
      </c>
      <c r="AB1007" s="2">
        <v>0.31326549768417306</v>
      </c>
      <c r="AC1007" s="2">
        <v>1.7680506418265858E-3</v>
      </c>
      <c r="AD1007" s="2">
        <v>0</v>
      </c>
      <c r="AE1007" s="2">
        <v>6.2911691190623044E-3</v>
      </c>
      <c r="AF1007">
        <v>338085.14320751996</v>
      </c>
      <c r="AG1007">
        <v>761.44735717067556</v>
      </c>
      <c r="AH1007">
        <v>143111.6746292852</v>
      </c>
      <c r="AI1007">
        <v>25302.540779085866</v>
      </c>
      <c r="AJ1007">
        <v>8.3273027752339885</v>
      </c>
      <c r="AK1007">
        <v>477574.14280415082</v>
      </c>
      <c r="AL1007">
        <v>1076.7622933151872</v>
      </c>
      <c r="AM1007">
        <v>202374.14119682307</v>
      </c>
      <c r="AN1007">
        <v>36224.908379092805</v>
      </c>
      <c r="AO1007">
        <v>11.778957123135742</v>
      </c>
      <c r="AP1007">
        <v>139488.99959663086</v>
      </c>
      <c r="AQ1007">
        <v>315.31493614451165</v>
      </c>
      <c r="AR1007">
        <v>59262.466567537864</v>
      </c>
      <c r="AS1007">
        <v>10922.367600006939</v>
      </c>
      <c r="AT1007">
        <v>3.4516543479017532</v>
      </c>
      <c r="AU1007" s="3">
        <v>5610981.6903279312</v>
      </c>
      <c r="AV1007" s="3">
        <v>154422.38815877805</v>
      </c>
      <c r="AW1007">
        <v>51413.890019740007</v>
      </c>
      <c r="AX1007">
        <v>9662726.4903099369</v>
      </c>
      <c r="AY1007">
        <v>1414.98513443144</v>
      </c>
      <c r="AZ1007">
        <v>265932.30616504484</v>
      </c>
      <c r="BA1007">
        <v>81269.065556230009</v>
      </c>
      <c r="BB1007">
        <v>15273708.180637868</v>
      </c>
      <c r="BC1007">
        <v>2236.6430473758801</v>
      </c>
      <c r="BD1007">
        <v>420354.69432382291</v>
      </c>
      <c r="BE1007">
        <v>29855.175536490002</v>
      </c>
      <c r="BF1007">
        <v>5610981.6903279312</v>
      </c>
      <c r="BG1007">
        <v>821.65791294444</v>
      </c>
      <c r="BH1007">
        <v>154422.38815877805</v>
      </c>
      <c r="BI1007">
        <v>1.3713967601734498</v>
      </c>
      <c r="BJ1007">
        <v>3.2566991139653676</v>
      </c>
      <c r="BK1007">
        <v>1.8853023537919178</v>
      </c>
      <c r="BL1007">
        <v>33.806677821362115</v>
      </c>
      <c r="BM1007">
        <v>24.355618727832489</v>
      </c>
      <c r="BN1007">
        <f t="shared" si="98"/>
        <v>-9.4510590935296257</v>
      </c>
      <c r="BO1007">
        <v>0.57352706361131245</v>
      </c>
      <c r="BP1007">
        <v>9.5246244701000828E-3</v>
      </c>
      <c r="BQ1007">
        <v>0.11253632124632215</v>
      </c>
      <c r="BR1007">
        <v>0.13095238095238096</v>
      </c>
      <c r="BS1007">
        <v>0.13793103448275862</v>
      </c>
      <c r="BT1007">
        <v>0.27777777777777779</v>
      </c>
      <c r="BU1007">
        <v>0.27065757328236345</v>
      </c>
      <c r="BV1007">
        <v>0.85734716415501055</v>
      </c>
      <c r="BW1007">
        <v>0.64867276609562163</v>
      </c>
      <c r="BX1007">
        <v>0.31326549768417306</v>
      </c>
      <c r="BY1007">
        <f t="shared" si="99"/>
        <v>2.613485922289711E-2</v>
      </c>
      <c r="BZ1007">
        <v>0</v>
      </c>
      <c r="CA1007">
        <f t="shared" si="100"/>
        <v>4.6083409167029139E-3</v>
      </c>
      <c r="CC1007">
        <v>2.613485922289711E-2</v>
      </c>
      <c r="CD1007">
        <v>4.6083409167029139E-3</v>
      </c>
    </row>
    <row r="1008" spans="1:82" x14ac:dyDescent="0.3">
      <c r="A1008">
        <v>0</v>
      </c>
      <c r="B1008" t="s">
        <v>677</v>
      </c>
      <c r="C1008" t="s">
        <v>700</v>
      </c>
      <c r="D1008">
        <v>21085</v>
      </c>
      <c r="E1008" s="2">
        <f>BO1008</f>
        <v>0.61150975674249353</v>
      </c>
      <c r="F1008" s="2" t="s">
        <v>1939</v>
      </c>
      <c r="G1008" s="3">
        <v>2322</v>
      </c>
      <c r="H1008" s="1">
        <v>1.5979387329557784</v>
      </c>
      <c r="I1008" s="1">
        <f t="shared" si="101"/>
        <v>-11.519158106778541</v>
      </c>
      <c r="J1008" s="1">
        <v>2.9385806522100002</v>
      </c>
      <c r="K1008" s="1">
        <v>262.648239692</v>
      </c>
      <c r="L1008" s="2">
        <v>0.10874093393000006</v>
      </c>
      <c r="M1008" s="2">
        <v>6.8460002271409227E-4</v>
      </c>
      <c r="N1008" s="7">
        <v>0</v>
      </c>
      <c r="O1008" s="2">
        <v>5.2725419254479331E-3</v>
      </c>
      <c r="P1008" s="3">
        <v>21754.700119915</v>
      </c>
      <c r="Q1008" s="3">
        <v>598.72103164873977</v>
      </c>
      <c r="R1008" s="3">
        <v>132892.45436047768</v>
      </c>
      <c r="S1008" s="3">
        <v>301.28991882710289</v>
      </c>
      <c r="T1008" s="3">
        <v>65833.418457848835</v>
      </c>
      <c r="V1008">
        <v>21085</v>
      </c>
      <c r="W1008" s="2">
        <v>0.5810075191506896</v>
      </c>
      <c r="X1008" s="2">
        <v>4.28674174628225E-2</v>
      </c>
      <c r="Y1008" s="2">
        <v>0.36101673971815901</v>
      </c>
      <c r="Z1008" s="2">
        <v>0.83801080975474695</v>
      </c>
      <c r="AA1008" s="2">
        <v>0.7570403538227769</v>
      </c>
      <c r="AB1008" s="2">
        <v>0.26841355292750546</v>
      </c>
      <c r="AC1008" s="2">
        <v>6.8460002271409227E-4</v>
      </c>
      <c r="AD1008" s="2">
        <v>0</v>
      </c>
      <c r="AE1008" s="2">
        <v>5.2725419254479331E-3</v>
      </c>
      <c r="AF1008">
        <v>182622.1930728716</v>
      </c>
      <c r="AG1008">
        <v>411.97858865835013</v>
      </c>
      <c r="AH1008">
        <v>77430.100950617008</v>
      </c>
      <c r="AI1008">
        <v>11915.681549638446</v>
      </c>
      <c r="AJ1008">
        <v>4.5073920378870005</v>
      </c>
      <c r="AK1008">
        <v>315514.64743334928</v>
      </c>
      <c r="AL1008">
        <v>713.26850748545314</v>
      </c>
      <c r="AM1008">
        <v>134056.60891103974</v>
      </c>
      <c r="AN1008">
        <v>21122.592047064518</v>
      </c>
      <c r="AO1008">
        <v>7.8080645691522541</v>
      </c>
      <c r="AP1008">
        <v>132892.45436047768</v>
      </c>
      <c r="AQ1008">
        <v>301.28991882710301</v>
      </c>
      <c r="AR1008">
        <v>56626.507960422736</v>
      </c>
      <c r="AS1008">
        <v>9206.9104974260717</v>
      </c>
      <c r="AT1008">
        <v>3.3006725312652536</v>
      </c>
      <c r="AU1008" s="3">
        <v>4088578.3405368249</v>
      </c>
      <c r="AV1008" s="3">
        <v>112523.63068806415</v>
      </c>
      <c r="AW1008">
        <v>37579.378032662004</v>
      </c>
      <c r="AX1008">
        <v>7062668.3074584967</v>
      </c>
      <c r="AY1008">
        <v>1034.239215452872</v>
      </c>
      <c r="AZ1008">
        <v>194374.91815221278</v>
      </c>
      <c r="BA1008">
        <v>59334.078152577</v>
      </c>
      <c r="BB1008">
        <v>11151246.647995321</v>
      </c>
      <c r="BC1008">
        <v>1632.9602471016119</v>
      </c>
      <c r="BD1008">
        <v>306898.54884027696</v>
      </c>
      <c r="BE1008">
        <v>21754.700119915</v>
      </c>
      <c r="BF1008">
        <v>4088578.3405368249</v>
      </c>
      <c r="BG1008">
        <v>598.72103164873977</v>
      </c>
      <c r="BH1008">
        <v>112523.63068806415</v>
      </c>
      <c r="BI1008">
        <v>1.0438319669205018</v>
      </c>
      <c r="BJ1008">
        <v>2.6417706998762802</v>
      </c>
      <c r="BK1008">
        <v>1.5979387329557784</v>
      </c>
      <c r="BL1008">
        <v>35.370733573667195</v>
      </c>
      <c r="BM1008">
        <v>23.851575466888654</v>
      </c>
      <c r="BN1008">
        <f t="shared" si="98"/>
        <v>-11.519158106778541</v>
      </c>
      <c r="BO1008">
        <v>0.61150975674249353</v>
      </c>
      <c r="BP1008">
        <v>7.7297386413470708E-3</v>
      </c>
      <c r="BQ1008">
        <v>8.2398485087482612E-2</v>
      </c>
      <c r="BR1008">
        <v>0.15476190476190477</v>
      </c>
      <c r="BS1008">
        <v>0.10344827586206896</v>
      </c>
      <c r="BT1008">
        <v>0.3888888888888889</v>
      </c>
      <c r="BU1008">
        <v>0.32988338646311216</v>
      </c>
      <c r="BV1008">
        <v>0.83801080975474695</v>
      </c>
      <c r="BW1008">
        <v>0.78531157035557775</v>
      </c>
      <c r="BX1008">
        <v>0.26841355292750546</v>
      </c>
      <c r="BY1008">
        <f t="shared" si="99"/>
        <v>1.2090101268346256E-2</v>
      </c>
      <c r="BZ1008">
        <v>0</v>
      </c>
      <c r="CA1008">
        <f t="shared" si="100"/>
        <v>4.457974445113963E-3</v>
      </c>
      <c r="CC1008">
        <v>1.2090101268346256E-2</v>
      </c>
      <c r="CD1008">
        <v>4.457974445113963E-3</v>
      </c>
    </row>
    <row r="1009" spans="1:82" x14ac:dyDescent="0.3">
      <c r="A1009">
        <v>1</v>
      </c>
      <c r="B1009" t="s">
        <v>677</v>
      </c>
      <c r="C1009" t="s">
        <v>701</v>
      </c>
      <c r="D1009">
        <v>21087</v>
      </c>
      <c r="E1009" s="2">
        <v>0</v>
      </c>
      <c r="F1009" s="2" t="s">
        <v>1954</v>
      </c>
      <c r="G1009" s="3">
        <v>-999</v>
      </c>
      <c r="H1009" s="1">
        <v>0.3739094315753545</v>
      </c>
      <c r="I1009" s="1">
        <f t="shared" si="101"/>
        <v>-999</v>
      </c>
      <c r="J1009" s="1">
        <v>-999</v>
      </c>
      <c r="K1009" s="1">
        <v>-999</v>
      </c>
      <c r="L1009" s="2">
        <v>-999</v>
      </c>
      <c r="M1009" s="2">
        <v>-999</v>
      </c>
      <c r="N1009" s="7">
        <v>-999</v>
      </c>
      <c r="O1009" s="2">
        <v>-999</v>
      </c>
      <c r="P1009" s="3">
        <v>-999</v>
      </c>
      <c r="Q1009" s="3">
        <v>-999</v>
      </c>
      <c r="R1009" s="3">
        <v>-999</v>
      </c>
      <c r="S1009" s="3">
        <v>-999</v>
      </c>
      <c r="T1009" s="3">
        <v>-999</v>
      </c>
      <c r="V1009">
        <v>21087</v>
      </c>
      <c r="W1009" s="2">
        <v>-999</v>
      </c>
      <c r="X1009" s="2">
        <v>1.0030754850643553E-2</v>
      </c>
      <c r="Y1009" s="2">
        <v>-999</v>
      </c>
      <c r="Z1009" s="2">
        <v>-999</v>
      </c>
      <c r="AA1009" s="2">
        <v>-999</v>
      </c>
      <c r="AB1009" s="2">
        <v>-999</v>
      </c>
      <c r="AC1009" s="2">
        <v>-999</v>
      </c>
      <c r="AD1009" s="2">
        <v>-999</v>
      </c>
      <c r="AE1009" s="2">
        <v>-999</v>
      </c>
      <c r="AF1009" s="2">
        <v>-999</v>
      </c>
      <c r="AG1009" s="2">
        <v>-999</v>
      </c>
      <c r="AH1009" s="2">
        <v>-999</v>
      </c>
      <c r="AI1009" s="2">
        <v>-999</v>
      </c>
      <c r="AJ1009" s="2">
        <v>-999</v>
      </c>
      <c r="AK1009" s="2">
        <v>-999</v>
      </c>
      <c r="AL1009" s="2">
        <v>-999</v>
      </c>
      <c r="AM1009" s="2">
        <v>-999</v>
      </c>
      <c r="AN1009" s="2">
        <v>-999</v>
      </c>
      <c r="AO1009" s="2">
        <v>-999</v>
      </c>
      <c r="AP1009" s="2">
        <v>-999</v>
      </c>
      <c r="AQ1009" s="2">
        <v>-999</v>
      </c>
      <c r="AR1009" s="2">
        <v>-999</v>
      </c>
      <c r="AS1009" s="2">
        <v>-999</v>
      </c>
      <c r="AT1009" s="2">
        <v>-999</v>
      </c>
      <c r="AU1009" s="2">
        <v>-999</v>
      </c>
      <c r="AV1009" s="2">
        <v>-999</v>
      </c>
      <c r="AW1009" s="2">
        <v>-999</v>
      </c>
      <c r="AX1009" s="2">
        <v>-999</v>
      </c>
      <c r="AY1009" s="2">
        <v>-999</v>
      </c>
      <c r="AZ1009" s="2">
        <v>-999</v>
      </c>
      <c r="BA1009" s="2">
        <v>-999</v>
      </c>
      <c r="BB1009" s="2">
        <v>-999</v>
      </c>
      <c r="BC1009" s="2">
        <v>-999</v>
      </c>
      <c r="BD1009" s="2">
        <v>-999</v>
      </c>
      <c r="BE1009" s="2">
        <v>-999</v>
      </c>
      <c r="BF1009" s="2">
        <v>-999</v>
      </c>
      <c r="BG1009" s="2">
        <v>-999</v>
      </c>
      <c r="BH1009" s="2">
        <v>-999</v>
      </c>
      <c r="BI1009">
        <v>0</v>
      </c>
      <c r="BJ1009">
        <v>0.3739094315753545</v>
      </c>
      <c r="BK1009">
        <v>0.3739094315753545</v>
      </c>
      <c r="BL1009">
        <v>-999</v>
      </c>
      <c r="BM1009">
        <v>19.393261438394514</v>
      </c>
      <c r="BN1009">
        <f t="shared" si="98"/>
        <v>-999</v>
      </c>
      <c r="BO1009" t="s">
        <v>3748</v>
      </c>
      <c r="BP1009" t="s">
        <v>3748</v>
      </c>
      <c r="BQ1009">
        <v>9.59882431333485E-2</v>
      </c>
      <c r="BR1009">
        <v>0.10714285714285714</v>
      </c>
      <c r="BS1009">
        <v>0</v>
      </c>
      <c r="BT1009">
        <v>0.44444444444444442</v>
      </c>
      <c r="BU1009" t="s">
        <v>3748</v>
      </c>
      <c r="BY1009">
        <f t="shared" si="99"/>
        <v>-999</v>
      </c>
      <c r="CA1009">
        <f t="shared" si="100"/>
        <v>-999</v>
      </c>
    </row>
    <row r="1010" spans="1:82" x14ac:dyDescent="0.3">
      <c r="A1010">
        <v>0</v>
      </c>
      <c r="B1010" t="s">
        <v>677</v>
      </c>
      <c r="C1010" t="s">
        <v>702</v>
      </c>
      <c r="D1010">
        <v>21089</v>
      </c>
      <c r="E1010" s="2">
        <f t="shared" ref="E1010:E1016" si="103">BO1010</f>
        <v>0.6686333181950348</v>
      </c>
      <c r="F1010" s="2" t="s">
        <v>1940</v>
      </c>
      <c r="G1010" s="3">
        <v>4295</v>
      </c>
      <c r="H1010" s="1">
        <v>13.06468031771648</v>
      </c>
      <c r="I1010" s="1">
        <f t="shared" si="101"/>
        <v>-19.893168630629479</v>
      </c>
      <c r="J1010" s="1">
        <v>2.68779858583</v>
      </c>
      <c r="K1010" s="1">
        <v>185.14440530300001</v>
      </c>
      <c r="L1010" s="2">
        <v>9.9765694219999812E-2</v>
      </c>
      <c r="M1010" s="2">
        <v>7.2531723507409898E-2</v>
      </c>
      <c r="N1010" s="7">
        <v>0</v>
      </c>
      <c r="O1010" s="2">
        <v>1.4992760519969013E-2</v>
      </c>
      <c r="P1010" s="3">
        <v>100586.39309581</v>
      </c>
      <c r="Q1010" s="3">
        <v>2768.2840357343584</v>
      </c>
      <c r="R1010" s="3">
        <v>532694.20673396345</v>
      </c>
      <c r="S1010" s="3">
        <v>1200.3114580529239</v>
      </c>
      <c r="T1010" s="3">
        <v>248065.91561348492</v>
      </c>
      <c r="V1010">
        <v>21089</v>
      </c>
      <c r="W1010" s="2">
        <v>0.65376460127486802</v>
      </c>
      <c r="X1010" s="2">
        <v>0.35048221414717518</v>
      </c>
      <c r="Y1010" s="2">
        <v>0.57357416540503836</v>
      </c>
      <c r="Z1010" s="2">
        <v>0.76649394246678582</v>
      </c>
      <c r="AA1010" s="2">
        <v>0.53364829805543113</v>
      </c>
      <c r="AB1010" s="2">
        <v>0.24625928321626681</v>
      </c>
      <c r="AC1010" s="2">
        <v>7.2531723507409898E-2</v>
      </c>
      <c r="AD1010" s="2">
        <v>0</v>
      </c>
      <c r="AE1010" s="2">
        <v>1.4992760519969013E-2</v>
      </c>
      <c r="AF1010">
        <v>1122915.7150776468</v>
      </c>
      <c r="AG1010">
        <v>2526.5991684753703</v>
      </c>
      <c r="AH1010">
        <v>474866.49564458552</v>
      </c>
      <c r="AI1010">
        <v>46516.070355106342</v>
      </c>
      <c r="AJ1010">
        <v>27.62414508179701</v>
      </c>
      <c r="AK1010">
        <v>1655609.9218116102</v>
      </c>
      <c r="AL1010">
        <v>3726.910626528294</v>
      </c>
      <c r="AM1010">
        <v>700461.32005497417</v>
      </c>
      <c r="AN1010">
        <v>68987.161558202555</v>
      </c>
      <c r="AO1010">
        <v>40.752541831144278</v>
      </c>
      <c r="AP1010">
        <v>532694.20673396345</v>
      </c>
      <c r="AQ1010">
        <v>1200.3114580529236</v>
      </c>
      <c r="AR1010">
        <v>225594.82441038865</v>
      </c>
      <c r="AS1010">
        <v>22471.091203096214</v>
      </c>
      <c r="AT1010">
        <v>13.128396749347267</v>
      </c>
      <c r="AU1010" s="3">
        <v>18904206.718426529</v>
      </c>
      <c r="AV1010" s="3">
        <v>520271.30167591531</v>
      </c>
      <c r="AW1010">
        <v>179918.07323439003</v>
      </c>
      <c r="AX1010">
        <v>33813802.683671258</v>
      </c>
      <c r="AY1010">
        <v>4951.6074147368399</v>
      </c>
      <c r="AZ1010">
        <v>930605.09752564167</v>
      </c>
      <c r="BA1010">
        <v>280504.46633020003</v>
      </c>
      <c r="BB1010">
        <v>52718009.402097791</v>
      </c>
      <c r="BC1010">
        <v>7719.8914504711984</v>
      </c>
      <c r="BD1010">
        <v>1450876.399201557</v>
      </c>
      <c r="BE1010">
        <v>100586.39309581</v>
      </c>
      <c r="BF1010">
        <v>18904206.718426529</v>
      </c>
      <c r="BG1010">
        <v>2768.2840357343584</v>
      </c>
      <c r="BH1010">
        <v>520271.30167591531</v>
      </c>
      <c r="BI1010">
        <v>6.0843427827471404</v>
      </c>
      <c r="BJ1010">
        <v>19.149023100463619</v>
      </c>
      <c r="BK1010">
        <v>13.06468031771648</v>
      </c>
      <c r="BL1010">
        <v>41.887088593360332</v>
      </c>
      <c r="BM1010">
        <v>21.993919962730853</v>
      </c>
      <c r="BN1010">
        <f t="shared" si="98"/>
        <v>-19.893168630629479</v>
      </c>
      <c r="BO1010">
        <v>0.6686333181950348</v>
      </c>
      <c r="BP1010">
        <v>4.9264322394258986E-2</v>
      </c>
      <c r="BQ1010">
        <v>6.6509705751523318E-2</v>
      </c>
      <c r="BR1010">
        <v>2.976190476190476E-2</v>
      </c>
      <c r="BS1010">
        <v>3.4482758620689655E-2</v>
      </c>
      <c r="BT1010">
        <v>0.55555555555555558</v>
      </c>
      <c r="BU1010">
        <v>0.56969665443623807</v>
      </c>
      <c r="BV1010">
        <v>0.76649394246678582</v>
      </c>
      <c r="BW1010">
        <v>0.55357707267160905</v>
      </c>
      <c r="BX1010">
        <v>0.24625928321626681</v>
      </c>
      <c r="BY1010">
        <f t="shared" si="99"/>
        <v>0.41391471733830165</v>
      </c>
      <c r="BZ1010">
        <v>0</v>
      </c>
      <c r="CA1010">
        <f t="shared" si="100"/>
        <v>1.3824421080998933E-2</v>
      </c>
      <c r="CC1010">
        <v>0.41391471733830165</v>
      </c>
      <c r="CD1010">
        <v>1.3824421080998933E-2</v>
      </c>
    </row>
    <row r="1011" spans="1:82" x14ac:dyDescent="0.3">
      <c r="A1011">
        <v>0</v>
      </c>
      <c r="B1011" t="s">
        <v>677</v>
      </c>
      <c r="C1011" t="s">
        <v>375</v>
      </c>
      <c r="D1011">
        <v>21091</v>
      </c>
      <c r="E1011" s="2">
        <f t="shared" si="103"/>
        <v>0.61370471032377949</v>
      </c>
      <c r="F1011" s="2" t="s">
        <v>1939</v>
      </c>
      <c r="G1011" s="3">
        <v>165</v>
      </c>
      <c r="H1011" s="1">
        <v>0.3745055093257329</v>
      </c>
      <c r="I1011" s="1">
        <f t="shared" si="101"/>
        <v>-20.582068655385104</v>
      </c>
      <c r="J1011" s="1">
        <v>2.8435429615999999</v>
      </c>
      <c r="K1011" s="1">
        <v>222.57069938999999</v>
      </c>
      <c r="L1011" s="2">
        <v>0.11314332133999994</v>
      </c>
      <c r="M1011" s="2">
        <v>1.1548066244253649E-3</v>
      </c>
      <c r="N1011" s="7">
        <v>0</v>
      </c>
      <c r="O1011" s="2">
        <v>4.5963651255668796E-3</v>
      </c>
      <c r="P1011" s="3">
        <v>903.3208293510005</v>
      </c>
      <c r="Q1011" s="3">
        <v>24.860704853555973</v>
      </c>
      <c r="R1011" s="3">
        <v>7885.9815100286505</v>
      </c>
      <c r="S1011" s="3">
        <v>17.918309015206415</v>
      </c>
      <c r="T1011" s="3">
        <v>3630.7664545181906</v>
      </c>
      <c r="V1011">
        <v>21091</v>
      </c>
      <c r="W1011" s="2">
        <v>0.58116424829334168</v>
      </c>
      <c r="X1011" s="2">
        <v>1.0046745647561346E-2</v>
      </c>
      <c r="Y1011" s="2">
        <v>0.52640919274607267</v>
      </c>
      <c r="Z1011" s="2">
        <v>0.81090840165667033</v>
      </c>
      <c r="AA1011" s="2">
        <v>0.64152343535360346</v>
      </c>
      <c r="AB1011" s="2">
        <v>0.27928030202901727</v>
      </c>
      <c r="AC1011" s="2">
        <v>1.1548066244253649E-3</v>
      </c>
      <c r="AD1011" s="2">
        <v>0</v>
      </c>
      <c r="AE1011" s="2">
        <v>4.5963651255668796E-3</v>
      </c>
      <c r="AF1011">
        <v>36821.073753397359</v>
      </c>
      <c r="AG1011">
        <v>82.611360191117299</v>
      </c>
      <c r="AH1011">
        <v>15526.549523112813</v>
      </c>
      <c r="AI1011">
        <v>1056.2736956681604</v>
      </c>
      <c r="AJ1011">
        <v>0.90253264563116364</v>
      </c>
      <c r="AK1011">
        <v>44707.055263426009</v>
      </c>
      <c r="AL1011">
        <v>100.5296692063237</v>
      </c>
      <c r="AM1011">
        <v>18894.240257794063</v>
      </c>
      <c r="AN1011">
        <v>1319.3494155050989</v>
      </c>
      <c r="AO1011">
        <v>1.0989431143785986</v>
      </c>
      <c r="AP1011">
        <v>7885.9815100286505</v>
      </c>
      <c r="AQ1011">
        <v>17.918309015206404</v>
      </c>
      <c r="AR1011">
        <v>3367.6907346812495</v>
      </c>
      <c r="AS1011">
        <v>263.07571983693856</v>
      </c>
      <c r="AT1011">
        <v>0.19641046874743495</v>
      </c>
      <c r="AU1011" s="3">
        <v>169770.11666822704</v>
      </c>
      <c r="AV1011" s="3">
        <v>4672.3208701773092</v>
      </c>
      <c r="AW1011">
        <v>10858.175338331001</v>
      </c>
      <c r="AX1011">
        <v>2040685.4730859282</v>
      </c>
      <c r="AY1011">
        <v>298.83279955843597</v>
      </c>
      <c r="AZ1011">
        <v>56162.636349012457</v>
      </c>
      <c r="BA1011">
        <v>11761.496167682</v>
      </c>
      <c r="BB1011">
        <v>2210455.5897541549</v>
      </c>
      <c r="BC1011">
        <v>323.69350441199197</v>
      </c>
      <c r="BD1011">
        <v>60834.957219189768</v>
      </c>
      <c r="BE1011">
        <v>903.3208293510005</v>
      </c>
      <c r="BF1011">
        <v>169770.11666822704</v>
      </c>
      <c r="BG1011">
        <v>24.860704853555973</v>
      </c>
      <c r="BH1011">
        <v>4672.3208701773092</v>
      </c>
      <c r="BI1011">
        <v>0.52190990720242669</v>
      </c>
      <c r="BJ1011">
        <v>0.89641541652815959</v>
      </c>
      <c r="BK1011">
        <v>0.3745055093257329</v>
      </c>
      <c r="BL1011">
        <v>52.523393589370563</v>
      </c>
      <c r="BM1011">
        <v>31.941324933985459</v>
      </c>
      <c r="BN1011">
        <f t="shared" si="98"/>
        <v>-20.582068655385104</v>
      </c>
      <c r="BO1011">
        <v>0.61370471032377949</v>
      </c>
      <c r="BP1011">
        <v>3.8786967283782271E-3</v>
      </c>
      <c r="BQ1011">
        <v>7.3156046534767621E-2</v>
      </c>
      <c r="BR1011">
        <v>3.5714285714285712E-2</v>
      </c>
      <c r="BS1011">
        <v>6.8965517241379309E-2</v>
      </c>
      <c r="BT1011">
        <v>0.33333333333333331</v>
      </c>
      <c r="BU1011">
        <v>0.58942523798325752</v>
      </c>
      <c r="BV1011">
        <v>0.81090840165667033</v>
      </c>
      <c r="BW1011">
        <v>0.66548074206805341</v>
      </c>
      <c r="BX1011">
        <v>0.27928030202901727</v>
      </c>
      <c r="BY1011">
        <f t="shared" si="99"/>
        <v>0.11849308940122889</v>
      </c>
      <c r="BZ1011">
        <v>0</v>
      </c>
      <c r="CA1011">
        <f t="shared" si="100"/>
        <v>3.7595438110554274E-3</v>
      </c>
      <c r="CC1011">
        <v>0.11849308940122889</v>
      </c>
      <c r="CD1011">
        <v>3.7595438110554274E-3</v>
      </c>
    </row>
    <row r="1012" spans="1:82" x14ac:dyDescent="0.3">
      <c r="A1012">
        <v>0</v>
      </c>
      <c r="B1012" t="s">
        <v>677</v>
      </c>
      <c r="C1012" t="s">
        <v>484</v>
      </c>
      <c r="D1012">
        <v>21093</v>
      </c>
      <c r="E1012" s="2">
        <f t="shared" si="103"/>
        <v>0.64789499714817522</v>
      </c>
      <c r="F1012" s="2" t="s">
        <v>1940</v>
      </c>
      <c r="G1012" s="3">
        <v>17267</v>
      </c>
      <c r="H1012" s="1">
        <v>20.012236851411661</v>
      </c>
      <c r="I1012" s="1">
        <f t="shared" si="101"/>
        <v>-11.992647032235244</v>
      </c>
      <c r="J1012" s="1">
        <v>2.9363067963699998</v>
      </c>
      <c r="K1012" s="1">
        <v>250.804478088</v>
      </c>
      <c r="L1012" s="2">
        <v>0.10957878732000004</v>
      </c>
      <c r="M1012" s="2">
        <v>2.9721715432258131E-2</v>
      </c>
      <c r="N1012" s="7">
        <v>0</v>
      </c>
      <c r="O1012" s="2">
        <v>3.5654945937820507E-3</v>
      </c>
      <c r="P1012" s="3">
        <v>575163.8462889099</v>
      </c>
      <c r="Q1012" s="3">
        <v>15829.346739737959</v>
      </c>
      <c r="R1012" s="3">
        <v>3323332.0169097981</v>
      </c>
      <c r="S1012" s="3">
        <v>7488.4393401327316</v>
      </c>
      <c r="T1012" s="3">
        <v>1577226.6729072393</v>
      </c>
      <c r="V1012">
        <v>21093</v>
      </c>
      <c r="W1012" s="2">
        <v>0.70147217429547959</v>
      </c>
      <c r="X1012" s="2">
        <v>0.53686220490287417</v>
      </c>
      <c r="Y1012" s="2">
        <v>0.3437515090943965</v>
      </c>
      <c r="Z1012" s="2">
        <v>0.83736236208586601</v>
      </c>
      <c r="AA1012" s="2">
        <v>0.72290265891265992</v>
      </c>
      <c r="AB1012" s="2">
        <v>0.27048169044586645</v>
      </c>
      <c r="AC1012" s="2">
        <v>2.9721715432258131E-2</v>
      </c>
      <c r="AD1012" s="2">
        <v>0</v>
      </c>
      <c r="AE1012" s="2">
        <v>3.5654945937820507E-3</v>
      </c>
      <c r="AF1012">
        <v>2209750.1909719952</v>
      </c>
      <c r="AG1012">
        <v>4970.0320874672689</v>
      </c>
      <c r="AH1012">
        <v>934102.15204055735</v>
      </c>
      <c r="AI1012">
        <v>110320.17285918105</v>
      </c>
      <c r="AJ1012">
        <v>54.333287258662715</v>
      </c>
      <c r="AK1012">
        <v>5533082.2078817934</v>
      </c>
      <c r="AL1012">
        <v>12458.4714276</v>
      </c>
      <c r="AM1012">
        <v>2341531.1544975205</v>
      </c>
      <c r="AN1012">
        <v>280117.84330945736</v>
      </c>
      <c r="AO1012">
        <v>136.23811105530561</v>
      </c>
      <c r="AP1012">
        <v>3323332.0169097981</v>
      </c>
      <c r="AQ1012">
        <v>7488.4393401327306</v>
      </c>
      <c r="AR1012">
        <v>1407429.0024569631</v>
      </c>
      <c r="AS1012">
        <v>169797.67045027629</v>
      </c>
      <c r="AT1012">
        <v>81.904823796642887</v>
      </c>
      <c r="AU1012" s="3">
        <v>108096293.27153772</v>
      </c>
      <c r="AV1012" s="3">
        <v>2974967.4262663522</v>
      </c>
      <c r="AW1012">
        <v>446064.55071539001</v>
      </c>
      <c r="AX1012">
        <v>83833371.661450401</v>
      </c>
      <c r="AY1012">
        <v>12276.34610057284</v>
      </c>
      <c r="AZ1012">
        <v>2307216.4861416598</v>
      </c>
      <c r="BA1012">
        <v>1021228.3970042999</v>
      </c>
      <c r="BB1012">
        <v>191929664.93298814</v>
      </c>
      <c r="BC1012">
        <v>28105.6928403108</v>
      </c>
      <c r="BD1012">
        <v>5282183.912408012</v>
      </c>
      <c r="BE1012">
        <v>575163.8462889099</v>
      </c>
      <c r="BF1012">
        <v>108096293.27153772</v>
      </c>
      <c r="BG1012">
        <v>15829.346739737959</v>
      </c>
      <c r="BH1012">
        <v>2974967.4262663522</v>
      </c>
      <c r="BI1012">
        <v>8.6584381293551651</v>
      </c>
      <c r="BJ1012">
        <v>28.670674980766826</v>
      </c>
      <c r="BK1012">
        <v>20.012236851411661</v>
      </c>
      <c r="BL1012">
        <v>41.049163728458588</v>
      </c>
      <c r="BM1012">
        <v>29.056516696223344</v>
      </c>
      <c r="BN1012">
        <f t="shared" si="98"/>
        <v>-11.992647032235244</v>
      </c>
      <c r="BO1012">
        <v>0.64789499714817522</v>
      </c>
      <c r="BP1012">
        <v>6.793209537949918E-2</v>
      </c>
      <c r="BQ1012">
        <v>8.7647541078483465E-2</v>
      </c>
      <c r="BR1012">
        <v>0.17261904761904762</v>
      </c>
      <c r="BS1012">
        <v>0.2413793103448276</v>
      </c>
      <c r="BT1012">
        <v>0.3888888888888889</v>
      </c>
      <c r="BU1012">
        <v>0.3434430692745255</v>
      </c>
      <c r="BV1012">
        <v>0.83736236208586601</v>
      </c>
      <c r="BW1012">
        <v>0.74989902376831941</v>
      </c>
      <c r="BX1012">
        <v>0.27048169044586645</v>
      </c>
      <c r="BY1012">
        <f t="shared" si="99"/>
        <v>5.2831330038294509E-2</v>
      </c>
      <c r="BZ1012">
        <v>0</v>
      </c>
      <c r="CA1012">
        <f t="shared" si="100"/>
        <v>2.9963327283026846E-3</v>
      </c>
      <c r="CC1012">
        <v>5.2831330038294509E-2</v>
      </c>
      <c r="CD1012">
        <v>2.9963327283026846E-3</v>
      </c>
    </row>
    <row r="1013" spans="1:82" x14ac:dyDescent="0.3">
      <c r="A1013">
        <v>0</v>
      </c>
      <c r="B1013" t="s">
        <v>677</v>
      </c>
      <c r="C1013" t="s">
        <v>703</v>
      </c>
      <c r="D1013">
        <v>21095</v>
      </c>
      <c r="E1013" s="2">
        <f t="shared" si="103"/>
        <v>0.62447656718042743</v>
      </c>
      <c r="F1013" s="2" t="s">
        <v>1939</v>
      </c>
      <c r="G1013" s="3">
        <v>495</v>
      </c>
      <c r="H1013" s="1">
        <v>3.9150971359074695</v>
      </c>
      <c r="I1013" s="1">
        <f t="shared" si="101"/>
        <v>-8.2848948912286389</v>
      </c>
      <c r="J1013" s="1">
        <v>2.5752012666400002</v>
      </c>
      <c r="K1013" s="1">
        <v>246.76851665800001</v>
      </c>
      <c r="L1013" s="2">
        <v>9.3568885040000049E-2</v>
      </c>
      <c r="M1013" s="2">
        <v>3.9216116061556013E-2</v>
      </c>
      <c r="N1013" s="7">
        <v>0</v>
      </c>
      <c r="O1013" s="2">
        <v>1.3932383334042632E-2</v>
      </c>
      <c r="P1013" s="3">
        <v>165850.42814054</v>
      </c>
      <c r="Q1013" s="3">
        <v>4564.4453331162404</v>
      </c>
      <c r="R1013" s="3">
        <v>1123899.7763887071</v>
      </c>
      <c r="S1013" s="3">
        <v>2529.5767870082586</v>
      </c>
      <c r="T1013" s="3">
        <v>513874.18137281795</v>
      </c>
      <c r="V1013">
        <v>21095</v>
      </c>
      <c r="W1013" s="2">
        <v>0.51195917963966076</v>
      </c>
      <c r="X1013" s="2">
        <v>0.10502912275116044</v>
      </c>
      <c r="Y1013" s="2">
        <v>0.16834635503527326</v>
      </c>
      <c r="Z1013" s="2">
        <v>0.73438396088106273</v>
      </c>
      <c r="AA1013" s="2">
        <v>0.71126966387501855</v>
      </c>
      <c r="AB1013" s="2">
        <v>0.23096322580068271</v>
      </c>
      <c r="AC1013" s="2">
        <v>3.9216116061556013E-2</v>
      </c>
      <c r="AD1013" s="2">
        <v>0</v>
      </c>
      <c r="AE1013" s="2">
        <v>1.3932383334042632E-2</v>
      </c>
      <c r="AF1013">
        <v>832455.47499314405</v>
      </c>
      <c r="AG1013">
        <v>1874.586467684501</v>
      </c>
      <c r="AH1013">
        <v>352322.72605759732</v>
      </c>
      <c r="AI1013">
        <v>28660.373277012259</v>
      </c>
      <c r="AJ1013">
        <v>20.499896805991984</v>
      </c>
      <c r="AK1013">
        <v>1956355.2513818513</v>
      </c>
      <c r="AL1013">
        <v>4404.1632546927594</v>
      </c>
      <c r="AM1013">
        <v>827748.8558917772</v>
      </c>
      <c r="AN1013">
        <v>67108.424815650273</v>
      </c>
      <c r="AO1013">
        <v>48.158799751355893</v>
      </c>
      <c r="AP1013">
        <v>1123899.7763887071</v>
      </c>
      <c r="AQ1013">
        <v>2529.5767870082582</v>
      </c>
      <c r="AR1013">
        <v>475426.12983417988</v>
      </c>
      <c r="AS1013">
        <v>38448.051538638014</v>
      </c>
      <c r="AT1013">
        <v>27.658902945363909</v>
      </c>
      <c r="AU1013" s="3">
        <v>31169929.464733087</v>
      </c>
      <c r="AV1013" s="3">
        <v>857841.85590586625</v>
      </c>
      <c r="AW1013">
        <v>99204.521581670007</v>
      </c>
      <c r="AX1013">
        <v>18644497.786059059</v>
      </c>
      <c r="AY1013">
        <v>2730.2529190565197</v>
      </c>
      <c r="AZ1013">
        <v>513123.73360748228</v>
      </c>
      <c r="BA1013">
        <v>265054.94972221</v>
      </c>
      <c r="BB1013">
        <v>49814427.250792146</v>
      </c>
      <c r="BC1013">
        <v>7294.6982521727605</v>
      </c>
      <c r="BD1013">
        <v>1370965.5895133486</v>
      </c>
      <c r="BE1013">
        <v>165850.42814054</v>
      </c>
      <c r="BF1013">
        <v>31169929.464733087</v>
      </c>
      <c r="BG1013">
        <v>4564.4453331162404</v>
      </c>
      <c r="BH1013">
        <v>857841.85590586625</v>
      </c>
      <c r="BI1013">
        <v>1.9444514547756933</v>
      </c>
      <c r="BJ1013">
        <v>5.859548590683163</v>
      </c>
      <c r="BK1013">
        <v>3.9150971359074695</v>
      </c>
      <c r="BL1013">
        <v>54.717675062056237</v>
      </c>
      <c r="BM1013">
        <v>46.432780170827598</v>
      </c>
      <c r="BN1013">
        <f t="shared" si="98"/>
        <v>-8.2848948912286389</v>
      </c>
      <c r="BO1013">
        <v>0.62447656718042743</v>
      </c>
      <c r="BP1013">
        <v>1.4704290627277653E-2</v>
      </c>
      <c r="BQ1013">
        <v>5.4616124788787142E-2</v>
      </c>
      <c r="BR1013">
        <v>0</v>
      </c>
      <c r="BS1013">
        <v>0.10344827586206896</v>
      </c>
      <c r="BT1013">
        <v>0.5</v>
      </c>
      <c r="BU1013">
        <v>0.23726119199641474</v>
      </c>
      <c r="BV1013">
        <v>0.73438396088106273</v>
      </c>
      <c r="BW1013">
        <v>0.7378316015301023</v>
      </c>
      <c r="BX1013">
        <v>0.23096322580068271</v>
      </c>
      <c r="BY1013">
        <f t="shared" si="99"/>
        <v>0.41978488497718652</v>
      </c>
      <c r="BZ1013">
        <v>0</v>
      </c>
      <c r="CA1013">
        <f t="shared" si="100"/>
        <v>1.3481819282051411E-2</v>
      </c>
      <c r="CC1013">
        <v>0.41978488497718652</v>
      </c>
      <c r="CD1013">
        <v>1.3481819282051411E-2</v>
      </c>
    </row>
    <row r="1014" spans="1:82" x14ac:dyDescent="0.3">
      <c r="A1014">
        <v>0</v>
      </c>
      <c r="B1014" t="s">
        <v>677</v>
      </c>
      <c r="C1014" t="s">
        <v>532</v>
      </c>
      <c r="D1014">
        <v>21097</v>
      </c>
      <c r="E1014" s="2">
        <f t="shared" si="103"/>
        <v>0.60959019697356931</v>
      </c>
      <c r="F1014" s="2" t="s">
        <v>1939</v>
      </c>
      <c r="G1014" s="3">
        <v>1601</v>
      </c>
      <c r="H1014" s="1">
        <v>0.9483805406956991</v>
      </c>
      <c r="I1014" s="1">
        <f t="shared" si="101"/>
        <v>-11.762565414610865</v>
      </c>
      <c r="J1014" s="1">
        <v>2.889075831</v>
      </c>
      <c r="K1014" s="1">
        <v>207.54029357100001</v>
      </c>
      <c r="L1014" s="2">
        <v>0.12415880725000017</v>
      </c>
      <c r="M1014" s="2">
        <v>9.0044996053311923E-3</v>
      </c>
      <c r="N1014" s="7">
        <v>0</v>
      </c>
      <c r="O1014" s="2">
        <v>8.1233904171958778E-4</v>
      </c>
      <c r="P1014" s="3">
        <v>135.0127563259974</v>
      </c>
      <c r="Q1014" s="3">
        <v>3.7157476916558876</v>
      </c>
      <c r="R1014" s="3">
        <v>10587.812041954283</v>
      </c>
      <c r="S1014" s="3">
        <v>24.107770289856109</v>
      </c>
      <c r="T1014" s="3">
        <v>5546.9036687519692</v>
      </c>
      <c r="V1014">
        <v>21097</v>
      </c>
      <c r="W1014" s="2">
        <v>0.55348337271452142</v>
      </c>
      <c r="X1014" s="2">
        <v>2.544191696037006E-2</v>
      </c>
      <c r="Y1014" s="2">
        <v>0.40178894779841895</v>
      </c>
      <c r="Z1014" s="2">
        <v>0.82389325430233606</v>
      </c>
      <c r="AA1014" s="2">
        <v>0.59820076259303578</v>
      </c>
      <c r="AB1014" s="2">
        <v>0.30647066727113814</v>
      </c>
      <c r="AC1014" s="2">
        <v>9.0044996053311923E-3</v>
      </c>
      <c r="AD1014" s="2">
        <v>0</v>
      </c>
      <c r="AE1014" s="2">
        <v>8.1233904171958778E-4</v>
      </c>
      <c r="AF1014">
        <v>213890.54508021721</v>
      </c>
      <c r="AG1014">
        <v>481.87597283175739</v>
      </c>
      <c r="AH1014">
        <v>90567.098022130449</v>
      </c>
      <c r="AI1014">
        <v>18118.010723978936</v>
      </c>
      <c r="AJ1014">
        <v>5.2702834039564355</v>
      </c>
      <c r="AK1014">
        <v>224478.3571221715</v>
      </c>
      <c r="AL1014">
        <v>505.98374312161349</v>
      </c>
      <c r="AM1014">
        <v>95098.078851296435</v>
      </c>
      <c r="AN1014">
        <v>19133.933563564911</v>
      </c>
      <c r="AO1014">
        <v>5.5346833751305473</v>
      </c>
      <c r="AP1014">
        <v>10587.812041954283</v>
      </c>
      <c r="AQ1014">
        <v>24.107770289856091</v>
      </c>
      <c r="AR1014">
        <v>4530.9808291659865</v>
      </c>
      <c r="AS1014">
        <v>1015.9228395859755</v>
      </c>
      <c r="AT1014">
        <v>0.26439997117411185</v>
      </c>
      <c r="AU1014" s="3">
        <v>25374.297423907952</v>
      </c>
      <c r="AV1014" s="3">
        <v>698.33762116980745</v>
      </c>
      <c r="AW1014">
        <v>16684.924486714001</v>
      </c>
      <c r="AX1014">
        <v>3135764.708033029</v>
      </c>
      <c r="AY1014">
        <v>459.19342241458406</v>
      </c>
      <c r="AZ1014">
        <v>86300.811808596933</v>
      </c>
      <c r="BA1014">
        <v>16819.937243039996</v>
      </c>
      <c r="BB1014">
        <v>3161139.005456937</v>
      </c>
      <c r="BC1014">
        <v>462.90917010623997</v>
      </c>
      <c r="BD1014">
        <v>86999.149429766738</v>
      </c>
      <c r="BE1014">
        <v>135.0127563259974</v>
      </c>
      <c r="BF1014">
        <v>25374.297423907952</v>
      </c>
      <c r="BG1014">
        <v>3.7157476916558876</v>
      </c>
      <c r="BH1014">
        <v>698.33762116980745</v>
      </c>
      <c r="BI1014">
        <v>0.91967815189660485</v>
      </c>
      <c r="BJ1014">
        <v>1.8680586925923039</v>
      </c>
      <c r="BK1014">
        <v>0.9483805406956991</v>
      </c>
      <c r="BL1014">
        <v>29.396023393481421</v>
      </c>
      <c r="BM1014">
        <v>17.633457978870556</v>
      </c>
      <c r="BN1014">
        <f t="shared" si="98"/>
        <v>-11.762565414610865</v>
      </c>
      <c r="BO1014">
        <v>0.60959019697356931</v>
      </c>
      <c r="BP1014">
        <v>6.7889822004434429E-3</v>
      </c>
      <c r="BQ1014">
        <v>7.9667673342255829E-2</v>
      </c>
      <c r="BR1014">
        <v>5.3571428571428568E-2</v>
      </c>
      <c r="BS1014">
        <v>0.10344827586206896</v>
      </c>
      <c r="BT1014">
        <v>0.27777777777777779</v>
      </c>
      <c r="BU1014">
        <v>0.33685403711772427</v>
      </c>
      <c r="BV1014">
        <v>0.82389325430233606</v>
      </c>
      <c r="BW1014">
        <v>0.62054021015875083</v>
      </c>
      <c r="BX1014">
        <v>0.30647066727113814</v>
      </c>
      <c r="BY1014">
        <f t="shared" si="99"/>
        <v>0.35534250609563051</v>
      </c>
      <c r="BZ1014">
        <v>0</v>
      </c>
      <c r="CA1014">
        <f t="shared" si="100"/>
        <v>6.0907865690853341E-4</v>
      </c>
      <c r="CC1014">
        <v>0.35534250609563051</v>
      </c>
      <c r="CD1014">
        <v>6.0907865690853341E-4</v>
      </c>
    </row>
    <row r="1015" spans="1:82" x14ac:dyDescent="0.3">
      <c r="A1015">
        <v>0</v>
      </c>
      <c r="B1015" t="s">
        <v>677</v>
      </c>
      <c r="C1015" t="s">
        <v>378</v>
      </c>
      <c r="D1015">
        <v>21099</v>
      </c>
      <c r="E1015" s="2">
        <f t="shared" si="103"/>
        <v>0.6179386225708442</v>
      </c>
      <c r="F1015" s="2" t="s">
        <v>1940</v>
      </c>
      <c r="G1015" s="3">
        <v>580</v>
      </c>
      <c r="H1015" s="1">
        <v>0.37292879830368075</v>
      </c>
      <c r="I1015" s="1">
        <f t="shared" si="101"/>
        <v>-10.532835752976101</v>
      </c>
      <c r="J1015" s="1">
        <v>2.9246860940100001</v>
      </c>
      <c r="K1015" s="1">
        <v>273.00892109099999</v>
      </c>
      <c r="L1015" s="2">
        <v>0.10451846256999997</v>
      </c>
      <c r="M1015" s="2">
        <v>2.2161894274397927E-3</v>
      </c>
      <c r="N1015" s="7">
        <v>0</v>
      </c>
      <c r="O1015" s="2">
        <v>4.0621883590299E-3</v>
      </c>
      <c r="P1015" s="3">
        <v>-879.33564245099944</v>
      </c>
      <c r="Q1015" s="3">
        <v>-24.200597577156017</v>
      </c>
      <c r="R1015" s="3">
        <v>-5031.7266932932544</v>
      </c>
      <c r="S1015" s="3">
        <v>-11.274645991275925</v>
      </c>
      <c r="T1015" s="3">
        <v>-2361.0349559430251</v>
      </c>
      <c r="V1015">
        <v>21099</v>
      </c>
      <c r="W1015" s="2">
        <v>0.58151478610104979</v>
      </c>
      <c r="X1015" s="2">
        <v>1.0004447699456966E-2</v>
      </c>
      <c r="Y1015" s="2">
        <v>0.38006532934267301</v>
      </c>
      <c r="Z1015" s="2">
        <v>0.83404842405006685</v>
      </c>
      <c r="AA1015" s="2">
        <v>0.78690331396041879</v>
      </c>
      <c r="AB1015" s="2">
        <v>0.25799090435432098</v>
      </c>
      <c r="AC1015" s="2">
        <v>2.2161894274397927E-3</v>
      </c>
      <c r="AD1015" s="2">
        <v>0</v>
      </c>
      <c r="AE1015" s="2">
        <v>4.0621883590299E-3</v>
      </c>
      <c r="AF1015">
        <v>76848.123136466151</v>
      </c>
      <c r="AG1015">
        <v>173.79771494785291</v>
      </c>
      <c r="AH1015">
        <v>32664.74274117851</v>
      </c>
      <c r="AI1015">
        <v>4156.1667651198259</v>
      </c>
      <c r="AJ1015">
        <v>1.9027463512357499</v>
      </c>
      <c r="AK1015">
        <v>71816.396443172896</v>
      </c>
      <c r="AL1015">
        <v>162.52306895657699</v>
      </c>
      <c r="AM1015">
        <v>30545.707914320235</v>
      </c>
      <c r="AN1015">
        <v>3914.1666360350764</v>
      </c>
      <c r="AO1015">
        <v>1.7796122602361517</v>
      </c>
      <c r="AP1015">
        <v>-5031.7266932932544</v>
      </c>
      <c r="AQ1015">
        <v>-11.274645991275918</v>
      </c>
      <c r="AR1015">
        <v>-2119.0348268582748</v>
      </c>
      <c r="AS1015">
        <v>-242.00012908474946</v>
      </c>
      <c r="AT1015">
        <v>-0.12313409099959816</v>
      </c>
      <c r="AU1015" s="3">
        <v>-165262.34064224083</v>
      </c>
      <c r="AV1015" s="3">
        <v>-4548.2603086507015</v>
      </c>
      <c r="AW1015">
        <v>11746.898993533001</v>
      </c>
      <c r="AX1015">
        <v>2207712.1968445922</v>
      </c>
      <c r="AY1015">
        <v>323.29176891954796</v>
      </c>
      <c r="AZ1015">
        <v>60759.455050739845</v>
      </c>
      <c r="BA1015">
        <v>10867.563351082001</v>
      </c>
      <c r="BB1015">
        <v>2042449.8562023512</v>
      </c>
      <c r="BC1015">
        <v>299.09117134239193</v>
      </c>
      <c r="BD1015">
        <v>56211.194742089137</v>
      </c>
      <c r="BE1015">
        <v>-879.33564245099944</v>
      </c>
      <c r="BF1015">
        <v>-165262.34064224083</v>
      </c>
      <c r="BG1015">
        <v>-24.200597577156017</v>
      </c>
      <c r="BH1015">
        <v>-4548.2603086507015</v>
      </c>
      <c r="BI1015">
        <v>0.48208220927873113</v>
      </c>
      <c r="BJ1015">
        <v>0.85501100758241189</v>
      </c>
      <c r="BK1015">
        <v>0.37292879830368075</v>
      </c>
      <c r="BL1015">
        <v>29.278652477020195</v>
      </c>
      <c r="BM1015">
        <v>18.745816724044094</v>
      </c>
      <c r="BN1015">
        <f t="shared" si="98"/>
        <v>-10.532835752976101</v>
      </c>
      <c r="BO1015">
        <v>0.6179386225708442</v>
      </c>
      <c r="BP1015">
        <v>3.6074246732871796E-3</v>
      </c>
      <c r="BQ1015">
        <v>8.7985680147432216E-2</v>
      </c>
      <c r="BR1015">
        <v>8.3333333333333329E-2</v>
      </c>
      <c r="BS1015">
        <v>6.8965517241379309E-2</v>
      </c>
      <c r="BT1015">
        <v>0.44444444444444442</v>
      </c>
      <c r="BU1015">
        <v>0.30163728069734885</v>
      </c>
      <c r="BV1015">
        <v>0.83404842405006685</v>
      </c>
      <c r="BW1015">
        <v>0.81628974477221872</v>
      </c>
      <c r="BX1015">
        <v>0.25799090435432098</v>
      </c>
      <c r="BY1015">
        <f t="shared" si="99"/>
        <v>0.10119473079201377</v>
      </c>
      <c r="BZ1015">
        <v>0</v>
      </c>
      <c r="CA1015">
        <f t="shared" si="100"/>
        <v>3.5583223546816973E-3</v>
      </c>
      <c r="CC1015">
        <v>0.10119473079201377</v>
      </c>
      <c r="CD1015">
        <v>3.5583223546816973E-3</v>
      </c>
    </row>
    <row r="1016" spans="1:82" x14ac:dyDescent="0.3">
      <c r="A1016">
        <v>0</v>
      </c>
      <c r="B1016" t="s">
        <v>677</v>
      </c>
      <c r="C1016" t="s">
        <v>485</v>
      </c>
      <c r="D1016">
        <v>21101</v>
      </c>
      <c r="E1016" s="2">
        <f t="shared" si="103"/>
        <v>0.59818220673109823</v>
      </c>
      <c r="F1016" s="2" t="s">
        <v>1939</v>
      </c>
      <c r="G1016" s="3">
        <v>5932</v>
      </c>
      <c r="H1016" s="1">
        <v>9.3961989538108757</v>
      </c>
      <c r="I1016" s="1">
        <f t="shared" si="101"/>
        <v>-11.047313082143749</v>
      </c>
      <c r="J1016" s="1">
        <v>2.7148782175199999</v>
      </c>
      <c r="K1016" s="1">
        <v>189.22026493199999</v>
      </c>
      <c r="L1016" s="2">
        <v>0.10577772347999992</v>
      </c>
      <c r="M1016" s="2">
        <v>1.8946451036932859E-2</v>
      </c>
      <c r="N1016" s="7">
        <v>0</v>
      </c>
      <c r="O1016" s="2">
        <v>8.0985847494722467E-4</v>
      </c>
      <c r="P1016" s="3">
        <v>147817.99229470003</v>
      </c>
      <c r="Q1016" s="3">
        <v>4068.1664355331991</v>
      </c>
      <c r="R1016" s="3">
        <v>1032193.313523367</v>
      </c>
      <c r="S1016" s="3">
        <v>2325.2672087434898</v>
      </c>
      <c r="T1016" s="3">
        <v>531243.39322209707</v>
      </c>
      <c r="V1016">
        <v>21101</v>
      </c>
      <c r="W1016" s="2">
        <v>0.56194786318726697</v>
      </c>
      <c r="X1016" s="2">
        <v>0.25206897787106447</v>
      </c>
      <c r="Y1016" s="2">
        <v>0.34619416775520984</v>
      </c>
      <c r="Z1016" s="2">
        <v>0.77421638631508749</v>
      </c>
      <c r="AA1016" s="2">
        <v>0.54539629308973447</v>
      </c>
      <c r="AB1016" s="2">
        <v>0.26109923424169706</v>
      </c>
      <c r="AC1016" s="2">
        <v>1.8946451036932859E-2</v>
      </c>
      <c r="AD1016" s="2">
        <v>0</v>
      </c>
      <c r="AE1016" s="2">
        <v>8.0985847494722467E-4</v>
      </c>
      <c r="AF1016">
        <v>810133.95498142345</v>
      </c>
      <c r="AG1016">
        <v>1822.6339840579951</v>
      </c>
      <c r="AH1016">
        <v>342558.41751686489</v>
      </c>
      <c r="AI1016">
        <v>72726.664538612851</v>
      </c>
      <c r="AJ1016">
        <v>19.926896911573944</v>
      </c>
      <c r="AK1016">
        <v>1842327.2685047905</v>
      </c>
      <c r="AL1016">
        <v>4147.9011928014843</v>
      </c>
      <c r="AM1016">
        <v>779585.1943124861</v>
      </c>
      <c r="AN1016">
        <v>166943.28096508887</v>
      </c>
      <c r="AO1016">
        <v>45.357881276415235</v>
      </c>
      <c r="AP1016">
        <v>1032193.313523367</v>
      </c>
      <c r="AQ1016">
        <v>2325.2672087434894</v>
      </c>
      <c r="AR1016">
        <v>437026.7767956212</v>
      </c>
      <c r="AS1016">
        <v>94216.616426476015</v>
      </c>
      <c r="AT1016">
        <v>25.43098436484129</v>
      </c>
      <c r="AU1016" s="3">
        <v>27780913.471865922</v>
      </c>
      <c r="AV1016" s="3">
        <v>764571.19989410939</v>
      </c>
      <c r="AW1016">
        <v>94577.667400620005</v>
      </c>
      <c r="AX1016">
        <v>17774926.811272524</v>
      </c>
      <c r="AY1016">
        <v>2602.9151532727201</v>
      </c>
      <c r="AZ1016">
        <v>489191.87390607502</v>
      </c>
      <c r="BA1016">
        <v>242395.65969532004</v>
      </c>
      <c r="BB1016">
        <v>45555840.283138447</v>
      </c>
      <c r="BC1016">
        <v>6671.0815888059187</v>
      </c>
      <c r="BD1016">
        <v>1253763.0738001843</v>
      </c>
      <c r="BE1016">
        <v>147817.99229470003</v>
      </c>
      <c r="BF1016">
        <v>27780913.471865922</v>
      </c>
      <c r="BG1016">
        <v>4068.1664355331991</v>
      </c>
      <c r="BH1016">
        <v>764571.19989410939</v>
      </c>
      <c r="BI1016">
        <v>3.0139256750814929</v>
      </c>
      <c r="BJ1016">
        <v>12.410124628892369</v>
      </c>
      <c r="BK1016">
        <v>9.3961989538108757</v>
      </c>
      <c r="BL1016">
        <v>33.789916966461213</v>
      </c>
      <c r="BM1016">
        <v>22.742603884317464</v>
      </c>
      <c r="BN1016">
        <f t="shared" si="98"/>
        <v>-11.047313082143749</v>
      </c>
      <c r="BO1016">
        <v>0.59818220673109823</v>
      </c>
      <c r="BP1016">
        <v>2.1832167518510488E-2</v>
      </c>
      <c r="BQ1016">
        <v>8.9184693566966913E-2</v>
      </c>
      <c r="BR1016">
        <v>0.20833333333333334</v>
      </c>
      <c r="BS1016">
        <v>0.2413793103448276</v>
      </c>
      <c r="BT1016">
        <v>0.27777777777777779</v>
      </c>
      <c r="BU1016">
        <v>0.31637078136042673</v>
      </c>
      <c r="BV1016">
        <v>0.77421638631508749</v>
      </c>
      <c r="BW1016">
        <v>0.56576378951217265</v>
      </c>
      <c r="BX1016">
        <v>0.26109923424169706</v>
      </c>
      <c r="BY1016">
        <f t="shared" si="99"/>
        <v>0.16694084228859105</v>
      </c>
      <c r="BZ1016">
        <v>0</v>
      </c>
      <c r="CA1016">
        <f t="shared" si="100"/>
        <v>7.0921871391607433E-4</v>
      </c>
      <c r="CC1016">
        <v>0.16694084228859105</v>
      </c>
      <c r="CD1016">
        <v>7.0921871391607433E-4</v>
      </c>
    </row>
    <row r="1017" spans="1:82" x14ac:dyDescent="0.3">
      <c r="A1017">
        <v>1</v>
      </c>
      <c r="B1017" t="s">
        <v>677</v>
      </c>
      <c r="C1017" s="17" t="s">
        <v>38</v>
      </c>
      <c r="D1017" s="17">
        <v>21103</v>
      </c>
      <c r="E1017" s="18">
        <v>0</v>
      </c>
      <c r="F1017" s="2" t="s">
        <v>1954</v>
      </c>
      <c r="G1017" s="3">
        <v>-999</v>
      </c>
      <c r="H1017" s="20">
        <v>0.3713868333894314</v>
      </c>
      <c r="I1017" s="1">
        <f t="shared" si="101"/>
        <v>-999</v>
      </c>
      <c r="J1017" s="1">
        <v>-999</v>
      </c>
      <c r="K1017" s="1">
        <v>-999</v>
      </c>
      <c r="L1017" s="2">
        <v>-999</v>
      </c>
      <c r="M1017" s="2">
        <v>-999</v>
      </c>
      <c r="N1017" s="7">
        <v>-999</v>
      </c>
      <c r="O1017" s="2">
        <v>-999</v>
      </c>
      <c r="P1017" s="3">
        <v>-999</v>
      </c>
      <c r="Q1017" s="3">
        <v>-999</v>
      </c>
      <c r="R1017" s="3">
        <v>-999</v>
      </c>
      <c r="S1017" s="3">
        <v>-999</v>
      </c>
      <c r="T1017" s="3">
        <v>-999</v>
      </c>
      <c r="V1017">
        <v>21103</v>
      </c>
      <c r="W1017" s="2">
        <v>-999</v>
      </c>
      <c r="X1017" s="2">
        <v>9.9630818746422149E-3</v>
      </c>
      <c r="Y1017" s="2">
        <v>-999</v>
      </c>
      <c r="Z1017" s="2">
        <v>-999</v>
      </c>
      <c r="AA1017" s="2">
        <v>-999</v>
      </c>
      <c r="AB1017" s="2">
        <v>-999</v>
      </c>
      <c r="AC1017" s="2">
        <v>-999</v>
      </c>
      <c r="AD1017" s="2">
        <v>-999</v>
      </c>
      <c r="AE1017" s="2">
        <v>-999</v>
      </c>
      <c r="AF1017" s="2">
        <v>-999</v>
      </c>
      <c r="AG1017" s="2">
        <v>-999</v>
      </c>
      <c r="AH1017" s="2">
        <v>-999</v>
      </c>
      <c r="AI1017" s="2">
        <v>-999</v>
      </c>
      <c r="AJ1017" s="2">
        <v>-999</v>
      </c>
      <c r="AK1017" s="2">
        <v>-999</v>
      </c>
      <c r="AL1017" s="2">
        <v>-999</v>
      </c>
      <c r="AM1017" s="2">
        <v>-999</v>
      </c>
      <c r="AN1017" s="2">
        <v>-999</v>
      </c>
      <c r="AO1017" s="2">
        <v>-999</v>
      </c>
      <c r="AP1017" s="2">
        <v>-999</v>
      </c>
      <c r="AQ1017" s="2">
        <v>-999</v>
      </c>
      <c r="AR1017" s="2">
        <v>-999</v>
      </c>
      <c r="AS1017" s="2">
        <v>-999</v>
      </c>
      <c r="AT1017" s="2">
        <v>-999</v>
      </c>
      <c r="AU1017" s="2">
        <v>-999</v>
      </c>
      <c r="AV1017" s="2">
        <v>-999</v>
      </c>
      <c r="AW1017" s="2">
        <v>-999</v>
      </c>
      <c r="AX1017" s="2">
        <v>-999</v>
      </c>
      <c r="AY1017" s="2">
        <v>-999</v>
      </c>
      <c r="AZ1017" s="2">
        <v>-999</v>
      </c>
      <c r="BA1017" s="2">
        <v>-999</v>
      </c>
      <c r="BB1017" s="2">
        <v>-999</v>
      </c>
      <c r="BC1017" s="2">
        <v>-999</v>
      </c>
      <c r="BD1017" s="2">
        <v>-999</v>
      </c>
      <c r="BE1017" s="2">
        <v>-999</v>
      </c>
      <c r="BF1017" s="2">
        <v>-999</v>
      </c>
      <c r="BG1017" s="2">
        <v>-999</v>
      </c>
      <c r="BH1017" s="2">
        <v>-999</v>
      </c>
      <c r="BI1017">
        <v>0</v>
      </c>
      <c r="BJ1017">
        <v>0.3713868333894314</v>
      </c>
      <c r="BK1017">
        <v>0.3713868333894314</v>
      </c>
      <c r="BL1017">
        <v>-999</v>
      </c>
      <c r="BM1017">
        <v>27.956230684875049</v>
      </c>
      <c r="BN1017">
        <f t="shared" si="98"/>
        <v>-999</v>
      </c>
      <c r="BO1017" t="s">
        <v>3748</v>
      </c>
      <c r="BP1017" t="s">
        <v>3748</v>
      </c>
      <c r="BQ1017">
        <v>6.954665236319163E-2</v>
      </c>
      <c r="BR1017">
        <v>0.1130952380952381</v>
      </c>
      <c r="BS1017">
        <v>0.10344827586206896</v>
      </c>
      <c r="BT1017">
        <v>0.27777777777777779</v>
      </c>
      <c r="BU1017" t="s">
        <v>3748</v>
      </c>
      <c r="BY1017">
        <f t="shared" si="99"/>
        <v>-999</v>
      </c>
      <c r="CA1017">
        <f t="shared" si="100"/>
        <v>-999</v>
      </c>
    </row>
    <row r="1018" spans="1:82" x14ac:dyDescent="0.3">
      <c r="A1018">
        <v>1</v>
      </c>
      <c r="B1018" t="s">
        <v>677</v>
      </c>
      <c r="C1018" t="s">
        <v>704</v>
      </c>
      <c r="D1018">
        <v>21105</v>
      </c>
      <c r="E1018" s="2">
        <v>0</v>
      </c>
      <c r="F1018" s="2" t="s">
        <v>1954</v>
      </c>
      <c r="G1018" s="3">
        <v>-999</v>
      </c>
      <c r="H1018" s="1">
        <v>0.37268159954175883</v>
      </c>
      <c r="I1018" s="1">
        <f t="shared" si="101"/>
        <v>-999</v>
      </c>
      <c r="J1018" s="1">
        <v>-999</v>
      </c>
      <c r="K1018" s="1">
        <v>-999</v>
      </c>
      <c r="L1018" s="2">
        <v>-999</v>
      </c>
      <c r="M1018" s="2">
        <v>-999</v>
      </c>
      <c r="N1018" s="7">
        <v>-999</v>
      </c>
      <c r="O1018" s="2">
        <v>-999</v>
      </c>
      <c r="P1018" s="3">
        <v>-999</v>
      </c>
      <c r="Q1018" s="3">
        <v>-999</v>
      </c>
      <c r="R1018" s="3">
        <v>-999</v>
      </c>
      <c r="S1018" s="3">
        <v>-999</v>
      </c>
      <c r="T1018" s="3">
        <v>-999</v>
      </c>
      <c r="V1018">
        <v>21105</v>
      </c>
      <c r="W1018" s="2">
        <v>-999</v>
      </c>
      <c r="X1018" s="2">
        <v>9.9978161732882497E-3</v>
      </c>
      <c r="Y1018" s="2">
        <v>-999</v>
      </c>
      <c r="Z1018" s="2">
        <v>-999</v>
      </c>
      <c r="AA1018" s="2">
        <v>-999</v>
      </c>
      <c r="AB1018" s="2">
        <v>-999</v>
      </c>
      <c r="AC1018" s="2">
        <v>-999</v>
      </c>
      <c r="AD1018" s="2">
        <v>-999</v>
      </c>
      <c r="AE1018" s="2">
        <v>-999</v>
      </c>
      <c r="AF1018" s="2">
        <v>-999</v>
      </c>
      <c r="AG1018" s="2">
        <v>-999</v>
      </c>
      <c r="AH1018" s="2">
        <v>-999</v>
      </c>
      <c r="AI1018" s="2">
        <v>-999</v>
      </c>
      <c r="AJ1018" s="2">
        <v>-999</v>
      </c>
      <c r="AK1018" s="2">
        <v>-999</v>
      </c>
      <c r="AL1018" s="2">
        <v>-999</v>
      </c>
      <c r="AM1018" s="2">
        <v>-999</v>
      </c>
      <c r="AN1018" s="2">
        <v>-999</v>
      </c>
      <c r="AO1018" s="2">
        <v>-999</v>
      </c>
      <c r="AP1018" s="2">
        <v>-999</v>
      </c>
      <c r="AQ1018" s="2">
        <v>-999</v>
      </c>
      <c r="AR1018" s="2">
        <v>-999</v>
      </c>
      <c r="AS1018" s="2">
        <v>-999</v>
      </c>
      <c r="AT1018" s="2">
        <v>-999</v>
      </c>
      <c r="AU1018" s="2">
        <v>-999</v>
      </c>
      <c r="AV1018" s="2">
        <v>-999</v>
      </c>
      <c r="AW1018" s="2">
        <v>-999</v>
      </c>
      <c r="AX1018" s="2">
        <v>-999</v>
      </c>
      <c r="AY1018" s="2">
        <v>-999</v>
      </c>
      <c r="AZ1018" s="2">
        <v>-999</v>
      </c>
      <c r="BA1018" s="2">
        <v>-999</v>
      </c>
      <c r="BB1018" s="2">
        <v>-999</v>
      </c>
      <c r="BC1018" s="2">
        <v>-999</v>
      </c>
      <c r="BD1018" s="2">
        <v>-999</v>
      </c>
      <c r="BE1018" s="2">
        <v>-999</v>
      </c>
      <c r="BF1018" s="2">
        <v>-999</v>
      </c>
      <c r="BG1018" s="2">
        <v>-999</v>
      </c>
      <c r="BH1018" s="2">
        <v>-999</v>
      </c>
      <c r="BI1018">
        <v>0</v>
      </c>
      <c r="BJ1018">
        <v>0.37268159954175883</v>
      </c>
      <c r="BK1018">
        <v>0.37268159954175883</v>
      </c>
      <c r="BL1018">
        <v>-999</v>
      </c>
      <c r="BM1018">
        <v>24.661901288449915</v>
      </c>
      <c r="BN1018">
        <f t="shared" si="98"/>
        <v>-999</v>
      </c>
      <c r="BO1018" t="s">
        <v>3748</v>
      </c>
      <c r="BP1018" t="s">
        <v>3748</v>
      </c>
      <c r="BQ1018">
        <v>0.11428450404429717</v>
      </c>
      <c r="BR1018">
        <v>7.1428571428571425E-2</v>
      </c>
      <c r="BS1018">
        <v>0.13793103448275862</v>
      </c>
      <c r="BT1018">
        <v>0.16666666666666666</v>
      </c>
      <c r="BU1018" t="s">
        <v>3748</v>
      </c>
      <c r="BY1018">
        <f t="shared" si="99"/>
        <v>-999</v>
      </c>
      <c r="CA1018">
        <f t="shared" si="100"/>
        <v>-999</v>
      </c>
    </row>
    <row r="1019" spans="1:82" x14ac:dyDescent="0.3">
      <c r="A1019">
        <v>0</v>
      </c>
      <c r="B1019" t="s">
        <v>677</v>
      </c>
      <c r="C1019" t="s">
        <v>705</v>
      </c>
      <c r="D1019">
        <v>21107</v>
      </c>
      <c r="E1019" s="2">
        <f>BO1019</f>
        <v>0.56232044556827365</v>
      </c>
      <c r="F1019" s="2" t="s">
        <v>1938</v>
      </c>
      <c r="G1019" s="3">
        <v>3156</v>
      </c>
      <c r="H1019" s="1">
        <v>10.505800272535097</v>
      </c>
      <c r="I1019" s="1">
        <f t="shared" si="101"/>
        <v>-7.2664793270974499</v>
      </c>
      <c r="J1019" s="1">
        <v>2.7092780101099998</v>
      </c>
      <c r="K1019" s="1">
        <v>232.68598653399999</v>
      </c>
      <c r="L1019" s="2">
        <v>0.10983112488000013</v>
      </c>
      <c r="M1019" s="2">
        <v>1.4138456239918143E-2</v>
      </c>
      <c r="N1019" s="7">
        <v>0</v>
      </c>
      <c r="O1019" s="2">
        <v>6.0485201718936798E-3</v>
      </c>
      <c r="P1019" s="3">
        <v>350008.81761370006</v>
      </c>
      <c r="Q1019" s="3">
        <v>9632.752426497198</v>
      </c>
      <c r="R1019" s="3">
        <v>1459540.1708555301</v>
      </c>
      <c r="S1019" s="3">
        <v>3278.3303809183994</v>
      </c>
      <c r="T1019" s="3">
        <v>715385.78597910213</v>
      </c>
      <c r="V1019">
        <v>21107</v>
      </c>
      <c r="W1019" s="2">
        <v>0.5677017803012544</v>
      </c>
      <c r="X1019" s="2">
        <v>0.28183591571796496</v>
      </c>
      <c r="Y1019" s="2">
        <v>0.2048188207517575</v>
      </c>
      <c r="Z1019" s="2">
        <v>0.77261934512347707</v>
      </c>
      <c r="AA1019" s="2">
        <v>0.67067908691057831</v>
      </c>
      <c r="AB1019" s="2">
        <v>0.27110455451893284</v>
      </c>
      <c r="AC1019" s="2">
        <v>1.4138456239918143E-2</v>
      </c>
      <c r="AD1019" s="2">
        <v>0</v>
      </c>
      <c r="AE1019" s="2">
        <v>6.0485201718936798E-3</v>
      </c>
      <c r="AF1019">
        <v>727924.32413673832</v>
      </c>
      <c r="AG1019">
        <v>1636.0133734000585</v>
      </c>
      <c r="AH1019">
        <v>307483.65120493621</v>
      </c>
      <c r="AI1019">
        <v>49883.091908283757</v>
      </c>
      <c r="AJ1019">
        <v>17.88176293325057</v>
      </c>
      <c r="AK1019">
        <v>2187464.4949922683</v>
      </c>
      <c r="AL1019">
        <v>4914.3437543184582</v>
      </c>
      <c r="AM1019">
        <v>923635.70214196842</v>
      </c>
      <c r="AN1019">
        <v>149116.8269503534</v>
      </c>
      <c r="AO1019">
        <v>53.708431457026045</v>
      </c>
      <c r="AP1019">
        <v>1459540.1708555301</v>
      </c>
      <c r="AQ1019">
        <v>3278.3303809183999</v>
      </c>
      <c r="AR1019">
        <v>616152.05093703221</v>
      </c>
      <c r="AS1019">
        <v>99233.735042069631</v>
      </c>
      <c r="AT1019">
        <v>35.826668523775474</v>
      </c>
      <c r="AU1019" s="3">
        <v>65780657.182318784</v>
      </c>
      <c r="AV1019" s="3">
        <v>1810379.4910358833</v>
      </c>
      <c r="AW1019">
        <v>152995.52615304</v>
      </c>
      <c r="AX1019">
        <v>28753979.185202338</v>
      </c>
      <c r="AY1019">
        <v>4210.6597080662395</v>
      </c>
      <c r="AZ1019">
        <v>791351.38553396903</v>
      </c>
      <c r="BA1019">
        <v>503004.34376674006</v>
      </c>
      <c r="BB1019">
        <v>94534636.367521122</v>
      </c>
      <c r="BC1019">
        <v>13843.412134563438</v>
      </c>
      <c r="BD1019">
        <v>2601730.8765698522</v>
      </c>
      <c r="BE1019">
        <v>350008.81761370006</v>
      </c>
      <c r="BF1019">
        <v>65780657.182318784</v>
      </c>
      <c r="BG1019">
        <v>9632.752426497198</v>
      </c>
      <c r="BH1019">
        <v>1810379.4910358833</v>
      </c>
      <c r="BI1019">
        <v>3.4469812824974051</v>
      </c>
      <c r="BJ1019">
        <v>13.952781555032502</v>
      </c>
      <c r="BK1019">
        <v>10.505800272535097</v>
      </c>
      <c r="BL1019">
        <v>40.194893490737172</v>
      </c>
      <c r="BM1019">
        <v>32.928414163639722</v>
      </c>
      <c r="BN1019">
        <f t="shared" si="98"/>
        <v>-7.2664793270974499</v>
      </c>
      <c r="BO1019">
        <v>0.56232044556827365</v>
      </c>
      <c r="BP1019">
        <v>2.3472190749440618E-2</v>
      </c>
      <c r="BQ1019">
        <v>9.5065050619933145E-2</v>
      </c>
      <c r="BR1019">
        <v>0.14880952380952381</v>
      </c>
      <c r="BS1019">
        <v>0.17241379310344829</v>
      </c>
      <c r="BT1019">
        <v>0.27777777777777779</v>
      </c>
      <c r="BU1019">
        <v>0.20809600717925003</v>
      </c>
      <c r="BV1019">
        <v>0.77261934512347707</v>
      </c>
      <c r="BW1019">
        <v>0.69572519389064147</v>
      </c>
      <c r="BX1019">
        <v>0.27110455451893284</v>
      </c>
      <c r="BY1019">
        <f t="shared" si="99"/>
        <v>7.7772037215549053E-2</v>
      </c>
      <c r="BZ1019">
        <v>0</v>
      </c>
      <c r="CA1019">
        <f t="shared" si="100"/>
        <v>5.0964474570301174E-3</v>
      </c>
      <c r="CC1019">
        <v>7.7772037215549053E-2</v>
      </c>
      <c r="CD1019">
        <v>5.0964474570301174E-3</v>
      </c>
    </row>
    <row r="1020" spans="1:82" x14ac:dyDescent="0.3">
      <c r="A1020">
        <v>1</v>
      </c>
      <c r="B1020" t="s">
        <v>677</v>
      </c>
      <c r="C1020" t="s">
        <v>40</v>
      </c>
      <c r="D1020">
        <v>21109</v>
      </c>
      <c r="E1020" s="2">
        <v>0</v>
      </c>
      <c r="F1020" s="2" t="s">
        <v>1954</v>
      </c>
      <c r="G1020" s="3">
        <v>-999</v>
      </c>
      <c r="H1020" s="1">
        <v>0.37423129168861208</v>
      </c>
      <c r="I1020" s="1">
        <f t="shared" si="101"/>
        <v>-999</v>
      </c>
      <c r="J1020" s="1">
        <v>-999</v>
      </c>
      <c r="K1020" s="1">
        <v>-999</v>
      </c>
      <c r="L1020" s="2">
        <v>-999</v>
      </c>
      <c r="M1020" s="2">
        <v>-999</v>
      </c>
      <c r="N1020" s="7">
        <v>-999</v>
      </c>
      <c r="O1020" s="2">
        <v>-999</v>
      </c>
      <c r="P1020" s="3">
        <v>-999</v>
      </c>
      <c r="Q1020" s="3">
        <v>-999</v>
      </c>
      <c r="R1020" s="3">
        <v>-999</v>
      </c>
      <c r="S1020" s="3">
        <v>-999</v>
      </c>
      <c r="T1020" s="3">
        <v>-999</v>
      </c>
      <c r="V1020">
        <v>21109</v>
      </c>
      <c r="W1020" s="2">
        <v>-999</v>
      </c>
      <c r="X1020" s="2">
        <v>1.0039389294227083E-2</v>
      </c>
      <c r="Y1020" s="2">
        <v>-999</v>
      </c>
      <c r="Z1020" s="2">
        <v>-999</v>
      </c>
      <c r="AA1020" s="2">
        <v>-999</v>
      </c>
      <c r="AB1020" s="2">
        <v>-999</v>
      </c>
      <c r="AC1020" s="2">
        <v>-999</v>
      </c>
      <c r="AD1020" s="2">
        <v>-999</v>
      </c>
      <c r="AE1020" s="2">
        <v>-999</v>
      </c>
      <c r="AF1020" s="2">
        <v>-999</v>
      </c>
      <c r="AG1020" s="2">
        <v>-999</v>
      </c>
      <c r="AH1020" s="2">
        <v>-999</v>
      </c>
      <c r="AI1020" s="2">
        <v>-999</v>
      </c>
      <c r="AJ1020" s="2">
        <v>-999</v>
      </c>
      <c r="AK1020" s="2">
        <v>-999</v>
      </c>
      <c r="AL1020" s="2">
        <v>-999</v>
      </c>
      <c r="AM1020" s="2">
        <v>-999</v>
      </c>
      <c r="AN1020" s="2">
        <v>-999</v>
      </c>
      <c r="AO1020" s="2">
        <v>-999</v>
      </c>
      <c r="AP1020" s="2">
        <v>-999</v>
      </c>
      <c r="AQ1020" s="2">
        <v>-999</v>
      </c>
      <c r="AR1020" s="2">
        <v>-999</v>
      </c>
      <c r="AS1020" s="2">
        <v>-999</v>
      </c>
      <c r="AT1020" s="2">
        <v>-999</v>
      </c>
      <c r="AU1020" s="2">
        <v>-999</v>
      </c>
      <c r="AV1020" s="2">
        <v>-999</v>
      </c>
      <c r="AW1020" s="2">
        <v>-999</v>
      </c>
      <c r="AX1020" s="2">
        <v>-999</v>
      </c>
      <c r="AY1020" s="2">
        <v>-999</v>
      </c>
      <c r="AZ1020" s="2">
        <v>-999</v>
      </c>
      <c r="BA1020" s="2">
        <v>-999</v>
      </c>
      <c r="BB1020" s="2">
        <v>-999</v>
      </c>
      <c r="BC1020" s="2">
        <v>-999</v>
      </c>
      <c r="BD1020" s="2">
        <v>-999</v>
      </c>
      <c r="BE1020" s="2">
        <v>-999</v>
      </c>
      <c r="BF1020" s="2">
        <v>-999</v>
      </c>
      <c r="BG1020" s="2">
        <v>-999</v>
      </c>
      <c r="BH1020" s="2">
        <v>-999</v>
      </c>
      <c r="BI1020">
        <v>0</v>
      </c>
      <c r="BJ1020">
        <v>0.37423129168861208</v>
      </c>
      <c r="BK1020">
        <v>0.37423129168861208</v>
      </c>
      <c r="BL1020">
        <v>-999</v>
      </c>
      <c r="BM1020">
        <v>36.318899484813414</v>
      </c>
      <c r="BN1020">
        <f t="shared" si="98"/>
        <v>-999</v>
      </c>
      <c r="BO1020" t="s">
        <v>3748</v>
      </c>
      <c r="BP1020" t="s">
        <v>3748</v>
      </c>
      <c r="BQ1020">
        <v>7.2318055665711978E-2</v>
      </c>
      <c r="BR1020">
        <v>5.9523809523809521E-3</v>
      </c>
      <c r="BS1020">
        <v>0.20689655172413793</v>
      </c>
      <c r="BT1020">
        <v>0.44444444444444442</v>
      </c>
      <c r="BU1020" t="s">
        <v>3748</v>
      </c>
      <c r="BY1020">
        <f t="shared" si="99"/>
        <v>-999</v>
      </c>
      <c r="CA1020">
        <f t="shared" si="100"/>
        <v>-999</v>
      </c>
    </row>
    <row r="1021" spans="1:82" x14ac:dyDescent="0.3">
      <c r="A1021">
        <v>0</v>
      </c>
      <c r="B1021" t="s">
        <v>677</v>
      </c>
      <c r="C1021" t="s">
        <v>41</v>
      </c>
      <c r="D1021">
        <v>21111</v>
      </c>
      <c r="E1021" s="2">
        <f>BO1021</f>
        <v>0.61885428669072451</v>
      </c>
      <c r="F1021" s="2" t="s">
        <v>1939</v>
      </c>
      <c r="G1021" s="3">
        <v>69785</v>
      </c>
      <c r="H1021" s="1">
        <v>22.525102676337781</v>
      </c>
      <c r="I1021" s="1">
        <f t="shared" si="101"/>
        <v>-10.689403170007004</v>
      </c>
      <c r="J1021" s="1">
        <v>2.9279179268100002</v>
      </c>
      <c r="K1021" s="1">
        <v>234.98808204100001</v>
      </c>
      <c r="L1021" s="2">
        <v>0.10798957336000004</v>
      </c>
      <c r="M1021" s="2">
        <v>0.390922437166421</v>
      </c>
      <c r="N1021" s="7">
        <v>0</v>
      </c>
      <c r="O1021" s="2">
        <v>2.4923656325405675E-3</v>
      </c>
      <c r="P1021" s="3">
        <v>-263910.61597920011</v>
      </c>
      <c r="Q1021" s="3">
        <v>-7263.2045209151993</v>
      </c>
      <c r="R1021" s="3">
        <v>-83062.171596655622</v>
      </c>
      <c r="S1021" s="3">
        <v>-169.04731282496488</v>
      </c>
      <c r="T1021" s="3">
        <v>-30066.4495832026</v>
      </c>
      <c r="V1021">
        <v>21111</v>
      </c>
      <c r="W1021" s="2">
        <v>0.79417119158690608</v>
      </c>
      <c r="X1021" s="2">
        <v>0.6042740938092237</v>
      </c>
      <c r="Y1021" s="2">
        <v>0.33081837405699982</v>
      </c>
      <c r="Z1021" s="2">
        <v>0.83497006314807254</v>
      </c>
      <c r="AA1021" s="2">
        <v>0.67731449858970016</v>
      </c>
      <c r="AB1021" s="2">
        <v>0.266558912243132</v>
      </c>
      <c r="AC1021" s="2">
        <v>0.390922437166421</v>
      </c>
      <c r="AD1021" s="2">
        <v>0</v>
      </c>
      <c r="AE1021" s="2">
        <v>2.4923656325405675E-3</v>
      </c>
      <c r="AF1021">
        <v>16234185.892358989</v>
      </c>
      <c r="AG1021">
        <v>36480.556666800301</v>
      </c>
      <c r="AH1021">
        <v>6856407.7435284927</v>
      </c>
      <c r="AI1021">
        <v>1584381.5442046106</v>
      </c>
      <c r="AJ1021">
        <v>398.71862828428448</v>
      </c>
      <c r="AK1021">
        <v>16151123.720762333</v>
      </c>
      <c r="AL1021">
        <v>36311.509353975329</v>
      </c>
      <c r="AM1021">
        <v>6824635.8241671147</v>
      </c>
      <c r="AN1021">
        <v>1586087.0139827847</v>
      </c>
      <c r="AO1021">
        <v>396.92186288715823</v>
      </c>
      <c r="AP1021">
        <v>-83062.171596655622</v>
      </c>
      <c r="AQ1021">
        <v>-169.04731282497232</v>
      </c>
      <c r="AR1021">
        <v>-31771.919361378066</v>
      </c>
      <c r="AS1021">
        <v>1705.4697781740688</v>
      </c>
      <c r="AT1021">
        <v>-1.7967653971262507</v>
      </c>
      <c r="AU1021" s="3">
        <v>-49599361.167130865</v>
      </c>
      <c r="AV1021" s="3">
        <v>-1365046.6576608026</v>
      </c>
      <c r="AW1021">
        <v>2172653.5823278003</v>
      </c>
      <c r="AX1021">
        <v>408328514.26268679</v>
      </c>
      <c r="AY1021">
        <v>59794.590918576803</v>
      </c>
      <c r="AZ1021">
        <v>11237795.417237325</v>
      </c>
      <c r="BA1021">
        <v>1908742.9663486001</v>
      </c>
      <c r="BB1021">
        <v>358729153.0955559</v>
      </c>
      <c r="BC1021">
        <v>52531.386397661605</v>
      </c>
      <c r="BD1021">
        <v>9872748.7595765218</v>
      </c>
      <c r="BE1021">
        <v>-263910.61597920011</v>
      </c>
      <c r="BF1021">
        <v>-49599361.167130865</v>
      </c>
      <c r="BG1021">
        <v>-7263.2045209151993</v>
      </c>
      <c r="BH1021">
        <v>-1365046.6576608026</v>
      </c>
      <c r="BI1021">
        <v>73.6352491211575</v>
      </c>
      <c r="BJ1021">
        <v>96.160351797495281</v>
      </c>
      <c r="BK1021">
        <v>22.525102676337781</v>
      </c>
      <c r="BL1021">
        <v>37.252625687047455</v>
      </c>
      <c r="BM1021">
        <v>26.563222517040451</v>
      </c>
      <c r="BN1021">
        <f t="shared" si="98"/>
        <v>-10.689403170007004</v>
      </c>
      <c r="BO1021">
        <v>0.61885428669072451</v>
      </c>
      <c r="BP1021">
        <v>0.55182959756719763</v>
      </c>
      <c r="BQ1021">
        <v>8.0831356979971708E-2</v>
      </c>
      <c r="BR1021">
        <v>0.14880952380952381</v>
      </c>
      <c r="BS1021">
        <v>0.13793103448275862</v>
      </c>
      <c r="BT1021">
        <v>0.3888888888888889</v>
      </c>
      <c r="BU1021">
        <v>0.30612102762235577</v>
      </c>
      <c r="BV1021">
        <v>0.83497006314807254</v>
      </c>
      <c r="BW1021">
        <v>0.70260840102665989</v>
      </c>
      <c r="BX1021">
        <v>0.266558912243132</v>
      </c>
      <c r="BY1021">
        <f t="shared" si="99"/>
        <v>0.13512338894884776</v>
      </c>
      <c r="BZ1021">
        <v>0</v>
      </c>
      <c r="CA1021">
        <f t="shared" si="100"/>
        <v>2.132703066923453E-3</v>
      </c>
      <c r="CC1021">
        <v>0.13512338894884776</v>
      </c>
      <c r="CD1021">
        <v>2.132703066923453E-3</v>
      </c>
    </row>
    <row r="1022" spans="1:82" x14ac:dyDescent="0.3">
      <c r="A1022">
        <v>0</v>
      </c>
      <c r="B1022" t="s">
        <v>677</v>
      </c>
      <c r="C1022" t="s">
        <v>706</v>
      </c>
      <c r="D1022">
        <v>21113</v>
      </c>
      <c r="E1022" s="2">
        <f>BO1022</f>
        <v>0.55145660292891907</v>
      </c>
      <c r="F1022" s="2" t="s">
        <v>1938</v>
      </c>
      <c r="G1022" s="3">
        <v>19219</v>
      </c>
      <c r="H1022" s="1">
        <v>19.992290910637735</v>
      </c>
      <c r="I1022" s="1">
        <f t="shared" si="101"/>
        <v>-10.562388798079116</v>
      </c>
      <c r="J1022" s="1">
        <v>2.97327239511</v>
      </c>
      <c r="K1022" s="1">
        <v>223.300792016</v>
      </c>
      <c r="L1022" s="2">
        <v>0.10285124395</v>
      </c>
      <c r="M1022" s="2">
        <v>9.1571145673295939E-3</v>
      </c>
      <c r="N1022" s="7">
        <v>0</v>
      </c>
      <c r="O1022" s="2">
        <v>5.3290192177189053E-3</v>
      </c>
      <c r="P1022" s="3">
        <v>70322.559070579999</v>
      </c>
      <c r="Q1022" s="3">
        <v>1935.3792459944796</v>
      </c>
      <c r="R1022" s="3">
        <v>740783.38596448465</v>
      </c>
      <c r="S1022" s="3">
        <v>1668.2376975202806</v>
      </c>
      <c r="T1022" s="3">
        <v>362978.18350503041</v>
      </c>
      <c r="V1022">
        <v>21113</v>
      </c>
      <c r="W1022" s="2">
        <v>0.67879469017922989</v>
      </c>
      <c r="X1022" s="2">
        <v>0.53632712120272319</v>
      </c>
      <c r="Y1022" s="2">
        <v>0.35969684176372085</v>
      </c>
      <c r="Z1022" s="2">
        <v>0.8479040401949488</v>
      </c>
      <c r="AA1022" s="2">
        <v>0.64362780727156721</v>
      </c>
      <c r="AB1022" s="2">
        <v>0.25387558129125848</v>
      </c>
      <c r="AC1022" s="2">
        <v>9.1571145673295939E-3</v>
      </c>
      <c r="AD1022" s="2">
        <v>0</v>
      </c>
      <c r="AE1022" s="2">
        <v>5.3290192177189053E-3</v>
      </c>
      <c r="AF1022">
        <v>881610.65377929411</v>
      </c>
      <c r="AG1022">
        <v>1985.2729447578895</v>
      </c>
      <c r="AH1022">
        <v>373125.90692573722</v>
      </c>
      <c r="AI1022">
        <v>58797.632498879488</v>
      </c>
      <c r="AJ1022">
        <v>21.710315734365576</v>
      </c>
      <c r="AK1022">
        <v>1622394.0397437788</v>
      </c>
      <c r="AL1022">
        <v>3653.5106422781701</v>
      </c>
      <c r="AM1022">
        <v>686666.02013715741</v>
      </c>
      <c r="AN1022">
        <v>108235.70279248955</v>
      </c>
      <c r="AO1022">
        <v>39.953892512290494</v>
      </c>
      <c r="AP1022">
        <v>740783.38596448465</v>
      </c>
      <c r="AQ1022">
        <v>1668.2376975202806</v>
      </c>
      <c r="AR1022">
        <v>313540.11321142019</v>
      </c>
      <c r="AS1022">
        <v>49438.070293610064</v>
      </c>
      <c r="AT1022">
        <v>18.243576777924918</v>
      </c>
      <c r="AU1022" s="3">
        <v>13216421.751724806</v>
      </c>
      <c r="AV1022" s="3">
        <v>363735.17549220246</v>
      </c>
      <c r="AW1022">
        <v>84426.680848910008</v>
      </c>
      <c r="AX1022">
        <v>15867150.398744147</v>
      </c>
      <c r="AY1022">
        <v>2323.5452190979599</v>
      </c>
      <c r="AZ1022">
        <v>436687.08847727056</v>
      </c>
      <c r="BA1022">
        <v>154749.23991949001</v>
      </c>
      <c r="BB1022">
        <v>29083572.150468953</v>
      </c>
      <c r="BC1022">
        <v>4258.9244650924393</v>
      </c>
      <c r="BD1022">
        <v>800422.26396947308</v>
      </c>
      <c r="BE1022">
        <v>70322.559070579999</v>
      </c>
      <c r="BF1022">
        <v>13216421.751724806</v>
      </c>
      <c r="BG1022">
        <v>1935.3792459944796</v>
      </c>
      <c r="BH1022">
        <v>363735.17549220246</v>
      </c>
      <c r="BI1022">
        <v>8.3935231927608882</v>
      </c>
      <c r="BJ1022">
        <v>28.385814103398623</v>
      </c>
      <c r="BK1022">
        <v>19.992290910637735</v>
      </c>
      <c r="BL1022">
        <v>28.941670262828271</v>
      </c>
      <c r="BM1022">
        <v>18.379281464749155</v>
      </c>
      <c r="BN1022">
        <f t="shared" si="98"/>
        <v>-10.562388798079116</v>
      </c>
      <c r="BO1022">
        <v>0.55145660292891907</v>
      </c>
      <c r="BP1022">
        <v>5.6051399712013179E-2</v>
      </c>
      <c r="BQ1022">
        <v>9.9961083855208105E-2</v>
      </c>
      <c r="BR1022">
        <v>1.1904761904761904E-2</v>
      </c>
      <c r="BS1022">
        <v>0.13793103448275862</v>
      </c>
      <c r="BT1022">
        <v>0.27777777777777779</v>
      </c>
      <c r="BU1022">
        <v>0.30248361499613263</v>
      </c>
      <c r="BV1022">
        <v>0.8479040401949488</v>
      </c>
      <c r="BW1022">
        <v>0.66766370048917767</v>
      </c>
      <c r="BX1022">
        <v>0.25387558129125848</v>
      </c>
      <c r="BY1022">
        <f t="shared" si="99"/>
        <v>6.6515102936032716E-2</v>
      </c>
      <c r="BZ1022">
        <v>0</v>
      </c>
      <c r="CA1022">
        <f t="shared" si="100"/>
        <v>4.7536823077997782E-3</v>
      </c>
      <c r="CC1022">
        <v>6.6515102936032716E-2</v>
      </c>
      <c r="CD1022">
        <v>4.7536823077997782E-3</v>
      </c>
    </row>
    <row r="1023" spans="1:82" x14ac:dyDescent="0.3">
      <c r="A1023">
        <v>0</v>
      </c>
      <c r="B1023" t="s">
        <v>677</v>
      </c>
      <c r="C1023" t="s">
        <v>116</v>
      </c>
      <c r="D1023">
        <v>21115</v>
      </c>
      <c r="E1023" s="2">
        <f>BO1023</f>
        <v>0.62205732712090789</v>
      </c>
      <c r="F1023" s="2" t="s">
        <v>1939</v>
      </c>
      <c r="G1023" s="3">
        <v>1666</v>
      </c>
      <c r="H1023" s="1">
        <v>4.9662264729546202</v>
      </c>
      <c r="I1023" s="1">
        <f t="shared" si="101"/>
        <v>-8.5460455991888651</v>
      </c>
      <c r="J1023" s="1">
        <v>2.6734405059599999</v>
      </c>
      <c r="K1023" s="1">
        <v>162.712492932</v>
      </c>
      <c r="L1023" s="2">
        <v>8.1407143560000117E-2</v>
      </c>
      <c r="M1023" s="2">
        <v>2.064110176434979E-2</v>
      </c>
      <c r="N1023" s="7">
        <v>0</v>
      </c>
      <c r="O1023" s="2">
        <v>2.505562007406437E-2</v>
      </c>
      <c r="P1023" s="3">
        <v>138573.79941402198</v>
      </c>
      <c r="Q1023" s="3">
        <v>3813.7527838730307</v>
      </c>
      <c r="R1023" s="3">
        <v>619692.7171810288</v>
      </c>
      <c r="S1023" s="3">
        <v>1392.2235788549519</v>
      </c>
      <c r="T1023" s="3">
        <v>286196.99882356054</v>
      </c>
      <c r="V1023">
        <v>21115</v>
      </c>
      <c r="W1023" s="2">
        <v>0.44829841101364276</v>
      </c>
      <c r="X1023" s="2">
        <v>0.13322745049009199</v>
      </c>
      <c r="Y1023" s="2">
        <v>0.14279655445185382</v>
      </c>
      <c r="Z1023" s="2">
        <v>0.7623993718007287</v>
      </c>
      <c r="AA1023" s="2">
        <v>0.46899199996572188</v>
      </c>
      <c r="AB1023" s="2">
        <v>0.20094347038333471</v>
      </c>
      <c r="AC1023" s="2">
        <v>2.064110176434979E-2</v>
      </c>
      <c r="AD1023" s="2">
        <v>0</v>
      </c>
      <c r="AE1023" s="2">
        <v>2.505562007406437E-2</v>
      </c>
      <c r="AF1023">
        <v>351353.97710871714</v>
      </c>
      <c r="AG1023">
        <v>789.50026178550672</v>
      </c>
      <c r="AH1023">
        <v>148384.13124737842</v>
      </c>
      <c r="AI1023">
        <v>13940.973717047165</v>
      </c>
      <c r="AJ1023">
        <v>8.6288143829273256</v>
      </c>
      <c r="AK1023">
        <v>971046.694289746</v>
      </c>
      <c r="AL1023">
        <v>2181.7238406404585</v>
      </c>
      <c r="AM1023">
        <v>410048.24492772733</v>
      </c>
      <c r="AN1023">
        <v>38473.858860258784</v>
      </c>
      <c r="AO1023">
        <v>23.844378433710961</v>
      </c>
      <c r="AP1023">
        <v>619692.7171810288</v>
      </c>
      <c r="AQ1023">
        <v>1392.2235788549519</v>
      </c>
      <c r="AR1023">
        <v>261664.11368034891</v>
      </c>
      <c r="AS1023">
        <v>24532.885143211621</v>
      </c>
      <c r="AT1023">
        <v>15.215564050783636</v>
      </c>
      <c r="AU1023" s="3">
        <v>26043559.861871291</v>
      </c>
      <c r="AV1023" s="3">
        <v>716756.69820109743</v>
      </c>
      <c r="AW1023">
        <v>72312.697166908009</v>
      </c>
      <c r="AX1023">
        <v>13590448.30554869</v>
      </c>
      <c r="AY1023">
        <v>1990.1507449160479</v>
      </c>
      <c r="AZ1023">
        <v>374028.93099952204</v>
      </c>
      <c r="BA1023">
        <v>210886.49658092999</v>
      </c>
      <c r="BB1023">
        <v>39634008.167419985</v>
      </c>
      <c r="BC1023">
        <v>5803.9035287890783</v>
      </c>
      <c r="BD1023">
        <v>1090785.6292006194</v>
      </c>
      <c r="BE1023">
        <v>138573.79941402198</v>
      </c>
      <c r="BF1023">
        <v>26043559.861871291</v>
      </c>
      <c r="BG1023">
        <v>3813.7527838730307</v>
      </c>
      <c r="BH1023">
        <v>716756.69820109743</v>
      </c>
      <c r="BI1023">
        <v>2.2644363904255109</v>
      </c>
      <c r="BJ1023">
        <v>7.2306628633801306</v>
      </c>
      <c r="BK1023">
        <v>4.9662264729546202</v>
      </c>
      <c r="BL1023">
        <v>60.700063086745011</v>
      </c>
      <c r="BM1023">
        <v>52.154017487556146</v>
      </c>
      <c r="BN1023">
        <f t="shared" si="98"/>
        <v>-8.5460455991888651</v>
      </c>
      <c r="BO1023">
        <v>0.62205732712090789</v>
      </c>
      <c r="BP1023">
        <v>1.705773494592459E-2</v>
      </c>
      <c r="BQ1023">
        <v>5.670546072843867E-2</v>
      </c>
      <c r="BR1023">
        <v>2.976190476190476E-2</v>
      </c>
      <c r="BS1023">
        <v>0.17241379310344829</v>
      </c>
      <c r="BT1023">
        <v>0.55555555555555558</v>
      </c>
      <c r="BU1023">
        <v>0.24473997465748989</v>
      </c>
      <c r="BV1023">
        <v>0.7623993718007287</v>
      </c>
      <c r="BW1023">
        <v>0.48650622403083182</v>
      </c>
      <c r="BX1023">
        <v>0.20094347038333471</v>
      </c>
      <c r="BY1023">
        <f t="shared" si="99"/>
        <v>0.482868720503356</v>
      </c>
      <c r="BZ1023">
        <v>0</v>
      </c>
      <c r="CA1023">
        <f t="shared" si="100"/>
        <v>2.7916217997370658E-2</v>
      </c>
      <c r="CC1023">
        <v>0.482868720503356</v>
      </c>
      <c r="CD1023">
        <v>2.7916217997370658E-2</v>
      </c>
    </row>
    <row r="1024" spans="1:82" x14ac:dyDescent="0.3">
      <c r="A1024">
        <v>0</v>
      </c>
      <c r="B1024" t="s">
        <v>677</v>
      </c>
      <c r="C1024" t="s">
        <v>707</v>
      </c>
      <c r="D1024">
        <v>21117</v>
      </c>
      <c r="E1024" s="2">
        <f>BO1024</f>
        <v>0.64141458931454631</v>
      </c>
      <c r="F1024" s="2" t="s">
        <v>1939</v>
      </c>
      <c r="G1024" s="3">
        <v>24750</v>
      </c>
      <c r="H1024" s="1">
        <v>35.05541079874552</v>
      </c>
      <c r="I1024" s="1">
        <f t="shared" si="101"/>
        <v>-17.289150359915546</v>
      </c>
      <c r="J1024" s="1">
        <v>2.5887279423599998</v>
      </c>
      <c r="K1024" s="1">
        <v>213.55140384399999</v>
      </c>
      <c r="L1024" s="2">
        <v>0.16464323339999987</v>
      </c>
      <c r="M1024" s="2">
        <v>5.9032568984912673E-2</v>
      </c>
      <c r="N1024" s="7">
        <v>0</v>
      </c>
      <c r="O1024" s="2">
        <v>9.8588534089021074E-4</v>
      </c>
      <c r="P1024" s="3">
        <v>187201.66192514001</v>
      </c>
      <c r="Q1024" s="3">
        <v>5152.0623835938422</v>
      </c>
      <c r="R1024" s="3">
        <v>631883.24134365143</v>
      </c>
      <c r="S1024" s="3">
        <v>1426.4805065519301</v>
      </c>
      <c r="T1024" s="3">
        <v>315570.53478277219</v>
      </c>
      <c r="V1024">
        <v>21117</v>
      </c>
      <c r="W1024" s="2">
        <v>0.81568431803490415</v>
      </c>
      <c r="X1024" s="2">
        <v>0.94042086723868601</v>
      </c>
      <c r="Y1024" s="2">
        <v>0.43091605155508922</v>
      </c>
      <c r="Z1024" s="2">
        <v>0.73824143556527178</v>
      </c>
      <c r="AA1024" s="2">
        <v>0.6155267993229071</v>
      </c>
      <c r="AB1024" s="2">
        <v>0.40640146856578013</v>
      </c>
      <c r="AC1024" s="2">
        <v>5.9032568984912673E-2</v>
      </c>
      <c r="AD1024" s="2">
        <v>0</v>
      </c>
      <c r="AE1024" s="2">
        <v>9.8588534089021074E-4</v>
      </c>
      <c r="AF1024">
        <v>4160744.1068564798</v>
      </c>
      <c r="AG1024">
        <v>9348.0397821397837</v>
      </c>
      <c r="AH1024">
        <v>1756935.1513598298</v>
      </c>
      <c r="AI1024">
        <v>294301.96132888534</v>
      </c>
      <c r="AJ1024">
        <v>102.16546255277613</v>
      </c>
      <c r="AK1024">
        <v>4792627.3482001312</v>
      </c>
      <c r="AL1024">
        <v>10774.520288691714</v>
      </c>
      <c r="AM1024">
        <v>2025037.7485994168</v>
      </c>
      <c r="AN1024">
        <v>341769.89887207124</v>
      </c>
      <c r="AO1024">
        <v>117.77526749321996</v>
      </c>
      <c r="AP1024">
        <v>631883.24134365143</v>
      </c>
      <c r="AQ1024">
        <v>1426.4805065519304</v>
      </c>
      <c r="AR1024">
        <v>268102.59723958699</v>
      </c>
      <c r="AS1024">
        <v>47467.937543185893</v>
      </c>
      <c r="AT1024">
        <v>15.609804940443823</v>
      </c>
      <c r="AU1024" s="3">
        <v>35182680.342210814</v>
      </c>
      <c r="AV1024" s="3">
        <v>968278.60437262675</v>
      </c>
      <c r="AW1024">
        <v>748383.71054285998</v>
      </c>
      <c r="AX1024">
        <v>140651234.55942512</v>
      </c>
      <c r="AY1024">
        <v>20596.609687814154</v>
      </c>
      <c r="AZ1024">
        <v>3870926.8247277923</v>
      </c>
      <c r="BA1024">
        <v>935585.37246800005</v>
      </c>
      <c r="BB1024">
        <v>175833914.90163592</v>
      </c>
      <c r="BC1024">
        <v>25748.672071407997</v>
      </c>
      <c r="BD1024">
        <v>4839205.4291004185</v>
      </c>
      <c r="BE1024">
        <v>187201.66192514001</v>
      </c>
      <c r="BF1024">
        <v>35182680.342210814</v>
      </c>
      <c r="BG1024">
        <v>5152.0623835938422</v>
      </c>
      <c r="BH1024">
        <v>968278.60437262675</v>
      </c>
      <c r="BI1024">
        <v>43.899819217879461</v>
      </c>
      <c r="BJ1024">
        <v>78.955230016624981</v>
      </c>
      <c r="BK1024">
        <v>35.05541079874552</v>
      </c>
      <c r="BL1024">
        <v>52.081334826220335</v>
      </c>
      <c r="BM1024">
        <v>34.792184466304789</v>
      </c>
      <c r="BN1024">
        <f t="shared" si="98"/>
        <v>-17.289150359915546</v>
      </c>
      <c r="BO1024">
        <v>0.64141458931454631</v>
      </c>
      <c r="BP1024">
        <v>0.34098273668568513</v>
      </c>
      <c r="BQ1024">
        <v>5.8746418172691398E-2</v>
      </c>
      <c r="BR1024">
        <v>5.9523809523809521E-2</v>
      </c>
      <c r="BS1024">
        <v>0.2413793103448276</v>
      </c>
      <c r="BT1024">
        <v>0.3888888888888889</v>
      </c>
      <c r="BU1024">
        <v>0.49512329086295476</v>
      </c>
      <c r="BV1024">
        <v>0.73824143556527178</v>
      </c>
      <c r="BW1024">
        <v>0.63851327730592022</v>
      </c>
      <c r="BX1024">
        <v>0.40640146856578013</v>
      </c>
      <c r="BY1024">
        <f t="shared" si="99"/>
        <v>8.8119640051340986E-2</v>
      </c>
      <c r="BZ1024">
        <v>0</v>
      </c>
      <c r="CA1024">
        <f t="shared" si="100"/>
        <v>5.7280800182141591E-4</v>
      </c>
      <c r="CC1024">
        <v>8.8119640051340986E-2</v>
      </c>
      <c r="CD1024">
        <v>5.7280800182141591E-4</v>
      </c>
    </row>
    <row r="1025" spans="1:82" x14ac:dyDescent="0.3">
      <c r="A1025">
        <v>1</v>
      </c>
      <c r="B1025" t="s">
        <v>677</v>
      </c>
      <c r="C1025" t="s">
        <v>708</v>
      </c>
      <c r="D1025">
        <v>21119</v>
      </c>
      <c r="E1025" s="2">
        <v>0</v>
      </c>
      <c r="F1025" s="2" t="s">
        <v>1954</v>
      </c>
      <c r="G1025" s="3">
        <v>-999</v>
      </c>
      <c r="H1025" s="1">
        <v>0.37482141950392467</v>
      </c>
      <c r="I1025" s="1">
        <f t="shared" si="101"/>
        <v>-999</v>
      </c>
      <c r="J1025" s="1">
        <v>-999</v>
      </c>
      <c r="K1025" s="1">
        <v>-999</v>
      </c>
      <c r="L1025" s="2">
        <v>-999</v>
      </c>
      <c r="M1025" s="2">
        <v>-999</v>
      </c>
      <c r="N1025" s="7">
        <v>-999</v>
      </c>
      <c r="O1025" s="2">
        <v>-999</v>
      </c>
      <c r="P1025" s="3">
        <v>-999</v>
      </c>
      <c r="Q1025" s="3">
        <v>-999</v>
      </c>
      <c r="R1025" s="3">
        <v>-999</v>
      </c>
      <c r="S1025" s="3">
        <v>-999</v>
      </c>
      <c r="T1025" s="3">
        <v>-999</v>
      </c>
      <c r="V1025">
        <v>21119</v>
      </c>
      <c r="W1025" s="2">
        <v>-999</v>
      </c>
      <c r="X1025" s="2">
        <v>1.0055220474042491E-2</v>
      </c>
      <c r="Y1025" s="2">
        <v>-999</v>
      </c>
      <c r="Z1025" s="2">
        <v>-999</v>
      </c>
      <c r="AA1025" s="2">
        <v>-999</v>
      </c>
      <c r="AB1025" s="2">
        <v>-999</v>
      </c>
      <c r="AC1025" s="2">
        <v>-999</v>
      </c>
      <c r="AD1025" s="2">
        <v>-999</v>
      </c>
      <c r="AE1025" s="2">
        <v>-999</v>
      </c>
      <c r="AF1025" s="2">
        <v>-999</v>
      </c>
      <c r="AG1025" s="2">
        <v>-999</v>
      </c>
      <c r="AH1025" s="2">
        <v>-999</v>
      </c>
      <c r="AI1025" s="2">
        <v>-999</v>
      </c>
      <c r="AJ1025" s="2">
        <v>-999</v>
      </c>
      <c r="AK1025" s="2">
        <v>-999</v>
      </c>
      <c r="AL1025" s="2">
        <v>-999</v>
      </c>
      <c r="AM1025" s="2">
        <v>-999</v>
      </c>
      <c r="AN1025" s="2">
        <v>-999</v>
      </c>
      <c r="AO1025" s="2">
        <v>-999</v>
      </c>
      <c r="AP1025" s="2">
        <v>-999</v>
      </c>
      <c r="AQ1025" s="2">
        <v>-999</v>
      </c>
      <c r="AR1025" s="2">
        <v>-999</v>
      </c>
      <c r="AS1025" s="2">
        <v>-999</v>
      </c>
      <c r="AT1025" s="2">
        <v>-999</v>
      </c>
      <c r="AU1025" s="2">
        <v>-999</v>
      </c>
      <c r="AV1025" s="2">
        <v>-999</v>
      </c>
      <c r="AW1025" s="2">
        <v>-999</v>
      </c>
      <c r="AX1025" s="2">
        <v>-999</v>
      </c>
      <c r="AY1025" s="2">
        <v>-999</v>
      </c>
      <c r="AZ1025" s="2">
        <v>-999</v>
      </c>
      <c r="BA1025" s="2">
        <v>-999</v>
      </c>
      <c r="BB1025" s="2">
        <v>-999</v>
      </c>
      <c r="BC1025" s="2">
        <v>-999</v>
      </c>
      <c r="BD1025" s="2">
        <v>-999</v>
      </c>
      <c r="BE1025" s="2">
        <v>-999</v>
      </c>
      <c r="BF1025" s="2">
        <v>-999</v>
      </c>
      <c r="BG1025" s="2">
        <v>-999</v>
      </c>
      <c r="BH1025" s="2">
        <v>-999</v>
      </c>
      <c r="BI1025">
        <v>0</v>
      </c>
      <c r="BJ1025">
        <v>0.37482141950392467</v>
      </c>
      <c r="BK1025">
        <v>0.37482141950392467</v>
      </c>
      <c r="BL1025">
        <v>-999</v>
      </c>
      <c r="BM1025">
        <v>38.803137191905321</v>
      </c>
      <c r="BN1025">
        <f t="shared" si="98"/>
        <v>-999</v>
      </c>
      <c r="BO1025" t="s">
        <v>3748</v>
      </c>
      <c r="BP1025" t="s">
        <v>3748</v>
      </c>
      <c r="BQ1025">
        <v>5.2356610876148707E-2</v>
      </c>
      <c r="BR1025">
        <v>0</v>
      </c>
      <c r="BS1025">
        <v>0.13793103448275862</v>
      </c>
      <c r="BT1025">
        <v>0.5</v>
      </c>
      <c r="BU1025" t="s">
        <v>3748</v>
      </c>
      <c r="BY1025">
        <f t="shared" si="99"/>
        <v>-999</v>
      </c>
      <c r="CA1025">
        <f t="shared" si="100"/>
        <v>-999</v>
      </c>
    </row>
    <row r="1026" spans="1:82" x14ac:dyDescent="0.3">
      <c r="A1026">
        <v>0</v>
      </c>
      <c r="B1026" t="s">
        <v>677</v>
      </c>
      <c r="C1026" t="s">
        <v>492</v>
      </c>
      <c r="D1026">
        <v>21121</v>
      </c>
      <c r="E1026" s="2">
        <f>BO1026</f>
        <v>0.62840803000461731</v>
      </c>
      <c r="F1026" s="2" t="s">
        <v>1939</v>
      </c>
      <c r="G1026" s="3">
        <v>4076</v>
      </c>
      <c r="H1026" s="1">
        <v>6.672972235651482</v>
      </c>
      <c r="I1026" s="1">
        <f t="shared" si="101"/>
        <v>-8.4182277271349761</v>
      </c>
      <c r="J1026" s="1">
        <v>2.7091222762</v>
      </c>
      <c r="K1026" s="1">
        <v>266.72633342099999</v>
      </c>
      <c r="L1026" s="2">
        <v>8.9682698450000098E-2</v>
      </c>
      <c r="M1026" s="2">
        <v>3.1481440426535154E-2</v>
      </c>
      <c r="N1026" s="7">
        <v>0</v>
      </c>
      <c r="O1026" s="2">
        <v>3.14714684753684E-2</v>
      </c>
      <c r="P1026" s="3">
        <v>175866.72779506</v>
      </c>
      <c r="Q1026" s="3">
        <v>4840.1084877173598</v>
      </c>
      <c r="R1026" s="3">
        <v>1113651.9690831653</v>
      </c>
      <c r="S1026" s="3">
        <v>2506.8316916685776</v>
      </c>
      <c r="T1026" s="3">
        <v>495047.91159381688</v>
      </c>
      <c r="V1026">
        <v>21121</v>
      </c>
      <c r="W1026" s="2">
        <v>0.56751025719239456</v>
      </c>
      <c r="X1026" s="2">
        <v>0.17901380112012863</v>
      </c>
      <c r="Y1026" s="2">
        <v>0.21578824109548242</v>
      </c>
      <c r="Z1026" s="2">
        <v>0.77257493364886698</v>
      </c>
      <c r="AA1026" s="2">
        <v>0.76879478828289349</v>
      </c>
      <c r="AB1026" s="2">
        <v>0.22137065461095398</v>
      </c>
      <c r="AC1026" s="2">
        <v>3.1481440426535154E-2</v>
      </c>
      <c r="AD1026" s="2">
        <v>0</v>
      </c>
      <c r="AE1026" s="2">
        <v>3.14714684753684E-2</v>
      </c>
      <c r="AF1026">
        <v>793073.20359609998</v>
      </c>
      <c r="AG1026">
        <v>1785.1971569946352</v>
      </c>
      <c r="AH1026">
        <v>335522.281711296</v>
      </c>
      <c r="AI1026">
        <v>17016.36892460136</v>
      </c>
      <c r="AJ1026">
        <v>19.520329784892969</v>
      </c>
      <c r="AK1026">
        <v>1906725.1726792653</v>
      </c>
      <c r="AL1026">
        <v>4292.0288486632126</v>
      </c>
      <c r="AM1026">
        <v>806673.54125666234</v>
      </c>
      <c r="AN1026">
        <v>40913.02097305192</v>
      </c>
      <c r="AO1026">
        <v>46.93145558733584</v>
      </c>
      <c r="AP1026">
        <v>1113651.9690831653</v>
      </c>
      <c r="AQ1026">
        <v>2506.8316916685772</v>
      </c>
      <c r="AR1026">
        <v>471151.25954536634</v>
      </c>
      <c r="AS1026">
        <v>23896.65204845056</v>
      </c>
      <c r="AT1026">
        <v>27.411125802442871</v>
      </c>
      <c r="AU1026" s="3">
        <v>33052392.821803574</v>
      </c>
      <c r="AV1026" s="3">
        <v>909649.98918160063</v>
      </c>
      <c r="AW1026">
        <v>98076.243828110004</v>
      </c>
      <c r="AX1026">
        <v>18432449.265054993</v>
      </c>
      <c r="AY1026">
        <v>2699.2010720131598</v>
      </c>
      <c r="AZ1026">
        <v>507287.84947415325</v>
      </c>
      <c r="BA1026">
        <v>273942.97162317001</v>
      </c>
      <c r="BB1026">
        <v>51484842.086858571</v>
      </c>
      <c r="BC1026">
        <v>7539.30955973052</v>
      </c>
      <c r="BD1026">
        <v>1416937.838655754</v>
      </c>
      <c r="BE1026">
        <v>175866.72779506</v>
      </c>
      <c r="BF1026">
        <v>33052392.821803574</v>
      </c>
      <c r="BG1026">
        <v>4840.1084877173598</v>
      </c>
      <c r="BH1026">
        <v>909649.98918160063</v>
      </c>
      <c r="BI1026">
        <v>2.7965829797835866</v>
      </c>
      <c r="BJ1026">
        <v>9.4695552154350686</v>
      </c>
      <c r="BK1026">
        <v>6.672972235651482</v>
      </c>
      <c r="BL1026">
        <v>45.412016660764117</v>
      </c>
      <c r="BM1026">
        <v>36.993788933629141</v>
      </c>
      <c r="BN1026">
        <f t="shared" si="98"/>
        <v>-8.4182277271349761</v>
      </c>
      <c r="BO1026">
        <v>0.62840803000461731</v>
      </c>
      <c r="BP1026">
        <v>2.1281403318767718E-2</v>
      </c>
      <c r="BQ1026">
        <v>6.892757471736298E-2</v>
      </c>
      <c r="BR1026">
        <v>1.1904761904761904E-2</v>
      </c>
      <c r="BS1026">
        <v>0.13793103448275862</v>
      </c>
      <c r="BT1026">
        <v>0.5</v>
      </c>
      <c r="BU1026">
        <v>0.24107955155253805</v>
      </c>
      <c r="BV1026">
        <v>0.77257493364886698</v>
      </c>
      <c r="BW1026">
        <v>0.79750496709843721</v>
      </c>
      <c r="BX1026">
        <v>0.22137065461095398</v>
      </c>
      <c r="BY1026">
        <f t="shared" si="99"/>
        <v>0.26813787709414449</v>
      </c>
      <c r="BZ1026">
        <v>0</v>
      </c>
      <c r="CA1026">
        <f t="shared" si="100"/>
        <v>3.1776343889407511E-2</v>
      </c>
      <c r="CC1026">
        <v>0.26813787709414449</v>
      </c>
      <c r="CD1026">
        <v>3.1776343889407511E-2</v>
      </c>
    </row>
    <row r="1027" spans="1:82" x14ac:dyDescent="0.3">
      <c r="A1027">
        <v>0</v>
      </c>
      <c r="B1027" t="s">
        <v>677</v>
      </c>
      <c r="C1027" t="s">
        <v>709</v>
      </c>
      <c r="D1027">
        <v>21123</v>
      </c>
      <c r="E1027" s="2">
        <f>BO1027</f>
        <v>0.59465485214550895</v>
      </c>
      <c r="F1027" s="2" t="s">
        <v>1939</v>
      </c>
      <c r="G1027" s="3">
        <v>729</v>
      </c>
      <c r="H1027" s="1">
        <v>0.56578484072022173</v>
      </c>
      <c r="I1027" s="1">
        <f t="shared" si="101"/>
        <v>-10.745829760516834</v>
      </c>
      <c r="J1027" s="1">
        <v>2.9440555123699998</v>
      </c>
      <c r="K1027" s="1">
        <v>262.47685694199998</v>
      </c>
      <c r="L1027" s="2">
        <v>0.10771343133999989</v>
      </c>
      <c r="M1027" s="2">
        <v>1.0948226001343318E-3</v>
      </c>
      <c r="N1027" s="7">
        <v>0</v>
      </c>
      <c r="O1027" s="2">
        <v>3.8663407180180758E-3</v>
      </c>
      <c r="P1027" s="3">
        <v>1491.2357850129995</v>
      </c>
      <c r="Q1027" s="3">
        <v>41.040980694428008</v>
      </c>
      <c r="R1027" s="3">
        <v>6667.8674605288252</v>
      </c>
      <c r="S1027" s="3">
        <v>15.116544400193673</v>
      </c>
      <c r="T1027" s="3">
        <v>3548.0841277353175</v>
      </c>
      <c r="V1027">
        <v>21123</v>
      </c>
      <c r="W1027" s="2">
        <v>0.56958666050897577</v>
      </c>
      <c r="X1027" s="2">
        <v>1.5178138223376729E-2</v>
      </c>
      <c r="Y1027" s="2">
        <v>0.34648459581962815</v>
      </c>
      <c r="Z1027" s="2">
        <v>0.83957210499860047</v>
      </c>
      <c r="AA1027" s="2">
        <v>0.75654637123278778</v>
      </c>
      <c r="AB1027" s="2">
        <v>0.26587728980324626</v>
      </c>
      <c r="AC1027" s="2">
        <v>1.0948226001343318E-3</v>
      </c>
      <c r="AD1027" s="2">
        <v>0</v>
      </c>
      <c r="AE1027" s="2">
        <v>3.8663407180180758E-3</v>
      </c>
      <c r="AF1027">
        <v>81624.857074730622</v>
      </c>
      <c r="AG1027">
        <v>183.89580760454726</v>
      </c>
      <c r="AH1027">
        <v>34562.64800941795</v>
      </c>
      <c r="AI1027">
        <v>8017.7436580999592</v>
      </c>
      <c r="AJ1027">
        <v>2.0112776613669698</v>
      </c>
      <c r="AK1027">
        <v>88292.724535259447</v>
      </c>
      <c r="AL1027">
        <v>199.01235200474093</v>
      </c>
      <c r="AM1027">
        <v>37403.755754223937</v>
      </c>
      <c r="AN1027">
        <v>8724.7200410292862</v>
      </c>
      <c r="AO1027">
        <v>2.1768796210010914</v>
      </c>
      <c r="AP1027">
        <v>6667.8674605288252</v>
      </c>
      <c r="AQ1027">
        <v>15.116544400193675</v>
      </c>
      <c r="AR1027">
        <v>2841.1077448059877</v>
      </c>
      <c r="AS1027">
        <v>706.97638292932697</v>
      </c>
      <c r="AT1027">
        <v>0.16560195963412161</v>
      </c>
      <c r="AU1027" s="3">
        <v>280262.85343534313</v>
      </c>
      <c r="AV1027" s="3">
        <v>7713.2419117107993</v>
      </c>
      <c r="AW1027">
        <v>13033.931191083</v>
      </c>
      <c r="AX1027">
        <v>2449597.0280521391</v>
      </c>
      <c r="AY1027">
        <v>358.71276947734799</v>
      </c>
      <c r="AZ1027">
        <v>67416.477895572782</v>
      </c>
      <c r="BA1027">
        <v>14525.166976095999</v>
      </c>
      <c r="BB1027">
        <v>2729859.8814874822</v>
      </c>
      <c r="BC1027">
        <v>399.75375017177601</v>
      </c>
      <c r="BD1027">
        <v>75129.719807283574</v>
      </c>
      <c r="BE1027">
        <v>1491.2357850129995</v>
      </c>
      <c r="BF1027">
        <v>280262.85343534313</v>
      </c>
      <c r="BG1027">
        <v>41.040980694428008</v>
      </c>
      <c r="BH1027">
        <v>7713.2419117107993</v>
      </c>
      <c r="BI1027">
        <v>0.72626523048046865</v>
      </c>
      <c r="BJ1027">
        <v>1.2920500712006904</v>
      </c>
      <c r="BK1027">
        <v>0.56578484072022173</v>
      </c>
      <c r="BL1027">
        <v>34.178655588873625</v>
      </c>
      <c r="BM1027">
        <v>23.432825828356791</v>
      </c>
      <c r="BN1027">
        <f t="shared" si="98"/>
        <v>-10.745829760516834</v>
      </c>
      <c r="BO1027">
        <v>0.59465485214550895</v>
      </c>
      <c r="BP1027">
        <v>5.2298718376257592E-3</v>
      </c>
      <c r="BQ1027">
        <v>9.1672094803799495E-2</v>
      </c>
      <c r="BR1027">
        <v>0.10119047619047619</v>
      </c>
      <c r="BS1027">
        <v>0.10344827586206896</v>
      </c>
      <c r="BT1027">
        <v>0.33333333333333331</v>
      </c>
      <c r="BU1027">
        <v>0.30773696123411826</v>
      </c>
      <c r="BV1027">
        <v>0.83957210499860047</v>
      </c>
      <c r="BW1027">
        <v>0.78479914028297493</v>
      </c>
      <c r="BX1027">
        <v>0.26587728980324626</v>
      </c>
      <c r="BY1027">
        <f t="shared" si="99"/>
        <v>5.3414592497143087E-2</v>
      </c>
      <c r="BZ1027">
        <v>0</v>
      </c>
      <c r="CA1027">
        <f t="shared" si="100"/>
        <v>3.2923403666257076E-3</v>
      </c>
      <c r="CC1027">
        <v>5.3414592497143087E-2</v>
      </c>
      <c r="CD1027">
        <v>3.2923403666257076E-3</v>
      </c>
    </row>
    <row r="1028" spans="1:82" x14ac:dyDescent="0.3">
      <c r="A1028">
        <v>0</v>
      </c>
      <c r="B1028" t="s">
        <v>677</v>
      </c>
      <c r="C1028" t="s">
        <v>710</v>
      </c>
      <c r="D1028">
        <v>21125</v>
      </c>
      <c r="E1028" s="2">
        <f>BO1028</f>
        <v>0.61725406243786751</v>
      </c>
      <c r="F1028" s="2" t="s">
        <v>1939</v>
      </c>
      <c r="G1028" s="3">
        <v>14808</v>
      </c>
      <c r="H1028" s="1">
        <v>20.038307748461872</v>
      </c>
      <c r="I1028" s="1">
        <f t="shared" si="101"/>
        <v>-7.3995068182518295</v>
      </c>
      <c r="J1028" s="1">
        <v>2.8002947859899998</v>
      </c>
      <c r="K1028" s="1">
        <v>250.645780333</v>
      </c>
      <c r="L1028" s="2">
        <v>9.0165770289999836E-2</v>
      </c>
      <c r="M1028" s="2">
        <v>3.1669844151480241E-2</v>
      </c>
      <c r="N1028" s="7">
        <v>0</v>
      </c>
      <c r="O1028" s="2">
        <v>6.4500693169340026E-2</v>
      </c>
      <c r="P1028" s="3">
        <v>594089.19166612008</v>
      </c>
      <c r="Q1028" s="3">
        <v>16350.199808090718</v>
      </c>
      <c r="R1028" s="3">
        <v>3589230.3380481554</v>
      </c>
      <c r="S1028" s="3">
        <v>8072.9933356768224</v>
      </c>
      <c r="T1028" s="3">
        <v>1557571.9440278043</v>
      </c>
      <c r="V1028">
        <v>21125</v>
      </c>
      <c r="W1028" s="2">
        <v>0.65729598193724081</v>
      </c>
      <c r="X1028" s="2">
        <v>0.53756160094630967</v>
      </c>
      <c r="Y1028" s="2">
        <v>0.19448408551540711</v>
      </c>
      <c r="Z1028" s="2">
        <v>0.7985750873962314</v>
      </c>
      <c r="AA1028" s="2">
        <v>0.7224452387344894</v>
      </c>
      <c r="AB1028" s="2">
        <v>0.22256305773098811</v>
      </c>
      <c r="AC1028" s="2">
        <v>3.1669844151480241E-2</v>
      </c>
      <c r="AD1028" s="2">
        <v>0</v>
      </c>
      <c r="AE1028" s="2">
        <v>6.4500693169340026E-2</v>
      </c>
      <c r="AF1028">
        <v>2702528.7652541483</v>
      </c>
      <c r="AG1028">
        <v>6084.8938204011156</v>
      </c>
      <c r="AH1028">
        <v>1143636.9650223921</v>
      </c>
      <c r="AI1028">
        <v>30705.168191468387</v>
      </c>
      <c r="AJ1028">
        <v>66.540017927022959</v>
      </c>
      <c r="AK1028">
        <v>6291759.1033023037</v>
      </c>
      <c r="AL1028">
        <v>14157.887156077937</v>
      </c>
      <c r="AM1028">
        <v>2660931.0821530721</v>
      </c>
      <c r="AN1028">
        <v>70982.995088592885</v>
      </c>
      <c r="AO1028">
        <v>154.79636278820564</v>
      </c>
      <c r="AP1028">
        <v>3589230.3380481554</v>
      </c>
      <c r="AQ1028">
        <v>8072.9933356768215</v>
      </c>
      <c r="AR1028">
        <v>1517294.11713068</v>
      </c>
      <c r="AS1028">
        <v>40277.826897124498</v>
      </c>
      <c r="AT1028">
        <v>88.256344861182683</v>
      </c>
      <c r="AU1028" s="3">
        <v>111653122.68173061</v>
      </c>
      <c r="AV1028" s="3">
        <v>3072856.5519325696</v>
      </c>
      <c r="AW1028">
        <v>324318.13599257998</v>
      </c>
      <c r="AX1028">
        <v>60952350.478445478</v>
      </c>
      <c r="AY1028">
        <v>8925.7074514264787</v>
      </c>
      <c r="AZ1028">
        <v>1677497.4584210925</v>
      </c>
      <c r="BA1028">
        <v>918407.32765870006</v>
      </c>
      <c r="BB1028">
        <v>172605473.1601761</v>
      </c>
      <c r="BC1028">
        <v>25275.907259517197</v>
      </c>
      <c r="BD1028">
        <v>4750354.0103536621</v>
      </c>
      <c r="BE1028">
        <v>594089.19166612008</v>
      </c>
      <c r="BF1028">
        <v>111653122.68173061</v>
      </c>
      <c r="BG1028">
        <v>16350.199808090718</v>
      </c>
      <c r="BH1028">
        <v>3072856.5519325696</v>
      </c>
      <c r="BI1028">
        <v>8.3944727081349306</v>
      </c>
      <c r="BJ1028">
        <v>28.432780456596802</v>
      </c>
      <c r="BK1028">
        <v>20.038307748461872</v>
      </c>
      <c r="BL1028">
        <v>43.718406303065244</v>
      </c>
      <c r="BM1028">
        <v>36.318899484813414</v>
      </c>
      <c r="BN1028">
        <f t="shared" si="98"/>
        <v>-7.3995068182518295</v>
      </c>
      <c r="BO1028">
        <v>0.61725406243786751</v>
      </c>
      <c r="BP1028">
        <v>6.2746312002379637E-2</v>
      </c>
      <c r="BQ1028">
        <v>0.10035908713565489</v>
      </c>
      <c r="BR1028">
        <v>0.14880952380952381</v>
      </c>
      <c r="BS1028">
        <v>0.17241379310344829</v>
      </c>
      <c r="BT1028">
        <v>0.44444444444444442</v>
      </c>
      <c r="BU1028">
        <v>0.21190562233236393</v>
      </c>
      <c r="BV1028">
        <v>0.7985750873962314</v>
      </c>
      <c r="BW1028">
        <v>0.74942452150880645</v>
      </c>
      <c r="BX1028">
        <v>0.22256305773098811</v>
      </c>
      <c r="BY1028">
        <f t="shared" si="99"/>
        <v>8.2737295995644985E-2</v>
      </c>
      <c r="BZ1028">
        <v>0</v>
      </c>
      <c r="CA1028">
        <f t="shared" si="100"/>
        <v>6.483157716720267E-2</v>
      </c>
      <c r="CC1028">
        <v>8.2737295995644985E-2</v>
      </c>
      <c r="CD1028">
        <v>6.483157716720267E-2</v>
      </c>
    </row>
    <row r="1029" spans="1:82" x14ac:dyDescent="0.3">
      <c r="A1029">
        <v>0</v>
      </c>
      <c r="B1029" t="s">
        <v>677</v>
      </c>
      <c r="C1029" t="s">
        <v>44</v>
      </c>
      <c r="D1029">
        <v>21127</v>
      </c>
      <c r="E1029" s="2">
        <f>BO1029</f>
        <v>0.62956015907559737</v>
      </c>
      <c r="F1029" s="2" t="s">
        <v>1939</v>
      </c>
      <c r="G1029" s="3">
        <v>1272</v>
      </c>
      <c r="H1029" s="1">
        <v>0.37492065682180853</v>
      </c>
      <c r="I1029" s="1">
        <f t="shared" si="101"/>
        <v>-8.4257725497051013</v>
      </c>
      <c r="J1029" s="1">
        <v>2.72747977623</v>
      </c>
      <c r="K1029" s="1">
        <v>155.95475865700001</v>
      </c>
      <c r="L1029" s="2">
        <v>8.7692254269999825E-2</v>
      </c>
      <c r="M1029" s="2">
        <v>9.8764172249234776E-3</v>
      </c>
      <c r="N1029" s="7">
        <v>0</v>
      </c>
      <c r="O1029" s="2">
        <v>2.1495145721315785E-2</v>
      </c>
      <c r="P1029" s="3">
        <v>7908.0229134979991</v>
      </c>
      <c r="Q1029" s="3">
        <v>217.64030811608802</v>
      </c>
      <c r="R1029" s="3">
        <v>22160.653975224792</v>
      </c>
      <c r="S1029" s="3">
        <v>49.698558895068004</v>
      </c>
      <c r="T1029" s="3">
        <v>10416.719168449068</v>
      </c>
      <c r="V1029">
        <v>21127</v>
      </c>
      <c r="W1029" s="2">
        <v>0.43088712833462284</v>
      </c>
      <c r="X1029" s="2">
        <v>1.0057882683453831E-2</v>
      </c>
      <c r="Y1029" s="2">
        <v>0.20071958865624351</v>
      </c>
      <c r="Z1029" s="2">
        <v>0.77781004041840329</v>
      </c>
      <c r="AA1029" s="2">
        <v>0.44951394234544029</v>
      </c>
      <c r="AB1029" s="2">
        <v>0.21645748920994989</v>
      </c>
      <c r="AC1029" s="2">
        <v>9.8764172249234776E-3</v>
      </c>
      <c r="AD1029" s="2">
        <v>0</v>
      </c>
      <c r="AE1029" s="2">
        <v>2.1495145721315785E-2</v>
      </c>
      <c r="AF1029">
        <v>163806.48114448765</v>
      </c>
      <c r="AG1029">
        <v>368.56214483217457</v>
      </c>
      <c r="AH1029">
        <v>69270.11467723953</v>
      </c>
      <c r="AI1029">
        <v>8300.9568833603225</v>
      </c>
      <c r="AJ1029">
        <v>4.0295885672085934</v>
      </c>
      <c r="AK1029">
        <v>185967.13511971245</v>
      </c>
      <c r="AL1029">
        <v>418.26070372724257</v>
      </c>
      <c r="AM1029">
        <v>78610.805039030514</v>
      </c>
      <c r="AN1029">
        <v>9376.9856900184332</v>
      </c>
      <c r="AO1029">
        <v>4.5724871441731159</v>
      </c>
      <c r="AP1029">
        <v>22160.653975224792</v>
      </c>
      <c r="AQ1029">
        <v>49.698558895068004</v>
      </c>
      <c r="AR1029">
        <v>9340.6903617909848</v>
      </c>
      <c r="AS1029">
        <v>1076.0288066581106</v>
      </c>
      <c r="AT1029">
        <v>0.54289857696452248</v>
      </c>
      <c r="AU1029" s="3">
        <v>1486233.8263628138</v>
      </c>
      <c r="AV1029" s="3">
        <v>40903.319507337583</v>
      </c>
      <c r="AW1029">
        <v>23580.716682094</v>
      </c>
      <c r="AX1029">
        <v>4431759.893232746</v>
      </c>
      <c r="AY1029">
        <v>648.97566691786392</v>
      </c>
      <c r="AZ1029">
        <v>121968.48684054334</v>
      </c>
      <c r="BA1029">
        <v>31488.739595592</v>
      </c>
      <c r="BB1029">
        <v>5917993.7195955608</v>
      </c>
      <c r="BC1029">
        <v>866.61597503395194</v>
      </c>
      <c r="BD1029">
        <v>162871.80634788092</v>
      </c>
      <c r="BE1029">
        <v>7908.0229134979991</v>
      </c>
      <c r="BF1029">
        <v>1486233.8263628138</v>
      </c>
      <c r="BG1029">
        <v>217.64030811608802</v>
      </c>
      <c r="BH1029">
        <v>40903.319507337583</v>
      </c>
      <c r="BI1029">
        <v>0.62671600317990539</v>
      </c>
      <c r="BJ1029">
        <v>1.0016366600017139</v>
      </c>
      <c r="BK1029">
        <v>0.37492065682180853</v>
      </c>
      <c r="BL1029">
        <v>44.972619567853329</v>
      </c>
      <c r="BM1029">
        <v>36.546847018148227</v>
      </c>
      <c r="BN1029">
        <f t="shared" si="98"/>
        <v>-8.4257725497051013</v>
      </c>
      <c r="BO1029">
        <v>0.62956015907559737</v>
      </c>
      <c r="BP1029">
        <v>4.7779197082056602E-3</v>
      </c>
      <c r="BQ1029">
        <v>6.0719632991265579E-2</v>
      </c>
      <c r="BR1029">
        <v>4.7619047619047616E-2</v>
      </c>
      <c r="BS1029">
        <v>6.8965517241379309E-2</v>
      </c>
      <c r="BT1029">
        <v>0.61111111111111116</v>
      </c>
      <c r="BU1029">
        <v>0.24129561869881946</v>
      </c>
      <c r="BV1029">
        <v>0.77781004041840329</v>
      </c>
      <c r="BW1029">
        <v>0.46630077006788412</v>
      </c>
      <c r="BX1029">
        <v>0.21645748920994989</v>
      </c>
      <c r="BY1029">
        <f t="shared" si="99"/>
        <v>0.54430064799850519</v>
      </c>
      <c r="BZ1029">
        <v>0</v>
      </c>
      <c r="CA1029">
        <f t="shared" si="100"/>
        <v>2.232379201265166E-2</v>
      </c>
      <c r="CC1029">
        <v>0.54430064799850519</v>
      </c>
      <c r="CD1029">
        <v>2.232379201265166E-2</v>
      </c>
    </row>
    <row r="1030" spans="1:82" x14ac:dyDescent="0.3">
      <c r="A1030">
        <v>1</v>
      </c>
      <c r="B1030" t="s">
        <v>677</v>
      </c>
      <c r="C1030" t="s">
        <v>45</v>
      </c>
      <c r="D1030">
        <v>21129</v>
      </c>
      <c r="E1030" s="2">
        <v>0</v>
      </c>
      <c r="F1030" s="2" t="s">
        <v>1954</v>
      </c>
      <c r="G1030" s="3">
        <v>-999</v>
      </c>
      <c r="H1030" s="1">
        <v>0.37393823921082492</v>
      </c>
      <c r="I1030" s="1">
        <f t="shared" si="101"/>
        <v>-999</v>
      </c>
      <c r="J1030" s="1">
        <v>-999</v>
      </c>
      <c r="K1030" s="1">
        <v>-999</v>
      </c>
      <c r="L1030" s="2">
        <v>-999</v>
      </c>
      <c r="M1030" s="2">
        <v>-999</v>
      </c>
      <c r="N1030" s="7">
        <v>-999</v>
      </c>
      <c r="O1030" s="2">
        <v>-999</v>
      </c>
      <c r="P1030" s="3">
        <v>-999</v>
      </c>
      <c r="Q1030" s="3">
        <v>-999</v>
      </c>
      <c r="R1030" s="3">
        <v>-999</v>
      </c>
      <c r="S1030" s="3">
        <v>-999</v>
      </c>
      <c r="T1030" s="3">
        <v>-999</v>
      </c>
      <c r="V1030">
        <v>21129</v>
      </c>
      <c r="W1030" s="2">
        <v>-999</v>
      </c>
      <c r="X1030" s="2">
        <v>1.0031527664338071E-2</v>
      </c>
      <c r="Y1030" s="2">
        <v>-999</v>
      </c>
      <c r="Z1030" s="2">
        <v>-999</v>
      </c>
      <c r="AA1030" s="2">
        <v>-999</v>
      </c>
      <c r="AB1030" s="2">
        <v>-999</v>
      </c>
      <c r="AC1030" s="2">
        <v>-999</v>
      </c>
      <c r="AD1030" s="2">
        <v>-999</v>
      </c>
      <c r="AE1030" s="2">
        <v>-999</v>
      </c>
      <c r="AF1030" s="2">
        <v>-999</v>
      </c>
      <c r="AG1030" s="2">
        <v>-999</v>
      </c>
      <c r="AH1030" s="2">
        <v>-999</v>
      </c>
      <c r="AI1030" s="2">
        <v>-999</v>
      </c>
      <c r="AJ1030" s="2">
        <v>-999</v>
      </c>
      <c r="AK1030" s="2">
        <v>-999</v>
      </c>
      <c r="AL1030" s="2">
        <v>-999</v>
      </c>
      <c r="AM1030" s="2">
        <v>-999</v>
      </c>
      <c r="AN1030" s="2">
        <v>-999</v>
      </c>
      <c r="AO1030" s="2">
        <v>-999</v>
      </c>
      <c r="AP1030" s="2">
        <v>-999</v>
      </c>
      <c r="AQ1030" s="2">
        <v>-999</v>
      </c>
      <c r="AR1030" s="2">
        <v>-999</v>
      </c>
      <c r="AS1030" s="2">
        <v>-999</v>
      </c>
      <c r="AT1030" s="2">
        <v>-999</v>
      </c>
      <c r="AU1030" s="2">
        <v>-999</v>
      </c>
      <c r="AV1030" s="2">
        <v>-999</v>
      </c>
      <c r="AW1030" s="2">
        <v>-999</v>
      </c>
      <c r="AX1030" s="2">
        <v>-999</v>
      </c>
      <c r="AY1030" s="2">
        <v>-999</v>
      </c>
      <c r="AZ1030" s="2">
        <v>-999</v>
      </c>
      <c r="BA1030" s="2">
        <v>-999</v>
      </c>
      <c r="BB1030" s="2">
        <v>-999</v>
      </c>
      <c r="BC1030" s="2">
        <v>-999</v>
      </c>
      <c r="BD1030" s="2">
        <v>-999</v>
      </c>
      <c r="BE1030" s="2">
        <v>-999</v>
      </c>
      <c r="BF1030" s="2">
        <v>-999</v>
      </c>
      <c r="BG1030" s="2">
        <v>-999</v>
      </c>
      <c r="BH1030" s="2">
        <v>-999</v>
      </c>
      <c r="BI1030">
        <v>0</v>
      </c>
      <c r="BJ1030">
        <v>0.37393823921082492</v>
      </c>
      <c r="BK1030">
        <v>0.37393823921082492</v>
      </c>
      <c r="BL1030">
        <v>-999</v>
      </c>
      <c r="BM1030">
        <v>29.845008895095322</v>
      </c>
      <c r="BN1030">
        <f t="shared" si="98"/>
        <v>-999</v>
      </c>
      <c r="BO1030" t="s">
        <v>3748</v>
      </c>
      <c r="BP1030" t="s">
        <v>3748</v>
      </c>
      <c r="BQ1030">
        <v>6.5813239259161327E-2</v>
      </c>
      <c r="BR1030">
        <v>2.3809523809523808E-2</v>
      </c>
      <c r="BS1030">
        <v>0.2413793103448276</v>
      </c>
      <c r="BT1030">
        <v>0.5</v>
      </c>
      <c r="BU1030" t="s">
        <v>3748</v>
      </c>
      <c r="BY1030">
        <f t="shared" si="99"/>
        <v>-999</v>
      </c>
      <c r="CA1030">
        <f t="shared" si="100"/>
        <v>-999</v>
      </c>
    </row>
    <row r="1031" spans="1:82" x14ac:dyDescent="0.3">
      <c r="A1031">
        <v>1</v>
      </c>
      <c r="B1031" t="s">
        <v>677</v>
      </c>
      <c r="C1031" t="s">
        <v>711</v>
      </c>
      <c r="D1031">
        <v>21131</v>
      </c>
      <c r="E1031" s="2">
        <v>0</v>
      </c>
      <c r="F1031" s="2" t="s">
        <v>1954</v>
      </c>
      <c r="G1031" s="3">
        <v>-999</v>
      </c>
      <c r="H1031" s="1">
        <v>0.37302230235163747</v>
      </c>
      <c r="I1031" s="1">
        <f t="shared" si="101"/>
        <v>-999</v>
      </c>
      <c r="J1031" s="1">
        <v>-999</v>
      </c>
      <c r="K1031" s="1">
        <v>-999</v>
      </c>
      <c r="L1031" s="2">
        <v>-999</v>
      </c>
      <c r="M1031" s="2">
        <v>-999</v>
      </c>
      <c r="N1031" s="7">
        <v>-999</v>
      </c>
      <c r="O1031" s="2">
        <v>-999</v>
      </c>
      <c r="P1031" s="3">
        <v>-999</v>
      </c>
      <c r="Q1031" s="3">
        <v>-999</v>
      </c>
      <c r="R1031" s="3">
        <v>-999</v>
      </c>
      <c r="S1031" s="3">
        <v>-999</v>
      </c>
      <c r="T1031" s="3">
        <v>-999</v>
      </c>
      <c r="V1031">
        <v>21131</v>
      </c>
      <c r="W1031" s="2">
        <v>-999</v>
      </c>
      <c r="X1031" s="2">
        <v>1.0006956104175844E-2</v>
      </c>
      <c r="Y1031" s="2">
        <v>-999</v>
      </c>
      <c r="Z1031" s="2">
        <v>-999</v>
      </c>
      <c r="AA1031" s="2">
        <v>-999</v>
      </c>
      <c r="AB1031" s="2">
        <v>-999</v>
      </c>
      <c r="AC1031" s="2">
        <v>-999</v>
      </c>
      <c r="AD1031" s="2">
        <v>-999</v>
      </c>
      <c r="AE1031" s="2">
        <v>-999</v>
      </c>
      <c r="AF1031" s="2">
        <v>-999</v>
      </c>
      <c r="AG1031" s="2">
        <v>-999</v>
      </c>
      <c r="AH1031" s="2">
        <v>-999</v>
      </c>
      <c r="AI1031" s="2">
        <v>-999</v>
      </c>
      <c r="AJ1031" s="2">
        <v>-999</v>
      </c>
      <c r="AK1031" s="2">
        <v>-999</v>
      </c>
      <c r="AL1031" s="2">
        <v>-999</v>
      </c>
      <c r="AM1031" s="2">
        <v>-999</v>
      </c>
      <c r="AN1031" s="2">
        <v>-999</v>
      </c>
      <c r="AO1031" s="2">
        <v>-999</v>
      </c>
      <c r="AP1031" s="2">
        <v>-999</v>
      </c>
      <c r="AQ1031" s="2">
        <v>-999</v>
      </c>
      <c r="AR1031" s="2">
        <v>-999</v>
      </c>
      <c r="AS1031" s="2">
        <v>-999</v>
      </c>
      <c r="AT1031" s="2">
        <v>-999</v>
      </c>
      <c r="AU1031" s="2">
        <v>-999</v>
      </c>
      <c r="AV1031" s="2">
        <v>-999</v>
      </c>
      <c r="AW1031" s="2">
        <v>-999</v>
      </c>
      <c r="AX1031" s="2">
        <v>-999</v>
      </c>
      <c r="AY1031" s="2">
        <v>-999</v>
      </c>
      <c r="AZ1031" s="2">
        <v>-999</v>
      </c>
      <c r="BA1031" s="2">
        <v>-999</v>
      </c>
      <c r="BB1031" s="2">
        <v>-999</v>
      </c>
      <c r="BC1031" s="2">
        <v>-999</v>
      </c>
      <c r="BD1031" s="2">
        <v>-999</v>
      </c>
      <c r="BE1031" s="2">
        <v>-999</v>
      </c>
      <c r="BF1031" s="2">
        <v>-999</v>
      </c>
      <c r="BG1031" s="2">
        <v>-999</v>
      </c>
      <c r="BH1031" s="2">
        <v>-999</v>
      </c>
      <c r="BI1031">
        <v>0</v>
      </c>
      <c r="BJ1031">
        <v>0.37302230235163747</v>
      </c>
      <c r="BK1031">
        <v>0.37302230235163747</v>
      </c>
      <c r="BL1031">
        <v>-999</v>
      </c>
      <c r="BM1031">
        <v>48.451111296741388</v>
      </c>
      <c r="BN1031">
        <f t="shared" ref="BN1031:BN1094" si="104">IF(BL1031=-999,-999,BM1031-BL1031)</f>
        <v>-999</v>
      </c>
      <c r="BO1031" t="s">
        <v>3748</v>
      </c>
      <c r="BP1031" t="s">
        <v>3748</v>
      </c>
      <c r="BQ1031">
        <v>5.1523824238325439E-2</v>
      </c>
      <c r="BR1031">
        <v>1.1904761904761904E-2</v>
      </c>
      <c r="BS1031">
        <v>0.10344827586206896</v>
      </c>
      <c r="BT1031">
        <v>0.5</v>
      </c>
      <c r="BU1031" t="s">
        <v>3748</v>
      </c>
      <c r="BY1031">
        <f t="shared" ref="BY1031:BY1094" si="105">IF(I1031=-999,-999,CC1031)</f>
        <v>-999</v>
      </c>
      <c r="CA1031">
        <f t="shared" ref="CA1031:CA1094" si="106">IF(I1031=-999,-999,CD1031)</f>
        <v>-999</v>
      </c>
    </row>
    <row r="1032" spans="1:82" x14ac:dyDescent="0.3">
      <c r="A1032">
        <v>1</v>
      </c>
      <c r="B1032" t="s">
        <v>677</v>
      </c>
      <c r="C1032" t="s">
        <v>712</v>
      </c>
      <c r="D1032">
        <v>21133</v>
      </c>
      <c r="E1032" s="2">
        <v>0</v>
      </c>
      <c r="F1032" s="2" t="s">
        <v>1954</v>
      </c>
      <c r="G1032" s="3">
        <v>-999</v>
      </c>
      <c r="H1032" s="1">
        <v>0.37425956011451972</v>
      </c>
      <c r="I1032" s="1">
        <f t="shared" ref="I1032:I1095" si="107">BN1032</f>
        <v>-999</v>
      </c>
      <c r="J1032" s="1">
        <v>-999</v>
      </c>
      <c r="K1032" s="1">
        <v>-999</v>
      </c>
      <c r="L1032" s="2">
        <v>-999</v>
      </c>
      <c r="M1032" s="2">
        <v>-999</v>
      </c>
      <c r="N1032" s="7">
        <v>-999</v>
      </c>
      <c r="O1032" s="2">
        <v>-999</v>
      </c>
      <c r="P1032" s="3">
        <v>-999</v>
      </c>
      <c r="Q1032" s="3">
        <v>-999</v>
      </c>
      <c r="R1032" s="3">
        <v>-999</v>
      </c>
      <c r="S1032" s="3">
        <v>-999</v>
      </c>
      <c r="T1032" s="3">
        <v>-999</v>
      </c>
      <c r="V1032">
        <v>21133</v>
      </c>
      <c r="W1032" s="2">
        <v>-999</v>
      </c>
      <c r="X1032" s="2">
        <v>1.0040147642710292E-2</v>
      </c>
      <c r="Y1032" s="2">
        <v>-999</v>
      </c>
      <c r="Z1032" s="2">
        <v>-999</v>
      </c>
      <c r="AA1032" s="2">
        <v>-999</v>
      </c>
      <c r="AB1032" s="2">
        <v>-999</v>
      </c>
      <c r="AC1032" s="2">
        <v>-999</v>
      </c>
      <c r="AD1032" s="2">
        <v>-999</v>
      </c>
      <c r="AE1032" s="2">
        <v>-999</v>
      </c>
      <c r="AF1032" s="2">
        <v>-999</v>
      </c>
      <c r="AG1032" s="2">
        <v>-999</v>
      </c>
      <c r="AH1032" s="2">
        <v>-999</v>
      </c>
      <c r="AI1032" s="2">
        <v>-999</v>
      </c>
      <c r="AJ1032" s="2">
        <v>-999</v>
      </c>
      <c r="AK1032" s="2">
        <v>-999</v>
      </c>
      <c r="AL1032" s="2">
        <v>-999</v>
      </c>
      <c r="AM1032" s="2">
        <v>-999</v>
      </c>
      <c r="AN1032" s="2">
        <v>-999</v>
      </c>
      <c r="AO1032" s="2">
        <v>-999</v>
      </c>
      <c r="AP1032" s="2">
        <v>-999</v>
      </c>
      <c r="AQ1032" s="2">
        <v>-999</v>
      </c>
      <c r="AR1032" s="2">
        <v>-999</v>
      </c>
      <c r="AS1032" s="2">
        <v>-999</v>
      </c>
      <c r="AT1032" s="2">
        <v>-999</v>
      </c>
      <c r="AU1032" s="2">
        <v>-999</v>
      </c>
      <c r="AV1032" s="2">
        <v>-999</v>
      </c>
      <c r="AW1032" s="2">
        <v>-999</v>
      </c>
      <c r="AX1032" s="2">
        <v>-999</v>
      </c>
      <c r="AY1032" s="2">
        <v>-999</v>
      </c>
      <c r="AZ1032" s="2">
        <v>-999</v>
      </c>
      <c r="BA1032" s="2">
        <v>-999</v>
      </c>
      <c r="BB1032" s="2">
        <v>-999</v>
      </c>
      <c r="BC1032" s="2">
        <v>-999</v>
      </c>
      <c r="BD1032" s="2">
        <v>-999</v>
      </c>
      <c r="BE1032" s="2">
        <v>-999</v>
      </c>
      <c r="BF1032" s="2">
        <v>-999</v>
      </c>
      <c r="BG1032" s="2">
        <v>-999</v>
      </c>
      <c r="BH1032" s="2">
        <v>-999</v>
      </c>
      <c r="BI1032">
        <v>0</v>
      </c>
      <c r="BJ1032">
        <v>0.37425956011451972</v>
      </c>
      <c r="BK1032">
        <v>0.37425956011451972</v>
      </c>
      <c r="BL1032">
        <v>-999</v>
      </c>
      <c r="BM1032">
        <v>46.432780170827598</v>
      </c>
      <c r="BN1032">
        <f t="shared" si="104"/>
        <v>-999</v>
      </c>
      <c r="BO1032" t="s">
        <v>3748</v>
      </c>
      <c r="BP1032" t="s">
        <v>3748</v>
      </c>
      <c r="BQ1032">
        <v>5.643358593402345E-2</v>
      </c>
      <c r="BR1032">
        <v>1.1904761904761904E-2</v>
      </c>
      <c r="BS1032">
        <v>0.10344827586206896</v>
      </c>
      <c r="BT1032">
        <v>0.5</v>
      </c>
      <c r="BU1032" t="s">
        <v>3748</v>
      </c>
      <c r="BY1032">
        <f t="shared" si="105"/>
        <v>-999</v>
      </c>
      <c r="CA1032">
        <f t="shared" si="106"/>
        <v>-999</v>
      </c>
    </row>
    <row r="1033" spans="1:82" x14ac:dyDescent="0.3">
      <c r="A1033">
        <v>1</v>
      </c>
      <c r="B1033" t="s">
        <v>677</v>
      </c>
      <c r="C1033" t="s">
        <v>455</v>
      </c>
      <c r="D1033">
        <v>21135</v>
      </c>
      <c r="E1033" s="2">
        <v>0</v>
      </c>
      <c r="F1033" s="2" t="s">
        <v>1954</v>
      </c>
      <c r="G1033" s="3">
        <v>-999</v>
      </c>
      <c r="H1033" s="1">
        <v>0.37469324293503298</v>
      </c>
      <c r="I1033" s="1">
        <f t="shared" si="107"/>
        <v>-999</v>
      </c>
      <c r="J1033" s="1">
        <v>-999</v>
      </c>
      <c r="K1033" s="1">
        <v>-999</v>
      </c>
      <c r="L1033" s="2">
        <v>-999</v>
      </c>
      <c r="M1033" s="2">
        <v>-999</v>
      </c>
      <c r="N1033" s="7">
        <v>-999</v>
      </c>
      <c r="O1033" s="2">
        <v>-999</v>
      </c>
      <c r="P1033" s="3">
        <v>-999</v>
      </c>
      <c r="Q1033" s="3">
        <v>-999</v>
      </c>
      <c r="R1033" s="3">
        <v>-999</v>
      </c>
      <c r="S1033" s="3">
        <v>-999</v>
      </c>
      <c r="T1033" s="3">
        <v>-999</v>
      </c>
      <c r="V1033">
        <v>21135</v>
      </c>
      <c r="W1033" s="2">
        <v>-999</v>
      </c>
      <c r="X1033" s="2">
        <v>1.0051781920126554E-2</v>
      </c>
      <c r="Y1033" s="2">
        <v>-999</v>
      </c>
      <c r="Z1033" s="2">
        <v>-999</v>
      </c>
      <c r="AA1033" s="2">
        <v>-999</v>
      </c>
      <c r="AB1033" s="2">
        <v>-999</v>
      </c>
      <c r="AC1033" s="2">
        <v>-999</v>
      </c>
      <c r="AD1033" s="2">
        <v>-999</v>
      </c>
      <c r="AE1033" s="2">
        <v>-999</v>
      </c>
      <c r="AF1033" s="2">
        <v>-999</v>
      </c>
      <c r="AG1033" s="2">
        <v>-999</v>
      </c>
      <c r="AH1033" s="2">
        <v>-999</v>
      </c>
      <c r="AI1033" s="2">
        <v>-999</v>
      </c>
      <c r="AJ1033" s="2">
        <v>-999</v>
      </c>
      <c r="AK1033" s="2">
        <v>-999</v>
      </c>
      <c r="AL1033" s="2">
        <v>-999</v>
      </c>
      <c r="AM1033" s="2">
        <v>-999</v>
      </c>
      <c r="AN1033" s="2">
        <v>-999</v>
      </c>
      <c r="AO1033" s="2">
        <v>-999</v>
      </c>
      <c r="AP1033" s="2">
        <v>-999</v>
      </c>
      <c r="AQ1033" s="2">
        <v>-999</v>
      </c>
      <c r="AR1033" s="2">
        <v>-999</v>
      </c>
      <c r="AS1033" s="2">
        <v>-999</v>
      </c>
      <c r="AT1033" s="2">
        <v>-999</v>
      </c>
      <c r="AU1033" s="2">
        <v>-999</v>
      </c>
      <c r="AV1033" s="2">
        <v>-999</v>
      </c>
      <c r="AW1033" s="2">
        <v>-999</v>
      </c>
      <c r="AX1033" s="2">
        <v>-999</v>
      </c>
      <c r="AY1033" s="2">
        <v>-999</v>
      </c>
      <c r="AZ1033" s="2">
        <v>-999</v>
      </c>
      <c r="BA1033" s="2">
        <v>-999</v>
      </c>
      <c r="BB1033" s="2">
        <v>-999</v>
      </c>
      <c r="BC1033" s="2">
        <v>-999</v>
      </c>
      <c r="BD1033" s="2">
        <v>-999</v>
      </c>
      <c r="BE1033" s="2">
        <v>-999</v>
      </c>
      <c r="BF1033" s="2">
        <v>-999</v>
      </c>
      <c r="BG1033" s="2">
        <v>-999</v>
      </c>
      <c r="BH1033" s="2">
        <v>-999</v>
      </c>
      <c r="BI1033">
        <v>0</v>
      </c>
      <c r="BJ1033">
        <v>0.37469324293503298</v>
      </c>
      <c r="BK1033">
        <v>0.37469324293503298</v>
      </c>
      <c r="BL1033">
        <v>-999</v>
      </c>
      <c r="BM1033">
        <v>31.847414077700421</v>
      </c>
      <c r="BN1033">
        <f t="shared" si="104"/>
        <v>-999</v>
      </c>
      <c r="BO1033" t="s">
        <v>3748</v>
      </c>
      <c r="BP1033" t="s">
        <v>3748</v>
      </c>
      <c r="BQ1033">
        <v>5.6073638192126816E-2</v>
      </c>
      <c r="BR1033">
        <v>4.7619047619047616E-2</v>
      </c>
      <c r="BS1033">
        <v>0.10344827586206896</v>
      </c>
      <c r="BT1033">
        <v>0.55555555555555558</v>
      </c>
      <c r="BU1033" t="s">
        <v>3748</v>
      </c>
      <c r="BY1033">
        <f t="shared" si="105"/>
        <v>-999</v>
      </c>
      <c r="CA1033">
        <f t="shared" si="106"/>
        <v>-999</v>
      </c>
    </row>
    <row r="1034" spans="1:82" x14ac:dyDescent="0.3">
      <c r="A1034">
        <v>0</v>
      </c>
      <c r="B1034" t="s">
        <v>677</v>
      </c>
      <c r="C1034" t="s">
        <v>118</v>
      </c>
      <c r="D1034">
        <v>21137</v>
      </c>
      <c r="E1034" s="2">
        <f>BO1034</f>
        <v>0.57011602984046506</v>
      </c>
      <c r="F1034" s="2" t="s">
        <v>1938</v>
      </c>
      <c r="G1034" s="3">
        <v>1623</v>
      </c>
      <c r="H1034" s="1">
        <v>1.6089667153114657</v>
      </c>
      <c r="I1034" s="1">
        <f t="shared" si="107"/>
        <v>-9.7420022884941559</v>
      </c>
      <c r="J1034" s="1">
        <v>2.8541910445399998</v>
      </c>
      <c r="K1034" s="1">
        <v>245.26971756</v>
      </c>
      <c r="L1034" s="2">
        <v>9.6436740669999965E-2</v>
      </c>
      <c r="M1034" s="2">
        <v>3.6869737108159236E-3</v>
      </c>
      <c r="N1034" s="7">
        <v>0</v>
      </c>
      <c r="O1034" s="2">
        <v>1.4866968787036892E-2</v>
      </c>
      <c r="P1034" s="3">
        <v>15250.031602220002</v>
      </c>
      <c r="Q1034" s="3">
        <v>419.70308040231987</v>
      </c>
      <c r="R1034" s="3">
        <v>86066.296520679782</v>
      </c>
      <c r="S1034" s="3">
        <v>193.90242881828493</v>
      </c>
      <c r="T1034" s="3">
        <v>40407.120139387087</v>
      </c>
      <c r="V1034">
        <v>21137</v>
      </c>
      <c r="W1034" s="2">
        <v>0.54617573404473418</v>
      </c>
      <c r="X1034" s="2">
        <v>4.3163261798818686E-2</v>
      </c>
      <c r="Y1034" s="2">
        <v>0.31636584444819238</v>
      </c>
      <c r="Z1034" s="2">
        <v>0.81394497259447129</v>
      </c>
      <c r="AA1034" s="2">
        <v>0.70694962197871747</v>
      </c>
      <c r="AB1034" s="2">
        <v>0.23804217290101709</v>
      </c>
      <c r="AC1034" s="2">
        <v>3.6869737108159236E-3</v>
      </c>
      <c r="AD1034" s="2">
        <v>0</v>
      </c>
      <c r="AE1034" s="2">
        <v>1.4866968787036892E-2</v>
      </c>
      <c r="AF1034">
        <v>143907.14780219644</v>
      </c>
      <c r="AG1034">
        <v>324.57808836860681</v>
      </c>
      <c r="AH1034">
        <v>61003.447365031236</v>
      </c>
      <c r="AI1034">
        <v>6720.6071018919874</v>
      </c>
      <c r="AJ1034">
        <v>3.5509758789936572</v>
      </c>
      <c r="AK1034">
        <v>229973.44432287622</v>
      </c>
      <c r="AL1034">
        <v>518.48051718689169</v>
      </c>
      <c r="AM1034">
        <v>97446.808868025517</v>
      </c>
      <c r="AN1034">
        <v>10684.365738284807</v>
      </c>
      <c r="AO1034">
        <v>5.6716974086362422</v>
      </c>
      <c r="AP1034">
        <v>86066.296520679782</v>
      </c>
      <c r="AQ1034">
        <v>193.90242881828487</v>
      </c>
      <c r="AR1034">
        <v>36443.361502994281</v>
      </c>
      <c r="AS1034">
        <v>3963.7586363928194</v>
      </c>
      <c r="AT1034">
        <v>2.120721529642585</v>
      </c>
      <c r="AU1034" s="3">
        <v>2866090.9393212274</v>
      </c>
      <c r="AV1034" s="3">
        <v>78878.996930811991</v>
      </c>
      <c r="AW1034">
        <v>24389.573316130998</v>
      </c>
      <c r="AX1034">
        <v>4583776.4090336598</v>
      </c>
      <c r="AY1034">
        <v>671.23657953523593</v>
      </c>
      <c r="AZ1034">
        <v>126152.20275785224</v>
      </c>
      <c r="BA1034">
        <v>39639.604918351004</v>
      </c>
      <c r="BB1034">
        <v>7449867.3483548872</v>
      </c>
      <c r="BC1034">
        <v>1090.9396599375559</v>
      </c>
      <c r="BD1034">
        <v>205031.19968866426</v>
      </c>
      <c r="BE1034">
        <v>15250.031602220002</v>
      </c>
      <c r="BF1034">
        <v>2866090.9393212274</v>
      </c>
      <c r="BG1034">
        <v>419.70308040231987</v>
      </c>
      <c r="BH1034">
        <v>78878.996930811991</v>
      </c>
      <c r="BI1034">
        <v>1.0816765418562464</v>
      </c>
      <c r="BJ1034">
        <v>2.6906432571677121</v>
      </c>
      <c r="BK1034">
        <v>1.6089667153114657</v>
      </c>
      <c r="BL1034">
        <v>33.635540389493926</v>
      </c>
      <c r="BM1034">
        <v>23.89353810099977</v>
      </c>
      <c r="BN1034">
        <f t="shared" si="104"/>
        <v>-9.7420022884941559</v>
      </c>
      <c r="BO1034">
        <v>0.57011602984046506</v>
      </c>
      <c r="BP1034">
        <v>7.4677795626724294E-3</v>
      </c>
      <c r="BQ1034">
        <v>0.1018952048075769</v>
      </c>
      <c r="BR1034">
        <v>5.9523809523809521E-2</v>
      </c>
      <c r="BS1034">
        <v>3.4482758620689655E-2</v>
      </c>
      <c r="BT1034">
        <v>0.3888888888888889</v>
      </c>
      <c r="BU1034">
        <v>0.27898954733234355</v>
      </c>
      <c r="BV1034">
        <v>0.81394497259447129</v>
      </c>
      <c r="BW1034">
        <v>0.73335023026837909</v>
      </c>
      <c r="BX1034">
        <v>0.23804217290101709</v>
      </c>
      <c r="BY1034">
        <f t="shared" si="105"/>
        <v>9.9855057710915796E-2</v>
      </c>
      <c r="BZ1034">
        <v>0</v>
      </c>
      <c r="CA1034">
        <f t="shared" si="106"/>
        <v>1.4047389266174475E-2</v>
      </c>
      <c r="CC1034">
        <v>9.9855057710915796E-2</v>
      </c>
      <c r="CD1034">
        <v>1.4047389266174475E-2</v>
      </c>
    </row>
    <row r="1035" spans="1:82" x14ac:dyDescent="0.3">
      <c r="A1035">
        <v>0</v>
      </c>
      <c r="B1035" t="s">
        <v>677</v>
      </c>
      <c r="C1035" t="s">
        <v>494</v>
      </c>
      <c r="D1035">
        <v>21139</v>
      </c>
      <c r="E1035" s="2">
        <f>BO1035</f>
        <v>0.56751731459592825</v>
      </c>
      <c r="F1035" s="2" t="s">
        <v>1938</v>
      </c>
      <c r="G1035" s="3">
        <v>81</v>
      </c>
      <c r="H1035" s="1">
        <v>0.37409964267502926</v>
      </c>
      <c r="I1035" s="1">
        <f t="shared" si="107"/>
        <v>-11.848777691917913</v>
      </c>
      <c r="J1035" s="1">
        <v>2.8557063597600001</v>
      </c>
      <c r="K1035" s="1">
        <v>195.95565041399999</v>
      </c>
      <c r="L1035" s="2">
        <v>0.11640323377000006</v>
      </c>
      <c r="M1035" s="2">
        <v>4.8256841059618331E-4</v>
      </c>
      <c r="N1035" s="7">
        <v>0</v>
      </c>
      <c r="O1035" s="2">
        <v>7.1314469108778962E-3</v>
      </c>
      <c r="P1035" s="3">
        <v>4942.1695341341019</v>
      </c>
      <c r="Q1035" s="3">
        <v>136.01570353759962</v>
      </c>
      <c r="R1035" s="3">
        <v>19159.372663754544</v>
      </c>
      <c r="S1035" s="3">
        <v>43.149033252943013</v>
      </c>
      <c r="T1035" s="3">
        <v>8788.0535805670315</v>
      </c>
      <c r="V1035">
        <v>21139</v>
      </c>
      <c r="W1035" s="2">
        <v>0.52024958675108479</v>
      </c>
      <c r="X1035" s="2">
        <v>1.00358575860912E-2</v>
      </c>
      <c r="Y1035" s="2">
        <v>0.35141477067681837</v>
      </c>
      <c r="Z1035" s="2">
        <v>0.81437710316525935</v>
      </c>
      <c r="AA1035" s="2">
        <v>0.56480993398984281</v>
      </c>
      <c r="AB1035" s="2">
        <v>0.28732699287436292</v>
      </c>
      <c r="AC1035" s="2">
        <v>4.8256841059618331E-4</v>
      </c>
      <c r="AD1035" s="2">
        <v>0</v>
      </c>
      <c r="AE1035" s="2">
        <v>7.1314469108778962E-3</v>
      </c>
      <c r="AF1035">
        <v>20054.527442763061</v>
      </c>
      <c r="AG1035">
        <v>45.165021145857665</v>
      </c>
      <c r="AH1035">
        <v>8488.6259699788643</v>
      </c>
      <c r="AI1035">
        <v>710.01872434157303</v>
      </c>
      <c r="AJ1035">
        <v>0.49392426384440008</v>
      </c>
      <c r="AK1035">
        <v>39213.900106517605</v>
      </c>
      <c r="AL1035">
        <v>88.314054398800678</v>
      </c>
      <c r="AM1035">
        <v>16598.353253567369</v>
      </c>
      <c r="AN1035">
        <v>1388.3450213201043</v>
      </c>
      <c r="AO1035">
        <v>0.96580170227690876</v>
      </c>
      <c r="AP1035">
        <v>19159.372663754544</v>
      </c>
      <c r="AQ1035">
        <v>43.149033252943013</v>
      </c>
      <c r="AR1035">
        <v>8109.7272835885051</v>
      </c>
      <c r="AS1035">
        <v>678.32629697853122</v>
      </c>
      <c r="AT1035">
        <v>0.47187743843250868</v>
      </c>
      <c r="AU1035" s="3">
        <v>928831.34224516305</v>
      </c>
      <c r="AV1035" s="3">
        <v>25562.791322856472</v>
      </c>
      <c r="AW1035">
        <v>5173.0751464319001</v>
      </c>
      <c r="AX1035">
        <v>972227.74302041123</v>
      </c>
      <c r="AY1035">
        <v>142.3705622874964</v>
      </c>
      <c r="AZ1035">
        <v>26757.123476312074</v>
      </c>
      <c r="BA1035">
        <v>10115.244680566002</v>
      </c>
      <c r="BB1035">
        <v>1901059.0852655743</v>
      </c>
      <c r="BC1035">
        <v>278.38626582509602</v>
      </c>
      <c r="BD1035">
        <v>52319.914799168546</v>
      </c>
      <c r="BE1035">
        <v>4942.1695341341019</v>
      </c>
      <c r="BF1035">
        <v>928831.34224516305</v>
      </c>
      <c r="BG1035">
        <v>136.01570353759962</v>
      </c>
      <c r="BH1035">
        <v>25562.791322856472</v>
      </c>
      <c r="BI1035">
        <v>0.19428335933590415</v>
      </c>
      <c r="BJ1035">
        <v>0.56838300201093339</v>
      </c>
      <c r="BK1035">
        <v>0.37409964267502926</v>
      </c>
      <c r="BL1035">
        <v>39.051525572239349</v>
      </c>
      <c r="BM1035">
        <v>27.202747880321436</v>
      </c>
      <c r="BN1035">
        <f t="shared" si="104"/>
        <v>-11.848777691917913</v>
      </c>
      <c r="BO1035">
        <v>0.56751731459592825</v>
      </c>
      <c r="BP1035">
        <v>1.3351976109960452E-3</v>
      </c>
      <c r="BQ1035">
        <v>9.2217402966211878E-2</v>
      </c>
      <c r="BR1035">
        <v>0.10714285714285714</v>
      </c>
      <c r="BS1035">
        <v>0.20689655172413793</v>
      </c>
      <c r="BT1035">
        <v>0.22222222222222221</v>
      </c>
      <c r="BU1035">
        <v>0.33932296737539741</v>
      </c>
      <c r="BV1035">
        <v>0.81437710316525935</v>
      </c>
      <c r="BW1035">
        <v>0.58590242115128921</v>
      </c>
      <c r="BX1035">
        <v>0.28732699287436292</v>
      </c>
      <c r="BY1035">
        <f t="shared" si="105"/>
        <v>8.9071861989793458E-2</v>
      </c>
      <c r="BZ1035">
        <v>0</v>
      </c>
      <c r="CA1035">
        <f t="shared" si="106"/>
        <v>5.6919589670417717E-3</v>
      </c>
      <c r="CC1035">
        <v>8.9071861989793458E-2</v>
      </c>
      <c r="CD1035">
        <v>5.6919589670417717E-3</v>
      </c>
    </row>
    <row r="1036" spans="1:82" x14ac:dyDescent="0.3">
      <c r="A1036">
        <v>0</v>
      </c>
      <c r="B1036" t="s">
        <v>677</v>
      </c>
      <c r="C1036" t="s">
        <v>120</v>
      </c>
      <c r="D1036">
        <v>21141</v>
      </c>
      <c r="E1036" s="2">
        <f>BO1036</f>
        <v>0.62351063816771546</v>
      </c>
      <c r="F1036" s="2" t="s">
        <v>1939</v>
      </c>
      <c r="G1036" s="3">
        <v>1814</v>
      </c>
      <c r="H1036" s="1">
        <v>1.8854241814320511</v>
      </c>
      <c r="I1036" s="1">
        <f t="shared" si="107"/>
        <v>-13.211622510537708</v>
      </c>
      <c r="J1036" s="1">
        <v>2.8588661228899999</v>
      </c>
      <c r="K1036" s="1">
        <v>274.33244388399999</v>
      </c>
      <c r="L1036" s="2">
        <v>0.11286595296000002</v>
      </c>
      <c r="M1036" s="2">
        <v>4.9979189843006337E-3</v>
      </c>
      <c r="N1036" s="7">
        <v>0</v>
      </c>
      <c r="O1036" s="2">
        <v>3.976572993966412E-3</v>
      </c>
      <c r="P1036" s="3">
        <v>44572.054577091993</v>
      </c>
      <c r="Q1036" s="3">
        <v>1226.687858347952</v>
      </c>
      <c r="R1036" s="3">
        <v>202265.67642332683</v>
      </c>
      <c r="S1036" s="3">
        <v>455.59538647870204</v>
      </c>
      <c r="T1036" s="3">
        <v>93683.436717543053</v>
      </c>
      <c r="V1036">
        <v>21141</v>
      </c>
      <c r="W1036" s="2">
        <v>0.59096399461956517</v>
      </c>
      <c r="X1036" s="2">
        <v>5.057970234593772E-2</v>
      </c>
      <c r="Y1036" s="2">
        <v>0.36811649383762185</v>
      </c>
      <c r="Z1036" s="2">
        <v>0.81527818976882516</v>
      </c>
      <c r="AA1036" s="2">
        <v>0.79071815073480645</v>
      </c>
      <c r="AB1036" s="2">
        <v>0.27859565247107387</v>
      </c>
      <c r="AC1036" s="2">
        <v>4.9979189843006337E-3</v>
      </c>
      <c r="AD1036" s="2">
        <v>0</v>
      </c>
      <c r="AE1036" s="2">
        <v>3.976572993966412E-3</v>
      </c>
      <c r="AF1036">
        <v>322489.56755792792</v>
      </c>
      <c r="AG1036">
        <v>725.49019920326452</v>
      </c>
      <c r="AH1036">
        <v>136353.63805175133</v>
      </c>
      <c r="AI1036">
        <v>12642.473051751966</v>
      </c>
      <c r="AJ1036">
        <v>7.9316711637952757</v>
      </c>
      <c r="AK1036">
        <v>524755.24398125475</v>
      </c>
      <c r="AL1036">
        <v>1181.0855856819664</v>
      </c>
      <c r="AM1036">
        <v>221981.38118899477</v>
      </c>
      <c r="AN1036">
        <v>20698.166632051551</v>
      </c>
      <c r="AO1036">
        <v>12.914261808656359</v>
      </c>
      <c r="AP1036">
        <v>202265.67642332683</v>
      </c>
      <c r="AQ1036">
        <v>455.59538647870193</v>
      </c>
      <c r="AR1036">
        <v>85627.743137243437</v>
      </c>
      <c r="AS1036">
        <v>8055.6935802995849</v>
      </c>
      <c r="AT1036">
        <v>4.9825906448610837</v>
      </c>
      <c r="AU1036" s="3">
        <v>8376871.9372186689</v>
      </c>
      <c r="AV1036" s="3">
        <v>230543.71609791409</v>
      </c>
      <c r="AW1036">
        <v>60132.835967938008</v>
      </c>
      <c r="AX1036">
        <v>11301365.19181427</v>
      </c>
      <c r="AY1036">
        <v>1654.9432255207278</v>
      </c>
      <c r="AZ1036">
        <v>311030.02980436559</v>
      </c>
      <c r="BA1036">
        <v>104704.89054503001</v>
      </c>
      <c r="BB1036">
        <v>19678237.12903294</v>
      </c>
      <c r="BC1036">
        <v>2881.6310838686795</v>
      </c>
      <c r="BD1036">
        <v>541573.74590227962</v>
      </c>
      <c r="BE1036">
        <v>44572.054577091993</v>
      </c>
      <c r="BF1036">
        <v>8376871.9372186689</v>
      </c>
      <c r="BG1036">
        <v>1226.687858347952</v>
      </c>
      <c r="BH1036">
        <v>230543.71609791409</v>
      </c>
      <c r="BI1036">
        <v>1.2379858603237541</v>
      </c>
      <c r="BJ1036">
        <v>3.1234100417558053</v>
      </c>
      <c r="BK1036">
        <v>1.8854241814320511</v>
      </c>
      <c r="BL1036">
        <v>43.78161059426909</v>
      </c>
      <c r="BM1036">
        <v>30.569988083731381</v>
      </c>
      <c r="BN1036">
        <f t="shared" si="104"/>
        <v>-13.211622510537708</v>
      </c>
      <c r="BO1036">
        <v>0.62351063816771546</v>
      </c>
      <c r="BP1036">
        <v>9.3473903292677282E-3</v>
      </c>
      <c r="BQ1036">
        <v>0.1153444824338697</v>
      </c>
      <c r="BR1036">
        <v>0.12500000000000003</v>
      </c>
      <c r="BS1036">
        <v>3.4482758620689655E-2</v>
      </c>
      <c r="BT1036">
        <v>0.3888888888888889</v>
      </c>
      <c r="BU1036">
        <v>0.37835184950571948</v>
      </c>
      <c r="BV1036">
        <v>0.81527818976882516</v>
      </c>
      <c r="BW1036">
        <v>0.82024704433071216</v>
      </c>
      <c r="BX1036">
        <v>0.27859565247107387</v>
      </c>
      <c r="BY1036">
        <f t="shared" si="105"/>
        <v>6.7562409286158309E-2</v>
      </c>
      <c r="BZ1036">
        <v>0</v>
      </c>
      <c r="CA1036">
        <f t="shared" si="106"/>
        <v>3.2443890349672434E-3</v>
      </c>
      <c r="CC1036">
        <v>6.7562409286158309E-2</v>
      </c>
      <c r="CD1036">
        <v>3.2443890349672434E-3</v>
      </c>
    </row>
    <row r="1037" spans="1:82" x14ac:dyDescent="0.3">
      <c r="A1037">
        <v>1</v>
      </c>
      <c r="B1037" t="s">
        <v>677</v>
      </c>
      <c r="C1037" t="s">
        <v>588</v>
      </c>
      <c r="D1037">
        <v>21143</v>
      </c>
      <c r="E1037" s="2">
        <v>0</v>
      </c>
      <c r="F1037" s="2" t="s">
        <v>1954</v>
      </c>
      <c r="G1037" s="3">
        <v>-999</v>
      </c>
      <c r="H1037" s="1">
        <v>0.37319088660646044</v>
      </c>
      <c r="I1037" s="1">
        <f t="shared" si="107"/>
        <v>-999</v>
      </c>
      <c r="J1037" s="1">
        <v>-999</v>
      </c>
      <c r="K1037" s="1">
        <v>-999</v>
      </c>
      <c r="L1037" s="2">
        <v>-999</v>
      </c>
      <c r="M1037" s="2">
        <v>-999</v>
      </c>
      <c r="N1037" s="7">
        <v>-999</v>
      </c>
      <c r="O1037" s="2">
        <v>-999</v>
      </c>
      <c r="P1037" s="3">
        <v>-999</v>
      </c>
      <c r="Q1037" s="3">
        <v>-999</v>
      </c>
      <c r="R1037" s="3">
        <v>-999</v>
      </c>
      <c r="S1037" s="3">
        <v>-999</v>
      </c>
      <c r="T1037" s="3">
        <v>-999</v>
      </c>
      <c r="V1037">
        <v>21143</v>
      </c>
      <c r="W1037" s="2">
        <v>-999</v>
      </c>
      <c r="X1037" s="2">
        <v>1.0011478662819746E-2</v>
      </c>
      <c r="Y1037" s="2">
        <v>-999</v>
      </c>
      <c r="Z1037" s="2">
        <v>-999</v>
      </c>
      <c r="AA1037" s="2">
        <v>-999</v>
      </c>
      <c r="AB1037" s="2">
        <v>-999</v>
      </c>
      <c r="AC1037" s="2">
        <v>-999</v>
      </c>
      <c r="AD1037" s="2">
        <v>-999</v>
      </c>
      <c r="AE1037" s="2">
        <v>-999</v>
      </c>
      <c r="AF1037" s="2">
        <v>-999</v>
      </c>
      <c r="AG1037" s="2">
        <v>-999</v>
      </c>
      <c r="AH1037" s="2">
        <v>-999</v>
      </c>
      <c r="AI1037" s="2">
        <v>-999</v>
      </c>
      <c r="AJ1037" s="2">
        <v>-999</v>
      </c>
      <c r="AK1037" s="2">
        <v>-999</v>
      </c>
      <c r="AL1037" s="2">
        <v>-999</v>
      </c>
      <c r="AM1037" s="2">
        <v>-999</v>
      </c>
      <c r="AN1037" s="2">
        <v>-999</v>
      </c>
      <c r="AO1037" s="2">
        <v>-999</v>
      </c>
      <c r="AP1037" s="2">
        <v>-999</v>
      </c>
      <c r="AQ1037" s="2">
        <v>-999</v>
      </c>
      <c r="AR1037" s="2">
        <v>-999</v>
      </c>
      <c r="AS1037" s="2">
        <v>-999</v>
      </c>
      <c r="AT1037" s="2">
        <v>-999</v>
      </c>
      <c r="AU1037" s="2">
        <v>-999</v>
      </c>
      <c r="AV1037" s="2">
        <v>-999</v>
      </c>
      <c r="AW1037" s="2">
        <v>-999</v>
      </c>
      <c r="AX1037" s="2">
        <v>-999</v>
      </c>
      <c r="AY1037" s="2">
        <v>-999</v>
      </c>
      <c r="AZ1037" s="2">
        <v>-999</v>
      </c>
      <c r="BA1037" s="2">
        <v>-999</v>
      </c>
      <c r="BB1037" s="2">
        <v>-999</v>
      </c>
      <c r="BC1037" s="2">
        <v>-999</v>
      </c>
      <c r="BD1037" s="2">
        <v>-999</v>
      </c>
      <c r="BE1037" s="2">
        <v>-999</v>
      </c>
      <c r="BF1037" s="2">
        <v>-999</v>
      </c>
      <c r="BG1037" s="2">
        <v>-999</v>
      </c>
      <c r="BH1037" s="2">
        <v>-999</v>
      </c>
      <c r="BI1037">
        <v>0</v>
      </c>
      <c r="BJ1037">
        <v>0.37319088660646044</v>
      </c>
      <c r="BK1037">
        <v>0.37319088660646044</v>
      </c>
      <c r="BL1037">
        <v>-999</v>
      </c>
      <c r="BM1037">
        <v>32.12453704076291</v>
      </c>
      <c r="BN1037">
        <f t="shared" si="104"/>
        <v>-999</v>
      </c>
      <c r="BO1037" t="s">
        <v>3748</v>
      </c>
      <c r="BP1037" t="s">
        <v>3748</v>
      </c>
      <c r="BQ1037">
        <v>9.2347917024647189E-2</v>
      </c>
      <c r="BR1037">
        <v>6.5476190476190479E-2</v>
      </c>
      <c r="BS1037">
        <v>0.17241379310344829</v>
      </c>
      <c r="BT1037">
        <v>0.27777777777777779</v>
      </c>
      <c r="BU1037" t="s">
        <v>3748</v>
      </c>
      <c r="BY1037">
        <f t="shared" si="105"/>
        <v>-999</v>
      </c>
      <c r="CA1037">
        <f t="shared" si="106"/>
        <v>-999</v>
      </c>
    </row>
    <row r="1038" spans="1:82" x14ac:dyDescent="0.3">
      <c r="A1038">
        <v>0</v>
      </c>
      <c r="B1038" t="s">
        <v>677</v>
      </c>
      <c r="C1038" t="s">
        <v>713</v>
      </c>
      <c r="D1038">
        <v>21145</v>
      </c>
      <c r="E1038" s="2">
        <f>BO1038</f>
        <v>0.60424458194193464</v>
      </c>
      <c r="F1038" s="2" t="s">
        <v>1939</v>
      </c>
      <c r="G1038" s="3">
        <v>7723</v>
      </c>
      <c r="H1038" s="1">
        <v>30.432591181160149</v>
      </c>
      <c r="I1038" s="1">
        <f t="shared" si="107"/>
        <v>-14.193818948941203</v>
      </c>
      <c r="J1038" s="1">
        <v>2.88829500776</v>
      </c>
      <c r="K1038" s="1">
        <v>191.51071920199999</v>
      </c>
      <c r="L1038" s="2">
        <v>0.11956245133999999</v>
      </c>
      <c r="M1038" s="2">
        <v>3.3326597669925677E-2</v>
      </c>
      <c r="N1038" s="7">
        <v>0</v>
      </c>
      <c r="O1038" s="2">
        <v>5.466788120472848E-3</v>
      </c>
      <c r="P1038" s="3">
        <v>321340.46434675995</v>
      </c>
      <c r="Q1038" s="3">
        <v>8843.7575909425577</v>
      </c>
      <c r="R1038" s="3">
        <v>1967614.2138003474</v>
      </c>
      <c r="S1038" s="3">
        <v>4436.1170140192271</v>
      </c>
      <c r="T1038" s="3">
        <v>950888.06427807326</v>
      </c>
      <c r="V1038">
        <v>21145</v>
      </c>
      <c r="W1038" s="2">
        <v>0.74839024072098681</v>
      </c>
      <c r="X1038" s="2">
        <v>0.81640588824396776</v>
      </c>
      <c r="Y1038" s="2">
        <v>0.40223064551469057</v>
      </c>
      <c r="Z1038" s="2">
        <v>0.82367058274995397</v>
      </c>
      <c r="AA1038" s="2">
        <v>0.55199815081780856</v>
      </c>
      <c r="AB1038" s="2">
        <v>0.29512513090562675</v>
      </c>
      <c r="AC1038" s="2">
        <v>3.3326597669925677E-2</v>
      </c>
      <c r="AD1038" s="2">
        <v>0</v>
      </c>
      <c r="AE1038" s="2">
        <v>5.466788120472848E-3</v>
      </c>
      <c r="AF1038">
        <v>1960399.4301924342</v>
      </c>
      <c r="AG1038">
        <v>4405.1386573432146</v>
      </c>
      <c r="AH1038">
        <v>827932.17980173603</v>
      </c>
      <c r="AI1038">
        <v>111878.54364716765</v>
      </c>
      <c r="AJ1038">
        <v>48.146025678033112</v>
      </c>
      <c r="AK1038">
        <v>3928013.6439927816</v>
      </c>
      <c r="AL1038">
        <v>8841.2556713624417</v>
      </c>
      <c r="AM1038">
        <v>1661686.6458842212</v>
      </c>
      <c r="AN1038">
        <v>229012.14184275581</v>
      </c>
      <c r="AO1038">
        <v>96.673287460710711</v>
      </c>
      <c r="AP1038">
        <v>1967614.2138003474</v>
      </c>
      <c r="AQ1038">
        <v>4436.1170140192271</v>
      </c>
      <c r="AR1038">
        <v>833754.46608248516</v>
      </c>
      <c r="AS1038">
        <v>117133.59819558816</v>
      </c>
      <c r="AT1038">
        <v>48.527261782677598</v>
      </c>
      <c r="AU1038" s="3">
        <v>60392726.869330063</v>
      </c>
      <c r="AV1038" s="3">
        <v>1662095.8016417443</v>
      </c>
      <c r="AW1038">
        <v>387773.25826630002</v>
      </c>
      <c r="AX1038">
        <v>72878106.158568427</v>
      </c>
      <c r="AY1038">
        <v>10672.084834782798</v>
      </c>
      <c r="AZ1038">
        <v>2005711.623849079</v>
      </c>
      <c r="BA1038">
        <v>709113.72261305992</v>
      </c>
      <c r="BB1038">
        <v>133270833.02789848</v>
      </c>
      <c r="BC1038">
        <v>19515.842425725357</v>
      </c>
      <c r="BD1038">
        <v>3667807.4254908236</v>
      </c>
      <c r="BE1038">
        <v>321340.46434675995</v>
      </c>
      <c r="BF1038">
        <v>60392726.869330063</v>
      </c>
      <c r="BG1038">
        <v>8843.7575909425577</v>
      </c>
      <c r="BH1038">
        <v>1662095.8016417443</v>
      </c>
      <c r="BI1038">
        <v>16.944652487489343</v>
      </c>
      <c r="BJ1038">
        <v>47.377243668649491</v>
      </c>
      <c r="BK1038">
        <v>30.432591181160149</v>
      </c>
      <c r="BL1038">
        <v>42.845400217608379</v>
      </c>
      <c r="BM1038">
        <v>28.651581268667176</v>
      </c>
      <c r="BN1038">
        <f t="shared" si="104"/>
        <v>-14.193818948941203</v>
      </c>
      <c r="BO1038">
        <v>0.60424458194193464</v>
      </c>
      <c r="BP1038">
        <v>0.12398703019296342</v>
      </c>
      <c r="BQ1038">
        <v>0.1049046857578913</v>
      </c>
      <c r="BR1038">
        <v>0.14880952380952381</v>
      </c>
      <c r="BS1038">
        <v>0.20689655172413793</v>
      </c>
      <c r="BT1038">
        <v>0.27777777777777779</v>
      </c>
      <c r="BU1038">
        <v>0.40647979811698876</v>
      </c>
      <c r="BV1038">
        <v>0.82367058274995397</v>
      </c>
      <c r="BW1038">
        <v>0.57261218964502969</v>
      </c>
      <c r="BX1038">
        <v>0.29512513090562675</v>
      </c>
      <c r="BY1038">
        <f t="shared" si="105"/>
        <v>9.1217694552400447E-2</v>
      </c>
      <c r="BZ1038">
        <v>0</v>
      </c>
      <c r="CA1038">
        <f t="shared" si="106"/>
        <v>4.2529853572890229E-3</v>
      </c>
      <c r="CC1038">
        <v>9.1217694552400447E-2</v>
      </c>
      <c r="CD1038">
        <v>4.2529853572890229E-3</v>
      </c>
    </row>
    <row r="1039" spans="1:82" x14ac:dyDescent="0.3">
      <c r="A1039">
        <v>1</v>
      </c>
      <c r="B1039" t="s">
        <v>677</v>
      </c>
      <c r="C1039" t="s">
        <v>714</v>
      </c>
      <c r="D1039">
        <v>21147</v>
      </c>
      <c r="E1039" s="2">
        <v>0</v>
      </c>
      <c r="F1039" s="2" t="s">
        <v>1954</v>
      </c>
      <c r="G1039" s="3">
        <v>-999</v>
      </c>
      <c r="H1039" s="1">
        <v>0.37437497590628405</v>
      </c>
      <c r="I1039" s="1">
        <f t="shared" si="107"/>
        <v>-999</v>
      </c>
      <c r="J1039" s="1">
        <v>-999</v>
      </c>
      <c r="K1039" s="1">
        <v>-999</v>
      </c>
      <c r="L1039" s="2">
        <v>-999</v>
      </c>
      <c r="M1039" s="2">
        <v>-999</v>
      </c>
      <c r="N1039" s="7">
        <v>-999</v>
      </c>
      <c r="O1039" s="2">
        <v>-999</v>
      </c>
      <c r="P1039" s="3">
        <v>-999</v>
      </c>
      <c r="Q1039" s="3">
        <v>-999</v>
      </c>
      <c r="R1039" s="3">
        <v>-999</v>
      </c>
      <c r="S1039" s="3">
        <v>-999</v>
      </c>
      <c r="T1039" s="3">
        <v>-999</v>
      </c>
      <c r="V1039">
        <v>21147</v>
      </c>
      <c r="W1039" s="2">
        <v>-999</v>
      </c>
      <c r="X1039" s="2">
        <v>1.0043243867130744E-2</v>
      </c>
      <c r="Y1039" s="2">
        <v>-999</v>
      </c>
      <c r="Z1039" s="2">
        <v>-999</v>
      </c>
      <c r="AA1039" s="2">
        <v>-999</v>
      </c>
      <c r="AB1039" s="2">
        <v>-999</v>
      </c>
      <c r="AC1039" s="2">
        <v>-999</v>
      </c>
      <c r="AD1039" s="2">
        <v>-999</v>
      </c>
      <c r="AE1039" s="2">
        <v>-999</v>
      </c>
      <c r="AF1039" s="2">
        <v>-999</v>
      </c>
      <c r="AG1039" s="2">
        <v>-999</v>
      </c>
      <c r="AH1039" s="2">
        <v>-999</v>
      </c>
      <c r="AI1039" s="2">
        <v>-999</v>
      </c>
      <c r="AJ1039" s="2">
        <v>-999</v>
      </c>
      <c r="AK1039" s="2">
        <v>-999</v>
      </c>
      <c r="AL1039" s="2">
        <v>-999</v>
      </c>
      <c r="AM1039" s="2">
        <v>-999</v>
      </c>
      <c r="AN1039" s="2">
        <v>-999</v>
      </c>
      <c r="AO1039" s="2">
        <v>-999</v>
      </c>
      <c r="AP1039" s="2">
        <v>-999</v>
      </c>
      <c r="AQ1039" s="2">
        <v>-999</v>
      </c>
      <c r="AR1039" s="2">
        <v>-999</v>
      </c>
      <c r="AS1039" s="2">
        <v>-999</v>
      </c>
      <c r="AT1039" s="2">
        <v>-999</v>
      </c>
      <c r="AU1039" s="2">
        <v>-999</v>
      </c>
      <c r="AV1039" s="2">
        <v>-999</v>
      </c>
      <c r="AW1039" s="2">
        <v>-999</v>
      </c>
      <c r="AX1039" s="2">
        <v>-999</v>
      </c>
      <c r="AY1039" s="2">
        <v>-999</v>
      </c>
      <c r="AZ1039" s="2">
        <v>-999</v>
      </c>
      <c r="BA1039" s="2">
        <v>-999</v>
      </c>
      <c r="BB1039" s="2">
        <v>-999</v>
      </c>
      <c r="BC1039" s="2">
        <v>-999</v>
      </c>
      <c r="BD1039" s="2">
        <v>-999</v>
      </c>
      <c r="BE1039" s="2">
        <v>-999</v>
      </c>
      <c r="BF1039" s="2">
        <v>-999</v>
      </c>
      <c r="BG1039" s="2">
        <v>-999</v>
      </c>
      <c r="BH1039" s="2">
        <v>-999</v>
      </c>
      <c r="BI1039">
        <v>0</v>
      </c>
      <c r="BJ1039">
        <v>0.37437497590628405</v>
      </c>
      <c r="BK1039">
        <v>0.37437497590628405</v>
      </c>
      <c r="BL1039">
        <v>-999</v>
      </c>
      <c r="BM1039">
        <v>36.318899484813414</v>
      </c>
      <c r="BN1039">
        <f t="shared" si="104"/>
        <v>-999</v>
      </c>
      <c r="BO1039" t="s">
        <v>3748</v>
      </c>
      <c r="BP1039" t="s">
        <v>3748</v>
      </c>
      <c r="BQ1039">
        <v>8.270839758580914E-2</v>
      </c>
      <c r="BR1039">
        <v>0.1130952380952381</v>
      </c>
      <c r="BS1039">
        <v>0.13793103448275862</v>
      </c>
      <c r="BT1039">
        <v>0.44444444444444442</v>
      </c>
      <c r="BU1039" t="s">
        <v>3748</v>
      </c>
      <c r="BY1039">
        <f t="shared" si="105"/>
        <v>-999</v>
      </c>
      <c r="CA1039">
        <f t="shared" si="106"/>
        <v>-999</v>
      </c>
    </row>
    <row r="1040" spans="1:82" x14ac:dyDescent="0.3">
      <c r="A1040">
        <v>1</v>
      </c>
      <c r="B1040" t="s">
        <v>677</v>
      </c>
      <c r="C1040" t="s">
        <v>497</v>
      </c>
      <c r="D1040">
        <v>21149</v>
      </c>
      <c r="E1040" s="2">
        <v>0</v>
      </c>
      <c r="F1040" s="2" t="s">
        <v>1954</v>
      </c>
      <c r="G1040" s="3">
        <v>-999</v>
      </c>
      <c r="H1040" s="1">
        <v>0.37312439068596953</v>
      </c>
      <c r="I1040" s="1">
        <f t="shared" si="107"/>
        <v>-999</v>
      </c>
      <c r="J1040" s="1">
        <v>-999</v>
      </c>
      <c r="K1040" s="1">
        <v>-999</v>
      </c>
      <c r="L1040" s="2">
        <v>-999</v>
      </c>
      <c r="M1040" s="2">
        <v>-999</v>
      </c>
      <c r="N1040" s="7">
        <v>-999</v>
      </c>
      <c r="O1040" s="2">
        <v>-999</v>
      </c>
      <c r="P1040" s="3">
        <v>-999</v>
      </c>
      <c r="Q1040" s="3">
        <v>-999</v>
      </c>
      <c r="R1040" s="3">
        <v>-999</v>
      </c>
      <c r="S1040" s="3">
        <v>-999</v>
      </c>
      <c r="T1040" s="3">
        <v>-999</v>
      </c>
      <c r="V1040">
        <v>21149</v>
      </c>
      <c r="W1040" s="2">
        <v>-999</v>
      </c>
      <c r="X1040" s="2">
        <v>1.0009694796940241E-2</v>
      </c>
      <c r="Y1040" s="2">
        <v>-999</v>
      </c>
      <c r="Z1040" s="2">
        <v>-999</v>
      </c>
      <c r="AA1040" s="2">
        <v>-999</v>
      </c>
      <c r="AB1040" s="2">
        <v>-999</v>
      </c>
      <c r="AC1040" s="2">
        <v>-999</v>
      </c>
      <c r="AD1040" s="2">
        <v>-999</v>
      </c>
      <c r="AE1040" s="2">
        <v>-999</v>
      </c>
      <c r="AF1040" s="2">
        <v>-999</v>
      </c>
      <c r="AG1040" s="2">
        <v>-999</v>
      </c>
      <c r="AH1040" s="2">
        <v>-999</v>
      </c>
      <c r="AI1040" s="2">
        <v>-999</v>
      </c>
      <c r="AJ1040" s="2">
        <v>-999</v>
      </c>
      <c r="AK1040" s="2">
        <v>-999</v>
      </c>
      <c r="AL1040" s="2">
        <v>-999</v>
      </c>
      <c r="AM1040" s="2">
        <v>-999</v>
      </c>
      <c r="AN1040" s="2">
        <v>-999</v>
      </c>
      <c r="AO1040" s="2">
        <v>-999</v>
      </c>
      <c r="AP1040" s="2">
        <v>-999</v>
      </c>
      <c r="AQ1040" s="2">
        <v>-999</v>
      </c>
      <c r="AR1040" s="2">
        <v>-999</v>
      </c>
      <c r="AS1040" s="2">
        <v>-999</v>
      </c>
      <c r="AT1040" s="2">
        <v>-999</v>
      </c>
      <c r="AU1040" s="2">
        <v>-999</v>
      </c>
      <c r="AV1040" s="2">
        <v>-999</v>
      </c>
      <c r="AW1040" s="2">
        <v>-999</v>
      </c>
      <c r="AX1040" s="2">
        <v>-999</v>
      </c>
      <c r="AY1040" s="2">
        <v>-999</v>
      </c>
      <c r="AZ1040" s="2">
        <v>-999</v>
      </c>
      <c r="BA1040" s="2">
        <v>-999</v>
      </c>
      <c r="BB1040" s="2">
        <v>-999</v>
      </c>
      <c r="BC1040" s="2">
        <v>-999</v>
      </c>
      <c r="BD1040" s="2">
        <v>-999</v>
      </c>
      <c r="BE1040" s="2">
        <v>-999</v>
      </c>
      <c r="BF1040" s="2">
        <v>-999</v>
      </c>
      <c r="BG1040" s="2">
        <v>-999</v>
      </c>
      <c r="BH1040" s="2">
        <v>-999</v>
      </c>
      <c r="BI1040">
        <v>0</v>
      </c>
      <c r="BJ1040">
        <v>0.37312439068596953</v>
      </c>
      <c r="BK1040">
        <v>0.37312439068596953</v>
      </c>
      <c r="BL1040">
        <v>-999</v>
      </c>
      <c r="BM1040">
        <v>32.928414163639722</v>
      </c>
      <c r="BN1040">
        <f t="shared" si="104"/>
        <v>-999</v>
      </c>
      <c r="BO1040" t="s">
        <v>3748</v>
      </c>
      <c r="BP1040" t="s">
        <v>3748</v>
      </c>
      <c r="BQ1040">
        <v>9.3954185683967031E-2</v>
      </c>
      <c r="BR1040">
        <v>4.7619047619047616E-2</v>
      </c>
      <c r="BS1040">
        <v>0.17241379310344829</v>
      </c>
      <c r="BT1040">
        <v>0.22222222222222221</v>
      </c>
      <c r="BU1040" t="s">
        <v>3748</v>
      </c>
      <c r="BY1040">
        <f t="shared" si="105"/>
        <v>-999</v>
      </c>
      <c r="CA1040">
        <f t="shared" si="106"/>
        <v>-999</v>
      </c>
    </row>
    <row r="1041" spans="1:82" x14ac:dyDescent="0.3">
      <c r="A1041">
        <v>0</v>
      </c>
      <c r="B1041" t="s">
        <v>677</v>
      </c>
      <c r="C1041" t="s">
        <v>49</v>
      </c>
      <c r="D1041">
        <v>21151</v>
      </c>
      <c r="E1041" s="2">
        <f>BO1041</f>
        <v>0.60824385407275849</v>
      </c>
      <c r="F1041" s="2" t="s">
        <v>1939</v>
      </c>
      <c r="G1041" s="3">
        <v>20872</v>
      </c>
      <c r="H1041" s="1">
        <v>16.127802453567742</v>
      </c>
      <c r="I1041" s="1">
        <f t="shared" si="107"/>
        <v>-10.662098467468788</v>
      </c>
      <c r="J1041" s="1">
        <v>2.9055779139600002</v>
      </c>
      <c r="K1041" s="1">
        <v>224.434397526</v>
      </c>
      <c r="L1041" s="2">
        <v>9.6613303259999839E-2</v>
      </c>
      <c r="M1041" s="2">
        <v>1.7136740613963496E-2</v>
      </c>
      <c r="N1041" s="7">
        <v>0</v>
      </c>
      <c r="O1041" s="2">
        <v>2.2834003521058615E-2</v>
      </c>
      <c r="P1041" s="3">
        <v>256155.34138283998</v>
      </c>
      <c r="Q1041" s="3">
        <v>7049.7680689550398</v>
      </c>
      <c r="R1041" s="3">
        <v>1778158.4436571326</v>
      </c>
      <c r="S1041" s="3">
        <v>4012.8095600037909</v>
      </c>
      <c r="T1041" s="3">
        <v>849008.0297635044</v>
      </c>
      <c r="V1041">
        <v>21151</v>
      </c>
      <c r="W1041" s="2">
        <v>0.64379422599653868</v>
      </c>
      <c r="X1041" s="2">
        <v>0.43265566212052897</v>
      </c>
      <c r="Y1041" s="2">
        <v>0.33237245345334604</v>
      </c>
      <c r="Z1041" s="2">
        <v>0.8285992418319108</v>
      </c>
      <c r="AA1041" s="2">
        <v>0.64689523871292087</v>
      </c>
      <c r="AB1041" s="2">
        <v>0.23847799582788709</v>
      </c>
      <c r="AC1041" s="2">
        <v>1.7136740613963496E-2</v>
      </c>
      <c r="AD1041" s="2">
        <v>0</v>
      </c>
      <c r="AE1041" s="2">
        <v>2.2834003521058615E-2</v>
      </c>
      <c r="AF1041">
        <v>1955381.9031314931</v>
      </c>
      <c r="AG1041">
        <v>4405.4375945848033</v>
      </c>
      <c r="AH1041">
        <v>827988.36413128942</v>
      </c>
      <c r="AI1041">
        <v>102153.21345821956</v>
      </c>
      <c r="AJ1041">
        <v>48.182727486892801</v>
      </c>
      <c r="AK1041">
        <v>3733540.3467886257</v>
      </c>
      <c r="AL1041">
        <v>8418.2471545885946</v>
      </c>
      <c r="AM1041">
        <v>1582183.5040742666</v>
      </c>
      <c r="AN1041">
        <v>196966.10327874668</v>
      </c>
      <c r="AO1041">
        <v>92.090410523473366</v>
      </c>
      <c r="AP1041">
        <v>1778158.4436571326</v>
      </c>
      <c r="AQ1041">
        <v>4012.8095600037914</v>
      </c>
      <c r="AR1041">
        <v>754195.13994297723</v>
      </c>
      <c r="AS1041">
        <v>94812.889820527125</v>
      </c>
      <c r="AT1041">
        <v>43.907683036580565</v>
      </c>
      <c r="AU1041" s="3">
        <v>48141834.859490946</v>
      </c>
      <c r="AV1041" s="3">
        <v>1324933.4108794101</v>
      </c>
      <c r="AW1041">
        <v>208197.52078498001</v>
      </c>
      <c r="AX1041">
        <v>39128642.056329139</v>
      </c>
      <c r="AY1041">
        <v>5729.8989985608796</v>
      </c>
      <c r="AZ1041">
        <v>1076877.2177895317</v>
      </c>
      <c r="BA1041">
        <v>464352.86216781999</v>
      </c>
      <c r="BB1041">
        <v>87270476.915820092</v>
      </c>
      <c r="BC1041">
        <v>12779.667067515918</v>
      </c>
      <c r="BD1041">
        <v>2401810.6286689416</v>
      </c>
      <c r="BE1041">
        <v>256155.34138283998</v>
      </c>
      <c r="BF1041">
        <v>48141834.859490946</v>
      </c>
      <c r="BG1041">
        <v>7049.7680689550398</v>
      </c>
      <c r="BH1041">
        <v>1324933.4108794101</v>
      </c>
      <c r="BI1041">
        <v>6.6784885266027123</v>
      </c>
      <c r="BJ1041">
        <v>22.806290980170456</v>
      </c>
      <c r="BK1041">
        <v>16.127802453567742</v>
      </c>
      <c r="BL1041">
        <v>35.311241591680172</v>
      </c>
      <c r="BM1041">
        <v>24.649143124211385</v>
      </c>
      <c r="BN1041">
        <f t="shared" si="104"/>
        <v>-10.662098467468788</v>
      </c>
      <c r="BO1041">
        <v>0.60824385407275849</v>
      </c>
      <c r="BP1041">
        <v>4.9191123284723928E-2</v>
      </c>
      <c r="BQ1041">
        <v>9.3965797778273324E-2</v>
      </c>
      <c r="BR1041">
        <v>0.14880952380952381</v>
      </c>
      <c r="BS1041">
        <v>0.13793103448275862</v>
      </c>
      <c r="BT1041">
        <v>0.44444444444444442</v>
      </c>
      <c r="BU1041">
        <v>0.30533908091616596</v>
      </c>
      <c r="BV1041">
        <v>0.8285992418319108</v>
      </c>
      <c r="BW1041">
        <v>0.67105315219182671</v>
      </c>
      <c r="BX1041">
        <v>0.23847799582788709</v>
      </c>
      <c r="BY1041">
        <f t="shared" si="105"/>
        <v>6.1320584823887532E-2</v>
      </c>
      <c r="BZ1041">
        <v>0</v>
      </c>
      <c r="CA1041">
        <f t="shared" si="106"/>
        <v>2.1577918097916312E-2</v>
      </c>
      <c r="CC1041">
        <v>6.1320584823887532E-2</v>
      </c>
      <c r="CD1041">
        <v>2.1577918097916312E-2</v>
      </c>
    </row>
    <row r="1042" spans="1:82" x14ac:dyDescent="0.3">
      <c r="A1042">
        <v>1</v>
      </c>
      <c r="B1042" t="s">
        <v>677</v>
      </c>
      <c r="C1042" t="s">
        <v>715</v>
      </c>
      <c r="D1042">
        <v>21153</v>
      </c>
      <c r="E1042" s="2">
        <v>0</v>
      </c>
      <c r="F1042" s="2" t="s">
        <v>1954</v>
      </c>
      <c r="G1042" s="3">
        <v>-999</v>
      </c>
      <c r="H1042" s="1">
        <v>0.37440454194552636</v>
      </c>
      <c r="I1042" s="1">
        <f t="shared" si="107"/>
        <v>-999</v>
      </c>
      <c r="J1042" s="1">
        <v>-999</v>
      </c>
      <c r="K1042" s="1">
        <v>-999</v>
      </c>
      <c r="L1042" s="2">
        <v>-999</v>
      </c>
      <c r="M1042" s="2">
        <v>-999</v>
      </c>
      <c r="N1042" s="7">
        <v>-999</v>
      </c>
      <c r="O1042" s="2">
        <v>-999</v>
      </c>
      <c r="P1042" s="3">
        <v>-999</v>
      </c>
      <c r="Q1042" s="3">
        <v>-999</v>
      </c>
      <c r="R1042" s="3">
        <v>-999</v>
      </c>
      <c r="S1042" s="3">
        <v>-999</v>
      </c>
      <c r="T1042" s="3">
        <v>-999</v>
      </c>
      <c r="V1042">
        <v>21153</v>
      </c>
      <c r="W1042" s="2">
        <v>-999</v>
      </c>
      <c r="X1042" s="2">
        <v>1.0044037026293098E-2</v>
      </c>
      <c r="Y1042" s="2">
        <v>-999</v>
      </c>
      <c r="Z1042" s="2">
        <v>-999</v>
      </c>
      <c r="AA1042" s="2">
        <v>-999</v>
      </c>
      <c r="AB1042" s="2">
        <v>-999</v>
      </c>
      <c r="AC1042" s="2">
        <v>-999</v>
      </c>
      <c r="AD1042" s="2">
        <v>-999</v>
      </c>
      <c r="AE1042" s="2">
        <v>-999</v>
      </c>
      <c r="AF1042" s="2">
        <v>-999</v>
      </c>
      <c r="AG1042" s="2">
        <v>-999</v>
      </c>
      <c r="AH1042" s="2">
        <v>-999</v>
      </c>
      <c r="AI1042" s="2">
        <v>-999</v>
      </c>
      <c r="AJ1042" s="2">
        <v>-999</v>
      </c>
      <c r="AK1042" s="2">
        <v>-999</v>
      </c>
      <c r="AL1042" s="2">
        <v>-999</v>
      </c>
      <c r="AM1042" s="2">
        <v>-999</v>
      </c>
      <c r="AN1042" s="2">
        <v>-999</v>
      </c>
      <c r="AO1042" s="2">
        <v>-999</v>
      </c>
      <c r="AP1042" s="2">
        <v>-999</v>
      </c>
      <c r="AQ1042" s="2">
        <v>-999</v>
      </c>
      <c r="AR1042" s="2">
        <v>-999</v>
      </c>
      <c r="AS1042" s="2">
        <v>-999</v>
      </c>
      <c r="AT1042" s="2">
        <v>-999</v>
      </c>
      <c r="AU1042" s="2">
        <v>-999</v>
      </c>
      <c r="AV1042" s="2">
        <v>-999</v>
      </c>
      <c r="AW1042" s="2">
        <v>-999</v>
      </c>
      <c r="AX1042" s="2">
        <v>-999</v>
      </c>
      <c r="AY1042" s="2">
        <v>-999</v>
      </c>
      <c r="AZ1042" s="2">
        <v>-999</v>
      </c>
      <c r="BA1042" s="2">
        <v>-999</v>
      </c>
      <c r="BB1042" s="2">
        <v>-999</v>
      </c>
      <c r="BC1042" s="2">
        <v>-999</v>
      </c>
      <c r="BD1042" s="2">
        <v>-999</v>
      </c>
      <c r="BE1042" s="2">
        <v>-999</v>
      </c>
      <c r="BF1042" s="2">
        <v>-999</v>
      </c>
      <c r="BG1042" s="2">
        <v>-999</v>
      </c>
      <c r="BH1042" s="2">
        <v>-999</v>
      </c>
      <c r="BI1042">
        <v>0</v>
      </c>
      <c r="BJ1042">
        <v>0.37440454194552636</v>
      </c>
      <c r="BK1042">
        <v>0.37440454194552636</v>
      </c>
      <c r="BL1042">
        <v>-999</v>
      </c>
      <c r="BM1042">
        <v>38.803137191905321</v>
      </c>
      <c r="BN1042">
        <f t="shared" si="104"/>
        <v>-999</v>
      </c>
      <c r="BO1042" t="s">
        <v>3748</v>
      </c>
      <c r="BP1042" t="s">
        <v>3748</v>
      </c>
      <c r="BQ1042">
        <v>5.5893107503332762E-2</v>
      </c>
      <c r="BR1042">
        <v>1.7857142857142856E-2</v>
      </c>
      <c r="BS1042">
        <v>0.2413793103448276</v>
      </c>
      <c r="BT1042">
        <v>0.55555555555555558</v>
      </c>
      <c r="BU1042" t="s">
        <v>3748</v>
      </c>
      <c r="BY1042">
        <f t="shared" si="105"/>
        <v>-999</v>
      </c>
      <c r="CA1042">
        <f t="shared" si="106"/>
        <v>-999</v>
      </c>
    </row>
    <row r="1043" spans="1:82" x14ac:dyDescent="0.3">
      <c r="A1043">
        <v>0</v>
      </c>
      <c r="B1043" t="s">
        <v>677</v>
      </c>
      <c r="C1043" t="s">
        <v>51</v>
      </c>
      <c r="D1043">
        <v>21155</v>
      </c>
      <c r="E1043" s="2">
        <f>BO1043</f>
        <v>0.56827262354285879</v>
      </c>
      <c r="F1043" s="2" t="s">
        <v>1938</v>
      </c>
      <c r="G1043" s="3">
        <v>1222</v>
      </c>
      <c r="H1043" s="1">
        <v>0.94670252947916123</v>
      </c>
      <c r="I1043" s="1">
        <f t="shared" si="107"/>
        <v>-11.06847658337318</v>
      </c>
      <c r="J1043" s="1">
        <v>2.9631886246299999</v>
      </c>
      <c r="K1043" s="1">
        <v>252.14535452699999</v>
      </c>
      <c r="L1043" s="2">
        <v>0.10485138440000008</v>
      </c>
      <c r="M1043" s="2">
        <v>6.9208909665909046E-4</v>
      </c>
      <c r="N1043" s="7">
        <v>0</v>
      </c>
      <c r="O1043" s="2">
        <v>2.5349785336443555E-3</v>
      </c>
      <c r="P1043" s="3">
        <v>761.90391638700294</v>
      </c>
      <c r="Q1043" s="3">
        <v>20.96870544397213</v>
      </c>
      <c r="R1043" s="3">
        <v>2084.7791416714608</v>
      </c>
      <c r="S1043" s="3">
        <v>5.0273423237502026</v>
      </c>
      <c r="T1043" s="3">
        <v>1305.5844491199532</v>
      </c>
      <c r="V1043">
        <v>21155</v>
      </c>
      <c r="W1043" s="2">
        <v>0.5733201329722476</v>
      </c>
      <c r="X1043" s="2">
        <v>2.5396901462689761E-2</v>
      </c>
      <c r="Y1043" s="2">
        <v>0.38399504576383758</v>
      </c>
      <c r="Z1043" s="2">
        <v>0.84502839726884071</v>
      </c>
      <c r="AA1043" s="2">
        <v>0.72676751471753243</v>
      </c>
      <c r="AB1043" s="2">
        <v>0.25881268073611097</v>
      </c>
      <c r="AC1043" s="2">
        <v>6.9208909665909046E-4</v>
      </c>
      <c r="AD1043" s="2">
        <v>0</v>
      </c>
      <c r="AE1043" s="2">
        <v>2.5349785336443555E-3</v>
      </c>
      <c r="AF1043">
        <v>196497.51526963033</v>
      </c>
      <c r="AG1043">
        <v>442.95982402154334</v>
      </c>
      <c r="AH1043">
        <v>83252.928271714132</v>
      </c>
      <c r="AI1043">
        <v>18212.99410310488</v>
      </c>
      <c r="AJ1043">
        <v>4.8454314253228166</v>
      </c>
      <c r="AK1043">
        <v>198582.29441130179</v>
      </c>
      <c r="AL1043">
        <v>447.98716634529353</v>
      </c>
      <c r="AM1043">
        <v>84197.801705328689</v>
      </c>
      <c r="AN1043">
        <v>18573.705118610254</v>
      </c>
      <c r="AO1043">
        <v>4.9013678889771626</v>
      </c>
      <c r="AP1043">
        <v>2084.7791416714608</v>
      </c>
      <c r="AQ1043">
        <v>5.0273423237501902</v>
      </c>
      <c r="AR1043">
        <v>944.87343361455714</v>
      </c>
      <c r="AS1043">
        <v>360.71101550537423</v>
      </c>
      <c r="AT1043">
        <v>5.5936463654346014E-2</v>
      </c>
      <c r="AU1043" s="3">
        <v>143192.22204577332</v>
      </c>
      <c r="AV1043" s="3">
        <v>3940.8585011401219</v>
      </c>
      <c r="AW1043">
        <v>18108.197728146999</v>
      </c>
      <c r="AX1043">
        <v>3403254.681027947</v>
      </c>
      <c r="AY1043">
        <v>498.36397492653191</v>
      </c>
      <c r="AZ1043">
        <v>93662.525447692402</v>
      </c>
      <c r="BA1043">
        <v>18870.101644534003</v>
      </c>
      <c r="BB1043">
        <v>3546446.9030737206</v>
      </c>
      <c r="BC1043">
        <v>519.33268037050402</v>
      </c>
      <c r="BD1043">
        <v>97603.383948832517</v>
      </c>
      <c r="BE1043">
        <v>761.90391638700294</v>
      </c>
      <c r="BF1043">
        <v>143192.22204577332</v>
      </c>
      <c r="BG1043">
        <v>20.96870544397213</v>
      </c>
      <c r="BH1043">
        <v>3940.8585011401219</v>
      </c>
      <c r="BI1043">
        <v>0.90756356401283556</v>
      </c>
      <c r="BJ1043">
        <v>1.8542660934919968</v>
      </c>
      <c r="BK1043">
        <v>0.94670252947916123</v>
      </c>
      <c r="BL1043">
        <v>28.881923885967701</v>
      </c>
      <c r="BM1043">
        <v>17.813447302594522</v>
      </c>
      <c r="BN1043">
        <f t="shared" si="104"/>
        <v>-11.06847658337318</v>
      </c>
      <c r="BO1043">
        <v>0.56827262354285879</v>
      </c>
      <c r="BP1043">
        <v>6.2454626097905837E-3</v>
      </c>
      <c r="BQ1043">
        <v>8.3215183859894265E-2</v>
      </c>
      <c r="BR1043">
        <v>3.5714285714285712E-2</v>
      </c>
      <c r="BS1043">
        <v>0.10344827586206896</v>
      </c>
      <c r="BT1043">
        <v>0.33333333333333331</v>
      </c>
      <c r="BU1043">
        <v>0.31697685755021987</v>
      </c>
      <c r="BV1043">
        <v>0.84502839726884071</v>
      </c>
      <c r="BW1043">
        <v>0.75390821028789679</v>
      </c>
      <c r="BX1043">
        <v>0.25881268073611097</v>
      </c>
      <c r="BY1043">
        <f t="shared" si="105"/>
        <v>2.125741227051417E-2</v>
      </c>
      <c r="BZ1043">
        <v>0</v>
      </c>
      <c r="CA1043">
        <f t="shared" si="106"/>
        <v>2.2118467071313075E-3</v>
      </c>
      <c r="CC1043">
        <v>2.125741227051417E-2</v>
      </c>
      <c r="CD1043">
        <v>2.2118467071313075E-3</v>
      </c>
    </row>
    <row r="1044" spans="1:82" x14ac:dyDescent="0.3">
      <c r="A1044">
        <v>0</v>
      </c>
      <c r="B1044" t="s">
        <v>677</v>
      </c>
      <c r="C1044" t="s">
        <v>52</v>
      </c>
      <c r="D1044">
        <v>21157</v>
      </c>
      <c r="E1044" s="2">
        <f>BO1044</f>
        <v>0.59960602789838302</v>
      </c>
      <c r="F1044" s="2" t="s">
        <v>1939</v>
      </c>
      <c r="G1044" s="3">
        <v>1343</v>
      </c>
      <c r="H1044" s="1">
        <v>2.6880019850581101</v>
      </c>
      <c r="I1044" s="1">
        <f t="shared" si="107"/>
        <v>-11.630321464164062</v>
      </c>
      <c r="J1044" s="1">
        <v>2.8540372126800002</v>
      </c>
      <c r="K1044" s="1">
        <v>221.74211494400001</v>
      </c>
      <c r="L1044" s="2">
        <v>0.12277739731999993</v>
      </c>
      <c r="M1044" s="2">
        <v>1.024513207565322E-3</v>
      </c>
      <c r="N1044" s="7">
        <v>0</v>
      </c>
      <c r="O1044" s="2">
        <v>5.7998223705441826E-3</v>
      </c>
      <c r="P1044" s="3">
        <v>47431.491621629008</v>
      </c>
      <c r="Q1044" s="3">
        <v>1305.3837304033241</v>
      </c>
      <c r="R1044" s="3">
        <v>173201.65317655739</v>
      </c>
      <c r="S1044" s="3">
        <v>391.31987311762754</v>
      </c>
      <c r="T1044" s="3">
        <v>83379.883081763342</v>
      </c>
      <c r="V1044">
        <v>21157</v>
      </c>
      <c r="W1044" s="2">
        <v>0.55063343680427701</v>
      </c>
      <c r="X1044" s="2">
        <v>7.2110213525671138E-2</v>
      </c>
      <c r="Y1044" s="2">
        <v>0.31942979642697533</v>
      </c>
      <c r="Z1044" s="2">
        <v>0.81390110353766409</v>
      </c>
      <c r="AA1044" s="2">
        <v>0.63913517696318956</v>
      </c>
      <c r="AB1044" s="2">
        <v>0.30306082762786829</v>
      </c>
      <c r="AC1044" s="2">
        <v>1.024513207565322E-3</v>
      </c>
      <c r="AD1044" s="2">
        <v>0</v>
      </c>
      <c r="AE1044" s="2">
        <v>5.7998223705441826E-3</v>
      </c>
      <c r="AF1044">
        <v>144659.61447829328</v>
      </c>
      <c r="AG1044">
        <v>325.29044253905153</v>
      </c>
      <c r="AH1044">
        <v>61137.332127124711</v>
      </c>
      <c r="AI1044">
        <v>7739.7387782104242</v>
      </c>
      <c r="AJ1044">
        <v>3.5559348604225796</v>
      </c>
      <c r="AK1044">
        <v>317861.26765485067</v>
      </c>
      <c r="AL1044">
        <v>716.61031565667918</v>
      </c>
      <c r="AM1044">
        <v>134684.69141624539</v>
      </c>
      <c r="AN1044">
        <v>17572.262570853087</v>
      </c>
      <c r="AO1044">
        <v>7.839009969211558</v>
      </c>
      <c r="AP1044">
        <v>173201.65317655739</v>
      </c>
      <c r="AQ1044">
        <v>391.31987311762765</v>
      </c>
      <c r="AR1044">
        <v>73547.359289120679</v>
      </c>
      <c r="AS1044">
        <v>9832.5237926426635</v>
      </c>
      <c r="AT1044">
        <v>4.283075108788978</v>
      </c>
      <c r="AU1044" s="3">
        <v>8914274.5353689548</v>
      </c>
      <c r="AV1044" s="3">
        <v>245333.81829200074</v>
      </c>
      <c r="AW1044">
        <v>40200.334126031004</v>
      </c>
      <c r="AX1044">
        <v>7555250.795646267</v>
      </c>
      <c r="AY1044">
        <v>1106.3717443996359</v>
      </c>
      <c r="AZ1044">
        <v>207931.50564246756</v>
      </c>
      <c r="BA1044">
        <v>87631.825747660012</v>
      </c>
      <c r="BB1044">
        <v>16469525.331015222</v>
      </c>
      <c r="BC1044">
        <v>2411.7554748029597</v>
      </c>
      <c r="BD1044">
        <v>453265.32393446827</v>
      </c>
      <c r="BE1044">
        <v>47431.491621629008</v>
      </c>
      <c r="BF1044">
        <v>8914274.5353689548</v>
      </c>
      <c r="BG1044">
        <v>1305.3837304033241</v>
      </c>
      <c r="BH1044">
        <v>245333.81829200074</v>
      </c>
      <c r="BI1044">
        <v>1.3560724464466305</v>
      </c>
      <c r="BJ1044">
        <v>4.0440744315047406</v>
      </c>
      <c r="BK1044">
        <v>2.6880019850581101</v>
      </c>
      <c r="BL1044">
        <v>43.754858504926972</v>
      </c>
      <c r="BM1044">
        <v>32.12453704076291</v>
      </c>
      <c r="BN1044">
        <f t="shared" si="104"/>
        <v>-11.630321464164062</v>
      </c>
      <c r="BO1044">
        <v>0.59960602789838302</v>
      </c>
      <c r="BP1044">
        <v>9.8464506428873316E-3</v>
      </c>
      <c r="BQ1044">
        <v>0.10639159857201205</v>
      </c>
      <c r="BR1044">
        <v>0.15476190476190477</v>
      </c>
      <c r="BS1044">
        <v>0.17241379310344829</v>
      </c>
      <c r="BT1044">
        <v>0.33333333333333331</v>
      </c>
      <c r="BU1044">
        <v>0.3330668608494361</v>
      </c>
      <c r="BV1044">
        <v>0.81390110353766409</v>
      </c>
      <c r="BW1044">
        <v>0.6630032956049684</v>
      </c>
      <c r="BX1044">
        <v>0.30306082762786829</v>
      </c>
      <c r="BY1044">
        <f t="shared" si="105"/>
        <v>2.4490701453509817E-2</v>
      </c>
      <c r="BZ1044">
        <v>0</v>
      </c>
      <c r="CA1044">
        <f t="shared" si="106"/>
        <v>4.3911255026865964E-3</v>
      </c>
      <c r="CC1044">
        <v>2.4490701453509817E-2</v>
      </c>
      <c r="CD1044">
        <v>4.3911255026865964E-3</v>
      </c>
    </row>
    <row r="1045" spans="1:82" x14ac:dyDescent="0.3">
      <c r="A1045">
        <v>1</v>
      </c>
      <c r="B1045" t="s">
        <v>677</v>
      </c>
      <c r="C1045" t="s">
        <v>303</v>
      </c>
      <c r="D1045">
        <v>21159</v>
      </c>
      <c r="E1045" s="2">
        <v>0</v>
      </c>
      <c r="F1045" s="2" t="s">
        <v>1954</v>
      </c>
      <c r="G1045" s="3">
        <v>-999</v>
      </c>
      <c r="H1045" s="1">
        <v>0.37462242109560695</v>
      </c>
      <c r="I1045" s="1">
        <f t="shared" si="107"/>
        <v>-999</v>
      </c>
      <c r="J1045" s="1">
        <v>-999</v>
      </c>
      <c r="K1045" s="1">
        <v>-999</v>
      </c>
      <c r="L1045" s="2">
        <v>-999</v>
      </c>
      <c r="M1045" s="2">
        <v>-999</v>
      </c>
      <c r="N1045" s="7">
        <v>-999</v>
      </c>
      <c r="O1045" s="2">
        <v>-999</v>
      </c>
      <c r="P1045" s="3">
        <v>-999</v>
      </c>
      <c r="Q1045" s="3">
        <v>-999</v>
      </c>
      <c r="R1045" s="3">
        <v>-999</v>
      </c>
      <c r="S1045" s="3">
        <v>-999</v>
      </c>
      <c r="T1045" s="3">
        <v>-999</v>
      </c>
      <c r="V1045">
        <v>21159</v>
      </c>
      <c r="W1045" s="2">
        <v>-999</v>
      </c>
      <c r="X1045" s="2">
        <v>1.0049882004132564E-2</v>
      </c>
      <c r="Y1045" s="2">
        <v>-999</v>
      </c>
      <c r="Z1045" s="2">
        <v>-999</v>
      </c>
      <c r="AA1045" s="2">
        <v>-999</v>
      </c>
      <c r="AB1045" s="2">
        <v>-999</v>
      </c>
      <c r="AC1045" s="2">
        <v>-999</v>
      </c>
      <c r="AD1045" s="2">
        <v>-999</v>
      </c>
      <c r="AE1045" s="2">
        <v>-999</v>
      </c>
      <c r="AF1045" s="2">
        <v>-999</v>
      </c>
      <c r="AG1045" s="2">
        <v>-999</v>
      </c>
      <c r="AH1045" s="2">
        <v>-999</v>
      </c>
      <c r="AI1045" s="2">
        <v>-999</v>
      </c>
      <c r="AJ1045" s="2">
        <v>-999</v>
      </c>
      <c r="AK1045" s="2">
        <v>-999</v>
      </c>
      <c r="AL1045" s="2">
        <v>-999</v>
      </c>
      <c r="AM1045" s="2">
        <v>-999</v>
      </c>
      <c r="AN1045" s="2">
        <v>-999</v>
      </c>
      <c r="AO1045" s="2">
        <v>-999</v>
      </c>
      <c r="AP1045" s="2">
        <v>-999</v>
      </c>
      <c r="AQ1045" s="2">
        <v>-999</v>
      </c>
      <c r="AR1045" s="2">
        <v>-999</v>
      </c>
      <c r="AS1045" s="2">
        <v>-999</v>
      </c>
      <c r="AT1045" s="2">
        <v>-999</v>
      </c>
      <c r="AU1045" s="2">
        <v>-999</v>
      </c>
      <c r="AV1045" s="2">
        <v>-999</v>
      </c>
      <c r="AW1045" s="2">
        <v>-999</v>
      </c>
      <c r="AX1045" s="2">
        <v>-999</v>
      </c>
      <c r="AY1045" s="2">
        <v>-999</v>
      </c>
      <c r="AZ1045" s="2">
        <v>-999</v>
      </c>
      <c r="BA1045" s="2">
        <v>-999</v>
      </c>
      <c r="BB1045" s="2">
        <v>-999</v>
      </c>
      <c r="BC1045" s="2">
        <v>-999</v>
      </c>
      <c r="BD1045" s="2">
        <v>-999</v>
      </c>
      <c r="BE1045" s="2">
        <v>-999</v>
      </c>
      <c r="BF1045" s="2">
        <v>-999</v>
      </c>
      <c r="BG1045" s="2">
        <v>-999</v>
      </c>
      <c r="BH1045" s="2">
        <v>-999</v>
      </c>
      <c r="BI1045">
        <v>0</v>
      </c>
      <c r="BJ1045">
        <v>0.37462242109560695</v>
      </c>
      <c r="BK1045">
        <v>0.37462242109560695</v>
      </c>
      <c r="BL1045">
        <v>-999</v>
      </c>
      <c r="BM1045">
        <v>40.91313805529817</v>
      </c>
      <c r="BN1045">
        <f t="shared" si="104"/>
        <v>-999</v>
      </c>
      <c r="BO1045" t="s">
        <v>3748</v>
      </c>
      <c r="BP1045" t="s">
        <v>3748</v>
      </c>
      <c r="BQ1045">
        <v>5.5985245080306389E-2</v>
      </c>
      <c r="BR1045">
        <v>1.1904761904761904E-2</v>
      </c>
      <c r="BS1045">
        <v>0.17241379310344829</v>
      </c>
      <c r="BT1045">
        <v>0.61111111111111116</v>
      </c>
      <c r="BU1045" t="s">
        <v>3748</v>
      </c>
      <c r="BY1045">
        <f t="shared" si="105"/>
        <v>-999</v>
      </c>
      <c r="CA1045">
        <f t="shared" si="106"/>
        <v>-999</v>
      </c>
    </row>
    <row r="1046" spans="1:82" x14ac:dyDescent="0.3">
      <c r="A1046">
        <v>0</v>
      </c>
      <c r="B1046" t="s">
        <v>677</v>
      </c>
      <c r="C1046" t="s">
        <v>499</v>
      </c>
      <c r="D1046">
        <v>21161</v>
      </c>
      <c r="E1046" s="2">
        <f>BO1046</f>
        <v>0.65090111616677793</v>
      </c>
      <c r="F1046" s="2" t="s">
        <v>1940</v>
      </c>
      <c r="G1046" s="3">
        <v>1113</v>
      </c>
      <c r="H1046" s="1">
        <v>4.9636963372077005</v>
      </c>
      <c r="I1046" s="1">
        <f t="shared" si="107"/>
        <v>-19.713727394626471</v>
      </c>
      <c r="J1046" s="1">
        <v>2.7615470175399999</v>
      </c>
      <c r="K1046" s="1">
        <v>204.635252619</v>
      </c>
      <c r="L1046" s="2">
        <v>0.1457441005600002</v>
      </c>
      <c r="M1046" s="2">
        <v>9.2910621705087244E-3</v>
      </c>
      <c r="N1046" s="7">
        <v>0</v>
      </c>
      <c r="O1046" s="2">
        <v>2.5428951042986677E-3</v>
      </c>
      <c r="P1046" s="3">
        <v>20405.082232167995</v>
      </c>
      <c r="Q1046" s="3">
        <v>561.57758174460787</v>
      </c>
      <c r="R1046" s="3">
        <v>169737.10675133366</v>
      </c>
      <c r="S1046" s="3">
        <v>384.91579655669022</v>
      </c>
      <c r="T1046" s="3">
        <v>85262.317084600203</v>
      </c>
      <c r="V1046">
        <v>21161</v>
      </c>
      <c r="W1046" s="2">
        <v>0.63044119748347283</v>
      </c>
      <c r="X1046" s="2">
        <v>0.13315957530622921</v>
      </c>
      <c r="Y1046" s="2">
        <v>0.58462752353401293</v>
      </c>
      <c r="Z1046" s="2">
        <v>0.78752517838980218</v>
      </c>
      <c r="AA1046" s="2">
        <v>0.5898274598336084</v>
      </c>
      <c r="AB1046" s="2">
        <v>0.35975129544791162</v>
      </c>
      <c r="AC1046" s="2">
        <v>9.2910621705087244E-3</v>
      </c>
      <c r="AD1046" s="2">
        <v>0</v>
      </c>
      <c r="AE1046" s="2">
        <v>2.5428951042986677E-3</v>
      </c>
      <c r="AF1046">
        <v>240380.7119643536</v>
      </c>
      <c r="AG1046">
        <v>541.51911245026827</v>
      </c>
      <c r="AH1046">
        <v>101776.8415593191</v>
      </c>
      <c r="AI1046">
        <v>16885.826307889987</v>
      </c>
      <c r="AJ1046">
        <v>5.9224951151931498</v>
      </c>
      <c r="AK1046">
        <v>410117.81871568726</v>
      </c>
      <c r="AL1046">
        <v>926.43490900695849</v>
      </c>
      <c r="AM1046">
        <v>174120.57447498263</v>
      </c>
      <c r="AN1046">
        <v>29804.410476826681</v>
      </c>
      <c r="AO1046">
        <v>10.139566213270179</v>
      </c>
      <c r="AP1046">
        <v>169737.10675133366</v>
      </c>
      <c r="AQ1046">
        <v>384.91579655669022</v>
      </c>
      <c r="AR1046">
        <v>72343.732915663524</v>
      </c>
      <c r="AS1046">
        <v>12918.584168936693</v>
      </c>
      <c r="AT1046">
        <v>4.217071098077029</v>
      </c>
      <c r="AU1046" s="3">
        <v>3834931.154713653</v>
      </c>
      <c r="AV1046" s="3">
        <v>105542.89071308161</v>
      </c>
      <c r="AW1046">
        <v>39820.345464531005</v>
      </c>
      <c r="AX1046">
        <v>7483835.7266039569</v>
      </c>
      <c r="AY1046">
        <v>1095.913903005636</v>
      </c>
      <c r="AZ1046">
        <v>205966.05893087923</v>
      </c>
      <c r="BA1046">
        <v>60225.427696699</v>
      </c>
      <c r="BB1046">
        <v>11318766.88131761</v>
      </c>
      <c r="BC1046">
        <v>1657.4914847502439</v>
      </c>
      <c r="BD1046">
        <v>311508.94964396086</v>
      </c>
      <c r="BE1046">
        <v>20405.082232167995</v>
      </c>
      <c r="BF1046">
        <v>3834931.154713653</v>
      </c>
      <c r="BG1046">
        <v>561.57758174460787</v>
      </c>
      <c r="BH1046">
        <v>105542.89071308161</v>
      </c>
      <c r="BI1046">
        <v>2.0825078086992082</v>
      </c>
      <c r="BJ1046">
        <v>7.0462041459069091</v>
      </c>
      <c r="BK1046">
        <v>4.9636963372077005</v>
      </c>
      <c r="BL1046">
        <v>38.959600110651536</v>
      </c>
      <c r="BM1046">
        <v>19.245872716025065</v>
      </c>
      <c r="BN1046">
        <f t="shared" si="104"/>
        <v>-19.713727394626471</v>
      </c>
      <c r="BO1046">
        <v>0.65090111616677793</v>
      </c>
      <c r="BP1046">
        <v>1.6414682282977402E-2</v>
      </c>
      <c r="BQ1046">
        <v>8.1642064703688705E-2</v>
      </c>
      <c r="BR1046">
        <v>5.9523809523809521E-2</v>
      </c>
      <c r="BS1046">
        <v>0.10344827586206896</v>
      </c>
      <c r="BT1046">
        <v>0.3888888888888889</v>
      </c>
      <c r="BU1046">
        <v>0.56455785157798355</v>
      </c>
      <c r="BV1046">
        <v>0.78752517838980218</v>
      </c>
      <c r="BW1046">
        <v>0.61185421144565189</v>
      </c>
      <c r="BX1046">
        <v>0.35975129544791162</v>
      </c>
      <c r="BY1046">
        <f t="shared" si="105"/>
        <v>0.20358101083028246</v>
      </c>
      <c r="BZ1046">
        <v>0</v>
      </c>
      <c r="CA1046">
        <f t="shared" si="106"/>
        <v>1.6378504125873603E-3</v>
      </c>
      <c r="CC1046">
        <v>0.20358101083028246</v>
      </c>
      <c r="CD1046">
        <v>1.6378504125873603E-3</v>
      </c>
    </row>
    <row r="1047" spans="1:82" x14ac:dyDescent="0.3">
      <c r="A1047">
        <v>0</v>
      </c>
      <c r="B1047" t="s">
        <v>677</v>
      </c>
      <c r="C1047" t="s">
        <v>642</v>
      </c>
      <c r="D1047">
        <v>21163</v>
      </c>
      <c r="E1047" s="2">
        <f>BO1047</f>
        <v>0.64471127537416129</v>
      </c>
      <c r="F1047" s="2" t="s">
        <v>1939</v>
      </c>
      <c r="G1047" s="3">
        <v>1829</v>
      </c>
      <c r="H1047" s="1">
        <v>1.1419605025886881</v>
      </c>
      <c r="I1047" s="1">
        <f t="shared" si="107"/>
        <v>-21.101705981131779</v>
      </c>
      <c r="J1047" s="1">
        <v>2.9190397346400001</v>
      </c>
      <c r="K1047" s="1">
        <v>241.98929468899999</v>
      </c>
      <c r="L1047" s="2">
        <v>0.11044500858000017</v>
      </c>
      <c r="M1047" s="2">
        <v>7.5922416015436684E-4</v>
      </c>
      <c r="N1047" s="7">
        <v>0</v>
      </c>
      <c r="O1047" s="2">
        <v>2.9894697496848318E-3</v>
      </c>
      <c r="P1047" s="3">
        <v>14185.128001478002</v>
      </c>
      <c r="Q1047" s="3">
        <v>390.39538234496808</v>
      </c>
      <c r="R1047" s="3">
        <v>106071.2725109692</v>
      </c>
      <c r="S1047" s="3">
        <v>238.78626799427576</v>
      </c>
      <c r="T1047" s="3">
        <v>49279.105776377073</v>
      </c>
      <c r="V1047">
        <v>21163</v>
      </c>
      <c r="W1047" s="2">
        <v>0.6071234088633195</v>
      </c>
      <c r="X1047" s="2">
        <v>3.063502785239678E-2</v>
      </c>
      <c r="Y1047" s="2">
        <v>0.53855342637579751</v>
      </c>
      <c r="Z1047" s="2">
        <v>0.83243822145642299</v>
      </c>
      <c r="AA1047" s="2">
        <v>0.69749434257588416</v>
      </c>
      <c r="AB1047" s="2">
        <v>0.27261985054450644</v>
      </c>
      <c r="AC1047" s="2">
        <v>7.5922416015436684E-4</v>
      </c>
      <c r="AD1047" s="2">
        <v>0</v>
      </c>
      <c r="AE1047" s="2">
        <v>2.9894697496848318E-3</v>
      </c>
      <c r="AF1047">
        <v>118349.03372439224</v>
      </c>
      <c r="AG1047">
        <v>265.24219705066338</v>
      </c>
      <c r="AH1047">
        <v>49851.450195214049</v>
      </c>
      <c r="AI1047">
        <v>4641.1179721932585</v>
      </c>
      <c r="AJ1047">
        <v>2.8969594728239074</v>
      </c>
      <c r="AK1047">
        <v>224420.30623536144</v>
      </c>
      <c r="AL1047">
        <v>504.02846504493914</v>
      </c>
      <c r="AM1047">
        <v>94730.590387013712</v>
      </c>
      <c r="AN1047">
        <v>9041.0835567706581</v>
      </c>
      <c r="AO1047">
        <v>5.5080414496636765</v>
      </c>
      <c r="AP1047">
        <v>106071.2725109692</v>
      </c>
      <c r="AQ1047">
        <v>238.78626799427576</v>
      </c>
      <c r="AR1047">
        <v>44879.140191799663</v>
      </c>
      <c r="AS1047">
        <v>4399.9655845773996</v>
      </c>
      <c r="AT1047">
        <v>2.6110819768397691</v>
      </c>
      <c r="AU1047" s="3">
        <v>2665952.9565977757</v>
      </c>
      <c r="AV1047" s="3">
        <v>73370.908157913305</v>
      </c>
      <c r="AW1047">
        <v>31533.096691393002</v>
      </c>
      <c r="AX1047">
        <v>5926330.1921804007</v>
      </c>
      <c r="AY1047">
        <v>867.83674691370777</v>
      </c>
      <c r="AZ1047">
        <v>163101.23821496224</v>
      </c>
      <c r="BA1047">
        <v>45718.224692871008</v>
      </c>
      <c r="BB1047">
        <v>8592283.1487781778</v>
      </c>
      <c r="BC1047">
        <v>1258.2321292586757</v>
      </c>
      <c r="BD1047">
        <v>236472.14637287552</v>
      </c>
      <c r="BE1047">
        <v>14185.128001478002</v>
      </c>
      <c r="BF1047">
        <v>2665952.9565977757</v>
      </c>
      <c r="BG1047">
        <v>390.39538234496808</v>
      </c>
      <c r="BH1047">
        <v>73370.908157913305</v>
      </c>
      <c r="BI1047">
        <v>0.89363064623042066</v>
      </c>
      <c r="BJ1047">
        <v>2.0355911488191087</v>
      </c>
      <c r="BK1047">
        <v>1.1419605025886881</v>
      </c>
      <c r="BL1047">
        <v>54.597333462859169</v>
      </c>
      <c r="BM1047">
        <v>33.495627481727389</v>
      </c>
      <c r="BN1047">
        <f t="shared" si="104"/>
        <v>-21.101705981131779</v>
      </c>
      <c r="BO1047">
        <v>0.64471127537416129</v>
      </c>
      <c r="BP1047">
        <v>6.9767658233051456E-3</v>
      </c>
      <c r="BQ1047">
        <v>7.7955567676322654E-2</v>
      </c>
      <c r="BR1047">
        <v>6.5476190476190479E-2</v>
      </c>
      <c r="BS1047">
        <v>0.13793103448275862</v>
      </c>
      <c r="BT1047">
        <v>0.3888888888888889</v>
      </c>
      <c r="BU1047">
        <v>0.60430650961447818</v>
      </c>
      <c r="BV1047">
        <v>0.83243822145642299</v>
      </c>
      <c r="BW1047">
        <v>0.72354184914510811</v>
      </c>
      <c r="BX1047">
        <v>0.27261985054450644</v>
      </c>
      <c r="BY1047">
        <f t="shared" si="105"/>
        <v>2.6155318194397956E-2</v>
      </c>
      <c r="BZ1047">
        <v>0</v>
      </c>
      <c r="CA1047">
        <f t="shared" si="106"/>
        <v>2.4952812788868201E-3</v>
      </c>
      <c r="CC1047">
        <v>2.6155318194397956E-2</v>
      </c>
      <c r="CD1047">
        <v>2.4952812788868201E-3</v>
      </c>
    </row>
    <row r="1048" spans="1:82" x14ac:dyDescent="0.3">
      <c r="A1048">
        <v>1</v>
      </c>
      <c r="B1048" t="s">
        <v>677</v>
      </c>
      <c r="C1048" t="s">
        <v>716</v>
      </c>
      <c r="D1048">
        <v>21165</v>
      </c>
      <c r="E1048" s="2">
        <v>0</v>
      </c>
      <c r="F1048" s="2" t="s">
        <v>1954</v>
      </c>
      <c r="G1048" s="3">
        <v>-999</v>
      </c>
      <c r="H1048" s="1">
        <v>0.37509295686456634</v>
      </c>
      <c r="I1048" s="1">
        <f t="shared" si="107"/>
        <v>-999</v>
      </c>
      <c r="J1048" s="1">
        <v>-999</v>
      </c>
      <c r="K1048" s="1">
        <v>-999</v>
      </c>
      <c r="L1048" s="2">
        <v>-999</v>
      </c>
      <c r="M1048" s="2">
        <v>-999</v>
      </c>
      <c r="N1048" s="7">
        <v>-999</v>
      </c>
      <c r="O1048" s="2">
        <v>-999</v>
      </c>
      <c r="P1048" s="3">
        <v>-999</v>
      </c>
      <c r="Q1048" s="3">
        <v>-999</v>
      </c>
      <c r="R1048" s="3">
        <v>-999</v>
      </c>
      <c r="S1048" s="3">
        <v>-999</v>
      </c>
      <c r="T1048" s="3">
        <v>-999</v>
      </c>
      <c r="V1048">
        <v>21165</v>
      </c>
      <c r="W1048" s="2">
        <v>-999</v>
      </c>
      <c r="X1048" s="2">
        <v>1.006250492441303E-2</v>
      </c>
      <c r="Y1048" s="2">
        <v>-999</v>
      </c>
      <c r="Z1048" s="2">
        <v>-999</v>
      </c>
      <c r="AA1048" s="2">
        <v>-999</v>
      </c>
      <c r="AB1048" s="2">
        <v>-999</v>
      </c>
      <c r="AC1048" s="2">
        <v>-999</v>
      </c>
      <c r="AD1048" s="2">
        <v>-999</v>
      </c>
      <c r="AE1048" s="2">
        <v>-999</v>
      </c>
      <c r="AF1048" s="2">
        <v>-999</v>
      </c>
      <c r="AG1048" s="2">
        <v>-999</v>
      </c>
      <c r="AH1048" s="2">
        <v>-999</v>
      </c>
      <c r="AI1048" s="2">
        <v>-999</v>
      </c>
      <c r="AJ1048" s="2">
        <v>-999</v>
      </c>
      <c r="AK1048" s="2">
        <v>-999</v>
      </c>
      <c r="AL1048" s="2">
        <v>-999</v>
      </c>
      <c r="AM1048" s="2">
        <v>-999</v>
      </c>
      <c r="AN1048" s="2">
        <v>-999</v>
      </c>
      <c r="AO1048" s="2">
        <v>-999</v>
      </c>
      <c r="AP1048" s="2">
        <v>-999</v>
      </c>
      <c r="AQ1048" s="2">
        <v>-999</v>
      </c>
      <c r="AR1048" s="2">
        <v>-999</v>
      </c>
      <c r="AS1048" s="2">
        <v>-999</v>
      </c>
      <c r="AT1048" s="2">
        <v>-999</v>
      </c>
      <c r="AU1048" s="2">
        <v>-999</v>
      </c>
      <c r="AV1048" s="2">
        <v>-999</v>
      </c>
      <c r="AW1048" s="2">
        <v>-999</v>
      </c>
      <c r="AX1048" s="2">
        <v>-999</v>
      </c>
      <c r="AY1048" s="2">
        <v>-999</v>
      </c>
      <c r="AZ1048" s="2">
        <v>-999</v>
      </c>
      <c r="BA1048" s="2">
        <v>-999</v>
      </c>
      <c r="BB1048" s="2">
        <v>-999</v>
      </c>
      <c r="BC1048" s="2">
        <v>-999</v>
      </c>
      <c r="BD1048" s="2">
        <v>-999</v>
      </c>
      <c r="BE1048" s="2">
        <v>-999</v>
      </c>
      <c r="BF1048" s="2">
        <v>-999</v>
      </c>
      <c r="BG1048" s="2">
        <v>-999</v>
      </c>
      <c r="BH1048" s="2">
        <v>-999</v>
      </c>
      <c r="BI1048">
        <v>0</v>
      </c>
      <c r="BJ1048">
        <v>0.37509295686456634</v>
      </c>
      <c r="BK1048">
        <v>0.37509295686456634</v>
      </c>
      <c r="BL1048">
        <v>-999</v>
      </c>
      <c r="BM1048">
        <v>56.976898537060514</v>
      </c>
      <c r="BN1048">
        <f t="shared" si="104"/>
        <v>-999</v>
      </c>
      <c r="BO1048" t="s">
        <v>3748</v>
      </c>
      <c r="BP1048" t="s">
        <v>3748</v>
      </c>
      <c r="BQ1048">
        <v>5.8303528901597998E-2</v>
      </c>
      <c r="BR1048">
        <v>2.3809523809523808E-2</v>
      </c>
      <c r="BS1048">
        <v>0.27586206896551724</v>
      </c>
      <c r="BT1048">
        <v>0.55555555555555558</v>
      </c>
      <c r="BU1048" t="s">
        <v>3748</v>
      </c>
      <c r="BY1048">
        <f t="shared" si="105"/>
        <v>-999</v>
      </c>
      <c r="CA1048">
        <f t="shared" si="106"/>
        <v>-999</v>
      </c>
    </row>
    <row r="1049" spans="1:82" x14ac:dyDescent="0.3">
      <c r="A1049">
        <v>0</v>
      </c>
      <c r="B1049" t="s">
        <v>677</v>
      </c>
      <c r="C1049" t="s">
        <v>502</v>
      </c>
      <c r="D1049">
        <v>21167</v>
      </c>
      <c r="E1049" s="2">
        <f>BO1049</f>
        <v>0.58552805079049008</v>
      </c>
      <c r="F1049" s="2" t="s">
        <v>1939</v>
      </c>
      <c r="G1049" s="3">
        <v>1864</v>
      </c>
      <c r="H1049" s="1">
        <v>4.9290733196207146</v>
      </c>
      <c r="I1049" s="1">
        <f t="shared" si="107"/>
        <v>-11.502734154776832</v>
      </c>
      <c r="J1049" s="1">
        <v>2.9509072374</v>
      </c>
      <c r="K1049" s="1">
        <v>233.35325567500001</v>
      </c>
      <c r="L1049" s="2">
        <v>0.10090958772000014</v>
      </c>
      <c r="M1049" s="2">
        <v>3.6579385962003381E-3</v>
      </c>
      <c r="N1049" s="7">
        <v>0</v>
      </c>
      <c r="O1049" s="2">
        <v>2.8682838563460849E-3</v>
      </c>
      <c r="P1049" s="3">
        <v>19606.710106450002</v>
      </c>
      <c r="Q1049" s="3">
        <v>539.60521806620011</v>
      </c>
      <c r="R1049" s="3">
        <v>200041.28534582967</v>
      </c>
      <c r="S1049" s="3">
        <v>451.97788808006283</v>
      </c>
      <c r="T1049" s="3">
        <v>99197.992137132416</v>
      </c>
      <c r="V1049">
        <v>21167</v>
      </c>
      <c r="W1049" s="2">
        <v>0.58550641734642428</v>
      </c>
      <c r="X1049" s="2">
        <v>0.13223075412046412</v>
      </c>
      <c r="Y1049" s="2">
        <v>0.38894059017223137</v>
      </c>
      <c r="Z1049" s="2">
        <v>0.84152604818416143</v>
      </c>
      <c r="AA1049" s="2">
        <v>0.67260238046544862</v>
      </c>
      <c r="AB1049" s="2">
        <v>0.24908284291369792</v>
      </c>
      <c r="AC1049" s="2">
        <v>3.6579385962003381E-3</v>
      </c>
      <c r="AD1049" s="2">
        <v>0</v>
      </c>
      <c r="AE1049" s="2">
        <v>2.8682838563460849E-3</v>
      </c>
      <c r="AF1049">
        <v>363507.8460027196</v>
      </c>
      <c r="AG1049">
        <v>818.96311734614915</v>
      </c>
      <c r="AH1049">
        <v>153921.58378291747</v>
      </c>
      <c r="AI1049">
        <v>24993.533802420039</v>
      </c>
      <c r="AJ1049">
        <v>8.9570469469950584</v>
      </c>
      <c r="AK1049">
        <v>563549.13134854927</v>
      </c>
      <c r="AL1049">
        <v>1270.9410054262119</v>
      </c>
      <c r="AM1049">
        <v>238869.4292897828</v>
      </c>
      <c r="AN1049">
        <v>39243.680432687142</v>
      </c>
      <c r="AO1049">
        <v>13.904089158411937</v>
      </c>
      <c r="AP1049">
        <v>200041.28534582967</v>
      </c>
      <c r="AQ1049">
        <v>451.97788808006271</v>
      </c>
      <c r="AR1049">
        <v>84947.845506865327</v>
      </c>
      <c r="AS1049">
        <v>14250.146630267103</v>
      </c>
      <c r="AT1049">
        <v>4.9470422114168784</v>
      </c>
      <c r="AU1049" s="3">
        <v>3684885.0974062132</v>
      </c>
      <c r="AV1049" s="3">
        <v>101413.40468336164</v>
      </c>
      <c r="AW1049">
        <v>29550.841928586004</v>
      </c>
      <c r="AX1049">
        <v>5553785.2320584534</v>
      </c>
      <c r="AY1049">
        <v>813.28220881221591</v>
      </c>
      <c r="AZ1049">
        <v>152848.25832416787</v>
      </c>
      <c r="BA1049">
        <v>49157.552035036002</v>
      </c>
      <c r="BB1049">
        <v>9238670.3294646665</v>
      </c>
      <c r="BC1049">
        <v>1352.8874268784161</v>
      </c>
      <c r="BD1049">
        <v>254261.66300752954</v>
      </c>
      <c r="BE1049">
        <v>19606.710106450002</v>
      </c>
      <c r="BF1049">
        <v>3684885.0974062132</v>
      </c>
      <c r="BG1049">
        <v>539.60521806620011</v>
      </c>
      <c r="BH1049">
        <v>101413.40468336164</v>
      </c>
      <c r="BI1049">
        <v>2.0736783473133418</v>
      </c>
      <c r="BJ1049">
        <v>7.0027516669340564</v>
      </c>
      <c r="BK1049">
        <v>4.9290733196207146</v>
      </c>
      <c r="BL1049">
        <v>28.248335203524821</v>
      </c>
      <c r="BM1049">
        <v>16.745601048747989</v>
      </c>
      <c r="BN1049">
        <f t="shared" si="104"/>
        <v>-11.502734154776832</v>
      </c>
      <c r="BO1049">
        <v>0.58552805079049008</v>
      </c>
      <c r="BP1049">
        <v>1.4703472877876584E-2</v>
      </c>
      <c r="BQ1049">
        <v>9.2809365298692881E-2</v>
      </c>
      <c r="BR1049">
        <v>8.3333333333333329E-2</v>
      </c>
      <c r="BS1049">
        <v>0.13793103448275862</v>
      </c>
      <c r="BT1049">
        <v>0.33333333333333331</v>
      </c>
      <c r="BU1049">
        <v>0.32941304055282877</v>
      </c>
      <c r="BV1049">
        <v>0.84152604818416143</v>
      </c>
      <c r="BW1049">
        <v>0.69772031168615001</v>
      </c>
      <c r="BX1049">
        <v>0.24908284291369792</v>
      </c>
      <c r="BY1049">
        <f t="shared" si="105"/>
        <v>7.1461567642785703E-2</v>
      </c>
      <c r="BZ1049">
        <v>0</v>
      </c>
      <c r="CA1049">
        <f t="shared" si="106"/>
        <v>2.6040757474990162E-3</v>
      </c>
      <c r="CC1049">
        <v>7.1461567642785703E-2</v>
      </c>
      <c r="CD1049">
        <v>2.6040757474990162E-3</v>
      </c>
    </row>
    <row r="1050" spans="1:82" x14ac:dyDescent="0.3">
      <c r="A1050">
        <v>1</v>
      </c>
      <c r="B1050" t="s">
        <v>677</v>
      </c>
      <c r="C1050" t="s">
        <v>717</v>
      </c>
      <c r="D1050">
        <v>21169</v>
      </c>
      <c r="E1050" s="2">
        <v>0</v>
      </c>
      <c r="F1050" s="2" t="s">
        <v>1954</v>
      </c>
      <c r="G1050" s="3">
        <v>-999</v>
      </c>
      <c r="H1050" s="1">
        <v>0.37350768193811579</v>
      </c>
      <c r="I1050" s="1">
        <f t="shared" si="107"/>
        <v>-999</v>
      </c>
      <c r="J1050" s="1">
        <v>-999</v>
      </c>
      <c r="K1050" s="1">
        <v>-999</v>
      </c>
      <c r="L1050" s="2">
        <v>-999</v>
      </c>
      <c r="M1050" s="2">
        <v>-999</v>
      </c>
      <c r="N1050" s="7">
        <v>-999</v>
      </c>
      <c r="O1050" s="2">
        <v>-999</v>
      </c>
      <c r="P1050" s="3">
        <v>-999</v>
      </c>
      <c r="Q1050" s="3">
        <v>-999</v>
      </c>
      <c r="R1050" s="3">
        <v>-999</v>
      </c>
      <c r="S1050" s="3">
        <v>-999</v>
      </c>
      <c r="T1050" s="3">
        <v>-999</v>
      </c>
      <c r="V1050">
        <v>21169</v>
      </c>
      <c r="W1050" s="2">
        <v>-999</v>
      </c>
      <c r="X1050" s="2">
        <v>1.001997723504424E-2</v>
      </c>
      <c r="Y1050" s="2">
        <v>-999</v>
      </c>
      <c r="Z1050" s="2">
        <v>-999</v>
      </c>
      <c r="AA1050" s="2">
        <v>-999</v>
      </c>
      <c r="AB1050" s="2">
        <v>-999</v>
      </c>
      <c r="AC1050" s="2">
        <v>-999</v>
      </c>
      <c r="AD1050" s="2">
        <v>-999</v>
      </c>
      <c r="AE1050" s="2">
        <v>-999</v>
      </c>
      <c r="AF1050" s="2">
        <v>-999</v>
      </c>
      <c r="AG1050" s="2">
        <v>-999</v>
      </c>
      <c r="AH1050" s="2">
        <v>-999</v>
      </c>
      <c r="AI1050" s="2">
        <v>-999</v>
      </c>
      <c r="AJ1050" s="2">
        <v>-999</v>
      </c>
      <c r="AK1050" s="2">
        <v>-999</v>
      </c>
      <c r="AL1050" s="2">
        <v>-999</v>
      </c>
      <c r="AM1050" s="2">
        <v>-999</v>
      </c>
      <c r="AN1050" s="2">
        <v>-999</v>
      </c>
      <c r="AO1050" s="2">
        <v>-999</v>
      </c>
      <c r="AP1050" s="2">
        <v>-999</v>
      </c>
      <c r="AQ1050" s="2">
        <v>-999</v>
      </c>
      <c r="AR1050" s="2">
        <v>-999</v>
      </c>
      <c r="AS1050" s="2">
        <v>-999</v>
      </c>
      <c r="AT1050" s="2">
        <v>-999</v>
      </c>
      <c r="AU1050" s="2">
        <v>-999</v>
      </c>
      <c r="AV1050" s="2">
        <v>-999</v>
      </c>
      <c r="AW1050" s="2">
        <v>-999</v>
      </c>
      <c r="AX1050" s="2">
        <v>-999</v>
      </c>
      <c r="AY1050" s="2">
        <v>-999</v>
      </c>
      <c r="AZ1050" s="2">
        <v>-999</v>
      </c>
      <c r="BA1050" s="2">
        <v>-999</v>
      </c>
      <c r="BB1050" s="2">
        <v>-999</v>
      </c>
      <c r="BC1050" s="2">
        <v>-999</v>
      </c>
      <c r="BD1050" s="2">
        <v>-999</v>
      </c>
      <c r="BE1050" s="2">
        <v>-999</v>
      </c>
      <c r="BF1050" s="2">
        <v>-999</v>
      </c>
      <c r="BG1050" s="2">
        <v>-999</v>
      </c>
      <c r="BH1050" s="2">
        <v>-999</v>
      </c>
      <c r="BI1050">
        <v>0</v>
      </c>
      <c r="BJ1050">
        <v>0.37350768193811579</v>
      </c>
      <c r="BK1050">
        <v>0.37350768193811579</v>
      </c>
      <c r="BL1050">
        <v>-999</v>
      </c>
      <c r="BM1050">
        <v>24.468261019816946</v>
      </c>
      <c r="BN1050">
        <f t="shared" si="104"/>
        <v>-999</v>
      </c>
      <c r="BO1050" t="s">
        <v>3748</v>
      </c>
      <c r="BP1050" t="s">
        <v>3748</v>
      </c>
      <c r="BQ1050">
        <v>9.8975996859045845E-2</v>
      </c>
      <c r="BR1050">
        <v>0.10714285714285714</v>
      </c>
      <c r="BS1050">
        <v>0</v>
      </c>
      <c r="BT1050">
        <v>0.33333333333333331</v>
      </c>
      <c r="BU1050" t="s">
        <v>3748</v>
      </c>
      <c r="BY1050">
        <f t="shared" si="105"/>
        <v>-999</v>
      </c>
      <c r="CA1050">
        <f t="shared" si="106"/>
        <v>-999</v>
      </c>
    </row>
    <row r="1051" spans="1:82" x14ac:dyDescent="0.3">
      <c r="A1051">
        <v>1</v>
      </c>
      <c r="B1051" t="s">
        <v>677</v>
      </c>
      <c r="C1051" t="s">
        <v>54</v>
      </c>
      <c r="D1051">
        <v>21171</v>
      </c>
      <c r="E1051" s="2">
        <v>0</v>
      </c>
      <c r="F1051" s="2" t="s">
        <v>1954</v>
      </c>
      <c r="G1051" s="3">
        <v>-999</v>
      </c>
      <c r="H1051" s="1">
        <v>0.37356309990974812</v>
      </c>
      <c r="I1051" s="1">
        <f t="shared" si="107"/>
        <v>-999</v>
      </c>
      <c r="J1051" s="1">
        <v>-999</v>
      </c>
      <c r="K1051" s="1">
        <v>-999</v>
      </c>
      <c r="L1051" s="2">
        <v>-999</v>
      </c>
      <c r="M1051" s="2">
        <v>-999</v>
      </c>
      <c r="N1051" s="7">
        <v>-999</v>
      </c>
      <c r="O1051" s="2">
        <v>-999</v>
      </c>
      <c r="P1051" s="3">
        <v>-999</v>
      </c>
      <c r="Q1051" s="3">
        <v>-999</v>
      </c>
      <c r="R1051" s="3">
        <v>-999</v>
      </c>
      <c r="S1051" s="3">
        <v>-999</v>
      </c>
      <c r="T1051" s="3">
        <v>-999</v>
      </c>
      <c r="V1051">
        <v>21171</v>
      </c>
      <c r="W1051" s="2">
        <v>-999</v>
      </c>
      <c r="X1051" s="2">
        <v>1.002146391615154E-2</v>
      </c>
      <c r="Y1051" s="2">
        <v>-999</v>
      </c>
      <c r="Z1051" s="2">
        <v>-999</v>
      </c>
      <c r="AA1051" s="2">
        <v>-999</v>
      </c>
      <c r="AB1051" s="2">
        <v>-999</v>
      </c>
      <c r="AC1051" s="2">
        <v>-999</v>
      </c>
      <c r="AD1051" s="2">
        <v>-999</v>
      </c>
      <c r="AE1051" s="2">
        <v>-999</v>
      </c>
      <c r="AF1051" s="2">
        <v>-999</v>
      </c>
      <c r="AG1051" s="2">
        <v>-999</v>
      </c>
      <c r="AH1051" s="2">
        <v>-999</v>
      </c>
      <c r="AI1051" s="2">
        <v>-999</v>
      </c>
      <c r="AJ1051" s="2">
        <v>-999</v>
      </c>
      <c r="AK1051" s="2">
        <v>-999</v>
      </c>
      <c r="AL1051" s="2">
        <v>-999</v>
      </c>
      <c r="AM1051" s="2">
        <v>-999</v>
      </c>
      <c r="AN1051" s="2">
        <v>-999</v>
      </c>
      <c r="AO1051" s="2">
        <v>-999</v>
      </c>
      <c r="AP1051" s="2">
        <v>-999</v>
      </c>
      <c r="AQ1051" s="2">
        <v>-999</v>
      </c>
      <c r="AR1051" s="2">
        <v>-999</v>
      </c>
      <c r="AS1051" s="2">
        <v>-999</v>
      </c>
      <c r="AT1051" s="2">
        <v>-999</v>
      </c>
      <c r="AU1051" s="2">
        <v>-999</v>
      </c>
      <c r="AV1051" s="2">
        <v>-999</v>
      </c>
      <c r="AW1051" s="2">
        <v>-999</v>
      </c>
      <c r="AX1051" s="2">
        <v>-999</v>
      </c>
      <c r="AY1051" s="2">
        <v>-999</v>
      </c>
      <c r="AZ1051" s="2">
        <v>-999</v>
      </c>
      <c r="BA1051" s="2">
        <v>-999</v>
      </c>
      <c r="BB1051" s="2">
        <v>-999</v>
      </c>
      <c r="BC1051" s="2">
        <v>-999</v>
      </c>
      <c r="BD1051" s="2">
        <v>-999</v>
      </c>
      <c r="BE1051" s="2">
        <v>-999</v>
      </c>
      <c r="BF1051" s="2">
        <v>-999</v>
      </c>
      <c r="BG1051" s="2">
        <v>-999</v>
      </c>
      <c r="BH1051" s="2">
        <v>-999</v>
      </c>
      <c r="BI1051">
        <v>0</v>
      </c>
      <c r="BJ1051">
        <v>0.37356309990974812</v>
      </c>
      <c r="BK1051">
        <v>0.37356309990974812</v>
      </c>
      <c r="BL1051">
        <v>-999</v>
      </c>
      <c r="BM1051">
        <v>36.412222967532031</v>
      </c>
      <c r="BN1051">
        <f t="shared" si="104"/>
        <v>-999</v>
      </c>
      <c r="BO1051" t="s">
        <v>3748</v>
      </c>
      <c r="BP1051" t="s">
        <v>3748</v>
      </c>
      <c r="BQ1051">
        <v>0.10556033328086691</v>
      </c>
      <c r="BR1051">
        <v>7.1428571428571425E-2</v>
      </c>
      <c r="BS1051">
        <v>0</v>
      </c>
      <c r="BT1051">
        <v>0.33333333333333331</v>
      </c>
      <c r="BU1051" t="s">
        <v>3748</v>
      </c>
      <c r="BY1051">
        <f t="shared" si="105"/>
        <v>-999</v>
      </c>
      <c r="CA1051">
        <f t="shared" si="106"/>
        <v>-999</v>
      </c>
    </row>
    <row r="1052" spans="1:82" x14ac:dyDescent="0.3">
      <c r="A1052">
        <v>0</v>
      </c>
      <c r="B1052" t="s">
        <v>677</v>
      </c>
      <c r="C1052" t="s">
        <v>55</v>
      </c>
      <c r="D1052">
        <v>21173</v>
      </c>
      <c r="E1052" s="2">
        <f>BO1052</f>
        <v>0.58992465712083841</v>
      </c>
      <c r="F1052" s="2" t="s">
        <v>1939</v>
      </c>
      <c r="G1052" s="3">
        <v>3220</v>
      </c>
      <c r="H1052" s="1">
        <v>7.3372480099424342</v>
      </c>
      <c r="I1052" s="1">
        <f t="shared" si="107"/>
        <v>-10.664929766727575</v>
      </c>
      <c r="J1052" s="1">
        <v>2.8699556360999998</v>
      </c>
      <c r="K1052" s="1">
        <v>204.48559374300001</v>
      </c>
      <c r="L1052" s="2">
        <v>0.10309756867999997</v>
      </c>
      <c r="M1052" s="2">
        <v>2.6103725173805118E-3</v>
      </c>
      <c r="N1052" s="7">
        <v>0</v>
      </c>
      <c r="O1052" s="2">
        <v>1.0568750472393095E-2</v>
      </c>
      <c r="P1052" s="3">
        <v>40548.325026662998</v>
      </c>
      <c r="Q1052" s="3">
        <v>1115.9489608118279</v>
      </c>
      <c r="R1052" s="3">
        <v>333511.70172237355</v>
      </c>
      <c r="S1052" s="3">
        <v>751.14800962089305</v>
      </c>
      <c r="T1052" s="3">
        <v>164242.50819848233</v>
      </c>
      <c r="V1052">
        <v>21173</v>
      </c>
      <c r="W1052" s="2">
        <v>0.56688960512129483</v>
      </c>
      <c r="X1052" s="2">
        <v>0.1968341257293813</v>
      </c>
      <c r="Y1052" s="2">
        <v>0.34573331391135786</v>
      </c>
      <c r="Z1052" s="2">
        <v>0.81844064574494724</v>
      </c>
      <c r="AA1052" s="2">
        <v>0.589396092737554</v>
      </c>
      <c r="AB1052" s="2">
        <v>0.25448360343677146</v>
      </c>
      <c r="AC1052" s="2">
        <v>2.6103725173805118E-3</v>
      </c>
      <c r="AD1052" s="2">
        <v>0</v>
      </c>
      <c r="AE1052" s="2">
        <v>1.0568750472393095E-2</v>
      </c>
      <c r="AF1052">
        <v>411755.48721729062</v>
      </c>
      <c r="AG1052">
        <v>927.26678330620985</v>
      </c>
      <c r="AH1052">
        <v>174276.9226754535</v>
      </c>
      <c r="AI1052">
        <v>28437.719488260693</v>
      </c>
      <c r="AJ1052">
        <v>10.140430532491878</v>
      </c>
      <c r="AK1052">
        <v>745267.18893966416</v>
      </c>
      <c r="AL1052">
        <v>1678.414792927103</v>
      </c>
      <c r="AM1052">
        <v>315452.86680208752</v>
      </c>
      <c r="AN1052">
        <v>51504.28356010899</v>
      </c>
      <c r="AO1052">
        <v>18.355101321611784</v>
      </c>
      <c r="AP1052">
        <v>333511.70172237355</v>
      </c>
      <c r="AQ1052">
        <v>751.14800962089316</v>
      </c>
      <c r="AR1052">
        <v>141175.94412663401</v>
      </c>
      <c r="AS1052">
        <v>23066.564071848297</v>
      </c>
      <c r="AT1052">
        <v>8.2146707891199053</v>
      </c>
      <c r="AU1052" s="3">
        <v>7620652.2055110438</v>
      </c>
      <c r="AV1052" s="3">
        <v>209731.44769497492</v>
      </c>
      <c r="AW1052">
        <v>37264.320951227004</v>
      </c>
      <c r="AX1052">
        <v>7003456.4795736028</v>
      </c>
      <c r="AY1052">
        <v>1025.5683857110118</v>
      </c>
      <c r="AZ1052">
        <v>192745.32241052756</v>
      </c>
      <c r="BA1052">
        <v>77812.645977890003</v>
      </c>
      <c r="BB1052">
        <v>14624108.685084647</v>
      </c>
      <c r="BC1052">
        <v>2141.5173465228399</v>
      </c>
      <c r="BD1052">
        <v>402476.77010550251</v>
      </c>
      <c r="BE1052">
        <v>40548.325026662998</v>
      </c>
      <c r="BF1052">
        <v>7620652.2055110438</v>
      </c>
      <c r="BG1052">
        <v>1115.9489608118279</v>
      </c>
      <c r="BH1052">
        <v>209731.44769497492</v>
      </c>
      <c r="BI1052">
        <v>2.9561376070959886</v>
      </c>
      <c r="BJ1052">
        <v>10.293385617038423</v>
      </c>
      <c r="BK1052">
        <v>7.3372480099424342</v>
      </c>
      <c r="BL1052">
        <v>31.827389071765882</v>
      </c>
      <c r="BM1052">
        <v>21.162459305038308</v>
      </c>
      <c r="BN1052">
        <f t="shared" si="104"/>
        <v>-10.664929766727575</v>
      </c>
      <c r="BO1052">
        <v>0.58992465712083841</v>
      </c>
      <c r="BP1052">
        <v>2.1117962847780627E-2</v>
      </c>
      <c r="BQ1052">
        <v>9.587253669925784E-2</v>
      </c>
      <c r="BR1052">
        <v>2.976190476190476E-2</v>
      </c>
      <c r="BS1052">
        <v>0.2413793103448276</v>
      </c>
      <c r="BT1052">
        <v>0.44444444444444442</v>
      </c>
      <c r="BU1052">
        <v>0.30542016310801728</v>
      </c>
      <c r="BV1052">
        <v>0.81844064574494724</v>
      </c>
      <c r="BW1052">
        <v>0.61140673520493161</v>
      </c>
      <c r="BX1052">
        <v>0.25448360343677146</v>
      </c>
      <c r="BY1052">
        <f t="shared" si="105"/>
        <v>5.0339322729773275E-2</v>
      </c>
      <c r="BZ1052">
        <v>0</v>
      </c>
      <c r="CA1052">
        <f t="shared" si="106"/>
        <v>9.4025063851601743E-3</v>
      </c>
      <c r="CC1052">
        <v>5.0339322729773275E-2</v>
      </c>
      <c r="CD1052">
        <v>9.4025063851601743E-3</v>
      </c>
    </row>
    <row r="1053" spans="1:82" x14ac:dyDescent="0.3">
      <c r="A1053">
        <v>1</v>
      </c>
      <c r="B1053" t="s">
        <v>677</v>
      </c>
      <c r="C1053" t="s">
        <v>56</v>
      </c>
      <c r="D1053">
        <v>21175</v>
      </c>
      <c r="E1053" s="2">
        <v>0</v>
      </c>
      <c r="F1053" s="2" t="s">
        <v>1954</v>
      </c>
      <c r="G1053" s="3">
        <v>-999</v>
      </c>
      <c r="H1053" s="1">
        <v>0.3745350151760854</v>
      </c>
      <c r="I1053" s="1">
        <f t="shared" si="107"/>
        <v>-999</v>
      </c>
      <c r="J1053" s="1">
        <v>-999</v>
      </c>
      <c r="K1053" s="1">
        <v>-999</v>
      </c>
      <c r="L1053" s="2">
        <v>-999</v>
      </c>
      <c r="M1053" s="2">
        <v>-999</v>
      </c>
      <c r="N1053" s="7">
        <v>-999</v>
      </c>
      <c r="O1053" s="2">
        <v>-999</v>
      </c>
      <c r="P1053" s="3">
        <v>-999</v>
      </c>
      <c r="Q1053" s="3">
        <v>-999</v>
      </c>
      <c r="R1053" s="3">
        <v>-999</v>
      </c>
      <c r="S1053" s="3">
        <v>-999</v>
      </c>
      <c r="T1053" s="3">
        <v>-999</v>
      </c>
      <c r="V1053">
        <v>21175</v>
      </c>
      <c r="W1053" s="2">
        <v>-999</v>
      </c>
      <c r="X1053" s="2">
        <v>1.0047537192054617E-2</v>
      </c>
      <c r="Y1053" s="2">
        <v>-999</v>
      </c>
      <c r="Z1053" s="2">
        <v>-999</v>
      </c>
      <c r="AA1053" s="2">
        <v>-999</v>
      </c>
      <c r="AB1053" s="2">
        <v>-999</v>
      </c>
      <c r="AC1053" s="2">
        <v>-999</v>
      </c>
      <c r="AD1053" s="2">
        <v>-999</v>
      </c>
      <c r="AE1053" s="2">
        <v>-999</v>
      </c>
      <c r="AF1053" s="2">
        <v>-999</v>
      </c>
      <c r="AG1053" s="2">
        <v>-999</v>
      </c>
      <c r="AH1053" s="2">
        <v>-999</v>
      </c>
      <c r="AI1053" s="2">
        <v>-999</v>
      </c>
      <c r="AJ1053" s="2">
        <v>-999</v>
      </c>
      <c r="AK1053" s="2">
        <v>-999</v>
      </c>
      <c r="AL1053" s="2">
        <v>-999</v>
      </c>
      <c r="AM1053" s="2">
        <v>-999</v>
      </c>
      <c r="AN1053" s="2">
        <v>-999</v>
      </c>
      <c r="AO1053" s="2">
        <v>-999</v>
      </c>
      <c r="AP1053" s="2">
        <v>-999</v>
      </c>
      <c r="AQ1053" s="2">
        <v>-999</v>
      </c>
      <c r="AR1053" s="2">
        <v>-999</v>
      </c>
      <c r="AS1053" s="2">
        <v>-999</v>
      </c>
      <c r="AT1053" s="2">
        <v>-999</v>
      </c>
      <c r="AU1053" s="2">
        <v>-999</v>
      </c>
      <c r="AV1053" s="2">
        <v>-999</v>
      </c>
      <c r="AW1053" s="2">
        <v>-999</v>
      </c>
      <c r="AX1053" s="2">
        <v>-999</v>
      </c>
      <c r="AY1053" s="2">
        <v>-999</v>
      </c>
      <c r="AZ1053" s="2">
        <v>-999</v>
      </c>
      <c r="BA1053" s="2">
        <v>-999</v>
      </c>
      <c r="BB1053" s="2">
        <v>-999</v>
      </c>
      <c r="BC1053" s="2">
        <v>-999</v>
      </c>
      <c r="BD1053" s="2">
        <v>-999</v>
      </c>
      <c r="BE1053" s="2">
        <v>-999</v>
      </c>
      <c r="BF1053" s="2">
        <v>-999</v>
      </c>
      <c r="BG1053" s="2">
        <v>-999</v>
      </c>
      <c r="BH1053" s="2">
        <v>-999</v>
      </c>
      <c r="BI1053">
        <v>0</v>
      </c>
      <c r="BJ1053">
        <v>0.3745350151760854</v>
      </c>
      <c r="BK1053">
        <v>0.3745350151760854</v>
      </c>
      <c r="BL1053">
        <v>-999</v>
      </c>
      <c r="BM1053">
        <v>56.976898537060514</v>
      </c>
      <c r="BN1053">
        <f t="shared" si="104"/>
        <v>-999</v>
      </c>
      <c r="BO1053" t="s">
        <v>3748</v>
      </c>
      <c r="BP1053" t="s">
        <v>3748</v>
      </c>
      <c r="BQ1053">
        <v>6.3170951127281091E-2</v>
      </c>
      <c r="BR1053">
        <v>5.3571428571428568E-2</v>
      </c>
      <c r="BS1053">
        <v>0.31034482758620691</v>
      </c>
      <c r="BT1053">
        <v>0.55555555555555558</v>
      </c>
      <c r="BU1053" t="s">
        <v>3748</v>
      </c>
      <c r="BY1053">
        <f t="shared" si="105"/>
        <v>-999</v>
      </c>
      <c r="CA1053">
        <f t="shared" si="106"/>
        <v>-999</v>
      </c>
    </row>
    <row r="1054" spans="1:82" x14ac:dyDescent="0.3">
      <c r="A1054">
        <v>0</v>
      </c>
      <c r="B1054" t="s">
        <v>677</v>
      </c>
      <c r="C1054" t="s">
        <v>718</v>
      </c>
      <c r="D1054">
        <v>21177</v>
      </c>
      <c r="E1054" s="2">
        <f>BO1054</f>
        <v>0.61261273917900017</v>
      </c>
      <c r="F1054" s="2" t="s">
        <v>1939</v>
      </c>
      <c r="G1054" s="3">
        <v>1398</v>
      </c>
      <c r="H1054" s="1">
        <v>2.6923287484433582</v>
      </c>
      <c r="I1054" s="1">
        <f t="shared" si="107"/>
        <v>-12.457464055266463</v>
      </c>
      <c r="J1054" s="1">
        <v>2.7133584743400001</v>
      </c>
      <c r="K1054" s="1">
        <v>244.27447410799999</v>
      </c>
      <c r="L1054" s="2">
        <v>0.11122011177000002</v>
      </c>
      <c r="M1054" s="2">
        <v>7.5006088719873952E-3</v>
      </c>
      <c r="N1054" s="7">
        <v>0</v>
      </c>
      <c r="O1054" s="2">
        <v>9.9516483654922203E-3</v>
      </c>
      <c r="P1054" s="3">
        <v>64996.583251268981</v>
      </c>
      <c r="Q1054" s="3">
        <v>1788.8006344991638</v>
      </c>
      <c r="R1054" s="3">
        <v>306559.29302169656</v>
      </c>
      <c r="S1054" s="3">
        <v>690.95319307698958</v>
      </c>
      <c r="T1054" s="3">
        <v>149731.74192232708</v>
      </c>
      <c r="V1054">
        <v>21177</v>
      </c>
      <c r="W1054" s="2">
        <v>0.55633531723087704</v>
      </c>
      <c r="X1054" s="2">
        <v>7.2226286293965089E-2</v>
      </c>
      <c r="Y1054" s="2">
        <v>0.33469555065564571</v>
      </c>
      <c r="Z1054" s="2">
        <v>0.77378299299919084</v>
      </c>
      <c r="AA1054" s="2">
        <v>0.70408099641349209</v>
      </c>
      <c r="AB1054" s="2">
        <v>0.27453309695130329</v>
      </c>
      <c r="AC1054" s="2">
        <v>7.5006088719873952E-3</v>
      </c>
      <c r="AD1054" s="2">
        <v>0</v>
      </c>
      <c r="AE1054" s="2">
        <v>9.9516483654922203E-3</v>
      </c>
      <c r="AF1054">
        <v>327870.59113654407</v>
      </c>
      <c r="AG1054">
        <v>737.41062110383302</v>
      </c>
      <c r="AH1054">
        <v>138594.04446253303</v>
      </c>
      <c r="AI1054">
        <v>20685.610089727565</v>
      </c>
      <c r="AJ1054">
        <v>8.0614613861319793</v>
      </c>
      <c r="AK1054">
        <v>634429.88415824063</v>
      </c>
      <c r="AL1054">
        <v>1428.3638141808226</v>
      </c>
      <c r="AM1054">
        <v>268456.55908090802</v>
      </c>
      <c r="AN1054">
        <v>40554.837393679663</v>
      </c>
      <c r="AO1054">
        <v>15.619297802824777</v>
      </c>
      <c r="AP1054">
        <v>306559.29302169656</v>
      </c>
      <c r="AQ1054">
        <v>690.95319307698958</v>
      </c>
      <c r="AR1054">
        <v>129862.51461837499</v>
      </c>
      <c r="AS1054">
        <v>19869.227303952099</v>
      </c>
      <c r="AT1054">
        <v>7.5578364166927976</v>
      </c>
      <c r="AU1054" s="3">
        <v>12215457.856243493</v>
      </c>
      <c r="AV1054" s="3">
        <v>336187.19124777283</v>
      </c>
      <c r="AW1054">
        <v>69861.190883341013</v>
      </c>
      <c r="AX1054">
        <v>13129712.21461511</v>
      </c>
      <c r="AY1054">
        <v>1922.6817215279962</v>
      </c>
      <c r="AZ1054">
        <v>361348.80274397158</v>
      </c>
      <c r="BA1054">
        <v>134857.77413460999</v>
      </c>
      <c r="BB1054">
        <v>25345170.070858601</v>
      </c>
      <c r="BC1054">
        <v>3711.4823560271598</v>
      </c>
      <c r="BD1054">
        <v>697535.99399174436</v>
      </c>
      <c r="BE1054">
        <v>64996.583251268981</v>
      </c>
      <c r="BF1054">
        <v>12215457.856243493</v>
      </c>
      <c r="BG1054">
        <v>1788.8006344991638</v>
      </c>
      <c r="BH1054">
        <v>336187.19124777283</v>
      </c>
      <c r="BI1054">
        <v>1.6238564761089491</v>
      </c>
      <c r="BJ1054">
        <v>4.3161852245523074</v>
      </c>
      <c r="BK1054">
        <v>2.6923287484433582</v>
      </c>
      <c r="BL1054">
        <v>45.056863509678287</v>
      </c>
      <c r="BM1054">
        <v>32.599399454411824</v>
      </c>
      <c r="BN1054">
        <f t="shared" si="104"/>
        <v>-12.457464055266463</v>
      </c>
      <c r="BO1054">
        <v>0.61261273917900017</v>
      </c>
      <c r="BP1054">
        <v>1.2046600041258848E-2</v>
      </c>
      <c r="BQ1054">
        <v>9.2963227022914263E-2</v>
      </c>
      <c r="BR1054">
        <v>0.20238095238095238</v>
      </c>
      <c r="BS1054">
        <v>0.10344827586206896</v>
      </c>
      <c r="BT1054">
        <v>0.33333333333333331</v>
      </c>
      <c r="BU1054">
        <v>0.35675440784821949</v>
      </c>
      <c r="BV1054">
        <v>0.77378299299919084</v>
      </c>
      <c r="BW1054">
        <v>0.73037447760735696</v>
      </c>
      <c r="BX1054">
        <v>0.27453309695130329</v>
      </c>
      <c r="BY1054">
        <f t="shared" si="105"/>
        <v>9.7285988395373599E-2</v>
      </c>
      <c r="BZ1054">
        <v>0</v>
      </c>
      <c r="CA1054">
        <f t="shared" si="106"/>
        <v>8.2611915524660844E-3</v>
      </c>
      <c r="CC1054">
        <v>9.7285988395373599E-2</v>
      </c>
      <c r="CD1054">
        <v>8.2611915524660844E-3</v>
      </c>
    </row>
    <row r="1055" spans="1:82" x14ac:dyDescent="0.3">
      <c r="A1055">
        <v>0</v>
      </c>
      <c r="B1055" t="s">
        <v>677</v>
      </c>
      <c r="C1055" t="s">
        <v>719</v>
      </c>
      <c r="D1055">
        <v>21179</v>
      </c>
      <c r="E1055" s="2">
        <f>BO1055</f>
        <v>0.59991862982512911</v>
      </c>
      <c r="F1055" s="2" t="s">
        <v>1939</v>
      </c>
      <c r="G1055" s="3">
        <v>8381</v>
      </c>
      <c r="H1055" s="1">
        <v>11.85177615508543</v>
      </c>
      <c r="I1055" s="1">
        <f t="shared" si="107"/>
        <v>-11.334497904287026</v>
      </c>
      <c r="J1055" s="1">
        <v>3.02254812295</v>
      </c>
      <c r="K1055" s="1">
        <v>243.849754907</v>
      </c>
      <c r="L1055" s="2">
        <v>0.10855811324999998</v>
      </c>
      <c r="M1055" s="2">
        <v>1.5124057427910891E-3</v>
      </c>
      <c r="N1055" s="7">
        <v>0</v>
      </c>
      <c r="O1055" s="2">
        <v>2.9994683797168928E-3</v>
      </c>
      <c r="P1055" s="3">
        <v>177593.75718461003</v>
      </c>
      <c r="Q1055" s="3">
        <v>4887.6388518271606</v>
      </c>
      <c r="R1055" s="3">
        <v>914097.80732491426</v>
      </c>
      <c r="S1055" s="3">
        <v>2059.671627721289</v>
      </c>
      <c r="T1055" s="3">
        <v>417188.52764771431</v>
      </c>
      <c r="V1055">
        <v>21179</v>
      </c>
      <c r="W1055" s="2">
        <v>0.64023174739604649</v>
      </c>
      <c r="X1055" s="2">
        <v>0.31794400225608183</v>
      </c>
      <c r="Y1055" s="2">
        <v>0.34980120287685562</v>
      </c>
      <c r="Z1055" s="2">
        <v>0.86195626386197577</v>
      </c>
      <c r="AA1055" s="2">
        <v>0.70285681316909876</v>
      </c>
      <c r="AB1055" s="2">
        <v>0.26796228267909067</v>
      </c>
      <c r="AC1055" s="2">
        <v>1.5124057427910891E-3</v>
      </c>
      <c r="AD1055" s="2">
        <v>0</v>
      </c>
      <c r="AE1055" s="2">
        <v>2.9994683797168928E-3</v>
      </c>
      <c r="AF1055">
        <v>610731.13225274696</v>
      </c>
      <c r="AG1055">
        <v>1374.3444541902968</v>
      </c>
      <c r="AH1055">
        <v>258303.78752310545</v>
      </c>
      <c r="AI1055">
        <v>19780.77325785816</v>
      </c>
      <c r="AJ1055">
        <v>15.026677262525192</v>
      </c>
      <c r="AK1055">
        <v>1524828.9395776612</v>
      </c>
      <c r="AL1055">
        <v>3434.0160819115858</v>
      </c>
      <c r="AM1055">
        <v>645412.69669954025</v>
      </c>
      <c r="AN1055">
        <v>49860.391729137591</v>
      </c>
      <c r="AO1055">
        <v>37.554173204363408</v>
      </c>
      <c r="AP1055">
        <v>914097.80732491426</v>
      </c>
      <c r="AQ1055">
        <v>2059.671627721289</v>
      </c>
      <c r="AR1055">
        <v>387108.9091764348</v>
      </c>
      <c r="AS1055">
        <v>30079.618471279431</v>
      </c>
      <c r="AT1055">
        <v>22.527495941838218</v>
      </c>
      <c r="AU1055" s="3">
        <v>33376970.72527561</v>
      </c>
      <c r="AV1055" s="3">
        <v>918582.8458123965</v>
      </c>
      <c r="AW1055">
        <v>119540.98506564001</v>
      </c>
      <c r="AX1055">
        <v>22466532.733236384</v>
      </c>
      <c r="AY1055">
        <v>3289.9420129118394</v>
      </c>
      <c r="AZ1055">
        <v>618311.70190665103</v>
      </c>
      <c r="BA1055">
        <v>297134.74225025007</v>
      </c>
      <c r="BB1055">
        <v>55843503.458512001</v>
      </c>
      <c r="BC1055">
        <v>8177.5808647390004</v>
      </c>
      <c r="BD1055">
        <v>1536894.5477190476</v>
      </c>
      <c r="BE1055">
        <v>177593.75718461003</v>
      </c>
      <c r="BF1055">
        <v>33376970.72527561</v>
      </c>
      <c r="BG1055">
        <v>4887.6388518271606</v>
      </c>
      <c r="BH1055">
        <v>918582.8458123965</v>
      </c>
      <c r="BI1055">
        <v>4.0406697329573813</v>
      </c>
      <c r="BJ1055">
        <v>15.892445888042811</v>
      </c>
      <c r="BK1055">
        <v>11.85177615508543</v>
      </c>
      <c r="BL1055">
        <v>35.027099105435035</v>
      </c>
      <c r="BM1055">
        <v>23.692601201148008</v>
      </c>
      <c r="BN1055">
        <f t="shared" si="104"/>
        <v>-11.334497904287026</v>
      </c>
      <c r="BO1055">
        <v>0.59991862982512911</v>
      </c>
      <c r="BP1055">
        <v>2.9354624511851047E-2</v>
      </c>
      <c r="BQ1055">
        <v>8.2756931647765153E-2</v>
      </c>
      <c r="BR1055">
        <v>7.1428571428571425E-2</v>
      </c>
      <c r="BS1055">
        <v>0.17241379310344829</v>
      </c>
      <c r="BT1055">
        <v>0.3888888888888889</v>
      </c>
      <c r="BU1055">
        <v>0.3245951238680343</v>
      </c>
      <c r="BV1055">
        <v>0.86195626386197577</v>
      </c>
      <c r="BW1055">
        <v>0.72910457797624351</v>
      </c>
      <c r="BX1055">
        <v>0.26796228267909067</v>
      </c>
      <c r="BY1055">
        <f t="shared" si="105"/>
        <v>8.7133326704286456E-3</v>
      </c>
      <c r="BZ1055">
        <v>0</v>
      </c>
      <c r="CA1055">
        <f t="shared" si="106"/>
        <v>2.5402393446918906E-3</v>
      </c>
      <c r="CC1055">
        <v>8.7133326704286456E-3</v>
      </c>
      <c r="CD1055">
        <v>2.5402393446918906E-3</v>
      </c>
    </row>
    <row r="1056" spans="1:82" x14ac:dyDescent="0.3">
      <c r="A1056">
        <v>1</v>
      </c>
      <c r="B1056" t="s">
        <v>677</v>
      </c>
      <c r="C1056" t="s">
        <v>720</v>
      </c>
      <c r="D1056">
        <v>21181</v>
      </c>
      <c r="E1056" s="2">
        <v>0</v>
      </c>
      <c r="F1056" s="2" t="s">
        <v>1954</v>
      </c>
      <c r="G1056" s="3">
        <v>-999</v>
      </c>
      <c r="H1056" s="1">
        <v>0.37323034476259337</v>
      </c>
      <c r="I1056" s="1">
        <f t="shared" si="107"/>
        <v>-999</v>
      </c>
      <c r="J1056" s="1">
        <v>-999</v>
      </c>
      <c r="K1056" s="1">
        <v>-999</v>
      </c>
      <c r="L1056" s="2">
        <v>-999</v>
      </c>
      <c r="M1056" s="2">
        <v>-999</v>
      </c>
      <c r="N1056" s="7">
        <v>-999</v>
      </c>
      <c r="O1056" s="2">
        <v>-999</v>
      </c>
      <c r="P1056" s="3">
        <v>-999</v>
      </c>
      <c r="Q1056" s="3">
        <v>-999</v>
      </c>
      <c r="R1056" s="3">
        <v>-999</v>
      </c>
      <c r="S1056" s="3">
        <v>-999</v>
      </c>
      <c r="T1056" s="3">
        <v>-999</v>
      </c>
      <c r="V1056">
        <v>21181</v>
      </c>
      <c r="W1056" s="2">
        <v>-999</v>
      </c>
      <c r="X1056" s="2">
        <v>1.0012537194799965E-2</v>
      </c>
      <c r="Y1056" s="2">
        <v>-999</v>
      </c>
      <c r="Z1056" s="2">
        <v>-999</v>
      </c>
      <c r="AA1056" s="2">
        <v>-999</v>
      </c>
      <c r="AB1056" s="2">
        <v>-999</v>
      </c>
      <c r="AC1056" s="2">
        <v>-999</v>
      </c>
      <c r="AD1056" s="2">
        <v>-999</v>
      </c>
      <c r="AE1056" s="2">
        <v>-999</v>
      </c>
      <c r="AF1056" s="2">
        <v>-999</v>
      </c>
      <c r="AG1056" s="2">
        <v>-999</v>
      </c>
      <c r="AH1056" s="2">
        <v>-999</v>
      </c>
      <c r="AI1056" s="2">
        <v>-999</v>
      </c>
      <c r="AJ1056" s="2">
        <v>-999</v>
      </c>
      <c r="AK1056" s="2">
        <v>-999</v>
      </c>
      <c r="AL1056" s="2">
        <v>-999</v>
      </c>
      <c r="AM1056" s="2">
        <v>-999</v>
      </c>
      <c r="AN1056" s="2">
        <v>-999</v>
      </c>
      <c r="AO1056" s="2">
        <v>-999</v>
      </c>
      <c r="AP1056" s="2">
        <v>-999</v>
      </c>
      <c r="AQ1056" s="2">
        <v>-999</v>
      </c>
      <c r="AR1056" s="2">
        <v>-999</v>
      </c>
      <c r="AS1056" s="2">
        <v>-999</v>
      </c>
      <c r="AT1056" s="2">
        <v>-999</v>
      </c>
      <c r="AU1056" s="2">
        <v>-999</v>
      </c>
      <c r="AV1056" s="2">
        <v>-999</v>
      </c>
      <c r="AW1056" s="2">
        <v>-999</v>
      </c>
      <c r="AX1056" s="2">
        <v>-999</v>
      </c>
      <c r="AY1056" s="2">
        <v>-999</v>
      </c>
      <c r="AZ1056" s="2">
        <v>-999</v>
      </c>
      <c r="BA1056" s="2">
        <v>-999</v>
      </c>
      <c r="BB1056" s="2">
        <v>-999</v>
      </c>
      <c r="BC1056" s="2">
        <v>-999</v>
      </c>
      <c r="BD1056" s="2">
        <v>-999</v>
      </c>
      <c r="BE1056" s="2">
        <v>-999</v>
      </c>
      <c r="BF1056" s="2">
        <v>-999</v>
      </c>
      <c r="BG1056" s="2">
        <v>-999</v>
      </c>
      <c r="BH1056" s="2">
        <v>-999</v>
      </c>
      <c r="BI1056">
        <v>0</v>
      </c>
      <c r="BJ1056">
        <v>0.37323034476259337</v>
      </c>
      <c r="BK1056">
        <v>0.37323034476259337</v>
      </c>
      <c r="BL1056">
        <v>-999</v>
      </c>
      <c r="BM1056">
        <v>32.086694128110082</v>
      </c>
      <c r="BN1056">
        <f t="shared" si="104"/>
        <v>-999</v>
      </c>
      <c r="BO1056" t="s">
        <v>3748</v>
      </c>
      <c r="BP1056" t="s">
        <v>3748</v>
      </c>
      <c r="BQ1056">
        <v>7.3833471928664324E-2</v>
      </c>
      <c r="BR1056">
        <v>5.9523809523809521E-3</v>
      </c>
      <c r="BS1056">
        <v>0.10344827586206896</v>
      </c>
      <c r="BT1056">
        <v>0.27777777777777779</v>
      </c>
      <c r="BU1056" t="s">
        <v>3748</v>
      </c>
      <c r="BY1056">
        <f t="shared" si="105"/>
        <v>-999</v>
      </c>
      <c r="CA1056">
        <f t="shared" si="106"/>
        <v>-999</v>
      </c>
    </row>
    <row r="1057" spans="1:82" x14ac:dyDescent="0.3">
      <c r="A1057">
        <v>0</v>
      </c>
      <c r="B1057" t="s">
        <v>677</v>
      </c>
      <c r="C1057" t="s">
        <v>542</v>
      </c>
      <c r="D1057">
        <v>21183</v>
      </c>
      <c r="E1057" s="2">
        <f>BO1057</f>
        <v>0.59298616209288113</v>
      </c>
      <c r="F1057" s="2" t="s">
        <v>1939</v>
      </c>
      <c r="G1057" s="3">
        <v>1307</v>
      </c>
      <c r="H1057" s="1">
        <v>0.56614257349295671</v>
      </c>
      <c r="I1057" s="1">
        <f t="shared" si="107"/>
        <v>-7.4359246934129821</v>
      </c>
      <c r="J1057" s="1">
        <v>2.81599161848</v>
      </c>
      <c r="K1057" s="1">
        <v>238.50412</v>
      </c>
      <c r="L1057" s="2">
        <v>0.10595319387000002</v>
      </c>
      <c r="M1057" s="2">
        <v>1.0067259331150952E-2</v>
      </c>
      <c r="N1057" s="7">
        <v>0</v>
      </c>
      <c r="O1057" s="2">
        <v>5.5268626852719082E-3</v>
      </c>
      <c r="P1057" s="3">
        <v>11275.359521671999</v>
      </c>
      <c r="Q1057" s="3">
        <v>310.31431588643193</v>
      </c>
      <c r="R1057" s="3">
        <v>30944.167940594285</v>
      </c>
      <c r="S1057" s="3">
        <v>69.636439743922722</v>
      </c>
      <c r="T1057" s="3">
        <v>14950.620642977505</v>
      </c>
      <c r="V1057">
        <v>21183</v>
      </c>
      <c r="W1057" s="2">
        <v>0.51569031537547705</v>
      </c>
      <c r="X1057" s="2">
        <v>1.518773501190979E-2</v>
      </c>
      <c r="Y1057" s="2">
        <v>0.23492507371917767</v>
      </c>
      <c r="Z1057" s="2">
        <v>0.80305143732919548</v>
      </c>
      <c r="AA1057" s="2">
        <v>0.68744889973267786</v>
      </c>
      <c r="AB1057" s="2">
        <v>0.26153236120788464</v>
      </c>
      <c r="AC1057" s="2">
        <v>1.0067259331150952E-2</v>
      </c>
      <c r="AD1057" s="2">
        <v>0</v>
      </c>
      <c r="AE1057" s="2">
        <v>5.5268626852719082E-3</v>
      </c>
      <c r="AF1057">
        <v>169880.11950716199</v>
      </c>
      <c r="AG1057">
        <v>383.07202034181051</v>
      </c>
      <c r="AH1057">
        <v>71997.20088128424</v>
      </c>
      <c r="AI1057">
        <v>10485.500310133928</v>
      </c>
      <c r="AJ1057">
        <v>4.1906647539356632</v>
      </c>
      <c r="AK1057">
        <v>200824.28744775627</v>
      </c>
      <c r="AL1057">
        <v>452.70846008573324</v>
      </c>
      <c r="AM1057">
        <v>85085.154254717912</v>
      </c>
      <c r="AN1057">
        <v>12348.167579677751</v>
      </c>
      <c r="AO1057">
        <v>4.9520547147384146</v>
      </c>
      <c r="AP1057">
        <v>30944.167940594285</v>
      </c>
      <c r="AQ1057">
        <v>69.636439743922722</v>
      </c>
      <c r="AR1057">
        <v>13087.953373433673</v>
      </c>
      <c r="AS1057">
        <v>1862.6672695438228</v>
      </c>
      <c r="AT1057">
        <v>0.76138996080275145</v>
      </c>
      <c r="AU1057" s="3">
        <v>2119091.0685030352</v>
      </c>
      <c r="AV1057" s="3">
        <v>58320.472527696016</v>
      </c>
      <c r="AW1057">
        <v>30261.273029144002</v>
      </c>
      <c r="AX1057">
        <v>5687303.6530973241</v>
      </c>
      <c r="AY1057">
        <v>832.83430739766391</v>
      </c>
      <c r="AZ1057">
        <v>156522.87973231694</v>
      </c>
      <c r="BA1057">
        <v>41536.632550816001</v>
      </c>
      <c r="BB1057">
        <v>7806394.7216003593</v>
      </c>
      <c r="BC1057">
        <v>1143.1486232840957</v>
      </c>
      <c r="BD1057">
        <v>214843.35226001294</v>
      </c>
      <c r="BE1057">
        <v>11275.359521671999</v>
      </c>
      <c r="BF1057">
        <v>2119091.0685030352</v>
      </c>
      <c r="BG1057">
        <v>310.31431588643193</v>
      </c>
      <c r="BH1057">
        <v>58320.472527696016</v>
      </c>
      <c r="BI1057">
        <v>0.70404763278553995</v>
      </c>
      <c r="BJ1057">
        <v>1.2701902062784967</v>
      </c>
      <c r="BK1057">
        <v>0.56614257349295671</v>
      </c>
      <c r="BL1057">
        <v>36.195235813391044</v>
      </c>
      <c r="BM1057">
        <v>28.759311119978062</v>
      </c>
      <c r="BN1057">
        <f t="shared" si="104"/>
        <v>-7.4359246934129821</v>
      </c>
      <c r="BO1057">
        <v>0.59298616209288113</v>
      </c>
      <c r="BP1057">
        <v>5.0556549747608681E-3</v>
      </c>
      <c r="BQ1057">
        <v>8.3407725655812018E-2</v>
      </c>
      <c r="BR1057">
        <v>0.1130952380952381</v>
      </c>
      <c r="BS1057">
        <v>0.10344827586206896</v>
      </c>
      <c r="BT1057">
        <v>0.33333333333333331</v>
      </c>
      <c r="BU1057">
        <v>0.21294855028548251</v>
      </c>
      <c r="BV1057">
        <v>0.80305143732919548</v>
      </c>
      <c r="BW1057">
        <v>0.71312126528286091</v>
      </c>
      <c r="BX1057">
        <v>0.26153236120788464</v>
      </c>
      <c r="BY1057">
        <f t="shared" si="105"/>
        <v>0.24734489325053938</v>
      </c>
      <c r="BZ1057">
        <v>0</v>
      </c>
      <c r="CA1057">
        <f t="shared" si="106"/>
        <v>4.8037539378697081E-3</v>
      </c>
      <c r="CC1057">
        <v>0.24734489325053938</v>
      </c>
      <c r="CD1057">
        <v>4.8037539378697081E-3</v>
      </c>
    </row>
    <row r="1058" spans="1:82" x14ac:dyDescent="0.3">
      <c r="A1058">
        <v>0</v>
      </c>
      <c r="B1058" t="s">
        <v>677</v>
      </c>
      <c r="C1058" t="s">
        <v>721</v>
      </c>
      <c r="D1058">
        <v>21185</v>
      </c>
      <c r="E1058" s="2">
        <f>BO1058</f>
        <v>0.60549827627161901</v>
      </c>
      <c r="F1058" s="2" t="s">
        <v>1939</v>
      </c>
      <c r="G1058" s="3">
        <v>44157</v>
      </c>
      <c r="H1058" s="1">
        <v>33.672136306903099</v>
      </c>
      <c r="I1058" s="1">
        <f t="shared" si="107"/>
        <v>-13.591794587371147</v>
      </c>
      <c r="J1058" s="1">
        <v>2.9565482351800001</v>
      </c>
      <c r="K1058" s="1">
        <v>228.974104842</v>
      </c>
      <c r="L1058" s="2">
        <v>0.11948010290000011</v>
      </c>
      <c r="M1058" s="2">
        <v>2.3962439781636122E-2</v>
      </c>
      <c r="N1058" s="7">
        <v>0</v>
      </c>
      <c r="O1058" s="2">
        <v>3.7539566600578765E-3</v>
      </c>
      <c r="P1058" s="3">
        <v>320683.62511919992</v>
      </c>
      <c r="Q1058" s="3">
        <v>8825.680418755197</v>
      </c>
      <c r="R1058" s="3">
        <v>1313721.3105077203</v>
      </c>
      <c r="S1058" s="3">
        <v>2953.9466994183736</v>
      </c>
      <c r="T1058" s="3">
        <v>573902.73659765092</v>
      </c>
      <c r="V1058">
        <v>21185</v>
      </c>
      <c r="W1058" s="2">
        <v>0.78729832171378356</v>
      </c>
      <c r="X1058" s="2">
        <v>0.90331218222809262</v>
      </c>
      <c r="Y1058" s="2">
        <v>0.35139392875598313</v>
      </c>
      <c r="Z1058" s="2">
        <v>0.84313472178442062</v>
      </c>
      <c r="AA1058" s="2">
        <v>0.65998019841714983</v>
      </c>
      <c r="AB1058" s="2">
        <v>0.29492186396134401</v>
      </c>
      <c r="AC1058" s="2">
        <v>2.3962439781636122E-2</v>
      </c>
      <c r="AD1058" s="2">
        <v>0</v>
      </c>
      <c r="AE1058" s="2">
        <v>3.7539566600578765E-3</v>
      </c>
      <c r="AF1058">
        <v>1454451.5897675129</v>
      </c>
      <c r="AG1058">
        <v>3261.7499168393601</v>
      </c>
      <c r="AH1058">
        <v>613035.80401840224</v>
      </c>
      <c r="AI1058">
        <v>20065.098395436256</v>
      </c>
      <c r="AJ1058">
        <v>35.630585732813124</v>
      </c>
      <c r="AK1058">
        <v>2768172.9002752332</v>
      </c>
      <c r="AL1058">
        <v>6215.6966162577328</v>
      </c>
      <c r="AM1058">
        <v>1168220.9457597986</v>
      </c>
      <c r="AN1058">
        <v>38782.693251691053</v>
      </c>
      <c r="AO1058">
        <v>67.921374533955543</v>
      </c>
      <c r="AP1058">
        <v>1313721.3105077203</v>
      </c>
      <c r="AQ1058">
        <v>2953.9466994183726</v>
      </c>
      <c r="AR1058">
        <v>555185.14174139639</v>
      </c>
      <c r="AS1058">
        <v>18717.594856254796</v>
      </c>
      <c r="AT1058">
        <v>32.290788801142419</v>
      </c>
      <c r="AU1058" s="3">
        <v>60269280.50490243</v>
      </c>
      <c r="AV1058" s="3">
        <v>1658698.3779008517</v>
      </c>
      <c r="AW1058">
        <v>498205.15890810004</v>
      </c>
      <c r="AX1058">
        <v>93632677.565188318</v>
      </c>
      <c r="AY1058">
        <v>13711.331577543599</v>
      </c>
      <c r="AZ1058">
        <v>2576907.6566835437</v>
      </c>
      <c r="BA1058">
        <v>818888.78402729996</v>
      </c>
      <c r="BB1058">
        <v>153901958.07009074</v>
      </c>
      <c r="BC1058">
        <v>22537.011996298796</v>
      </c>
      <c r="BD1058">
        <v>4235606.0345843956</v>
      </c>
      <c r="BE1058">
        <v>320683.62511919992</v>
      </c>
      <c r="BF1058">
        <v>60269280.50490243</v>
      </c>
      <c r="BG1058">
        <v>8825.680418755197</v>
      </c>
      <c r="BH1058">
        <v>1658698.3779008517</v>
      </c>
      <c r="BI1058">
        <v>26.761569991349376</v>
      </c>
      <c r="BJ1058">
        <v>60.433706298252474</v>
      </c>
      <c r="BK1058">
        <v>33.672136306903099</v>
      </c>
      <c r="BL1058">
        <v>47.584604908003264</v>
      </c>
      <c r="BM1058">
        <v>33.992810320632117</v>
      </c>
      <c r="BN1058">
        <f t="shared" si="104"/>
        <v>-13.591794587371147</v>
      </c>
      <c r="BO1058">
        <v>0.60549827627161901</v>
      </c>
      <c r="BP1058">
        <v>0.19622544630125183</v>
      </c>
      <c r="BQ1058">
        <v>7.2298145360262495E-2</v>
      </c>
      <c r="BR1058">
        <v>7.7380952380952384E-2</v>
      </c>
      <c r="BS1058">
        <v>0.13793103448275862</v>
      </c>
      <c r="BT1058">
        <v>0.3888888888888889</v>
      </c>
      <c r="BU1058">
        <v>0.38923914274208277</v>
      </c>
      <c r="BV1058">
        <v>0.84313472178442062</v>
      </c>
      <c r="BW1058">
        <v>0.68462676184351645</v>
      </c>
      <c r="BX1058">
        <v>0.29492186396134401</v>
      </c>
      <c r="BY1058">
        <f t="shared" si="105"/>
        <v>4.6613363110317399E-2</v>
      </c>
      <c r="BZ1058">
        <v>0</v>
      </c>
      <c r="CA1058">
        <f t="shared" si="106"/>
        <v>2.9101389439067965E-3</v>
      </c>
      <c r="CC1058">
        <v>4.6613363110317399E-2</v>
      </c>
      <c r="CD1058">
        <v>2.9101389439067965E-3</v>
      </c>
    </row>
    <row r="1059" spans="1:82" x14ac:dyDescent="0.3">
      <c r="A1059">
        <v>1</v>
      </c>
      <c r="B1059" t="s">
        <v>677</v>
      </c>
      <c r="C1059" t="s">
        <v>543</v>
      </c>
      <c r="D1059">
        <v>21187</v>
      </c>
      <c r="E1059" s="2">
        <v>0</v>
      </c>
      <c r="F1059" s="2" t="s">
        <v>1954</v>
      </c>
      <c r="G1059" s="3">
        <v>-999</v>
      </c>
      <c r="H1059" s="1">
        <v>0.37383773246442065</v>
      </c>
      <c r="I1059" s="1">
        <f t="shared" si="107"/>
        <v>-999</v>
      </c>
      <c r="J1059" s="1">
        <v>-999</v>
      </c>
      <c r="K1059" s="1">
        <v>-999</v>
      </c>
      <c r="L1059" s="2">
        <v>-999</v>
      </c>
      <c r="M1059" s="2">
        <v>-999</v>
      </c>
      <c r="N1059" s="7">
        <v>-999</v>
      </c>
      <c r="O1059" s="2">
        <v>-999</v>
      </c>
      <c r="P1059" s="3">
        <v>-999</v>
      </c>
      <c r="Q1059" s="3">
        <v>-999</v>
      </c>
      <c r="R1059" s="3">
        <v>-999</v>
      </c>
      <c r="S1059" s="3">
        <v>-999</v>
      </c>
      <c r="T1059" s="3">
        <v>-999</v>
      </c>
      <c r="V1059">
        <v>21187</v>
      </c>
      <c r="W1059" s="2">
        <v>-999</v>
      </c>
      <c r="X1059" s="2">
        <v>1.0028831400353048E-2</v>
      </c>
      <c r="Y1059" s="2">
        <v>-999</v>
      </c>
      <c r="Z1059" s="2">
        <v>-999</v>
      </c>
      <c r="AA1059" s="2">
        <v>-999</v>
      </c>
      <c r="AB1059" s="2">
        <v>-999</v>
      </c>
      <c r="AC1059" s="2">
        <v>-999</v>
      </c>
      <c r="AD1059" s="2">
        <v>-999</v>
      </c>
      <c r="AE1059" s="2">
        <v>-999</v>
      </c>
      <c r="AF1059" s="2">
        <v>-999</v>
      </c>
      <c r="AG1059" s="2">
        <v>-999</v>
      </c>
      <c r="AH1059" s="2">
        <v>-999</v>
      </c>
      <c r="AI1059" s="2">
        <v>-999</v>
      </c>
      <c r="AJ1059" s="2">
        <v>-999</v>
      </c>
      <c r="AK1059" s="2">
        <v>-999</v>
      </c>
      <c r="AL1059" s="2">
        <v>-999</v>
      </c>
      <c r="AM1059" s="2">
        <v>-999</v>
      </c>
      <c r="AN1059" s="2">
        <v>-999</v>
      </c>
      <c r="AO1059" s="2">
        <v>-999</v>
      </c>
      <c r="AP1059" s="2">
        <v>-999</v>
      </c>
      <c r="AQ1059" s="2">
        <v>-999</v>
      </c>
      <c r="AR1059" s="2">
        <v>-999</v>
      </c>
      <c r="AS1059" s="2">
        <v>-999</v>
      </c>
      <c r="AT1059" s="2">
        <v>-999</v>
      </c>
      <c r="AU1059" s="2">
        <v>-999</v>
      </c>
      <c r="AV1059" s="2">
        <v>-999</v>
      </c>
      <c r="AW1059" s="2">
        <v>-999</v>
      </c>
      <c r="AX1059" s="2">
        <v>-999</v>
      </c>
      <c r="AY1059" s="2">
        <v>-999</v>
      </c>
      <c r="AZ1059" s="2">
        <v>-999</v>
      </c>
      <c r="BA1059" s="2">
        <v>-999</v>
      </c>
      <c r="BB1059" s="2">
        <v>-999</v>
      </c>
      <c r="BC1059" s="2">
        <v>-999</v>
      </c>
      <c r="BD1059" s="2">
        <v>-999</v>
      </c>
      <c r="BE1059" s="2">
        <v>-999</v>
      </c>
      <c r="BF1059" s="2">
        <v>-999</v>
      </c>
      <c r="BG1059" s="2">
        <v>-999</v>
      </c>
      <c r="BH1059" s="2">
        <v>-999</v>
      </c>
      <c r="BI1059">
        <v>0</v>
      </c>
      <c r="BJ1059">
        <v>0.37383773246442065</v>
      </c>
      <c r="BK1059">
        <v>0.37383773246442065</v>
      </c>
      <c r="BL1059">
        <v>-999</v>
      </c>
      <c r="BM1059">
        <v>27.956230684875049</v>
      </c>
      <c r="BN1059">
        <f t="shared" si="104"/>
        <v>-999</v>
      </c>
      <c r="BO1059" t="s">
        <v>3748</v>
      </c>
      <c r="BP1059" t="s">
        <v>3748</v>
      </c>
      <c r="BQ1059">
        <v>5.4818137904351603E-2</v>
      </c>
      <c r="BR1059">
        <v>2.976190476190476E-2</v>
      </c>
      <c r="BS1059">
        <v>0.17241379310344829</v>
      </c>
      <c r="BT1059">
        <v>0.27777777777777779</v>
      </c>
      <c r="BU1059" t="s">
        <v>3748</v>
      </c>
      <c r="BY1059">
        <f t="shared" si="105"/>
        <v>-999</v>
      </c>
      <c r="CA1059">
        <f t="shared" si="106"/>
        <v>-999</v>
      </c>
    </row>
    <row r="1060" spans="1:82" x14ac:dyDescent="0.3">
      <c r="A1060">
        <v>1</v>
      </c>
      <c r="B1060" t="s">
        <v>677</v>
      </c>
      <c r="C1060" t="s">
        <v>722</v>
      </c>
      <c r="D1060">
        <v>21189</v>
      </c>
      <c r="E1060" s="2">
        <v>0</v>
      </c>
      <c r="F1060" s="2" t="s">
        <v>1954</v>
      </c>
      <c r="G1060" s="3">
        <v>-999</v>
      </c>
      <c r="H1060" s="1">
        <v>0.37452536798871017</v>
      </c>
      <c r="I1060" s="1">
        <f t="shared" si="107"/>
        <v>-999</v>
      </c>
      <c r="J1060" s="1">
        <v>-999</v>
      </c>
      <c r="K1060" s="1">
        <v>-999</v>
      </c>
      <c r="L1060" s="2">
        <v>-999</v>
      </c>
      <c r="M1060" s="2">
        <v>-999</v>
      </c>
      <c r="N1060" s="7">
        <v>-999</v>
      </c>
      <c r="O1060" s="2">
        <v>-999</v>
      </c>
      <c r="P1060" s="3">
        <v>-999</v>
      </c>
      <c r="Q1060" s="3">
        <v>-999</v>
      </c>
      <c r="R1060" s="3">
        <v>-999</v>
      </c>
      <c r="S1060" s="3">
        <v>-999</v>
      </c>
      <c r="T1060" s="3">
        <v>-999</v>
      </c>
      <c r="V1060">
        <v>21189</v>
      </c>
      <c r="W1060" s="2">
        <v>-999</v>
      </c>
      <c r="X1060" s="2">
        <v>1.0047278389886533E-2</v>
      </c>
      <c r="Y1060" s="2">
        <v>-999</v>
      </c>
      <c r="Z1060" s="2">
        <v>-999</v>
      </c>
      <c r="AA1060" s="2">
        <v>-999</v>
      </c>
      <c r="AB1060" s="2">
        <v>-999</v>
      </c>
      <c r="AC1060" s="2">
        <v>-999</v>
      </c>
      <c r="AD1060" s="2">
        <v>-999</v>
      </c>
      <c r="AE1060" s="2">
        <v>-999</v>
      </c>
      <c r="AF1060" s="2">
        <v>-999</v>
      </c>
      <c r="AG1060" s="2">
        <v>-999</v>
      </c>
      <c r="AH1060" s="2">
        <v>-999</v>
      </c>
      <c r="AI1060" s="2">
        <v>-999</v>
      </c>
      <c r="AJ1060" s="2">
        <v>-999</v>
      </c>
      <c r="AK1060" s="2">
        <v>-999</v>
      </c>
      <c r="AL1060" s="2">
        <v>-999</v>
      </c>
      <c r="AM1060" s="2">
        <v>-999</v>
      </c>
      <c r="AN1060" s="2">
        <v>-999</v>
      </c>
      <c r="AO1060" s="2">
        <v>-999</v>
      </c>
      <c r="AP1060" s="2">
        <v>-999</v>
      </c>
      <c r="AQ1060" s="2">
        <v>-999</v>
      </c>
      <c r="AR1060" s="2">
        <v>-999</v>
      </c>
      <c r="AS1060" s="2">
        <v>-999</v>
      </c>
      <c r="AT1060" s="2">
        <v>-999</v>
      </c>
      <c r="AU1060" s="2">
        <v>-999</v>
      </c>
      <c r="AV1060" s="2">
        <v>-999</v>
      </c>
      <c r="AW1060" s="2">
        <v>-999</v>
      </c>
      <c r="AX1060" s="2">
        <v>-999</v>
      </c>
      <c r="AY1060" s="2">
        <v>-999</v>
      </c>
      <c r="AZ1060" s="2">
        <v>-999</v>
      </c>
      <c r="BA1060" s="2">
        <v>-999</v>
      </c>
      <c r="BB1060" s="2">
        <v>-999</v>
      </c>
      <c r="BC1060" s="2">
        <v>-999</v>
      </c>
      <c r="BD1060" s="2">
        <v>-999</v>
      </c>
      <c r="BE1060" s="2">
        <v>-999</v>
      </c>
      <c r="BF1060" s="2">
        <v>-999</v>
      </c>
      <c r="BG1060" s="2">
        <v>-999</v>
      </c>
      <c r="BH1060" s="2">
        <v>-999</v>
      </c>
      <c r="BI1060">
        <v>0</v>
      </c>
      <c r="BJ1060">
        <v>0.37452536798871017</v>
      </c>
      <c r="BK1060">
        <v>0.37452536798871017</v>
      </c>
      <c r="BL1060">
        <v>-999</v>
      </c>
      <c r="BM1060">
        <v>39.120516930309257</v>
      </c>
      <c r="BN1060">
        <f t="shared" si="104"/>
        <v>-999</v>
      </c>
      <c r="BO1060" t="s">
        <v>3748</v>
      </c>
      <c r="BP1060" t="s">
        <v>3748</v>
      </c>
      <c r="BQ1060">
        <v>5.8291174507746631E-2</v>
      </c>
      <c r="BR1060">
        <v>1.1904761904761904E-2</v>
      </c>
      <c r="BS1060">
        <v>0.17241379310344829</v>
      </c>
      <c r="BT1060">
        <v>0.5</v>
      </c>
      <c r="BU1060" t="s">
        <v>3748</v>
      </c>
      <c r="BY1060">
        <f t="shared" si="105"/>
        <v>-999</v>
      </c>
      <c r="CA1060">
        <f t="shared" si="106"/>
        <v>-999</v>
      </c>
    </row>
    <row r="1061" spans="1:82" x14ac:dyDescent="0.3">
      <c r="A1061">
        <v>1</v>
      </c>
      <c r="B1061" t="s">
        <v>677</v>
      </c>
      <c r="C1061" t="s">
        <v>723</v>
      </c>
      <c r="D1061">
        <v>21191</v>
      </c>
      <c r="E1061" s="2">
        <v>0</v>
      </c>
      <c r="F1061" s="2" t="s">
        <v>1954</v>
      </c>
      <c r="G1061" s="3">
        <v>-999</v>
      </c>
      <c r="H1061" s="1">
        <v>0.37257182996446481</v>
      </c>
      <c r="I1061" s="1">
        <f t="shared" si="107"/>
        <v>-999</v>
      </c>
      <c r="J1061" s="1">
        <v>-999</v>
      </c>
      <c r="K1061" s="1">
        <v>-999</v>
      </c>
      <c r="L1061" s="2">
        <v>-999</v>
      </c>
      <c r="M1061" s="2">
        <v>-999</v>
      </c>
      <c r="N1061" s="7">
        <v>-999</v>
      </c>
      <c r="O1061" s="2">
        <v>-999</v>
      </c>
      <c r="P1061" s="3">
        <v>-999</v>
      </c>
      <c r="Q1061" s="3">
        <v>-999</v>
      </c>
      <c r="R1061" s="3">
        <v>-999</v>
      </c>
      <c r="S1061" s="3">
        <v>-999</v>
      </c>
      <c r="T1061" s="3">
        <v>-999</v>
      </c>
      <c r="V1061">
        <v>21191</v>
      </c>
      <c r="W1061" s="2">
        <v>-999</v>
      </c>
      <c r="X1061" s="2">
        <v>9.9948714181499372E-3</v>
      </c>
      <c r="Y1061" s="2">
        <v>-999</v>
      </c>
      <c r="Z1061" s="2">
        <v>-999</v>
      </c>
      <c r="AA1061" s="2">
        <v>-999</v>
      </c>
      <c r="AB1061" s="2">
        <v>-999</v>
      </c>
      <c r="AC1061" s="2">
        <v>-999</v>
      </c>
      <c r="AD1061" s="2">
        <v>-999</v>
      </c>
      <c r="AE1061" s="2">
        <v>-999</v>
      </c>
      <c r="AF1061" s="2">
        <v>-999</v>
      </c>
      <c r="AG1061" s="2">
        <v>-999</v>
      </c>
      <c r="AH1061" s="2">
        <v>-999</v>
      </c>
      <c r="AI1061" s="2">
        <v>-999</v>
      </c>
      <c r="AJ1061" s="2">
        <v>-999</v>
      </c>
      <c r="AK1061" s="2">
        <v>-999</v>
      </c>
      <c r="AL1061" s="2">
        <v>-999</v>
      </c>
      <c r="AM1061" s="2">
        <v>-999</v>
      </c>
      <c r="AN1061" s="2">
        <v>-999</v>
      </c>
      <c r="AO1061" s="2">
        <v>-999</v>
      </c>
      <c r="AP1061" s="2">
        <v>-999</v>
      </c>
      <c r="AQ1061" s="2">
        <v>-999</v>
      </c>
      <c r="AR1061" s="2">
        <v>-999</v>
      </c>
      <c r="AS1061" s="2">
        <v>-999</v>
      </c>
      <c r="AT1061" s="2">
        <v>-999</v>
      </c>
      <c r="AU1061" s="2">
        <v>-999</v>
      </c>
      <c r="AV1061" s="2">
        <v>-999</v>
      </c>
      <c r="AW1061" s="2">
        <v>-999</v>
      </c>
      <c r="AX1061" s="2">
        <v>-999</v>
      </c>
      <c r="AY1061" s="2">
        <v>-999</v>
      </c>
      <c r="AZ1061" s="2">
        <v>-999</v>
      </c>
      <c r="BA1061" s="2">
        <v>-999</v>
      </c>
      <c r="BB1061" s="2">
        <v>-999</v>
      </c>
      <c r="BC1061" s="2">
        <v>-999</v>
      </c>
      <c r="BD1061" s="2">
        <v>-999</v>
      </c>
      <c r="BE1061" s="2">
        <v>-999</v>
      </c>
      <c r="BF1061" s="2">
        <v>-999</v>
      </c>
      <c r="BG1061" s="2">
        <v>-999</v>
      </c>
      <c r="BH1061" s="2">
        <v>-999</v>
      </c>
      <c r="BI1061">
        <v>0</v>
      </c>
      <c r="BJ1061">
        <v>0.37257182996446481</v>
      </c>
      <c r="BK1061">
        <v>0.37257182996446481</v>
      </c>
      <c r="BL1061">
        <v>-999</v>
      </c>
      <c r="BM1061">
        <v>17.633457978870556</v>
      </c>
      <c r="BN1061">
        <f t="shared" si="104"/>
        <v>-999</v>
      </c>
      <c r="BO1061" t="s">
        <v>3748</v>
      </c>
      <c r="BP1061" t="s">
        <v>3748</v>
      </c>
      <c r="BQ1061">
        <v>5.6767672375620838E-2</v>
      </c>
      <c r="BR1061">
        <v>8.3333333333333329E-2</v>
      </c>
      <c r="BS1061">
        <v>0.17241379310344829</v>
      </c>
      <c r="BT1061">
        <v>0.33333333333333331</v>
      </c>
      <c r="BU1061" t="s">
        <v>3748</v>
      </c>
      <c r="BY1061">
        <f t="shared" si="105"/>
        <v>-999</v>
      </c>
      <c r="CA1061">
        <f t="shared" si="106"/>
        <v>-999</v>
      </c>
    </row>
    <row r="1062" spans="1:82" x14ac:dyDescent="0.3">
      <c r="A1062">
        <v>0</v>
      </c>
      <c r="B1062" t="s">
        <v>677</v>
      </c>
      <c r="C1062" t="s">
        <v>57</v>
      </c>
      <c r="D1062">
        <v>21193</v>
      </c>
      <c r="E1062" s="2">
        <f>BO1062</f>
        <v>0.59714508830637236</v>
      </c>
      <c r="F1062" s="2" t="s">
        <v>1938</v>
      </c>
      <c r="G1062" s="3">
        <v>1157</v>
      </c>
      <c r="H1062" s="1">
        <v>4.9534446317286855</v>
      </c>
      <c r="I1062" s="1">
        <f t="shared" si="107"/>
        <v>-12.548864199054229</v>
      </c>
      <c r="J1062" s="1">
        <v>2.6048988559700001</v>
      </c>
      <c r="K1062" s="1">
        <v>206.703518382</v>
      </c>
      <c r="L1062" s="2">
        <v>8.5183028159999896E-2</v>
      </c>
      <c r="M1062" s="2">
        <v>1.3268453475059352E-2</v>
      </c>
      <c r="N1062" s="7">
        <v>0</v>
      </c>
      <c r="O1062" s="2">
        <v>2.3073940339677725E-2</v>
      </c>
      <c r="P1062" s="3">
        <v>188218.08060034001</v>
      </c>
      <c r="Q1062" s="3">
        <v>5180.0357058850395</v>
      </c>
      <c r="R1062" s="3">
        <v>1071473.1400872634</v>
      </c>
      <c r="S1062" s="3">
        <v>2414.0265040967361</v>
      </c>
      <c r="T1062" s="3">
        <v>477692.52921699738</v>
      </c>
      <c r="V1062">
        <v>21193</v>
      </c>
      <c r="W1062" s="2">
        <v>0.4985033468991853</v>
      </c>
      <c r="X1062" s="2">
        <v>0.13288455591442691</v>
      </c>
      <c r="Y1062" s="2">
        <v>0.23235963775232649</v>
      </c>
      <c r="Z1062" s="2">
        <v>0.74285298175461967</v>
      </c>
      <c r="AA1062" s="2">
        <v>0.59578889573303495</v>
      </c>
      <c r="AB1062" s="2">
        <v>0.21026377474620339</v>
      </c>
      <c r="AC1062" s="2">
        <v>1.3268453475059352E-2</v>
      </c>
      <c r="AD1062" s="2">
        <v>0</v>
      </c>
      <c r="AE1062" s="2">
        <v>2.3073940339677725E-2</v>
      </c>
      <c r="AF1062">
        <v>664441.34730949835</v>
      </c>
      <c r="AG1062">
        <v>1494.2784341508886</v>
      </c>
      <c r="AH1062">
        <v>280845.00794429361</v>
      </c>
      <c r="AI1062">
        <v>14545.406642869668</v>
      </c>
      <c r="AJ1062">
        <v>16.335312872782097</v>
      </c>
      <c r="AK1062">
        <v>1735914.4873967618</v>
      </c>
      <c r="AL1062">
        <v>3908.3049382476247</v>
      </c>
      <c r="AM1062">
        <v>734553.81965315877</v>
      </c>
      <c r="AN1062">
        <v>38529.124151001874</v>
      </c>
      <c r="AO1062">
        <v>42.737823487205461</v>
      </c>
      <c r="AP1062">
        <v>1071473.1400872634</v>
      </c>
      <c r="AQ1062">
        <v>2414.0265040967361</v>
      </c>
      <c r="AR1062">
        <v>453708.81170886516</v>
      </c>
      <c r="AS1062">
        <v>23983.717508132206</v>
      </c>
      <c r="AT1062">
        <v>26.402510614423363</v>
      </c>
      <c r="AU1062" s="3">
        <v>35373706.068027899</v>
      </c>
      <c r="AV1062" s="3">
        <v>973535.91056403436</v>
      </c>
      <c r="AW1062">
        <v>96273.125633589996</v>
      </c>
      <c r="AX1062">
        <v>18093571.231576905</v>
      </c>
      <c r="AY1062">
        <v>2649.5766331720397</v>
      </c>
      <c r="AZ1062">
        <v>497961.43243835313</v>
      </c>
      <c r="BA1062">
        <v>284491.20623393002</v>
      </c>
      <c r="BB1062">
        <v>53467277.299604803</v>
      </c>
      <c r="BC1062">
        <v>7829.6123390570792</v>
      </c>
      <c r="BD1062">
        <v>1471497.3430023876</v>
      </c>
      <c r="BE1062">
        <v>188218.08060034001</v>
      </c>
      <c r="BF1062">
        <v>35373706.068027899</v>
      </c>
      <c r="BG1062">
        <v>5180.0357058850395</v>
      </c>
      <c r="BH1062">
        <v>973535.91056403436</v>
      </c>
      <c r="BI1062">
        <v>2.079616532667445</v>
      </c>
      <c r="BJ1062">
        <v>7.0330611643961305</v>
      </c>
      <c r="BK1062">
        <v>4.9534446317286855</v>
      </c>
      <c r="BL1062">
        <v>67.841841761574386</v>
      </c>
      <c r="BM1062">
        <v>55.292977562520157</v>
      </c>
      <c r="BN1062">
        <f t="shared" si="104"/>
        <v>-12.548864199054229</v>
      </c>
      <c r="BO1062">
        <v>0.59714508830637236</v>
      </c>
      <c r="BP1062">
        <v>1.5038134059734759E-2</v>
      </c>
      <c r="BQ1062">
        <v>5.3060285167145692E-2</v>
      </c>
      <c r="BR1062">
        <v>5.9523809523809521E-3</v>
      </c>
      <c r="BS1062">
        <v>0.17241379310344829</v>
      </c>
      <c r="BT1062">
        <v>0.5</v>
      </c>
      <c r="BU1062">
        <v>0.35937190720680373</v>
      </c>
      <c r="BV1062">
        <v>0.74285298175461967</v>
      </c>
      <c r="BW1062">
        <v>0.61803827358198649</v>
      </c>
      <c r="BX1062">
        <v>0.21026377474620339</v>
      </c>
      <c r="BY1062">
        <f t="shared" si="105"/>
        <v>0.21018366510119024</v>
      </c>
      <c r="BZ1062">
        <v>0</v>
      </c>
      <c r="CA1062">
        <f t="shared" si="106"/>
        <v>2.4510934358293938E-2</v>
      </c>
      <c r="CC1062">
        <v>0.21018366510119024</v>
      </c>
      <c r="CD1062">
        <v>2.4510934358293938E-2</v>
      </c>
    </row>
    <row r="1063" spans="1:82" x14ac:dyDescent="0.3">
      <c r="A1063">
        <v>0</v>
      </c>
      <c r="B1063" t="s">
        <v>677</v>
      </c>
      <c r="C1063" t="s">
        <v>59</v>
      </c>
      <c r="D1063">
        <v>21195</v>
      </c>
      <c r="E1063" s="2">
        <f>BO1063</f>
        <v>0.66733056686562453</v>
      </c>
      <c r="F1063" s="2" t="s">
        <v>1940</v>
      </c>
      <c r="G1063" s="3">
        <v>882</v>
      </c>
      <c r="H1063" s="1">
        <v>0.76344591855591604</v>
      </c>
      <c r="I1063" s="1">
        <f t="shared" si="107"/>
        <v>-13.079619653552605</v>
      </c>
      <c r="J1063" s="1">
        <v>2.66230826434</v>
      </c>
      <c r="K1063" s="1">
        <v>154.310859298</v>
      </c>
      <c r="L1063" s="2">
        <v>7.0779991900000061E-2</v>
      </c>
      <c r="M1063" s="2">
        <v>3.0182112026190235E-2</v>
      </c>
      <c r="N1063" s="7">
        <v>0</v>
      </c>
      <c r="O1063" s="2">
        <v>1.665275881029217E-2</v>
      </c>
      <c r="P1063" s="3">
        <v>30167.223329444005</v>
      </c>
      <c r="Q1063" s="3">
        <v>830.24592268446372</v>
      </c>
      <c r="R1063" s="3">
        <v>272827.25320558774</v>
      </c>
      <c r="S1063" s="3">
        <v>614.94242410265088</v>
      </c>
      <c r="T1063" s="3">
        <v>126580.61735432508</v>
      </c>
      <c r="V1063">
        <v>21195</v>
      </c>
      <c r="W1063" s="2">
        <v>0.45098223927943187</v>
      </c>
      <c r="X1063" s="2">
        <v>2.048073197430288E-2</v>
      </c>
      <c r="Y1063" s="2">
        <v>0.31852890747595042</v>
      </c>
      <c r="Z1063" s="2">
        <v>0.75922473073469376</v>
      </c>
      <c r="AA1063" s="2">
        <v>0.44477567281107833</v>
      </c>
      <c r="AB1063" s="2">
        <v>0.1747116602317291</v>
      </c>
      <c r="AC1063" s="2">
        <v>3.0182112026190235E-2</v>
      </c>
      <c r="AD1063" s="2">
        <v>0</v>
      </c>
      <c r="AE1063" s="2">
        <v>1.665275881029217E-2</v>
      </c>
      <c r="AF1063">
        <v>602198.39782598556</v>
      </c>
      <c r="AG1063">
        <v>1356.4966131157084</v>
      </c>
      <c r="AH1063">
        <v>254949.34101981399</v>
      </c>
      <c r="AI1063">
        <v>24100.132093733762</v>
      </c>
      <c r="AJ1063">
        <v>14.83543890464259</v>
      </c>
      <c r="AK1063">
        <v>875025.6510315733</v>
      </c>
      <c r="AL1063">
        <v>1971.4390372183595</v>
      </c>
      <c r="AM1063">
        <v>370525.86681002221</v>
      </c>
      <c r="AN1063">
        <v>35104.223657850605</v>
      </c>
      <c r="AO1063">
        <v>21.561899816303285</v>
      </c>
      <c r="AP1063">
        <v>272827.25320558774</v>
      </c>
      <c r="AQ1063">
        <v>614.9424241026511</v>
      </c>
      <c r="AR1063">
        <v>115576.52579020822</v>
      </c>
      <c r="AS1063">
        <v>11004.091564116843</v>
      </c>
      <c r="AT1063">
        <v>6.7264609116606948</v>
      </c>
      <c r="AU1063" s="3">
        <v>5669627.9525357066</v>
      </c>
      <c r="AV1063" s="3">
        <v>156036.41870931812</v>
      </c>
      <c r="AW1063">
        <v>68424.837322566003</v>
      </c>
      <c r="AX1063">
        <v>12859763.926403055</v>
      </c>
      <c r="AY1063">
        <v>1883.1511795770959</v>
      </c>
      <c r="AZ1063">
        <v>353919.43268971943</v>
      </c>
      <c r="BA1063">
        <v>98592.060652010012</v>
      </c>
      <c r="BB1063">
        <v>18529391.878938761</v>
      </c>
      <c r="BC1063">
        <v>2713.3971022615597</v>
      </c>
      <c r="BD1063">
        <v>509955.85139903752</v>
      </c>
      <c r="BE1063">
        <v>30167.223329444005</v>
      </c>
      <c r="BF1063">
        <v>5669627.9525357066</v>
      </c>
      <c r="BG1063">
        <v>830.24592268446372</v>
      </c>
      <c r="BH1063">
        <v>156036.41870931812</v>
      </c>
      <c r="BI1063">
        <v>0.86724991496253934</v>
      </c>
      <c r="BJ1063">
        <v>1.6306958335184554</v>
      </c>
      <c r="BK1063">
        <v>0.76344591855591604</v>
      </c>
      <c r="BL1063">
        <v>50.228895896819139</v>
      </c>
      <c r="BM1063">
        <v>37.149276243266534</v>
      </c>
      <c r="BN1063">
        <f t="shared" si="104"/>
        <v>-13.079619653552605</v>
      </c>
      <c r="BO1063">
        <v>0.66733056686562453</v>
      </c>
      <c r="BP1063">
        <v>7.0083552879227819E-3</v>
      </c>
      <c r="BQ1063">
        <v>5.0241962784448958E-2</v>
      </c>
      <c r="BR1063">
        <v>5.9523809523809521E-3</v>
      </c>
      <c r="BS1063">
        <v>0.13793103448275862</v>
      </c>
      <c r="BT1063">
        <v>0.61111111111111116</v>
      </c>
      <c r="BU1063">
        <v>0.37457157762461502</v>
      </c>
      <c r="BV1063">
        <v>0.75922473073469376</v>
      </c>
      <c r="BW1063">
        <v>0.4613855527085875</v>
      </c>
      <c r="BX1063">
        <v>0.1747116602317291</v>
      </c>
      <c r="BY1063">
        <f t="shared" si="105"/>
        <v>0.64728722602000566</v>
      </c>
      <c r="BZ1063">
        <v>0</v>
      </c>
      <c r="CA1063">
        <f t="shared" si="106"/>
        <v>2.1218155058275491E-2</v>
      </c>
      <c r="CC1063">
        <v>0.64728722602000566</v>
      </c>
      <c r="CD1063">
        <v>2.1218155058275491E-2</v>
      </c>
    </row>
    <row r="1064" spans="1:82" x14ac:dyDescent="0.3">
      <c r="A1064">
        <v>0</v>
      </c>
      <c r="B1064" t="s">
        <v>677</v>
      </c>
      <c r="C1064" t="s">
        <v>724</v>
      </c>
      <c r="D1064">
        <v>21197</v>
      </c>
      <c r="E1064" s="2">
        <f>BO1064</f>
        <v>0.68072512639014748</v>
      </c>
      <c r="F1064" s="2" t="s">
        <v>1941</v>
      </c>
      <c r="G1064" s="3">
        <v>1905</v>
      </c>
      <c r="H1064" s="1">
        <v>4.9500925940765841</v>
      </c>
      <c r="I1064" s="1">
        <f t="shared" si="107"/>
        <v>-6.9586549348559927</v>
      </c>
      <c r="J1064" s="1">
        <v>2.82598703231</v>
      </c>
      <c r="K1064" s="1">
        <v>199.49917672699999</v>
      </c>
      <c r="L1064" s="2">
        <v>9.6639979610000148E-2</v>
      </c>
      <c r="M1064" s="2">
        <v>1.7621931846010748E-2</v>
      </c>
      <c r="N1064" s="7">
        <v>0</v>
      </c>
      <c r="O1064" s="2">
        <v>1.0536714841558256E-2</v>
      </c>
      <c r="P1064" s="3">
        <v>43400.32978386301</v>
      </c>
      <c r="Q1064" s="3">
        <v>1194.4402854950279</v>
      </c>
      <c r="R1064" s="3">
        <v>260891.93820085929</v>
      </c>
      <c r="S1064" s="3">
        <v>588.0399054150547</v>
      </c>
      <c r="T1064" s="3">
        <v>123545.8930578783</v>
      </c>
      <c r="V1064">
        <v>21197</v>
      </c>
      <c r="W1064" s="2">
        <v>0.5104617946737785</v>
      </c>
      <c r="X1064" s="2">
        <v>0.13279463181757625</v>
      </c>
      <c r="Y1064" s="2">
        <v>0.21685944449369055</v>
      </c>
      <c r="Z1064" s="2">
        <v>0.80590188311539923</v>
      </c>
      <c r="AA1064" s="2">
        <v>0.57502356579228564</v>
      </c>
      <c r="AB1064" s="2">
        <v>0.238543843100151</v>
      </c>
      <c r="AC1064" s="2">
        <v>1.7621931846010748E-2</v>
      </c>
      <c r="AD1064" s="2">
        <v>0</v>
      </c>
      <c r="AE1064" s="2">
        <v>1.0536714841558256E-2</v>
      </c>
      <c r="AF1064">
        <v>279685.78792245727</v>
      </c>
      <c r="AG1064">
        <v>630.15414835517595</v>
      </c>
      <c r="AH1064">
        <v>118435.52229374436</v>
      </c>
      <c r="AI1064">
        <v>13895.358649064732</v>
      </c>
      <c r="AJ1064">
        <v>6.8921403965578447</v>
      </c>
      <c r="AK1064">
        <v>540577.72612331656</v>
      </c>
      <c r="AL1064">
        <v>1218.1940537702308</v>
      </c>
      <c r="AM1064">
        <v>228955.80294123746</v>
      </c>
      <c r="AN1064">
        <v>26920.971059449956</v>
      </c>
      <c r="AO1064">
        <v>13.324329701178923</v>
      </c>
      <c r="AP1064">
        <v>260891.93820085929</v>
      </c>
      <c r="AQ1064">
        <v>588.03990541505482</v>
      </c>
      <c r="AR1064">
        <v>110520.2806474931</v>
      </c>
      <c r="AS1064">
        <v>13025.612410385223</v>
      </c>
      <c r="AT1064">
        <v>6.4321893046210787</v>
      </c>
      <c r="AU1064" s="3">
        <v>8156657.979579214</v>
      </c>
      <c r="AV1064" s="3">
        <v>224483.10725593552</v>
      </c>
      <c r="AW1064">
        <v>26623.186847139998</v>
      </c>
      <c r="AX1064">
        <v>5003561.7360514915</v>
      </c>
      <c r="AY1064">
        <v>732.70887702583991</v>
      </c>
      <c r="AZ1064">
        <v>137705.30634823637</v>
      </c>
      <c r="BA1064">
        <v>70023.516631003004</v>
      </c>
      <c r="BB1064">
        <v>13160219.715630705</v>
      </c>
      <c r="BC1064">
        <v>1927.1491625208678</v>
      </c>
      <c r="BD1064">
        <v>362188.41360417189</v>
      </c>
      <c r="BE1064">
        <v>43400.32978386301</v>
      </c>
      <c r="BF1064">
        <v>8156657.979579214</v>
      </c>
      <c r="BG1064">
        <v>1194.4402854950279</v>
      </c>
      <c r="BH1064">
        <v>224483.10725593552</v>
      </c>
      <c r="BI1064">
        <v>2.074133237642692</v>
      </c>
      <c r="BJ1064">
        <v>7.0242258317192761</v>
      </c>
      <c r="BK1064">
        <v>4.9500925940765841</v>
      </c>
      <c r="BL1064">
        <v>35.780164180629171</v>
      </c>
      <c r="BM1064">
        <v>28.821509245773179</v>
      </c>
      <c r="BN1064">
        <f t="shared" si="104"/>
        <v>-6.9586549348559927</v>
      </c>
      <c r="BO1064">
        <v>0.68072512639014748</v>
      </c>
      <c r="BP1064">
        <v>1.7097761650936329E-2</v>
      </c>
      <c r="BQ1064">
        <v>6.1943995661533822E-2</v>
      </c>
      <c r="BR1064">
        <v>3.5714285714285712E-2</v>
      </c>
      <c r="BS1064">
        <v>0.31034482758620691</v>
      </c>
      <c r="BT1064">
        <v>0.5</v>
      </c>
      <c r="BU1064">
        <v>0.1992805927186389</v>
      </c>
      <c r="BV1064">
        <v>0.80590188311539923</v>
      </c>
      <c r="BW1064">
        <v>0.5964974748882631</v>
      </c>
      <c r="BX1064">
        <v>0.238543843100151</v>
      </c>
      <c r="BY1064">
        <f t="shared" si="105"/>
        <v>0.55167129443014085</v>
      </c>
      <c r="BZ1064">
        <v>0</v>
      </c>
      <c r="CA1064">
        <f t="shared" si="106"/>
        <v>9.9580627114548292E-3</v>
      </c>
      <c r="CC1064">
        <v>0.55167129443014085</v>
      </c>
      <c r="CD1064">
        <v>9.9580627114548292E-3</v>
      </c>
    </row>
    <row r="1065" spans="1:82" x14ac:dyDescent="0.3">
      <c r="A1065">
        <v>0</v>
      </c>
      <c r="B1065" t="s">
        <v>677</v>
      </c>
      <c r="C1065" t="s">
        <v>132</v>
      </c>
      <c r="D1065">
        <v>21199</v>
      </c>
      <c r="E1065" s="2">
        <f>BO1065</f>
        <v>0.62007514842032985</v>
      </c>
      <c r="F1065" s="2" t="s">
        <v>1939</v>
      </c>
      <c r="G1065" s="3">
        <v>13183</v>
      </c>
      <c r="H1065" s="1">
        <v>13.034367831211979</v>
      </c>
      <c r="I1065" s="1">
        <f t="shared" si="107"/>
        <v>-7.1895750042710986</v>
      </c>
      <c r="J1065" s="1">
        <v>2.8134033391500002</v>
      </c>
      <c r="K1065" s="1">
        <v>267.24934619300001</v>
      </c>
      <c r="L1065" s="2">
        <v>9.1961073330000032E-2</v>
      </c>
      <c r="M1065" s="2">
        <v>1.5728276637279728E-2</v>
      </c>
      <c r="N1065" s="7">
        <v>0</v>
      </c>
      <c r="O1065" s="2">
        <v>2.3021074294709187E-2</v>
      </c>
      <c r="P1065" s="3">
        <v>512217.73694241012</v>
      </c>
      <c r="Q1065" s="3">
        <v>14096.978133483961</v>
      </c>
      <c r="R1065" s="3">
        <v>3599766.5340294633</v>
      </c>
      <c r="S1065" s="3">
        <v>8104.5748711505548</v>
      </c>
      <c r="T1065" s="3">
        <v>1781473.8414085589</v>
      </c>
      <c r="V1065">
        <v>21199</v>
      </c>
      <c r="W1065" s="2">
        <v>0.61192063188822221</v>
      </c>
      <c r="X1065" s="2">
        <v>0.34966903027064378</v>
      </c>
      <c r="Y1065" s="2">
        <v>0.20623110690753566</v>
      </c>
      <c r="Z1065" s="2">
        <v>0.80231332382682363</v>
      </c>
      <c r="AA1065" s="2">
        <v>0.77030228657960031</v>
      </c>
      <c r="AB1065" s="2">
        <v>0.22699454135111416</v>
      </c>
      <c r="AC1065" s="2">
        <v>1.5728276637279728E-2</v>
      </c>
      <c r="AD1065" s="2">
        <v>0</v>
      </c>
      <c r="AE1065" s="2">
        <v>2.3021074294709187E-2</v>
      </c>
      <c r="AF1065">
        <v>2308554.869428657</v>
      </c>
      <c r="AG1065">
        <v>5198.5497603108806</v>
      </c>
      <c r="AH1065">
        <v>977051.34154796286</v>
      </c>
      <c r="AI1065">
        <v>166035.81135499451</v>
      </c>
      <c r="AJ1065">
        <v>56.849644639571252</v>
      </c>
      <c r="AK1065">
        <v>5908321.4034581203</v>
      </c>
      <c r="AL1065">
        <v>13303.124631461435</v>
      </c>
      <c r="AM1065">
        <v>2500281.1105480031</v>
      </c>
      <c r="AN1065">
        <v>424279.88376351341</v>
      </c>
      <c r="AO1065">
        <v>145.47399980046987</v>
      </c>
      <c r="AP1065">
        <v>3599766.5340294633</v>
      </c>
      <c r="AQ1065">
        <v>8104.5748711505539</v>
      </c>
      <c r="AR1065">
        <v>1523229.7690000404</v>
      </c>
      <c r="AS1065">
        <v>258244.0724085189</v>
      </c>
      <c r="AT1065">
        <v>88.624355160898617</v>
      </c>
      <c r="AU1065" s="3">
        <v>96266201.480956554</v>
      </c>
      <c r="AV1065" s="3">
        <v>2649386.0704069757</v>
      </c>
      <c r="AW1065">
        <v>277605.71530108998</v>
      </c>
      <c r="AX1065">
        <v>52173218.133686848</v>
      </c>
      <c r="AY1065">
        <v>7640.1136003020392</v>
      </c>
      <c r="AZ1065">
        <v>1435882.9500407653</v>
      </c>
      <c r="BA1065">
        <v>789823.45224350016</v>
      </c>
      <c r="BB1065">
        <v>148439419.61464342</v>
      </c>
      <c r="BC1065">
        <v>21737.091733786001</v>
      </c>
      <c r="BD1065">
        <v>4085269.0204477408</v>
      </c>
      <c r="BE1065">
        <v>512217.73694241012</v>
      </c>
      <c r="BF1065">
        <v>96266201.480956554</v>
      </c>
      <c r="BG1065">
        <v>14096.978133483961</v>
      </c>
      <c r="BH1065">
        <v>2649386.0704069757</v>
      </c>
      <c r="BI1065">
        <v>5.1773782271055051</v>
      </c>
      <c r="BJ1065">
        <v>18.211746058317484</v>
      </c>
      <c r="BK1065">
        <v>13.034367831211979</v>
      </c>
      <c r="BL1065">
        <v>39.756406926328829</v>
      </c>
      <c r="BM1065">
        <v>32.56683192205773</v>
      </c>
      <c r="BN1065">
        <f t="shared" si="104"/>
        <v>-7.1895750042710986</v>
      </c>
      <c r="BO1065">
        <v>0.62007514842032985</v>
      </c>
      <c r="BP1065">
        <v>3.8876310773346148E-2</v>
      </c>
      <c r="BQ1065">
        <v>0.10084948870011841</v>
      </c>
      <c r="BR1065">
        <v>0.17261904761904759</v>
      </c>
      <c r="BS1065">
        <v>0.13793103448275862</v>
      </c>
      <c r="BT1065">
        <v>0.5</v>
      </c>
      <c r="BU1065">
        <v>0.20589363629307561</v>
      </c>
      <c r="BV1065">
        <v>0.80231332382682363</v>
      </c>
      <c r="BW1065">
        <v>0.79906876201203358</v>
      </c>
      <c r="BX1065">
        <v>0.22699454135111416</v>
      </c>
      <c r="BY1065">
        <f t="shared" si="105"/>
        <v>4.1622420021328634E-2</v>
      </c>
      <c r="BZ1065">
        <v>0</v>
      </c>
      <c r="CA1065">
        <f t="shared" si="106"/>
        <v>2.2718819133531781E-2</v>
      </c>
      <c r="CC1065">
        <v>4.1622420021328634E-2</v>
      </c>
      <c r="CD1065">
        <v>2.2718819133531781E-2</v>
      </c>
    </row>
    <row r="1066" spans="1:82" x14ac:dyDescent="0.3">
      <c r="A1066">
        <v>1</v>
      </c>
      <c r="B1066" t="s">
        <v>677</v>
      </c>
      <c r="C1066" t="s">
        <v>725</v>
      </c>
      <c r="D1066">
        <v>21201</v>
      </c>
      <c r="E1066" s="2">
        <v>0</v>
      </c>
      <c r="F1066" s="2" t="s">
        <v>1954</v>
      </c>
      <c r="G1066" s="3">
        <v>-999</v>
      </c>
      <c r="H1066" s="1">
        <v>0.37504032101826951</v>
      </c>
      <c r="I1066" s="1">
        <f t="shared" si="107"/>
        <v>-999</v>
      </c>
      <c r="J1066" s="1">
        <v>-999</v>
      </c>
      <c r="K1066" s="1">
        <v>-999</v>
      </c>
      <c r="L1066" s="2">
        <v>-999</v>
      </c>
      <c r="M1066" s="2">
        <v>-999</v>
      </c>
      <c r="N1066" s="7">
        <v>-999</v>
      </c>
      <c r="O1066" s="2">
        <v>-999</v>
      </c>
      <c r="P1066" s="3">
        <v>-999</v>
      </c>
      <c r="Q1066" s="3">
        <v>-999</v>
      </c>
      <c r="R1066" s="3">
        <v>-999</v>
      </c>
      <c r="S1066" s="3">
        <v>-999</v>
      </c>
      <c r="T1066" s="3">
        <v>-999</v>
      </c>
      <c r="V1066">
        <v>21201</v>
      </c>
      <c r="W1066" s="2">
        <v>-999</v>
      </c>
      <c r="X1066" s="2">
        <v>1.0061092878537816E-2</v>
      </c>
      <c r="Y1066" s="2">
        <v>-999</v>
      </c>
      <c r="Z1066" s="2">
        <v>-999</v>
      </c>
      <c r="AA1066" s="2">
        <v>-999</v>
      </c>
      <c r="AB1066" s="2">
        <v>-999</v>
      </c>
      <c r="AC1066" s="2">
        <v>-999</v>
      </c>
      <c r="AD1066" s="2">
        <v>-999</v>
      </c>
      <c r="AE1066" s="2">
        <v>-999</v>
      </c>
      <c r="AF1066" s="2">
        <v>-999</v>
      </c>
      <c r="AG1066" s="2">
        <v>-999</v>
      </c>
      <c r="AH1066" s="2">
        <v>-999</v>
      </c>
      <c r="AI1066" s="2">
        <v>-999</v>
      </c>
      <c r="AJ1066" s="2">
        <v>-999</v>
      </c>
      <c r="AK1066" s="2">
        <v>-999</v>
      </c>
      <c r="AL1066" s="2">
        <v>-999</v>
      </c>
      <c r="AM1066" s="2">
        <v>-999</v>
      </c>
      <c r="AN1066" s="2">
        <v>-999</v>
      </c>
      <c r="AO1066" s="2">
        <v>-999</v>
      </c>
      <c r="AP1066" s="2">
        <v>-999</v>
      </c>
      <c r="AQ1066" s="2">
        <v>-999</v>
      </c>
      <c r="AR1066" s="2">
        <v>-999</v>
      </c>
      <c r="AS1066" s="2">
        <v>-999</v>
      </c>
      <c r="AT1066" s="2">
        <v>-999</v>
      </c>
      <c r="AU1066" s="2">
        <v>-999</v>
      </c>
      <c r="AV1066" s="2">
        <v>-999</v>
      </c>
      <c r="AW1066" s="2">
        <v>-999</v>
      </c>
      <c r="AX1066" s="2">
        <v>-999</v>
      </c>
      <c r="AY1066" s="2">
        <v>-999</v>
      </c>
      <c r="AZ1066" s="2">
        <v>-999</v>
      </c>
      <c r="BA1066" s="2">
        <v>-999</v>
      </c>
      <c r="BB1066" s="2">
        <v>-999</v>
      </c>
      <c r="BC1066" s="2">
        <v>-999</v>
      </c>
      <c r="BD1066" s="2">
        <v>-999</v>
      </c>
      <c r="BE1066" s="2">
        <v>-999</v>
      </c>
      <c r="BF1066" s="2">
        <v>-999</v>
      </c>
      <c r="BG1066" s="2">
        <v>-999</v>
      </c>
      <c r="BH1066" s="2">
        <v>-999</v>
      </c>
      <c r="BI1066">
        <v>0</v>
      </c>
      <c r="BJ1066">
        <v>0.37504032101826951</v>
      </c>
      <c r="BK1066">
        <v>0.37504032101826951</v>
      </c>
      <c r="BL1066">
        <v>-999</v>
      </c>
      <c r="BM1066">
        <v>17.633457978870556</v>
      </c>
      <c r="BN1066">
        <f t="shared" si="104"/>
        <v>-999</v>
      </c>
      <c r="BO1066" t="s">
        <v>3748</v>
      </c>
      <c r="BP1066" t="s">
        <v>3748</v>
      </c>
      <c r="BQ1066">
        <v>6.4291872562585728E-2</v>
      </c>
      <c r="BR1066">
        <v>1.7857142857142856E-2</v>
      </c>
      <c r="BS1066">
        <v>0.10344827586206896</v>
      </c>
      <c r="BT1066">
        <v>0.27777777777777779</v>
      </c>
      <c r="BU1066" t="s">
        <v>3748</v>
      </c>
      <c r="BY1066">
        <f t="shared" si="105"/>
        <v>-999</v>
      </c>
      <c r="CA1066">
        <f t="shared" si="106"/>
        <v>-999</v>
      </c>
    </row>
    <row r="1067" spans="1:82" x14ac:dyDescent="0.3">
      <c r="A1067">
        <v>0</v>
      </c>
      <c r="B1067" t="s">
        <v>677</v>
      </c>
      <c r="C1067" t="s">
        <v>726</v>
      </c>
      <c r="D1067">
        <v>21203</v>
      </c>
      <c r="E1067" s="2">
        <f>BO1067</f>
        <v>0.60208113931375251</v>
      </c>
      <c r="F1067" s="2" t="s">
        <v>1938</v>
      </c>
      <c r="G1067" s="3">
        <v>1031</v>
      </c>
      <c r="H1067" s="1">
        <v>0.37416469010216724</v>
      </c>
      <c r="I1067" s="1">
        <f t="shared" si="107"/>
        <v>-11.036400705088496</v>
      </c>
      <c r="J1067" s="1">
        <v>2.8470694122200002</v>
      </c>
      <c r="K1067" s="1">
        <v>252.21814064899999</v>
      </c>
      <c r="L1067" s="2">
        <v>9.9836348169999978E-2</v>
      </c>
      <c r="M1067" s="2">
        <v>2.3290604608221035E-4</v>
      </c>
      <c r="N1067" s="7">
        <v>0</v>
      </c>
      <c r="O1067" s="2">
        <v>1.4566829938515801E-2</v>
      </c>
      <c r="P1067" s="3">
        <v>7584.7234955059994</v>
      </c>
      <c r="Q1067" s="3">
        <v>208.74263726773594</v>
      </c>
      <c r="R1067" s="3">
        <v>25358.296619597182</v>
      </c>
      <c r="S1067" s="3">
        <v>57.009064764566297</v>
      </c>
      <c r="T1067" s="3">
        <v>12224.614826817357</v>
      </c>
      <c r="V1067">
        <v>21203</v>
      </c>
      <c r="W1067" s="2">
        <v>0.51786680194409751</v>
      </c>
      <c r="X1067" s="2">
        <v>1.0037602593679099E-2</v>
      </c>
      <c r="Y1067" s="2">
        <v>0.21609317055238594</v>
      </c>
      <c r="Z1067" s="2">
        <v>0.811914058498998</v>
      </c>
      <c r="AA1067" s="2">
        <v>0.72697730874324873</v>
      </c>
      <c r="AB1067" s="2">
        <v>0.24643368375765001</v>
      </c>
      <c r="AC1067" s="2">
        <v>2.3290604608221035E-4</v>
      </c>
      <c r="AD1067" s="2">
        <v>0</v>
      </c>
      <c r="AE1067" s="2">
        <v>1.4566829938515801E-2</v>
      </c>
      <c r="AF1067">
        <v>184252.2517449013</v>
      </c>
      <c r="AG1067">
        <v>414.34644618335955</v>
      </c>
      <c r="AH1067">
        <v>77875.132445567346</v>
      </c>
      <c r="AI1067">
        <v>11012.886119514822</v>
      </c>
      <c r="AJ1067">
        <v>4.5295305431331379</v>
      </c>
      <c r="AK1067">
        <v>209610.54836449848</v>
      </c>
      <c r="AL1067">
        <v>471.35551094792578</v>
      </c>
      <c r="AM1067">
        <v>88589.809764590114</v>
      </c>
      <c r="AN1067">
        <v>12522.823627309404</v>
      </c>
      <c r="AO1067">
        <v>5.1526910982420535</v>
      </c>
      <c r="AP1067">
        <v>25358.296619597182</v>
      </c>
      <c r="AQ1067">
        <v>57.009064764566233</v>
      </c>
      <c r="AR1067">
        <v>10714.677319022769</v>
      </c>
      <c r="AS1067">
        <v>1509.9375077945824</v>
      </c>
      <c r="AT1067">
        <v>0.62316055510891566</v>
      </c>
      <c r="AU1067" s="3">
        <v>1425472.9337453975</v>
      </c>
      <c r="AV1067" s="3">
        <v>39231.091248098295</v>
      </c>
      <c r="AW1067">
        <v>21899.600139940998</v>
      </c>
      <c r="AX1067">
        <v>4115810.8503005109</v>
      </c>
      <c r="AY1067">
        <v>602.70889123759605</v>
      </c>
      <c r="AZ1067">
        <v>113273.1090191938</v>
      </c>
      <c r="BA1067">
        <v>29484.323635446999</v>
      </c>
      <c r="BB1067">
        <v>5541283.7840459086</v>
      </c>
      <c r="BC1067">
        <v>811.45152850533202</v>
      </c>
      <c r="BD1067">
        <v>152504.20026729209</v>
      </c>
      <c r="BE1067">
        <v>7584.7234955059994</v>
      </c>
      <c r="BF1067">
        <v>1425472.9337453975</v>
      </c>
      <c r="BG1067">
        <v>208.74263726773594</v>
      </c>
      <c r="BH1067">
        <v>39231.091248098295</v>
      </c>
      <c r="BI1067">
        <v>0.64408086841676926</v>
      </c>
      <c r="BJ1067">
        <v>1.0182455585189365</v>
      </c>
      <c r="BK1067">
        <v>0.37416469010216724</v>
      </c>
      <c r="BL1067">
        <v>53.667314166015615</v>
      </c>
      <c r="BM1067">
        <v>42.630913460927118</v>
      </c>
      <c r="BN1067">
        <f t="shared" si="104"/>
        <v>-11.036400705088496</v>
      </c>
      <c r="BO1067">
        <v>0.60208113931375251</v>
      </c>
      <c r="BP1067">
        <v>4.6959801044934293E-3</v>
      </c>
      <c r="BQ1067">
        <v>7.5391362747149179E-2</v>
      </c>
      <c r="BR1067">
        <v>4.1666666666666664E-2</v>
      </c>
      <c r="BS1067">
        <v>0.20689655172413793</v>
      </c>
      <c r="BT1067">
        <v>0.44444444444444442</v>
      </c>
      <c r="BU1067">
        <v>0.31605827485049087</v>
      </c>
      <c r="BV1067">
        <v>0.811914058498998</v>
      </c>
      <c r="BW1067">
        <v>0.75412583894527874</v>
      </c>
      <c r="BX1067">
        <v>0.24643368375765001</v>
      </c>
      <c r="BY1067">
        <f t="shared" si="105"/>
        <v>1.0852222632522796E-2</v>
      </c>
      <c r="BZ1067">
        <v>0</v>
      </c>
      <c r="CA1067">
        <f t="shared" si="106"/>
        <v>1.3268052008437189E-2</v>
      </c>
      <c r="CC1067">
        <v>1.0852222632522796E-2</v>
      </c>
      <c r="CD1067">
        <v>1.3268052008437189E-2</v>
      </c>
    </row>
    <row r="1068" spans="1:82" x14ac:dyDescent="0.3">
      <c r="A1068">
        <v>0</v>
      </c>
      <c r="B1068" t="s">
        <v>677</v>
      </c>
      <c r="C1068" t="s">
        <v>727</v>
      </c>
      <c r="D1068">
        <v>21205</v>
      </c>
      <c r="E1068" s="2">
        <f>BO1068</f>
        <v>0.61958852403551179</v>
      </c>
      <c r="F1068" s="2" t="s">
        <v>1939</v>
      </c>
      <c r="G1068" s="3">
        <v>2542</v>
      </c>
      <c r="H1068" s="1">
        <v>3.9052659167725672</v>
      </c>
      <c r="I1068" s="1">
        <f t="shared" si="107"/>
        <v>-3.8947499382522182</v>
      </c>
      <c r="J1068" s="1">
        <v>2.7610827580700001</v>
      </c>
      <c r="K1068" s="1">
        <v>186.85994098800001</v>
      </c>
      <c r="L1068" s="2">
        <v>0.10225758192000001</v>
      </c>
      <c r="M1068" s="2">
        <v>1.514696218132147E-2</v>
      </c>
      <c r="N1068" s="7">
        <v>0</v>
      </c>
      <c r="O1068" s="2">
        <v>1.1062657129176754E-2</v>
      </c>
      <c r="P1068" s="3">
        <v>133942.30922111601</v>
      </c>
      <c r="Q1068" s="3">
        <v>3686.2874282908961</v>
      </c>
      <c r="R1068" s="3">
        <v>400426.04029730032</v>
      </c>
      <c r="S1068" s="3">
        <v>895.32867259838304</v>
      </c>
      <c r="T1068" s="3">
        <v>182395.75021983497</v>
      </c>
      <c r="V1068">
        <v>21205</v>
      </c>
      <c r="W1068" s="2">
        <v>0.44031429140134454</v>
      </c>
      <c r="X1068" s="2">
        <v>0.10476538361890674</v>
      </c>
      <c r="Y1068" s="2">
        <v>1.3445099612096128E-2</v>
      </c>
      <c r="Z1068" s="2">
        <v>0.78739278302604099</v>
      </c>
      <c r="AA1068" s="2">
        <v>0.53859304751764336</v>
      </c>
      <c r="AB1068" s="2">
        <v>0.25241019995829117</v>
      </c>
      <c r="AC1068" s="2">
        <v>1.514696218132147E-2</v>
      </c>
      <c r="AD1068" s="2">
        <v>0</v>
      </c>
      <c r="AE1068" s="2">
        <v>1.1062657129176754E-2</v>
      </c>
      <c r="AF1068">
        <v>259267.52811437784</v>
      </c>
      <c r="AG1068">
        <v>581.68003222411471</v>
      </c>
      <c r="AH1068">
        <v>109324.96216064817</v>
      </c>
      <c r="AI1068">
        <v>9565.5299710061608</v>
      </c>
      <c r="AJ1068">
        <v>6.3548509752886746</v>
      </c>
      <c r="AK1068">
        <v>659693.56841167819</v>
      </c>
      <c r="AL1068">
        <v>1477.0087048224975</v>
      </c>
      <c r="AM1068">
        <v>277599.21575484553</v>
      </c>
      <c r="AN1068">
        <v>23687.026596643798</v>
      </c>
      <c r="AO1068">
        <v>16.127493260900525</v>
      </c>
      <c r="AP1068">
        <v>400426.04029730032</v>
      </c>
      <c r="AQ1068">
        <v>895.32867259838281</v>
      </c>
      <c r="AR1068">
        <v>168274.25359419736</v>
      </c>
      <c r="AS1068">
        <v>14121.496625637637</v>
      </c>
      <c r="AT1068">
        <v>9.7726422856118518</v>
      </c>
      <c r="AU1068" s="3">
        <v>25173117.595016543</v>
      </c>
      <c r="AV1068" s="3">
        <v>692800.85927299096</v>
      </c>
      <c r="AW1068">
        <v>60017.355064144009</v>
      </c>
      <c r="AX1068">
        <v>11279661.710755225</v>
      </c>
      <c r="AY1068">
        <v>1651.7650228576638</v>
      </c>
      <c r="AZ1068">
        <v>310432.71839586931</v>
      </c>
      <c r="BA1068">
        <v>193959.66428526002</v>
      </c>
      <c r="BB1068">
        <v>36452779.305771768</v>
      </c>
      <c r="BC1068">
        <v>5338.0524511485601</v>
      </c>
      <c r="BD1068">
        <v>1003233.5776688603</v>
      </c>
      <c r="BE1068">
        <v>133942.30922111601</v>
      </c>
      <c r="BF1068">
        <v>25173117.595016543</v>
      </c>
      <c r="BG1068">
        <v>3686.2874282908961</v>
      </c>
      <c r="BH1068">
        <v>692800.85927299096</v>
      </c>
      <c r="BI1068">
        <v>1.7293347171895579</v>
      </c>
      <c r="BJ1068">
        <v>5.6346006339621253</v>
      </c>
      <c r="BK1068">
        <v>3.9052659167725672</v>
      </c>
      <c r="BL1068">
        <v>60.871648475312732</v>
      </c>
      <c r="BM1068">
        <v>56.976898537060514</v>
      </c>
      <c r="BN1068">
        <f t="shared" si="104"/>
        <v>-3.8947499382522182</v>
      </c>
      <c r="BO1068">
        <v>0.61958852403551179</v>
      </c>
      <c r="BP1068">
        <v>1.2975175827119727E-2</v>
      </c>
      <c r="BQ1068">
        <v>6.1427986915476601E-2</v>
      </c>
      <c r="BR1068">
        <v>1.7857142857142856E-2</v>
      </c>
      <c r="BS1068">
        <v>0.27586206896551724</v>
      </c>
      <c r="BT1068">
        <v>0.55555555555555558</v>
      </c>
      <c r="BU1068">
        <v>0.11153708345244259</v>
      </c>
      <c r="BV1068">
        <v>0.78739278302604099</v>
      </c>
      <c r="BW1068">
        <v>0.55870648082743091</v>
      </c>
      <c r="BX1068">
        <v>0.25241019995829117</v>
      </c>
      <c r="BY1068">
        <f t="shared" si="105"/>
        <v>0.3769450621507543</v>
      </c>
      <c r="BZ1068">
        <v>0</v>
      </c>
      <c r="CA1068">
        <f t="shared" si="106"/>
        <v>9.9109054044725677E-3</v>
      </c>
      <c r="CC1068">
        <v>0.3769450621507543</v>
      </c>
      <c r="CD1068">
        <v>9.9109054044725677E-3</v>
      </c>
    </row>
    <row r="1069" spans="1:82" x14ac:dyDescent="0.3">
      <c r="A1069">
        <v>1</v>
      </c>
      <c r="B1069" t="s">
        <v>677</v>
      </c>
      <c r="C1069" t="s">
        <v>61</v>
      </c>
      <c r="D1069">
        <v>21207</v>
      </c>
      <c r="E1069" s="2">
        <v>0</v>
      </c>
      <c r="F1069" s="2" t="s">
        <v>1954</v>
      </c>
      <c r="G1069" s="3">
        <v>-999</v>
      </c>
      <c r="H1069" s="1">
        <v>0.37460146832314895</v>
      </c>
      <c r="I1069" s="1">
        <f t="shared" si="107"/>
        <v>-999</v>
      </c>
      <c r="J1069" s="1">
        <v>-999</v>
      </c>
      <c r="K1069" s="1">
        <v>-999</v>
      </c>
      <c r="L1069" s="2">
        <v>-999</v>
      </c>
      <c r="M1069" s="2">
        <v>-999</v>
      </c>
      <c r="N1069" s="7">
        <v>-999</v>
      </c>
      <c r="O1069" s="2">
        <v>-999</v>
      </c>
      <c r="P1069" s="3">
        <v>-999</v>
      </c>
      <c r="Q1069" s="3">
        <v>-999</v>
      </c>
      <c r="R1069" s="3">
        <v>-999</v>
      </c>
      <c r="S1069" s="3">
        <v>-999</v>
      </c>
      <c r="T1069" s="3">
        <v>-999</v>
      </c>
      <c r="V1069">
        <v>21207</v>
      </c>
      <c r="W1069" s="2">
        <v>-999</v>
      </c>
      <c r="X1069" s="2">
        <v>1.0049319910464366E-2</v>
      </c>
      <c r="Y1069" s="2">
        <v>-999</v>
      </c>
      <c r="Z1069" s="2">
        <v>-999</v>
      </c>
      <c r="AA1069" s="2">
        <v>-999</v>
      </c>
      <c r="AB1069" s="2">
        <v>-999</v>
      </c>
      <c r="AC1069" s="2">
        <v>-999</v>
      </c>
      <c r="AD1069" s="2">
        <v>-999</v>
      </c>
      <c r="AE1069" s="2">
        <v>-999</v>
      </c>
      <c r="AF1069" s="2">
        <v>-999</v>
      </c>
      <c r="AG1069" s="2">
        <v>-999</v>
      </c>
      <c r="AH1069" s="2">
        <v>-999</v>
      </c>
      <c r="AI1069" s="2">
        <v>-999</v>
      </c>
      <c r="AJ1069" s="2">
        <v>-999</v>
      </c>
      <c r="AK1069" s="2">
        <v>-999</v>
      </c>
      <c r="AL1069" s="2">
        <v>-999</v>
      </c>
      <c r="AM1069" s="2">
        <v>-999</v>
      </c>
      <c r="AN1069" s="2">
        <v>-999</v>
      </c>
      <c r="AO1069" s="2">
        <v>-999</v>
      </c>
      <c r="AP1069" s="2">
        <v>-999</v>
      </c>
      <c r="AQ1069" s="2">
        <v>-999</v>
      </c>
      <c r="AR1069" s="2">
        <v>-999</v>
      </c>
      <c r="AS1069" s="2">
        <v>-999</v>
      </c>
      <c r="AT1069" s="2">
        <v>-999</v>
      </c>
      <c r="AU1069" s="2">
        <v>-999</v>
      </c>
      <c r="AV1069" s="2">
        <v>-999</v>
      </c>
      <c r="AW1069" s="2">
        <v>-999</v>
      </c>
      <c r="AX1069" s="2">
        <v>-999</v>
      </c>
      <c r="AY1069" s="2">
        <v>-999</v>
      </c>
      <c r="AZ1069" s="2">
        <v>-999</v>
      </c>
      <c r="BA1069" s="2">
        <v>-999</v>
      </c>
      <c r="BB1069" s="2">
        <v>-999</v>
      </c>
      <c r="BC1069" s="2">
        <v>-999</v>
      </c>
      <c r="BD1069" s="2">
        <v>-999</v>
      </c>
      <c r="BE1069" s="2">
        <v>-999</v>
      </c>
      <c r="BF1069" s="2">
        <v>-999</v>
      </c>
      <c r="BG1069" s="2">
        <v>-999</v>
      </c>
      <c r="BH1069" s="2">
        <v>-999</v>
      </c>
      <c r="BI1069">
        <v>0</v>
      </c>
      <c r="BJ1069">
        <v>0.37460146832314895</v>
      </c>
      <c r="BK1069">
        <v>0.37460146832314895</v>
      </c>
      <c r="BL1069">
        <v>-999</v>
      </c>
      <c r="BM1069">
        <v>17.54819016652781</v>
      </c>
      <c r="BN1069">
        <f t="shared" si="104"/>
        <v>-999</v>
      </c>
      <c r="BO1069" t="s">
        <v>3748</v>
      </c>
      <c r="BP1069" t="s">
        <v>3748</v>
      </c>
      <c r="BQ1069">
        <v>0.10185991629707725</v>
      </c>
      <c r="BR1069">
        <v>7.7380952380952384E-2</v>
      </c>
      <c r="BS1069">
        <v>3.4482758620689655E-2</v>
      </c>
      <c r="BT1069">
        <v>0.3888888888888889</v>
      </c>
      <c r="BU1069" t="s">
        <v>3748</v>
      </c>
      <c r="BY1069">
        <f t="shared" si="105"/>
        <v>-999</v>
      </c>
      <c r="CA1069">
        <f t="shared" si="106"/>
        <v>-999</v>
      </c>
    </row>
    <row r="1070" spans="1:82" x14ac:dyDescent="0.3">
      <c r="A1070">
        <v>0</v>
      </c>
      <c r="B1070" t="s">
        <v>677</v>
      </c>
      <c r="C1070" t="s">
        <v>135</v>
      </c>
      <c r="D1070">
        <v>21209</v>
      </c>
      <c r="E1070" s="2">
        <f>BO1070</f>
        <v>0.56677803538285842</v>
      </c>
      <c r="F1070" s="2" t="s">
        <v>1938</v>
      </c>
      <c r="G1070" s="3">
        <v>16613</v>
      </c>
      <c r="H1070" s="1">
        <v>16.066576639971949</v>
      </c>
      <c r="I1070" s="1">
        <f t="shared" si="107"/>
        <v>-9.2133860250248922</v>
      </c>
      <c r="J1070" s="1">
        <v>2.9582866275700002</v>
      </c>
      <c r="K1070" s="1">
        <v>216.58682767600001</v>
      </c>
      <c r="L1070" s="2">
        <v>0.11024260917999995</v>
      </c>
      <c r="M1070" s="2">
        <v>1.7258536756863334E-2</v>
      </c>
      <c r="N1070" s="7">
        <v>0</v>
      </c>
      <c r="O1070" s="2">
        <v>6.3936556349945362E-4</v>
      </c>
      <c r="P1070" s="3">
        <v>136624.88634955001</v>
      </c>
      <c r="Q1070" s="3">
        <v>3760.1158578697996</v>
      </c>
      <c r="R1070" s="3">
        <v>1264970.1261947425</v>
      </c>
      <c r="S1070" s="3">
        <v>2853.2046691559899</v>
      </c>
      <c r="T1070" s="3">
        <v>588893.53696481907</v>
      </c>
      <c r="V1070">
        <v>21209</v>
      </c>
      <c r="W1070" s="2">
        <v>0.63852031710142576</v>
      </c>
      <c r="X1070" s="2">
        <v>0.43101317579938137</v>
      </c>
      <c r="Y1070" s="2">
        <v>0.3093984233264751</v>
      </c>
      <c r="Z1070" s="2">
        <v>0.84363046846856216</v>
      </c>
      <c r="AA1070" s="2">
        <v>0.62427590929019305</v>
      </c>
      <c r="AB1070" s="2">
        <v>0.27212025264607914</v>
      </c>
      <c r="AC1070" s="2">
        <v>1.7258536756863334E-2</v>
      </c>
      <c r="AD1070" s="2">
        <v>0</v>
      </c>
      <c r="AE1070" s="2">
        <v>6.3936556349945362E-4</v>
      </c>
      <c r="AF1070">
        <v>889141.99325294129</v>
      </c>
      <c r="AG1070">
        <v>2004.5043690914579</v>
      </c>
      <c r="AH1070">
        <v>376740.39362132427</v>
      </c>
      <c r="AI1070">
        <v>36784.92405403404</v>
      </c>
      <c r="AJ1070">
        <v>21.927173456771474</v>
      </c>
      <c r="AK1070">
        <v>2154112.1194476839</v>
      </c>
      <c r="AL1070">
        <v>4857.7090382474471</v>
      </c>
      <c r="AM1070">
        <v>912991.38250155025</v>
      </c>
      <c r="AN1070">
        <v>89427.472138627039</v>
      </c>
      <c r="AO1070">
        <v>53.142336886272346</v>
      </c>
      <c r="AP1070">
        <v>1264970.1261947425</v>
      </c>
      <c r="AQ1070">
        <v>2853.204669155989</v>
      </c>
      <c r="AR1070">
        <v>536250.98888022592</v>
      </c>
      <c r="AS1070">
        <v>52642.548084593</v>
      </c>
      <c r="AT1070">
        <v>31.215163429500873</v>
      </c>
      <c r="AU1070" s="3">
        <v>25677281.140534431</v>
      </c>
      <c r="AV1070" s="3">
        <v>706676.17432805011</v>
      </c>
      <c r="AW1070">
        <v>103720.50883278</v>
      </c>
      <c r="AX1070">
        <v>19493232.430032674</v>
      </c>
      <c r="AY1070">
        <v>2854.5394654576794</v>
      </c>
      <c r="AZ1070">
        <v>536482.1471381163</v>
      </c>
      <c r="BA1070">
        <v>240345.39518233002</v>
      </c>
      <c r="BB1070">
        <v>45170513.570567101</v>
      </c>
      <c r="BC1070">
        <v>6614.655323327479</v>
      </c>
      <c r="BD1070">
        <v>1243158.3214661663</v>
      </c>
      <c r="BE1070">
        <v>136624.88634955001</v>
      </c>
      <c r="BF1070">
        <v>25677281.140534431</v>
      </c>
      <c r="BG1070">
        <v>3760.1158578697996</v>
      </c>
      <c r="BH1070">
        <v>706676.17432805011</v>
      </c>
      <c r="BI1070">
        <v>5.9637986574239781</v>
      </c>
      <c r="BJ1070">
        <v>22.030375297395928</v>
      </c>
      <c r="BK1070">
        <v>16.066576639971949</v>
      </c>
      <c r="BL1070">
        <v>30.592498376474609</v>
      </c>
      <c r="BM1070">
        <v>21.379112351449717</v>
      </c>
      <c r="BN1070">
        <f t="shared" si="104"/>
        <v>-9.2133860250248922</v>
      </c>
      <c r="BO1070">
        <v>0.56677803538285842</v>
      </c>
      <c r="BP1070">
        <v>4.0932362410234471E-2</v>
      </c>
      <c r="BQ1070">
        <v>8.4116183417275003E-2</v>
      </c>
      <c r="BR1070">
        <v>0.14285714285714285</v>
      </c>
      <c r="BS1070">
        <v>0.10344827586206896</v>
      </c>
      <c r="BT1070">
        <v>0.27777777777777779</v>
      </c>
      <c r="BU1070">
        <v>0.26385113864689447</v>
      </c>
      <c r="BV1070">
        <v>0.84363046846856216</v>
      </c>
      <c r="BW1070">
        <v>0.64758911752094717</v>
      </c>
      <c r="BX1070">
        <v>0.27212025264607914</v>
      </c>
      <c r="BY1070">
        <f t="shared" si="105"/>
        <v>0.11059111097844718</v>
      </c>
      <c r="BZ1070">
        <v>0</v>
      </c>
      <c r="CA1070">
        <f t="shared" si="106"/>
        <v>5.3597620096587249E-4</v>
      </c>
      <c r="CC1070">
        <v>0.11059111097844718</v>
      </c>
      <c r="CD1070">
        <v>5.3597620096587249E-4</v>
      </c>
    </row>
    <row r="1071" spans="1:82" x14ac:dyDescent="0.3">
      <c r="A1071">
        <v>0</v>
      </c>
      <c r="B1071" t="s">
        <v>677</v>
      </c>
      <c r="C1071" t="s">
        <v>63</v>
      </c>
      <c r="D1071">
        <v>21211</v>
      </c>
      <c r="E1071" s="2">
        <f>BO1071</f>
        <v>0.58916922716665587</v>
      </c>
      <c r="F1071" s="2" t="s">
        <v>1939</v>
      </c>
      <c r="G1071" s="3">
        <v>9397</v>
      </c>
      <c r="H1071" s="1">
        <v>11.981274694389695</v>
      </c>
      <c r="I1071" s="1">
        <f t="shared" si="107"/>
        <v>-8.585085384827412</v>
      </c>
      <c r="J1071" s="1">
        <v>3.1147779402100002</v>
      </c>
      <c r="K1071" s="1">
        <v>244.07089983899999</v>
      </c>
      <c r="L1071" s="2">
        <v>0.11904936499999996</v>
      </c>
      <c r="M1071" s="2">
        <v>6.3337359591173811E-3</v>
      </c>
      <c r="N1071" s="7">
        <v>0</v>
      </c>
      <c r="O1071" s="2">
        <v>2.2017133456474257E-3</v>
      </c>
      <c r="P1071" s="3">
        <v>167691.83296870001</v>
      </c>
      <c r="Q1071" s="3">
        <v>4615.1234758771998</v>
      </c>
      <c r="R1071" s="3">
        <v>891115.84959704813</v>
      </c>
      <c r="S1071" s="3">
        <v>2010.0687471391063</v>
      </c>
      <c r="T1071" s="3">
        <v>404731.11309592321</v>
      </c>
      <c r="V1071">
        <v>21211</v>
      </c>
      <c r="W1071" s="2">
        <v>0.63803378488956219</v>
      </c>
      <c r="X1071" s="2">
        <v>0.32141802027109873</v>
      </c>
      <c r="Y1071" s="2">
        <v>0.28086820603211032</v>
      </c>
      <c r="Z1071" s="2">
        <v>0.88825793565289923</v>
      </c>
      <c r="AA1071" s="2">
        <v>0.70349422706444298</v>
      </c>
      <c r="AB1071" s="2">
        <v>0.29385864070271356</v>
      </c>
      <c r="AC1071" s="2">
        <v>6.3337359591173811E-3</v>
      </c>
      <c r="AD1071" s="2">
        <v>0</v>
      </c>
      <c r="AE1071" s="2">
        <v>2.2017133456474257E-3</v>
      </c>
      <c r="AF1071">
        <v>703135.27072817169</v>
      </c>
      <c r="AG1071">
        <v>1584.8049679833068</v>
      </c>
      <c r="AH1071">
        <v>297859.18986132159</v>
      </c>
      <c r="AI1071">
        <v>21064.400583846345</v>
      </c>
      <c r="AJ1071">
        <v>17.335062836630108</v>
      </c>
      <c r="AK1071">
        <v>1594251.1203252198</v>
      </c>
      <c r="AL1071">
        <v>3594.8737151224132</v>
      </c>
      <c r="AM1071">
        <v>675645.39111881424</v>
      </c>
      <c r="AN1071">
        <v>48009.312422277064</v>
      </c>
      <c r="AO1071">
        <v>39.326313765188914</v>
      </c>
      <c r="AP1071">
        <v>891115.84959704813</v>
      </c>
      <c r="AQ1071">
        <v>2010.0687471391063</v>
      </c>
      <c r="AR1071">
        <v>377786.20125749265</v>
      </c>
      <c r="AS1071">
        <v>26944.911838430718</v>
      </c>
      <c r="AT1071">
        <v>21.991250928558806</v>
      </c>
      <c r="AU1071" s="3">
        <v>31516003.088137478</v>
      </c>
      <c r="AV1071" s="3">
        <v>867366.30605636095</v>
      </c>
      <c r="AW1071">
        <v>104950.63063165</v>
      </c>
      <c r="AX1071">
        <v>19724421.520912301</v>
      </c>
      <c r="AY1071">
        <v>2888.3942089573998</v>
      </c>
      <c r="AZ1071">
        <v>542844.80763145373</v>
      </c>
      <c r="BA1071">
        <v>272642.46360035002</v>
      </c>
      <c r="BB1071">
        <v>51240424.609049782</v>
      </c>
      <c r="BC1071">
        <v>7503.5176848346</v>
      </c>
      <c r="BD1071">
        <v>1410211.1136878147</v>
      </c>
      <c r="BE1071">
        <v>167691.83296870001</v>
      </c>
      <c r="BF1071">
        <v>31516003.088137478</v>
      </c>
      <c r="BG1071">
        <v>4615.1234758771998</v>
      </c>
      <c r="BH1071">
        <v>867366.30605636095</v>
      </c>
      <c r="BI1071">
        <v>4.2387656267597702</v>
      </c>
      <c r="BJ1071">
        <v>16.220040321149465</v>
      </c>
      <c r="BK1071">
        <v>11.981274694389695</v>
      </c>
      <c r="BL1071">
        <v>32.23314860369927</v>
      </c>
      <c r="BM1071">
        <v>23.648063218871858</v>
      </c>
      <c r="BN1071">
        <f t="shared" si="104"/>
        <v>-8.585085384827412</v>
      </c>
      <c r="BO1071">
        <v>0.58916922716665587</v>
      </c>
      <c r="BP1071">
        <v>3.0241984420427904E-2</v>
      </c>
      <c r="BQ1071">
        <v>8.1597277532452578E-2</v>
      </c>
      <c r="BR1071">
        <v>0.10714285714285714</v>
      </c>
      <c r="BS1071">
        <v>0.13793103448275862</v>
      </c>
      <c r="BT1071">
        <v>0.33333333333333331</v>
      </c>
      <c r="BU1071">
        <v>0.24585798836768105</v>
      </c>
      <c r="BV1071">
        <v>0.88825793565289923</v>
      </c>
      <c r="BW1071">
        <v>0.72976579571000311</v>
      </c>
      <c r="BX1071">
        <v>0.29385864070271356</v>
      </c>
      <c r="BY1071">
        <f t="shared" si="105"/>
        <v>3.7761753408825323E-2</v>
      </c>
      <c r="BZ1071">
        <v>0</v>
      </c>
      <c r="CA1071">
        <f t="shared" si="106"/>
        <v>1.7098142715045068E-3</v>
      </c>
      <c r="CC1071">
        <v>3.7761753408825323E-2</v>
      </c>
      <c r="CD1071">
        <v>1.7098142715045068E-3</v>
      </c>
    </row>
    <row r="1072" spans="1:82" x14ac:dyDescent="0.3">
      <c r="A1072">
        <v>0</v>
      </c>
      <c r="B1072" t="s">
        <v>677</v>
      </c>
      <c r="C1072" t="s">
        <v>728</v>
      </c>
      <c r="D1072">
        <v>21213</v>
      </c>
      <c r="E1072" s="2">
        <f>BO1072</f>
        <v>0.57869582101082673</v>
      </c>
      <c r="F1072" s="2" t="s">
        <v>1939</v>
      </c>
      <c r="G1072" s="3">
        <v>2301</v>
      </c>
      <c r="H1072" s="1">
        <v>4.9339745362815259</v>
      </c>
      <c r="I1072" s="1">
        <f t="shared" si="107"/>
        <v>-13.353543933475269</v>
      </c>
      <c r="J1072" s="1">
        <v>2.8152541118399999</v>
      </c>
      <c r="K1072" s="1">
        <v>279.50791549799999</v>
      </c>
      <c r="L1072" s="2">
        <v>0.10774626906999996</v>
      </c>
      <c r="M1072" s="2">
        <v>1.2681227127428355E-3</v>
      </c>
      <c r="N1072" s="7">
        <v>0</v>
      </c>
      <c r="O1072" s="2">
        <v>1.3230797222050096E-3</v>
      </c>
      <c r="P1072" s="3">
        <v>18370.689480067002</v>
      </c>
      <c r="Q1072" s="3">
        <v>505.58813024205199</v>
      </c>
      <c r="R1072" s="3">
        <v>205059.61623937835</v>
      </c>
      <c r="S1072" s="3">
        <v>462.12137752437781</v>
      </c>
      <c r="T1072" s="3">
        <v>100477.02587492237</v>
      </c>
      <c r="V1072">
        <v>21213</v>
      </c>
      <c r="W1072" s="2">
        <v>0.62387620086248596</v>
      </c>
      <c r="X1072" s="2">
        <v>0.13236223757245236</v>
      </c>
      <c r="Y1072" s="2">
        <v>0.43164965053012971</v>
      </c>
      <c r="Z1072" s="2">
        <v>0.80284111860402407</v>
      </c>
      <c r="AA1072" s="2">
        <v>0.80563559646547989</v>
      </c>
      <c r="AB1072" s="2">
        <v>0.26595834568037408</v>
      </c>
      <c r="AC1072" s="2">
        <v>1.2681227127428355E-3</v>
      </c>
      <c r="AD1072" s="2">
        <v>0</v>
      </c>
      <c r="AE1072" s="2">
        <v>1.3230797222050096E-3</v>
      </c>
      <c r="AF1072">
        <v>336898.26879149792</v>
      </c>
      <c r="AG1072">
        <v>758.1091754108395</v>
      </c>
      <c r="AH1072">
        <v>142484.2736968791</v>
      </c>
      <c r="AI1072">
        <v>21973.319089848203</v>
      </c>
      <c r="AJ1072">
        <v>8.2888790643339902</v>
      </c>
      <c r="AK1072">
        <v>541957.88503087626</v>
      </c>
      <c r="AL1072">
        <v>1220.2305529352172</v>
      </c>
      <c r="AM1072">
        <v>229338.55665774562</v>
      </c>
      <c r="AN1072">
        <v>35596.062003904073</v>
      </c>
      <c r="AO1072">
        <v>13.343511583092091</v>
      </c>
      <c r="AP1072">
        <v>205059.61623937835</v>
      </c>
      <c r="AQ1072">
        <v>462.12137752437775</v>
      </c>
      <c r="AR1072">
        <v>86854.28296086652</v>
      </c>
      <c r="AS1072">
        <v>13622.742914055871</v>
      </c>
      <c r="AT1072">
        <v>5.0546325187581012</v>
      </c>
      <c r="AU1072" s="3">
        <v>3452587.3808837924</v>
      </c>
      <c r="AV1072" s="3">
        <v>95020.233197691254</v>
      </c>
      <c r="AW1072">
        <v>33915.078824618002</v>
      </c>
      <c r="AX1072">
        <v>6373999.9142987076</v>
      </c>
      <c r="AY1072">
        <v>933.39236442680794</v>
      </c>
      <c r="AZ1072">
        <v>175421.76097037428</v>
      </c>
      <c r="BA1072">
        <v>52285.768304685</v>
      </c>
      <c r="BB1072">
        <v>9826587.2951824982</v>
      </c>
      <c r="BC1072">
        <v>1438.98049466886</v>
      </c>
      <c r="BD1072">
        <v>270441.99416806555</v>
      </c>
      <c r="BE1072">
        <v>18370.689480067002</v>
      </c>
      <c r="BF1072">
        <v>3452587.3808837924</v>
      </c>
      <c r="BG1072">
        <v>505.58813024205199</v>
      </c>
      <c r="BH1072">
        <v>95020.233197691254</v>
      </c>
      <c r="BI1072">
        <v>2.3048842855211413</v>
      </c>
      <c r="BJ1072">
        <v>7.2388588218026673</v>
      </c>
      <c r="BK1072">
        <v>4.9339745362815259</v>
      </c>
      <c r="BL1072">
        <v>31.244037321531945</v>
      </c>
      <c r="BM1072">
        <v>17.890493388056676</v>
      </c>
      <c r="BN1072">
        <f t="shared" si="104"/>
        <v>-13.353543933475269</v>
      </c>
      <c r="BO1072">
        <v>0.57869582101082673</v>
      </c>
      <c r="BP1072">
        <v>1.6152148522416421E-2</v>
      </c>
      <c r="BQ1072">
        <v>0.13192647695831172</v>
      </c>
      <c r="BR1072">
        <v>0.10714285714285714</v>
      </c>
      <c r="BS1072">
        <v>3.4482758620689655E-2</v>
      </c>
      <c r="BT1072">
        <v>0.22222222222222221</v>
      </c>
      <c r="BU1072">
        <v>0.38241616732967193</v>
      </c>
      <c r="BV1072">
        <v>0.80284111860402407</v>
      </c>
      <c r="BW1072">
        <v>0.83572157309697082</v>
      </c>
      <c r="BX1072">
        <v>0.26595834568037408</v>
      </c>
      <c r="BY1072">
        <f t="shared" si="105"/>
        <v>2.1595820864915183E-2</v>
      </c>
      <c r="BZ1072">
        <v>0</v>
      </c>
      <c r="CA1072">
        <f t="shared" si="106"/>
        <v>1.130004138685174E-3</v>
      </c>
      <c r="CC1072">
        <v>2.1595820864915183E-2</v>
      </c>
      <c r="CD1072">
        <v>1.130004138685174E-3</v>
      </c>
    </row>
    <row r="1073" spans="1:82" x14ac:dyDescent="0.3">
      <c r="A1073">
        <v>1</v>
      </c>
      <c r="B1073" t="s">
        <v>677</v>
      </c>
      <c r="C1073" t="s">
        <v>550</v>
      </c>
      <c r="D1073">
        <v>21215</v>
      </c>
      <c r="E1073" s="2">
        <v>0</v>
      </c>
      <c r="F1073" s="2" t="s">
        <v>1954</v>
      </c>
      <c r="G1073" s="3">
        <v>-999</v>
      </c>
      <c r="H1073" s="1">
        <v>0.37405432001892408</v>
      </c>
      <c r="I1073" s="1">
        <f t="shared" si="107"/>
        <v>-999</v>
      </c>
      <c r="J1073" s="1">
        <v>-999</v>
      </c>
      <c r="K1073" s="1">
        <v>-999</v>
      </c>
      <c r="L1073" s="2">
        <v>-999</v>
      </c>
      <c r="M1073" s="2">
        <v>-999</v>
      </c>
      <c r="N1073" s="7">
        <v>-999</v>
      </c>
      <c r="O1073" s="2">
        <v>-999</v>
      </c>
      <c r="P1073" s="3">
        <v>-999</v>
      </c>
      <c r="Q1073" s="3">
        <v>-999</v>
      </c>
      <c r="R1073" s="3">
        <v>-999</v>
      </c>
      <c r="S1073" s="3">
        <v>-999</v>
      </c>
      <c r="T1073" s="3">
        <v>-999</v>
      </c>
      <c r="V1073">
        <v>21215</v>
      </c>
      <c r="W1073" s="2">
        <v>-999</v>
      </c>
      <c r="X1073" s="2">
        <v>1.0034641728949923E-2</v>
      </c>
      <c r="Y1073" s="2">
        <v>-999</v>
      </c>
      <c r="Z1073" s="2">
        <v>-999</v>
      </c>
      <c r="AA1073" s="2">
        <v>-999</v>
      </c>
      <c r="AB1073" s="2">
        <v>-999</v>
      </c>
      <c r="AC1073" s="2">
        <v>-999</v>
      </c>
      <c r="AD1073" s="2">
        <v>-999</v>
      </c>
      <c r="AE1073" s="2">
        <v>-999</v>
      </c>
      <c r="AF1073" s="2">
        <v>-999</v>
      </c>
      <c r="AG1073" s="2">
        <v>-999</v>
      </c>
      <c r="AH1073" s="2">
        <v>-999</v>
      </c>
      <c r="AI1073" s="2">
        <v>-999</v>
      </c>
      <c r="AJ1073" s="2">
        <v>-999</v>
      </c>
      <c r="AK1073" s="2">
        <v>-999</v>
      </c>
      <c r="AL1073" s="2">
        <v>-999</v>
      </c>
      <c r="AM1073" s="2">
        <v>-999</v>
      </c>
      <c r="AN1073" s="2">
        <v>-999</v>
      </c>
      <c r="AO1073" s="2">
        <v>-999</v>
      </c>
      <c r="AP1073" s="2">
        <v>-999</v>
      </c>
      <c r="AQ1073" s="2">
        <v>-999</v>
      </c>
      <c r="AR1073" s="2">
        <v>-999</v>
      </c>
      <c r="AS1073" s="2">
        <v>-999</v>
      </c>
      <c r="AT1073" s="2">
        <v>-999</v>
      </c>
      <c r="AU1073" s="2">
        <v>-999</v>
      </c>
      <c r="AV1073" s="2">
        <v>-999</v>
      </c>
      <c r="AW1073" s="2">
        <v>-999</v>
      </c>
      <c r="AX1073" s="2">
        <v>-999</v>
      </c>
      <c r="AY1073" s="2">
        <v>-999</v>
      </c>
      <c r="AZ1073" s="2">
        <v>-999</v>
      </c>
      <c r="BA1073" s="2">
        <v>-999</v>
      </c>
      <c r="BB1073" s="2">
        <v>-999</v>
      </c>
      <c r="BC1073" s="2">
        <v>-999</v>
      </c>
      <c r="BD1073" s="2">
        <v>-999</v>
      </c>
      <c r="BE1073" s="2">
        <v>-999</v>
      </c>
      <c r="BF1073" s="2">
        <v>-999</v>
      </c>
      <c r="BG1073" s="2">
        <v>-999</v>
      </c>
      <c r="BH1073" s="2">
        <v>-999</v>
      </c>
      <c r="BI1073">
        <v>0</v>
      </c>
      <c r="BJ1073">
        <v>0.37405432001892408</v>
      </c>
      <c r="BK1073">
        <v>0.37405432001892408</v>
      </c>
      <c r="BL1073">
        <v>-999</v>
      </c>
      <c r="BM1073">
        <v>19.52358093381973</v>
      </c>
      <c r="BN1073">
        <f t="shared" si="104"/>
        <v>-999</v>
      </c>
      <c r="BO1073" t="s">
        <v>3748</v>
      </c>
      <c r="BP1073" t="s">
        <v>3748</v>
      </c>
      <c r="BQ1073">
        <v>7.1019454162226325E-2</v>
      </c>
      <c r="BR1073">
        <v>5.3571428571428568E-2</v>
      </c>
      <c r="BS1073">
        <v>0.10344827586206896</v>
      </c>
      <c r="BT1073">
        <v>0.33333333333333331</v>
      </c>
      <c r="BU1073" t="s">
        <v>3748</v>
      </c>
      <c r="BY1073">
        <f t="shared" si="105"/>
        <v>-999</v>
      </c>
      <c r="CA1073">
        <f t="shared" si="106"/>
        <v>-999</v>
      </c>
    </row>
    <row r="1074" spans="1:82" x14ac:dyDescent="0.3">
      <c r="A1074">
        <v>0</v>
      </c>
      <c r="B1074" t="s">
        <v>677</v>
      </c>
      <c r="C1074" t="s">
        <v>319</v>
      </c>
      <c r="D1074">
        <v>21217</v>
      </c>
      <c r="E1074" s="2">
        <f>BO1074</f>
        <v>0.61597991996380252</v>
      </c>
      <c r="F1074" s="2" t="s">
        <v>1939</v>
      </c>
      <c r="G1074" s="3">
        <v>3786</v>
      </c>
      <c r="H1074" s="1">
        <v>7.3008443440569177</v>
      </c>
      <c r="I1074" s="1">
        <f t="shared" si="107"/>
        <v>-13.392340346460205</v>
      </c>
      <c r="J1074" s="1">
        <v>2.9507709391599999</v>
      </c>
      <c r="K1074" s="1">
        <v>272.211173229</v>
      </c>
      <c r="L1074" s="2">
        <v>0.10386595446000002</v>
      </c>
      <c r="M1074" s="2">
        <v>4.6831828014446651E-3</v>
      </c>
      <c r="N1074" s="7">
        <v>0</v>
      </c>
      <c r="O1074" s="2">
        <v>4.6836385042513147E-3</v>
      </c>
      <c r="P1074" s="3">
        <v>45119.994088217005</v>
      </c>
      <c r="Q1074" s="3">
        <v>1241.7679517334518</v>
      </c>
      <c r="R1074" s="3">
        <v>348390.07229825412</v>
      </c>
      <c r="S1074" s="3">
        <v>786.14508897656447</v>
      </c>
      <c r="T1074" s="3">
        <v>174649.97533795694</v>
      </c>
      <c r="V1074">
        <v>21217</v>
      </c>
      <c r="W1074" s="2">
        <v>0.64132737161446218</v>
      </c>
      <c r="X1074" s="2">
        <v>0.19585753563208455</v>
      </c>
      <c r="Y1074" s="2">
        <v>0.4216235419556239</v>
      </c>
      <c r="Z1074" s="2">
        <v>0.84148717928383543</v>
      </c>
      <c r="AA1074" s="2">
        <v>0.78460393695177011</v>
      </c>
      <c r="AB1074" s="2">
        <v>0.25638026874738529</v>
      </c>
      <c r="AC1074" s="2">
        <v>4.6831828014446651E-3</v>
      </c>
      <c r="AD1074" s="2">
        <v>0</v>
      </c>
      <c r="AE1074" s="2">
        <v>4.6836385042513147E-3</v>
      </c>
      <c r="AF1074">
        <v>355995.03109171055</v>
      </c>
      <c r="AG1074">
        <v>802.26446477056641</v>
      </c>
      <c r="AH1074">
        <v>150783.12370207356</v>
      </c>
      <c r="AI1074">
        <v>27046.140794559713</v>
      </c>
      <c r="AJ1074">
        <v>8.7750677552624339</v>
      </c>
      <c r="AK1074">
        <v>704385.10338996467</v>
      </c>
      <c r="AL1074">
        <v>1588.409553747131</v>
      </c>
      <c r="AM1074">
        <v>298536.66060194181</v>
      </c>
      <c r="AN1074">
        <v>53942.579232648357</v>
      </c>
      <c r="AO1074">
        <v>17.376759127337525</v>
      </c>
      <c r="AP1074">
        <v>348390.07229825412</v>
      </c>
      <c r="AQ1074">
        <v>786.14508897656458</v>
      </c>
      <c r="AR1074">
        <v>147753.53689986825</v>
      </c>
      <c r="AS1074">
        <v>26896.438438088644</v>
      </c>
      <c r="AT1074">
        <v>8.6016913720750914</v>
      </c>
      <c r="AU1074" s="3">
        <v>8479851.6889395043</v>
      </c>
      <c r="AV1074" s="3">
        <v>233377.86884878494</v>
      </c>
      <c r="AW1074">
        <v>51290.544255343004</v>
      </c>
      <c r="AX1074">
        <v>9639544.8873491641</v>
      </c>
      <c r="AY1074">
        <v>1411.5904793499078</v>
      </c>
      <c r="AZ1074">
        <v>265294.31468902167</v>
      </c>
      <c r="BA1074">
        <v>96410.538343560009</v>
      </c>
      <c r="BB1074">
        <v>18119396.576288667</v>
      </c>
      <c r="BC1074">
        <v>2653.3584310833594</v>
      </c>
      <c r="BD1074">
        <v>498672.18353780656</v>
      </c>
      <c r="BE1074">
        <v>45119.994088217005</v>
      </c>
      <c r="BF1074">
        <v>8479851.6889395043</v>
      </c>
      <c r="BG1074">
        <v>1241.7679517334518</v>
      </c>
      <c r="BH1074">
        <v>233377.86884878494</v>
      </c>
      <c r="BI1074">
        <v>2.8374777027527451</v>
      </c>
      <c r="BJ1074">
        <v>10.138322046809662</v>
      </c>
      <c r="BK1074">
        <v>7.3008443440569177</v>
      </c>
      <c r="BL1074">
        <v>32.78560178485472</v>
      </c>
      <c r="BM1074">
        <v>19.393261438394514</v>
      </c>
      <c r="BN1074">
        <f t="shared" si="104"/>
        <v>-13.392340346460205</v>
      </c>
      <c r="BO1074">
        <v>0.61597991996380252</v>
      </c>
      <c r="BP1074">
        <v>2.1165563666472348E-2</v>
      </c>
      <c r="BQ1074">
        <v>9.1918699881555599E-2</v>
      </c>
      <c r="BR1074">
        <v>6.5476190476190479E-2</v>
      </c>
      <c r="BS1074">
        <v>3.4482758620689655E-2</v>
      </c>
      <c r="BT1074">
        <v>0.44444444444444442</v>
      </c>
      <c r="BU1074">
        <v>0.38352721138162926</v>
      </c>
      <c r="BV1074">
        <v>0.84148717928383543</v>
      </c>
      <c r="BW1074">
        <v>0.81390449891262462</v>
      </c>
      <c r="BX1074">
        <v>0.25638026874738529</v>
      </c>
      <c r="BY1074">
        <f t="shared" si="105"/>
        <v>5.4029370255770932E-2</v>
      </c>
      <c r="BZ1074">
        <v>0</v>
      </c>
      <c r="CA1074">
        <f t="shared" si="106"/>
        <v>4.1142026924293361E-3</v>
      </c>
      <c r="CC1074">
        <v>5.4029370255770932E-2</v>
      </c>
      <c r="CD1074">
        <v>4.1142026924293361E-3</v>
      </c>
    </row>
    <row r="1075" spans="1:82" x14ac:dyDescent="0.3">
      <c r="A1075">
        <v>1</v>
      </c>
      <c r="B1075" t="s">
        <v>677</v>
      </c>
      <c r="C1075" t="s">
        <v>729</v>
      </c>
      <c r="D1075">
        <v>21219</v>
      </c>
      <c r="E1075" s="2">
        <v>0</v>
      </c>
      <c r="F1075" s="2" t="s">
        <v>1954</v>
      </c>
      <c r="G1075" s="3">
        <v>-999</v>
      </c>
      <c r="H1075" s="1">
        <v>0.37368131532431698</v>
      </c>
      <c r="I1075" s="1">
        <f t="shared" si="107"/>
        <v>-999</v>
      </c>
      <c r="J1075" s="1">
        <v>-999</v>
      </c>
      <c r="K1075" s="1">
        <v>-999</v>
      </c>
      <c r="L1075" s="2">
        <v>-999</v>
      </c>
      <c r="M1075" s="2">
        <v>-999</v>
      </c>
      <c r="N1075" s="7">
        <v>-999</v>
      </c>
      <c r="O1075" s="2">
        <v>-999</v>
      </c>
      <c r="P1075" s="3">
        <v>-999</v>
      </c>
      <c r="Q1075" s="3">
        <v>-999</v>
      </c>
      <c r="R1075" s="3">
        <v>-999</v>
      </c>
      <c r="S1075" s="3">
        <v>-999</v>
      </c>
      <c r="T1075" s="3">
        <v>-999</v>
      </c>
      <c r="V1075">
        <v>21219</v>
      </c>
      <c r="W1075" s="2">
        <v>-999</v>
      </c>
      <c r="X1075" s="2">
        <v>1.0024635245203367E-2</v>
      </c>
      <c r="Y1075" s="2">
        <v>-999</v>
      </c>
      <c r="Z1075" s="2">
        <v>-999</v>
      </c>
      <c r="AA1075" s="2">
        <v>-999</v>
      </c>
      <c r="AB1075" s="2">
        <v>-999</v>
      </c>
      <c r="AC1075" s="2">
        <v>-999</v>
      </c>
      <c r="AD1075" s="2">
        <v>-999</v>
      </c>
      <c r="AE1075" s="2">
        <v>-999</v>
      </c>
      <c r="AF1075" s="2">
        <v>-999</v>
      </c>
      <c r="AG1075" s="2">
        <v>-999</v>
      </c>
      <c r="AH1075" s="2">
        <v>-999</v>
      </c>
      <c r="AI1075" s="2">
        <v>-999</v>
      </c>
      <c r="AJ1075" s="2">
        <v>-999</v>
      </c>
      <c r="AK1075" s="2">
        <v>-999</v>
      </c>
      <c r="AL1075" s="2">
        <v>-999</v>
      </c>
      <c r="AM1075" s="2">
        <v>-999</v>
      </c>
      <c r="AN1075" s="2">
        <v>-999</v>
      </c>
      <c r="AO1075" s="2">
        <v>-999</v>
      </c>
      <c r="AP1075" s="2">
        <v>-999</v>
      </c>
      <c r="AQ1075" s="2">
        <v>-999</v>
      </c>
      <c r="AR1075" s="2">
        <v>-999</v>
      </c>
      <c r="AS1075" s="2">
        <v>-999</v>
      </c>
      <c r="AT1075" s="2">
        <v>-999</v>
      </c>
      <c r="AU1075" s="2">
        <v>-999</v>
      </c>
      <c r="AV1075" s="2">
        <v>-999</v>
      </c>
      <c r="AW1075" s="2">
        <v>-999</v>
      </c>
      <c r="AX1075" s="2">
        <v>-999</v>
      </c>
      <c r="AY1075" s="2">
        <v>-999</v>
      </c>
      <c r="AZ1075" s="2">
        <v>-999</v>
      </c>
      <c r="BA1075" s="2">
        <v>-999</v>
      </c>
      <c r="BB1075" s="2">
        <v>-999</v>
      </c>
      <c r="BC1075" s="2">
        <v>-999</v>
      </c>
      <c r="BD1075" s="2">
        <v>-999</v>
      </c>
      <c r="BE1075" s="2">
        <v>-999</v>
      </c>
      <c r="BF1075" s="2">
        <v>-999</v>
      </c>
      <c r="BG1075" s="2">
        <v>-999</v>
      </c>
      <c r="BH1075" s="2">
        <v>-999</v>
      </c>
      <c r="BI1075">
        <v>0</v>
      </c>
      <c r="BJ1075">
        <v>0.37368131532431698</v>
      </c>
      <c r="BK1075">
        <v>0.37368131532431698</v>
      </c>
      <c r="BL1075">
        <v>-999</v>
      </c>
      <c r="BM1075">
        <v>30.569988083731381</v>
      </c>
      <c r="BN1075">
        <f t="shared" si="104"/>
        <v>-999</v>
      </c>
      <c r="BO1075" t="s">
        <v>3748</v>
      </c>
      <c r="BP1075" t="s">
        <v>3748</v>
      </c>
      <c r="BQ1075">
        <v>0.10966146857105354</v>
      </c>
      <c r="BR1075">
        <v>5.9523809523809521E-2</v>
      </c>
      <c r="BS1075">
        <v>0.10344827586206896</v>
      </c>
      <c r="BT1075">
        <v>0.3888888888888889</v>
      </c>
      <c r="BU1075" t="s">
        <v>3748</v>
      </c>
      <c r="BY1075">
        <f t="shared" si="105"/>
        <v>-999</v>
      </c>
      <c r="CA1075">
        <f t="shared" si="106"/>
        <v>-999</v>
      </c>
    </row>
    <row r="1076" spans="1:82" x14ac:dyDescent="0.3">
      <c r="A1076">
        <v>0</v>
      </c>
      <c r="B1076" t="s">
        <v>677</v>
      </c>
      <c r="C1076" t="s">
        <v>730</v>
      </c>
      <c r="D1076">
        <v>21221</v>
      </c>
      <c r="E1076" s="2">
        <f>BO1076</f>
        <v>0.60793374901000619</v>
      </c>
      <c r="F1076" s="2" t="s">
        <v>1939</v>
      </c>
      <c r="G1076" s="3">
        <v>1063</v>
      </c>
      <c r="H1076" s="1">
        <v>0.37292391053101981</v>
      </c>
      <c r="I1076" s="1">
        <f t="shared" si="107"/>
        <v>-14.687536016177788</v>
      </c>
      <c r="J1076" s="1">
        <v>2.8081883995000001</v>
      </c>
      <c r="K1076" s="1">
        <v>242.55862578099999</v>
      </c>
      <c r="L1076" s="2">
        <v>0.12098817511000015</v>
      </c>
      <c r="M1076" s="2">
        <v>7.8046062301163096E-4</v>
      </c>
      <c r="N1076" s="7">
        <v>0</v>
      </c>
      <c r="O1076" s="2">
        <v>5.1043992549565428E-3</v>
      </c>
      <c r="P1076" s="3">
        <v>1470.1592921659983</v>
      </c>
      <c r="Q1076" s="3">
        <v>40.460924914696008</v>
      </c>
      <c r="R1076" s="3">
        <v>16847.411533214952</v>
      </c>
      <c r="S1076" s="3">
        <v>38.212557827698113</v>
      </c>
      <c r="T1076" s="3">
        <v>8386.0866291083112</v>
      </c>
      <c r="V1076">
        <v>21221</v>
      </c>
      <c r="W1076" s="2">
        <v>0.5748375074200428</v>
      </c>
      <c r="X1076" s="2">
        <v>1.0004316576663081E-2</v>
      </c>
      <c r="Y1076" s="2">
        <v>0.43466960552400613</v>
      </c>
      <c r="Z1076" s="2">
        <v>0.80082615150925185</v>
      </c>
      <c r="AA1076" s="2">
        <v>0.69913534581213432</v>
      </c>
      <c r="AB1076" s="2">
        <v>0.29864435378489029</v>
      </c>
      <c r="AC1076" s="2">
        <v>7.8046062301163096E-4</v>
      </c>
      <c r="AD1076" s="2">
        <v>0</v>
      </c>
      <c r="AE1076" s="2">
        <v>5.1043992549565428E-3</v>
      </c>
      <c r="AF1076">
        <v>58560.353518653821</v>
      </c>
      <c r="AG1076">
        <v>131.87042240298967</v>
      </c>
      <c r="AH1076">
        <v>24784.637843234286</v>
      </c>
      <c r="AI1076">
        <v>3830.4367528058224</v>
      </c>
      <c r="AJ1076">
        <v>1.4420934200249143</v>
      </c>
      <c r="AK1076">
        <v>75407.765051868773</v>
      </c>
      <c r="AL1076">
        <v>170.08298023068778</v>
      </c>
      <c r="AM1076">
        <v>31966.569845612357</v>
      </c>
      <c r="AN1076">
        <v>5034.5913795360575</v>
      </c>
      <c r="AO1076">
        <v>1.8607647659582518</v>
      </c>
      <c r="AP1076">
        <v>16847.411533214952</v>
      </c>
      <c r="AQ1076">
        <v>38.212557827698106</v>
      </c>
      <c r="AR1076">
        <v>7181.932002378071</v>
      </c>
      <c r="AS1076">
        <v>1204.1546267302351</v>
      </c>
      <c r="AT1076">
        <v>0.41867134593333755</v>
      </c>
      <c r="AU1076" s="3">
        <v>276301.73736967769</v>
      </c>
      <c r="AV1076" s="3">
        <v>7604.2262284679673</v>
      </c>
      <c r="AW1076">
        <v>17419.018539332999</v>
      </c>
      <c r="AX1076">
        <v>3273730.3442822439</v>
      </c>
      <c r="AY1076">
        <v>479.3967599043479</v>
      </c>
      <c r="AZ1076">
        <v>90097.82705642315</v>
      </c>
      <c r="BA1076">
        <v>18889.177831498997</v>
      </c>
      <c r="BB1076">
        <v>3550032.0816519214</v>
      </c>
      <c r="BC1076">
        <v>519.85768481904393</v>
      </c>
      <c r="BD1076">
        <v>97702.05328489111</v>
      </c>
      <c r="BE1076">
        <v>1470.1592921659983</v>
      </c>
      <c r="BF1076">
        <v>276301.73736967769</v>
      </c>
      <c r="BG1076">
        <v>40.460924914696008</v>
      </c>
      <c r="BH1076">
        <v>7604.2262284679673</v>
      </c>
      <c r="BI1076">
        <v>0.45699648625292477</v>
      </c>
      <c r="BJ1076">
        <v>0.82992039678394458</v>
      </c>
      <c r="BK1076">
        <v>0.37292391053101981</v>
      </c>
      <c r="BL1076">
        <v>39.760434539913533</v>
      </c>
      <c r="BM1076">
        <v>25.072898523735745</v>
      </c>
      <c r="BN1076">
        <f t="shared" si="104"/>
        <v>-14.687536016177788</v>
      </c>
      <c r="BO1076">
        <v>0.60793374901000619</v>
      </c>
      <c r="BP1076">
        <v>3.3643404775866386E-3</v>
      </c>
      <c r="BQ1076">
        <v>9.6568472927089907E-2</v>
      </c>
      <c r="BR1076">
        <v>0.13095238095238096</v>
      </c>
      <c r="BS1076">
        <v>0.10344827586206896</v>
      </c>
      <c r="BT1076">
        <v>0.33333333333333331</v>
      </c>
      <c r="BU1076">
        <v>0.42061877047806773</v>
      </c>
      <c r="BV1076">
        <v>0.80082615150925185</v>
      </c>
      <c r="BW1076">
        <v>0.72524413465989035</v>
      </c>
      <c r="BX1076">
        <v>0.29864435378489029</v>
      </c>
      <c r="BY1076">
        <f t="shared" si="105"/>
        <v>3.6438107943762531E-2</v>
      </c>
      <c r="BZ1076">
        <v>0</v>
      </c>
      <c r="CA1076">
        <f t="shared" si="106"/>
        <v>3.9116757852495692E-3</v>
      </c>
      <c r="CC1076">
        <v>3.6438107943762531E-2</v>
      </c>
      <c r="CD1076">
        <v>3.9116757852495692E-3</v>
      </c>
    </row>
    <row r="1077" spans="1:82" x14ac:dyDescent="0.3">
      <c r="A1077">
        <v>0</v>
      </c>
      <c r="B1077" t="s">
        <v>677</v>
      </c>
      <c r="C1077" t="s">
        <v>731</v>
      </c>
      <c r="D1077">
        <v>21223</v>
      </c>
      <c r="E1077" s="2">
        <f>BO1077</f>
        <v>0.61980252871547203</v>
      </c>
      <c r="F1077" s="2" t="s">
        <v>1939</v>
      </c>
      <c r="G1077" s="3">
        <v>155</v>
      </c>
      <c r="H1077" s="1">
        <v>0.38456244544443874</v>
      </c>
      <c r="I1077" s="1">
        <f t="shared" si="107"/>
        <v>-12.892537282631277</v>
      </c>
      <c r="J1077" s="1">
        <v>2.7693365840499999</v>
      </c>
      <c r="K1077" s="1">
        <v>230.43944437499999</v>
      </c>
      <c r="L1077" s="2">
        <v>0.13826482194</v>
      </c>
      <c r="M1077" s="2">
        <v>3.3493396654556643E-3</v>
      </c>
      <c r="N1077" s="7">
        <v>0</v>
      </c>
      <c r="O1077" s="2">
        <v>1.0444136977122512E-3</v>
      </c>
      <c r="P1077" s="3">
        <v>-122.14477095699962</v>
      </c>
      <c r="Q1077" s="3">
        <v>-3.3616019928920022</v>
      </c>
      <c r="R1077" s="3">
        <v>-674.84133548134196</v>
      </c>
      <c r="S1077" s="3">
        <v>-1.5136590961938416</v>
      </c>
      <c r="T1077" s="3">
        <v>-293.50730648059289</v>
      </c>
      <c r="V1077">
        <v>21223</v>
      </c>
      <c r="W1077" s="2">
        <v>0.56270208010791745</v>
      </c>
      <c r="X1077" s="2">
        <v>1.0316540020841258E-2</v>
      </c>
      <c r="Y1077" s="2">
        <v>0.39173210697449362</v>
      </c>
      <c r="Z1077" s="2">
        <v>0.7897465708616318</v>
      </c>
      <c r="AA1077" s="2">
        <v>0.66420379862034817</v>
      </c>
      <c r="AB1077" s="2">
        <v>0.34128962075766756</v>
      </c>
      <c r="AC1077" s="2">
        <v>3.3493396654556643E-3</v>
      </c>
      <c r="AD1077" s="2">
        <v>0</v>
      </c>
      <c r="AE1077" s="2">
        <v>1.0444136977122512E-3</v>
      </c>
      <c r="AF1077">
        <v>21771.928854998063</v>
      </c>
      <c r="AG1077">
        <v>48.741925894205409</v>
      </c>
      <c r="AH1077">
        <v>9160.8941493938564</v>
      </c>
      <c r="AI1077">
        <v>283.92852276290029</v>
      </c>
      <c r="AJ1077">
        <v>0.53220285284219215</v>
      </c>
      <c r="AK1077">
        <v>21097.087519516721</v>
      </c>
      <c r="AL1077">
        <v>47.228266798011568</v>
      </c>
      <c r="AM1077">
        <v>8876.4066059882844</v>
      </c>
      <c r="AN1077">
        <v>274.90875968787822</v>
      </c>
      <c r="AO1077">
        <v>0.51566724168978939</v>
      </c>
      <c r="AP1077">
        <v>-674.84133548134196</v>
      </c>
      <c r="AQ1077">
        <v>-1.513659096193841</v>
      </c>
      <c r="AR1077">
        <v>-284.48754340557207</v>
      </c>
      <c r="AS1077">
        <v>-9.0197630750220696</v>
      </c>
      <c r="AT1077">
        <v>-1.6535611152402763E-2</v>
      </c>
      <c r="AU1077" s="3">
        <v>-22955.888253658508</v>
      </c>
      <c r="AV1077" s="3">
        <v>-631.77947854412287</v>
      </c>
      <c r="AW1077">
        <v>7587.2299114324996</v>
      </c>
      <c r="AX1077">
        <v>1425943.9895546241</v>
      </c>
      <c r="AY1077">
        <v>208.81161748446999</v>
      </c>
      <c r="AZ1077">
        <v>39244.055390031288</v>
      </c>
      <c r="BA1077">
        <v>7465.0851404755003</v>
      </c>
      <c r="BB1077">
        <v>1402988.1013009655</v>
      </c>
      <c r="BC1077">
        <v>205.450015491578</v>
      </c>
      <c r="BD1077">
        <v>38612.275911487166</v>
      </c>
      <c r="BE1077">
        <v>-122.14477095699962</v>
      </c>
      <c r="BF1077">
        <v>-22955.888253658508</v>
      </c>
      <c r="BG1077">
        <v>-3.3616019928920022</v>
      </c>
      <c r="BH1077">
        <v>-631.77947854412287</v>
      </c>
      <c r="BI1077">
        <v>0.64686909131353576</v>
      </c>
      <c r="BJ1077">
        <v>1.0314315367579745</v>
      </c>
      <c r="BK1077">
        <v>0.38456244544443874</v>
      </c>
      <c r="BL1077">
        <v>37.698146081501882</v>
      </c>
      <c r="BM1077">
        <v>24.805608798870605</v>
      </c>
      <c r="BN1077">
        <f t="shared" si="104"/>
        <v>-12.892537282631277</v>
      </c>
      <c r="BO1077">
        <v>0.61980252871547203</v>
      </c>
      <c r="BP1077">
        <v>4.8551267273038417E-3</v>
      </c>
      <c r="BQ1077">
        <v>5.3745762250245244E-2</v>
      </c>
      <c r="BR1077">
        <v>6.5476190476190479E-2</v>
      </c>
      <c r="BS1077">
        <v>3.4482758620689655E-2</v>
      </c>
      <c r="BT1077">
        <v>0.33333333333333331</v>
      </c>
      <c r="BU1077">
        <v>0.36921394944597591</v>
      </c>
      <c r="BV1077">
        <v>0.7897465708616318</v>
      </c>
      <c r="BW1077">
        <v>0.68900808985513295</v>
      </c>
      <c r="BX1077">
        <v>0.34128962075766756</v>
      </c>
      <c r="BY1077">
        <f t="shared" si="105"/>
        <v>0.33165801969989733</v>
      </c>
      <c r="BZ1077">
        <v>0</v>
      </c>
      <c r="CA1077">
        <f t="shared" si="106"/>
        <v>7.0898364714610954E-4</v>
      </c>
      <c r="CC1077">
        <v>0.33165801969989733</v>
      </c>
      <c r="CD1077">
        <v>7.0898364714610954E-4</v>
      </c>
    </row>
    <row r="1078" spans="1:82" x14ac:dyDescent="0.3">
      <c r="A1078">
        <v>0</v>
      </c>
      <c r="B1078" t="s">
        <v>677</v>
      </c>
      <c r="C1078" t="s">
        <v>141</v>
      </c>
      <c r="D1078">
        <v>21225</v>
      </c>
      <c r="E1078" s="2">
        <f>BO1078</f>
        <v>0.54300978766400865</v>
      </c>
      <c r="F1078" s="2" t="s">
        <v>1938</v>
      </c>
      <c r="G1078" s="3">
        <v>498</v>
      </c>
      <c r="H1078" s="1">
        <v>0.95254287403584004</v>
      </c>
      <c r="I1078" s="1">
        <f t="shared" si="107"/>
        <v>-11.155631666046155</v>
      </c>
      <c r="J1078" s="1">
        <v>2.7006089334199999</v>
      </c>
      <c r="K1078" s="1">
        <v>182.062987295</v>
      </c>
      <c r="L1078" s="2">
        <v>0.10991406624</v>
      </c>
      <c r="M1078" s="2">
        <v>1.4551954393175539E-4</v>
      </c>
      <c r="N1078" s="7">
        <v>0</v>
      </c>
      <c r="O1078" s="2">
        <v>1.3158838342059831E-3</v>
      </c>
      <c r="P1078" s="3">
        <v>2172.8439950329998</v>
      </c>
      <c r="Q1078" s="3">
        <v>59.799831353547994</v>
      </c>
      <c r="R1078" s="3">
        <v>22667.110566038245</v>
      </c>
      <c r="S1078" s="3">
        <v>51.28057899343009</v>
      </c>
      <c r="T1078" s="3">
        <v>11289.897025919272</v>
      </c>
      <c r="V1078">
        <v>21225</v>
      </c>
      <c r="W1078" s="2">
        <v>0.50472688456854609</v>
      </c>
      <c r="X1078" s="2">
        <v>2.5553578613743463E-2</v>
      </c>
      <c r="Y1078" s="2">
        <v>0.3816050305507982</v>
      </c>
      <c r="Z1078" s="2">
        <v>0.77014713801514079</v>
      </c>
      <c r="AA1078" s="2">
        <v>0.52476661744037068</v>
      </c>
      <c r="AB1078" s="2">
        <v>0.27130928501293922</v>
      </c>
      <c r="AC1078" s="2">
        <v>1.4551954393175539E-4</v>
      </c>
      <c r="AD1078" s="2">
        <v>0</v>
      </c>
      <c r="AE1078" s="2">
        <v>1.3158838342059831E-3</v>
      </c>
      <c r="AF1078">
        <v>125980.5605646851</v>
      </c>
      <c r="AG1078">
        <v>284.23287969113392</v>
      </c>
      <c r="AH1078">
        <v>53420.6902345118</v>
      </c>
      <c r="AI1078">
        <v>8881.5249711018096</v>
      </c>
      <c r="AJ1078">
        <v>3.1098401765914452</v>
      </c>
      <c r="AK1078">
        <v>148647.67113072335</v>
      </c>
      <c r="AL1078">
        <v>335.513458684564</v>
      </c>
      <c r="AM1078">
        <v>63058.716378536032</v>
      </c>
      <c r="AN1078">
        <v>10533.395852996853</v>
      </c>
      <c r="AO1078">
        <v>3.6713120621551836</v>
      </c>
      <c r="AP1078">
        <v>22667.110566038245</v>
      </c>
      <c r="AQ1078">
        <v>51.280578993430083</v>
      </c>
      <c r="AR1078">
        <v>9638.0261440242321</v>
      </c>
      <c r="AS1078">
        <v>1651.8708818950436</v>
      </c>
      <c r="AT1078">
        <v>0.56147188556373839</v>
      </c>
      <c r="AU1078" s="3">
        <v>408364.30042650196</v>
      </c>
      <c r="AV1078" s="3">
        <v>11238.780304585809</v>
      </c>
      <c r="AW1078">
        <v>17700.868057565</v>
      </c>
      <c r="AX1078">
        <v>3326701.142738766</v>
      </c>
      <c r="AY1078">
        <v>487.1536691421399</v>
      </c>
      <c r="AZ1078">
        <v>91555.660578573777</v>
      </c>
      <c r="BA1078">
        <v>19873.712052597999</v>
      </c>
      <c r="BB1078">
        <v>3735065.4431652678</v>
      </c>
      <c r="BC1078">
        <v>546.95350049568788</v>
      </c>
      <c r="BD1078">
        <v>102794.44088315958</v>
      </c>
      <c r="BE1078">
        <v>2172.8439950329998</v>
      </c>
      <c r="BF1078">
        <v>408364.30042650196</v>
      </c>
      <c r="BG1078">
        <v>59.799831353547994</v>
      </c>
      <c r="BH1078">
        <v>11238.780304585809</v>
      </c>
      <c r="BI1078">
        <v>0.82998464160232277</v>
      </c>
      <c r="BJ1078">
        <v>1.7825275156381628</v>
      </c>
      <c r="BK1078">
        <v>0.95254287403584004</v>
      </c>
      <c r="BL1078">
        <v>29.468364104183529</v>
      </c>
      <c r="BM1078">
        <v>18.312732438137374</v>
      </c>
      <c r="BN1078">
        <f t="shared" si="104"/>
        <v>-11.155631666046155</v>
      </c>
      <c r="BO1078">
        <v>0.54300978766400865</v>
      </c>
      <c r="BP1078">
        <v>5.457685931502294E-3</v>
      </c>
      <c r="BQ1078">
        <v>8.8873506666085428E-2</v>
      </c>
      <c r="BR1078">
        <v>0.14285714285714285</v>
      </c>
      <c r="BS1078">
        <v>0.20689655172413793</v>
      </c>
      <c r="BT1078">
        <v>0.27777777777777779</v>
      </c>
      <c r="BU1078">
        <v>0.31947278768271065</v>
      </c>
      <c r="BV1078">
        <v>0.77014713801514079</v>
      </c>
      <c r="BW1078">
        <v>0.54436371103772896</v>
      </c>
      <c r="BX1078">
        <v>0.27130928501293922</v>
      </c>
      <c r="BY1078">
        <f t="shared" si="105"/>
        <v>6.2022996619377057E-3</v>
      </c>
      <c r="BZ1078">
        <v>0</v>
      </c>
      <c r="CA1078">
        <f t="shared" si="106"/>
        <v>1.110281724409898E-3</v>
      </c>
      <c r="CC1078">
        <v>6.2022996619377057E-3</v>
      </c>
      <c r="CD1078">
        <v>1.110281724409898E-3</v>
      </c>
    </row>
    <row r="1079" spans="1:82" x14ac:dyDescent="0.3">
      <c r="A1079">
        <v>0</v>
      </c>
      <c r="B1079" t="s">
        <v>677</v>
      </c>
      <c r="C1079" t="s">
        <v>424</v>
      </c>
      <c r="D1079">
        <v>21227</v>
      </c>
      <c r="E1079" s="2">
        <f>BO1079</f>
        <v>0.61392093073537179</v>
      </c>
      <c r="F1079" s="2" t="s">
        <v>1939</v>
      </c>
      <c r="G1079" s="3">
        <v>33611</v>
      </c>
      <c r="H1079" s="1">
        <v>20.038818611642061</v>
      </c>
      <c r="I1079" s="1">
        <f t="shared" si="107"/>
        <v>-12.016324514985183</v>
      </c>
      <c r="J1079" s="1">
        <v>2.8445838782499999</v>
      </c>
      <c r="K1079" s="1">
        <v>282.2645842</v>
      </c>
      <c r="L1079" s="2">
        <v>0.10695481728999989</v>
      </c>
      <c r="M1079" s="2">
        <v>2.6289952229110593E-2</v>
      </c>
      <c r="N1079" s="7">
        <v>0</v>
      </c>
      <c r="O1079" s="2">
        <v>3.2886211566484783E-3</v>
      </c>
      <c r="P1079" s="3">
        <v>279459.55861965998</v>
      </c>
      <c r="Q1079" s="3">
        <v>7691.1340684349589</v>
      </c>
      <c r="R1079" s="3">
        <v>1947213.5278635076</v>
      </c>
      <c r="S1079" s="3">
        <v>4392.7390655168447</v>
      </c>
      <c r="T1079" s="3">
        <v>924485.9642241355</v>
      </c>
      <c r="V1079">
        <v>21227</v>
      </c>
      <c r="W1079" s="2">
        <v>0.72582784490834673</v>
      </c>
      <c r="X1079" s="2">
        <v>0.53757530571781309</v>
      </c>
      <c r="Y1079" s="2">
        <v>0.38399886969008667</v>
      </c>
      <c r="Z1079" s="2">
        <v>0.81120524544215489</v>
      </c>
      <c r="AA1079" s="2">
        <v>0.81358124061668957</v>
      </c>
      <c r="AB1079" s="2">
        <v>0.26400474480016306</v>
      </c>
      <c r="AC1079" s="2">
        <v>2.6289952229110593E-2</v>
      </c>
      <c r="AD1079" s="2">
        <v>0</v>
      </c>
      <c r="AE1079" s="2">
        <v>3.2886211566484783E-3</v>
      </c>
      <c r="AF1079">
        <v>2991342.6355695971</v>
      </c>
      <c r="AG1079">
        <v>6734.187314271303</v>
      </c>
      <c r="AH1079">
        <v>1265669.6680826957</v>
      </c>
      <c r="AI1079">
        <v>148120.6422587251</v>
      </c>
      <c r="AJ1079">
        <v>73.637378503538272</v>
      </c>
      <c r="AK1079">
        <v>4938556.1634331048</v>
      </c>
      <c r="AL1079">
        <v>11126.926379788147</v>
      </c>
      <c r="AM1079">
        <v>2091271.3829687941</v>
      </c>
      <c r="AN1079">
        <v>247004.89159676214</v>
      </c>
      <c r="AO1079">
        <v>121.69765752413849</v>
      </c>
      <c r="AP1079">
        <v>1947213.5278635076</v>
      </c>
      <c r="AQ1079">
        <v>4392.7390655168438</v>
      </c>
      <c r="AR1079">
        <v>825601.7148860984</v>
      </c>
      <c r="AS1079">
        <v>98884.249338037043</v>
      </c>
      <c r="AT1079">
        <v>48.06027902060022</v>
      </c>
      <c r="AU1079" s="3">
        <v>52521629.446978897</v>
      </c>
      <c r="AV1079" s="3">
        <v>1445471.7368216661</v>
      </c>
      <c r="AW1079">
        <v>298435.96524313005</v>
      </c>
      <c r="AX1079">
        <v>56088055.307793863</v>
      </c>
      <c r="AY1079">
        <v>8213.3924166522793</v>
      </c>
      <c r="AZ1079">
        <v>1543624.9707856292</v>
      </c>
      <c r="BA1079">
        <v>577895.52386279008</v>
      </c>
      <c r="BB1079">
        <v>108609684.75477277</v>
      </c>
      <c r="BC1079">
        <v>15904.526485087237</v>
      </c>
      <c r="BD1079">
        <v>2989096.7076072954</v>
      </c>
      <c r="BE1079">
        <v>279459.55861965998</v>
      </c>
      <c r="BF1079">
        <v>52521629.446978897</v>
      </c>
      <c r="BG1079">
        <v>7691.1340684349589</v>
      </c>
      <c r="BH1079">
        <v>1445471.7368216661</v>
      </c>
      <c r="BI1079">
        <v>8.3363424346750001</v>
      </c>
      <c r="BJ1079">
        <v>28.375161046317061</v>
      </c>
      <c r="BK1079">
        <v>20.038818611642061</v>
      </c>
      <c r="BL1079">
        <v>32.825591349229505</v>
      </c>
      <c r="BM1079">
        <v>20.809266834244323</v>
      </c>
      <c r="BN1079">
        <f t="shared" si="104"/>
        <v>-12.016324514985183</v>
      </c>
      <c r="BO1079">
        <v>0.61392093073537179</v>
      </c>
      <c r="BP1079">
        <v>6.1975324947117626E-2</v>
      </c>
      <c r="BQ1079">
        <v>0.10887385492473169</v>
      </c>
      <c r="BR1079">
        <v>0.18452380952380953</v>
      </c>
      <c r="BS1079">
        <v>3.4482758620689655E-2</v>
      </c>
      <c r="BT1079">
        <v>0.33333333333333331</v>
      </c>
      <c r="BU1079">
        <v>0.3441211403731308</v>
      </c>
      <c r="BV1079">
        <v>0.81120524544215489</v>
      </c>
      <c r="BW1079">
        <v>0.84396394254843321</v>
      </c>
      <c r="BX1079">
        <v>0.26400474480016306</v>
      </c>
      <c r="BY1079">
        <f t="shared" si="105"/>
        <v>5.2251098741283614E-2</v>
      </c>
      <c r="BZ1079">
        <v>0</v>
      </c>
      <c r="CA1079">
        <f t="shared" si="106"/>
        <v>2.8255355739006979E-3</v>
      </c>
      <c r="CC1079">
        <v>5.2251098741283614E-2</v>
      </c>
      <c r="CD1079">
        <v>2.8255355739006979E-3</v>
      </c>
    </row>
    <row r="1080" spans="1:82" x14ac:dyDescent="0.3">
      <c r="A1080">
        <v>1</v>
      </c>
      <c r="B1080" t="s">
        <v>677</v>
      </c>
      <c r="C1080" t="s">
        <v>69</v>
      </c>
      <c r="D1080">
        <v>21229</v>
      </c>
      <c r="E1080" s="2">
        <v>0</v>
      </c>
      <c r="F1080" s="2" t="s">
        <v>1954</v>
      </c>
      <c r="G1080" s="3">
        <v>-999</v>
      </c>
      <c r="H1080" s="1">
        <v>0.37113499874768835</v>
      </c>
      <c r="I1080" s="1">
        <f t="shared" si="107"/>
        <v>-999</v>
      </c>
      <c r="J1080" s="1">
        <v>-999</v>
      </c>
      <c r="K1080" s="1">
        <v>-999</v>
      </c>
      <c r="L1080" s="2">
        <v>-999</v>
      </c>
      <c r="M1080" s="2">
        <v>-999</v>
      </c>
      <c r="N1080" s="7">
        <v>-999</v>
      </c>
      <c r="O1080" s="2">
        <v>-999</v>
      </c>
      <c r="P1080" s="3">
        <v>-999</v>
      </c>
      <c r="Q1080" s="3">
        <v>-999</v>
      </c>
      <c r="R1080" s="3">
        <v>-999</v>
      </c>
      <c r="S1080" s="3">
        <v>-999</v>
      </c>
      <c r="T1080" s="3">
        <v>-999</v>
      </c>
      <c r="V1080">
        <v>21229</v>
      </c>
      <c r="W1080" s="2">
        <v>-999</v>
      </c>
      <c r="X1080" s="2">
        <v>9.9563259831323882E-3</v>
      </c>
      <c r="Y1080" s="2">
        <v>-999</v>
      </c>
      <c r="Z1080" s="2">
        <v>-999</v>
      </c>
      <c r="AA1080" s="2">
        <v>-999</v>
      </c>
      <c r="AB1080" s="2">
        <v>-999</v>
      </c>
      <c r="AC1080" s="2">
        <v>-999</v>
      </c>
      <c r="AD1080" s="2">
        <v>-999</v>
      </c>
      <c r="AE1080" s="2">
        <v>-999</v>
      </c>
      <c r="AF1080" s="2">
        <v>-999</v>
      </c>
      <c r="AG1080" s="2">
        <v>-999</v>
      </c>
      <c r="AH1080" s="2">
        <v>-999</v>
      </c>
      <c r="AI1080" s="2">
        <v>-999</v>
      </c>
      <c r="AJ1080" s="2">
        <v>-999</v>
      </c>
      <c r="AK1080" s="2">
        <v>-999</v>
      </c>
      <c r="AL1080" s="2">
        <v>-999</v>
      </c>
      <c r="AM1080" s="2">
        <v>-999</v>
      </c>
      <c r="AN1080" s="2">
        <v>-999</v>
      </c>
      <c r="AO1080" s="2">
        <v>-999</v>
      </c>
      <c r="AP1080" s="2">
        <v>-999</v>
      </c>
      <c r="AQ1080" s="2">
        <v>-999</v>
      </c>
      <c r="AR1080" s="2">
        <v>-999</v>
      </c>
      <c r="AS1080" s="2">
        <v>-999</v>
      </c>
      <c r="AT1080" s="2">
        <v>-999</v>
      </c>
      <c r="AU1080" s="2">
        <v>-999</v>
      </c>
      <c r="AV1080" s="2">
        <v>-999</v>
      </c>
      <c r="AW1080" s="2">
        <v>-999</v>
      </c>
      <c r="AX1080" s="2">
        <v>-999</v>
      </c>
      <c r="AY1080" s="2">
        <v>-999</v>
      </c>
      <c r="AZ1080" s="2">
        <v>-999</v>
      </c>
      <c r="BA1080" s="2">
        <v>-999</v>
      </c>
      <c r="BB1080" s="2">
        <v>-999</v>
      </c>
      <c r="BC1080" s="2">
        <v>-999</v>
      </c>
      <c r="BD1080" s="2">
        <v>-999</v>
      </c>
      <c r="BE1080" s="2">
        <v>-999</v>
      </c>
      <c r="BF1080" s="2">
        <v>-999</v>
      </c>
      <c r="BG1080" s="2">
        <v>-999</v>
      </c>
      <c r="BH1080" s="2">
        <v>-999</v>
      </c>
      <c r="BI1080">
        <v>0</v>
      </c>
      <c r="BJ1080">
        <v>0.37113499874768835</v>
      </c>
      <c r="BK1080">
        <v>0.37113499874768835</v>
      </c>
      <c r="BL1080">
        <v>-999</v>
      </c>
      <c r="BM1080">
        <v>19.52358093381973</v>
      </c>
      <c r="BN1080">
        <f t="shared" si="104"/>
        <v>-999</v>
      </c>
      <c r="BO1080" t="s">
        <v>3748</v>
      </c>
      <c r="BP1080" t="s">
        <v>3748</v>
      </c>
      <c r="BQ1080">
        <v>7.9688115650040831E-2</v>
      </c>
      <c r="BR1080">
        <v>3.5714285714285712E-2</v>
      </c>
      <c r="BS1080">
        <v>0.13793103448275862</v>
      </c>
      <c r="BT1080">
        <v>0.33333333333333331</v>
      </c>
      <c r="BU1080" t="s">
        <v>3748</v>
      </c>
      <c r="BY1080">
        <f t="shared" si="105"/>
        <v>-999</v>
      </c>
      <c r="CA1080">
        <f t="shared" si="106"/>
        <v>-999</v>
      </c>
    </row>
    <row r="1081" spans="1:82" x14ac:dyDescent="0.3">
      <c r="A1081">
        <v>0</v>
      </c>
      <c r="B1081" t="s">
        <v>677</v>
      </c>
      <c r="C1081" t="s">
        <v>425</v>
      </c>
      <c r="D1081">
        <v>21231</v>
      </c>
      <c r="E1081" s="2">
        <f>BO1081</f>
        <v>0.67435065393794724</v>
      </c>
      <c r="F1081" s="2" t="s">
        <v>1941</v>
      </c>
      <c r="G1081" s="3">
        <v>2685</v>
      </c>
      <c r="H1081" s="1">
        <v>1.8931068772230617</v>
      </c>
      <c r="I1081" s="1">
        <f t="shared" si="107"/>
        <v>-14.077331307532472</v>
      </c>
      <c r="J1081" s="1">
        <v>2.7955819219700002</v>
      </c>
      <c r="K1081" s="1">
        <v>291.65689393000002</v>
      </c>
      <c r="L1081" s="2">
        <v>9.1181156779999828E-2</v>
      </c>
      <c r="M1081" s="2">
        <v>6.7542549755287102E-3</v>
      </c>
      <c r="N1081" s="7">
        <v>0</v>
      </c>
      <c r="O1081" s="2">
        <v>6.5164644272465537E-3</v>
      </c>
      <c r="P1081" s="3">
        <v>7854.6495456980019</v>
      </c>
      <c r="Q1081" s="3">
        <v>216.17139529928787</v>
      </c>
      <c r="R1081" s="3">
        <v>79398.676851079334</v>
      </c>
      <c r="S1081" s="3">
        <v>179.62139871850081</v>
      </c>
      <c r="T1081" s="3">
        <v>36248.729837805644</v>
      </c>
      <c r="V1081">
        <v>21231</v>
      </c>
      <c r="W1081" s="2">
        <v>0.60913737761881015</v>
      </c>
      <c r="X1081" s="2">
        <v>5.0785803694456837E-2</v>
      </c>
      <c r="Y1081" s="2">
        <v>0.45635955074825357</v>
      </c>
      <c r="Z1081" s="2">
        <v>0.7972310946796477</v>
      </c>
      <c r="AA1081" s="2">
        <v>0.84065302868406988</v>
      </c>
      <c r="AB1081" s="2">
        <v>0.22506941376018069</v>
      </c>
      <c r="AC1081" s="2">
        <v>6.7542549755287102E-3</v>
      </c>
      <c r="AD1081" s="2">
        <v>0</v>
      </c>
      <c r="AE1081" s="2">
        <v>6.5164644272465537E-3</v>
      </c>
      <c r="AF1081">
        <v>267991.64660833846</v>
      </c>
      <c r="AG1081">
        <v>603.02918785496934</v>
      </c>
      <c r="AH1081">
        <v>113337.46990065202</v>
      </c>
      <c r="AI1081">
        <v>7881.1671785224889</v>
      </c>
      <c r="AJ1081">
        <v>6.5932294409709788</v>
      </c>
      <c r="AK1081">
        <v>347390.32345941779</v>
      </c>
      <c r="AL1081">
        <v>782.65058657347004</v>
      </c>
      <c r="AM1081">
        <v>147096.75598626558</v>
      </c>
      <c r="AN1081">
        <v>10370.610930714611</v>
      </c>
      <c r="AO1081">
        <v>8.5598928496898701</v>
      </c>
      <c r="AP1081">
        <v>79398.676851079334</v>
      </c>
      <c r="AQ1081">
        <v>179.6213987185007</v>
      </c>
      <c r="AR1081">
        <v>33759.286085613552</v>
      </c>
      <c r="AS1081">
        <v>2489.4437521921218</v>
      </c>
      <c r="AT1081">
        <v>1.9666634087188912</v>
      </c>
      <c r="AU1081" s="3">
        <v>1476202.8356184824</v>
      </c>
      <c r="AV1081" s="3">
        <v>40627.25203254816</v>
      </c>
      <c r="AW1081">
        <v>36062.707374247002</v>
      </c>
      <c r="AX1081">
        <v>6777625.2239159811</v>
      </c>
      <c r="AY1081">
        <v>992.49822999813182</v>
      </c>
      <c r="AZ1081">
        <v>186530.11734584888</v>
      </c>
      <c r="BA1081">
        <v>43917.356919945007</v>
      </c>
      <c r="BB1081">
        <v>8253828.059534464</v>
      </c>
      <c r="BC1081">
        <v>1208.6696252974198</v>
      </c>
      <c r="BD1081">
        <v>227157.36937839707</v>
      </c>
      <c r="BE1081">
        <v>7854.6495456980019</v>
      </c>
      <c r="BF1081">
        <v>1476202.8356184824</v>
      </c>
      <c r="BG1081">
        <v>216.17139529928787</v>
      </c>
      <c r="BH1081">
        <v>40627.25203254816</v>
      </c>
      <c r="BI1081">
        <v>1.1825137819986034</v>
      </c>
      <c r="BJ1081">
        <v>3.0756206592216651</v>
      </c>
      <c r="BK1081">
        <v>1.8931068772230617</v>
      </c>
      <c r="BL1081">
        <v>31.625521474060282</v>
      </c>
      <c r="BM1081">
        <v>17.54819016652781</v>
      </c>
      <c r="BN1081">
        <f t="shared" si="104"/>
        <v>-14.077331307532472</v>
      </c>
      <c r="BO1081">
        <v>0.67435065393794724</v>
      </c>
      <c r="BP1081">
        <v>9.6565683838704189E-3</v>
      </c>
      <c r="BQ1081">
        <v>9.0630524693215572E-2</v>
      </c>
      <c r="BR1081">
        <v>0.14285714285714285</v>
      </c>
      <c r="BS1081">
        <v>0.13793103448275862</v>
      </c>
      <c r="BT1081">
        <v>0.5</v>
      </c>
      <c r="BU1081">
        <v>0.40314384793097646</v>
      </c>
      <c r="BV1081">
        <v>0.7972310946796477</v>
      </c>
      <c r="BW1081">
        <v>0.87204671025318459</v>
      </c>
      <c r="BX1081">
        <v>0.22506941376018069</v>
      </c>
      <c r="BY1081">
        <f t="shared" si="105"/>
        <v>0.10294836035013001</v>
      </c>
      <c r="BZ1081">
        <v>0</v>
      </c>
      <c r="CA1081">
        <f t="shared" si="106"/>
        <v>6.4836119501326924E-3</v>
      </c>
      <c r="CC1081">
        <v>0.10294836035013001</v>
      </c>
      <c r="CD1081">
        <v>6.4836119501326924E-3</v>
      </c>
    </row>
    <row r="1082" spans="1:82" x14ac:dyDescent="0.3">
      <c r="A1082">
        <v>1</v>
      </c>
      <c r="B1082" t="s">
        <v>677</v>
      </c>
      <c r="C1082" t="s">
        <v>426</v>
      </c>
      <c r="D1082">
        <v>21233</v>
      </c>
      <c r="E1082" s="2">
        <v>0</v>
      </c>
      <c r="F1082" s="2" t="s">
        <v>1954</v>
      </c>
      <c r="G1082" s="3">
        <v>-999</v>
      </c>
      <c r="H1082" s="1">
        <v>0.37315791461695008</v>
      </c>
      <c r="I1082" s="1">
        <f t="shared" si="107"/>
        <v>-999</v>
      </c>
      <c r="J1082" s="1">
        <v>-999</v>
      </c>
      <c r="K1082" s="1">
        <v>-999</v>
      </c>
      <c r="L1082" s="2">
        <v>-999</v>
      </c>
      <c r="M1082" s="2">
        <v>-999</v>
      </c>
      <c r="N1082" s="7">
        <v>-999</v>
      </c>
      <c r="O1082" s="2">
        <v>-999</v>
      </c>
      <c r="P1082" s="3">
        <v>-999</v>
      </c>
      <c r="Q1082" s="3">
        <v>-999</v>
      </c>
      <c r="R1082" s="3">
        <v>-999</v>
      </c>
      <c r="S1082" s="3">
        <v>-999</v>
      </c>
      <c r="T1082" s="3">
        <v>-999</v>
      </c>
      <c r="V1082">
        <v>21233</v>
      </c>
      <c r="W1082" s="2">
        <v>-999</v>
      </c>
      <c r="X1082" s="2">
        <v>1.0010594133263155E-2</v>
      </c>
      <c r="Y1082" s="2">
        <v>-999</v>
      </c>
      <c r="Z1082" s="2">
        <v>-999</v>
      </c>
      <c r="AA1082" s="2">
        <v>-999</v>
      </c>
      <c r="AB1082" s="2">
        <v>-999</v>
      </c>
      <c r="AC1082" s="2">
        <v>-999</v>
      </c>
      <c r="AD1082" s="2">
        <v>-999</v>
      </c>
      <c r="AE1082" s="2">
        <v>-999</v>
      </c>
      <c r="AF1082" s="2">
        <v>-999</v>
      </c>
      <c r="AG1082" s="2">
        <v>-999</v>
      </c>
      <c r="AH1082" s="2">
        <v>-999</v>
      </c>
      <c r="AI1082" s="2">
        <v>-999</v>
      </c>
      <c r="AJ1082" s="2">
        <v>-999</v>
      </c>
      <c r="AK1082" s="2">
        <v>-999</v>
      </c>
      <c r="AL1082" s="2">
        <v>-999</v>
      </c>
      <c r="AM1082" s="2">
        <v>-999</v>
      </c>
      <c r="AN1082" s="2">
        <v>-999</v>
      </c>
      <c r="AO1082" s="2">
        <v>-999</v>
      </c>
      <c r="AP1082" s="2">
        <v>-999</v>
      </c>
      <c r="AQ1082" s="2">
        <v>-999</v>
      </c>
      <c r="AR1082" s="2">
        <v>-999</v>
      </c>
      <c r="AS1082" s="2">
        <v>-999</v>
      </c>
      <c r="AT1082" s="2">
        <v>-999</v>
      </c>
      <c r="AU1082" s="2">
        <v>-999</v>
      </c>
      <c r="AV1082" s="2">
        <v>-999</v>
      </c>
      <c r="AW1082" s="2">
        <v>-999</v>
      </c>
      <c r="AX1082" s="2">
        <v>-999</v>
      </c>
      <c r="AY1082" s="2">
        <v>-999</v>
      </c>
      <c r="AZ1082" s="2">
        <v>-999</v>
      </c>
      <c r="BA1082" s="2">
        <v>-999</v>
      </c>
      <c r="BB1082" s="2">
        <v>-999</v>
      </c>
      <c r="BC1082" s="2">
        <v>-999</v>
      </c>
      <c r="BD1082" s="2">
        <v>-999</v>
      </c>
      <c r="BE1082" s="2">
        <v>-999</v>
      </c>
      <c r="BF1082" s="2">
        <v>-999</v>
      </c>
      <c r="BG1082" s="2">
        <v>-999</v>
      </c>
      <c r="BH1082" s="2">
        <v>-999</v>
      </c>
      <c r="BI1082">
        <v>0</v>
      </c>
      <c r="BJ1082">
        <v>0.37315791461695008</v>
      </c>
      <c r="BK1082">
        <v>0.37315791461695008</v>
      </c>
      <c r="BL1082">
        <v>-999</v>
      </c>
      <c r="BM1082">
        <v>32.928414163639722</v>
      </c>
      <c r="BN1082">
        <f t="shared" si="104"/>
        <v>-999</v>
      </c>
      <c r="BO1082" t="s">
        <v>3748</v>
      </c>
      <c r="BP1082" t="s">
        <v>3748</v>
      </c>
      <c r="BQ1082">
        <v>9.0850462522674452E-2</v>
      </c>
      <c r="BR1082">
        <v>0.17261904761904762</v>
      </c>
      <c r="BS1082">
        <v>0.20689655172413793</v>
      </c>
      <c r="BT1082">
        <v>0.22222222222222221</v>
      </c>
      <c r="BU1082" t="s">
        <v>3748</v>
      </c>
      <c r="BY1082">
        <f t="shared" si="105"/>
        <v>-999</v>
      </c>
      <c r="CA1082">
        <f t="shared" si="106"/>
        <v>-999</v>
      </c>
    </row>
    <row r="1083" spans="1:82" x14ac:dyDescent="0.3">
      <c r="A1083">
        <v>0</v>
      </c>
      <c r="B1083" t="s">
        <v>677</v>
      </c>
      <c r="C1083" t="s">
        <v>562</v>
      </c>
      <c r="D1083">
        <v>21235</v>
      </c>
      <c r="E1083" s="2">
        <f>BO1083</f>
        <v>0.59179985709712501</v>
      </c>
      <c r="F1083" s="2" t="s">
        <v>1938</v>
      </c>
      <c r="G1083" s="3">
        <v>4521</v>
      </c>
      <c r="H1083" s="1">
        <v>6.6600565613668206</v>
      </c>
      <c r="I1083" s="1">
        <f t="shared" si="107"/>
        <v>-5.2877638508157574</v>
      </c>
      <c r="J1083" s="1">
        <v>2.7502933833499998</v>
      </c>
      <c r="K1083" s="1">
        <v>272.73780818799997</v>
      </c>
      <c r="L1083" s="2">
        <v>8.73922437700001E-2</v>
      </c>
      <c r="M1083" s="2">
        <v>2.058049801773559E-2</v>
      </c>
      <c r="N1083" s="7">
        <v>0</v>
      </c>
      <c r="O1083" s="2">
        <v>2.5103832025573938E-2</v>
      </c>
      <c r="P1083" s="3">
        <v>287848.44439100998</v>
      </c>
      <c r="Q1083" s="3">
        <v>7922.0084227455591</v>
      </c>
      <c r="R1083" s="3">
        <v>1592236.1785451192</v>
      </c>
      <c r="S1083" s="3">
        <v>3577.0346029741495</v>
      </c>
      <c r="T1083" s="3">
        <v>713021.37365408055</v>
      </c>
      <c r="V1083">
        <v>21235</v>
      </c>
      <c r="W1083" s="2">
        <v>0.53584121872443491</v>
      </c>
      <c r="X1083" s="2">
        <v>0.17866731624561139</v>
      </c>
      <c r="Y1083" s="2">
        <v>8.6077604132588567E-2</v>
      </c>
      <c r="Z1083" s="2">
        <v>0.78431591915332244</v>
      </c>
      <c r="AA1083" s="2">
        <v>0.78612187560677238</v>
      </c>
      <c r="AB1083" s="2">
        <v>0.21571695037779015</v>
      </c>
      <c r="AC1083" s="2">
        <v>2.058049801773559E-2</v>
      </c>
      <c r="AD1083" s="2">
        <v>0</v>
      </c>
      <c r="AE1083" s="2">
        <v>2.5103832025573938E-2</v>
      </c>
      <c r="AF1083">
        <v>1028654.0804479094</v>
      </c>
      <c r="AG1083">
        <v>2312.9124571898437</v>
      </c>
      <c r="AH1083">
        <v>434704.73947049241</v>
      </c>
      <c r="AI1083">
        <v>26598.147029028722</v>
      </c>
      <c r="AJ1083">
        <v>25.283236538750803</v>
      </c>
      <c r="AK1083">
        <v>2620890.2589930287</v>
      </c>
      <c r="AL1083">
        <v>5889.9470601639941</v>
      </c>
      <c r="AM1083">
        <v>1106997.3246607082</v>
      </c>
      <c r="AN1083">
        <v>67326.935492893404</v>
      </c>
      <c r="AO1083">
        <v>64.37612269654754</v>
      </c>
      <c r="AP1083">
        <v>1592236.1785451192</v>
      </c>
      <c r="AQ1083">
        <v>3577.0346029741504</v>
      </c>
      <c r="AR1083">
        <v>672292.58519021585</v>
      </c>
      <c r="AS1083">
        <v>40728.788463864679</v>
      </c>
      <c r="AT1083">
        <v>39.092886157796741</v>
      </c>
      <c r="AU1083" s="3">
        <v>54098236.638846412</v>
      </c>
      <c r="AV1083" s="3">
        <v>1488862.2629708003</v>
      </c>
      <c r="AW1083">
        <v>134214.91491178999</v>
      </c>
      <c r="AX1083">
        <v>25224351.108521812</v>
      </c>
      <c r="AY1083">
        <v>3693.7899339312394</v>
      </c>
      <c r="AZ1083">
        <v>694210.88018303714</v>
      </c>
      <c r="BA1083">
        <v>422063.35930279997</v>
      </c>
      <c r="BB1083">
        <v>79322587.747368231</v>
      </c>
      <c r="BC1083">
        <v>11615.798356676798</v>
      </c>
      <c r="BD1083">
        <v>2183073.1431538374</v>
      </c>
      <c r="BE1083">
        <v>287848.44439100998</v>
      </c>
      <c r="BF1083">
        <v>54098236.638846412</v>
      </c>
      <c r="BG1083">
        <v>7922.0084227455591</v>
      </c>
      <c r="BH1083">
        <v>1488862.2629708003</v>
      </c>
      <c r="BI1083">
        <v>2.8415983961702946</v>
      </c>
      <c r="BJ1083">
        <v>9.5016549575371148</v>
      </c>
      <c r="BK1083">
        <v>6.6600565613668206</v>
      </c>
      <c r="BL1083">
        <v>53.27733329246221</v>
      </c>
      <c r="BM1083">
        <v>47.989569441646452</v>
      </c>
      <c r="BN1083">
        <f t="shared" si="104"/>
        <v>-5.2877638508157574</v>
      </c>
      <c r="BO1083">
        <v>0.59179985709712501</v>
      </c>
      <c r="BP1083">
        <v>2.0364248182258789E-2</v>
      </c>
      <c r="BQ1083">
        <v>8.7162483673483712E-2</v>
      </c>
      <c r="BR1083">
        <v>5.9523809523809521E-2</v>
      </c>
      <c r="BS1083">
        <v>0.13793103448275862</v>
      </c>
      <c r="BT1083">
        <v>0.44444444444444442</v>
      </c>
      <c r="BU1083">
        <v>0.15142994216720185</v>
      </c>
      <c r="BV1083">
        <v>0.78431591915332244</v>
      </c>
      <c r="BW1083">
        <v>0.81547912407341538</v>
      </c>
      <c r="BX1083">
        <v>0.21571695037779015</v>
      </c>
      <c r="BY1083">
        <f t="shared" si="105"/>
        <v>0.14823114991546343</v>
      </c>
      <c r="BZ1083">
        <v>0</v>
      </c>
      <c r="CA1083">
        <f t="shared" si="106"/>
        <v>2.5987046966311295E-2</v>
      </c>
      <c r="CC1083">
        <v>0.14823114991546343</v>
      </c>
      <c r="CD1083">
        <v>2.5987046966311295E-2</v>
      </c>
    </row>
    <row r="1084" spans="1:82" x14ac:dyDescent="0.3">
      <c r="A1084">
        <v>1</v>
      </c>
      <c r="B1084" t="s">
        <v>677</v>
      </c>
      <c r="C1084" t="s">
        <v>732</v>
      </c>
      <c r="D1084">
        <v>21237</v>
      </c>
      <c r="E1084" s="2">
        <v>0</v>
      </c>
      <c r="F1084" s="2" t="s">
        <v>1954</v>
      </c>
      <c r="G1084" s="3">
        <v>-999</v>
      </c>
      <c r="H1084" s="1">
        <v>0.37442876799733776</v>
      </c>
      <c r="I1084" s="1">
        <f t="shared" si="107"/>
        <v>-999</v>
      </c>
      <c r="J1084" s="1">
        <v>-999</v>
      </c>
      <c r="K1084" s="1">
        <v>-999</v>
      </c>
      <c r="L1084" s="2">
        <v>-999</v>
      </c>
      <c r="M1084" s="2">
        <v>-999</v>
      </c>
      <c r="N1084" s="7">
        <v>-999</v>
      </c>
      <c r="O1084" s="2">
        <v>-999</v>
      </c>
      <c r="P1084" s="3">
        <v>-999</v>
      </c>
      <c r="Q1084" s="3">
        <v>-999</v>
      </c>
      <c r="R1084" s="3">
        <v>-999</v>
      </c>
      <c r="S1084" s="3">
        <v>-999</v>
      </c>
      <c r="T1084" s="3">
        <v>-999</v>
      </c>
      <c r="V1084">
        <v>21237</v>
      </c>
      <c r="W1084" s="2">
        <v>-999</v>
      </c>
      <c r="X1084" s="2">
        <v>1.0044686931233168E-2</v>
      </c>
      <c r="Y1084" s="2">
        <v>-999</v>
      </c>
      <c r="Z1084" s="2">
        <v>-999</v>
      </c>
      <c r="AA1084" s="2">
        <v>-999</v>
      </c>
      <c r="AB1084" s="2">
        <v>-999</v>
      </c>
      <c r="AC1084" s="2">
        <v>-999</v>
      </c>
      <c r="AD1084" s="2">
        <v>-999</v>
      </c>
      <c r="AE1084" s="2">
        <v>-999</v>
      </c>
      <c r="AF1084" s="2">
        <v>-999</v>
      </c>
      <c r="AG1084" s="2">
        <v>-999</v>
      </c>
      <c r="AH1084" s="2">
        <v>-999</v>
      </c>
      <c r="AI1084" s="2">
        <v>-999</v>
      </c>
      <c r="AJ1084" s="2">
        <v>-999</v>
      </c>
      <c r="AK1084" s="2">
        <v>-999</v>
      </c>
      <c r="AL1084" s="2">
        <v>-999</v>
      </c>
      <c r="AM1084" s="2">
        <v>-999</v>
      </c>
      <c r="AN1084" s="2">
        <v>-999</v>
      </c>
      <c r="AO1084" s="2">
        <v>-999</v>
      </c>
      <c r="AP1084" s="2">
        <v>-999</v>
      </c>
      <c r="AQ1084" s="2">
        <v>-999</v>
      </c>
      <c r="AR1084" s="2">
        <v>-999</v>
      </c>
      <c r="AS1084" s="2">
        <v>-999</v>
      </c>
      <c r="AT1084" s="2">
        <v>-999</v>
      </c>
      <c r="AU1084" s="2">
        <v>-999</v>
      </c>
      <c r="AV1084" s="2">
        <v>-999</v>
      </c>
      <c r="AW1084" s="2">
        <v>-999</v>
      </c>
      <c r="AX1084" s="2">
        <v>-999</v>
      </c>
      <c r="AY1084" s="2">
        <v>-999</v>
      </c>
      <c r="AZ1084" s="2">
        <v>-999</v>
      </c>
      <c r="BA1084" s="2">
        <v>-999</v>
      </c>
      <c r="BB1084" s="2">
        <v>-999</v>
      </c>
      <c r="BC1084" s="2">
        <v>-999</v>
      </c>
      <c r="BD1084" s="2">
        <v>-999</v>
      </c>
      <c r="BE1084" s="2">
        <v>-999</v>
      </c>
      <c r="BF1084" s="2">
        <v>-999</v>
      </c>
      <c r="BG1084" s="2">
        <v>-999</v>
      </c>
      <c r="BH1084" s="2">
        <v>-999</v>
      </c>
      <c r="BI1084">
        <v>0</v>
      </c>
      <c r="BJ1084">
        <v>0.37442876799733776</v>
      </c>
      <c r="BK1084">
        <v>0.37442876799733776</v>
      </c>
      <c r="BL1084">
        <v>-999</v>
      </c>
      <c r="BM1084">
        <v>39.609210688497782</v>
      </c>
      <c r="BN1084">
        <f t="shared" si="104"/>
        <v>-999</v>
      </c>
      <c r="BO1084" t="s">
        <v>3748</v>
      </c>
      <c r="BP1084" t="s">
        <v>3748</v>
      </c>
      <c r="BQ1084">
        <v>6.3449658677275242E-2</v>
      </c>
      <c r="BR1084">
        <v>1.1904761904761904E-2</v>
      </c>
      <c r="BS1084">
        <v>0.31034482758620691</v>
      </c>
      <c r="BT1084">
        <v>0.5</v>
      </c>
      <c r="BU1084" t="s">
        <v>3748</v>
      </c>
      <c r="BY1084">
        <f t="shared" si="105"/>
        <v>-999</v>
      </c>
      <c r="CA1084">
        <f t="shared" si="106"/>
        <v>-999</v>
      </c>
    </row>
    <row r="1085" spans="1:82" x14ac:dyDescent="0.3">
      <c r="A1085">
        <v>0</v>
      </c>
      <c r="B1085" t="s">
        <v>677</v>
      </c>
      <c r="C1085" t="s">
        <v>520</v>
      </c>
      <c r="D1085">
        <v>21239</v>
      </c>
      <c r="E1085" s="2">
        <f t="shared" ref="E1085:E1095" si="108">BO1085</f>
        <v>0.56267975009050519</v>
      </c>
      <c r="F1085" s="2" t="s">
        <v>1938</v>
      </c>
      <c r="G1085" s="3">
        <v>4292</v>
      </c>
      <c r="H1085" s="1">
        <v>14.940958851431123</v>
      </c>
      <c r="I1085" s="1">
        <f t="shared" si="107"/>
        <v>-11.06105899240529</v>
      </c>
      <c r="J1085" s="1">
        <v>3.02024412379</v>
      </c>
      <c r="K1085" s="1">
        <v>221.709661498</v>
      </c>
      <c r="L1085" s="2">
        <v>0.10949419878</v>
      </c>
      <c r="M1085" s="2">
        <v>6.6649488903247345E-3</v>
      </c>
      <c r="N1085" s="7">
        <v>0</v>
      </c>
      <c r="O1085" s="2">
        <v>2.9268485792447109E-3</v>
      </c>
      <c r="P1085" s="3">
        <v>51539.069132429009</v>
      </c>
      <c r="Q1085" s="3">
        <v>1418.4302459281237</v>
      </c>
      <c r="R1085" s="3">
        <v>442088.71620721603</v>
      </c>
      <c r="S1085" s="3">
        <v>996.54138665957998</v>
      </c>
      <c r="T1085" s="3">
        <v>206970.39735372405</v>
      </c>
      <c r="V1085">
        <v>21239</v>
      </c>
      <c r="W1085" s="2">
        <v>0.65313727543340894</v>
      </c>
      <c r="X1085" s="2">
        <v>0.40081656897722606</v>
      </c>
      <c r="Y1085" s="2">
        <v>0.37450573592862857</v>
      </c>
      <c r="Z1085" s="2">
        <v>0.86129922006081494</v>
      </c>
      <c r="AA1085" s="2">
        <v>0.63904163524263036</v>
      </c>
      <c r="AB1085" s="2">
        <v>0.27027289409165289</v>
      </c>
      <c r="AC1085" s="2">
        <v>6.6649488903247345E-3</v>
      </c>
      <c r="AD1085" s="2">
        <v>0</v>
      </c>
      <c r="AE1085" s="2">
        <v>2.9268485792447109E-3</v>
      </c>
      <c r="AF1085">
        <v>552178.40964174597</v>
      </c>
      <c r="AG1085">
        <v>1243.5661320441661</v>
      </c>
      <c r="AH1085">
        <v>233724.40654385567</v>
      </c>
      <c r="AI1085">
        <v>24299.006917872237</v>
      </c>
      <c r="AJ1085">
        <v>13.599625354280894</v>
      </c>
      <c r="AK1085">
        <v>994267.12584896199</v>
      </c>
      <c r="AL1085">
        <v>2240.1075187037463</v>
      </c>
      <c r="AM1085">
        <v>421021.27656277095</v>
      </c>
      <c r="AN1085">
        <v>43972.534252681078</v>
      </c>
      <c r="AO1085">
        <v>24.500411732207859</v>
      </c>
      <c r="AP1085">
        <v>442088.71620721603</v>
      </c>
      <c r="AQ1085">
        <v>996.54138665958021</v>
      </c>
      <c r="AR1085">
        <v>187296.87001891527</v>
      </c>
      <c r="AS1085">
        <v>19673.527334808841</v>
      </c>
      <c r="AT1085">
        <v>10.900786377926964</v>
      </c>
      <c r="AU1085" s="3">
        <v>9686252.6527487077</v>
      </c>
      <c r="AV1085" s="3">
        <v>266579.78041973157</v>
      </c>
      <c r="AW1085">
        <v>60609.631476360999</v>
      </c>
      <c r="AX1085">
        <v>11390974.139667286</v>
      </c>
      <c r="AY1085">
        <v>1668.0653323351157</v>
      </c>
      <c r="AZ1085">
        <v>313496.19855906162</v>
      </c>
      <c r="BA1085">
        <v>112148.70060879001</v>
      </c>
      <c r="BB1085">
        <v>21077226.792415995</v>
      </c>
      <c r="BC1085">
        <v>3086.4955782632396</v>
      </c>
      <c r="BD1085">
        <v>580075.97897879325</v>
      </c>
      <c r="BE1085">
        <v>51539.069132429009</v>
      </c>
      <c r="BF1085">
        <v>9686252.6527487077</v>
      </c>
      <c r="BG1085">
        <v>1418.4302459281237</v>
      </c>
      <c r="BH1085">
        <v>266579.78041973157</v>
      </c>
      <c r="BI1085">
        <v>5.6511323253743662</v>
      </c>
      <c r="BJ1085">
        <v>20.592091176805489</v>
      </c>
      <c r="BK1085">
        <v>14.940958851431123</v>
      </c>
      <c r="BL1085">
        <v>28.039676460525516</v>
      </c>
      <c r="BM1085">
        <v>16.978617468120227</v>
      </c>
      <c r="BN1085">
        <f t="shared" si="104"/>
        <v>-11.06105899240529</v>
      </c>
      <c r="BO1085">
        <v>0.56267975009050519</v>
      </c>
      <c r="BP1085">
        <v>3.8505927511010236E-2</v>
      </c>
      <c r="BQ1085">
        <v>9.5514193562223473E-2</v>
      </c>
      <c r="BR1085">
        <v>3.5714285714285712E-2</v>
      </c>
      <c r="BS1085">
        <v>0.13793103448275862</v>
      </c>
      <c r="BT1085">
        <v>0.27777777777777779</v>
      </c>
      <c r="BU1085">
        <v>0.31676443403756355</v>
      </c>
      <c r="BV1085">
        <v>0.86129922006081494</v>
      </c>
      <c r="BW1085">
        <v>0.66290626062513525</v>
      </c>
      <c r="BX1085">
        <v>0.27027289409165289</v>
      </c>
      <c r="BY1085">
        <f t="shared" si="105"/>
        <v>6.5614487978016195E-2</v>
      </c>
      <c r="BZ1085">
        <v>0</v>
      </c>
      <c r="CA1085">
        <f t="shared" si="106"/>
        <v>2.4614947248939594E-3</v>
      </c>
      <c r="CC1085">
        <v>6.5614487978016195E-2</v>
      </c>
      <c r="CD1085">
        <v>2.4614947248939594E-3</v>
      </c>
    </row>
    <row r="1086" spans="1:82" x14ac:dyDescent="0.3">
      <c r="A1086">
        <v>0</v>
      </c>
      <c r="B1086" t="s">
        <v>733</v>
      </c>
      <c r="C1086" t="s">
        <v>734</v>
      </c>
      <c r="D1086">
        <v>22001</v>
      </c>
      <c r="E1086" s="2">
        <f t="shared" si="108"/>
        <v>0.6473834995835972</v>
      </c>
      <c r="F1086" s="2" t="s">
        <v>1940</v>
      </c>
      <c r="G1086" s="3">
        <v>8996</v>
      </c>
      <c r="H1086" s="1">
        <v>6.5717913250636943</v>
      </c>
      <c r="I1086" s="1">
        <f t="shared" si="107"/>
        <v>-8.6440208748465821</v>
      </c>
      <c r="J1086" s="1">
        <v>2.2944522682300001</v>
      </c>
      <c r="K1086" s="1">
        <v>-78.108310352399997</v>
      </c>
      <c r="L1086" s="2">
        <v>0.26199035657000014</v>
      </c>
      <c r="M1086" s="2">
        <v>-4.7015354624734282E-3</v>
      </c>
      <c r="N1086" s="7">
        <v>5.5635391801000004E-4</v>
      </c>
      <c r="O1086" s="2">
        <v>1.5311607870750359E-2</v>
      </c>
      <c r="P1086" s="3">
        <v>124483.44898151002</v>
      </c>
      <c r="Q1086" s="3">
        <v>4755.6238805966213</v>
      </c>
      <c r="R1086" s="3">
        <v>617853.23865834507</v>
      </c>
      <c r="S1086" s="3">
        <v>990.19237511956646</v>
      </c>
      <c r="T1086" s="3">
        <v>310922.12051153678</v>
      </c>
      <c r="V1086">
        <v>22001</v>
      </c>
      <c r="W1086" s="2">
        <v>0.52135213648478651</v>
      </c>
      <c r="X1086" s="2">
        <v>0.17629945153714294</v>
      </c>
      <c r="Y1086" s="2">
        <v>0.32568551657955563</v>
      </c>
      <c r="Z1086" s="2">
        <v>0.65432126281679159</v>
      </c>
      <c r="AA1086" s="2">
        <v>0.22513435831521866</v>
      </c>
      <c r="AB1086" s="2">
        <v>0.64669080812719593</v>
      </c>
      <c r="AC1086" s="2">
        <v>-4.7015354624734282E-3</v>
      </c>
      <c r="AD1086" s="2">
        <v>1.1511461790257754E-3</v>
      </c>
      <c r="AE1086" s="2">
        <v>1.5311607870750359E-2</v>
      </c>
      <c r="AF1086">
        <v>857367.9140544266</v>
      </c>
      <c r="AG1086">
        <v>1357.0411131683566</v>
      </c>
      <c r="AH1086">
        <v>255051.67811985957</v>
      </c>
      <c r="AI1086">
        <v>157122.39225604048</v>
      </c>
      <c r="AJ1086">
        <v>10.618691115210117</v>
      </c>
      <c r="AK1086">
        <v>1475221.1527127717</v>
      </c>
      <c r="AL1086">
        <v>2347.2334882879231</v>
      </c>
      <c r="AM1086">
        <v>441155.27106561227</v>
      </c>
      <c r="AN1086">
        <v>281940.91982182447</v>
      </c>
      <c r="AO1086">
        <v>18.433740237151035</v>
      </c>
      <c r="AP1086">
        <v>617853.23865834507</v>
      </c>
      <c r="AQ1086">
        <v>990.19237511956658</v>
      </c>
      <c r="AR1086">
        <v>186103.59294575269</v>
      </c>
      <c r="AS1086">
        <v>124818.527565784</v>
      </c>
      <c r="AT1086">
        <v>7.8150491219409179</v>
      </c>
      <c r="AU1086" s="3">
        <v>23395419.401584994</v>
      </c>
      <c r="AV1086" s="3">
        <v>893771.95211932901</v>
      </c>
      <c r="AW1086">
        <v>100623.16219254001</v>
      </c>
      <c r="AX1086">
        <v>18911117.102465969</v>
      </c>
      <c r="AY1086">
        <v>3844.0926643594798</v>
      </c>
      <c r="AZ1086">
        <v>722458.77533972065</v>
      </c>
      <c r="BA1086">
        <v>225106.61117405002</v>
      </c>
      <c r="BB1086">
        <v>42306536.504050963</v>
      </c>
      <c r="BC1086">
        <v>8599.7165449561016</v>
      </c>
      <c r="BD1086">
        <v>1616230.7274590498</v>
      </c>
      <c r="BE1086">
        <v>124483.44898151002</v>
      </c>
      <c r="BF1086">
        <v>23395419.401584994</v>
      </c>
      <c r="BG1086">
        <v>4755.6238805966213</v>
      </c>
      <c r="BH1086">
        <v>893771.95211932901</v>
      </c>
      <c r="BI1086">
        <v>2.4791846481461612</v>
      </c>
      <c r="BJ1086">
        <v>9.0509759732098551</v>
      </c>
      <c r="BK1086">
        <v>6.5717913250636943</v>
      </c>
      <c r="BL1086">
        <v>30.995647478343354</v>
      </c>
      <c r="BM1086">
        <v>22.351626603496772</v>
      </c>
      <c r="BN1086">
        <f t="shared" si="104"/>
        <v>-8.6440208748465821</v>
      </c>
      <c r="BO1086">
        <v>0.6473834995835972</v>
      </c>
      <c r="BP1086">
        <v>1.9435750987572869E-2</v>
      </c>
      <c r="BQ1086">
        <v>0.59515574394093496</v>
      </c>
      <c r="BR1086">
        <v>0.42261904761904762</v>
      </c>
      <c r="BS1086">
        <v>3.4482758620689655E-2</v>
      </c>
      <c r="BT1086">
        <v>0.22222222222222221</v>
      </c>
      <c r="BU1086">
        <v>0.2475457713506185</v>
      </c>
      <c r="BV1086">
        <v>0.65432126281679159</v>
      </c>
      <c r="BW1086">
        <v>0.23354186547221853</v>
      </c>
      <c r="BX1086">
        <v>0.64669080812719593</v>
      </c>
      <c r="BY1086">
        <f t="shared" si="105"/>
        <v>8.1387337326145115E-2</v>
      </c>
      <c r="BZ1086">
        <v>1.1511461790257754E-3</v>
      </c>
      <c r="CA1086">
        <f t="shared" si="106"/>
        <v>5.9018586758905591E-3</v>
      </c>
      <c r="CC1086">
        <v>8.1387337326145115E-2</v>
      </c>
      <c r="CD1086">
        <v>5.9018586758905591E-3</v>
      </c>
    </row>
    <row r="1087" spans="1:82" x14ac:dyDescent="0.3">
      <c r="A1087">
        <v>0</v>
      </c>
      <c r="B1087" t="s">
        <v>733</v>
      </c>
      <c r="C1087" t="s">
        <v>735</v>
      </c>
      <c r="D1087">
        <v>22003</v>
      </c>
      <c r="E1087" s="2">
        <f t="shared" si="108"/>
        <v>0.61551004129689035</v>
      </c>
      <c r="F1087" s="2" t="s">
        <v>1939</v>
      </c>
      <c r="G1087" s="3">
        <v>2218</v>
      </c>
      <c r="H1087" s="1">
        <v>0.37500908799589971</v>
      </c>
      <c r="I1087" s="1">
        <f t="shared" si="107"/>
        <v>-14.375692040098272</v>
      </c>
      <c r="J1087" s="1">
        <v>2.4575834535099998</v>
      </c>
      <c r="K1087" s="1">
        <v>-84.252761966799994</v>
      </c>
      <c r="L1087" s="2">
        <v>0.26135247519000004</v>
      </c>
      <c r="M1087" s="2">
        <v>-6.1794798837230868E-4</v>
      </c>
      <c r="N1087" s="7">
        <v>0</v>
      </c>
      <c r="O1087" s="2">
        <v>8.1115911445574243E-2</v>
      </c>
      <c r="P1087" s="3">
        <v>10412.716865206994</v>
      </c>
      <c r="Q1087" s="3">
        <v>397.79557355793372</v>
      </c>
      <c r="R1087" s="3">
        <v>56665.510432069772</v>
      </c>
      <c r="S1087" s="3">
        <v>89.734356913804334</v>
      </c>
      <c r="T1087" s="3">
        <v>23795.821979902015</v>
      </c>
      <c r="V1087">
        <v>22003</v>
      </c>
      <c r="W1087" s="2">
        <v>0.5234030400914359</v>
      </c>
      <c r="X1087" s="2">
        <v>1.0060254999724981E-2</v>
      </c>
      <c r="Y1087" s="2">
        <v>0.36855569618860901</v>
      </c>
      <c r="Z1087" s="2">
        <v>0.70084225810406831</v>
      </c>
      <c r="AA1087" s="2">
        <v>0.24284472953136349</v>
      </c>
      <c r="AB1087" s="2">
        <v>0.64511627679511863</v>
      </c>
      <c r="AC1087" s="2">
        <v>-6.1794798837230868E-4</v>
      </c>
      <c r="AD1087" s="2">
        <v>0</v>
      </c>
      <c r="AE1087" s="2">
        <v>8.1115911445574243E-2</v>
      </c>
      <c r="AF1087">
        <v>625948.16634888574</v>
      </c>
      <c r="AG1087">
        <v>987.34647423673744</v>
      </c>
      <c r="AH1087">
        <v>185568.71468091244</v>
      </c>
      <c r="AI1087">
        <v>74114.57427323419</v>
      </c>
      <c r="AJ1087">
        <v>7.7072900117628986</v>
      </c>
      <c r="AK1087">
        <v>682613.67678095552</v>
      </c>
      <c r="AL1087">
        <v>1077.0808311505418</v>
      </c>
      <c r="AM1087">
        <v>202434.00939732449</v>
      </c>
      <c r="AN1087">
        <v>81045.101536724091</v>
      </c>
      <c r="AO1087">
        <v>8.409692608007882</v>
      </c>
      <c r="AP1087">
        <v>56665.510432069772</v>
      </c>
      <c r="AQ1087">
        <v>89.73435691380439</v>
      </c>
      <c r="AR1087">
        <v>16865.294716412056</v>
      </c>
      <c r="AS1087">
        <v>6930.5272634899011</v>
      </c>
      <c r="AT1087">
        <v>0.70240259624498336</v>
      </c>
      <c r="AU1087" s="3">
        <v>1956966.0076470023</v>
      </c>
      <c r="AV1087" s="3">
        <v>74761.700094478059</v>
      </c>
      <c r="AW1087">
        <v>57137.187606751002</v>
      </c>
      <c r="AX1087">
        <v>10738363.038812783</v>
      </c>
      <c r="AY1087">
        <v>2182.8040279728621</v>
      </c>
      <c r="AZ1087">
        <v>410236.1890172197</v>
      </c>
      <c r="BA1087">
        <v>67549.904471957998</v>
      </c>
      <c r="BB1087">
        <v>12695329.046459787</v>
      </c>
      <c r="BC1087">
        <v>2580.5996015307956</v>
      </c>
      <c r="BD1087">
        <v>484997.88911169773</v>
      </c>
      <c r="BE1087">
        <v>10412.716865206994</v>
      </c>
      <c r="BF1087">
        <v>1956966.0076470023</v>
      </c>
      <c r="BG1087">
        <v>397.79557355793372</v>
      </c>
      <c r="BH1087">
        <v>74761.700094478059</v>
      </c>
      <c r="BI1087">
        <v>0.66876598362496475</v>
      </c>
      <c r="BJ1087">
        <v>1.0437750716208645</v>
      </c>
      <c r="BK1087">
        <v>0.37500908799589971</v>
      </c>
      <c r="BL1087">
        <v>56.004518070682678</v>
      </c>
      <c r="BM1087">
        <v>41.628826030584406</v>
      </c>
      <c r="BN1087">
        <f t="shared" si="104"/>
        <v>-14.375692040098272</v>
      </c>
      <c r="BO1087">
        <v>0.61551004129689035</v>
      </c>
      <c r="BP1087">
        <v>4.9847128283382188E-3</v>
      </c>
      <c r="BQ1087">
        <v>0.52328643808085562</v>
      </c>
      <c r="BR1087">
        <v>0.10119047619047619</v>
      </c>
      <c r="BS1087">
        <v>6.8965517241379309E-2</v>
      </c>
      <c r="BT1087">
        <v>0.22222222222222221</v>
      </c>
      <c r="BU1087">
        <v>0.41168824396531012</v>
      </c>
      <c r="BV1087">
        <v>0.70084225810406831</v>
      </c>
      <c r="BW1087">
        <v>0.25191361984581273</v>
      </c>
      <c r="BX1087">
        <v>0.64511627679511863</v>
      </c>
      <c r="BY1087">
        <f t="shared" si="105"/>
        <v>3.1179839953709747E-2</v>
      </c>
      <c r="BZ1087">
        <v>0</v>
      </c>
      <c r="CA1087">
        <f t="shared" si="106"/>
        <v>3.1036916507286773E-2</v>
      </c>
      <c r="CC1087">
        <v>3.1179839953709747E-2</v>
      </c>
      <c r="CD1087">
        <v>3.1036916507286773E-2</v>
      </c>
    </row>
    <row r="1088" spans="1:82" x14ac:dyDescent="0.3">
      <c r="A1088">
        <v>0</v>
      </c>
      <c r="B1088" t="s">
        <v>733</v>
      </c>
      <c r="C1088" t="s">
        <v>736</v>
      </c>
      <c r="D1088">
        <v>22005</v>
      </c>
      <c r="E1088" s="2">
        <f t="shared" si="108"/>
        <v>0.60812907656347437</v>
      </c>
      <c r="F1088" s="2" t="s">
        <v>1939</v>
      </c>
      <c r="G1088" s="3">
        <v>67429</v>
      </c>
      <c r="H1088" s="1">
        <v>33.732626147459172</v>
      </c>
      <c r="I1088" s="1">
        <f t="shared" si="107"/>
        <v>-9.2375794554582242</v>
      </c>
      <c r="J1088" s="1">
        <v>2.2834204799700002</v>
      </c>
      <c r="K1088" s="1">
        <v>-5.2580764121000003</v>
      </c>
      <c r="L1088" s="2">
        <v>0.27661939818000003</v>
      </c>
      <c r="M1088" s="2">
        <v>-3.2648779535966381E-3</v>
      </c>
      <c r="N1088" s="7">
        <v>2.5507115966700002E-2</v>
      </c>
      <c r="O1088" s="2">
        <v>2.1691872715216699E-2</v>
      </c>
      <c r="P1088" s="3">
        <v>506012.31138257991</v>
      </c>
      <c r="Q1088" s="3">
        <v>19331.117924313963</v>
      </c>
      <c r="R1088" s="3">
        <v>2154857.552925671</v>
      </c>
      <c r="S1088" s="3">
        <v>3419.8841021544122</v>
      </c>
      <c r="T1088" s="3">
        <v>741081.12027535192</v>
      </c>
      <c r="V1088">
        <v>22005</v>
      </c>
      <c r="W1088" s="2">
        <v>0.66864389880686714</v>
      </c>
      <c r="X1088" s="2">
        <v>0.9049349248238493</v>
      </c>
      <c r="Y1088" s="2">
        <v>0.29093053159480003</v>
      </c>
      <c r="Z1088" s="2">
        <v>0.65117526857434904</v>
      </c>
      <c r="AA1088" s="2">
        <v>1.5155540475395107E-2</v>
      </c>
      <c r="AB1088" s="2">
        <v>0.68280078890952101</v>
      </c>
      <c r="AC1088" s="2">
        <v>-3.2648779535966381E-3</v>
      </c>
      <c r="AD1088" s="2">
        <v>5.2776511735657956E-2</v>
      </c>
      <c r="AE1088" s="2">
        <v>2.1691872715216699E-2</v>
      </c>
      <c r="AF1088">
        <v>2693070.8414015737</v>
      </c>
      <c r="AG1088">
        <v>4300.1551463008827</v>
      </c>
      <c r="AH1088">
        <v>808200.85375241283</v>
      </c>
      <c r="AI1088">
        <v>128787.57128450698</v>
      </c>
      <c r="AJ1088">
        <v>33.853314019316166</v>
      </c>
      <c r="AK1088">
        <v>4847928.3943272447</v>
      </c>
      <c r="AL1088">
        <v>7720.0392484552949</v>
      </c>
      <c r="AM1088">
        <v>1450957.4885852586</v>
      </c>
      <c r="AN1088">
        <v>227112.0567270132</v>
      </c>
      <c r="AO1088">
        <v>60.663621709169334</v>
      </c>
      <c r="AP1088">
        <v>2154857.552925671</v>
      </c>
      <c r="AQ1088">
        <v>3419.8841021544122</v>
      </c>
      <c r="AR1088">
        <v>642756.63483284577</v>
      </c>
      <c r="AS1088">
        <v>98324.485442506222</v>
      </c>
      <c r="AT1088">
        <v>26.810307689853168</v>
      </c>
      <c r="AU1088" s="3">
        <v>95099953.801242068</v>
      </c>
      <c r="AV1088" s="3">
        <v>3633090.3026955663</v>
      </c>
      <c r="AW1088">
        <v>732354.52884812013</v>
      </c>
      <c r="AX1088">
        <v>137638710.1517157</v>
      </c>
      <c r="AY1088">
        <v>27978.038164499445</v>
      </c>
      <c r="AZ1088">
        <v>5258192.4926360259</v>
      </c>
      <c r="BA1088">
        <v>1238366.8402307001</v>
      </c>
      <c r="BB1088">
        <v>232738663.95295778</v>
      </c>
      <c r="BC1088">
        <v>47309.156088813412</v>
      </c>
      <c r="BD1088">
        <v>8891282.7953315917</v>
      </c>
      <c r="BE1088">
        <v>506012.31138257991</v>
      </c>
      <c r="BF1088">
        <v>95099953.801242068</v>
      </c>
      <c r="BG1088">
        <v>19331.117924313963</v>
      </c>
      <c r="BH1088">
        <v>3633090.3026955663</v>
      </c>
      <c r="BI1088">
        <v>27.40872423374033</v>
      </c>
      <c r="BJ1088">
        <v>61.141350381199501</v>
      </c>
      <c r="BK1088">
        <v>33.732626147459172</v>
      </c>
      <c r="BL1088">
        <v>44.307225380248802</v>
      </c>
      <c r="BM1088">
        <v>35.069645924790578</v>
      </c>
      <c r="BN1088">
        <f t="shared" si="104"/>
        <v>-9.2375794554582242</v>
      </c>
      <c r="BO1088">
        <v>0.60812907656347437</v>
      </c>
      <c r="BP1088">
        <v>0.2018438012597327</v>
      </c>
      <c r="BQ1088">
        <v>0.71159693228050591</v>
      </c>
      <c r="BR1088">
        <v>0.13095238095238096</v>
      </c>
      <c r="BS1088">
        <v>3.4482758620689655E-2</v>
      </c>
      <c r="BT1088">
        <v>0.22222222222222221</v>
      </c>
      <c r="BU1088">
        <v>0.2645439853538783</v>
      </c>
      <c r="BV1088">
        <v>0.65117526857434904</v>
      </c>
      <c r="BW1088">
        <v>1.5721515015970029E-2</v>
      </c>
      <c r="BX1088">
        <v>0.68280078890952101</v>
      </c>
      <c r="BY1088">
        <f t="shared" si="105"/>
        <v>0.17677622733805912</v>
      </c>
      <c r="BZ1088">
        <v>5.2776511735657956E-2</v>
      </c>
      <c r="CA1088">
        <f t="shared" si="106"/>
        <v>7.9027389115557903E-3</v>
      </c>
      <c r="CC1088">
        <v>0.17677622733805912</v>
      </c>
      <c r="CD1088">
        <v>7.9027389115557903E-3</v>
      </c>
    </row>
    <row r="1089" spans="1:82" x14ac:dyDescent="0.3">
      <c r="A1089">
        <v>0</v>
      </c>
      <c r="B1089" t="s">
        <v>733</v>
      </c>
      <c r="C1089" t="s">
        <v>737</v>
      </c>
      <c r="D1089">
        <v>22007</v>
      </c>
      <c r="E1089" s="2">
        <f t="shared" si="108"/>
        <v>0.65059871353781906</v>
      </c>
      <c r="F1089" s="2" t="s">
        <v>1940</v>
      </c>
      <c r="G1089" s="3">
        <v>4047</v>
      </c>
      <c r="H1089" s="1">
        <v>10.698292287372848</v>
      </c>
      <c r="I1089" s="1">
        <f t="shared" si="107"/>
        <v>-11.274278545420184</v>
      </c>
      <c r="J1089" s="1">
        <v>2.2051339370399998</v>
      </c>
      <c r="K1089" s="1">
        <v>-3.7573807238599999</v>
      </c>
      <c r="L1089" s="2">
        <v>0.27104618367</v>
      </c>
      <c r="M1089" s="2">
        <v>-2.9640245205806765E-4</v>
      </c>
      <c r="N1089" s="7">
        <v>0.123478751163</v>
      </c>
      <c r="O1089" s="2">
        <v>7.0101431028227228E-5</v>
      </c>
      <c r="P1089" s="3">
        <v>99770.598476870015</v>
      </c>
      <c r="Q1089" s="3">
        <v>3811.5222913569414</v>
      </c>
      <c r="R1089" s="3">
        <v>652776.97100047814</v>
      </c>
      <c r="S1089" s="3">
        <v>1034.8494581007478</v>
      </c>
      <c r="T1089" s="3">
        <v>239701.23732322612</v>
      </c>
      <c r="V1089">
        <v>22007</v>
      </c>
      <c r="W1089" s="2">
        <v>0.57355025819421568</v>
      </c>
      <c r="X1089" s="2">
        <v>0.2869998405844999</v>
      </c>
      <c r="Y1089" s="2">
        <v>0.39314195705956412</v>
      </c>
      <c r="Z1089" s="2">
        <v>0.62884987512825452</v>
      </c>
      <c r="AA1089" s="2">
        <v>1.0830031969654569E-2</v>
      </c>
      <c r="AB1089" s="2">
        <v>0.66904399784849133</v>
      </c>
      <c r="AC1089" s="2">
        <v>-2.9640245205806765E-4</v>
      </c>
      <c r="AD1089" s="2">
        <v>0.25548861613230711</v>
      </c>
      <c r="AE1089" s="2">
        <v>7.0101431028227228E-5</v>
      </c>
      <c r="AF1089">
        <v>422905.79352441436</v>
      </c>
      <c r="AG1089">
        <v>670.62052284468086</v>
      </c>
      <c r="AH1089">
        <v>126041.05216371112</v>
      </c>
      <c r="AI1089">
        <v>29351.409134572354</v>
      </c>
      <c r="AJ1089">
        <v>5.2543294535047433</v>
      </c>
      <c r="AK1089">
        <v>1075682.7645248924</v>
      </c>
      <c r="AL1089">
        <v>1705.4699809454285</v>
      </c>
      <c r="AM1089">
        <v>320537.80567310774</v>
      </c>
      <c r="AN1089">
        <v>74555.892948401859</v>
      </c>
      <c r="AO1089">
        <v>13.360832673969171</v>
      </c>
      <c r="AP1089">
        <v>652776.97100047814</v>
      </c>
      <c r="AQ1089">
        <v>1034.8494581007476</v>
      </c>
      <c r="AR1089">
        <v>194496.75350939663</v>
      </c>
      <c r="AS1089">
        <v>45204.483813829502</v>
      </c>
      <c r="AT1089">
        <v>8.1065032204644272</v>
      </c>
      <c r="AU1089" s="3">
        <v>18750886.277742952</v>
      </c>
      <c r="AV1089" s="3">
        <v>716337.49943762354</v>
      </c>
      <c r="AW1089">
        <v>82270.26699797</v>
      </c>
      <c r="AX1089">
        <v>15461873.979598481</v>
      </c>
      <c r="AY1089">
        <v>3142.9595628951397</v>
      </c>
      <c r="AZ1089">
        <v>590687.82025051257</v>
      </c>
      <c r="BA1089">
        <v>182040.86547484001</v>
      </c>
      <c r="BB1089">
        <v>34212760.25734143</v>
      </c>
      <c r="BC1089">
        <v>6954.4818542520807</v>
      </c>
      <c r="BD1089">
        <v>1307025.319688136</v>
      </c>
      <c r="BE1089">
        <v>99770.598476870015</v>
      </c>
      <c r="BF1089">
        <v>18750886.277742952</v>
      </c>
      <c r="BG1089">
        <v>3811.5222913569414</v>
      </c>
      <c r="BH1089">
        <v>716337.49943762354</v>
      </c>
      <c r="BI1089">
        <v>3.5287265489534785</v>
      </c>
      <c r="BJ1089">
        <v>14.227018836326327</v>
      </c>
      <c r="BK1089">
        <v>10.698292287372848</v>
      </c>
      <c r="BL1089">
        <v>32.111537970898546</v>
      </c>
      <c r="BM1089">
        <v>20.837259425478361</v>
      </c>
      <c r="BN1089">
        <f t="shared" si="104"/>
        <v>-11.274278545420184</v>
      </c>
      <c r="BO1089">
        <v>0.65059871353781906</v>
      </c>
      <c r="BP1089">
        <v>2.7801103298757252E-2</v>
      </c>
      <c r="BQ1089">
        <v>0.78600574319528593</v>
      </c>
      <c r="BR1089">
        <v>0.11904761904761904</v>
      </c>
      <c r="BS1089">
        <v>0</v>
      </c>
      <c r="BT1089">
        <v>0.22222222222222221</v>
      </c>
      <c r="BU1089">
        <v>0.32287057370130456</v>
      </c>
      <c r="BV1089">
        <v>0.62884987512825452</v>
      </c>
      <c r="BW1089">
        <v>1.1234472997566981E-2</v>
      </c>
      <c r="BX1089">
        <v>0.66904399784849133</v>
      </c>
      <c r="BY1089">
        <f t="shared" si="105"/>
        <v>0.14612629382632181</v>
      </c>
      <c r="BZ1089">
        <v>0.25548861613230711</v>
      </c>
      <c r="CA1089">
        <f t="shared" si="106"/>
        <v>2.5985792699107722E-5</v>
      </c>
      <c r="CC1089">
        <v>0.14612629382632181</v>
      </c>
      <c r="CD1089">
        <v>2.5985792699107722E-5</v>
      </c>
    </row>
    <row r="1090" spans="1:82" x14ac:dyDescent="0.3">
      <c r="A1090">
        <v>0</v>
      </c>
      <c r="B1090" t="s">
        <v>733</v>
      </c>
      <c r="C1090" t="s">
        <v>738</v>
      </c>
      <c r="D1090">
        <v>22009</v>
      </c>
      <c r="E1090" s="2">
        <f t="shared" si="108"/>
        <v>0.65558285635787661</v>
      </c>
      <c r="F1090" s="2" t="s">
        <v>1940</v>
      </c>
      <c r="G1090" s="3">
        <v>3993</v>
      </c>
      <c r="H1090" s="1">
        <v>1.8704875057260035</v>
      </c>
      <c r="I1090" s="1">
        <f t="shared" si="107"/>
        <v>-12.528186145788467</v>
      </c>
      <c r="J1090" s="1">
        <v>2.4651373043499998</v>
      </c>
      <c r="K1090" s="1">
        <v>-75.193785059899994</v>
      </c>
      <c r="L1090" s="2">
        <v>0.24735916985999995</v>
      </c>
      <c r="M1090" s="2">
        <v>-6.0481628383216197E-3</v>
      </c>
      <c r="N1090" s="7">
        <v>0</v>
      </c>
      <c r="O1090" s="2">
        <v>1.3288749574259353E-2</v>
      </c>
      <c r="P1090" s="3">
        <v>34109.618213749003</v>
      </c>
      <c r="Q1090" s="3">
        <v>1303.0849985481384</v>
      </c>
      <c r="R1090" s="3">
        <v>176028.38788268797</v>
      </c>
      <c r="S1090" s="3">
        <v>284.71683051399231</v>
      </c>
      <c r="T1090" s="3">
        <v>80935.111303674435</v>
      </c>
      <c r="V1090">
        <v>22009</v>
      </c>
      <c r="W1090" s="2">
        <v>0.51537104584130378</v>
      </c>
      <c r="X1090" s="2">
        <v>5.017900067960189E-2</v>
      </c>
      <c r="Y1090" s="2">
        <v>0.42876515564328205</v>
      </c>
      <c r="Z1090" s="2">
        <v>0.70299643027369529</v>
      </c>
      <c r="AA1090" s="2">
        <v>0.21673371850416553</v>
      </c>
      <c r="AB1090" s="2">
        <v>0.61057553243069584</v>
      </c>
      <c r="AC1090" s="2">
        <v>-6.0481628383216197E-3</v>
      </c>
      <c r="AD1090" s="2">
        <v>0</v>
      </c>
      <c r="AE1090" s="2">
        <v>1.3288749574259353E-2</v>
      </c>
      <c r="AF1090">
        <v>384966.66901275516</v>
      </c>
      <c r="AG1090">
        <v>621.10265273450216</v>
      </c>
      <c r="AH1090">
        <v>116734.32169993375</v>
      </c>
      <c r="AI1090">
        <v>58912.195846424387</v>
      </c>
      <c r="AJ1090">
        <v>4.9243596543250385</v>
      </c>
      <c r="AK1090">
        <v>560995.05689544312</v>
      </c>
      <c r="AL1090">
        <v>905.81948324849441</v>
      </c>
      <c r="AM1090">
        <v>170245.96899410995</v>
      </c>
      <c r="AN1090">
        <v>86335.659855922611</v>
      </c>
      <c r="AO1090">
        <v>7.1855361044651724</v>
      </c>
      <c r="AP1090">
        <v>176028.38788268797</v>
      </c>
      <c r="AQ1090">
        <v>284.71683051399225</v>
      </c>
      <c r="AR1090">
        <v>53511.647294176204</v>
      </c>
      <c r="AS1090">
        <v>27423.464009498224</v>
      </c>
      <c r="AT1090">
        <v>2.2611764501401339</v>
      </c>
      <c r="AU1090" s="3">
        <v>6410561.6470919875</v>
      </c>
      <c r="AV1090" s="3">
        <v>244901.79462713713</v>
      </c>
      <c r="AW1090">
        <v>75253.611602431003</v>
      </c>
      <c r="AX1090">
        <v>14143163.764560882</v>
      </c>
      <c r="AY1090">
        <v>2874.9032531290218</v>
      </c>
      <c r="AZ1090">
        <v>540309.31739306834</v>
      </c>
      <c r="BA1090">
        <v>109363.22981618001</v>
      </c>
      <c r="BB1090">
        <v>20553725.41165287</v>
      </c>
      <c r="BC1090">
        <v>4177.9882516771604</v>
      </c>
      <c r="BD1090">
        <v>785211.11202020547</v>
      </c>
      <c r="BE1090">
        <v>34109.618213749003</v>
      </c>
      <c r="BF1090">
        <v>6410561.6470919875</v>
      </c>
      <c r="BG1090">
        <v>1303.0849985481384</v>
      </c>
      <c r="BH1090">
        <v>244901.79462713713</v>
      </c>
      <c r="BI1090">
        <v>1.1962972744941105</v>
      </c>
      <c r="BJ1090">
        <v>3.066784780220114</v>
      </c>
      <c r="BK1090">
        <v>1.8704875057260035</v>
      </c>
      <c r="BL1090">
        <v>36.482445607053528</v>
      </c>
      <c r="BM1090">
        <v>23.95425946126506</v>
      </c>
      <c r="BN1090">
        <f t="shared" si="104"/>
        <v>-12.528186145788467</v>
      </c>
      <c r="BO1090">
        <v>0.65558285635787661</v>
      </c>
      <c r="BP1090">
        <v>9.4972425090329333E-3</v>
      </c>
      <c r="BQ1090">
        <v>0.48557633748801904</v>
      </c>
      <c r="BR1090">
        <v>0.26785714285714285</v>
      </c>
      <c r="BS1090">
        <v>0.13793103448275862</v>
      </c>
      <c r="BT1090">
        <v>0.22222222222222221</v>
      </c>
      <c r="BU1090">
        <v>0.35877973318040851</v>
      </c>
      <c r="BV1090">
        <v>0.70299643027369529</v>
      </c>
      <c r="BW1090">
        <v>0.22482750882174848</v>
      </c>
      <c r="BX1090">
        <v>0.61057553243069584</v>
      </c>
      <c r="BY1090">
        <f t="shared" si="105"/>
        <v>0.169432023032594</v>
      </c>
      <c r="BZ1090">
        <v>0</v>
      </c>
      <c r="CA1090">
        <f t="shared" si="106"/>
        <v>5.3583547433177798E-3</v>
      </c>
      <c r="CC1090">
        <v>0.169432023032594</v>
      </c>
      <c r="CD1090">
        <v>5.3583547433177798E-3</v>
      </c>
    </row>
    <row r="1091" spans="1:82" x14ac:dyDescent="0.3">
      <c r="A1091">
        <v>0</v>
      </c>
      <c r="B1091" t="s">
        <v>733</v>
      </c>
      <c r="C1091" t="s">
        <v>739</v>
      </c>
      <c r="D1091">
        <v>22011</v>
      </c>
      <c r="E1091" s="2">
        <f t="shared" si="108"/>
        <v>0.6331795432328835</v>
      </c>
      <c r="F1091" s="2" t="s">
        <v>1939</v>
      </c>
      <c r="G1091" s="3">
        <v>3690</v>
      </c>
      <c r="H1091" s="1">
        <v>1.6180581370057663</v>
      </c>
      <c r="I1091" s="1">
        <f t="shared" si="107"/>
        <v>-10.097260939445079</v>
      </c>
      <c r="J1091" s="1">
        <v>2.5029493900599999</v>
      </c>
      <c r="K1091" s="1">
        <v>-44.672747170800001</v>
      </c>
      <c r="L1091" s="2">
        <v>0.24683012278000005</v>
      </c>
      <c r="M1091" s="2">
        <v>-1.0086840422718227E-3</v>
      </c>
      <c r="N1091" s="7">
        <v>0</v>
      </c>
      <c r="O1091" s="2">
        <v>0.11547657899454908</v>
      </c>
      <c r="P1091" s="3">
        <v>157864.80821466999</v>
      </c>
      <c r="Q1091" s="3">
        <v>6030.887302640539</v>
      </c>
      <c r="R1091" s="3">
        <v>608835.24388241023</v>
      </c>
      <c r="S1091" s="3">
        <v>961.2181684458119</v>
      </c>
      <c r="T1091" s="3">
        <v>230292.80850166932</v>
      </c>
      <c r="V1091">
        <v>22011</v>
      </c>
      <c r="W1091" s="2">
        <v>0.47380395666998704</v>
      </c>
      <c r="X1091" s="2">
        <v>4.3407154609639571E-2</v>
      </c>
      <c r="Y1091" s="2">
        <v>0.2441649782367348</v>
      </c>
      <c r="Z1091" s="2">
        <v>0.71377950561332315</v>
      </c>
      <c r="AA1091" s="2">
        <v>0.12876184650647779</v>
      </c>
      <c r="AB1091" s="2">
        <v>0.60926964511414849</v>
      </c>
      <c r="AC1091" s="2">
        <v>-1.0086840422718227E-3</v>
      </c>
      <c r="AD1091" s="2">
        <v>0</v>
      </c>
      <c r="AE1091" s="2">
        <v>0.11547657899454908</v>
      </c>
      <c r="AF1091">
        <v>1122680.9943511274</v>
      </c>
      <c r="AG1091">
        <v>1771.5094830721541</v>
      </c>
      <c r="AH1091">
        <v>332949.72575141396</v>
      </c>
      <c r="AI1091">
        <v>91114.599660589898</v>
      </c>
      <c r="AJ1091">
        <v>13.832000170544557</v>
      </c>
      <c r="AK1091">
        <v>1731516.2382335376</v>
      </c>
      <c r="AL1091">
        <v>2732.727651517966</v>
      </c>
      <c r="AM1091">
        <v>513607.70620788907</v>
      </c>
      <c r="AN1091">
        <v>140749.42770578421</v>
      </c>
      <c r="AO1091">
        <v>21.340069598204661</v>
      </c>
      <c r="AP1091">
        <v>608835.24388241023</v>
      </c>
      <c r="AQ1091">
        <v>961.2181684458119</v>
      </c>
      <c r="AR1091">
        <v>180657.98045647511</v>
      </c>
      <c r="AS1091">
        <v>49634.828045194314</v>
      </c>
      <c r="AT1091">
        <v>7.5080694276601037</v>
      </c>
      <c r="AU1091" s="3">
        <v>29669112.055865079</v>
      </c>
      <c r="AV1091" s="3">
        <v>1133444.9596582628</v>
      </c>
      <c r="AW1091">
        <v>156231.65157022999</v>
      </c>
      <c r="AX1091">
        <v>29362176.596109025</v>
      </c>
      <c r="AY1091">
        <v>5968.4960465932609</v>
      </c>
      <c r="AZ1091">
        <v>1121719.1469967375</v>
      </c>
      <c r="BA1091">
        <v>314096.45978489995</v>
      </c>
      <c r="BB1091">
        <v>59031288.651974097</v>
      </c>
      <c r="BC1091">
        <v>11999.3833492338</v>
      </c>
      <c r="BD1091">
        <v>2255164.1066550002</v>
      </c>
      <c r="BE1091">
        <v>157864.80821466999</v>
      </c>
      <c r="BF1091">
        <v>29669112.055865079</v>
      </c>
      <c r="BG1091">
        <v>6030.887302640539</v>
      </c>
      <c r="BH1091">
        <v>1133444.9596582628</v>
      </c>
      <c r="BI1091">
        <v>1.1697281682286391</v>
      </c>
      <c r="BJ1091">
        <v>2.7877863052344054</v>
      </c>
      <c r="BK1091">
        <v>1.6180581370057663</v>
      </c>
      <c r="BL1091">
        <v>57.519597872723523</v>
      </c>
      <c r="BM1091">
        <v>47.422336933278444</v>
      </c>
      <c r="BN1091">
        <f t="shared" si="104"/>
        <v>-10.097260939445079</v>
      </c>
      <c r="BO1091">
        <v>0.6331795432328835</v>
      </c>
      <c r="BP1091">
        <v>8.9689716196895471E-3</v>
      </c>
      <c r="BQ1091">
        <v>0.51852584188750672</v>
      </c>
      <c r="BR1091">
        <v>0.34523809523809529</v>
      </c>
      <c r="BS1091">
        <v>0.10344827586206896</v>
      </c>
      <c r="BT1091">
        <v>0.27777777777777779</v>
      </c>
      <c r="BU1091">
        <v>0.28916337477352116</v>
      </c>
      <c r="BV1091">
        <v>0.71377950561332315</v>
      </c>
      <c r="BW1091">
        <v>0.1335703801934417</v>
      </c>
      <c r="BX1091">
        <v>0.60926964511414849</v>
      </c>
      <c r="BY1091">
        <f t="shared" si="105"/>
        <v>3.7242784568404998E-2</v>
      </c>
      <c r="BZ1091">
        <v>0</v>
      </c>
      <c r="CA1091">
        <f t="shared" si="106"/>
        <v>4.6781726024309717E-2</v>
      </c>
      <c r="CC1091">
        <v>3.7242784568404998E-2</v>
      </c>
      <c r="CD1091">
        <v>4.6781726024309717E-2</v>
      </c>
    </row>
    <row r="1092" spans="1:82" x14ac:dyDescent="0.3">
      <c r="A1092">
        <v>0</v>
      </c>
      <c r="B1092" t="s">
        <v>733</v>
      </c>
      <c r="C1092" t="s">
        <v>740</v>
      </c>
      <c r="D1092">
        <v>22013</v>
      </c>
      <c r="E1092" s="2">
        <f t="shared" si="108"/>
        <v>0.54875673513862977</v>
      </c>
      <c r="F1092" s="2" t="s">
        <v>1938</v>
      </c>
      <c r="G1092" s="3">
        <v>536</v>
      </c>
      <c r="H1092" s="1">
        <v>0.37701547084235032</v>
      </c>
      <c r="I1092" s="1">
        <f t="shared" si="107"/>
        <v>-10.786495785070386</v>
      </c>
      <c r="J1092" s="1">
        <v>2.6442855063300001</v>
      </c>
      <c r="K1092" s="1">
        <v>21.280427598199999</v>
      </c>
      <c r="L1092" s="2">
        <v>0.19930199293999995</v>
      </c>
      <c r="M1092" s="2">
        <v>6.1785226570321199E-5</v>
      </c>
      <c r="N1092" s="7">
        <v>0</v>
      </c>
      <c r="O1092" s="2">
        <v>3.4362574187459617E-2</v>
      </c>
      <c r="P1092" s="3">
        <v>18078.490599883</v>
      </c>
      <c r="Q1092" s="3">
        <v>690.65006091464625</v>
      </c>
      <c r="R1092" s="3">
        <v>53988.947517207547</v>
      </c>
      <c r="S1092" s="3">
        <v>86.896045886298893</v>
      </c>
      <c r="T1092" s="3">
        <v>24385.019148118321</v>
      </c>
      <c r="V1092">
        <v>22013</v>
      </c>
      <c r="W1092" s="2">
        <v>0.42290660000022162</v>
      </c>
      <c r="X1092" s="2">
        <v>1.0114079623470067E-2</v>
      </c>
      <c r="Y1092" s="2">
        <v>0.30279193416033717</v>
      </c>
      <c r="Z1092" s="2">
        <v>0.75408508414285524</v>
      </c>
      <c r="AA1092" s="2">
        <v>6.1337332613891543E-2</v>
      </c>
      <c r="AB1092" s="2">
        <v>0.49195233199849675</v>
      </c>
      <c r="AC1092" s="2">
        <v>6.1785226570321199E-5</v>
      </c>
      <c r="AD1092" s="2">
        <v>0</v>
      </c>
      <c r="AE1092" s="2">
        <v>3.4362574187459617E-2</v>
      </c>
      <c r="AF1092">
        <v>84458.370067475611</v>
      </c>
      <c r="AG1092">
        <v>135.63948335683412</v>
      </c>
      <c r="AH1092">
        <v>25493.021186882339</v>
      </c>
      <c r="AI1092">
        <v>12396.555241483202</v>
      </c>
      <c r="AJ1092">
        <v>1.0720580849875638</v>
      </c>
      <c r="AK1092">
        <v>138447.31758468316</v>
      </c>
      <c r="AL1092">
        <v>222.53552924313303</v>
      </c>
      <c r="AM1092">
        <v>41824.864128276909</v>
      </c>
      <c r="AN1092">
        <v>20449.731448206945</v>
      </c>
      <c r="AO1092">
        <v>1.7598846414774898</v>
      </c>
      <c r="AP1092">
        <v>53988.947517207547</v>
      </c>
      <c r="AQ1092">
        <v>86.896045886298907</v>
      </c>
      <c r="AR1092">
        <v>16331.842941394571</v>
      </c>
      <c r="AS1092">
        <v>8053.1762067237432</v>
      </c>
      <c r="AT1092">
        <v>0.68782655648992597</v>
      </c>
      <c r="AU1092" s="3">
        <v>3397671.523342011</v>
      </c>
      <c r="AV1092" s="3">
        <v>129800.77244829861</v>
      </c>
      <c r="AW1092">
        <v>27613.422584194002</v>
      </c>
      <c r="AX1092">
        <v>5189666.6404734207</v>
      </c>
      <c r="AY1092">
        <v>1054.911740804228</v>
      </c>
      <c r="AZ1092">
        <v>198260.1125667466</v>
      </c>
      <c r="BA1092">
        <v>45691.913184076999</v>
      </c>
      <c r="BB1092">
        <v>8587338.1638154313</v>
      </c>
      <c r="BC1092">
        <v>1745.5618017188742</v>
      </c>
      <c r="BD1092">
        <v>328060.88501504523</v>
      </c>
      <c r="BE1092">
        <v>18078.490599883</v>
      </c>
      <c r="BF1092">
        <v>3397671.523342011</v>
      </c>
      <c r="BG1092">
        <v>690.65006091464625</v>
      </c>
      <c r="BH1092">
        <v>129800.77244829861</v>
      </c>
      <c r="BI1092">
        <v>0.33490634627025162</v>
      </c>
      <c r="BJ1092">
        <v>0.71192181711260194</v>
      </c>
      <c r="BK1092">
        <v>0.37701547084235032</v>
      </c>
      <c r="BL1092">
        <v>50.357218542984121</v>
      </c>
      <c r="BM1092">
        <v>39.570722757913735</v>
      </c>
      <c r="BN1092">
        <f t="shared" si="104"/>
        <v>-10.786495785070386</v>
      </c>
      <c r="BO1092">
        <v>0.54875673513862977</v>
      </c>
      <c r="BP1092">
        <v>2.2255331472832017E-3</v>
      </c>
      <c r="BQ1092">
        <v>0.29279753585239354</v>
      </c>
      <c r="BR1092">
        <v>0.22023809523809523</v>
      </c>
      <c r="BS1092">
        <v>0.20689655172413793</v>
      </c>
      <c r="BT1092">
        <v>0.27777777777777779</v>
      </c>
      <c r="BU1092">
        <v>0.30890154685481769</v>
      </c>
      <c r="BV1092">
        <v>0.75408508414285524</v>
      </c>
      <c r="BW1092">
        <v>6.362793839615305E-2</v>
      </c>
      <c r="BX1092">
        <v>0.49195233199849675</v>
      </c>
      <c r="BY1092">
        <f t="shared" si="105"/>
        <v>2.4328485386086254E-2</v>
      </c>
      <c r="BZ1092">
        <v>0</v>
      </c>
      <c r="CA1092">
        <f t="shared" si="106"/>
        <v>1.6817256193626614E-2</v>
      </c>
      <c r="CC1092">
        <v>2.4328485386086254E-2</v>
      </c>
      <c r="CD1092">
        <v>1.6817256193626614E-2</v>
      </c>
    </row>
    <row r="1093" spans="1:82" x14ac:dyDescent="0.3">
      <c r="A1093">
        <v>0</v>
      </c>
      <c r="B1093" t="s">
        <v>733</v>
      </c>
      <c r="C1093" t="s">
        <v>741</v>
      </c>
      <c r="D1093">
        <v>22015</v>
      </c>
      <c r="E1093" s="2">
        <f t="shared" si="108"/>
        <v>0.62743135171359254</v>
      </c>
      <c r="F1093" s="2" t="s">
        <v>1940</v>
      </c>
      <c r="G1093" s="3">
        <v>32347</v>
      </c>
      <c r="H1093" s="1">
        <v>20.13130600344391</v>
      </c>
      <c r="I1093" s="1">
        <f t="shared" si="107"/>
        <v>-2.8310595773520859</v>
      </c>
      <c r="J1093" s="1">
        <v>2.62681026946</v>
      </c>
      <c r="K1093" s="1">
        <v>57.733746673900001</v>
      </c>
      <c r="L1093" s="2">
        <v>0.18712150010999995</v>
      </c>
      <c r="M1093" s="2">
        <v>4.5642641830031555E-2</v>
      </c>
      <c r="N1093" s="7">
        <v>0</v>
      </c>
      <c r="O1093" s="2">
        <v>1.8689248723428916E-2</v>
      </c>
      <c r="P1093" s="3">
        <v>1171365.0720162101</v>
      </c>
      <c r="Q1093" s="3">
        <v>44749.496860458021</v>
      </c>
      <c r="R1093" s="3">
        <v>2315657.7224744572</v>
      </c>
      <c r="S1093" s="3">
        <v>3726.6859059271537</v>
      </c>
      <c r="T1093" s="3">
        <v>927056.09398488584</v>
      </c>
      <c r="V1093">
        <v>22015</v>
      </c>
      <c r="W1093" s="2">
        <v>0.53641175648388573</v>
      </c>
      <c r="X1093" s="2">
        <v>0.54005643691054905</v>
      </c>
      <c r="Y1093" s="2">
        <v>0.11703211137183933</v>
      </c>
      <c r="Z1093" s="2">
        <v>0.7491015770919015</v>
      </c>
      <c r="AA1093" s="2">
        <v>0.16640802946472247</v>
      </c>
      <c r="AB1093" s="2">
        <v>0.46188629119170244</v>
      </c>
      <c r="AC1093" s="2">
        <v>4.5642641830031555E-2</v>
      </c>
      <c r="AD1093" s="2">
        <v>0</v>
      </c>
      <c r="AE1093" s="2">
        <v>1.8689248723428916E-2</v>
      </c>
      <c r="AF1093">
        <v>1584307.5265538977</v>
      </c>
      <c r="AG1093">
        <v>2548.1733879478084</v>
      </c>
      <c r="AH1093">
        <v>478921.30343719863</v>
      </c>
      <c r="AI1093">
        <v>154386.26322341827</v>
      </c>
      <c r="AJ1093">
        <v>20.160460555670667</v>
      </c>
      <c r="AK1093">
        <v>3899965.2490283549</v>
      </c>
      <c r="AL1093">
        <v>6274.8592938749625</v>
      </c>
      <c r="AM1093">
        <v>1179340.3879505428</v>
      </c>
      <c r="AN1093">
        <v>381023.27269495983</v>
      </c>
      <c r="AO1093">
        <v>49.656928652028085</v>
      </c>
      <c r="AP1093">
        <v>2315657.7224744572</v>
      </c>
      <c r="AQ1093">
        <v>3726.6859059271542</v>
      </c>
      <c r="AR1093">
        <v>700419.08451334422</v>
      </c>
      <c r="AS1093">
        <v>226637.00947154156</v>
      </c>
      <c r="AT1093">
        <v>29.496468096357418</v>
      </c>
      <c r="AU1093" s="3">
        <v>220146351.63472652</v>
      </c>
      <c r="AV1093" s="3">
        <v>8410220.4399544802</v>
      </c>
      <c r="AW1093">
        <v>501737.50289459003</v>
      </c>
      <c r="AX1093">
        <v>94296546.294009253</v>
      </c>
      <c r="AY1093">
        <v>19167.808010451579</v>
      </c>
      <c r="AZ1093">
        <v>3602397.8374842699</v>
      </c>
      <c r="BA1093">
        <v>1673102.5749108</v>
      </c>
      <c r="BB1093">
        <v>314442897.92873573</v>
      </c>
      <c r="BC1093">
        <v>63917.304870909604</v>
      </c>
      <c r="BD1093">
        <v>12012618.27743875</v>
      </c>
      <c r="BE1093">
        <v>1171365.0720162101</v>
      </c>
      <c r="BF1093">
        <v>220146351.63472652</v>
      </c>
      <c r="BG1093">
        <v>44749.496860458021</v>
      </c>
      <c r="BH1093">
        <v>8410220.4399544802</v>
      </c>
      <c r="BI1093">
        <v>7.3405310795497352</v>
      </c>
      <c r="BJ1093">
        <v>27.471837082993645</v>
      </c>
      <c r="BK1093">
        <v>20.13130600344391</v>
      </c>
      <c r="BL1093">
        <v>39.573635757970067</v>
      </c>
      <c r="BM1093">
        <v>36.742576180617981</v>
      </c>
      <c r="BN1093">
        <f t="shared" si="104"/>
        <v>-2.8310595773520859</v>
      </c>
      <c r="BO1093">
        <v>0.62743135171359254</v>
      </c>
      <c r="BP1093">
        <v>5.5773066569978186E-2</v>
      </c>
      <c r="BQ1093">
        <v>0.26069758865261056</v>
      </c>
      <c r="BR1093">
        <v>0.52976190476190477</v>
      </c>
      <c r="BS1093">
        <v>0.20689655172413793</v>
      </c>
      <c r="BT1093">
        <v>0.27777777777777779</v>
      </c>
      <c r="BU1093">
        <v>8.1075327901451472E-2</v>
      </c>
      <c r="BV1093">
        <v>0.7491015770919015</v>
      </c>
      <c r="BW1093">
        <v>0.17262243720406895</v>
      </c>
      <c r="BX1093">
        <v>0.46188629119170244</v>
      </c>
      <c r="BY1093">
        <f t="shared" si="105"/>
        <v>0.29675122838670615</v>
      </c>
      <c r="BZ1093">
        <v>0</v>
      </c>
      <c r="CA1093">
        <f t="shared" si="106"/>
        <v>9.8084505694028389E-3</v>
      </c>
      <c r="CC1093">
        <v>0.29675122838670615</v>
      </c>
      <c r="CD1093">
        <v>9.8084505694028389E-3</v>
      </c>
    </row>
    <row r="1094" spans="1:82" x14ac:dyDescent="0.3">
      <c r="A1094">
        <v>0</v>
      </c>
      <c r="B1094" t="s">
        <v>733</v>
      </c>
      <c r="C1094" t="s">
        <v>742</v>
      </c>
      <c r="D1094">
        <v>22017</v>
      </c>
      <c r="E1094" s="2">
        <f t="shared" si="108"/>
        <v>0.63499327351068702</v>
      </c>
      <c r="F1094" s="2" t="s">
        <v>1939</v>
      </c>
      <c r="G1094" s="3">
        <v>42903</v>
      </c>
      <c r="H1094" s="1">
        <v>27.306778835958738</v>
      </c>
      <c r="I1094" s="1">
        <f t="shared" si="107"/>
        <v>-3.7955767343744924</v>
      </c>
      <c r="J1094" s="1">
        <v>2.63492653049</v>
      </c>
      <c r="K1094" s="1">
        <v>57.4782031437</v>
      </c>
      <c r="L1094" s="2">
        <v>0.19200872555999982</v>
      </c>
      <c r="M1094" s="2">
        <v>5.2161193332718604E-2</v>
      </c>
      <c r="N1094" s="7">
        <v>0</v>
      </c>
      <c r="O1094" s="2">
        <v>2.5704846549136483E-2</v>
      </c>
      <c r="P1094" s="3">
        <v>2465347.5736262002</v>
      </c>
      <c r="Q1094" s="3">
        <v>94183.330322484413</v>
      </c>
      <c r="R1094" s="3">
        <v>6043474.783407555</v>
      </c>
      <c r="S1094" s="3">
        <v>9693.024703709958</v>
      </c>
      <c r="T1094" s="3">
        <v>2729700.9656494227</v>
      </c>
      <c r="V1094">
        <v>22017</v>
      </c>
      <c r="W1094" s="2">
        <v>0.583745602973614</v>
      </c>
      <c r="X1094" s="2">
        <v>0.73255066904896415</v>
      </c>
      <c r="Y1094" s="2">
        <v>8.2565192239513072E-2</v>
      </c>
      <c r="Z1094" s="2">
        <v>0.75141613479267988</v>
      </c>
      <c r="AA1094" s="2">
        <v>0.16567146726751683</v>
      </c>
      <c r="AB1094" s="2">
        <v>0.4739498030596126</v>
      </c>
      <c r="AC1094" s="2">
        <v>5.2161193332718604E-2</v>
      </c>
      <c r="AD1094" s="2">
        <v>0</v>
      </c>
      <c r="AE1094" s="2">
        <v>2.5704846549136483E-2</v>
      </c>
      <c r="AF1094">
        <v>5230728.522180072</v>
      </c>
      <c r="AG1094">
        <v>8395.2218023470941</v>
      </c>
      <c r="AH1094">
        <v>1577855.9603679569</v>
      </c>
      <c r="AI1094">
        <v>789827.12941562838</v>
      </c>
      <c r="AJ1094">
        <v>66.325130275018253</v>
      </c>
      <c r="AK1094">
        <v>11274203.305587627</v>
      </c>
      <c r="AL1094">
        <v>18088.246506057054</v>
      </c>
      <c r="AM1094">
        <v>3399629.9602480703</v>
      </c>
      <c r="AN1094">
        <v>1697754.0951849376</v>
      </c>
      <c r="AO1094">
        <v>142.86759890895723</v>
      </c>
      <c r="AP1094">
        <v>6043474.783407555</v>
      </c>
      <c r="AQ1094">
        <v>9693.0247037099598</v>
      </c>
      <c r="AR1094">
        <v>1821773.9998801134</v>
      </c>
      <c r="AS1094">
        <v>907926.9657693092</v>
      </c>
      <c r="AT1094">
        <v>76.542468633938981</v>
      </c>
      <c r="AU1094" s="3">
        <v>463337422.98730808</v>
      </c>
      <c r="AV1094" s="3">
        <v>17700815.100807719</v>
      </c>
      <c r="AW1094">
        <v>1380189.9755222001</v>
      </c>
      <c r="AX1094">
        <v>259392903.99964228</v>
      </c>
      <c r="AY1094">
        <v>52727.205592836406</v>
      </c>
      <c r="AZ1094">
        <v>9909551.0191176739</v>
      </c>
      <c r="BA1094">
        <v>3845537.5491484003</v>
      </c>
      <c r="BB1094">
        <v>722730326.9869504</v>
      </c>
      <c r="BC1094">
        <v>146910.53591532083</v>
      </c>
      <c r="BD1094">
        <v>27610366.119925395</v>
      </c>
      <c r="BE1094">
        <v>2465347.5736262002</v>
      </c>
      <c r="BF1094">
        <v>463337422.98730808</v>
      </c>
      <c r="BG1094">
        <v>94183.330322484413</v>
      </c>
      <c r="BH1094">
        <v>17700815.100807719</v>
      </c>
      <c r="BI1094">
        <v>13.960567613901482</v>
      </c>
      <c r="BJ1094">
        <v>41.26734644986022</v>
      </c>
      <c r="BK1094">
        <v>27.306778835958738</v>
      </c>
      <c r="BL1094">
        <v>52.983142372240472</v>
      </c>
      <c r="BM1094">
        <v>49.18756563786598</v>
      </c>
      <c r="BN1094">
        <f t="shared" si="104"/>
        <v>-3.7955767343744924</v>
      </c>
      <c r="BO1094">
        <v>0.63499327351068702</v>
      </c>
      <c r="BP1094">
        <v>0.10735024191511051</v>
      </c>
      <c r="BQ1094">
        <v>0.26351424217626201</v>
      </c>
      <c r="BR1094">
        <v>0.63690476190476186</v>
      </c>
      <c r="BS1094">
        <v>0.27586206896551724</v>
      </c>
      <c r="BT1094">
        <v>0.22222222222222221</v>
      </c>
      <c r="BU1094">
        <v>0.10869698072633026</v>
      </c>
      <c r="BV1094">
        <v>0.75141613479267988</v>
      </c>
      <c r="BW1094">
        <v>0.17185836853476849</v>
      </c>
      <c r="BX1094">
        <v>0.4739498030596126</v>
      </c>
      <c r="BY1094">
        <f t="shared" si="105"/>
        <v>0.1661330394331024</v>
      </c>
      <c r="BZ1094">
        <v>0</v>
      </c>
      <c r="CA1094">
        <f t="shared" si="106"/>
        <v>1.3206619382844061E-2</v>
      </c>
      <c r="CC1094">
        <v>0.1661330394331024</v>
      </c>
      <c r="CD1094">
        <v>1.3206619382844061E-2</v>
      </c>
    </row>
    <row r="1095" spans="1:82" x14ac:dyDescent="0.3">
      <c r="A1095">
        <v>0</v>
      </c>
      <c r="B1095" t="s">
        <v>733</v>
      </c>
      <c r="C1095" t="s">
        <v>743</v>
      </c>
      <c r="D1095">
        <v>22019</v>
      </c>
      <c r="E1095" s="2">
        <f t="shared" si="108"/>
        <v>0.69775170489586014</v>
      </c>
      <c r="F1095" s="2" t="s">
        <v>1941</v>
      </c>
      <c r="G1095" s="3">
        <v>41778</v>
      </c>
      <c r="H1095" s="1">
        <v>27.714319782879144</v>
      </c>
      <c r="I1095" s="1">
        <f t="shared" si="107"/>
        <v>-6.6430916709724244</v>
      </c>
      <c r="J1095" s="1">
        <v>2.2667926191699999</v>
      </c>
      <c r="K1095" s="1">
        <v>-63.428328275299997</v>
      </c>
      <c r="L1095" s="2">
        <v>0.26380068787000011</v>
      </c>
      <c r="M1095" s="2">
        <v>-8.1769475104435621E-2</v>
      </c>
      <c r="N1095" s="7">
        <v>7.0141622761500003E-2</v>
      </c>
      <c r="O1095" s="2">
        <v>3.7737463076002724E-2</v>
      </c>
      <c r="P1095" s="3">
        <v>1978641.3693811002</v>
      </c>
      <c r="Q1095" s="3">
        <v>75589.760922858215</v>
      </c>
      <c r="R1095" s="3">
        <v>8810627.4260956366</v>
      </c>
      <c r="S1095" s="3">
        <v>13931.960201532407</v>
      </c>
      <c r="T1095" s="3">
        <v>3398148.2938164566</v>
      </c>
      <c r="V1095">
        <v>22019</v>
      </c>
      <c r="W1095" s="2">
        <v>0.64789944187732762</v>
      </c>
      <c r="X1095" s="2">
        <v>0.74348364635561948</v>
      </c>
      <c r="Y1095" s="2">
        <v>0.21003832982034079</v>
      </c>
      <c r="Z1095" s="2">
        <v>0.64643341230335716</v>
      </c>
      <c r="AA1095" s="2">
        <v>0.18282172435737412</v>
      </c>
      <c r="AB1095" s="2">
        <v>0.65115938714934829</v>
      </c>
      <c r="AC1095" s="2">
        <v>-8.1769475104435621E-2</v>
      </c>
      <c r="AD1095" s="2">
        <v>0.14512931143070834</v>
      </c>
      <c r="AE1095" s="2">
        <v>3.7737463076002724E-2</v>
      </c>
      <c r="AF1095">
        <v>7341908.4015134592</v>
      </c>
      <c r="AG1095">
        <v>11588.440772637976</v>
      </c>
      <c r="AH1095">
        <v>2178011.585038275</v>
      </c>
      <c r="AI1095">
        <v>640024.63172795041</v>
      </c>
      <c r="AJ1095">
        <v>90.50173799204957</v>
      </c>
      <c r="AK1095">
        <v>16152535.827609096</v>
      </c>
      <c r="AL1095">
        <v>25520.400974170381</v>
      </c>
      <c r="AM1095">
        <v>4796480.3951715911</v>
      </c>
      <c r="AN1095">
        <v>1419704.11541109</v>
      </c>
      <c r="AO1095">
        <v>199.44406503264256</v>
      </c>
      <c r="AP1095">
        <v>8810627.4260956366</v>
      </c>
      <c r="AQ1095">
        <v>13931.960201532405</v>
      </c>
      <c r="AR1095">
        <v>2618468.8101333161</v>
      </c>
      <c r="AS1095">
        <v>779679.48368313955</v>
      </c>
      <c r="AT1095">
        <v>108.94232704059299</v>
      </c>
      <c r="AU1095" s="3">
        <v>371865858.96148396</v>
      </c>
      <c r="AV1095" s="3">
        <v>14206339.667841973</v>
      </c>
      <c r="AW1095">
        <v>1228593.4272883001</v>
      </c>
      <c r="AX1095">
        <v>230901848.72456312</v>
      </c>
      <c r="AY1095">
        <v>46935.7837540646</v>
      </c>
      <c r="AZ1095">
        <v>8821111.1987389009</v>
      </c>
      <c r="BA1095">
        <v>3207234.7966694003</v>
      </c>
      <c r="BB1095">
        <v>602767707.68604708</v>
      </c>
      <c r="BC1095">
        <v>122525.54467692281</v>
      </c>
      <c r="BD1095">
        <v>23027450.866580874</v>
      </c>
      <c r="BE1095">
        <v>1978641.3693811002</v>
      </c>
      <c r="BF1095">
        <v>371865858.96148396</v>
      </c>
      <c r="BG1095">
        <v>75589.760922858215</v>
      </c>
      <c r="BH1095">
        <v>14206339.667841973</v>
      </c>
      <c r="BI1095">
        <v>12.791195056031201</v>
      </c>
      <c r="BJ1095">
        <v>40.505514838910344</v>
      </c>
      <c r="BK1095">
        <v>27.714319782879144</v>
      </c>
      <c r="BL1095">
        <v>44.07058326083375</v>
      </c>
      <c r="BM1095">
        <v>37.427491589861326</v>
      </c>
      <c r="BN1095">
        <f t="shared" ref="BN1095:BN1158" si="109">IF(BL1095=-999,-999,BM1095-BL1095)</f>
        <v>-6.6430916709724244</v>
      </c>
      <c r="BO1095">
        <v>0.69775170489586014</v>
      </c>
      <c r="BP1095">
        <v>0.10807938238153712</v>
      </c>
      <c r="BQ1095">
        <v>0.60790577444362726</v>
      </c>
      <c r="BR1095">
        <v>0.45238095238095238</v>
      </c>
      <c r="BS1095">
        <v>6.8965517241379309E-2</v>
      </c>
      <c r="BT1095">
        <v>0.22222222222222221</v>
      </c>
      <c r="BU1095">
        <v>0.19024355397255155</v>
      </c>
      <c r="BV1095">
        <v>0.64643341230335716</v>
      </c>
      <c r="BW1095">
        <v>0.18964909165702709</v>
      </c>
      <c r="BX1095">
        <v>0.65115938714934829</v>
      </c>
      <c r="BY1095">
        <f t="shared" ref="BY1095:BY1158" si="110">IF(I1095=-999,-999,CC1095)</f>
        <v>0.20549292018460633</v>
      </c>
      <c r="BZ1095">
        <v>0.14512931143070834</v>
      </c>
      <c r="CA1095">
        <f t="shared" ref="CA1095:CA1158" si="111">IF(I1095=-999,-999,CD1095)</f>
        <v>1.4451189680679245E-2</v>
      </c>
      <c r="CC1095">
        <v>0.20549292018460633</v>
      </c>
      <c r="CD1095">
        <v>1.4451189680679245E-2</v>
      </c>
    </row>
    <row r="1096" spans="1:82" x14ac:dyDescent="0.3">
      <c r="A1096">
        <v>1</v>
      </c>
      <c r="B1096" t="s">
        <v>733</v>
      </c>
      <c r="C1096" t="s">
        <v>744</v>
      </c>
      <c r="D1096">
        <v>22021</v>
      </c>
      <c r="E1096" s="2">
        <v>0</v>
      </c>
      <c r="F1096" s="2" t="s">
        <v>1954</v>
      </c>
      <c r="G1096" s="3">
        <v>-999</v>
      </c>
      <c r="H1096" s="1">
        <v>0.37829349805263235</v>
      </c>
      <c r="I1096" s="1">
        <f t="shared" ref="I1096:I1159" si="112">BN1096</f>
        <v>-999</v>
      </c>
      <c r="J1096" s="1">
        <v>-999</v>
      </c>
      <c r="K1096" s="1">
        <v>-999</v>
      </c>
      <c r="L1096" s="2">
        <v>-999</v>
      </c>
      <c r="M1096" s="2">
        <v>-999</v>
      </c>
      <c r="N1096" s="7">
        <v>-999</v>
      </c>
      <c r="O1096" s="2">
        <v>-999</v>
      </c>
      <c r="P1096" s="3">
        <v>-999</v>
      </c>
      <c r="Q1096" s="3">
        <v>-999</v>
      </c>
      <c r="R1096" s="3">
        <v>-999</v>
      </c>
      <c r="S1096" s="3">
        <v>-999</v>
      </c>
      <c r="T1096" s="3">
        <v>-999</v>
      </c>
      <c r="V1096">
        <v>22021</v>
      </c>
      <c r="W1096" s="2">
        <v>-999</v>
      </c>
      <c r="X1096" s="2">
        <v>1.0148364871597614E-2</v>
      </c>
      <c r="Y1096" s="2">
        <v>-999</v>
      </c>
      <c r="Z1096" s="2">
        <v>-999</v>
      </c>
      <c r="AA1096" s="2">
        <v>-999</v>
      </c>
      <c r="AB1096" s="2">
        <v>-999</v>
      </c>
      <c r="AC1096" s="2">
        <v>-999</v>
      </c>
      <c r="AD1096" s="2">
        <v>-999</v>
      </c>
      <c r="AE1096" s="2">
        <v>-999</v>
      </c>
      <c r="AF1096" s="2">
        <v>-999</v>
      </c>
      <c r="AG1096" s="2">
        <v>-999</v>
      </c>
      <c r="AH1096" s="2">
        <v>-999</v>
      </c>
      <c r="AI1096" s="2">
        <v>-999</v>
      </c>
      <c r="AJ1096" s="2">
        <v>-999</v>
      </c>
      <c r="AK1096" s="2">
        <v>-999</v>
      </c>
      <c r="AL1096" s="2">
        <v>-999</v>
      </c>
      <c r="AM1096" s="2">
        <v>-999</v>
      </c>
      <c r="AN1096" s="2">
        <v>-999</v>
      </c>
      <c r="AO1096" s="2">
        <v>-999</v>
      </c>
      <c r="AP1096" s="2">
        <v>-999</v>
      </c>
      <c r="AQ1096" s="2">
        <v>-999</v>
      </c>
      <c r="AR1096" s="2">
        <v>-999</v>
      </c>
      <c r="AS1096" s="2">
        <v>-999</v>
      </c>
      <c r="AT1096" s="2">
        <v>-999</v>
      </c>
      <c r="AU1096" s="2">
        <v>-999</v>
      </c>
      <c r="AV1096" s="2">
        <v>-999</v>
      </c>
      <c r="AW1096" s="2">
        <v>-999</v>
      </c>
      <c r="AX1096" s="2">
        <v>-999</v>
      </c>
      <c r="AY1096" s="2">
        <v>-999</v>
      </c>
      <c r="AZ1096" s="2">
        <v>-999</v>
      </c>
      <c r="BA1096" s="2">
        <v>-999</v>
      </c>
      <c r="BB1096" s="2">
        <v>-999</v>
      </c>
      <c r="BC1096" s="2">
        <v>-999</v>
      </c>
      <c r="BD1096" s="2">
        <v>-999</v>
      </c>
      <c r="BE1096" s="2">
        <v>-999</v>
      </c>
      <c r="BF1096" s="2">
        <v>-999</v>
      </c>
      <c r="BG1096" s="2">
        <v>-999</v>
      </c>
      <c r="BH1096" s="2">
        <v>-999</v>
      </c>
      <c r="BI1096">
        <v>0</v>
      </c>
      <c r="BJ1096">
        <v>0.37829349805263235</v>
      </c>
      <c r="BK1096">
        <v>0.37829349805263235</v>
      </c>
      <c r="BL1096">
        <v>-999</v>
      </c>
      <c r="BM1096">
        <v>46.286545986728008</v>
      </c>
      <c r="BN1096">
        <f t="shared" si="109"/>
        <v>-999</v>
      </c>
      <c r="BO1096" t="s">
        <v>3748</v>
      </c>
      <c r="BP1096" t="s">
        <v>3748</v>
      </c>
      <c r="BQ1096">
        <v>0.34167316005992393</v>
      </c>
      <c r="BR1096">
        <v>0.14285714285714285</v>
      </c>
      <c r="BS1096">
        <v>0.10344827586206896</v>
      </c>
      <c r="BT1096">
        <v>0.22222222222222221</v>
      </c>
      <c r="BU1096" t="s">
        <v>3748</v>
      </c>
      <c r="BY1096">
        <f t="shared" si="110"/>
        <v>-999</v>
      </c>
      <c r="CA1096">
        <f t="shared" si="111"/>
        <v>-999</v>
      </c>
    </row>
    <row r="1097" spans="1:82" x14ac:dyDescent="0.3">
      <c r="A1097">
        <v>1</v>
      </c>
      <c r="B1097" t="s">
        <v>733</v>
      </c>
      <c r="C1097" t="s">
        <v>745</v>
      </c>
      <c r="D1097">
        <v>22023</v>
      </c>
      <c r="E1097" s="2">
        <v>0</v>
      </c>
      <c r="F1097" s="2" t="s">
        <v>1954</v>
      </c>
      <c r="G1097" s="3">
        <v>-999</v>
      </c>
      <c r="H1097" s="1">
        <v>0.39131796793639412</v>
      </c>
      <c r="I1097" s="1">
        <f t="shared" si="112"/>
        <v>-999</v>
      </c>
      <c r="J1097" s="1">
        <v>-999</v>
      </c>
      <c r="K1097" s="1">
        <v>-999</v>
      </c>
      <c r="L1097" s="2">
        <v>-999</v>
      </c>
      <c r="M1097" s="2">
        <v>-999</v>
      </c>
      <c r="N1097" s="7">
        <v>-999</v>
      </c>
      <c r="O1097" s="2">
        <v>-999</v>
      </c>
      <c r="P1097" s="3">
        <v>-999</v>
      </c>
      <c r="Q1097" s="3">
        <v>-999</v>
      </c>
      <c r="R1097" s="3">
        <v>-999</v>
      </c>
      <c r="S1097" s="3">
        <v>-999</v>
      </c>
      <c r="T1097" s="3">
        <v>-999</v>
      </c>
      <c r="V1097">
        <v>22023</v>
      </c>
      <c r="W1097" s="2">
        <v>-999</v>
      </c>
      <c r="X1097" s="2">
        <v>1.0497768372635739E-2</v>
      </c>
      <c r="Y1097" s="2">
        <v>-999</v>
      </c>
      <c r="Z1097" s="2">
        <v>-999</v>
      </c>
      <c r="AA1097" s="2">
        <v>-999</v>
      </c>
      <c r="AB1097" s="2">
        <v>-999</v>
      </c>
      <c r="AC1097" s="2">
        <v>-999</v>
      </c>
      <c r="AD1097" s="2">
        <v>-999</v>
      </c>
      <c r="AE1097" s="2">
        <v>-999</v>
      </c>
      <c r="AF1097" s="2">
        <v>-999</v>
      </c>
      <c r="AG1097" s="2">
        <v>-999</v>
      </c>
      <c r="AH1097" s="2">
        <v>-999</v>
      </c>
      <c r="AI1097" s="2">
        <v>-999</v>
      </c>
      <c r="AJ1097" s="2">
        <v>-999</v>
      </c>
      <c r="AK1097" s="2">
        <v>-999</v>
      </c>
      <c r="AL1097" s="2">
        <v>-999</v>
      </c>
      <c r="AM1097" s="2">
        <v>-999</v>
      </c>
      <c r="AN1097" s="2">
        <v>-999</v>
      </c>
      <c r="AO1097" s="2">
        <v>-999</v>
      </c>
      <c r="AP1097" s="2">
        <v>-999</v>
      </c>
      <c r="AQ1097" s="2">
        <v>-999</v>
      </c>
      <c r="AR1097" s="2">
        <v>-999</v>
      </c>
      <c r="AS1097" s="2">
        <v>-999</v>
      </c>
      <c r="AT1097" s="2">
        <v>-999</v>
      </c>
      <c r="AU1097" s="2">
        <v>-999</v>
      </c>
      <c r="AV1097" s="2">
        <v>-999</v>
      </c>
      <c r="AW1097" s="2">
        <v>-999</v>
      </c>
      <c r="AX1097" s="2">
        <v>-999</v>
      </c>
      <c r="AY1097" s="2">
        <v>-999</v>
      </c>
      <c r="AZ1097" s="2">
        <v>-999</v>
      </c>
      <c r="BA1097" s="2">
        <v>-999</v>
      </c>
      <c r="BB1097" s="2">
        <v>-999</v>
      </c>
      <c r="BC1097" s="2">
        <v>-999</v>
      </c>
      <c r="BD1097" s="2">
        <v>-999</v>
      </c>
      <c r="BE1097" s="2">
        <v>-999</v>
      </c>
      <c r="BF1097" s="2">
        <v>-999</v>
      </c>
      <c r="BG1097" s="2">
        <v>-999</v>
      </c>
      <c r="BH1097" s="2">
        <v>-999</v>
      </c>
      <c r="BI1097">
        <v>0</v>
      </c>
      <c r="BJ1097">
        <v>0.39131796793639412</v>
      </c>
      <c r="BK1097">
        <v>0.39131796793639412</v>
      </c>
      <c r="BL1097">
        <v>-999</v>
      </c>
      <c r="BM1097">
        <v>37.427491589861326</v>
      </c>
      <c r="BN1097">
        <f t="shared" si="109"/>
        <v>-999</v>
      </c>
      <c r="BO1097" t="s">
        <v>3748</v>
      </c>
      <c r="BP1097" t="s">
        <v>3748</v>
      </c>
      <c r="BQ1097">
        <v>0.70814337508940584</v>
      </c>
      <c r="BR1097">
        <v>0.18452380952380953</v>
      </c>
      <c r="BS1097">
        <v>6.8965517241379309E-2</v>
      </c>
      <c r="BT1097">
        <v>0.16666666666666666</v>
      </c>
      <c r="BU1097" t="s">
        <v>3748</v>
      </c>
      <c r="BY1097">
        <f t="shared" si="110"/>
        <v>-999</v>
      </c>
      <c r="CA1097">
        <f t="shared" si="111"/>
        <v>-999</v>
      </c>
    </row>
    <row r="1098" spans="1:82" x14ac:dyDescent="0.3">
      <c r="A1098">
        <v>1</v>
      </c>
      <c r="B1098" t="s">
        <v>733</v>
      </c>
      <c r="C1098" t="s">
        <v>746</v>
      </c>
      <c r="D1098">
        <v>22025</v>
      </c>
      <c r="E1098" s="2">
        <v>0</v>
      </c>
      <c r="F1098" s="2" t="s">
        <v>1954</v>
      </c>
      <c r="G1098" s="3">
        <v>-999</v>
      </c>
      <c r="H1098" s="1">
        <v>0.37670962443590233</v>
      </c>
      <c r="I1098" s="1">
        <f t="shared" si="112"/>
        <v>-999</v>
      </c>
      <c r="J1098" s="1">
        <v>-999</v>
      </c>
      <c r="K1098" s="1">
        <v>-999</v>
      </c>
      <c r="L1098" s="2">
        <v>-999</v>
      </c>
      <c r="M1098" s="2">
        <v>-999</v>
      </c>
      <c r="N1098" s="7">
        <v>-999</v>
      </c>
      <c r="O1098" s="2">
        <v>-999</v>
      </c>
      <c r="P1098" s="3">
        <v>-999</v>
      </c>
      <c r="Q1098" s="3">
        <v>-999</v>
      </c>
      <c r="R1098" s="3">
        <v>-999</v>
      </c>
      <c r="S1098" s="3">
        <v>-999</v>
      </c>
      <c r="T1098" s="3">
        <v>-999</v>
      </c>
      <c r="V1098">
        <v>22025</v>
      </c>
      <c r="W1098" s="2">
        <v>-999</v>
      </c>
      <c r="X1098" s="2">
        <v>1.0105874774739442E-2</v>
      </c>
      <c r="Y1098" s="2">
        <v>-999</v>
      </c>
      <c r="Z1098" s="2">
        <v>-999</v>
      </c>
      <c r="AA1098" s="2">
        <v>-999</v>
      </c>
      <c r="AB1098" s="2">
        <v>-999</v>
      </c>
      <c r="AC1098" s="2">
        <v>-999</v>
      </c>
      <c r="AD1098" s="2">
        <v>-999</v>
      </c>
      <c r="AE1098" s="2">
        <v>-999</v>
      </c>
      <c r="AF1098" s="2">
        <v>-999</v>
      </c>
      <c r="AG1098" s="2">
        <v>-999</v>
      </c>
      <c r="AH1098" s="2">
        <v>-999</v>
      </c>
      <c r="AI1098" s="2">
        <v>-999</v>
      </c>
      <c r="AJ1098" s="2">
        <v>-999</v>
      </c>
      <c r="AK1098" s="2">
        <v>-999</v>
      </c>
      <c r="AL1098" s="2">
        <v>-999</v>
      </c>
      <c r="AM1098" s="2">
        <v>-999</v>
      </c>
      <c r="AN1098" s="2">
        <v>-999</v>
      </c>
      <c r="AO1098" s="2">
        <v>-999</v>
      </c>
      <c r="AP1098" s="2">
        <v>-999</v>
      </c>
      <c r="AQ1098" s="2">
        <v>-999</v>
      </c>
      <c r="AR1098" s="2">
        <v>-999</v>
      </c>
      <c r="AS1098" s="2">
        <v>-999</v>
      </c>
      <c r="AT1098" s="2">
        <v>-999</v>
      </c>
      <c r="AU1098" s="2">
        <v>-999</v>
      </c>
      <c r="AV1098" s="2">
        <v>-999</v>
      </c>
      <c r="AW1098" s="2">
        <v>-999</v>
      </c>
      <c r="AX1098" s="2">
        <v>-999</v>
      </c>
      <c r="AY1098" s="2">
        <v>-999</v>
      </c>
      <c r="AZ1098" s="2">
        <v>-999</v>
      </c>
      <c r="BA1098" s="2">
        <v>-999</v>
      </c>
      <c r="BB1098" s="2">
        <v>-999</v>
      </c>
      <c r="BC1098" s="2">
        <v>-999</v>
      </c>
      <c r="BD1098" s="2">
        <v>-999</v>
      </c>
      <c r="BE1098" s="2">
        <v>-999</v>
      </c>
      <c r="BF1098" s="2">
        <v>-999</v>
      </c>
      <c r="BG1098" s="2">
        <v>-999</v>
      </c>
      <c r="BH1098" s="2">
        <v>-999</v>
      </c>
      <c r="BI1098">
        <v>0</v>
      </c>
      <c r="BJ1098">
        <v>0.37670962443590233</v>
      </c>
      <c r="BK1098">
        <v>0.37670962443590233</v>
      </c>
      <c r="BL1098">
        <v>-999</v>
      </c>
      <c r="BM1098">
        <v>19.737671727562585</v>
      </c>
      <c r="BN1098">
        <f t="shared" si="109"/>
        <v>-999</v>
      </c>
      <c r="BO1098" t="s">
        <v>3748</v>
      </c>
      <c r="BP1098" t="s">
        <v>3748</v>
      </c>
      <c r="BQ1098">
        <v>0.39199553766726547</v>
      </c>
      <c r="BR1098">
        <v>0.20238095238095238</v>
      </c>
      <c r="BS1098">
        <v>0.10344827586206896</v>
      </c>
      <c r="BT1098">
        <v>0.22222222222222221</v>
      </c>
      <c r="BU1098" t="s">
        <v>3748</v>
      </c>
      <c r="BY1098">
        <f t="shared" si="110"/>
        <v>-999</v>
      </c>
      <c r="CA1098">
        <f t="shared" si="111"/>
        <v>-999</v>
      </c>
    </row>
    <row r="1099" spans="1:82" x14ac:dyDescent="0.3">
      <c r="A1099">
        <v>0</v>
      </c>
      <c r="B1099" t="s">
        <v>733</v>
      </c>
      <c r="C1099" t="s">
        <v>747</v>
      </c>
      <c r="D1099">
        <v>22027</v>
      </c>
      <c r="E1099" s="2">
        <f>BO1099</f>
        <v>0.60132868891880875</v>
      </c>
      <c r="F1099" s="2" t="s">
        <v>1939</v>
      </c>
      <c r="G1099" s="3">
        <v>556</v>
      </c>
      <c r="H1099" s="1">
        <v>0.37552739859752443</v>
      </c>
      <c r="I1099" s="1">
        <f t="shared" si="112"/>
        <v>-12.178456217035034</v>
      </c>
      <c r="J1099" s="1">
        <v>2.6502265413199999</v>
      </c>
      <c r="K1099" s="1">
        <v>60.2469417286</v>
      </c>
      <c r="L1099" s="2">
        <v>0.19186894757000017</v>
      </c>
      <c r="M1099" s="2">
        <v>7.3242104985505674E-4</v>
      </c>
      <c r="N1099" s="7">
        <v>0</v>
      </c>
      <c r="O1099" s="2">
        <v>2.9333310560236768E-2</v>
      </c>
      <c r="P1099" s="3">
        <v>23136.945197337001</v>
      </c>
      <c r="Q1099" s="3">
        <v>883.8974980589943</v>
      </c>
      <c r="R1099" s="3">
        <v>37730.886357271258</v>
      </c>
      <c r="S1099" s="3">
        <v>60.248912221783506</v>
      </c>
      <c r="T1099" s="3">
        <v>15173.101188072847</v>
      </c>
      <c r="V1099">
        <v>22027</v>
      </c>
      <c r="W1099" s="2">
        <v>0.43810398831184094</v>
      </c>
      <c r="X1099" s="2">
        <v>1.0074159560943142E-2</v>
      </c>
      <c r="Y1099" s="2">
        <v>0.27099199677478553</v>
      </c>
      <c r="Z1099" s="2">
        <v>0.75577932096395684</v>
      </c>
      <c r="AA1099" s="2">
        <v>0.17365190087108276</v>
      </c>
      <c r="AB1099" s="2">
        <v>0.47360477837055648</v>
      </c>
      <c r="AC1099" s="2">
        <v>7.3242104985505674E-4</v>
      </c>
      <c r="AD1099" s="2">
        <v>0</v>
      </c>
      <c r="AE1099" s="2">
        <v>2.9333310560236768E-2</v>
      </c>
      <c r="AF1099">
        <v>139513.92823464246</v>
      </c>
      <c r="AG1099">
        <v>223.62457602218458</v>
      </c>
      <c r="AH1099">
        <v>42029.54710055593</v>
      </c>
      <c r="AI1099">
        <v>14650.033820699429</v>
      </c>
      <c r="AJ1099">
        <v>1.7651349718718241</v>
      </c>
      <c r="AK1099">
        <v>177244.81459191372</v>
      </c>
      <c r="AL1099">
        <v>283.87348824396815</v>
      </c>
      <c r="AM1099">
        <v>53353.14372408401</v>
      </c>
      <c r="AN1099">
        <v>18499.538385244188</v>
      </c>
      <c r="AO1099">
        <v>2.23946123784875</v>
      </c>
      <c r="AP1099">
        <v>37730.886357271258</v>
      </c>
      <c r="AQ1099">
        <v>60.24891222178357</v>
      </c>
      <c r="AR1099">
        <v>11323.596623528079</v>
      </c>
      <c r="AS1099">
        <v>3849.504564544759</v>
      </c>
      <c r="AT1099">
        <v>0.47432626597692584</v>
      </c>
      <c r="AU1099" s="3">
        <v>4348357.4803875163</v>
      </c>
      <c r="AV1099" s="3">
        <v>166119.69578520738</v>
      </c>
      <c r="AW1099">
        <v>38523.788716742005</v>
      </c>
      <c r="AX1099">
        <v>7240160.851424492</v>
      </c>
      <c r="AY1099">
        <v>1471.718940078604</v>
      </c>
      <c r="AZ1099">
        <v>276594.85759837285</v>
      </c>
      <c r="BA1099">
        <v>61660.733914079006</v>
      </c>
      <c r="BB1099">
        <v>11588518.331812009</v>
      </c>
      <c r="BC1099">
        <v>2355.6164381375984</v>
      </c>
      <c r="BD1099">
        <v>442714.55338358023</v>
      </c>
      <c r="BE1099">
        <v>23136.945197337001</v>
      </c>
      <c r="BF1099">
        <v>4348357.4803875163</v>
      </c>
      <c r="BG1099">
        <v>883.8974980589943</v>
      </c>
      <c r="BH1099">
        <v>166119.69578520738</v>
      </c>
      <c r="BI1099">
        <v>0.41155859763071939</v>
      </c>
      <c r="BJ1099">
        <v>0.78708599622824382</v>
      </c>
      <c r="BK1099">
        <v>0.37552739859752443</v>
      </c>
      <c r="BL1099">
        <v>61.241249028702271</v>
      </c>
      <c r="BM1099">
        <v>49.062792811667236</v>
      </c>
      <c r="BN1099">
        <f t="shared" si="109"/>
        <v>-12.178456217035034</v>
      </c>
      <c r="BO1099">
        <v>0.60132868891880875</v>
      </c>
      <c r="BP1099">
        <v>2.9969150257798376E-3</v>
      </c>
      <c r="BQ1099">
        <v>0.25661751723977594</v>
      </c>
      <c r="BR1099">
        <v>0.25595238095238093</v>
      </c>
      <c r="BS1099">
        <v>0.20689655172413793</v>
      </c>
      <c r="BT1099">
        <v>0.33333333333333331</v>
      </c>
      <c r="BU1099">
        <v>0.34876423619918429</v>
      </c>
      <c r="BV1099">
        <v>0.75577932096395684</v>
      </c>
      <c r="BW1099">
        <v>0.18013682662975392</v>
      </c>
      <c r="BX1099">
        <v>0.47360477837055648</v>
      </c>
      <c r="BY1099">
        <f t="shared" si="110"/>
        <v>9.1372038941741104E-2</v>
      </c>
      <c r="BZ1099">
        <v>0</v>
      </c>
      <c r="CA1099">
        <f t="shared" si="111"/>
        <v>1.4874160198842896E-2</v>
      </c>
      <c r="CC1099">
        <v>9.1372038941741104E-2</v>
      </c>
      <c r="CD1099">
        <v>1.4874160198842896E-2</v>
      </c>
    </row>
    <row r="1100" spans="1:82" x14ac:dyDescent="0.3">
      <c r="A1100">
        <v>0</v>
      </c>
      <c r="B1100" t="s">
        <v>733</v>
      </c>
      <c r="C1100" t="s">
        <v>748</v>
      </c>
      <c r="D1100">
        <v>22029</v>
      </c>
      <c r="E1100" s="2">
        <f>BO1100</f>
        <v>0.67346124294880205</v>
      </c>
      <c r="F1100" s="2" t="s">
        <v>1941</v>
      </c>
      <c r="G1100" s="3">
        <v>2235</v>
      </c>
      <c r="H1100" s="1">
        <v>1.8939411564218698</v>
      </c>
      <c r="I1100" s="1">
        <f t="shared" si="112"/>
        <v>-14.232007775776523</v>
      </c>
      <c r="J1100" s="1">
        <v>2.4897068287000002</v>
      </c>
      <c r="K1100" s="1">
        <v>-54.319521567999999</v>
      </c>
      <c r="L1100" s="2">
        <v>0.24374590713000011</v>
      </c>
      <c r="M1100" s="2">
        <v>-9.6840217931569682E-3</v>
      </c>
      <c r="N1100" s="7">
        <v>0</v>
      </c>
      <c r="O1100" s="2">
        <v>4.1905930287651893E-3</v>
      </c>
      <c r="P1100" s="3">
        <v>9238.5553470610084</v>
      </c>
      <c r="Q1100" s="3">
        <v>352.9392444550823</v>
      </c>
      <c r="R1100" s="3">
        <v>26971.340210871087</v>
      </c>
      <c r="S1100" s="3">
        <v>46.490086851848424</v>
      </c>
      <c r="T1100" s="3">
        <v>15375.693711911037</v>
      </c>
      <c r="V1100">
        <v>22029</v>
      </c>
      <c r="W1100" s="2">
        <v>0.51325419276168627</v>
      </c>
      <c r="X1100" s="2">
        <v>5.0808184649344702E-2</v>
      </c>
      <c r="Y1100" s="2">
        <v>0.49466628448352767</v>
      </c>
      <c r="Z1100" s="2">
        <v>0.71000305334539759</v>
      </c>
      <c r="AA1100" s="2">
        <v>0.156567087125904</v>
      </c>
      <c r="AB1100" s="2">
        <v>0.60165664005071939</v>
      </c>
      <c r="AC1100" s="2">
        <v>-9.6840217931569682E-3</v>
      </c>
      <c r="AD1100" s="2">
        <v>0</v>
      </c>
      <c r="AE1100" s="2">
        <v>4.1905930287651893E-3</v>
      </c>
      <c r="AF1100">
        <v>123965.74602227584</v>
      </c>
      <c r="AG1100">
        <v>200.92900564873929</v>
      </c>
      <c r="AH1100">
        <v>37763.98487590102</v>
      </c>
      <c r="AI1100">
        <v>21128.145290687859</v>
      </c>
      <c r="AJ1100">
        <v>1.5979949401982769</v>
      </c>
      <c r="AK1100">
        <v>150937.08623314693</v>
      </c>
      <c r="AL1100">
        <v>247.41909250058771</v>
      </c>
      <c r="AM1100">
        <v>46501.652845162396</v>
      </c>
      <c r="AN1100">
        <v>27766.171033337527</v>
      </c>
      <c r="AO1100">
        <v>1.9825205505949148</v>
      </c>
      <c r="AP1100">
        <v>26971.340210871087</v>
      </c>
      <c r="AQ1100">
        <v>46.490086851848417</v>
      </c>
      <c r="AR1100">
        <v>8737.6679692613761</v>
      </c>
      <c r="AS1100">
        <v>6638.0257426496682</v>
      </c>
      <c r="AT1100">
        <v>0.38452561039663791</v>
      </c>
      <c r="AU1100" s="3">
        <v>1736294.091926646</v>
      </c>
      <c r="AV1100" s="3">
        <v>66331.401602888174</v>
      </c>
      <c r="AW1100">
        <v>65467.102121710006</v>
      </c>
      <c r="AX1100">
        <v>12303887.172754178</v>
      </c>
      <c r="AY1100">
        <v>2501.0305931490202</v>
      </c>
      <c r="AZ1100">
        <v>470043.68967642687</v>
      </c>
      <c r="BA1100">
        <v>74705.657468771009</v>
      </c>
      <c r="BB1100">
        <v>14040181.264680823</v>
      </c>
      <c r="BC1100">
        <v>2853.9698376041024</v>
      </c>
      <c r="BD1100">
        <v>536375.09127931495</v>
      </c>
      <c r="BE1100">
        <v>9238.5553470610084</v>
      </c>
      <c r="BF1100">
        <v>1736294.091926646</v>
      </c>
      <c r="BG1100">
        <v>352.9392444550823</v>
      </c>
      <c r="BH1100">
        <v>66331.401602888174</v>
      </c>
      <c r="BI1100">
        <v>1.2948285442595051</v>
      </c>
      <c r="BJ1100">
        <v>3.1887697006813749</v>
      </c>
      <c r="BK1100">
        <v>1.8939411564218698</v>
      </c>
      <c r="BL1100">
        <v>33.969679503339108</v>
      </c>
      <c r="BM1100">
        <v>19.737671727562585</v>
      </c>
      <c r="BN1100">
        <f t="shared" si="109"/>
        <v>-14.232007775776523</v>
      </c>
      <c r="BO1100">
        <v>0.67346124294880205</v>
      </c>
      <c r="BP1100">
        <v>1.0559800140003633E-2</v>
      </c>
      <c r="BQ1100">
        <v>0.44611452998779999</v>
      </c>
      <c r="BR1100">
        <v>0.21428571428571427</v>
      </c>
      <c r="BS1100">
        <v>0.10344827586206896</v>
      </c>
      <c r="BT1100">
        <v>0.22222222222222221</v>
      </c>
      <c r="BU1100">
        <v>0.40757344223617792</v>
      </c>
      <c r="BV1100">
        <v>0.71000305334539759</v>
      </c>
      <c r="BW1100">
        <v>0.16241399079450622</v>
      </c>
      <c r="BX1100">
        <v>0.60165664005071939</v>
      </c>
      <c r="BY1100">
        <f t="shared" si="110"/>
        <v>0.40451588914929226</v>
      </c>
      <c r="BZ1100">
        <v>0</v>
      </c>
      <c r="CA1100">
        <f t="shared" si="111"/>
        <v>1.7108568771777878E-3</v>
      </c>
      <c r="CC1100">
        <v>0.40451588914929226</v>
      </c>
      <c r="CD1100">
        <v>1.7108568771777878E-3</v>
      </c>
    </row>
    <row r="1101" spans="1:82" x14ac:dyDescent="0.3">
      <c r="A1101">
        <v>0</v>
      </c>
      <c r="B1101" t="s">
        <v>733</v>
      </c>
      <c r="C1101" t="s">
        <v>749</v>
      </c>
      <c r="D1101">
        <v>22031</v>
      </c>
      <c r="E1101" s="2">
        <f>BO1101</f>
        <v>0.6035225231197574</v>
      </c>
      <c r="F1101" s="2" t="s">
        <v>1939</v>
      </c>
      <c r="G1101" s="3">
        <v>1470</v>
      </c>
      <c r="H1101" s="1">
        <v>0.37164363382949084</v>
      </c>
      <c r="I1101" s="1">
        <f t="shared" si="112"/>
        <v>-14.356828045374243</v>
      </c>
      <c r="J1101" s="1">
        <v>2.6382969833200001</v>
      </c>
      <c r="K1101" s="1">
        <v>27.0120156234</v>
      </c>
      <c r="L1101" s="2">
        <v>0.19838656725000003</v>
      </c>
      <c r="M1101" s="2">
        <v>3.6751219852316732E-5</v>
      </c>
      <c r="N1101" s="7">
        <v>0</v>
      </c>
      <c r="O1101" s="2">
        <v>2.0121355369136912E-2</v>
      </c>
      <c r="P1101" s="3">
        <v>16120.039991379001</v>
      </c>
      <c r="Q1101" s="3">
        <v>615.83164482019811</v>
      </c>
      <c r="R1101" s="3">
        <v>28708.692245189624</v>
      </c>
      <c r="S1101" s="3">
        <v>46.342480627299828</v>
      </c>
      <c r="T1101" s="3">
        <v>12894.42217761575</v>
      </c>
      <c r="V1101">
        <v>22031</v>
      </c>
      <c r="W1101" s="2">
        <v>0.44148113700552677</v>
      </c>
      <c r="X1101" s="2">
        <v>9.9699709821165061E-3</v>
      </c>
      <c r="Y1101" s="2">
        <v>0.37732585384912787</v>
      </c>
      <c r="Z1101" s="2">
        <v>0.75237730490832211</v>
      </c>
      <c r="AA1101" s="2">
        <v>7.7857692436794107E-2</v>
      </c>
      <c r="AB1101" s="2">
        <v>0.48969271684701976</v>
      </c>
      <c r="AC1101" s="2">
        <v>3.6751219852316732E-5</v>
      </c>
      <c r="AD1101" s="2">
        <v>0</v>
      </c>
      <c r="AE1101" s="2">
        <v>2.0121355369136912E-2</v>
      </c>
      <c r="AF1101">
        <v>177547.62643658038</v>
      </c>
      <c r="AG1101">
        <v>285.30694393076197</v>
      </c>
      <c r="AH1101">
        <v>53622.557284866736</v>
      </c>
      <c r="AI1101">
        <v>25039.911734791724</v>
      </c>
      <c r="AJ1101">
        <v>2.2558872787079403</v>
      </c>
      <c r="AK1101">
        <v>206256.31868177</v>
      </c>
      <c r="AL1101">
        <v>331.64942455806181</v>
      </c>
      <c r="AM1101">
        <v>62332.483120962999</v>
      </c>
      <c r="AN1101">
        <v>29224.408076311203</v>
      </c>
      <c r="AO1101">
        <v>2.6234386149746958</v>
      </c>
      <c r="AP1101">
        <v>28708.692245189624</v>
      </c>
      <c r="AQ1101">
        <v>46.342480627299835</v>
      </c>
      <c r="AR1101">
        <v>8709.9258360962631</v>
      </c>
      <c r="AS1101">
        <v>4184.4963415194798</v>
      </c>
      <c r="AT1101">
        <v>0.36755133626675551</v>
      </c>
      <c r="AU1101" s="3">
        <v>3029600.3159797695</v>
      </c>
      <c r="AV1101" s="3">
        <v>115739.39932750803</v>
      </c>
      <c r="AW1101">
        <v>44039.502343013999</v>
      </c>
      <c r="AX1101">
        <v>8276784.0703460509</v>
      </c>
      <c r="AY1101">
        <v>1682.434980277068</v>
      </c>
      <c r="AZ1101">
        <v>316196.83019327215</v>
      </c>
      <c r="BA1101">
        <v>60159.542334393002</v>
      </c>
      <c r="BB1101">
        <v>11306384.386325821</v>
      </c>
      <c r="BC1101">
        <v>2298.2666250972661</v>
      </c>
      <c r="BD1101">
        <v>431936.22952078021</v>
      </c>
      <c r="BE1101">
        <v>16120.039991379001</v>
      </c>
      <c r="BF1101">
        <v>3029600.3159797695</v>
      </c>
      <c r="BG1101">
        <v>615.83164482019811</v>
      </c>
      <c r="BH1101">
        <v>115739.39932750803</v>
      </c>
      <c r="BI1101">
        <v>0.44900497560752017</v>
      </c>
      <c r="BJ1101">
        <v>0.82064860943701101</v>
      </c>
      <c r="BK1101">
        <v>0.37164363382949084</v>
      </c>
      <c r="BL1101">
        <v>55.049488716039441</v>
      </c>
      <c r="BM1101">
        <v>40.692660670665198</v>
      </c>
      <c r="BN1101">
        <f t="shared" si="109"/>
        <v>-14.356828045374243</v>
      </c>
      <c r="BO1101">
        <v>0.6035225231197574</v>
      </c>
      <c r="BP1101">
        <v>3.281523073417226E-3</v>
      </c>
      <c r="BQ1101">
        <v>0.30543174321089533</v>
      </c>
      <c r="BR1101">
        <v>0.47619047619047616</v>
      </c>
      <c r="BS1101">
        <v>0.17241379310344829</v>
      </c>
      <c r="BT1101">
        <v>0.22222222222222221</v>
      </c>
      <c r="BU1101">
        <v>0.41114802059098876</v>
      </c>
      <c r="BV1101">
        <v>0.75237730490832211</v>
      </c>
      <c r="BW1101">
        <v>8.0765241117006337E-2</v>
      </c>
      <c r="BX1101">
        <v>0.48969271684701976</v>
      </c>
      <c r="BY1101">
        <f t="shared" si="110"/>
        <v>7.9129156100046782E-3</v>
      </c>
      <c r="BZ1101">
        <v>0</v>
      </c>
      <c r="CA1101">
        <f t="shared" si="111"/>
        <v>1.0022726648466691E-2</v>
      </c>
      <c r="CC1101">
        <v>7.9129156100046782E-3</v>
      </c>
      <c r="CD1101">
        <v>1.0022726648466691E-2</v>
      </c>
    </row>
    <row r="1102" spans="1:82" x14ac:dyDescent="0.3">
      <c r="A1102">
        <v>0</v>
      </c>
      <c r="B1102" t="s">
        <v>733</v>
      </c>
      <c r="C1102" t="s">
        <v>750</v>
      </c>
      <c r="D1102">
        <v>22033</v>
      </c>
      <c r="E1102" s="2">
        <f>BO1102</f>
        <v>0.63715460203309826</v>
      </c>
      <c r="F1102" s="2" t="s">
        <v>1940</v>
      </c>
      <c r="G1102" s="3">
        <v>158182</v>
      </c>
      <c r="H1102" s="1">
        <v>35.943249050770596</v>
      </c>
      <c r="I1102" s="1">
        <f t="shared" si="112"/>
        <v>-11.090698324548278</v>
      </c>
      <c r="J1102" s="1">
        <v>2.3290651394699999</v>
      </c>
      <c r="K1102" s="1">
        <v>-31.818833031299999</v>
      </c>
      <c r="L1102" s="2">
        <v>0.28104433112999994</v>
      </c>
      <c r="M1102" s="2">
        <v>-5.0999232056731222E-2</v>
      </c>
      <c r="N1102" s="7">
        <v>6.5601967834199998E-3</v>
      </c>
      <c r="O1102" s="2">
        <v>1.113645102754169E-2</v>
      </c>
      <c r="P1102" s="3">
        <v>860587.87669930002</v>
      </c>
      <c r="Q1102" s="3">
        <v>32876.918909846609</v>
      </c>
      <c r="R1102" s="3">
        <v>2174142.3948863447</v>
      </c>
      <c r="S1102" s="3">
        <v>3474.9455209119978</v>
      </c>
      <c r="T1102" s="3">
        <v>899491.37629099656</v>
      </c>
      <c r="V1102">
        <v>22033</v>
      </c>
      <c r="W1102" s="2">
        <v>0.6895717526813282</v>
      </c>
      <c r="X1102" s="2">
        <v>0.96423863459364689</v>
      </c>
      <c r="Y1102" s="2">
        <v>0.31050766661420937</v>
      </c>
      <c r="Z1102" s="2">
        <v>0.66419200100257336</v>
      </c>
      <c r="AA1102" s="2">
        <v>9.1712553050005891E-2</v>
      </c>
      <c r="AB1102" s="2">
        <v>0.69372318888945894</v>
      </c>
      <c r="AC1102" s="2">
        <v>-5.0999232056731222E-2</v>
      </c>
      <c r="AD1102" s="2">
        <v>1.3573635803451603E-2</v>
      </c>
      <c r="AE1102" s="2">
        <v>1.113645102754169E-2</v>
      </c>
      <c r="AF1102">
        <v>9775476.6385840196</v>
      </c>
      <c r="AG1102">
        <v>15453.442525337934</v>
      </c>
      <c r="AH1102">
        <v>2904426.7049610461</v>
      </c>
      <c r="AI1102">
        <v>1016184.1300290751</v>
      </c>
      <c r="AJ1102">
        <v>120.8167404632037</v>
      </c>
      <c r="AK1102">
        <v>11949619.033470364</v>
      </c>
      <c r="AL1102">
        <v>18928.388046249929</v>
      </c>
      <c r="AM1102">
        <v>3557531.9630725156</v>
      </c>
      <c r="AN1102">
        <v>1262570.2482086022</v>
      </c>
      <c r="AO1102">
        <v>148.19186313838281</v>
      </c>
      <c r="AP1102">
        <v>2174142.3948863447</v>
      </c>
      <c r="AQ1102">
        <v>3474.9455209119951</v>
      </c>
      <c r="AR1102">
        <v>653105.25811146945</v>
      </c>
      <c r="AS1102">
        <v>246386.11817952711</v>
      </c>
      <c r="AT1102">
        <v>27.375122675179114</v>
      </c>
      <c r="AU1102" s="3">
        <v>161738885.54686645</v>
      </c>
      <c r="AV1102" s="3">
        <v>6178888.1399165718</v>
      </c>
      <c r="AW1102">
        <v>1959913.3463971002</v>
      </c>
      <c r="AX1102">
        <v>368346114.32187104</v>
      </c>
      <c r="AY1102">
        <v>74874.296866650213</v>
      </c>
      <c r="AZ1102">
        <v>14071875.353118241</v>
      </c>
      <c r="BA1102">
        <v>2820501.2230964005</v>
      </c>
      <c r="BB1102">
        <v>530084999.86873752</v>
      </c>
      <c r="BC1102">
        <v>107751.21577649683</v>
      </c>
      <c r="BD1102">
        <v>20250763.493034814</v>
      </c>
      <c r="BE1102">
        <v>860587.87669930002</v>
      </c>
      <c r="BF1102">
        <v>161738885.54686645</v>
      </c>
      <c r="BG1102">
        <v>32876.918909846609</v>
      </c>
      <c r="BH1102">
        <v>6178888.1399165718</v>
      </c>
      <c r="BI1102">
        <v>41.634939684247549</v>
      </c>
      <c r="BJ1102">
        <v>77.578188735018145</v>
      </c>
      <c r="BK1102">
        <v>35.943249050770596</v>
      </c>
      <c r="BL1102">
        <v>50.262517911366253</v>
      </c>
      <c r="BM1102">
        <v>39.171819586817975</v>
      </c>
      <c r="BN1102">
        <f t="shared" si="109"/>
        <v>-11.090698324548278</v>
      </c>
      <c r="BO1102">
        <v>0.63715460203309826</v>
      </c>
      <c r="BP1102">
        <v>0.32124293888757643</v>
      </c>
      <c r="BQ1102">
        <v>0.62803853022258693</v>
      </c>
      <c r="BR1102">
        <v>0.26785714285714285</v>
      </c>
      <c r="BS1102">
        <v>0</v>
      </c>
      <c r="BT1102">
        <v>0.22222222222222221</v>
      </c>
      <c r="BU1102">
        <v>0.31761323940764352</v>
      </c>
      <c r="BV1102">
        <v>0.66419200100257336</v>
      </c>
      <c r="BW1102">
        <v>9.5137503163906526E-2</v>
      </c>
      <c r="BX1102">
        <v>0.69372318888945894</v>
      </c>
      <c r="BY1102">
        <f t="shared" si="110"/>
        <v>0.1880941378732669</v>
      </c>
      <c r="BZ1102">
        <v>1.3573635803451603E-2</v>
      </c>
      <c r="CA1102">
        <f t="shared" si="111"/>
        <v>3.9979520272377007E-3</v>
      </c>
      <c r="CC1102">
        <v>0.1880941378732669</v>
      </c>
      <c r="CD1102">
        <v>3.9979520272377007E-3</v>
      </c>
    </row>
    <row r="1103" spans="1:82" x14ac:dyDescent="0.3">
      <c r="A1103">
        <v>0</v>
      </c>
      <c r="B1103" t="s">
        <v>733</v>
      </c>
      <c r="C1103" t="s">
        <v>751</v>
      </c>
      <c r="D1103">
        <v>22035</v>
      </c>
      <c r="E1103" s="2">
        <f>BO1103</f>
        <v>0.55032316209576815</v>
      </c>
      <c r="F1103" s="2" t="s">
        <v>1938</v>
      </c>
      <c r="G1103" s="3">
        <v>116</v>
      </c>
      <c r="H1103" s="1">
        <v>0.38052255619916941</v>
      </c>
      <c r="I1103" s="1">
        <f t="shared" si="112"/>
        <v>-17.751345351914008</v>
      </c>
      <c r="J1103" s="1">
        <v>2.6261654480100001</v>
      </c>
      <c r="K1103" s="1">
        <v>-7.6249648139700001</v>
      </c>
      <c r="L1103" s="2">
        <v>0.1828677139799999</v>
      </c>
      <c r="M1103" s="2">
        <v>-1.9256707835710526E-5</v>
      </c>
      <c r="N1103" s="7">
        <v>0</v>
      </c>
      <c r="O1103" s="2">
        <v>2.1304246866499783E-3</v>
      </c>
      <c r="P1103" s="3">
        <v>-2395.0884170829991</v>
      </c>
      <c r="Q1103" s="3">
        <v>-91.499229541045963</v>
      </c>
      <c r="R1103" s="3">
        <v>-7034.8205155117175</v>
      </c>
      <c r="S1103" s="3">
        <v>-11.024465329492751</v>
      </c>
      <c r="T1103" s="3">
        <v>-3082.7435988914222</v>
      </c>
      <c r="V1103">
        <v>22035</v>
      </c>
      <c r="W1103" s="2">
        <v>0.45410835840287977</v>
      </c>
      <c r="X1103" s="2">
        <v>1.0208163138042885E-2</v>
      </c>
      <c r="Y1103" s="2">
        <v>0.54218705502100273</v>
      </c>
      <c r="Z1103" s="2">
        <v>0.74891768989960839</v>
      </c>
      <c r="AA1103" s="2">
        <v>2.1977707017656799E-2</v>
      </c>
      <c r="AB1103" s="2">
        <v>0.4513863459798832</v>
      </c>
      <c r="AC1103" s="2">
        <v>-1.9256707835710526E-5</v>
      </c>
      <c r="AD1103" s="2">
        <v>0</v>
      </c>
      <c r="AE1103" s="2">
        <v>2.1304246866499783E-3</v>
      </c>
      <c r="AF1103">
        <v>43419.243209109452</v>
      </c>
      <c r="AG1103">
        <v>70.578625722115845</v>
      </c>
      <c r="AH1103">
        <v>13265.034312623566</v>
      </c>
      <c r="AI1103">
        <v>8284.1671582939944</v>
      </c>
      <c r="AJ1103">
        <v>0.5623956180460532</v>
      </c>
      <c r="AK1103">
        <v>36384.422693597735</v>
      </c>
      <c r="AL1103">
        <v>59.554160392623089</v>
      </c>
      <c r="AM1103">
        <v>11193.020167011973</v>
      </c>
      <c r="AN1103">
        <v>7273.4377050141611</v>
      </c>
      <c r="AO1103">
        <v>0.47673232339344224</v>
      </c>
      <c r="AP1103">
        <v>-7034.8205155117175</v>
      </c>
      <c r="AQ1103">
        <v>-11.024465329492756</v>
      </c>
      <c r="AR1103">
        <v>-2072.0141456115925</v>
      </c>
      <c r="AS1103">
        <v>-1010.7294532798333</v>
      </c>
      <c r="AT1103">
        <v>-8.5663294652610966E-2</v>
      </c>
      <c r="AU1103" s="3">
        <v>-450132.91710657883</v>
      </c>
      <c r="AV1103" s="3">
        <v>-17196.365199944179</v>
      </c>
      <c r="AW1103">
        <v>26322.072947648998</v>
      </c>
      <c r="AX1103">
        <v>4946970.3897811528</v>
      </c>
      <c r="AY1103">
        <v>1005.5784903199381</v>
      </c>
      <c r="AZ1103">
        <v>188988.42147072917</v>
      </c>
      <c r="BA1103">
        <v>23926.984530565998</v>
      </c>
      <c r="BB1103">
        <v>4496837.4726745738</v>
      </c>
      <c r="BC1103">
        <v>914.07926077889215</v>
      </c>
      <c r="BD1103">
        <v>171792.05627078499</v>
      </c>
      <c r="BE1103">
        <v>-2395.0884170829991</v>
      </c>
      <c r="BF1103">
        <v>-450132.91710657883</v>
      </c>
      <c r="BG1103">
        <v>-91.499229541045963</v>
      </c>
      <c r="BH1103">
        <v>-17196.365199944179</v>
      </c>
      <c r="BI1103">
        <v>0.64183219057043894</v>
      </c>
      <c r="BJ1103">
        <v>1.0223547467696084</v>
      </c>
      <c r="BK1103">
        <v>0.38052255619916941</v>
      </c>
      <c r="BL1103">
        <v>46.539625171989705</v>
      </c>
      <c r="BM1103">
        <v>28.788279820075697</v>
      </c>
      <c r="BN1103">
        <f t="shared" si="109"/>
        <v>-17.751345351914008</v>
      </c>
      <c r="BO1103">
        <v>0.55032316209576815</v>
      </c>
      <c r="BP1103">
        <v>4.2773039531763214E-3</v>
      </c>
      <c r="BQ1103">
        <v>0.3221061919303142</v>
      </c>
      <c r="BR1103">
        <v>0.23809523809523808</v>
      </c>
      <c r="BS1103">
        <v>0.2413793103448276</v>
      </c>
      <c r="BT1103">
        <v>0.1111111111111111</v>
      </c>
      <c r="BU1103">
        <v>0.50835954022713536</v>
      </c>
      <c r="BV1103">
        <v>0.74891768989960839</v>
      </c>
      <c r="BW1103">
        <v>2.279845126312946E-2</v>
      </c>
      <c r="BX1103">
        <v>0.4513863459798832</v>
      </c>
      <c r="BY1103">
        <f t="shared" si="110"/>
        <v>1.9886058798713007E-2</v>
      </c>
      <c r="BZ1103">
        <v>0</v>
      </c>
      <c r="CA1103">
        <f t="shared" si="111"/>
        <v>1.1268663050212559E-3</v>
      </c>
      <c r="CC1103">
        <v>1.9886058798713007E-2</v>
      </c>
      <c r="CD1103">
        <v>1.1268663050212559E-3</v>
      </c>
    </row>
    <row r="1104" spans="1:82" x14ac:dyDescent="0.3">
      <c r="A1104">
        <v>1</v>
      </c>
      <c r="B1104" t="s">
        <v>733</v>
      </c>
      <c r="C1104" t="s">
        <v>752</v>
      </c>
      <c r="D1104">
        <v>22037</v>
      </c>
      <c r="E1104" s="2">
        <v>0</v>
      </c>
      <c r="F1104" s="2" t="s">
        <v>1954</v>
      </c>
      <c r="G1104" s="3">
        <v>-999</v>
      </c>
      <c r="H1104" s="1">
        <v>0.37666183500495165</v>
      </c>
      <c r="I1104" s="1">
        <f t="shared" si="112"/>
        <v>-999</v>
      </c>
      <c r="J1104" s="1">
        <v>-999</v>
      </c>
      <c r="K1104" s="1">
        <v>-999</v>
      </c>
      <c r="L1104" s="2">
        <v>-999</v>
      </c>
      <c r="M1104" s="2">
        <v>-999</v>
      </c>
      <c r="N1104" s="7">
        <v>-999</v>
      </c>
      <c r="O1104" s="2">
        <v>-999</v>
      </c>
      <c r="P1104" s="3">
        <v>-999</v>
      </c>
      <c r="Q1104" s="3">
        <v>-999</v>
      </c>
      <c r="R1104" s="3">
        <v>-999</v>
      </c>
      <c r="S1104" s="3">
        <v>-999</v>
      </c>
      <c r="T1104" s="3">
        <v>-999</v>
      </c>
      <c r="V1104">
        <v>22037</v>
      </c>
      <c r="W1104" s="2">
        <v>-999</v>
      </c>
      <c r="X1104" s="2">
        <v>1.0104592742177978E-2</v>
      </c>
      <c r="Y1104" s="2">
        <v>-999</v>
      </c>
      <c r="Z1104" s="2">
        <v>-999</v>
      </c>
      <c r="AA1104" s="2">
        <v>-999</v>
      </c>
      <c r="AB1104" s="2">
        <v>-999</v>
      </c>
      <c r="AC1104" s="2">
        <v>-999</v>
      </c>
      <c r="AD1104" s="2">
        <v>-999</v>
      </c>
      <c r="AE1104" s="2">
        <v>-999</v>
      </c>
      <c r="AF1104" s="2">
        <v>-999</v>
      </c>
      <c r="AG1104" s="2">
        <v>-999</v>
      </c>
      <c r="AH1104" s="2">
        <v>-999</v>
      </c>
      <c r="AI1104" s="2">
        <v>-999</v>
      </c>
      <c r="AJ1104" s="2">
        <v>-999</v>
      </c>
      <c r="AK1104" s="2">
        <v>-999</v>
      </c>
      <c r="AL1104" s="2">
        <v>-999</v>
      </c>
      <c r="AM1104" s="2">
        <v>-999</v>
      </c>
      <c r="AN1104" s="2">
        <v>-999</v>
      </c>
      <c r="AO1104" s="2">
        <v>-999</v>
      </c>
      <c r="AP1104" s="2">
        <v>-999</v>
      </c>
      <c r="AQ1104" s="2">
        <v>-999</v>
      </c>
      <c r="AR1104" s="2">
        <v>-999</v>
      </c>
      <c r="AS1104" s="2">
        <v>-999</v>
      </c>
      <c r="AT1104" s="2">
        <v>-999</v>
      </c>
      <c r="AU1104" s="2">
        <v>-999</v>
      </c>
      <c r="AV1104" s="2">
        <v>-999</v>
      </c>
      <c r="AW1104" s="2">
        <v>-999</v>
      </c>
      <c r="AX1104" s="2">
        <v>-999</v>
      </c>
      <c r="AY1104" s="2">
        <v>-999</v>
      </c>
      <c r="AZ1104" s="2">
        <v>-999</v>
      </c>
      <c r="BA1104" s="2">
        <v>-999</v>
      </c>
      <c r="BB1104" s="2">
        <v>-999</v>
      </c>
      <c r="BC1104" s="2">
        <v>-999</v>
      </c>
      <c r="BD1104" s="2">
        <v>-999</v>
      </c>
      <c r="BE1104" s="2">
        <v>-999</v>
      </c>
      <c r="BF1104" s="2">
        <v>-999</v>
      </c>
      <c r="BG1104" s="2">
        <v>-999</v>
      </c>
      <c r="BH1104" s="2">
        <v>-999</v>
      </c>
      <c r="BI1104">
        <v>0</v>
      </c>
      <c r="BJ1104">
        <v>0.37666183500495165</v>
      </c>
      <c r="BK1104">
        <v>0.37666183500495165</v>
      </c>
      <c r="BL1104">
        <v>-999</v>
      </c>
      <c r="BM1104">
        <v>19.152867225095331</v>
      </c>
      <c r="BN1104">
        <f t="shared" si="109"/>
        <v>-999</v>
      </c>
      <c r="BO1104" t="s">
        <v>3748</v>
      </c>
      <c r="BP1104" t="s">
        <v>3748</v>
      </c>
      <c r="BQ1104">
        <v>0.56383486376611436</v>
      </c>
      <c r="BR1104">
        <v>8.3333333333333329E-2</v>
      </c>
      <c r="BS1104">
        <v>6.8965517241379309E-2</v>
      </c>
      <c r="BT1104">
        <v>0.22222222222222221</v>
      </c>
      <c r="BU1104" t="s">
        <v>3748</v>
      </c>
      <c r="BY1104">
        <f t="shared" si="110"/>
        <v>-999</v>
      </c>
      <c r="CA1104">
        <f t="shared" si="111"/>
        <v>-999</v>
      </c>
    </row>
    <row r="1105" spans="1:82" x14ac:dyDescent="0.3">
      <c r="A1105">
        <v>0</v>
      </c>
      <c r="B1105" t="s">
        <v>733</v>
      </c>
      <c r="C1105" t="s">
        <v>753</v>
      </c>
      <c r="D1105">
        <v>22039</v>
      </c>
      <c r="E1105" s="2">
        <f t="shared" ref="E1105:E1125" si="113">BO1105</f>
        <v>0.60247472713619799</v>
      </c>
      <c r="F1105" s="2" t="s">
        <v>1939</v>
      </c>
      <c r="G1105" s="3">
        <v>3421</v>
      </c>
      <c r="H1105" s="1">
        <v>1.8606325348952322</v>
      </c>
      <c r="I1105" s="1">
        <f t="shared" si="112"/>
        <v>-11.473457537353713</v>
      </c>
      <c r="J1105" s="1">
        <v>2.4044316513399999</v>
      </c>
      <c r="K1105" s="1">
        <v>-86.318730564099994</v>
      </c>
      <c r="L1105" s="2">
        <v>0.25207003298000008</v>
      </c>
      <c r="M1105" s="2">
        <v>-6.8821998074607604E-4</v>
      </c>
      <c r="N1105" s="7">
        <v>0</v>
      </c>
      <c r="O1105" s="2">
        <v>1.2386100379947734E-2</v>
      </c>
      <c r="P1105" s="3">
        <v>5531.8506860089974</v>
      </c>
      <c r="Q1105" s="3">
        <v>211.33252204625816</v>
      </c>
      <c r="R1105" s="3">
        <v>-69514.841780365445</v>
      </c>
      <c r="S1105" s="3">
        <v>-104.77150939643762</v>
      </c>
      <c r="T1105" s="3">
        <v>-25412.95032026479</v>
      </c>
      <c r="V1105">
        <v>22039</v>
      </c>
      <c r="W1105" s="2">
        <v>0.52508844192100346</v>
      </c>
      <c r="X1105" s="2">
        <v>4.9914624367811029E-2</v>
      </c>
      <c r="Y1105" s="2">
        <v>0.43621120649979878</v>
      </c>
      <c r="Z1105" s="2">
        <v>0.68568467352564011</v>
      </c>
      <c r="AA1105" s="2">
        <v>0.24879954422846873</v>
      </c>
      <c r="AB1105" s="2">
        <v>0.62220371568879029</v>
      </c>
      <c r="AC1105" s="2">
        <v>-6.8821998074607604E-4</v>
      </c>
      <c r="AD1105" s="2">
        <v>0</v>
      </c>
      <c r="AE1105" s="2">
        <v>1.2386100379947734E-2</v>
      </c>
      <c r="AF1105">
        <v>536785.56037380884</v>
      </c>
      <c r="AG1105">
        <v>850.22849766501008</v>
      </c>
      <c r="AH1105">
        <v>159797.81526920095</v>
      </c>
      <c r="AI1105">
        <v>72804.541628154853</v>
      </c>
      <c r="AJ1105">
        <v>6.6562426552163272</v>
      </c>
      <c r="AK1105">
        <v>467270.71859344339</v>
      </c>
      <c r="AL1105">
        <v>745.45698826857245</v>
      </c>
      <c r="AM1105">
        <v>140106.33427322551</v>
      </c>
      <c r="AN1105">
        <v>67083.072303865498</v>
      </c>
      <c r="AO1105">
        <v>5.8651163721578214</v>
      </c>
      <c r="AP1105">
        <v>-69514.841780365445</v>
      </c>
      <c r="AQ1105">
        <v>-104.77150939643764</v>
      </c>
      <c r="AR1105">
        <v>-19691.480995975435</v>
      </c>
      <c r="AS1105">
        <v>-5721.4693242893554</v>
      </c>
      <c r="AT1105">
        <v>-0.79112628305850574</v>
      </c>
      <c r="AU1105" s="3">
        <v>1039656.0179285309</v>
      </c>
      <c r="AV1105" s="3">
        <v>39717.834193373761</v>
      </c>
      <c r="AW1105">
        <v>52031.513117208007</v>
      </c>
      <c r="AX1105">
        <v>9778802.5752480719</v>
      </c>
      <c r="AY1105">
        <v>1987.7526558612958</v>
      </c>
      <c r="AZ1105">
        <v>373578.23414257192</v>
      </c>
      <c r="BA1105">
        <v>57563.363803217006</v>
      </c>
      <c r="BB1105">
        <v>10818458.593176603</v>
      </c>
      <c r="BC1105">
        <v>2199.0851779075538</v>
      </c>
      <c r="BD1105">
        <v>413296.06833594566</v>
      </c>
      <c r="BE1105">
        <v>5531.8506860089974</v>
      </c>
      <c r="BF1105">
        <v>1039656.0179285309</v>
      </c>
      <c r="BG1105">
        <v>211.33252204625816</v>
      </c>
      <c r="BH1105">
        <v>39717.834193373761</v>
      </c>
      <c r="BI1105">
        <v>1.3020938524051615</v>
      </c>
      <c r="BJ1105">
        <v>3.1627263873003937</v>
      </c>
      <c r="BK1105">
        <v>1.8606325348952322</v>
      </c>
      <c r="BL1105">
        <v>29.521394727512838</v>
      </c>
      <c r="BM1105">
        <v>18.047937190159125</v>
      </c>
      <c r="BN1105">
        <f t="shared" si="109"/>
        <v>-11.473457537353713</v>
      </c>
      <c r="BO1105">
        <v>0.60247472713619799</v>
      </c>
      <c r="BP1105">
        <v>9.4997450142656811E-3</v>
      </c>
      <c r="BQ1105">
        <v>0.51633327590751021</v>
      </c>
      <c r="BR1105">
        <v>0.19642857142857142</v>
      </c>
      <c r="BS1105">
        <v>6.8965517241379309E-2</v>
      </c>
      <c r="BT1105">
        <v>0.22222222222222221</v>
      </c>
      <c r="BU1105">
        <v>0.32857462253562664</v>
      </c>
      <c r="BV1105">
        <v>0.68568467352564011</v>
      </c>
      <c r="BW1105">
        <v>0.25809081351500907</v>
      </c>
      <c r="BX1105">
        <v>0.62220371568879029</v>
      </c>
      <c r="BY1105">
        <f t="shared" si="110"/>
        <v>1.9566791291917469E-2</v>
      </c>
      <c r="BZ1105">
        <v>0</v>
      </c>
      <c r="CA1105">
        <f t="shared" si="111"/>
        <v>4.9267972206281704E-3</v>
      </c>
      <c r="CC1105">
        <v>1.9566791291917469E-2</v>
      </c>
      <c r="CD1105">
        <v>4.9267972206281704E-3</v>
      </c>
    </row>
    <row r="1106" spans="1:82" x14ac:dyDescent="0.3">
      <c r="A1106">
        <v>0</v>
      </c>
      <c r="B1106" t="s">
        <v>733</v>
      </c>
      <c r="C1106" t="s">
        <v>754</v>
      </c>
      <c r="D1106">
        <v>22041</v>
      </c>
      <c r="E1106" s="2">
        <f t="shared" si="113"/>
        <v>0.55097306390860135</v>
      </c>
      <c r="F1106" s="2" t="s">
        <v>1938</v>
      </c>
      <c r="G1106" s="3">
        <v>970</v>
      </c>
      <c r="H1106" s="1">
        <v>0.37938765609389713</v>
      </c>
      <c r="I1106" s="1">
        <f t="shared" si="112"/>
        <v>-9.2625328299307128</v>
      </c>
      <c r="J1106" s="1">
        <v>2.5508612104799999</v>
      </c>
      <c r="K1106" s="1">
        <v>-32.599996390299999</v>
      </c>
      <c r="L1106" s="2">
        <v>0.20622095420999997</v>
      </c>
      <c r="M1106" s="2">
        <v>-4.4992693518533929E-4</v>
      </c>
      <c r="N1106" s="7">
        <v>0</v>
      </c>
      <c r="O1106" s="2">
        <v>4.3988319757944519E-3</v>
      </c>
      <c r="P1106" s="3">
        <v>5492.7177947839982</v>
      </c>
      <c r="Q1106" s="3">
        <v>209.8375336478077</v>
      </c>
      <c r="R1106" s="3">
        <v>3951.1092959418675</v>
      </c>
      <c r="S1106" s="3">
        <v>6.1652572307378195</v>
      </c>
      <c r="T1106" s="3">
        <v>1652.5654029577454</v>
      </c>
      <c r="V1106">
        <v>22041</v>
      </c>
      <c r="W1106" s="2">
        <v>0.42501706915404397</v>
      </c>
      <c r="X1106" s="2">
        <v>1.0177717517326679E-2</v>
      </c>
      <c r="Y1106" s="2">
        <v>0.31839828739183734</v>
      </c>
      <c r="Z1106" s="2">
        <v>0.72744277648417444</v>
      </c>
      <c r="AA1106" s="2">
        <v>9.3964127956368229E-2</v>
      </c>
      <c r="AB1106" s="2">
        <v>0.50903093257630694</v>
      </c>
      <c r="AC1106" s="2">
        <v>-4.4992693518533929E-4</v>
      </c>
      <c r="AD1106" s="2">
        <v>0</v>
      </c>
      <c r="AE1106" s="2">
        <v>4.3988319757944519E-3</v>
      </c>
      <c r="AF1106">
        <v>48513.834724438704</v>
      </c>
      <c r="AG1106">
        <v>78.116242027313831</v>
      </c>
      <c r="AH1106">
        <v>14681.705973495977</v>
      </c>
      <c r="AI1106">
        <v>7829.1742772338612</v>
      </c>
      <c r="AJ1106">
        <v>0.61850428601441865</v>
      </c>
      <c r="AK1106">
        <v>52464.944020380572</v>
      </c>
      <c r="AL1106">
        <v>84.281499258051639</v>
      </c>
      <c r="AM1106">
        <v>15840.44699282219</v>
      </c>
      <c r="AN1106">
        <v>8322.9986608653926</v>
      </c>
      <c r="AO1106">
        <v>0.66626323835276691</v>
      </c>
      <c r="AP1106">
        <v>3951.1092959418675</v>
      </c>
      <c r="AQ1106">
        <v>6.165257230737808</v>
      </c>
      <c r="AR1106">
        <v>1158.7410193262131</v>
      </c>
      <c r="AS1106">
        <v>493.82438363153142</v>
      </c>
      <c r="AT1106">
        <v>4.7758952338348259E-2</v>
      </c>
      <c r="AU1106" s="3">
        <v>1032301.3823517046</v>
      </c>
      <c r="AV1106" s="3">
        <v>39436.866073768979</v>
      </c>
      <c r="AW1106">
        <v>29712.673236163002</v>
      </c>
      <c r="AX1106">
        <v>5584199.8080044743</v>
      </c>
      <c r="AY1106">
        <v>1135.1091213680063</v>
      </c>
      <c r="AZ1106">
        <v>213332.4082699031</v>
      </c>
      <c r="BA1106">
        <v>35205.391030947001</v>
      </c>
      <c r="BB1106">
        <v>6616501.1903561791</v>
      </c>
      <c r="BC1106">
        <v>1344.946655015814</v>
      </c>
      <c r="BD1106">
        <v>252769.27434367209</v>
      </c>
      <c r="BE1106">
        <v>5492.7177947839982</v>
      </c>
      <c r="BF1106">
        <v>1032301.3823517046</v>
      </c>
      <c r="BG1106">
        <v>209.8375336478077</v>
      </c>
      <c r="BH1106">
        <v>39436.866073768979</v>
      </c>
      <c r="BI1106">
        <v>0.57375534136036677</v>
      </c>
      <c r="BJ1106">
        <v>0.9531429974542639</v>
      </c>
      <c r="BK1106">
        <v>0.37938765609389713</v>
      </c>
      <c r="BL1106">
        <v>40.918018624998048</v>
      </c>
      <c r="BM1106">
        <v>31.655485795067335</v>
      </c>
      <c r="BN1106">
        <f t="shared" si="109"/>
        <v>-9.2625328299307128</v>
      </c>
      <c r="BO1106">
        <v>0.55097306390860135</v>
      </c>
      <c r="BP1106">
        <v>3.8281410866763512E-3</v>
      </c>
      <c r="BQ1106">
        <v>0.362658116111232</v>
      </c>
      <c r="BR1106">
        <v>0.22619047619047619</v>
      </c>
      <c r="BS1106">
        <v>0.17241379310344829</v>
      </c>
      <c r="BT1106">
        <v>0.22222222222222221</v>
      </c>
      <c r="BU1106">
        <v>0.26525859518893408</v>
      </c>
      <c r="BV1106">
        <v>0.72744277648417444</v>
      </c>
      <c r="BW1106">
        <v>9.7473161780464973E-2</v>
      </c>
      <c r="BX1106">
        <v>0.50903093257630694</v>
      </c>
      <c r="BY1106">
        <f t="shared" si="110"/>
        <v>8.359330448538535E-2</v>
      </c>
      <c r="BZ1106">
        <v>0</v>
      </c>
      <c r="CA1106">
        <f t="shared" si="111"/>
        <v>2.0964513861254455E-3</v>
      </c>
      <c r="CC1106">
        <v>8.359330448538535E-2</v>
      </c>
      <c r="CD1106">
        <v>2.0964513861254455E-3</v>
      </c>
    </row>
    <row r="1107" spans="1:82" x14ac:dyDescent="0.3">
      <c r="A1107">
        <v>0</v>
      </c>
      <c r="B1107" t="s">
        <v>733</v>
      </c>
      <c r="C1107" t="s">
        <v>755</v>
      </c>
      <c r="D1107">
        <v>22043</v>
      </c>
      <c r="E1107" s="2">
        <f t="shared" si="113"/>
        <v>0.55088804146313786</v>
      </c>
      <c r="F1107" s="2" t="s">
        <v>1937</v>
      </c>
      <c r="G1107" s="3">
        <v>1207</v>
      </c>
      <c r="H1107" s="1">
        <v>1.6316117564718551</v>
      </c>
      <c r="I1107" s="1">
        <f t="shared" si="112"/>
        <v>-9.8255825714225153</v>
      </c>
      <c r="J1107" s="1">
        <v>2.4869638511500001</v>
      </c>
      <c r="K1107" s="1">
        <v>-45.198438860800003</v>
      </c>
      <c r="L1107" s="2">
        <v>0.22812645095000006</v>
      </c>
      <c r="M1107" s="2">
        <v>-3.156343747079929E-4</v>
      </c>
      <c r="N1107" s="7">
        <v>0</v>
      </c>
      <c r="O1107" s="2">
        <v>0.15161577664041126</v>
      </c>
      <c r="P1107" s="3">
        <v>140839.11024144999</v>
      </c>
      <c r="Q1107" s="3">
        <v>5380.4569319549</v>
      </c>
      <c r="R1107" s="3">
        <v>53986.539184665249</v>
      </c>
      <c r="S1107" s="3">
        <v>84.706376803131107</v>
      </c>
      <c r="T1107" s="3">
        <v>18004.541988185279</v>
      </c>
      <c r="V1107">
        <v>22043</v>
      </c>
      <c r="W1107" s="2">
        <v>0.4472065482729401</v>
      </c>
      <c r="X1107" s="2">
        <v>4.3770753445941855E-2</v>
      </c>
      <c r="Y1107" s="2">
        <v>0.15211271242581378</v>
      </c>
      <c r="Z1107" s="2">
        <v>0.70922082372168938</v>
      </c>
      <c r="AA1107" s="2">
        <v>0.13027706634372468</v>
      </c>
      <c r="AB1107" s="2">
        <v>0.56310194333670993</v>
      </c>
      <c r="AC1107" s="2">
        <v>-3.156343747079929E-4</v>
      </c>
      <c r="AD1107" s="2">
        <v>0</v>
      </c>
      <c r="AE1107" s="2">
        <v>0.15161577664041126</v>
      </c>
      <c r="AF1107">
        <v>59401.188798321746</v>
      </c>
      <c r="AG1107">
        <v>95.690302934970063</v>
      </c>
      <c r="AH1107">
        <v>17984.696341572071</v>
      </c>
      <c r="AI1107">
        <v>2824.8727440033217</v>
      </c>
      <c r="AJ1107">
        <v>0.75788413749772088</v>
      </c>
      <c r="AK1107">
        <v>113387.72798298699</v>
      </c>
      <c r="AL1107">
        <v>180.39667973810117</v>
      </c>
      <c r="AM1107">
        <v>33904.997754290911</v>
      </c>
      <c r="AN1107">
        <v>4909.1133194697559</v>
      </c>
      <c r="AO1107">
        <v>1.4166427569681677</v>
      </c>
      <c r="AP1107">
        <v>53986.539184665249</v>
      </c>
      <c r="AQ1107">
        <v>84.706376803131107</v>
      </c>
      <c r="AR1107">
        <v>15920.30141271884</v>
      </c>
      <c r="AS1107">
        <v>2084.2405754664342</v>
      </c>
      <c r="AT1107">
        <v>0.65875861947044678</v>
      </c>
      <c r="AU1107" s="3">
        <v>26469302.378778111</v>
      </c>
      <c r="AV1107" s="3">
        <v>1011203.0757916039</v>
      </c>
      <c r="AW1107">
        <v>96695.836774500014</v>
      </c>
      <c r="AX1107">
        <v>18173015.563399531</v>
      </c>
      <c r="AY1107">
        <v>3694.0575978690003</v>
      </c>
      <c r="AZ1107">
        <v>694261.18494349997</v>
      </c>
      <c r="BA1107">
        <v>237534.94701594999</v>
      </c>
      <c r="BB1107">
        <v>44642317.942177638</v>
      </c>
      <c r="BC1107">
        <v>9074.5145298239004</v>
      </c>
      <c r="BD1107">
        <v>1705464.2607351039</v>
      </c>
      <c r="BE1107">
        <v>140839.11024144999</v>
      </c>
      <c r="BF1107">
        <v>26469302.378778111</v>
      </c>
      <c r="BG1107">
        <v>5380.4569319549</v>
      </c>
      <c r="BH1107">
        <v>1011203.0757916039</v>
      </c>
      <c r="BI1107">
        <v>0.98450750836630108</v>
      </c>
      <c r="BJ1107">
        <v>2.6161192648381562</v>
      </c>
      <c r="BK1107">
        <v>1.6316117564718551</v>
      </c>
      <c r="BL1107">
        <v>74.193446090110243</v>
      </c>
      <c r="BM1107">
        <v>64.367863518687727</v>
      </c>
      <c r="BN1107">
        <f t="shared" si="109"/>
        <v>-9.8255825714225153</v>
      </c>
      <c r="BO1107">
        <v>0.55088804146313786</v>
      </c>
      <c r="BP1107">
        <v>6.5676984426965264E-3</v>
      </c>
      <c r="BQ1107">
        <v>0.3841582973622702</v>
      </c>
      <c r="BR1107">
        <v>0.21428571428571427</v>
      </c>
      <c r="BS1107">
        <v>6.8965517241379309E-2</v>
      </c>
      <c r="BT1107">
        <v>0.22222222222222221</v>
      </c>
      <c r="BU1107">
        <v>0.28138310305216024</v>
      </c>
      <c r="BV1107">
        <v>0.70922082372168938</v>
      </c>
      <c r="BW1107">
        <v>0.1351421850038638</v>
      </c>
      <c r="BX1107">
        <v>0.56310194333670993</v>
      </c>
      <c r="BY1107">
        <f t="shared" si="110"/>
        <v>2.3710324084881815E-2</v>
      </c>
      <c r="BZ1107">
        <v>0</v>
      </c>
      <c r="CA1107">
        <f t="shared" si="111"/>
        <v>6.5769359889343085E-2</v>
      </c>
      <c r="CC1107">
        <v>2.3710324084881815E-2</v>
      </c>
      <c r="CD1107">
        <v>6.5769359889343085E-2</v>
      </c>
    </row>
    <row r="1108" spans="1:82" x14ac:dyDescent="0.3">
      <c r="A1108">
        <v>0</v>
      </c>
      <c r="B1108" t="s">
        <v>733</v>
      </c>
      <c r="C1108" t="s">
        <v>756</v>
      </c>
      <c r="D1108">
        <v>22045</v>
      </c>
      <c r="E1108" s="2">
        <f t="shared" si="113"/>
        <v>0.62570669090476927</v>
      </c>
      <c r="F1108" s="2" t="s">
        <v>1940</v>
      </c>
      <c r="G1108" s="3">
        <v>17485</v>
      </c>
      <c r="H1108" s="1">
        <v>15.395038907803762</v>
      </c>
      <c r="I1108" s="1">
        <f t="shared" si="112"/>
        <v>-11.346996256605671</v>
      </c>
      <c r="J1108" s="1">
        <v>2.2126228222200002</v>
      </c>
      <c r="K1108" s="1">
        <v>-51.896825361700003</v>
      </c>
      <c r="L1108" s="2">
        <v>0.27389029059000003</v>
      </c>
      <c r="M1108" s="2">
        <v>-6.9686748290724255E-3</v>
      </c>
      <c r="N1108" s="7">
        <v>1.6898613167999999E-2</v>
      </c>
      <c r="O1108" s="2">
        <v>1.3750868358411913E-4</v>
      </c>
      <c r="P1108" s="3">
        <v>302044.46207691001</v>
      </c>
      <c r="Q1108" s="3">
        <v>11538.96255773142</v>
      </c>
      <c r="R1108" s="3">
        <v>1997138.4906113977</v>
      </c>
      <c r="S1108" s="3">
        <v>3228.4777662173497</v>
      </c>
      <c r="T1108" s="3">
        <v>913982.86283900123</v>
      </c>
      <c r="V1108">
        <v>22045</v>
      </c>
      <c r="W1108" s="2">
        <v>0.58933585846605585</v>
      </c>
      <c r="X1108" s="2">
        <v>0.41299803684994119</v>
      </c>
      <c r="Y1108" s="2">
        <v>0.40812675236140478</v>
      </c>
      <c r="Z1108" s="2">
        <v>0.63098552069208569</v>
      </c>
      <c r="AA1108" s="2">
        <v>0.1495840637659408</v>
      </c>
      <c r="AB1108" s="2">
        <v>0.6760643241939901</v>
      </c>
      <c r="AC1108" s="2">
        <v>-6.9686748290724255E-3</v>
      </c>
      <c r="AD1108" s="2">
        <v>3.4964746988315809E-2</v>
      </c>
      <c r="AE1108" s="2">
        <v>1.3750868358411913E-4</v>
      </c>
      <c r="AF1108">
        <v>1607691.0978045459</v>
      </c>
      <c r="AG1108">
        <v>2554.0786239708423</v>
      </c>
      <c r="AH1108">
        <v>480031.17427512212</v>
      </c>
      <c r="AI1108">
        <v>217096.10090164526</v>
      </c>
      <c r="AJ1108">
        <v>20.036838892077881</v>
      </c>
      <c r="AK1108">
        <v>3604829.5884159436</v>
      </c>
      <c r="AL1108">
        <v>5782.5563901881924</v>
      </c>
      <c r="AM1108">
        <v>1086813.580538325</v>
      </c>
      <c r="AN1108">
        <v>524296.5574774436</v>
      </c>
      <c r="AO1108">
        <v>45.667336494854098</v>
      </c>
      <c r="AP1108">
        <v>1997138.4906113977</v>
      </c>
      <c r="AQ1108">
        <v>3228.4777662173501</v>
      </c>
      <c r="AR1108">
        <v>606782.40626320289</v>
      </c>
      <c r="AS1108">
        <v>307200.45657579834</v>
      </c>
      <c r="AT1108">
        <v>25.630497602776217</v>
      </c>
      <c r="AU1108" s="3">
        <v>56766236.20273447</v>
      </c>
      <c r="AV1108" s="3">
        <v>2168632.6231000433</v>
      </c>
      <c r="AW1108">
        <v>190543.05442196003</v>
      </c>
      <c r="AX1108">
        <v>35810661.648063168</v>
      </c>
      <c r="AY1108">
        <v>7279.2897955895205</v>
      </c>
      <c r="AZ1108">
        <v>1368069.7241830945</v>
      </c>
      <c r="BA1108">
        <v>492587.51649887004</v>
      </c>
      <c r="BB1108">
        <v>92576897.850797638</v>
      </c>
      <c r="BC1108">
        <v>18818.252353320939</v>
      </c>
      <c r="BD1108">
        <v>3536702.347283137</v>
      </c>
      <c r="BE1108">
        <v>302044.46207691001</v>
      </c>
      <c r="BF1108">
        <v>56766236.20273447</v>
      </c>
      <c r="BG1108">
        <v>11538.96255773142</v>
      </c>
      <c r="BH1108">
        <v>2168632.6231000433</v>
      </c>
      <c r="BI1108">
        <v>3.3340081586379329</v>
      </c>
      <c r="BJ1108">
        <v>18.729047066441694</v>
      </c>
      <c r="BK1108">
        <v>15.395038907803762</v>
      </c>
      <c r="BL1108">
        <v>27.862429266546307</v>
      </c>
      <c r="BM1108">
        <v>16.515433009940637</v>
      </c>
      <c r="BN1108">
        <f t="shared" si="109"/>
        <v>-11.346996256605671</v>
      </c>
      <c r="BO1108">
        <v>0.62570669090476927</v>
      </c>
      <c r="BP1108">
        <v>2.5262032155121659E-2</v>
      </c>
      <c r="BQ1108">
        <v>0.8243510245442528</v>
      </c>
      <c r="BR1108">
        <v>0.10119047619047619</v>
      </c>
      <c r="BS1108">
        <v>3.4482758620689655E-2</v>
      </c>
      <c r="BT1108">
        <v>0.16666666666666666</v>
      </c>
      <c r="BU1108">
        <v>0.32495304922593504</v>
      </c>
      <c r="BV1108">
        <v>0.63098552069208569</v>
      </c>
      <c r="BW1108">
        <v>0.15517019062856929</v>
      </c>
      <c r="BX1108">
        <v>0.6760643241939901</v>
      </c>
      <c r="BY1108">
        <f t="shared" si="110"/>
        <v>8.8973145718222554E-2</v>
      </c>
      <c r="BZ1108">
        <v>3.4964746988315809E-2</v>
      </c>
      <c r="CA1108">
        <f t="shared" si="111"/>
        <v>5.07449056148423E-5</v>
      </c>
      <c r="CC1108">
        <v>8.8973145718222554E-2</v>
      </c>
      <c r="CD1108">
        <v>5.07449056148423E-5</v>
      </c>
    </row>
    <row r="1109" spans="1:82" x14ac:dyDescent="0.3">
      <c r="A1109">
        <v>0</v>
      </c>
      <c r="B1109" t="s">
        <v>733</v>
      </c>
      <c r="C1109" t="s">
        <v>757</v>
      </c>
      <c r="D1109">
        <v>22047</v>
      </c>
      <c r="E1109" s="2">
        <f t="shared" si="113"/>
        <v>0.56334830606644704</v>
      </c>
      <c r="F1109" s="2" t="s">
        <v>1938</v>
      </c>
      <c r="G1109" s="3">
        <v>2678</v>
      </c>
      <c r="H1109" s="1">
        <v>1.8809935644575519</v>
      </c>
      <c r="I1109" s="1">
        <f t="shared" si="112"/>
        <v>-6.3796158076877738</v>
      </c>
      <c r="J1109" s="1">
        <v>2.26478300522</v>
      </c>
      <c r="K1109" s="1">
        <v>-34.143707650899998</v>
      </c>
      <c r="L1109" s="2">
        <v>0.27206231296999994</v>
      </c>
      <c r="M1109" s="2">
        <v>-8.3398062484795518E-4</v>
      </c>
      <c r="N1109" s="7">
        <v>1.8276514523500001E-2</v>
      </c>
      <c r="O1109" s="2">
        <v>4.3269118356741476E-4</v>
      </c>
      <c r="P1109" s="3">
        <v>41159.521744162012</v>
      </c>
      <c r="Q1109" s="3">
        <v>1572.411482184644</v>
      </c>
      <c r="R1109" s="3">
        <v>112285.11469027947</v>
      </c>
      <c r="S1109" s="3">
        <v>179.83626275020566</v>
      </c>
      <c r="T1109" s="3">
        <v>48714.532251084805</v>
      </c>
      <c r="V1109">
        <v>22047</v>
      </c>
      <c r="W1109" s="2">
        <v>0.45148928491653634</v>
      </c>
      <c r="X1109" s="2">
        <v>5.046084352892137E-2</v>
      </c>
      <c r="Y1109" s="2">
        <v>0.26283905797078638</v>
      </c>
      <c r="Z1109" s="2">
        <v>0.64586031991187653</v>
      </c>
      <c r="AA1109" s="2">
        <v>9.8413621774774446E-2</v>
      </c>
      <c r="AB1109" s="2">
        <v>0.67155218741234313</v>
      </c>
      <c r="AC1109" s="2">
        <v>-8.3398062484795518E-4</v>
      </c>
      <c r="AD1109" s="2">
        <v>3.7815748534475058E-2</v>
      </c>
      <c r="AE1109" s="2">
        <v>4.3269118356741476E-4</v>
      </c>
      <c r="AF1109">
        <v>422513.97492038738</v>
      </c>
      <c r="AG1109">
        <v>669.27239595055448</v>
      </c>
      <c r="AH1109">
        <v>125787.6758854769</v>
      </c>
      <c r="AI1109">
        <v>51496.075008650892</v>
      </c>
      <c r="AJ1109">
        <v>5.2398061217613101</v>
      </c>
      <c r="AK1109">
        <v>534799.08961066685</v>
      </c>
      <c r="AL1109">
        <v>849.1086587007602</v>
      </c>
      <c r="AM1109">
        <v>159587.34500099439</v>
      </c>
      <c r="AN1109">
        <v>66410.938144218191</v>
      </c>
      <c r="AO1109">
        <v>6.6585322706669787</v>
      </c>
      <c r="AP1109">
        <v>112285.11469027947</v>
      </c>
      <c r="AQ1109">
        <v>179.83626275020572</v>
      </c>
      <c r="AR1109">
        <v>33799.669115517492</v>
      </c>
      <c r="AS1109">
        <v>14914.863135567299</v>
      </c>
      <c r="AT1109">
        <v>1.4187261489056686</v>
      </c>
      <c r="AU1109" s="3">
        <v>7735520.5165978083</v>
      </c>
      <c r="AV1109" s="3">
        <v>295519.01396178198</v>
      </c>
      <c r="AW1109">
        <v>60145.052363458009</v>
      </c>
      <c r="AX1109">
        <v>11303661.141188297</v>
      </c>
      <c r="AY1109">
        <v>2297.7130667537958</v>
      </c>
      <c r="AZ1109">
        <v>431832.19376570836</v>
      </c>
      <c r="BA1109">
        <v>101304.57410762002</v>
      </c>
      <c r="BB1109">
        <v>19039181.657786105</v>
      </c>
      <c r="BC1109">
        <v>3870.1245489384401</v>
      </c>
      <c r="BD1109">
        <v>727351.20772749046</v>
      </c>
      <c r="BE1109">
        <v>41159.521744162012</v>
      </c>
      <c r="BF1109">
        <v>7735520.5165978083</v>
      </c>
      <c r="BG1109">
        <v>1572.411482184644</v>
      </c>
      <c r="BH1109">
        <v>295519.01396178198</v>
      </c>
      <c r="BI1109">
        <v>1.3765022727030796</v>
      </c>
      <c r="BJ1109">
        <v>3.2574958371606315</v>
      </c>
      <c r="BK1109">
        <v>1.8809935644575519</v>
      </c>
      <c r="BL1109">
        <v>33.602295810114512</v>
      </c>
      <c r="BM1109">
        <v>27.222680002426738</v>
      </c>
      <c r="BN1109">
        <f t="shared" si="109"/>
        <v>-6.3796158076877738</v>
      </c>
      <c r="BO1109">
        <v>0.56334830606644704</v>
      </c>
      <c r="BP1109">
        <v>9.3904142634045323E-3</v>
      </c>
      <c r="BQ1109">
        <v>0.68089118259181014</v>
      </c>
      <c r="BR1109">
        <v>8.9285714285714288E-2</v>
      </c>
      <c r="BS1109">
        <v>3.4482758620689655E-2</v>
      </c>
      <c r="BT1109">
        <v>0.22222222222222221</v>
      </c>
      <c r="BU1109">
        <v>0.18269818397016518</v>
      </c>
      <c r="BV1109">
        <v>0.64586031991187653</v>
      </c>
      <c r="BW1109">
        <v>0.10208881926843823</v>
      </c>
      <c r="BX1109">
        <v>0.67155218741234313</v>
      </c>
      <c r="BY1109">
        <f t="shared" si="110"/>
        <v>6.2503760878861378E-2</v>
      </c>
      <c r="BZ1109">
        <v>3.7815748534475058E-2</v>
      </c>
      <c r="CA1109">
        <f t="shared" si="111"/>
        <v>1.6043456047302643E-4</v>
      </c>
      <c r="CC1109">
        <v>6.2503760878861378E-2</v>
      </c>
      <c r="CD1109">
        <v>1.6043456047302643E-4</v>
      </c>
    </row>
    <row r="1110" spans="1:82" x14ac:dyDescent="0.3">
      <c r="A1110">
        <v>0</v>
      </c>
      <c r="B1110" t="s">
        <v>733</v>
      </c>
      <c r="C1110" t="s">
        <v>758</v>
      </c>
      <c r="D1110">
        <v>22049</v>
      </c>
      <c r="E1110" s="2">
        <f t="shared" si="113"/>
        <v>0.54895127668969923</v>
      </c>
      <c r="F1110" s="2" t="s">
        <v>1938</v>
      </c>
      <c r="G1110" s="3">
        <v>838</v>
      </c>
      <c r="H1110" s="1">
        <v>0.76348515906457937</v>
      </c>
      <c r="I1110" s="1">
        <f t="shared" si="112"/>
        <v>-12.59056549390035</v>
      </c>
      <c r="J1110" s="1">
        <v>2.6142109111799998</v>
      </c>
      <c r="K1110" s="1">
        <v>3.0122619578099998</v>
      </c>
      <c r="L1110" s="2">
        <v>0.20971513544999998</v>
      </c>
      <c r="M1110" s="2">
        <v>2.2943958938158901E-5</v>
      </c>
      <c r="N1110" s="7">
        <v>0</v>
      </c>
      <c r="O1110" s="2">
        <v>3.0478182436038594E-2</v>
      </c>
      <c r="P1110" s="3">
        <v>28014.893822832993</v>
      </c>
      <c r="Q1110" s="3">
        <v>1070.2490906725463</v>
      </c>
      <c r="R1110" s="3">
        <v>56506.280367268802</v>
      </c>
      <c r="S1110" s="3">
        <v>90.639102754233974</v>
      </c>
      <c r="T1110" s="3">
        <v>23579.566519815395</v>
      </c>
      <c r="V1110">
        <v>22049</v>
      </c>
      <c r="W1110" s="2">
        <v>0.42150284601066695</v>
      </c>
      <c r="X1110" s="2">
        <v>2.0481784667520479E-2</v>
      </c>
      <c r="Y1110" s="2">
        <v>0.32638296055007082</v>
      </c>
      <c r="Z1110" s="2">
        <v>0.7455085504970137</v>
      </c>
      <c r="AA1110" s="2">
        <v>8.6823496743078758E-3</v>
      </c>
      <c r="AB1110" s="2">
        <v>0.51765588701898979</v>
      </c>
      <c r="AC1110" s="2">
        <v>2.2943958938158901E-5</v>
      </c>
      <c r="AD1110" s="2">
        <v>0</v>
      </c>
      <c r="AE1110" s="2">
        <v>3.0478182436038594E-2</v>
      </c>
      <c r="AF1110">
        <v>150639.82605278492</v>
      </c>
      <c r="AG1110">
        <v>241.69770486670785</v>
      </c>
      <c r="AH1110">
        <v>45426.335743097392</v>
      </c>
      <c r="AI1110">
        <v>17480.321279680164</v>
      </c>
      <c r="AJ1110">
        <v>1.9090833270544123</v>
      </c>
      <c r="AK1110">
        <v>207146.10642005372</v>
      </c>
      <c r="AL1110">
        <v>332.33680762094184</v>
      </c>
      <c r="AM1110">
        <v>62461.67464065794</v>
      </c>
      <c r="AN1110">
        <v>24024.548901935032</v>
      </c>
      <c r="AO1110">
        <v>2.6248810491286703</v>
      </c>
      <c r="AP1110">
        <v>56506.280367268802</v>
      </c>
      <c r="AQ1110">
        <v>90.639102754233988</v>
      </c>
      <c r="AR1110">
        <v>17035.338897560549</v>
      </c>
      <c r="AS1110">
        <v>6544.227622254868</v>
      </c>
      <c r="AT1110">
        <v>0.71579772207425796</v>
      </c>
      <c r="AU1110" s="3">
        <v>5265119.1450632326</v>
      </c>
      <c r="AV1110" s="3">
        <v>201142.61410099835</v>
      </c>
      <c r="AW1110">
        <v>49765.782879487</v>
      </c>
      <c r="AX1110">
        <v>9352981.2343707867</v>
      </c>
      <c r="AY1110">
        <v>1901.195278847294</v>
      </c>
      <c r="AZ1110">
        <v>357310.64070656046</v>
      </c>
      <c r="BA1110">
        <v>77780.676702319994</v>
      </c>
      <c r="BB1110">
        <v>14618100.379434019</v>
      </c>
      <c r="BC1110">
        <v>2971.4443695198406</v>
      </c>
      <c r="BD1110">
        <v>558453.25480755884</v>
      </c>
      <c r="BE1110">
        <v>28014.893822832993</v>
      </c>
      <c r="BF1110">
        <v>5265119.1450632326</v>
      </c>
      <c r="BG1110">
        <v>1070.2490906725463</v>
      </c>
      <c r="BH1110">
        <v>201142.61410099835</v>
      </c>
      <c r="BI1110">
        <v>0.7701621885756581</v>
      </c>
      <c r="BJ1110">
        <v>1.5336473476402375</v>
      </c>
      <c r="BK1110">
        <v>0.76348515906457937</v>
      </c>
      <c r="BL1110">
        <v>55.909711724011927</v>
      </c>
      <c r="BM1110">
        <v>43.319146230111578</v>
      </c>
      <c r="BN1110">
        <f t="shared" si="109"/>
        <v>-12.59056549390035</v>
      </c>
      <c r="BO1110">
        <v>0.54895127668969923</v>
      </c>
      <c r="BP1110">
        <v>5.119727177267051E-3</v>
      </c>
      <c r="BQ1110">
        <v>0.31400899844440722</v>
      </c>
      <c r="BR1110">
        <v>0.20833333333333334</v>
      </c>
      <c r="BS1110">
        <v>0.17241379310344829</v>
      </c>
      <c r="BT1110">
        <v>0.27777777777777779</v>
      </c>
      <c r="BU1110">
        <v>0.36056614069472159</v>
      </c>
      <c r="BV1110">
        <v>0.7455085504970137</v>
      </c>
      <c r="BW1110">
        <v>9.0065867990745604E-3</v>
      </c>
      <c r="BX1110">
        <v>0.51765588701898979</v>
      </c>
      <c r="BY1110">
        <f t="shared" si="110"/>
        <v>3.887066842134098E-2</v>
      </c>
      <c r="BZ1110">
        <v>0</v>
      </c>
      <c r="CA1110">
        <f t="shared" si="111"/>
        <v>1.4242654264902668E-2</v>
      </c>
      <c r="CC1110">
        <v>3.887066842134098E-2</v>
      </c>
      <c r="CD1110">
        <v>1.4242654264902668E-2</v>
      </c>
    </row>
    <row r="1111" spans="1:82" x14ac:dyDescent="0.3">
      <c r="A1111">
        <v>0</v>
      </c>
      <c r="B1111" t="s">
        <v>733</v>
      </c>
      <c r="C1111" t="s">
        <v>759</v>
      </c>
      <c r="D1111">
        <v>22051</v>
      </c>
      <c r="E1111" s="2">
        <f t="shared" si="113"/>
        <v>0.69110405232843686</v>
      </c>
      <c r="F1111" s="2" t="s">
        <v>1941</v>
      </c>
      <c r="G1111" s="3">
        <v>83643</v>
      </c>
      <c r="H1111" s="1">
        <v>37.276300452240164</v>
      </c>
      <c r="I1111" s="1">
        <f t="shared" si="112"/>
        <v>-6.7144289968318418</v>
      </c>
      <c r="J1111" s="1">
        <v>2.2637763690999999</v>
      </c>
      <c r="K1111" s="1">
        <v>65.184765678100007</v>
      </c>
      <c r="L1111" s="2">
        <v>0.25649534060000012</v>
      </c>
      <c r="M1111" s="2">
        <v>6.0791907208143106E-2</v>
      </c>
      <c r="N1111" s="7">
        <v>7.2566572421700004E-2</v>
      </c>
      <c r="O1111" s="2">
        <v>1.0524455724984616E-2</v>
      </c>
      <c r="P1111" s="3">
        <v>634118.07233670005</v>
      </c>
      <c r="Q1111" s="3">
        <v>24225.124485185399</v>
      </c>
      <c r="R1111" s="3">
        <v>409561.75036325399</v>
      </c>
      <c r="S1111" s="3">
        <v>648.71899117922032</v>
      </c>
      <c r="T1111" s="3">
        <v>258169.68323759409</v>
      </c>
      <c r="V1111">
        <v>22051</v>
      </c>
      <c r="W1111" s="2">
        <v>0.75826223052272657</v>
      </c>
      <c r="X1111" s="2">
        <v>1</v>
      </c>
      <c r="Y1111" s="2">
        <v>0.27880211107654174</v>
      </c>
      <c r="Z1111" s="2">
        <v>0.64557325208904337</v>
      </c>
      <c r="AA1111" s="2">
        <v>0.18788436629414315</v>
      </c>
      <c r="AB1111" s="2">
        <v>0.6331270404953071</v>
      </c>
      <c r="AC1111" s="2">
        <v>6.0791907208143106E-2</v>
      </c>
      <c r="AD1111" s="2">
        <v>0.15014674987286722</v>
      </c>
      <c r="AE1111" s="2">
        <v>1.0524455724984616E-2</v>
      </c>
      <c r="AF1111">
        <v>5698913.3025012454</v>
      </c>
      <c r="AG1111">
        <v>8985.4103243720328</v>
      </c>
      <c r="AH1111">
        <v>1688780.0668588011</v>
      </c>
      <c r="AI1111">
        <v>1825316.7372754121</v>
      </c>
      <c r="AJ1111">
        <v>70.119677442126914</v>
      </c>
      <c r="AK1111">
        <v>6108475.0528644994</v>
      </c>
      <c r="AL1111">
        <v>9634.129315551254</v>
      </c>
      <c r="AM1111">
        <v>1810704.7939160243</v>
      </c>
      <c r="AN1111">
        <v>1961561.6934557832</v>
      </c>
      <c r="AO1111">
        <v>75.198368152916586</v>
      </c>
      <c r="AP1111">
        <v>409561.75036325399</v>
      </c>
      <c r="AQ1111">
        <v>648.71899117922112</v>
      </c>
      <c r="AR1111">
        <v>121924.72705722321</v>
      </c>
      <c r="AS1111">
        <v>136244.95618037111</v>
      </c>
      <c r="AT1111">
        <v>5.0786907107896724</v>
      </c>
      <c r="AU1111" s="3">
        <v>119176150.51495941</v>
      </c>
      <c r="AV1111" s="3">
        <v>4552869.895745744</v>
      </c>
      <c r="AW1111">
        <v>577960.62116620003</v>
      </c>
      <c r="AX1111">
        <v>108621919.14197563</v>
      </c>
      <c r="AY1111">
        <v>22079.749191964402</v>
      </c>
      <c r="AZ1111">
        <v>4149668.0631377897</v>
      </c>
      <c r="BA1111">
        <v>1212078.6935029002</v>
      </c>
      <c r="BB1111">
        <v>227798069.65693507</v>
      </c>
      <c r="BC1111">
        <v>46304.873677149801</v>
      </c>
      <c r="BD1111">
        <v>8702537.9588835333</v>
      </c>
      <c r="BE1111">
        <v>634118.07233670005</v>
      </c>
      <c r="BF1111">
        <v>119176150.51495941</v>
      </c>
      <c r="BG1111">
        <v>24225.124485185399</v>
      </c>
      <c r="BH1111">
        <v>4552869.895745744</v>
      </c>
      <c r="BI1111">
        <v>16.122492352069255</v>
      </c>
      <c r="BJ1111">
        <v>53.398792804309423</v>
      </c>
      <c r="BK1111">
        <v>37.276300452240164</v>
      </c>
      <c r="BL1111">
        <v>28.01012065352467</v>
      </c>
      <c r="BM1111">
        <v>21.295691656692828</v>
      </c>
      <c r="BN1111">
        <f t="shared" si="109"/>
        <v>-6.7144289968318418</v>
      </c>
      <c r="BO1111">
        <v>0.69110405232843686</v>
      </c>
      <c r="BP1111">
        <v>0.13492935532468622</v>
      </c>
      <c r="BQ1111">
        <v>0.88474370631680033</v>
      </c>
      <c r="BR1111">
        <v>0.26190476190476192</v>
      </c>
      <c r="BS1111">
        <v>0</v>
      </c>
      <c r="BT1111">
        <v>0.16666666666666666</v>
      </c>
      <c r="BU1111">
        <v>0.19228649829344588</v>
      </c>
      <c r="BV1111">
        <v>0.64557325208904337</v>
      </c>
      <c r="BW1111">
        <v>0.1949007949109369</v>
      </c>
      <c r="BX1111">
        <v>0.6331270404953071</v>
      </c>
      <c r="BY1111">
        <f t="shared" si="110"/>
        <v>0.22772060771791444</v>
      </c>
      <c r="BZ1111">
        <v>0.15014674987286722</v>
      </c>
      <c r="CA1111">
        <f t="shared" si="111"/>
        <v>4.098170345977618E-3</v>
      </c>
      <c r="CC1111">
        <v>0.22772060771791444</v>
      </c>
      <c r="CD1111">
        <v>4.098170345977618E-3</v>
      </c>
    </row>
    <row r="1112" spans="1:82" x14ac:dyDescent="0.3">
      <c r="A1112">
        <v>0</v>
      </c>
      <c r="B1112" t="s">
        <v>733</v>
      </c>
      <c r="C1112" t="s">
        <v>760</v>
      </c>
      <c r="D1112">
        <v>22053</v>
      </c>
      <c r="E1112" s="2">
        <f t="shared" si="113"/>
        <v>0.64111158312183514</v>
      </c>
      <c r="F1112" s="2" t="s">
        <v>1940</v>
      </c>
      <c r="G1112" s="3">
        <v>3354</v>
      </c>
      <c r="H1112" s="1">
        <v>3.9197449139654488</v>
      </c>
      <c r="I1112" s="1">
        <f t="shared" si="112"/>
        <v>-11.28228489233739</v>
      </c>
      <c r="J1112" s="1">
        <v>2.3256966556299998</v>
      </c>
      <c r="K1112" s="1">
        <v>-78.515884338500001</v>
      </c>
      <c r="L1112" s="2">
        <v>0.26396069832000002</v>
      </c>
      <c r="M1112" s="2">
        <v>-2.986932232870043E-3</v>
      </c>
      <c r="N1112" s="7">
        <v>2.5972700809799999E-2</v>
      </c>
      <c r="O1112" s="2">
        <v>1.0576937391854398E-2</v>
      </c>
      <c r="P1112" s="3">
        <v>84274.745443209977</v>
      </c>
      <c r="Q1112" s="3">
        <v>3219.536374032019</v>
      </c>
      <c r="R1112" s="3">
        <v>607692.60059742222</v>
      </c>
      <c r="S1112" s="3">
        <v>962.20485112090057</v>
      </c>
      <c r="T1112" s="3">
        <v>233996.89612249337</v>
      </c>
      <c r="V1112">
        <v>22053</v>
      </c>
      <c r="W1112" s="2">
        <v>0.53285911895464211</v>
      </c>
      <c r="X1112" s="2">
        <v>0.10515380728266147</v>
      </c>
      <c r="Y1112" s="2">
        <v>0.37733741473987531</v>
      </c>
      <c r="Z1112" s="2">
        <v>0.6632313923943729</v>
      </c>
      <c r="AA1112" s="2">
        <v>0.22630912329749281</v>
      </c>
      <c r="AB1112" s="2">
        <v>0.65155435316479249</v>
      </c>
      <c r="AC1112" s="2">
        <v>-2.986932232870043E-3</v>
      </c>
      <c r="AD1112" s="2">
        <v>5.3739848553818449E-2</v>
      </c>
      <c r="AE1112" s="2">
        <v>1.0576937391854398E-2</v>
      </c>
      <c r="AF1112">
        <v>749256.79149443272</v>
      </c>
      <c r="AG1112">
        <v>1184.2619657271216</v>
      </c>
      <c r="AH1112">
        <v>222578.37198979055</v>
      </c>
      <c r="AI1112">
        <v>64600.366727169596</v>
      </c>
      <c r="AJ1112">
        <v>9.2576457934244374</v>
      </c>
      <c r="AK1112">
        <v>1356949.3920918549</v>
      </c>
      <c r="AL1112">
        <v>2146.4668168480221</v>
      </c>
      <c r="AM1112">
        <v>403421.79640195065</v>
      </c>
      <c r="AN1112">
        <v>117753.83843750285</v>
      </c>
      <c r="AO1112">
        <v>16.788697042618452</v>
      </c>
      <c r="AP1112">
        <v>607692.60059742222</v>
      </c>
      <c r="AQ1112">
        <v>962.20485112090046</v>
      </c>
      <c r="AR1112">
        <v>180843.42441216009</v>
      </c>
      <c r="AS1112">
        <v>53153.471710333259</v>
      </c>
      <c r="AT1112">
        <v>7.5310512491940145</v>
      </c>
      <c r="AU1112" s="3">
        <v>15838595.658596883</v>
      </c>
      <c r="AV1112" s="3">
        <v>605079.6661355776</v>
      </c>
      <c r="AW1112">
        <v>83512.221722820017</v>
      </c>
      <c r="AX1112">
        <v>15695286.950586794</v>
      </c>
      <c r="AY1112">
        <v>3190.4057864408405</v>
      </c>
      <c r="AZ1112">
        <v>599604.86350369151</v>
      </c>
      <c r="BA1112">
        <v>167786.96716602999</v>
      </c>
      <c r="BB1112">
        <v>31533882.609183677</v>
      </c>
      <c r="BC1112">
        <v>6409.9421604728595</v>
      </c>
      <c r="BD1112">
        <v>1204684.5296392692</v>
      </c>
      <c r="BE1112">
        <v>84274.745443209977</v>
      </c>
      <c r="BF1112">
        <v>15838595.658596883</v>
      </c>
      <c r="BG1112">
        <v>3219.536374032019</v>
      </c>
      <c r="BH1112">
        <v>605079.6661355776</v>
      </c>
      <c r="BI1112">
        <v>1.7449649555949422</v>
      </c>
      <c r="BJ1112">
        <v>5.664709869560391</v>
      </c>
      <c r="BK1112">
        <v>3.9197449139654488</v>
      </c>
      <c r="BL1112">
        <v>36.487742424884949</v>
      </c>
      <c r="BM1112">
        <v>25.205457532547559</v>
      </c>
      <c r="BN1112">
        <f t="shared" si="109"/>
        <v>-11.28228489233739</v>
      </c>
      <c r="BO1112">
        <v>0.64111158312183514</v>
      </c>
      <c r="BP1112">
        <v>1.3547250430467294E-2</v>
      </c>
      <c r="BQ1112">
        <v>0.59314231443024512</v>
      </c>
      <c r="BR1112">
        <v>0.22619047619047619</v>
      </c>
      <c r="BS1112">
        <v>6.8965517241379309E-2</v>
      </c>
      <c r="BT1112">
        <v>0.22222222222222221</v>
      </c>
      <c r="BU1112">
        <v>0.32309985789115281</v>
      </c>
      <c r="BV1112">
        <v>0.6632313923943729</v>
      </c>
      <c r="BW1112">
        <v>0.23476050134594689</v>
      </c>
      <c r="BX1112">
        <v>0.65155435316479249</v>
      </c>
      <c r="BY1112">
        <f t="shared" si="110"/>
        <v>7.3058575858524225E-2</v>
      </c>
      <c r="BZ1112">
        <v>5.3739848553818449E-2</v>
      </c>
      <c r="CA1112">
        <f t="shared" si="111"/>
        <v>4.0472668632263124E-3</v>
      </c>
      <c r="CC1112">
        <v>7.3058575858524225E-2</v>
      </c>
      <c r="CD1112">
        <v>4.0472668632263124E-3</v>
      </c>
    </row>
    <row r="1113" spans="1:82" x14ac:dyDescent="0.3">
      <c r="A1113">
        <v>0</v>
      </c>
      <c r="B1113" t="s">
        <v>733</v>
      </c>
      <c r="C1113" t="s">
        <v>761</v>
      </c>
      <c r="D1113">
        <v>22055</v>
      </c>
      <c r="E1113" s="2">
        <f t="shared" si="113"/>
        <v>0.61539484107647402</v>
      </c>
      <c r="F1113" s="2" t="s">
        <v>1940</v>
      </c>
      <c r="G1113" s="3">
        <v>103150</v>
      </c>
      <c r="H1113" s="1">
        <v>34.317950831231293</v>
      </c>
      <c r="I1113" s="1">
        <f t="shared" si="112"/>
        <v>-10.688382577787632</v>
      </c>
      <c r="J1113" s="1">
        <v>2.27479454743</v>
      </c>
      <c r="K1113" s="1">
        <v>-69.666250185099997</v>
      </c>
      <c r="L1113" s="2">
        <v>0.27459771058999993</v>
      </c>
      <c r="M1113" s="2">
        <v>-2.7371530916413474E-2</v>
      </c>
      <c r="N1113" s="7">
        <v>3.8632571548699998E-3</v>
      </c>
      <c r="O1113" s="2">
        <v>6.4381451250943595E-3</v>
      </c>
      <c r="P1113" s="3">
        <v>-173772.15290225006</v>
      </c>
      <c r="Q1113" s="3">
        <v>-6638.5933783644969</v>
      </c>
      <c r="R1113" s="3">
        <v>-825638.24946395215</v>
      </c>
      <c r="S1113" s="3">
        <v>-1330.7579906908929</v>
      </c>
      <c r="T1113" s="3">
        <v>-339315.97432813374</v>
      </c>
      <c r="V1113">
        <v>22055</v>
      </c>
      <c r="W1113" s="2">
        <v>0.73333121782072919</v>
      </c>
      <c r="X1113" s="2">
        <v>0.92063725248702666</v>
      </c>
      <c r="Y1113" s="2">
        <v>0.43427773080648996</v>
      </c>
      <c r="Z1113" s="2">
        <v>0.64871536511473193</v>
      </c>
      <c r="AA1113" s="2">
        <v>0.20080150832718721</v>
      </c>
      <c r="AB1113" s="2">
        <v>0.67781050301322099</v>
      </c>
      <c r="AC1113" s="2">
        <v>-2.7371530916413474E-2</v>
      </c>
      <c r="AD1113" s="2">
        <v>7.9934257106151155E-3</v>
      </c>
      <c r="AE1113" s="2">
        <v>6.4381451250943595E-3</v>
      </c>
      <c r="AF1113">
        <v>5915173.856954366</v>
      </c>
      <c r="AG1113">
        <v>9433.6101429458504</v>
      </c>
      <c r="AH1113">
        <v>1773017.8358924692</v>
      </c>
      <c r="AI1113">
        <v>590758.93562506977</v>
      </c>
      <c r="AJ1113">
        <v>74.20498256413066</v>
      </c>
      <c r="AK1113">
        <v>5089535.6074904138</v>
      </c>
      <c r="AL1113">
        <v>8102.8521522549581</v>
      </c>
      <c r="AM1113">
        <v>1522905.9893142318</v>
      </c>
      <c r="AN1113">
        <v>501554.80787517334</v>
      </c>
      <c r="AO1113">
        <v>63.661257572812666</v>
      </c>
      <c r="AP1113">
        <v>-825638.24946395215</v>
      </c>
      <c r="AQ1113">
        <v>-1330.7579906908923</v>
      </c>
      <c r="AR1113">
        <v>-250111.84657823737</v>
      </c>
      <c r="AS1113">
        <v>-89204.127749896434</v>
      </c>
      <c r="AT1113">
        <v>-10.543724991317994</v>
      </c>
      <c r="AU1113" s="3">
        <v>-32658738.416448876</v>
      </c>
      <c r="AV1113" s="3">
        <v>-1247657.2395298234</v>
      </c>
      <c r="AW1113">
        <v>862001.74095120013</v>
      </c>
      <c r="AX1113">
        <v>162004607.19436854</v>
      </c>
      <c r="AY1113">
        <v>32930.932569134398</v>
      </c>
      <c r="AZ1113">
        <v>6189039.4670431186</v>
      </c>
      <c r="BA1113">
        <v>688229.58804895007</v>
      </c>
      <c r="BB1113">
        <v>129345868.77791968</v>
      </c>
      <c r="BC1113">
        <v>26292.339190769901</v>
      </c>
      <c r="BD1113">
        <v>4941382.2275132947</v>
      </c>
      <c r="BE1113">
        <v>-173772.15290225006</v>
      </c>
      <c r="BF1113">
        <v>-32658738.416448876</v>
      </c>
      <c r="BG1113">
        <v>-6638.5933783644969</v>
      </c>
      <c r="BH1113">
        <v>-1247657.2395298234</v>
      </c>
      <c r="BI1113">
        <v>52.101738497364117</v>
      </c>
      <c r="BJ1113">
        <v>86.41968932859541</v>
      </c>
      <c r="BK1113">
        <v>34.317950831231293</v>
      </c>
      <c r="BL1113">
        <v>30.857306034963198</v>
      </c>
      <c r="BM1113">
        <v>20.168923457175566</v>
      </c>
      <c r="BN1113">
        <f t="shared" si="109"/>
        <v>-10.688382577787632</v>
      </c>
      <c r="BO1113">
        <v>0.61539484107647402</v>
      </c>
      <c r="BP1113">
        <v>0.38827273263601553</v>
      </c>
      <c r="BQ1113">
        <v>0.63361422248330801</v>
      </c>
      <c r="BR1113">
        <v>0.23809523809523808</v>
      </c>
      <c r="BS1113">
        <v>3.4482758620689655E-2</v>
      </c>
      <c r="BT1113">
        <v>0.16666666666666666</v>
      </c>
      <c r="BU1113">
        <v>0.30609180010291348</v>
      </c>
      <c r="BV1113">
        <v>0.64871536511473193</v>
      </c>
      <c r="BW1113">
        <v>0.20830031984148051</v>
      </c>
      <c r="BX1113">
        <v>0.67781050301322099</v>
      </c>
      <c r="BY1113">
        <f t="shared" si="110"/>
        <v>6.2731277779210365E-2</v>
      </c>
      <c r="BZ1113">
        <v>7.9934257106151155E-3</v>
      </c>
      <c r="CA1113">
        <f t="shared" si="111"/>
        <v>2.3706973624039772E-3</v>
      </c>
      <c r="CC1113">
        <v>6.2731277779210365E-2</v>
      </c>
      <c r="CD1113">
        <v>2.3706973624039772E-3</v>
      </c>
    </row>
    <row r="1114" spans="1:82" x14ac:dyDescent="0.3">
      <c r="A1114">
        <v>0</v>
      </c>
      <c r="B1114" t="s">
        <v>733</v>
      </c>
      <c r="C1114" t="s">
        <v>762</v>
      </c>
      <c r="D1114">
        <v>22057</v>
      </c>
      <c r="E1114" s="2">
        <f t="shared" si="113"/>
        <v>0.70077846346045347</v>
      </c>
      <c r="F1114" s="2" t="s">
        <v>1941</v>
      </c>
      <c r="G1114" s="3">
        <v>25106</v>
      </c>
      <c r="H1114" s="1">
        <v>12.970792296387469</v>
      </c>
      <c r="I1114" s="1">
        <f t="shared" si="112"/>
        <v>-10.22512949372706</v>
      </c>
      <c r="J1114" s="1">
        <v>2.1759055943500001</v>
      </c>
      <c r="K1114" s="1">
        <v>37.366556015199997</v>
      </c>
      <c r="L1114" s="2">
        <v>0.2685991030099999</v>
      </c>
      <c r="M1114" s="2">
        <v>1.1718686970228187E-2</v>
      </c>
      <c r="N1114" s="7">
        <v>0.13396415727300001</v>
      </c>
      <c r="O1114" s="2">
        <v>9.025750541758578E-3</v>
      </c>
      <c r="P1114" s="3">
        <v>426829.24277793005</v>
      </c>
      <c r="Q1114" s="3">
        <v>16306.098172080656</v>
      </c>
      <c r="R1114" s="3">
        <v>2523498.6013944559</v>
      </c>
      <c r="S1114" s="3">
        <v>4025.3540859093255</v>
      </c>
      <c r="T1114" s="3">
        <v>1022336.1114732953</v>
      </c>
      <c r="V1114">
        <v>22057</v>
      </c>
      <c r="W1114" s="2">
        <v>0.61594118949533194</v>
      </c>
      <c r="X1114" s="2">
        <v>0.34796350869116288</v>
      </c>
      <c r="Y1114" s="2">
        <v>0.37287774688840614</v>
      </c>
      <c r="Z1114" s="2">
        <v>0.62051467183648334</v>
      </c>
      <c r="AA1114" s="2">
        <v>0.10770295213117791</v>
      </c>
      <c r="AB1114" s="2">
        <v>0.66300368174569213</v>
      </c>
      <c r="AC1114" s="2">
        <v>1.1718686970228187E-2</v>
      </c>
      <c r="AD1114" s="2">
        <v>0.27718386224872443</v>
      </c>
      <c r="AE1114" s="2">
        <v>9.025750541758578E-3</v>
      </c>
      <c r="AF1114">
        <v>1813539.7110864732</v>
      </c>
      <c r="AG1114">
        <v>2875.4683022772106</v>
      </c>
      <c r="AH1114">
        <v>540435.36983487115</v>
      </c>
      <c r="AI1114">
        <v>182183.20455760535</v>
      </c>
      <c r="AJ1114">
        <v>22.52750468890547</v>
      </c>
      <c r="AK1114">
        <v>4337038.3124809293</v>
      </c>
      <c r="AL1114">
        <v>6900.822388186536</v>
      </c>
      <c r="AM1114">
        <v>1296988.214605195</v>
      </c>
      <c r="AN1114">
        <v>447966.47126057686</v>
      </c>
      <c r="AO1114">
        <v>54.195577667259606</v>
      </c>
      <c r="AP1114">
        <v>2523498.6013944559</v>
      </c>
      <c r="AQ1114">
        <v>4025.3540859093255</v>
      </c>
      <c r="AR1114">
        <v>756552.84477032383</v>
      </c>
      <c r="AS1114">
        <v>265783.26670297154</v>
      </c>
      <c r="AT1114">
        <v>31.668072978354136</v>
      </c>
      <c r="AU1114" s="3">
        <v>80218287.887684166</v>
      </c>
      <c r="AV1114" s="3">
        <v>3064568.0904608383</v>
      </c>
      <c r="AW1114">
        <v>277730.66279020999</v>
      </c>
      <c r="AX1114">
        <v>52196700.764792062</v>
      </c>
      <c r="AY1114">
        <v>10610.105866646021</v>
      </c>
      <c r="AZ1114">
        <v>1994063.2965774531</v>
      </c>
      <c r="BA1114">
        <v>704559.90556814009</v>
      </c>
      <c r="BB1114">
        <v>132414988.65247625</v>
      </c>
      <c r="BC1114">
        <v>26916.204038726675</v>
      </c>
      <c r="BD1114">
        <v>5058631.3870382914</v>
      </c>
      <c r="BE1114">
        <v>426829.24277793005</v>
      </c>
      <c r="BF1114">
        <v>80218287.887684166</v>
      </c>
      <c r="BG1114">
        <v>16306.098172080656</v>
      </c>
      <c r="BH1114">
        <v>3064568.0904608383</v>
      </c>
      <c r="BI1114">
        <v>3.3260944782769397</v>
      </c>
      <c r="BJ1114">
        <v>16.296886774664408</v>
      </c>
      <c r="BK1114">
        <v>12.970792296387469</v>
      </c>
      <c r="BL1114">
        <v>28.494418730915744</v>
      </c>
      <c r="BM1114">
        <v>18.269289237188683</v>
      </c>
      <c r="BN1114">
        <f t="shared" si="109"/>
        <v>-10.22512949372706</v>
      </c>
      <c r="BO1114">
        <v>0.70077846346045347</v>
      </c>
      <c r="BP1114">
        <v>2.8225793118537353E-2</v>
      </c>
      <c r="BQ1114">
        <v>0.92925517519129186</v>
      </c>
      <c r="BR1114">
        <v>0.18546365914786966</v>
      </c>
      <c r="BS1114">
        <v>0</v>
      </c>
      <c r="BT1114">
        <v>0.16666666666666666</v>
      </c>
      <c r="BU1114">
        <v>0.2928252493061626</v>
      </c>
      <c r="BV1114">
        <v>0.62051467183648334</v>
      </c>
      <c r="BW1114">
        <v>0.11172505407798539</v>
      </c>
      <c r="BX1114">
        <v>0.66300368174569213</v>
      </c>
      <c r="BY1114">
        <f t="shared" si="110"/>
        <v>0.15900492266208394</v>
      </c>
      <c r="BZ1114">
        <v>0.27718386224872443</v>
      </c>
      <c r="CA1114">
        <f t="shared" si="111"/>
        <v>3.3542696830264414E-3</v>
      </c>
      <c r="CC1114">
        <v>0.15900492266208394</v>
      </c>
      <c r="CD1114">
        <v>3.3542696830264414E-3</v>
      </c>
    </row>
    <row r="1115" spans="1:82" x14ac:dyDescent="0.3">
      <c r="A1115">
        <v>0</v>
      </c>
      <c r="B1115" t="s">
        <v>733</v>
      </c>
      <c r="C1115" t="s">
        <v>763</v>
      </c>
      <c r="D1115">
        <v>22059</v>
      </c>
      <c r="E1115" s="2">
        <f t="shared" si="113"/>
        <v>0.55899468372356031</v>
      </c>
      <c r="F1115" s="2" t="s">
        <v>1938</v>
      </c>
      <c r="G1115" s="3">
        <v>699</v>
      </c>
      <c r="H1115" s="1">
        <v>0.56628399401843377</v>
      </c>
      <c r="I1115" s="1">
        <f t="shared" si="112"/>
        <v>-11.573931102840575</v>
      </c>
      <c r="J1115" s="1">
        <v>2.52647771013</v>
      </c>
      <c r="K1115" s="1">
        <v>-34.7832990526</v>
      </c>
      <c r="L1115" s="2">
        <v>0.22737230443000001</v>
      </c>
      <c r="M1115" s="2">
        <v>-6.1363672057194606E-4</v>
      </c>
      <c r="N1115" s="7">
        <v>0</v>
      </c>
      <c r="O1115" s="2">
        <v>7.6460577656908571E-2</v>
      </c>
      <c r="P1115" s="3">
        <v>32190.034688543998</v>
      </c>
      <c r="Q1115" s="3">
        <v>1229.7514162289281</v>
      </c>
      <c r="R1115" s="3">
        <v>57893.830937758699</v>
      </c>
      <c r="S1115" s="3">
        <v>94.905460217063421</v>
      </c>
      <c r="T1115" s="3">
        <v>22950.212832774348</v>
      </c>
      <c r="V1115">
        <v>22059</v>
      </c>
      <c r="W1115" s="2">
        <v>0.44048827144753422</v>
      </c>
      <c r="X1115" s="2">
        <v>1.5191528857429902E-2</v>
      </c>
      <c r="Y1115" s="2">
        <v>0.25047162679433005</v>
      </c>
      <c r="Z1115" s="2">
        <v>0.72048920287455065</v>
      </c>
      <c r="AA1115" s="2">
        <v>0.10025713879820007</v>
      </c>
      <c r="AB1115" s="2">
        <v>0.56124042587915868</v>
      </c>
      <c r="AC1115" s="2">
        <v>-6.1363672057194606E-4</v>
      </c>
      <c r="AD1115" s="2">
        <v>0</v>
      </c>
      <c r="AE1115" s="2">
        <v>7.6460577656908571E-2</v>
      </c>
      <c r="AF1115">
        <v>86300.919513881556</v>
      </c>
      <c r="AG1115">
        <v>139.03782705223793</v>
      </c>
      <c r="AH1115">
        <v>26131.729368919012</v>
      </c>
      <c r="AI1115">
        <v>6764.1149464505879</v>
      </c>
      <c r="AJ1115">
        <v>1.1012810605525236</v>
      </c>
      <c r="AK1115">
        <v>144194.75045164026</v>
      </c>
      <c r="AL1115">
        <v>233.94328726930135</v>
      </c>
      <c r="AM1115">
        <v>43968.916950203879</v>
      </c>
      <c r="AN1115">
        <v>11877.140197940074</v>
      </c>
      <c r="AO1115">
        <v>1.8617648126373136</v>
      </c>
      <c r="AP1115">
        <v>57893.830937758699</v>
      </c>
      <c r="AQ1115">
        <v>94.905460217063421</v>
      </c>
      <c r="AR1115">
        <v>17837.187581284867</v>
      </c>
      <c r="AS1115">
        <v>5113.0252514894864</v>
      </c>
      <c r="AT1115">
        <v>0.76048375208479002</v>
      </c>
      <c r="AU1115" s="3">
        <v>6049795.1193649592</v>
      </c>
      <c r="AV1115" s="3">
        <v>231119.48116606474</v>
      </c>
      <c r="AW1115">
        <v>56300.802955136009</v>
      </c>
      <c r="AX1115">
        <v>10581172.907388261</v>
      </c>
      <c r="AY1115">
        <v>2150.851741503232</v>
      </c>
      <c r="AZ1115">
        <v>404231.0762981174</v>
      </c>
      <c r="BA1115">
        <v>88490.837643680003</v>
      </c>
      <c r="BB1115">
        <v>16630968.026753219</v>
      </c>
      <c r="BC1115">
        <v>3380.6031577321601</v>
      </c>
      <c r="BD1115">
        <v>635350.55746418214</v>
      </c>
      <c r="BE1115">
        <v>32190.034688543998</v>
      </c>
      <c r="BF1115">
        <v>6049795.1193649592</v>
      </c>
      <c r="BG1115">
        <v>1229.7514162289281</v>
      </c>
      <c r="BH1115">
        <v>231119.48116606474</v>
      </c>
      <c r="BI1115">
        <v>0.67411462781528109</v>
      </c>
      <c r="BJ1115">
        <v>1.2403986218337149</v>
      </c>
      <c r="BK1115">
        <v>0.56628399401843377</v>
      </c>
      <c r="BL1115">
        <v>63.305670336606816</v>
      </c>
      <c r="BM1115">
        <v>51.731739233766241</v>
      </c>
      <c r="BN1115">
        <f t="shared" si="109"/>
        <v>-11.573931102840575</v>
      </c>
      <c r="BO1115">
        <v>0.55899468372356031</v>
      </c>
      <c r="BP1115">
        <v>4.5632289068748954E-3</v>
      </c>
      <c r="BQ1115">
        <v>0.38775157771212859</v>
      </c>
      <c r="BR1115">
        <v>0.19047619047619047</v>
      </c>
      <c r="BS1115">
        <v>6.8965517241379309E-2</v>
      </c>
      <c r="BT1115">
        <v>0.22222222222222221</v>
      </c>
      <c r="BU1115">
        <v>0.3314519647619934</v>
      </c>
      <c r="BV1115">
        <v>0.72048920287455065</v>
      </c>
      <c r="BW1115">
        <v>0.10400118132593368</v>
      </c>
      <c r="BX1115">
        <v>0.56124042587915868</v>
      </c>
      <c r="BY1115">
        <f t="shared" si="110"/>
        <v>8.8264634093509195E-2</v>
      </c>
      <c r="BZ1115">
        <v>0</v>
      </c>
      <c r="CA1115">
        <f t="shared" si="111"/>
        <v>3.3174702933565864E-2</v>
      </c>
      <c r="CC1115">
        <v>8.8264634093509195E-2</v>
      </c>
      <c r="CD1115">
        <v>3.3174702933565864E-2</v>
      </c>
    </row>
    <row r="1116" spans="1:82" x14ac:dyDescent="0.3">
      <c r="A1116">
        <v>0</v>
      </c>
      <c r="B1116" t="s">
        <v>733</v>
      </c>
      <c r="C1116" t="s">
        <v>764</v>
      </c>
      <c r="D1116">
        <v>22061</v>
      </c>
      <c r="E1116" s="2">
        <f t="shared" si="113"/>
        <v>0.48643051448483865</v>
      </c>
      <c r="F1116" s="2" t="s">
        <v>1936</v>
      </c>
      <c r="G1116" s="3">
        <v>8402</v>
      </c>
      <c r="H1116" s="1">
        <v>13.159467474276617</v>
      </c>
      <c r="I1116" s="1">
        <f t="shared" si="112"/>
        <v>-1.9318839381519766</v>
      </c>
      <c r="J1116" s="1">
        <v>2.6020924281600002</v>
      </c>
      <c r="K1116" s="1">
        <v>17.107668593900001</v>
      </c>
      <c r="L1116" s="2">
        <v>0.18753620050999986</v>
      </c>
      <c r="M1116" s="2">
        <v>4.7663671242902653E-4</v>
      </c>
      <c r="N1116" s="7">
        <v>0</v>
      </c>
      <c r="O1116" s="2">
        <v>3.2093079813704628E-2</v>
      </c>
      <c r="P1116" s="3">
        <v>812214.96270528995</v>
      </c>
      <c r="Q1116" s="3">
        <v>31028.935207224979</v>
      </c>
      <c r="R1116" s="3">
        <v>1607942.6425859532</v>
      </c>
      <c r="S1116" s="3">
        <v>2574.1955936495156</v>
      </c>
      <c r="T1116" s="3">
        <v>599618.86712107726</v>
      </c>
      <c r="V1116">
        <v>22061</v>
      </c>
      <c r="W1116" s="2">
        <v>0.41387213570917164</v>
      </c>
      <c r="X1116" s="2">
        <v>0.3530250404311725</v>
      </c>
      <c r="Y1116" s="2">
        <v>-2.0511377321919613E-2</v>
      </c>
      <c r="Z1116" s="2">
        <v>0.7420526576798635</v>
      </c>
      <c r="AA1116" s="2">
        <v>4.9310041067080285E-2</v>
      </c>
      <c r="AB1116" s="2">
        <v>0.46290992786412694</v>
      </c>
      <c r="AC1116" s="2">
        <v>4.7663671242902653E-4</v>
      </c>
      <c r="AD1116" s="2">
        <v>0</v>
      </c>
      <c r="AE1116" s="2">
        <v>3.2093079813704628E-2</v>
      </c>
      <c r="AF1116">
        <v>942523.5486174816</v>
      </c>
      <c r="AG1116">
        <v>1510.8129693140797</v>
      </c>
      <c r="AH1116">
        <v>283952.62266530801</v>
      </c>
      <c r="AI1116">
        <v>68526.235122891958</v>
      </c>
      <c r="AJ1116">
        <v>11.925604012514871</v>
      </c>
      <c r="AK1116">
        <v>2550466.191203435</v>
      </c>
      <c r="AL1116">
        <v>4085.0085629635946</v>
      </c>
      <c r="AM1116">
        <v>767764.71914348158</v>
      </c>
      <c r="AN1116">
        <v>184333.00576579568</v>
      </c>
      <c r="AO1116">
        <v>32.227513879400085</v>
      </c>
      <c r="AP1116">
        <v>1607942.6425859532</v>
      </c>
      <c r="AQ1116">
        <v>2574.1955936495151</v>
      </c>
      <c r="AR1116">
        <v>483812.09647817357</v>
      </c>
      <c r="AS1116">
        <v>115806.77064290372</v>
      </c>
      <c r="AT1116">
        <v>20.301909866885214</v>
      </c>
      <c r="AU1116" s="3">
        <v>152647680.0908322</v>
      </c>
      <c r="AV1116" s="3">
        <v>5831578.082845862</v>
      </c>
      <c r="AW1116">
        <v>305644.98013581004</v>
      </c>
      <c r="AX1116">
        <v>57442917.566724136</v>
      </c>
      <c r="AY1116">
        <v>11676.512648153219</v>
      </c>
      <c r="AZ1116">
        <v>2194483.787093916</v>
      </c>
      <c r="BA1116">
        <v>1117859.9428411</v>
      </c>
      <c r="BB1116">
        <v>210090597.65755633</v>
      </c>
      <c r="BC1116">
        <v>42705.447855378196</v>
      </c>
      <c r="BD1116">
        <v>8026061.869939778</v>
      </c>
      <c r="BE1116">
        <v>812214.96270528995</v>
      </c>
      <c r="BF1116">
        <v>152647680.0908322</v>
      </c>
      <c r="BG1116">
        <v>31028.935207224979</v>
      </c>
      <c r="BH1116">
        <v>5831578.082845862</v>
      </c>
      <c r="BI1116">
        <v>5.0322171630215662</v>
      </c>
      <c r="BJ1116">
        <v>18.191684637298184</v>
      </c>
      <c r="BK1116">
        <v>13.159467474276617</v>
      </c>
      <c r="BL1116">
        <v>64.543521006213922</v>
      </c>
      <c r="BM1116">
        <v>62.611637068061945</v>
      </c>
      <c r="BN1116">
        <f t="shared" si="109"/>
        <v>-1.9318839381519766</v>
      </c>
      <c r="BO1116">
        <v>0.48643051448483865</v>
      </c>
      <c r="BP1116">
        <v>2.9642239501274582E-2</v>
      </c>
      <c r="BQ1116">
        <v>0.2754856528959661</v>
      </c>
      <c r="BR1116">
        <v>0.17857142857142858</v>
      </c>
      <c r="BS1116">
        <v>0.20689655172413793</v>
      </c>
      <c r="BT1116">
        <v>0.33333333333333331</v>
      </c>
      <c r="BU1116">
        <v>5.5324912625016008E-2</v>
      </c>
      <c r="BV1116">
        <v>0.7420526576798635</v>
      </c>
      <c r="BW1116">
        <v>5.1151494882863364E-2</v>
      </c>
      <c r="BX1116">
        <v>0.46290992786412694</v>
      </c>
      <c r="BY1116">
        <f t="shared" si="110"/>
        <v>2.6920794224533515E-2</v>
      </c>
      <c r="BZ1116">
        <v>0</v>
      </c>
      <c r="CA1116">
        <f t="shared" si="111"/>
        <v>1.6643548969609411E-2</v>
      </c>
      <c r="CC1116">
        <v>2.6920794224533515E-2</v>
      </c>
      <c r="CD1116">
        <v>1.6643548969609411E-2</v>
      </c>
    </row>
    <row r="1117" spans="1:82" x14ac:dyDescent="0.3">
      <c r="A1117">
        <v>0</v>
      </c>
      <c r="B1117" t="s">
        <v>733</v>
      </c>
      <c r="C1117" t="s">
        <v>765</v>
      </c>
      <c r="D1117">
        <v>22063</v>
      </c>
      <c r="E1117" s="2">
        <f t="shared" si="113"/>
        <v>0.70688515005850694</v>
      </c>
      <c r="F1117" s="2" t="s">
        <v>1941</v>
      </c>
      <c r="G1117" s="3">
        <v>65233</v>
      </c>
      <c r="H1117" s="1">
        <v>24.082150148280874</v>
      </c>
      <c r="I1117" s="1">
        <f t="shared" si="112"/>
        <v>-9.2765395805940472</v>
      </c>
      <c r="J1117" s="1">
        <v>2.3475922207900002</v>
      </c>
      <c r="K1117" s="1">
        <v>-18.490071250300002</v>
      </c>
      <c r="L1117" s="2">
        <v>0.28615379587000001</v>
      </c>
      <c r="M1117" s="2">
        <v>-2.9845146304340393E-2</v>
      </c>
      <c r="N1117" s="7">
        <v>1.0151774927800001E-3</v>
      </c>
      <c r="O1117" s="2">
        <v>8.2025313376337547E-2</v>
      </c>
      <c r="P1117" s="3">
        <v>1821447.1306506</v>
      </c>
      <c r="Q1117" s="3">
        <v>69584.491292917184</v>
      </c>
      <c r="R1117" s="3">
        <v>3988150.3366762991</v>
      </c>
      <c r="S1117" s="3">
        <v>6370.3871364330607</v>
      </c>
      <c r="T1117" s="3">
        <v>1401391.9074826227</v>
      </c>
      <c r="V1117">
        <v>22063</v>
      </c>
      <c r="W1117" s="2">
        <v>0.59237000153537278</v>
      </c>
      <c r="X1117" s="2">
        <v>0.64604453382212257</v>
      </c>
      <c r="Y1117" s="2">
        <v>0.18833343656876342</v>
      </c>
      <c r="Z1117" s="2">
        <v>0.66947546817836423</v>
      </c>
      <c r="AA1117" s="2">
        <v>5.3294589363896756E-2</v>
      </c>
      <c r="AB1117" s="2">
        <v>0.70633527097166793</v>
      </c>
      <c r="AC1117" s="2">
        <v>-2.9845146304340393E-2</v>
      </c>
      <c r="AD1117" s="2">
        <v>2.1004933263104272E-3</v>
      </c>
      <c r="AE1117" s="2">
        <v>8.2025313376337547E-2</v>
      </c>
      <c r="AF1117">
        <v>2405450.2941938671</v>
      </c>
      <c r="AG1117">
        <v>3828.8915507170427</v>
      </c>
      <c r="AH1117">
        <v>719628.31919608836</v>
      </c>
      <c r="AI1117">
        <v>119854.27692852003</v>
      </c>
      <c r="AJ1117">
        <v>30.078277277114143</v>
      </c>
      <c r="AK1117">
        <v>6393600.6308701662</v>
      </c>
      <c r="AL1117">
        <v>10199.278687150103</v>
      </c>
      <c r="AM1117">
        <v>1916922.869563072</v>
      </c>
      <c r="AN1117">
        <v>323951.63404415909</v>
      </c>
      <c r="AO1117">
        <v>80.242194706632148</v>
      </c>
      <c r="AP1117">
        <v>3988150.3366762991</v>
      </c>
      <c r="AQ1117">
        <v>6370.3871364330607</v>
      </c>
      <c r="AR1117">
        <v>1197294.5503669837</v>
      </c>
      <c r="AS1117">
        <v>204097.35711563905</v>
      </c>
      <c r="AT1117">
        <v>50.163917429518008</v>
      </c>
      <c r="AU1117" s="3">
        <v>342322773.73447376</v>
      </c>
      <c r="AV1117" s="3">
        <v>13077709.293590855</v>
      </c>
      <c r="AW1117">
        <v>933378.32055149996</v>
      </c>
      <c r="AX1117">
        <v>175419121.56444889</v>
      </c>
      <c r="AY1117">
        <v>35657.722108143003</v>
      </c>
      <c r="AZ1117">
        <v>6701512.2930043964</v>
      </c>
      <c r="BA1117">
        <v>2754825.4512021001</v>
      </c>
      <c r="BB1117">
        <v>517741895.29892272</v>
      </c>
      <c r="BC1117">
        <v>105242.21340106019</v>
      </c>
      <c r="BD1117">
        <v>19779221.586595252</v>
      </c>
      <c r="BE1117">
        <v>1821447.1306506</v>
      </c>
      <c r="BF1117">
        <v>342322773.73447376</v>
      </c>
      <c r="BG1117">
        <v>69584.491292917184</v>
      </c>
      <c r="BH1117">
        <v>13077709.293590855</v>
      </c>
      <c r="BI1117">
        <v>10.422376026448745</v>
      </c>
      <c r="BJ1117">
        <v>34.504526174729619</v>
      </c>
      <c r="BK1117">
        <v>24.082150148280874</v>
      </c>
      <c r="BL1117">
        <v>63.974351538998192</v>
      </c>
      <c r="BM1117">
        <v>54.697811958404145</v>
      </c>
      <c r="BN1117">
        <f t="shared" si="109"/>
        <v>-9.2765395805940472</v>
      </c>
      <c r="BO1117">
        <v>0.70688515005850694</v>
      </c>
      <c r="BP1117">
        <v>8.921675489538608E-2</v>
      </c>
      <c r="BQ1117">
        <v>0.66652369665968181</v>
      </c>
      <c r="BR1117">
        <v>0.22023809523809523</v>
      </c>
      <c r="BS1117">
        <v>3.4482758620689655E-2</v>
      </c>
      <c r="BT1117">
        <v>0.27777777777777779</v>
      </c>
      <c r="BU1117">
        <v>0.2656597177622449</v>
      </c>
      <c r="BV1117">
        <v>0.66947546817836423</v>
      </c>
      <c r="BW1117">
        <v>5.5284843738482116E-2</v>
      </c>
      <c r="BX1117">
        <v>0.70633527097166793</v>
      </c>
      <c r="BY1117">
        <f t="shared" si="110"/>
        <v>0.51242713014321084</v>
      </c>
      <c r="BZ1117">
        <v>2.1004933263104272E-3</v>
      </c>
      <c r="CA1117">
        <f t="shared" si="111"/>
        <v>2.8882582522278401E-2</v>
      </c>
      <c r="CC1117">
        <v>0.51242713014321084</v>
      </c>
      <c r="CD1117">
        <v>2.8882582522278401E-2</v>
      </c>
    </row>
    <row r="1118" spans="1:82" x14ac:dyDescent="0.3">
      <c r="A1118">
        <v>0</v>
      </c>
      <c r="B1118" t="s">
        <v>733</v>
      </c>
      <c r="C1118" t="s">
        <v>766</v>
      </c>
      <c r="D1118">
        <v>22065</v>
      </c>
      <c r="E1118" s="2">
        <f t="shared" si="113"/>
        <v>0.59213760201971422</v>
      </c>
      <c r="F1118" s="2" t="s">
        <v>1939</v>
      </c>
      <c r="G1118" s="3">
        <v>727</v>
      </c>
      <c r="H1118" s="1">
        <v>0.56984175009237514</v>
      </c>
      <c r="I1118" s="1">
        <f t="shared" si="112"/>
        <v>-10.818334010200857</v>
      </c>
      <c r="J1118" s="1">
        <v>2.5198076009100001</v>
      </c>
      <c r="K1118" s="1">
        <v>-29.716645455799998</v>
      </c>
      <c r="L1118" s="2">
        <v>0.20766928102999982</v>
      </c>
      <c r="M1118" s="2">
        <v>-5.3087810116892993E-4</v>
      </c>
      <c r="N1118" s="7">
        <v>0</v>
      </c>
      <c r="O1118" s="2">
        <v>9.457487330330551E-4</v>
      </c>
      <c r="P1118" s="3">
        <v>3298.863014109008</v>
      </c>
      <c r="Q1118" s="3">
        <v>126.02600471845822</v>
      </c>
      <c r="R1118" s="3">
        <v>3635.0799328854191</v>
      </c>
      <c r="S1118" s="3">
        <v>5.7901806230459245</v>
      </c>
      <c r="T1118" s="3">
        <v>1906.0477010348113</v>
      </c>
      <c r="V1118">
        <v>22065</v>
      </c>
      <c r="W1118" s="2">
        <v>0.43977685063866356</v>
      </c>
      <c r="X1118" s="2">
        <v>1.5286971699953926E-2</v>
      </c>
      <c r="Y1118" s="2">
        <v>0.3881651047469738</v>
      </c>
      <c r="Z1118" s="2">
        <v>0.7185870520438763</v>
      </c>
      <c r="AA1118" s="2">
        <v>8.5653343105082588E-2</v>
      </c>
      <c r="AB1118" s="2">
        <v>0.51260594829032136</v>
      </c>
      <c r="AC1118" s="2">
        <v>-5.3087810116892993E-4</v>
      </c>
      <c r="AD1118" s="2">
        <v>0</v>
      </c>
      <c r="AE1118" s="2">
        <v>9.457487330330551E-4</v>
      </c>
      <c r="AF1118">
        <v>84464.703072784017</v>
      </c>
      <c r="AG1118">
        <v>136.43939602496957</v>
      </c>
      <c r="AH1118">
        <v>25643.36229768402</v>
      </c>
      <c r="AI1118">
        <v>21104.871215890031</v>
      </c>
      <c r="AJ1118">
        <v>1.0826298307209554</v>
      </c>
      <c r="AK1118">
        <v>88099.783005669437</v>
      </c>
      <c r="AL1118">
        <v>142.2295766480155</v>
      </c>
      <c r="AM1118">
        <v>26731.608829196241</v>
      </c>
      <c r="AN1118">
        <v>21922.672385412621</v>
      </c>
      <c r="AO1118">
        <v>1.1281370421561656</v>
      </c>
      <c r="AP1118">
        <v>3635.0799328854191</v>
      </c>
      <c r="AQ1118">
        <v>5.7901806230459272</v>
      </c>
      <c r="AR1118">
        <v>1088.2465315122208</v>
      </c>
      <c r="AS1118">
        <v>817.8011695225905</v>
      </c>
      <c r="AT1118">
        <v>4.5507211435210193E-2</v>
      </c>
      <c r="AU1118" s="3">
        <v>619988.31487164693</v>
      </c>
      <c r="AV1118" s="3">
        <v>23685.327326787039</v>
      </c>
      <c r="AW1118">
        <v>32429.658653627997</v>
      </c>
      <c r="AX1118">
        <v>6094830.0473628454</v>
      </c>
      <c r="AY1118">
        <v>1238.905737225336</v>
      </c>
      <c r="AZ1118">
        <v>232839.94425412963</v>
      </c>
      <c r="BA1118">
        <v>35728.521667737004</v>
      </c>
      <c r="BB1118">
        <v>6714818.3622344928</v>
      </c>
      <c r="BC1118">
        <v>1364.9317419437941</v>
      </c>
      <c r="BD1118">
        <v>256525.27158091665</v>
      </c>
      <c r="BE1118">
        <v>3298.863014109008</v>
      </c>
      <c r="BF1118">
        <v>619988.31487164693</v>
      </c>
      <c r="BG1118">
        <v>126.02600471845822</v>
      </c>
      <c r="BH1118">
        <v>23685.327326787039</v>
      </c>
      <c r="BI1118">
        <v>0.69209915745843076</v>
      </c>
      <c r="BJ1118">
        <v>1.2619409075508059</v>
      </c>
      <c r="BK1118">
        <v>0.56984175009237514</v>
      </c>
      <c r="BL1118">
        <v>36.143857872813335</v>
      </c>
      <c r="BM1118">
        <v>25.325523862612478</v>
      </c>
      <c r="BN1118">
        <f t="shared" si="109"/>
        <v>-10.818334010200857</v>
      </c>
      <c r="BO1118">
        <v>0.59213760201971422</v>
      </c>
      <c r="BP1118">
        <v>4.9627430224118956E-3</v>
      </c>
      <c r="BQ1118">
        <v>0.35449262214216049</v>
      </c>
      <c r="BR1118">
        <v>0.39142416225749554</v>
      </c>
      <c r="BS1118">
        <v>0.2413793103448276</v>
      </c>
      <c r="BT1118">
        <v>0.16666666666666666</v>
      </c>
      <c r="BU1118">
        <v>0.30981332369021286</v>
      </c>
      <c r="BV1118">
        <v>0.7185870520438763</v>
      </c>
      <c r="BW1118">
        <v>8.8852015669172807E-2</v>
      </c>
      <c r="BX1118">
        <v>0.51260594829032136</v>
      </c>
      <c r="BY1118">
        <f t="shared" si="110"/>
        <v>8.76241842987628E-2</v>
      </c>
      <c r="BZ1118">
        <v>0</v>
      </c>
      <c r="CA1118">
        <f t="shared" si="111"/>
        <v>4.4638402551414464E-4</v>
      </c>
      <c r="CC1118">
        <v>8.76241842987628E-2</v>
      </c>
      <c r="CD1118">
        <v>4.4638402551414464E-4</v>
      </c>
    </row>
    <row r="1119" spans="1:82" x14ac:dyDescent="0.3">
      <c r="A1119">
        <v>0</v>
      </c>
      <c r="B1119" t="s">
        <v>733</v>
      </c>
      <c r="C1119" t="s">
        <v>767</v>
      </c>
      <c r="D1119">
        <v>22067</v>
      </c>
      <c r="E1119" s="2">
        <f t="shared" si="113"/>
        <v>0.56332947288369173</v>
      </c>
      <c r="F1119" s="2" t="s">
        <v>1938</v>
      </c>
      <c r="G1119" s="3">
        <v>1651</v>
      </c>
      <c r="H1119" s="1">
        <v>1.9485263296946562</v>
      </c>
      <c r="I1119" s="1">
        <f t="shared" si="112"/>
        <v>-11.807690068123961</v>
      </c>
      <c r="J1119" s="1">
        <v>2.6207075889400002</v>
      </c>
      <c r="K1119" s="1">
        <v>14.762561175</v>
      </c>
      <c r="L1119" s="2">
        <v>0.17436854713999983</v>
      </c>
      <c r="M1119" s="2">
        <v>2.7602037369912999E-4</v>
      </c>
      <c r="N1119" s="7">
        <v>0</v>
      </c>
      <c r="O1119" s="2">
        <v>2.3909464157919811E-2</v>
      </c>
      <c r="P1119" s="3">
        <v>158196.30435136997</v>
      </c>
      <c r="Q1119" s="3">
        <v>6043.5514034259386</v>
      </c>
      <c r="R1119" s="3">
        <v>181392.58496880977</v>
      </c>
      <c r="S1119" s="3">
        <v>290.70260024930832</v>
      </c>
      <c r="T1119" s="3">
        <v>83093.552661247129</v>
      </c>
      <c r="V1119">
        <v>22067</v>
      </c>
      <c r="W1119" s="2">
        <v>0.39632479345161536</v>
      </c>
      <c r="X1119" s="2">
        <v>5.2272524527780952E-2</v>
      </c>
      <c r="Y1119" s="2">
        <v>0.25392147382633445</v>
      </c>
      <c r="Z1119" s="2">
        <v>0.74736124294779915</v>
      </c>
      <c r="AA1119" s="2">
        <v>4.2550654625966619E-2</v>
      </c>
      <c r="AB1119" s="2">
        <v>0.43040720329644261</v>
      </c>
      <c r="AC1119" s="2">
        <v>2.7602037369912999E-4</v>
      </c>
      <c r="AD1119" s="2">
        <v>0</v>
      </c>
      <c r="AE1119" s="2">
        <v>2.3909464157919811E-2</v>
      </c>
      <c r="AF1119">
        <v>201433.51809381976</v>
      </c>
      <c r="AG1119">
        <v>323.48993664056422</v>
      </c>
      <c r="AH1119">
        <v>60798.932614819787</v>
      </c>
      <c r="AI1119">
        <v>32093.477689901909</v>
      </c>
      <c r="AJ1119">
        <v>2.5567199765160251</v>
      </c>
      <c r="AK1119">
        <v>382826.10306262953</v>
      </c>
      <c r="AL1119">
        <v>614.19253688987249</v>
      </c>
      <c r="AM1119">
        <v>115435.58680894689</v>
      </c>
      <c r="AN1119">
        <v>60550.376157021907</v>
      </c>
      <c r="AO1119">
        <v>4.8510597185208608</v>
      </c>
      <c r="AP1119">
        <v>181392.58496880977</v>
      </c>
      <c r="AQ1119">
        <v>290.70260024930826</v>
      </c>
      <c r="AR1119">
        <v>54636.654194127099</v>
      </c>
      <c r="AS1119">
        <v>28456.898467119998</v>
      </c>
      <c r="AT1119">
        <v>2.2943397420048357</v>
      </c>
      <c r="AU1119" s="3">
        <v>29731413.43979647</v>
      </c>
      <c r="AV1119" s="3">
        <v>1135825.0507598708</v>
      </c>
      <c r="AW1119">
        <v>132907.11091688002</v>
      </c>
      <c r="AX1119">
        <v>24978562.42571843</v>
      </c>
      <c r="AY1119">
        <v>5077.4318654305616</v>
      </c>
      <c r="AZ1119">
        <v>954252.54478901974</v>
      </c>
      <c r="BA1119">
        <v>291103.41526824998</v>
      </c>
      <c r="BB1119">
        <v>54709975.865514904</v>
      </c>
      <c r="BC1119">
        <v>11120.9832688565</v>
      </c>
      <c r="BD1119">
        <v>2090077.5955488905</v>
      </c>
      <c r="BE1119">
        <v>158196.30435136997</v>
      </c>
      <c r="BF1119">
        <v>29731413.43979647</v>
      </c>
      <c r="BG1119">
        <v>6043.5514034259386</v>
      </c>
      <c r="BH1119">
        <v>1135825.0507598708</v>
      </c>
      <c r="BI1119">
        <v>1.2551655520081528</v>
      </c>
      <c r="BJ1119">
        <v>3.2036918817028091</v>
      </c>
      <c r="BK1119">
        <v>1.9485263296946562</v>
      </c>
      <c r="BL1119">
        <v>65.954989817903581</v>
      </c>
      <c r="BM1119">
        <v>54.14729974977962</v>
      </c>
      <c r="BN1119">
        <f t="shared" si="109"/>
        <v>-11.807690068123961</v>
      </c>
      <c r="BO1119">
        <v>0.56332947288369173</v>
      </c>
      <c r="BP1119">
        <v>8.5623763239132313E-3</v>
      </c>
      <c r="BQ1119">
        <v>0.29850925660432809</v>
      </c>
      <c r="BR1119">
        <v>0.26190476190476192</v>
      </c>
      <c r="BS1119">
        <v>0.27586206896551724</v>
      </c>
      <c r="BT1119">
        <v>0.27777777777777779</v>
      </c>
      <c r="BU1119">
        <v>0.33814630807849139</v>
      </c>
      <c r="BV1119">
        <v>0.74736124294779915</v>
      </c>
      <c r="BW1119">
        <v>4.4139683221957077E-2</v>
      </c>
      <c r="BX1119">
        <v>0.43040720329644261</v>
      </c>
      <c r="BY1119">
        <f t="shared" si="110"/>
        <v>4.2118587665818524E-2</v>
      </c>
      <c r="BZ1119">
        <v>0</v>
      </c>
      <c r="CA1119">
        <f t="shared" si="111"/>
        <v>1.32413331173968E-2</v>
      </c>
      <c r="CC1119">
        <v>4.2118587665818524E-2</v>
      </c>
      <c r="CD1119">
        <v>1.32413331173968E-2</v>
      </c>
    </row>
    <row r="1120" spans="1:82" x14ac:dyDescent="0.3">
      <c r="A1120">
        <v>0</v>
      </c>
      <c r="B1120" t="s">
        <v>733</v>
      </c>
      <c r="C1120" t="s">
        <v>768</v>
      </c>
      <c r="D1120">
        <v>22069</v>
      </c>
      <c r="E1120" s="2">
        <f t="shared" si="113"/>
        <v>0.59202810916529203</v>
      </c>
      <c r="F1120" s="2" t="s">
        <v>1939</v>
      </c>
      <c r="G1120" s="3">
        <v>4301</v>
      </c>
      <c r="H1120" s="1">
        <v>1.1629090418019414</v>
      </c>
      <c r="I1120" s="1">
        <f t="shared" si="112"/>
        <v>-11.215491289850146</v>
      </c>
      <c r="J1120" s="1">
        <v>2.5663648560899999</v>
      </c>
      <c r="K1120" s="1">
        <v>-14.0505751744</v>
      </c>
      <c r="L1120" s="2">
        <v>0.19426110459000001</v>
      </c>
      <c r="M1120" s="2">
        <v>-1.7525117625816081E-3</v>
      </c>
      <c r="N1120" s="7">
        <v>0</v>
      </c>
      <c r="O1120" s="2">
        <v>1.0667844390823897E-2</v>
      </c>
      <c r="P1120" s="3">
        <v>39093.375521729991</v>
      </c>
      <c r="Q1120" s="3">
        <v>1493.4787855362599</v>
      </c>
      <c r="R1120" s="3">
        <v>185110.56244893756</v>
      </c>
      <c r="S1120" s="3">
        <v>299.11351760989413</v>
      </c>
      <c r="T1120" s="3">
        <v>78082.052460280713</v>
      </c>
      <c r="V1120">
        <v>22069</v>
      </c>
      <c r="W1120" s="2">
        <v>0.42766222256624453</v>
      </c>
      <c r="X1120" s="2">
        <v>3.1197007956621271E-2</v>
      </c>
      <c r="Y1120" s="2">
        <v>0.38132805994275715</v>
      </c>
      <c r="Z1120" s="2">
        <v>0.73186403427814228</v>
      </c>
      <c r="AA1120" s="2">
        <v>4.049847207776771E-2</v>
      </c>
      <c r="AB1120" s="2">
        <v>0.47950952225763738</v>
      </c>
      <c r="AC1120" s="2">
        <v>-1.7525117625816081E-3</v>
      </c>
      <c r="AD1120" s="2">
        <v>0</v>
      </c>
      <c r="AE1120" s="2">
        <v>1.0667844390823897E-2</v>
      </c>
      <c r="AF1120">
        <v>489561.81816215953</v>
      </c>
      <c r="AG1120">
        <v>787.03119634085613</v>
      </c>
      <c r="AH1120">
        <v>147920.07803709977</v>
      </c>
      <c r="AI1120">
        <v>55733.056626759804</v>
      </c>
      <c r="AJ1120">
        <v>6.2247812655299022</v>
      </c>
      <c r="AK1120">
        <v>674672.38061109709</v>
      </c>
      <c r="AL1120">
        <v>1086.1447139507502</v>
      </c>
      <c r="AM1120">
        <v>204137.5381231989</v>
      </c>
      <c r="AN1120">
        <v>77597.649000941383</v>
      </c>
      <c r="AO1120">
        <v>8.5987271413313344</v>
      </c>
      <c r="AP1120">
        <v>185110.56244893756</v>
      </c>
      <c r="AQ1120">
        <v>299.11351760989407</v>
      </c>
      <c r="AR1120">
        <v>56217.460086099134</v>
      </c>
      <c r="AS1120">
        <v>21864.592374181579</v>
      </c>
      <c r="AT1120">
        <v>2.3739458758014322</v>
      </c>
      <c r="AU1120" s="3">
        <v>7347208.995553934</v>
      </c>
      <c r="AV1120" s="3">
        <v>280684.40295368468</v>
      </c>
      <c r="AW1120">
        <v>93689.339017570004</v>
      </c>
      <c r="AX1120">
        <v>17607974.374962106</v>
      </c>
      <c r="AY1120">
        <v>3579.2007823903396</v>
      </c>
      <c r="AZ1120">
        <v>672674.99504244037</v>
      </c>
      <c r="BA1120">
        <v>132782.71453930001</v>
      </c>
      <c r="BB1120">
        <v>24955183.370516043</v>
      </c>
      <c r="BC1120">
        <v>5072.6795679265997</v>
      </c>
      <c r="BD1120">
        <v>953359.39799612516</v>
      </c>
      <c r="BE1120">
        <v>39093.375521729991</v>
      </c>
      <c r="BF1120">
        <v>7347208.995553934</v>
      </c>
      <c r="BG1120">
        <v>1493.4787855362599</v>
      </c>
      <c r="BH1120">
        <v>280684.40295368468</v>
      </c>
      <c r="BI1120">
        <v>0.94223661285960503</v>
      </c>
      <c r="BJ1120">
        <v>2.1051456546615466</v>
      </c>
      <c r="BK1120">
        <v>1.1629090418019414</v>
      </c>
      <c r="BL1120">
        <v>38.432176745140779</v>
      </c>
      <c r="BM1120">
        <v>27.216685455290634</v>
      </c>
      <c r="BN1120">
        <f t="shared" si="109"/>
        <v>-11.215491289850146</v>
      </c>
      <c r="BO1120">
        <v>0.59202810916529203</v>
      </c>
      <c r="BP1120">
        <v>6.7551209483201957E-3</v>
      </c>
      <c r="BQ1120">
        <v>0.34737448358041934</v>
      </c>
      <c r="BR1120">
        <v>0.38690476190476192</v>
      </c>
      <c r="BS1120">
        <v>0.10344827586206896</v>
      </c>
      <c r="BT1120">
        <v>0.22222222222222221</v>
      </c>
      <c r="BU1120">
        <v>0.32118703582739477</v>
      </c>
      <c r="BV1120">
        <v>0.73186403427814228</v>
      </c>
      <c r="BW1120">
        <v>4.2010863151211317E-2</v>
      </c>
      <c r="BX1120">
        <v>0.47950952225763738</v>
      </c>
      <c r="BY1120">
        <f t="shared" si="110"/>
        <v>0.23142184369268093</v>
      </c>
      <c r="BZ1120">
        <v>0</v>
      </c>
      <c r="CA1120">
        <f t="shared" si="111"/>
        <v>5.4073089726947281E-3</v>
      </c>
      <c r="CC1120">
        <v>0.23142184369268093</v>
      </c>
      <c r="CD1120">
        <v>5.4073089726947281E-3</v>
      </c>
    </row>
    <row r="1121" spans="1:82" x14ac:dyDescent="0.3">
      <c r="A1121">
        <v>0</v>
      </c>
      <c r="B1121" t="s">
        <v>733</v>
      </c>
      <c r="C1121" t="s">
        <v>769</v>
      </c>
      <c r="D1121">
        <v>22071</v>
      </c>
      <c r="E1121" s="2">
        <f t="shared" si="113"/>
        <v>0.61175251802285902</v>
      </c>
      <c r="F1121" s="2" t="s">
        <v>1940</v>
      </c>
      <c r="G1121" s="3">
        <v>2435</v>
      </c>
      <c r="H1121" s="1">
        <v>34.427095721187307</v>
      </c>
      <c r="I1121" s="1">
        <f t="shared" si="112"/>
        <v>-5.2351596503736211</v>
      </c>
      <c r="J1121" s="1">
        <v>2.23213364257</v>
      </c>
      <c r="K1121" s="1">
        <v>72.930367136399994</v>
      </c>
      <c r="L1121" s="2">
        <v>0.25041323518999992</v>
      </c>
      <c r="M1121" s="2">
        <v>3.5683082998416132E-2</v>
      </c>
      <c r="N1121" s="7">
        <v>4.8930629956599997E-2</v>
      </c>
      <c r="O1121" s="2">
        <v>6.3548694606926628E-3</v>
      </c>
      <c r="P1121" s="3">
        <v>239725.66965578008</v>
      </c>
      <c r="Q1121" s="3">
        <v>9158.2064020123598</v>
      </c>
      <c r="R1121" s="3">
        <v>-40745.885943958536</v>
      </c>
      <c r="S1121" s="3">
        <v>-52.186710955552286</v>
      </c>
      <c r="T1121" s="3">
        <v>-2825.7963005774654</v>
      </c>
      <c r="V1121">
        <v>22071</v>
      </c>
      <c r="W1121" s="2">
        <v>0.71553523830297328</v>
      </c>
      <c r="X1121" s="2">
        <v>0.92356524932769635</v>
      </c>
      <c r="Y1121" s="2">
        <v>0.2679536395080454</v>
      </c>
      <c r="Z1121" s="2">
        <v>0.63654952600471393</v>
      </c>
      <c r="AA1121" s="2">
        <v>0.21020978859827841</v>
      </c>
      <c r="AB1121" s="2">
        <v>0.61811411515636661</v>
      </c>
      <c r="AC1121" s="2">
        <v>3.5683082998416132E-2</v>
      </c>
      <c r="AD1121" s="2">
        <v>0.10124186401586877</v>
      </c>
      <c r="AE1121" s="2">
        <v>6.3548694606926628E-3</v>
      </c>
      <c r="AF1121">
        <v>4521657.5104614031</v>
      </c>
      <c r="AG1121">
        <v>7129.2983842037593</v>
      </c>
      <c r="AH1121">
        <v>1339929.5710820414</v>
      </c>
      <c r="AI1121">
        <v>1354404.4409512526</v>
      </c>
      <c r="AJ1121">
        <v>55.635382635789462</v>
      </c>
      <c r="AK1121">
        <v>4480911.6245174445</v>
      </c>
      <c r="AL1121">
        <v>7077.1116732482069</v>
      </c>
      <c r="AM1121">
        <v>1330121.2402395855</v>
      </c>
      <c r="AN1121">
        <v>1361386.9754931314</v>
      </c>
      <c r="AO1121">
        <v>55.294213245841128</v>
      </c>
      <c r="AP1121">
        <v>-40745.885943958536</v>
      </c>
      <c r="AQ1121">
        <v>-52.186710955552371</v>
      </c>
      <c r="AR1121">
        <v>-9808.3308424558491</v>
      </c>
      <c r="AS1121">
        <v>6982.5345418788493</v>
      </c>
      <c r="AT1121">
        <v>-0.3411693899483339</v>
      </c>
      <c r="AU1121" s="3">
        <v>45054042.355107307</v>
      </c>
      <c r="AV1121" s="3">
        <v>1721193.3111942029</v>
      </c>
      <c r="AW1121">
        <v>454952.12099034002</v>
      </c>
      <c r="AX1121">
        <v>85503701.618924499</v>
      </c>
      <c r="AY1121">
        <v>17380.472575363081</v>
      </c>
      <c r="AZ1121">
        <v>3266486.0158137372</v>
      </c>
      <c r="BA1121">
        <v>694677.79064612009</v>
      </c>
      <c r="BB1121">
        <v>130557743.97403181</v>
      </c>
      <c r="BC1121">
        <v>26538.678977375443</v>
      </c>
      <c r="BD1121">
        <v>4987679.327007941</v>
      </c>
      <c r="BE1121">
        <v>239725.66965578008</v>
      </c>
      <c r="BF1121">
        <v>45054042.355107307</v>
      </c>
      <c r="BG1121">
        <v>9158.2064020123598</v>
      </c>
      <c r="BH1121">
        <v>1721193.3111942029</v>
      </c>
      <c r="BI1121">
        <v>24.309811081123989</v>
      </c>
      <c r="BJ1121">
        <v>58.736906802311296</v>
      </c>
      <c r="BK1121">
        <v>34.427095721187307</v>
      </c>
      <c r="BL1121">
        <v>26.830185169598359</v>
      </c>
      <c r="BM1121">
        <v>21.595025519224738</v>
      </c>
      <c r="BN1121">
        <f t="shared" si="109"/>
        <v>-5.2351596503736211</v>
      </c>
      <c r="BO1121">
        <v>0.61175251802285902</v>
      </c>
      <c r="BP1121">
        <v>0.18008941018953786</v>
      </c>
      <c r="BQ1121">
        <v>0.79252400984028204</v>
      </c>
      <c r="BR1121">
        <v>0.13690476190476192</v>
      </c>
      <c r="BS1121">
        <v>0</v>
      </c>
      <c r="BT1121">
        <v>0.16666666666666666</v>
      </c>
      <c r="BU1121">
        <v>0.14992347341113671</v>
      </c>
      <c r="BV1121">
        <v>0.63654952600471393</v>
      </c>
      <c r="BW1121">
        <v>0.21805994667871204</v>
      </c>
      <c r="BX1121">
        <v>0.61811411515636661</v>
      </c>
      <c r="BY1121">
        <f t="shared" si="110"/>
        <v>0.14634544597162902</v>
      </c>
      <c r="BZ1121">
        <v>0.10124186401586877</v>
      </c>
      <c r="CA1121">
        <f t="shared" si="111"/>
        <v>2.5353186942547595E-3</v>
      </c>
      <c r="CC1121">
        <v>0.14634544597162902</v>
      </c>
      <c r="CD1121">
        <v>2.5353186942547595E-3</v>
      </c>
    </row>
    <row r="1122" spans="1:82" x14ac:dyDescent="0.3">
      <c r="A1122">
        <v>0</v>
      </c>
      <c r="B1122" t="s">
        <v>733</v>
      </c>
      <c r="C1122" t="s">
        <v>770</v>
      </c>
      <c r="D1122">
        <v>22073</v>
      </c>
      <c r="E1122" s="2">
        <f t="shared" si="113"/>
        <v>0.54171017301787616</v>
      </c>
      <c r="F1122" s="2" t="s">
        <v>1938</v>
      </c>
      <c r="G1122" s="3">
        <v>30552</v>
      </c>
      <c r="H1122" s="1">
        <v>27.824495747531181</v>
      </c>
      <c r="I1122" s="1">
        <f t="shared" si="112"/>
        <v>-8.6701374108511899</v>
      </c>
      <c r="J1122" s="1">
        <v>2.54387012247</v>
      </c>
      <c r="K1122" s="1">
        <v>-2.6421525732200002</v>
      </c>
      <c r="L1122" s="2">
        <v>0.18470541241999983</v>
      </c>
      <c r="M1122" s="2">
        <v>-1.6299361972455571E-3</v>
      </c>
      <c r="N1122" s="7">
        <v>0</v>
      </c>
      <c r="O1122" s="2">
        <v>9.9433691868356117E-3</v>
      </c>
      <c r="P1122" s="3">
        <v>1507127.0498182997</v>
      </c>
      <c r="Q1122" s="3">
        <v>57576.564979924602</v>
      </c>
      <c r="R1122" s="3">
        <v>3822964.8340960611</v>
      </c>
      <c r="S1122" s="3">
        <v>6127.0119214736578</v>
      </c>
      <c r="T1122" s="3">
        <v>1566392.4097899571</v>
      </c>
      <c r="V1122">
        <v>22073</v>
      </c>
      <c r="W1122" s="2">
        <v>0.55269084327355911</v>
      </c>
      <c r="X1122" s="2">
        <v>0.74643930352425936</v>
      </c>
      <c r="Y1122" s="2">
        <v>0.21877158592743925</v>
      </c>
      <c r="Z1122" s="2">
        <v>0.72544909040993966</v>
      </c>
      <c r="AA1122" s="2">
        <v>7.6155702441783922E-3</v>
      </c>
      <c r="AB1122" s="2">
        <v>0.4559224774040187</v>
      </c>
      <c r="AC1122" s="2">
        <v>-1.6299361972455571E-3</v>
      </c>
      <c r="AD1122" s="2">
        <v>0</v>
      </c>
      <c r="AE1122" s="2">
        <v>9.9433691868356117E-3</v>
      </c>
      <c r="AF1122">
        <v>3319212.4978456814</v>
      </c>
      <c r="AG1122">
        <v>5332.2817742972993</v>
      </c>
      <c r="AH1122">
        <v>1002185.8597689692</v>
      </c>
      <c r="AI1122">
        <v>366575.66740753199</v>
      </c>
      <c r="AJ1122">
        <v>42.153815767811466</v>
      </c>
      <c r="AK1122">
        <v>7142177.3319417424</v>
      </c>
      <c r="AL1122">
        <v>11459.293695770957</v>
      </c>
      <c r="AM1122">
        <v>2153738.7915616627</v>
      </c>
      <c r="AN1122">
        <v>781415.14540479612</v>
      </c>
      <c r="AO1122">
        <v>90.512061931462966</v>
      </c>
      <c r="AP1122">
        <v>3822964.8340960611</v>
      </c>
      <c r="AQ1122">
        <v>6127.0119214736578</v>
      </c>
      <c r="AR1122">
        <v>1151552.9317926934</v>
      </c>
      <c r="AS1122">
        <v>414839.47799726413</v>
      </c>
      <c r="AT1122">
        <v>48.358246163651501</v>
      </c>
      <c r="AU1122" s="3">
        <v>283249457.74285126</v>
      </c>
      <c r="AV1122" s="3">
        <v>10820939.62232703</v>
      </c>
      <c r="AW1122">
        <v>918070.96736629994</v>
      </c>
      <c r="AX1122">
        <v>172542257.6068224</v>
      </c>
      <c r="AY1122">
        <v>35072.937424300602</v>
      </c>
      <c r="AZ1122">
        <v>6591607.8595230551</v>
      </c>
      <c r="BA1122">
        <v>2425198.0171845998</v>
      </c>
      <c r="BB1122">
        <v>455791715.34967369</v>
      </c>
      <c r="BC1122">
        <v>92649.502404225204</v>
      </c>
      <c r="BD1122">
        <v>17412547.481850084</v>
      </c>
      <c r="BE1122">
        <v>1507127.0498182997</v>
      </c>
      <c r="BF1122">
        <v>283249457.74285126</v>
      </c>
      <c r="BG1122">
        <v>57576.564979924602</v>
      </c>
      <c r="BH1122">
        <v>10820939.62232703</v>
      </c>
      <c r="BI1122">
        <v>13.276466356149797</v>
      </c>
      <c r="BJ1122">
        <v>41.100962103680978</v>
      </c>
      <c r="BK1122">
        <v>27.824495747531181</v>
      </c>
      <c r="BL1122">
        <v>54.956683397579198</v>
      </c>
      <c r="BM1122">
        <v>46.286545986728008</v>
      </c>
      <c r="BN1122">
        <f t="shared" si="109"/>
        <v>-8.6701374108511899</v>
      </c>
      <c r="BO1122">
        <v>0.54171017301787616</v>
      </c>
      <c r="BP1122">
        <v>8.709241172577023E-2</v>
      </c>
      <c r="BQ1122">
        <v>0.30881129373048782</v>
      </c>
      <c r="BR1122">
        <v>0.22023809523809523</v>
      </c>
      <c r="BS1122">
        <v>0.20689655172413793</v>
      </c>
      <c r="BT1122">
        <v>0.27777777777777779</v>
      </c>
      <c r="BU1122">
        <v>0.24829369157708156</v>
      </c>
      <c r="BV1122">
        <v>0.72544909040993966</v>
      </c>
      <c r="BW1122">
        <v>7.8999691329651369E-3</v>
      </c>
      <c r="BX1122">
        <v>0.4559224774040187</v>
      </c>
      <c r="BY1122">
        <f t="shared" si="110"/>
        <v>0.16606149428213041</v>
      </c>
      <c r="BZ1122">
        <v>0</v>
      </c>
      <c r="CA1122">
        <f t="shared" si="111"/>
        <v>5.2349240247396385E-3</v>
      </c>
      <c r="CC1122">
        <v>0.16606149428213041</v>
      </c>
      <c r="CD1122">
        <v>5.2349240247396385E-3</v>
      </c>
    </row>
    <row r="1123" spans="1:82" x14ac:dyDescent="0.3">
      <c r="A1123">
        <v>0</v>
      </c>
      <c r="B1123" t="s">
        <v>733</v>
      </c>
      <c r="C1123" t="s">
        <v>771</v>
      </c>
      <c r="D1123">
        <v>22075</v>
      </c>
      <c r="E1123" s="2">
        <f t="shared" si="113"/>
        <v>0.6145248887910415</v>
      </c>
      <c r="F1123" s="2" t="s">
        <v>1939</v>
      </c>
      <c r="G1123" s="3">
        <v>2116</v>
      </c>
      <c r="H1123" s="1">
        <v>10.359707081516348</v>
      </c>
      <c r="I1123" s="1">
        <f t="shared" si="112"/>
        <v>-0.50507863825629329</v>
      </c>
      <c r="J1123" s="1">
        <v>2.13301934851</v>
      </c>
      <c r="K1123" s="1">
        <v>85.957674648600005</v>
      </c>
      <c r="L1123" s="2">
        <v>0.25546203428000003</v>
      </c>
      <c r="M1123" s="2">
        <v>1.7030898952167698E-2</v>
      </c>
      <c r="N1123" s="7">
        <v>1.50223364403E-2</v>
      </c>
      <c r="O1123" s="2">
        <v>6.8210494889826251E-2</v>
      </c>
      <c r="P1123" s="3">
        <v>1662961.8084844402</v>
      </c>
      <c r="Q1123" s="3">
        <v>63529.898582127273</v>
      </c>
      <c r="R1123" s="3">
        <v>5459096.18517821</v>
      </c>
      <c r="S1123" s="3">
        <v>8619.5457213843856</v>
      </c>
      <c r="T1123" s="3">
        <v>1925565.6223648423</v>
      </c>
      <c r="V1123">
        <v>22075</v>
      </c>
      <c r="W1123" s="2">
        <v>0.49371986946670637</v>
      </c>
      <c r="X1123" s="2">
        <v>0.27791671801737955</v>
      </c>
      <c r="Y1123" s="2">
        <v>5.0915388410613036E-2</v>
      </c>
      <c r="Z1123" s="2">
        <v>0.60828457103026889</v>
      </c>
      <c r="AA1123" s="2">
        <v>0.24775885993399011</v>
      </c>
      <c r="AB1123" s="2">
        <v>0.63057645158099629</v>
      </c>
      <c r="AC1123" s="2">
        <v>1.7030898952167698E-2</v>
      </c>
      <c r="AD1123" s="2">
        <v>3.1082562076933527E-2</v>
      </c>
      <c r="AE1123" s="2">
        <v>6.8210494889826251E-2</v>
      </c>
      <c r="AF1123">
        <v>805833.67209036823</v>
      </c>
      <c r="AG1123">
        <v>1273.2512278074994</v>
      </c>
      <c r="AH1123">
        <v>239303.62843781139</v>
      </c>
      <c r="AI1123">
        <v>45363.80800975021</v>
      </c>
      <c r="AJ1123">
        <v>9.9509160448790563</v>
      </c>
      <c r="AK1123">
        <v>6264929.8572685784</v>
      </c>
      <c r="AL1123">
        <v>9892.7969491918848</v>
      </c>
      <c r="AM1123">
        <v>1859320.5752620322</v>
      </c>
      <c r="AN1123">
        <v>350912.4835503716</v>
      </c>
      <c r="AO1123">
        <v>77.282638839636604</v>
      </c>
      <c r="AP1123">
        <v>5459096.18517821</v>
      </c>
      <c r="AQ1123">
        <v>8619.5457213843856</v>
      </c>
      <c r="AR1123">
        <v>1620016.9468242209</v>
      </c>
      <c r="AS1123">
        <v>305548.67554062139</v>
      </c>
      <c r="AT1123">
        <v>67.331722794757553</v>
      </c>
      <c r="AU1123" s="3">
        <v>312537042.28656566</v>
      </c>
      <c r="AV1123" s="3">
        <v>11939809.139525</v>
      </c>
      <c r="AW1123">
        <v>171100.13397155999</v>
      </c>
      <c r="AX1123">
        <v>32156559.178614985</v>
      </c>
      <c r="AY1123">
        <v>6536.5146109447205</v>
      </c>
      <c r="AZ1123">
        <v>1228472.5559809508</v>
      </c>
      <c r="BA1123">
        <v>1834061.9424560003</v>
      </c>
      <c r="BB1123">
        <v>344693601.4651807</v>
      </c>
      <c r="BC1123">
        <v>70066.413193071989</v>
      </c>
      <c r="BD1123">
        <v>13168281.695505949</v>
      </c>
      <c r="BE1123">
        <v>1662961.8084844402</v>
      </c>
      <c r="BF1123">
        <v>312537042.28656566</v>
      </c>
      <c r="BG1123">
        <v>63529.898582127273</v>
      </c>
      <c r="BH1123">
        <v>11939809.139525</v>
      </c>
      <c r="BI1123">
        <v>1.0043205656813261</v>
      </c>
      <c r="BJ1123">
        <v>11.364027647197673</v>
      </c>
      <c r="BK1123">
        <v>10.359707081516348</v>
      </c>
      <c r="BL1123">
        <v>35.627953075753346</v>
      </c>
      <c r="BM1123">
        <v>35.122874437497053</v>
      </c>
      <c r="BN1123">
        <f t="shared" si="109"/>
        <v>-0.50507863825629329</v>
      </c>
      <c r="BO1123">
        <v>0.6145248887910415</v>
      </c>
      <c r="BP1123">
        <v>7.4738204306072208E-3</v>
      </c>
      <c r="BQ1123">
        <v>0.95197793750102633</v>
      </c>
      <c r="BR1123">
        <v>0.13839285714285715</v>
      </c>
      <c r="BS1123">
        <v>0</v>
      </c>
      <c r="BT1123">
        <v>0.1111111111111111</v>
      </c>
      <c r="BU1123">
        <v>1.4464342799506858E-2</v>
      </c>
      <c r="BV1123">
        <v>0.60828457103026889</v>
      </c>
      <c r="BW1123">
        <v>0.25701126549169101</v>
      </c>
      <c r="BX1123">
        <v>0.63057645158099629</v>
      </c>
      <c r="BY1123">
        <f t="shared" si="110"/>
        <v>0.21304249700673822</v>
      </c>
      <c r="BZ1123">
        <v>3.1082562076933527E-2</v>
      </c>
      <c r="CA1123">
        <f t="shared" si="111"/>
        <v>2.6627754069797314E-2</v>
      </c>
      <c r="CC1123">
        <v>0.21304249700673822</v>
      </c>
      <c r="CD1123">
        <v>2.6627754069797314E-2</v>
      </c>
    </row>
    <row r="1124" spans="1:82" x14ac:dyDescent="0.3">
      <c r="A1124">
        <v>0</v>
      </c>
      <c r="B1124" t="s">
        <v>733</v>
      </c>
      <c r="C1124" t="s">
        <v>772</v>
      </c>
      <c r="D1124">
        <v>22077</v>
      </c>
      <c r="E1124" s="2">
        <f t="shared" si="113"/>
        <v>0.61200568348712858</v>
      </c>
      <c r="F1124" s="2" t="s">
        <v>1939</v>
      </c>
      <c r="G1124" s="3">
        <v>2415</v>
      </c>
      <c r="H1124" s="1">
        <v>3.9215112474199105</v>
      </c>
      <c r="I1124" s="1">
        <f t="shared" si="112"/>
        <v>-7.0073737537157648</v>
      </c>
      <c r="J1124" s="1">
        <v>2.3120922474399999</v>
      </c>
      <c r="K1124" s="1">
        <v>-64.816277621599994</v>
      </c>
      <c r="L1124" s="2">
        <v>0.27150137558999998</v>
      </c>
      <c r="M1124" s="2">
        <v>-8.3070696924630195E-3</v>
      </c>
      <c r="N1124" s="7">
        <v>0</v>
      </c>
      <c r="O1124" s="2">
        <v>4.3248490559356575E-3</v>
      </c>
      <c r="P1124" s="3">
        <v>104817.41070193</v>
      </c>
      <c r="Q1124" s="3">
        <v>4004.3249565686601</v>
      </c>
      <c r="R1124" s="3">
        <v>318806.8688781372</v>
      </c>
      <c r="S1124" s="3">
        <v>508.76181832931974</v>
      </c>
      <c r="T1124" s="3">
        <v>124203.59802470185</v>
      </c>
      <c r="V1124">
        <v>22077</v>
      </c>
      <c r="W1124" s="2">
        <v>0.47668332298688648</v>
      </c>
      <c r="X1124" s="2">
        <v>0.10520119217421542</v>
      </c>
      <c r="Y1124" s="2">
        <v>0.24755654642055189</v>
      </c>
      <c r="Z1124" s="2">
        <v>0.65935175032466764</v>
      </c>
      <c r="AA1124" s="2">
        <v>0.18682226007557734</v>
      </c>
      <c r="AB1124" s="2">
        <v>0.67016758283250244</v>
      </c>
      <c r="AC1124" s="2">
        <v>-8.3070696924630195E-3</v>
      </c>
      <c r="AD1124" s="2">
        <v>0</v>
      </c>
      <c r="AE1124" s="2">
        <v>4.3248490559356575E-3</v>
      </c>
      <c r="AF1124">
        <v>445948.30507703638</v>
      </c>
      <c r="AG1124">
        <v>712.11115471188634</v>
      </c>
      <c r="AH1124">
        <v>133839.08803845124</v>
      </c>
      <c r="AI1124">
        <v>40178.089554547289</v>
      </c>
      <c r="AJ1124">
        <v>5.6063907203297587</v>
      </c>
      <c r="AK1124">
        <v>764755.17395517358</v>
      </c>
      <c r="AL1124">
        <v>1220.872973041206</v>
      </c>
      <c r="AM1124">
        <v>229459.29752882197</v>
      </c>
      <c r="AN1124">
        <v>68761.47808887843</v>
      </c>
      <c r="AO1124">
        <v>9.6100763641295828</v>
      </c>
      <c r="AP1124">
        <v>318806.8688781372</v>
      </c>
      <c r="AQ1124">
        <v>508.76181832931968</v>
      </c>
      <c r="AR1124">
        <v>95620.209490370733</v>
      </c>
      <c r="AS1124">
        <v>28583.388534331141</v>
      </c>
      <c r="AT1124">
        <v>4.0036856437998241</v>
      </c>
      <c r="AU1124" s="3">
        <v>19699384.167320725</v>
      </c>
      <c r="AV1124" s="3">
        <v>752572.83233751403</v>
      </c>
      <c r="AW1124">
        <v>84571.701429680004</v>
      </c>
      <c r="AX1124">
        <v>15894405.56669406</v>
      </c>
      <c r="AY1124">
        <v>3230.8809422641598</v>
      </c>
      <c r="AZ1124">
        <v>607211.76428912615</v>
      </c>
      <c r="BA1124">
        <v>189389.11213160999</v>
      </c>
      <c r="BB1124">
        <v>35593789.734014779</v>
      </c>
      <c r="BC1124">
        <v>7235.2058988328199</v>
      </c>
      <c r="BD1124">
        <v>1359784.5966266401</v>
      </c>
      <c r="BE1124">
        <v>104817.41070193</v>
      </c>
      <c r="BF1124">
        <v>19699384.167320725</v>
      </c>
      <c r="BG1124">
        <v>4004.3249565686601</v>
      </c>
      <c r="BH1124">
        <v>752572.83233751403</v>
      </c>
      <c r="BI1124">
        <v>1.9730905300360839</v>
      </c>
      <c r="BJ1124">
        <v>5.8946017774559945</v>
      </c>
      <c r="BK1124">
        <v>3.9215112474199105</v>
      </c>
      <c r="BL1124">
        <v>36.431765010741245</v>
      </c>
      <c r="BM1124">
        <v>29.42439125702548</v>
      </c>
      <c r="BN1124">
        <f t="shared" si="109"/>
        <v>-7.0073737537157648</v>
      </c>
      <c r="BO1124">
        <v>0.61200568348712858</v>
      </c>
      <c r="BP1124">
        <v>1.4622892717287967E-2</v>
      </c>
      <c r="BQ1124">
        <v>0.57039902020724509</v>
      </c>
      <c r="BR1124">
        <v>0.125</v>
      </c>
      <c r="BS1124">
        <v>0.13793103448275862</v>
      </c>
      <c r="BT1124">
        <v>0.16666666666666666</v>
      </c>
      <c r="BU1124">
        <v>0.20067579268038674</v>
      </c>
      <c r="BV1124">
        <v>0.65935175032466764</v>
      </c>
      <c r="BW1124">
        <v>0.19379902497466531</v>
      </c>
      <c r="BX1124">
        <v>0.67016758283250244</v>
      </c>
      <c r="BY1124">
        <f t="shared" si="110"/>
        <v>0.2445205267734418</v>
      </c>
      <c r="BZ1124">
        <v>0</v>
      </c>
      <c r="CA1124">
        <f t="shared" si="111"/>
        <v>1.6053447923156275E-3</v>
      </c>
      <c r="CC1124">
        <v>0.2445205267734418</v>
      </c>
      <c r="CD1124">
        <v>1.6053447923156275E-3</v>
      </c>
    </row>
    <row r="1125" spans="1:82" x14ac:dyDescent="0.3">
      <c r="A1125">
        <v>0</v>
      </c>
      <c r="B1125" t="s">
        <v>733</v>
      </c>
      <c r="C1125" t="s">
        <v>773</v>
      </c>
      <c r="D1125">
        <v>22079</v>
      </c>
      <c r="E1125" s="2">
        <f t="shared" si="113"/>
        <v>0.6478596579732897</v>
      </c>
      <c r="F1125" s="2" t="s">
        <v>1940</v>
      </c>
      <c r="G1125" s="3">
        <v>16859</v>
      </c>
      <c r="H1125" s="1">
        <v>12.04336639610181</v>
      </c>
      <c r="I1125" s="1">
        <f t="shared" si="112"/>
        <v>-7.7510191085930131</v>
      </c>
      <c r="J1125" s="1">
        <v>2.5178596281200001</v>
      </c>
      <c r="K1125" s="1">
        <v>-55.147649499099998</v>
      </c>
      <c r="L1125" s="2">
        <v>0.22694158506000006</v>
      </c>
      <c r="M1125" s="2">
        <v>-2.9471646406389631E-2</v>
      </c>
      <c r="N1125" s="7">
        <v>0</v>
      </c>
      <c r="O1125" s="2">
        <v>4.0146274182716525E-2</v>
      </c>
      <c r="P1125" s="3">
        <v>1291889.1807024102</v>
      </c>
      <c r="Q1125" s="3">
        <v>49353.86261466243</v>
      </c>
      <c r="R1125" s="3">
        <v>2600016.5668450063</v>
      </c>
      <c r="S1125" s="3">
        <v>4212.5730491569002</v>
      </c>
      <c r="T1125" s="3">
        <v>1193194.9903433491</v>
      </c>
      <c r="V1125">
        <v>22079</v>
      </c>
      <c r="W1125" s="2">
        <v>0.5077266966542584</v>
      </c>
      <c r="X1125" s="2">
        <v>0.32308373550997199</v>
      </c>
      <c r="Y1125" s="2">
        <v>0.2156592273671343</v>
      </c>
      <c r="Z1125" s="2">
        <v>0.71803153819269094</v>
      </c>
      <c r="AA1125" s="2">
        <v>0.1589540296872006</v>
      </c>
      <c r="AB1125" s="2">
        <v>0.56017724835954308</v>
      </c>
      <c r="AC1125" s="2">
        <v>-2.9471646406389631E-2</v>
      </c>
      <c r="AD1125" s="2">
        <v>0</v>
      </c>
      <c r="AE1125" s="2">
        <v>4.0146274182716525E-2</v>
      </c>
      <c r="AF1125">
        <v>2012594.8322263481</v>
      </c>
      <c r="AG1125">
        <v>3232.4765823214057</v>
      </c>
      <c r="AH1125">
        <v>607533.97137640044</v>
      </c>
      <c r="AI1125">
        <v>291830.53766355384</v>
      </c>
      <c r="AJ1125">
        <v>25.550053479744065</v>
      </c>
      <c r="AK1125">
        <v>4612611.3990713544</v>
      </c>
      <c r="AL1125">
        <v>7445.0496314783059</v>
      </c>
      <c r="AM1125">
        <v>1399274.0409763893</v>
      </c>
      <c r="AN1125">
        <v>693285.45840691403</v>
      </c>
      <c r="AO1125">
        <v>59.044011564792612</v>
      </c>
      <c r="AP1125">
        <v>2600016.5668450063</v>
      </c>
      <c r="AQ1125">
        <v>4212.5730491569002</v>
      </c>
      <c r="AR1125">
        <v>791740.06959998887</v>
      </c>
      <c r="AS1125">
        <v>401454.92074336018</v>
      </c>
      <c r="AT1125">
        <v>33.493958085048547</v>
      </c>
      <c r="AU1125" s="3">
        <v>242797652.62121096</v>
      </c>
      <c r="AV1125" s="3">
        <v>9275564.9397996571</v>
      </c>
      <c r="AW1125">
        <v>595333.63009179011</v>
      </c>
      <c r="AX1125">
        <v>111887002.43945104</v>
      </c>
      <c r="AY1125">
        <v>22743.44783463798</v>
      </c>
      <c r="AZ1125">
        <v>4274403.5860418621</v>
      </c>
      <c r="BA1125">
        <v>1887222.8107942003</v>
      </c>
      <c r="BB1125">
        <v>354684655.06066197</v>
      </c>
      <c r="BC1125">
        <v>72097.310449300407</v>
      </c>
      <c r="BD1125">
        <v>13549968.525841517</v>
      </c>
      <c r="BE1125">
        <v>1291889.1807024102</v>
      </c>
      <c r="BF1125">
        <v>242797652.62121096</v>
      </c>
      <c r="BG1125">
        <v>49353.86261466243</v>
      </c>
      <c r="BH1125">
        <v>9275564.9397996571</v>
      </c>
      <c r="BI1125">
        <v>4.357516864604924</v>
      </c>
      <c r="BJ1125">
        <v>16.400883260706735</v>
      </c>
      <c r="BK1125">
        <v>12.04336639610181</v>
      </c>
      <c r="BL1125">
        <v>50.376242146738036</v>
      </c>
      <c r="BM1125">
        <v>42.625223038145023</v>
      </c>
      <c r="BN1125">
        <f t="shared" si="109"/>
        <v>-7.7510191085930131</v>
      </c>
      <c r="BO1125">
        <v>0.6478596579732897</v>
      </c>
      <c r="BP1125">
        <v>3.418620088378891E-2</v>
      </c>
      <c r="BQ1125">
        <v>0.43992183263729767</v>
      </c>
      <c r="BR1125">
        <v>0.5</v>
      </c>
      <c r="BS1125">
        <v>0.10344827586206896</v>
      </c>
      <c r="BT1125">
        <v>0.22222222222222221</v>
      </c>
      <c r="BU1125">
        <v>0.22197216223452204</v>
      </c>
      <c r="BV1125">
        <v>0.71803153819269094</v>
      </c>
      <c r="BW1125">
        <v>0.16489007228962718</v>
      </c>
      <c r="BX1125">
        <v>0.56017724835954308</v>
      </c>
      <c r="BY1125">
        <f t="shared" si="110"/>
        <v>0.1992024497461268</v>
      </c>
      <c r="BZ1125">
        <v>0</v>
      </c>
      <c r="CA1125">
        <f t="shared" si="111"/>
        <v>1.7508082686562659E-2</v>
      </c>
      <c r="CC1125">
        <v>0.1992024497461268</v>
      </c>
      <c r="CD1125">
        <v>1.7508082686562659E-2</v>
      </c>
    </row>
    <row r="1126" spans="1:82" x14ac:dyDescent="0.3">
      <c r="A1126">
        <v>1</v>
      </c>
      <c r="B1126" t="s">
        <v>733</v>
      </c>
      <c r="C1126" t="s">
        <v>774</v>
      </c>
      <c r="D1126">
        <v>22081</v>
      </c>
      <c r="E1126" s="2">
        <v>0</v>
      </c>
      <c r="F1126" s="2" t="s">
        <v>1954</v>
      </c>
      <c r="G1126" s="3">
        <v>-999</v>
      </c>
      <c r="H1126" s="1">
        <v>0.38599910780902852</v>
      </c>
      <c r="I1126" s="1">
        <f t="shared" si="112"/>
        <v>-999</v>
      </c>
      <c r="J1126" s="1">
        <v>-999</v>
      </c>
      <c r="K1126" s="1">
        <v>-999</v>
      </c>
      <c r="L1126" s="2">
        <v>-999</v>
      </c>
      <c r="M1126" s="2">
        <v>-999</v>
      </c>
      <c r="N1126" s="7">
        <v>-999</v>
      </c>
      <c r="O1126" s="2">
        <v>-999</v>
      </c>
      <c r="P1126" s="3">
        <v>-999</v>
      </c>
      <c r="Q1126" s="3">
        <v>-999</v>
      </c>
      <c r="R1126" s="3">
        <v>-999</v>
      </c>
      <c r="S1126" s="3">
        <v>-999</v>
      </c>
      <c r="T1126" s="3">
        <v>-999</v>
      </c>
      <c r="V1126">
        <v>22081</v>
      </c>
      <c r="W1126" s="2">
        <v>-999</v>
      </c>
      <c r="X1126" s="2">
        <v>1.0355080926112436E-2</v>
      </c>
      <c r="Y1126" s="2">
        <v>-999</v>
      </c>
      <c r="Z1126" s="2">
        <v>-999</v>
      </c>
      <c r="AA1126" s="2">
        <v>-999</v>
      </c>
      <c r="AB1126" s="2">
        <v>-999</v>
      </c>
      <c r="AC1126" s="2">
        <v>-999</v>
      </c>
      <c r="AD1126" s="2">
        <v>-999</v>
      </c>
      <c r="AE1126" s="2">
        <v>-999</v>
      </c>
      <c r="AF1126" s="2">
        <v>-999</v>
      </c>
      <c r="AG1126" s="2">
        <v>-999</v>
      </c>
      <c r="AH1126" s="2">
        <v>-999</v>
      </c>
      <c r="AI1126" s="2">
        <v>-999</v>
      </c>
      <c r="AJ1126" s="2">
        <v>-999</v>
      </c>
      <c r="AK1126" s="2">
        <v>-999</v>
      </c>
      <c r="AL1126" s="2">
        <v>-999</v>
      </c>
      <c r="AM1126" s="2">
        <v>-999</v>
      </c>
      <c r="AN1126" s="2">
        <v>-999</v>
      </c>
      <c r="AO1126" s="2">
        <v>-999</v>
      </c>
      <c r="AP1126" s="2">
        <v>-999</v>
      </c>
      <c r="AQ1126" s="2">
        <v>-999</v>
      </c>
      <c r="AR1126" s="2">
        <v>-999</v>
      </c>
      <c r="AS1126" s="2">
        <v>-999</v>
      </c>
      <c r="AT1126" s="2">
        <v>-999</v>
      </c>
      <c r="AU1126" s="2">
        <v>-999</v>
      </c>
      <c r="AV1126" s="2">
        <v>-999</v>
      </c>
      <c r="AW1126" s="2">
        <v>-999</v>
      </c>
      <c r="AX1126" s="2">
        <v>-999</v>
      </c>
      <c r="AY1126" s="2">
        <v>-999</v>
      </c>
      <c r="AZ1126" s="2">
        <v>-999</v>
      </c>
      <c r="BA1126" s="2">
        <v>-999</v>
      </c>
      <c r="BB1126" s="2">
        <v>-999</v>
      </c>
      <c r="BC1126" s="2">
        <v>-999</v>
      </c>
      <c r="BD1126" s="2">
        <v>-999</v>
      </c>
      <c r="BE1126" s="2">
        <v>-999</v>
      </c>
      <c r="BF1126" s="2">
        <v>-999</v>
      </c>
      <c r="BG1126" s="2">
        <v>-999</v>
      </c>
      <c r="BH1126" s="2">
        <v>-999</v>
      </c>
      <c r="BI1126">
        <v>0</v>
      </c>
      <c r="BJ1126">
        <v>0.38599910780902852</v>
      </c>
      <c r="BK1126">
        <v>0.38599910780902852</v>
      </c>
      <c r="BL1126">
        <v>-999</v>
      </c>
      <c r="BM1126">
        <v>27.216685455290634</v>
      </c>
      <c r="BN1126">
        <f t="shared" si="109"/>
        <v>-999</v>
      </c>
      <c r="BO1126" t="s">
        <v>3748</v>
      </c>
      <c r="BP1126" t="s">
        <v>3748</v>
      </c>
      <c r="BQ1126">
        <v>0.31698324884343038</v>
      </c>
      <c r="BR1126">
        <v>0.10714285714285714</v>
      </c>
      <c r="BS1126">
        <v>0.17241379310344829</v>
      </c>
      <c r="BT1126">
        <v>0.22222222222222221</v>
      </c>
      <c r="BU1126" t="s">
        <v>3748</v>
      </c>
      <c r="BY1126">
        <f t="shared" si="110"/>
        <v>-999</v>
      </c>
      <c r="CA1126">
        <f t="shared" si="111"/>
        <v>-999</v>
      </c>
    </row>
    <row r="1127" spans="1:82" x14ac:dyDescent="0.3">
      <c r="A1127">
        <v>0</v>
      </c>
      <c r="B1127" t="s">
        <v>733</v>
      </c>
      <c r="C1127" t="s">
        <v>775</v>
      </c>
      <c r="D1127">
        <v>22083</v>
      </c>
      <c r="E1127" s="2">
        <f>BO1127</f>
        <v>0.54840671095844085</v>
      </c>
      <c r="F1127" s="2" t="s">
        <v>1938</v>
      </c>
      <c r="G1127" s="3">
        <v>1123</v>
      </c>
      <c r="H1127" s="1">
        <v>0.57320424487153154</v>
      </c>
      <c r="I1127" s="1">
        <f t="shared" si="112"/>
        <v>-11.288559062553656</v>
      </c>
      <c r="J1127" s="1">
        <v>2.5331940504400001</v>
      </c>
      <c r="K1127" s="1">
        <v>-15.329892597100001</v>
      </c>
      <c r="L1127" s="2">
        <v>0.2059125463</v>
      </c>
      <c r="M1127" s="2">
        <v>-9.917296997012064E-5</v>
      </c>
      <c r="N1127" s="7">
        <v>0</v>
      </c>
      <c r="O1127" s="2">
        <v>6.3151202724581737E-3</v>
      </c>
      <c r="P1127" s="3">
        <v>7117.9999007559936</v>
      </c>
      <c r="Q1127" s="3">
        <v>271.92795979767186</v>
      </c>
      <c r="R1127" s="3">
        <v>16942.252017695428</v>
      </c>
      <c r="S1127" s="3">
        <v>27.834694537422696</v>
      </c>
      <c r="T1127" s="3">
        <v>8511.1434980864506</v>
      </c>
      <c r="V1127">
        <v>22083</v>
      </c>
      <c r="W1127" s="2">
        <v>0.42519444968170383</v>
      </c>
      <c r="X1127" s="2">
        <v>1.5377176326978664E-2</v>
      </c>
      <c r="Y1127" s="2">
        <v>0.36720356189377745</v>
      </c>
      <c r="Z1127" s="2">
        <v>0.72240453767318502</v>
      </c>
      <c r="AA1127" s="2">
        <v>4.4185894142610697E-2</v>
      </c>
      <c r="AB1127" s="2">
        <v>0.50826966577564348</v>
      </c>
      <c r="AC1127" s="2">
        <v>-9.917296997012064E-5</v>
      </c>
      <c r="AD1127" s="2">
        <v>0</v>
      </c>
      <c r="AE1127" s="2">
        <v>6.3151202724581737E-3</v>
      </c>
      <c r="AF1127">
        <v>77663.347429079178</v>
      </c>
      <c r="AG1127">
        <v>125.70718496599912</v>
      </c>
      <c r="AH1127">
        <v>23626.276437893015</v>
      </c>
      <c r="AI1127">
        <v>13593.811642568735</v>
      </c>
      <c r="AJ1127">
        <v>0.99883150440532886</v>
      </c>
      <c r="AK1127">
        <v>94605.599446774606</v>
      </c>
      <c r="AL1127">
        <v>153.5418795034218</v>
      </c>
      <c r="AM1127">
        <v>28857.721147145974</v>
      </c>
      <c r="AN1127">
        <v>16873.510431402236</v>
      </c>
      <c r="AO1127">
        <v>1.2221955349019924</v>
      </c>
      <c r="AP1127">
        <v>16942.252017695428</v>
      </c>
      <c r="AQ1127">
        <v>27.834694537422678</v>
      </c>
      <c r="AR1127">
        <v>5231.444709252959</v>
      </c>
      <c r="AS1127">
        <v>3279.6987888335007</v>
      </c>
      <c r="AT1127">
        <v>0.22336403049666353</v>
      </c>
      <c r="AU1127" s="3">
        <v>1337756.9013480814</v>
      </c>
      <c r="AV1127" s="3">
        <v>51106.140764374446</v>
      </c>
      <c r="AW1127">
        <v>35269.782824535003</v>
      </c>
      <c r="AX1127">
        <v>6628602.9840431083</v>
      </c>
      <c r="AY1127">
        <v>1347.4066057466703</v>
      </c>
      <c r="AZ1127">
        <v>253231.59748402922</v>
      </c>
      <c r="BA1127">
        <v>42387.782725290999</v>
      </c>
      <c r="BB1127">
        <v>7966359.8853911906</v>
      </c>
      <c r="BC1127">
        <v>1619.3345655443422</v>
      </c>
      <c r="BD1127">
        <v>304337.73824840365</v>
      </c>
      <c r="BE1127">
        <v>7117.9999007559936</v>
      </c>
      <c r="BF1127">
        <v>1337756.9013480814</v>
      </c>
      <c r="BG1127">
        <v>271.92795979767186</v>
      </c>
      <c r="BH1127">
        <v>51106.140764374446</v>
      </c>
      <c r="BI1127">
        <v>0.7442708503252915</v>
      </c>
      <c r="BJ1127">
        <v>1.317475095196823</v>
      </c>
      <c r="BK1127">
        <v>0.57320424487153154</v>
      </c>
      <c r="BL1127">
        <v>42.147489882497602</v>
      </c>
      <c r="BM1127">
        <v>30.858930819943946</v>
      </c>
      <c r="BN1127">
        <f t="shared" si="109"/>
        <v>-11.288559062553656</v>
      </c>
      <c r="BO1127">
        <v>0.54840671095844085</v>
      </c>
      <c r="BP1127">
        <v>4.9427039317657328E-3</v>
      </c>
      <c r="BQ1127">
        <v>0.33454889705775359</v>
      </c>
      <c r="BR1127">
        <v>0.22023809523809523</v>
      </c>
      <c r="BS1127">
        <v>0.2413793103448276</v>
      </c>
      <c r="BT1127">
        <v>0.22222222222222221</v>
      </c>
      <c r="BU1127">
        <v>0.32327953634499479</v>
      </c>
      <c r="BV1127">
        <v>0.72240453767318502</v>
      </c>
      <c r="BW1127">
        <v>4.5835989774492429E-2</v>
      </c>
      <c r="BX1127">
        <v>0.50826966577564348</v>
      </c>
      <c r="BY1127">
        <f t="shared" si="110"/>
        <v>3.4513295404351885E-2</v>
      </c>
      <c r="BZ1127">
        <v>0</v>
      </c>
      <c r="CA1127">
        <f t="shared" si="111"/>
        <v>3.000582109647256E-3</v>
      </c>
      <c r="CC1127">
        <v>3.4513295404351885E-2</v>
      </c>
      <c r="CD1127">
        <v>3.000582109647256E-3</v>
      </c>
    </row>
    <row r="1128" spans="1:82" x14ac:dyDescent="0.3">
      <c r="A1128">
        <v>0</v>
      </c>
      <c r="B1128" t="s">
        <v>733</v>
      </c>
      <c r="C1128" t="s">
        <v>776</v>
      </c>
      <c r="D1128">
        <v>22085</v>
      </c>
      <c r="E1128" s="2">
        <f>BO1128</f>
        <v>0.54741716918324701</v>
      </c>
      <c r="F1128" s="2" t="s">
        <v>1938</v>
      </c>
      <c r="G1128" s="3">
        <v>719</v>
      </c>
      <c r="H1128" s="1">
        <v>0.36778944645656497</v>
      </c>
      <c r="I1128" s="1">
        <f t="shared" si="112"/>
        <v>-15.274530800170673</v>
      </c>
      <c r="J1128" s="1">
        <v>2.5427668102299998</v>
      </c>
      <c r="K1128" s="1">
        <v>-5.6533894631299999</v>
      </c>
      <c r="L1128" s="2">
        <v>0.21096106016000005</v>
      </c>
      <c r="M1128" s="2">
        <v>-3.090553030487889E-5</v>
      </c>
      <c r="N1128" s="7">
        <v>0</v>
      </c>
      <c r="O1128" s="2">
        <v>3.818103839974802E-2</v>
      </c>
      <c r="P1128" s="3">
        <v>25583.390501192003</v>
      </c>
      <c r="Q1128" s="3">
        <v>977.35870759950399</v>
      </c>
      <c r="R1128" s="3">
        <v>46832.772735813545</v>
      </c>
      <c r="S1128" s="3">
        <v>75.286597331275999</v>
      </c>
      <c r="T1128" s="3">
        <v>18453.515169382186</v>
      </c>
      <c r="V1128">
        <v>22085</v>
      </c>
      <c r="W1128" s="2">
        <v>0.43539384278471066</v>
      </c>
      <c r="X1128" s="2">
        <v>9.866575867092579E-3</v>
      </c>
      <c r="Y1128" s="2">
        <v>0.3933864864142248</v>
      </c>
      <c r="Z1128" s="2">
        <v>0.72513445293930923</v>
      </c>
      <c r="AA1128" s="2">
        <v>1.6294965328854834E-2</v>
      </c>
      <c r="AB1128" s="2">
        <v>0.52073129814527797</v>
      </c>
      <c r="AC1128" s="2">
        <v>-3.090553030487889E-5</v>
      </c>
      <c r="AD1128" s="2">
        <v>0</v>
      </c>
      <c r="AE1128" s="2">
        <v>3.818103839974802E-2</v>
      </c>
      <c r="AF1128">
        <v>69843.796037273525</v>
      </c>
      <c r="AG1128">
        <v>112.35411801137353</v>
      </c>
      <c r="AH1128">
        <v>21116.608822243128</v>
      </c>
      <c r="AI1128">
        <v>6449.9509828310802</v>
      </c>
      <c r="AJ1128">
        <v>0.88901508747665858</v>
      </c>
      <c r="AK1128">
        <v>116676.56877308707</v>
      </c>
      <c r="AL1128">
        <v>187.64071534264951</v>
      </c>
      <c r="AM1128">
        <v>35266.491830904677</v>
      </c>
      <c r="AN1128">
        <v>10753.583143551712</v>
      </c>
      <c r="AO1128">
        <v>1.4844558031385757</v>
      </c>
      <c r="AP1128">
        <v>46832.772735813545</v>
      </c>
      <c r="AQ1128">
        <v>75.286597331275985</v>
      </c>
      <c r="AR1128">
        <v>14149.883008661549</v>
      </c>
      <c r="AS1128">
        <v>4303.6321607206319</v>
      </c>
      <c r="AT1128">
        <v>0.59544071566191714</v>
      </c>
      <c r="AU1128" s="3">
        <v>4808142.4107940253</v>
      </c>
      <c r="AV1128" s="3">
        <v>183684.79550625078</v>
      </c>
      <c r="AW1128">
        <v>27409.734831165002</v>
      </c>
      <c r="AX1128">
        <v>5151385.5641691508</v>
      </c>
      <c r="AY1128">
        <v>1047.1302859167299</v>
      </c>
      <c r="AZ1128">
        <v>196797.66593519022</v>
      </c>
      <c r="BA1128">
        <v>52993.125332357005</v>
      </c>
      <c r="BB1128">
        <v>9959527.9749631751</v>
      </c>
      <c r="BC1128">
        <v>2024.4889935162339</v>
      </c>
      <c r="BD1128">
        <v>380482.46144144097</v>
      </c>
      <c r="BE1128">
        <v>25583.390501192003</v>
      </c>
      <c r="BF1128">
        <v>4808142.4107940253</v>
      </c>
      <c r="BG1128">
        <v>977.35870759950399</v>
      </c>
      <c r="BH1128">
        <v>183684.79550625078</v>
      </c>
      <c r="BI1128">
        <v>0.23363105462040537</v>
      </c>
      <c r="BJ1128">
        <v>0.60142050107697032</v>
      </c>
      <c r="BK1128">
        <v>0.36778944645656497</v>
      </c>
      <c r="BL1128">
        <v>58.232201612427914</v>
      </c>
      <c r="BM1128">
        <v>42.957670812257241</v>
      </c>
      <c r="BN1128">
        <f t="shared" si="109"/>
        <v>-15.274530800170673</v>
      </c>
      <c r="BO1128">
        <v>0.54741716918324701</v>
      </c>
      <c r="BP1128">
        <v>1.5487446179909558E-3</v>
      </c>
      <c r="BQ1128">
        <v>0.35606166124572897</v>
      </c>
      <c r="BR1128">
        <v>0.23214285714285715</v>
      </c>
      <c r="BS1128">
        <v>6.8965517241379309E-2</v>
      </c>
      <c r="BT1128">
        <v>0.22222222222222221</v>
      </c>
      <c r="BU1128">
        <v>0.43742901176347965</v>
      </c>
      <c r="BV1128">
        <v>0.72513445293930923</v>
      </c>
      <c r="BW1128">
        <v>1.6903491005036134E-2</v>
      </c>
      <c r="BX1128">
        <v>0.52073129814527797</v>
      </c>
      <c r="BY1128">
        <f t="shared" si="110"/>
        <v>5.3294053263309216E-2</v>
      </c>
      <c r="BZ1128">
        <v>0</v>
      </c>
      <c r="CA1128">
        <f t="shared" si="111"/>
        <v>1.7915407934666647E-2</v>
      </c>
      <c r="CC1128">
        <v>5.3294053263309216E-2</v>
      </c>
      <c r="CD1128">
        <v>1.7915407934666647E-2</v>
      </c>
    </row>
    <row r="1129" spans="1:82" x14ac:dyDescent="0.3">
      <c r="A1129">
        <v>0</v>
      </c>
      <c r="B1129" t="s">
        <v>733</v>
      </c>
      <c r="C1129" t="s">
        <v>777</v>
      </c>
      <c r="D1129">
        <v>22087</v>
      </c>
      <c r="E1129" s="2">
        <f>BO1129</f>
        <v>0.61233446032940664</v>
      </c>
      <c r="F1129" s="2" t="s">
        <v>1939</v>
      </c>
      <c r="G1129" s="3">
        <v>3899</v>
      </c>
      <c r="H1129" s="1">
        <v>12.489389699392774</v>
      </c>
      <c r="I1129" s="1">
        <f t="shared" si="112"/>
        <v>-3.6211837251068566</v>
      </c>
      <c r="J1129" s="1">
        <v>2.2144395930899998</v>
      </c>
      <c r="K1129" s="1">
        <v>81.449355941999997</v>
      </c>
      <c r="L1129" s="2">
        <v>0.25505564026999994</v>
      </c>
      <c r="M1129" s="2">
        <v>9.06402676645497E-3</v>
      </c>
      <c r="N1129" s="7">
        <v>3.7872788672499998E-2</v>
      </c>
      <c r="O1129" s="2">
        <v>8.7753527220881984E-3</v>
      </c>
      <c r="P1129" s="3">
        <v>1272541.8982596903</v>
      </c>
      <c r="Q1129" s="3">
        <v>48614.741075517777</v>
      </c>
      <c r="R1129" s="3">
        <v>3619244.4338339865</v>
      </c>
      <c r="S1129" s="3">
        <v>5706.686126983328</v>
      </c>
      <c r="T1129" s="3">
        <v>1804393.614377266</v>
      </c>
      <c r="V1129">
        <v>22087</v>
      </c>
      <c r="W1129" s="2">
        <v>0.52672536970077777</v>
      </c>
      <c r="X1129" s="2">
        <v>0.33504906731274642</v>
      </c>
      <c r="Y1129" s="2">
        <v>0.13382449121716133</v>
      </c>
      <c r="Z1129" s="2">
        <v>0.63150361898786067</v>
      </c>
      <c r="AA1129" s="2">
        <v>0.2347643727339517</v>
      </c>
      <c r="AB1129" s="2">
        <v>0.62957331820545614</v>
      </c>
      <c r="AC1129" s="2">
        <v>9.06402676645497E-3</v>
      </c>
      <c r="AD1129" s="2">
        <v>7.8362198158574689E-2</v>
      </c>
      <c r="AE1129" s="2">
        <v>8.7753527220881984E-3</v>
      </c>
      <c r="AF1129">
        <v>581663.33072199207</v>
      </c>
      <c r="AG1129">
        <v>917.69091689695483</v>
      </c>
      <c r="AH1129">
        <v>172477.16821449259</v>
      </c>
      <c r="AI1129">
        <v>118204.73474196394</v>
      </c>
      <c r="AJ1129">
        <v>7.1646369830430192</v>
      </c>
      <c r="AK1129">
        <v>4200907.7645559786</v>
      </c>
      <c r="AL1129">
        <v>6624.3770438802831</v>
      </c>
      <c r="AM1129">
        <v>1245031.1675492558</v>
      </c>
      <c r="AN1129">
        <v>850044.34978446679</v>
      </c>
      <c r="AO1129">
        <v>51.699505424698181</v>
      </c>
      <c r="AP1129">
        <v>3619244.4338339865</v>
      </c>
      <c r="AQ1129">
        <v>5706.686126983328</v>
      </c>
      <c r="AR1129">
        <v>1072553.9993347633</v>
      </c>
      <c r="AS1129">
        <v>731839.61504250288</v>
      </c>
      <c r="AT1129">
        <v>44.534868441655163</v>
      </c>
      <c r="AU1129" s="3">
        <v>239161524.35892618</v>
      </c>
      <c r="AV1129" s="3">
        <v>9136654.4377328102</v>
      </c>
      <c r="AW1129">
        <v>123103.08444591</v>
      </c>
      <c r="AX1129">
        <v>23135993.690764327</v>
      </c>
      <c r="AY1129">
        <v>4702.8900063094197</v>
      </c>
      <c r="AZ1129">
        <v>883861.14778579236</v>
      </c>
      <c r="BA1129">
        <v>1395644.9827056003</v>
      </c>
      <c r="BB1129">
        <v>262297518.04969051</v>
      </c>
      <c r="BC1129">
        <v>53317.631081827196</v>
      </c>
      <c r="BD1129">
        <v>10020515.585518602</v>
      </c>
      <c r="BE1129">
        <v>1272541.8982596903</v>
      </c>
      <c r="BF1129">
        <v>239161524.35892618</v>
      </c>
      <c r="BG1129">
        <v>48614.741075517777</v>
      </c>
      <c r="BH1129">
        <v>9136654.4377328102</v>
      </c>
      <c r="BI1129">
        <v>1.0178203791471949</v>
      </c>
      <c r="BJ1129">
        <v>13.50721007853997</v>
      </c>
      <c r="BK1129">
        <v>12.489389699392774</v>
      </c>
      <c r="BL1129">
        <v>33.848848118973898</v>
      </c>
      <c r="BM1129">
        <v>30.227664393867041</v>
      </c>
      <c r="BN1129">
        <f t="shared" si="109"/>
        <v>-3.6211837251068566</v>
      </c>
      <c r="BO1129">
        <v>0.61233446032940664</v>
      </c>
      <c r="BP1129">
        <v>7.5472835976045241E-3</v>
      </c>
      <c r="BQ1129">
        <v>0.96515340768295643</v>
      </c>
      <c r="BR1129">
        <v>4.9107142857142856E-2</v>
      </c>
      <c r="BS1129">
        <v>0</v>
      </c>
      <c r="BT1129">
        <v>0.1111111111111111</v>
      </c>
      <c r="BU1129">
        <v>0.10370274799339754</v>
      </c>
      <c r="BV1129">
        <v>0.63150361898786067</v>
      </c>
      <c r="BW1129">
        <v>0.24353150698542708</v>
      </c>
      <c r="BX1129">
        <v>0.62957331820545614</v>
      </c>
      <c r="BY1129">
        <f t="shared" si="110"/>
        <v>0.15626431818206038</v>
      </c>
      <c r="BZ1129">
        <v>7.8362198158574689E-2</v>
      </c>
      <c r="CA1129">
        <f t="shared" si="111"/>
        <v>3.4328012605838358E-3</v>
      </c>
      <c r="CC1129">
        <v>0.15626431818206038</v>
      </c>
      <c r="CD1129">
        <v>3.4328012605838358E-3</v>
      </c>
    </row>
    <row r="1130" spans="1:82" x14ac:dyDescent="0.3">
      <c r="A1130">
        <v>0</v>
      </c>
      <c r="B1130" t="s">
        <v>733</v>
      </c>
      <c r="C1130" t="s">
        <v>778</v>
      </c>
      <c r="D1130">
        <v>22089</v>
      </c>
      <c r="E1130" s="2">
        <f>BO1130</f>
        <v>0.72366281634833185</v>
      </c>
      <c r="F1130" s="2" t="s">
        <v>1942</v>
      </c>
      <c r="G1130" s="3">
        <v>18288</v>
      </c>
      <c r="H1130" s="1">
        <v>23.413455718815108</v>
      </c>
      <c r="I1130" s="1">
        <f t="shared" si="112"/>
        <v>-11.471903557118655</v>
      </c>
      <c r="J1130" s="1">
        <v>2.26435074798</v>
      </c>
      <c r="K1130" s="1">
        <v>47.986345636499998</v>
      </c>
      <c r="L1130" s="2">
        <v>0.25982451281000007</v>
      </c>
      <c r="M1130" s="2">
        <v>1.3460039921472693E-2</v>
      </c>
      <c r="N1130" s="7">
        <v>0.21857170937100001</v>
      </c>
      <c r="O1130" s="2">
        <v>1.0844055107391887E-3</v>
      </c>
      <c r="P1130" s="3">
        <v>298423.47767514002</v>
      </c>
      <c r="Q1130" s="3">
        <v>11400.630594460681</v>
      </c>
      <c r="R1130" s="3">
        <v>1683326.235971726</v>
      </c>
      <c r="S1130" s="3">
        <v>2654.7033042433318</v>
      </c>
      <c r="T1130" s="3">
        <v>650329.99170839821</v>
      </c>
      <c r="V1130">
        <v>22089</v>
      </c>
      <c r="W1130" s="2">
        <v>0.74347009901730765</v>
      </c>
      <c r="X1130" s="2">
        <v>0.6281056712914237</v>
      </c>
      <c r="Y1130" s="2">
        <v>0.3886836766993762</v>
      </c>
      <c r="Z1130" s="2">
        <v>0.64573705079573285</v>
      </c>
      <c r="AA1130" s="2">
        <v>0.13831274910472788</v>
      </c>
      <c r="AB1130" s="2">
        <v>0.64134469054573651</v>
      </c>
      <c r="AC1130" s="2">
        <v>1.3460039921472693E-2</v>
      </c>
      <c r="AD1130" s="2">
        <v>0.45224447953116859</v>
      </c>
      <c r="AE1130" s="2">
        <v>1.0844055107391887E-3</v>
      </c>
      <c r="AF1130">
        <v>1556914.4863746692</v>
      </c>
      <c r="AG1130">
        <v>2458.5208680261007</v>
      </c>
      <c r="AH1130">
        <v>462071.3897302227</v>
      </c>
      <c r="AI1130">
        <v>141519.67919984399</v>
      </c>
      <c r="AJ1130">
        <v>19.206185969608654</v>
      </c>
      <c r="AK1130">
        <v>3240240.7223463953</v>
      </c>
      <c r="AL1130">
        <v>5113.2241722694334</v>
      </c>
      <c r="AM1130">
        <v>961014.66129903146</v>
      </c>
      <c r="AN1130">
        <v>292906.3993394337</v>
      </c>
      <c r="AO1130">
        <v>39.92617365095861</v>
      </c>
      <c r="AP1130">
        <v>1683326.235971726</v>
      </c>
      <c r="AQ1130">
        <v>2654.7033042433327</v>
      </c>
      <c r="AR1130">
        <v>498943.27156880876</v>
      </c>
      <c r="AS1130">
        <v>151386.72013958971</v>
      </c>
      <c r="AT1130">
        <v>20.719987681349956</v>
      </c>
      <c r="AU1130" s="3">
        <v>56085708.394265816</v>
      </c>
      <c r="AV1130" s="3">
        <v>2142634.5139229405</v>
      </c>
      <c r="AW1130">
        <v>204503.33318153003</v>
      </c>
      <c r="AX1130">
        <v>38434356.438136756</v>
      </c>
      <c r="AY1130">
        <v>7812.6123825838595</v>
      </c>
      <c r="AZ1130">
        <v>1468302.3711828105</v>
      </c>
      <c r="BA1130">
        <v>502926.81085667002</v>
      </c>
      <c r="BB1130">
        <v>94520064.832402557</v>
      </c>
      <c r="BC1130">
        <v>19213.242977044541</v>
      </c>
      <c r="BD1130">
        <v>3610936.885105751</v>
      </c>
      <c r="BE1130">
        <v>298423.47767514002</v>
      </c>
      <c r="BF1130">
        <v>56085708.394265816</v>
      </c>
      <c r="BG1130">
        <v>11400.630594460681</v>
      </c>
      <c r="BH1130">
        <v>2142634.5139229405</v>
      </c>
      <c r="BI1130">
        <v>7.2772831476248871</v>
      </c>
      <c r="BJ1130">
        <v>30.690738866439993</v>
      </c>
      <c r="BK1130">
        <v>23.413455718815108</v>
      </c>
      <c r="BL1130">
        <v>34.360410278063796</v>
      </c>
      <c r="BM1130">
        <v>22.888506720945141</v>
      </c>
      <c r="BN1130">
        <f t="shared" si="109"/>
        <v>-11.471903557118655</v>
      </c>
      <c r="BO1130">
        <v>0.72366281634833185</v>
      </c>
      <c r="BP1130">
        <v>6.3772928016858813E-2</v>
      </c>
      <c r="BQ1130">
        <v>0.78899323878817296</v>
      </c>
      <c r="BR1130">
        <v>6.5476190476190479E-2</v>
      </c>
      <c r="BS1130">
        <v>0</v>
      </c>
      <c r="BT1130">
        <v>0.22222222222222221</v>
      </c>
      <c r="BU1130">
        <v>0.32853011995499648</v>
      </c>
      <c r="BV1130">
        <v>0.64573705079573285</v>
      </c>
      <c r="BW1130">
        <v>0.14347795550282974</v>
      </c>
      <c r="BX1130">
        <v>0.64134469054573651</v>
      </c>
      <c r="BY1130">
        <f t="shared" si="110"/>
        <v>0.23369152248116232</v>
      </c>
      <c r="BZ1130">
        <v>0.45224447953116859</v>
      </c>
      <c r="CA1130">
        <f t="shared" si="111"/>
        <v>4.1684946833523735E-4</v>
      </c>
      <c r="CC1130">
        <v>0.23369152248116232</v>
      </c>
      <c r="CD1130">
        <v>4.1684946833523735E-4</v>
      </c>
    </row>
    <row r="1131" spans="1:82" x14ac:dyDescent="0.3">
      <c r="A1131">
        <v>1</v>
      </c>
      <c r="B1131" t="s">
        <v>733</v>
      </c>
      <c r="C1131" t="s">
        <v>779</v>
      </c>
      <c r="D1131">
        <v>22091</v>
      </c>
      <c r="E1131" s="2">
        <v>0</v>
      </c>
      <c r="F1131" s="2" t="s">
        <v>1954</v>
      </c>
      <c r="G1131" s="3">
        <v>-999</v>
      </c>
      <c r="H1131" s="1">
        <v>0.37698145587498699</v>
      </c>
      <c r="I1131" s="1">
        <f t="shared" si="112"/>
        <v>-999</v>
      </c>
      <c r="J1131" s="1">
        <v>-999</v>
      </c>
      <c r="K1131" s="1">
        <v>-999</v>
      </c>
      <c r="L1131" s="2">
        <v>-999</v>
      </c>
      <c r="M1131" s="2">
        <v>-999</v>
      </c>
      <c r="N1131" s="7">
        <v>-999</v>
      </c>
      <c r="O1131" s="2">
        <v>-999</v>
      </c>
      <c r="P1131" s="3">
        <v>-999</v>
      </c>
      <c r="Q1131" s="3">
        <v>-999</v>
      </c>
      <c r="R1131" s="3">
        <v>-999</v>
      </c>
      <c r="S1131" s="3">
        <v>-999</v>
      </c>
      <c r="T1131" s="3">
        <v>-999</v>
      </c>
      <c r="V1131">
        <v>22091</v>
      </c>
      <c r="W1131" s="2">
        <v>-999</v>
      </c>
      <c r="X1131" s="2">
        <v>1.0113167114263128E-2</v>
      </c>
      <c r="Y1131" s="2">
        <v>-999</v>
      </c>
      <c r="Z1131" s="2">
        <v>-999</v>
      </c>
      <c r="AA1131" s="2">
        <v>-999</v>
      </c>
      <c r="AB1131" s="2">
        <v>-999</v>
      </c>
      <c r="AC1131" s="2">
        <v>-999</v>
      </c>
      <c r="AD1131" s="2">
        <v>-999</v>
      </c>
      <c r="AE1131" s="2">
        <v>-999</v>
      </c>
      <c r="AF1131" s="2">
        <v>-999</v>
      </c>
      <c r="AG1131" s="2">
        <v>-999</v>
      </c>
      <c r="AH1131" s="2">
        <v>-999</v>
      </c>
      <c r="AI1131" s="2">
        <v>-999</v>
      </c>
      <c r="AJ1131" s="2">
        <v>-999</v>
      </c>
      <c r="AK1131" s="2">
        <v>-999</v>
      </c>
      <c r="AL1131" s="2">
        <v>-999</v>
      </c>
      <c r="AM1131" s="2">
        <v>-999</v>
      </c>
      <c r="AN1131" s="2">
        <v>-999</v>
      </c>
      <c r="AO1131" s="2">
        <v>-999</v>
      </c>
      <c r="AP1131" s="2">
        <v>-999</v>
      </c>
      <c r="AQ1131" s="2">
        <v>-999</v>
      </c>
      <c r="AR1131" s="2">
        <v>-999</v>
      </c>
      <c r="AS1131" s="2">
        <v>-999</v>
      </c>
      <c r="AT1131" s="2">
        <v>-999</v>
      </c>
      <c r="AU1131" s="2">
        <v>-999</v>
      </c>
      <c r="AV1131" s="2">
        <v>-999</v>
      </c>
      <c r="AW1131" s="2">
        <v>-999</v>
      </c>
      <c r="AX1131" s="2">
        <v>-999</v>
      </c>
      <c r="AY1131" s="2">
        <v>-999</v>
      </c>
      <c r="AZ1131" s="2">
        <v>-999</v>
      </c>
      <c r="BA1131" s="2">
        <v>-999</v>
      </c>
      <c r="BB1131" s="2">
        <v>-999</v>
      </c>
      <c r="BC1131" s="2">
        <v>-999</v>
      </c>
      <c r="BD1131" s="2">
        <v>-999</v>
      </c>
      <c r="BE1131" s="2">
        <v>-999</v>
      </c>
      <c r="BF1131" s="2">
        <v>-999</v>
      </c>
      <c r="BG1131" s="2">
        <v>-999</v>
      </c>
      <c r="BH1131" s="2">
        <v>-999</v>
      </c>
      <c r="BI1131">
        <v>0</v>
      </c>
      <c r="BJ1131">
        <v>0.37698145587498699</v>
      </c>
      <c r="BK1131">
        <v>0.37698145587498699</v>
      </c>
      <c r="BL1131">
        <v>-999</v>
      </c>
      <c r="BM1131">
        <v>54.697811958404145</v>
      </c>
      <c r="BN1131">
        <f t="shared" si="109"/>
        <v>-999</v>
      </c>
      <c r="BO1131" t="s">
        <v>3748</v>
      </c>
      <c r="BP1131" t="s">
        <v>3748</v>
      </c>
      <c r="BQ1131">
        <v>0.58831430530955187</v>
      </c>
      <c r="BR1131">
        <v>0.10714285714285714</v>
      </c>
      <c r="BS1131">
        <v>0</v>
      </c>
      <c r="BT1131">
        <v>0.27777777777777779</v>
      </c>
      <c r="BU1131" t="s">
        <v>3748</v>
      </c>
      <c r="BY1131">
        <f t="shared" si="110"/>
        <v>-999</v>
      </c>
      <c r="CA1131">
        <f t="shared" si="111"/>
        <v>-999</v>
      </c>
    </row>
    <row r="1132" spans="1:82" x14ac:dyDescent="0.3">
      <c r="A1132">
        <v>0</v>
      </c>
      <c r="B1132" t="s">
        <v>733</v>
      </c>
      <c r="C1132" t="s">
        <v>780</v>
      </c>
      <c r="D1132">
        <v>22093</v>
      </c>
      <c r="E1132" s="2">
        <f t="shared" ref="E1132:E1138" si="114">BO1132</f>
        <v>0.64346977666104421</v>
      </c>
      <c r="F1132" s="2" t="s">
        <v>1940</v>
      </c>
      <c r="G1132" s="3">
        <v>4028</v>
      </c>
      <c r="H1132" s="1">
        <v>19.856592781479108</v>
      </c>
      <c r="I1132" s="1">
        <f t="shared" si="112"/>
        <v>-10.017726495179305</v>
      </c>
      <c r="J1132" s="1">
        <v>2.2581929439400001</v>
      </c>
      <c r="K1132" s="1">
        <v>14.386381549699999</v>
      </c>
      <c r="L1132" s="2">
        <v>0.27366765281999994</v>
      </c>
      <c r="M1132" s="2">
        <v>2.126780326551165E-3</v>
      </c>
      <c r="N1132" s="7">
        <v>0.146692316352</v>
      </c>
      <c r="O1132" s="2">
        <v>1.3709234592789896E-3</v>
      </c>
      <c r="P1132" s="3">
        <v>50552.576706660002</v>
      </c>
      <c r="Q1132" s="3">
        <v>1931.2530539509194</v>
      </c>
      <c r="R1132" s="3">
        <v>151583.0010280573</v>
      </c>
      <c r="S1132" s="3">
        <v>244.62644477832612</v>
      </c>
      <c r="T1132" s="3">
        <v>55498.714891915093</v>
      </c>
      <c r="V1132">
        <v>22093</v>
      </c>
      <c r="W1132" s="2">
        <v>0.66250819226537749</v>
      </c>
      <c r="X1132" s="2">
        <v>0.53268678867207175</v>
      </c>
      <c r="Y1132" s="2">
        <v>0.39152720026490317</v>
      </c>
      <c r="Z1132" s="2">
        <v>0.64398099678170051</v>
      </c>
      <c r="AA1132" s="2">
        <v>4.1466378725347641E-2</v>
      </c>
      <c r="AB1132" s="2">
        <v>0.67551477038107133</v>
      </c>
      <c r="AC1132" s="2">
        <v>2.126780326551165E-3</v>
      </c>
      <c r="AD1132" s="2">
        <v>0.30351956550436271</v>
      </c>
      <c r="AE1132" s="2">
        <v>1.3709234592789896E-3</v>
      </c>
      <c r="AF1132">
        <v>691509.71621854627</v>
      </c>
      <c r="AG1132">
        <v>1098.403566612013</v>
      </c>
      <c r="AH1132">
        <v>206441.55154824487</v>
      </c>
      <c r="AI1132">
        <v>38576.944557592062</v>
      </c>
      <c r="AJ1132">
        <v>8.6160799009038183</v>
      </c>
      <c r="AK1132">
        <v>843092.71724660357</v>
      </c>
      <c r="AL1132">
        <v>1343.030011390339</v>
      </c>
      <c r="AM1132">
        <v>252418.3348953141</v>
      </c>
      <c r="AN1132">
        <v>48098.876102437891</v>
      </c>
      <c r="AO1132">
        <v>10.555919711245535</v>
      </c>
      <c r="AP1132">
        <v>151583.0010280573</v>
      </c>
      <c r="AQ1132">
        <v>244.626444778326</v>
      </c>
      <c r="AR1132">
        <v>45976.783347069228</v>
      </c>
      <c r="AS1132">
        <v>9521.9315448458292</v>
      </c>
      <c r="AT1132">
        <v>1.9398398103417165</v>
      </c>
      <c r="AU1132" s="3">
        <v>9500851.2662496809</v>
      </c>
      <c r="AV1132" s="3">
        <v>362959.6989595358</v>
      </c>
      <c r="AW1132">
        <v>109127.65109562001</v>
      </c>
      <c r="AX1132">
        <v>20509450.746910825</v>
      </c>
      <c r="AY1132">
        <v>4168.9884705944405</v>
      </c>
      <c r="AZ1132">
        <v>783519.69316351914</v>
      </c>
      <c r="BA1132">
        <v>159680.22780228002</v>
      </c>
      <c r="BB1132">
        <v>30010302.013160504</v>
      </c>
      <c r="BC1132">
        <v>6100.2415245453594</v>
      </c>
      <c r="BD1132">
        <v>1146479.3921230549</v>
      </c>
      <c r="BE1132">
        <v>50552.576706660002</v>
      </c>
      <c r="BF1132">
        <v>9500851.2662496809</v>
      </c>
      <c r="BG1132">
        <v>1931.2530539509194</v>
      </c>
      <c r="BH1132">
        <v>362959.6989595358</v>
      </c>
      <c r="BI1132">
        <v>8.3462763772049762</v>
      </c>
      <c r="BJ1132">
        <v>28.202869158684084</v>
      </c>
      <c r="BK1132">
        <v>19.856592781479108</v>
      </c>
      <c r="BL1132">
        <v>25.448463047674394</v>
      </c>
      <c r="BM1132">
        <v>15.430736552495089</v>
      </c>
      <c r="BN1132">
        <f t="shared" si="109"/>
        <v>-10.017726495179305</v>
      </c>
      <c r="BO1132">
        <v>0.64346977666104421</v>
      </c>
      <c r="BP1132">
        <v>6.503568834860636E-2</v>
      </c>
      <c r="BQ1132">
        <v>0.75448124601474253</v>
      </c>
      <c r="BR1132">
        <v>2.976190476190476E-2</v>
      </c>
      <c r="BS1132">
        <v>0</v>
      </c>
      <c r="BT1132">
        <v>0.22222222222222221</v>
      </c>
      <c r="BU1132">
        <v>0.28688568298635703</v>
      </c>
      <c r="BV1132">
        <v>0.64398099678170051</v>
      </c>
      <c r="BW1132">
        <v>4.3014915690194652E-2</v>
      </c>
      <c r="BX1132">
        <v>0.67551477038107133</v>
      </c>
      <c r="BY1132">
        <f t="shared" si="110"/>
        <v>0.16578645472117789</v>
      </c>
      <c r="BZ1132">
        <v>0.30351956550436271</v>
      </c>
      <c r="CA1132">
        <f t="shared" si="111"/>
        <v>5.0315305080074913E-4</v>
      </c>
      <c r="CC1132">
        <v>0.16578645472117789</v>
      </c>
      <c r="CD1132">
        <v>5.0315305080074913E-4</v>
      </c>
    </row>
    <row r="1133" spans="1:82" x14ac:dyDescent="0.3">
      <c r="A1133">
        <v>0</v>
      </c>
      <c r="B1133" t="s">
        <v>733</v>
      </c>
      <c r="C1133" t="s">
        <v>781</v>
      </c>
      <c r="D1133">
        <v>22095</v>
      </c>
      <c r="E1133" s="2">
        <f t="shared" si="114"/>
        <v>0.64644248664307813</v>
      </c>
      <c r="F1133" s="2" t="s">
        <v>1940</v>
      </c>
      <c r="G1133" s="3">
        <v>25976</v>
      </c>
      <c r="H1133" s="1">
        <v>22.855427239915837</v>
      </c>
      <c r="I1133" s="1">
        <f t="shared" si="112"/>
        <v>-13.735832403440188</v>
      </c>
      <c r="J1133" s="1">
        <v>2.2811048661000002</v>
      </c>
      <c r="K1133" s="1">
        <v>27.6719850707</v>
      </c>
      <c r="L1133" s="2">
        <v>0.26741349211999998</v>
      </c>
      <c r="M1133" s="2">
        <v>3.2632583182548025E-3</v>
      </c>
      <c r="N1133" s="7">
        <v>5.5097579210199997E-2</v>
      </c>
      <c r="O1133" s="2">
        <v>3.2630228740138639E-3</v>
      </c>
      <c r="P1133" s="3">
        <v>223909.36091076001</v>
      </c>
      <c r="Q1133" s="3">
        <v>8553.9781597351212</v>
      </c>
      <c r="R1133" s="3">
        <v>1659544.7016766064</v>
      </c>
      <c r="S1133" s="3">
        <v>2643.6633282356097</v>
      </c>
      <c r="T1133" s="3">
        <v>684563.62951862137</v>
      </c>
      <c r="V1133">
        <v>22095</v>
      </c>
      <c r="W1133" s="2">
        <v>0.66017942502665505</v>
      </c>
      <c r="X1133" s="2">
        <v>0.61313561063279587</v>
      </c>
      <c r="Y1133" s="2">
        <v>0.45906591156003829</v>
      </c>
      <c r="Z1133" s="2">
        <v>0.65051491254402583</v>
      </c>
      <c r="AA1133" s="2">
        <v>7.9759945825136278E-2</v>
      </c>
      <c r="AB1133" s="2">
        <v>0.66007714782812177</v>
      </c>
      <c r="AC1133" s="2">
        <v>3.2632583182548025E-3</v>
      </c>
      <c r="AD1133" s="2">
        <v>0.11400183539329671</v>
      </c>
      <c r="AE1133" s="2">
        <v>3.2630228740138639E-3</v>
      </c>
      <c r="AF1133">
        <v>1109307.1287577006</v>
      </c>
      <c r="AG1133">
        <v>1757.0778450895486</v>
      </c>
      <c r="AH1133">
        <v>330237.34404848382</v>
      </c>
      <c r="AI1133">
        <v>119934.3992644489</v>
      </c>
      <c r="AJ1133">
        <v>13.755853248413837</v>
      </c>
      <c r="AK1133">
        <v>2768851.830434307</v>
      </c>
      <c r="AL1133">
        <v>4400.7411733251583</v>
      </c>
      <c r="AM1133">
        <v>827105.68628770253</v>
      </c>
      <c r="AN1133">
        <v>307629.68654385163</v>
      </c>
      <c r="AO1133">
        <v>34.534688942167094</v>
      </c>
      <c r="AP1133">
        <v>1659544.7016766064</v>
      </c>
      <c r="AQ1133">
        <v>2643.6633282356097</v>
      </c>
      <c r="AR1133">
        <v>496868.34223921871</v>
      </c>
      <c r="AS1133">
        <v>187695.28727940272</v>
      </c>
      <c r="AT1133">
        <v>20.778835693753258</v>
      </c>
      <c r="AU1133" s="3">
        <v>42081525.289568238</v>
      </c>
      <c r="AV1133" s="3">
        <v>1607634.6553406187</v>
      </c>
      <c r="AW1133">
        <v>151838.26435114999</v>
      </c>
      <c r="AX1133">
        <v>28536483.402155127</v>
      </c>
      <c r="AY1133">
        <v>5800.6560859663014</v>
      </c>
      <c r="AZ1133">
        <v>1090175.3047965067</v>
      </c>
      <c r="BA1133">
        <v>375747.62526191003</v>
      </c>
      <c r="BB1133">
        <v>70618008.691723377</v>
      </c>
      <c r="BC1133">
        <v>14354.634245701422</v>
      </c>
      <c r="BD1133">
        <v>2697809.9601371251</v>
      </c>
      <c r="BE1133">
        <v>223909.36091076001</v>
      </c>
      <c r="BF1133">
        <v>42081525.289568238</v>
      </c>
      <c r="BG1133">
        <v>8553.9781597351212</v>
      </c>
      <c r="BH1133">
        <v>1607634.6553406187</v>
      </c>
      <c r="BI1133">
        <v>6.1560068172390183</v>
      </c>
      <c r="BJ1133">
        <v>29.011434057154855</v>
      </c>
      <c r="BK1133">
        <v>22.855427239915837</v>
      </c>
      <c r="BL1133">
        <v>35.623569655778603</v>
      </c>
      <c r="BM1133">
        <v>21.887737252338415</v>
      </c>
      <c r="BN1133">
        <f t="shared" si="109"/>
        <v>-13.735832403440188</v>
      </c>
      <c r="BO1133">
        <v>0.64644248664307813</v>
      </c>
      <c r="BP1133">
        <v>4.819032004308299E-2</v>
      </c>
      <c r="BQ1133">
        <v>0.74004793373160171</v>
      </c>
      <c r="BR1133">
        <v>0.10714285714285714</v>
      </c>
      <c r="BS1133">
        <v>3.4482758620689655E-2</v>
      </c>
      <c r="BT1133">
        <v>0.22222222222222221</v>
      </c>
      <c r="BU1133">
        <v>0.39336406941668456</v>
      </c>
      <c r="BV1133">
        <v>0.65051491254402583</v>
      </c>
      <c r="BW1133">
        <v>8.2738533013626853E-2</v>
      </c>
      <c r="BX1133">
        <v>0.66007714782812177</v>
      </c>
      <c r="BY1133">
        <f t="shared" si="110"/>
        <v>0.13455378211485172</v>
      </c>
      <c r="BZ1133">
        <v>0.11400183539329671</v>
      </c>
      <c r="CA1133">
        <f t="shared" si="111"/>
        <v>1.2215311945984453E-3</v>
      </c>
      <c r="CC1133">
        <v>0.13455378211485172</v>
      </c>
      <c r="CD1133">
        <v>1.2215311945984453E-3</v>
      </c>
    </row>
    <row r="1134" spans="1:82" x14ac:dyDescent="0.3">
      <c r="A1134">
        <v>0</v>
      </c>
      <c r="B1134" t="s">
        <v>733</v>
      </c>
      <c r="C1134" t="s">
        <v>782</v>
      </c>
      <c r="D1134">
        <v>22097</v>
      </c>
      <c r="E1134" s="2">
        <f t="shared" si="114"/>
        <v>0.64250542940728961</v>
      </c>
      <c r="F1134" s="2" t="s">
        <v>1940</v>
      </c>
      <c r="G1134" s="3">
        <v>12746</v>
      </c>
      <c r="H1134" s="1">
        <v>9.4316378401647896</v>
      </c>
      <c r="I1134" s="1">
        <f t="shared" si="112"/>
        <v>-10.966893513882969</v>
      </c>
      <c r="J1134" s="1">
        <v>2.3757632176499999</v>
      </c>
      <c r="K1134" s="1">
        <v>-82.301397835100005</v>
      </c>
      <c r="L1134" s="2">
        <v>0.26093556745000002</v>
      </c>
      <c r="M1134" s="2">
        <v>-6.1554340001074709E-3</v>
      </c>
      <c r="N1134" s="7">
        <v>0</v>
      </c>
      <c r="O1134" s="2">
        <v>3.4888958441859456E-2</v>
      </c>
      <c r="P1134" s="3">
        <v>365392.79637355998</v>
      </c>
      <c r="Q1134" s="3">
        <v>13959.050158468719</v>
      </c>
      <c r="R1134" s="3">
        <v>1693619.2842152677</v>
      </c>
      <c r="S1134" s="3">
        <v>2714.8420760532531</v>
      </c>
      <c r="T1134" s="3">
        <v>730924.4769751078</v>
      </c>
      <c r="V1134">
        <v>22097</v>
      </c>
      <c r="W1134" s="2">
        <v>0.56255225254782804</v>
      </c>
      <c r="X1134" s="2">
        <v>0.2530196861206484</v>
      </c>
      <c r="Y1134" s="2">
        <v>0.36052637286243122</v>
      </c>
      <c r="Z1134" s="2">
        <v>0.67750914248724947</v>
      </c>
      <c r="AA1134" s="2">
        <v>0.23722024335764469</v>
      </c>
      <c r="AB1134" s="2">
        <v>0.64408719157677374</v>
      </c>
      <c r="AC1134" s="2">
        <v>-6.1554340001074709E-3</v>
      </c>
      <c r="AD1134" s="2">
        <v>0</v>
      </c>
      <c r="AE1134" s="2">
        <v>3.4888958441859456E-2</v>
      </c>
      <c r="AF1134">
        <v>1410786.7854399099</v>
      </c>
      <c r="AG1134">
        <v>2243.0489286168354</v>
      </c>
      <c r="AH1134">
        <v>421574.10545431438</v>
      </c>
      <c r="AI1134">
        <v>172674.20977320592</v>
      </c>
      <c r="AJ1134">
        <v>17.60650819954601</v>
      </c>
      <c r="AK1134">
        <v>3104406.0696551776</v>
      </c>
      <c r="AL1134">
        <v>4957.8910046700876</v>
      </c>
      <c r="AM1134">
        <v>931820.27309704968</v>
      </c>
      <c r="AN1134">
        <v>393352.51910557871</v>
      </c>
      <c r="AO1134">
        <v>39.036464095864055</v>
      </c>
      <c r="AP1134">
        <v>1693619.2842152677</v>
      </c>
      <c r="AQ1134">
        <v>2714.8420760532522</v>
      </c>
      <c r="AR1134">
        <v>510246.16764273529</v>
      </c>
      <c r="AS1134">
        <v>220678.3093323728</v>
      </c>
      <c r="AT1134">
        <v>21.429955896318045</v>
      </c>
      <c r="AU1134" s="3">
        <v>68671922.150446862</v>
      </c>
      <c r="AV1134" s="3">
        <v>2623463.8867826108</v>
      </c>
      <c r="AW1134">
        <v>237088.26269992001</v>
      </c>
      <c r="AX1134">
        <v>44558368.091822967</v>
      </c>
      <c r="AY1134">
        <v>9057.4499110510405</v>
      </c>
      <c r="AZ1134">
        <v>1702257.1362829325</v>
      </c>
      <c r="BA1134">
        <v>602481.05907347996</v>
      </c>
      <c r="BB1134">
        <v>113230290.24226983</v>
      </c>
      <c r="BC1134">
        <v>23016.50006951976</v>
      </c>
      <c r="BD1134">
        <v>4325721.0230655437</v>
      </c>
      <c r="BE1134">
        <v>365392.79637355998</v>
      </c>
      <c r="BF1134">
        <v>68671922.150446862</v>
      </c>
      <c r="BG1134">
        <v>13959.050158468719</v>
      </c>
      <c r="BH1134">
        <v>2623463.8867826108</v>
      </c>
      <c r="BI1134">
        <v>3.2821599121303362</v>
      </c>
      <c r="BJ1134">
        <v>12.713797752295125</v>
      </c>
      <c r="BK1134">
        <v>9.4316378401647896</v>
      </c>
      <c r="BL1134">
        <v>38.624827260967734</v>
      </c>
      <c r="BM1134">
        <v>27.657933747084765</v>
      </c>
      <c r="BN1134">
        <f t="shared" si="109"/>
        <v>-10.966893513882969</v>
      </c>
      <c r="BO1134">
        <v>0.64250542940728961</v>
      </c>
      <c r="BP1134">
        <v>2.5536852322800452E-2</v>
      </c>
      <c r="BQ1134">
        <v>0.56452517137454317</v>
      </c>
      <c r="BR1134">
        <v>0.35119047619047616</v>
      </c>
      <c r="BS1134">
        <v>3.4482758620689655E-2</v>
      </c>
      <c r="BT1134">
        <v>0.22222222222222221</v>
      </c>
      <c r="BU1134">
        <v>0.31406774156621159</v>
      </c>
      <c r="BV1134">
        <v>0.67750914248724947</v>
      </c>
      <c r="BW1134">
        <v>0.24607909061996339</v>
      </c>
      <c r="BX1134">
        <v>0.64408719157677374</v>
      </c>
      <c r="BY1134">
        <f t="shared" si="110"/>
        <v>5.3299379160747944E-2</v>
      </c>
      <c r="BZ1134">
        <v>0</v>
      </c>
      <c r="CA1134">
        <f t="shared" si="111"/>
        <v>1.3440137517904032E-2</v>
      </c>
      <c r="CC1134">
        <v>5.3299379160747944E-2</v>
      </c>
      <c r="CD1134">
        <v>1.3440137517904032E-2</v>
      </c>
    </row>
    <row r="1135" spans="1:82" x14ac:dyDescent="0.3">
      <c r="A1135">
        <v>0</v>
      </c>
      <c r="B1135" t="s">
        <v>733</v>
      </c>
      <c r="C1135" t="s">
        <v>783</v>
      </c>
      <c r="D1135">
        <v>22099</v>
      </c>
      <c r="E1135" s="2">
        <f t="shared" si="114"/>
        <v>0.63852514077158906</v>
      </c>
      <c r="F1135" s="2" t="s">
        <v>1940</v>
      </c>
      <c r="G1135" s="3">
        <v>12784</v>
      </c>
      <c r="H1135" s="1">
        <v>10.231259551197759</v>
      </c>
      <c r="I1135" s="1">
        <f t="shared" si="112"/>
        <v>-9.520923935652803</v>
      </c>
      <c r="J1135" s="1">
        <v>2.2746548838299998</v>
      </c>
      <c r="K1135" s="1">
        <v>-65.4002606703</v>
      </c>
      <c r="L1135" s="2">
        <v>0.27636967048000005</v>
      </c>
      <c r="M1135" s="2">
        <v>-1.9425418465554133E-2</v>
      </c>
      <c r="N1135" s="7">
        <v>4.8081363739799999E-3</v>
      </c>
      <c r="O1135" s="2">
        <v>1.7232373257386226E-3</v>
      </c>
      <c r="P1135" s="3">
        <v>234395.66729018002</v>
      </c>
      <c r="Q1135" s="3">
        <v>8954.5850632651582</v>
      </c>
      <c r="R1135" s="3">
        <v>1257480.901817803</v>
      </c>
      <c r="S1135" s="3">
        <v>2040.1611394801137</v>
      </c>
      <c r="T1135" s="3">
        <v>477424.17739932472</v>
      </c>
      <c r="V1135">
        <v>22099</v>
      </c>
      <c r="W1135" s="2">
        <v>0.54489726785881265</v>
      </c>
      <c r="X1135" s="2">
        <v>0.27447089510147188</v>
      </c>
      <c r="Y1135" s="2">
        <v>0.3459349880248358</v>
      </c>
      <c r="Z1135" s="2">
        <v>0.64867553649663989</v>
      </c>
      <c r="AA1135" s="2">
        <v>0.18850549516724516</v>
      </c>
      <c r="AB1135" s="2">
        <v>0.68218436695323581</v>
      </c>
      <c r="AC1135" s="2">
        <v>-1.9425418465554133E-2</v>
      </c>
      <c r="AD1135" s="2">
        <v>9.9484656007085732E-3</v>
      </c>
      <c r="AE1135" s="2">
        <v>1.7232373257386226E-3</v>
      </c>
      <c r="AF1135">
        <v>941314.72838858492</v>
      </c>
      <c r="AG1135">
        <v>1513.494640030184</v>
      </c>
      <c r="AH1135">
        <v>284456.63437849068</v>
      </c>
      <c r="AI1135">
        <v>65997.61590496877</v>
      </c>
      <c r="AJ1135">
        <v>11.971674842736372</v>
      </c>
      <c r="AK1135">
        <v>2198795.630206388</v>
      </c>
      <c r="AL1135">
        <v>3553.6557795102976</v>
      </c>
      <c r="AM1135">
        <v>667898.6076614128</v>
      </c>
      <c r="AN1135">
        <v>159979.82002137133</v>
      </c>
      <c r="AO1135">
        <v>28.207710469151447</v>
      </c>
      <c r="AP1135">
        <v>1257480.901817803</v>
      </c>
      <c r="AQ1135">
        <v>2040.1611394801137</v>
      </c>
      <c r="AR1135">
        <v>383441.97328292212</v>
      </c>
      <c r="AS1135">
        <v>93982.204116402558</v>
      </c>
      <c r="AT1135">
        <v>16.236035626415074</v>
      </c>
      <c r="AU1135" s="3">
        <v>44052321.71051643</v>
      </c>
      <c r="AV1135" s="3">
        <v>1682924.7167900538</v>
      </c>
      <c r="AW1135">
        <v>185268.97455150002</v>
      </c>
      <c r="AX1135">
        <v>34819451.077208914</v>
      </c>
      <c r="AY1135">
        <v>7077.8048561430005</v>
      </c>
      <c r="AZ1135">
        <v>1330202.6446635155</v>
      </c>
      <c r="BA1135">
        <v>419664.64184168004</v>
      </c>
      <c r="BB1135">
        <v>78871772.787725344</v>
      </c>
      <c r="BC1135">
        <v>16032.389919408159</v>
      </c>
      <c r="BD1135">
        <v>3013127.3614535695</v>
      </c>
      <c r="BE1135">
        <v>234395.66729018002</v>
      </c>
      <c r="BF1135">
        <v>44052321.71051643</v>
      </c>
      <c r="BG1135">
        <v>8954.5850632651582</v>
      </c>
      <c r="BH1135">
        <v>1682924.7167900538</v>
      </c>
      <c r="BI1135">
        <v>3.6326129507143889</v>
      </c>
      <c r="BJ1135">
        <v>13.863872501912148</v>
      </c>
      <c r="BK1135">
        <v>10.231259551197759</v>
      </c>
      <c r="BL1135">
        <v>31.362816577462095</v>
      </c>
      <c r="BM1135">
        <v>21.841892641809292</v>
      </c>
      <c r="BN1135">
        <f t="shared" si="109"/>
        <v>-9.520923935652803</v>
      </c>
      <c r="BO1135">
        <v>0.63852514077158906</v>
      </c>
      <c r="BP1135">
        <v>2.8088461669544335E-2</v>
      </c>
      <c r="BQ1135">
        <v>0.6944105218046166</v>
      </c>
      <c r="BR1135">
        <v>0.13690476190476192</v>
      </c>
      <c r="BS1135">
        <v>6.8965517241379309E-2</v>
      </c>
      <c r="BT1135">
        <v>0.16666666666666666</v>
      </c>
      <c r="BU1135">
        <v>0.27265834890334761</v>
      </c>
      <c r="BV1135">
        <v>0.64867553649663989</v>
      </c>
      <c r="BW1135">
        <v>0.19554511946809663</v>
      </c>
      <c r="BX1135">
        <v>0.68218436695323581</v>
      </c>
      <c r="BY1135">
        <f t="shared" si="110"/>
        <v>0.22463671574030203</v>
      </c>
      <c r="BZ1135">
        <v>9.9484656007085732E-3</v>
      </c>
      <c r="CA1135">
        <f t="shared" si="111"/>
        <v>6.2928854959586815E-4</v>
      </c>
      <c r="CC1135">
        <v>0.22463671574030203</v>
      </c>
      <c r="CD1135">
        <v>6.2928854959586815E-4</v>
      </c>
    </row>
    <row r="1136" spans="1:82" x14ac:dyDescent="0.3">
      <c r="A1136">
        <v>0</v>
      </c>
      <c r="B1136" t="s">
        <v>733</v>
      </c>
      <c r="C1136" t="s">
        <v>784</v>
      </c>
      <c r="D1136">
        <v>22101</v>
      </c>
      <c r="E1136" s="2">
        <f t="shared" si="114"/>
        <v>0.73298766376736268</v>
      </c>
      <c r="F1136" s="2" t="s">
        <v>1942</v>
      </c>
      <c r="G1136" s="3">
        <v>6006</v>
      </c>
      <c r="H1136" s="1">
        <v>13.653571549664079</v>
      </c>
      <c r="I1136" s="1">
        <f t="shared" si="112"/>
        <v>-3.0884067463294684</v>
      </c>
      <c r="J1136" s="1">
        <v>2.1270034235100002</v>
      </c>
      <c r="K1136" s="1">
        <v>-23.6405991492</v>
      </c>
      <c r="L1136" s="2">
        <v>0.27976934346000015</v>
      </c>
      <c r="M1136" s="2">
        <v>-1.2697532722452878E-2</v>
      </c>
      <c r="N1136" s="7">
        <v>0.26272080750999999</v>
      </c>
      <c r="O1136" s="2">
        <v>2.9562538456956535E-6</v>
      </c>
      <c r="P1136" s="3">
        <v>1033006.8134343802</v>
      </c>
      <c r="Q1136" s="3">
        <v>39463.815559265568</v>
      </c>
      <c r="R1136" s="3">
        <v>2389350.207782642</v>
      </c>
      <c r="S1136" s="3">
        <v>3780.7648121738821</v>
      </c>
      <c r="T1136" s="3">
        <v>999295.29762843205</v>
      </c>
      <c r="V1136">
        <v>22101</v>
      </c>
      <c r="W1136" s="2">
        <v>0.60835135950332309</v>
      </c>
      <c r="X1136" s="2">
        <v>0.36628022051591635</v>
      </c>
      <c r="Y1136" s="2">
        <v>0.11783043572738004</v>
      </c>
      <c r="Z1136" s="2">
        <v>0.6065689774232389</v>
      </c>
      <c r="AA1136" s="2">
        <v>6.8140138938223876E-2</v>
      </c>
      <c r="AB1136" s="2">
        <v>0.69057603943915435</v>
      </c>
      <c r="AC1136" s="2">
        <v>-1.2697532722452878E-2</v>
      </c>
      <c r="AD1136" s="2">
        <v>0.54359292516075486</v>
      </c>
      <c r="AE1136" s="2">
        <v>2.9562538456956535E-6</v>
      </c>
      <c r="AF1136">
        <v>1114586.965784885</v>
      </c>
      <c r="AG1136">
        <v>1764.6672939601701</v>
      </c>
      <c r="AH1136">
        <v>331663.75747964176</v>
      </c>
      <c r="AI1136">
        <v>135309.5304670078</v>
      </c>
      <c r="AJ1136">
        <v>13.811049682139288</v>
      </c>
      <c r="AK1136">
        <v>3503937.173567527</v>
      </c>
      <c r="AL1136">
        <v>5545.4321061340524</v>
      </c>
      <c r="AM1136">
        <v>1042246.8050853873</v>
      </c>
      <c r="AN1136">
        <v>424021.78048969439</v>
      </c>
      <c r="AO1136">
        <v>43.389114832269918</v>
      </c>
      <c r="AP1136">
        <v>2389350.207782642</v>
      </c>
      <c r="AQ1136">
        <v>3780.7648121738821</v>
      </c>
      <c r="AR1136">
        <v>710583.04760574549</v>
      </c>
      <c r="AS1136">
        <v>288712.25002268655</v>
      </c>
      <c r="AT1136">
        <v>29.57806515013063</v>
      </c>
      <c r="AU1136" s="3">
        <v>194143300.51685742</v>
      </c>
      <c r="AV1136" s="3">
        <v>7416829.4962083707</v>
      </c>
      <c r="AW1136">
        <v>277397.87211122003</v>
      </c>
      <c r="AX1136">
        <v>52134156.084582694</v>
      </c>
      <c r="AY1136">
        <v>10597.392310641639</v>
      </c>
      <c r="AZ1136">
        <v>1991673.9108619895</v>
      </c>
      <c r="BA1136">
        <v>1310404.6855456003</v>
      </c>
      <c r="BB1136">
        <v>246277456.6014401</v>
      </c>
      <c r="BC1136">
        <v>50061.207869907208</v>
      </c>
      <c r="BD1136">
        <v>9408503.4070703611</v>
      </c>
      <c r="BE1136">
        <v>1033006.8134343802</v>
      </c>
      <c r="BF1136">
        <v>194143300.51685742</v>
      </c>
      <c r="BG1136">
        <v>39463.815559265568</v>
      </c>
      <c r="BH1136">
        <v>7416829.4962083707</v>
      </c>
      <c r="BI1136">
        <v>3.1676957629578797</v>
      </c>
      <c r="BJ1136">
        <v>16.821267312621959</v>
      </c>
      <c r="BK1136">
        <v>13.653571549664079</v>
      </c>
      <c r="BL1136">
        <v>39.326712627459578</v>
      </c>
      <c r="BM1136">
        <v>36.23830588113011</v>
      </c>
      <c r="BN1136">
        <f t="shared" si="109"/>
        <v>-3.0884067463294684</v>
      </c>
      <c r="BO1136">
        <v>0.73298766376736268</v>
      </c>
      <c r="BP1136">
        <v>2.8117127837966251E-2</v>
      </c>
      <c r="BQ1136">
        <v>0.88630372906118482</v>
      </c>
      <c r="BR1136">
        <v>0.125</v>
      </c>
      <c r="BS1136">
        <v>3.4482758620689655E-2</v>
      </c>
      <c r="BT1136">
        <v>0.16666666666666666</v>
      </c>
      <c r="BU1136">
        <v>8.8445185560493134E-2</v>
      </c>
      <c r="BV1136">
        <v>0.6065689774232389</v>
      </c>
      <c r="BW1136">
        <v>7.068479142969282E-2</v>
      </c>
      <c r="BX1136">
        <v>0.69057603943915435</v>
      </c>
      <c r="BY1136">
        <f t="shared" si="110"/>
        <v>0.35591295081411728</v>
      </c>
      <c r="BZ1136">
        <v>0.54359292516075486</v>
      </c>
      <c r="CA1136">
        <f t="shared" si="111"/>
        <v>1.0644103961926965E-6</v>
      </c>
      <c r="CC1136">
        <v>0.35591295081411728</v>
      </c>
      <c r="CD1136">
        <v>1.0644103961926965E-6</v>
      </c>
    </row>
    <row r="1137" spans="1:82" x14ac:dyDescent="0.3">
      <c r="A1137">
        <v>0</v>
      </c>
      <c r="B1137" t="s">
        <v>733</v>
      </c>
      <c r="C1137" t="s">
        <v>785</v>
      </c>
      <c r="D1137">
        <v>22103</v>
      </c>
      <c r="E1137" s="2">
        <f t="shared" si="114"/>
        <v>0.68974685895611298</v>
      </c>
      <c r="F1137" s="2" t="s">
        <v>1940</v>
      </c>
      <c r="G1137" s="3">
        <v>162229</v>
      </c>
      <c r="H1137" s="1">
        <v>27.302135446672754</v>
      </c>
      <c r="I1137" s="1">
        <f t="shared" si="112"/>
        <v>-3.6056440295122769</v>
      </c>
      <c r="J1137" s="1">
        <v>2.3081798171500001</v>
      </c>
      <c r="K1137" s="1">
        <v>65.798710374999999</v>
      </c>
      <c r="L1137" s="2">
        <v>0.27525268319999996</v>
      </c>
      <c r="M1137" s="2">
        <v>0.10571142165850589</v>
      </c>
      <c r="N1137" s="7">
        <v>4.5830381309299999E-2</v>
      </c>
      <c r="O1137" s="2">
        <v>0.23106972354088118</v>
      </c>
      <c r="P1137" s="3">
        <v>3699642.8523842003</v>
      </c>
      <c r="Q1137" s="3">
        <v>141336.94111488041</v>
      </c>
      <c r="R1137" s="3">
        <v>5175531.5169579685</v>
      </c>
      <c r="S1137" s="3">
        <v>8167.8598378963743</v>
      </c>
      <c r="T1137" s="3">
        <v>2027769.3466397116</v>
      </c>
      <c r="V1137">
        <v>22103</v>
      </c>
      <c r="W1137" s="2">
        <v>0.69581245010070703</v>
      </c>
      <c r="X1137" s="2">
        <v>0.73242610225371763</v>
      </c>
      <c r="Y1137" s="2">
        <v>3.1151229853110793E-2</v>
      </c>
      <c r="Z1137" s="2">
        <v>0.65823602158910755</v>
      </c>
      <c r="AA1137" s="2">
        <v>0.18965396090903119</v>
      </c>
      <c r="AB1137" s="2">
        <v>0.67942722193374705</v>
      </c>
      <c r="AC1137" s="2">
        <v>0.10571142165850589</v>
      </c>
      <c r="AD1137" s="2">
        <v>9.4827171373576491E-2</v>
      </c>
      <c r="AE1137" s="2">
        <v>0.23106972354088118</v>
      </c>
      <c r="AF1137">
        <v>3478758.1128819832</v>
      </c>
      <c r="AG1137">
        <v>5488.0384798748564</v>
      </c>
      <c r="AH1137">
        <v>1031459.8506233997</v>
      </c>
      <c r="AI1137">
        <v>330123.20770665817</v>
      </c>
      <c r="AJ1137">
        <v>42.844252654375211</v>
      </c>
      <c r="AK1137">
        <v>8654289.6298399512</v>
      </c>
      <c r="AL1137">
        <v>13655.898317771231</v>
      </c>
      <c r="AM1137">
        <v>2566583.8333002799</v>
      </c>
      <c r="AN1137">
        <v>822768.57166948938</v>
      </c>
      <c r="AO1137">
        <v>106.62597059461703</v>
      </c>
      <c r="AP1137">
        <v>5175531.5169579685</v>
      </c>
      <c r="AQ1137">
        <v>8167.8598378963743</v>
      </c>
      <c r="AR1137">
        <v>1535123.9826768802</v>
      </c>
      <c r="AS1137">
        <v>492645.36396283121</v>
      </c>
      <c r="AT1137">
        <v>63.781717940241819</v>
      </c>
      <c r="AU1137" s="3">
        <v>695310877.67708659</v>
      </c>
      <c r="AV1137" s="3">
        <v>26562864.713130623</v>
      </c>
      <c r="AW1137">
        <v>1563389.5293939002</v>
      </c>
      <c r="AX1137">
        <v>293823428.1542896</v>
      </c>
      <c r="AY1137">
        <v>59725.9526586918</v>
      </c>
      <c r="AZ1137">
        <v>11224895.542674536</v>
      </c>
      <c r="BA1137">
        <v>5263032.3817781005</v>
      </c>
      <c r="BB1137">
        <v>989134305.83137619</v>
      </c>
      <c r="BC1137">
        <v>201062.8937735722</v>
      </c>
      <c r="BD1137">
        <v>37787760.255805157</v>
      </c>
      <c r="BE1137">
        <v>3699642.8523842003</v>
      </c>
      <c r="BF1137">
        <v>695310877.67708659</v>
      </c>
      <c r="BG1137">
        <v>141336.94111488041</v>
      </c>
      <c r="BH1137">
        <v>26562864.713130623</v>
      </c>
      <c r="BI1137">
        <v>11.236436079372023</v>
      </c>
      <c r="BJ1137">
        <v>38.538571526044777</v>
      </c>
      <c r="BK1137">
        <v>27.302135446672754</v>
      </c>
      <c r="BL1137">
        <v>62.140681742805796</v>
      </c>
      <c r="BM1137">
        <v>58.535037713293519</v>
      </c>
      <c r="BN1137">
        <f t="shared" si="109"/>
        <v>-3.6056440295122769</v>
      </c>
      <c r="BO1137">
        <v>0.68974685895611298</v>
      </c>
      <c r="BP1137">
        <v>9.3853212628266042E-2</v>
      </c>
      <c r="BQ1137">
        <v>0.72741077286737144</v>
      </c>
      <c r="BR1137">
        <v>0.21428571428571427</v>
      </c>
      <c r="BS1137">
        <v>0</v>
      </c>
      <c r="BT1137">
        <v>0.27777777777777779</v>
      </c>
      <c r="BU1137">
        <v>0.10325772524435399</v>
      </c>
      <c r="BV1137">
        <v>0.65823602158910755</v>
      </c>
      <c r="BW1137">
        <v>0.19673647397202407</v>
      </c>
      <c r="BX1137">
        <v>0.67942722193374705</v>
      </c>
      <c r="BY1137">
        <f t="shared" si="110"/>
        <v>0.31819753949344481</v>
      </c>
      <c r="BZ1137">
        <v>9.4827171373576491E-2</v>
      </c>
      <c r="CA1137">
        <f t="shared" si="111"/>
        <v>8.4302051879736564E-2</v>
      </c>
      <c r="CC1137">
        <v>0.31819753949344481</v>
      </c>
      <c r="CD1137">
        <v>8.4302051879736564E-2</v>
      </c>
    </row>
    <row r="1138" spans="1:82" x14ac:dyDescent="0.3">
      <c r="A1138">
        <v>0</v>
      </c>
      <c r="B1138" t="s">
        <v>733</v>
      </c>
      <c r="C1138" t="s">
        <v>786</v>
      </c>
      <c r="D1138">
        <v>22105</v>
      </c>
      <c r="E1138" s="2">
        <f t="shared" si="114"/>
        <v>0.69369053028022609</v>
      </c>
      <c r="F1138" s="2" t="s">
        <v>1940</v>
      </c>
      <c r="G1138" s="3">
        <v>38251</v>
      </c>
      <c r="H1138" s="1">
        <v>24.107191726151342</v>
      </c>
      <c r="I1138" s="1">
        <f t="shared" si="112"/>
        <v>-9.7751864490454778</v>
      </c>
      <c r="J1138" s="1">
        <v>2.3880968979500001</v>
      </c>
      <c r="K1138" s="1">
        <v>14.349817718000001</v>
      </c>
      <c r="L1138" s="2">
        <v>0.29488545162000013</v>
      </c>
      <c r="M1138" s="2">
        <v>1.1668514114643249E-2</v>
      </c>
      <c r="N1138" s="7">
        <v>2.9351551481599999E-3</v>
      </c>
      <c r="O1138" s="2">
        <v>0.23234632718442563</v>
      </c>
      <c r="P1138" s="3">
        <v>2030559.577783</v>
      </c>
      <c r="Q1138" s="3">
        <v>77573.185014446004</v>
      </c>
      <c r="R1138" s="3">
        <v>3936392.8837393639</v>
      </c>
      <c r="S1138" s="3">
        <v>6286.1053704515316</v>
      </c>
      <c r="T1138" s="3">
        <v>1405257.6755389813</v>
      </c>
      <c r="V1138">
        <v>22105</v>
      </c>
      <c r="W1138" s="2">
        <v>0.65425830749723735</v>
      </c>
      <c r="X1138" s="2">
        <v>0.64671631663229046</v>
      </c>
      <c r="Y1138" s="2">
        <v>0.2128341750056269</v>
      </c>
      <c r="Z1138" s="2">
        <v>0.68102640426724736</v>
      </c>
      <c r="AA1138" s="2">
        <v>4.1360989494033003E-2</v>
      </c>
      <c r="AB1138" s="2">
        <v>0.72788828378932613</v>
      </c>
      <c r="AC1138" s="2">
        <v>1.1668514114643249E-2</v>
      </c>
      <c r="AD1138" s="2">
        <v>6.0730993784274675E-3</v>
      </c>
      <c r="AE1138" s="2">
        <v>0.23234632718442563</v>
      </c>
      <c r="AF1138">
        <v>2288997.1597150923</v>
      </c>
      <c r="AG1138">
        <v>3637.532599345177</v>
      </c>
      <c r="AH1138">
        <v>683662.9964088517</v>
      </c>
      <c r="AI1138">
        <v>125314.64294804716</v>
      </c>
      <c r="AJ1138">
        <v>28.542495599101809</v>
      </c>
      <c r="AK1138">
        <v>6225390.0434544561</v>
      </c>
      <c r="AL1138">
        <v>9923.6379697967095</v>
      </c>
      <c r="AM1138">
        <v>1865117.0496531609</v>
      </c>
      <c r="AN1138">
        <v>349118.26524271927</v>
      </c>
      <c r="AO1138">
        <v>78.034032436063427</v>
      </c>
      <c r="AP1138">
        <v>3936392.8837393639</v>
      </c>
      <c r="AQ1138">
        <v>6286.1053704515325</v>
      </c>
      <c r="AR1138">
        <v>1181454.053244309</v>
      </c>
      <c r="AS1138">
        <v>223803.62229467212</v>
      </c>
      <c r="AT1138">
        <v>49.491536836961615</v>
      </c>
      <c r="AU1138" s="3">
        <v>381623367.04853702</v>
      </c>
      <c r="AV1138" s="3">
        <v>14579104.391614981</v>
      </c>
      <c r="AW1138">
        <v>1016535.4160134001</v>
      </c>
      <c r="AX1138">
        <v>191047666.08555841</v>
      </c>
      <c r="AY1138">
        <v>38834.561055450802</v>
      </c>
      <c r="AZ1138">
        <v>7298567.4047614234</v>
      </c>
      <c r="BA1138">
        <v>3047094.9937963998</v>
      </c>
      <c r="BB1138">
        <v>572671033.13409531</v>
      </c>
      <c r="BC1138">
        <v>116407.74606989681</v>
      </c>
      <c r="BD1138">
        <v>21877671.796376407</v>
      </c>
      <c r="BE1138">
        <v>2030559.577783</v>
      </c>
      <c r="BF1138">
        <v>381623367.04853702</v>
      </c>
      <c r="BG1138">
        <v>77573.185014446004</v>
      </c>
      <c r="BH1138">
        <v>14579104.391614981</v>
      </c>
      <c r="BI1138">
        <v>9.9282667741574659</v>
      </c>
      <c r="BJ1138">
        <v>34.035458500308806</v>
      </c>
      <c r="BK1138">
        <v>24.107191726151342</v>
      </c>
      <c r="BL1138">
        <v>62.44237586745227</v>
      </c>
      <c r="BM1138">
        <v>52.667189418406792</v>
      </c>
      <c r="BN1138">
        <f t="shared" si="109"/>
        <v>-9.7751864490454778</v>
      </c>
      <c r="BO1138">
        <v>0.69369053028022609</v>
      </c>
      <c r="BP1138">
        <v>8.3400764256162968E-2</v>
      </c>
      <c r="BQ1138">
        <v>0.6389420994483791</v>
      </c>
      <c r="BR1138">
        <v>0.33333333333333331</v>
      </c>
      <c r="BS1138">
        <v>6.8965517241379309E-2</v>
      </c>
      <c r="BT1138">
        <v>0.27777777777777779</v>
      </c>
      <c r="BU1138">
        <v>0.27993986880185823</v>
      </c>
      <c r="BV1138">
        <v>0.68102640426724736</v>
      </c>
      <c r="BW1138">
        <v>4.2905590761445025E-2</v>
      </c>
      <c r="BX1138">
        <v>0.72788828378932613</v>
      </c>
      <c r="BY1138">
        <f t="shared" si="110"/>
        <v>0.23774724283489218</v>
      </c>
      <c r="BZ1138">
        <v>6.0730993784274675E-3</v>
      </c>
      <c r="CA1138">
        <f t="shared" si="111"/>
        <v>7.9356223815615606E-2</v>
      </c>
      <c r="CC1138">
        <v>0.23774724283489218</v>
      </c>
      <c r="CD1138">
        <v>7.9356223815615606E-2</v>
      </c>
    </row>
    <row r="1139" spans="1:82" x14ac:dyDescent="0.3">
      <c r="A1139">
        <v>1</v>
      </c>
      <c r="B1139" t="s">
        <v>733</v>
      </c>
      <c r="C1139" t="s">
        <v>787</v>
      </c>
      <c r="D1139">
        <v>22107</v>
      </c>
      <c r="E1139" s="2">
        <v>0</v>
      </c>
      <c r="F1139" s="2" t="s">
        <v>1954</v>
      </c>
      <c r="G1139" s="3">
        <v>-999</v>
      </c>
      <c r="H1139" s="1">
        <v>0.3722631683670935</v>
      </c>
      <c r="I1139" s="1">
        <f t="shared" si="112"/>
        <v>-999</v>
      </c>
      <c r="J1139" s="1">
        <v>-999</v>
      </c>
      <c r="K1139" s="1">
        <v>-999</v>
      </c>
      <c r="L1139" s="2">
        <v>-999</v>
      </c>
      <c r="M1139" s="2">
        <v>-999</v>
      </c>
      <c r="N1139" s="7">
        <v>-999</v>
      </c>
      <c r="O1139" s="2">
        <v>-999</v>
      </c>
      <c r="P1139" s="3">
        <v>-999</v>
      </c>
      <c r="Q1139" s="3">
        <v>-999</v>
      </c>
      <c r="R1139" s="3">
        <v>-999</v>
      </c>
      <c r="S1139" s="3">
        <v>-999</v>
      </c>
      <c r="T1139" s="3">
        <v>-999</v>
      </c>
      <c r="V1139">
        <v>22107</v>
      </c>
      <c r="W1139" s="2">
        <v>-999</v>
      </c>
      <c r="X1139" s="2">
        <v>9.9865910471467374E-3</v>
      </c>
      <c r="Y1139" s="2">
        <v>-999</v>
      </c>
      <c r="Z1139" s="2">
        <v>-999</v>
      </c>
      <c r="AA1139" s="2">
        <v>-999</v>
      </c>
      <c r="AB1139" s="2">
        <v>-999</v>
      </c>
      <c r="AC1139" s="2">
        <v>-999</v>
      </c>
      <c r="AD1139" s="2">
        <v>-999</v>
      </c>
      <c r="AE1139" s="2">
        <v>-999</v>
      </c>
      <c r="AF1139" s="2">
        <v>-999</v>
      </c>
      <c r="AG1139" s="2">
        <v>-999</v>
      </c>
      <c r="AH1139" s="2">
        <v>-999</v>
      </c>
      <c r="AI1139" s="2">
        <v>-999</v>
      </c>
      <c r="AJ1139" s="2">
        <v>-999</v>
      </c>
      <c r="AK1139" s="2">
        <v>-999</v>
      </c>
      <c r="AL1139" s="2">
        <v>-999</v>
      </c>
      <c r="AM1139" s="2">
        <v>-999</v>
      </c>
      <c r="AN1139" s="2">
        <v>-999</v>
      </c>
      <c r="AO1139" s="2">
        <v>-999</v>
      </c>
      <c r="AP1139" s="2">
        <v>-999</v>
      </c>
      <c r="AQ1139" s="2">
        <v>-999</v>
      </c>
      <c r="AR1139" s="2">
        <v>-999</v>
      </c>
      <c r="AS1139" s="2">
        <v>-999</v>
      </c>
      <c r="AT1139" s="2">
        <v>-999</v>
      </c>
      <c r="AU1139" s="2">
        <v>-999</v>
      </c>
      <c r="AV1139" s="2">
        <v>-999</v>
      </c>
      <c r="AW1139" s="2">
        <v>-999</v>
      </c>
      <c r="AX1139" s="2">
        <v>-999</v>
      </c>
      <c r="AY1139" s="2">
        <v>-999</v>
      </c>
      <c r="AZ1139" s="2">
        <v>-999</v>
      </c>
      <c r="BA1139" s="2">
        <v>-999</v>
      </c>
      <c r="BB1139" s="2">
        <v>-999</v>
      </c>
      <c r="BC1139" s="2">
        <v>-999</v>
      </c>
      <c r="BD1139" s="2">
        <v>-999</v>
      </c>
      <c r="BE1139" s="2">
        <v>-999</v>
      </c>
      <c r="BF1139" s="2">
        <v>-999</v>
      </c>
      <c r="BG1139" s="2">
        <v>-999</v>
      </c>
      <c r="BH1139" s="2">
        <v>-999</v>
      </c>
      <c r="BI1139">
        <v>0</v>
      </c>
      <c r="BJ1139">
        <v>0.3722631683670935</v>
      </c>
      <c r="BK1139">
        <v>0.3722631683670935</v>
      </c>
      <c r="BL1139">
        <v>-999</v>
      </c>
      <c r="BM1139">
        <v>25.325523862612478</v>
      </c>
      <c r="BN1139">
        <f t="shared" si="109"/>
        <v>-999</v>
      </c>
      <c r="BO1139" t="s">
        <v>3748</v>
      </c>
      <c r="BP1139" t="s">
        <v>3748</v>
      </c>
      <c r="BQ1139">
        <v>0.38757479182815852</v>
      </c>
      <c r="BR1139">
        <v>0.22023809523809523</v>
      </c>
      <c r="BS1139">
        <v>0.13793103448275862</v>
      </c>
      <c r="BT1139">
        <v>0.16666666666666666</v>
      </c>
      <c r="BU1139" t="s">
        <v>3748</v>
      </c>
      <c r="BY1139">
        <f t="shared" si="110"/>
        <v>-999</v>
      </c>
      <c r="CA1139">
        <f t="shared" si="111"/>
        <v>-999</v>
      </c>
    </row>
    <row r="1140" spans="1:82" x14ac:dyDescent="0.3">
      <c r="A1140">
        <v>0</v>
      </c>
      <c r="B1140" t="s">
        <v>733</v>
      </c>
      <c r="C1140" t="s">
        <v>788</v>
      </c>
      <c r="D1140">
        <v>22109</v>
      </c>
      <c r="E1140" s="2">
        <f t="shared" ref="E1140:E1146" si="115">BO1140</f>
        <v>0.72881929246115862</v>
      </c>
      <c r="F1140" s="2" t="s">
        <v>1942</v>
      </c>
      <c r="G1140" s="3">
        <v>32554</v>
      </c>
      <c r="H1140" s="1">
        <v>13.463432698922432</v>
      </c>
      <c r="I1140" s="1">
        <f t="shared" si="112"/>
        <v>-6.5457285690236091</v>
      </c>
      <c r="J1140" s="1">
        <v>2.2038055104500001</v>
      </c>
      <c r="K1140" s="1">
        <v>30.0421817798</v>
      </c>
      <c r="L1140" s="2">
        <v>0.26474452919000013</v>
      </c>
      <c r="M1140" s="2">
        <v>1.5112982527498339E-2</v>
      </c>
      <c r="N1140" s="7">
        <v>0.22045277583100001</v>
      </c>
      <c r="O1140" s="2">
        <v>5.32557017540146E-4</v>
      </c>
      <c r="P1140" s="3">
        <v>1284173.98370993</v>
      </c>
      <c r="Q1140" s="3">
        <v>49059.120017464658</v>
      </c>
      <c r="R1140" s="3">
        <v>5212082.4977548551</v>
      </c>
      <c r="S1140" s="3">
        <v>8292.3806177306105</v>
      </c>
      <c r="T1140" s="3">
        <v>2124550.6796254674</v>
      </c>
      <c r="V1140">
        <v>22109</v>
      </c>
      <c r="W1140" s="2">
        <v>0.62391017413498595</v>
      </c>
      <c r="X1140" s="2">
        <v>0.3611794232684733</v>
      </c>
      <c r="Y1140" s="2">
        <v>0.2396577093653163</v>
      </c>
      <c r="Z1140" s="2">
        <v>0.6284710405907209</v>
      </c>
      <c r="AA1140" s="2">
        <v>8.6591648018879558E-2</v>
      </c>
      <c r="AB1140" s="2">
        <v>0.6534891427707602</v>
      </c>
      <c r="AC1140" s="2">
        <v>1.5112982527498339E-2</v>
      </c>
      <c r="AD1140" s="2">
        <v>0.45613657482847109</v>
      </c>
      <c r="AE1140" s="2">
        <v>5.32557017540146E-4</v>
      </c>
      <c r="AF1140">
        <v>1711450.8108682411</v>
      </c>
      <c r="AG1140">
        <v>2711.8952184732861</v>
      </c>
      <c r="AH1140">
        <v>509692.31487905903</v>
      </c>
      <c r="AI1140">
        <v>179983.8213671642</v>
      </c>
      <c r="AJ1140">
        <v>21.236716435277533</v>
      </c>
      <c r="AK1140">
        <v>6923533.308623096</v>
      </c>
      <c r="AL1140">
        <v>11004.275836203895</v>
      </c>
      <c r="AM1140">
        <v>2068219.5928204171</v>
      </c>
      <c r="AN1140">
        <v>746007.2230512735</v>
      </c>
      <c r="AO1140">
        <v>86.356779100506273</v>
      </c>
      <c r="AP1140">
        <v>5212082.4977548551</v>
      </c>
      <c r="AQ1140">
        <v>8292.3806177306087</v>
      </c>
      <c r="AR1140">
        <v>1558527.277941358</v>
      </c>
      <c r="AS1140">
        <v>566023.40168410935</v>
      </c>
      <c r="AT1140">
        <v>65.120062665228744</v>
      </c>
      <c r="AU1140" s="3">
        <v>241347658.49844423</v>
      </c>
      <c r="AV1140" s="3">
        <v>9220171.0160823073</v>
      </c>
      <c r="AW1140">
        <v>373813.54299917008</v>
      </c>
      <c r="AX1140">
        <v>70254517.271264017</v>
      </c>
      <c r="AY1140">
        <v>14280.746770129545</v>
      </c>
      <c r="AZ1140">
        <v>2683923.5479781465</v>
      </c>
      <c r="BA1140">
        <v>1657987.5267091</v>
      </c>
      <c r="BB1140">
        <v>311602175.76970828</v>
      </c>
      <c r="BC1140">
        <v>63339.866787594205</v>
      </c>
      <c r="BD1140">
        <v>11904094.564060455</v>
      </c>
      <c r="BE1140">
        <v>1284173.98370993</v>
      </c>
      <c r="BF1140">
        <v>241347658.49844423</v>
      </c>
      <c r="BG1140">
        <v>49059.120017464658</v>
      </c>
      <c r="BH1140">
        <v>9220171.0160823073</v>
      </c>
      <c r="BI1140">
        <v>2.684493991283325</v>
      </c>
      <c r="BJ1140">
        <v>16.147926690205757</v>
      </c>
      <c r="BK1140">
        <v>13.463432698922432</v>
      </c>
      <c r="BL1140">
        <v>33.625622870413451</v>
      </c>
      <c r="BM1140">
        <v>27.079894301389842</v>
      </c>
      <c r="BN1140">
        <f t="shared" si="109"/>
        <v>-6.5457285690236091</v>
      </c>
      <c r="BO1140">
        <v>0.72881929246115862</v>
      </c>
      <c r="BP1140">
        <v>2.369262184433581E-2</v>
      </c>
      <c r="BQ1140">
        <v>1</v>
      </c>
      <c r="BR1140">
        <v>0.14285714285714285</v>
      </c>
      <c r="BS1140">
        <v>0</v>
      </c>
      <c r="BT1140">
        <v>0.16666666666666666</v>
      </c>
      <c r="BU1140">
        <v>0.1874552885898125</v>
      </c>
      <c r="BV1140">
        <v>0.6284710405907209</v>
      </c>
      <c r="BW1140">
        <v>8.9825361015435229E-2</v>
      </c>
      <c r="BX1140">
        <v>0.6534891427707602</v>
      </c>
      <c r="BY1140">
        <f t="shared" si="110"/>
        <v>0.22252516034148545</v>
      </c>
      <c r="BZ1140">
        <v>0.45613657482847109</v>
      </c>
      <c r="CA1140">
        <f t="shared" si="111"/>
        <v>2.0085394901840964E-4</v>
      </c>
      <c r="CC1140">
        <v>0.22252516034148545</v>
      </c>
      <c r="CD1140">
        <v>2.0085394901840964E-4</v>
      </c>
    </row>
    <row r="1141" spans="1:82" x14ac:dyDescent="0.3">
      <c r="A1141">
        <v>0</v>
      </c>
      <c r="B1141" t="s">
        <v>733</v>
      </c>
      <c r="C1141" t="s">
        <v>789</v>
      </c>
      <c r="D1141">
        <v>22111</v>
      </c>
      <c r="E1141" s="2">
        <f t="shared" si="115"/>
        <v>0.5798393606679626</v>
      </c>
      <c r="F1141" s="2" t="s">
        <v>1938</v>
      </c>
      <c r="G1141" s="3">
        <v>1044</v>
      </c>
      <c r="H1141" s="1">
        <v>0.38236053739161824</v>
      </c>
      <c r="I1141" s="1">
        <f t="shared" si="112"/>
        <v>-14.409254649516804</v>
      </c>
      <c r="J1141" s="1">
        <v>2.5766130082599998</v>
      </c>
      <c r="K1141" s="1">
        <v>22.4777070096</v>
      </c>
      <c r="L1141" s="2">
        <v>0.1768054293800001</v>
      </c>
      <c r="M1141" s="2">
        <v>2.5148980382221824E-4</v>
      </c>
      <c r="N1141" s="7">
        <v>0</v>
      </c>
      <c r="O1141" s="2">
        <v>2.0792955035510343E-2</v>
      </c>
      <c r="P1141" s="3">
        <v>25297.968958735004</v>
      </c>
      <c r="Q1141" s="3">
        <v>966.45478812707051</v>
      </c>
      <c r="R1141" s="3">
        <v>17305.682537017128</v>
      </c>
      <c r="S1141" s="3">
        <v>29.086614752406891</v>
      </c>
      <c r="T1141" s="3">
        <v>7143.6672849262977</v>
      </c>
      <c r="V1141">
        <v>22111</v>
      </c>
      <c r="W1141" s="2">
        <v>0.40364600902578956</v>
      </c>
      <c r="X1141" s="2">
        <v>1.0257470101720886E-2</v>
      </c>
      <c r="Y1141" s="2">
        <v>0.31204516819616818</v>
      </c>
      <c r="Z1141" s="2">
        <v>0.73478655481267752</v>
      </c>
      <c r="AA1141" s="2">
        <v>6.47882936037458E-2</v>
      </c>
      <c r="AB1141" s="2">
        <v>0.43642234586019391</v>
      </c>
      <c r="AC1141" s="2">
        <v>2.5148980382221824E-4</v>
      </c>
      <c r="AD1141" s="2">
        <v>0</v>
      </c>
      <c r="AE1141" s="2">
        <v>2.0792955035510343E-2</v>
      </c>
      <c r="AF1141">
        <v>188114.66071063868</v>
      </c>
      <c r="AG1141">
        <v>301.8249466960778</v>
      </c>
      <c r="AH1141">
        <v>56727.064792856734</v>
      </c>
      <c r="AI1141">
        <v>13468.973039446235</v>
      </c>
      <c r="AJ1141">
        <v>2.3840059381407852</v>
      </c>
      <c r="AK1141">
        <v>205420.34324765581</v>
      </c>
      <c r="AL1141">
        <v>330.91156144848469</v>
      </c>
      <c r="AM1141">
        <v>62193.804032692045</v>
      </c>
      <c r="AN1141">
        <v>15145.90108453723</v>
      </c>
      <c r="AO1141">
        <v>2.6208605555127549</v>
      </c>
      <c r="AP1141">
        <v>17305.682537017128</v>
      </c>
      <c r="AQ1141">
        <v>29.086614752406888</v>
      </c>
      <c r="AR1141">
        <v>5466.7392398353113</v>
      </c>
      <c r="AS1141">
        <v>1676.9280450909955</v>
      </c>
      <c r="AT1141">
        <v>0.23685461737196967</v>
      </c>
      <c r="AU1141" s="3">
        <v>4754500.2861046568</v>
      </c>
      <c r="AV1141" s="3">
        <v>181635.51288060163</v>
      </c>
      <c r="AW1141">
        <v>64423.340171185002</v>
      </c>
      <c r="AX1141">
        <v>12107722.551772509</v>
      </c>
      <c r="AY1141">
        <v>2461.1559005839699</v>
      </c>
      <c r="AZ1141">
        <v>462549.63995575131</v>
      </c>
      <c r="BA1141">
        <v>89721.309129920002</v>
      </c>
      <c r="BB1141">
        <v>16862222.837877166</v>
      </c>
      <c r="BC1141">
        <v>3427.6106887110404</v>
      </c>
      <c r="BD1141">
        <v>644185.15283635294</v>
      </c>
      <c r="BE1141">
        <v>25297.968958735004</v>
      </c>
      <c r="BF1141">
        <v>4754500.2861046568</v>
      </c>
      <c r="BG1141">
        <v>966.45478812707051</v>
      </c>
      <c r="BH1141">
        <v>181635.51288060163</v>
      </c>
      <c r="BI1141">
        <v>0.55152011532412271</v>
      </c>
      <c r="BJ1141">
        <v>0.93388065271574094</v>
      </c>
      <c r="BK1141">
        <v>0.38236053739161824</v>
      </c>
      <c r="BL1141">
        <v>64.776521197929824</v>
      </c>
      <c r="BM1141">
        <v>50.367266548413021</v>
      </c>
      <c r="BN1141">
        <f t="shared" si="109"/>
        <v>-14.409254649516804</v>
      </c>
      <c r="BO1141">
        <v>0.5798393606679626</v>
      </c>
      <c r="BP1141">
        <v>3.8725753431773837E-3</v>
      </c>
      <c r="BQ1141">
        <v>0.27130323516444077</v>
      </c>
      <c r="BR1141">
        <v>0.2857142857142857</v>
      </c>
      <c r="BS1141">
        <v>0.20689655172413793</v>
      </c>
      <c r="BT1141">
        <v>0.33333333333333331</v>
      </c>
      <c r="BU1141">
        <v>0.41264940337912254</v>
      </c>
      <c r="BV1141">
        <v>0.73478655481267752</v>
      </c>
      <c r="BW1141">
        <v>6.7207773447869087E-2</v>
      </c>
      <c r="BX1141">
        <v>0.43642234586019391</v>
      </c>
      <c r="BY1141">
        <f t="shared" si="110"/>
        <v>5.1401642996703786E-2</v>
      </c>
      <c r="BZ1141">
        <v>0</v>
      </c>
      <c r="CA1141">
        <f t="shared" si="111"/>
        <v>1.1375721709816558E-2</v>
      </c>
      <c r="CC1141">
        <v>5.1401642996703786E-2</v>
      </c>
      <c r="CD1141">
        <v>1.1375721709816558E-2</v>
      </c>
    </row>
    <row r="1142" spans="1:82" x14ac:dyDescent="0.3">
      <c r="A1142">
        <v>0</v>
      </c>
      <c r="B1142" t="s">
        <v>733</v>
      </c>
      <c r="C1142" t="s">
        <v>790</v>
      </c>
      <c r="D1142">
        <v>22113</v>
      </c>
      <c r="E1142" s="2">
        <f t="shared" si="115"/>
        <v>0.64024426191201789</v>
      </c>
      <c r="F1142" s="2" t="s">
        <v>1940</v>
      </c>
      <c r="G1142" s="3">
        <v>9188</v>
      </c>
      <c r="H1142" s="1">
        <v>2.7521043995704266</v>
      </c>
      <c r="I1142" s="1">
        <f t="shared" si="112"/>
        <v>-11.694988719082385</v>
      </c>
      <c r="J1142" s="1">
        <v>2.2358675022200001</v>
      </c>
      <c r="K1142" s="1">
        <v>-67.621076907900004</v>
      </c>
      <c r="L1142" s="2">
        <v>0.27281193520000002</v>
      </c>
      <c r="M1142" s="2">
        <v>-4.3852359531293727E-3</v>
      </c>
      <c r="N1142" s="7">
        <v>1.7483710125399999E-2</v>
      </c>
      <c r="O1142" s="2">
        <v>1.2683186095415273E-3</v>
      </c>
      <c r="P1142" s="3">
        <v>66534.95268579002</v>
      </c>
      <c r="Q1142" s="3">
        <v>2541.8255396659811</v>
      </c>
      <c r="R1142" s="3">
        <v>490946.24741613469</v>
      </c>
      <c r="S1142" s="3">
        <v>793.84601790480349</v>
      </c>
      <c r="T1142" s="3">
        <v>219437.85140125122</v>
      </c>
      <c r="V1142">
        <v>22113</v>
      </c>
      <c r="W1142" s="2">
        <v>0.51904036738116177</v>
      </c>
      <c r="X1142" s="2">
        <v>7.3829869546644764E-2</v>
      </c>
      <c r="Y1142" s="2">
        <v>0.41803554733487841</v>
      </c>
      <c r="Z1142" s="2">
        <v>0.63761433079285335</v>
      </c>
      <c r="AA1142" s="2">
        <v>0.19490663272011674</v>
      </c>
      <c r="AB1142" s="2">
        <v>0.67340253721931909</v>
      </c>
      <c r="AC1142" s="2">
        <v>-4.3852359531293727E-3</v>
      </c>
      <c r="AD1142" s="2">
        <v>3.6175365095005428E-2</v>
      </c>
      <c r="AE1142" s="2">
        <v>1.2683186095415273E-3</v>
      </c>
      <c r="AF1142">
        <v>810919.52676717215</v>
      </c>
      <c r="AG1142">
        <v>1288.2726531477551</v>
      </c>
      <c r="AH1142">
        <v>242126.85884962947</v>
      </c>
      <c r="AI1142">
        <v>101668.271498797</v>
      </c>
      <c r="AJ1142">
        <v>10.106519180544366</v>
      </c>
      <c r="AK1142">
        <v>1301865.7741833068</v>
      </c>
      <c r="AL1142">
        <v>2082.1186710525585</v>
      </c>
      <c r="AM1142">
        <v>391327.76151253155</v>
      </c>
      <c r="AN1142">
        <v>171905.22023714616</v>
      </c>
      <c r="AO1142">
        <v>16.4098686249026</v>
      </c>
      <c r="AP1142">
        <v>490946.24741613469</v>
      </c>
      <c r="AQ1142">
        <v>793.84601790480338</v>
      </c>
      <c r="AR1142">
        <v>149200.90266290208</v>
      </c>
      <c r="AS1142">
        <v>70236.948738349165</v>
      </c>
      <c r="AT1142">
        <v>6.3033494443582345</v>
      </c>
      <c r="AU1142" s="3">
        <v>12504579.007767376</v>
      </c>
      <c r="AV1142" s="3">
        <v>477710.6919248245</v>
      </c>
      <c r="AW1142">
        <v>106954.24113735001</v>
      </c>
      <c r="AX1142">
        <v>20100980.07935356</v>
      </c>
      <c r="AY1142">
        <v>4085.9579923706992</v>
      </c>
      <c r="AZ1142">
        <v>767914.94508614915</v>
      </c>
      <c r="BA1142">
        <v>173489.19382314003</v>
      </c>
      <c r="BB1142">
        <v>32605559.087120935</v>
      </c>
      <c r="BC1142">
        <v>6627.7835320366803</v>
      </c>
      <c r="BD1142">
        <v>1245625.6370109736</v>
      </c>
      <c r="BE1142">
        <v>66534.95268579002</v>
      </c>
      <c r="BF1142">
        <v>12504579.007767376</v>
      </c>
      <c r="BG1142">
        <v>2541.8255396659811</v>
      </c>
      <c r="BH1142">
        <v>477710.6919248245</v>
      </c>
      <c r="BI1142">
        <v>1.1692390904879766</v>
      </c>
      <c r="BJ1142">
        <v>3.921343490058403</v>
      </c>
      <c r="BK1142">
        <v>2.7521043995704266</v>
      </c>
      <c r="BL1142">
        <v>29.836049842995219</v>
      </c>
      <c r="BM1142">
        <v>18.141061123912834</v>
      </c>
      <c r="BN1142">
        <f t="shared" si="109"/>
        <v>-11.694988719082385</v>
      </c>
      <c r="BO1142">
        <v>0.64024426191201789</v>
      </c>
      <c r="BP1142">
        <v>9.0652512959046843E-3</v>
      </c>
      <c r="BQ1142">
        <v>0.72171237228704821</v>
      </c>
      <c r="BR1142">
        <v>0.25595238095238093</v>
      </c>
      <c r="BS1142">
        <v>0</v>
      </c>
      <c r="BT1142">
        <v>0.16666666666666666</v>
      </c>
      <c r="BU1142">
        <v>0.33491878898932126</v>
      </c>
      <c r="BV1142">
        <v>0.63761433079285335</v>
      </c>
      <c r="BW1142">
        <v>0.20218530365157339</v>
      </c>
      <c r="BX1142">
        <v>0.67340253721931909</v>
      </c>
      <c r="BY1142">
        <f t="shared" si="110"/>
        <v>8.0626588884638431E-2</v>
      </c>
      <c r="BZ1142">
        <v>3.6175365095005428E-2</v>
      </c>
      <c r="CA1142">
        <f t="shared" si="111"/>
        <v>4.700743153760726E-4</v>
      </c>
      <c r="CC1142">
        <v>8.0626588884638431E-2</v>
      </c>
      <c r="CD1142">
        <v>4.700743153760726E-4</v>
      </c>
    </row>
    <row r="1143" spans="1:82" x14ac:dyDescent="0.3">
      <c r="A1143">
        <v>0</v>
      </c>
      <c r="B1143" t="s">
        <v>733</v>
      </c>
      <c r="C1143" t="s">
        <v>791</v>
      </c>
      <c r="D1143">
        <v>22115</v>
      </c>
      <c r="E1143" s="2">
        <f t="shared" si="115"/>
        <v>0.59158254289185164</v>
      </c>
      <c r="F1143" s="2" t="s">
        <v>1939</v>
      </c>
      <c r="G1143" s="3">
        <v>5403</v>
      </c>
      <c r="H1143" s="1">
        <v>2.7102917893800709</v>
      </c>
      <c r="I1143" s="1">
        <f t="shared" si="112"/>
        <v>-9.1421105544667753</v>
      </c>
      <c r="J1143" s="1">
        <v>2.50769962074</v>
      </c>
      <c r="K1143" s="1">
        <v>-45.2052222266</v>
      </c>
      <c r="L1143" s="2">
        <v>0.23802918768000003</v>
      </c>
      <c r="M1143" s="2">
        <v>-3.2169777717377824E-3</v>
      </c>
      <c r="N1143" s="7">
        <v>0</v>
      </c>
      <c r="O1143" s="2">
        <v>0.11556018534472275</v>
      </c>
      <c r="P1143" s="3">
        <v>286673.93558785005</v>
      </c>
      <c r="Q1143" s="3">
        <v>10951.764472951703</v>
      </c>
      <c r="R1143" s="3">
        <v>539553.23560821847</v>
      </c>
      <c r="S1143" s="3">
        <v>869.41272627895751</v>
      </c>
      <c r="T1143" s="3">
        <v>216601.17517312471</v>
      </c>
      <c r="V1143">
        <v>22115</v>
      </c>
      <c r="W1143" s="2">
        <v>0.47457334302585874</v>
      </c>
      <c r="X1143" s="2">
        <v>7.270817534193344E-2</v>
      </c>
      <c r="Y1143" s="2">
        <v>0.23883361987931404</v>
      </c>
      <c r="Z1143" s="2">
        <v>0.71513415438080707</v>
      </c>
      <c r="AA1143" s="2">
        <v>0.13029661828000022</v>
      </c>
      <c r="AB1143" s="2">
        <v>0.58754562478528072</v>
      </c>
      <c r="AC1143" s="2">
        <v>-3.2169777717377824E-3</v>
      </c>
      <c r="AD1143" s="2">
        <v>0</v>
      </c>
      <c r="AE1143" s="2">
        <v>0.11556018534472275</v>
      </c>
      <c r="AF1143">
        <v>497811.5612838997</v>
      </c>
      <c r="AG1143">
        <v>798.4732433392744</v>
      </c>
      <c r="AH1143">
        <v>150070.57536526056</v>
      </c>
      <c r="AI1143">
        <v>47455.768214947791</v>
      </c>
      <c r="AJ1143">
        <v>6.3054931414212794</v>
      </c>
      <c r="AK1143">
        <v>1037364.7968921182</v>
      </c>
      <c r="AL1143">
        <v>1667.8859696182319</v>
      </c>
      <c r="AM1143">
        <v>313474.00704058382</v>
      </c>
      <c r="AN1143">
        <v>100653.51171274923</v>
      </c>
      <c r="AO1143">
        <v>13.192672498235565</v>
      </c>
      <c r="AP1143">
        <v>539553.23560821847</v>
      </c>
      <c r="AQ1143">
        <v>869.41272627895751</v>
      </c>
      <c r="AR1143">
        <v>163403.43167532326</v>
      </c>
      <c r="AS1143">
        <v>53197.743497801435</v>
      </c>
      <c r="AT1143">
        <v>6.8871793568142854</v>
      </c>
      <c r="AU1143" s="3">
        <v>53877499.454380535</v>
      </c>
      <c r="AV1143" s="3">
        <v>2058274.6150465431</v>
      </c>
      <c r="AW1143">
        <v>238858.88215468</v>
      </c>
      <c r="AX1143">
        <v>44891138.31215056</v>
      </c>
      <c r="AY1143">
        <v>9125.0926397141593</v>
      </c>
      <c r="AZ1143">
        <v>1714969.9107078791</v>
      </c>
      <c r="BA1143">
        <v>525532.81774253002</v>
      </c>
      <c r="BB1143">
        <v>98768637.766531095</v>
      </c>
      <c r="BC1143">
        <v>20076.857112665864</v>
      </c>
      <c r="BD1143">
        <v>3773244.5257544224</v>
      </c>
      <c r="BE1143">
        <v>286673.93558785005</v>
      </c>
      <c r="BF1143">
        <v>53877499.454380535</v>
      </c>
      <c r="BG1143">
        <v>10951.764472951703</v>
      </c>
      <c r="BH1143">
        <v>2058274.6150465431</v>
      </c>
      <c r="BI1143">
        <v>1.6620882501123559</v>
      </c>
      <c r="BJ1143">
        <v>4.3723800394924268</v>
      </c>
      <c r="BK1143">
        <v>2.7102917893800709</v>
      </c>
      <c r="BL1143">
        <v>53.786631638191039</v>
      </c>
      <c r="BM1143">
        <v>44.644521083724264</v>
      </c>
      <c r="BN1143">
        <f t="shared" si="109"/>
        <v>-9.1421105544667753</v>
      </c>
      <c r="BO1143">
        <v>0.59158254289185164</v>
      </c>
      <c r="BP1143">
        <v>1.1906942474729241E-2</v>
      </c>
      <c r="BQ1143">
        <v>0.43505101305713123</v>
      </c>
      <c r="BR1143">
        <v>0.26785714285714285</v>
      </c>
      <c r="BS1143">
        <v>6.8965517241379309E-2</v>
      </c>
      <c r="BT1143">
        <v>0.27777777777777779</v>
      </c>
      <c r="BU1143">
        <v>0.26180996572596488</v>
      </c>
      <c r="BV1143">
        <v>0.71513415438080707</v>
      </c>
      <c r="BW1143">
        <v>0.13516246709543592</v>
      </c>
      <c r="BX1143">
        <v>0.58754562478528072</v>
      </c>
      <c r="BY1143">
        <f t="shared" si="110"/>
        <v>7.1484304230205131E-2</v>
      </c>
      <c r="BZ1143">
        <v>0</v>
      </c>
      <c r="CA1143">
        <f t="shared" si="111"/>
        <v>4.8359565952103868E-2</v>
      </c>
      <c r="CC1143">
        <v>7.1484304230205131E-2</v>
      </c>
      <c r="CD1143">
        <v>4.8359565952103868E-2</v>
      </c>
    </row>
    <row r="1144" spans="1:82" x14ac:dyDescent="0.3">
      <c r="A1144">
        <v>0</v>
      </c>
      <c r="B1144" t="s">
        <v>733</v>
      </c>
      <c r="C1144" t="s">
        <v>792</v>
      </c>
      <c r="D1144">
        <v>22117</v>
      </c>
      <c r="E1144" s="2">
        <f t="shared" si="115"/>
        <v>0.61015206254570342</v>
      </c>
      <c r="F1144" s="2" t="s">
        <v>1939</v>
      </c>
      <c r="G1144" s="3">
        <v>4187</v>
      </c>
      <c r="H1144" s="1">
        <v>2.7162853405108667</v>
      </c>
      <c r="I1144" s="1">
        <f t="shared" si="112"/>
        <v>-6.5931175641506101</v>
      </c>
      <c r="J1144" s="1">
        <v>2.3962606305900001</v>
      </c>
      <c r="K1144" s="1">
        <v>50.178986488500001</v>
      </c>
      <c r="L1144" s="2">
        <v>0.27541384553000015</v>
      </c>
      <c r="M1144" s="2">
        <v>3.6313698558330504E-3</v>
      </c>
      <c r="N1144" s="7">
        <v>0</v>
      </c>
      <c r="O1144" s="2">
        <v>0.18821557771341052</v>
      </c>
      <c r="P1144" s="3">
        <v>162619.05713505999</v>
      </c>
      <c r="Q1144" s="3">
        <v>6212.5132126317212</v>
      </c>
      <c r="R1144" s="3">
        <v>264611.57113464328</v>
      </c>
      <c r="S1144" s="3">
        <v>420.56516855441259</v>
      </c>
      <c r="T1144" s="3">
        <v>117955.67496613465</v>
      </c>
      <c r="V1144">
        <v>22117</v>
      </c>
      <c r="W1144" s="2">
        <v>0.49461549116322934</v>
      </c>
      <c r="X1144" s="2">
        <v>7.286896251925741E-2</v>
      </c>
      <c r="Y1144" s="2">
        <v>0.16275212390465793</v>
      </c>
      <c r="Z1144" s="2">
        <v>0.68335449970172946</v>
      </c>
      <c r="AA1144" s="2">
        <v>0.1446326757425416</v>
      </c>
      <c r="AB1144" s="2">
        <v>0.6798250312225772</v>
      </c>
      <c r="AC1144" s="2">
        <v>3.6313698558330504E-3</v>
      </c>
      <c r="AD1144" s="2">
        <v>0</v>
      </c>
      <c r="AE1144" s="2">
        <v>0.18821557771341052</v>
      </c>
      <c r="AF1144">
        <v>370096.71658440109</v>
      </c>
      <c r="AG1144">
        <v>584.67238457712278</v>
      </c>
      <c r="AH1144">
        <v>109887.36552614292</v>
      </c>
      <c r="AI1144">
        <v>51826.669946417605</v>
      </c>
      <c r="AJ1144">
        <v>4.5688995185103831</v>
      </c>
      <c r="AK1144">
        <v>634708.28771904437</v>
      </c>
      <c r="AL1144">
        <v>1005.2375531315354</v>
      </c>
      <c r="AM1144">
        <v>188931.28759872122</v>
      </c>
      <c r="AN1144">
        <v>90738.422839973937</v>
      </c>
      <c r="AO1144">
        <v>7.8692638634047105</v>
      </c>
      <c r="AP1144">
        <v>264611.57113464328</v>
      </c>
      <c r="AQ1144">
        <v>420.56516855441259</v>
      </c>
      <c r="AR1144">
        <v>79043.922072578294</v>
      </c>
      <c r="AS1144">
        <v>38911.752893556331</v>
      </c>
      <c r="AT1144">
        <v>3.3003643448943274</v>
      </c>
      <c r="AU1144" s="3">
        <v>30562625.597963173</v>
      </c>
      <c r="AV1144" s="3">
        <v>1167579.7331820056</v>
      </c>
      <c r="AW1144">
        <v>120462.21971999999</v>
      </c>
      <c r="AX1144">
        <v>22639669.5741768</v>
      </c>
      <c r="AY1144">
        <v>4602.0014186400003</v>
      </c>
      <c r="AZ1144">
        <v>864900.14661920164</v>
      </c>
      <c r="BA1144">
        <v>283081.27685506002</v>
      </c>
      <c r="BB1144">
        <v>53202295.17213998</v>
      </c>
      <c r="BC1144">
        <v>10814.514631271722</v>
      </c>
      <c r="BD1144">
        <v>2032479.8798012075</v>
      </c>
      <c r="BE1144">
        <v>162619.05713505999</v>
      </c>
      <c r="BF1144">
        <v>30562625.597963173</v>
      </c>
      <c r="BG1144">
        <v>6212.5132126317212</v>
      </c>
      <c r="BH1144">
        <v>1167579.7331820056</v>
      </c>
      <c r="BI1144">
        <v>1.6534173229641922</v>
      </c>
      <c r="BJ1144">
        <v>4.3697026634750591</v>
      </c>
      <c r="BK1144">
        <v>2.7162853405108667</v>
      </c>
      <c r="BL1144">
        <v>54.122702821946085</v>
      </c>
      <c r="BM1144">
        <v>47.529585257795475</v>
      </c>
      <c r="BN1144">
        <f t="shared" si="109"/>
        <v>-6.5931175641506101</v>
      </c>
      <c r="BO1144">
        <v>0.61015206254570342</v>
      </c>
      <c r="BP1144">
        <v>1.2216629230309818E-2</v>
      </c>
      <c r="BQ1144">
        <v>0.61964334051599512</v>
      </c>
      <c r="BR1144">
        <v>0.19047619047619047</v>
      </c>
      <c r="BS1144">
        <v>0</v>
      </c>
      <c r="BT1144">
        <v>0.22222222222222221</v>
      </c>
      <c r="BU1144">
        <v>0.18881240532079821</v>
      </c>
      <c r="BV1144">
        <v>0.68335449970172946</v>
      </c>
      <c r="BW1144">
        <v>0.15003389599848715</v>
      </c>
      <c r="BX1144">
        <v>0.6798250312225772</v>
      </c>
      <c r="BY1144">
        <f t="shared" si="110"/>
        <v>0.15823614573722827</v>
      </c>
      <c r="BZ1144">
        <v>0</v>
      </c>
      <c r="CA1144">
        <f t="shared" si="111"/>
        <v>6.8348964415068394E-2</v>
      </c>
      <c r="CC1144">
        <v>0.15823614573722827</v>
      </c>
      <c r="CD1144">
        <v>6.8348964415068394E-2</v>
      </c>
    </row>
    <row r="1145" spans="1:82" x14ac:dyDescent="0.3">
      <c r="A1145">
        <v>0</v>
      </c>
      <c r="B1145" t="s">
        <v>733</v>
      </c>
      <c r="C1145" t="s">
        <v>793</v>
      </c>
      <c r="D1145">
        <v>22119</v>
      </c>
      <c r="E1145" s="2">
        <f t="shared" si="115"/>
        <v>0.5976752234482694</v>
      </c>
      <c r="F1145" s="2" t="s">
        <v>1939</v>
      </c>
      <c r="G1145" s="3">
        <v>3772</v>
      </c>
      <c r="H1145" s="1">
        <v>6.6720633647361796</v>
      </c>
      <c r="I1145" s="1">
        <f t="shared" si="112"/>
        <v>-10.646345192983858</v>
      </c>
      <c r="J1145" s="1">
        <v>2.6638594090300001</v>
      </c>
      <c r="K1145" s="1">
        <v>63.989848973800001</v>
      </c>
      <c r="L1145" s="2">
        <v>0.18701781400000006</v>
      </c>
      <c r="M1145" s="2">
        <v>3.7700999059382826E-3</v>
      </c>
      <c r="N1145" s="7">
        <v>0</v>
      </c>
      <c r="O1145" s="2">
        <v>2.668318822993869E-2</v>
      </c>
      <c r="P1145" s="3">
        <v>273256.99030240008</v>
      </c>
      <c r="Q1145" s="3">
        <v>10439.198779068798</v>
      </c>
      <c r="R1145" s="3">
        <v>845406.87086860486</v>
      </c>
      <c r="S1145" s="3">
        <v>1356.1168391898766</v>
      </c>
      <c r="T1145" s="3">
        <v>364167.49426170706</v>
      </c>
      <c r="V1145">
        <v>22119</v>
      </c>
      <c r="W1145" s="2">
        <v>0.49107282551440151</v>
      </c>
      <c r="X1145" s="2">
        <v>0.17898941911589872</v>
      </c>
      <c r="Y1145" s="2">
        <v>0.30623850910308431</v>
      </c>
      <c r="Z1145" s="2">
        <v>0.75966707898766284</v>
      </c>
      <c r="AA1145" s="2">
        <v>0.18444021541891617</v>
      </c>
      <c r="AB1145" s="2">
        <v>0.46163035484677262</v>
      </c>
      <c r="AC1145" s="2">
        <v>3.7700999059382826E-3</v>
      </c>
      <c r="AD1145" s="2">
        <v>0</v>
      </c>
      <c r="AE1145" s="2">
        <v>2.668318822993869E-2</v>
      </c>
      <c r="AF1145">
        <v>616823.4867779382</v>
      </c>
      <c r="AG1145">
        <v>989.32951141083333</v>
      </c>
      <c r="AH1145">
        <v>185941.4203816604</v>
      </c>
      <c r="AI1145">
        <v>79669.402175892712</v>
      </c>
      <c r="AJ1145">
        <v>7.8124850133697041</v>
      </c>
      <c r="AK1145">
        <v>1462230.3576465431</v>
      </c>
      <c r="AL1145">
        <v>2345.4463506007096</v>
      </c>
      <c r="AM1145">
        <v>440819.38406725094</v>
      </c>
      <c r="AN1145">
        <v>188958.9327520091</v>
      </c>
      <c r="AO1145">
        <v>18.52225937922239</v>
      </c>
      <c r="AP1145">
        <v>845406.87086860486</v>
      </c>
      <c r="AQ1145">
        <v>1356.1168391898764</v>
      </c>
      <c r="AR1145">
        <v>254877.96368559054</v>
      </c>
      <c r="AS1145">
        <v>109289.53057611639</v>
      </c>
      <c r="AT1145">
        <v>10.709774365852686</v>
      </c>
      <c r="AU1145" s="3">
        <v>51355918.757433072</v>
      </c>
      <c r="AV1145" s="3">
        <v>1961943.0185381898</v>
      </c>
      <c r="AW1145">
        <v>149486.38171998001</v>
      </c>
      <c r="AX1145">
        <v>28094470.580453042</v>
      </c>
      <c r="AY1145">
        <v>5710.8074410527606</v>
      </c>
      <c r="AZ1145">
        <v>1073289.1504714559</v>
      </c>
      <c r="BA1145">
        <v>422743.37202238012</v>
      </c>
      <c r="BB1145">
        <v>79450389.337886125</v>
      </c>
      <c r="BC1145">
        <v>16150.006220121559</v>
      </c>
      <c r="BD1145">
        <v>3035232.1690096459</v>
      </c>
      <c r="BE1145">
        <v>273256.99030240008</v>
      </c>
      <c r="BF1145">
        <v>51355918.757433072</v>
      </c>
      <c r="BG1145">
        <v>10439.198779068798</v>
      </c>
      <c r="BH1145">
        <v>1961943.0185381898</v>
      </c>
      <c r="BI1145">
        <v>2.4938918695598362</v>
      </c>
      <c r="BJ1145">
        <v>9.1659552342960158</v>
      </c>
      <c r="BK1145">
        <v>6.6720633647361796</v>
      </c>
      <c r="BL1145">
        <v>48.948368415024966</v>
      </c>
      <c r="BM1145">
        <v>38.302023222041107</v>
      </c>
      <c r="BN1145">
        <f t="shared" si="109"/>
        <v>-10.646345192983858</v>
      </c>
      <c r="BO1145">
        <v>0.5976752234482694</v>
      </c>
      <c r="BP1145">
        <v>1.8049854201586332E-2</v>
      </c>
      <c r="BQ1145">
        <v>0.26408870528117601</v>
      </c>
      <c r="BR1145">
        <v>0.32738095238095238</v>
      </c>
      <c r="BS1145">
        <v>0.20689655172413793</v>
      </c>
      <c r="BT1145">
        <v>0.27777777777777779</v>
      </c>
      <c r="BU1145">
        <v>0.30488794173682671</v>
      </c>
      <c r="BV1145">
        <v>0.75966707898766284</v>
      </c>
      <c r="BW1145">
        <v>0.1913280242934815</v>
      </c>
      <c r="BX1145">
        <v>0.46163035484677262</v>
      </c>
      <c r="BY1145">
        <f t="shared" si="110"/>
        <v>9.1675675007754517E-2</v>
      </c>
      <c r="BZ1145">
        <v>0</v>
      </c>
      <c r="CA1145">
        <f t="shared" si="111"/>
        <v>1.3935849487456801E-2</v>
      </c>
      <c r="CC1145">
        <v>9.1675675007754517E-2</v>
      </c>
      <c r="CD1145">
        <v>1.3935849487456801E-2</v>
      </c>
    </row>
    <row r="1146" spans="1:82" x14ac:dyDescent="0.3">
      <c r="A1146">
        <v>0</v>
      </c>
      <c r="B1146" t="s">
        <v>733</v>
      </c>
      <c r="C1146" t="s">
        <v>794</v>
      </c>
      <c r="D1146">
        <v>22121</v>
      </c>
      <c r="E1146" s="2">
        <f t="shared" si="115"/>
        <v>0.60082006175323333</v>
      </c>
      <c r="F1146" s="2" t="s">
        <v>1939</v>
      </c>
      <c r="G1146" s="3">
        <v>5225</v>
      </c>
      <c r="H1146" s="1">
        <v>24.014047890058908</v>
      </c>
      <c r="I1146" s="1">
        <f t="shared" si="112"/>
        <v>-10.620836521755013</v>
      </c>
      <c r="J1146" s="1">
        <v>2.29825498149</v>
      </c>
      <c r="K1146" s="1">
        <v>-36.920118756699999</v>
      </c>
      <c r="L1146" s="2">
        <v>0.27802643787999992</v>
      </c>
      <c r="M1146" s="2">
        <v>-4.8783084271052995E-3</v>
      </c>
      <c r="N1146" s="7">
        <v>6.7866272438400002E-2</v>
      </c>
      <c r="O1146" s="2">
        <v>1.739217196539712E-3</v>
      </c>
      <c r="P1146" s="3">
        <v>86614.534818830012</v>
      </c>
      <c r="Q1146" s="3">
        <v>3308.9230219864594</v>
      </c>
      <c r="R1146" s="3">
        <v>649498.55276036263</v>
      </c>
      <c r="S1146" s="3">
        <v>1036.5403641244932</v>
      </c>
      <c r="T1146" s="3">
        <v>235680.89748633307</v>
      </c>
      <c r="V1146">
        <v>22121</v>
      </c>
      <c r="W1146" s="2">
        <v>0.6713322617091293</v>
      </c>
      <c r="X1146" s="2">
        <v>0.644217575207782</v>
      </c>
      <c r="Y1146" s="2">
        <v>0.39712365165899505</v>
      </c>
      <c r="Z1146" s="2">
        <v>0.65540570295828671</v>
      </c>
      <c r="AA1146" s="2">
        <v>0.10641617015795457</v>
      </c>
      <c r="AB1146" s="2">
        <v>0.68627389247170056</v>
      </c>
      <c r="AC1146" s="2">
        <v>-4.8783084271052995E-3</v>
      </c>
      <c r="AD1146" s="2">
        <v>0.14042140744083378</v>
      </c>
      <c r="AE1146" s="2">
        <v>1.739217196539712E-3</v>
      </c>
      <c r="AF1146">
        <v>690646.00868922332</v>
      </c>
      <c r="AG1146">
        <v>1099.7769204754338</v>
      </c>
      <c r="AH1146">
        <v>206699.66915729805</v>
      </c>
      <c r="AI1146">
        <v>42720.853847125421</v>
      </c>
      <c r="AJ1146">
        <v>8.6417880378312955</v>
      </c>
      <c r="AK1146">
        <v>1340144.5614495859</v>
      </c>
      <c r="AL1146">
        <v>2136.3172845999275</v>
      </c>
      <c r="AM1146">
        <v>401514.22322167736</v>
      </c>
      <c r="AN1146">
        <v>83587.197269079174</v>
      </c>
      <c r="AO1146">
        <v>16.799084743677327</v>
      </c>
      <c r="AP1146">
        <v>649498.55276036263</v>
      </c>
      <c r="AQ1146">
        <v>1036.5403641244936</v>
      </c>
      <c r="AR1146">
        <v>194814.55406437931</v>
      </c>
      <c r="AS1146">
        <v>40866.343421953752</v>
      </c>
      <c r="AT1146">
        <v>8.1572967058460311</v>
      </c>
      <c r="AU1146" s="3">
        <v>16278335.673850913</v>
      </c>
      <c r="AV1146" s="3">
        <v>621878.99275213515</v>
      </c>
      <c r="AW1146">
        <v>124023.62149423</v>
      </c>
      <c r="AX1146">
        <v>23308999.423625585</v>
      </c>
      <c r="AY1146">
        <v>4738.0571550812601</v>
      </c>
      <c r="AZ1146">
        <v>890470.46172597201</v>
      </c>
      <c r="BA1146">
        <v>210638.15631306003</v>
      </c>
      <c r="BB1146">
        <v>39587335.097476497</v>
      </c>
      <c r="BC1146">
        <v>8046.9801770677195</v>
      </c>
      <c r="BD1146">
        <v>1512349.4544781072</v>
      </c>
      <c r="BE1146">
        <v>86614.534818830012</v>
      </c>
      <c r="BF1146">
        <v>16278335.673850913</v>
      </c>
      <c r="BG1146">
        <v>3308.9230219864594</v>
      </c>
      <c r="BH1146">
        <v>621878.99275213515</v>
      </c>
      <c r="BI1146">
        <v>10.261573190026734</v>
      </c>
      <c r="BJ1146">
        <v>34.275621080085642</v>
      </c>
      <c r="BK1146">
        <v>24.014047890058908</v>
      </c>
      <c r="BL1146">
        <v>29.773703746850344</v>
      </c>
      <c r="BM1146">
        <v>19.152867225095331</v>
      </c>
      <c r="BN1146">
        <f t="shared" si="109"/>
        <v>-10.620836521755013</v>
      </c>
      <c r="BO1146">
        <v>0.60082006175323333</v>
      </c>
      <c r="BP1146">
        <v>7.4660208589829011E-2</v>
      </c>
      <c r="BQ1146">
        <v>0.63491975244773358</v>
      </c>
      <c r="BR1146">
        <v>7.1428571428571425E-2</v>
      </c>
      <c r="BS1146">
        <v>0</v>
      </c>
      <c r="BT1146">
        <v>0.16666666666666666</v>
      </c>
      <c r="BU1146">
        <v>0.30415742942237262</v>
      </c>
      <c r="BV1146">
        <v>0.65540570295828671</v>
      </c>
      <c r="BW1146">
        <v>0.11039021800617695</v>
      </c>
      <c r="BX1146">
        <v>0.68627389247170056</v>
      </c>
      <c r="BY1146">
        <f t="shared" si="110"/>
        <v>0.14452154031447526</v>
      </c>
      <c r="BZ1146">
        <v>0.14042140744083378</v>
      </c>
      <c r="CA1146">
        <f t="shared" si="111"/>
        <v>6.3138033484056691E-4</v>
      </c>
      <c r="CC1146">
        <v>0.14452154031447526</v>
      </c>
      <c r="CD1146">
        <v>6.3138033484056691E-4</v>
      </c>
    </row>
    <row r="1147" spans="1:82" x14ac:dyDescent="0.3">
      <c r="A1147">
        <v>1</v>
      </c>
      <c r="B1147" t="s">
        <v>733</v>
      </c>
      <c r="C1147" t="s">
        <v>795</v>
      </c>
      <c r="D1147">
        <v>22123</v>
      </c>
      <c r="E1147" s="2">
        <v>0</v>
      </c>
      <c r="F1147" s="2" t="s">
        <v>1954</v>
      </c>
      <c r="G1147" s="3">
        <v>-999</v>
      </c>
      <c r="H1147" s="1">
        <v>0.3755618392250234</v>
      </c>
      <c r="I1147" s="1">
        <f t="shared" si="112"/>
        <v>-999</v>
      </c>
      <c r="J1147" s="1">
        <v>-999</v>
      </c>
      <c r="K1147" s="1">
        <v>-999</v>
      </c>
      <c r="L1147" s="2">
        <v>-999</v>
      </c>
      <c r="M1147" s="2">
        <v>-999</v>
      </c>
      <c r="N1147" s="7">
        <v>-999</v>
      </c>
      <c r="O1147" s="2">
        <v>-999</v>
      </c>
      <c r="P1147" s="3">
        <v>-999</v>
      </c>
      <c r="Q1147" s="3">
        <v>-999</v>
      </c>
      <c r="R1147" s="3">
        <v>-999</v>
      </c>
      <c r="S1147" s="3">
        <v>-999</v>
      </c>
      <c r="T1147" s="3">
        <v>-999</v>
      </c>
      <c r="V1147">
        <v>22123</v>
      </c>
      <c r="W1147" s="2">
        <v>-999</v>
      </c>
      <c r="X1147" s="2">
        <v>1.0075083489205366E-2</v>
      </c>
      <c r="Y1147" s="2">
        <v>-999</v>
      </c>
      <c r="Z1147" s="2">
        <v>-999</v>
      </c>
      <c r="AA1147" s="2">
        <v>-999</v>
      </c>
      <c r="AB1147" s="2">
        <v>-999</v>
      </c>
      <c r="AC1147" s="2">
        <v>-999</v>
      </c>
      <c r="AD1147" s="2">
        <v>-999</v>
      </c>
      <c r="AE1147" s="2">
        <v>-999</v>
      </c>
      <c r="AF1147" s="2">
        <v>-999</v>
      </c>
      <c r="AG1147" s="2">
        <v>-999</v>
      </c>
      <c r="AH1147" s="2">
        <v>-999</v>
      </c>
      <c r="AI1147" s="2">
        <v>-999</v>
      </c>
      <c r="AJ1147" s="2">
        <v>-999</v>
      </c>
      <c r="AK1147" s="2">
        <v>-999</v>
      </c>
      <c r="AL1147" s="2">
        <v>-999</v>
      </c>
      <c r="AM1147" s="2">
        <v>-999</v>
      </c>
      <c r="AN1147" s="2">
        <v>-999</v>
      </c>
      <c r="AO1147" s="2">
        <v>-999</v>
      </c>
      <c r="AP1147" s="2">
        <v>-999</v>
      </c>
      <c r="AQ1147" s="2">
        <v>-999</v>
      </c>
      <c r="AR1147" s="2">
        <v>-999</v>
      </c>
      <c r="AS1147" s="2">
        <v>-999</v>
      </c>
      <c r="AT1147" s="2">
        <v>-999</v>
      </c>
      <c r="AU1147" s="2">
        <v>-999</v>
      </c>
      <c r="AV1147" s="2">
        <v>-999</v>
      </c>
      <c r="AW1147" s="2">
        <v>-999</v>
      </c>
      <c r="AX1147" s="2">
        <v>-999</v>
      </c>
      <c r="AY1147" s="2">
        <v>-999</v>
      </c>
      <c r="AZ1147" s="2">
        <v>-999</v>
      </c>
      <c r="BA1147" s="2">
        <v>-999</v>
      </c>
      <c r="BB1147" s="2">
        <v>-999</v>
      </c>
      <c r="BC1147" s="2">
        <v>-999</v>
      </c>
      <c r="BD1147" s="2">
        <v>-999</v>
      </c>
      <c r="BE1147" s="2">
        <v>-999</v>
      </c>
      <c r="BF1147" s="2">
        <v>-999</v>
      </c>
      <c r="BG1147" s="2">
        <v>-999</v>
      </c>
      <c r="BH1147" s="2">
        <v>-999</v>
      </c>
      <c r="BI1147">
        <v>0</v>
      </c>
      <c r="BJ1147">
        <v>0.3755618392250234</v>
      </c>
      <c r="BK1147">
        <v>0.3755618392250234</v>
      </c>
      <c r="BL1147">
        <v>-999</v>
      </c>
      <c r="BM1147">
        <v>30.858930819943946</v>
      </c>
      <c r="BN1147">
        <f t="shared" si="109"/>
        <v>-999</v>
      </c>
      <c r="BO1147" t="s">
        <v>3748</v>
      </c>
      <c r="BP1147" t="s">
        <v>3748</v>
      </c>
      <c r="BQ1147">
        <v>0.31159042690558553</v>
      </c>
      <c r="BR1147">
        <v>0.19642857142857142</v>
      </c>
      <c r="BS1147">
        <v>0.27586206896551724</v>
      </c>
      <c r="BT1147">
        <v>0.22222222222222221</v>
      </c>
      <c r="BU1147" t="s">
        <v>3748</v>
      </c>
      <c r="BY1147">
        <f t="shared" si="110"/>
        <v>-999</v>
      </c>
      <c r="CA1147">
        <f t="shared" si="111"/>
        <v>-999</v>
      </c>
    </row>
    <row r="1148" spans="1:82" x14ac:dyDescent="0.3">
      <c r="A1148">
        <v>1</v>
      </c>
      <c r="B1148" t="s">
        <v>733</v>
      </c>
      <c r="C1148" t="s">
        <v>796</v>
      </c>
      <c r="D1148">
        <v>22125</v>
      </c>
      <c r="E1148" s="2">
        <v>0</v>
      </c>
      <c r="F1148" s="2" t="s">
        <v>1954</v>
      </c>
      <c r="G1148" s="3">
        <v>-999</v>
      </c>
      <c r="H1148" s="1">
        <v>0.3728200085136894</v>
      </c>
      <c r="I1148" s="1">
        <f t="shared" si="112"/>
        <v>-999</v>
      </c>
      <c r="J1148" s="1">
        <v>-999</v>
      </c>
      <c r="K1148" s="1">
        <v>-999</v>
      </c>
      <c r="L1148" s="2">
        <v>-999</v>
      </c>
      <c r="M1148" s="2">
        <v>-999</v>
      </c>
      <c r="N1148" s="7">
        <v>-999</v>
      </c>
      <c r="O1148" s="2">
        <v>-999</v>
      </c>
      <c r="P1148" s="3">
        <v>-999</v>
      </c>
      <c r="Q1148" s="3">
        <v>-999</v>
      </c>
      <c r="R1148" s="3">
        <v>-999</v>
      </c>
      <c r="S1148" s="3">
        <v>-999</v>
      </c>
      <c r="T1148" s="3">
        <v>-999</v>
      </c>
      <c r="V1148">
        <v>22125</v>
      </c>
      <c r="W1148" s="2">
        <v>-999</v>
      </c>
      <c r="X1148" s="2">
        <v>1.0001529228775285E-2</v>
      </c>
      <c r="Y1148" s="2">
        <v>-999</v>
      </c>
      <c r="Z1148" s="2">
        <v>-999</v>
      </c>
      <c r="AA1148" s="2">
        <v>-999</v>
      </c>
      <c r="AB1148" s="2">
        <v>-999</v>
      </c>
      <c r="AC1148" s="2">
        <v>-999</v>
      </c>
      <c r="AD1148" s="2">
        <v>-999</v>
      </c>
      <c r="AE1148" s="2">
        <v>-999</v>
      </c>
      <c r="AF1148" s="2">
        <v>-999</v>
      </c>
      <c r="AG1148" s="2">
        <v>-999</v>
      </c>
      <c r="AH1148" s="2">
        <v>-999</v>
      </c>
      <c r="AI1148" s="2">
        <v>-999</v>
      </c>
      <c r="AJ1148" s="2">
        <v>-999</v>
      </c>
      <c r="AK1148" s="2">
        <v>-999</v>
      </c>
      <c r="AL1148" s="2">
        <v>-999</v>
      </c>
      <c r="AM1148" s="2">
        <v>-999</v>
      </c>
      <c r="AN1148" s="2">
        <v>-999</v>
      </c>
      <c r="AO1148" s="2">
        <v>-999</v>
      </c>
      <c r="AP1148" s="2">
        <v>-999</v>
      </c>
      <c r="AQ1148" s="2">
        <v>-999</v>
      </c>
      <c r="AR1148" s="2">
        <v>-999</v>
      </c>
      <c r="AS1148" s="2">
        <v>-999</v>
      </c>
      <c r="AT1148" s="2">
        <v>-999</v>
      </c>
      <c r="AU1148" s="2">
        <v>-999</v>
      </c>
      <c r="AV1148" s="2">
        <v>-999</v>
      </c>
      <c r="AW1148" s="2">
        <v>-999</v>
      </c>
      <c r="AX1148" s="2">
        <v>-999</v>
      </c>
      <c r="AY1148" s="2">
        <v>-999</v>
      </c>
      <c r="AZ1148" s="2">
        <v>-999</v>
      </c>
      <c r="BA1148" s="2">
        <v>-999</v>
      </c>
      <c r="BB1148" s="2">
        <v>-999</v>
      </c>
      <c r="BC1148" s="2">
        <v>-999</v>
      </c>
      <c r="BD1148" s="2">
        <v>-999</v>
      </c>
      <c r="BE1148" s="2">
        <v>-999</v>
      </c>
      <c r="BF1148" s="2">
        <v>-999</v>
      </c>
      <c r="BG1148" s="2">
        <v>-999</v>
      </c>
      <c r="BH1148" s="2">
        <v>-999</v>
      </c>
      <c r="BI1148">
        <v>0</v>
      </c>
      <c r="BJ1148">
        <v>0.3728200085136894</v>
      </c>
      <c r="BK1148">
        <v>0.3728200085136894</v>
      </c>
      <c r="BL1148">
        <v>-999</v>
      </c>
      <c r="BM1148">
        <v>19.737671727562585</v>
      </c>
      <c r="BN1148">
        <f t="shared" si="109"/>
        <v>-999</v>
      </c>
      <c r="BO1148" t="s">
        <v>3748</v>
      </c>
      <c r="BP1148" t="s">
        <v>3748</v>
      </c>
      <c r="BQ1148">
        <v>0.49843544545423224</v>
      </c>
      <c r="BR1148">
        <v>5.3571428571428568E-2</v>
      </c>
      <c r="BS1148">
        <v>6.8965517241379309E-2</v>
      </c>
      <c r="BT1148">
        <v>0.22222222222222221</v>
      </c>
      <c r="BU1148" t="s">
        <v>3748</v>
      </c>
      <c r="BY1148">
        <f t="shared" si="110"/>
        <v>-999</v>
      </c>
      <c r="CA1148">
        <f t="shared" si="111"/>
        <v>-999</v>
      </c>
    </row>
    <row r="1149" spans="1:82" x14ac:dyDescent="0.3">
      <c r="A1149">
        <v>0</v>
      </c>
      <c r="B1149" t="s">
        <v>733</v>
      </c>
      <c r="C1149" t="s">
        <v>797</v>
      </c>
      <c r="D1149">
        <v>22127</v>
      </c>
      <c r="E1149" s="2">
        <f t="shared" ref="E1149:E1156" si="116">BO1149</f>
        <v>0.59388648146269918</v>
      </c>
      <c r="F1149" s="2" t="s">
        <v>1938</v>
      </c>
      <c r="G1149" s="3">
        <v>1268</v>
      </c>
      <c r="H1149" s="1">
        <v>0.37718790756824855</v>
      </c>
      <c r="I1149" s="1">
        <f t="shared" si="112"/>
        <v>-14.041062209121769</v>
      </c>
      <c r="J1149" s="1">
        <v>2.6268129783699998</v>
      </c>
      <c r="K1149" s="1">
        <v>-32.363996357300003</v>
      </c>
      <c r="L1149" s="2">
        <v>0.22206750230999983</v>
      </c>
      <c r="M1149" s="2">
        <v>-4.3242227422643996E-4</v>
      </c>
      <c r="N1149" s="7">
        <v>0</v>
      </c>
      <c r="O1149" s="2">
        <v>4.5079616758517391E-2</v>
      </c>
      <c r="P1149" s="3">
        <v>22906.119535816008</v>
      </c>
      <c r="Q1149" s="3">
        <v>875.079297429392</v>
      </c>
      <c r="R1149" s="3">
        <v>73288.976781448786</v>
      </c>
      <c r="S1149" s="3">
        <v>118.20793106134792</v>
      </c>
      <c r="T1149" s="3">
        <v>30361.263886884662</v>
      </c>
      <c r="V1149">
        <v>22127</v>
      </c>
      <c r="W1149" s="2">
        <v>0.45645470737628724</v>
      </c>
      <c r="X1149" s="2">
        <v>1.0118705531186397E-2</v>
      </c>
      <c r="Y1149" s="2">
        <v>0.34067035624498915</v>
      </c>
      <c r="Z1149" s="2">
        <v>0.74910234960629918</v>
      </c>
      <c r="AA1149" s="2">
        <v>9.3283896675572228E-2</v>
      </c>
      <c r="AB1149" s="2">
        <v>0.54814617762189055</v>
      </c>
      <c r="AC1149" s="2">
        <v>-4.3242227422643996E-4</v>
      </c>
      <c r="AD1149" s="2">
        <v>0</v>
      </c>
      <c r="AE1149" s="2">
        <v>4.5079616758517391E-2</v>
      </c>
      <c r="AF1149">
        <v>159954.19870949275</v>
      </c>
      <c r="AG1149">
        <v>256.60365408528173</v>
      </c>
      <c r="AH1149">
        <v>48227.862775163812</v>
      </c>
      <c r="AI1149">
        <v>17087.305319332485</v>
      </c>
      <c r="AJ1149">
        <v>2.0266115177011716</v>
      </c>
      <c r="AK1149">
        <v>233243.17549094153</v>
      </c>
      <c r="AL1149">
        <v>374.81158514662962</v>
      </c>
      <c r="AM1149">
        <v>70444.677646662196</v>
      </c>
      <c r="AN1149">
        <v>25231.754334718753</v>
      </c>
      <c r="AO1149">
        <v>2.963620165205354</v>
      </c>
      <c r="AP1149">
        <v>73288.976781448786</v>
      </c>
      <c r="AQ1149">
        <v>118.20793106134789</v>
      </c>
      <c r="AR1149">
        <v>22216.814871498384</v>
      </c>
      <c r="AS1149">
        <v>8144.449015386268</v>
      </c>
      <c r="AT1149">
        <v>0.93700864750418233</v>
      </c>
      <c r="AU1149" s="3">
        <v>4304976.1055612601</v>
      </c>
      <c r="AV1149" s="3">
        <v>164462.40315887993</v>
      </c>
      <c r="AW1149">
        <v>50323.052726056005</v>
      </c>
      <c r="AX1149">
        <v>9457714.5293349661</v>
      </c>
      <c r="AY1149">
        <v>1922.4845812562721</v>
      </c>
      <c r="AZ1149">
        <v>361311.75220130378</v>
      </c>
      <c r="BA1149">
        <v>73229.172261872009</v>
      </c>
      <c r="BB1149">
        <v>13762690.634896224</v>
      </c>
      <c r="BC1149">
        <v>2797.5638786856643</v>
      </c>
      <c r="BD1149">
        <v>525774.15536018379</v>
      </c>
      <c r="BE1149">
        <v>22906.119535816008</v>
      </c>
      <c r="BF1149">
        <v>4304976.1055612601</v>
      </c>
      <c r="BG1149">
        <v>875.079297429392</v>
      </c>
      <c r="BH1149">
        <v>164462.40315887993</v>
      </c>
      <c r="BI1149">
        <v>0.44564759084822664</v>
      </c>
      <c r="BJ1149">
        <v>0.82283549841647519</v>
      </c>
      <c r="BK1149">
        <v>0.37718790756824855</v>
      </c>
      <c r="BL1149">
        <v>59.254068240621898</v>
      </c>
      <c r="BM1149">
        <v>45.213006031500129</v>
      </c>
      <c r="BN1149">
        <f t="shared" si="109"/>
        <v>-14.041062209121769</v>
      </c>
      <c r="BO1149">
        <v>0.59388648146269918</v>
      </c>
      <c r="BP1149">
        <v>3.2049837285780766E-3</v>
      </c>
      <c r="BQ1149">
        <v>0.34750949157392547</v>
      </c>
      <c r="BR1149">
        <v>0.32142857142857145</v>
      </c>
      <c r="BS1149">
        <v>0.10344827586206896</v>
      </c>
      <c r="BT1149">
        <v>0.22222222222222221</v>
      </c>
      <c r="BU1149">
        <v>0.40210518061720413</v>
      </c>
      <c r="BV1149">
        <v>0.74910234960629918</v>
      </c>
      <c r="BW1149">
        <v>9.6767527671755421E-2</v>
      </c>
      <c r="BX1149">
        <v>0.54814617762189055</v>
      </c>
      <c r="BY1149">
        <f t="shared" si="110"/>
        <v>6.9773174250632342E-2</v>
      </c>
      <c r="BZ1149">
        <v>0</v>
      </c>
      <c r="CA1149">
        <f t="shared" si="111"/>
        <v>2.0034919072406638E-2</v>
      </c>
      <c r="CC1149">
        <v>6.9773174250632342E-2</v>
      </c>
      <c r="CD1149">
        <v>2.0034919072406638E-2</v>
      </c>
    </row>
    <row r="1150" spans="1:82" x14ac:dyDescent="0.3">
      <c r="A1150">
        <v>0</v>
      </c>
      <c r="B1150" t="s">
        <v>798</v>
      </c>
      <c r="C1150" t="s">
        <v>799</v>
      </c>
      <c r="D1150">
        <v>23001</v>
      </c>
      <c r="E1150" s="2">
        <f t="shared" si="116"/>
        <v>0.58235807167466014</v>
      </c>
      <c r="F1150" s="2" t="s">
        <v>1939</v>
      </c>
      <c r="G1150" s="3">
        <v>11024</v>
      </c>
      <c r="H1150" s="1">
        <v>20.11011161974654</v>
      </c>
      <c r="I1150" s="1">
        <f t="shared" si="112"/>
        <v>3.3650533637414881</v>
      </c>
      <c r="J1150" s="1">
        <v>2.4777760086499998</v>
      </c>
      <c r="K1150" s="1">
        <v>219.792923446</v>
      </c>
      <c r="L1150" s="2">
        <v>0.15686702758000015</v>
      </c>
      <c r="M1150" s="2">
        <v>4.2634862998795667E-2</v>
      </c>
      <c r="N1150" s="7">
        <v>1.60890661041E-6</v>
      </c>
      <c r="O1150" s="2">
        <v>2.0881640309265429E-2</v>
      </c>
      <c r="P1150" s="3">
        <v>1291512.1536675401</v>
      </c>
      <c r="Q1150" s="3">
        <v>27466.046503353635</v>
      </c>
      <c r="R1150" s="3">
        <v>5357990.745345314</v>
      </c>
      <c r="S1150" s="3">
        <v>3356.0515041845947</v>
      </c>
      <c r="T1150" s="3">
        <v>1590875.8518453175</v>
      </c>
      <c r="V1150">
        <v>23001</v>
      </c>
      <c r="W1150" s="2">
        <v>0.57116079191097147</v>
      </c>
      <c r="X1150" s="2">
        <v>0.53948786161095552</v>
      </c>
      <c r="Y1150" s="2">
        <v>-9.555342848190769E-2</v>
      </c>
      <c r="Z1150" s="2">
        <v>0.70660067738419352</v>
      </c>
      <c r="AA1150" s="2">
        <v>0.63351695304878342</v>
      </c>
      <c r="AB1150" s="2">
        <v>0.38720686578827146</v>
      </c>
      <c r="AC1150" s="2">
        <v>4.2634862998795667E-2</v>
      </c>
      <c r="AD1150" s="2">
        <v>3.3289721470955708E-6</v>
      </c>
      <c r="AE1150" s="2">
        <v>2.0881640309265429E-2</v>
      </c>
      <c r="AF1150">
        <v>2423922.445986961</v>
      </c>
      <c r="AG1150">
        <v>1512.4735827032393</v>
      </c>
      <c r="AH1150">
        <v>284264.72981335496</v>
      </c>
      <c r="AI1150">
        <v>448567.21798852575</v>
      </c>
      <c r="AJ1150">
        <v>11.519134868500624</v>
      </c>
      <c r="AK1150">
        <v>7781913.191332275</v>
      </c>
      <c r="AL1150">
        <v>4868.5250868878329</v>
      </c>
      <c r="AM1150">
        <v>915024.22537534917</v>
      </c>
      <c r="AN1150">
        <v>1408683.5742718489</v>
      </c>
      <c r="AO1150">
        <v>36.849636111500537</v>
      </c>
      <c r="AP1150">
        <v>5357990.745345314</v>
      </c>
      <c r="AQ1150">
        <v>3356.0515041845938</v>
      </c>
      <c r="AR1150">
        <v>630759.49556199415</v>
      </c>
      <c r="AS1150">
        <v>960116.35628332314</v>
      </c>
      <c r="AT1150">
        <v>25.330501242999915</v>
      </c>
      <c r="AU1150" s="3">
        <v>242726794.16027749</v>
      </c>
      <c r="AV1150" s="3">
        <v>5161968.7798402822</v>
      </c>
      <c r="AW1150">
        <v>443872.18925966008</v>
      </c>
      <c r="AX1150">
        <v>83421339.249460518</v>
      </c>
      <c r="AY1150">
        <v>9439.6434111215603</v>
      </c>
      <c r="AZ1150">
        <v>1774086.5826861861</v>
      </c>
      <c r="BA1150">
        <v>1735384.3429272003</v>
      </c>
      <c r="BB1150">
        <v>326148133.409738</v>
      </c>
      <c r="BC1150">
        <v>36905.689914475195</v>
      </c>
      <c r="BD1150">
        <v>6936055.362526468</v>
      </c>
      <c r="BE1150">
        <v>1291512.1536675401</v>
      </c>
      <c r="BF1150">
        <v>242726794.16027749</v>
      </c>
      <c r="BG1150">
        <v>27466.046503353635</v>
      </c>
      <c r="BH1150">
        <v>5161968.7798402822</v>
      </c>
      <c r="BI1150">
        <v>7.4675072778804852</v>
      </c>
      <c r="BJ1150">
        <v>27.577618897627026</v>
      </c>
      <c r="BK1150">
        <v>20.11011161974654</v>
      </c>
      <c r="BL1150">
        <v>60.029307938426392</v>
      </c>
      <c r="BM1150">
        <v>63.39436130216788</v>
      </c>
      <c r="BN1150">
        <f t="shared" si="109"/>
        <v>3.3650533637414881</v>
      </c>
      <c r="BO1150">
        <v>0.58235807167466014</v>
      </c>
      <c r="BP1150">
        <v>5.2661906800011461E-2</v>
      </c>
      <c r="BQ1150">
        <v>0.21972149667297869</v>
      </c>
      <c r="BR1150">
        <v>2.976190476190476E-2</v>
      </c>
      <c r="BS1150">
        <v>0.13793103448275862</v>
      </c>
      <c r="BT1150">
        <v>0.72222222222222221</v>
      </c>
      <c r="BU1150">
        <v>-9.6367737031658268E-2</v>
      </c>
      <c r="BV1150">
        <v>0.70660067738419352</v>
      </c>
      <c r="BW1150">
        <v>0.65717526249873803</v>
      </c>
      <c r="BX1150">
        <v>0.38720686578827146</v>
      </c>
      <c r="BY1150">
        <f t="shared" si="110"/>
        <v>0.10251165468868942</v>
      </c>
      <c r="BZ1150">
        <v>3.3289721470955708E-6</v>
      </c>
      <c r="CA1150">
        <f t="shared" si="111"/>
        <v>1.2331855596416971E-2</v>
      </c>
      <c r="CC1150">
        <v>0.10251165468868942</v>
      </c>
      <c r="CD1150">
        <v>1.2331855596416971E-2</v>
      </c>
    </row>
    <row r="1151" spans="1:82" x14ac:dyDescent="0.3">
      <c r="A1151">
        <v>0</v>
      </c>
      <c r="B1151" t="s">
        <v>798</v>
      </c>
      <c r="C1151" t="s">
        <v>800</v>
      </c>
      <c r="D1151">
        <v>23003</v>
      </c>
      <c r="E1151" s="2">
        <f t="shared" si="116"/>
        <v>0.47260590113840545</v>
      </c>
      <c r="F1151" s="2" t="s">
        <v>1937</v>
      </c>
      <c r="G1151" s="3">
        <v>110</v>
      </c>
      <c r="H1151" s="1">
        <v>0.37496502528292708</v>
      </c>
      <c r="I1151" s="1">
        <f t="shared" si="112"/>
        <v>4.9439091287626482</v>
      </c>
      <c r="J1151" s="1">
        <v>2.4077774576099999</v>
      </c>
      <c r="K1151" s="1">
        <v>124.325053713</v>
      </c>
      <c r="L1151" s="2">
        <v>0.16953361724999993</v>
      </c>
      <c r="M1151" s="2">
        <v>5.5370855747375967E-3</v>
      </c>
      <c r="N1151" s="7">
        <v>0</v>
      </c>
      <c r="O1151" s="2">
        <v>1.0117563235160609E-2</v>
      </c>
      <c r="P1151" s="3">
        <v>260692.94314765002</v>
      </c>
      <c r="Q1151" s="3">
        <v>5544.0473241048994</v>
      </c>
      <c r="R1151" s="3">
        <v>1761456.5274063461</v>
      </c>
      <c r="S1151" s="3">
        <v>1098.4351633489562</v>
      </c>
      <c r="T1151" s="3">
        <v>430991.43542934238</v>
      </c>
      <c r="V1151">
        <v>23003</v>
      </c>
      <c r="W1151" s="2">
        <v>0.35086518168955377</v>
      </c>
      <c r="X1151" s="2">
        <v>1.0059072942695769E-2</v>
      </c>
      <c r="Y1151" s="2">
        <v>-0.11634290777745045</v>
      </c>
      <c r="Z1151" s="2">
        <v>0.68663881504954105</v>
      </c>
      <c r="AA1151" s="2">
        <v>0.35834651990166011</v>
      </c>
      <c r="AB1151" s="2">
        <v>0.41847277655365162</v>
      </c>
      <c r="AC1151" s="2">
        <v>5.5370855747375967E-3</v>
      </c>
      <c r="AD1151" s="2">
        <v>0</v>
      </c>
      <c r="AE1151" s="2">
        <v>1.0117563235160609E-2</v>
      </c>
      <c r="AF1151">
        <v>782494.64762857696</v>
      </c>
      <c r="AG1151">
        <v>487.24651922117147</v>
      </c>
      <c r="AH1151">
        <v>91576.475597908182</v>
      </c>
      <c r="AI1151">
        <v>100950.25470370136</v>
      </c>
      <c r="AJ1151">
        <v>3.7290915919440901</v>
      </c>
      <c r="AK1151">
        <v>2543951.175034923</v>
      </c>
      <c r="AL1151">
        <v>1585.6816825701276</v>
      </c>
      <c r="AM1151">
        <v>298023.96565509157</v>
      </c>
      <c r="AN1151">
        <v>325494.20007586037</v>
      </c>
      <c r="AO1151">
        <v>12.106979198109766</v>
      </c>
      <c r="AP1151">
        <v>1761456.5274063461</v>
      </c>
      <c r="AQ1151">
        <v>1098.4351633489562</v>
      </c>
      <c r="AR1151">
        <v>206447.49005718337</v>
      </c>
      <c r="AS1151">
        <v>224543.94537215901</v>
      </c>
      <c r="AT1151">
        <v>8.3778876061656753</v>
      </c>
      <c r="AU1151" s="3">
        <v>48994631.735169344</v>
      </c>
      <c r="AV1151" s="3">
        <v>1041948.2540922748</v>
      </c>
      <c r="AW1151">
        <v>87337.233882510001</v>
      </c>
      <c r="AX1151">
        <v>16414159.735878929</v>
      </c>
      <c r="AY1151">
        <v>1857.3642690696597</v>
      </c>
      <c r="AZ1151">
        <v>349073.04072895186</v>
      </c>
      <c r="BA1151">
        <v>348030.17703016003</v>
      </c>
      <c r="BB1151">
        <v>65408791.471048273</v>
      </c>
      <c r="BC1151">
        <v>7401.4115931745591</v>
      </c>
      <c r="BD1151">
        <v>1391021.2948212267</v>
      </c>
      <c r="BE1151">
        <v>260692.94314765002</v>
      </c>
      <c r="BF1151">
        <v>48994631.735169344</v>
      </c>
      <c r="BG1151">
        <v>5544.0473241048994</v>
      </c>
      <c r="BH1151">
        <v>1041948.2540922748</v>
      </c>
      <c r="BI1151">
        <v>0.14204358921606822</v>
      </c>
      <c r="BJ1151">
        <v>0.51700861449899527</v>
      </c>
      <c r="BK1151">
        <v>0.37496502528292708</v>
      </c>
      <c r="BL1151">
        <v>45.218633234532248</v>
      </c>
      <c r="BM1151">
        <v>50.162542363294897</v>
      </c>
      <c r="BN1151">
        <f t="shared" si="109"/>
        <v>4.9439091287626482</v>
      </c>
      <c r="BO1151">
        <v>0.47260590113840545</v>
      </c>
      <c r="BP1151">
        <v>8.1292710468321009E-4</v>
      </c>
      <c r="BQ1151">
        <v>0.13480814314712403</v>
      </c>
      <c r="BR1151">
        <v>0.125</v>
      </c>
      <c r="BS1151">
        <v>0.10344827586206896</v>
      </c>
      <c r="BT1151">
        <v>0.55555555555555558</v>
      </c>
      <c r="BU1151">
        <v>-0.14158269820104238</v>
      </c>
      <c r="BV1151">
        <v>0.68663881504954105</v>
      </c>
      <c r="BW1151">
        <v>0.37172875508470965</v>
      </c>
      <c r="BX1151">
        <v>0.41847277655365162</v>
      </c>
      <c r="BY1151">
        <f t="shared" si="110"/>
        <v>7.6842255570462786E-2</v>
      </c>
      <c r="BZ1151">
        <v>0</v>
      </c>
      <c r="CA1151">
        <f t="shared" si="111"/>
        <v>5.5869842771866232E-3</v>
      </c>
      <c r="CC1151">
        <v>7.6842255570462786E-2</v>
      </c>
      <c r="CD1151">
        <v>5.5869842771866232E-3</v>
      </c>
    </row>
    <row r="1152" spans="1:82" x14ac:dyDescent="0.3">
      <c r="A1152">
        <v>0</v>
      </c>
      <c r="B1152" t="s">
        <v>798</v>
      </c>
      <c r="C1152" t="s">
        <v>476</v>
      </c>
      <c r="D1152">
        <v>23005</v>
      </c>
      <c r="E1152" s="2">
        <f t="shared" si="116"/>
        <v>0.67815126850988328</v>
      </c>
      <c r="F1152" s="2" t="s">
        <v>1941</v>
      </c>
      <c r="G1152" s="3">
        <v>49014</v>
      </c>
      <c r="H1152" s="1">
        <v>28.832993081815737</v>
      </c>
      <c r="I1152" s="1">
        <f t="shared" si="112"/>
        <v>1.3624055294317898</v>
      </c>
      <c r="J1152" s="1">
        <v>2.27984976752</v>
      </c>
      <c r="K1152" s="1">
        <v>220.419911958</v>
      </c>
      <c r="L1152" s="2">
        <v>0.17302169872000017</v>
      </c>
      <c r="M1152" s="2">
        <v>0.17699284932553297</v>
      </c>
      <c r="N1152" s="7">
        <v>6.2666083460099997E-2</v>
      </c>
      <c r="O1152" s="2">
        <v>2.5881659060758753E-2</v>
      </c>
      <c r="P1152" s="3">
        <v>4495923.2157423003</v>
      </c>
      <c r="Q1152" s="3">
        <v>95612.910624511787</v>
      </c>
      <c r="R1152" s="3">
        <v>16951063.710330732</v>
      </c>
      <c r="S1152" s="3">
        <v>10623.806369561076</v>
      </c>
      <c r="T1152" s="3">
        <v>3886996.1969654225</v>
      </c>
      <c r="V1152">
        <v>23005</v>
      </c>
      <c r="W1152" s="2">
        <v>0.70936549190003728</v>
      </c>
      <c r="X1152" s="2">
        <v>0.77349395546260502</v>
      </c>
      <c r="Y1152" s="2">
        <v>-4.306223113554207E-2</v>
      </c>
      <c r="Z1152" s="2">
        <v>0.65015698934850052</v>
      </c>
      <c r="AA1152" s="2">
        <v>0.63532414431541395</v>
      </c>
      <c r="AB1152" s="2">
        <v>0.42708267446813936</v>
      </c>
      <c r="AC1152" s="2">
        <v>0.17699284932553297</v>
      </c>
      <c r="AD1152" s="2">
        <v>0.12966174982218392</v>
      </c>
      <c r="AE1152" s="2">
        <v>2.5881659060758753E-2</v>
      </c>
      <c r="AF1152">
        <v>8035336.0344640426</v>
      </c>
      <c r="AG1152">
        <v>5023.3567833712441</v>
      </c>
      <c r="AH1152">
        <v>944124.36363279587</v>
      </c>
      <c r="AI1152">
        <v>915487.03511120216</v>
      </c>
      <c r="AJ1152">
        <v>38.088057420570316</v>
      </c>
      <c r="AK1152">
        <v>24986399.744794775</v>
      </c>
      <c r="AL1152">
        <v>15647.163152932322</v>
      </c>
      <c r="AM1152">
        <v>2940835.8974865577</v>
      </c>
      <c r="AN1152">
        <v>2805771.698222863</v>
      </c>
      <c r="AO1152">
        <v>118.16127776521263</v>
      </c>
      <c r="AP1152">
        <v>16951063.710330732</v>
      </c>
      <c r="AQ1152">
        <v>10623.806369561078</v>
      </c>
      <c r="AR1152">
        <v>1996711.5338537619</v>
      </c>
      <c r="AS1152">
        <v>1890284.6631116609</v>
      </c>
      <c r="AT1152">
        <v>80.073220344642323</v>
      </c>
      <c r="AU1152" s="3">
        <v>844963809.16660786</v>
      </c>
      <c r="AV1152" s="3">
        <v>17969490.422770746</v>
      </c>
      <c r="AW1152">
        <v>1648697.6518925002</v>
      </c>
      <c r="AX1152">
        <v>309856236.69667649</v>
      </c>
      <c r="AY1152">
        <v>35062.160466904999</v>
      </c>
      <c r="AZ1152">
        <v>6589582.4381501256</v>
      </c>
      <c r="BA1152">
        <v>6144620.8676348003</v>
      </c>
      <c r="BB1152">
        <v>1154820045.8632843</v>
      </c>
      <c r="BC1152">
        <v>130675.07109141679</v>
      </c>
      <c r="BD1152">
        <v>24559072.860920869</v>
      </c>
      <c r="BE1152">
        <v>4495923.2157423003</v>
      </c>
      <c r="BF1152">
        <v>844963809.16660786</v>
      </c>
      <c r="BG1152">
        <v>95612.910624511787</v>
      </c>
      <c r="BH1152">
        <v>17969490.422770746</v>
      </c>
      <c r="BI1152">
        <v>10.946002105296808</v>
      </c>
      <c r="BJ1152">
        <v>39.778995187112542</v>
      </c>
      <c r="BK1152">
        <v>28.832993081815737</v>
      </c>
      <c r="BL1152">
        <v>62.116798884746068</v>
      </c>
      <c r="BM1152">
        <v>63.479204414177858</v>
      </c>
      <c r="BN1152">
        <f t="shared" si="109"/>
        <v>1.3624055294317898</v>
      </c>
      <c r="BO1152">
        <v>0.67815126850988328</v>
      </c>
      <c r="BP1152">
        <v>8.9890321158975411E-2</v>
      </c>
      <c r="BQ1152">
        <v>0.26518001329207824</v>
      </c>
      <c r="BR1152">
        <v>2.976190476190476E-2</v>
      </c>
      <c r="BS1152">
        <v>0.20689655172413793</v>
      </c>
      <c r="BT1152">
        <v>0.88888888888888884</v>
      </c>
      <c r="BU1152">
        <v>-3.9016301852871908E-2</v>
      </c>
      <c r="BV1152">
        <v>0.65015698934850052</v>
      </c>
      <c r="BW1152">
        <v>0.65904994223590663</v>
      </c>
      <c r="BX1152">
        <v>0.42708267446813936</v>
      </c>
      <c r="BY1152">
        <f t="shared" si="110"/>
        <v>0.12109372995866161</v>
      </c>
      <c r="BZ1152">
        <v>0.12966174982218392</v>
      </c>
      <c r="CA1152">
        <f t="shared" si="111"/>
        <v>1.3930871903736057E-2</v>
      </c>
      <c r="CC1152">
        <v>0.12109372995866161</v>
      </c>
      <c r="CD1152">
        <v>1.3930871903736057E-2</v>
      </c>
    </row>
    <row r="1153" spans="1:82" x14ac:dyDescent="0.3">
      <c r="A1153">
        <v>0</v>
      </c>
      <c r="B1153" t="s">
        <v>798</v>
      </c>
      <c r="C1153" t="s">
        <v>34</v>
      </c>
      <c r="D1153">
        <v>23007</v>
      </c>
      <c r="E1153" s="2">
        <f t="shared" si="116"/>
        <v>0.62080474997979163</v>
      </c>
      <c r="F1153" s="2" t="s">
        <v>1939</v>
      </c>
      <c r="G1153" s="3">
        <v>1204</v>
      </c>
      <c r="H1153" s="1">
        <v>0.37478046341606586</v>
      </c>
      <c r="I1153" s="1">
        <f t="shared" si="112"/>
        <v>-3.3888615224513146</v>
      </c>
      <c r="J1153" s="1">
        <v>2.6068195626600001</v>
      </c>
      <c r="K1153" s="1">
        <v>214.80946113100001</v>
      </c>
      <c r="L1153" s="2">
        <v>0.20850018641999979</v>
      </c>
      <c r="M1153" s="2">
        <v>3.200425526328687E-3</v>
      </c>
      <c r="N1153" s="7">
        <v>0</v>
      </c>
      <c r="O1153" s="2">
        <v>2.1690570141100454E-2</v>
      </c>
      <c r="P1153" s="3">
        <v>74023.137494670009</v>
      </c>
      <c r="Q1153" s="3">
        <v>1574.2189734562198</v>
      </c>
      <c r="R1153" s="3">
        <v>401307.30597351526</v>
      </c>
      <c r="S1153" s="3">
        <v>252.46476167538867</v>
      </c>
      <c r="T1153" s="3">
        <v>110274.96277880308</v>
      </c>
      <c r="V1153">
        <v>23007</v>
      </c>
      <c r="W1153" s="2">
        <v>0.51171208594997741</v>
      </c>
      <c r="X1153" s="2">
        <v>1.005412175750244E-2</v>
      </c>
      <c r="Y1153" s="2">
        <v>9.0018309670699459E-2</v>
      </c>
      <c r="Z1153" s="2">
        <v>0.74340071998578849</v>
      </c>
      <c r="AA1153" s="2">
        <v>0.61915294254319542</v>
      </c>
      <c r="AB1153" s="2">
        <v>0.51465693552958924</v>
      </c>
      <c r="AC1153" s="2">
        <v>3.200425526328687E-3</v>
      </c>
      <c r="AD1153" s="2">
        <v>0</v>
      </c>
      <c r="AE1153" s="2">
        <v>2.1690570141100454E-2</v>
      </c>
      <c r="AF1153">
        <v>212405.76426784749</v>
      </c>
      <c r="AG1153">
        <v>132.80182732451635</v>
      </c>
      <c r="AH1153">
        <v>24959.692516183623</v>
      </c>
      <c r="AI1153">
        <v>35090.134184645052</v>
      </c>
      <c r="AJ1153">
        <v>1.0066672966100516</v>
      </c>
      <c r="AK1153">
        <v>613713.07024136279</v>
      </c>
      <c r="AL1153">
        <v>385.26658899990508</v>
      </c>
      <c r="AM1153">
        <v>72409.663269906669</v>
      </c>
      <c r="AN1153">
        <v>97915.126209725087</v>
      </c>
      <c r="AO1153">
        <v>2.8925209016947089</v>
      </c>
      <c r="AP1153">
        <v>401307.30597351526</v>
      </c>
      <c r="AQ1153">
        <v>252.46476167538873</v>
      </c>
      <c r="AR1153">
        <v>47449.970753723042</v>
      </c>
      <c r="AS1153">
        <v>62824.992025080035</v>
      </c>
      <c r="AT1153">
        <v>1.8858536050846573</v>
      </c>
      <c r="AU1153" s="3">
        <v>13911908.460748281</v>
      </c>
      <c r="AV1153" s="3">
        <v>295858.71387136198</v>
      </c>
      <c r="AW1153">
        <v>40280.679231419999</v>
      </c>
      <c r="AX1153">
        <v>7570350.8547530742</v>
      </c>
      <c r="AY1153">
        <v>856.63228628172021</v>
      </c>
      <c r="AZ1153">
        <v>160995.47188378649</v>
      </c>
      <c r="BA1153">
        <v>114303.81672609001</v>
      </c>
      <c r="BB1153">
        <v>21482259.315501355</v>
      </c>
      <c r="BC1153">
        <v>2430.8512597379399</v>
      </c>
      <c r="BD1153">
        <v>456854.18575514841</v>
      </c>
      <c r="BE1153">
        <v>74023.137494670009</v>
      </c>
      <c r="BF1153">
        <v>13911908.460748281</v>
      </c>
      <c r="BG1153">
        <v>1574.2189734562198</v>
      </c>
      <c r="BH1153">
        <v>295858.71387136198</v>
      </c>
      <c r="BI1153">
        <v>0.18752988072422005</v>
      </c>
      <c r="BJ1153">
        <v>0.56231034414028591</v>
      </c>
      <c r="BK1153">
        <v>0.37478046341606586</v>
      </c>
      <c r="BL1153">
        <v>61.8498018420348</v>
      </c>
      <c r="BM1153">
        <v>58.460940319583486</v>
      </c>
      <c r="BN1153">
        <f t="shared" si="109"/>
        <v>-3.3888615224513146</v>
      </c>
      <c r="BO1153">
        <v>0.62080474997979163</v>
      </c>
      <c r="BP1153">
        <v>1.4097961975368283E-3</v>
      </c>
      <c r="BQ1153">
        <v>0.1317316299747027</v>
      </c>
      <c r="BR1153">
        <v>1.7857142857142856E-2</v>
      </c>
      <c r="BS1153">
        <v>0.10344827586206896</v>
      </c>
      <c r="BT1153">
        <v>0.72222222222222221</v>
      </c>
      <c r="BU1153">
        <v>9.7049550402726337E-2</v>
      </c>
      <c r="BV1153">
        <v>0.74340071998578849</v>
      </c>
      <c r="BW1153">
        <v>0.64227483666306584</v>
      </c>
      <c r="BX1153">
        <v>0.51465693552958924</v>
      </c>
      <c r="BY1153">
        <f t="shared" si="110"/>
        <v>8.6764762792375563E-2</v>
      </c>
      <c r="BZ1153">
        <v>0</v>
      </c>
      <c r="CA1153">
        <f t="shared" si="111"/>
        <v>9.7676029138083244E-3</v>
      </c>
      <c r="CC1153">
        <v>8.6764762792375563E-2</v>
      </c>
      <c r="CD1153">
        <v>9.7676029138083244E-3</v>
      </c>
    </row>
    <row r="1154" spans="1:82" x14ac:dyDescent="0.3">
      <c r="A1154">
        <v>0</v>
      </c>
      <c r="B1154" t="s">
        <v>798</v>
      </c>
      <c r="C1154" t="s">
        <v>375</v>
      </c>
      <c r="D1154">
        <v>23009</v>
      </c>
      <c r="E1154" s="2">
        <f t="shared" si="116"/>
        <v>0.6498436397594759</v>
      </c>
      <c r="F1154" s="2" t="s">
        <v>1940</v>
      </c>
      <c r="G1154" s="3">
        <v>1580</v>
      </c>
      <c r="H1154" s="1">
        <v>0.37111707576152442</v>
      </c>
      <c r="I1154" s="1">
        <f t="shared" si="112"/>
        <v>-0.17393012037420164</v>
      </c>
      <c r="J1154" s="1">
        <v>2.2920901250500001</v>
      </c>
      <c r="K1154" s="1">
        <v>183.26891296400001</v>
      </c>
      <c r="L1154" s="2">
        <v>0.18488451540999984</v>
      </c>
      <c r="M1154" s="2">
        <v>1.7639149100667681E-3</v>
      </c>
      <c r="N1154" s="7">
        <v>3.0572068043599999E-2</v>
      </c>
      <c r="O1154" s="2">
        <v>2.2541990250293104E-2</v>
      </c>
      <c r="P1154" s="3">
        <v>110455.03575995103</v>
      </c>
      <c r="Q1154" s="3">
        <v>2349.0008515191657</v>
      </c>
      <c r="R1154" s="3">
        <v>631279.44954238832</v>
      </c>
      <c r="S1154" s="3">
        <v>394.32780381241935</v>
      </c>
      <c r="T1154" s="3">
        <v>173261.29043093103</v>
      </c>
      <c r="V1154">
        <v>23009</v>
      </c>
      <c r="W1154" s="2">
        <v>0.44255886680637252</v>
      </c>
      <c r="X1154" s="2">
        <v>9.9558451686216545E-3</v>
      </c>
      <c r="Y1154" s="2">
        <v>-4.1743359123763164E-3</v>
      </c>
      <c r="Z1154" s="2">
        <v>0.65364763777351098</v>
      </c>
      <c r="AA1154" s="2">
        <v>0.52824249984572891</v>
      </c>
      <c r="AB1154" s="2">
        <v>0.45636457099424654</v>
      </c>
      <c r="AC1154" s="2">
        <v>1.7639149100667681E-3</v>
      </c>
      <c r="AD1154" s="2">
        <v>6.3256352070254637E-2</v>
      </c>
      <c r="AE1154" s="2">
        <v>2.2541990250293104E-2</v>
      </c>
      <c r="AF1154">
        <v>378774.48277446866</v>
      </c>
      <c r="AG1154">
        <v>236.29618413104515</v>
      </c>
      <c r="AH1154">
        <v>44411.136634786308</v>
      </c>
      <c r="AI1154">
        <v>60131.702733421167</v>
      </c>
      <c r="AJ1154">
        <v>1.800562197566113</v>
      </c>
      <c r="AK1154">
        <v>1010053.932316857</v>
      </c>
      <c r="AL1154">
        <v>630.6239879434645</v>
      </c>
      <c r="AM1154">
        <v>118523.82719053584</v>
      </c>
      <c r="AN1154">
        <v>159280.30260860265</v>
      </c>
      <c r="AO1154">
        <v>4.7961963331027242</v>
      </c>
      <c r="AP1154">
        <v>631279.44954238832</v>
      </c>
      <c r="AQ1154">
        <v>394.32780381241935</v>
      </c>
      <c r="AR1154">
        <v>74112.690555749534</v>
      </c>
      <c r="AS1154">
        <v>99148.599875181477</v>
      </c>
      <c r="AT1154">
        <v>2.9956341355366112</v>
      </c>
      <c r="AU1154" s="3">
        <v>20758919.420725197</v>
      </c>
      <c r="AV1154" s="3">
        <v>441471.22003451199</v>
      </c>
      <c r="AW1154">
        <v>57095.553709899003</v>
      </c>
      <c r="AX1154">
        <v>10730538.364238419</v>
      </c>
      <c r="AY1154">
        <v>1214.2271591309338</v>
      </c>
      <c r="AZ1154">
        <v>228201.85228706771</v>
      </c>
      <c r="BA1154">
        <v>167550.58946985003</v>
      </c>
      <c r="BB1154">
        <v>31489457.784963615</v>
      </c>
      <c r="BC1154">
        <v>3563.2280106500993</v>
      </c>
      <c r="BD1154">
        <v>669673.07232157968</v>
      </c>
      <c r="BE1154">
        <v>110455.03575995103</v>
      </c>
      <c r="BF1154">
        <v>20758919.420725197</v>
      </c>
      <c r="BG1154">
        <v>2349.0008515191657</v>
      </c>
      <c r="BH1154">
        <v>441471.22003451199</v>
      </c>
      <c r="BI1154">
        <v>0.19254086065898082</v>
      </c>
      <c r="BJ1154">
        <v>0.56365793642050521</v>
      </c>
      <c r="BK1154">
        <v>0.37111707576152442</v>
      </c>
      <c r="BL1154">
        <v>63.492730077520207</v>
      </c>
      <c r="BM1154">
        <v>63.318799957146005</v>
      </c>
      <c r="BN1154">
        <f t="shared" si="109"/>
        <v>-0.17393012037420164</v>
      </c>
      <c r="BO1154">
        <v>0.6498436397594759</v>
      </c>
      <c r="BP1154">
        <v>1.515174343397999E-3</v>
      </c>
      <c r="BQ1154">
        <v>0.24359082025298825</v>
      </c>
      <c r="BR1154">
        <v>5.9523809523809521E-3</v>
      </c>
      <c r="BS1154">
        <v>0.2413793103448276</v>
      </c>
      <c r="BT1154">
        <v>0.94444444444444442</v>
      </c>
      <c r="BU1154">
        <v>4.9809766117555609E-3</v>
      </c>
      <c r="BV1154">
        <v>0.65364763777351098</v>
      </c>
      <c r="BW1154">
        <v>0.54796939818021673</v>
      </c>
      <c r="BX1154">
        <v>0.45636457099424654</v>
      </c>
      <c r="BY1154">
        <f t="shared" si="110"/>
        <v>3.9818032314443315E-2</v>
      </c>
      <c r="BZ1154">
        <v>6.3256352070254637E-2</v>
      </c>
      <c r="CA1154">
        <f t="shared" si="111"/>
        <v>1.133405013813025E-2</v>
      </c>
      <c r="CC1154">
        <v>3.9818032314443315E-2</v>
      </c>
      <c r="CD1154">
        <v>1.133405013813025E-2</v>
      </c>
    </row>
    <row r="1155" spans="1:82" x14ac:dyDescent="0.3">
      <c r="A1155">
        <v>0</v>
      </c>
      <c r="B1155" t="s">
        <v>798</v>
      </c>
      <c r="C1155" t="s">
        <v>801</v>
      </c>
      <c r="D1155">
        <v>23011</v>
      </c>
      <c r="E1155" s="2">
        <f t="shared" si="116"/>
        <v>0.59322929245259415</v>
      </c>
      <c r="F1155" s="2" t="s">
        <v>1939</v>
      </c>
      <c r="G1155" s="3">
        <v>9431</v>
      </c>
      <c r="H1155" s="1">
        <v>10.610138490364342</v>
      </c>
      <c r="I1155" s="1">
        <f t="shared" si="112"/>
        <v>1.1828311359183346</v>
      </c>
      <c r="J1155" s="1">
        <v>2.40854682308</v>
      </c>
      <c r="K1155" s="1">
        <v>191.37929964899999</v>
      </c>
      <c r="L1155" s="2">
        <v>0.12496829149000011</v>
      </c>
      <c r="M1155" s="2">
        <v>2.1871190650755944E-2</v>
      </c>
      <c r="N1155" s="7">
        <v>4.8540780245300003E-4</v>
      </c>
      <c r="O1155" s="2">
        <v>1.9548507361559025E-2</v>
      </c>
      <c r="P1155" s="3">
        <v>1309424.3225658301</v>
      </c>
      <c r="Q1155" s="3">
        <v>27846.977075736781</v>
      </c>
      <c r="R1155" s="3">
        <v>6400949.0244290922</v>
      </c>
      <c r="S1155" s="3">
        <v>4005.3401891986455</v>
      </c>
      <c r="T1155" s="3">
        <v>1617922.5809693472</v>
      </c>
      <c r="V1155">
        <v>23011</v>
      </c>
      <c r="W1155" s="2">
        <v>0.46912024236712924</v>
      </c>
      <c r="X1155" s="2">
        <v>0.28463496542416972</v>
      </c>
      <c r="Y1155" s="2">
        <v>-3.848029643937436E-2</v>
      </c>
      <c r="Z1155" s="2">
        <v>0.68685821912818257</v>
      </c>
      <c r="AA1155" s="2">
        <v>0.55161935557052644</v>
      </c>
      <c r="AB1155" s="2">
        <v>0.30846877904969866</v>
      </c>
      <c r="AC1155" s="2">
        <v>2.1871190650755944E-2</v>
      </c>
      <c r="AD1155" s="2">
        <v>1.0043522998125552E-3</v>
      </c>
      <c r="AE1155" s="2">
        <v>1.9548507361559025E-2</v>
      </c>
      <c r="AF1155">
        <v>2482366.3019220936</v>
      </c>
      <c r="AG1155">
        <v>1547.8014655397362</v>
      </c>
      <c r="AH1155">
        <v>290904.49607720319</v>
      </c>
      <c r="AI1155">
        <v>345644.80121645425</v>
      </c>
      <c r="AJ1155">
        <v>11.808654589012937</v>
      </c>
      <c r="AK1155">
        <v>8883315.3263511863</v>
      </c>
      <c r="AL1155">
        <v>5553.1416547383806</v>
      </c>
      <c r="AM1155">
        <v>1043695.7908898703</v>
      </c>
      <c r="AN1155">
        <v>1210776.0873731342</v>
      </c>
      <c r="AO1155">
        <v>42.111015237719748</v>
      </c>
      <c r="AP1155">
        <v>6400949.0244290922</v>
      </c>
      <c r="AQ1155">
        <v>4005.3401891986441</v>
      </c>
      <c r="AR1155">
        <v>752791.29481266707</v>
      </c>
      <c r="AS1155">
        <v>865131.28615667997</v>
      </c>
      <c r="AT1155">
        <v>30.302360648706809</v>
      </c>
      <c r="AU1155" s="3">
        <v>246093207.18302211</v>
      </c>
      <c r="AV1155" s="3">
        <v>5233560.87161397</v>
      </c>
      <c r="AW1155">
        <v>414582.02255427005</v>
      </c>
      <c r="AX1155">
        <v>77916545.318849519</v>
      </c>
      <c r="AY1155">
        <v>8816.7417384298205</v>
      </c>
      <c r="AZ1155">
        <v>1657018.4423205005</v>
      </c>
      <c r="BA1155">
        <v>1724006.3451201001</v>
      </c>
      <c r="BB1155">
        <v>324009752.50187159</v>
      </c>
      <c r="BC1155">
        <v>36663.718814166597</v>
      </c>
      <c r="BD1155">
        <v>6890579.3139344705</v>
      </c>
      <c r="BE1155">
        <v>1309424.3225658301</v>
      </c>
      <c r="BF1155">
        <v>246093207.18302211</v>
      </c>
      <c r="BG1155">
        <v>27846.977075736781</v>
      </c>
      <c r="BH1155">
        <v>5233560.87161397</v>
      </c>
      <c r="BI1155">
        <v>3.4591665996887353</v>
      </c>
      <c r="BJ1155">
        <v>14.069305090053078</v>
      </c>
      <c r="BK1155">
        <v>10.610138490364342</v>
      </c>
      <c r="BL1155">
        <v>63.26455144647187</v>
      </c>
      <c r="BM1155">
        <v>64.447382582390205</v>
      </c>
      <c r="BN1155">
        <f t="shared" si="109"/>
        <v>1.1828311359183346</v>
      </c>
      <c r="BO1155">
        <v>0.59322929245259415</v>
      </c>
      <c r="BP1155">
        <v>2.4849914148017155E-2</v>
      </c>
      <c r="BQ1155">
        <v>0.22527532676441298</v>
      </c>
      <c r="BR1155">
        <v>6.5476190476190479E-2</v>
      </c>
      <c r="BS1155">
        <v>0.13793103448275862</v>
      </c>
      <c r="BT1155">
        <v>0.88888888888888884</v>
      </c>
      <c r="BU1155">
        <v>-3.3873685655997354E-2</v>
      </c>
      <c r="BV1155">
        <v>0.68685821912818257</v>
      </c>
      <c r="BW1155">
        <v>0.57221924851714367</v>
      </c>
      <c r="BX1155">
        <v>0.30846877904969866</v>
      </c>
      <c r="BY1155">
        <f t="shared" si="110"/>
        <v>6.6275007829810786E-2</v>
      </c>
      <c r="BZ1155">
        <v>1.0043522998125552E-3</v>
      </c>
      <c r="CA1155">
        <f t="shared" si="111"/>
        <v>1.4321031222341232E-2</v>
      </c>
      <c r="CC1155">
        <v>6.6275007829810786E-2</v>
      </c>
      <c r="CD1155">
        <v>1.4321031222341232E-2</v>
      </c>
    </row>
    <row r="1156" spans="1:82" x14ac:dyDescent="0.3">
      <c r="A1156">
        <v>0</v>
      </c>
      <c r="B1156" t="s">
        <v>798</v>
      </c>
      <c r="C1156" t="s">
        <v>492</v>
      </c>
      <c r="D1156">
        <v>23013</v>
      </c>
      <c r="E1156" s="2">
        <f t="shared" si="116"/>
        <v>0.60528522508063132</v>
      </c>
      <c r="F1156" s="2" t="s">
        <v>1939</v>
      </c>
      <c r="G1156" s="3">
        <v>3150</v>
      </c>
      <c r="H1156" s="1">
        <v>6.3976536002545217</v>
      </c>
      <c r="I1156" s="1">
        <f t="shared" si="112"/>
        <v>5.7169412991047466</v>
      </c>
      <c r="J1156" s="1">
        <v>2.1832081058899999</v>
      </c>
      <c r="K1156" s="1">
        <v>203.42420123900001</v>
      </c>
      <c r="L1156" s="2">
        <v>0.19915409620000002</v>
      </c>
      <c r="M1156" s="2">
        <v>2.0799006091655439E-3</v>
      </c>
      <c r="N1156" s="7">
        <v>2.6324582574299999E-2</v>
      </c>
      <c r="O1156" s="2">
        <v>1.9539099017154744E-2</v>
      </c>
      <c r="P1156" s="3">
        <v>919654.22327775997</v>
      </c>
      <c r="Q1156" s="3">
        <v>19557.900087756159</v>
      </c>
      <c r="R1156" s="3">
        <v>4907975.5678532356</v>
      </c>
      <c r="S1156" s="3">
        <v>3070.5737165827159</v>
      </c>
      <c r="T1156" s="3">
        <v>1432500.1916648496</v>
      </c>
      <c r="V1156">
        <v>23013</v>
      </c>
      <c r="W1156" s="2">
        <v>0.45762568780056029</v>
      </c>
      <c r="X1156" s="2">
        <v>0.17162791163923155</v>
      </c>
      <c r="Y1156" s="2">
        <v>-0.1576857025539331</v>
      </c>
      <c r="Z1156" s="2">
        <v>0.62259716822952138</v>
      </c>
      <c r="AA1156" s="2">
        <v>0.5863368034093055</v>
      </c>
      <c r="AB1156" s="2">
        <v>0.49158726717869916</v>
      </c>
      <c r="AC1156" s="2">
        <v>2.0799006091655439E-3</v>
      </c>
      <c r="AD1156" s="2">
        <v>5.446792349956861E-2</v>
      </c>
      <c r="AE1156" s="2">
        <v>1.9539099017154744E-2</v>
      </c>
      <c r="AF1156">
        <v>769392.11790438672</v>
      </c>
      <c r="AG1156">
        <v>479.67853212917822</v>
      </c>
      <c r="AH1156">
        <v>90154.095841634131</v>
      </c>
      <c r="AI1156">
        <v>138060.73130192538</v>
      </c>
      <c r="AJ1156">
        <v>3.6605447442473484</v>
      </c>
      <c r="AK1156">
        <v>5677367.6857576221</v>
      </c>
      <c r="AL1156">
        <v>3550.252248711894</v>
      </c>
      <c r="AM1156">
        <v>667258.9245794178</v>
      </c>
      <c r="AN1156">
        <v>993456.09422899142</v>
      </c>
      <c r="AO1156">
        <v>26.900799124557206</v>
      </c>
      <c r="AP1156">
        <v>4907975.5678532356</v>
      </c>
      <c r="AQ1156">
        <v>3070.5737165827159</v>
      </c>
      <c r="AR1156">
        <v>577104.82873778371</v>
      </c>
      <c r="AS1156">
        <v>855395.36292706605</v>
      </c>
      <c r="AT1156">
        <v>23.240254380309857</v>
      </c>
      <c r="AU1156" s="3">
        <v>172839814.72282222</v>
      </c>
      <c r="AV1156" s="3">
        <v>3675711.7424928923</v>
      </c>
      <c r="AW1156">
        <v>104188.97666564002</v>
      </c>
      <c r="AX1156">
        <v>19581276.274540383</v>
      </c>
      <c r="AY1156">
        <v>2215.7432046682397</v>
      </c>
      <c r="AZ1156">
        <v>416426.77788534894</v>
      </c>
      <c r="BA1156">
        <v>1023843.1999434</v>
      </c>
      <c r="BB1156">
        <v>192421090.99736258</v>
      </c>
      <c r="BC1156">
        <v>21773.6432924244</v>
      </c>
      <c r="BD1156">
        <v>4092138.5203782418</v>
      </c>
      <c r="BE1156">
        <v>919654.22327775997</v>
      </c>
      <c r="BF1156">
        <v>172839814.72282222</v>
      </c>
      <c r="BG1156">
        <v>19557.900087756159</v>
      </c>
      <c r="BH1156">
        <v>3675711.7424928923</v>
      </c>
      <c r="BI1156">
        <v>0.80869804535780832</v>
      </c>
      <c r="BJ1156">
        <v>7.2063516456123295</v>
      </c>
      <c r="BK1156">
        <v>6.3976536002545217</v>
      </c>
      <c r="BL1156">
        <v>56.547348292553494</v>
      </c>
      <c r="BM1156">
        <v>62.26428959165824</v>
      </c>
      <c r="BN1156">
        <f t="shared" si="109"/>
        <v>5.7169412991047466</v>
      </c>
      <c r="BO1156">
        <v>0.60528522508063132</v>
      </c>
      <c r="BP1156">
        <v>5.9275782071290415E-3</v>
      </c>
      <c r="BQ1156">
        <v>0.32192222223370826</v>
      </c>
      <c r="BR1156">
        <v>0</v>
      </c>
      <c r="BS1156">
        <v>0.13793103448275862</v>
      </c>
      <c r="BT1156">
        <v>0.88888888888888884</v>
      </c>
      <c r="BU1156">
        <v>-0.16372064160224614</v>
      </c>
      <c r="BV1156">
        <v>0.62259716822952138</v>
      </c>
      <c r="BW1156">
        <v>0.6082331985573709</v>
      </c>
      <c r="BX1156">
        <v>0.49158726717869916</v>
      </c>
      <c r="BY1156">
        <f t="shared" si="110"/>
        <v>2.1390747514603872E-2</v>
      </c>
      <c r="BZ1156">
        <v>5.446792349956861E-2</v>
      </c>
      <c r="CA1156">
        <f t="shared" si="111"/>
        <v>9.1494641552696231E-3</v>
      </c>
      <c r="CC1156">
        <v>2.1390747514603872E-2</v>
      </c>
      <c r="CD1156">
        <v>9.1494641552696231E-3</v>
      </c>
    </row>
    <row r="1157" spans="1:82" x14ac:dyDescent="0.3">
      <c r="A1157">
        <v>1</v>
      </c>
      <c r="B1157" t="s">
        <v>798</v>
      </c>
      <c r="C1157" t="s">
        <v>118</v>
      </c>
      <c r="D1157">
        <v>23015</v>
      </c>
      <c r="E1157" s="2">
        <v>0</v>
      </c>
      <c r="F1157" s="2" t="s">
        <v>1954</v>
      </c>
      <c r="G1157" s="3">
        <v>-999</v>
      </c>
      <c r="H1157" s="1">
        <v>0.36873027509437101</v>
      </c>
      <c r="I1157" s="1">
        <f t="shared" si="112"/>
        <v>-999</v>
      </c>
      <c r="J1157" s="1">
        <v>-999</v>
      </c>
      <c r="K1157" s="1">
        <v>-999</v>
      </c>
      <c r="L1157" s="2">
        <v>-999</v>
      </c>
      <c r="M1157" s="2">
        <v>-999</v>
      </c>
      <c r="N1157" s="7">
        <v>-999</v>
      </c>
      <c r="O1157" s="2">
        <v>-999</v>
      </c>
      <c r="P1157" s="3">
        <v>-999</v>
      </c>
      <c r="Q1157" s="3">
        <v>-999</v>
      </c>
      <c r="R1157" s="3">
        <v>-999</v>
      </c>
      <c r="S1157" s="3">
        <v>-999</v>
      </c>
      <c r="T1157" s="3">
        <v>-999</v>
      </c>
      <c r="V1157">
        <v>23015</v>
      </c>
      <c r="W1157" s="2">
        <v>-999</v>
      </c>
      <c r="X1157" s="2">
        <v>9.8918151914459025E-3</v>
      </c>
      <c r="Y1157" s="2">
        <v>-999</v>
      </c>
      <c r="Z1157" s="2">
        <v>-999</v>
      </c>
      <c r="AA1157" s="2">
        <v>-999</v>
      </c>
      <c r="AB1157" s="2">
        <v>-999</v>
      </c>
      <c r="AC1157" s="2">
        <v>-999</v>
      </c>
      <c r="AD1157" s="2">
        <v>-999</v>
      </c>
      <c r="AE1157" s="2">
        <v>-999</v>
      </c>
      <c r="AF1157" s="2">
        <v>-999</v>
      </c>
      <c r="AG1157" s="2">
        <v>-999</v>
      </c>
      <c r="AH1157" s="2">
        <v>-999</v>
      </c>
      <c r="AI1157" s="2">
        <v>-999</v>
      </c>
      <c r="AJ1157" s="2">
        <v>-999</v>
      </c>
      <c r="AK1157" s="2">
        <v>-999</v>
      </c>
      <c r="AL1157" s="2">
        <v>-999</v>
      </c>
      <c r="AM1157" s="2">
        <v>-999</v>
      </c>
      <c r="AN1157" s="2">
        <v>-999</v>
      </c>
      <c r="AO1157" s="2">
        <v>-999</v>
      </c>
      <c r="AP1157" s="2">
        <v>-999</v>
      </c>
      <c r="AQ1157" s="2">
        <v>-999</v>
      </c>
      <c r="AR1157" s="2">
        <v>-999</v>
      </c>
      <c r="AS1157" s="2">
        <v>-999</v>
      </c>
      <c r="AT1157" s="2">
        <v>-999</v>
      </c>
      <c r="AU1157" s="2">
        <v>-999</v>
      </c>
      <c r="AV1157" s="2">
        <v>-999</v>
      </c>
      <c r="AW1157" s="2">
        <v>-999</v>
      </c>
      <c r="AX1157" s="2">
        <v>-999</v>
      </c>
      <c r="AY1157" s="2">
        <v>-999</v>
      </c>
      <c r="AZ1157" s="2">
        <v>-999</v>
      </c>
      <c r="BA1157" s="2">
        <v>-999</v>
      </c>
      <c r="BB1157" s="2">
        <v>-999</v>
      </c>
      <c r="BC1157" s="2">
        <v>-999</v>
      </c>
      <c r="BD1157" s="2">
        <v>-999</v>
      </c>
      <c r="BE1157" s="2">
        <v>-999</v>
      </c>
      <c r="BF1157" s="2">
        <v>-999</v>
      </c>
      <c r="BG1157" s="2">
        <v>-999</v>
      </c>
      <c r="BH1157" s="2">
        <v>-999</v>
      </c>
      <c r="BI1157">
        <v>0</v>
      </c>
      <c r="BJ1157">
        <v>0.36873027509437101</v>
      </c>
      <c r="BK1157">
        <v>0.36873027509437101</v>
      </c>
      <c r="BL1157">
        <v>-999</v>
      </c>
      <c r="BM1157">
        <v>62.26428959165824</v>
      </c>
      <c r="BN1157">
        <f t="shared" si="109"/>
        <v>-999</v>
      </c>
      <c r="BO1157" t="s">
        <v>3748</v>
      </c>
      <c r="BP1157" t="s">
        <v>3748</v>
      </c>
      <c r="BQ1157">
        <v>0.27953324756810988</v>
      </c>
      <c r="BR1157">
        <v>5.9523809523809521E-3</v>
      </c>
      <c r="BS1157">
        <v>0.13793103448275862</v>
      </c>
      <c r="BT1157">
        <v>0.94444444444444442</v>
      </c>
      <c r="BU1157" t="s">
        <v>3748</v>
      </c>
      <c r="BY1157">
        <f t="shared" si="110"/>
        <v>-999</v>
      </c>
      <c r="CA1157">
        <f t="shared" si="111"/>
        <v>-999</v>
      </c>
    </row>
    <row r="1158" spans="1:82" x14ac:dyDescent="0.3">
      <c r="A1158">
        <v>0</v>
      </c>
      <c r="B1158" t="s">
        <v>798</v>
      </c>
      <c r="C1158" t="s">
        <v>802</v>
      </c>
      <c r="D1158">
        <v>23017</v>
      </c>
      <c r="E1158" s="2">
        <f>BO1158</f>
        <v>0.6233005641271705</v>
      </c>
      <c r="F1158" s="2" t="s">
        <v>1940</v>
      </c>
      <c r="G1158" s="3">
        <v>2520</v>
      </c>
      <c r="H1158" s="1">
        <v>0.37362470494501931</v>
      </c>
      <c r="I1158" s="1">
        <f t="shared" si="112"/>
        <v>1.3698895894499898</v>
      </c>
      <c r="J1158" s="1">
        <v>2.4900430615700002</v>
      </c>
      <c r="K1158" s="1">
        <v>201.490673477</v>
      </c>
      <c r="L1158" s="2">
        <v>0.16439052383000008</v>
      </c>
      <c r="M1158" s="2">
        <v>1.8458515925920616E-2</v>
      </c>
      <c r="N1158" s="7">
        <v>0</v>
      </c>
      <c r="O1158" s="2">
        <v>1.8982220965531104E-2</v>
      </c>
      <c r="P1158" s="3">
        <v>92152.611227330999</v>
      </c>
      <c r="Q1158" s="3">
        <v>1959.770876478246</v>
      </c>
      <c r="R1158" s="3">
        <v>424775.13274825946</v>
      </c>
      <c r="S1158" s="3">
        <v>265.54136996177937</v>
      </c>
      <c r="T1158" s="3">
        <v>113657.00247956361</v>
      </c>
      <c r="V1158">
        <v>23017</v>
      </c>
      <c r="W1158" s="2">
        <v>0.43809103626256835</v>
      </c>
      <c r="X1158" s="2">
        <v>1.0023116575737491E-2</v>
      </c>
      <c r="Y1158" s="2">
        <v>-2.998699529859556E-2</v>
      </c>
      <c r="Z1158" s="2">
        <v>0.71009893867678819</v>
      </c>
      <c r="AA1158" s="2">
        <v>0.58076372763774442</v>
      </c>
      <c r="AB1158" s="2">
        <v>0.40577768623201715</v>
      </c>
      <c r="AC1158" s="2">
        <v>1.8458515925920616E-2</v>
      </c>
      <c r="AD1158" s="2">
        <v>0</v>
      </c>
      <c r="AE1158" s="2">
        <v>1.8982220965531104E-2</v>
      </c>
      <c r="AF1158">
        <v>439463.06354674883</v>
      </c>
      <c r="AG1158">
        <v>274.36282704217592</v>
      </c>
      <c r="AH1158">
        <v>51565.644380100908</v>
      </c>
      <c r="AI1158">
        <v>66683.092347266618</v>
      </c>
      <c r="AJ1158">
        <v>2.0869212541618509</v>
      </c>
      <c r="AK1158">
        <v>864238.1962950083</v>
      </c>
      <c r="AL1158">
        <v>539.90419700395535</v>
      </c>
      <c r="AM1158">
        <v>101473.32319822673</v>
      </c>
      <c r="AN1158">
        <v>130432.4160087044</v>
      </c>
      <c r="AO1158">
        <v>4.1004918555885599</v>
      </c>
      <c r="AP1158">
        <v>424775.13274825946</v>
      </c>
      <c r="AQ1158">
        <v>265.54136996177942</v>
      </c>
      <c r="AR1158">
        <v>49907.678818125823</v>
      </c>
      <c r="AS1158">
        <v>63749.323661437782</v>
      </c>
      <c r="AT1158">
        <v>2.013570601426709</v>
      </c>
      <c r="AU1158" s="3">
        <v>17319161.754064586</v>
      </c>
      <c r="AV1158" s="3">
        <v>368319.33852532157</v>
      </c>
      <c r="AW1158">
        <v>72710.384477989006</v>
      </c>
      <c r="AX1158">
        <v>13665189.658793254</v>
      </c>
      <c r="AY1158">
        <v>1546.3012064408742</v>
      </c>
      <c r="AZ1158">
        <v>290611.84873849788</v>
      </c>
      <c r="BA1158">
        <v>164862.99570532001</v>
      </c>
      <c r="BB1158">
        <v>30984351.412857842</v>
      </c>
      <c r="BC1158">
        <v>3506.0720829191205</v>
      </c>
      <c r="BD1158">
        <v>658931.18726381951</v>
      </c>
      <c r="BE1158">
        <v>92152.611227330999</v>
      </c>
      <c r="BF1158">
        <v>17319161.754064586</v>
      </c>
      <c r="BG1158">
        <v>1959.770876478246</v>
      </c>
      <c r="BH1158">
        <v>368319.33852532157</v>
      </c>
      <c r="BI1158">
        <v>0.30558342588839282</v>
      </c>
      <c r="BJ1158">
        <v>0.67920813083341214</v>
      </c>
      <c r="BK1158">
        <v>0.37362470494501931</v>
      </c>
      <c r="BL1158">
        <v>54.909124654523467</v>
      </c>
      <c r="BM1158">
        <v>56.279014243973457</v>
      </c>
      <c r="BN1158">
        <f t="shared" si="109"/>
        <v>1.3698895894499898</v>
      </c>
      <c r="BO1158">
        <v>0.6233005641271705</v>
      </c>
      <c r="BP1158">
        <v>2.3065248697755241E-3</v>
      </c>
      <c r="BQ1158">
        <v>0.13847128673021175</v>
      </c>
      <c r="BR1158">
        <v>7.1428571428571425E-2</v>
      </c>
      <c r="BS1158">
        <v>0.13793103448275862</v>
      </c>
      <c r="BT1158">
        <v>0.77777777777777779</v>
      </c>
      <c r="BU1158">
        <v>-3.9230628893130538E-2</v>
      </c>
      <c r="BV1158">
        <v>0.71009893867678819</v>
      </c>
      <c r="BW1158">
        <v>0.60245199962421625</v>
      </c>
      <c r="BX1158">
        <v>0.40577768623201715</v>
      </c>
      <c r="BY1158">
        <f t="shared" si="110"/>
        <v>0.26609130362069677</v>
      </c>
      <c r="BZ1158">
        <v>0</v>
      </c>
      <c r="CA1158">
        <f t="shared" si="111"/>
        <v>1.071467292482705E-2</v>
      </c>
      <c r="CC1158">
        <v>0.26609130362069677</v>
      </c>
      <c r="CD1158">
        <v>1.071467292482705E-2</v>
      </c>
    </row>
    <row r="1159" spans="1:82" x14ac:dyDescent="0.3">
      <c r="A1159">
        <v>0</v>
      </c>
      <c r="B1159" t="s">
        <v>798</v>
      </c>
      <c r="C1159" t="s">
        <v>803</v>
      </c>
      <c r="D1159">
        <v>23019</v>
      </c>
      <c r="E1159" s="2">
        <f>BO1159</f>
        <v>0.6113822987759544</v>
      </c>
      <c r="F1159" s="2" t="s">
        <v>1939</v>
      </c>
      <c r="G1159" s="3">
        <v>12391</v>
      </c>
      <c r="H1159" s="1">
        <v>1.8966793777995774</v>
      </c>
      <c r="I1159" s="1">
        <f t="shared" si="112"/>
        <v>-3.2205162033280104</v>
      </c>
      <c r="J1159" s="1">
        <v>2.5361221399799998</v>
      </c>
      <c r="K1159" s="1">
        <v>158.80675586500001</v>
      </c>
      <c r="L1159" s="2">
        <v>0.1421781713300001</v>
      </c>
      <c r="M1159" s="2">
        <v>2.7803801798075217E-2</v>
      </c>
      <c r="N1159" s="7">
        <v>2.1555310704700001E-2</v>
      </c>
      <c r="O1159" s="2">
        <v>2.2741572656048384E-2</v>
      </c>
      <c r="P1159" s="3">
        <v>674282.5838596602</v>
      </c>
      <c r="Q1159" s="3">
        <v>14339.684494721563</v>
      </c>
      <c r="R1159" s="3">
        <v>3223665.0723001854</v>
      </c>
      <c r="S1159" s="3">
        <v>2013.0688203307341</v>
      </c>
      <c r="T1159" s="3">
        <v>926233.13326979557</v>
      </c>
      <c r="V1159">
        <v>23019</v>
      </c>
      <c r="W1159" s="2">
        <v>0.45364480201159191</v>
      </c>
      <c r="X1159" s="2">
        <v>5.0881642083276911E-2</v>
      </c>
      <c r="Y1159" s="2">
        <v>9.7024333164425783E-2</v>
      </c>
      <c r="Z1159" s="2">
        <v>0.72323955667618711</v>
      </c>
      <c r="AA1159" s="2">
        <v>0.45773435523675754</v>
      </c>
      <c r="AB1159" s="2">
        <v>0.35094923996135019</v>
      </c>
      <c r="AC1159" s="2">
        <v>2.7803801798075217E-2</v>
      </c>
      <c r="AD1159" s="2">
        <v>4.4599872045805913E-2</v>
      </c>
      <c r="AE1159" s="2">
        <v>2.2741572656048384E-2</v>
      </c>
      <c r="AF1159">
        <v>2802936.0906533925</v>
      </c>
      <c r="AG1159">
        <v>1745.4756524917614</v>
      </c>
      <c r="AH1159">
        <v>328056.74785046105</v>
      </c>
      <c r="AI1159">
        <v>487422.36131415877</v>
      </c>
      <c r="AJ1159">
        <v>13.356417833029939</v>
      </c>
      <c r="AK1159">
        <v>6026601.1629535779</v>
      </c>
      <c r="AL1159">
        <v>3758.5444728224961</v>
      </c>
      <c r="AM1159">
        <v>706406.80358117656</v>
      </c>
      <c r="AN1159">
        <v>1035305.4388532387</v>
      </c>
      <c r="AO1159">
        <v>28.659883363949689</v>
      </c>
      <c r="AP1159">
        <v>3223665.0723001854</v>
      </c>
      <c r="AQ1159">
        <v>2013.0688203307348</v>
      </c>
      <c r="AR1159">
        <v>378350.05573071551</v>
      </c>
      <c r="AS1159">
        <v>547883.07753907994</v>
      </c>
      <c r="AT1159">
        <v>15.30346553091975</v>
      </c>
      <c r="AU1159" s="3">
        <v>126724668.81058453</v>
      </c>
      <c r="AV1159" s="3">
        <v>2695000.3039379707</v>
      </c>
      <c r="AW1159">
        <v>513185.79556843999</v>
      </c>
      <c r="AX1159">
        <v>96448138.419132605</v>
      </c>
      <c r="AY1159">
        <v>10913.706762973039</v>
      </c>
      <c r="AZ1159">
        <v>2051122.0490331529</v>
      </c>
      <c r="BA1159">
        <v>1187468.3794281003</v>
      </c>
      <c r="BB1159">
        <v>223172807.22971717</v>
      </c>
      <c r="BC1159">
        <v>25253.391257694602</v>
      </c>
      <c r="BD1159">
        <v>4746122.3529711235</v>
      </c>
      <c r="BE1159">
        <v>674282.5838596602</v>
      </c>
      <c r="BF1159">
        <v>126724668.81058453</v>
      </c>
      <c r="BG1159">
        <v>14339.684494721563</v>
      </c>
      <c r="BH1159">
        <v>2695000.3039379707</v>
      </c>
      <c r="BI1159">
        <v>1.2892285671245836</v>
      </c>
      <c r="BJ1159">
        <v>3.185907944924161</v>
      </c>
      <c r="BK1159">
        <v>1.8966793777995774</v>
      </c>
      <c r="BL1159">
        <v>56.186316482631725</v>
      </c>
      <c r="BM1159">
        <v>52.965800279303714</v>
      </c>
      <c r="BN1159">
        <f t="shared" ref="BN1159:BN1222" si="117">IF(BL1159=-999,-999,BM1159-BL1159)</f>
        <v>-3.2205162033280104</v>
      </c>
      <c r="BO1159">
        <v>0.6113822987759544</v>
      </c>
      <c r="BP1159">
        <v>9.5449488846655016E-3</v>
      </c>
      <c r="BQ1159">
        <v>0.19967453761663417</v>
      </c>
      <c r="BR1159">
        <v>8.9285714285714288E-2</v>
      </c>
      <c r="BS1159">
        <v>0.2413793103448276</v>
      </c>
      <c r="BT1159">
        <v>0.72222222222222221</v>
      </c>
      <c r="BU1159">
        <v>9.2228510231836661E-2</v>
      </c>
      <c r="BV1159">
        <v>0.72323955667618711</v>
      </c>
      <c r="BW1159">
        <v>0.47482816933273603</v>
      </c>
      <c r="BX1159">
        <v>0.35094923996135019</v>
      </c>
      <c r="BY1159">
        <f t="shared" ref="BY1159:BY1222" si="118">IF(I1159=-999,-999,CC1159)</f>
        <v>6.9400047837869017E-2</v>
      </c>
      <c r="BZ1159">
        <v>4.4599872045805913E-2</v>
      </c>
      <c r="CA1159">
        <f t="shared" ref="CA1159:CA1222" si="119">IF(I1159=-999,-999,CD1159)</f>
        <v>1.4783190080939422E-2</v>
      </c>
      <c r="CC1159">
        <v>6.9400047837869017E-2</v>
      </c>
      <c r="CD1159">
        <v>1.4783190080939422E-2</v>
      </c>
    </row>
    <row r="1160" spans="1:82" x14ac:dyDescent="0.3">
      <c r="A1160">
        <v>1</v>
      </c>
      <c r="B1160" t="s">
        <v>798</v>
      </c>
      <c r="C1160" t="s">
        <v>804</v>
      </c>
      <c r="D1160">
        <v>23021</v>
      </c>
      <c r="E1160" s="2">
        <v>0</v>
      </c>
      <c r="F1160" s="2" t="s">
        <v>1954</v>
      </c>
      <c r="G1160" s="3">
        <v>-999</v>
      </c>
      <c r="H1160" s="1">
        <v>0.37270055312893252</v>
      </c>
      <c r="I1160" s="1">
        <f t="shared" ref="I1160:I1223" si="120">BN1160</f>
        <v>-999</v>
      </c>
      <c r="J1160" s="1">
        <v>-999</v>
      </c>
      <c r="K1160" s="1">
        <v>-999</v>
      </c>
      <c r="L1160" s="2">
        <v>-999</v>
      </c>
      <c r="M1160" s="2">
        <v>-999</v>
      </c>
      <c r="N1160" s="7">
        <v>-999</v>
      </c>
      <c r="O1160" s="2">
        <v>-999</v>
      </c>
      <c r="P1160" s="3">
        <v>-999</v>
      </c>
      <c r="Q1160" s="3">
        <v>-999</v>
      </c>
      <c r="R1160" s="3">
        <v>-999</v>
      </c>
      <c r="S1160" s="3">
        <v>-999</v>
      </c>
      <c r="T1160" s="3">
        <v>-999</v>
      </c>
      <c r="V1160">
        <v>23021</v>
      </c>
      <c r="W1160" s="2">
        <v>-999</v>
      </c>
      <c r="X1160" s="2">
        <v>9.9983246354195168E-3</v>
      </c>
      <c r="Y1160" s="2">
        <v>-999</v>
      </c>
      <c r="Z1160" s="2">
        <v>-999</v>
      </c>
      <c r="AA1160" s="2">
        <v>-999</v>
      </c>
      <c r="AB1160" s="2">
        <v>-999</v>
      </c>
      <c r="AC1160" s="2">
        <v>-999</v>
      </c>
      <c r="AD1160" s="2">
        <v>-999</v>
      </c>
      <c r="AE1160" s="2">
        <v>-999</v>
      </c>
      <c r="AF1160" s="2">
        <v>-999</v>
      </c>
      <c r="AG1160" s="2">
        <v>-999</v>
      </c>
      <c r="AH1160" s="2">
        <v>-999</v>
      </c>
      <c r="AI1160" s="2">
        <v>-999</v>
      </c>
      <c r="AJ1160" s="2">
        <v>-999</v>
      </c>
      <c r="AK1160" s="2">
        <v>-999</v>
      </c>
      <c r="AL1160" s="2">
        <v>-999</v>
      </c>
      <c r="AM1160" s="2">
        <v>-999</v>
      </c>
      <c r="AN1160" s="2">
        <v>-999</v>
      </c>
      <c r="AO1160" s="2">
        <v>-999</v>
      </c>
      <c r="AP1160" s="2">
        <v>-999</v>
      </c>
      <c r="AQ1160" s="2">
        <v>-999</v>
      </c>
      <c r="AR1160" s="2">
        <v>-999</v>
      </c>
      <c r="AS1160" s="2">
        <v>-999</v>
      </c>
      <c r="AT1160" s="2">
        <v>-999</v>
      </c>
      <c r="AU1160" s="2">
        <v>-999</v>
      </c>
      <c r="AV1160" s="2">
        <v>-999</v>
      </c>
      <c r="AW1160" s="2">
        <v>-999</v>
      </c>
      <c r="AX1160" s="2">
        <v>-999</v>
      </c>
      <c r="AY1160" s="2">
        <v>-999</v>
      </c>
      <c r="AZ1160" s="2">
        <v>-999</v>
      </c>
      <c r="BA1160" s="2">
        <v>-999</v>
      </c>
      <c r="BB1160" s="2">
        <v>-999</v>
      </c>
      <c r="BC1160" s="2">
        <v>-999</v>
      </c>
      <c r="BD1160" s="2">
        <v>-999</v>
      </c>
      <c r="BE1160" s="2">
        <v>-999</v>
      </c>
      <c r="BF1160" s="2">
        <v>-999</v>
      </c>
      <c r="BG1160" s="2">
        <v>-999</v>
      </c>
      <c r="BH1160" s="2">
        <v>-999</v>
      </c>
      <c r="BI1160">
        <v>0</v>
      </c>
      <c r="BJ1160">
        <v>0.37270055312893252</v>
      </c>
      <c r="BK1160">
        <v>0.37270055312893252</v>
      </c>
      <c r="BL1160">
        <v>-999</v>
      </c>
      <c r="BM1160">
        <v>52.965800279303714</v>
      </c>
      <c r="BN1160">
        <f t="shared" si="117"/>
        <v>-999</v>
      </c>
      <c r="BO1160" t="s">
        <v>3748</v>
      </c>
      <c r="BP1160" t="s">
        <v>3748</v>
      </c>
      <c r="BQ1160">
        <v>0.14952185174215793</v>
      </c>
      <c r="BR1160">
        <v>1.7857142857142856E-2</v>
      </c>
      <c r="BS1160">
        <v>0.10344827586206896</v>
      </c>
      <c r="BT1160">
        <v>0.66666666666666663</v>
      </c>
      <c r="BU1160" t="s">
        <v>3748</v>
      </c>
      <c r="BY1160">
        <f t="shared" si="118"/>
        <v>-999</v>
      </c>
      <c r="CA1160">
        <f t="shared" si="119"/>
        <v>-999</v>
      </c>
    </row>
    <row r="1161" spans="1:82" x14ac:dyDescent="0.3">
      <c r="A1161">
        <v>0</v>
      </c>
      <c r="B1161" t="s">
        <v>798</v>
      </c>
      <c r="C1161" t="s">
        <v>805</v>
      </c>
      <c r="D1161">
        <v>23023</v>
      </c>
      <c r="E1161" s="2">
        <f t="shared" ref="E1161:E1207" si="121">BO1161</f>
        <v>0.67148387994361125</v>
      </c>
      <c r="F1161" s="2" t="s">
        <v>1940</v>
      </c>
      <c r="G1161" s="3">
        <v>3811</v>
      </c>
      <c r="H1161" s="1">
        <v>10.353781764863712</v>
      </c>
      <c r="I1161" s="1">
        <f t="shared" si="120"/>
        <v>-2.7939813723578837</v>
      </c>
      <c r="J1161" s="1">
        <v>2.28992027394</v>
      </c>
      <c r="K1161" s="1">
        <v>217.288303068</v>
      </c>
      <c r="L1161" s="2">
        <v>0.17132905897000006</v>
      </c>
      <c r="M1161" s="2">
        <v>9.4934528783399627E-3</v>
      </c>
      <c r="N1161" s="7">
        <v>5.1659015495499998E-2</v>
      </c>
      <c r="O1161" s="2">
        <v>2.6917837513191389E-2</v>
      </c>
      <c r="P1161" s="3">
        <v>475491.76766260003</v>
      </c>
      <c r="Q1161" s="3">
        <v>10112.083703971599</v>
      </c>
      <c r="R1161" s="3">
        <v>2260699.7060691714</v>
      </c>
      <c r="S1161" s="3">
        <v>1414.1578301392926</v>
      </c>
      <c r="T1161" s="3">
        <v>492814.0979182368</v>
      </c>
      <c r="V1161">
        <v>23023</v>
      </c>
      <c r="W1161" s="2">
        <v>0.56073237200610659</v>
      </c>
      <c r="X1161" s="2">
        <v>0.27775776134569408</v>
      </c>
      <c r="Y1161" s="2">
        <v>7.0688081669371836E-2</v>
      </c>
      <c r="Z1161" s="2">
        <v>0.65302884969145814</v>
      </c>
      <c r="AA1161" s="2">
        <v>0.62629779673775554</v>
      </c>
      <c r="AB1161" s="2">
        <v>0.42290460248821393</v>
      </c>
      <c r="AC1161" s="2">
        <v>9.4934528783399627E-3</v>
      </c>
      <c r="AD1161" s="2">
        <v>0.10688713851891893</v>
      </c>
      <c r="AE1161" s="2">
        <v>2.6917837513191389E-2</v>
      </c>
      <c r="AF1161">
        <v>654661.22077673278</v>
      </c>
      <c r="AG1161">
        <v>408.99628745541111</v>
      </c>
      <c r="AH1161">
        <v>76869.586667676427</v>
      </c>
      <c r="AI1161">
        <v>66450.663534342049</v>
      </c>
      <c r="AJ1161">
        <v>3.1059365118453055</v>
      </c>
      <c r="AK1161">
        <v>2915360.926845904</v>
      </c>
      <c r="AL1161">
        <v>1823.1541175947041</v>
      </c>
      <c r="AM1161">
        <v>342656.17500563717</v>
      </c>
      <c r="AN1161">
        <v>293478.17311461811</v>
      </c>
      <c r="AO1161">
        <v>13.81289655516832</v>
      </c>
      <c r="AP1161">
        <v>2260699.7060691714</v>
      </c>
      <c r="AQ1161">
        <v>1414.1578301392929</v>
      </c>
      <c r="AR1161">
        <v>265786.58833796077</v>
      </c>
      <c r="AS1161">
        <v>227027.50958027606</v>
      </c>
      <c r="AT1161">
        <v>10.706960043323015</v>
      </c>
      <c r="AU1161" s="3">
        <v>89363922.814509049</v>
      </c>
      <c r="AV1161" s="3">
        <v>1900465.0113244222</v>
      </c>
      <c r="AW1161">
        <v>129960.67665088001</v>
      </c>
      <c r="AX1161">
        <v>24424809.569766387</v>
      </c>
      <c r="AY1161">
        <v>2763.8191234700798</v>
      </c>
      <c r="AZ1161">
        <v>519432.16606496682</v>
      </c>
      <c r="BA1161">
        <v>605452.44431348005</v>
      </c>
      <c r="BB1161">
        <v>113788732.38427544</v>
      </c>
      <c r="BC1161">
        <v>12875.902827441678</v>
      </c>
      <c r="BD1161">
        <v>2419897.1773893889</v>
      </c>
      <c r="BE1161">
        <v>475491.76766260003</v>
      </c>
      <c r="BF1161">
        <v>89363922.814509049</v>
      </c>
      <c r="BG1161">
        <v>10112.083703971599</v>
      </c>
      <c r="BH1161">
        <v>1900465.0113244222</v>
      </c>
      <c r="BI1161">
        <v>2.6883144201910474</v>
      </c>
      <c r="BJ1161">
        <v>13.04209618505476</v>
      </c>
      <c r="BK1161">
        <v>10.353781764863712</v>
      </c>
      <c r="BL1161">
        <v>65.594477445477381</v>
      </c>
      <c r="BM1161">
        <v>62.800496073119497</v>
      </c>
      <c r="BN1161">
        <f t="shared" si="117"/>
        <v>-2.7939813723578837</v>
      </c>
      <c r="BO1161">
        <v>0.67148387994361125</v>
      </c>
      <c r="BP1161">
        <v>2.1859814843830257E-2</v>
      </c>
      <c r="BQ1161">
        <v>0.27277874771924471</v>
      </c>
      <c r="BR1161">
        <v>5.9523809523809521E-3</v>
      </c>
      <c r="BS1161">
        <v>0.13793103448275862</v>
      </c>
      <c r="BT1161">
        <v>0.88888888888888884</v>
      </c>
      <c r="BU1161">
        <v>8.0013489552322195E-2</v>
      </c>
      <c r="BV1161">
        <v>0.65302884969145814</v>
      </c>
      <c r="BW1161">
        <v>0.64968651113875053</v>
      </c>
      <c r="BX1161">
        <v>0.42290460248821393</v>
      </c>
      <c r="BY1161">
        <f t="shared" si="118"/>
        <v>8.7059418331426677E-2</v>
      </c>
      <c r="BZ1161">
        <v>0.10688713851891893</v>
      </c>
      <c r="CA1161">
        <f t="shared" si="119"/>
        <v>1.4593296658239937E-2</v>
      </c>
      <c r="CC1161">
        <v>8.7059418331426677E-2</v>
      </c>
      <c r="CD1161">
        <v>1.4593296658239937E-2</v>
      </c>
    </row>
    <row r="1162" spans="1:82" x14ac:dyDescent="0.3">
      <c r="A1162">
        <v>0</v>
      </c>
      <c r="B1162" t="s">
        <v>798</v>
      </c>
      <c r="C1162" t="s">
        <v>806</v>
      </c>
      <c r="D1162">
        <v>23025</v>
      </c>
      <c r="E1162" s="2">
        <f t="shared" si="121"/>
        <v>0.57859528185681486</v>
      </c>
      <c r="F1162" s="2" t="s">
        <v>1939</v>
      </c>
      <c r="G1162" s="3">
        <v>2496</v>
      </c>
      <c r="H1162" s="1">
        <v>0.3727905619130043</v>
      </c>
      <c r="I1162" s="1">
        <f t="shared" si="120"/>
        <v>-4.9787610920434346</v>
      </c>
      <c r="J1162" s="1">
        <v>2.4916347699100001</v>
      </c>
      <c r="K1162" s="1">
        <v>167.66250176200001</v>
      </c>
      <c r="L1162" s="2">
        <v>0.16845297613999999</v>
      </c>
      <c r="M1162" s="2">
        <v>4.9183117626524836E-3</v>
      </c>
      <c r="N1162" s="7">
        <v>0</v>
      </c>
      <c r="O1162" s="2">
        <v>1.8344777629267513E-2</v>
      </c>
      <c r="P1162" s="3">
        <v>136022.08314631801</v>
      </c>
      <c r="Q1162" s="3">
        <v>2892.7245094601881</v>
      </c>
      <c r="R1162" s="3">
        <v>823625.38352513104</v>
      </c>
      <c r="S1162" s="3">
        <v>512.5450358552074</v>
      </c>
      <c r="T1162" s="3">
        <v>249412.6104457367</v>
      </c>
      <c r="V1162">
        <v>23025</v>
      </c>
      <c r="W1162" s="2">
        <v>0.45876751421992434</v>
      </c>
      <c r="X1162" s="2">
        <v>1.0000739273754861E-2</v>
      </c>
      <c r="Y1162" s="2">
        <v>0.15213637391014445</v>
      </c>
      <c r="Z1162" s="2">
        <v>0.7105528546834472</v>
      </c>
      <c r="AA1162" s="2">
        <v>0.48325958630280713</v>
      </c>
      <c r="AB1162" s="2">
        <v>0.41580534756171994</v>
      </c>
      <c r="AC1162" s="2">
        <v>4.9183117626524836E-3</v>
      </c>
      <c r="AD1162" s="2">
        <v>0</v>
      </c>
      <c r="AE1162" s="2">
        <v>1.8344777629267513E-2</v>
      </c>
      <c r="AF1162">
        <v>540409.71900681988</v>
      </c>
      <c r="AG1162">
        <v>336.04332047640492</v>
      </c>
      <c r="AH1162">
        <v>63158.302262758138</v>
      </c>
      <c r="AI1162">
        <v>101059.34869358499</v>
      </c>
      <c r="AJ1162">
        <v>2.580163868250553</v>
      </c>
      <c r="AK1162">
        <v>1364035.1025319509</v>
      </c>
      <c r="AL1162">
        <v>848.5883563316122</v>
      </c>
      <c r="AM1162">
        <v>159489.55578068763</v>
      </c>
      <c r="AN1162">
        <v>254140.7056213922</v>
      </c>
      <c r="AO1162">
        <v>6.5085036607479774</v>
      </c>
      <c r="AP1162">
        <v>823625.38352513104</v>
      </c>
      <c r="AQ1162">
        <v>512.54503585520729</v>
      </c>
      <c r="AR1162">
        <v>96331.253517929494</v>
      </c>
      <c r="AS1162">
        <v>153081.35692780721</v>
      </c>
      <c r="AT1162">
        <v>3.9283397924974244</v>
      </c>
      <c r="AU1162" s="3">
        <v>25563990.306519005</v>
      </c>
      <c r="AV1162" s="3">
        <v>543658.64430794772</v>
      </c>
      <c r="AW1162">
        <v>69097.704604882005</v>
      </c>
      <c r="AX1162">
        <v>12986222.603441523</v>
      </c>
      <c r="AY1162">
        <v>1469.4718609990121</v>
      </c>
      <c r="AZ1162">
        <v>276172.54155615432</v>
      </c>
      <c r="BA1162">
        <v>205119.78775120003</v>
      </c>
      <c r="BB1162">
        <v>38550212.909960531</v>
      </c>
      <c r="BC1162">
        <v>4362.1963704591999</v>
      </c>
      <c r="BD1162">
        <v>819831.18586410198</v>
      </c>
      <c r="BE1162">
        <v>136022.08314631801</v>
      </c>
      <c r="BF1162">
        <v>25563990.306519005</v>
      </c>
      <c r="BG1162">
        <v>2892.7245094601881</v>
      </c>
      <c r="BH1162">
        <v>543658.64430794772</v>
      </c>
      <c r="BI1162">
        <v>0.16058997822438267</v>
      </c>
      <c r="BJ1162">
        <v>0.533380540137387</v>
      </c>
      <c r="BK1162">
        <v>0.3727905619130043</v>
      </c>
      <c r="BL1162">
        <v>52.776733554088629</v>
      </c>
      <c r="BM1162">
        <v>47.797972462045195</v>
      </c>
      <c r="BN1162">
        <f t="shared" si="117"/>
        <v>-4.9787610920434346</v>
      </c>
      <c r="BO1162">
        <v>0.57859528185681486</v>
      </c>
      <c r="BP1162">
        <v>1.1251855686450021E-3</v>
      </c>
      <c r="BQ1162">
        <v>0.15024478785818918</v>
      </c>
      <c r="BR1162">
        <v>7.7380952380952384E-2</v>
      </c>
      <c r="BS1162">
        <v>0.10344827586206896</v>
      </c>
      <c r="BT1162">
        <v>0.66666666666666663</v>
      </c>
      <c r="BU1162">
        <v>0.14258078187741699</v>
      </c>
      <c r="BV1162">
        <v>0.7105528546834472</v>
      </c>
      <c r="BW1162">
        <v>0.50130662479544308</v>
      </c>
      <c r="BX1162">
        <v>0.41580534756171994</v>
      </c>
      <c r="BY1162">
        <f t="shared" si="118"/>
        <v>8.2355007764934346E-2</v>
      </c>
      <c r="BZ1162">
        <v>0</v>
      </c>
      <c r="CA1162">
        <f t="shared" si="119"/>
        <v>1.0154548952491431E-2</v>
      </c>
      <c r="CC1162">
        <v>8.2355007764934346E-2</v>
      </c>
      <c r="CD1162">
        <v>1.0154548952491431E-2</v>
      </c>
    </row>
    <row r="1163" spans="1:82" x14ac:dyDescent="0.3">
      <c r="A1163">
        <v>0</v>
      </c>
      <c r="B1163" t="s">
        <v>798</v>
      </c>
      <c r="C1163" t="s">
        <v>807</v>
      </c>
      <c r="D1163">
        <v>23027</v>
      </c>
      <c r="E1163" s="2">
        <f t="shared" si="121"/>
        <v>0.67970988389888143</v>
      </c>
      <c r="F1163" s="2" t="s">
        <v>1941</v>
      </c>
      <c r="G1163" s="3">
        <v>1204</v>
      </c>
      <c r="H1163" s="1">
        <v>0.37342296587897256</v>
      </c>
      <c r="I1163" s="1">
        <f t="shared" si="120"/>
        <v>-5.918233885204863</v>
      </c>
      <c r="J1163" s="1">
        <v>2.2742635419899999</v>
      </c>
      <c r="K1163" s="1">
        <v>200.02215278700001</v>
      </c>
      <c r="L1163" s="2">
        <v>0.16565657608000017</v>
      </c>
      <c r="M1163" s="2">
        <v>2.409514054896823E-3</v>
      </c>
      <c r="N1163" s="7">
        <v>6.6611932632499996E-2</v>
      </c>
      <c r="O1163" s="2">
        <v>1.5129636605620922E-2</v>
      </c>
      <c r="P1163" s="3">
        <v>26134.063390519001</v>
      </c>
      <c r="Q1163" s="3">
        <v>555.78214913985403</v>
      </c>
      <c r="R1163" s="3">
        <v>199274.28357193724</v>
      </c>
      <c r="S1163" s="3">
        <v>123.71415572340287</v>
      </c>
      <c r="T1163" s="3">
        <v>53295.536803024312</v>
      </c>
      <c r="V1163">
        <v>23027</v>
      </c>
      <c r="W1163" s="2">
        <v>0.50569222395123903</v>
      </c>
      <c r="X1163" s="2">
        <v>1.0017704583034373E-2</v>
      </c>
      <c r="Y1163" s="2">
        <v>0.17923953842539628</v>
      </c>
      <c r="Z1163" s="2">
        <v>0.64856393544462099</v>
      </c>
      <c r="AA1163" s="2">
        <v>0.57653095827269041</v>
      </c>
      <c r="AB1163" s="2">
        <v>0.40890277970264288</v>
      </c>
      <c r="AC1163" s="2">
        <v>2.409514054896823E-3</v>
      </c>
      <c r="AD1163" s="2">
        <v>0.13782606582820264</v>
      </c>
      <c r="AE1163" s="2">
        <v>1.5129636605620922E-2</v>
      </c>
      <c r="AF1163">
        <v>226729.56794185808</v>
      </c>
      <c r="AG1163">
        <v>140.90715581438366</v>
      </c>
      <c r="AH1163">
        <v>26483.06392548954</v>
      </c>
      <c r="AI1163">
        <v>33898.689442608083</v>
      </c>
      <c r="AJ1163">
        <v>1.08334012705755</v>
      </c>
      <c r="AK1163">
        <v>426003.85151379532</v>
      </c>
      <c r="AL1163">
        <v>264.62131153778654</v>
      </c>
      <c r="AM1163">
        <v>49734.756684278458</v>
      </c>
      <c r="AN1163">
        <v>63942.533486843473</v>
      </c>
      <c r="AO1163">
        <v>2.0368410225116045</v>
      </c>
      <c r="AP1163">
        <v>199274.28357193724</v>
      </c>
      <c r="AQ1163">
        <v>123.71415572340288</v>
      </c>
      <c r="AR1163">
        <v>23251.692758788919</v>
      </c>
      <c r="AS1163">
        <v>30043.844044235389</v>
      </c>
      <c r="AT1163">
        <v>0.95350089545405448</v>
      </c>
      <c r="AU1163" s="3">
        <v>4911635.8736141408</v>
      </c>
      <c r="AV1163" s="3">
        <v>104453.69710934417</v>
      </c>
      <c r="AW1163">
        <v>30018.356704372003</v>
      </c>
      <c r="AX1163">
        <v>5641649.959019674</v>
      </c>
      <c r="AY1163">
        <v>638.38778354135206</v>
      </c>
      <c r="AZ1163">
        <v>119978.60003876171</v>
      </c>
      <c r="BA1163">
        <v>56152.420094891</v>
      </c>
      <c r="BB1163">
        <v>10553285.832633814</v>
      </c>
      <c r="BC1163">
        <v>1194.1699326812061</v>
      </c>
      <c r="BD1163">
        <v>224432.29714810586</v>
      </c>
      <c r="BE1163">
        <v>26134.063390519001</v>
      </c>
      <c r="BF1163">
        <v>4911635.8736141408</v>
      </c>
      <c r="BG1163">
        <v>555.78214913985403</v>
      </c>
      <c r="BH1163">
        <v>104453.69710934417</v>
      </c>
      <c r="BI1163">
        <v>0.32949909291988516</v>
      </c>
      <c r="BJ1163">
        <v>0.70292205879885772</v>
      </c>
      <c r="BK1163">
        <v>0.37342296587897256</v>
      </c>
      <c r="BL1163">
        <v>53.639451435689189</v>
      </c>
      <c r="BM1163">
        <v>47.721217550484326</v>
      </c>
      <c r="BN1163">
        <f t="shared" si="117"/>
        <v>-5.918233885204863</v>
      </c>
      <c r="BO1163">
        <v>0.67970988389888143</v>
      </c>
      <c r="BP1163">
        <v>2.7121183357062622E-3</v>
      </c>
      <c r="BQ1163">
        <v>0.23037242342831174</v>
      </c>
      <c r="BR1163">
        <v>2.3809523809523808E-2</v>
      </c>
      <c r="BS1163">
        <v>0.27586206896551724</v>
      </c>
      <c r="BT1163">
        <v>0.77777777777777779</v>
      </c>
      <c r="BU1163">
        <v>0.16948521913101092</v>
      </c>
      <c r="BV1163">
        <v>0.64856393544462099</v>
      </c>
      <c r="BW1163">
        <v>0.59806116003391119</v>
      </c>
      <c r="BX1163">
        <v>0.40890277970264288</v>
      </c>
      <c r="BY1163">
        <f t="shared" si="118"/>
        <v>8.1281691013043639E-2</v>
      </c>
      <c r="BZ1163">
        <v>0.13782606582820264</v>
      </c>
      <c r="CA1163">
        <f t="shared" si="119"/>
        <v>8.4499504839715637E-3</v>
      </c>
      <c r="CC1163">
        <v>8.1281691013043639E-2</v>
      </c>
      <c r="CD1163">
        <v>8.4499504839715637E-3</v>
      </c>
    </row>
    <row r="1164" spans="1:82" x14ac:dyDescent="0.3">
      <c r="A1164">
        <v>0</v>
      </c>
      <c r="B1164" t="s">
        <v>798</v>
      </c>
      <c r="C1164" t="s">
        <v>69</v>
      </c>
      <c r="D1164">
        <v>23029</v>
      </c>
      <c r="E1164" s="2">
        <f t="shared" si="121"/>
        <v>0.61551131579680807</v>
      </c>
      <c r="F1164" s="2" t="s">
        <v>1939</v>
      </c>
      <c r="G1164" s="3">
        <v>393</v>
      </c>
      <c r="H1164" s="1">
        <v>0.36813402043763149</v>
      </c>
      <c r="I1164" s="1">
        <f t="shared" si="120"/>
        <v>-5.0412588541583432</v>
      </c>
      <c r="J1164" s="1">
        <v>2.4257360837599999</v>
      </c>
      <c r="K1164" s="1">
        <v>169.88359521199999</v>
      </c>
      <c r="L1164" s="2">
        <v>0.21309730520000025</v>
      </c>
      <c r="M1164" s="2">
        <v>5.921650402453077E-4</v>
      </c>
      <c r="N1164" s="7">
        <v>2.9460354275499999E-2</v>
      </c>
      <c r="O1164" s="2">
        <v>1.0482693528120353E-2</v>
      </c>
      <c r="P1164" s="3">
        <v>104793.110538782</v>
      </c>
      <c r="Q1164" s="3">
        <v>2228.5910659964115</v>
      </c>
      <c r="R1164" s="3">
        <v>740445.43994617811</v>
      </c>
      <c r="S1164" s="3">
        <v>462.25005976584134</v>
      </c>
      <c r="T1164" s="3">
        <v>191395.70436143101</v>
      </c>
      <c r="V1164">
        <v>23029</v>
      </c>
      <c r="W1164" s="2">
        <v>0.49696929097105186</v>
      </c>
      <c r="X1164" s="2">
        <v>9.875819648714845E-3</v>
      </c>
      <c r="Y1164" s="2">
        <v>0.15515709926202176</v>
      </c>
      <c r="Z1164" s="2">
        <v>0.69176017281480295</v>
      </c>
      <c r="AA1164" s="2">
        <v>0.48966152287482922</v>
      </c>
      <c r="AB1164" s="2">
        <v>0.52600435494539088</v>
      </c>
      <c r="AC1164" s="2">
        <v>5.921650402453077E-4</v>
      </c>
      <c r="AD1164" s="2">
        <v>6.0956116527929122E-2</v>
      </c>
      <c r="AE1164" s="2">
        <v>1.0482693528120353E-2</v>
      </c>
      <c r="AF1164">
        <v>151843.31134098343</v>
      </c>
      <c r="AG1164">
        <v>94.368454773382595</v>
      </c>
      <c r="AH1164">
        <v>17736.259069804088</v>
      </c>
      <c r="AI1164">
        <v>22234.368270045044</v>
      </c>
      <c r="AJ1164">
        <v>0.72551079979958188</v>
      </c>
      <c r="AK1164">
        <v>892288.75128716149</v>
      </c>
      <c r="AL1164">
        <v>556.61851453922384</v>
      </c>
      <c r="AM1164">
        <v>104614.72745977146</v>
      </c>
      <c r="AN1164">
        <v>126751.60424150868</v>
      </c>
      <c r="AO1164">
        <v>4.24194525987087</v>
      </c>
      <c r="AP1164">
        <v>740445.43994617811</v>
      </c>
      <c r="AQ1164">
        <v>462.25005976584123</v>
      </c>
      <c r="AR1164">
        <v>86878.468389967369</v>
      </c>
      <c r="AS1164">
        <v>104517.23597146364</v>
      </c>
      <c r="AT1164">
        <v>3.516434460071288</v>
      </c>
      <c r="AU1164" s="3">
        <v>19694817.194658689</v>
      </c>
      <c r="AV1164" s="3">
        <v>418841.4049433656</v>
      </c>
      <c r="AW1164">
        <v>17062.304697137999</v>
      </c>
      <c r="AX1164">
        <v>3206689.5447801156</v>
      </c>
      <c r="AY1164">
        <v>362.856867382308</v>
      </c>
      <c r="AZ1164">
        <v>68195.319655830957</v>
      </c>
      <c r="BA1164">
        <v>121855.41523591999</v>
      </c>
      <c r="BB1164">
        <v>22901506.739438802</v>
      </c>
      <c r="BC1164">
        <v>2591.4479333787194</v>
      </c>
      <c r="BD1164">
        <v>487036.72459919652</v>
      </c>
      <c r="BE1164">
        <v>104793.110538782</v>
      </c>
      <c r="BF1164">
        <v>19694817.194658689</v>
      </c>
      <c r="BG1164">
        <v>2228.5910659964115</v>
      </c>
      <c r="BH1164">
        <v>418841.4049433656</v>
      </c>
      <c r="BI1164">
        <v>5.2176070716230982E-2</v>
      </c>
      <c r="BJ1164">
        <v>0.42031009115386248</v>
      </c>
      <c r="BK1164">
        <v>0.36813402043763149</v>
      </c>
      <c r="BL1164">
        <v>50.404717058142396</v>
      </c>
      <c r="BM1164">
        <v>45.363458203984052</v>
      </c>
      <c r="BN1164">
        <f t="shared" si="117"/>
        <v>-5.0412588541583432</v>
      </c>
      <c r="BO1164">
        <v>0.61551131579680807</v>
      </c>
      <c r="BP1164">
        <v>3.889002639750274E-4</v>
      </c>
      <c r="BQ1164">
        <v>0.23630794407190292</v>
      </c>
      <c r="BR1164">
        <v>2.3809523809523808E-2</v>
      </c>
      <c r="BS1164">
        <v>0.31034482758620691</v>
      </c>
      <c r="BT1164">
        <v>0.5</v>
      </c>
      <c r="BU1164">
        <v>0.14437058050868151</v>
      </c>
      <c r="BV1164">
        <v>0.69176017281480295</v>
      </c>
      <c r="BW1164">
        <v>0.50794763783695984</v>
      </c>
      <c r="BX1164">
        <v>0.52600435494539088</v>
      </c>
      <c r="BY1164">
        <f t="shared" si="118"/>
        <v>3.687859526469521E-2</v>
      </c>
      <c r="BZ1164">
        <v>6.0956116527929122E-2</v>
      </c>
      <c r="CA1164">
        <f t="shared" si="119"/>
        <v>4.6239120487821641E-3</v>
      </c>
      <c r="CC1164">
        <v>3.687859526469521E-2</v>
      </c>
      <c r="CD1164">
        <v>4.6239120487821641E-3</v>
      </c>
    </row>
    <row r="1165" spans="1:82" x14ac:dyDescent="0.3">
      <c r="A1165">
        <v>0</v>
      </c>
      <c r="B1165" t="s">
        <v>798</v>
      </c>
      <c r="C1165" t="s">
        <v>808</v>
      </c>
      <c r="D1165">
        <v>23031</v>
      </c>
      <c r="E1165" s="2">
        <f t="shared" si="121"/>
        <v>0.79342425564215135</v>
      </c>
      <c r="F1165" s="2" t="s">
        <v>1943</v>
      </c>
      <c r="G1165" s="3">
        <v>33448</v>
      </c>
      <c r="H1165" s="1">
        <v>16.158892321191971</v>
      </c>
      <c r="I1165" s="1">
        <f t="shared" si="120"/>
        <v>-7.7468761500544403</v>
      </c>
      <c r="J1165" s="1">
        <v>2.3446703048400002</v>
      </c>
      <c r="K1165" s="1">
        <v>217.19190963899999</v>
      </c>
      <c r="L1165" s="2">
        <v>0.22224378095999997</v>
      </c>
      <c r="M1165" s="2">
        <v>0.11729669211474616</v>
      </c>
      <c r="N1165" s="7">
        <v>7.7397479240200004E-2</v>
      </c>
      <c r="O1165" s="2">
        <v>2.4656937100850602E-2</v>
      </c>
      <c r="P1165" s="3">
        <v>2217245.1394616002</v>
      </c>
      <c r="Q1165" s="3">
        <v>47153.2210803056</v>
      </c>
      <c r="R1165" s="3">
        <v>9853210.8563428931</v>
      </c>
      <c r="S1165" s="3">
        <v>6160.4640433448922</v>
      </c>
      <c r="T1165" s="3">
        <v>2099248.6778526804</v>
      </c>
      <c r="V1165">
        <v>23031</v>
      </c>
      <c r="W1165" s="2">
        <v>0.71286612829906271</v>
      </c>
      <c r="X1165" s="2">
        <v>0.43348970056444758</v>
      </c>
      <c r="Y1165" s="2">
        <v>0.21039959073799949</v>
      </c>
      <c r="Z1165" s="2">
        <v>0.66864220973114297</v>
      </c>
      <c r="AA1165" s="2">
        <v>0.62601995853224557</v>
      </c>
      <c r="AB1165" s="2">
        <v>0.54858129967797165</v>
      </c>
      <c r="AC1165" s="2">
        <v>0.11729669211474616</v>
      </c>
      <c r="AD1165" s="2">
        <v>0.16014232956652166</v>
      </c>
      <c r="AE1165" s="2">
        <v>2.4656937100850602E-2</v>
      </c>
      <c r="AF1165">
        <v>3871246.4429682824</v>
      </c>
      <c r="AG1165">
        <v>2421.6063382499883</v>
      </c>
      <c r="AH1165">
        <v>455133.41808364441</v>
      </c>
      <c r="AI1165">
        <v>368312.70804707648</v>
      </c>
      <c r="AJ1165">
        <v>18.334844650069464</v>
      </c>
      <c r="AK1165">
        <v>13724457.299311176</v>
      </c>
      <c r="AL1165">
        <v>8582.07038159488</v>
      </c>
      <c r="AM1165">
        <v>1612973.5726709431</v>
      </c>
      <c r="AN1165">
        <v>1309721.2313124582</v>
      </c>
      <c r="AO1165">
        <v>65.033062187116499</v>
      </c>
      <c r="AP1165">
        <v>9853210.8563428931</v>
      </c>
      <c r="AQ1165">
        <v>6160.4640433448913</v>
      </c>
      <c r="AR1165">
        <v>1157840.1545872986</v>
      </c>
      <c r="AS1165">
        <v>941408.52326538169</v>
      </c>
      <c r="AT1165">
        <v>46.698217537047036</v>
      </c>
      <c r="AU1165" s="3">
        <v>416709051.51041317</v>
      </c>
      <c r="AV1165" s="3">
        <v>8861976.3698326349</v>
      </c>
      <c r="AW1165">
        <v>874549.30785920017</v>
      </c>
      <c r="AX1165">
        <v>164362796.91905808</v>
      </c>
      <c r="AY1165">
        <v>18598.672796787203</v>
      </c>
      <c r="AZ1165">
        <v>3495434.5654281867</v>
      </c>
      <c r="BA1165">
        <v>3091794.4473208003</v>
      </c>
      <c r="BB1165">
        <v>581071848.42947125</v>
      </c>
      <c r="BC1165">
        <v>65751.893877092807</v>
      </c>
      <c r="BD1165">
        <v>12357410.935260821</v>
      </c>
      <c r="BE1165">
        <v>2217245.1394616002</v>
      </c>
      <c r="BF1165">
        <v>416709051.51041317</v>
      </c>
      <c r="BG1165">
        <v>47153.2210803056</v>
      </c>
      <c r="BH1165">
        <v>8861976.3698326349</v>
      </c>
      <c r="BI1165">
        <v>5.3547867814545835</v>
      </c>
      <c r="BJ1165">
        <v>21.513679102646556</v>
      </c>
      <c r="BK1165">
        <v>16.158892321191971</v>
      </c>
      <c r="BL1165">
        <v>64.58228427876098</v>
      </c>
      <c r="BM1165">
        <v>56.83540812870654</v>
      </c>
      <c r="BN1165">
        <f t="shared" si="117"/>
        <v>-7.7468761500544403</v>
      </c>
      <c r="BO1165">
        <v>0.79342425564215135</v>
      </c>
      <c r="BP1165">
        <v>5.1449182921751969E-2</v>
      </c>
      <c r="BQ1165">
        <v>0.27906786297435576</v>
      </c>
      <c r="BR1165">
        <v>7.1428571428571425E-2</v>
      </c>
      <c r="BS1165">
        <v>0.20689655172413793</v>
      </c>
      <c r="BT1165">
        <v>0.94444444444444442</v>
      </c>
      <c r="BU1165">
        <v>0.22185351700194414</v>
      </c>
      <c r="BV1165">
        <v>0.66864220973114297</v>
      </c>
      <c r="BW1165">
        <v>0.64939829723261988</v>
      </c>
      <c r="BX1165">
        <v>0.54858129967797165</v>
      </c>
      <c r="BY1165">
        <f t="shared" si="118"/>
        <v>0.16154752803670083</v>
      </c>
      <c r="BZ1165">
        <v>0.16014232956652166</v>
      </c>
      <c r="CA1165">
        <f t="shared" si="119"/>
        <v>1.0578267174189459E-2</v>
      </c>
      <c r="CC1165">
        <v>0.16154752803670083</v>
      </c>
      <c r="CD1165">
        <v>1.0578267174189459E-2</v>
      </c>
    </row>
    <row r="1166" spans="1:82" x14ac:dyDescent="0.3">
      <c r="A1166">
        <v>0</v>
      </c>
      <c r="B1166" t="s">
        <v>809</v>
      </c>
      <c r="C1166" t="s">
        <v>810</v>
      </c>
      <c r="D1166">
        <v>24001</v>
      </c>
      <c r="E1166" s="2">
        <f t="shared" si="121"/>
        <v>0.60401794899371908</v>
      </c>
      <c r="F1166" s="2" t="s">
        <v>1939</v>
      </c>
      <c r="G1166" s="3">
        <v>3441</v>
      </c>
      <c r="H1166" s="1">
        <v>20.109720903385579</v>
      </c>
      <c r="I1166" s="1">
        <f t="shared" si="120"/>
        <v>0.53205721979286835</v>
      </c>
      <c r="J1166" s="1">
        <v>2.6018551798799998</v>
      </c>
      <c r="K1166" s="1">
        <v>189.03784617100001</v>
      </c>
      <c r="L1166" s="2">
        <v>0.15268202303000011</v>
      </c>
      <c r="M1166" s="2">
        <v>3.1753304120139041E-2</v>
      </c>
      <c r="N1166" s="7">
        <v>0</v>
      </c>
      <c r="O1166" s="2">
        <v>1.0477401870817873E-2</v>
      </c>
      <c r="P1166" s="3">
        <v>975216.17715106008</v>
      </c>
      <c r="Q1166" s="3">
        <v>30311.595664843484</v>
      </c>
      <c r="R1166" s="3">
        <v>3001934.4534201832</v>
      </c>
      <c r="S1166" s="3">
        <v>5186.9648578960378</v>
      </c>
      <c r="T1166" s="3">
        <v>1668892.2278347644</v>
      </c>
      <c r="V1166">
        <v>24001</v>
      </c>
      <c r="W1166" s="2">
        <v>0.56913587041259794</v>
      </c>
      <c r="X1166" s="2">
        <v>0.53947737998171064</v>
      </c>
      <c r="Y1166" s="2">
        <v>-1.8584428086202958E-2</v>
      </c>
      <c r="Z1166" s="2">
        <v>0.74198500031504477</v>
      </c>
      <c r="AA1166" s="2">
        <v>0.54487050101310264</v>
      </c>
      <c r="AB1166" s="2">
        <v>0.37687669940395108</v>
      </c>
      <c r="AC1166" s="2">
        <v>3.1753304120139041E-2</v>
      </c>
      <c r="AD1166" s="2">
        <v>0</v>
      </c>
      <c r="AE1166" s="2">
        <v>1.0477401870817873E-2</v>
      </c>
      <c r="AF1166">
        <v>1440888.0959537565</v>
      </c>
      <c r="AG1166">
        <v>2481.769461844935</v>
      </c>
      <c r="AH1166">
        <v>466440.89100021473</v>
      </c>
      <c r="AI1166">
        <v>338636.17285955785</v>
      </c>
      <c r="AJ1166">
        <v>71.372675119505345</v>
      </c>
      <c r="AK1166">
        <v>4442822.5493739396</v>
      </c>
      <c r="AL1166">
        <v>7668.7343197409737</v>
      </c>
      <c r="AM1166">
        <v>1441314.8859865381</v>
      </c>
      <c r="AN1166">
        <v>1032654.4057079987</v>
      </c>
      <c r="AO1166">
        <v>220.50057340331711</v>
      </c>
      <c r="AP1166">
        <v>3001934.4534201832</v>
      </c>
      <c r="AQ1166">
        <v>5186.9648578960387</v>
      </c>
      <c r="AR1166">
        <v>974873.99498632341</v>
      </c>
      <c r="AS1166">
        <v>694018.23284844076</v>
      </c>
      <c r="AT1166">
        <v>149.12789828381176</v>
      </c>
      <c r="AU1166" s="3">
        <v>183282128.33377022</v>
      </c>
      <c r="AV1166" s="3">
        <v>5696761.289250684</v>
      </c>
      <c r="AW1166">
        <v>380687.21991574002</v>
      </c>
      <c r="AX1166">
        <v>71546356.110964179</v>
      </c>
      <c r="AY1166">
        <v>11832.49145699092</v>
      </c>
      <c r="AZ1166">
        <v>2223798.4444268732</v>
      </c>
      <c r="BA1166">
        <v>1355903.3970668002</v>
      </c>
      <c r="BB1166">
        <v>254828484.44473442</v>
      </c>
      <c r="BC1166">
        <v>42144.087121834404</v>
      </c>
      <c r="BD1166">
        <v>7920559.7336775577</v>
      </c>
      <c r="BE1166">
        <v>975216.17715106008</v>
      </c>
      <c r="BF1166">
        <v>183282128.33377022</v>
      </c>
      <c r="BG1166">
        <v>30311.595664843484</v>
      </c>
      <c r="BH1166">
        <v>5696761.289250684</v>
      </c>
      <c r="BI1166">
        <v>7.9849764924296487</v>
      </c>
      <c r="BJ1166">
        <v>28.094697395815228</v>
      </c>
      <c r="BK1166">
        <v>20.109720903385579</v>
      </c>
      <c r="BL1166">
        <v>55.675545710532617</v>
      </c>
      <c r="BM1166">
        <v>56.207602930325486</v>
      </c>
      <c r="BN1166">
        <f t="shared" si="117"/>
        <v>0.53205721979286835</v>
      </c>
      <c r="BO1166">
        <v>0.60401794899371908</v>
      </c>
      <c r="BP1166">
        <v>5.8405576158214983E-2</v>
      </c>
      <c r="BQ1166">
        <v>0.1192853094376299</v>
      </c>
      <c r="BR1166">
        <v>4.7619047619047616E-2</v>
      </c>
      <c r="BS1166">
        <v>0.31034482758620691</v>
      </c>
      <c r="BT1166">
        <v>0.72222222222222221</v>
      </c>
      <c r="BU1166">
        <v>-1.5236950116531131E-2</v>
      </c>
      <c r="BV1166">
        <v>0.74198500031504477</v>
      </c>
      <c r="BW1166">
        <v>0.56521836204678699</v>
      </c>
      <c r="BX1166">
        <v>0.37687669940395108</v>
      </c>
      <c r="BY1166">
        <f t="shared" si="118"/>
        <v>0.11135752536143133</v>
      </c>
      <c r="BZ1166">
        <v>0</v>
      </c>
      <c r="CA1166">
        <f t="shared" si="119"/>
        <v>6.5099898124919148E-3</v>
      </c>
      <c r="CC1166">
        <v>0.11135752536143133</v>
      </c>
      <c r="CD1166">
        <v>6.5099898124919148E-3</v>
      </c>
    </row>
    <row r="1167" spans="1:82" x14ac:dyDescent="0.3">
      <c r="A1167">
        <v>0</v>
      </c>
      <c r="B1167" t="s">
        <v>809</v>
      </c>
      <c r="C1167" t="s">
        <v>811</v>
      </c>
      <c r="D1167">
        <v>24003</v>
      </c>
      <c r="E1167" s="2">
        <f t="shared" si="121"/>
        <v>0.59320120251588315</v>
      </c>
      <c r="F1167" s="2" t="s">
        <v>1939</v>
      </c>
      <c r="G1167" s="3">
        <v>161522</v>
      </c>
      <c r="H1167" s="1">
        <v>34.663917773720826</v>
      </c>
      <c r="I1167" s="1">
        <f t="shared" si="120"/>
        <v>-6.3220515656796863</v>
      </c>
      <c r="J1167" s="1">
        <v>2.4589321707999998</v>
      </c>
      <c r="K1167" s="1">
        <v>162.85747454200001</v>
      </c>
      <c r="L1167" s="2">
        <v>0.10700746673000006</v>
      </c>
      <c r="M1167" s="2">
        <v>0.18327936878878914</v>
      </c>
      <c r="N1167" s="7">
        <v>6.8109018473800007E-2</v>
      </c>
      <c r="O1167" s="2">
        <v>1.5830278069678184E-3</v>
      </c>
      <c r="P1167" s="3">
        <v>1690594.0724252991</v>
      </c>
      <c r="Q1167" s="3">
        <v>52546.917450077388</v>
      </c>
      <c r="R1167" s="3">
        <v>10981512.274405461</v>
      </c>
      <c r="S1167" s="3">
        <v>18838.659752205702</v>
      </c>
      <c r="T1167" s="3">
        <v>4319458.6819796525</v>
      </c>
      <c r="V1167">
        <v>24003</v>
      </c>
      <c r="W1167" s="2">
        <v>0.7317096426595322</v>
      </c>
      <c r="X1167" s="2">
        <v>0.92991840266266701</v>
      </c>
      <c r="Y1167" s="2">
        <v>0.17248173028443231</v>
      </c>
      <c r="Z1167" s="2">
        <v>0.70122687904937853</v>
      </c>
      <c r="AA1167" s="2">
        <v>0.46940988561178942</v>
      </c>
      <c r="AB1167" s="2">
        <v>0.26413470343431628</v>
      </c>
      <c r="AC1167" s="2">
        <v>0.18327936878878914</v>
      </c>
      <c r="AD1167" s="2">
        <v>0.14092367077012583</v>
      </c>
      <c r="AE1167" s="2">
        <v>1.5830278069678184E-3</v>
      </c>
      <c r="AF1167">
        <v>18731624.761240412</v>
      </c>
      <c r="AG1167">
        <v>32179.688425090946</v>
      </c>
      <c r="AH1167">
        <v>6048072.8657005941</v>
      </c>
      <c r="AI1167">
        <v>1319012.0068945365</v>
      </c>
      <c r="AJ1167">
        <v>925.66621614155565</v>
      </c>
      <c r="AK1167">
        <v>29713137.035645872</v>
      </c>
      <c r="AL1167">
        <v>51018.348177296648</v>
      </c>
      <c r="AM1167">
        <v>9588740.6735542733</v>
      </c>
      <c r="AN1167">
        <v>2097802.8810205087</v>
      </c>
      <c r="AO1167">
        <v>1467.6406450309566</v>
      </c>
      <c r="AP1167">
        <v>10981512.274405461</v>
      </c>
      <c r="AQ1167">
        <v>18838.659752205702</v>
      </c>
      <c r="AR1167">
        <v>3540667.8078536792</v>
      </c>
      <c r="AS1167">
        <v>778790.87412597216</v>
      </c>
      <c r="AT1167">
        <v>541.974428889401</v>
      </c>
      <c r="AU1167" s="3">
        <v>317730249.97161072</v>
      </c>
      <c r="AV1167" s="3">
        <v>9875667.6655675434</v>
      </c>
      <c r="AW1167">
        <v>2782072.7906242004</v>
      </c>
      <c r="AX1167">
        <v>522862760.26991218</v>
      </c>
      <c r="AY1167">
        <v>86472.176646943597</v>
      </c>
      <c r="AZ1167">
        <v>16251580.879026579</v>
      </c>
      <c r="BA1167">
        <v>4472666.8630494997</v>
      </c>
      <c r="BB1167">
        <v>840593010.24152291</v>
      </c>
      <c r="BC1167">
        <v>139019.09409702098</v>
      </c>
      <c r="BD1167">
        <v>26127248.544594124</v>
      </c>
      <c r="BE1167">
        <v>1690594.0724252991</v>
      </c>
      <c r="BF1167">
        <v>317730249.97161072</v>
      </c>
      <c r="BG1167">
        <v>52546.917450077388</v>
      </c>
      <c r="BH1167">
        <v>9875667.6655675434</v>
      </c>
      <c r="BI1167">
        <v>42.571071499512868</v>
      </c>
      <c r="BJ1167">
        <v>77.234989273233694</v>
      </c>
      <c r="BK1167">
        <v>34.663917773720826</v>
      </c>
      <c r="BL1167">
        <v>55.821797003897011</v>
      </c>
      <c r="BM1167">
        <v>49.499745438217325</v>
      </c>
      <c r="BN1167">
        <f t="shared" si="117"/>
        <v>-6.3220515656796863</v>
      </c>
      <c r="BO1167">
        <v>0.59320120251588315</v>
      </c>
      <c r="BP1167">
        <v>0.3058070056905508</v>
      </c>
      <c r="BQ1167">
        <v>0.36436987736076765</v>
      </c>
      <c r="BR1167">
        <v>8.9285714285714288E-2</v>
      </c>
      <c r="BS1167">
        <v>0.10344827586206896</v>
      </c>
      <c r="BT1167">
        <v>0.5</v>
      </c>
      <c r="BU1167">
        <v>0.18104967051833265</v>
      </c>
      <c r="BV1167">
        <v>0.70122687904937853</v>
      </c>
      <c r="BW1167">
        <v>0.48693971536492681</v>
      </c>
      <c r="BX1167">
        <v>0.26413470343431628</v>
      </c>
      <c r="BY1167">
        <f t="shared" si="118"/>
        <v>9.9960242739823429E-2</v>
      </c>
      <c r="BZ1167">
        <v>0.14092367077012583</v>
      </c>
      <c r="CA1167">
        <f t="shared" si="119"/>
        <v>1.3667708169489872E-3</v>
      </c>
      <c r="CC1167">
        <v>9.9960242739823429E-2</v>
      </c>
      <c r="CD1167">
        <v>1.3667708169489872E-3</v>
      </c>
    </row>
    <row r="1168" spans="1:82" x14ac:dyDescent="0.3">
      <c r="A1168">
        <v>0</v>
      </c>
      <c r="B1168" t="s">
        <v>809</v>
      </c>
      <c r="C1168" t="s">
        <v>812</v>
      </c>
      <c r="D1168">
        <v>24005</v>
      </c>
      <c r="E1168" s="2">
        <f t="shared" si="121"/>
        <v>0.61762087414913769</v>
      </c>
      <c r="F1168" s="2" t="s">
        <v>1939</v>
      </c>
      <c r="G1168" s="3">
        <v>131968</v>
      </c>
      <c r="H1168" s="1">
        <v>35.140742054562338</v>
      </c>
      <c r="I1168" s="1">
        <f t="shared" si="120"/>
        <v>-4.0969102440471659</v>
      </c>
      <c r="J1168" s="1">
        <v>2.4990250127300002</v>
      </c>
      <c r="K1168" s="1">
        <v>153.29791354100001</v>
      </c>
      <c r="L1168" s="2">
        <v>0.13331167852999992</v>
      </c>
      <c r="M1168" s="2">
        <v>0.14739522044841097</v>
      </c>
      <c r="N1168" s="7">
        <v>4.1065068412599999E-2</v>
      </c>
      <c r="O1168" s="2">
        <v>9.7288716864870359E-4</v>
      </c>
      <c r="P1168" s="3">
        <v>1847163.4548228001</v>
      </c>
      <c r="Q1168" s="3">
        <v>57413.395184882385</v>
      </c>
      <c r="R1168" s="3">
        <v>8228020.481335761</v>
      </c>
      <c r="S1168" s="3">
        <v>14112.942574191122</v>
      </c>
      <c r="T1168" s="3">
        <v>3593267.8550375169</v>
      </c>
      <c r="V1168">
        <v>24005</v>
      </c>
      <c r="W1168" s="2">
        <v>0.71115169806462031</v>
      </c>
      <c r="X1168" s="2">
        <v>0.94271002294302286</v>
      </c>
      <c r="Y1168" s="2">
        <v>0.1228954394139776</v>
      </c>
      <c r="Z1168" s="2">
        <v>0.71266036987627168</v>
      </c>
      <c r="AA1168" s="2">
        <v>0.44185602326314377</v>
      </c>
      <c r="AB1168" s="2">
        <v>0.32906339855422928</v>
      </c>
      <c r="AC1168" s="2">
        <v>0.14739522044841097</v>
      </c>
      <c r="AD1168" s="2">
        <v>8.4967311389989836E-2</v>
      </c>
      <c r="AE1168" s="2">
        <v>9.7288716864870359E-4</v>
      </c>
      <c r="AF1168">
        <v>15323513.906527279</v>
      </c>
      <c r="AG1168">
        <v>26282.020649836864</v>
      </c>
      <c r="AH1168">
        <v>4939624.456528957</v>
      </c>
      <c r="AI1168">
        <v>1752513.7275311716</v>
      </c>
      <c r="AJ1168">
        <v>756.1283147467617</v>
      </c>
      <c r="AK1168">
        <v>23551534.38786304</v>
      </c>
      <c r="AL1168">
        <v>40394.963224027983</v>
      </c>
      <c r="AM1168">
        <v>7592108.34358868</v>
      </c>
      <c r="AN1168">
        <v>2693297.6955089667</v>
      </c>
      <c r="AO1168">
        <v>1162.1529065856641</v>
      </c>
      <c r="AP1168">
        <v>8228020.481335761</v>
      </c>
      <c r="AQ1168">
        <v>14112.942574191118</v>
      </c>
      <c r="AR1168">
        <v>2652483.887059723</v>
      </c>
      <c r="AS1168">
        <v>940783.96797779505</v>
      </c>
      <c r="AT1168">
        <v>406.02459183890244</v>
      </c>
      <c r="AU1168" s="3">
        <v>347155899.69939703</v>
      </c>
      <c r="AV1168" s="3">
        <v>10790273.491046796</v>
      </c>
      <c r="AW1168">
        <v>2639084.3279589</v>
      </c>
      <c r="AX1168">
        <v>495989508.59659564</v>
      </c>
      <c r="AY1168">
        <v>82027.820034946199</v>
      </c>
      <c r="AZ1168">
        <v>15416308.497367788</v>
      </c>
      <c r="BA1168">
        <v>4486247.7827816997</v>
      </c>
      <c r="BB1168">
        <v>843145408.29599261</v>
      </c>
      <c r="BC1168">
        <v>139441.21521982859</v>
      </c>
      <c r="BD1168">
        <v>26206581.988414586</v>
      </c>
      <c r="BE1168">
        <v>1847163.4548228001</v>
      </c>
      <c r="BF1168">
        <v>347155899.69939703</v>
      </c>
      <c r="BG1168">
        <v>57413.395184882385</v>
      </c>
      <c r="BH1168">
        <v>10790273.491046796</v>
      </c>
      <c r="BI1168">
        <v>40.14452176669883</v>
      </c>
      <c r="BJ1168">
        <v>75.285263821261168</v>
      </c>
      <c r="BK1168">
        <v>35.140742054562338</v>
      </c>
      <c r="BL1168">
        <v>48.414678998741422</v>
      </c>
      <c r="BM1168">
        <v>44.317768754694256</v>
      </c>
      <c r="BN1168">
        <f t="shared" si="117"/>
        <v>-4.0969102440471659</v>
      </c>
      <c r="BO1168">
        <v>0.61762087414913769</v>
      </c>
      <c r="BP1168">
        <v>0.30024727923179478</v>
      </c>
      <c r="BQ1168">
        <v>0.30116567765777241</v>
      </c>
      <c r="BR1168">
        <v>0.10714285714285714</v>
      </c>
      <c r="BS1168">
        <v>0.31034482758620691</v>
      </c>
      <c r="BT1168">
        <v>0.55555555555555558</v>
      </c>
      <c r="BU1168">
        <v>0.11732651056732973</v>
      </c>
      <c r="BV1168">
        <v>0.71266036987627168</v>
      </c>
      <c r="BW1168">
        <v>0.45835687060492092</v>
      </c>
      <c r="BX1168">
        <v>0.32906339855422928</v>
      </c>
      <c r="BY1168">
        <f t="shared" si="118"/>
        <v>7.6168402430125945E-2</v>
      </c>
      <c r="BZ1168">
        <v>8.4967311389989836E-2</v>
      </c>
      <c r="CA1168">
        <f t="shared" si="119"/>
        <v>6.8125168883623882E-4</v>
      </c>
      <c r="CC1168">
        <v>7.6168402430125945E-2</v>
      </c>
      <c r="CD1168">
        <v>6.8125168883623882E-4</v>
      </c>
    </row>
    <row r="1169" spans="1:82" x14ac:dyDescent="0.3">
      <c r="A1169">
        <v>0</v>
      </c>
      <c r="B1169" t="s">
        <v>809</v>
      </c>
      <c r="C1169" t="s">
        <v>813</v>
      </c>
      <c r="D1169">
        <v>24009</v>
      </c>
      <c r="E1169" s="2">
        <f t="shared" si="121"/>
        <v>0.5530760428762338</v>
      </c>
      <c r="F1169" s="2" t="s">
        <v>1938</v>
      </c>
      <c r="G1169" s="3">
        <v>49592</v>
      </c>
      <c r="H1169" s="1">
        <v>33.756236820187411</v>
      </c>
      <c r="I1169" s="1">
        <f t="shared" si="120"/>
        <v>-3.5649720120074022</v>
      </c>
      <c r="J1169" s="1">
        <v>2.3054089152700001</v>
      </c>
      <c r="K1169" s="1">
        <v>205.03478961799999</v>
      </c>
      <c r="L1169" s="2">
        <v>8.3305900089999829E-2</v>
      </c>
      <c r="M1169" s="2">
        <v>4.6734796358746007E-2</v>
      </c>
      <c r="N1169" s="7">
        <v>4.4579445102200001E-2</v>
      </c>
      <c r="O1169" s="2">
        <v>3.850303713979218E-3</v>
      </c>
      <c r="P1169" s="3">
        <v>1519987.4600605201</v>
      </c>
      <c r="Q1169" s="3">
        <v>47244.135592154162</v>
      </c>
      <c r="R1169" s="3">
        <v>3763714.6883721827</v>
      </c>
      <c r="S1169" s="3">
        <v>6546.365131255985</v>
      </c>
      <c r="T1169" s="3">
        <v>1335714.885527611</v>
      </c>
      <c r="V1169">
        <v>24009</v>
      </c>
      <c r="W1169" s="2">
        <v>0.65879050484141466</v>
      </c>
      <c r="X1169" s="2">
        <v>0.90556832117600305</v>
      </c>
      <c r="Y1169" s="2">
        <v>7.5199724325421477E-2</v>
      </c>
      <c r="Z1169" s="2">
        <v>0.65744582863440215</v>
      </c>
      <c r="AA1169" s="2">
        <v>0.59097905952238972</v>
      </c>
      <c r="AB1169" s="2">
        <v>0.20563031615467603</v>
      </c>
      <c r="AC1169" s="2">
        <v>4.6734796358746007E-2</v>
      </c>
      <c r="AD1169" s="2">
        <v>9.2238872112273773E-2</v>
      </c>
      <c r="AE1169" s="2">
        <v>3.850303713979218E-3</v>
      </c>
      <c r="AF1169">
        <v>2280629.9775042478</v>
      </c>
      <c r="AG1169">
        <v>3948.5804189656324</v>
      </c>
      <c r="AH1169">
        <v>742123.47162945638</v>
      </c>
      <c r="AI1169">
        <v>65432.073163795183</v>
      </c>
      <c r="AJ1169">
        <v>113.50308868449449</v>
      </c>
      <c r="AK1169">
        <v>6044344.6658764305</v>
      </c>
      <c r="AL1169">
        <v>10494.945550221619</v>
      </c>
      <c r="AM1169">
        <v>1972492.5415936862</v>
      </c>
      <c r="AN1169">
        <v>170777.88872717603</v>
      </c>
      <c r="AO1169">
        <v>301.60238051825144</v>
      </c>
      <c r="AP1169">
        <v>3763714.6883721827</v>
      </c>
      <c r="AQ1169">
        <v>6546.3651312559869</v>
      </c>
      <c r="AR1169">
        <v>1230369.0699642298</v>
      </c>
      <c r="AS1169">
        <v>105345.81556338085</v>
      </c>
      <c r="AT1169">
        <v>188.09929183375695</v>
      </c>
      <c r="AU1169" s="3">
        <v>285666443.24377412</v>
      </c>
      <c r="AV1169" s="3">
        <v>8879062.8431894537</v>
      </c>
      <c r="AW1169">
        <v>764524.61918638006</v>
      </c>
      <c r="AX1169">
        <v>143684756.92988828</v>
      </c>
      <c r="AY1169">
        <v>23762.896551096037</v>
      </c>
      <c r="AZ1169">
        <v>4465998.7778129894</v>
      </c>
      <c r="BA1169">
        <v>2284512.0792469</v>
      </c>
      <c r="BB1169">
        <v>429351200.17366236</v>
      </c>
      <c r="BC1169">
        <v>71007.032143250195</v>
      </c>
      <c r="BD1169">
        <v>13345061.621002441</v>
      </c>
      <c r="BE1169">
        <v>1519987.4600605201</v>
      </c>
      <c r="BF1169">
        <v>285666443.24377412</v>
      </c>
      <c r="BG1169">
        <v>47244.135592154162</v>
      </c>
      <c r="BH1169">
        <v>8879062.8431894537</v>
      </c>
      <c r="BI1169">
        <v>15.982626769598257</v>
      </c>
      <c r="BJ1169">
        <v>49.738863589785666</v>
      </c>
      <c r="BK1169">
        <v>33.756236820187411</v>
      </c>
      <c r="BL1169">
        <v>69.601018974703024</v>
      </c>
      <c r="BM1169">
        <v>66.036046962695622</v>
      </c>
      <c r="BN1169">
        <f t="shared" si="117"/>
        <v>-3.5649720120074022</v>
      </c>
      <c r="BO1169">
        <v>0.5530760428762338</v>
      </c>
      <c r="BP1169">
        <v>0.10704437012392964</v>
      </c>
      <c r="BQ1169">
        <v>0.38470381979401924</v>
      </c>
      <c r="BR1169">
        <v>6.5476190476190479E-2</v>
      </c>
      <c r="BS1169">
        <v>6.8965517241379309E-2</v>
      </c>
      <c r="BT1169">
        <v>0.44444444444444442</v>
      </c>
      <c r="BU1169">
        <v>0.10209296799869212</v>
      </c>
      <c r="BV1169">
        <v>0.65744582863440215</v>
      </c>
      <c r="BW1169">
        <v>0.61304881693193958</v>
      </c>
      <c r="BX1169">
        <v>0.20563031615467603</v>
      </c>
      <c r="BY1169">
        <f t="shared" si="118"/>
        <v>9.6082308491699547E-2</v>
      </c>
      <c r="BZ1169">
        <v>9.2238872112273773E-2</v>
      </c>
      <c r="CA1169">
        <f t="shared" si="119"/>
        <v>4.2031428667797166E-3</v>
      </c>
      <c r="CC1169">
        <v>9.6082308491699547E-2</v>
      </c>
      <c r="CD1169">
        <v>4.2031428667797166E-3</v>
      </c>
    </row>
    <row r="1170" spans="1:82" x14ac:dyDescent="0.3">
      <c r="A1170">
        <v>0</v>
      </c>
      <c r="B1170" t="s">
        <v>809</v>
      </c>
      <c r="C1170" t="s">
        <v>814</v>
      </c>
      <c r="D1170">
        <v>24011</v>
      </c>
      <c r="E1170" s="2">
        <f t="shared" si="121"/>
        <v>0.51896207308320808</v>
      </c>
      <c r="F1170" s="2" t="s">
        <v>1937</v>
      </c>
      <c r="G1170" s="3">
        <v>2888</v>
      </c>
      <c r="H1170" s="1">
        <v>4.956980444263678</v>
      </c>
      <c r="I1170" s="1">
        <f t="shared" si="120"/>
        <v>-0.24924376312407759</v>
      </c>
      <c r="J1170" s="1">
        <v>2.3474931906199998</v>
      </c>
      <c r="K1170" s="1">
        <v>195.84059447499999</v>
      </c>
      <c r="L1170" s="2">
        <v>0.10092249560999988</v>
      </c>
      <c r="M1170" s="2">
        <v>5.1378414953577554E-3</v>
      </c>
      <c r="N1170" s="7">
        <v>4.2105333770099999E-2</v>
      </c>
      <c r="O1170" s="2">
        <v>3.5962571946250355E-3</v>
      </c>
      <c r="P1170" s="3">
        <v>146257.66717578398</v>
      </c>
      <c r="Q1170" s="3">
        <v>4545.9697800202712</v>
      </c>
      <c r="R1170" s="3">
        <v>405542.19458055409</v>
      </c>
      <c r="S1170" s="3">
        <v>699.18262374612448</v>
      </c>
      <c r="T1170" s="3">
        <v>155466.47543271625</v>
      </c>
      <c r="V1170">
        <v>24011</v>
      </c>
      <c r="W1170" s="2">
        <v>0.44146886430160448</v>
      </c>
      <c r="X1170" s="2">
        <v>0.13297941008429076</v>
      </c>
      <c r="Y1170" s="2">
        <v>1.5460167887696809E-2</v>
      </c>
      <c r="Z1170" s="2">
        <v>0.66944722721349914</v>
      </c>
      <c r="AA1170" s="2">
        <v>0.56447830416863365</v>
      </c>
      <c r="AB1170" s="2">
        <v>0.2491147044444979</v>
      </c>
      <c r="AC1170" s="2">
        <v>5.1378414953577554E-3</v>
      </c>
      <c r="AD1170" s="2">
        <v>8.7119713759586312E-2</v>
      </c>
      <c r="AE1170" s="2">
        <v>3.5962571946250355E-3</v>
      </c>
      <c r="AF1170">
        <v>269434.13549247797</v>
      </c>
      <c r="AG1170">
        <v>461.95801739579633</v>
      </c>
      <c r="AH1170">
        <v>86823.579930185806</v>
      </c>
      <c r="AI1170">
        <v>16450.132587281154</v>
      </c>
      <c r="AJ1170">
        <v>13.290855890093706</v>
      </c>
      <c r="AK1170">
        <v>674976.33007303206</v>
      </c>
      <c r="AL1170">
        <v>1161.1406411419209</v>
      </c>
      <c r="AM1170">
        <v>218232.79057844999</v>
      </c>
      <c r="AN1170">
        <v>40507.397371733205</v>
      </c>
      <c r="AO1170">
        <v>33.396723443174167</v>
      </c>
      <c r="AP1170">
        <v>405542.19458055409</v>
      </c>
      <c r="AQ1170">
        <v>699.18262374612459</v>
      </c>
      <c r="AR1170">
        <v>131409.21064826418</v>
      </c>
      <c r="AS1170">
        <v>24057.264784452051</v>
      </c>
      <c r="AT1170">
        <v>20.105867553080461</v>
      </c>
      <c r="AU1170" s="3">
        <v>27487665.969016843</v>
      </c>
      <c r="AV1170" s="3">
        <v>854369.56045700971</v>
      </c>
      <c r="AW1170">
        <v>60237.633697646008</v>
      </c>
      <c r="AX1170">
        <v>11321060.87713559</v>
      </c>
      <c r="AY1170">
        <v>1872.3015873096681</v>
      </c>
      <c r="AZ1170">
        <v>351880.36031897902</v>
      </c>
      <c r="BA1170">
        <v>206495.30087342998</v>
      </c>
      <c r="BB1170">
        <v>38808726.846152432</v>
      </c>
      <c r="BC1170">
        <v>6418.2713673299395</v>
      </c>
      <c r="BD1170">
        <v>1206249.9207759888</v>
      </c>
      <c r="BE1170">
        <v>146257.66717578398</v>
      </c>
      <c r="BF1170">
        <v>27487665.969016843</v>
      </c>
      <c r="BG1170">
        <v>4545.9697800202712</v>
      </c>
      <c r="BH1170">
        <v>854369.56045700971</v>
      </c>
      <c r="BI1170">
        <v>2.0062567573619261</v>
      </c>
      <c r="BJ1170">
        <v>6.9632372016256046</v>
      </c>
      <c r="BK1170">
        <v>4.956980444263678</v>
      </c>
      <c r="BL1170">
        <v>46.256391448251925</v>
      </c>
      <c r="BM1170">
        <v>46.007147685127848</v>
      </c>
      <c r="BN1170">
        <f t="shared" si="117"/>
        <v>-0.24924376312407759</v>
      </c>
      <c r="BO1170">
        <v>0.51896207308320808</v>
      </c>
      <c r="BP1170">
        <v>1.26081962057816E-2</v>
      </c>
      <c r="BQ1170">
        <v>0.40391896378695485</v>
      </c>
      <c r="BR1170">
        <v>2.3809523809523808E-2</v>
      </c>
      <c r="BS1170">
        <v>0</v>
      </c>
      <c r="BT1170">
        <v>0.44444444444444442</v>
      </c>
      <c r="BU1170">
        <v>7.137793914452537E-3</v>
      </c>
      <c r="BV1170">
        <v>0.66944722721349914</v>
      </c>
      <c r="BW1170">
        <v>0.58555840681393534</v>
      </c>
      <c r="BX1170">
        <v>0.2491147044444979</v>
      </c>
      <c r="BY1170">
        <f t="shared" si="118"/>
        <v>9.185369050548671E-2</v>
      </c>
      <c r="BZ1170">
        <v>8.7119713759586312E-2</v>
      </c>
      <c r="CA1170">
        <f t="shared" si="119"/>
        <v>3.2729609080028726E-3</v>
      </c>
      <c r="CC1170">
        <v>9.185369050548671E-2</v>
      </c>
      <c r="CD1170">
        <v>3.2729609080028726E-3</v>
      </c>
    </row>
    <row r="1171" spans="1:82" x14ac:dyDescent="0.3">
      <c r="A1171">
        <v>0</v>
      </c>
      <c r="B1171" t="s">
        <v>809</v>
      </c>
      <c r="C1171" t="s">
        <v>95</v>
      </c>
      <c r="D1171">
        <v>24013</v>
      </c>
      <c r="E1171" s="2">
        <f t="shared" si="121"/>
        <v>0.5591792370875347</v>
      </c>
      <c r="F1171" s="2" t="s">
        <v>1938</v>
      </c>
      <c r="G1171" s="3">
        <v>55971</v>
      </c>
      <c r="H1171" s="1">
        <v>30.518998770492349</v>
      </c>
      <c r="I1171" s="1">
        <f t="shared" si="120"/>
        <v>-3.4778140598887859</v>
      </c>
      <c r="J1171" s="1">
        <v>2.5160554834800002</v>
      </c>
      <c r="K1171" s="1">
        <v>140.98513934499999</v>
      </c>
      <c r="L1171" s="2">
        <v>0.14400088683000001</v>
      </c>
      <c r="M1171" s="2">
        <v>1.4187636982063326E-2</v>
      </c>
      <c r="N1171" s="7">
        <v>0</v>
      </c>
      <c r="O1171" s="2">
        <v>9.4138955067890151E-4</v>
      </c>
      <c r="P1171" s="3">
        <v>1057415.0546184701</v>
      </c>
      <c r="Q1171" s="3">
        <v>32866.494974630259</v>
      </c>
      <c r="R1171" s="3">
        <v>3958115.2435971191</v>
      </c>
      <c r="S1171" s="3">
        <v>6749.0140754773483</v>
      </c>
      <c r="T1171" s="3">
        <v>1565542.2936578661</v>
      </c>
      <c r="V1171">
        <v>24013</v>
      </c>
      <c r="W1171" s="2">
        <v>0.61922177000593948</v>
      </c>
      <c r="X1171" s="2">
        <v>0.81872391842088699</v>
      </c>
      <c r="Y1171" s="2">
        <v>0.10964192644998266</v>
      </c>
      <c r="Z1171" s="2">
        <v>0.71751704058666332</v>
      </c>
      <c r="AA1171" s="2">
        <v>0.40636647669389742</v>
      </c>
      <c r="AB1171" s="2">
        <v>0.35544838785027627</v>
      </c>
      <c r="AC1171" s="2">
        <v>1.4187636982063326E-2</v>
      </c>
      <c r="AD1171" s="2">
        <v>0</v>
      </c>
      <c r="AE1171" s="2">
        <v>9.4138955067890151E-4</v>
      </c>
      <c r="AF1171">
        <v>2841465.354314358</v>
      </c>
      <c r="AG1171">
        <v>4846.5195191159955</v>
      </c>
      <c r="AH1171">
        <v>910888.34700458718</v>
      </c>
      <c r="AI1171">
        <v>212949.10846810782</v>
      </c>
      <c r="AJ1171">
        <v>139.5040247189288</v>
      </c>
      <c r="AK1171">
        <v>6799580.5979114771</v>
      </c>
      <c r="AL1171">
        <v>11595.533594593344</v>
      </c>
      <c r="AM1171">
        <v>2179344.6589774266</v>
      </c>
      <c r="AN1171">
        <v>510035.09015313437</v>
      </c>
      <c r="AO1171">
        <v>333.77571225776614</v>
      </c>
      <c r="AP1171">
        <v>3958115.2435971191</v>
      </c>
      <c r="AQ1171">
        <v>6749.0140754773483</v>
      </c>
      <c r="AR1171">
        <v>1268456.3119728393</v>
      </c>
      <c r="AS1171">
        <v>297085.98168502655</v>
      </c>
      <c r="AT1171">
        <v>194.27168753883734</v>
      </c>
      <c r="AU1171" s="3">
        <v>198730585.36499527</v>
      </c>
      <c r="AV1171" s="3">
        <v>6176929.065532011</v>
      </c>
      <c r="AW1171">
        <v>654960.40642933</v>
      </c>
      <c r="AX1171">
        <v>123093258.78432828</v>
      </c>
      <c r="AY1171">
        <v>20357.429953802141</v>
      </c>
      <c r="AZ1171">
        <v>3825975.3855175744</v>
      </c>
      <c r="BA1171">
        <v>1712375.4610478003</v>
      </c>
      <c r="BB1171">
        <v>321823844.14932358</v>
      </c>
      <c r="BC1171">
        <v>53223.924928432403</v>
      </c>
      <c r="BD1171">
        <v>10002904.451049585</v>
      </c>
      <c r="BE1171">
        <v>1057415.0546184701</v>
      </c>
      <c r="BF1171">
        <v>198730585.36499527</v>
      </c>
      <c r="BG1171">
        <v>32866.494974630259</v>
      </c>
      <c r="BH1171">
        <v>6176929.065532011</v>
      </c>
      <c r="BI1171">
        <v>16.278768079119029</v>
      </c>
      <c r="BJ1171">
        <v>46.797766849611378</v>
      </c>
      <c r="BK1171">
        <v>30.518998770492349</v>
      </c>
      <c r="BL1171">
        <v>44.62363179062973</v>
      </c>
      <c r="BM1171">
        <v>41.145817730740944</v>
      </c>
      <c r="BN1171">
        <f t="shared" si="117"/>
        <v>-3.4778140598887859</v>
      </c>
      <c r="BO1171">
        <v>0.5591792370875347</v>
      </c>
      <c r="BP1171">
        <v>0.11023091169948307</v>
      </c>
      <c r="BQ1171">
        <v>0.26177442779735344</v>
      </c>
      <c r="BR1171">
        <v>9.5238095238095233E-2</v>
      </c>
      <c r="BS1171">
        <v>0.17241379310344829</v>
      </c>
      <c r="BT1171">
        <v>0.61111111111111116</v>
      </c>
      <c r="BU1171">
        <v>9.9596955691580918E-2</v>
      </c>
      <c r="BV1171">
        <v>0.71751704058666332</v>
      </c>
      <c r="BW1171">
        <v>0.42154198827167783</v>
      </c>
      <c r="BX1171">
        <v>0.35544838785027627</v>
      </c>
      <c r="BY1171">
        <f t="shared" si="118"/>
        <v>2.9250485880257141E-2</v>
      </c>
      <c r="BZ1171">
        <v>0</v>
      </c>
      <c r="CA1171">
        <f t="shared" si="119"/>
        <v>6.1329610694482999E-4</v>
      </c>
      <c r="CC1171">
        <v>2.9250485880257141E-2</v>
      </c>
      <c r="CD1171">
        <v>6.1329610694482999E-4</v>
      </c>
    </row>
    <row r="1172" spans="1:82" x14ac:dyDescent="0.3">
      <c r="A1172">
        <v>0</v>
      </c>
      <c r="B1172" t="s">
        <v>809</v>
      </c>
      <c r="C1172" t="s">
        <v>815</v>
      </c>
      <c r="D1172">
        <v>24015</v>
      </c>
      <c r="E1172" s="2">
        <f t="shared" si="121"/>
        <v>0.58702504473784123</v>
      </c>
      <c r="F1172" s="2" t="s">
        <v>1939</v>
      </c>
      <c r="G1172" s="3">
        <v>22258</v>
      </c>
      <c r="H1172" s="1">
        <v>28.880796044224738</v>
      </c>
      <c r="I1172" s="1">
        <f t="shared" si="120"/>
        <v>-2.2818745353605152</v>
      </c>
      <c r="J1172" s="1">
        <v>2.4174262611400001</v>
      </c>
      <c r="K1172" s="1">
        <v>153.52505878299999</v>
      </c>
      <c r="L1172" s="2">
        <v>0.14848021860000005</v>
      </c>
      <c r="M1172" s="2">
        <v>4.5087152501871307E-2</v>
      </c>
      <c r="N1172" s="7">
        <v>6.4373057414200005E-2</v>
      </c>
      <c r="O1172" s="2">
        <v>4.6564907295625988E-3</v>
      </c>
      <c r="P1172" s="3">
        <v>1144379.00974129</v>
      </c>
      <c r="Q1172" s="3">
        <v>35569.502068707821</v>
      </c>
      <c r="R1172" s="3">
        <v>3920059.2883381909</v>
      </c>
      <c r="S1172" s="3">
        <v>6745.9103377733245</v>
      </c>
      <c r="T1172" s="3">
        <v>1435692.9874594605</v>
      </c>
      <c r="V1172">
        <v>24015</v>
      </c>
      <c r="W1172" s="2">
        <v>0.64466878602829547</v>
      </c>
      <c r="X1172" s="2">
        <v>0.77477635102839482</v>
      </c>
      <c r="Y1172" s="2">
        <v>6.6273384812225597E-2</v>
      </c>
      <c r="Z1172" s="2">
        <v>0.6893904161169675</v>
      </c>
      <c r="AA1172" s="2">
        <v>0.44251073206520725</v>
      </c>
      <c r="AB1172" s="2">
        <v>0.36650506459264015</v>
      </c>
      <c r="AC1172" s="2">
        <v>4.5087152501871307E-2</v>
      </c>
      <c r="AD1172" s="2">
        <v>0.13319363210313773</v>
      </c>
      <c r="AE1172" s="2">
        <v>4.6564907295625988E-3</v>
      </c>
      <c r="AF1172">
        <v>2049335.8745863668</v>
      </c>
      <c r="AG1172">
        <v>3526.8784088452644</v>
      </c>
      <c r="AH1172">
        <v>662865.88370229211</v>
      </c>
      <c r="AI1172">
        <v>87702.717092173771</v>
      </c>
      <c r="AJ1172">
        <v>101.43623001740528</v>
      </c>
      <c r="AK1172">
        <v>5969395.1629245579</v>
      </c>
      <c r="AL1172">
        <v>10272.788746618589</v>
      </c>
      <c r="AM1172">
        <v>1930738.8577775736</v>
      </c>
      <c r="AN1172">
        <v>255522.73047635276</v>
      </c>
      <c r="AO1172">
        <v>295.45593704728503</v>
      </c>
      <c r="AP1172">
        <v>3920059.2883381909</v>
      </c>
      <c r="AQ1172">
        <v>6745.9103377733245</v>
      </c>
      <c r="AR1172">
        <v>1267872.9740752815</v>
      </c>
      <c r="AS1172">
        <v>167820.01338417898</v>
      </c>
      <c r="AT1172">
        <v>194.01970702987975</v>
      </c>
      <c r="AU1172" s="3">
        <v>215074591.09077805</v>
      </c>
      <c r="AV1172" s="3">
        <v>6684932.2187929479</v>
      </c>
      <c r="AW1172">
        <v>567427.14753351011</v>
      </c>
      <c r="AX1172">
        <v>106642258.10744789</v>
      </c>
      <c r="AY1172">
        <v>17636.727802790581</v>
      </c>
      <c r="AZ1172">
        <v>3314646.6232564617</v>
      </c>
      <c r="BA1172">
        <v>1711806.1572748001</v>
      </c>
      <c r="BB1172">
        <v>321716849.19822592</v>
      </c>
      <c r="BC1172">
        <v>53206.229871498406</v>
      </c>
      <c r="BD1172">
        <v>9999578.8420494106</v>
      </c>
      <c r="BE1172">
        <v>1144379.00974129</v>
      </c>
      <c r="BF1172">
        <v>215074591.09077805</v>
      </c>
      <c r="BG1172">
        <v>35569.502068707821</v>
      </c>
      <c r="BH1172">
        <v>6684932.2187929479</v>
      </c>
      <c r="BI1172">
        <v>13.321690243922724</v>
      </c>
      <c r="BJ1172">
        <v>42.202486288147462</v>
      </c>
      <c r="BK1172">
        <v>28.880796044224738</v>
      </c>
      <c r="BL1172">
        <v>51.182574400130434</v>
      </c>
      <c r="BM1172">
        <v>48.900699864769919</v>
      </c>
      <c r="BN1172">
        <f t="shared" si="117"/>
        <v>-2.2818745353605152</v>
      </c>
      <c r="BO1172">
        <v>0.58702504473784123</v>
      </c>
      <c r="BP1172">
        <v>9.4699304146936863E-2</v>
      </c>
      <c r="BQ1172">
        <v>0.33765219004648922</v>
      </c>
      <c r="BR1172">
        <v>8.9285714285714288E-2</v>
      </c>
      <c r="BS1172">
        <v>3.4482758620689655E-2</v>
      </c>
      <c r="BT1172">
        <v>0.61111111111111116</v>
      </c>
      <c r="BU1172">
        <v>6.5347874578238846E-2</v>
      </c>
      <c r="BV1172">
        <v>0.6893904161169675</v>
      </c>
      <c r="BW1172">
        <v>0.45903602911328556</v>
      </c>
      <c r="BX1172">
        <v>0.36650506459264015</v>
      </c>
      <c r="BY1172">
        <f t="shared" si="118"/>
        <v>0.11321865209123558</v>
      </c>
      <c r="BZ1172">
        <v>0.13319363210313773</v>
      </c>
      <c r="CA1172">
        <f t="shared" si="119"/>
        <v>2.9479991686690403E-3</v>
      </c>
      <c r="CC1172">
        <v>0.11321865209123558</v>
      </c>
      <c r="CD1172">
        <v>2.9479991686690403E-3</v>
      </c>
    </row>
    <row r="1173" spans="1:82" x14ac:dyDescent="0.3">
      <c r="A1173">
        <v>0</v>
      </c>
      <c r="B1173" t="s">
        <v>809</v>
      </c>
      <c r="C1173" t="s">
        <v>816</v>
      </c>
      <c r="D1173">
        <v>24017</v>
      </c>
      <c r="E1173" s="2">
        <f t="shared" si="121"/>
        <v>0.52975214005914628</v>
      </c>
      <c r="F1173" s="2" t="s">
        <v>1937</v>
      </c>
      <c r="G1173" s="3">
        <v>65231</v>
      </c>
      <c r="H1173" s="1">
        <v>27.273340730802573</v>
      </c>
      <c r="I1173" s="1">
        <f t="shared" si="120"/>
        <v>0.3812451226516842</v>
      </c>
      <c r="J1173" s="1">
        <v>2.4284713041299999</v>
      </c>
      <c r="K1173" s="1">
        <v>189.41489568099999</v>
      </c>
      <c r="L1173" s="2">
        <v>8.3823190209999954E-2</v>
      </c>
      <c r="M1173" s="2">
        <v>4.9989003618900518E-2</v>
      </c>
      <c r="N1173" s="7">
        <v>9.3945678077300004E-3</v>
      </c>
      <c r="O1173" s="2">
        <v>3.7202300340305819E-3</v>
      </c>
      <c r="P1173" s="3">
        <v>2220957.1224555997</v>
      </c>
      <c r="Q1173" s="3">
        <v>69031.621769744786</v>
      </c>
      <c r="R1173" s="3">
        <v>10835962.639319859</v>
      </c>
      <c r="S1173" s="3">
        <v>18636.10890175914</v>
      </c>
      <c r="T1173" s="3">
        <v>4040518.5805468005</v>
      </c>
      <c r="V1173">
        <v>24017</v>
      </c>
      <c r="W1173" s="2">
        <v>0.56925413996781959</v>
      </c>
      <c r="X1173" s="2">
        <v>0.73165363514939552</v>
      </c>
      <c r="Y1173" s="2">
        <v>-2.288711847356293E-2</v>
      </c>
      <c r="Z1173" s="2">
        <v>0.69254019028187419</v>
      </c>
      <c r="AA1173" s="2">
        <v>0.54595728421330159</v>
      </c>
      <c r="AB1173" s="2">
        <v>0.2069071828688511</v>
      </c>
      <c r="AC1173" s="2">
        <v>4.9989003618900518E-2</v>
      </c>
      <c r="AD1173" s="2">
        <v>1.9438203786088123E-2</v>
      </c>
      <c r="AE1173" s="2">
        <v>3.7202300340305819E-3</v>
      </c>
      <c r="AF1173">
        <v>3746941.5569788748</v>
      </c>
      <c r="AG1173">
        <v>6449.7756567914712</v>
      </c>
      <c r="AH1173">
        <v>1212215.3771159912</v>
      </c>
      <c r="AI1173">
        <v>185185.21272098942</v>
      </c>
      <c r="AJ1173">
        <v>185.4979137720411</v>
      </c>
      <c r="AK1173">
        <v>14582904.196298733</v>
      </c>
      <c r="AL1173">
        <v>25085.88455855061</v>
      </c>
      <c r="AM1173">
        <v>4714814.3793825023</v>
      </c>
      <c r="AN1173">
        <v>723104.79100127891</v>
      </c>
      <c r="AO1173">
        <v>721.52177285743164</v>
      </c>
      <c r="AP1173">
        <v>10835962.639319859</v>
      </c>
      <c r="AQ1173">
        <v>18636.108901759137</v>
      </c>
      <c r="AR1173">
        <v>3502599.0022665113</v>
      </c>
      <c r="AS1173">
        <v>537919.57828028942</v>
      </c>
      <c r="AT1173">
        <v>536.02385908539054</v>
      </c>
      <c r="AU1173" s="3">
        <v>417406681.5943054</v>
      </c>
      <c r="AV1173" s="3">
        <v>12973802.995405834</v>
      </c>
      <c r="AW1173">
        <v>786357.58662289998</v>
      </c>
      <c r="AX1173">
        <v>147788044.82990783</v>
      </c>
      <c r="AY1173">
        <v>24441.507198258198</v>
      </c>
      <c r="AZ1173">
        <v>4593536.8628406459</v>
      </c>
      <c r="BA1173">
        <v>3007314.7090784996</v>
      </c>
      <c r="BB1173">
        <v>565194726.42421317</v>
      </c>
      <c r="BC1173">
        <v>93473.128968002988</v>
      </c>
      <c r="BD1173">
        <v>17567339.858246483</v>
      </c>
      <c r="BE1173">
        <v>2220957.1224555997</v>
      </c>
      <c r="BF1173">
        <v>417406681.5943054</v>
      </c>
      <c r="BG1173">
        <v>69031.621769744786</v>
      </c>
      <c r="BH1173">
        <v>12973802.995405834</v>
      </c>
      <c r="BI1173">
        <v>9.8339222729429707</v>
      </c>
      <c r="BJ1173">
        <v>37.107263003745544</v>
      </c>
      <c r="BK1173">
        <v>27.273340730802573</v>
      </c>
      <c r="BL1173">
        <v>62.445559169780715</v>
      </c>
      <c r="BM1173">
        <v>62.826804292432399</v>
      </c>
      <c r="BN1173">
        <f t="shared" si="117"/>
        <v>0.3812451226516842</v>
      </c>
      <c r="BO1173">
        <v>0.52975214005914628</v>
      </c>
      <c r="BP1173">
        <v>6.3085611544663356E-2</v>
      </c>
      <c r="BQ1173">
        <v>0.3623075646946361</v>
      </c>
      <c r="BR1173">
        <v>0.1130952380952381</v>
      </c>
      <c r="BS1173">
        <v>6.8965517241379309E-2</v>
      </c>
      <c r="BT1173">
        <v>0.44444444444444442</v>
      </c>
      <c r="BU1173">
        <v>-1.0918022911663473E-2</v>
      </c>
      <c r="BV1173">
        <v>0.69254019028187419</v>
      </c>
      <c r="BW1173">
        <v>0.56634573051172366</v>
      </c>
      <c r="BX1173">
        <v>0.2069071828688511</v>
      </c>
      <c r="BY1173">
        <f t="shared" si="118"/>
        <v>9.6303781541449571E-2</v>
      </c>
      <c r="BZ1173">
        <v>1.9438203786088123E-2</v>
      </c>
      <c r="CA1173">
        <f t="shared" si="119"/>
        <v>4.0366571724364964E-3</v>
      </c>
      <c r="CC1173">
        <v>9.6303781541449571E-2</v>
      </c>
      <c r="CD1173">
        <v>4.0366571724364964E-3</v>
      </c>
    </row>
    <row r="1174" spans="1:82" x14ac:dyDescent="0.3">
      <c r="A1174">
        <v>0</v>
      </c>
      <c r="B1174" t="s">
        <v>809</v>
      </c>
      <c r="C1174" t="s">
        <v>817</v>
      </c>
      <c r="D1174">
        <v>24019</v>
      </c>
      <c r="E1174" s="2">
        <f t="shared" si="121"/>
        <v>0.54276692289643313</v>
      </c>
      <c r="F1174" s="2" t="s">
        <v>1938</v>
      </c>
      <c r="G1174" s="3">
        <v>2293</v>
      </c>
      <c r="H1174" s="1">
        <v>2.7194308617848111</v>
      </c>
      <c r="I1174" s="1">
        <f t="shared" si="120"/>
        <v>-0.66715431777497258</v>
      </c>
      <c r="J1174" s="1">
        <v>2.2973610312099999</v>
      </c>
      <c r="K1174" s="1">
        <v>217.83600173400001</v>
      </c>
      <c r="L1174" s="2">
        <v>8.5852243140000173E-2</v>
      </c>
      <c r="M1174" s="2">
        <v>3.4673176825578797E-3</v>
      </c>
      <c r="N1174" s="7">
        <v>3.5071624485299997E-2</v>
      </c>
      <c r="O1174" s="2">
        <v>6.7076452372158519E-3</v>
      </c>
      <c r="P1174" s="3">
        <v>195180.88655940403</v>
      </c>
      <c r="Q1174" s="3">
        <v>6066.5975949842314</v>
      </c>
      <c r="R1174" s="3">
        <v>767599.41395134479</v>
      </c>
      <c r="S1174" s="3">
        <v>1318.0898641743083</v>
      </c>
      <c r="T1174" s="3">
        <v>374555.29166215833</v>
      </c>
      <c r="V1174">
        <v>24019</v>
      </c>
      <c r="W1174" s="2">
        <v>0.43084106195872907</v>
      </c>
      <c r="X1174" s="2">
        <v>7.2953346463902738E-2</v>
      </c>
      <c r="Y1174" s="2">
        <v>3.5112747411000345E-2</v>
      </c>
      <c r="Z1174" s="2">
        <v>0.65515077036099356</v>
      </c>
      <c r="AA1174" s="2">
        <v>0.62787644806389087</v>
      </c>
      <c r="AB1174" s="2">
        <v>0.21191564919644321</v>
      </c>
      <c r="AC1174" s="2">
        <v>3.4673176825578797E-3</v>
      </c>
      <c r="AD1174" s="2">
        <v>7.2566338101629491E-2</v>
      </c>
      <c r="AE1174" s="2">
        <v>6.7076452372158519E-3</v>
      </c>
      <c r="AF1174">
        <v>400559.05686656618</v>
      </c>
      <c r="AG1174">
        <v>685.76085964564766</v>
      </c>
      <c r="AH1174">
        <v>128886.6316166215</v>
      </c>
      <c r="AI1174">
        <v>67226.61051430543</v>
      </c>
      <c r="AJ1174">
        <v>19.732483476808167</v>
      </c>
      <c r="AK1174">
        <v>1168158.470817911</v>
      </c>
      <c r="AL1174">
        <v>2003.8507238199563</v>
      </c>
      <c r="AM1174">
        <v>376617.54301512381</v>
      </c>
      <c r="AN1174">
        <v>194050.99077796147</v>
      </c>
      <c r="AO1174">
        <v>57.649608864087689</v>
      </c>
      <c r="AP1174">
        <v>767599.41395134479</v>
      </c>
      <c r="AQ1174">
        <v>1318.0898641743088</v>
      </c>
      <c r="AR1174">
        <v>247730.9113985023</v>
      </c>
      <c r="AS1174">
        <v>126824.38026365604</v>
      </c>
      <c r="AT1174">
        <v>37.917125387279526</v>
      </c>
      <c r="AU1174" s="3">
        <v>36682295.819974393</v>
      </c>
      <c r="AV1174" s="3">
        <v>1140156.3520013364</v>
      </c>
      <c r="AW1174">
        <v>67581.499922785995</v>
      </c>
      <c r="AX1174">
        <v>12701267.095488399</v>
      </c>
      <c r="AY1174">
        <v>2100.5630834257881</v>
      </c>
      <c r="AZ1174">
        <v>394779.8258990426</v>
      </c>
      <c r="BA1174">
        <v>262762.38648218999</v>
      </c>
      <c r="BB1174">
        <v>49383562.915462784</v>
      </c>
      <c r="BC1174">
        <v>8167.1606784100195</v>
      </c>
      <c r="BD1174">
        <v>1534936.1779003791</v>
      </c>
      <c r="BE1174">
        <v>195180.88655940403</v>
      </c>
      <c r="BF1174">
        <v>36682295.819974393</v>
      </c>
      <c r="BG1174">
        <v>6066.5975949842314</v>
      </c>
      <c r="BH1174">
        <v>1140156.3520013364</v>
      </c>
      <c r="BI1174">
        <v>0.89935985741459323</v>
      </c>
      <c r="BJ1174">
        <v>3.6187907191994042</v>
      </c>
      <c r="BK1174">
        <v>2.7194308617848111</v>
      </c>
      <c r="BL1174">
        <v>38.380243776221846</v>
      </c>
      <c r="BM1174">
        <v>37.713089458446873</v>
      </c>
      <c r="BN1174">
        <f t="shared" si="117"/>
        <v>-0.66715431777497258</v>
      </c>
      <c r="BO1174">
        <v>0.54276692289643313</v>
      </c>
      <c r="BP1174">
        <v>5.9112278346752532E-3</v>
      </c>
      <c r="BQ1174">
        <v>0.46907247539556896</v>
      </c>
      <c r="BR1174">
        <v>4.1666666666666664E-2</v>
      </c>
      <c r="BS1174">
        <v>6.8965517241379309E-2</v>
      </c>
      <c r="BT1174">
        <v>0.44444444444444442</v>
      </c>
      <c r="BU1174">
        <v>1.9105834263320472E-2</v>
      </c>
      <c r="BV1174">
        <v>0.65515077036099356</v>
      </c>
      <c r="BW1174">
        <v>0.65132411624884945</v>
      </c>
      <c r="BX1174">
        <v>0.21191564919644321</v>
      </c>
      <c r="BY1174">
        <f t="shared" si="118"/>
        <v>4.2041779163602189E-2</v>
      </c>
      <c r="BZ1174">
        <v>7.2566338101629491E-2</v>
      </c>
      <c r="CA1174">
        <f t="shared" si="119"/>
        <v>7.1117564764263154E-3</v>
      </c>
      <c r="CC1174">
        <v>4.2041779163602189E-2</v>
      </c>
      <c r="CD1174">
        <v>7.1117564764263154E-3</v>
      </c>
    </row>
    <row r="1175" spans="1:82" x14ac:dyDescent="0.3">
      <c r="A1175">
        <v>0</v>
      </c>
      <c r="B1175" t="s">
        <v>809</v>
      </c>
      <c r="C1175" t="s">
        <v>818</v>
      </c>
      <c r="D1175">
        <v>24021</v>
      </c>
      <c r="E1175" s="2">
        <f t="shared" si="121"/>
        <v>0.59968856396444903</v>
      </c>
      <c r="F1175" s="2" t="s">
        <v>1939</v>
      </c>
      <c r="G1175" s="3">
        <v>112901</v>
      </c>
      <c r="H1175" s="1">
        <v>29.112466837909047</v>
      </c>
      <c r="I1175" s="1">
        <f t="shared" si="120"/>
        <v>-5.3602639097377462</v>
      </c>
      <c r="J1175" s="1">
        <v>2.5159236140100001</v>
      </c>
      <c r="K1175" s="1">
        <v>144.936280552</v>
      </c>
      <c r="L1175" s="2">
        <v>0.1241018358699999</v>
      </c>
      <c r="M1175" s="2">
        <v>5.0573246164839276E-2</v>
      </c>
      <c r="N1175" s="7">
        <v>0</v>
      </c>
      <c r="O1175" s="2">
        <v>2.5241132985528163E-3</v>
      </c>
      <c r="P1175" s="3">
        <v>1199494.5886364998</v>
      </c>
      <c r="Q1175" s="3">
        <v>37282.600334966999</v>
      </c>
      <c r="R1175" s="3">
        <v>5992323.7238754295</v>
      </c>
      <c r="S1175" s="3">
        <v>10236.123385910021</v>
      </c>
      <c r="T1175" s="3">
        <v>2325768.7955492465</v>
      </c>
      <c r="V1175">
        <v>24021</v>
      </c>
      <c r="W1175" s="2">
        <v>0.62461325117206379</v>
      </c>
      <c r="X1175" s="2">
        <v>0.78099131310546932</v>
      </c>
      <c r="Y1175" s="2">
        <v>0.16826886628134513</v>
      </c>
      <c r="Z1175" s="2">
        <v>0.71747943466243813</v>
      </c>
      <c r="AA1175" s="2">
        <v>0.41775499138890815</v>
      </c>
      <c r="AB1175" s="2">
        <v>0.30633004046236989</v>
      </c>
      <c r="AC1175" s="2">
        <v>5.0573246164839276E-2</v>
      </c>
      <c r="AD1175" s="2">
        <v>0</v>
      </c>
      <c r="AE1175" s="2">
        <v>2.5241132985528163E-3</v>
      </c>
      <c r="AF1175">
        <v>4879542.0780817643</v>
      </c>
      <c r="AG1175">
        <v>8338.7693691735403</v>
      </c>
      <c r="AH1175">
        <v>1567245.9002340767</v>
      </c>
      <c r="AI1175">
        <v>326605.59536447749</v>
      </c>
      <c r="AJ1175">
        <v>239.9840826200614</v>
      </c>
      <c r="AK1175">
        <v>10871865.801957194</v>
      </c>
      <c r="AL1175">
        <v>18574.892755083561</v>
      </c>
      <c r="AM1175">
        <v>3491093.6169203119</v>
      </c>
      <c r="AN1175">
        <v>728526.67422748869</v>
      </c>
      <c r="AO1175">
        <v>534.5840260099958</v>
      </c>
      <c r="AP1175">
        <v>5992323.7238754295</v>
      </c>
      <c r="AQ1175">
        <v>10236.123385910021</v>
      </c>
      <c r="AR1175">
        <v>1923847.7166862353</v>
      </c>
      <c r="AS1175">
        <v>401921.07886301121</v>
      </c>
      <c r="AT1175">
        <v>294.59994338993442</v>
      </c>
      <c r="AU1175" s="3">
        <v>225433012.98834378</v>
      </c>
      <c r="AV1175" s="3">
        <v>7006891.906953698</v>
      </c>
      <c r="AW1175">
        <v>822199.68722750014</v>
      </c>
      <c r="AX1175">
        <v>154524209.21753636</v>
      </c>
      <c r="AY1175">
        <v>25555.548665945003</v>
      </c>
      <c r="AZ1175">
        <v>4802909.8162777042</v>
      </c>
      <c r="BA1175">
        <v>2021694.275864</v>
      </c>
      <c r="BB1175">
        <v>379957222.20588017</v>
      </c>
      <c r="BC1175">
        <v>62838.149000912003</v>
      </c>
      <c r="BD1175">
        <v>11809801.723231401</v>
      </c>
      <c r="BE1175">
        <v>1199494.5886364998</v>
      </c>
      <c r="BF1175">
        <v>225433012.98834378</v>
      </c>
      <c r="BG1175">
        <v>37282.600334966999</v>
      </c>
      <c r="BH1175">
        <v>7006891.906953698</v>
      </c>
      <c r="BI1175">
        <v>15.289984072445122</v>
      </c>
      <c r="BJ1175">
        <v>44.402450910354169</v>
      </c>
      <c r="BK1175">
        <v>29.112466837909047</v>
      </c>
      <c r="BL1175">
        <v>40.45489311928192</v>
      </c>
      <c r="BM1175">
        <v>35.094629209544173</v>
      </c>
      <c r="BN1175">
        <f t="shared" si="117"/>
        <v>-5.3602639097377462</v>
      </c>
      <c r="BO1175">
        <v>0.59968856396444903</v>
      </c>
      <c r="BP1175">
        <v>0.1110359534711706</v>
      </c>
      <c r="BQ1175">
        <v>0.24095274414076293</v>
      </c>
      <c r="BR1175">
        <v>0.18452380952380953</v>
      </c>
      <c r="BS1175">
        <v>0.2413793103448276</v>
      </c>
      <c r="BT1175">
        <v>0.61111111111111116</v>
      </c>
      <c r="BU1175">
        <v>0.15350618460907675</v>
      </c>
      <c r="BV1175">
        <v>0.71747943466243813</v>
      </c>
      <c r="BW1175">
        <v>0.43335580019596281</v>
      </c>
      <c r="BX1175">
        <v>0.30633004046236989</v>
      </c>
      <c r="BY1175">
        <f t="shared" si="118"/>
        <v>7.4244964100035199E-2</v>
      </c>
      <c r="BZ1175">
        <v>0</v>
      </c>
      <c r="CA1175">
        <f t="shared" si="119"/>
        <v>1.8947477612382224E-3</v>
      </c>
      <c r="CC1175">
        <v>7.4244964100035199E-2</v>
      </c>
      <c r="CD1175">
        <v>1.8947477612382224E-3</v>
      </c>
    </row>
    <row r="1176" spans="1:82" x14ac:dyDescent="0.3">
      <c r="A1176">
        <v>0</v>
      </c>
      <c r="B1176" t="s">
        <v>809</v>
      </c>
      <c r="C1176" t="s">
        <v>819</v>
      </c>
      <c r="D1176">
        <v>24023</v>
      </c>
      <c r="E1176" s="2">
        <f t="shared" si="121"/>
        <v>0.9146077829704824</v>
      </c>
      <c r="F1176" s="2" t="s">
        <v>1945</v>
      </c>
      <c r="G1176" s="3">
        <v>1467</v>
      </c>
      <c r="H1176" s="1">
        <v>0.37713596856898146</v>
      </c>
      <c r="I1176" s="1">
        <f t="shared" si="120"/>
        <v>-4.1863061081941595</v>
      </c>
      <c r="J1176" s="1">
        <v>2.65862025829</v>
      </c>
      <c r="K1176" s="1">
        <v>251.22895351899999</v>
      </c>
      <c r="L1176" s="2">
        <v>0.30283357237999975</v>
      </c>
      <c r="M1176" s="2">
        <v>8.822620942105586E-3</v>
      </c>
      <c r="N1176" s="7">
        <v>0</v>
      </c>
      <c r="O1176" s="2">
        <v>1.1398934639576055E-2</v>
      </c>
      <c r="P1176" s="3">
        <v>16028.568855569996</v>
      </c>
      <c r="Q1176" s="3">
        <v>498.19876825205995</v>
      </c>
      <c r="R1176" s="3">
        <v>50199.463666013646</v>
      </c>
      <c r="S1176" s="3">
        <v>85.80280987946503</v>
      </c>
      <c r="T1176" s="3">
        <v>17408.57124891509</v>
      </c>
      <c r="V1176">
        <v>24023</v>
      </c>
      <c r="W1176" s="2">
        <v>0.61125538182751293</v>
      </c>
      <c r="X1176" s="2">
        <v>1.0117312179414977E-2</v>
      </c>
      <c r="Y1176" s="2">
        <v>0.13151147146576009</v>
      </c>
      <c r="Z1176" s="2">
        <v>0.75817300226366591</v>
      </c>
      <c r="AA1176" s="2">
        <v>0.72412613953012051</v>
      </c>
      <c r="AB1176" s="2">
        <v>0.7475072373442192</v>
      </c>
      <c r="AC1176" s="2">
        <v>8.822620942105586E-3</v>
      </c>
      <c r="AD1176" s="2">
        <v>0</v>
      </c>
      <c r="AE1176" s="2">
        <v>1.1398934639576055E-2</v>
      </c>
      <c r="AF1176">
        <v>167296.48836337743</v>
      </c>
      <c r="AG1176">
        <v>285.15038761893749</v>
      </c>
      <c r="AH1176">
        <v>53593.133010492413</v>
      </c>
      <c r="AI1176">
        <v>4330.259202402649</v>
      </c>
      <c r="AJ1176">
        <v>8.208394376528835</v>
      </c>
      <c r="AK1176">
        <v>217495.95202939108</v>
      </c>
      <c r="AL1176">
        <v>370.95319749840252</v>
      </c>
      <c r="AM1176">
        <v>69719.50562720903</v>
      </c>
      <c r="AN1176">
        <v>5612.4578346011303</v>
      </c>
      <c r="AO1176">
        <v>10.6776993273459</v>
      </c>
      <c r="AP1176">
        <v>50199.463666013646</v>
      </c>
      <c r="AQ1176">
        <v>85.80280987946503</v>
      </c>
      <c r="AR1176">
        <v>16126.372616716617</v>
      </c>
      <c r="AS1176">
        <v>1282.1986321984814</v>
      </c>
      <c r="AT1176">
        <v>2.4693049508170652</v>
      </c>
      <c r="AU1176" s="3">
        <v>3012409.2307158252</v>
      </c>
      <c r="AV1176" s="3">
        <v>93631.476505292143</v>
      </c>
      <c r="AW1176">
        <v>39702.104956559</v>
      </c>
      <c r="AX1176">
        <v>7461613.6055356981</v>
      </c>
      <c r="AY1176">
        <v>1234.0178318227222</v>
      </c>
      <c r="AZ1176">
        <v>231921.31131276241</v>
      </c>
      <c r="BA1176">
        <v>55730.673812128996</v>
      </c>
      <c r="BB1176">
        <v>10474022.836251523</v>
      </c>
      <c r="BC1176">
        <v>1732.216600074782</v>
      </c>
      <c r="BD1176">
        <v>325552.78781805455</v>
      </c>
      <c r="BE1176">
        <v>16028.568855569996</v>
      </c>
      <c r="BF1176">
        <v>3012409.2307158252</v>
      </c>
      <c r="BG1176">
        <v>498.19876825205995</v>
      </c>
      <c r="BH1176">
        <v>93631.476505292143</v>
      </c>
      <c r="BI1176">
        <v>0.66229622520827247</v>
      </c>
      <c r="BJ1176">
        <v>1.0394321937772539</v>
      </c>
      <c r="BK1176">
        <v>0.37713596856898146</v>
      </c>
      <c r="BL1176">
        <v>45.899099332068637</v>
      </c>
      <c r="BM1176">
        <v>41.712793223874478</v>
      </c>
      <c r="BN1176">
        <f t="shared" si="117"/>
        <v>-4.1863061081941595</v>
      </c>
      <c r="BO1176">
        <v>0.9146077829704824</v>
      </c>
      <c r="BP1176">
        <v>7.3353020001612713E-3</v>
      </c>
      <c r="BQ1176">
        <v>0.14255191823172655</v>
      </c>
      <c r="BR1176">
        <v>8.9285714285714274E-2</v>
      </c>
      <c r="BS1176">
        <v>1</v>
      </c>
      <c r="BT1176">
        <v>0.72222222222222221</v>
      </c>
      <c r="BU1176">
        <v>0.11988661175938237</v>
      </c>
      <c r="BV1176">
        <v>0.75817300226366591</v>
      </c>
      <c r="BW1176">
        <v>0.75116819453332007</v>
      </c>
      <c r="BX1176">
        <v>0.7475072373442192</v>
      </c>
      <c r="BY1176">
        <f t="shared" si="118"/>
        <v>0.187209084251233</v>
      </c>
      <c r="BZ1176">
        <v>0</v>
      </c>
      <c r="CA1176">
        <f t="shared" si="119"/>
        <v>3.6916599614907493E-3</v>
      </c>
      <c r="CC1176">
        <v>0.187209084251233</v>
      </c>
      <c r="CD1176">
        <v>3.6916599614907493E-3</v>
      </c>
    </row>
    <row r="1177" spans="1:82" x14ac:dyDescent="0.3">
      <c r="A1177">
        <v>0</v>
      </c>
      <c r="B1177" t="s">
        <v>809</v>
      </c>
      <c r="C1177" t="s">
        <v>820</v>
      </c>
      <c r="D1177">
        <v>24025</v>
      </c>
      <c r="E1177" s="2">
        <f t="shared" si="121"/>
        <v>0.57693721959737487</v>
      </c>
      <c r="F1177" s="2" t="s">
        <v>1939</v>
      </c>
      <c r="G1177" s="3">
        <v>83983</v>
      </c>
      <c r="H1177" s="1">
        <v>33.831209966348453</v>
      </c>
      <c r="I1177" s="1">
        <f t="shared" si="120"/>
        <v>-3.5737447460955849</v>
      </c>
      <c r="J1177" s="1">
        <v>2.4680456176000001</v>
      </c>
      <c r="K1177" s="1">
        <v>147.204109155</v>
      </c>
      <c r="L1177" s="2">
        <v>0.14713155049000015</v>
      </c>
      <c r="M1177" s="2">
        <v>6.1266285475214795E-2</v>
      </c>
      <c r="N1177" s="7">
        <v>2.8502484084599999E-2</v>
      </c>
      <c r="O1177" s="2">
        <v>2.5093399719802747E-3</v>
      </c>
      <c r="P1177" s="3">
        <v>1562688.9078742003</v>
      </c>
      <c r="Q1177" s="3">
        <v>48571.378772443604</v>
      </c>
      <c r="R1177" s="3">
        <v>6105011.4137407597</v>
      </c>
      <c r="S1177" s="3">
        <v>10474.124605701201</v>
      </c>
      <c r="T1177" s="3">
        <v>2355007.5876194313</v>
      </c>
      <c r="V1177">
        <v>24025</v>
      </c>
      <c r="W1177" s="2">
        <v>0.6711461815855444</v>
      </c>
      <c r="X1177" s="2">
        <v>0.90757960301597806</v>
      </c>
      <c r="Y1177" s="2">
        <v>0.10436832002124921</v>
      </c>
      <c r="Z1177" s="2">
        <v>0.70382580956598062</v>
      </c>
      <c r="AA1177" s="2">
        <v>0.42429163435304079</v>
      </c>
      <c r="AB1177" s="2">
        <v>0.36317604408452014</v>
      </c>
      <c r="AC1177" s="2">
        <v>6.1266285475214795E-2</v>
      </c>
      <c r="AD1177" s="2">
        <v>5.8974197151498292E-2</v>
      </c>
      <c r="AE1177" s="2">
        <v>2.5093399719802747E-3</v>
      </c>
      <c r="AF1177">
        <v>5367634.9709213134</v>
      </c>
      <c r="AG1177">
        <v>9207.3524226432255</v>
      </c>
      <c r="AH1177">
        <v>1730493.3974721583</v>
      </c>
      <c r="AI1177">
        <v>340067.38435623469</v>
      </c>
      <c r="AJ1177">
        <v>264.89077871604877</v>
      </c>
      <c r="AK1177">
        <v>11472646.384662073</v>
      </c>
      <c r="AL1177">
        <v>19681.477028344427</v>
      </c>
      <c r="AM1177">
        <v>3699072.7069696002</v>
      </c>
      <c r="AN1177">
        <v>726495.66247822519</v>
      </c>
      <c r="AO1177">
        <v>566.22092543347355</v>
      </c>
      <c r="AP1177">
        <v>6105011.4137407597</v>
      </c>
      <c r="AQ1177">
        <v>10474.124605701201</v>
      </c>
      <c r="AR1177">
        <v>1968579.3094974419</v>
      </c>
      <c r="AS1177">
        <v>386428.2781219905</v>
      </c>
      <c r="AT1177">
        <v>301.33014671742478</v>
      </c>
      <c r="AU1177" s="3">
        <v>293691753.34587717</v>
      </c>
      <c r="AV1177" s="3">
        <v>9128504.9264930505</v>
      </c>
      <c r="AW1177">
        <v>1203542.2900385999</v>
      </c>
      <c r="AX1177">
        <v>226193737.98985445</v>
      </c>
      <c r="AY1177">
        <v>37408.410684658797</v>
      </c>
      <c r="AZ1177">
        <v>7030536.7040747739</v>
      </c>
      <c r="BA1177">
        <v>2766231.1979128001</v>
      </c>
      <c r="BB1177">
        <v>519885491.33573163</v>
      </c>
      <c r="BC1177">
        <v>85979.789457102393</v>
      </c>
      <c r="BD1177">
        <v>16159041.630567824</v>
      </c>
      <c r="BE1177">
        <v>1562688.9078742003</v>
      </c>
      <c r="BF1177">
        <v>293691753.34587717</v>
      </c>
      <c r="BG1177">
        <v>48571.378772443604</v>
      </c>
      <c r="BH1177">
        <v>9128504.9264930505</v>
      </c>
      <c r="BI1177">
        <v>22.73565540644417</v>
      </c>
      <c r="BJ1177">
        <v>56.56686537279262</v>
      </c>
      <c r="BK1177">
        <v>33.831209966348453</v>
      </c>
      <c r="BL1177">
        <v>50.467145497634448</v>
      </c>
      <c r="BM1177">
        <v>46.893400751538863</v>
      </c>
      <c r="BN1177">
        <f t="shared" si="117"/>
        <v>-3.5737447460955849</v>
      </c>
      <c r="BO1177">
        <v>0.57693721959737487</v>
      </c>
      <c r="BP1177">
        <v>0.15884255413313025</v>
      </c>
      <c r="BQ1177">
        <v>0.31432960795177173</v>
      </c>
      <c r="BR1177">
        <v>6.5476190476190479E-2</v>
      </c>
      <c r="BS1177">
        <v>0.17241379310344829</v>
      </c>
      <c r="BT1177">
        <v>0.55555555555555558</v>
      </c>
      <c r="BU1177">
        <v>0.10234419983375541</v>
      </c>
      <c r="BV1177">
        <v>0.70382580956598062</v>
      </c>
      <c r="BW1177">
        <v>0.44013655015875602</v>
      </c>
      <c r="BX1177">
        <v>0.36317604408452014</v>
      </c>
      <c r="BY1177">
        <f t="shared" si="118"/>
        <v>7.4466858101232852E-2</v>
      </c>
      <c r="BZ1177">
        <v>5.8974197151498292E-2</v>
      </c>
      <c r="CA1177">
        <f t="shared" si="119"/>
        <v>1.5998096428117134E-3</v>
      </c>
      <c r="CC1177">
        <v>7.4466858101232852E-2</v>
      </c>
      <c r="CD1177">
        <v>1.5998096428117134E-3</v>
      </c>
    </row>
    <row r="1178" spans="1:82" x14ac:dyDescent="0.3">
      <c r="A1178">
        <v>0</v>
      </c>
      <c r="B1178" t="s">
        <v>809</v>
      </c>
      <c r="C1178" t="s">
        <v>113</v>
      </c>
      <c r="D1178">
        <v>24027</v>
      </c>
      <c r="E1178" s="2">
        <f t="shared" si="121"/>
        <v>0.55522651196562356</v>
      </c>
      <c r="F1178" s="2" t="s">
        <v>1938</v>
      </c>
      <c r="G1178" s="3">
        <v>205014</v>
      </c>
      <c r="H1178" s="1">
        <v>35.328045493727885</v>
      </c>
      <c r="I1178" s="1">
        <f t="shared" si="120"/>
        <v>-5.575943415938994</v>
      </c>
      <c r="J1178" s="1">
        <v>2.4997901301600001</v>
      </c>
      <c r="K1178" s="1">
        <v>157.102113973</v>
      </c>
      <c r="L1178" s="2">
        <v>0.12298408241000014</v>
      </c>
      <c r="M1178" s="2">
        <v>3.6549740759131699E-2</v>
      </c>
      <c r="N1178" s="7">
        <v>2.8910520120700001E-4</v>
      </c>
      <c r="O1178" s="2">
        <v>1.1471507705288347E-3</v>
      </c>
      <c r="P1178" s="3">
        <v>722355.00608209986</v>
      </c>
      <c r="Q1178" s="3">
        <v>22452.183817131805</v>
      </c>
      <c r="R1178" s="3">
        <v>5774272.5440862291</v>
      </c>
      <c r="S1178" s="3">
        <v>9846.9972565631742</v>
      </c>
      <c r="T1178" s="3">
        <v>2148454.1102286335</v>
      </c>
      <c r="V1178">
        <v>24027</v>
      </c>
      <c r="W1178" s="2">
        <v>0.66680249097020416</v>
      </c>
      <c r="X1178" s="2">
        <v>0.94773475546457575</v>
      </c>
      <c r="Y1178" s="2">
        <v>0.15369528742320354</v>
      </c>
      <c r="Z1178" s="2">
        <v>0.71287856251855608</v>
      </c>
      <c r="AA1178" s="2">
        <v>0.45282100534119329</v>
      </c>
      <c r="AB1178" s="2">
        <v>0.30357100422226663</v>
      </c>
      <c r="AC1178" s="2">
        <v>3.6549740759131699E-2</v>
      </c>
      <c r="AD1178" s="2">
        <v>5.9818460324015214E-4</v>
      </c>
      <c r="AE1178" s="2">
        <v>1.1471507705288347E-3</v>
      </c>
      <c r="AF1178">
        <v>8202376.8315419778</v>
      </c>
      <c r="AG1178">
        <v>14060.901365943415</v>
      </c>
      <c r="AH1178">
        <v>2642702.9030009774</v>
      </c>
      <c r="AI1178">
        <v>412320.61585576955</v>
      </c>
      <c r="AJ1178">
        <v>404.54846576302742</v>
      </c>
      <c r="AK1178">
        <v>13976649.375628207</v>
      </c>
      <c r="AL1178">
        <v>23907.898622506589</v>
      </c>
      <c r="AM1178">
        <v>4493415.5677516954</v>
      </c>
      <c r="AN1178">
        <v>710062.06133368437</v>
      </c>
      <c r="AO1178">
        <v>687.99294301511736</v>
      </c>
      <c r="AP1178">
        <v>5774272.5440862291</v>
      </c>
      <c r="AQ1178">
        <v>9846.9972565631742</v>
      </c>
      <c r="AR1178">
        <v>1850712.664750718</v>
      </c>
      <c r="AS1178">
        <v>297741.44547791482</v>
      </c>
      <c r="AT1178">
        <v>283.44447725208994</v>
      </c>
      <c r="AU1178" s="3">
        <v>135759399.84306985</v>
      </c>
      <c r="AV1178" s="3">
        <v>4219663.4265917512</v>
      </c>
      <c r="AW1178">
        <v>1380936.2055860001</v>
      </c>
      <c r="AX1178">
        <v>259533150.47783285</v>
      </c>
      <c r="AY1178">
        <v>42922.154988188006</v>
      </c>
      <c r="AZ1178">
        <v>8066789.8084800532</v>
      </c>
      <c r="BA1178">
        <v>2103291.2116681002</v>
      </c>
      <c r="BB1178">
        <v>395292550.32090276</v>
      </c>
      <c r="BC1178">
        <v>65374.338805319814</v>
      </c>
      <c r="BD1178">
        <v>12286453.235071806</v>
      </c>
      <c r="BE1178">
        <v>722355.00608209986</v>
      </c>
      <c r="BF1178">
        <v>135759399.84306985</v>
      </c>
      <c r="BG1178">
        <v>22452.183817131805</v>
      </c>
      <c r="BH1178">
        <v>4219663.4265917512</v>
      </c>
      <c r="BI1178">
        <v>50.425248896080745</v>
      </c>
      <c r="BJ1178">
        <v>85.75329438980863</v>
      </c>
      <c r="BK1178">
        <v>35.328045493727885</v>
      </c>
      <c r="BL1178">
        <v>54.262293364113667</v>
      </c>
      <c r="BM1178">
        <v>48.686349948174673</v>
      </c>
      <c r="BN1178">
        <f t="shared" si="117"/>
        <v>-5.575943415938994</v>
      </c>
      <c r="BO1178">
        <v>0.55522651196562356</v>
      </c>
      <c r="BP1178">
        <v>0.33903854240118986</v>
      </c>
      <c r="BQ1178">
        <v>0.29873363335169845</v>
      </c>
      <c r="BR1178">
        <v>6.5476190476190479E-2</v>
      </c>
      <c r="BS1178">
        <v>0.13793103448275862</v>
      </c>
      <c r="BT1178">
        <v>0.55555555555555558</v>
      </c>
      <c r="BU1178">
        <v>0.15968277192881247</v>
      </c>
      <c r="BV1178">
        <v>0.71287856251855608</v>
      </c>
      <c r="BW1178">
        <v>0.46973133334148681</v>
      </c>
      <c r="BX1178">
        <v>0.30357100422226663</v>
      </c>
      <c r="BY1178">
        <f t="shared" si="118"/>
        <v>3.993970599106289E-2</v>
      </c>
      <c r="BZ1178">
        <v>5.9818460324015214E-4</v>
      </c>
      <c r="CA1178">
        <f t="shared" si="119"/>
        <v>8.6587339634570828E-4</v>
      </c>
      <c r="CC1178">
        <v>3.993970599106289E-2</v>
      </c>
      <c r="CD1178">
        <v>8.6587339634570828E-4</v>
      </c>
    </row>
    <row r="1179" spans="1:82" x14ac:dyDescent="0.3">
      <c r="A1179">
        <v>0</v>
      </c>
      <c r="B1179" t="s">
        <v>809</v>
      </c>
      <c r="C1179" t="s">
        <v>269</v>
      </c>
      <c r="D1179">
        <v>24029</v>
      </c>
      <c r="E1179" s="2">
        <f t="shared" si="121"/>
        <v>0.61161544589268557</v>
      </c>
      <c r="F1179" s="2" t="s">
        <v>1939</v>
      </c>
      <c r="G1179" s="3">
        <v>1009</v>
      </c>
      <c r="H1179" s="1">
        <v>1.1381565816797066</v>
      </c>
      <c r="I1179" s="1">
        <f t="shared" si="120"/>
        <v>-11.008504326253338</v>
      </c>
      <c r="J1179" s="1">
        <v>2.49845518984</v>
      </c>
      <c r="K1179" s="1">
        <v>154.528495018</v>
      </c>
      <c r="L1179" s="2">
        <v>0.11893425721000006</v>
      </c>
      <c r="M1179" s="2">
        <v>2.8447117161646013E-3</v>
      </c>
      <c r="N1179" s="7">
        <v>9.2580518419400001E-2</v>
      </c>
      <c r="O1179" s="2">
        <v>2.1875716504749579E-3</v>
      </c>
      <c r="P1179" s="3">
        <v>11963.454569672</v>
      </c>
      <c r="Q1179" s="3">
        <v>371.84719261937596</v>
      </c>
      <c r="R1179" s="3">
        <v>88741.37177184016</v>
      </c>
      <c r="S1179" s="3">
        <v>150.57084893215728</v>
      </c>
      <c r="T1179" s="3">
        <v>41815.289609951797</v>
      </c>
      <c r="V1179">
        <v>24029</v>
      </c>
      <c r="W1179" s="2">
        <v>0.51469689829156262</v>
      </c>
      <c r="X1179" s="2">
        <v>3.0532981220546731E-2</v>
      </c>
      <c r="Y1179" s="2">
        <v>0.33525467121552871</v>
      </c>
      <c r="Z1179" s="2">
        <v>0.71249787042569279</v>
      </c>
      <c r="AA1179" s="2">
        <v>0.4454029719799838</v>
      </c>
      <c r="AB1179" s="2">
        <v>0.29357451135264384</v>
      </c>
      <c r="AC1179" s="2">
        <v>2.8447117161646013E-3</v>
      </c>
      <c r="AD1179" s="2">
        <v>0.1915574000303924</v>
      </c>
      <c r="AE1179" s="2">
        <v>2.1875716504749579E-3</v>
      </c>
      <c r="AF1179">
        <v>123364.1964190023</v>
      </c>
      <c r="AG1179">
        <v>210.48234578499989</v>
      </c>
      <c r="AH1179">
        <v>39559.505593555783</v>
      </c>
      <c r="AI1179">
        <v>18285.088331428036</v>
      </c>
      <c r="AJ1179">
        <v>6.0584251435428991</v>
      </c>
      <c r="AK1179">
        <v>212105.56819084246</v>
      </c>
      <c r="AL1179">
        <v>361.05319471715717</v>
      </c>
      <c r="AM1179">
        <v>67858.830738109609</v>
      </c>
      <c r="AN1179">
        <v>31801.052796826021</v>
      </c>
      <c r="AO1179">
        <v>10.394591632568872</v>
      </c>
      <c r="AP1179">
        <v>88741.37177184016</v>
      </c>
      <c r="AQ1179">
        <v>150.57084893215728</v>
      </c>
      <c r="AR1179">
        <v>28299.325144553826</v>
      </c>
      <c r="AS1179">
        <v>13515.964465397985</v>
      </c>
      <c r="AT1179">
        <v>4.336166489025973</v>
      </c>
      <c r="AU1179" s="3">
        <v>2248411.6518241558</v>
      </c>
      <c r="AV1179" s="3">
        <v>69884.961380885521</v>
      </c>
      <c r="AW1179">
        <v>17541.124859521002</v>
      </c>
      <c r="AX1179">
        <v>3296679.0060983771</v>
      </c>
      <c r="AY1179">
        <v>545.21191988591795</v>
      </c>
      <c r="AZ1179">
        <v>102467.12822335942</v>
      </c>
      <c r="BA1179">
        <v>29504.579429193</v>
      </c>
      <c r="BB1179">
        <v>5545090.6579225324</v>
      </c>
      <c r="BC1179">
        <v>917.05911250529391</v>
      </c>
      <c r="BD1179">
        <v>172352.08960424495</v>
      </c>
      <c r="BE1179">
        <v>11963.454569672</v>
      </c>
      <c r="BF1179">
        <v>2248411.6518241558</v>
      </c>
      <c r="BG1179">
        <v>371.84719261937596</v>
      </c>
      <c r="BH1179">
        <v>69884.961380885521</v>
      </c>
      <c r="BI1179">
        <v>0.65985380846841812</v>
      </c>
      <c r="BJ1179">
        <v>1.7980103901481246</v>
      </c>
      <c r="BK1179">
        <v>1.1381565816797066</v>
      </c>
      <c r="BL1179">
        <v>32.282236387084254</v>
      </c>
      <c r="BM1179">
        <v>21.273732060830916</v>
      </c>
      <c r="BN1179">
        <f t="shared" si="117"/>
        <v>-11.008504326253338</v>
      </c>
      <c r="BO1179">
        <v>0.61161544589268557</v>
      </c>
      <c r="BP1179">
        <v>4.8871649629523319E-3</v>
      </c>
      <c r="BQ1179">
        <v>0.38770191266565318</v>
      </c>
      <c r="BR1179">
        <v>1.1904761904761904E-2</v>
      </c>
      <c r="BS1179">
        <v>0</v>
      </c>
      <c r="BT1179">
        <v>0.5</v>
      </c>
      <c r="BU1179">
        <v>0.3152593838347677</v>
      </c>
      <c r="BV1179">
        <v>0.71249787042569279</v>
      </c>
      <c r="BW1179">
        <v>0.46203627798753505</v>
      </c>
      <c r="BX1179">
        <v>0.29357451135264384</v>
      </c>
      <c r="BY1179">
        <f t="shared" si="118"/>
        <v>0.14750271634114792</v>
      </c>
      <c r="BZ1179">
        <v>0.1915574000303924</v>
      </c>
      <c r="CA1179">
        <f t="shared" si="119"/>
        <v>1.7081835145998307E-3</v>
      </c>
      <c r="CC1179">
        <v>0.14750271634114792</v>
      </c>
      <c r="CD1179">
        <v>1.7081835145998307E-3</v>
      </c>
    </row>
    <row r="1180" spans="1:82" x14ac:dyDescent="0.3">
      <c r="A1180">
        <v>0</v>
      </c>
      <c r="B1180" t="s">
        <v>809</v>
      </c>
      <c r="C1180" t="s">
        <v>55</v>
      </c>
      <c r="D1180">
        <v>24031</v>
      </c>
      <c r="E1180" s="2">
        <f t="shared" si="121"/>
        <v>0.55152471738341258</v>
      </c>
      <c r="F1180" s="2" t="s">
        <v>1938</v>
      </c>
      <c r="G1180" s="3">
        <v>312675</v>
      </c>
      <c r="H1180" s="1">
        <v>34.83500159846335</v>
      </c>
      <c r="I1180" s="1">
        <f t="shared" si="120"/>
        <v>-3.9734882352088405</v>
      </c>
      <c r="J1180" s="1">
        <v>2.47287867516</v>
      </c>
      <c r="K1180" s="1">
        <v>154.50188648899999</v>
      </c>
      <c r="L1180" s="2">
        <v>0.11065639934999982</v>
      </c>
      <c r="M1180" s="2">
        <v>0.10205018391423867</v>
      </c>
      <c r="N1180" s="7">
        <v>3.99453841408E-6</v>
      </c>
      <c r="O1180" s="2">
        <v>1.5063117126510848E-3</v>
      </c>
      <c r="P1180" s="3">
        <v>1539074.5418484006</v>
      </c>
      <c r="Q1180" s="3">
        <v>47837.398828687197</v>
      </c>
      <c r="R1180" s="3">
        <v>7317854.4492874071</v>
      </c>
      <c r="S1180" s="3">
        <v>12526.371620077936</v>
      </c>
      <c r="T1180" s="3">
        <v>3074272.113659557</v>
      </c>
      <c r="V1180">
        <v>24031</v>
      </c>
      <c r="W1180" s="2">
        <v>0.65709031974433607</v>
      </c>
      <c r="X1180" s="2">
        <v>0.93450801651025694</v>
      </c>
      <c r="Y1180" s="2">
        <v>0.10925013841262134</v>
      </c>
      <c r="Z1180" s="2">
        <v>0.70520407851919131</v>
      </c>
      <c r="AA1180" s="2">
        <v>0.44532627727137847</v>
      </c>
      <c r="AB1180" s="2">
        <v>0.2731416425282705</v>
      </c>
      <c r="AC1180" s="2">
        <v>0.10205018391423867</v>
      </c>
      <c r="AD1180" s="2">
        <v>8.2650584160301016E-6</v>
      </c>
      <c r="AE1180" s="2">
        <v>1.5063117126510848E-3</v>
      </c>
      <c r="AF1180">
        <v>19404702.941500492</v>
      </c>
      <c r="AG1180">
        <v>33249.745860899719</v>
      </c>
      <c r="AH1180">
        <v>6249186.8496759655</v>
      </c>
      <c r="AI1180">
        <v>1899347.0013643084</v>
      </c>
      <c r="AJ1180">
        <v>956.67233064935363</v>
      </c>
      <c r="AK1180">
        <v>26722557.390787899</v>
      </c>
      <c r="AL1180">
        <v>45776.117480977657</v>
      </c>
      <c r="AM1180">
        <v>8603479.635245759</v>
      </c>
      <c r="AN1180">
        <v>2619326.3294540718</v>
      </c>
      <c r="AO1180">
        <v>1317.1183496241222</v>
      </c>
      <c r="AP1180">
        <v>7317854.4492874071</v>
      </c>
      <c r="AQ1180">
        <v>12526.371620077938</v>
      </c>
      <c r="AR1180">
        <v>2354292.7855697935</v>
      </c>
      <c r="AS1180">
        <v>719979.32808976341</v>
      </c>
      <c r="AT1180">
        <v>360.44601897476855</v>
      </c>
      <c r="AU1180" s="3">
        <v>289253669.39498842</v>
      </c>
      <c r="AV1180" s="3">
        <v>8990560.7358634714</v>
      </c>
      <c r="AW1180">
        <v>2939313.8642231002</v>
      </c>
      <c r="AX1180">
        <v>552414647.64208949</v>
      </c>
      <c r="AY1180">
        <v>91359.53183700981</v>
      </c>
      <c r="AZ1180">
        <v>17170110.413447622</v>
      </c>
      <c r="BA1180">
        <v>4478388.4060715009</v>
      </c>
      <c r="BB1180">
        <v>841668317.0370779</v>
      </c>
      <c r="BC1180">
        <v>139196.930665697</v>
      </c>
      <c r="BD1180">
        <v>26160671.149311095</v>
      </c>
      <c r="BE1180">
        <v>1539074.5418484006</v>
      </c>
      <c r="BF1180">
        <v>289253669.39498842</v>
      </c>
      <c r="BG1180">
        <v>47837.398828687197</v>
      </c>
      <c r="BH1180">
        <v>8990560.7358634714</v>
      </c>
      <c r="BI1180">
        <v>53.896233864511245</v>
      </c>
      <c r="BJ1180">
        <v>88.731235462974595</v>
      </c>
      <c r="BK1180">
        <v>34.83500159846335</v>
      </c>
      <c r="BL1180">
        <v>54.012510226110138</v>
      </c>
      <c r="BM1180">
        <v>50.039021990901297</v>
      </c>
      <c r="BN1180">
        <f t="shared" si="117"/>
        <v>-3.9734882352088405</v>
      </c>
      <c r="BO1180">
        <v>0.55152471738341258</v>
      </c>
      <c r="BP1180">
        <v>0.35995998566968862</v>
      </c>
      <c r="BQ1180">
        <v>0.29132336129964354</v>
      </c>
      <c r="BR1180">
        <v>7.7380952380952384E-2</v>
      </c>
      <c r="BS1180">
        <v>0.13793103448275862</v>
      </c>
      <c r="BT1180">
        <v>0.61111111111111116</v>
      </c>
      <c r="BU1180">
        <v>0.11379197532940225</v>
      </c>
      <c r="BV1180">
        <v>0.70520407851919131</v>
      </c>
      <c r="BW1180">
        <v>0.46195671916118097</v>
      </c>
      <c r="BX1180">
        <v>0.2731416425282705</v>
      </c>
      <c r="BY1180">
        <f t="shared" si="118"/>
        <v>5.3556286218455443E-2</v>
      </c>
      <c r="BZ1180">
        <v>8.2650584160301016E-6</v>
      </c>
      <c r="CA1180">
        <f t="shared" si="119"/>
        <v>1.2572582383632788E-3</v>
      </c>
      <c r="CC1180">
        <v>5.3556286218455443E-2</v>
      </c>
      <c r="CD1180">
        <v>1.2572582383632788E-3</v>
      </c>
    </row>
    <row r="1181" spans="1:82" x14ac:dyDescent="0.3">
      <c r="A1181">
        <v>0</v>
      </c>
      <c r="B1181" t="s">
        <v>809</v>
      </c>
      <c r="C1181" t="s">
        <v>821</v>
      </c>
      <c r="D1181">
        <v>24033</v>
      </c>
      <c r="E1181" s="2">
        <f t="shared" si="121"/>
        <v>0.54938928483147398</v>
      </c>
      <c r="F1181" s="2" t="s">
        <v>1938</v>
      </c>
      <c r="G1181" s="3">
        <v>125998</v>
      </c>
      <c r="H1181" s="1">
        <v>25.513166590482314</v>
      </c>
      <c r="I1181" s="1">
        <f t="shared" si="120"/>
        <v>-2.5058380860468645</v>
      </c>
      <c r="J1181" s="1">
        <v>2.45562957349</v>
      </c>
      <c r="K1181" s="1">
        <v>171.390037917</v>
      </c>
      <c r="L1181" s="2">
        <v>0.10159393826000018</v>
      </c>
      <c r="M1181" s="2">
        <v>0.22908096300374203</v>
      </c>
      <c r="N1181" s="7">
        <v>1.99366938656E-2</v>
      </c>
      <c r="O1181" s="2">
        <v>2.1867858218993755E-3</v>
      </c>
      <c r="P1181" s="3">
        <v>1109928.6906231004</v>
      </c>
      <c r="Q1181" s="3">
        <v>34498.71984820981</v>
      </c>
      <c r="R1181" s="3">
        <v>10724875.624023274</v>
      </c>
      <c r="S1181" s="3">
        <v>18357.383663594323</v>
      </c>
      <c r="T1181" s="3">
        <v>4374603.4976845253</v>
      </c>
      <c r="V1181">
        <v>24033</v>
      </c>
      <c r="W1181" s="2">
        <v>0.63183525313925004</v>
      </c>
      <c r="X1181" s="2">
        <v>0.68443397764675618</v>
      </c>
      <c r="Y1181" s="2">
        <v>7.0166237774155177E-2</v>
      </c>
      <c r="Z1181" s="2">
        <v>0.70028505965641219</v>
      </c>
      <c r="AA1181" s="2">
        <v>0.49400359621118323</v>
      </c>
      <c r="AB1181" s="2">
        <v>0.25077207762274978</v>
      </c>
      <c r="AC1181" s="2">
        <v>0.22908096300374203</v>
      </c>
      <c r="AD1181" s="2">
        <v>4.1250808564234007E-2</v>
      </c>
      <c r="AE1181" s="2">
        <v>2.1867858218993755E-3</v>
      </c>
      <c r="AF1181">
        <v>24213267.857418224</v>
      </c>
      <c r="AG1181">
        <v>41540.664030937791</v>
      </c>
      <c r="AH1181">
        <v>7807439.2650987701</v>
      </c>
      <c r="AI1181">
        <v>2062710.8678428433</v>
      </c>
      <c r="AJ1181">
        <v>1195.0863949787417</v>
      </c>
      <c r="AK1181">
        <v>34938143.481441498</v>
      </c>
      <c r="AL1181">
        <v>59898.047694532106</v>
      </c>
      <c r="AM1181">
        <v>11257652.721313315</v>
      </c>
      <c r="AN1181">
        <v>2987100.9093128256</v>
      </c>
      <c r="AO1181">
        <v>1723.322184228208</v>
      </c>
      <c r="AP1181">
        <v>10724875.624023274</v>
      </c>
      <c r="AQ1181">
        <v>18357.383663594315</v>
      </c>
      <c r="AR1181">
        <v>3450213.4562145444</v>
      </c>
      <c r="AS1181">
        <v>924390.04146998236</v>
      </c>
      <c r="AT1181">
        <v>528.23578924946628</v>
      </c>
      <c r="AU1181" s="3">
        <v>208599998.11570549</v>
      </c>
      <c r="AV1181" s="3">
        <v>6483689.4082725514</v>
      </c>
      <c r="AW1181">
        <v>3157474.2716143997</v>
      </c>
      <c r="AX1181">
        <v>593415714.60721028</v>
      </c>
      <c r="AY1181">
        <v>98140.377165315193</v>
      </c>
      <c r="AZ1181">
        <v>18444502.484449338</v>
      </c>
      <c r="BA1181">
        <v>4267402.9622374997</v>
      </c>
      <c r="BB1181">
        <v>802015712.72291565</v>
      </c>
      <c r="BC1181">
        <v>132639.097013525</v>
      </c>
      <c r="BD1181">
        <v>24928191.892721888</v>
      </c>
      <c r="BE1181">
        <v>1109928.6906231004</v>
      </c>
      <c r="BF1181">
        <v>208599998.11570549</v>
      </c>
      <c r="BG1181">
        <v>34498.71984820981</v>
      </c>
      <c r="BH1181">
        <v>6483689.4082725514</v>
      </c>
      <c r="BI1181">
        <v>60.525173747164004</v>
      </c>
      <c r="BJ1181">
        <v>86.038340337646318</v>
      </c>
      <c r="BK1181">
        <v>25.513166590482314</v>
      </c>
      <c r="BL1181">
        <v>52.506451656087911</v>
      </c>
      <c r="BM1181">
        <v>50.000613570041047</v>
      </c>
      <c r="BN1181">
        <f t="shared" si="117"/>
        <v>-2.5058380860468645</v>
      </c>
      <c r="BO1181">
        <v>0.54938928483147398</v>
      </c>
      <c r="BP1181">
        <v>0.40266794276025941</v>
      </c>
      <c r="BQ1181">
        <v>0.33318891875259682</v>
      </c>
      <c r="BR1181">
        <v>0.10119047619047619</v>
      </c>
      <c r="BS1181">
        <v>0.10344827586206896</v>
      </c>
      <c r="BT1181">
        <v>0.5</v>
      </c>
      <c r="BU1181">
        <v>7.1761698736207427E-2</v>
      </c>
      <c r="BV1181">
        <v>0.70028505965641219</v>
      </c>
      <c r="BW1181">
        <v>0.51245186328960912</v>
      </c>
      <c r="BX1181">
        <v>0.25077207762274978</v>
      </c>
      <c r="BY1181">
        <f t="shared" si="118"/>
        <v>9.9777281885962757E-2</v>
      </c>
      <c r="BZ1181">
        <v>4.1250808564234007E-2</v>
      </c>
      <c r="CA1181">
        <f t="shared" si="119"/>
        <v>1.9789376282076938E-3</v>
      </c>
      <c r="CC1181">
        <v>9.9777281885962757E-2</v>
      </c>
      <c r="CD1181">
        <v>1.9789376282076938E-3</v>
      </c>
    </row>
    <row r="1182" spans="1:82" x14ac:dyDescent="0.3">
      <c r="A1182">
        <v>0</v>
      </c>
      <c r="B1182" t="s">
        <v>809</v>
      </c>
      <c r="C1182" t="s">
        <v>822</v>
      </c>
      <c r="D1182">
        <v>24035</v>
      </c>
      <c r="E1182" s="2">
        <f t="shared" si="121"/>
        <v>0.6041517385158176</v>
      </c>
      <c r="F1182" s="2" t="s">
        <v>1939</v>
      </c>
      <c r="G1182" s="3">
        <v>14576</v>
      </c>
      <c r="H1182" s="1">
        <v>13.253713869480242</v>
      </c>
      <c r="I1182" s="1">
        <f t="shared" si="120"/>
        <v>-6.7494704629034317</v>
      </c>
      <c r="J1182" s="1">
        <v>2.3847808886799999</v>
      </c>
      <c r="K1182" s="1">
        <v>166.77607097000001</v>
      </c>
      <c r="L1182" s="2">
        <v>0.10498647749000001</v>
      </c>
      <c r="M1182" s="2">
        <v>2.6271605182656154E-2</v>
      </c>
      <c r="N1182" s="7">
        <v>0.12625803657099999</v>
      </c>
      <c r="O1182" s="2">
        <v>3.2007911560951782E-3</v>
      </c>
      <c r="P1182" s="3">
        <v>462840.10412372998</v>
      </c>
      <c r="Q1182" s="3">
        <v>14385.961207757342</v>
      </c>
      <c r="R1182" s="3">
        <v>2165959.9008162734</v>
      </c>
      <c r="S1182" s="3">
        <v>3667.5297680264898</v>
      </c>
      <c r="T1182" s="3">
        <v>802692.6887965831</v>
      </c>
      <c r="V1182">
        <v>24035</v>
      </c>
      <c r="W1182" s="2">
        <v>0.57879836591582412</v>
      </c>
      <c r="X1182" s="2">
        <v>0.35555335987436337</v>
      </c>
      <c r="Y1182" s="2">
        <v>0.19846580975296516</v>
      </c>
      <c r="Z1182" s="2">
        <v>0.68008076011369401</v>
      </c>
      <c r="AA1182" s="2">
        <v>0.48070459533388982</v>
      </c>
      <c r="AB1182" s="2">
        <v>0.25914614132866182</v>
      </c>
      <c r="AC1182" s="2">
        <v>2.6271605182656154E-2</v>
      </c>
      <c r="AD1182" s="2">
        <v>0.26123920703186426</v>
      </c>
      <c r="AE1182" s="2">
        <v>3.2007911560951782E-3</v>
      </c>
      <c r="AF1182">
        <v>847092.52882231341</v>
      </c>
      <c r="AG1182">
        <v>1442.9454214027544</v>
      </c>
      <c r="AH1182">
        <v>271197.12703831884</v>
      </c>
      <c r="AI1182">
        <v>43109.39918445237</v>
      </c>
      <c r="AJ1182">
        <v>41.539253097467615</v>
      </c>
      <c r="AK1182">
        <v>3013052.4296385869</v>
      </c>
      <c r="AL1182">
        <v>5110.475189429244</v>
      </c>
      <c r="AM1182">
        <v>960497.99848041136</v>
      </c>
      <c r="AN1182">
        <v>156501.21653894306</v>
      </c>
      <c r="AO1182">
        <v>147.17737360799518</v>
      </c>
      <c r="AP1182">
        <v>2165959.9008162734</v>
      </c>
      <c r="AQ1182">
        <v>3667.5297680264894</v>
      </c>
      <c r="AR1182">
        <v>689300.87144209258</v>
      </c>
      <c r="AS1182">
        <v>113391.81735449069</v>
      </c>
      <c r="AT1182">
        <v>105.63812051052756</v>
      </c>
      <c r="AU1182" s="3">
        <v>86986169.169013813</v>
      </c>
      <c r="AV1182" s="3">
        <v>2703697.549385915</v>
      </c>
      <c r="AW1182">
        <v>156742.02575049002</v>
      </c>
      <c r="AX1182">
        <v>29458096.319547094</v>
      </c>
      <c r="AY1182">
        <v>4871.8438224814199</v>
      </c>
      <c r="AZ1182">
        <v>915614.32799715805</v>
      </c>
      <c r="BA1182">
        <v>619582.12987422</v>
      </c>
      <c r="BB1182">
        <v>116444265.4885609</v>
      </c>
      <c r="BC1182">
        <v>19257.805030238764</v>
      </c>
      <c r="BD1182">
        <v>3619311.8773830733</v>
      </c>
      <c r="BE1182">
        <v>462840.10412372998</v>
      </c>
      <c r="BF1182">
        <v>86986169.169013813</v>
      </c>
      <c r="BG1182">
        <v>14385.961207757342</v>
      </c>
      <c r="BH1182">
        <v>2703697.549385915</v>
      </c>
      <c r="BI1182">
        <v>3.5346150313166604</v>
      </c>
      <c r="BJ1182">
        <v>16.788328900796902</v>
      </c>
      <c r="BK1182">
        <v>13.253713869480242</v>
      </c>
      <c r="BL1182">
        <v>43.596952708409205</v>
      </c>
      <c r="BM1182">
        <v>36.847482245505773</v>
      </c>
      <c r="BN1182">
        <f t="shared" si="117"/>
        <v>-6.7494704629034317</v>
      </c>
      <c r="BO1182">
        <v>0.6041517385158176</v>
      </c>
      <c r="BP1182">
        <v>2.5859431668225758E-2</v>
      </c>
      <c r="BQ1182">
        <v>0.39289908742223784</v>
      </c>
      <c r="BR1182">
        <v>5.9523809523809521E-2</v>
      </c>
      <c r="BS1182">
        <v>0</v>
      </c>
      <c r="BT1182">
        <v>0.44444444444444442</v>
      </c>
      <c r="BU1182">
        <v>0.19329000891350812</v>
      </c>
      <c r="BV1182">
        <v>0.68008076011369401</v>
      </c>
      <c r="BW1182">
        <v>0.49865621922602682</v>
      </c>
      <c r="BX1182">
        <v>0.25914614132866182</v>
      </c>
      <c r="BY1182">
        <f t="shared" si="118"/>
        <v>0.19475105767144676</v>
      </c>
      <c r="BZ1182">
        <v>0.26123920703186426</v>
      </c>
      <c r="CA1182">
        <f t="shared" si="119"/>
        <v>2.8127350904951962E-3</v>
      </c>
      <c r="CC1182">
        <v>0.19475105767144676</v>
      </c>
      <c r="CD1182">
        <v>2.8127350904951962E-3</v>
      </c>
    </row>
    <row r="1183" spans="1:82" x14ac:dyDescent="0.3">
      <c r="A1183">
        <v>0</v>
      </c>
      <c r="B1183" t="s">
        <v>809</v>
      </c>
      <c r="C1183" t="s">
        <v>823</v>
      </c>
      <c r="D1183">
        <v>24037</v>
      </c>
      <c r="E1183" s="2">
        <f t="shared" si="121"/>
        <v>0.59321022878812846</v>
      </c>
      <c r="F1183" s="2" t="s">
        <v>1939</v>
      </c>
      <c r="G1183" s="3">
        <v>30761</v>
      </c>
      <c r="H1183" s="1">
        <v>27.146546925852597</v>
      </c>
      <c r="I1183" s="1">
        <f t="shared" si="120"/>
        <v>-5.2127112007994612</v>
      </c>
      <c r="J1183" s="1">
        <v>2.2159363765400002</v>
      </c>
      <c r="K1183" s="1">
        <v>220.68946111400001</v>
      </c>
      <c r="L1183" s="2">
        <v>7.2183785070000006E-2</v>
      </c>
      <c r="M1183" s="2">
        <v>5.8497193389332888E-2</v>
      </c>
      <c r="N1183" s="7">
        <v>4.2435587328700002E-2</v>
      </c>
      <c r="O1183" s="2">
        <v>4.2685354393974988E-3</v>
      </c>
      <c r="P1183" s="3">
        <v>2315594.86341336</v>
      </c>
      <c r="Q1183" s="3">
        <v>71973.144896366881</v>
      </c>
      <c r="R1183" s="3">
        <v>9583641.9996543825</v>
      </c>
      <c r="S1183" s="3">
        <v>16475.933302159101</v>
      </c>
      <c r="T1183" s="3">
        <v>3477828.1119752713</v>
      </c>
      <c r="V1183">
        <v>24037</v>
      </c>
      <c r="W1183" s="2">
        <v>0.628666524999833</v>
      </c>
      <c r="X1183" s="2">
        <v>0.72825217622209593</v>
      </c>
      <c r="Y1183" s="2">
        <v>0.13475200181466843</v>
      </c>
      <c r="Z1183" s="2">
        <v>0.63193046475437686</v>
      </c>
      <c r="AA1183" s="2">
        <v>0.63610107542551841</v>
      </c>
      <c r="AB1183" s="2">
        <v>0.17817675013593764</v>
      </c>
      <c r="AC1183" s="2">
        <v>5.8497193389332888E-2</v>
      </c>
      <c r="AD1183" s="2">
        <v>8.7803038006590575E-2</v>
      </c>
      <c r="AE1183" s="2">
        <v>4.2685354393974988E-3</v>
      </c>
      <c r="AF1183">
        <v>2318007.1875813901</v>
      </c>
      <c r="AG1183">
        <v>4000.794481659244</v>
      </c>
      <c r="AH1183">
        <v>751936.94314644556</v>
      </c>
      <c r="AI1183">
        <v>90373.452333434572</v>
      </c>
      <c r="AJ1183">
        <v>115.03639983467593</v>
      </c>
      <c r="AK1183">
        <v>11901649.187235773</v>
      </c>
      <c r="AL1183">
        <v>20476.727783818344</v>
      </c>
      <c r="AM1183">
        <v>3848537.6257119305</v>
      </c>
      <c r="AN1183">
        <v>471600.88174322026</v>
      </c>
      <c r="AO1183">
        <v>588.94455222276906</v>
      </c>
      <c r="AP1183">
        <v>9583641.9996543825</v>
      </c>
      <c r="AQ1183">
        <v>16475.933302159101</v>
      </c>
      <c r="AR1183">
        <v>3096600.6825654851</v>
      </c>
      <c r="AS1183">
        <v>381227.42940978566</v>
      </c>
      <c r="AT1183">
        <v>473.90815238809313</v>
      </c>
      <c r="AU1183" s="3">
        <v>435192898.62990689</v>
      </c>
      <c r="AV1183" s="3">
        <v>13526632.851823192</v>
      </c>
      <c r="AW1183">
        <v>659365.12799324002</v>
      </c>
      <c r="AX1183">
        <v>123921082.15504953</v>
      </c>
      <c r="AY1183">
        <v>20494.337177235921</v>
      </c>
      <c r="AZ1183">
        <v>3851705.7290897188</v>
      </c>
      <c r="BA1183">
        <v>2974959.9914066</v>
      </c>
      <c r="BB1183">
        <v>559113980.78495634</v>
      </c>
      <c r="BC1183">
        <v>92467.482073602805</v>
      </c>
      <c r="BD1183">
        <v>17378338.58091291</v>
      </c>
      <c r="BE1183">
        <v>2315594.86341336</v>
      </c>
      <c r="BF1183">
        <v>435192898.62990689</v>
      </c>
      <c r="BG1183">
        <v>71973.144896366881</v>
      </c>
      <c r="BH1183">
        <v>13526632.851823192</v>
      </c>
      <c r="BI1183">
        <v>6.9556740378066095</v>
      </c>
      <c r="BJ1183">
        <v>34.102220963659207</v>
      </c>
      <c r="BK1183">
        <v>27.146546925852597</v>
      </c>
      <c r="BL1183">
        <v>62.277880623603217</v>
      </c>
      <c r="BM1183">
        <v>57.065169422803756</v>
      </c>
      <c r="BN1183">
        <f t="shared" si="117"/>
        <v>-5.2127112007994612</v>
      </c>
      <c r="BO1183">
        <v>0.59321022878812846</v>
      </c>
      <c r="BP1183">
        <v>4.9966471160718909E-2</v>
      </c>
      <c r="BQ1183">
        <v>0.46801459636295611</v>
      </c>
      <c r="BR1183">
        <v>6.5476190476190479E-2</v>
      </c>
      <c r="BS1183">
        <v>6.8965517241379309E-2</v>
      </c>
      <c r="BT1183">
        <v>0.44444444444444442</v>
      </c>
      <c r="BU1183">
        <v>0.14928059912312669</v>
      </c>
      <c r="BV1183">
        <v>0.63193046475437686</v>
      </c>
      <c r="BW1183">
        <v>0.65985588737086975</v>
      </c>
      <c r="BX1183">
        <v>0.17817675013593764</v>
      </c>
      <c r="BY1183">
        <f t="shared" si="118"/>
        <v>0.11790723160778085</v>
      </c>
      <c r="BZ1183">
        <v>8.7803038006590575E-2</v>
      </c>
      <c r="CA1183">
        <f t="shared" si="119"/>
        <v>5.3398697772397514E-3</v>
      </c>
      <c r="CC1183">
        <v>0.11790723160778085</v>
      </c>
      <c r="CD1183">
        <v>5.3398697772397514E-3</v>
      </c>
    </row>
    <row r="1184" spans="1:82" x14ac:dyDescent="0.3">
      <c r="A1184">
        <v>0</v>
      </c>
      <c r="B1184" t="s">
        <v>809</v>
      </c>
      <c r="C1184" t="s">
        <v>806</v>
      </c>
      <c r="D1184">
        <v>24039</v>
      </c>
      <c r="E1184" s="2">
        <f t="shared" si="121"/>
        <v>0.66041886039322828</v>
      </c>
      <c r="F1184" s="2" t="s">
        <v>1940</v>
      </c>
      <c r="G1184" s="3">
        <v>4781</v>
      </c>
      <c r="H1184" s="1">
        <v>3.9349728697675159</v>
      </c>
      <c r="I1184" s="1">
        <f t="shared" si="120"/>
        <v>-4.0233919311740465</v>
      </c>
      <c r="J1184" s="1">
        <v>2.1111326193200002</v>
      </c>
      <c r="K1184" s="1">
        <v>232.35559603300001</v>
      </c>
      <c r="L1184" s="2">
        <v>7.5688426110000151E-2</v>
      </c>
      <c r="M1184" s="2">
        <v>2.370488181715073E-2</v>
      </c>
      <c r="N1184" s="7">
        <v>0.19902280273100001</v>
      </c>
      <c r="O1184" s="2">
        <v>1.4640814060526655E-2</v>
      </c>
      <c r="P1184" s="3">
        <v>172885.88123738402</v>
      </c>
      <c r="Q1184" s="3">
        <v>5373.6259211130719</v>
      </c>
      <c r="R1184" s="3">
        <v>778313.39848472783</v>
      </c>
      <c r="S1184" s="3">
        <v>1330.1189550440183</v>
      </c>
      <c r="T1184" s="3">
        <v>382401.75928645005</v>
      </c>
      <c r="V1184">
        <v>24039</v>
      </c>
      <c r="W1184" s="2">
        <v>0.54628426873651725</v>
      </c>
      <c r="X1184" s="2">
        <v>0.10556232303173849</v>
      </c>
      <c r="Y1184" s="2">
        <v>0.12314309409242401</v>
      </c>
      <c r="Z1184" s="2">
        <v>0.60204301504724678</v>
      </c>
      <c r="AA1184" s="2">
        <v>0.66972679062993301</v>
      </c>
      <c r="AB1184" s="2">
        <v>0.18682752330188762</v>
      </c>
      <c r="AC1184" s="2">
        <v>2.370488181715073E-2</v>
      </c>
      <c r="AD1184" s="2">
        <v>0.41179603753356386</v>
      </c>
      <c r="AE1184" s="2">
        <v>1.4640814060526655E-2</v>
      </c>
      <c r="AF1184">
        <v>299168.6784113078</v>
      </c>
      <c r="AG1184">
        <v>511.98378557610869</v>
      </c>
      <c r="AH1184">
        <v>96225.768264652885</v>
      </c>
      <c r="AI1184">
        <v>50534.935671280247</v>
      </c>
      <c r="AJ1184">
        <v>14.732633773581359</v>
      </c>
      <c r="AK1184">
        <v>1077482.0768960356</v>
      </c>
      <c r="AL1184">
        <v>1842.1027406201272</v>
      </c>
      <c r="AM1184">
        <v>346217.51007043204</v>
      </c>
      <c r="AN1184">
        <v>182944.95315195119</v>
      </c>
      <c r="AO1184">
        <v>53.012442900279105</v>
      </c>
      <c r="AP1184">
        <v>778313.39848472783</v>
      </c>
      <c r="AQ1184">
        <v>1330.1189550440185</v>
      </c>
      <c r="AR1184">
        <v>249991.74180577917</v>
      </c>
      <c r="AS1184">
        <v>132410.01748067094</v>
      </c>
      <c r="AT1184">
        <v>38.279809126697742</v>
      </c>
      <c r="AU1184" s="3">
        <v>32492172.519753952</v>
      </c>
      <c r="AV1184" s="3">
        <v>1009919.2556139907</v>
      </c>
      <c r="AW1184">
        <v>52976.785928726</v>
      </c>
      <c r="AX1184">
        <v>9956457.1474447642</v>
      </c>
      <c r="AY1184">
        <v>1646.6204645883081</v>
      </c>
      <c r="AZ1184">
        <v>309465.85011472664</v>
      </c>
      <c r="BA1184">
        <v>225862.66716611001</v>
      </c>
      <c r="BB1184">
        <v>42448629.667198718</v>
      </c>
      <c r="BC1184">
        <v>7020.2463857013799</v>
      </c>
      <c r="BD1184">
        <v>1319385.1057287173</v>
      </c>
      <c r="BE1184">
        <v>172885.88123738402</v>
      </c>
      <c r="BF1184">
        <v>32492172.519753952</v>
      </c>
      <c r="BG1184">
        <v>5373.6259211130719</v>
      </c>
      <c r="BH1184">
        <v>1009919.2556139907</v>
      </c>
      <c r="BI1184">
        <v>1.0405730695567617</v>
      </c>
      <c r="BJ1184">
        <v>4.9755459393242774</v>
      </c>
      <c r="BK1184">
        <v>3.9349728697675159</v>
      </c>
      <c r="BL1184">
        <v>41.880498777394386</v>
      </c>
      <c r="BM1184">
        <v>37.85710684622034</v>
      </c>
      <c r="BN1184">
        <f t="shared" si="117"/>
        <v>-4.0233919311740465</v>
      </c>
      <c r="BO1184">
        <v>0.66041886039322828</v>
      </c>
      <c r="BP1184">
        <v>8.3219073375897165E-3</v>
      </c>
      <c r="BQ1184">
        <v>0.52742501724508417</v>
      </c>
      <c r="BR1184">
        <v>1.1904761904761904E-2</v>
      </c>
      <c r="BS1184">
        <v>3.4482758620689655E-2</v>
      </c>
      <c r="BT1184">
        <v>0.27777777777777779</v>
      </c>
      <c r="BU1184">
        <v>0.11522110756887903</v>
      </c>
      <c r="BV1184">
        <v>0.60204301504724678</v>
      </c>
      <c r="BW1184">
        <v>0.69473733467835375</v>
      </c>
      <c r="BX1184">
        <v>0.18682752330188762</v>
      </c>
      <c r="BY1184">
        <f t="shared" si="118"/>
        <v>0.38529286722754297</v>
      </c>
      <c r="BZ1184">
        <v>0.41179603753356386</v>
      </c>
      <c r="CA1184">
        <f t="shared" si="119"/>
        <v>1.7512215955458366E-2</v>
      </c>
      <c r="CC1184">
        <v>0.38529286722754297</v>
      </c>
      <c r="CD1184">
        <v>1.7512215955458366E-2</v>
      </c>
    </row>
    <row r="1185" spans="1:82" x14ac:dyDescent="0.3">
      <c r="A1185">
        <v>0</v>
      </c>
      <c r="B1185" t="s">
        <v>809</v>
      </c>
      <c r="C1185" t="s">
        <v>409</v>
      </c>
      <c r="D1185">
        <v>24041</v>
      </c>
      <c r="E1185" s="2">
        <f t="shared" si="121"/>
        <v>0.48044056083858805</v>
      </c>
      <c r="F1185" s="2" t="s">
        <v>1937</v>
      </c>
      <c r="G1185" s="3">
        <v>5732</v>
      </c>
      <c r="H1185" s="1">
        <v>10.570507303251667</v>
      </c>
      <c r="I1185" s="1">
        <f t="shared" si="120"/>
        <v>0.89332066000516619</v>
      </c>
      <c r="J1185" s="1">
        <v>2.3064067612799999</v>
      </c>
      <c r="K1185" s="1">
        <v>193.92594173099999</v>
      </c>
      <c r="L1185" s="2">
        <v>9.1977662319999931E-2</v>
      </c>
      <c r="M1185" s="2">
        <v>3.1467624053592679E-3</v>
      </c>
      <c r="N1185" s="7">
        <v>2.0748224874399999E-2</v>
      </c>
      <c r="O1185" s="2">
        <v>3.0747742172709974E-3</v>
      </c>
      <c r="P1185" s="3">
        <v>395445.28992765001</v>
      </c>
      <c r="Q1185" s="3">
        <v>12291.200676008702</v>
      </c>
      <c r="R1185" s="3">
        <v>2107720.2559438855</v>
      </c>
      <c r="S1185" s="3">
        <v>3590.2796688882595</v>
      </c>
      <c r="T1185" s="3">
        <v>937932.42287616967</v>
      </c>
      <c r="V1185">
        <v>24041</v>
      </c>
      <c r="W1185" s="2">
        <v>0.45131915807724093</v>
      </c>
      <c r="X1185" s="2">
        <v>0.2835717915943673</v>
      </c>
      <c r="Y1185" s="2">
        <v>-1.0573943723337155E-2</v>
      </c>
      <c r="Z1185" s="2">
        <v>0.65773038973440856</v>
      </c>
      <c r="AA1185" s="2">
        <v>0.55895963253213132</v>
      </c>
      <c r="AB1185" s="2">
        <v>0.22703548922220951</v>
      </c>
      <c r="AC1185" s="2">
        <v>3.1467624053592679E-3</v>
      </c>
      <c r="AD1185" s="2">
        <v>4.2929939041615239E-2</v>
      </c>
      <c r="AE1185" s="2">
        <v>3.0747742172709974E-3</v>
      </c>
      <c r="AF1185">
        <v>567568.21225019125</v>
      </c>
      <c r="AG1185">
        <v>969.06946976039706</v>
      </c>
      <c r="AH1185">
        <v>182133.60824422448</v>
      </c>
      <c r="AI1185">
        <v>70031.620189440917</v>
      </c>
      <c r="AJ1185">
        <v>27.891420389089138</v>
      </c>
      <c r="AK1185">
        <v>2675288.4681940768</v>
      </c>
      <c r="AL1185">
        <v>4559.3491386486558</v>
      </c>
      <c r="AM1185">
        <v>856915.56258871325</v>
      </c>
      <c r="AN1185">
        <v>333182.08872112184</v>
      </c>
      <c r="AO1185">
        <v>131.24782686156789</v>
      </c>
      <c r="AP1185">
        <v>2107720.2559438855</v>
      </c>
      <c r="AQ1185">
        <v>3590.2796688882586</v>
      </c>
      <c r="AR1185">
        <v>674781.9543444888</v>
      </c>
      <c r="AS1185">
        <v>263150.46853168093</v>
      </c>
      <c r="AT1185">
        <v>103.35640647247875</v>
      </c>
      <c r="AU1185" s="3">
        <v>74319987.789002538</v>
      </c>
      <c r="AV1185" s="3">
        <v>2310008.2550490755</v>
      </c>
      <c r="AW1185">
        <v>75106.347418789999</v>
      </c>
      <c r="AX1185">
        <v>14115486.933887392</v>
      </c>
      <c r="AY1185">
        <v>2334.4498257528198</v>
      </c>
      <c r="AZ1185">
        <v>438736.50025198498</v>
      </c>
      <c r="BA1185">
        <v>470551.63734643999</v>
      </c>
      <c r="BB1185">
        <v>88435474.72288993</v>
      </c>
      <c r="BC1185">
        <v>14625.650501761522</v>
      </c>
      <c r="BD1185">
        <v>2748744.7553010602</v>
      </c>
      <c r="BE1185">
        <v>395445.28992765001</v>
      </c>
      <c r="BF1185">
        <v>74319987.789002538</v>
      </c>
      <c r="BG1185">
        <v>12291.200676008702</v>
      </c>
      <c r="BH1185">
        <v>2310008.2550490755</v>
      </c>
      <c r="BI1185">
        <v>2.0315992540016516</v>
      </c>
      <c r="BJ1185">
        <v>12.602106557253318</v>
      </c>
      <c r="BK1185">
        <v>10.570507303251667</v>
      </c>
      <c r="BL1185">
        <v>38.929366523918418</v>
      </c>
      <c r="BM1185">
        <v>39.822687183923584</v>
      </c>
      <c r="BN1185">
        <f t="shared" si="117"/>
        <v>0.89332066000516619</v>
      </c>
      <c r="BO1185">
        <v>0.48044056083858805</v>
      </c>
      <c r="BP1185">
        <v>1.1819756677985691E-2</v>
      </c>
      <c r="BQ1185">
        <v>0.43310478800086322</v>
      </c>
      <c r="BR1185">
        <v>2.976190476190476E-2</v>
      </c>
      <c r="BS1185">
        <v>0</v>
      </c>
      <c r="BT1185">
        <v>0.3888888888888889</v>
      </c>
      <c r="BU1185">
        <v>-2.5582741532695259E-2</v>
      </c>
      <c r="BV1185">
        <v>0.65773038973440856</v>
      </c>
      <c r="BW1185">
        <v>0.57983364370553048</v>
      </c>
      <c r="BX1185">
        <v>0.22703548922220951</v>
      </c>
      <c r="BY1185">
        <f t="shared" si="118"/>
        <v>3.846916721297515E-2</v>
      </c>
      <c r="BZ1185">
        <v>4.2929939041615239E-2</v>
      </c>
      <c r="CA1185">
        <f t="shared" si="119"/>
        <v>3.060878647781574E-3</v>
      </c>
      <c r="CC1185">
        <v>3.846916721297515E-2</v>
      </c>
      <c r="CD1185">
        <v>3.060878647781574E-3</v>
      </c>
    </row>
    <row r="1186" spans="1:82" x14ac:dyDescent="0.3">
      <c r="A1186">
        <v>0</v>
      </c>
      <c r="B1186" t="s">
        <v>809</v>
      </c>
      <c r="C1186" t="s">
        <v>69</v>
      </c>
      <c r="D1186">
        <v>24043</v>
      </c>
      <c r="E1186" s="2">
        <f t="shared" si="121"/>
        <v>0.56895135338018332</v>
      </c>
      <c r="F1186" s="2" t="s">
        <v>1939</v>
      </c>
      <c r="G1186" s="3">
        <v>31353</v>
      </c>
      <c r="H1186" s="1">
        <v>27.530307038064798</v>
      </c>
      <c r="I1186" s="1">
        <f t="shared" si="120"/>
        <v>-2.4301157226564527</v>
      </c>
      <c r="J1186" s="1">
        <v>2.5848288247400002</v>
      </c>
      <c r="K1186" s="1">
        <v>141.51744611399999</v>
      </c>
      <c r="L1186" s="2">
        <v>0.12763588769000012</v>
      </c>
      <c r="M1186" s="2">
        <v>2.3218594139010864E-2</v>
      </c>
      <c r="N1186" s="7">
        <v>0</v>
      </c>
      <c r="O1186" s="2">
        <v>5.2538088942108161E-3</v>
      </c>
      <c r="P1186" s="3">
        <v>796400.35692614992</v>
      </c>
      <c r="Q1186" s="3">
        <v>24753.655827371702</v>
      </c>
      <c r="R1186" s="3">
        <v>6264260.6875894507</v>
      </c>
      <c r="S1186" s="3">
        <v>10628.960796722005</v>
      </c>
      <c r="T1186" s="3">
        <v>2576323.7570547624</v>
      </c>
      <c r="V1186">
        <v>24043</v>
      </c>
      <c r="W1186" s="2">
        <v>0.59264319546937461</v>
      </c>
      <c r="X1186" s="2">
        <v>0.73854719229279986</v>
      </c>
      <c r="Y1186" s="2">
        <v>9.1729611706453856E-2</v>
      </c>
      <c r="Z1186" s="2">
        <v>0.73712950327523663</v>
      </c>
      <c r="AA1186" s="2">
        <v>0.40790076340839654</v>
      </c>
      <c r="AB1186" s="2">
        <v>0.31505341050300989</v>
      </c>
      <c r="AC1186" s="2">
        <v>2.3218594139010864E-2</v>
      </c>
      <c r="AD1186" s="2">
        <v>0</v>
      </c>
      <c r="AE1186" s="2">
        <v>5.2538088942108161E-3</v>
      </c>
      <c r="AF1186">
        <v>3895457.4110185811</v>
      </c>
      <c r="AG1186">
        <v>6635.5596076385773</v>
      </c>
      <c r="AH1186">
        <v>1247132.8958053556</v>
      </c>
      <c r="AI1186">
        <v>353074.43735958682</v>
      </c>
      <c r="AJ1186">
        <v>191.02329409395276</v>
      </c>
      <c r="AK1186">
        <v>10159718.098608032</v>
      </c>
      <c r="AL1186">
        <v>17264.520404360585</v>
      </c>
      <c r="AM1186">
        <v>3244813.1882946403</v>
      </c>
      <c r="AN1186">
        <v>931717.90192506416</v>
      </c>
      <c r="AO1186">
        <v>497.11762311119998</v>
      </c>
      <c r="AP1186">
        <v>6264260.6875894507</v>
      </c>
      <c r="AQ1186">
        <v>10628.960796722007</v>
      </c>
      <c r="AR1186">
        <v>1997680.2924892846</v>
      </c>
      <c r="AS1186">
        <v>578643.46456547733</v>
      </c>
      <c r="AT1186">
        <v>306.09432901724722</v>
      </c>
      <c r="AU1186" s="3">
        <v>149675483.08070061</v>
      </c>
      <c r="AV1186" s="3">
        <v>4652202.0761962375</v>
      </c>
      <c r="AW1186">
        <v>424218.62541355001</v>
      </c>
      <c r="AX1186">
        <v>79727648.460222587</v>
      </c>
      <c r="AY1186">
        <v>13185.531319420901</v>
      </c>
      <c r="AZ1186">
        <v>2478088.7561719641</v>
      </c>
      <c r="BA1186">
        <v>1220618.9823397</v>
      </c>
      <c r="BB1186">
        <v>229403131.54092321</v>
      </c>
      <c r="BC1186">
        <v>37939.187146792603</v>
      </c>
      <c r="BD1186">
        <v>7130290.8323682016</v>
      </c>
      <c r="BE1186">
        <v>796400.35692614992</v>
      </c>
      <c r="BF1186">
        <v>149675483.08070061</v>
      </c>
      <c r="BG1186">
        <v>24753.655827371702</v>
      </c>
      <c r="BH1186">
        <v>4652202.0761962375</v>
      </c>
      <c r="BI1186">
        <v>12.655311023569354</v>
      </c>
      <c r="BJ1186">
        <v>40.185618061634152</v>
      </c>
      <c r="BK1186">
        <v>27.530307038064798</v>
      </c>
      <c r="BL1186">
        <v>36.013379628678621</v>
      </c>
      <c r="BM1186">
        <v>33.583263906022168</v>
      </c>
      <c r="BN1186">
        <f t="shared" si="117"/>
        <v>-2.4301157226564527</v>
      </c>
      <c r="BO1186">
        <v>0.56895135338018332</v>
      </c>
      <c r="BP1186">
        <v>8.719243056745607E-2</v>
      </c>
      <c r="BQ1186">
        <v>0.20784939195895041</v>
      </c>
      <c r="BR1186">
        <v>5.3571428571428568E-2</v>
      </c>
      <c r="BS1186">
        <v>0.27586206896551724</v>
      </c>
      <c r="BT1186">
        <v>0.66666666666666663</v>
      </c>
      <c r="BU1186">
        <v>6.9593176572116278E-2</v>
      </c>
      <c r="BV1186">
        <v>0.73712950327523663</v>
      </c>
      <c r="BW1186">
        <v>0.42313357200041135</v>
      </c>
      <c r="BX1186">
        <v>0.31505341050300989</v>
      </c>
      <c r="BY1186">
        <f t="shared" si="118"/>
        <v>6.0102511343759428E-2</v>
      </c>
      <c r="BZ1186">
        <v>0</v>
      </c>
      <c r="CA1186">
        <f t="shared" si="119"/>
        <v>3.8558566683048099E-3</v>
      </c>
      <c r="CC1186">
        <v>6.0102511343759428E-2</v>
      </c>
      <c r="CD1186">
        <v>3.8558566683048099E-3</v>
      </c>
    </row>
    <row r="1187" spans="1:82" x14ac:dyDescent="0.3">
      <c r="A1187">
        <v>0</v>
      </c>
      <c r="B1187" t="s">
        <v>809</v>
      </c>
      <c r="C1187" t="s">
        <v>824</v>
      </c>
      <c r="D1187">
        <v>24045</v>
      </c>
      <c r="E1187" s="2">
        <f t="shared" si="121"/>
        <v>0.54952532610566573</v>
      </c>
      <c r="F1187" s="2" t="s">
        <v>1938</v>
      </c>
      <c r="G1187" s="3">
        <v>29037</v>
      </c>
      <c r="H1187" s="1">
        <v>27.314606708181024</v>
      </c>
      <c r="I1187" s="1">
        <f t="shared" si="120"/>
        <v>-3.1938701537143288</v>
      </c>
      <c r="J1187" s="1">
        <v>2.1602663621199998</v>
      </c>
      <c r="K1187" s="1">
        <v>243.153442638</v>
      </c>
      <c r="L1187" s="2">
        <v>8.3602975470000063E-2</v>
      </c>
      <c r="M1187" s="2">
        <v>5.1064966651723269E-2</v>
      </c>
      <c r="N1187" s="7">
        <v>2.7500149809899999E-2</v>
      </c>
      <c r="O1187" s="2">
        <v>3.1919850125642019E-3</v>
      </c>
      <c r="P1187" s="3">
        <v>788631.95999844011</v>
      </c>
      <c r="Q1187" s="3">
        <v>24512.199099977526</v>
      </c>
      <c r="R1187" s="3">
        <v>4071920.437167312</v>
      </c>
      <c r="S1187" s="3">
        <v>6977.1530927653512</v>
      </c>
      <c r="T1187" s="3">
        <v>1667765.3008085738</v>
      </c>
      <c r="V1187">
        <v>24045</v>
      </c>
      <c r="W1187" s="2">
        <v>0.63176443316180708</v>
      </c>
      <c r="X1187" s="2">
        <v>0.73276066500154846</v>
      </c>
      <c r="Y1187" s="2">
        <v>0.10471634931118634</v>
      </c>
      <c r="Z1187" s="2">
        <v>0.61605474807868255</v>
      </c>
      <c r="AA1187" s="2">
        <v>0.70084980757441795</v>
      </c>
      <c r="AB1187" s="2">
        <v>0.20636361000595452</v>
      </c>
      <c r="AC1187" s="2">
        <v>5.1064966651723269E-2</v>
      </c>
      <c r="AD1187" s="2">
        <v>5.6900277595841035E-2</v>
      </c>
      <c r="AE1187" s="2">
        <v>3.1919850125642019E-3</v>
      </c>
      <c r="AF1187">
        <v>2717026.4152475866</v>
      </c>
      <c r="AG1187">
        <v>4651.1573422978518</v>
      </c>
      <c r="AH1187">
        <v>874170.63038192608</v>
      </c>
      <c r="AI1187">
        <v>238965.12359740425</v>
      </c>
      <c r="AJ1187">
        <v>133.83621191145124</v>
      </c>
      <c r="AK1187">
        <v>6788946.8524148986</v>
      </c>
      <c r="AL1187">
        <v>11628.310435063204</v>
      </c>
      <c r="AM1187">
        <v>2185504.9647221705</v>
      </c>
      <c r="AN1187">
        <v>595396.09006573388</v>
      </c>
      <c r="AO1187">
        <v>334.58519340500015</v>
      </c>
      <c r="AP1187">
        <v>4071920.437167312</v>
      </c>
      <c r="AQ1187">
        <v>6977.1530927653521</v>
      </c>
      <c r="AR1187">
        <v>1311334.3343402445</v>
      </c>
      <c r="AS1187">
        <v>356430.96646832966</v>
      </c>
      <c r="AT1187">
        <v>200.74898149354891</v>
      </c>
      <c r="AU1187" s="3">
        <v>148215490.56210685</v>
      </c>
      <c r="AV1187" s="3">
        <v>4606822.6988497758</v>
      </c>
      <c r="AW1187">
        <v>423929.22348326002</v>
      </c>
      <c r="AX1187">
        <v>79673258.261443883</v>
      </c>
      <c r="AY1187">
        <v>13176.53615045108</v>
      </c>
      <c r="AZ1187">
        <v>2476398.2041157759</v>
      </c>
      <c r="BA1187">
        <v>1212561.1834817003</v>
      </c>
      <c r="BB1187">
        <v>227888748.82355073</v>
      </c>
      <c r="BC1187">
        <v>37688.73525042861</v>
      </c>
      <c r="BD1187">
        <v>7083220.9029655531</v>
      </c>
      <c r="BE1187">
        <v>788631.95999844011</v>
      </c>
      <c r="BF1187">
        <v>148215490.56210685</v>
      </c>
      <c r="BG1187">
        <v>24512.199099977526</v>
      </c>
      <c r="BH1187">
        <v>4606822.6988497758</v>
      </c>
      <c r="BI1187">
        <v>12.700568071811638</v>
      </c>
      <c r="BJ1187">
        <v>40.015174779992662</v>
      </c>
      <c r="BK1187">
        <v>27.314606708181024</v>
      </c>
      <c r="BL1187">
        <v>41.872383137350567</v>
      </c>
      <c r="BM1187">
        <v>38.678512983636239</v>
      </c>
      <c r="BN1187">
        <f t="shared" si="117"/>
        <v>-3.1938701537143288</v>
      </c>
      <c r="BO1187">
        <v>0.54952532610566573</v>
      </c>
      <c r="BP1187">
        <v>8.4516535367726478E-2</v>
      </c>
      <c r="BQ1187">
        <v>0.46349602478501795</v>
      </c>
      <c r="BR1187">
        <v>2.976190476190476E-2</v>
      </c>
      <c r="BS1187">
        <v>3.4482758620689655E-2</v>
      </c>
      <c r="BT1187">
        <v>0.3888888888888889</v>
      </c>
      <c r="BU1187">
        <v>9.1465425898681021E-2</v>
      </c>
      <c r="BV1187">
        <v>0.61605474807868255</v>
      </c>
      <c r="BW1187">
        <v>0.72702262196516387</v>
      </c>
      <c r="BX1187">
        <v>0.20636361000595452</v>
      </c>
      <c r="BY1187">
        <f t="shared" si="118"/>
        <v>9.8875479072567371E-2</v>
      </c>
      <c r="BZ1187">
        <v>5.6900277595841035E-2</v>
      </c>
      <c r="CA1187">
        <f t="shared" si="119"/>
        <v>3.4662279470648255E-3</v>
      </c>
      <c r="CC1187">
        <v>9.8875479072567371E-2</v>
      </c>
      <c r="CD1187">
        <v>3.4662279470648255E-3</v>
      </c>
    </row>
    <row r="1188" spans="1:82" x14ac:dyDescent="0.3">
      <c r="A1188">
        <v>0</v>
      </c>
      <c r="B1188" t="s">
        <v>809</v>
      </c>
      <c r="C1188" t="s">
        <v>825</v>
      </c>
      <c r="D1188">
        <v>24047</v>
      </c>
      <c r="E1188" s="2">
        <f t="shared" si="121"/>
        <v>0.66633480141486701</v>
      </c>
      <c r="F1188" s="2" t="s">
        <v>1940</v>
      </c>
      <c r="G1188" s="3">
        <v>16035</v>
      </c>
      <c r="H1188" s="1">
        <v>13.162586035723056</v>
      </c>
      <c r="I1188" s="1">
        <f t="shared" si="120"/>
        <v>2.7751442047414798</v>
      </c>
      <c r="J1188" s="1">
        <v>1.9169335300699999</v>
      </c>
      <c r="K1188" s="1">
        <v>250.41735655799999</v>
      </c>
      <c r="L1188" s="2">
        <v>8.7425222999999885E-2</v>
      </c>
      <c r="M1188" s="2">
        <v>0.1072991101550632</v>
      </c>
      <c r="N1188" s="7">
        <v>0.15092426546099999</v>
      </c>
      <c r="O1188" s="2">
        <v>1.9169912459921987E-3</v>
      </c>
      <c r="P1188" s="3">
        <v>810651.69218871999</v>
      </c>
      <c r="Q1188" s="3">
        <v>25196.614755129758</v>
      </c>
      <c r="R1188" s="3">
        <v>3006629.417384658</v>
      </c>
      <c r="S1188" s="3">
        <v>5181.3472017018312</v>
      </c>
      <c r="T1188" s="3">
        <v>1403006.76646626</v>
      </c>
      <c r="V1188">
        <v>24047</v>
      </c>
      <c r="W1188" s="2">
        <v>0.56086799911740148</v>
      </c>
      <c r="X1188" s="2">
        <v>0.35310870113270681</v>
      </c>
      <c r="Y1188" s="2">
        <v>-6.4341881145650967E-2</v>
      </c>
      <c r="Z1188" s="2">
        <v>0.54666221890893574</v>
      </c>
      <c r="AA1188" s="2">
        <v>0.72178684477133048</v>
      </c>
      <c r="AB1188" s="2">
        <v>0.2157983555301751</v>
      </c>
      <c r="AC1188" s="2">
        <v>0.1072991101550632</v>
      </c>
      <c r="AD1188" s="2">
        <v>0.31227584795148178</v>
      </c>
      <c r="AE1188" s="2">
        <v>1.9169912459921987E-3</v>
      </c>
      <c r="AF1188">
        <v>1641865.577549048</v>
      </c>
      <c r="AG1188">
        <v>2814.2459867983289</v>
      </c>
      <c r="AH1188">
        <v>528928.82508117892</v>
      </c>
      <c r="AI1188">
        <v>241113.72481401215</v>
      </c>
      <c r="AJ1188">
        <v>80.969957307465435</v>
      </c>
      <c r="AK1188">
        <v>4648494.9949337058</v>
      </c>
      <c r="AL1188">
        <v>7995.5931885001601</v>
      </c>
      <c r="AM1188">
        <v>1502746.998968547</v>
      </c>
      <c r="AN1188">
        <v>670302.31739290385</v>
      </c>
      <c r="AO1188">
        <v>229.97201031136206</v>
      </c>
      <c r="AP1188">
        <v>3006629.417384658</v>
      </c>
      <c r="AQ1188">
        <v>5181.3472017018312</v>
      </c>
      <c r="AR1188">
        <v>973818.17388736806</v>
      </c>
      <c r="AS1188">
        <v>429188.59257889166</v>
      </c>
      <c r="AT1188">
        <v>149.00205300389661</v>
      </c>
      <c r="AU1188" s="3">
        <v>152353879.02994803</v>
      </c>
      <c r="AV1188" s="3">
        <v>4735451.7770790868</v>
      </c>
      <c r="AW1188">
        <v>193455.57646468002</v>
      </c>
      <c r="AX1188">
        <v>36358041.040771961</v>
      </c>
      <c r="AY1188">
        <v>6012.9716367474393</v>
      </c>
      <c r="AZ1188">
        <v>1130077.8894103137</v>
      </c>
      <c r="BA1188">
        <v>1004107.2686534</v>
      </c>
      <c r="BB1188">
        <v>188711920.07071999</v>
      </c>
      <c r="BC1188">
        <v>31209.586391877197</v>
      </c>
      <c r="BD1188">
        <v>5865529.6664894</v>
      </c>
      <c r="BE1188">
        <v>810651.69218871999</v>
      </c>
      <c r="BF1188">
        <v>152353879.02994803</v>
      </c>
      <c r="BG1188">
        <v>25196.614755129758</v>
      </c>
      <c r="BH1188">
        <v>4735451.7770790868</v>
      </c>
      <c r="BI1188">
        <v>3.3663908015856778</v>
      </c>
      <c r="BJ1188">
        <v>16.528976837308733</v>
      </c>
      <c r="BK1188">
        <v>13.162586035723056</v>
      </c>
      <c r="BL1188">
        <v>41.523514258556709</v>
      </c>
      <c r="BM1188">
        <v>44.298658463298189</v>
      </c>
      <c r="BN1188">
        <f t="shared" si="117"/>
        <v>2.7751442047414798</v>
      </c>
      <c r="BO1188">
        <v>0.66633480141486701</v>
      </c>
      <c r="BP1188">
        <v>2.7163632986186223E-2</v>
      </c>
      <c r="BQ1188">
        <v>0.54453128700467801</v>
      </c>
      <c r="BR1188">
        <v>4.1666666666666664E-2</v>
      </c>
      <c r="BS1188">
        <v>6.8965517241379309E-2</v>
      </c>
      <c r="BT1188">
        <v>0.44444444444444442</v>
      </c>
      <c r="BU1188">
        <v>-7.9474034447437766E-2</v>
      </c>
      <c r="BV1188">
        <v>0.54666221890893574</v>
      </c>
      <c r="BW1188">
        <v>0.74874154021922257</v>
      </c>
      <c r="BX1188">
        <v>0.2157983555301751</v>
      </c>
      <c r="BY1188">
        <f t="shared" si="118"/>
        <v>0.44865891672957559</v>
      </c>
      <c r="BZ1188">
        <v>0.31227584795148178</v>
      </c>
      <c r="CA1188">
        <f t="shared" si="119"/>
        <v>1.9972589732934263E-3</v>
      </c>
      <c r="CC1188">
        <v>0.44865891672957559</v>
      </c>
      <c r="CD1188">
        <v>1.9972589732934263E-3</v>
      </c>
    </row>
    <row r="1189" spans="1:82" x14ac:dyDescent="0.3">
      <c r="A1189">
        <v>0</v>
      </c>
      <c r="B1189" t="s">
        <v>809</v>
      </c>
      <c r="C1189" t="s">
        <v>826</v>
      </c>
      <c r="D1189">
        <v>24510</v>
      </c>
      <c r="E1189" s="2">
        <f t="shared" si="121"/>
        <v>0.52371057428817946</v>
      </c>
      <c r="F1189" s="2" t="s">
        <v>1938</v>
      </c>
      <c r="G1189" s="3">
        <v>-31237</v>
      </c>
      <c r="H1189" s="1">
        <v>0</v>
      </c>
      <c r="I1189" s="1">
        <f t="shared" si="120"/>
        <v>-3.0735670262914709</v>
      </c>
      <c r="J1189" s="1">
        <v>2.53834228307</v>
      </c>
      <c r="K1189" s="1">
        <v>158.899830724</v>
      </c>
      <c r="L1189" s="2">
        <v>0.12056221701000003</v>
      </c>
      <c r="M1189" s="2">
        <v>3.0662865600097112E-2</v>
      </c>
      <c r="N1189" s="7">
        <v>2.7129484725599999E-2</v>
      </c>
      <c r="O1189" s="2">
        <v>4.7937791926653015E-4</v>
      </c>
      <c r="P1189" s="3">
        <v>-82994.209649999975</v>
      </c>
      <c r="Q1189" s="3">
        <v>-2579.6197646999981</v>
      </c>
      <c r="R1189" s="3">
        <v>-660536.96157192066</v>
      </c>
      <c r="S1189" s="3">
        <v>-1133.2342549510395</v>
      </c>
      <c r="T1189" s="3">
        <v>-471265.50729237869</v>
      </c>
      <c r="V1189">
        <v>24510</v>
      </c>
      <c r="W1189" s="2">
        <v>0.43510188719539</v>
      </c>
      <c r="X1189" s="2">
        <v>0</v>
      </c>
      <c r="Y1189" s="2">
        <v>0.1356777523183626</v>
      </c>
      <c r="Z1189" s="2">
        <v>0.72387268679198746</v>
      </c>
      <c r="AA1189" s="2">
        <v>0.45800262821003912</v>
      </c>
      <c r="AB1189" s="2">
        <v>0.29759292887168437</v>
      </c>
      <c r="AC1189" s="2">
        <v>3.0662865600097112E-2</v>
      </c>
      <c r="AD1189" s="2">
        <v>5.6133338275962744E-2</v>
      </c>
      <c r="AE1189" s="2">
        <v>4.7937791926653015E-4</v>
      </c>
      <c r="AF1189">
        <v>6576333.5721435118</v>
      </c>
      <c r="AG1189">
        <v>11244.955054630629</v>
      </c>
      <c r="AH1189">
        <v>2113454.5071886298</v>
      </c>
      <c r="AI1189">
        <v>2613730.4166801786</v>
      </c>
      <c r="AJ1189">
        <v>323.6050562932412</v>
      </c>
      <c r="AK1189">
        <v>5915796.6105715912</v>
      </c>
      <c r="AL1189">
        <v>10111.720799679588</v>
      </c>
      <c r="AM1189">
        <v>1900466.6355438642</v>
      </c>
      <c r="AN1189">
        <v>2355452.7810325655</v>
      </c>
      <c r="AO1189">
        <v>291.00297466166558</v>
      </c>
      <c r="AP1189">
        <v>-660536.96157192066</v>
      </c>
      <c r="AQ1189">
        <v>-1133.2342549510413</v>
      </c>
      <c r="AR1189">
        <v>-212987.8716447656</v>
      </c>
      <c r="AS1189">
        <v>-258277.63564761309</v>
      </c>
      <c r="AT1189">
        <v>-32.602081631575629</v>
      </c>
      <c r="AU1189" s="3">
        <v>-15597931.761620995</v>
      </c>
      <c r="AV1189" s="3">
        <v>-484813.73857771762</v>
      </c>
      <c r="AW1189">
        <v>558533.41947567998</v>
      </c>
      <c r="AX1189">
        <v>104970770.8562593</v>
      </c>
      <c r="AY1189">
        <v>17360.293618085441</v>
      </c>
      <c r="AZ1189">
        <v>3262693.5825829776</v>
      </c>
      <c r="BA1189">
        <v>475539.20982568001</v>
      </c>
      <c r="BB1189">
        <v>89372839.094638303</v>
      </c>
      <c r="BC1189">
        <v>14780.673853385444</v>
      </c>
      <c r="BD1189">
        <v>2777879.8440052602</v>
      </c>
      <c r="BE1189">
        <v>-82994.209649999975</v>
      </c>
      <c r="BF1189">
        <v>-15597931.761620995</v>
      </c>
      <c r="BG1189">
        <v>-2579.6197646999981</v>
      </c>
      <c r="BH1189">
        <v>-484813.73857771762</v>
      </c>
      <c r="BI1189">
        <v>90.537867405567425</v>
      </c>
      <c r="BJ1189">
        <v>90.537867405567425</v>
      </c>
      <c r="BK1189">
        <v>0</v>
      </c>
      <c r="BL1189">
        <v>33.648938994065269</v>
      </c>
      <c r="BM1189">
        <v>30.575371967773798</v>
      </c>
      <c r="BN1189">
        <f t="shared" si="117"/>
        <v>-3.0735670262914709</v>
      </c>
      <c r="BO1189">
        <v>0.52371057428817946</v>
      </c>
      <c r="BP1189">
        <v>0.57418577599398968</v>
      </c>
      <c r="BQ1189">
        <v>0.32996656632120391</v>
      </c>
      <c r="BR1189">
        <v>1.1904761904761904E-2</v>
      </c>
      <c r="BS1189">
        <v>0</v>
      </c>
      <c r="BT1189">
        <v>0.55555555555555558</v>
      </c>
      <c r="BU1189">
        <v>8.8020208573900832E-2</v>
      </c>
      <c r="BV1189">
        <v>0.72387268679198746</v>
      </c>
      <c r="BW1189">
        <v>0.47510646079879576</v>
      </c>
      <c r="BX1189">
        <v>0.29759292887168437</v>
      </c>
      <c r="BY1189">
        <f t="shared" si="118"/>
        <v>5.0631063486152622E-2</v>
      </c>
      <c r="BZ1189">
        <v>5.6133338275962744E-2</v>
      </c>
      <c r="CA1189">
        <f t="shared" si="119"/>
        <v>3.6979878153334809E-4</v>
      </c>
      <c r="CC1189">
        <v>5.0631063486152622E-2</v>
      </c>
      <c r="CD1189">
        <v>3.6979878153334809E-4</v>
      </c>
    </row>
    <row r="1190" spans="1:82" x14ac:dyDescent="0.3">
      <c r="A1190">
        <v>0</v>
      </c>
      <c r="B1190" t="s">
        <v>827</v>
      </c>
      <c r="C1190" t="s">
        <v>828</v>
      </c>
      <c r="D1190">
        <v>25001</v>
      </c>
      <c r="E1190" s="2">
        <f t="shared" si="121"/>
        <v>0.71744847284447455</v>
      </c>
      <c r="F1190" s="2" t="s">
        <v>1942</v>
      </c>
      <c r="G1190" s="3">
        <v>91044</v>
      </c>
      <c r="H1190" s="1">
        <v>5.1216451710292574</v>
      </c>
      <c r="I1190" s="1">
        <f t="shared" si="120"/>
        <v>-6.7650732691594229</v>
      </c>
      <c r="J1190" s="1">
        <v>2.0023731632800001</v>
      </c>
      <c r="K1190" s="1">
        <v>283.067900651</v>
      </c>
      <c r="L1190" s="2">
        <v>0.22014656666999999</v>
      </c>
      <c r="M1190" s="2">
        <v>0.53152185230455951</v>
      </c>
      <c r="N1190" s="7">
        <v>7.7558795164399993E-2</v>
      </c>
      <c r="O1190" s="2">
        <v>7.6118784556397697E-3</v>
      </c>
      <c r="P1190" s="3">
        <v>219345.43446880055</v>
      </c>
      <c r="Q1190" s="3">
        <v>5361.270203219201</v>
      </c>
      <c r="R1190" s="3">
        <v>4102488.2336340994</v>
      </c>
      <c r="S1190" s="3">
        <v>4323.1558439048531</v>
      </c>
      <c r="T1190" s="3">
        <v>943690.13485769928</v>
      </c>
      <c r="V1190">
        <v>25001</v>
      </c>
      <c r="W1190" s="2">
        <v>0.76176715323996746</v>
      </c>
      <c r="X1190" s="2">
        <v>0.13739682073845572</v>
      </c>
      <c r="Y1190" s="2">
        <v>0.21322817188131232</v>
      </c>
      <c r="Z1190" s="2">
        <v>0.57102749748572534</v>
      </c>
      <c r="AA1190" s="2">
        <v>0.81589666816727913</v>
      </c>
      <c r="AB1190" s="2">
        <v>0.54340458545928005</v>
      </c>
      <c r="AC1190" s="2">
        <v>0.53152185230455951</v>
      </c>
      <c r="AD1190" s="2">
        <v>0.1604761066888668</v>
      </c>
      <c r="AE1190" s="2">
        <v>7.6118784556397697E-3</v>
      </c>
      <c r="AF1190">
        <v>36693143.493443027</v>
      </c>
      <c r="AG1190">
        <v>38750.192882325398</v>
      </c>
      <c r="AH1190">
        <v>7282978.84728802</v>
      </c>
      <c r="AI1190">
        <v>1165972.2379674059</v>
      </c>
      <c r="AJ1190">
        <v>297.62882644030634</v>
      </c>
      <c r="AK1190">
        <v>40795631.727077127</v>
      </c>
      <c r="AL1190">
        <v>43073.348726230244</v>
      </c>
      <c r="AM1190">
        <v>8095502.6109839082</v>
      </c>
      <c r="AN1190">
        <v>1297138.6091292165</v>
      </c>
      <c r="AO1190">
        <v>330.84248997000964</v>
      </c>
      <c r="AP1190">
        <v>4102488.2336340994</v>
      </c>
      <c r="AQ1190">
        <v>4323.1558439048458</v>
      </c>
      <c r="AR1190">
        <v>812523.76369588822</v>
      </c>
      <c r="AS1190">
        <v>131166.37116181059</v>
      </c>
      <c r="AT1190">
        <v>33.213663529703297</v>
      </c>
      <c r="AU1190" s="3">
        <v>41223780.954066373</v>
      </c>
      <c r="AV1190" s="3">
        <v>1007597.1219930166</v>
      </c>
      <c r="AW1190">
        <v>2734038.8053748999</v>
      </c>
      <c r="AX1190">
        <v>513835253.08215868</v>
      </c>
      <c r="AY1190">
        <v>66825.739123311592</v>
      </c>
      <c r="AZ1190">
        <v>12559229.41083518</v>
      </c>
      <c r="BA1190">
        <v>2953384.2398437005</v>
      </c>
      <c r="BB1190">
        <v>555059034.03622508</v>
      </c>
      <c r="BC1190">
        <v>72187.009326530795</v>
      </c>
      <c r="BD1190">
        <v>13566826.532828197</v>
      </c>
      <c r="BE1190">
        <v>219345.43446880055</v>
      </c>
      <c r="BF1190">
        <v>41223780.954066373</v>
      </c>
      <c r="BG1190">
        <v>5361.270203219201</v>
      </c>
      <c r="BH1190">
        <v>1007597.1219930166</v>
      </c>
      <c r="BI1190">
        <v>19.42470247751962</v>
      </c>
      <c r="BJ1190">
        <v>24.546347648548878</v>
      </c>
      <c r="BK1190">
        <v>5.1216451710292574</v>
      </c>
      <c r="BL1190">
        <v>54.131098886690289</v>
      </c>
      <c r="BM1190">
        <v>47.366025617530866</v>
      </c>
      <c r="BN1190">
        <f t="shared" si="117"/>
        <v>-6.7650732691594229</v>
      </c>
      <c r="BO1190">
        <v>0.71744847284447455</v>
      </c>
      <c r="BP1190">
        <v>0.16876248720021875</v>
      </c>
      <c r="BQ1190">
        <v>0.42258986799132053</v>
      </c>
      <c r="BR1190">
        <v>2.976190476190476E-2</v>
      </c>
      <c r="BS1190">
        <v>0</v>
      </c>
      <c r="BT1190">
        <v>0.61111111111111116</v>
      </c>
      <c r="BU1190">
        <v>0.19373683901327254</v>
      </c>
      <c r="BV1190">
        <v>0.57102749748572534</v>
      </c>
      <c r="BW1190">
        <v>0.84636583834779999</v>
      </c>
      <c r="BX1190">
        <v>0.54340458545928005</v>
      </c>
      <c r="BY1190">
        <f t="shared" si="118"/>
        <v>0.16518137409307748</v>
      </c>
      <c r="BZ1190">
        <v>0.1604761066888668</v>
      </c>
      <c r="CA1190">
        <f t="shared" si="119"/>
        <v>3.3118869957297239E-3</v>
      </c>
      <c r="CC1190">
        <v>0.16518137409307748</v>
      </c>
      <c r="CD1190">
        <v>3.3118869957297239E-3</v>
      </c>
    </row>
    <row r="1191" spans="1:82" x14ac:dyDescent="0.3">
      <c r="A1191">
        <v>0</v>
      </c>
      <c r="B1191" t="s">
        <v>827</v>
      </c>
      <c r="C1191" t="s">
        <v>829</v>
      </c>
      <c r="D1191">
        <v>25003</v>
      </c>
      <c r="E1191" s="2">
        <f t="shared" si="121"/>
        <v>0.63248060949387519</v>
      </c>
      <c r="F1191" s="2" t="s">
        <v>1940</v>
      </c>
      <c r="G1191" s="3">
        <v>2382</v>
      </c>
      <c r="H1191" s="1">
        <v>16.202499301999566</v>
      </c>
      <c r="I1191" s="1">
        <f t="shared" si="120"/>
        <v>4.869042657461911</v>
      </c>
      <c r="J1191" s="1">
        <v>2.51457820674</v>
      </c>
      <c r="K1191" s="1">
        <v>150.886189841</v>
      </c>
      <c r="L1191" s="2">
        <v>0.23000101935000017</v>
      </c>
      <c r="M1191" s="2">
        <v>8.1715275045956465E-2</v>
      </c>
      <c r="N1191" s="7">
        <v>0</v>
      </c>
      <c r="O1191" s="2">
        <v>1.8282645367821052E-2</v>
      </c>
      <c r="P1191" s="3">
        <v>1818495.36040126</v>
      </c>
      <c r="Q1191" s="3">
        <v>44447.904803773832</v>
      </c>
      <c r="R1191" s="3">
        <v>7980758.9127344377</v>
      </c>
      <c r="S1191" s="3">
        <v>9247.6796478688539</v>
      </c>
      <c r="T1191" s="3">
        <v>1943011.5212959191</v>
      </c>
      <c r="V1191">
        <v>25003</v>
      </c>
      <c r="W1191" s="2">
        <v>0.54395848050978013</v>
      </c>
      <c r="X1191" s="2">
        <v>0.43465953180517025</v>
      </c>
      <c r="Y1191" s="2">
        <v>-0.12604254357520261</v>
      </c>
      <c r="Z1191" s="2">
        <v>0.71709575765328926</v>
      </c>
      <c r="AA1191" s="2">
        <v>0.43490462634797</v>
      </c>
      <c r="AB1191" s="2">
        <v>0.567729083699267</v>
      </c>
      <c r="AC1191" s="2">
        <v>8.1715275045956465E-2</v>
      </c>
      <c r="AD1191" s="2">
        <v>0</v>
      </c>
      <c r="AE1191" s="2">
        <v>1.8282645367821052E-2</v>
      </c>
      <c r="AF1191">
        <v>3220588.4152995907</v>
      </c>
      <c r="AG1191">
        <v>3717.0533066491471</v>
      </c>
      <c r="AH1191">
        <v>698608.66728525003</v>
      </c>
      <c r="AI1191">
        <v>84127.726253929315</v>
      </c>
      <c r="AJ1191">
        <v>28.252165364276948</v>
      </c>
      <c r="AK1191">
        <v>11201347.328034028</v>
      </c>
      <c r="AL1191">
        <v>12964.732954517998</v>
      </c>
      <c r="AM1191">
        <v>2436681.4419537997</v>
      </c>
      <c r="AN1191">
        <v>289066.47288129921</v>
      </c>
      <c r="AO1191">
        <v>98.50932007862481</v>
      </c>
      <c r="AP1191">
        <v>7980758.9127344377</v>
      </c>
      <c r="AQ1191">
        <v>9247.679647868852</v>
      </c>
      <c r="AR1191">
        <v>1738072.7746685497</v>
      </c>
      <c r="AS1191">
        <v>204938.7466273699</v>
      </c>
      <c r="AT1191">
        <v>70.257154714347863</v>
      </c>
      <c r="AU1191" s="3">
        <v>341768018.03381282</v>
      </c>
      <c r="AV1191" s="3">
        <v>8353539.2288212543</v>
      </c>
      <c r="AW1191">
        <v>654656.24315954011</v>
      </c>
      <c r="AX1191">
        <v>123036094.33940397</v>
      </c>
      <c r="AY1191">
        <v>16001.19472877336</v>
      </c>
      <c r="AZ1191">
        <v>3007264.5373256654</v>
      </c>
      <c r="BA1191">
        <v>2473151.6035608002</v>
      </c>
      <c r="BB1191">
        <v>464804112.37321681</v>
      </c>
      <c r="BC1191">
        <v>60449.099532547189</v>
      </c>
      <c r="BD1191">
        <v>11360803.766146919</v>
      </c>
      <c r="BE1191">
        <v>1818495.36040126</v>
      </c>
      <c r="BF1191">
        <v>341768018.03381282</v>
      </c>
      <c r="BG1191">
        <v>44447.904803773832</v>
      </c>
      <c r="BH1191">
        <v>8353539.2288212543</v>
      </c>
      <c r="BI1191">
        <v>6.5505027678206567</v>
      </c>
      <c r="BJ1191">
        <v>22.753002069820223</v>
      </c>
      <c r="BK1191">
        <v>16.202499301999566</v>
      </c>
      <c r="BL1191">
        <v>53.017938521283185</v>
      </c>
      <c r="BM1191">
        <v>57.886981178745096</v>
      </c>
      <c r="BN1191">
        <f t="shared" si="117"/>
        <v>4.869042657461911</v>
      </c>
      <c r="BO1191">
        <v>0.63248060949387519</v>
      </c>
      <c r="BP1191">
        <v>5.0170990627805737E-2</v>
      </c>
      <c r="BQ1191">
        <v>0.19070287382318482</v>
      </c>
      <c r="BR1191">
        <v>0.15476190476190477</v>
      </c>
      <c r="BS1191">
        <v>0.17241379310344829</v>
      </c>
      <c r="BT1191">
        <v>0.83333333333333337</v>
      </c>
      <c r="BU1191">
        <v>-0.13943868690644115</v>
      </c>
      <c r="BV1191">
        <v>0.71709575765328926</v>
      </c>
      <c r="BW1191">
        <v>0.45114587795432576</v>
      </c>
      <c r="BX1191">
        <v>0.567729083699267</v>
      </c>
      <c r="BY1191">
        <f t="shared" si="118"/>
        <v>0.17156048181884226</v>
      </c>
      <c r="BZ1191">
        <v>0</v>
      </c>
      <c r="CA1191">
        <f t="shared" si="119"/>
        <v>7.593110663976871E-3</v>
      </c>
      <c r="CC1191">
        <v>0.17156048181884226</v>
      </c>
      <c r="CD1191">
        <v>7.593110663976871E-3</v>
      </c>
    </row>
    <row r="1192" spans="1:82" x14ac:dyDescent="0.3">
      <c r="A1192">
        <v>0</v>
      </c>
      <c r="B1192" t="s">
        <v>827</v>
      </c>
      <c r="C1192" t="s">
        <v>830</v>
      </c>
      <c r="D1192">
        <v>25005</v>
      </c>
      <c r="E1192" s="2">
        <f t="shared" si="121"/>
        <v>0.66906100311748673</v>
      </c>
      <c r="F1192" s="2" t="s">
        <v>1940</v>
      </c>
      <c r="G1192" s="3">
        <v>94487</v>
      </c>
      <c r="H1192" s="1">
        <v>33.780630498348074</v>
      </c>
      <c r="I1192" s="1">
        <f t="shared" si="120"/>
        <v>1.7529035305502916</v>
      </c>
      <c r="J1192" s="1">
        <v>2.3150823762299999</v>
      </c>
      <c r="K1192" s="1">
        <v>276.27304516800001</v>
      </c>
      <c r="L1192" s="2">
        <v>0.21991044015999983</v>
      </c>
      <c r="M1192" s="2">
        <v>0.6159518300838801</v>
      </c>
      <c r="N1192" s="7">
        <v>2.5143195628499999E-2</v>
      </c>
      <c r="O1192" s="2">
        <v>1.7579994094393998E-2</v>
      </c>
      <c r="P1192" s="3">
        <v>2850973.5714947004</v>
      </c>
      <c r="Q1192" s="3">
        <v>69683.874187014808</v>
      </c>
      <c r="R1192" s="3">
        <v>28361414.581378616</v>
      </c>
      <c r="S1192" s="3">
        <v>29816.97908213202</v>
      </c>
      <c r="T1192" s="3">
        <v>6618841.5230280748</v>
      </c>
      <c r="V1192">
        <v>25005</v>
      </c>
      <c r="W1192" s="2">
        <v>0.90546270206336377</v>
      </c>
      <c r="X1192" s="2">
        <v>0.90622272297727402</v>
      </c>
      <c r="Y1192" s="2">
        <v>-4.8315253015823893E-2</v>
      </c>
      <c r="Z1192" s="2">
        <v>0.66020446139342603</v>
      </c>
      <c r="AA1192" s="2">
        <v>0.79631161477016843</v>
      </c>
      <c r="AB1192" s="2">
        <v>0.54282173635913977</v>
      </c>
      <c r="AC1192" s="2">
        <v>0.6159518300838801</v>
      </c>
      <c r="AD1192" s="2">
        <v>5.2023527900679066E-2</v>
      </c>
      <c r="AE1192" s="2">
        <v>1.7579994094393998E-2</v>
      </c>
      <c r="AF1192">
        <v>31964446.078674145</v>
      </c>
      <c r="AG1192">
        <v>33642.233611866657</v>
      </c>
      <c r="AH1192">
        <v>6322953.7079930939</v>
      </c>
      <c r="AI1192">
        <v>1140245.5989825195</v>
      </c>
      <c r="AJ1192">
        <v>258.50358008533499</v>
      </c>
      <c r="AK1192">
        <v>60325860.660052761</v>
      </c>
      <c r="AL1192">
        <v>63459.212693998685</v>
      </c>
      <c r="AM1192">
        <v>11926962.663629688</v>
      </c>
      <c r="AN1192">
        <v>2155078.1663740012</v>
      </c>
      <c r="AO1192">
        <v>487.64555577275183</v>
      </c>
      <c r="AP1192">
        <v>28361414.581378616</v>
      </c>
      <c r="AQ1192">
        <v>29816.979082132028</v>
      </c>
      <c r="AR1192">
        <v>5604008.9556365944</v>
      </c>
      <c r="AS1192">
        <v>1014832.5673914817</v>
      </c>
      <c r="AT1192">
        <v>229.14197568741685</v>
      </c>
      <c r="AU1192" s="3">
        <v>535811973.02671397</v>
      </c>
      <c r="AV1192" s="3">
        <v>13096387.314707562</v>
      </c>
      <c r="AW1192">
        <v>3406518.2250076998</v>
      </c>
      <c r="AX1192">
        <v>640221035.20794713</v>
      </c>
      <c r="AY1192">
        <v>83262.570295506797</v>
      </c>
      <c r="AZ1192">
        <v>15648367.461337548</v>
      </c>
      <c r="BA1192">
        <v>6257491.7965024002</v>
      </c>
      <c r="BB1192">
        <v>1176033008.2346611</v>
      </c>
      <c r="BC1192">
        <v>152946.44448252162</v>
      </c>
      <c r="BD1192">
        <v>28744754.776045114</v>
      </c>
      <c r="BE1192">
        <v>2850973.5714947004</v>
      </c>
      <c r="BF1192">
        <v>535811973.02671397</v>
      </c>
      <c r="BG1192">
        <v>69683.874187014808</v>
      </c>
      <c r="BH1192">
        <v>13096387.314707562</v>
      </c>
      <c r="BI1192">
        <v>43.22506242531459</v>
      </c>
      <c r="BJ1192">
        <v>77.005692923662664</v>
      </c>
      <c r="BK1192">
        <v>33.780630498348074</v>
      </c>
      <c r="BL1192">
        <v>57.244373852451282</v>
      </c>
      <c r="BM1192">
        <v>58.997277383001574</v>
      </c>
      <c r="BN1192">
        <f t="shared" si="117"/>
        <v>1.7529035305502916</v>
      </c>
      <c r="BO1192">
        <v>0.66906100311748673</v>
      </c>
      <c r="BP1192">
        <v>0.35021292709405605</v>
      </c>
      <c r="BQ1192">
        <v>0.44025418434597618</v>
      </c>
      <c r="BR1192">
        <v>5.3571428571428568E-2</v>
      </c>
      <c r="BS1192">
        <v>0</v>
      </c>
      <c r="BT1192">
        <v>0.61111111111111116</v>
      </c>
      <c r="BU1192">
        <v>-5.0199306879970471E-2</v>
      </c>
      <c r="BV1192">
        <v>0.66020446139342603</v>
      </c>
      <c r="BW1192">
        <v>0.82604939291511248</v>
      </c>
      <c r="BX1192">
        <v>0.54282173635913977</v>
      </c>
      <c r="BY1192">
        <f t="shared" si="118"/>
        <v>0.16427853948767232</v>
      </c>
      <c r="BZ1192">
        <v>5.2023527900679066E-2</v>
      </c>
      <c r="CA1192">
        <f t="shared" si="119"/>
        <v>7.6309119460046546E-3</v>
      </c>
      <c r="CC1192">
        <v>0.16427853948767232</v>
      </c>
      <c r="CD1192">
        <v>7.6309119460046546E-3</v>
      </c>
    </row>
    <row r="1193" spans="1:82" x14ac:dyDescent="0.3">
      <c r="A1193">
        <v>0</v>
      </c>
      <c r="B1193" t="s">
        <v>827</v>
      </c>
      <c r="C1193" t="s">
        <v>831</v>
      </c>
      <c r="D1193">
        <v>25007</v>
      </c>
      <c r="E1193" s="2">
        <f t="shared" si="121"/>
        <v>0.6292493331880068</v>
      </c>
      <c r="F1193" s="2" t="s">
        <v>1940</v>
      </c>
      <c r="G1193" s="3">
        <v>0</v>
      </c>
      <c r="H1193" s="1">
        <v>22.732505064003202</v>
      </c>
      <c r="I1193" s="1">
        <f t="shared" si="120"/>
        <v>11.024683957737352</v>
      </c>
      <c r="J1193" s="1">
        <v>2.0235022516300001</v>
      </c>
      <c r="K1193" s="1">
        <v>294.55007855299999</v>
      </c>
      <c r="L1193" s="2">
        <v>0.2449050372299999</v>
      </c>
      <c r="M1193" s="2">
        <v>1.2340679364213127E-2</v>
      </c>
      <c r="N1193" s="7">
        <v>0.11018599992600001</v>
      </c>
      <c r="O1193" s="2">
        <v>3.4752008278579119E-3</v>
      </c>
      <c r="P1193" s="3">
        <v>1409789.4064820101</v>
      </c>
      <c r="Q1193" s="3">
        <v>34458.259667406848</v>
      </c>
      <c r="R1193" s="3">
        <v>12284221.96967059</v>
      </c>
      <c r="S1193" s="3">
        <v>13030.619227033138</v>
      </c>
      <c r="T1193" s="3">
        <v>2797454.6989303748</v>
      </c>
      <c r="V1193">
        <v>25007</v>
      </c>
      <c r="W1193" s="2">
        <v>0.65891760038078351</v>
      </c>
      <c r="X1193" s="2">
        <v>0.60983801472275834</v>
      </c>
      <c r="Y1193" s="2">
        <v>-0.30605706760288193</v>
      </c>
      <c r="Z1193" s="2">
        <v>0.57705299296574453</v>
      </c>
      <c r="AA1193" s="2">
        <v>0.84899215752513491</v>
      </c>
      <c r="AB1193" s="2">
        <v>0.60451780941171129</v>
      </c>
      <c r="AC1193" s="2">
        <v>1.2340679364213127E-2</v>
      </c>
      <c r="AD1193" s="2">
        <v>0.22798472103987125</v>
      </c>
      <c r="AE1193" s="2">
        <v>3.4752008278579119E-3</v>
      </c>
      <c r="AF1193">
        <v>1251751.8665818349</v>
      </c>
      <c r="AG1193">
        <v>1323.7901938304742</v>
      </c>
      <c r="AH1193">
        <v>248802.27071881582</v>
      </c>
      <c r="AI1193">
        <v>35809.914889359199</v>
      </c>
      <c r="AJ1193">
        <v>10.165887914201761</v>
      </c>
      <c r="AK1193">
        <v>13535973.836252425</v>
      </c>
      <c r="AL1193">
        <v>14354.409420863611</v>
      </c>
      <c r="AM1193">
        <v>2697866.8337195632</v>
      </c>
      <c r="AN1193">
        <v>384200.05081898649</v>
      </c>
      <c r="AO1193">
        <v>110.19588464941626</v>
      </c>
      <c r="AP1193">
        <v>12284221.96967059</v>
      </c>
      <c r="AQ1193">
        <v>13030.619227033136</v>
      </c>
      <c r="AR1193">
        <v>2449064.5630007475</v>
      </c>
      <c r="AS1193">
        <v>348390.13592962729</v>
      </c>
      <c r="AT1193">
        <v>100.0299967352145</v>
      </c>
      <c r="AU1193" s="3">
        <v>264955821.05422899</v>
      </c>
      <c r="AV1193" s="3">
        <v>6476085.3218924431</v>
      </c>
      <c r="AW1193">
        <v>109945.50668839</v>
      </c>
      <c r="AX1193">
        <v>20663158.527016018</v>
      </c>
      <c r="AY1193">
        <v>2687.3026576267598</v>
      </c>
      <c r="AZ1193">
        <v>505051.66147437325</v>
      </c>
      <c r="BA1193">
        <v>1519734.9131704001</v>
      </c>
      <c r="BB1193">
        <v>285618979.58124501</v>
      </c>
      <c r="BC1193">
        <v>37145.562325033607</v>
      </c>
      <c r="BD1193">
        <v>6981136.9833668163</v>
      </c>
      <c r="BE1193">
        <v>1409789.4064820101</v>
      </c>
      <c r="BF1193">
        <v>264955821.05422899</v>
      </c>
      <c r="BG1193">
        <v>34458.259667406848</v>
      </c>
      <c r="BH1193">
        <v>6476085.3218924431</v>
      </c>
      <c r="BI1193">
        <v>2.2024504703459113</v>
      </c>
      <c r="BJ1193">
        <v>24.934955534349115</v>
      </c>
      <c r="BK1193">
        <v>22.732505064003202</v>
      </c>
      <c r="BL1193">
        <v>51.053423857337563</v>
      </c>
      <c r="BM1193">
        <v>62.078107815074915</v>
      </c>
      <c r="BN1193">
        <f t="shared" si="117"/>
        <v>11.024683957737352</v>
      </c>
      <c r="BO1193">
        <v>0.6292493331880068</v>
      </c>
      <c r="BP1193">
        <v>1.6782619215114342E-2</v>
      </c>
      <c r="BQ1193">
        <v>0.59154806494679291</v>
      </c>
      <c r="BR1193">
        <v>1.1904761904761904E-2</v>
      </c>
      <c r="BS1193">
        <v>0</v>
      </c>
      <c r="BT1193">
        <v>0.44444444444444442</v>
      </c>
      <c r="BU1193">
        <v>-0.31572273294207193</v>
      </c>
      <c r="BV1193">
        <v>0.57705299296574453</v>
      </c>
      <c r="BW1193">
        <v>0.88069725884350092</v>
      </c>
      <c r="BX1193">
        <v>0.60451780941171129</v>
      </c>
      <c r="BY1193">
        <f t="shared" si="118"/>
        <v>8.7124395356013462E-2</v>
      </c>
      <c r="BZ1193">
        <v>0.22798472103987125</v>
      </c>
      <c r="CA1193">
        <f t="shared" si="119"/>
        <v>1.3708263258950418E-3</v>
      </c>
      <c r="CC1193">
        <v>8.7124395356013462E-2</v>
      </c>
      <c r="CD1193">
        <v>1.3708263258950418E-3</v>
      </c>
    </row>
    <row r="1194" spans="1:82" x14ac:dyDescent="0.3">
      <c r="A1194">
        <v>0</v>
      </c>
      <c r="B1194" t="s">
        <v>827</v>
      </c>
      <c r="C1194" t="s">
        <v>832</v>
      </c>
      <c r="D1194">
        <v>25009</v>
      </c>
      <c r="E1194" s="2">
        <f t="shared" si="121"/>
        <v>0.68874912021549728</v>
      </c>
      <c r="F1194" s="2" t="s">
        <v>1941</v>
      </c>
      <c r="G1194" s="3">
        <v>121125</v>
      </c>
      <c r="H1194" s="1">
        <v>13.304283955048746</v>
      </c>
      <c r="I1194" s="1">
        <f t="shared" si="120"/>
        <v>-4.8420221383239266</v>
      </c>
      <c r="J1194" s="1">
        <v>2.4234709914599999</v>
      </c>
      <c r="K1194" s="1">
        <v>231.42572869599999</v>
      </c>
      <c r="L1194" s="2">
        <v>0.19301058113000003</v>
      </c>
      <c r="M1194" s="2">
        <v>0.59838637141402562</v>
      </c>
      <c r="N1194" s="7">
        <v>4.6548843198300001E-2</v>
      </c>
      <c r="O1194" s="2">
        <v>9.3883106162294463E-3</v>
      </c>
      <c r="P1194" s="3">
        <v>682210.8989282999</v>
      </c>
      <c r="Q1194" s="3">
        <v>16674.68927991718</v>
      </c>
      <c r="R1194" s="3">
        <v>12287974.751668245</v>
      </c>
      <c r="S1194" s="3">
        <v>12843.524436684496</v>
      </c>
      <c r="T1194" s="3">
        <v>2983059.8487863019</v>
      </c>
      <c r="V1194">
        <v>25009</v>
      </c>
      <c r="W1194" s="2">
        <v>0.77873789831082041</v>
      </c>
      <c r="X1194" s="2">
        <v>0.3569099882134148</v>
      </c>
      <c r="Y1194" s="2">
        <v>0.15138296527223291</v>
      </c>
      <c r="Z1194" s="2">
        <v>0.69111422429163938</v>
      </c>
      <c r="AA1194" s="2">
        <v>0.66704660096395152</v>
      </c>
      <c r="AB1194" s="2">
        <v>0.47642275968546866</v>
      </c>
      <c r="AC1194" s="2">
        <v>0.59838637141402562</v>
      </c>
      <c r="AD1194" s="2">
        <v>9.631373349082778E-2</v>
      </c>
      <c r="AE1194" s="2">
        <v>9.3883106162294463E-3</v>
      </c>
      <c r="AF1194">
        <v>41670901.747993469</v>
      </c>
      <c r="AG1194">
        <v>43748.747637086271</v>
      </c>
      <c r="AH1194">
        <v>8222441.7463885574</v>
      </c>
      <c r="AI1194">
        <v>1906681.7254028555</v>
      </c>
      <c r="AJ1194">
        <v>336.26440064205809</v>
      </c>
      <c r="AK1194">
        <v>53958876.499661714</v>
      </c>
      <c r="AL1194">
        <v>56592.272073770764</v>
      </c>
      <c r="AM1194">
        <v>10636342.422471765</v>
      </c>
      <c r="AN1194">
        <v>2475840.8981059501</v>
      </c>
      <c r="AO1194">
        <v>435.03725372758009</v>
      </c>
      <c r="AP1194">
        <v>12287974.751668245</v>
      </c>
      <c r="AQ1194">
        <v>12843.524436684493</v>
      </c>
      <c r="AR1194">
        <v>2413900.6760832081</v>
      </c>
      <c r="AS1194">
        <v>569159.17270309455</v>
      </c>
      <c r="AT1194">
        <v>98.772853085522001</v>
      </c>
      <c r="AU1194" s="3">
        <v>128214716.34458467</v>
      </c>
      <c r="AV1194" s="3">
        <v>3133841.1032676348</v>
      </c>
      <c r="AW1194">
        <v>3854942.7680437001</v>
      </c>
      <c r="AX1194">
        <v>724497943.82613301</v>
      </c>
      <c r="AY1194">
        <v>94223.022455330807</v>
      </c>
      <c r="AZ1194">
        <v>17708274.840254873</v>
      </c>
      <c r="BA1194">
        <v>4537153.6669720002</v>
      </c>
      <c r="BB1194">
        <v>852712660.17071772</v>
      </c>
      <c r="BC1194">
        <v>110897.71173524798</v>
      </c>
      <c r="BD1194">
        <v>20842115.943522505</v>
      </c>
      <c r="BE1194">
        <v>682210.8989282999</v>
      </c>
      <c r="BF1194">
        <v>128214716.34458467</v>
      </c>
      <c r="BG1194">
        <v>16674.68927991718</v>
      </c>
      <c r="BH1194">
        <v>3133841.1032676348</v>
      </c>
      <c r="BI1194">
        <v>42.790170154526166</v>
      </c>
      <c r="BJ1194">
        <v>56.094454109574912</v>
      </c>
      <c r="BK1194">
        <v>13.304283955048746</v>
      </c>
      <c r="BL1194">
        <v>54.59786821713633</v>
      </c>
      <c r="BM1194">
        <v>49.755846078812404</v>
      </c>
      <c r="BN1194">
        <f t="shared" si="117"/>
        <v>-4.8420221383239266</v>
      </c>
      <c r="BO1194">
        <v>0.68874912021549728</v>
      </c>
      <c r="BP1194">
        <v>0.3568912470990121</v>
      </c>
      <c r="BQ1194">
        <v>0.32539764104080693</v>
      </c>
      <c r="BR1194">
        <v>7.1428571428571425E-2</v>
      </c>
      <c r="BS1194">
        <v>3.4482758620689655E-2</v>
      </c>
      <c r="BT1194">
        <v>0.72222222222222221</v>
      </c>
      <c r="BU1194">
        <v>0.13866487858862803</v>
      </c>
      <c r="BV1194">
        <v>0.69111422429163938</v>
      </c>
      <c r="BW1194">
        <v>0.69195705494185844</v>
      </c>
      <c r="BX1194">
        <v>0.47642275968546866</v>
      </c>
      <c r="BY1194">
        <f t="shared" si="118"/>
        <v>0.15246803328005101</v>
      </c>
      <c r="BZ1194">
        <v>9.631373349082778E-2</v>
      </c>
      <c r="CA1194">
        <f t="shared" si="119"/>
        <v>4.6094646650361951E-3</v>
      </c>
      <c r="CC1194">
        <v>0.15246803328005101</v>
      </c>
      <c r="CD1194">
        <v>4.6094646650361951E-3</v>
      </c>
    </row>
    <row r="1195" spans="1:82" x14ac:dyDescent="0.3">
      <c r="A1195">
        <v>0</v>
      </c>
      <c r="B1195" t="s">
        <v>827</v>
      </c>
      <c r="C1195" t="s">
        <v>34</v>
      </c>
      <c r="D1195">
        <v>25011</v>
      </c>
      <c r="E1195" s="2">
        <f t="shared" si="121"/>
        <v>0.59513939985331199</v>
      </c>
      <c r="F1195" s="2" t="s">
        <v>1939</v>
      </c>
      <c r="G1195" s="3">
        <v>5245</v>
      </c>
      <c r="H1195" s="1">
        <v>10.577433162504402</v>
      </c>
      <c r="I1195" s="1">
        <f t="shared" si="120"/>
        <v>9.055768123026354</v>
      </c>
      <c r="J1195" s="1">
        <v>2.5260435314</v>
      </c>
      <c r="K1195" s="1">
        <v>175.641469422</v>
      </c>
      <c r="L1195" s="2">
        <v>0.22018143642999988</v>
      </c>
      <c r="M1195" s="2">
        <v>4.0267550121106159E-2</v>
      </c>
      <c r="N1195" s="7">
        <v>0</v>
      </c>
      <c r="O1195" s="2">
        <v>8.7373019930363956E-3</v>
      </c>
      <c r="P1195" s="3">
        <v>929801.59619850002</v>
      </c>
      <c r="Q1195" s="3">
        <v>22726.333942974001</v>
      </c>
      <c r="R1195" s="3">
        <v>5873889.0077739991</v>
      </c>
      <c r="S1195" s="3">
        <v>6778.3064008760784</v>
      </c>
      <c r="T1195" s="3">
        <v>1344730.3576859094</v>
      </c>
      <c r="V1195">
        <v>25011</v>
      </c>
      <c r="W1195" s="2">
        <v>0.4770109199405152</v>
      </c>
      <c r="X1195" s="2">
        <v>0.28375758951875113</v>
      </c>
      <c r="Y1195" s="2">
        <v>-0.23647723427833184</v>
      </c>
      <c r="Z1195" s="2">
        <v>0.7203653857967951</v>
      </c>
      <c r="AA1195" s="2">
        <v>0.50625764830219566</v>
      </c>
      <c r="AB1195" s="2">
        <v>0.54349065715126432</v>
      </c>
      <c r="AC1195" s="2">
        <v>4.0267550121106159E-2</v>
      </c>
      <c r="AD1195" s="2">
        <v>0</v>
      </c>
      <c r="AE1195" s="2">
        <v>8.7373019930363956E-3</v>
      </c>
      <c r="AF1195">
        <v>1764850.3354104361</v>
      </c>
      <c r="AG1195">
        <v>2033.949851781482</v>
      </c>
      <c r="AH1195">
        <v>382274.58097958763</v>
      </c>
      <c r="AI1195">
        <v>21375.975482181057</v>
      </c>
      <c r="AJ1195">
        <v>15.461968265417529</v>
      </c>
      <c r="AK1195">
        <v>7638739.3431844357</v>
      </c>
      <c r="AL1195">
        <v>8812.2562526575603</v>
      </c>
      <c r="AM1195">
        <v>1656236.2948717072</v>
      </c>
      <c r="AN1195">
        <v>92144.619275970865</v>
      </c>
      <c r="AO1195">
        <v>66.982681408584241</v>
      </c>
      <c r="AP1195">
        <v>5873889.0077739991</v>
      </c>
      <c r="AQ1195">
        <v>6778.3064008760784</v>
      </c>
      <c r="AR1195">
        <v>1273961.7138921195</v>
      </c>
      <c r="AS1195">
        <v>70768.643793789815</v>
      </c>
      <c r="AT1195">
        <v>51.520713143166716</v>
      </c>
      <c r="AU1195" s="3">
        <v>174746911.98954609</v>
      </c>
      <c r="AV1195" s="3">
        <v>4271187.2012425335</v>
      </c>
      <c r="AW1195">
        <v>252511.32456210002</v>
      </c>
      <c r="AX1195">
        <v>47456978.338201076</v>
      </c>
      <c r="AY1195">
        <v>6171.9152879964004</v>
      </c>
      <c r="AZ1195">
        <v>1159949.7592260435</v>
      </c>
      <c r="BA1195">
        <v>1182312.9207606001</v>
      </c>
      <c r="BB1195">
        <v>222203890.3277472</v>
      </c>
      <c r="BC1195">
        <v>28898.249230970403</v>
      </c>
      <c r="BD1195">
        <v>5431136.9604685772</v>
      </c>
      <c r="BE1195">
        <v>929801.59619850002</v>
      </c>
      <c r="BF1195">
        <v>174746911.98954609</v>
      </c>
      <c r="BG1195">
        <v>22726.333942974001</v>
      </c>
      <c r="BH1195">
        <v>4271187.2012425335</v>
      </c>
      <c r="BI1195">
        <v>3.5512368423198089</v>
      </c>
      <c r="BJ1195">
        <v>14.128670004824212</v>
      </c>
      <c r="BK1195">
        <v>10.577433162504402</v>
      </c>
      <c r="BL1195">
        <v>49.270497547366304</v>
      </c>
      <c r="BM1195">
        <v>58.326265670392658</v>
      </c>
      <c r="BN1195">
        <f t="shared" si="117"/>
        <v>9.055768123026354</v>
      </c>
      <c r="BO1195">
        <v>0.59513939985331199</v>
      </c>
      <c r="BP1195">
        <v>2.5593469672814204E-2</v>
      </c>
      <c r="BQ1195">
        <v>0.19861951232469785</v>
      </c>
      <c r="BR1195">
        <v>0.13690476190476192</v>
      </c>
      <c r="BS1195">
        <v>0.17241379310344829</v>
      </c>
      <c r="BT1195">
        <v>0.72222222222222221</v>
      </c>
      <c r="BU1195">
        <v>-0.25933730813979416</v>
      </c>
      <c r="BV1195">
        <v>0.7203653857967951</v>
      </c>
      <c r="BW1195">
        <v>0.52516353558319051</v>
      </c>
      <c r="BX1195">
        <v>0.54349065715126432</v>
      </c>
      <c r="BY1195">
        <f t="shared" si="118"/>
        <v>0.1786360487243899</v>
      </c>
      <c r="BZ1195">
        <v>0</v>
      </c>
      <c r="CA1195">
        <f t="shared" si="119"/>
        <v>3.809093776864299E-3</v>
      </c>
      <c r="CC1195">
        <v>0.1786360487243899</v>
      </c>
      <c r="CD1195">
        <v>3.809093776864299E-3</v>
      </c>
    </row>
    <row r="1196" spans="1:82" x14ac:dyDescent="0.3">
      <c r="A1196">
        <v>0</v>
      </c>
      <c r="B1196" t="s">
        <v>827</v>
      </c>
      <c r="C1196" t="s">
        <v>833</v>
      </c>
      <c r="D1196">
        <v>25013</v>
      </c>
      <c r="E1196" s="2">
        <f t="shared" si="121"/>
        <v>0.6646976553304208</v>
      </c>
      <c r="F1196" s="2" t="s">
        <v>1940</v>
      </c>
      <c r="G1196" s="3">
        <v>30162</v>
      </c>
      <c r="H1196" s="1">
        <v>35.717999079883413</v>
      </c>
      <c r="I1196" s="1">
        <f t="shared" si="120"/>
        <v>4.7005684974567288</v>
      </c>
      <c r="J1196" s="1">
        <v>2.55093501129</v>
      </c>
      <c r="K1196" s="1">
        <v>207.39510885600001</v>
      </c>
      <c r="L1196" s="2">
        <v>0.23791507103999998</v>
      </c>
      <c r="M1196" s="2">
        <v>0.3417196170723219</v>
      </c>
      <c r="N1196" s="7">
        <v>0</v>
      </c>
      <c r="O1196" s="2">
        <v>2.4994248320143023E-2</v>
      </c>
      <c r="P1196" s="3">
        <v>2712775.6626934996</v>
      </c>
      <c r="Q1196" s="3">
        <v>66306.022569553985</v>
      </c>
      <c r="R1196" s="3">
        <v>19276123.027569231</v>
      </c>
      <c r="S1196" s="3">
        <v>20459.802544226812</v>
      </c>
      <c r="T1196" s="3">
        <v>4643925.3741112743</v>
      </c>
      <c r="V1196">
        <v>25013</v>
      </c>
      <c r="W1196" s="2">
        <v>0.79799412219455967</v>
      </c>
      <c r="X1196" s="2">
        <v>0.95819592198122483</v>
      </c>
      <c r="Y1196" s="2">
        <v>-0.11511113214035837</v>
      </c>
      <c r="Z1196" s="2">
        <v>0.72746382265709542</v>
      </c>
      <c r="AA1196" s="2">
        <v>0.5977822915302099</v>
      </c>
      <c r="AB1196" s="2">
        <v>0.58726394196646026</v>
      </c>
      <c r="AC1196" s="2">
        <v>0.3417196170723219</v>
      </c>
      <c r="AD1196" s="2">
        <v>0</v>
      </c>
      <c r="AE1196" s="2">
        <v>2.4994248320143023E-2</v>
      </c>
      <c r="AF1196">
        <v>21543986.635138441</v>
      </c>
      <c r="AG1196">
        <v>22768.834112599976</v>
      </c>
      <c r="AH1196">
        <v>4279331.9177286215</v>
      </c>
      <c r="AI1196">
        <v>903533.05311623646</v>
      </c>
      <c r="AJ1196">
        <v>174.86463966814713</v>
      </c>
      <c r="AK1196">
        <v>40820109.662707672</v>
      </c>
      <c r="AL1196">
        <v>43228.636656826784</v>
      </c>
      <c r="AM1196">
        <v>8124688.4970311895</v>
      </c>
      <c r="AN1196">
        <v>1702101.8479249424</v>
      </c>
      <c r="AO1196">
        <v>331.9133484096302</v>
      </c>
      <c r="AP1196">
        <v>19276123.027569231</v>
      </c>
      <c r="AQ1196">
        <v>20459.802544226808</v>
      </c>
      <c r="AR1196">
        <v>3845356.579302568</v>
      </c>
      <c r="AS1196">
        <v>798568.79480870592</v>
      </c>
      <c r="AT1196">
        <v>157.04870874148307</v>
      </c>
      <c r="AU1196" s="3">
        <v>509839058.04661632</v>
      </c>
      <c r="AV1196" s="3">
        <v>12461553.881721975</v>
      </c>
      <c r="AW1196">
        <v>2132889.4582987004</v>
      </c>
      <c r="AX1196">
        <v>400855244.79265773</v>
      </c>
      <c r="AY1196">
        <v>52132.367045750798</v>
      </c>
      <c r="AZ1196">
        <v>9797757.0625784043</v>
      </c>
      <c r="BA1196">
        <v>4845665.1209922004</v>
      </c>
      <c r="BB1196">
        <v>910694302.83927417</v>
      </c>
      <c r="BC1196">
        <v>118438.38961530478</v>
      </c>
      <c r="BD1196">
        <v>22259310.94430038</v>
      </c>
      <c r="BE1196">
        <v>2712775.6626934996</v>
      </c>
      <c r="BF1196">
        <v>509839058.04661632</v>
      </c>
      <c r="BG1196">
        <v>66306.022569553985</v>
      </c>
      <c r="BH1196">
        <v>12461553.881721975</v>
      </c>
      <c r="BI1196">
        <v>32.453130384616017</v>
      </c>
      <c r="BJ1196">
        <v>68.17112946449943</v>
      </c>
      <c r="BK1196">
        <v>35.717999079883413</v>
      </c>
      <c r="BL1196">
        <v>52.026782805726313</v>
      </c>
      <c r="BM1196">
        <v>56.727351303183042</v>
      </c>
      <c r="BN1196">
        <f t="shared" si="117"/>
        <v>4.7005684974567288</v>
      </c>
      <c r="BO1196">
        <v>0.6646976553304208</v>
      </c>
      <c r="BP1196">
        <v>0.26122309319969456</v>
      </c>
      <c r="BQ1196">
        <v>0.26751197279504463</v>
      </c>
      <c r="BR1196">
        <v>0.1130952380952381</v>
      </c>
      <c r="BS1196">
        <v>0.20689655172413793</v>
      </c>
      <c r="BT1196">
        <v>0.72222222222222221</v>
      </c>
      <c r="BU1196">
        <v>-0.13461395701569218</v>
      </c>
      <c r="BV1196">
        <v>0.72746382265709542</v>
      </c>
      <c r="BW1196">
        <v>0.62010611154586093</v>
      </c>
      <c r="BX1196">
        <v>0.58726394196646026</v>
      </c>
      <c r="BY1196">
        <f t="shared" si="118"/>
        <v>0.16604161276138096</v>
      </c>
      <c r="BZ1196">
        <v>0</v>
      </c>
      <c r="CA1196">
        <f t="shared" si="119"/>
        <v>1.0186676398046131E-2</v>
      </c>
      <c r="CC1196">
        <v>0.16604161276138096</v>
      </c>
      <c r="CD1196">
        <v>1.0186676398046131E-2</v>
      </c>
    </row>
    <row r="1197" spans="1:82" x14ac:dyDescent="0.3">
      <c r="A1197">
        <v>0</v>
      </c>
      <c r="B1197" t="s">
        <v>827</v>
      </c>
      <c r="C1197" t="s">
        <v>834</v>
      </c>
      <c r="D1197">
        <v>25015</v>
      </c>
      <c r="E1197" s="2">
        <f t="shared" si="121"/>
        <v>0.61822517586267345</v>
      </c>
      <c r="F1197" s="2" t="s">
        <v>1939</v>
      </c>
      <c r="G1197" s="3">
        <v>20126</v>
      </c>
      <c r="H1197" s="1">
        <v>27.345905831719925</v>
      </c>
      <c r="I1197" s="1">
        <f t="shared" si="120"/>
        <v>9.4021692261864516</v>
      </c>
      <c r="J1197" s="1">
        <v>2.5813357478199999</v>
      </c>
      <c r="K1197" s="1">
        <v>196.594618381</v>
      </c>
      <c r="L1197" s="2">
        <v>0.24636105340000003</v>
      </c>
      <c r="M1197" s="2">
        <v>0.12724053662444568</v>
      </c>
      <c r="N1197" s="7">
        <v>0</v>
      </c>
      <c r="O1197" s="2">
        <v>2.5640614184732999E-2</v>
      </c>
      <c r="P1197" s="3">
        <v>2175659.3643994997</v>
      </c>
      <c r="Q1197" s="3">
        <v>53177.754763658006</v>
      </c>
      <c r="R1197" s="3">
        <v>7481317.6890231995</v>
      </c>
      <c r="S1197" s="3">
        <v>8723.816099036434</v>
      </c>
      <c r="T1197" s="3">
        <v>1710665.8237647843</v>
      </c>
      <c r="V1197">
        <v>25015</v>
      </c>
      <c r="W1197" s="2">
        <v>0.64533072215356579</v>
      </c>
      <c r="X1197" s="2">
        <v>0.73360031709038709</v>
      </c>
      <c r="Y1197" s="2">
        <v>-0.2723951120608169</v>
      </c>
      <c r="Z1197" s="2">
        <v>0.73613336378998429</v>
      </c>
      <c r="AA1197" s="2">
        <v>0.5666516540652804</v>
      </c>
      <c r="AB1197" s="2">
        <v>0.60811180533564935</v>
      </c>
      <c r="AC1197" s="2">
        <v>0.12724053662444568</v>
      </c>
      <c r="AD1197" s="2">
        <v>0</v>
      </c>
      <c r="AE1197" s="2">
        <v>2.5640614184732999E-2</v>
      </c>
      <c r="AF1197">
        <v>4081223.8306385232</v>
      </c>
      <c r="AG1197">
        <v>4732.9285888347395</v>
      </c>
      <c r="AH1197">
        <v>889539.28314329521</v>
      </c>
      <c r="AI1197">
        <v>39659.461660457673</v>
      </c>
      <c r="AJ1197">
        <v>35.95407416720326</v>
      </c>
      <c r="AK1197">
        <v>11562541.519661723</v>
      </c>
      <c r="AL1197">
        <v>13456.744687871174</v>
      </c>
      <c r="AM1197">
        <v>2529153.5248027882</v>
      </c>
      <c r="AN1197">
        <v>110711.04376574827</v>
      </c>
      <c r="AO1197">
        <v>102.18421969573883</v>
      </c>
      <c r="AP1197">
        <v>7481317.6890231995</v>
      </c>
      <c r="AQ1197">
        <v>8723.816099036434</v>
      </c>
      <c r="AR1197">
        <v>1639614.241659493</v>
      </c>
      <c r="AS1197">
        <v>71051.582105290596</v>
      </c>
      <c r="AT1197">
        <v>66.230145528535573</v>
      </c>
      <c r="AU1197" s="3">
        <v>408893420.94524199</v>
      </c>
      <c r="AV1197" s="3">
        <v>9994227.2302818857</v>
      </c>
      <c r="AW1197">
        <v>915441.3434902</v>
      </c>
      <c r="AX1197">
        <v>172048046.09554818</v>
      </c>
      <c r="AY1197">
        <v>22375.338741536798</v>
      </c>
      <c r="AZ1197">
        <v>4205221.163084426</v>
      </c>
      <c r="BA1197">
        <v>3091100.7078896998</v>
      </c>
      <c r="BB1197">
        <v>580941467.0407902</v>
      </c>
      <c r="BC1197">
        <v>75553.093505194804</v>
      </c>
      <c r="BD1197">
        <v>14199448.393366311</v>
      </c>
      <c r="BE1197">
        <v>2175659.3643994997</v>
      </c>
      <c r="BF1197">
        <v>408893420.94524199</v>
      </c>
      <c r="BG1197">
        <v>53177.754763658006</v>
      </c>
      <c r="BH1197">
        <v>9994227.2302818857</v>
      </c>
      <c r="BI1197">
        <v>14.564362348649068</v>
      </c>
      <c r="BJ1197">
        <v>41.910268180368995</v>
      </c>
      <c r="BK1197">
        <v>27.345905831719925</v>
      </c>
      <c r="BL1197">
        <v>57.884230446227342</v>
      </c>
      <c r="BM1197">
        <v>67.286399672413793</v>
      </c>
      <c r="BN1197">
        <f t="shared" si="117"/>
        <v>9.4021692261864516</v>
      </c>
      <c r="BO1197">
        <v>0.61822517586267345</v>
      </c>
      <c r="BP1197">
        <v>0.10903576835585654</v>
      </c>
      <c r="BQ1197">
        <v>0.24444471973908732</v>
      </c>
      <c r="BR1197">
        <v>7.7380952380952384E-2</v>
      </c>
      <c r="BS1197">
        <v>0.17241379310344829</v>
      </c>
      <c r="BT1197">
        <v>0.72222222222222221</v>
      </c>
      <c r="BU1197">
        <v>-0.26925747486775731</v>
      </c>
      <c r="BV1197">
        <v>0.73613336378998429</v>
      </c>
      <c r="BW1197">
        <v>0.58781291915485523</v>
      </c>
      <c r="BX1197">
        <v>0.60811180533564935</v>
      </c>
      <c r="BY1197">
        <f t="shared" si="118"/>
        <v>0.16704273546223933</v>
      </c>
      <c r="BZ1197">
        <v>0</v>
      </c>
      <c r="CA1197">
        <f t="shared" si="119"/>
        <v>1.0115581660143745E-2</v>
      </c>
      <c r="CC1197">
        <v>0.16704273546223933</v>
      </c>
      <c r="CD1197">
        <v>1.0115581660143745E-2</v>
      </c>
    </row>
    <row r="1198" spans="1:82" x14ac:dyDescent="0.3">
      <c r="A1198">
        <v>0</v>
      </c>
      <c r="B1198" t="s">
        <v>827</v>
      </c>
      <c r="C1198" s="17" t="s">
        <v>263</v>
      </c>
      <c r="D1198" s="17">
        <v>25017</v>
      </c>
      <c r="E1198" s="2">
        <f t="shared" si="121"/>
        <v>0.74003988999079784</v>
      </c>
      <c r="F1198" s="2" t="s">
        <v>1942</v>
      </c>
      <c r="G1198" s="19">
        <v>171602</v>
      </c>
      <c r="H1198" s="20">
        <v>11.491245395634323</v>
      </c>
      <c r="I1198" s="1">
        <f t="shared" si="120"/>
        <v>-7.2893935418015516</v>
      </c>
      <c r="J1198" s="1">
        <v>2.5015394641699999</v>
      </c>
      <c r="K1198" s="1">
        <v>229.934331439</v>
      </c>
      <c r="L1198" s="2">
        <v>0.20575677099999989</v>
      </c>
      <c r="M1198" s="2">
        <v>1</v>
      </c>
      <c r="N1198" s="7">
        <v>6.1670117037900003E-3</v>
      </c>
      <c r="O1198" s="2">
        <v>1.179574285687141E-2</v>
      </c>
      <c r="P1198" s="3">
        <v>-38816.150890999794</v>
      </c>
      <c r="Q1198" s="3">
        <v>-948.74950864399079</v>
      </c>
      <c r="R1198" s="3">
        <v>13376062.245743603</v>
      </c>
      <c r="S1198" s="3">
        <v>13902.992188898639</v>
      </c>
      <c r="T1198" s="3">
        <v>3151807.1602715477</v>
      </c>
      <c r="V1198">
        <v>25017</v>
      </c>
      <c r="W1198" s="2">
        <v>0.87760464551872808</v>
      </c>
      <c r="X1198" s="2">
        <v>0.30827215298249216</v>
      </c>
      <c r="Y1198" s="2">
        <v>0.21696204435300481</v>
      </c>
      <c r="Z1198" s="2">
        <v>0.71337742948317351</v>
      </c>
      <c r="AA1198" s="2">
        <v>0.66274789365697095</v>
      </c>
      <c r="AB1198" s="2">
        <v>0.50788515370442755</v>
      </c>
      <c r="AC1198" s="2">
        <v>1</v>
      </c>
      <c r="AD1198" s="2">
        <v>1.2760100592474831E-2</v>
      </c>
      <c r="AE1198" s="2">
        <v>1.179574285687141E-2</v>
      </c>
      <c r="AF1198">
        <v>80604838.662083179</v>
      </c>
      <c r="AG1198">
        <v>84607.86262818797</v>
      </c>
      <c r="AH1198">
        <v>15901785.978371255</v>
      </c>
      <c r="AI1198">
        <v>3161299.7410427062</v>
      </c>
      <c r="AJ1198">
        <v>650.33365960502965</v>
      </c>
      <c r="AK1198">
        <v>93980900.907826781</v>
      </c>
      <c r="AL1198">
        <v>98510.854817086612</v>
      </c>
      <c r="AM1198">
        <v>18514810.340165943</v>
      </c>
      <c r="AN1198">
        <v>3700082.5395195605</v>
      </c>
      <c r="AO1198">
        <v>757.3283466306093</v>
      </c>
      <c r="AP1198">
        <v>13376062.245743603</v>
      </c>
      <c r="AQ1198">
        <v>13902.992188898643</v>
      </c>
      <c r="AR1198">
        <v>2613024.3617946878</v>
      </c>
      <c r="AS1198">
        <v>538782.79847685434</v>
      </c>
      <c r="AT1198">
        <v>106.99468702557965</v>
      </c>
      <c r="AU1198" s="3">
        <v>-7295107.3984545013</v>
      </c>
      <c r="AV1198" s="3">
        <v>-178307.98265455163</v>
      </c>
      <c r="AW1198">
        <v>6966410.7449190998</v>
      </c>
      <c r="AX1198">
        <v>1309267235.4000957</v>
      </c>
      <c r="AY1198">
        <v>170273.93545058439</v>
      </c>
      <c r="AZ1198">
        <v>32001283.428582832</v>
      </c>
      <c r="BA1198">
        <v>6927594.5940281004</v>
      </c>
      <c r="BB1198">
        <v>1301972128.0016413</v>
      </c>
      <c r="BC1198">
        <v>169325.18594194041</v>
      </c>
      <c r="BD1198">
        <v>31822975.445928279</v>
      </c>
      <c r="BE1198">
        <v>-38816.150890999794</v>
      </c>
      <c r="BF1198">
        <v>-7295107.3984545013</v>
      </c>
      <c r="BG1198">
        <v>-948.74950864399079</v>
      </c>
      <c r="BH1198">
        <v>-178307.98265455163</v>
      </c>
      <c r="BI1198">
        <v>72.85007451907201</v>
      </c>
      <c r="BJ1198">
        <v>84.341319914706332</v>
      </c>
      <c r="BK1198">
        <v>11.491245395634323</v>
      </c>
      <c r="BL1198">
        <v>56.681621193551301</v>
      </c>
      <c r="BM1198">
        <v>49.392227651749749</v>
      </c>
      <c r="BN1198">
        <f t="shared" si="117"/>
        <v>-7.2893935418015516</v>
      </c>
      <c r="BO1198">
        <v>0.74003988999079784</v>
      </c>
      <c r="BP1198">
        <v>0.65285383041707934</v>
      </c>
      <c r="BQ1198">
        <v>0.31676180756098965</v>
      </c>
      <c r="BR1198">
        <v>0.14285714285714285</v>
      </c>
      <c r="BS1198">
        <v>0.13793103448275862</v>
      </c>
      <c r="BT1198">
        <v>0.77777777777777779</v>
      </c>
      <c r="BU1198">
        <v>0.20875221995753318</v>
      </c>
      <c r="BV1198">
        <v>0.71337742948317351</v>
      </c>
      <c r="BW1198">
        <v>0.68749781499685791</v>
      </c>
      <c r="BX1198">
        <v>0.50788515370442755</v>
      </c>
      <c r="BY1198">
        <f t="shared" si="118"/>
        <v>0.14759506492903879</v>
      </c>
      <c r="BZ1198">
        <v>1.2760100592474831E-2</v>
      </c>
      <c r="CA1198">
        <f t="shared" si="119"/>
        <v>5.4603386109263029E-3</v>
      </c>
      <c r="CC1198">
        <v>0.14759506492903879</v>
      </c>
      <c r="CD1198">
        <v>5.4603386109263029E-3</v>
      </c>
    </row>
    <row r="1199" spans="1:82" x14ac:dyDescent="0.3">
      <c r="A1199">
        <v>0</v>
      </c>
      <c r="B1199" t="s">
        <v>827</v>
      </c>
      <c r="C1199" t="s">
        <v>835</v>
      </c>
      <c r="D1199">
        <v>25019</v>
      </c>
      <c r="E1199" s="2">
        <f t="shared" si="121"/>
        <v>0.46395982500040622</v>
      </c>
      <c r="F1199" s="2" t="s">
        <v>1937</v>
      </c>
      <c r="G1199" s="3">
        <v>0</v>
      </c>
      <c r="H1199" s="1">
        <v>23.696773689902223</v>
      </c>
      <c r="I1199" s="1">
        <f t="shared" si="120"/>
        <v>12.473022539584875</v>
      </c>
      <c r="J1199" s="1">
        <v>1.8646897046099999</v>
      </c>
      <c r="K1199" s="1">
        <v>271.66214314299998</v>
      </c>
      <c r="L1199" s="2">
        <v>0.16311304847000008</v>
      </c>
      <c r="M1199" s="2">
        <v>2.5495392963123661E-3</v>
      </c>
      <c r="N1199" s="7">
        <v>1.9710700165200001E-2</v>
      </c>
      <c r="O1199" s="2">
        <v>1.1159244004246946E-3</v>
      </c>
      <c r="P1199" s="3">
        <v>689670.63142235915</v>
      </c>
      <c r="Q1199" s="3">
        <v>16857.021050994357</v>
      </c>
      <c r="R1199" s="3">
        <v>14761706.827371696</v>
      </c>
      <c r="S1199" s="3">
        <v>15472.790575611734</v>
      </c>
      <c r="T1199" s="3">
        <v>3301628.0288622621</v>
      </c>
      <c r="V1199">
        <v>25019</v>
      </c>
      <c r="W1199" s="2">
        <v>0.5329815071244518</v>
      </c>
      <c r="X1199" s="2">
        <v>0.63570615652332352</v>
      </c>
      <c r="Y1199" s="2">
        <v>-0.31216942637166939</v>
      </c>
      <c r="Z1199" s="2">
        <v>0.53176356692009397</v>
      </c>
      <c r="AA1199" s="2">
        <v>0.78302144802646001</v>
      </c>
      <c r="AB1199" s="2">
        <v>0.40262439622647356</v>
      </c>
      <c r="AC1199" s="2">
        <v>2.5495392963123661E-3</v>
      </c>
      <c r="AD1199" s="2">
        <v>4.0783207319274893E-2</v>
      </c>
      <c r="AE1199" s="2">
        <v>1.1159244004246946E-3</v>
      </c>
      <c r="AF1199">
        <v>977343.21929939254</v>
      </c>
      <c r="AG1199">
        <v>1025.7766559463298</v>
      </c>
      <c r="AH1199">
        <v>192791.5484184977</v>
      </c>
      <c r="AI1199">
        <v>25964.592495684548</v>
      </c>
      <c r="AJ1199">
        <v>7.8846737979220025</v>
      </c>
      <c r="AK1199">
        <v>15739050.046671089</v>
      </c>
      <c r="AL1199">
        <v>16498.567231558063</v>
      </c>
      <c r="AM1199">
        <v>3100854.6595597211</v>
      </c>
      <c r="AN1199">
        <v>419529.51021672261</v>
      </c>
      <c r="AO1199">
        <v>126.83627814312248</v>
      </c>
      <c r="AP1199">
        <v>14761706.827371696</v>
      </c>
      <c r="AQ1199">
        <v>15472.790575611732</v>
      </c>
      <c r="AR1199">
        <v>2908063.1111412235</v>
      </c>
      <c r="AS1199">
        <v>393564.91772103804</v>
      </c>
      <c r="AT1199">
        <v>118.95160434520048</v>
      </c>
      <c r="AU1199" s="3">
        <v>129616698.46951817</v>
      </c>
      <c r="AV1199" s="3">
        <v>3168108.5363238794</v>
      </c>
      <c r="AW1199">
        <v>56746.630347551007</v>
      </c>
      <c r="AX1199">
        <v>10664961.707518736</v>
      </c>
      <c r="AY1199">
        <v>1387.008665816084</v>
      </c>
      <c r="AZ1199">
        <v>260674.40865347482</v>
      </c>
      <c r="BA1199">
        <v>746417.26176991011</v>
      </c>
      <c r="BB1199">
        <v>140281660.17703691</v>
      </c>
      <c r="BC1199">
        <v>18244.029716810441</v>
      </c>
      <c r="BD1199">
        <v>3428782.9449773543</v>
      </c>
      <c r="BE1199">
        <v>689670.63142235915</v>
      </c>
      <c r="BF1199">
        <v>129616698.46951817</v>
      </c>
      <c r="BG1199">
        <v>16857.021050994357</v>
      </c>
      <c r="BH1199">
        <v>3168108.5363238794</v>
      </c>
      <c r="BI1199">
        <v>2.6542525694911681</v>
      </c>
      <c r="BJ1199">
        <v>26.351026259393389</v>
      </c>
      <c r="BK1199">
        <v>23.696773689902223</v>
      </c>
      <c r="BL1199">
        <v>35.406983863281688</v>
      </c>
      <c r="BM1199">
        <v>47.880006402866563</v>
      </c>
      <c r="BN1199">
        <f t="shared" si="117"/>
        <v>12.473022539584875</v>
      </c>
      <c r="BO1199">
        <v>0.46395982500040622</v>
      </c>
      <c r="BP1199">
        <v>1.4912602737802781E-2</v>
      </c>
      <c r="BQ1199">
        <v>0.50348809318992094</v>
      </c>
      <c r="BR1199">
        <v>0</v>
      </c>
      <c r="BS1199">
        <v>0</v>
      </c>
      <c r="BT1199">
        <v>0.33333333333333331</v>
      </c>
      <c r="BU1199">
        <v>-0.35719996866504433</v>
      </c>
      <c r="BV1199">
        <v>0.53176356692009397</v>
      </c>
      <c r="BW1199">
        <v>0.81226291289051866</v>
      </c>
      <c r="BX1199">
        <v>0.40262439622647356</v>
      </c>
      <c r="BY1199">
        <f t="shared" si="118"/>
        <v>2.6058558177255615E-2</v>
      </c>
      <c r="BZ1199">
        <v>4.0783207319274893E-2</v>
      </c>
      <c r="CA1199">
        <f t="shared" si="119"/>
        <v>6.3974695915130803E-4</v>
      </c>
      <c r="CC1199">
        <v>2.6058558177255615E-2</v>
      </c>
      <c r="CD1199">
        <v>6.3974695915130803E-4</v>
      </c>
    </row>
    <row r="1200" spans="1:82" x14ac:dyDescent="0.3">
      <c r="A1200">
        <v>0</v>
      </c>
      <c r="B1200" t="s">
        <v>827</v>
      </c>
      <c r="C1200" t="s">
        <v>836</v>
      </c>
      <c r="D1200">
        <v>25021</v>
      </c>
      <c r="E1200" s="2">
        <f t="shared" si="121"/>
        <v>0.72185323835653492</v>
      </c>
      <c r="F1200" s="2" t="s">
        <v>1942</v>
      </c>
      <c r="G1200" s="3">
        <v>82322</v>
      </c>
      <c r="H1200" s="1">
        <v>0</v>
      </c>
      <c r="I1200" s="1">
        <f t="shared" si="120"/>
        <v>-11.403942000250034</v>
      </c>
      <c r="J1200" s="1">
        <v>2.4194477088899999</v>
      </c>
      <c r="K1200" s="1">
        <v>263.47938332199999</v>
      </c>
      <c r="L1200" s="2">
        <v>0.20813071785000004</v>
      </c>
      <c r="M1200" s="2">
        <v>0.57477366340594394</v>
      </c>
      <c r="N1200" s="7">
        <v>1.4327837931899999E-2</v>
      </c>
      <c r="O1200" s="2">
        <v>1.9878219856214165E-2</v>
      </c>
      <c r="P1200" s="3">
        <v>-866504.77055999998</v>
      </c>
      <c r="Q1200" s="3">
        <v>-21179.224535039997</v>
      </c>
      <c r="R1200" s="3">
        <v>3456242.4304412752</v>
      </c>
      <c r="S1200" s="3">
        <v>3485.8948493346688</v>
      </c>
      <c r="T1200" s="3">
        <v>805837.66155122779</v>
      </c>
      <c r="V1200">
        <v>25021</v>
      </c>
      <c r="W1200" s="2">
        <v>0.74451774679504212</v>
      </c>
      <c r="X1200" s="2">
        <v>0</v>
      </c>
      <c r="Y1200" s="2">
        <v>0.32562660556406964</v>
      </c>
      <c r="Z1200" s="2">
        <v>0.6899668832166812</v>
      </c>
      <c r="AA1200" s="2">
        <v>0.75943598864016837</v>
      </c>
      <c r="AB1200" s="2">
        <v>0.51374494803799275</v>
      </c>
      <c r="AC1200" s="2">
        <v>0.57477366340594394</v>
      </c>
      <c r="AD1200" s="2">
        <v>2.9645582344421981E-2</v>
      </c>
      <c r="AE1200" s="2">
        <v>1.9878219856214165E-2</v>
      </c>
      <c r="AF1200">
        <v>45550165.616349004</v>
      </c>
      <c r="AG1200">
        <v>47968.21414730863</v>
      </c>
      <c r="AH1200">
        <v>9015477.4206653237</v>
      </c>
      <c r="AI1200">
        <v>1776111.1206357304</v>
      </c>
      <c r="AJ1200">
        <v>368.55733585904187</v>
      </c>
      <c r="AK1200">
        <v>49006408.046790279</v>
      </c>
      <c r="AL1200">
        <v>51454.108996643299</v>
      </c>
      <c r="AM1200">
        <v>9670640.5711732637</v>
      </c>
      <c r="AN1200">
        <v>1926785.6316790155</v>
      </c>
      <c r="AO1200">
        <v>395.48597141508446</v>
      </c>
      <c r="AP1200">
        <v>3456242.4304412752</v>
      </c>
      <c r="AQ1200">
        <v>3485.8948493346688</v>
      </c>
      <c r="AR1200">
        <v>655163.15050793998</v>
      </c>
      <c r="AS1200">
        <v>150674.51104328502</v>
      </c>
      <c r="AT1200">
        <v>26.928635556042593</v>
      </c>
      <c r="AU1200" s="3">
        <v>-162850906.5790464</v>
      </c>
      <c r="AV1200" s="3">
        <v>-3980423.4591154172</v>
      </c>
      <c r="AW1200">
        <v>4354573.0428272001</v>
      </c>
      <c r="AX1200">
        <v>818398457.668944</v>
      </c>
      <c r="AY1200">
        <v>106435.05190244479</v>
      </c>
      <c r="AZ1200">
        <v>20003403.654545471</v>
      </c>
      <c r="BA1200">
        <v>3488068.2722672001</v>
      </c>
      <c r="BB1200">
        <v>655547551.08989751</v>
      </c>
      <c r="BC1200">
        <v>85255.827367404796</v>
      </c>
      <c r="BD1200">
        <v>16022980.195430057</v>
      </c>
      <c r="BE1200">
        <v>-866504.77055999998</v>
      </c>
      <c r="BF1200">
        <v>-162850906.5790464</v>
      </c>
      <c r="BG1200">
        <v>-21179.224535039997</v>
      </c>
      <c r="BH1200">
        <v>-3980423.4591154172</v>
      </c>
      <c r="BI1200">
        <v>81.59095352419979</v>
      </c>
      <c r="BJ1200">
        <v>81.59095352419979</v>
      </c>
      <c r="BK1200">
        <v>0</v>
      </c>
      <c r="BL1200">
        <v>60.305353518226397</v>
      </c>
      <c r="BM1200">
        <v>48.901411517976364</v>
      </c>
      <c r="BN1200">
        <f t="shared" si="117"/>
        <v>-11.403942000250034</v>
      </c>
      <c r="BO1200">
        <v>0.72185323835653492</v>
      </c>
      <c r="BP1200">
        <v>0.71321709474442374</v>
      </c>
      <c r="BQ1200">
        <v>0.36753302027185636</v>
      </c>
      <c r="BR1200">
        <v>4.7619047619047616E-2</v>
      </c>
      <c r="BS1200">
        <v>0</v>
      </c>
      <c r="BT1200">
        <v>0.66666666666666663</v>
      </c>
      <c r="BU1200">
        <v>0.32658385024315589</v>
      </c>
      <c r="BV1200">
        <v>0.6899668832166812</v>
      </c>
      <c r="BW1200">
        <v>0.78779666871386766</v>
      </c>
      <c r="BX1200">
        <v>0.51374494803799275</v>
      </c>
      <c r="BY1200">
        <f t="shared" si="118"/>
        <v>0.13011555092763291</v>
      </c>
      <c r="BZ1200">
        <v>2.9645582344421981E-2</v>
      </c>
      <c r="CA1200">
        <f t="shared" si="119"/>
        <v>9.071351468734442E-3</v>
      </c>
      <c r="CC1200">
        <v>0.13011555092763291</v>
      </c>
      <c r="CD1200">
        <v>9.071351468734442E-3</v>
      </c>
    </row>
    <row r="1201" spans="1:82" x14ac:dyDescent="0.3">
      <c r="A1201">
        <v>0</v>
      </c>
      <c r="B1201" t="s">
        <v>827</v>
      </c>
      <c r="C1201" t="s">
        <v>596</v>
      </c>
      <c r="D1201">
        <v>25023</v>
      </c>
      <c r="E1201" s="2">
        <f t="shared" si="121"/>
        <v>0.67928788020770192</v>
      </c>
      <c r="F1201" s="2" t="s">
        <v>1941</v>
      </c>
      <c r="G1201" s="3">
        <v>113749</v>
      </c>
      <c r="H1201" s="1">
        <v>32.565420280227208</v>
      </c>
      <c r="I1201" s="1">
        <f t="shared" si="120"/>
        <v>0.76120455600283066</v>
      </c>
      <c r="J1201" s="1">
        <v>2.3158417457699998</v>
      </c>
      <c r="K1201" s="1">
        <v>285.19296624899999</v>
      </c>
      <c r="L1201" s="2">
        <v>0.21693954224000001</v>
      </c>
      <c r="M1201" s="2">
        <v>0.80092972978322663</v>
      </c>
      <c r="N1201" s="7">
        <v>4.2383329783499998E-2</v>
      </c>
      <c r="O1201" s="2">
        <v>3.4186940942763429E-2</v>
      </c>
      <c r="P1201" s="3">
        <v>4418334.3170123994</v>
      </c>
      <c r="Q1201" s="3">
        <v>107993.51342336161</v>
      </c>
      <c r="R1201" s="3">
        <v>40701504.482693791</v>
      </c>
      <c r="S1201" s="3">
        <v>42989.645963456082</v>
      </c>
      <c r="T1201" s="3">
        <v>9126475.5425787307</v>
      </c>
      <c r="V1201">
        <v>25023</v>
      </c>
      <c r="W1201" s="2">
        <v>0.96683154021373541</v>
      </c>
      <c r="X1201" s="2">
        <v>0.87362264723537364</v>
      </c>
      <c r="Y1201" s="2">
        <v>-3.1447242348534937E-2</v>
      </c>
      <c r="Z1201" s="2">
        <v>0.66042101487908245</v>
      </c>
      <c r="AA1201" s="2">
        <v>0.82202182024936832</v>
      </c>
      <c r="AB1201" s="2">
        <v>0.53548844210395696</v>
      </c>
      <c r="AC1201" s="2">
        <v>0.80092972978322663</v>
      </c>
      <c r="AD1201" s="2">
        <v>8.7694912456405871E-2</v>
      </c>
      <c r="AE1201" s="2">
        <v>3.4186940942763429E-2</v>
      </c>
      <c r="AF1201">
        <v>38902096.442129403</v>
      </c>
      <c r="AG1201">
        <v>41107.171415733486</v>
      </c>
      <c r="AH1201">
        <v>7725965.6694298182</v>
      </c>
      <c r="AI1201">
        <v>999181.95864602376</v>
      </c>
      <c r="AJ1201">
        <v>315.70931076759695</v>
      </c>
      <c r="AK1201">
        <v>79603600.924823195</v>
      </c>
      <c r="AL1201">
        <v>84096.817379189568</v>
      </c>
      <c r="AM1201">
        <v>15805736.605152262</v>
      </c>
      <c r="AN1201">
        <v>2045886.5655023104</v>
      </c>
      <c r="AO1201">
        <v>645.89412203023187</v>
      </c>
      <c r="AP1201">
        <v>40701504.482693791</v>
      </c>
      <c r="AQ1201">
        <v>42989.645963456082</v>
      </c>
      <c r="AR1201">
        <v>8079770.9357224442</v>
      </c>
      <c r="AS1201">
        <v>1046704.6068562866</v>
      </c>
      <c r="AT1201">
        <v>330.18481126263492</v>
      </c>
      <c r="AU1201" s="3">
        <v>830381751.53931034</v>
      </c>
      <c r="AV1201" s="3">
        <v>20296300.912786581</v>
      </c>
      <c r="AW1201">
        <v>4306935.2550675999</v>
      </c>
      <c r="AX1201">
        <v>809445411.83740473</v>
      </c>
      <c r="AY1201">
        <v>105270.68277535838</v>
      </c>
      <c r="AZ1201">
        <v>19784572.120800853</v>
      </c>
      <c r="BA1201">
        <v>8725269.5720799994</v>
      </c>
      <c r="BB1201">
        <v>1639827163.3767149</v>
      </c>
      <c r="BC1201">
        <v>213264.19619871999</v>
      </c>
      <c r="BD1201">
        <v>40080873.033587433</v>
      </c>
      <c r="BE1201">
        <v>4418334.3170123994</v>
      </c>
      <c r="BF1201">
        <v>830381751.53931034</v>
      </c>
      <c r="BG1201">
        <v>107993.51342336161</v>
      </c>
      <c r="BH1201">
        <v>20296300.912786581</v>
      </c>
      <c r="BI1201">
        <v>32.978874891373927</v>
      </c>
      <c r="BJ1201">
        <v>65.544295171601135</v>
      </c>
      <c r="BK1201">
        <v>32.565420280227208</v>
      </c>
      <c r="BL1201">
        <v>59.977616569499723</v>
      </c>
      <c r="BM1201">
        <v>60.738821125502554</v>
      </c>
      <c r="BN1201">
        <f t="shared" si="117"/>
        <v>0.76120455600283066</v>
      </c>
      <c r="BO1201">
        <v>0.67928788020770192</v>
      </c>
      <c r="BP1201">
        <v>0.27128171820452718</v>
      </c>
      <c r="BQ1201">
        <v>0.41666509084005987</v>
      </c>
      <c r="BR1201">
        <v>2.976190476190476E-2</v>
      </c>
      <c r="BS1201">
        <v>0</v>
      </c>
      <c r="BT1201">
        <v>0.61111111111111116</v>
      </c>
      <c r="BU1201">
        <v>-2.1799226505763172E-2</v>
      </c>
      <c r="BV1201">
        <v>0.66042101487908245</v>
      </c>
      <c r="BW1201">
        <v>0.8527197305491373</v>
      </c>
      <c r="BX1201">
        <v>0.53548844210395696</v>
      </c>
      <c r="BY1201">
        <f t="shared" si="118"/>
        <v>0.17122557680958736</v>
      </c>
      <c r="BZ1201">
        <v>8.7694912456405871E-2</v>
      </c>
      <c r="CA1201">
        <f t="shared" si="119"/>
        <v>1.5017710147400189E-2</v>
      </c>
      <c r="CC1201">
        <v>0.17122557680958736</v>
      </c>
      <c r="CD1201">
        <v>1.5017710147400189E-2</v>
      </c>
    </row>
    <row r="1202" spans="1:82" x14ac:dyDescent="0.3">
      <c r="A1202">
        <v>0</v>
      </c>
      <c r="B1202" t="s">
        <v>827</v>
      </c>
      <c r="C1202" t="s">
        <v>837</v>
      </c>
      <c r="D1202">
        <v>25025</v>
      </c>
      <c r="E1202" s="2">
        <f t="shared" si="121"/>
        <v>0.72328236631989729</v>
      </c>
      <c r="F1202" s="2" t="s">
        <v>1942</v>
      </c>
      <c r="G1202" s="3">
        <v>42436</v>
      </c>
      <c r="H1202" s="1">
        <v>0</v>
      </c>
      <c r="I1202" s="1">
        <f t="shared" si="120"/>
        <v>-5.388038215363256</v>
      </c>
      <c r="J1202" s="1">
        <v>2.4016819684600001</v>
      </c>
      <c r="K1202" s="1">
        <v>245.69648155100001</v>
      </c>
      <c r="L1202" s="2">
        <v>0.18840386470000015</v>
      </c>
      <c r="M1202" s="2">
        <v>0.10401804640818854</v>
      </c>
      <c r="N1202" s="7">
        <v>0.12681562243700001</v>
      </c>
      <c r="O1202" s="2">
        <v>2.6386764459945208E-3</v>
      </c>
      <c r="P1202" s="3">
        <v>-148064.27508000002</v>
      </c>
      <c r="Q1202" s="3">
        <v>-3619.0066507200008</v>
      </c>
      <c r="R1202" s="3">
        <v>-2981336.3864852116</v>
      </c>
      <c r="S1202" s="3">
        <v>-3068.4075062585312</v>
      </c>
      <c r="T1202" s="3">
        <v>-1192854.7881024571</v>
      </c>
      <c r="V1202">
        <v>25025</v>
      </c>
      <c r="W1202" s="2">
        <v>0.65244216891100804</v>
      </c>
      <c r="X1202" s="2">
        <v>0</v>
      </c>
      <c r="Y1202" s="2">
        <v>0.3256266055640698</v>
      </c>
      <c r="Z1202" s="2">
        <v>0.68490053170700249</v>
      </c>
      <c r="AA1202" s="2">
        <v>0.70817969899398436</v>
      </c>
      <c r="AB1202" s="2">
        <v>0.46505164965709828</v>
      </c>
      <c r="AC1202" s="2">
        <v>0.10401804640818854</v>
      </c>
      <c r="AD1202" s="2">
        <v>0.26239290222182637</v>
      </c>
      <c r="AE1202" s="2">
        <v>2.6386764459945208E-3</v>
      </c>
      <c r="AF1202">
        <v>7292290.8498135079</v>
      </c>
      <c r="AG1202">
        <v>7503.1962525549388</v>
      </c>
      <c r="AH1202">
        <v>1410202.5184843177</v>
      </c>
      <c r="AI1202">
        <v>1508175.1752668598</v>
      </c>
      <c r="AJ1202">
        <v>57.816166374804993</v>
      </c>
      <c r="AK1202">
        <v>4310954.4633282963</v>
      </c>
      <c r="AL1202">
        <v>4434.7887462964081</v>
      </c>
      <c r="AM1202">
        <v>833504.82227404765</v>
      </c>
      <c r="AN1202">
        <v>892018.08337467315</v>
      </c>
      <c r="AO1202">
        <v>34.173252025953744</v>
      </c>
      <c r="AP1202">
        <v>-2981336.3864852116</v>
      </c>
      <c r="AQ1202">
        <v>-3068.4075062585307</v>
      </c>
      <c r="AR1202">
        <v>-576697.69621027005</v>
      </c>
      <c r="AS1202">
        <v>-616157.09189218667</v>
      </c>
      <c r="AT1202">
        <v>-23.642914348851249</v>
      </c>
      <c r="AU1202" s="3">
        <v>-27827199.858535204</v>
      </c>
      <c r="AV1202" s="3">
        <v>-680156.10993631696</v>
      </c>
      <c r="AW1202">
        <v>351560.90504005004</v>
      </c>
      <c r="AX1202">
        <v>66072356.493227005</v>
      </c>
      <c r="AY1202">
        <v>8592.8982719542018</v>
      </c>
      <c r="AZ1202">
        <v>1614949.3012310727</v>
      </c>
      <c r="BA1202">
        <v>203496.62996005002</v>
      </c>
      <c r="BB1202">
        <v>38245156.634691797</v>
      </c>
      <c r="BC1202">
        <v>4973.891621234201</v>
      </c>
      <c r="BD1202">
        <v>934793.19129475567</v>
      </c>
      <c r="BE1202">
        <v>-148064.27508000002</v>
      </c>
      <c r="BF1202">
        <v>-27827199.858535204</v>
      </c>
      <c r="BG1202">
        <v>-3619.0066507200008</v>
      </c>
      <c r="BH1202">
        <v>-680156.10993631696</v>
      </c>
      <c r="BI1202">
        <v>51.531679963001494</v>
      </c>
      <c r="BJ1202">
        <v>51.531679963001494</v>
      </c>
      <c r="BK1202">
        <v>0</v>
      </c>
      <c r="BL1202">
        <v>28.492564180006386</v>
      </c>
      <c r="BM1202">
        <v>23.10452596464313</v>
      </c>
      <c r="BN1202">
        <f t="shared" si="117"/>
        <v>-5.388038215363256</v>
      </c>
      <c r="BO1202">
        <v>0.72328236631989729</v>
      </c>
      <c r="BP1202">
        <v>0.45134954014663847</v>
      </c>
      <c r="BQ1202">
        <v>0.39306683305460283</v>
      </c>
      <c r="BR1202">
        <v>1.1904761904761904E-2</v>
      </c>
      <c r="BS1202">
        <v>0</v>
      </c>
      <c r="BT1202">
        <v>0.72222222222222221</v>
      </c>
      <c r="BU1202">
        <v>0.15430157971620814</v>
      </c>
      <c r="BV1202">
        <v>0.68490053170700249</v>
      </c>
      <c r="BW1202">
        <v>0.73462624376969332</v>
      </c>
      <c r="BX1202">
        <v>0.46505164965709828</v>
      </c>
      <c r="BY1202">
        <f t="shared" si="118"/>
        <v>0.14601482304756586</v>
      </c>
      <c r="BZ1202">
        <v>0.26239290222182637</v>
      </c>
      <c r="CA1202">
        <f t="shared" si="119"/>
        <v>1.3274351742776798E-3</v>
      </c>
      <c r="CC1202">
        <v>0.14601482304756586</v>
      </c>
      <c r="CD1202">
        <v>1.3274351742776798E-3</v>
      </c>
    </row>
    <row r="1203" spans="1:82" x14ac:dyDescent="0.3">
      <c r="A1203">
        <v>0</v>
      </c>
      <c r="B1203" t="s">
        <v>827</v>
      </c>
      <c r="C1203" t="s">
        <v>825</v>
      </c>
      <c r="D1203">
        <v>25027</v>
      </c>
      <c r="E1203" s="2">
        <f t="shared" si="121"/>
        <v>0.74378246880861065</v>
      </c>
      <c r="F1203" s="2" t="s">
        <v>1942</v>
      </c>
      <c r="G1203" s="3">
        <v>117687</v>
      </c>
      <c r="H1203" s="1">
        <v>33.810123310645082</v>
      </c>
      <c r="I1203" s="1">
        <f t="shared" si="120"/>
        <v>6.4794225165027655</v>
      </c>
      <c r="J1203" s="1">
        <v>2.4807782948599999</v>
      </c>
      <c r="K1203" s="1">
        <v>226.03026898499999</v>
      </c>
      <c r="L1203" s="2">
        <v>0.24023852876999996</v>
      </c>
      <c r="M1203" s="2">
        <v>0.53221880131931965</v>
      </c>
      <c r="N1203" s="7">
        <v>0</v>
      </c>
      <c r="O1203" s="2">
        <v>1.2525546790404445E-2</v>
      </c>
      <c r="P1203" s="3">
        <v>7631510.221429999</v>
      </c>
      <c r="Q1203" s="3">
        <v>186530.38507411996</v>
      </c>
      <c r="R1203" s="3">
        <v>59302297.952593341</v>
      </c>
      <c r="S1203" s="3">
        <v>62635.030135430803</v>
      </c>
      <c r="T1203" s="3">
        <v>13608146.416175693</v>
      </c>
      <c r="V1203">
        <v>25027</v>
      </c>
      <c r="W1203" s="2">
        <v>0.82033434332828736</v>
      </c>
      <c r="X1203" s="2">
        <v>0.90701391770258744</v>
      </c>
      <c r="Y1203" s="2">
        <v>-0.1939900934397773</v>
      </c>
      <c r="Z1203" s="2">
        <v>0.70745685544963655</v>
      </c>
      <c r="AA1203" s="2">
        <v>0.65149507572455967</v>
      </c>
      <c r="AB1203" s="2">
        <v>0.59299911014873496</v>
      </c>
      <c r="AC1203" s="2">
        <v>0.53221880131931965</v>
      </c>
      <c r="AD1203" s="2">
        <v>0</v>
      </c>
      <c r="AE1203" s="2">
        <v>1.2525546790404445E-2</v>
      </c>
      <c r="AF1203">
        <v>44069502.377397984</v>
      </c>
      <c r="AG1203">
        <v>46459.18770154997</v>
      </c>
      <c r="AH1203">
        <v>8731860.5695742071</v>
      </c>
      <c r="AI1203">
        <v>1371616.0448994946</v>
      </c>
      <c r="AJ1203">
        <v>356.91550183562805</v>
      </c>
      <c r="AK1203">
        <v>103371800.32999133</v>
      </c>
      <c r="AL1203">
        <v>109094.2178369808</v>
      </c>
      <c r="AM1203">
        <v>20503920.671593901</v>
      </c>
      <c r="AN1203">
        <v>3207702.3590554916</v>
      </c>
      <c r="AO1203">
        <v>837.98901887951251</v>
      </c>
      <c r="AP1203">
        <v>59302297.952593341</v>
      </c>
      <c r="AQ1203">
        <v>62635.030135430825</v>
      </c>
      <c r="AR1203">
        <v>11772060.102019694</v>
      </c>
      <c r="AS1203">
        <v>1836086.314155997</v>
      </c>
      <c r="AT1203">
        <v>481.07351704388446</v>
      </c>
      <c r="AU1203" s="3">
        <v>1434266031.015554</v>
      </c>
      <c r="AV1203" s="3">
        <v>35056520.570830107</v>
      </c>
      <c r="AW1203">
        <v>4992614.8437689999</v>
      </c>
      <c r="AX1203">
        <v>938312033.7379458</v>
      </c>
      <c r="AY1203">
        <v>122030.15423079599</v>
      </c>
      <c r="AZ1203">
        <v>22934347.186135799</v>
      </c>
      <c r="BA1203">
        <v>12624125.065198999</v>
      </c>
      <c r="BB1203">
        <v>2372578064.7535</v>
      </c>
      <c r="BC1203">
        <v>308560.53930491593</v>
      </c>
      <c r="BD1203">
        <v>57990867.756965898</v>
      </c>
      <c r="BE1203">
        <v>7631510.221429999</v>
      </c>
      <c r="BF1203">
        <v>1434266031.015554</v>
      </c>
      <c r="BG1203">
        <v>186530.38507411996</v>
      </c>
      <c r="BH1203">
        <v>35056520.570830107</v>
      </c>
      <c r="BI1203">
        <v>26.941376969531603</v>
      </c>
      <c r="BJ1203">
        <v>60.751500280176685</v>
      </c>
      <c r="BK1203">
        <v>33.810123310645082</v>
      </c>
      <c r="BL1203">
        <v>58.918138574679475</v>
      </c>
      <c r="BM1203">
        <v>65.39756109118224</v>
      </c>
      <c r="BN1203">
        <f t="shared" si="117"/>
        <v>6.4794225165027655</v>
      </c>
      <c r="BO1203">
        <v>0.74378246880861065</v>
      </c>
      <c r="BP1203">
        <v>0.24265908331125646</v>
      </c>
      <c r="BQ1203">
        <v>0.29601437374600392</v>
      </c>
      <c r="BR1203">
        <v>0.3392857142857143</v>
      </c>
      <c r="BS1203">
        <v>0.2413793103448276</v>
      </c>
      <c r="BT1203">
        <v>0.88888888888888884</v>
      </c>
      <c r="BU1203">
        <v>-0.18555642888619359</v>
      </c>
      <c r="BV1203">
        <v>0.70745685544963655</v>
      </c>
      <c r="BW1203">
        <v>0.67582476734912833</v>
      </c>
      <c r="BX1203">
        <v>0.59299911014873496</v>
      </c>
      <c r="BY1203">
        <f t="shared" si="118"/>
        <v>0.11586015015515343</v>
      </c>
      <c r="BZ1203">
        <v>0</v>
      </c>
      <c r="CA1203">
        <f t="shared" si="119"/>
        <v>5.0059406878039513E-3</v>
      </c>
      <c r="CC1203">
        <v>0.11586015015515343</v>
      </c>
      <c r="CD1203">
        <v>5.0059406878039513E-3</v>
      </c>
    </row>
    <row r="1204" spans="1:82" x14ac:dyDescent="0.3">
      <c r="A1204">
        <v>0</v>
      </c>
      <c r="B1204" t="s">
        <v>838</v>
      </c>
      <c r="C1204" t="s">
        <v>839</v>
      </c>
      <c r="D1204">
        <v>26001</v>
      </c>
      <c r="E1204" s="2">
        <f t="shared" si="121"/>
        <v>0.42301868109952556</v>
      </c>
      <c r="F1204" s="2" t="s">
        <v>1935</v>
      </c>
      <c r="G1204" s="3">
        <v>29</v>
      </c>
      <c r="H1204" s="1">
        <v>0.37565781320263403</v>
      </c>
      <c r="I1204" s="1">
        <f t="shared" si="120"/>
        <v>4.3761360896304353</v>
      </c>
      <c r="J1204" s="1">
        <v>2.5042290968700001</v>
      </c>
      <c r="K1204" s="1">
        <v>-9.3969905154099997</v>
      </c>
      <c r="L1204" s="2">
        <v>0.16403683103</v>
      </c>
      <c r="M1204" s="2">
        <v>-9.8962371980309953E-6</v>
      </c>
      <c r="N1204" s="7">
        <v>0</v>
      </c>
      <c r="O1204" s="2">
        <v>1.7780916076469672E-2</v>
      </c>
      <c r="P1204" s="3">
        <v>98815.940301805997</v>
      </c>
      <c r="Q1204" s="3">
        <v>2091.9681509927195</v>
      </c>
      <c r="R1204" s="3">
        <v>284032.4430596779</v>
      </c>
      <c r="S1204" s="3">
        <v>656.60417042843858</v>
      </c>
      <c r="T1204" s="3">
        <v>127652.26202437896</v>
      </c>
      <c r="V1204">
        <v>26001</v>
      </c>
      <c r="W1204" s="2">
        <v>0.25007229574114476</v>
      </c>
      <c r="X1204" s="2">
        <v>1.007765815397752E-2</v>
      </c>
      <c r="Y1204" s="2">
        <v>-0.19552607767768801</v>
      </c>
      <c r="Z1204" s="2">
        <v>0.71414444646981801</v>
      </c>
      <c r="AA1204" s="2">
        <v>2.7085279661487667E-2</v>
      </c>
      <c r="AB1204" s="2">
        <v>0.40490463927847514</v>
      </c>
      <c r="AC1204" s="2">
        <v>-9.8962371980309953E-6</v>
      </c>
      <c r="AD1204" s="2">
        <v>0</v>
      </c>
      <c r="AE1204" s="2">
        <v>1.7780916076469672E-2</v>
      </c>
      <c r="AF1204">
        <v>5995.801580066538</v>
      </c>
      <c r="AG1204">
        <v>13.883545880990855</v>
      </c>
      <c r="AH1204">
        <v>2609.3694883962421</v>
      </c>
      <c r="AI1204">
        <v>89.235577011533465</v>
      </c>
      <c r="AJ1204">
        <v>0.20145294006825593</v>
      </c>
      <c r="AK1204">
        <v>290028.24463974446</v>
      </c>
      <c r="AL1204">
        <v>670.4877163094294</v>
      </c>
      <c r="AM1204">
        <v>126016.09158635465</v>
      </c>
      <c r="AN1204">
        <v>4334.7755034320635</v>
      </c>
      <c r="AO1204">
        <v>9.7293067362638013</v>
      </c>
      <c r="AP1204">
        <v>284032.4430596779</v>
      </c>
      <c r="AQ1204">
        <v>656.60417042843858</v>
      </c>
      <c r="AR1204">
        <v>123406.72209795841</v>
      </c>
      <c r="AS1204">
        <v>4245.5399264205298</v>
      </c>
      <c r="AT1204">
        <v>9.5278537961955454</v>
      </c>
      <c r="AU1204" s="3">
        <v>18571467.820321418</v>
      </c>
      <c r="AV1204" s="3">
        <v>393164.49429757171</v>
      </c>
      <c r="AW1204">
        <v>2140.9330012040004</v>
      </c>
      <c r="AX1204">
        <v>402366.94824627985</v>
      </c>
      <c r="AY1204">
        <v>45.324303328479999</v>
      </c>
      <c r="AZ1204">
        <v>8518.2495675545306</v>
      </c>
      <c r="BA1204">
        <v>100956.87330301</v>
      </c>
      <c r="BB1204">
        <v>18973834.7685677</v>
      </c>
      <c r="BC1204">
        <v>2137.2924543211993</v>
      </c>
      <c r="BD1204">
        <v>401682.74386512622</v>
      </c>
      <c r="BE1204">
        <v>98815.940301805997</v>
      </c>
      <c r="BF1204">
        <v>18571467.820321418</v>
      </c>
      <c r="BG1204">
        <v>2091.9681509927195</v>
      </c>
      <c r="BH1204">
        <v>393164.49429757171</v>
      </c>
      <c r="BI1204">
        <v>9.0436794190309287E-3</v>
      </c>
      <c r="BJ1204">
        <v>0.38470149262166498</v>
      </c>
      <c r="BK1204">
        <v>0.37565781320263403</v>
      </c>
      <c r="BL1204">
        <v>66.381690890888521</v>
      </c>
      <c r="BM1204">
        <v>70.757826980518956</v>
      </c>
      <c r="BN1204">
        <f t="shared" si="117"/>
        <v>4.3761360896304353</v>
      </c>
      <c r="BO1204">
        <v>0.42301868109952556</v>
      </c>
      <c r="BP1204">
        <v>4.6327144508071503E-5</v>
      </c>
      <c r="BQ1204">
        <v>2.327521502298174E-2</v>
      </c>
      <c r="BR1204">
        <v>0.10714285714285714</v>
      </c>
      <c r="BS1204">
        <v>0.10344827586206896</v>
      </c>
      <c r="BT1204">
        <v>0.72222222222222221</v>
      </c>
      <c r="BU1204">
        <v>-0.12532292546807069</v>
      </c>
      <c r="BV1204">
        <v>0.71414444646981801</v>
      </c>
      <c r="BW1204">
        <v>2.8096763134323306E-2</v>
      </c>
      <c r="BX1204">
        <v>0.40490463927847514</v>
      </c>
      <c r="BY1204">
        <f t="shared" si="118"/>
        <v>0.10300901448204455</v>
      </c>
      <c r="BZ1204">
        <v>0</v>
      </c>
      <c r="CA1204">
        <f t="shared" si="119"/>
        <v>1.0425928690790084E-2</v>
      </c>
      <c r="CC1204">
        <v>0.10300901448204455</v>
      </c>
      <c r="CD1204">
        <v>1.0425928690790084E-2</v>
      </c>
    </row>
    <row r="1205" spans="1:82" x14ac:dyDescent="0.3">
      <c r="A1205">
        <v>0</v>
      </c>
      <c r="B1205" t="s">
        <v>838</v>
      </c>
      <c r="C1205" t="s">
        <v>840</v>
      </c>
      <c r="D1205">
        <v>26003</v>
      </c>
      <c r="E1205" s="2">
        <f t="shared" si="121"/>
        <v>0.48854252538734122</v>
      </c>
      <c r="F1205" s="2" t="s">
        <v>1936</v>
      </c>
      <c r="G1205" s="3">
        <v>458</v>
      </c>
      <c r="H1205" s="1">
        <v>0.37470713404608641</v>
      </c>
      <c r="I1205" s="1">
        <f t="shared" si="120"/>
        <v>5.874849726085003</v>
      </c>
      <c r="J1205" s="1">
        <v>2.876922532</v>
      </c>
      <c r="K1205" s="1">
        <v>-58.010639658499997</v>
      </c>
      <c r="L1205" s="2">
        <v>0.25440091846000001</v>
      </c>
      <c r="M1205" s="2">
        <v>-1.0285625900930823E-3</v>
      </c>
      <c r="N1205" s="7">
        <v>0</v>
      </c>
      <c r="O1205" s="2">
        <v>3.1257985677329678E-3</v>
      </c>
      <c r="P1205" s="3">
        <v>315261.028842417</v>
      </c>
      <c r="Q1205" s="3">
        <v>6674.1866704220402</v>
      </c>
      <c r="R1205" s="3">
        <v>547775.32695532544</v>
      </c>
      <c r="S1205" s="3">
        <v>1262.8160921610947</v>
      </c>
      <c r="T1205" s="3">
        <v>251347.46375247571</v>
      </c>
      <c r="V1205">
        <v>26003</v>
      </c>
      <c r="W1205" s="2">
        <v>0.3435105227722941</v>
      </c>
      <c r="X1205" s="2">
        <v>1.0052154572747251E-2</v>
      </c>
      <c r="Y1205" s="2">
        <v>-0.28368779150769502</v>
      </c>
      <c r="Z1205" s="2">
        <v>0.82042743282538533</v>
      </c>
      <c r="AA1205" s="2">
        <v>0.16720612795294551</v>
      </c>
      <c r="AB1205" s="2">
        <v>0.62795721835372664</v>
      </c>
      <c r="AC1205" s="2">
        <v>-1.0285625900930823E-3</v>
      </c>
      <c r="AD1205" s="2">
        <v>0</v>
      </c>
      <c r="AE1205" s="2">
        <v>3.1257985677329678E-3</v>
      </c>
      <c r="AF1205">
        <v>97996.753852764028</v>
      </c>
      <c r="AG1205">
        <v>224.53713515471748</v>
      </c>
      <c r="AH1205">
        <v>42201.059765778497</v>
      </c>
      <c r="AI1205">
        <v>2544.8828500277145</v>
      </c>
      <c r="AJ1205">
        <v>3.2589539826513692</v>
      </c>
      <c r="AK1205">
        <v>645772.08080808946</v>
      </c>
      <c r="AL1205">
        <v>1487.3532273158123</v>
      </c>
      <c r="AM1205">
        <v>279543.43674834847</v>
      </c>
      <c r="AN1205">
        <v>16549.969619933454</v>
      </c>
      <c r="AO1205">
        <v>21.584717333790991</v>
      </c>
      <c r="AP1205">
        <v>547775.32695532544</v>
      </c>
      <c r="AQ1205">
        <v>1262.8160921610947</v>
      </c>
      <c r="AR1205">
        <v>237342.37698256999</v>
      </c>
      <c r="AS1205">
        <v>14005.08676990574</v>
      </c>
      <c r="AT1205">
        <v>18.325763351139621</v>
      </c>
      <c r="AU1205" s="3">
        <v>59250157.760643847</v>
      </c>
      <c r="AV1205" s="3">
        <v>1254346.6428391181</v>
      </c>
      <c r="AW1205">
        <v>46886.130206843001</v>
      </c>
      <c r="AX1205">
        <v>8811779.3110740744</v>
      </c>
      <c r="AY1205">
        <v>992.59583844915983</v>
      </c>
      <c r="AZ1205">
        <v>186548.4618781351</v>
      </c>
      <c r="BA1205">
        <v>362147.15904926002</v>
      </c>
      <c r="BB1205">
        <v>68061937.071717933</v>
      </c>
      <c r="BC1205">
        <v>7666.7825088711998</v>
      </c>
      <c r="BD1205">
        <v>1440895.1047172532</v>
      </c>
      <c r="BE1205">
        <v>315261.028842417</v>
      </c>
      <c r="BF1205">
        <v>59250157.760643847</v>
      </c>
      <c r="BG1205">
        <v>6674.1866704220402</v>
      </c>
      <c r="BH1205">
        <v>1254346.6428391181</v>
      </c>
      <c r="BI1205">
        <v>6.5276773658361084E-2</v>
      </c>
      <c r="BJ1205">
        <v>0.43998390770444751</v>
      </c>
      <c r="BK1205">
        <v>0.37470713404608641</v>
      </c>
      <c r="BL1205">
        <v>71.634486326747421</v>
      </c>
      <c r="BM1205">
        <v>77.509336052832424</v>
      </c>
      <c r="BN1205">
        <f t="shared" si="117"/>
        <v>5.874849726085003</v>
      </c>
      <c r="BO1205">
        <v>0.48854252538734122</v>
      </c>
      <c r="BP1205">
        <v>3.8618186925186676E-4</v>
      </c>
      <c r="BQ1205">
        <v>6.0947114469775496E-3</v>
      </c>
      <c r="BR1205">
        <v>1.7857142857142856E-2</v>
      </c>
      <c r="BS1205">
        <v>0.13793103448275862</v>
      </c>
      <c r="BT1205">
        <v>0.72222222222222221</v>
      </c>
      <c r="BU1205">
        <v>-0.16824279210668766</v>
      </c>
      <c r="BV1205">
        <v>0.82042743282538533</v>
      </c>
      <c r="BW1205">
        <v>0.17345034020015096</v>
      </c>
      <c r="BX1205">
        <v>0.62795721835372664</v>
      </c>
      <c r="BY1205">
        <f t="shared" si="118"/>
        <v>7.6385183131076465E-2</v>
      </c>
      <c r="BZ1205">
        <v>0</v>
      </c>
      <c r="CA1205">
        <f t="shared" si="119"/>
        <v>1.2048576251377356E-3</v>
      </c>
      <c r="CC1205">
        <v>7.6385183131076465E-2</v>
      </c>
      <c r="CD1205">
        <v>1.2048576251377356E-3</v>
      </c>
    </row>
    <row r="1206" spans="1:82" x14ac:dyDescent="0.3">
      <c r="A1206">
        <v>0</v>
      </c>
      <c r="B1206" t="s">
        <v>838</v>
      </c>
      <c r="C1206" t="s">
        <v>841</v>
      </c>
      <c r="D1206">
        <v>26005</v>
      </c>
      <c r="E1206" s="2">
        <f t="shared" si="121"/>
        <v>0.50572593074003036</v>
      </c>
      <c r="F1206" s="2" t="s">
        <v>1937</v>
      </c>
      <c r="G1206" s="3">
        <v>12003</v>
      </c>
      <c r="H1206" s="1">
        <v>10.560888621292431</v>
      </c>
      <c r="I1206" s="1">
        <f t="shared" si="120"/>
        <v>6.3752824890441175</v>
      </c>
      <c r="J1206" s="1">
        <v>2.6006921413600002</v>
      </c>
      <c r="K1206" s="1">
        <v>77.128027665499999</v>
      </c>
      <c r="L1206" s="2">
        <v>0.21686647203999998</v>
      </c>
      <c r="M1206" s="2">
        <v>7.4680063349713962E-3</v>
      </c>
      <c r="N1206" s="7">
        <v>0</v>
      </c>
      <c r="O1206" s="2">
        <v>2.8468691282197596E-3</v>
      </c>
      <c r="P1206" s="3">
        <v>1833412.4812220703</v>
      </c>
      <c r="Q1206" s="3">
        <v>38813.985948368405</v>
      </c>
      <c r="R1206" s="3">
        <v>9136816.6708223429</v>
      </c>
      <c r="S1206" s="3">
        <v>21017.269942672534</v>
      </c>
      <c r="T1206" s="3">
        <v>4084691.5199759742</v>
      </c>
      <c r="V1206">
        <v>26005</v>
      </c>
      <c r="W1206" s="2">
        <v>0.41293200863112367</v>
      </c>
      <c r="X1206" s="2">
        <v>0.28331375413242654</v>
      </c>
      <c r="Y1206" s="2">
        <v>-0.17722131758577733</v>
      </c>
      <c r="Z1206" s="2">
        <v>0.7416533303807219</v>
      </c>
      <c r="AA1206" s="2">
        <v>0.22230885469483508</v>
      </c>
      <c r="AB1206" s="2">
        <v>0.53530807734814423</v>
      </c>
      <c r="AC1206" s="2">
        <v>7.4680063349713962E-3</v>
      </c>
      <c r="AD1206" s="2">
        <v>0</v>
      </c>
      <c r="AE1206" s="2">
        <v>2.8468691282197596E-3</v>
      </c>
      <c r="AF1206">
        <v>1223788.2875098889</v>
      </c>
      <c r="AG1206">
        <v>2804.6501102948923</v>
      </c>
      <c r="AH1206">
        <v>527125.30978493381</v>
      </c>
      <c r="AI1206">
        <v>18173.541254380121</v>
      </c>
      <c r="AJ1206">
        <v>40.706735876500524</v>
      </c>
      <c r="AK1206">
        <v>10360604.958332231</v>
      </c>
      <c r="AL1206">
        <v>23821.920052967427</v>
      </c>
      <c r="AM1206">
        <v>4477256.1616507936</v>
      </c>
      <c r="AN1206">
        <v>152734.20936449408</v>
      </c>
      <c r="AO1206">
        <v>345.72278210128741</v>
      </c>
      <c r="AP1206">
        <v>9136816.6708223429</v>
      </c>
      <c r="AQ1206">
        <v>21017.269942672534</v>
      </c>
      <c r="AR1206">
        <v>3950130.8518658597</v>
      </c>
      <c r="AS1206">
        <v>134560.66811011394</v>
      </c>
      <c r="AT1206">
        <v>305.01604622478686</v>
      </c>
      <c r="AU1206" s="3">
        <v>344571541.72087586</v>
      </c>
      <c r="AV1206" s="3">
        <v>7294700.5191363581</v>
      </c>
      <c r="AW1206">
        <v>258707.85286883</v>
      </c>
      <c r="AX1206">
        <v>48621553.868167907</v>
      </c>
      <c r="AY1206">
        <v>5476.9360789396005</v>
      </c>
      <c r="AZ1206">
        <v>1029335.3666759086</v>
      </c>
      <c r="BA1206">
        <v>2092120.3340909004</v>
      </c>
      <c r="BB1206">
        <v>393193095.5890438</v>
      </c>
      <c r="BC1206">
        <v>44290.922027308006</v>
      </c>
      <c r="BD1206">
        <v>8324035.8858122667</v>
      </c>
      <c r="BE1206">
        <v>1833412.4812220703</v>
      </c>
      <c r="BF1206">
        <v>344571541.72087586</v>
      </c>
      <c r="BG1206">
        <v>38813.985948368405</v>
      </c>
      <c r="BH1206">
        <v>7294700.5191363581</v>
      </c>
      <c r="BI1206">
        <v>1.7750225370202308</v>
      </c>
      <c r="BJ1206">
        <v>12.335911158312662</v>
      </c>
      <c r="BK1206">
        <v>10.560888621292431</v>
      </c>
      <c r="BL1206">
        <v>39.916415136655004</v>
      </c>
      <c r="BM1206">
        <v>46.291697625699122</v>
      </c>
      <c r="BN1206">
        <f t="shared" si="117"/>
        <v>6.3752824890441175</v>
      </c>
      <c r="BO1206">
        <v>0.50572593074003036</v>
      </c>
      <c r="BP1206">
        <v>1.0870510007270455E-2</v>
      </c>
      <c r="BQ1206">
        <v>2.8839852521739984E-2</v>
      </c>
      <c r="BR1206">
        <v>0.20833333333333334</v>
      </c>
      <c r="BS1206">
        <v>0.10344827586206896</v>
      </c>
      <c r="BT1206">
        <v>0.77777777777777779</v>
      </c>
      <c r="BU1206">
        <v>-0.1825740872423017</v>
      </c>
      <c r="BV1206">
        <v>0.7416533303807219</v>
      </c>
      <c r="BW1206">
        <v>0.23061084511912353</v>
      </c>
      <c r="BX1206">
        <v>0.53530807734814423</v>
      </c>
      <c r="BY1206">
        <f t="shared" si="118"/>
        <v>5.5552587868032001E-2</v>
      </c>
      <c r="BZ1206">
        <v>0</v>
      </c>
      <c r="CA1206">
        <f t="shared" si="119"/>
        <v>1.2897612673160893E-3</v>
      </c>
      <c r="CC1206">
        <v>5.5552587868032001E-2</v>
      </c>
      <c r="CD1206">
        <v>1.2897612673160893E-3</v>
      </c>
    </row>
    <row r="1207" spans="1:82" x14ac:dyDescent="0.3">
      <c r="A1207">
        <v>0</v>
      </c>
      <c r="B1207" t="s">
        <v>838</v>
      </c>
      <c r="C1207" t="s">
        <v>842</v>
      </c>
      <c r="D1207">
        <v>26007</v>
      </c>
      <c r="E1207" s="2">
        <f t="shared" si="121"/>
        <v>0.36425051133703046</v>
      </c>
      <c r="F1207" s="2" t="s">
        <v>1934</v>
      </c>
      <c r="G1207" s="3">
        <v>1175</v>
      </c>
      <c r="H1207" s="1">
        <v>2.6859879595136356</v>
      </c>
      <c r="I1207" s="1">
        <f t="shared" si="120"/>
        <v>14.103176806861882</v>
      </c>
      <c r="J1207" s="1">
        <v>2.61160146375</v>
      </c>
      <c r="K1207" s="1">
        <v>-30.311584767199999</v>
      </c>
      <c r="L1207" s="2">
        <v>0.16194333176999987</v>
      </c>
      <c r="M1207" s="2">
        <v>-3.1354306315303491E-3</v>
      </c>
      <c r="N1207" s="7">
        <v>0</v>
      </c>
      <c r="O1207" s="2">
        <v>3.4337197883104295E-3</v>
      </c>
      <c r="P1207" s="3">
        <v>520552.32050162007</v>
      </c>
      <c r="Q1207" s="3">
        <v>11020.275393714403</v>
      </c>
      <c r="R1207" s="3">
        <v>1572065.496767787</v>
      </c>
      <c r="S1207" s="3">
        <v>3606.9432872598818</v>
      </c>
      <c r="T1207" s="3">
        <v>731545.03187310416</v>
      </c>
      <c r="V1207">
        <v>26007</v>
      </c>
      <c r="W1207" s="2">
        <v>0.2321675235255968</v>
      </c>
      <c r="X1207" s="2">
        <v>7.2056183873585505E-2</v>
      </c>
      <c r="Y1207" s="2">
        <v>-0.39582309804559945</v>
      </c>
      <c r="Z1207" s="2">
        <v>0.74476440037400038</v>
      </c>
      <c r="AA1207" s="2">
        <v>8.7368157822034428E-2</v>
      </c>
      <c r="AB1207" s="2">
        <v>0.39973709515208877</v>
      </c>
      <c r="AC1207" s="2">
        <v>-3.1354306315303491E-3</v>
      </c>
      <c r="AD1207" s="2">
        <v>0</v>
      </c>
      <c r="AE1207" s="2">
        <v>3.4337197883104295E-3</v>
      </c>
      <c r="AF1207">
        <v>409069.61689419969</v>
      </c>
      <c r="AG1207">
        <v>930.83090812240232</v>
      </c>
      <c r="AH1207">
        <v>174946.78890616493</v>
      </c>
      <c r="AI1207">
        <v>14231.956958565532</v>
      </c>
      <c r="AJ1207">
        <v>13.512576460902114</v>
      </c>
      <c r="AK1207">
        <v>1981135.1136619868</v>
      </c>
      <c r="AL1207">
        <v>4537.7741953822842</v>
      </c>
      <c r="AM1207">
        <v>852860.61876126984</v>
      </c>
      <c r="AN1207">
        <v>67863.158976564766</v>
      </c>
      <c r="AO1207">
        <v>65.862274226519432</v>
      </c>
      <c r="AP1207">
        <v>1572065.496767787</v>
      </c>
      <c r="AQ1207">
        <v>3606.9432872598818</v>
      </c>
      <c r="AR1207">
        <v>677913.82985510491</v>
      </c>
      <c r="AS1207">
        <v>53631.202017999232</v>
      </c>
      <c r="AT1207">
        <v>52.349697765617321</v>
      </c>
      <c r="AU1207" s="3">
        <v>97832603.115074471</v>
      </c>
      <c r="AV1207" s="3">
        <v>2071150.5574946848</v>
      </c>
      <c r="AW1207">
        <v>80095.083694939996</v>
      </c>
      <c r="AX1207">
        <v>15053070.029627023</v>
      </c>
      <c r="AY1207">
        <v>1695.6410436328003</v>
      </c>
      <c r="AZ1207">
        <v>318678.77774034848</v>
      </c>
      <c r="BA1207">
        <v>600647.40419656003</v>
      </c>
      <c r="BB1207">
        <v>112885673.1447015</v>
      </c>
      <c r="BC1207">
        <v>12715.916437347203</v>
      </c>
      <c r="BD1207">
        <v>2389829.3352350332</v>
      </c>
      <c r="BE1207">
        <v>520552.32050162007</v>
      </c>
      <c r="BF1207">
        <v>97832603.115074471</v>
      </c>
      <c r="BG1207">
        <v>11020.275393714403</v>
      </c>
      <c r="BH1207">
        <v>2071150.5574946848</v>
      </c>
      <c r="BI1207">
        <v>0.599661021049539</v>
      </c>
      <c r="BJ1207">
        <v>3.2856489805631748</v>
      </c>
      <c r="BK1207">
        <v>2.6859879595136356</v>
      </c>
      <c r="BL1207">
        <v>39.566349946288483</v>
      </c>
      <c r="BM1207">
        <v>53.669526753150365</v>
      </c>
      <c r="BN1207">
        <f t="shared" si="117"/>
        <v>14.103176806861882</v>
      </c>
      <c r="BO1207">
        <v>0.36425051133703046</v>
      </c>
      <c r="BP1207">
        <v>2.6450678467237949E-3</v>
      </c>
      <c r="BQ1207">
        <v>2.1936600883484838E-2</v>
      </c>
      <c r="BR1207">
        <v>5.3571428571428568E-2</v>
      </c>
      <c r="BS1207">
        <v>6.8965517241379309E-2</v>
      </c>
      <c r="BT1207">
        <v>0.66666666666666663</v>
      </c>
      <c r="BU1207">
        <v>-0.40388400626239118</v>
      </c>
      <c r="BV1207">
        <v>0.74476440037400038</v>
      </c>
      <c r="BW1207">
        <v>9.0630869109994225E-2</v>
      </c>
      <c r="BX1207">
        <v>0.39973709515208877</v>
      </c>
      <c r="BY1207">
        <f t="shared" si="118"/>
        <v>0.15637476977567358</v>
      </c>
      <c r="BZ1207">
        <v>0</v>
      </c>
      <c r="CA1207">
        <f t="shared" si="119"/>
        <v>2.0413109463068603E-3</v>
      </c>
      <c r="CC1207">
        <v>0.15637476977567358</v>
      </c>
      <c r="CD1207">
        <v>2.0413109463068603E-3</v>
      </c>
    </row>
    <row r="1208" spans="1:82" x14ac:dyDescent="0.3">
      <c r="A1208">
        <v>1</v>
      </c>
      <c r="B1208" t="s">
        <v>838</v>
      </c>
      <c r="C1208" t="s">
        <v>843</v>
      </c>
      <c r="D1208">
        <v>26009</v>
      </c>
      <c r="E1208" s="2">
        <v>0</v>
      </c>
      <c r="F1208" s="2" t="s">
        <v>1954</v>
      </c>
      <c r="G1208" s="3">
        <v>-999</v>
      </c>
      <c r="H1208" s="1">
        <v>0.374912150588742</v>
      </c>
      <c r="I1208" s="1">
        <f t="shared" si="120"/>
        <v>-999</v>
      </c>
      <c r="J1208" s="1">
        <v>-999</v>
      </c>
      <c r="K1208" s="1">
        <v>-999</v>
      </c>
      <c r="L1208" s="2">
        <v>-999</v>
      </c>
      <c r="M1208" s="2">
        <v>-999</v>
      </c>
      <c r="N1208" s="7">
        <v>-999</v>
      </c>
      <c r="O1208" s="2">
        <v>-999</v>
      </c>
      <c r="P1208" s="3">
        <v>-999</v>
      </c>
      <c r="Q1208" s="3">
        <v>-999</v>
      </c>
      <c r="R1208" s="3">
        <v>-999</v>
      </c>
      <c r="S1208" s="3">
        <v>-999</v>
      </c>
      <c r="T1208" s="3">
        <v>-999</v>
      </c>
      <c r="V1208">
        <v>26009</v>
      </c>
      <c r="W1208" s="2">
        <v>-999</v>
      </c>
      <c r="X1208" s="2">
        <v>1.0057654489320739E-2</v>
      </c>
      <c r="Y1208" s="2">
        <v>-999</v>
      </c>
      <c r="Z1208" s="2">
        <v>-999</v>
      </c>
      <c r="AA1208" s="2">
        <v>-999</v>
      </c>
      <c r="AB1208" s="2">
        <v>-999</v>
      </c>
      <c r="AC1208" s="2">
        <v>-999</v>
      </c>
      <c r="AD1208" s="2">
        <v>-999</v>
      </c>
      <c r="AE1208" s="2">
        <v>-999</v>
      </c>
      <c r="AF1208" s="2">
        <v>-999</v>
      </c>
      <c r="AG1208" s="2">
        <v>-999</v>
      </c>
      <c r="AH1208" s="2">
        <v>-999</v>
      </c>
      <c r="AI1208" s="2">
        <v>-999</v>
      </c>
      <c r="AJ1208" s="2">
        <v>-999</v>
      </c>
      <c r="AK1208" s="2">
        <v>-999</v>
      </c>
      <c r="AL1208" s="2">
        <v>-999</v>
      </c>
      <c r="AM1208" s="2">
        <v>-999</v>
      </c>
      <c r="AN1208" s="2">
        <v>-999</v>
      </c>
      <c r="AO1208" s="2">
        <v>-999</v>
      </c>
      <c r="AP1208" s="2">
        <v>-999</v>
      </c>
      <c r="AQ1208" s="2">
        <v>-999</v>
      </c>
      <c r="AR1208" s="2">
        <v>-999</v>
      </c>
      <c r="AS1208" s="2">
        <v>-999</v>
      </c>
      <c r="AT1208" s="2">
        <v>-999</v>
      </c>
      <c r="AU1208" s="2">
        <v>-999</v>
      </c>
      <c r="AV1208" s="2">
        <v>-999</v>
      </c>
      <c r="AW1208" s="2">
        <v>-999</v>
      </c>
      <c r="AX1208" s="2">
        <v>-999</v>
      </c>
      <c r="AY1208" s="2">
        <v>-999</v>
      </c>
      <c r="AZ1208" s="2">
        <v>-999</v>
      </c>
      <c r="BA1208" s="2">
        <v>-999</v>
      </c>
      <c r="BB1208" s="2">
        <v>-999</v>
      </c>
      <c r="BC1208" s="2">
        <v>-999</v>
      </c>
      <c r="BD1208" s="2">
        <v>-999</v>
      </c>
      <c r="BE1208" s="2">
        <v>-999</v>
      </c>
      <c r="BF1208" s="2">
        <v>-999</v>
      </c>
      <c r="BG1208" s="2">
        <v>-999</v>
      </c>
      <c r="BH1208" s="2">
        <v>-999</v>
      </c>
      <c r="BI1208">
        <v>0</v>
      </c>
      <c r="BJ1208">
        <v>0.374912150588742</v>
      </c>
      <c r="BK1208">
        <v>0.374912150588742</v>
      </c>
      <c r="BL1208">
        <v>-999</v>
      </c>
      <c r="BM1208">
        <v>57.973684087177638</v>
      </c>
      <c r="BN1208">
        <f t="shared" si="117"/>
        <v>-999</v>
      </c>
      <c r="BO1208" t="s">
        <v>3748</v>
      </c>
      <c r="BP1208" t="s">
        <v>3748</v>
      </c>
      <c r="BQ1208">
        <v>1.2799147566309619E-2</v>
      </c>
      <c r="BR1208">
        <v>4.7619047619047616E-2</v>
      </c>
      <c r="BS1208">
        <v>0.10344827586206896</v>
      </c>
      <c r="BT1208">
        <v>0.72222222222222221</v>
      </c>
      <c r="BU1208" t="s">
        <v>3748</v>
      </c>
      <c r="BY1208">
        <f t="shared" si="118"/>
        <v>-999</v>
      </c>
      <c r="CA1208">
        <f t="shared" si="119"/>
        <v>-999</v>
      </c>
    </row>
    <row r="1209" spans="1:82" x14ac:dyDescent="0.3">
      <c r="A1209">
        <v>1</v>
      </c>
      <c r="B1209" t="s">
        <v>838</v>
      </c>
      <c r="C1209" t="s">
        <v>844</v>
      </c>
      <c r="D1209">
        <v>26011</v>
      </c>
      <c r="E1209" s="2">
        <v>0</v>
      </c>
      <c r="F1209" s="2" t="s">
        <v>1954</v>
      </c>
      <c r="G1209" s="3">
        <v>-999</v>
      </c>
      <c r="H1209" s="1">
        <v>0.36804750951044324</v>
      </c>
      <c r="I1209" s="1">
        <f t="shared" si="120"/>
        <v>-999</v>
      </c>
      <c r="J1209" s="1">
        <v>-999</v>
      </c>
      <c r="K1209" s="1">
        <v>-999</v>
      </c>
      <c r="L1209" s="2">
        <v>-999</v>
      </c>
      <c r="M1209" s="2">
        <v>-999</v>
      </c>
      <c r="N1209" s="7">
        <v>-999</v>
      </c>
      <c r="O1209" s="2">
        <v>-999</v>
      </c>
      <c r="P1209" s="3">
        <v>-999</v>
      </c>
      <c r="Q1209" s="3">
        <v>-999</v>
      </c>
      <c r="R1209" s="3">
        <v>-999</v>
      </c>
      <c r="S1209" s="3">
        <v>-999</v>
      </c>
      <c r="T1209" s="3">
        <v>-999</v>
      </c>
      <c r="V1209">
        <v>26011</v>
      </c>
      <c r="W1209" s="2">
        <v>-999</v>
      </c>
      <c r="X1209" s="2">
        <v>9.8734988463246211E-3</v>
      </c>
      <c r="Y1209" s="2">
        <v>-999</v>
      </c>
      <c r="Z1209" s="2">
        <v>-999</v>
      </c>
      <c r="AA1209" s="2">
        <v>-999</v>
      </c>
      <c r="AB1209" s="2">
        <v>-999</v>
      </c>
      <c r="AC1209" s="2">
        <v>-999</v>
      </c>
      <c r="AD1209" s="2">
        <v>-999</v>
      </c>
      <c r="AE1209" s="2">
        <v>-999</v>
      </c>
      <c r="AF1209" s="2">
        <v>-999</v>
      </c>
      <c r="AG1209" s="2">
        <v>-999</v>
      </c>
      <c r="AH1209" s="2">
        <v>-999</v>
      </c>
      <c r="AI1209" s="2">
        <v>-999</v>
      </c>
      <c r="AJ1209" s="2">
        <v>-999</v>
      </c>
      <c r="AK1209" s="2">
        <v>-999</v>
      </c>
      <c r="AL1209" s="2">
        <v>-999</v>
      </c>
      <c r="AM1209" s="2">
        <v>-999</v>
      </c>
      <c r="AN1209" s="2">
        <v>-999</v>
      </c>
      <c r="AO1209" s="2">
        <v>-999</v>
      </c>
      <c r="AP1209" s="2">
        <v>-999</v>
      </c>
      <c r="AQ1209" s="2">
        <v>-999</v>
      </c>
      <c r="AR1209" s="2">
        <v>-999</v>
      </c>
      <c r="AS1209" s="2">
        <v>-999</v>
      </c>
      <c r="AT1209" s="2">
        <v>-999</v>
      </c>
      <c r="AU1209" s="2">
        <v>-999</v>
      </c>
      <c r="AV1209" s="2">
        <v>-999</v>
      </c>
      <c r="AW1209" s="2">
        <v>-999</v>
      </c>
      <c r="AX1209" s="2">
        <v>-999</v>
      </c>
      <c r="AY1209" s="2">
        <v>-999</v>
      </c>
      <c r="AZ1209" s="2">
        <v>-999</v>
      </c>
      <c r="BA1209" s="2">
        <v>-999</v>
      </c>
      <c r="BB1209" s="2">
        <v>-999</v>
      </c>
      <c r="BC1209" s="2">
        <v>-999</v>
      </c>
      <c r="BD1209" s="2">
        <v>-999</v>
      </c>
      <c r="BE1209" s="2">
        <v>-999</v>
      </c>
      <c r="BF1209" s="2">
        <v>-999</v>
      </c>
      <c r="BG1209" s="2">
        <v>-999</v>
      </c>
      <c r="BH1209" s="2">
        <v>-999</v>
      </c>
      <c r="BI1209">
        <v>0</v>
      </c>
      <c r="BJ1209">
        <v>0.36804750951044324</v>
      </c>
      <c r="BK1209">
        <v>0.36804750951044324</v>
      </c>
      <c r="BL1209">
        <v>-999</v>
      </c>
      <c r="BM1209">
        <v>40.168108449103087</v>
      </c>
      <c r="BN1209">
        <f t="shared" si="117"/>
        <v>-999</v>
      </c>
      <c r="BO1209" t="s">
        <v>3748</v>
      </c>
      <c r="BP1209" t="s">
        <v>3748</v>
      </c>
      <c r="BQ1209">
        <v>2.9250833108050371E-2</v>
      </c>
      <c r="BR1209">
        <v>5.3571428571428568E-2</v>
      </c>
      <c r="BS1209">
        <v>6.8965517241379309E-2</v>
      </c>
      <c r="BT1209">
        <v>0.61111111111111116</v>
      </c>
      <c r="BU1209" t="s">
        <v>3748</v>
      </c>
      <c r="BY1209">
        <f t="shared" si="118"/>
        <v>-999</v>
      </c>
      <c r="CA1209">
        <f t="shared" si="119"/>
        <v>-999</v>
      </c>
    </row>
    <row r="1210" spans="1:82" x14ac:dyDescent="0.3">
      <c r="A1210">
        <v>1</v>
      </c>
      <c r="B1210" t="s">
        <v>838</v>
      </c>
      <c r="C1210" t="s">
        <v>845</v>
      </c>
      <c r="D1210">
        <v>26013</v>
      </c>
      <c r="E1210" s="2">
        <v>0</v>
      </c>
      <c r="F1210" s="2" t="s">
        <v>1954</v>
      </c>
      <c r="G1210" s="3">
        <v>-999</v>
      </c>
      <c r="H1210" s="1">
        <v>0.37469894416453886</v>
      </c>
      <c r="I1210" s="1">
        <f t="shared" si="120"/>
        <v>-999</v>
      </c>
      <c r="J1210" s="1">
        <v>-999</v>
      </c>
      <c r="K1210" s="1">
        <v>-999</v>
      </c>
      <c r="L1210" s="2">
        <v>-999</v>
      </c>
      <c r="M1210" s="2">
        <v>-999</v>
      </c>
      <c r="N1210" s="7">
        <v>-999</v>
      </c>
      <c r="O1210" s="2">
        <v>-999</v>
      </c>
      <c r="P1210" s="3">
        <v>-999</v>
      </c>
      <c r="Q1210" s="3">
        <v>-999</v>
      </c>
      <c r="R1210" s="3">
        <v>-999</v>
      </c>
      <c r="S1210" s="3">
        <v>-999</v>
      </c>
      <c r="T1210" s="3">
        <v>-999</v>
      </c>
      <c r="V1210">
        <v>26013</v>
      </c>
      <c r="W1210" s="2">
        <v>-999</v>
      </c>
      <c r="X1210" s="2">
        <v>1.0051934865280358E-2</v>
      </c>
      <c r="Y1210" s="2">
        <v>-999</v>
      </c>
      <c r="Z1210" s="2">
        <v>-999</v>
      </c>
      <c r="AA1210" s="2">
        <v>-999</v>
      </c>
      <c r="AB1210" s="2">
        <v>-999</v>
      </c>
      <c r="AC1210" s="2">
        <v>-999</v>
      </c>
      <c r="AD1210" s="2">
        <v>-999</v>
      </c>
      <c r="AE1210" s="2">
        <v>-999</v>
      </c>
      <c r="AF1210" s="2">
        <v>-999</v>
      </c>
      <c r="AG1210" s="2">
        <v>-999</v>
      </c>
      <c r="AH1210" s="2">
        <v>-999</v>
      </c>
      <c r="AI1210" s="2">
        <v>-999</v>
      </c>
      <c r="AJ1210" s="2">
        <v>-999</v>
      </c>
      <c r="AK1210" s="2">
        <v>-999</v>
      </c>
      <c r="AL1210" s="2">
        <v>-999</v>
      </c>
      <c r="AM1210" s="2">
        <v>-999</v>
      </c>
      <c r="AN1210" s="2">
        <v>-999</v>
      </c>
      <c r="AO1210" s="2">
        <v>-999</v>
      </c>
      <c r="AP1210" s="2">
        <v>-999</v>
      </c>
      <c r="AQ1210" s="2">
        <v>-999</v>
      </c>
      <c r="AR1210" s="2">
        <v>-999</v>
      </c>
      <c r="AS1210" s="2">
        <v>-999</v>
      </c>
      <c r="AT1210" s="2">
        <v>-999</v>
      </c>
      <c r="AU1210" s="2">
        <v>-999</v>
      </c>
      <c r="AV1210" s="2">
        <v>-999</v>
      </c>
      <c r="AW1210" s="2">
        <v>-999</v>
      </c>
      <c r="AX1210" s="2">
        <v>-999</v>
      </c>
      <c r="AY1210" s="2">
        <v>-999</v>
      </c>
      <c r="AZ1210" s="2">
        <v>-999</v>
      </c>
      <c r="BA1210" s="2">
        <v>-999</v>
      </c>
      <c r="BB1210" s="2">
        <v>-999</v>
      </c>
      <c r="BC1210" s="2">
        <v>-999</v>
      </c>
      <c r="BD1210" s="2">
        <v>-999</v>
      </c>
      <c r="BE1210" s="2">
        <v>-999</v>
      </c>
      <c r="BF1210" s="2">
        <v>-999</v>
      </c>
      <c r="BG1210" s="2">
        <v>-999</v>
      </c>
      <c r="BH1210" s="2">
        <v>-999</v>
      </c>
      <c r="BI1210">
        <v>0</v>
      </c>
      <c r="BJ1210">
        <v>0.37469894416453886</v>
      </c>
      <c r="BK1210">
        <v>0.37469894416453886</v>
      </c>
      <c r="BL1210">
        <v>-999</v>
      </c>
      <c r="BM1210">
        <v>41.826687532274818</v>
      </c>
      <c r="BN1210">
        <f t="shared" si="117"/>
        <v>-999</v>
      </c>
      <c r="BO1210" t="s">
        <v>3748</v>
      </c>
      <c r="BP1210" t="s">
        <v>3748</v>
      </c>
      <c r="BQ1210">
        <v>3.9572997228548941E-3</v>
      </c>
      <c r="BR1210">
        <v>1.1904761904761904E-2</v>
      </c>
      <c r="BS1210">
        <v>6.8965517241379309E-2</v>
      </c>
      <c r="BT1210">
        <v>0.55555555555555558</v>
      </c>
      <c r="BU1210" t="s">
        <v>3748</v>
      </c>
      <c r="BY1210">
        <f t="shared" si="118"/>
        <v>-999</v>
      </c>
      <c r="CA1210">
        <f t="shared" si="119"/>
        <v>-999</v>
      </c>
    </row>
    <row r="1211" spans="1:82" x14ac:dyDescent="0.3">
      <c r="A1211">
        <v>0</v>
      </c>
      <c r="B1211" t="s">
        <v>838</v>
      </c>
      <c r="C1211" t="s">
        <v>846</v>
      </c>
      <c r="D1211">
        <v>26015</v>
      </c>
      <c r="E1211" s="2">
        <f>BO1211</f>
        <v>0.49199495817854377</v>
      </c>
      <c r="F1211" s="2" t="s">
        <v>1937</v>
      </c>
      <c r="G1211" s="3">
        <v>3273</v>
      </c>
      <c r="H1211" s="1">
        <v>2.6905797283428949</v>
      </c>
      <c r="I1211" s="1">
        <f t="shared" si="120"/>
        <v>5.4308905868819224</v>
      </c>
      <c r="J1211" s="1">
        <v>2.6338569273600001</v>
      </c>
      <c r="K1211" s="1">
        <v>79.138350873600004</v>
      </c>
      <c r="L1211" s="2">
        <v>0.19546989838999984</v>
      </c>
      <c r="M1211" s="2">
        <v>7.7158840065765883E-3</v>
      </c>
      <c r="N1211" s="7">
        <v>0</v>
      </c>
      <c r="O1211" s="2">
        <v>4.0480154463811147E-3</v>
      </c>
      <c r="P1211" s="3">
        <v>167927.24493161004</v>
      </c>
      <c r="Q1211" s="3">
        <v>3555.0787353532</v>
      </c>
      <c r="R1211" s="3">
        <v>512499.87831070716</v>
      </c>
      <c r="S1211" s="3">
        <v>1182.1703772845765</v>
      </c>
      <c r="T1211" s="3">
        <v>233065.84731335391</v>
      </c>
      <c r="V1211">
        <v>26015</v>
      </c>
      <c r="W1211" s="2">
        <v>0.35459014530393518</v>
      </c>
      <c r="X1211" s="2">
        <v>7.2179365862504771E-2</v>
      </c>
      <c r="Y1211" s="2">
        <v>-0.1582473595560841</v>
      </c>
      <c r="Z1211" s="2">
        <v>0.75111111032979394</v>
      </c>
      <c r="AA1211" s="2">
        <v>0.22810328070942726</v>
      </c>
      <c r="AB1211" s="2">
        <v>0.48249328032268723</v>
      </c>
      <c r="AC1211" s="2">
        <v>7.7158840065765883E-3</v>
      </c>
      <c r="AD1211" s="2">
        <v>0</v>
      </c>
      <c r="AE1211" s="2">
        <v>4.0480154463811147E-3</v>
      </c>
      <c r="AF1211">
        <v>334676.71974819992</v>
      </c>
      <c r="AG1211">
        <v>767.90763274280869</v>
      </c>
      <c r="AH1211">
        <v>144325.86343299973</v>
      </c>
      <c r="AI1211">
        <v>7191.3157450621184</v>
      </c>
      <c r="AJ1211">
        <v>11.145087175234588</v>
      </c>
      <c r="AK1211">
        <v>847176.59805890708</v>
      </c>
      <c r="AL1211">
        <v>1950.0780100273848</v>
      </c>
      <c r="AM1211">
        <v>366511.12784702808</v>
      </c>
      <c r="AN1211">
        <v>18071.898644387704</v>
      </c>
      <c r="AO1211">
        <v>28.300283713763775</v>
      </c>
      <c r="AP1211">
        <v>512499.87831070716</v>
      </c>
      <c r="AQ1211">
        <v>1182.1703772845763</v>
      </c>
      <c r="AR1211">
        <v>222185.26441402835</v>
      </c>
      <c r="AS1211">
        <v>10880.582899325585</v>
      </c>
      <c r="AT1211">
        <v>17.155196538529189</v>
      </c>
      <c r="AU1211" s="3">
        <v>31560246.412446789</v>
      </c>
      <c r="AV1211" s="3">
        <v>668141.49752228044</v>
      </c>
      <c r="AW1211">
        <v>88516.873222969996</v>
      </c>
      <c r="AX1211">
        <v>16635861.153524982</v>
      </c>
      <c r="AY1211">
        <v>1873.9332848764002</v>
      </c>
      <c r="AZ1211">
        <v>352187.02155967063</v>
      </c>
      <c r="BA1211">
        <v>256444.11815458004</v>
      </c>
      <c r="BB1211">
        <v>48196107.565971769</v>
      </c>
      <c r="BC1211">
        <v>5429.0120202296002</v>
      </c>
      <c r="BD1211">
        <v>1020328.519081951</v>
      </c>
      <c r="BE1211">
        <v>167927.24493161004</v>
      </c>
      <c r="BF1211">
        <v>31560246.412446789</v>
      </c>
      <c r="BG1211">
        <v>3555.0787353532</v>
      </c>
      <c r="BH1211">
        <v>668141.49752228044</v>
      </c>
      <c r="BI1211">
        <v>1.7213626616355626</v>
      </c>
      <c r="BJ1211">
        <v>4.4119423899784573</v>
      </c>
      <c r="BK1211">
        <v>2.6905797283428949</v>
      </c>
      <c r="BL1211">
        <v>44.742373479190945</v>
      </c>
      <c r="BM1211">
        <v>50.173264066072868</v>
      </c>
      <c r="BN1211">
        <f t="shared" si="117"/>
        <v>5.4308905868819224</v>
      </c>
      <c r="BO1211">
        <v>0.49199495817854377</v>
      </c>
      <c r="BP1211">
        <v>1.025566572476045E-2</v>
      </c>
      <c r="BQ1211">
        <v>3.1475640406717784E-2</v>
      </c>
      <c r="BR1211">
        <v>0.13095238095238096</v>
      </c>
      <c r="BS1211">
        <v>0.10344827586206896</v>
      </c>
      <c r="BT1211">
        <v>0.66666666666666663</v>
      </c>
      <c r="BU1211">
        <v>-0.15552877751169933</v>
      </c>
      <c r="BV1211">
        <v>0.75111111032979394</v>
      </c>
      <c r="BW1211">
        <v>0.23662166048695774</v>
      </c>
      <c r="BX1211">
        <v>0.48249328032268723</v>
      </c>
      <c r="BY1211">
        <f t="shared" si="118"/>
        <v>0.18309256981409511</v>
      </c>
      <c r="BZ1211">
        <v>0</v>
      </c>
      <c r="CA1211">
        <f t="shared" si="119"/>
        <v>2.0228986979710793E-3</v>
      </c>
      <c r="CC1211">
        <v>0.18309256981409511</v>
      </c>
      <c r="CD1211">
        <v>2.0228986979710793E-3</v>
      </c>
    </row>
    <row r="1212" spans="1:82" x14ac:dyDescent="0.3">
      <c r="A1212">
        <v>0</v>
      </c>
      <c r="B1212" t="s">
        <v>838</v>
      </c>
      <c r="C1212" t="s">
        <v>276</v>
      </c>
      <c r="D1212">
        <v>26017</v>
      </c>
      <c r="E1212" s="2">
        <f>BO1212</f>
        <v>0.4588906320216497</v>
      </c>
      <c r="F1212" s="2" t="s">
        <v>1936</v>
      </c>
      <c r="G1212" s="3">
        <v>-278</v>
      </c>
      <c r="H1212" s="1">
        <v>23.703315559475328</v>
      </c>
      <c r="I1212" s="1">
        <f t="shared" si="120"/>
        <v>4.6969334190761032</v>
      </c>
      <c r="J1212" s="1">
        <v>2.6528905686300002</v>
      </c>
      <c r="K1212" s="1">
        <v>37.831717972500002</v>
      </c>
      <c r="L1212" s="2">
        <v>0.11121774806000007</v>
      </c>
      <c r="M1212" s="2">
        <v>2.8760427112876349E-2</v>
      </c>
      <c r="N1212" s="7">
        <v>0</v>
      </c>
      <c r="O1212" s="2">
        <v>7.7336622821811579E-4</v>
      </c>
      <c r="P1212" s="3">
        <v>1188890.8494205798</v>
      </c>
      <c r="Q1212" s="3">
        <v>25169.236708149598</v>
      </c>
      <c r="R1212" s="3">
        <v>5354727.1200353559</v>
      </c>
      <c r="S1212" s="3">
        <v>12301.175834453939</v>
      </c>
      <c r="T1212" s="3">
        <v>2496141.644314263</v>
      </c>
      <c r="V1212">
        <v>26017</v>
      </c>
      <c r="W1212" s="2">
        <v>0.43322540728262177</v>
      </c>
      <c r="X1212" s="2">
        <v>0.63588165327310131</v>
      </c>
      <c r="Y1212" s="2">
        <v>-0.11044596810305191</v>
      </c>
      <c r="Z1212" s="2">
        <v>0.75653903592416494</v>
      </c>
      <c r="AA1212" s="2">
        <v>0.10904370496908858</v>
      </c>
      <c r="AB1212" s="2">
        <v>0.27452726242536857</v>
      </c>
      <c r="AC1212" s="2">
        <v>2.8760427112876349E-2</v>
      </c>
      <c r="AD1212" s="2">
        <v>0</v>
      </c>
      <c r="AE1212" s="2">
        <v>7.7336622821811579E-4</v>
      </c>
      <c r="AF1212">
        <v>1670572.2928353532</v>
      </c>
      <c r="AG1212">
        <v>3812.6828610136281</v>
      </c>
      <c r="AH1212">
        <v>716581.94612097344</v>
      </c>
      <c r="AI1212">
        <v>58321.068407611325</v>
      </c>
      <c r="AJ1212">
        <v>55.343258438583817</v>
      </c>
      <c r="AK1212">
        <v>7025299.4128707089</v>
      </c>
      <c r="AL1212">
        <v>16113.858695467568</v>
      </c>
      <c r="AM1212">
        <v>3028549.8806073517</v>
      </c>
      <c r="AN1212">
        <v>242494.77823549579</v>
      </c>
      <c r="AO1212">
        <v>233.87179523866968</v>
      </c>
      <c r="AP1212">
        <v>5354727.1200353559</v>
      </c>
      <c r="AQ1212">
        <v>12301.175834453941</v>
      </c>
      <c r="AR1212">
        <v>2311967.934486378</v>
      </c>
      <c r="AS1212">
        <v>184173.70982788445</v>
      </c>
      <c r="AT1212">
        <v>178.52853680008587</v>
      </c>
      <c r="AU1212" s="3">
        <v>223440146.24010378</v>
      </c>
      <c r="AV1212" s="3">
        <v>4730306.3469296349</v>
      </c>
      <c r="AW1212">
        <v>314148.64280222007</v>
      </c>
      <c r="AX1212">
        <v>59041095.92824924</v>
      </c>
      <c r="AY1212">
        <v>6650.6370673864012</v>
      </c>
      <c r="AZ1212">
        <v>1249920.7304446003</v>
      </c>
      <c r="BA1212">
        <v>1503039.4922227999</v>
      </c>
      <c r="BB1212">
        <v>282481242.16835302</v>
      </c>
      <c r="BC1212">
        <v>31819.873775535998</v>
      </c>
      <c r="BD1212">
        <v>5980227.0773742357</v>
      </c>
      <c r="BE1212">
        <v>1188890.8494205798</v>
      </c>
      <c r="BF1212">
        <v>223440146.24010378</v>
      </c>
      <c r="BG1212">
        <v>25169.236708149598</v>
      </c>
      <c r="BH1212">
        <v>4730306.3469296349</v>
      </c>
      <c r="BI1212">
        <v>7.2241343308498269</v>
      </c>
      <c r="BJ1212">
        <v>30.927449890325157</v>
      </c>
      <c r="BK1212">
        <v>23.703315559475328</v>
      </c>
      <c r="BL1212">
        <v>34.617371264727083</v>
      </c>
      <c r="BM1212">
        <v>39.314304683803186</v>
      </c>
      <c r="BN1212">
        <f t="shared" si="117"/>
        <v>4.6969334190761032</v>
      </c>
      <c r="BO1212">
        <v>0.4588906320216497</v>
      </c>
      <c r="BP1212">
        <v>4.0144479481723908E-2</v>
      </c>
      <c r="BQ1212">
        <v>3.0774422581385526E-2</v>
      </c>
      <c r="BR1212">
        <v>7.1428571428571425E-2</v>
      </c>
      <c r="BS1212">
        <v>0.31034482758620691</v>
      </c>
      <c r="BT1212">
        <v>0.55555555555555558</v>
      </c>
      <c r="BU1212">
        <v>-0.1345098563552842</v>
      </c>
      <c r="BV1212">
        <v>0.75653903592416494</v>
      </c>
      <c r="BW1212">
        <v>0.11311587652395082</v>
      </c>
      <c r="BX1212">
        <v>0.27452726242536857</v>
      </c>
      <c r="BY1212">
        <f t="shared" si="118"/>
        <v>0.29026484426029669</v>
      </c>
      <c r="BZ1212">
        <v>0</v>
      </c>
      <c r="CA1212">
        <f t="shared" si="119"/>
        <v>6.5191044125483856E-4</v>
      </c>
      <c r="CC1212">
        <v>0.29026484426029669</v>
      </c>
      <c r="CD1212">
        <v>6.5191044125483856E-4</v>
      </c>
    </row>
    <row r="1213" spans="1:82" x14ac:dyDescent="0.3">
      <c r="A1213">
        <v>1</v>
      </c>
      <c r="B1213" t="s">
        <v>838</v>
      </c>
      <c r="C1213" t="s">
        <v>847</v>
      </c>
      <c r="D1213">
        <v>26019</v>
      </c>
      <c r="E1213" s="2">
        <v>0</v>
      </c>
      <c r="F1213" s="2" t="s">
        <v>1954</v>
      </c>
      <c r="G1213" s="3">
        <v>-999</v>
      </c>
      <c r="H1213" s="1">
        <v>0.37303608872666144</v>
      </c>
      <c r="I1213" s="1">
        <f t="shared" si="120"/>
        <v>-999</v>
      </c>
      <c r="J1213" s="1">
        <v>-999</v>
      </c>
      <c r="K1213" s="1">
        <v>-999</v>
      </c>
      <c r="L1213" s="2">
        <v>-999</v>
      </c>
      <c r="M1213" s="2">
        <v>-999</v>
      </c>
      <c r="N1213" s="7">
        <v>-999</v>
      </c>
      <c r="O1213" s="2">
        <v>-999</v>
      </c>
      <c r="P1213" s="3">
        <v>-999</v>
      </c>
      <c r="Q1213" s="3">
        <v>-999</v>
      </c>
      <c r="R1213" s="3">
        <v>-999</v>
      </c>
      <c r="S1213" s="3">
        <v>-999</v>
      </c>
      <c r="T1213" s="3">
        <v>-999</v>
      </c>
      <c r="V1213">
        <v>26019</v>
      </c>
      <c r="W1213" s="2">
        <v>-999</v>
      </c>
      <c r="X1213" s="2">
        <v>1.0007325947074862E-2</v>
      </c>
      <c r="Y1213" s="2">
        <v>-999</v>
      </c>
      <c r="Z1213" s="2">
        <v>-999</v>
      </c>
      <c r="AA1213" s="2">
        <v>-999</v>
      </c>
      <c r="AB1213" s="2">
        <v>-999</v>
      </c>
      <c r="AC1213" s="2">
        <v>-999</v>
      </c>
      <c r="AD1213" s="2">
        <v>-999</v>
      </c>
      <c r="AE1213" s="2">
        <v>-999</v>
      </c>
      <c r="AF1213" s="2">
        <v>-999</v>
      </c>
      <c r="AG1213" s="2">
        <v>-999</v>
      </c>
      <c r="AH1213" s="2">
        <v>-999</v>
      </c>
      <c r="AI1213" s="2">
        <v>-999</v>
      </c>
      <c r="AJ1213" s="2">
        <v>-999</v>
      </c>
      <c r="AK1213" s="2">
        <v>-999</v>
      </c>
      <c r="AL1213" s="2">
        <v>-999</v>
      </c>
      <c r="AM1213" s="2">
        <v>-999</v>
      </c>
      <c r="AN1213" s="2">
        <v>-999</v>
      </c>
      <c r="AO1213" s="2">
        <v>-999</v>
      </c>
      <c r="AP1213" s="2">
        <v>-999</v>
      </c>
      <c r="AQ1213" s="2">
        <v>-999</v>
      </c>
      <c r="AR1213" s="2">
        <v>-999</v>
      </c>
      <c r="AS1213" s="2">
        <v>-999</v>
      </c>
      <c r="AT1213" s="2">
        <v>-999</v>
      </c>
      <c r="AU1213" s="2">
        <v>-999</v>
      </c>
      <c r="AV1213" s="2">
        <v>-999</v>
      </c>
      <c r="AW1213" s="2">
        <v>-999</v>
      </c>
      <c r="AX1213" s="2">
        <v>-999</v>
      </c>
      <c r="AY1213" s="2">
        <v>-999</v>
      </c>
      <c r="AZ1213" s="2">
        <v>-999</v>
      </c>
      <c r="BA1213" s="2">
        <v>-999</v>
      </c>
      <c r="BB1213" s="2">
        <v>-999</v>
      </c>
      <c r="BC1213" s="2">
        <v>-999</v>
      </c>
      <c r="BD1213" s="2">
        <v>-999</v>
      </c>
      <c r="BE1213" s="2">
        <v>-999</v>
      </c>
      <c r="BF1213" s="2">
        <v>-999</v>
      </c>
      <c r="BG1213" s="2">
        <v>-999</v>
      </c>
      <c r="BH1213" s="2">
        <v>-999</v>
      </c>
      <c r="BI1213">
        <v>0</v>
      </c>
      <c r="BJ1213">
        <v>0.37303608872666144</v>
      </c>
      <c r="BK1213">
        <v>0.37303608872666144</v>
      </c>
      <c r="BL1213">
        <v>-999</v>
      </c>
      <c r="BM1213">
        <v>37.731312214004184</v>
      </c>
      <c r="BN1213">
        <f t="shared" si="117"/>
        <v>-999</v>
      </c>
      <c r="BO1213" t="s">
        <v>3748</v>
      </c>
      <c r="BP1213" t="s">
        <v>3748</v>
      </c>
      <c r="BQ1213">
        <v>1.1766539787029203E-2</v>
      </c>
      <c r="BR1213">
        <v>4.1666666666666664E-2</v>
      </c>
      <c r="BS1213">
        <v>0.13793103448275862</v>
      </c>
      <c r="BT1213">
        <v>0.72222222222222221</v>
      </c>
      <c r="BU1213" t="s">
        <v>3748</v>
      </c>
      <c r="BY1213">
        <f t="shared" si="118"/>
        <v>-999</v>
      </c>
      <c r="CA1213">
        <f t="shared" si="119"/>
        <v>-999</v>
      </c>
    </row>
    <row r="1214" spans="1:82" x14ac:dyDescent="0.3">
      <c r="A1214">
        <v>0</v>
      </c>
      <c r="B1214" t="s">
        <v>838</v>
      </c>
      <c r="C1214" t="s">
        <v>331</v>
      </c>
      <c r="D1214">
        <v>26021</v>
      </c>
      <c r="E1214" s="2">
        <f t="shared" ref="E1214:E1244" si="122">BO1214</f>
        <v>0.50651028392992548</v>
      </c>
      <c r="F1214" s="2" t="s">
        <v>1937</v>
      </c>
      <c r="G1214" s="3">
        <v>2216</v>
      </c>
      <c r="H1214" s="1">
        <v>27.105873285299079</v>
      </c>
      <c r="I1214" s="1">
        <f t="shared" si="120"/>
        <v>3.9767428788123382</v>
      </c>
      <c r="J1214" s="1">
        <v>2.4566325859</v>
      </c>
      <c r="K1214" s="1">
        <v>82.870939303900002</v>
      </c>
      <c r="L1214" s="2">
        <v>0.24014753681000012</v>
      </c>
      <c r="M1214" s="2">
        <v>4.3018493413347528E-2</v>
      </c>
      <c r="N1214" s="7">
        <v>0</v>
      </c>
      <c r="O1214" s="2">
        <v>6.1856692843111712E-4</v>
      </c>
      <c r="P1214" s="3">
        <v>4275013.3460679799</v>
      </c>
      <c r="Q1214" s="3">
        <v>90503.5335162376</v>
      </c>
      <c r="R1214" s="3">
        <v>15973343.902877145</v>
      </c>
      <c r="S1214" s="3">
        <v>36997.953351675154</v>
      </c>
      <c r="T1214" s="3">
        <v>7303557.5706567448</v>
      </c>
      <c r="V1214">
        <v>26021</v>
      </c>
      <c r="W1214" s="2">
        <v>0.55694192964571276</v>
      </c>
      <c r="X1214" s="2">
        <v>0.72716103681018907</v>
      </c>
      <c r="Y1214" s="2">
        <v>-0.12386088120334013</v>
      </c>
      <c r="Z1214" s="2">
        <v>0.70057109408642393</v>
      </c>
      <c r="AA1214" s="2">
        <v>0.23886185297042073</v>
      </c>
      <c r="AB1214" s="2">
        <v>0.59277450774383822</v>
      </c>
      <c r="AC1214" s="2">
        <v>4.3018493413347528E-2</v>
      </c>
      <c r="AD1214" s="2">
        <v>0</v>
      </c>
      <c r="AE1214" s="2">
        <v>6.1856692843111712E-4</v>
      </c>
      <c r="AF1214">
        <v>3199409.3426834932</v>
      </c>
      <c r="AG1214">
        <v>7325.5914889805163</v>
      </c>
      <c r="AH1214">
        <v>1376822.2527339482</v>
      </c>
      <c r="AI1214">
        <v>72064.549988405008</v>
      </c>
      <c r="AJ1214">
        <v>106.32626070982123</v>
      </c>
      <c r="AK1214">
        <v>19172753.245560639</v>
      </c>
      <c r="AL1214">
        <v>44323.544840655668</v>
      </c>
      <c r="AM1214">
        <v>8330473.1022011284</v>
      </c>
      <c r="AN1214">
        <v>421971.27117796923</v>
      </c>
      <c r="AO1214">
        <v>643.16969012862592</v>
      </c>
      <c r="AP1214">
        <v>15973343.902877145</v>
      </c>
      <c r="AQ1214">
        <v>36997.953351675154</v>
      </c>
      <c r="AR1214">
        <v>6953650.8494671807</v>
      </c>
      <c r="AS1214">
        <v>349906.72118956421</v>
      </c>
      <c r="AT1214">
        <v>536.8434294188047</v>
      </c>
      <c r="AU1214" s="3">
        <v>803446008.26001608</v>
      </c>
      <c r="AV1214" s="3">
        <v>17009234.089041695</v>
      </c>
      <c r="AW1214">
        <v>761231.52814862016</v>
      </c>
      <c r="AX1214">
        <v>143065853.40025166</v>
      </c>
      <c r="AY1214">
        <v>16115.538723354399</v>
      </c>
      <c r="AZ1214">
        <v>3028754.3476672256</v>
      </c>
      <c r="BA1214">
        <v>5036244.8742166003</v>
      </c>
      <c r="BB1214">
        <v>946511861.66026783</v>
      </c>
      <c r="BC1214">
        <v>106619.072239592</v>
      </c>
      <c r="BD1214">
        <v>20037988.43670892</v>
      </c>
      <c r="BE1214">
        <v>4275013.3460679799</v>
      </c>
      <c r="BF1214">
        <v>803446008.26001608</v>
      </c>
      <c r="BG1214">
        <v>90503.5335162376</v>
      </c>
      <c r="BH1214">
        <v>17009234.089041695</v>
      </c>
      <c r="BI1214">
        <v>5.4194299143988296</v>
      </c>
      <c r="BJ1214">
        <v>32.525303199697909</v>
      </c>
      <c r="BK1214">
        <v>27.105873285299079</v>
      </c>
      <c r="BL1214">
        <v>44.594095852979372</v>
      </c>
      <c r="BM1214">
        <v>48.57083873179171</v>
      </c>
      <c r="BN1214">
        <f t="shared" si="117"/>
        <v>3.9767428788123382</v>
      </c>
      <c r="BO1214">
        <v>0.50651028392992548</v>
      </c>
      <c r="BP1214">
        <v>3.3240894196257434E-2</v>
      </c>
      <c r="BQ1214">
        <v>3.0625347434462817E-2</v>
      </c>
      <c r="BR1214">
        <v>0.20238095238095238</v>
      </c>
      <c r="BS1214">
        <v>0.17241379310344829</v>
      </c>
      <c r="BT1214">
        <v>0.55555555555555558</v>
      </c>
      <c r="BU1214">
        <v>-0.11388518117341444</v>
      </c>
      <c r="BV1214">
        <v>0.70057109408642393</v>
      </c>
      <c r="BW1214">
        <v>0.2477820051560381</v>
      </c>
      <c r="BX1214">
        <v>0.59277450774383822</v>
      </c>
      <c r="BY1214">
        <f t="shared" si="118"/>
        <v>0.11564284015234609</v>
      </c>
      <c r="BZ1214">
        <v>0</v>
      </c>
      <c r="CA1214">
        <f t="shared" si="119"/>
        <v>2.5657456831502772E-4</v>
      </c>
      <c r="CC1214">
        <v>0.11564284015234609</v>
      </c>
      <c r="CD1214">
        <v>2.5657456831502772E-4</v>
      </c>
    </row>
    <row r="1215" spans="1:82" x14ac:dyDescent="0.3">
      <c r="A1215">
        <v>0</v>
      </c>
      <c r="B1215" t="s">
        <v>838</v>
      </c>
      <c r="C1215" t="s">
        <v>848</v>
      </c>
      <c r="D1215">
        <v>26023</v>
      </c>
      <c r="E1215" s="2">
        <f t="shared" si="122"/>
        <v>0.49764106366674865</v>
      </c>
      <c r="F1215" s="2" t="s">
        <v>1937</v>
      </c>
      <c r="G1215" s="3">
        <v>2274</v>
      </c>
      <c r="H1215" s="1">
        <v>4.9700872591622822</v>
      </c>
      <c r="I1215" s="1">
        <f t="shared" si="120"/>
        <v>4.6678267929152142</v>
      </c>
      <c r="J1215" s="1">
        <v>2.3674997760099998</v>
      </c>
      <c r="K1215" s="1">
        <v>132.271075427</v>
      </c>
      <c r="L1215" s="2">
        <v>0.20628142048999987</v>
      </c>
      <c r="M1215" s="2">
        <v>8.6078550851526672E-3</v>
      </c>
      <c r="N1215" s="7">
        <v>0</v>
      </c>
      <c r="O1215" s="2">
        <v>3.9398530049897359E-4</v>
      </c>
      <c r="P1215" s="3">
        <v>198899.11900416005</v>
      </c>
      <c r="Q1215" s="3">
        <v>4210.7641838592008</v>
      </c>
      <c r="R1215" s="3">
        <v>1031367.9482997257</v>
      </c>
      <c r="S1215" s="3">
        <v>2374.6316450351919</v>
      </c>
      <c r="T1215" s="3">
        <v>471326.33327435888</v>
      </c>
      <c r="V1215">
        <v>26023</v>
      </c>
      <c r="W1215" s="2">
        <v>0.41113747522365507</v>
      </c>
      <c r="X1215" s="2">
        <v>0.13333102263005284</v>
      </c>
      <c r="Y1215" s="2">
        <v>-9.925917219157715E-2</v>
      </c>
      <c r="Z1215" s="2">
        <v>0.6751526125023094</v>
      </c>
      <c r="AA1215" s="2">
        <v>0.38124962063023982</v>
      </c>
      <c r="AB1215" s="2">
        <v>0.50918018611368709</v>
      </c>
      <c r="AC1215" s="2">
        <v>8.6078550851526672E-3</v>
      </c>
      <c r="AD1215" s="2">
        <v>0</v>
      </c>
      <c r="AE1215" s="2">
        <v>3.9398530049897359E-4</v>
      </c>
      <c r="AF1215">
        <v>448242.14896576467</v>
      </c>
      <c r="AG1215">
        <v>1026.8606672374551</v>
      </c>
      <c r="AH1215">
        <v>192995.28498640234</v>
      </c>
      <c r="AI1215">
        <v>10991.358975420964</v>
      </c>
      <c r="AJ1215">
        <v>14.904024744519008</v>
      </c>
      <c r="AK1215">
        <v>1479610.0972654903</v>
      </c>
      <c r="AL1215">
        <v>3401.4923122726473</v>
      </c>
      <c r="AM1215">
        <v>639299.9548343895</v>
      </c>
      <c r="AN1215">
        <v>36013.022401792667</v>
      </c>
      <c r="AO1215">
        <v>49.365382468422787</v>
      </c>
      <c r="AP1215">
        <v>1031367.9482997257</v>
      </c>
      <c r="AQ1215">
        <v>2374.6316450351924</v>
      </c>
      <c r="AR1215">
        <v>446304.66984798713</v>
      </c>
      <c r="AS1215">
        <v>25021.663426371702</v>
      </c>
      <c r="AT1215">
        <v>34.461357723903781</v>
      </c>
      <c r="AU1215" s="3">
        <v>37381100.425641842</v>
      </c>
      <c r="AV1215" s="3">
        <v>791371.02071449824</v>
      </c>
      <c r="AW1215">
        <v>77080.626349679995</v>
      </c>
      <c r="AX1215">
        <v>14486532.916158859</v>
      </c>
      <c r="AY1215">
        <v>1631.8239232415999</v>
      </c>
      <c r="AZ1215">
        <v>306684.98813402629</v>
      </c>
      <c r="BA1215">
        <v>275979.74535384006</v>
      </c>
      <c r="BB1215">
        <v>51867633.341800697</v>
      </c>
      <c r="BC1215">
        <v>5842.5881071008007</v>
      </c>
      <c r="BD1215">
        <v>1098056.0088485244</v>
      </c>
      <c r="BE1215">
        <v>198899.11900416005</v>
      </c>
      <c r="BF1215">
        <v>37381100.425641842</v>
      </c>
      <c r="BG1215">
        <v>4210.7641838592008</v>
      </c>
      <c r="BH1215">
        <v>791371.02071449824</v>
      </c>
      <c r="BI1215">
        <v>2.2320962888665998</v>
      </c>
      <c r="BJ1215">
        <v>7.2021835480288825</v>
      </c>
      <c r="BK1215">
        <v>4.9700872591622822</v>
      </c>
      <c r="BL1215">
        <v>33.363917835939219</v>
      </c>
      <c r="BM1215">
        <v>38.031744628854433</v>
      </c>
      <c r="BN1215">
        <f t="shared" si="117"/>
        <v>4.6678267929152142</v>
      </c>
      <c r="BO1215">
        <v>0.49764106366674865</v>
      </c>
      <c r="BP1215">
        <v>1.3451166899321854E-2</v>
      </c>
      <c r="BQ1215">
        <v>4.0443840333363776E-2</v>
      </c>
      <c r="BR1215">
        <v>0.15476190476190477</v>
      </c>
      <c r="BS1215">
        <v>0.20689655172413793</v>
      </c>
      <c r="BT1215">
        <v>0.5</v>
      </c>
      <c r="BU1215">
        <v>-0.1336763065144482</v>
      </c>
      <c r="BV1215">
        <v>0.6751526125023094</v>
      </c>
      <c r="BW1215">
        <v>0.39548715833012432</v>
      </c>
      <c r="BX1215">
        <v>0.50918018611368709</v>
      </c>
      <c r="BY1215">
        <f t="shared" si="118"/>
        <v>0.11183606617256428</v>
      </c>
      <c r="BZ1215">
        <v>0</v>
      </c>
      <c r="CA1215">
        <f t="shared" si="119"/>
        <v>1.8726503553718411E-4</v>
      </c>
      <c r="CC1215">
        <v>0.11183606617256428</v>
      </c>
      <c r="CD1215">
        <v>1.8726503553718411E-4</v>
      </c>
    </row>
    <row r="1216" spans="1:82" x14ac:dyDescent="0.3">
      <c r="A1216">
        <v>0</v>
      </c>
      <c r="B1216" t="s">
        <v>838</v>
      </c>
      <c r="C1216" t="s">
        <v>12</v>
      </c>
      <c r="D1216">
        <v>26025</v>
      </c>
      <c r="E1216" s="2">
        <f t="shared" si="122"/>
        <v>0.48940443321197225</v>
      </c>
      <c r="F1216" s="2" t="s">
        <v>1937</v>
      </c>
      <c r="G1216" s="3">
        <v>2684</v>
      </c>
      <c r="H1216" s="1">
        <v>20.085484393770372</v>
      </c>
      <c r="I1216" s="1">
        <f t="shared" si="120"/>
        <v>-2.2280313779121954</v>
      </c>
      <c r="J1216" s="1">
        <v>2.4877613636599998</v>
      </c>
      <c r="K1216" s="1">
        <v>98.828526072599999</v>
      </c>
      <c r="L1216" s="2">
        <v>0.19390971044999983</v>
      </c>
      <c r="M1216" s="2">
        <v>2.6426563431184269E-2</v>
      </c>
      <c r="N1216" s="7">
        <v>0</v>
      </c>
      <c r="O1216" s="2">
        <v>8.0974241179657071E-4</v>
      </c>
      <c r="P1216" s="3">
        <v>1219196.6708688803</v>
      </c>
      <c r="Q1216" s="3">
        <v>25810.821588745599</v>
      </c>
      <c r="R1216" s="3">
        <v>6040034.756198464</v>
      </c>
      <c r="S1216" s="3">
        <v>13814.900449223485</v>
      </c>
      <c r="T1216" s="3">
        <v>2742415.7510811579</v>
      </c>
      <c r="V1216">
        <v>26025</v>
      </c>
      <c r="W1216" s="2">
        <v>0.53594856443384009</v>
      </c>
      <c r="X1216" s="2">
        <v>0.53882719449331273</v>
      </c>
      <c r="Y1216" s="2">
        <v>5.7993130159178542E-2</v>
      </c>
      <c r="Z1216" s="2">
        <v>0.70944825464273342</v>
      </c>
      <c r="AA1216" s="2">
        <v>0.28485697232740104</v>
      </c>
      <c r="AB1216" s="2">
        <v>0.47864214926214632</v>
      </c>
      <c r="AC1216" s="2">
        <v>2.6426563431184269E-2</v>
      </c>
      <c r="AD1216" s="2">
        <v>0</v>
      </c>
      <c r="AE1216" s="2">
        <v>8.0974241179657071E-4</v>
      </c>
      <c r="AF1216">
        <v>2376765.3442969117</v>
      </c>
      <c r="AG1216">
        <v>5432.2383636041886</v>
      </c>
      <c r="AH1216">
        <v>1020972.3914329491</v>
      </c>
      <c r="AI1216">
        <v>57522.053108275497</v>
      </c>
      <c r="AJ1216">
        <v>78.849096075742239</v>
      </c>
      <c r="AK1216">
        <v>8416800.1004953757</v>
      </c>
      <c r="AL1216">
        <v>19247.138812827674</v>
      </c>
      <c r="AM1216">
        <v>3617440.1833384694</v>
      </c>
      <c r="AN1216">
        <v>203470.01228391376</v>
      </c>
      <c r="AO1216">
        <v>279.36902385467704</v>
      </c>
      <c r="AP1216">
        <v>6040034.756198464</v>
      </c>
      <c r="AQ1216">
        <v>13814.900449223485</v>
      </c>
      <c r="AR1216">
        <v>2596467.7919055205</v>
      </c>
      <c r="AS1216">
        <v>145947.95917563827</v>
      </c>
      <c r="AT1216">
        <v>200.5199277789348</v>
      </c>
      <c r="AU1216" s="3">
        <v>229135822.32309738</v>
      </c>
      <c r="AV1216" s="3">
        <v>4850885.809388848</v>
      </c>
      <c r="AW1216">
        <v>581621.70511142001</v>
      </c>
      <c r="AX1216">
        <v>109309983.25864027</v>
      </c>
      <c r="AY1216">
        <v>12313.135707690399</v>
      </c>
      <c r="AZ1216">
        <v>2314130.7249033335</v>
      </c>
      <c r="BA1216">
        <v>1800818.3759803004</v>
      </c>
      <c r="BB1216">
        <v>338445805.58173764</v>
      </c>
      <c r="BC1216">
        <v>38123.957296435998</v>
      </c>
      <c r="BD1216">
        <v>7165016.534292181</v>
      </c>
      <c r="BE1216">
        <v>1219196.6708688803</v>
      </c>
      <c r="BF1216">
        <v>229135822.32309738</v>
      </c>
      <c r="BG1216">
        <v>25810.821588745599</v>
      </c>
      <c r="BH1216">
        <v>4850885.809388848</v>
      </c>
      <c r="BI1216">
        <v>8.9318305940219034</v>
      </c>
      <c r="BJ1216">
        <v>29.017314987792275</v>
      </c>
      <c r="BK1216">
        <v>20.085484393770372</v>
      </c>
      <c r="BL1216">
        <v>45.513361048987001</v>
      </c>
      <c r="BM1216">
        <v>43.285329671074805</v>
      </c>
      <c r="BN1216">
        <f t="shared" si="117"/>
        <v>-2.2280313779121954</v>
      </c>
      <c r="BO1216">
        <v>0.48940443321197225</v>
      </c>
      <c r="BP1216">
        <v>5.2934547228641479E-2</v>
      </c>
      <c r="BQ1216">
        <v>3.7596402574034314E-2</v>
      </c>
      <c r="BR1216">
        <v>9.5238095238095233E-2</v>
      </c>
      <c r="BS1216">
        <v>0.10344827586206896</v>
      </c>
      <c r="BT1216">
        <v>0.55555555555555558</v>
      </c>
      <c r="BU1216">
        <v>6.3805924814873238E-2</v>
      </c>
      <c r="BV1216">
        <v>0.70944825464273342</v>
      </c>
      <c r="BW1216">
        <v>0.2954947845719928</v>
      </c>
      <c r="BX1216">
        <v>0.47864214926214632</v>
      </c>
      <c r="BY1216">
        <f t="shared" si="118"/>
        <v>7.9911906429912721E-2</v>
      </c>
      <c r="BZ1216">
        <v>0</v>
      </c>
      <c r="CA1216">
        <f t="shared" si="119"/>
        <v>4.0715635332820934E-4</v>
      </c>
      <c r="CC1216">
        <v>7.9911906429912721E-2</v>
      </c>
      <c r="CD1216">
        <v>4.0715635332820934E-4</v>
      </c>
    </row>
    <row r="1217" spans="1:82" x14ac:dyDescent="0.3">
      <c r="A1217">
        <v>0</v>
      </c>
      <c r="B1217" t="s">
        <v>838</v>
      </c>
      <c r="C1217" t="s">
        <v>471</v>
      </c>
      <c r="D1217">
        <v>26027</v>
      </c>
      <c r="E1217" s="2">
        <f t="shared" si="122"/>
        <v>0.47993315375235901</v>
      </c>
      <c r="F1217" s="2" t="s">
        <v>1937</v>
      </c>
      <c r="G1217" s="3">
        <v>1731</v>
      </c>
      <c r="H1217" s="1">
        <v>9.2256682104625014</v>
      </c>
      <c r="I1217" s="1">
        <f t="shared" si="120"/>
        <v>6.1734776694574762</v>
      </c>
      <c r="J1217" s="1">
        <v>2.4481615113499999</v>
      </c>
      <c r="K1217" s="1">
        <v>94.657388676500005</v>
      </c>
      <c r="L1217" s="2">
        <v>0.24395839880000003</v>
      </c>
      <c r="M1217" s="2">
        <v>7.4425455191714247E-3</v>
      </c>
      <c r="N1217" s="7">
        <v>0</v>
      </c>
      <c r="O1217" s="2">
        <v>4.9942961164122163E-4</v>
      </c>
      <c r="P1217" s="3">
        <v>422885.31258897</v>
      </c>
      <c r="Q1217" s="3">
        <v>8952.6305447963987</v>
      </c>
      <c r="R1217" s="3">
        <v>1745656.5266565098</v>
      </c>
      <c r="S1217" s="3">
        <v>4033.0467890098835</v>
      </c>
      <c r="T1217" s="3">
        <v>780122.08228823938</v>
      </c>
      <c r="V1217">
        <v>26027</v>
      </c>
      <c r="W1217" s="2">
        <v>0.42649485912006985</v>
      </c>
      <c r="X1217" s="2">
        <v>0.24749420137019187</v>
      </c>
      <c r="Y1217" s="2">
        <v>-0.15986214266739482</v>
      </c>
      <c r="Z1217" s="2">
        <v>0.69815535231061132</v>
      </c>
      <c r="AA1217" s="2">
        <v>0.2728343547995245</v>
      </c>
      <c r="AB1217" s="2">
        <v>0.60218114947004164</v>
      </c>
      <c r="AC1217" s="2">
        <v>7.4425455191714247E-3</v>
      </c>
      <c r="AD1217" s="2">
        <v>0</v>
      </c>
      <c r="AE1217" s="2">
        <v>4.9942961164122163E-4</v>
      </c>
      <c r="AF1217">
        <v>525552.87461650081</v>
      </c>
      <c r="AG1217">
        <v>1207.3581016003827</v>
      </c>
      <c r="AH1217">
        <v>226919.21926066373</v>
      </c>
      <c r="AI1217">
        <v>6749.5175071303065</v>
      </c>
      <c r="AJ1217">
        <v>17.522531669222708</v>
      </c>
      <c r="AK1217">
        <v>2271209.4012730108</v>
      </c>
      <c r="AL1217">
        <v>5240.4048906102671</v>
      </c>
      <c r="AM1217">
        <v>984917.88377516158</v>
      </c>
      <c r="AN1217">
        <v>28872.935280871887</v>
      </c>
      <c r="AO1217">
        <v>76.046175068869076</v>
      </c>
      <c r="AP1217">
        <v>1745656.5266565098</v>
      </c>
      <c r="AQ1217">
        <v>4033.0467890098844</v>
      </c>
      <c r="AR1217">
        <v>757998.66451449785</v>
      </c>
      <c r="AS1217">
        <v>22123.417773741581</v>
      </c>
      <c r="AT1217">
        <v>58.523643399646367</v>
      </c>
      <c r="AU1217" s="3">
        <v>79477065.647971019</v>
      </c>
      <c r="AV1217" s="3">
        <v>1682557.3845890351</v>
      </c>
      <c r="AW1217">
        <v>116483.29567850001</v>
      </c>
      <c r="AX1217">
        <v>21891870.589817293</v>
      </c>
      <c r="AY1217">
        <v>2465.9922674200002</v>
      </c>
      <c r="AZ1217">
        <v>463458.58673891483</v>
      </c>
      <c r="BA1217">
        <v>539368.60826747003</v>
      </c>
      <c r="BB1217">
        <v>101368936.23778832</v>
      </c>
      <c r="BC1217">
        <v>11418.622812216399</v>
      </c>
      <c r="BD1217">
        <v>2146015.9713279502</v>
      </c>
      <c r="BE1217">
        <v>422885.31258897</v>
      </c>
      <c r="BF1217">
        <v>79477065.647971019</v>
      </c>
      <c r="BG1217">
        <v>8952.6305447963987</v>
      </c>
      <c r="BH1217">
        <v>1682557.3845890351</v>
      </c>
      <c r="BI1217">
        <v>3.0745946034630203</v>
      </c>
      <c r="BJ1217">
        <v>12.300262813925521</v>
      </c>
      <c r="BK1217">
        <v>9.2256682104625014</v>
      </c>
      <c r="BL1217">
        <v>37.420877924815024</v>
      </c>
      <c r="BM1217">
        <v>43.5943555942725</v>
      </c>
      <c r="BN1217">
        <f t="shared" si="117"/>
        <v>6.1734776694574762</v>
      </c>
      <c r="BO1217">
        <v>0.47993315375235901</v>
      </c>
      <c r="BP1217">
        <v>1.7868966673581017E-2</v>
      </c>
      <c r="BQ1217">
        <v>3.3531178817017171E-2</v>
      </c>
      <c r="BR1217">
        <v>0.10714285714285714</v>
      </c>
      <c r="BS1217">
        <v>0.17241379310344829</v>
      </c>
      <c r="BT1217">
        <v>0.55555555555555558</v>
      </c>
      <c r="BU1217">
        <v>-0.17679484047159857</v>
      </c>
      <c r="BV1217">
        <v>0.69815535231061132</v>
      </c>
      <c r="BW1217">
        <v>0.28302318962606277</v>
      </c>
      <c r="BX1217">
        <v>0.60218114947004164</v>
      </c>
      <c r="BY1217">
        <f t="shared" si="118"/>
        <v>9.7311863111369121E-2</v>
      </c>
      <c r="BZ1217">
        <v>0</v>
      </c>
      <c r="CA1217">
        <f t="shared" si="119"/>
        <v>2.0369786133967032E-4</v>
      </c>
      <c r="CC1217">
        <v>9.7311863111369121E-2</v>
      </c>
      <c r="CD1217">
        <v>2.0369786133967032E-4</v>
      </c>
    </row>
    <row r="1218" spans="1:82" x14ac:dyDescent="0.3">
      <c r="A1218">
        <v>0</v>
      </c>
      <c r="B1218" t="s">
        <v>838</v>
      </c>
      <c r="C1218" t="s">
        <v>849</v>
      </c>
      <c r="D1218">
        <v>26029</v>
      </c>
      <c r="E1218" s="2">
        <f t="shared" si="122"/>
        <v>0.43053843426174665</v>
      </c>
      <c r="F1218" s="2" t="s">
        <v>1936</v>
      </c>
      <c r="G1218" s="3">
        <v>2478</v>
      </c>
      <c r="H1218" s="1">
        <v>3.8807035202759979</v>
      </c>
      <c r="I1218" s="1">
        <f t="shared" si="120"/>
        <v>11.12205746688759</v>
      </c>
      <c r="J1218" s="1">
        <v>2.93895896693</v>
      </c>
      <c r="K1218" s="1">
        <v>-72.801586810700002</v>
      </c>
      <c r="L1218" s="2">
        <v>0.18149536518999998</v>
      </c>
      <c r="M1218" s="2">
        <v>-2.8923445427401586E-3</v>
      </c>
      <c r="N1218" s="7">
        <v>0</v>
      </c>
      <c r="O1218" s="2">
        <v>4.0077360459881703E-3</v>
      </c>
      <c r="P1218" s="3">
        <v>676417.52898315096</v>
      </c>
      <c r="Q1218" s="3">
        <v>14319.99658237412</v>
      </c>
      <c r="R1218" s="3">
        <v>2225090.9642095584</v>
      </c>
      <c r="S1218" s="3">
        <v>5100.3883102776199</v>
      </c>
      <c r="T1218" s="3">
        <v>991607.89600394887</v>
      </c>
      <c r="V1218">
        <v>26029</v>
      </c>
      <c r="W1218" s="2">
        <v>0.32359384302868832</v>
      </c>
      <c r="X1218" s="2">
        <v>0.10410645566203934</v>
      </c>
      <c r="Y1218" s="2">
        <v>-0.33505355860367714</v>
      </c>
      <c r="Z1218" s="2">
        <v>0.83811869579306641</v>
      </c>
      <c r="AA1218" s="2">
        <v>0.2098386004896215</v>
      </c>
      <c r="AB1218" s="2">
        <v>0.44799887264057231</v>
      </c>
      <c r="AC1218" s="2">
        <v>-2.8923445427401586E-3</v>
      </c>
      <c r="AD1218" s="2">
        <v>0</v>
      </c>
      <c r="AE1218" s="2">
        <v>4.0077360459881703E-3</v>
      </c>
      <c r="AF1218">
        <v>310414.77624696138</v>
      </c>
      <c r="AG1218">
        <v>709.32689038191018</v>
      </c>
      <c r="AH1218">
        <v>133315.79417299738</v>
      </c>
      <c r="AI1218">
        <v>4635.5124739113899</v>
      </c>
      <c r="AJ1218">
        <v>10.29595417341368</v>
      </c>
      <c r="AK1218">
        <v>2535505.7404565196</v>
      </c>
      <c r="AL1218">
        <v>5809.7152006595288</v>
      </c>
      <c r="AM1218">
        <v>1091917.9949287488</v>
      </c>
      <c r="AN1218">
        <v>37641.207722108804</v>
      </c>
      <c r="AO1218">
        <v>84.322707187372131</v>
      </c>
      <c r="AP1218">
        <v>2225090.9642095584</v>
      </c>
      <c r="AQ1218">
        <v>5100.388310277619</v>
      </c>
      <c r="AR1218">
        <v>958602.20075575146</v>
      </c>
      <c r="AS1218">
        <v>33005.695248197415</v>
      </c>
      <c r="AT1218">
        <v>74.026753013958455</v>
      </c>
      <c r="AU1218" s="3">
        <v>127125910.39709339</v>
      </c>
      <c r="AV1218" s="3">
        <v>2691300.1576913921</v>
      </c>
      <c r="AW1218">
        <v>71394.764090238998</v>
      </c>
      <c r="AX1218">
        <v>13417931.963119516</v>
      </c>
      <c r="AY1218">
        <v>1511.4522228726801</v>
      </c>
      <c r="AZ1218">
        <v>284062.33076669148</v>
      </c>
      <c r="BA1218">
        <v>747812.29307338991</v>
      </c>
      <c r="BB1218">
        <v>140543842.36021289</v>
      </c>
      <c r="BC1218">
        <v>15831.4488052468</v>
      </c>
      <c r="BD1218">
        <v>2975362.4884580835</v>
      </c>
      <c r="BE1218">
        <v>676417.52898315096</v>
      </c>
      <c r="BF1218">
        <v>127125910.39709339</v>
      </c>
      <c r="BG1218">
        <v>14319.99658237412</v>
      </c>
      <c r="BH1218">
        <v>2691300.1576913921</v>
      </c>
      <c r="BI1218">
        <v>0.52703803325770182</v>
      </c>
      <c r="BJ1218">
        <v>4.4077415535336995</v>
      </c>
      <c r="BK1218">
        <v>3.8807035202759979</v>
      </c>
      <c r="BL1218">
        <v>48.914940190700641</v>
      </c>
      <c r="BM1218">
        <v>60.03699765758823</v>
      </c>
      <c r="BN1218">
        <f t="shared" si="117"/>
        <v>11.12205746688759</v>
      </c>
      <c r="BO1218">
        <v>0.43053843426174665</v>
      </c>
      <c r="BP1218">
        <v>2.7477974122945797E-3</v>
      </c>
      <c r="BQ1218">
        <v>1.2731646394573158E-2</v>
      </c>
      <c r="BR1218">
        <v>2.3809523809523808E-2</v>
      </c>
      <c r="BS1218">
        <v>0.10344827586206896</v>
      </c>
      <c r="BT1218">
        <v>0.72222222222222221</v>
      </c>
      <c r="BU1218">
        <v>-0.31851129636420039</v>
      </c>
      <c r="BV1218">
        <v>0.83811869579306641</v>
      </c>
      <c r="BW1218">
        <v>0.2176748967734663</v>
      </c>
      <c r="BX1218">
        <v>0.44799887264057231</v>
      </c>
      <c r="BY1218">
        <f t="shared" si="118"/>
        <v>7.8899002938346674E-2</v>
      </c>
      <c r="BZ1218">
        <v>0</v>
      </c>
      <c r="CA1218">
        <f t="shared" si="119"/>
        <v>2.1312267475025507E-3</v>
      </c>
      <c r="CC1218">
        <v>7.8899002938346674E-2</v>
      </c>
      <c r="CD1218">
        <v>2.1312267475025507E-3</v>
      </c>
    </row>
    <row r="1219" spans="1:82" x14ac:dyDescent="0.3">
      <c r="A1219">
        <v>0</v>
      </c>
      <c r="B1219" t="s">
        <v>838</v>
      </c>
      <c r="C1219" t="s">
        <v>850</v>
      </c>
      <c r="D1219">
        <v>26031</v>
      </c>
      <c r="E1219" s="2">
        <f t="shared" si="122"/>
        <v>0.47327243420576581</v>
      </c>
      <c r="F1219" s="2" t="s">
        <v>1937</v>
      </c>
      <c r="G1219" s="3">
        <v>1272</v>
      </c>
      <c r="H1219" s="1">
        <v>0.37422048761028964</v>
      </c>
      <c r="I1219" s="1">
        <f t="shared" si="120"/>
        <v>2.1058975117910919</v>
      </c>
      <c r="J1219" s="1">
        <v>2.8845862788600001</v>
      </c>
      <c r="K1219" s="1">
        <v>-64.008832311700004</v>
      </c>
      <c r="L1219" s="2">
        <v>0.17130189564000009</v>
      </c>
      <c r="M1219" s="2">
        <v>-1.1581231275617E-3</v>
      </c>
      <c r="N1219" s="7">
        <v>0</v>
      </c>
      <c r="O1219" s="2">
        <v>4.1604616985033913E-3</v>
      </c>
      <c r="P1219" s="3">
        <v>27030.885244763002</v>
      </c>
      <c r="Q1219" s="3">
        <v>572.25333131956006</v>
      </c>
      <c r="R1219" s="3">
        <v>127566.38915765582</v>
      </c>
      <c r="S1219" s="3">
        <v>292.87805891430656</v>
      </c>
      <c r="T1219" s="3">
        <v>57589.669635340557</v>
      </c>
      <c r="V1219">
        <v>26031</v>
      </c>
      <c r="W1219" s="2">
        <v>0.35888858063040324</v>
      </c>
      <c r="X1219" s="2">
        <v>1.0039099456496638E-2</v>
      </c>
      <c r="Y1219" s="2">
        <v>-3.8764818141138441E-2</v>
      </c>
      <c r="Z1219" s="2">
        <v>0.82261294463261581</v>
      </c>
      <c r="AA1219" s="2">
        <v>0.18449493176827153</v>
      </c>
      <c r="AB1219" s="2">
        <v>0.42283755316602101</v>
      </c>
      <c r="AC1219" s="2">
        <v>-1.1581231275617E-3</v>
      </c>
      <c r="AD1219" s="2">
        <v>0</v>
      </c>
      <c r="AE1219" s="2">
        <v>4.1604616985033913E-3</v>
      </c>
      <c r="AF1219">
        <v>143180.1036625781</v>
      </c>
      <c r="AG1219">
        <v>324.51161209107494</v>
      </c>
      <c r="AH1219">
        <v>60990.953354367048</v>
      </c>
      <c r="AI1219">
        <v>2936.5956787590935</v>
      </c>
      <c r="AJ1219">
        <v>4.7113165755085742</v>
      </c>
      <c r="AK1219">
        <v>270746.49282023392</v>
      </c>
      <c r="AL1219">
        <v>617.3896710053815</v>
      </c>
      <c r="AM1219">
        <v>116036.47827304626</v>
      </c>
      <c r="AN1219">
        <v>5480.7403954204447</v>
      </c>
      <c r="AO1219">
        <v>8.9619580995871733</v>
      </c>
      <c r="AP1219">
        <v>127566.38915765582</v>
      </c>
      <c r="AQ1219">
        <v>292.87805891430656</v>
      </c>
      <c r="AR1219">
        <v>55045.524918679213</v>
      </c>
      <c r="AS1219">
        <v>2544.1447166613511</v>
      </c>
      <c r="AT1219">
        <v>4.2506415240785991</v>
      </c>
      <c r="AU1219" s="3">
        <v>5080184.5729007581</v>
      </c>
      <c r="AV1219" s="3">
        <v>107549.29108819812</v>
      </c>
      <c r="AW1219">
        <v>26922.262818193005</v>
      </c>
      <c r="AX1219">
        <v>5059770.074051193</v>
      </c>
      <c r="AY1219">
        <v>569.95375641116004</v>
      </c>
      <c r="AZ1219">
        <v>107117.10897991342</v>
      </c>
      <c r="BA1219">
        <v>53953.14806295601</v>
      </c>
      <c r="BB1219">
        <v>10139954.646951953</v>
      </c>
      <c r="BC1219">
        <v>1142.2070877307201</v>
      </c>
      <c r="BD1219">
        <v>214666.40006811154</v>
      </c>
      <c r="BE1219">
        <v>27030.885244763002</v>
      </c>
      <c r="BF1219">
        <v>5080184.5729007581</v>
      </c>
      <c r="BG1219">
        <v>572.25333131956006</v>
      </c>
      <c r="BH1219">
        <v>107549.29108819812</v>
      </c>
      <c r="BI1219">
        <v>0.40177287136321377</v>
      </c>
      <c r="BJ1219">
        <v>0.77599335897350341</v>
      </c>
      <c r="BK1219">
        <v>0.37422048761028964</v>
      </c>
      <c r="BL1219">
        <v>37.998810954899184</v>
      </c>
      <c r="BM1219">
        <v>40.104708466690276</v>
      </c>
      <c r="BN1219">
        <f t="shared" si="117"/>
        <v>2.1058975117910919</v>
      </c>
      <c r="BO1219">
        <v>0.47327243420576581</v>
      </c>
      <c r="BP1219">
        <v>2.3026219737970152E-3</v>
      </c>
      <c r="BQ1219">
        <v>1.5269662758137383E-2</v>
      </c>
      <c r="BR1219">
        <v>1.1904761904761904E-2</v>
      </c>
      <c r="BS1219">
        <v>0.13793103448275862</v>
      </c>
      <c r="BT1219">
        <v>0.72222222222222221</v>
      </c>
      <c r="BU1219">
        <v>-6.0308279154974435E-2</v>
      </c>
      <c r="BV1219">
        <v>0.82261294463261581</v>
      </c>
      <c r="BW1219">
        <v>0.19138478399198292</v>
      </c>
      <c r="BX1219">
        <v>0.42283755316602101</v>
      </c>
      <c r="BY1219">
        <f t="shared" si="118"/>
        <v>7.3597217702820933E-2</v>
      </c>
      <c r="BZ1219">
        <v>0</v>
      </c>
      <c r="CA1219">
        <f t="shared" si="119"/>
        <v>2.3422094118199744E-3</v>
      </c>
      <c r="CC1219">
        <v>7.3597217702820933E-2</v>
      </c>
      <c r="CD1219">
        <v>2.3422094118199744E-3</v>
      </c>
    </row>
    <row r="1220" spans="1:82" x14ac:dyDescent="0.3">
      <c r="A1220">
        <v>0</v>
      </c>
      <c r="B1220" t="s">
        <v>838</v>
      </c>
      <c r="C1220" t="s">
        <v>851</v>
      </c>
      <c r="D1220">
        <v>26033</v>
      </c>
      <c r="E1220" s="2">
        <f t="shared" si="122"/>
        <v>0.46960214423498625</v>
      </c>
      <c r="F1220" s="2" t="s">
        <v>1936</v>
      </c>
      <c r="G1220" s="3">
        <v>1184</v>
      </c>
      <c r="H1220" s="1">
        <v>0.36952365141875193</v>
      </c>
      <c r="I1220" s="1">
        <f t="shared" si="120"/>
        <v>3.7355452626296213</v>
      </c>
      <c r="J1220" s="1">
        <v>2.9816882631100001</v>
      </c>
      <c r="K1220" s="1">
        <v>-24.2602243704</v>
      </c>
      <c r="L1220" s="2">
        <v>0.19317018028999988</v>
      </c>
      <c r="M1220" s="2">
        <v>-1.3491972902440336E-3</v>
      </c>
      <c r="N1220" s="7">
        <v>0</v>
      </c>
      <c r="O1220" s="2">
        <v>1.9170850906826899E-3</v>
      </c>
      <c r="P1220" s="3">
        <v>89048.446988369004</v>
      </c>
      <c r="Q1220" s="3">
        <v>1885.1868881282803</v>
      </c>
      <c r="R1220" s="3">
        <v>511953.54017806565</v>
      </c>
      <c r="S1220" s="3">
        <v>1137.4547079105546</v>
      </c>
      <c r="T1220" s="3">
        <v>238166.37567899853</v>
      </c>
      <c r="V1220">
        <v>26033</v>
      </c>
      <c r="W1220" s="2">
        <v>0.33666279913538083</v>
      </c>
      <c r="X1220" s="2">
        <v>9.9130988573342977E-3</v>
      </c>
      <c r="Y1220" s="2">
        <v>-9.0268527588355643E-2</v>
      </c>
      <c r="Z1220" s="2">
        <v>0.85030403842272084</v>
      </c>
      <c r="AA1220" s="2">
        <v>6.9926106730145279E-2</v>
      </c>
      <c r="AB1220" s="2">
        <v>0.47681671048239105</v>
      </c>
      <c r="AC1220" s="2">
        <v>-1.3491972902440336E-3</v>
      </c>
      <c r="AD1220" s="2">
        <v>0</v>
      </c>
      <c r="AE1220" s="2">
        <v>1.9170850906826899E-3</v>
      </c>
      <c r="AF1220">
        <v>427326.35771177441</v>
      </c>
      <c r="AG1220">
        <v>949.79867010538089</v>
      </c>
      <c r="AH1220">
        <v>178511.72107881057</v>
      </c>
      <c r="AI1220">
        <v>20338.186626994288</v>
      </c>
      <c r="AJ1220">
        <v>13.796391797543739</v>
      </c>
      <c r="AK1220">
        <v>939279.89788984007</v>
      </c>
      <c r="AL1220">
        <v>2087.2533780159351</v>
      </c>
      <c r="AM1220">
        <v>392292.81379794487</v>
      </c>
      <c r="AN1220">
        <v>44723.469586858504</v>
      </c>
      <c r="AO1220">
        <v>30.318768680428725</v>
      </c>
      <c r="AP1220">
        <v>511953.54017806565</v>
      </c>
      <c r="AQ1220">
        <v>1137.4547079105541</v>
      </c>
      <c r="AR1220">
        <v>213781.09271913429</v>
      </c>
      <c r="AS1220">
        <v>24385.282959864217</v>
      </c>
      <c r="AT1220">
        <v>16.522376882884984</v>
      </c>
      <c r="AU1220" s="3">
        <v>16735765.12699407</v>
      </c>
      <c r="AV1220" s="3">
        <v>354302.02375482902</v>
      </c>
      <c r="AW1220">
        <v>71123.471870021007</v>
      </c>
      <c r="AX1220">
        <v>13366945.303251747</v>
      </c>
      <c r="AY1220">
        <v>1505.7088713185201</v>
      </c>
      <c r="AZ1220">
        <v>282982.92527560267</v>
      </c>
      <c r="BA1220">
        <v>160171.91885839001</v>
      </c>
      <c r="BB1220">
        <v>30102710.430245817</v>
      </c>
      <c r="BC1220">
        <v>3390.8957594468002</v>
      </c>
      <c r="BD1220">
        <v>637284.94903043157</v>
      </c>
      <c r="BE1220">
        <v>89048.446988369004</v>
      </c>
      <c r="BF1220">
        <v>16735765.12699407</v>
      </c>
      <c r="BG1220">
        <v>1885.1868881282803</v>
      </c>
      <c r="BH1220">
        <v>354302.02375482902</v>
      </c>
      <c r="BI1220">
        <v>0.34449938069481495</v>
      </c>
      <c r="BJ1220">
        <v>0.71402303211356688</v>
      </c>
      <c r="BK1220">
        <v>0.36952365141875193</v>
      </c>
      <c r="BL1220">
        <v>38.435401590210994</v>
      </c>
      <c r="BM1220">
        <v>42.170946852840615</v>
      </c>
      <c r="BN1220">
        <f t="shared" si="117"/>
        <v>3.7355452626296213</v>
      </c>
      <c r="BO1220">
        <v>0.46960214423498625</v>
      </c>
      <c r="BP1220">
        <v>1.9590672433919252E-3</v>
      </c>
      <c r="BQ1220">
        <v>1.2029845473279992E-2</v>
      </c>
      <c r="BR1220">
        <v>1.1904761904761904E-2</v>
      </c>
      <c r="BS1220">
        <v>0.13793103448275862</v>
      </c>
      <c r="BT1220">
        <v>0.72222222222222221</v>
      </c>
      <c r="BU1220">
        <v>-0.10697781123408158</v>
      </c>
      <c r="BV1220">
        <v>0.85030403842272084</v>
      </c>
      <c r="BW1220">
        <v>7.2537455114258589E-2</v>
      </c>
      <c r="BX1220">
        <v>0.47681671048239105</v>
      </c>
      <c r="BY1220">
        <f t="shared" si="118"/>
        <v>8.8377347207634863E-2</v>
      </c>
      <c r="BZ1220">
        <v>0</v>
      </c>
      <c r="CA1220">
        <f t="shared" si="119"/>
        <v>9.4754043153368658E-4</v>
      </c>
      <c r="CC1220">
        <v>8.8377347207634863E-2</v>
      </c>
      <c r="CD1220">
        <v>9.4754043153368658E-4</v>
      </c>
    </row>
    <row r="1221" spans="1:82" x14ac:dyDescent="0.3">
      <c r="A1221">
        <v>0</v>
      </c>
      <c r="B1221" t="s">
        <v>838</v>
      </c>
      <c r="C1221" t="s">
        <v>852</v>
      </c>
      <c r="D1221">
        <v>26035</v>
      </c>
      <c r="E1221" s="2">
        <f t="shared" si="122"/>
        <v>0.43342622098028405</v>
      </c>
      <c r="F1221" s="2" t="s">
        <v>1936</v>
      </c>
      <c r="G1221" s="3">
        <v>3564</v>
      </c>
      <c r="H1221" s="1">
        <v>2.7081774231772133</v>
      </c>
      <c r="I1221" s="1">
        <f t="shared" si="120"/>
        <v>2.0854285318803392</v>
      </c>
      <c r="J1221" s="1">
        <v>2.7712610360099998</v>
      </c>
      <c r="K1221" s="1">
        <v>20.297130812199999</v>
      </c>
      <c r="L1221" s="2">
        <v>0.16550792510000001</v>
      </c>
      <c r="M1221" s="2">
        <v>1.1529870243524869E-3</v>
      </c>
      <c r="N1221" s="7">
        <v>0</v>
      </c>
      <c r="O1221" s="2">
        <v>1.2889015188333425E-2</v>
      </c>
      <c r="P1221" s="3">
        <v>159595.26603692002</v>
      </c>
      <c r="Q1221" s="3">
        <v>3378.6878167504001</v>
      </c>
      <c r="R1221" s="3">
        <v>688329.1025551575</v>
      </c>
      <c r="S1221" s="3">
        <v>1592.5580835243488</v>
      </c>
      <c r="T1221" s="3">
        <v>310943.95028016448</v>
      </c>
      <c r="V1221">
        <v>26035</v>
      </c>
      <c r="W1221" s="2">
        <v>0.32548804089186634</v>
      </c>
      <c r="X1221" s="2">
        <v>7.2651453881455719E-2</v>
      </c>
      <c r="Y1221" s="2">
        <v>-7.0491949126003428E-2</v>
      </c>
      <c r="Z1221" s="2">
        <v>0.79029537715153941</v>
      </c>
      <c r="AA1221" s="2">
        <v>5.8503141348573449E-2</v>
      </c>
      <c r="AB1221" s="2">
        <v>0.4085358531346433</v>
      </c>
      <c r="AC1221" s="2">
        <v>1.1529870243524869E-3</v>
      </c>
      <c r="AD1221" s="2">
        <v>0</v>
      </c>
      <c r="AE1221" s="2">
        <v>1.2889015188333425E-2</v>
      </c>
      <c r="AF1221">
        <v>397974.86388656602</v>
      </c>
      <c r="AG1221">
        <v>912.57711320056171</v>
      </c>
      <c r="AH1221">
        <v>171516.04463342772</v>
      </c>
      <c r="AI1221">
        <v>6857.7080467622072</v>
      </c>
      <c r="AJ1221">
        <v>13.244969661487596</v>
      </c>
      <c r="AK1221">
        <v>1086303.9664417235</v>
      </c>
      <c r="AL1221">
        <v>2505.1351967249102</v>
      </c>
      <c r="AM1221">
        <v>470832.40857017809</v>
      </c>
      <c r="AN1221">
        <v>18485.294390176383</v>
      </c>
      <c r="AO1221">
        <v>36.353774546767717</v>
      </c>
      <c r="AP1221">
        <v>688329.1025551575</v>
      </c>
      <c r="AQ1221">
        <v>1592.5580835243486</v>
      </c>
      <c r="AR1221">
        <v>299316.36393675033</v>
      </c>
      <c r="AS1221">
        <v>11627.586343414176</v>
      </c>
      <c r="AT1221">
        <v>23.108804885280122</v>
      </c>
      <c r="AU1221" s="3">
        <v>29994334.298978746</v>
      </c>
      <c r="AV1221" s="3">
        <v>634990.58828007022</v>
      </c>
      <c r="AW1221">
        <v>91790.716959730009</v>
      </c>
      <c r="AX1221">
        <v>17251147.345411658</v>
      </c>
      <c r="AY1221">
        <v>1943.2417062476002</v>
      </c>
      <c r="AZ1221">
        <v>365212.84627217398</v>
      </c>
      <c r="BA1221">
        <v>251385.98299665004</v>
      </c>
      <c r="BB1221">
        <v>47245481.644390412</v>
      </c>
      <c r="BC1221">
        <v>5321.9295229979998</v>
      </c>
      <c r="BD1221">
        <v>1000203.434552244</v>
      </c>
      <c r="BE1221">
        <v>159595.26603692002</v>
      </c>
      <c r="BF1221">
        <v>29994334.298978746</v>
      </c>
      <c r="BG1221">
        <v>3378.6878167504001</v>
      </c>
      <c r="BH1221">
        <v>634990.58828007022</v>
      </c>
      <c r="BI1221">
        <v>1.6970414415611474</v>
      </c>
      <c r="BJ1221">
        <v>4.4052188647383606</v>
      </c>
      <c r="BK1221">
        <v>2.7081774231772133</v>
      </c>
      <c r="BL1221">
        <v>47.201359200276954</v>
      </c>
      <c r="BM1221">
        <v>49.286787732157293</v>
      </c>
      <c r="BN1221">
        <f t="shared" si="117"/>
        <v>2.0854285318803392</v>
      </c>
      <c r="BO1221">
        <v>0.43342622098028405</v>
      </c>
      <c r="BP1221">
        <v>8.9071436290047157E-3</v>
      </c>
      <c r="BQ1221">
        <v>2.04938845119104E-2</v>
      </c>
      <c r="BR1221">
        <v>1.1904761904761904E-2</v>
      </c>
      <c r="BS1221">
        <v>0.13793103448275862</v>
      </c>
      <c r="BT1221">
        <v>0.66666666666666663</v>
      </c>
      <c r="BU1221">
        <v>-5.9722092530239163E-2</v>
      </c>
      <c r="BV1221">
        <v>0.79029537715153941</v>
      </c>
      <c r="BW1221">
        <v>6.0687905963250466E-2</v>
      </c>
      <c r="BX1221">
        <v>0.4085358531346433</v>
      </c>
      <c r="BY1221">
        <f t="shared" si="118"/>
        <v>9.8542317756838027E-2</v>
      </c>
      <c r="BZ1221">
        <v>0</v>
      </c>
      <c r="CA1221">
        <f t="shared" si="119"/>
        <v>7.4641798965845458E-3</v>
      </c>
      <c r="CC1221">
        <v>9.8542317756838027E-2</v>
      </c>
      <c r="CD1221">
        <v>7.4641798965845458E-3</v>
      </c>
    </row>
    <row r="1222" spans="1:82" x14ac:dyDescent="0.3">
      <c r="A1222">
        <v>0</v>
      </c>
      <c r="B1222" t="s">
        <v>838</v>
      </c>
      <c r="C1222" t="s">
        <v>474</v>
      </c>
      <c r="D1222">
        <v>26037</v>
      </c>
      <c r="E1222" s="2">
        <f t="shared" si="122"/>
        <v>0.44112362343755274</v>
      </c>
      <c r="F1222" s="2" t="s">
        <v>1936</v>
      </c>
      <c r="G1222" s="3">
        <v>7097</v>
      </c>
      <c r="H1222" s="1">
        <v>13.015562441801137</v>
      </c>
      <c r="I1222" s="1">
        <f t="shared" si="120"/>
        <v>7.1056285295957835</v>
      </c>
      <c r="J1222" s="1">
        <v>2.62829822486</v>
      </c>
      <c r="K1222" s="1">
        <v>73.376649775800004</v>
      </c>
      <c r="L1222" s="2">
        <v>0.14007326509000007</v>
      </c>
      <c r="M1222" s="2">
        <v>1.2628347912959968E-2</v>
      </c>
      <c r="N1222" s="7">
        <v>0</v>
      </c>
      <c r="O1222" s="2">
        <v>3.5165621161180311E-4</v>
      </c>
      <c r="P1222" s="3">
        <v>728658.60155135009</v>
      </c>
      <c r="Q1222" s="3">
        <v>15425.958430762001</v>
      </c>
      <c r="R1222" s="3">
        <v>2325299.8616394917</v>
      </c>
      <c r="S1222" s="3">
        <v>5369.0038465286552</v>
      </c>
      <c r="T1222" s="3">
        <v>1043951.6118827236</v>
      </c>
      <c r="V1222">
        <v>26037</v>
      </c>
      <c r="W1222" s="2">
        <v>0.37757415379397247</v>
      </c>
      <c r="X1222" s="2">
        <v>0.34916454379578732</v>
      </c>
      <c r="Y1222" s="2">
        <v>-0.19158709337199181</v>
      </c>
      <c r="Z1222" s="2">
        <v>0.74952590531603758</v>
      </c>
      <c r="AA1222" s="2">
        <v>0.21149612490737585</v>
      </c>
      <c r="AB1222" s="2">
        <v>0.34575353911495699</v>
      </c>
      <c r="AC1222" s="2">
        <v>1.2628347912959968E-2</v>
      </c>
      <c r="AD1222" s="2">
        <v>0</v>
      </c>
      <c r="AE1222" s="2">
        <v>3.5165621161180311E-4</v>
      </c>
      <c r="AF1222">
        <v>908773.68874959229</v>
      </c>
      <c r="AG1222">
        <v>2087.1708222060552</v>
      </c>
      <c r="AH1222">
        <v>392277.2976889307</v>
      </c>
      <c r="AI1222">
        <v>13788.932734871642</v>
      </c>
      <c r="AJ1222">
        <v>30.291567958729367</v>
      </c>
      <c r="AK1222">
        <v>3234073.550389084</v>
      </c>
      <c r="AL1222">
        <v>7456.1746687347113</v>
      </c>
      <c r="AM1222">
        <v>1401364.9573044637</v>
      </c>
      <c r="AN1222">
        <v>48652.885002062329</v>
      </c>
      <c r="AO1222">
        <v>108.20250414219242</v>
      </c>
      <c r="AP1222">
        <v>2325299.8616394917</v>
      </c>
      <c r="AQ1222">
        <v>5369.0038465286561</v>
      </c>
      <c r="AR1222">
        <v>1009087.659615533</v>
      </c>
      <c r="AS1222">
        <v>34863.952267190689</v>
      </c>
      <c r="AT1222">
        <v>77.910936183463065</v>
      </c>
      <c r="AU1222" s="3">
        <v>136944097.57556075</v>
      </c>
      <c r="AV1222" s="3">
        <v>2899154.6274774102</v>
      </c>
      <c r="AW1222">
        <v>238918.27766145</v>
      </c>
      <c r="AX1222">
        <v>44902301.103692912</v>
      </c>
      <c r="AY1222">
        <v>5057.9838235739999</v>
      </c>
      <c r="AZ1222">
        <v>950597.47980249755</v>
      </c>
      <c r="BA1222">
        <v>967576.87921280006</v>
      </c>
      <c r="BB1222">
        <v>181846398.67925364</v>
      </c>
      <c r="BC1222">
        <v>20483.942254336001</v>
      </c>
      <c r="BD1222">
        <v>3849752.1072799079</v>
      </c>
      <c r="BE1222">
        <v>728658.60155135009</v>
      </c>
      <c r="BF1222">
        <v>136944097.57556075</v>
      </c>
      <c r="BG1222">
        <v>15425.958430762001</v>
      </c>
      <c r="BH1222">
        <v>2899154.6274774102</v>
      </c>
      <c r="BI1222">
        <v>5.3596678927957564</v>
      </c>
      <c r="BJ1222">
        <v>18.375230334596893</v>
      </c>
      <c r="BK1222">
        <v>13.015562441801137</v>
      </c>
      <c r="BL1222">
        <v>38.954145405449253</v>
      </c>
      <c r="BM1222">
        <v>46.059773935045037</v>
      </c>
      <c r="BN1222">
        <f t="shared" si="117"/>
        <v>7.1056285295957835</v>
      </c>
      <c r="BO1222">
        <v>0.44112362343755274</v>
      </c>
      <c r="BP1222">
        <v>2.8630505912104837E-2</v>
      </c>
      <c r="BQ1222">
        <v>3.3837594798411204E-2</v>
      </c>
      <c r="BR1222">
        <v>0.14880952380952381</v>
      </c>
      <c r="BS1222">
        <v>0.17241379310344829</v>
      </c>
      <c r="BT1222">
        <v>0.61111111111111116</v>
      </c>
      <c r="BU1222">
        <v>-0.20348959364596261</v>
      </c>
      <c r="BV1222">
        <v>0.74952590531603758</v>
      </c>
      <c r="BW1222">
        <v>0.21939432044333596</v>
      </c>
      <c r="BX1222">
        <v>0.34575353911495699</v>
      </c>
      <c r="BY1222">
        <f t="shared" si="118"/>
        <v>0.10325971968116346</v>
      </c>
      <c r="BZ1222">
        <v>0</v>
      </c>
      <c r="CA1222">
        <f t="shared" si="119"/>
        <v>2.388789761166516E-4</v>
      </c>
      <c r="CC1222">
        <v>0.10325971968116346</v>
      </c>
      <c r="CD1222">
        <v>2.388789761166516E-4</v>
      </c>
    </row>
    <row r="1223" spans="1:82" x14ac:dyDescent="0.3">
      <c r="A1223">
        <v>0</v>
      </c>
      <c r="B1223" t="s">
        <v>838</v>
      </c>
      <c r="C1223" t="s">
        <v>102</v>
      </c>
      <c r="D1223">
        <v>26039</v>
      </c>
      <c r="E1223" s="2">
        <f t="shared" si="122"/>
        <v>0.49747707499291105</v>
      </c>
      <c r="F1223" s="2" t="s">
        <v>1937</v>
      </c>
      <c r="G1223" s="3">
        <v>2067</v>
      </c>
      <c r="H1223" s="1">
        <v>0.56695802896650638</v>
      </c>
      <c r="I1223" s="1">
        <f t="shared" si="120"/>
        <v>-2.0929905031704337</v>
      </c>
      <c r="J1223" s="1">
        <v>2.9390506331399999</v>
      </c>
      <c r="K1223" s="1">
        <v>-26.834254554499999</v>
      </c>
      <c r="L1223" s="2">
        <v>0.18659822204000021</v>
      </c>
      <c r="M1223" s="2">
        <v>-3.1333049968126404E-4</v>
      </c>
      <c r="N1223" s="7">
        <v>0</v>
      </c>
      <c r="O1223" s="2">
        <v>5.0732859685374193E-2</v>
      </c>
      <c r="P1223" s="3">
        <v>33015.822959258003</v>
      </c>
      <c r="Q1223" s="3">
        <v>698.95656407896013</v>
      </c>
      <c r="R1223" s="3">
        <v>70882.968974205549</v>
      </c>
      <c r="S1223" s="3">
        <v>163.42926849282583</v>
      </c>
      <c r="T1223" s="3">
        <v>31900.777741213285</v>
      </c>
      <c r="V1223">
        <v>26039</v>
      </c>
      <c r="W1223" s="2">
        <v>0.37335489904648228</v>
      </c>
      <c r="X1223" s="2">
        <v>1.5209610988432581E-2</v>
      </c>
      <c r="Y1223" s="2">
        <v>1.9110414852514159E-2</v>
      </c>
      <c r="Z1223" s="2">
        <v>0.83814483673795126</v>
      </c>
      <c r="AA1223" s="2">
        <v>7.7345325391601716E-2</v>
      </c>
      <c r="AB1223" s="2">
        <v>0.46059464396317951</v>
      </c>
      <c r="AC1223" s="2">
        <v>-3.1333049968126404E-4</v>
      </c>
      <c r="AD1223" s="2">
        <v>0</v>
      </c>
      <c r="AE1223" s="2">
        <v>5.0732859685374193E-2</v>
      </c>
      <c r="AF1223">
        <v>105535.48476393532</v>
      </c>
      <c r="AG1223">
        <v>243.09425648215034</v>
      </c>
      <c r="AH1223">
        <v>45688.813297862092</v>
      </c>
      <c r="AI1223">
        <v>1767.9050104855905</v>
      </c>
      <c r="AJ1223">
        <v>3.5278156969433963</v>
      </c>
      <c r="AK1223">
        <v>176418.45373814087</v>
      </c>
      <c r="AL1223">
        <v>406.52352497497617</v>
      </c>
      <c r="AM1223">
        <v>76404.838610961859</v>
      </c>
      <c r="AN1223">
        <v>2952.6574385991084</v>
      </c>
      <c r="AO1223">
        <v>5.8994652749076888</v>
      </c>
      <c r="AP1223">
        <v>70882.968974205549</v>
      </c>
      <c r="AQ1223">
        <v>163.42926849282583</v>
      </c>
      <c r="AR1223">
        <v>30716.025313099766</v>
      </c>
      <c r="AS1223">
        <v>1184.7524281135179</v>
      </c>
      <c r="AT1223">
        <v>2.3716495779642925</v>
      </c>
      <c r="AU1223" s="3">
        <v>6204993.7669629492</v>
      </c>
      <c r="AV1223" s="3">
        <v>131361.89665299977</v>
      </c>
      <c r="AW1223">
        <v>45486.467217132005</v>
      </c>
      <c r="AX1223">
        <v>8548726.648787789</v>
      </c>
      <c r="AY1223">
        <v>962.96448152783989</v>
      </c>
      <c r="AZ1223">
        <v>180979.54465834223</v>
      </c>
      <c r="BA1223">
        <v>78502.290176390001</v>
      </c>
      <c r="BB1223">
        <v>14753720.415750736</v>
      </c>
      <c r="BC1223">
        <v>1661.9210456067999</v>
      </c>
      <c r="BD1223">
        <v>312341.44131134194</v>
      </c>
      <c r="BE1223">
        <v>33015.822959258003</v>
      </c>
      <c r="BF1223">
        <v>6204993.7669629492</v>
      </c>
      <c r="BG1223">
        <v>698.95656407896013</v>
      </c>
      <c r="BH1223">
        <v>131361.89665299977</v>
      </c>
      <c r="BI1223">
        <v>0.75711912225511924</v>
      </c>
      <c r="BJ1223">
        <v>1.3240771512216256</v>
      </c>
      <c r="BK1223">
        <v>0.56695802896650638</v>
      </c>
      <c r="BL1223">
        <v>53.554751945131379</v>
      </c>
      <c r="BM1223">
        <v>51.461761441960945</v>
      </c>
      <c r="BN1223">
        <f t="shared" ref="BN1223:BN1286" si="123">IF(BL1223=-999,-999,BM1223-BL1223)</f>
        <v>-2.0929905031704337</v>
      </c>
      <c r="BO1223">
        <v>0.49747707499291105</v>
      </c>
      <c r="BP1223">
        <v>4.5610844513826587E-3</v>
      </c>
      <c r="BQ1223">
        <v>1.8117811683974555E-2</v>
      </c>
      <c r="BR1223">
        <v>6.5476190476190479E-2</v>
      </c>
      <c r="BS1223">
        <v>3.4482758620689655E-2</v>
      </c>
      <c r="BT1223">
        <v>0.83333333333333337</v>
      </c>
      <c r="BU1223">
        <v>5.993865077819352E-2</v>
      </c>
      <c r="BV1223">
        <v>0.83814483673795126</v>
      </c>
      <c r="BW1223">
        <v>8.0233740032781872E-2</v>
      </c>
      <c r="BX1223">
        <v>0.46059464396317951</v>
      </c>
      <c r="BY1223">
        <f t="shared" ref="BY1223:BY1286" si="124">IF(I1223=-999,-999,CC1223)</f>
        <v>4.3002951588448961E-2</v>
      </c>
      <c r="BZ1223">
        <v>0</v>
      </c>
      <c r="CA1223">
        <f t="shared" ref="CA1223:CA1286" si="125">IF(I1223=-999,-999,CD1223)</f>
        <v>2.6133623695398216E-2</v>
      </c>
      <c r="CC1223">
        <v>4.3002951588448961E-2</v>
      </c>
      <c r="CD1223">
        <v>2.6133623695398216E-2</v>
      </c>
    </row>
    <row r="1224" spans="1:82" x14ac:dyDescent="0.3">
      <c r="A1224">
        <v>0</v>
      </c>
      <c r="B1224" t="s">
        <v>838</v>
      </c>
      <c r="C1224" t="s">
        <v>219</v>
      </c>
      <c r="D1224">
        <v>26041</v>
      </c>
      <c r="E1224" s="2">
        <f t="shared" si="122"/>
        <v>0.48907733685346522</v>
      </c>
      <c r="F1224" s="2" t="s">
        <v>1937</v>
      </c>
      <c r="G1224" s="3">
        <v>1678</v>
      </c>
      <c r="H1224" s="1">
        <v>2.6773793579515983</v>
      </c>
      <c r="I1224" s="1">
        <f t="shared" ref="I1224:I1287" si="126">BN1224</f>
        <v>5.1677771427127865</v>
      </c>
      <c r="J1224" s="1">
        <v>2.7210946148700002</v>
      </c>
      <c r="K1224" s="1">
        <v>-60.848181438300003</v>
      </c>
      <c r="L1224" s="2">
        <v>0.19545358416999981</v>
      </c>
      <c r="M1224" s="2">
        <v>-3.3533700682838977E-3</v>
      </c>
      <c r="N1224" s="7">
        <v>0</v>
      </c>
      <c r="O1224" s="2">
        <v>5.9505904016025069E-3</v>
      </c>
      <c r="P1224" s="3">
        <v>476005.22517142998</v>
      </c>
      <c r="Q1224" s="3">
        <v>10077.197744851601</v>
      </c>
      <c r="R1224" s="3">
        <v>1446900.846040119</v>
      </c>
      <c r="S1224" s="3">
        <v>3265.8398084816226</v>
      </c>
      <c r="T1224" s="3">
        <v>651405.73490046069</v>
      </c>
      <c r="V1224">
        <v>26041</v>
      </c>
      <c r="W1224" s="2">
        <v>0.35171382207161561</v>
      </c>
      <c r="X1224" s="2">
        <v>7.182524353193151E-2</v>
      </c>
      <c r="Y1224" s="2">
        <v>-0.13210010207130973</v>
      </c>
      <c r="Z1224" s="2">
        <v>0.7759891496976794</v>
      </c>
      <c r="AA1224" s="2">
        <v>0.17538487544992384</v>
      </c>
      <c r="AB1224" s="2">
        <v>0.48245301068736968</v>
      </c>
      <c r="AC1224" s="2">
        <v>-3.3533700682838977E-3</v>
      </c>
      <c r="AD1224" s="2">
        <v>0</v>
      </c>
      <c r="AE1224" s="2">
        <v>5.9505904016025069E-3</v>
      </c>
      <c r="AF1224">
        <v>465293.90576799441</v>
      </c>
      <c r="AG1224">
        <v>1046.4354116143602</v>
      </c>
      <c r="AH1224">
        <v>196674.2976217973</v>
      </c>
      <c r="AI1224">
        <v>12182.80824166011</v>
      </c>
      <c r="AJ1224">
        <v>15.195395511167822</v>
      </c>
      <c r="AK1224">
        <v>1912194.7518081134</v>
      </c>
      <c r="AL1224">
        <v>4312.2752200959831</v>
      </c>
      <c r="AM1224">
        <v>810478.78411898762</v>
      </c>
      <c r="AN1224">
        <v>49784.056644930497</v>
      </c>
      <c r="AO1224">
        <v>62.61451424369524</v>
      </c>
      <c r="AP1224">
        <v>1446900.846040119</v>
      </c>
      <c r="AQ1224">
        <v>3265.8398084816226</v>
      </c>
      <c r="AR1224">
        <v>613804.48649719032</v>
      </c>
      <c r="AS1224">
        <v>37601.248403270387</v>
      </c>
      <c r="AT1224">
        <v>47.419118732527416</v>
      </c>
      <c r="AU1224" s="3">
        <v>89460422.018718556</v>
      </c>
      <c r="AV1224" s="3">
        <v>1893908.5441674099</v>
      </c>
      <c r="AW1224">
        <v>137790.69440217997</v>
      </c>
      <c r="AX1224">
        <v>25896383.105945703</v>
      </c>
      <c r="AY1224">
        <v>2917.0773795415998</v>
      </c>
      <c r="AZ1224">
        <v>548235.52271104825</v>
      </c>
      <c r="BA1224">
        <v>613795.91957360995</v>
      </c>
      <c r="BB1224">
        <v>115356805.12466425</v>
      </c>
      <c r="BC1224">
        <v>12994.2751243932</v>
      </c>
      <c r="BD1224">
        <v>2442144.066878458</v>
      </c>
      <c r="BE1224">
        <v>476005.22517142998</v>
      </c>
      <c r="BF1224">
        <v>89460422.018718556</v>
      </c>
      <c r="BG1224">
        <v>10077.197744851601</v>
      </c>
      <c r="BH1224">
        <v>1893908.5441674099</v>
      </c>
      <c r="BI1224">
        <v>0.90687456254282961</v>
      </c>
      <c r="BJ1224">
        <v>3.5842539204944277</v>
      </c>
      <c r="BK1224">
        <v>2.6773793579515983</v>
      </c>
      <c r="BL1224">
        <v>38.309517258357026</v>
      </c>
      <c r="BM1224">
        <v>43.477294401069813</v>
      </c>
      <c r="BN1224">
        <f t="shared" si="123"/>
        <v>5.1677771427127865</v>
      </c>
      <c r="BO1224">
        <v>0.48907733685346522</v>
      </c>
      <c r="BP1224">
        <v>5.3710053536506494E-3</v>
      </c>
      <c r="BQ1224">
        <v>7.506300539713324E-3</v>
      </c>
      <c r="BR1224">
        <v>6.5476190476190479E-2</v>
      </c>
      <c r="BS1224">
        <v>0.17241379310344829</v>
      </c>
      <c r="BT1224">
        <v>0.83333333333333337</v>
      </c>
      <c r="BU1224">
        <v>-0.14799378639673136</v>
      </c>
      <c r="BV1224">
        <v>0.7759891496976794</v>
      </c>
      <c r="BW1224">
        <v>0.18193451810158076</v>
      </c>
      <c r="BX1224">
        <v>0.48245301068736968</v>
      </c>
      <c r="BY1224">
        <f t="shared" si="124"/>
        <v>4.3845214548112015E-2</v>
      </c>
      <c r="BZ1224">
        <v>0</v>
      </c>
      <c r="CA1224">
        <f t="shared" si="125"/>
        <v>2.9736616057849186E-3</v>
      </c>
      <c r="CC1224">
        <v>4.3845214548112015E-2</v>
      </c>
      <c r="CD1224">
        <v>2.9736616057849186E-3</v>
      </c>
    </row>
    <row r="1225" spans="1:82" x14ac:dyDescent="0.3">
      <c r="A1225">
        <v>0</v>
      </c>
      <c r="B1225" t="s">
        <v>838</v>
      </c>
      <c r="C1225" t="s">
        <v>577</v>
      </c>
      <c r="D1225">
        <v>26043</v>
      </c>
      <c r="E1225" s="2">
        <f t="shared" si="122"/>
        <v>0.37911488901074814</v>
      </c>
      <c r="F1225" s="2" t="s">
        <v>1935</v>
      </c>
      <c r="G1225" s="3">
        <v>2573</v>
      </c>
      <c r="H1225" s="1">
        <v>4.9663144120387059</v>
      </c>
      <c r="I1225" s="1">
        <f t="shared" si="126"/>
        <v>16.802734608600169</v>
      </c>
      <c r="J1225" s="1">
        <v>2.8702049229400002</v>
      </c>
      <c r="K1225" s="1">
        <v>-30.466087694500001</v>
      </c>
      <c r="L1225" s="2">
        <v>0.18014491948</v>
      </c>
      <c r="M1225" s="2">
        <v>-7.6703326558786949E-4</v>
      </c>
      <c r="N1225" s="7">
        <v>0</v>
      </c>
      <c r="O1225" s="2">
        <v>1.8317661203769715E-2</v>
      </c>
      <c r="P1225" s="3">
        <v>545066.80091207009</v>
      </c>
      <c r="Q1225" s="3">
        <v>11539.255551168397</v>
      </c>
      <c r="R1225" s="3">
        <v>1213700.1448988628</v>
      </c>
      <c r="S1225" s="3">
        <v>2763.0955674202696</v>
      </c>
      <c r="T1225" s="3">
        <v>548836.07746413595</v>
      </c>
      <c r="V1225">
        <v>26043</v>
      </c>
      <c r="W1225" s="2">
        <v>0.25650547131579265</v>
      </c>
      <c r="X1225" s="2">
        <v>0.13322980960521391</v>
      </c>
      <c r="Y1225" s="2">
        <v>-0.49814309670599</v>
      </c>
      <c r="Z1225" s="2">
        <v>0.81851173621050677</v>
      </c>
      <c r="AA1225" s="2">
        <v>8.7813487099272336E-2</v>
      </c>
      <c r="AB1225" s="2">
        <v>0.44466546434659776</v>
      </c>
      <c r="AC1225" s="2">
        <v>-7.6703326558786949E-4</v>
      </c>
      <c r="AD1225" s="2">
        <v>0</v>
      </c>
      <c r="AE1225" s="2">
        <v>1.8317661203769715E-2</v>
      </c>
      <c r="AF1225">
        <v>478057.33357734763</v>
      </c>
      <c r="AG1225">
        <v>1076.7718038062389</v>
      </c>
      <c r="AH1225">
        <v>202375.92866418787</v>
      </c>
      <c r="AI1225">
        <v>11911.682776269103</v>
      </c>
      <c r="AJ1225">
        <v>15.635294199343221</v>
      </c>
      <c r="AK1225">
        <v>1691757.4784762105</v>
      </c>
      <c r="AL1225">
        <v>3839.8673712265086</v>
      </c>
      <c r="AM1225">
        <v>721691.19069829769</v>
      </c>
      <c r="AN1225">
        <v>41432.498206295182</v>
      </c>
      <c r="AO1225">
        <v>55.745771229786946</v>
      </c>
      <c r="AP1225">
        <v>1213700.1448988628</v>
      </c>
      <c r="AQ1225">
        <v>2763.0955674202696</v>
      </c>
      <c r="AR1225">
        <v>519315.26203410979</v>
      </c>
      <c r="AS1225">
        <v>29520.815430026079</v>
      </c>
      <c r="AT1225">
        <v>40.110477030443725</v>
      </c>
      <c r="AU1225" s="3">
        <v>102439854.56341445</v>
      </c>
      <c r="AV1225" s="3">
        <v>2168687.6882865885</v>
      </c>
      <c r="AW1225">
        <v>143113.37044326001</v>
      </c>
      <c r="AX1225">
        <v>26896726.841106284</v>
      </c>
      <c r="AY1225">
        <v>3029.7603001511998</v>
      </c>
      <c r="AZ1225">
        <v>569413.15081041644</v>
      </c>
      <c r="BA1225">
        <v>688180.17135533015</v>
      </c>
      <c r="BB1225">
        <v>129336581.40452075</v>
      </c>
      <c r="BC1225">
        <v>14569.015851319597</v>
      </c>
      <c r="BD1225">
        <v>2738100.8390970048</v>
      </c>
      <c r="BE1225">
        <v>545066.80091207009</v>
      </c>
      <c r="BF1225">
        <v>102439854.56341445</v>
      </c>
      <c r="BG1225">
        <v>11539.255551168397</v>
      </c>
      <c r="BH1225">
        <v>2168687.6882865885</v>
      </c>
      <c r="BI1225">
        <v>2.0569784414599419</v>
      </c>
      <c r="BJ1225">
        <v>7.0232928534986474</v>
      </c>
      <c r="BK1225">
        <v>4.9663144120387059</v>
      </c>
      <c r="BL1225">
        <v>44.95539866990066</v>
      </c>
      <c r="BM1225">
        <v>61.758133278500829</v>
      </c>
      <c r="BN1225">
        <f t="shared" si="123"/>
        <v>16.802734608600169</v>
      </c>
      <c r="BO1225">
        <v>0.37911488901074814</v>
      </c>
      <c r="BP1225">
        <v>9.4434656978343596E-3</v>
      </c>
      <c r="BQ1225">
        <v>4.5607468305567762E-3</v>
      </c>
      <c r="BR1225">
        <v>4.7619047619047616E-2</v>
      </c>
      <c r="BS1225">
        <v>0.13793103448275862</v>
      </c>
      <c r="BT1225">
        <v>0.77777777777777779</v>
      </c>
      <c r="BU1225">
        <v>-0.48119341215259215</v>
      </c>
      <c r="BV1225">
        <v>0.81851173621050677</v>
      </c>
      <c r="BW1225">
        <v>9.1092828941153878E-2</v>
      </c>
      <c r="BX1225">
        <v>0.44466546434659776</v>
      </c>
      <c r="BY1225">
        <f t="shared" si="124"/>
        <v>2.3526154850272561E-2</v>
      </c>
      <c r="BZ1225">
        <v>0</v>
      </c>
      <c r="CA1225">
        <f t="shared" si="125"/>
        <v>9.8007214424071058E-3</v>
      </c>
      <c r="CC1225">
        <v>2.3526154850272561E-2</v>
      </c>
      <c r="CD1225">
        <v>9.8007214424071058E-3</v>
      </c>
    </row>
    <row r="1226" spans="1:82" x14ac:dyDescent="0.3">
      <c r="A1226">
        <v>0</v>
      </c>
      <c r="B1226" t="s">
        <v>838</v>
      </c>
      <c r="C1226" t="s">
        <v>853</v>
      </c>
      <c r="D1226">
        <v>26045</v>
      </c>
      <c r="E1226" s="2">
        <f t="shared" si="122"/>
        <v>0.43123712447688417</v>
      </c>
      <c r="F1226" s="2" t="s">
        <v>1936</v>
      </c>
      <c r="G1226" s="3">
        <v>13755</v>
      </c>
      <c r="H1226" s="1">
        <v>20.134915158458959</v>
      </c>
      <c r="I1226" s="1">
        <f t="shared" si="126"/>
        <v>6.2000310421320535</v>
      </c>
      <c r="J1226" s="1">
        <v>2.6158012823600001</v>
      </c>
      <c r="K1226" s="1">
        <v>82.363895484099999</v>
      </c>
      <c r="L1226" s="2">
        <v>0.14873734674999994</v>
      </c>
      <c r="M1226" s="2">
        <v>1.4118042922827331E-2</v>
      </c>
      <c r="N1226" s="7">
        <v>0</v>
      </c>
      <c r="O1226" s="2">
        <v>1.9616117093212125E-4</v>
      </c>
      <c r="P1226" s="3">
        <v>1116478.8079751302</v>
      </c>
      <c r="Q1226" s="3">
        <v>23636.248366495602</v>
      </c>
      <c r="R1226" s="3">
        <v>4095349.6954328679</v>
      </c>
      <c r="S1226" s="3">
        <v>9420.903102518012</v>
      </c>
      <c r="T1226" s="3">
        <v>1860427.3418782172</v>
      </c>
      <c r="V1226">
        <v>26045</v>
      </c>
      <c r="W1226" s="2">
        <v>0.44417794539029354</v>
      </c>
      <c r="X1226" s="2">
        <v>0.54015325861686814</v>
      </c>
      <c r="Y1226" s="2">
        <v>-0.16703624607521048</v>
      </c>
      <c r="Z1226" s="2">
        <v>0.74596208517858198</v>
      </c>
      <c r="AA1226" s="2">
        <v>0.23740038255205745</v>
      </c>
      <c r="AB1226" s="2">
        <v>0.36713975364491169</v>
      </c>
      <c r="AC1226" s="2">
        <v>1.4118042922827331E-2</v>
      </c>
      <c r="AD1226" s="2">
        <v>0</v>
      </c>
      <c r="AE1226" s="2">
        <v>1.9616117093212125E-4</v>
      </c>
      <c r="AF1226">
        <v>1649995.3612006456</v>
      </c>
      <c r="AG1226">
        <v>3780.2384798741273</v>
      </c>
      <c r="AH1226">
        <v>710484.1250786396</v>
      </c>
      <c r="AI1226">
        <v>36501.957150971379</v>
      </c>
      <c r="AJ1226">
        <v>54.866881453435077</v>
      </c>
      <c r="AK1226">
        <v>5745345.0566335134</v>
      </c>
      <c r="AL1226">
        <v>13201.141582392138</v>
      </c>
      <c r="AM1226">
        <v>2481113.712042165</v>
      </c>
      <c r="AN1226">
        <v>126299.71206566294</v>
      </c>
      <c r="AO1226">
        <v>191.58888270568417</v>
      </c>
      <c r="AP1226">
        <v>4095349.6954328679</v>
      </c>
      <c r="AQ1226">
        <v>9420.9031025180102</v>
      </c>
      <c r="AR1226">
        <v>1770629.5869635255</v>
      </c>
      <c r="AS1226">
        <v>89797.754914691555</v>
      </c>
      <c r="AT1226">
        <v>136.7220012522491</v>
      </c>
      <c r="AU1226" s="3">
        <v>209831027.17084596</v>
      </c>
      <c r="AV1226" s="3">
        <v>4442196.5179991834</v>
      </c>
      <c r="AW1226">
        <v>384248.57685726997</v>
      </c>
      <c r="AX1226">
        <v>72215677.534555316</v>
      </c>
      <c r="AY1226">
        <v>8134.6772837924</v>
      </c>
      <c r="AZ1226">
        <v>1528831.2487159437</v>
      </c>
      <c r="BA1226">
        <v>1500727.3848324001</v>
      </c>
      <c r="BB1226">
        <v>282046704.7054013</v>
      </c>
      <c r="BC1226">
        <v>31770.925650288002</v>
      </c>
      <c r="BD1226">
        <v>5971027.766715127</v>
      </c>
      <c r="BE1226">
        <v>1116478.8079751302</v>
      </c>
      <c r="BF1226">
        <v>209831027.17084596</v>
      </c>
      <c r="BG1226">
        <v>23636.248366495602</v>
      </c>
      <c r="BH1226">
        <v>4442196.5179991834</v>
      </c>
      <c r="BI1226">
        <v>8.4716325858686776</v>
      </c>
      <c r="BJ1226">
        <v>28.606547744327635</v>
      </c>
      <c r="BK1226">
        <v>20.134915158458959</v>
      </c>
      <c r="BL1226">
        <v>39.302587395855966</v>
      </c>
      <c r="BM1226">
        <v>45.502618437988019</v>
      </c>
      <c r="BN1226">
        <f t="shared" si="123"/>
        <v>6.2000310421320535</v>
      </c>
      <c r="BO1226">
        <v>0.43123712447688417</v>
      </c>
      <c r="BP1226">
        <v>4.4239894225744029E-2</v>
      </c>
      <c r="BQ1226">
        <v>3.6377699155481065E-2</v>
      </c>
      <c r="BR1226">
        <v>0.15476190476190477</v>
      </c>
      <c r="BS1226">
        <v>0.13793103448275862</v>
      </c>
      <c r="BT1226">
        <v>0.55555555555555558</v>
      </c>
      <c r="BU1226">
        <v>-0.17755527074078223</v>
      </c>
      <c r="BV1226">
        <v>0.74596208517858198</v>
      </c>
      <c r="BW1226">
        <v>0.24626595700420897</v>
      </c>
      <c r="BX1226">
        <v>0.36713975364491169</v>
      </c>
      <c r="BY1226">
        <f t="shared" si="124"/>
        <v>6.5412779561962398E-2</v>
      </c>
      <c r="BZ1226">
        <v>0</v>
      </c>
      <c r="CA1226">
        <f t="shared" si="125"/>
        <v>1.2579696690920013E-4</v>
      </c>
      <c r="CC1226">
        <v>6.5412779561962398E-2</v>
      </c>
      <c r="CD1226">
        <v>1.2579696690920013E-4</v>
      </c>
    </row>
    <row r="1227" spans="1:82" x14ac:dyDescent="0.3">
      <c r="A1227">
        <v>0</v>
      </c>
      <c r="B1227" t="s">
        <v>838</v>
      </c>
      <c r="C1227" t="s">
        <v>579</v>
      </c>
      <c r="D1227">
        <v>26047</v>
      </c>
      <c r="E1227" s="2">
        <f t="shared" si="122"/>
        <v>0.44066350585456693</v>
      </c>
      <c r="F1227" s="2" t="s">
        <v>1936</v>
      </c>
      <c r="G1227" s="3">
        <v>2653</v>
      </c>
      <c r="H1227" s="1">
        <v>1.8831797613163328</v>
      </c>
      <c r="I1227" s="1">
        <f t="shared" si="126"/>
        <v>4.9145855918299688</v>
      </c>
      <c r="J1227" s="1">
        <v>2.85814728217</v>
      </c>
      <c r="K1227" s="1">
        <v>-71.300581591899999</v>
      </c>
      <c r="L1227" s="2">
        <v>0.17353225556000007</v>
      </c>
      <c r="M1227" s="2">
        <v>-7.3606760248246027E-4</v>
      </c>
      <c r="N1227" s="7">
        <v>0</v>
      </c>
      <c r="O1227" s="2">
        <v>4.7869744010737413E-3</v>
      </c>
      <c r="P1227" s="3">
        <v>169403.88935688298</v>
      </c>
      <c r="Q1227" s="3">
        <v>3586.3398162939598</v>
      </c>
      <c r="R1227" s="3">
        <v>1138456.4457787266</v>
      </c>
      <c r="S1227" s="3">
        <v>2584.5985412003379</v>
      </c>
      <c r="T1227" s="3">
        <v>506787.75415218918</v>
      </c>
      <c r="V1227">
        <v>26047</v>
      </c>
      <c r="W1227" s="2">
        <v>0.34684038033283826</v>
      </c>
      <c r="X1227" s="2">
        <v>5.0519491968607118E-2</v>
      </c>
      <c r="Y1227" s="2">
        <v>-0.1464176138069874</v>
      </c>
      <c r="Z1227" s="2">
        <v>0.81507319410420098</v>
      </c>
      <c r="AA1227" s="2">
        <v>0.20551219981294946</v>
      </c>
      <c r="AB1227" s="2">
        <v>0.4283429209129973</v>
      </c>
      <c r="AC1227" s="2">
        <v>-7.3606760248246027E-4</v>
      </c>
      <c r="AD1227" s="2">
        <v>0</v>
      </c>
      <c r="AE1227" s="2">
        <v>4.7869744010737413E-3</v>
      </c>
      <c r="AF1227">
        <v>306693.79792960186</v>
      </c>
      <c r="AG1227">
        <v>698.86899403585608</v>
      </c>
      <c r="AH1227">
        <v>131350.26491468539</v>
      </c>
      <c r="AI1227">
        <v>5618.6611977740758</v>
      </c>
      <c r="AJ1227">
        <v>10.144886854138775</v>
      </c>
      <c r="AK1227">
        <v>1445150.2437083283</v>
      </c>
      <c r="AL1227">
        <v>3283.4675352361937</v>
      </c>
      <c r="AM1227">
        <v>617117.56319513556</v>
      </c>
      <c r="AN1227">
        <v>26639.117069513082</v>
      </c>
      <c r="AO1227">
        <v>47.666909984640149</v>
      </c>
      <c r="AP1227">
        <v>1138456.4457787266</v>
      </c>
      <c r="AQ1227">
        <v>2584.5985412003374</v>
      </c>
      <c r="AR1227">
        <v>485767.29828045017</v>
      </c>
      <c r="AS1227">
        <v>21020.455871739006</v>
      </c>
      <c r="AT1227">
        <v>37.522023130501374</v>
      </c>
      <c r="AU1227" s="3">
        <v>31837766.965732586</v>
      </c>
      <c r="AV1227" s="3">
        <v>674016.70507428679</v>
      </c>
      <c r="AW1227">
        <v>52436.997836057009</v>
      </c>
      <c r="AX1227">
        <v>9855009.3733085543</v>
      </c>
      <c r="AY1227">
        <v>1110.10965509884</v>
      </c>
      <c r="AZ1227">
        <v>208634.00857927598</v>
      </c>
      <c r="BA1227">
        <v>221840.88719293999</v>
      </c>
      <c r="BB1227">
        <v>41692776.339041144</v>
      </c>
      <c r="BC1227">
        <v>4696.4494713927998</v>
      </c>
      <c r="BD1227">
        <v>882650.71365356282</v>
      </c>
      <c r="BE1227">
        <v>169403.88935688298</v>
      </c>
      <c r="BF1227">
        <v>31837766.965732586</v>
      </c>
      <c r="BG1227">
        <v>3586.3398162939598</v>
      </c>
      <c r="BH1227">
        <v>674016.70507428679</v>
      </c>
      <c r="BI1227">
        <v>0.68053610785195173</v>
      </c>
      <c r="BJ1227">
        <v>2.5637158691682846</v>
      </c>
      <c r="BK1227">
        <v>1.8831797613163328</v>
      </c>
      <c r="BL1227">
        <v>43.863289367891397</v>
      </c>
      <c r="BM1227">
        <v>48.777874959721366</v>
      </c>
      <c r="BN1227">
        <f t="shared" si="123"/>
        <v>4.9145855918299688</v>
      </c>
      <c r="BO1227">
        <v>0.44066350585456693</v>
      </c>
      <c r="BP1227">
        <v>3.6315253868048998E-3</v>
      </c>
      <c r="BQ1227">
        <v>1.2647183106498663E-2</v>
      </c>
      <c r="BR1227">
        <v>1.7857142857142856E-2</v>
      </c>
      <c r="BS1227">
        <v>0.13793103448275862</v>
      </c>
      <c r="BT1227">
        <v>0.66666666666666663</v>
      </c>
      <c r="BU1227">
        <v>-0.14074293651214465</v>
      </c>
      <c r="BV1227">
        <v>0.81507319410420098</v>
      </c>
      <c r="BW1227">
        <v>0.21318692926654509</v>
      </c>
      <c r="BX1227">
        <v>0.4283429209129973</v>
      </c>
      <c r="BY1227">
        <f t="shared" si="124"/>
        <v>2.4962932514898728E-2</v>
      </c>
      <c r="BZ1227">
        <v>0</v>
      </c>
      <c r="CA1227">
        <f t="shared" si="125"/>
        <v>2.6549669806427579E-3</v>
      </c>
      <c r="CC1227">
        <v>2.4962932514898728E-2</v>
      </c>
      <c r="CD1227">
        <v>2.6549669806427579E-3</v>
      </c>
    </row>
    <row r="1228" spans="1:82" x14ac:dyDescent="0.3">
      <c r="A1228">
        <v>0</v>
      </c>
      <c r="B1228" t="s">
        <v>838</v>
      </c>
      <c r="C1228" t="s">
        <v>854</v>
      </c>
      <c r="D1228">
        <v>26049</v>
      </c>
      <c r="E1228" s="2">
        <f t="shared" si="122"/>
        <v>0.5325827500412329</v>
      </c>
      <c r="F1228" s="2" t="s">
        <v>1938</v>
      </c>
      <c r="G1228" s="3">
        <v>-3746</v>
      </c>
      <c r="H1228" s="1">
        <v>35.231946918033408</v>
      </c>
      <c r="I1228" s="1">
        <f t="shared" si="126"/>
        <v>0.88889246740003358</v>
      </c>
      <c r="J1228" s="1">
        <v>2.6606940379499999</v>
      </c>
      <c r="K1228" s="1">
        <v>70.846219594900006</v>
      </c>
      <c r="L1228" s="2">
        <v>0.13376487930999992</v>
      </c>
      <c r="M1228" s="2">
        <v>8.3233541039829592E-2</v>
      </c>
      <c r="N1228" s="7">
        <v>0</v>
      </c>
      <c r="O1228" s="2">
        <v>2.6050597770186539E-4</v>
      </c>
      <c r="P1228" s="3">
        <v>1856199.9722079001</v>
      </c>
      <c r="Q1228" s="3">
        <v>39296.405133347995</v>
      </c>
      <c r="R1228" s="3">
        <v>6679340.9888723847</v>
      </c>
      <c r="S1228" s="3">
        <v>15435.64015980654</v>
      </c>
      <c r="T1228" s="3">
        <v>3056868.3946129968</v>
      </c>
      <c r="V1228">
        <v>26049</v>
      </c>
      <c r="W1228" s="2">
        <v>0.59060799751202131</v>
      </c>
      <c r="X1228" s="2">
        <v>0.94515674813743755</v>
      </c>
      <c r="Y1228" s="2">
        <v>-1.0930060486183106E-2</v>
      </c>
      <c r="Z1228" s="2">
        <v>0.75876439313490929</v>
      </c>
      <c r="AA1228" s="2">
        <v>0.20420257608436151</v>
      </c>
      <c r="AB1228" s="2">
        <v>0.33018206865529376</v>
      </c>
      <c r="AC1228" s="2">
        <v>8.3233541039829592E-2</v>
      </c>
      <c r="AD1228" s="2">
        <v>0</v>
      </c>
      <c r="AE1228" s="2">
        <v>2.6050597770186539E-4</v>
      </c>
      <c r="AF1228">
        <v>7928339.8761350717</v>
      </c>
      <c r="AG1228">
        <v>18146.904160048714</v>
      </c>
      <c r="AH1228">
        <v>3410654.4848110867</v>
      </c>
      <c r="AI1228">
        <v>188665.29012600455</v>
      </c>
      <c r="AJ1228">
        <v>263.39304864572421</v>
      </c>
      <c r="AK1228">
        <v>14607680.865007456</v>
      </c>
      <c r="AL1228">
        <v>33582.544319855253</v>
      </c>
      <c r="AM1228">
        <v>6311735.2902564695</v>
      </c>
      <c r="AN1228">
        <v>344452.87929361884</v>
      </c>
      <c r="AO1228">
        <v>487.37848115802689</v>
      </c>
      <c r="AP1228">
        <v>6679340.9888723847</v>
      </c>
      <c r="AQ1228">
        <v>15435.640159806539</v>
      </c>
      <c r="AR1228">
        <v>2901080.8054453828</v>
      </c>
      <c r="AS1228">
        <v>155787.58916761429</v>
      </c>
      <c r="AT1228">
        <v>223.98543251230268</v>
      </c>
      <c r="AU1228" s="3">
        <v>348854222.77675277</v>
      </c>
      <c r="AV1228" s="3">
        <v>7385366.3807614222</v>
      </c>
      <c r="AW1228">
        <v>1916509.9662417001</v>
      </c>
      <c r="AX1228">
        <v>360188883.0554651</v>
      </c>
      <c r="AY1228">
        <v>40573.188882203998</v>
      </c>
      <c r="AZ1228">
        <v>7625325.1185214194</v>
      </c>
      <c r="BA1228">
        <v>3772709.9384496002</v>
      </c>
      <c r="BB1228">
        <v>709043105.83221781</v>
      </c>
      <c r="BC1228">
        <v>79869.594015551993</v>
      </c>
      <c r="BD1228">
        <v>15010691.499282841</v>
      </c>
      <c r="BE1228">
        <v>1856199.9722079001</v>
      </c>
      <c r="BF1228">
        <v>348854222.77675277</v>
      </c>
      <c r="BG1228">
        <v>39296.405133347995</v>
      </c>
      <c r="BH1228">
        <v>7385366.3807614222</v>
      </c>
      <c r="BI1228">
        <v>37.131022662350027</v>
      </c>
      <c r="BJ1228">
        <v>72.362969580383435</v>
      </c>
      <c r="BK1228">
        <v>35.231946918033408</v>
      </c>
      <c r="BL1228">
        <v>39.894525664408846</v>
      </c>
      <c r="BM1228">
        <v>40.78341813180888</v>
      </c>
      <c r="BN1228">
        <f t="shared" si="123"/>
        <v>0.88889246740003358</v>
      </c>
      <c r="BO1228">
        <v>0.5325827500412329</v>
      </c>
      <c r="BP1228">
        <v>0.239472050479136</v>
      </c>
      <c r="BQ1228">
        <v>4.3356865314896485E-2</v>
      </c>
      <c r="BR1228">
        <v>0.35119047619047616</v>
      </c>
      <c r="BS1228">
        <v>0.20689655172413793</v>
      </c>
      <c r="BT1228">
        <v>0.66666666666666663</v>
      </c>
      <c r="BU1228">
        <v>-2.5455927822964821E-2</v>
      </c>
      <c r="BV1228">
        <v>0.75876439313490929</v>
      </c>
      <c r="BW1228">
        <v>0.21182839842776091</v>
      </c>
      <c r="BX1228">
        <v>0.33018206865529376</v>
      </c>
      <c r="BY1228">
        <f t="shared" si="124"/>
        <v>8.9401684664680958E-2</v>
      </c>
      <c r="BZ1228">
        <v>0</v>
      </c>
      <c r="CA1228">
        <f t="shared" si="125"/>
        <v>1.8501449173268075E-4</v>
      </c>
      <c r="CC1228">
        <v>8.9401684664680958E-2</v>
      </c>
      <c r="CD1228">
        <v>1.8501449173268075E-4</v>
      </c>
    </row>
    <row r="1229" spans="1:82" x14ac:dyDescent="0.3">
      <c r="A1229">
        <v>0</v>
      </c>
      <c r="B1229" t="s">
        <v>838</v>
      </c>
      <c r="C1229" t="s">
        <v>855</v>
      </c>
      <c r="D1229">
        <v>26051</v>
      </c>
      <c r="E1229" s="2">
        <f t="shared" si="122"/>
        <v>0.40086447027805588</v>
      </c>
      <c r="F1229" s="2" t="s">
        <v>1935</v>
      </c>
      <c r="G1229" s="3">
        <v>1049</v>
      </c>
      <c r="H1229" s="1">
        <v>0.37217287793006826</v>
      </c>
      <c r="I1229" s="1">
        <f t="shared" si="126"/>
        <v>-0.58366860275592103</v>
      </c>
      <c r="J1229" s="1">
        <v>2.7251974403600001</v>
      </c>
      <c r="K1229" s="1">
        <v>12.9924036774</v>
      </c>
      <c r="L1229" s="2">
        <v>0.11812779872000001</v>
      </c>
      <c r="M1229" s="2">
        <v>9.9176993731486124E-5</v>
      </c>
      <c r="N1229" s="7">
        <v>0</v>
      </c>
      <c r="O1229" s="2">
        <v>7.5939789749635816E-3</v>
      </c>
      <c r="P1229" s="3">
        <v>12306.525778193001</v>
      </c>
      <c r="Q1229" s="3">
        <v>260.53347161116005</v>
      </c>
      <c r="R1229" s="3">
        <v>60623.265466340643</v>
      </c>
      <c r="S1229" s="3">
        <v>138.69535642428053</v>
      </c>
      <c r="T1229" s="3">
        <v>27070.501721101813</v>
      </c>
      <c r="V1229">
        <v>26051</v>
      </c>
      <c r="W1229" s="2">
        <v>0.30058400277959541</v>
      </c>
      <c r="X1229" s="2">
        <v>9.984168852993084E-3</v>
      </c>
      <c r="Y1229" s="2">
        <v>5.2225104577407748E-2</v>
      </c>
      <c r="Z1229" s="2">
        <v>0.77715917445387295</v>
      </c>
      <c r="AA1229" s="2">
        <v>3.7448466772445808E-2</v>
      </c>
      <c r="AB1229" s="2">
        <v>0.29158386826391691</v>
      </c>
      <c r="AC1229" s="2">
        <v>9.9176993731486124E-5</v>
      </c>
      <c r="AD1229" s="2">
        <v>0</v>
      </c>
      <c r="AE1229" s="2">
        <v>7.5939789749635816E-3</v>
      </c>
      <c r="AF1229">
        <v>114606.30698890419</v>
      </c>
      <c r="AG1229">
        <v>261.04632453377639</v>
      </c>
      <c r="AH1229">
        <v>49062.848938977637</v>
      </c>
      <c r="AI1229">
        <v>1914.2773068787681</v>
      </c>
      <c r="AJ1229">
        <v>3.7894284074424975</v>
      </c>
      <c r="AK1229">
        <v>175229.57245524484</v>
      </c>
      <c r="AL1229">
        <v>399.74168095805692</v>
      </c>
      <c r="AM1229">
        <v>75130.212013080891</v>
      </c>
      <c r="AN1229">
        <v>2917.415953877332</v>
      </c>
      <c r="AO1229">
        <v>5.8025442366284903</v>
      </c>
      <c r="AP1229">
        <v>60623.265466340643</v>
      </c>
      <c r="AQ1229">
        <v>138.69535642428053</v>
      </c>
      <c r="AR1229">
        <v>26067.363074103254</v>
      </c>
      <c r="AS1229">
        <v>1003.1386469985639</v>
      </c>
      <c r="AT1229">
        <v>2.0131158291859927</v>
      </c>
      <c r="AU1229" s="3">
        <v>2312888.4547535926</v>
      </c>
      <c r="AV1229" s="3">
        <v>48964.660654601423</v>
      </c>
      <c r="AW1229">
        <v>20022.172178118002</v>
      </c>
      <c r="AX1229">
        <v>3762967.0391554972</v>
      </c>
      <c r="AY1229">
        <v>423.87641490215992</v>
      </c>
      <c r="AZ1229">
        <v>79663.333416711932</v>
      </c>
      <c r="BA1229">
        <v>32328.697956311004</v>
      </c>
      <c r="BB1229">
        <v>6075855.4939090898</v>
      </c>
      <c r="BC1229">
        <v>684.40988651331998</v>
      </c>
      <c r="BD1229">
        <v>128627.99407131335</v>
      </c>
      <c r="BE1229">
        <v>12306.525778193001</v>
      </c>
      <c r="BF1229">
        <v>2312888.4547535926</v>
      </c>
      <c r="BG1229">
        <v>260.53347161116005</v>
      </c>
      <c r="BH1229">
        <v>48964.660654601423</v>
      </c>
      <c r="BI1229">
        <v>0.52891771567894508</v>
      </c>
      <c r="BJ1229">
        <v>0.90109059360901334</v>
      </c>
      <c r="BK1229">
        <v>0.37217287793006826</v>
      </c>
      <c r="BL1229">
        <v>36.838907738351665</v>
      </c>
      <c r="BM1229">
        <v>36.255239135595744</v>
      </c>
      <c r="BN1229">
        <f t="shared" si="123"/>
        <v>-0.58366860275592103</v>
      </c>
      <c r="BO1229">
        <v>0.40086447027805588</v>
      </c>
      <c r="BP1229">
        <v>2.5675357840847291E-3</v>
      </c>
      <c r="BQ1229">
        <v>2.460586777205034E-2</v>
      </c>
      <c r="BR1229">
        <v>6.5476190476190479E-2</v>
      </c>
      <c r="BS1229">
        <v>0.10344827586206896</v>
      </c>
      <c r="BT1229">
        <v>0.61111111111111116</v>
      </c>
      <c r="BU1229">
        <v>1.6714986760708924E-2</v>
      </c>
      <c r="BV1229">
        <v>0.77715917445387295</v>
      </c>
      <c r="BW1229">
        <v>3.8846957232827606E-2</v>
      </c>
      <c r="BX1229">
        <v>0.29158386826391691</v>
      </c>
      <c r="BY1229">
        <f t="shared" si="124"/>
        <v>4.6875119065197854E-2</v>
      </c>
      <c r="BZ1229">
        <v>0</v>
      </c>
      <c r="CA1229">
        <f t="shared" si="125"/>
        <v>5.9975010394439383E-3</v>
      </c>
      <c r="CC1229">
        <v>4.6875119065197854E-2</v>
      </c>
      <c r="CD1229">
        <v>5.9975010394439383E-3</v>
      </c>
    </row>
    <row r="1230" spans="1:82" x14ac:dyDescent="0.3">
      <c r="A1230">
        <v>0</v>
      </c>
      <c r="B1230" t="s">
        <v>838</v>
      </c>
      <c r="C1230" t="s">
        <v>856</v>
      </c>
      <c r="D1230">
        <v>26053</v>
      </c>
      <c r="E1230" s="2">
        <f t="shared" si="122"/>
        <v>0.4247090158822151</v>
      </c>
      <c r="F1230" s="2" t="s">
        <v>1936</v>
      </c>
      <c r="G1230" s="3">
        <v>-8</v>
      </c>
      <c r="H1230" s="1">
        <v>0.3762026446303729</v>
      </c>
      <c r="I1230" s="1">
        <f t="shared" si="126"/>
        <v>7.6528065686144444</v>
      </c>
      <c r="J1230" s="1">
        <v>2.9462575057999998</v>
      </c>
      <c r="K1230" s="1">
        <v>-10.8815842394</v>
      </c>
      <c r="L1230" s="2">
        <v>0.26931644083999995</v>
      </c>
      <c r="M1230" s="2">
        <v>-6.2077312966576627E-5</v>
      </c>
      <c r="N1230" s="7">
        <v>0</v>
      </c>
      <c r="O1230" s="2">
        <v>7.8377319257268915E-3</v>
      </c>
      <c r="P1230" s="3">
        <v>62289.262939556014</v>
      </c>
      <c r="Q1230" s="3">
        <v>1318.6855665227204</v>
      </c>
      <c r="R1230" s="3">
        <v>201430.18843156111</v>
      </c>
      <c r="S1230" s="3">
        <v>455.33997313260221</v>
      </c>
      <c r="T1230" s="3">
        <v>96389.657403261808</v>
      </c>
      <c r="V1230">
        <v>26053</v>
      </c>
      <c r="W1230" s="2">
        <v>0.33850661792041759</v>
      </c>
      <c r="X1230" s="2">
        <v>1.0092274181349574E-2</v>
      </c>
      <c r="Y1230" s="2">
        <v>-0.22973308869222764</v>
      </c>
      <c r="Z1230" s="2">
        <v>0.84020005927848762</v>
      </c>
      <c r="AA1230" s="2">
        <v>3.1364376903526774E-2</v>
      </c>
      <c r="AB1230" s="2">
        <v>0.66477434150224313</v>
      </c>
      <c r="AC1230" s="2">
        <v>-6.2077312966576627E-5</v>
      </c>
      <c r="AD1230" s="2">
        <v>0</v>
      </c>
      <c r="AE1230" s="2">
        <v>7.8377319257268915E-3</v>
      </c>
      <c r="AF1230">
        <v>130426.7663995247</v>
      </c>
      <c r="AG1230">
        <v>293.27293396144171</v>
      </c>
      <c r="AH1230">
        <v>55119.740461924142</v>
      </c>
      <c r="AI1230">
        <v>7090.92598376981</v>
      </c>
      <c r="AJ1230">
        <v>4.2586666848436332</v>
      </c>
      <c r="AK1230">
        <v>331856.95483108581</v>
      </c>
      <c r="AL1230">
        <v>748.61290709404386</v>
      </c>
      <c r="AM1230">
        <v>140699.4794510951</v>
      </c>
      <c r="AN1230">
        <v>17900.844397860645</v>
      </c>
      <c r="AO1230">
        <v>10.869821566645248</v>
      </c>
      <c r="AP1230">
        <v>201430.18843156111</v>
      </c>
      <c r="AQ1230">
        <v>455.33997313260215</v>
      </c>
      <c r="AR1230">
        <v>85579.738989170961</v>
      </c>
      <c r="AS1230">
        <v>10809.918414090835</v>
      </c>
      <c r="AT1230">
        <v>6.6111548818016148</v>
      </c>
      <c r="AU1230" s="3">
        <v>11706644.076860158</v>
      </c>
      <c r="AV1230" s="3">
        <v>247833.76537228006</v>
      </c>
      <c r="AW1230">
        <v>30259.270676183998</v>
      </c>
      <c r="AX1230">
        <v>5686927.3308820203</v>
      </c>
      <c r="AY1230">
        <v>640.59938440607993</v>
      </c>
      <c r="AZ1230">
        <v>120394.24830527866</v>
      </c>
      <c r="BA1230">
        <v>92548.533615740016</v>
      </c>
      <c r="BB1230">
        <v>17393571.40774218</v>
      </c>
      <c r="BC1230">
        <v>1959.2849509288003</v>
      </c>
      <c r="BD1230">
        <v>368228.01367755875</v>
      </c>
      <c r="BE1230">
        <v>62289.262939556014</v>
      </c>
      <c r="BF1230">
        <v>11706644.076860158</v>
      </c>
      <c r="BG1230">
        <v>1318.6855665227204</v>
      </c>
      <c r="BH1230">
        <v>247833.76537228006</v>
      </c>
      <c r="BI1230">
        <v>0.24283110422366541</v>
      </c>
      <c r="BJ1230">
        <v>0.61903374885403828</v>
      </c>
      <c r="BK1230">
        <v>0.3762026446303729</v>
      </c>
      <c r="BL1230">
        <v>42.377582346166044</v>
      </c>
      <c r="BM1230">
        <v>50.030388914780488</v>
      </c>
      <c r="BN1230">
        <f t="shared" si="123"/>
        <v>7.6528065686144444</v>
      </c>
      <c r="BO1230">
        <v>0.4247090158822151</v>
      </c>
      <c r="BP1230">
        <v>1.2488969973472308E-3</v>
      </c>
      <c r="BQ1230">
        <v>2.8589416723990369E-3</v>
      </c>
      <c r="BR1230">
        <v>2.3809523809523808E-2</v>
      </c>
      <c r="BS1230">
        <v>0.17241379310344829</v>
      </c>
      <c r="BT1230">
        <v>0.55555555555555558</v>
      </c>
      <c r="BU1230">
        <v>-0.21915957081239296</v>
      </c>
      <c r="BV1230">
        <v>0.84020005927848762</v>
      </c>
      <c r="BW1230">
        <v>3.2535660688305781E-2</v>
      </c>
      <c r="BX1230">
        <v>0.66477434150224313</v>
      </c>
      <c r="BY1230">
        <f t="shared" si="124"/>
        <v>2.3829959602489362E-2</v>
      </c>
      <c r="BZ1230">
        <v>0</v>
      </c>
      <c r="CA1230">
        <f t="shared" si="125"/>
        <v>2.8849561512379112E-3</v>
      </c>
      <c r="CC1230">
        <v>2.3829959602489362E-2</v>
      </c>
      <c r="CD1230">
        <v>2.8849561512379112E-3</v>
      </c>
    </row>
    <row r="1231" spans="1:82" x14ac:dyDescent="0.3">
      <c r="A1231">
        <v>0</v>
      </c>
      <c r="B1231" t="s">
        <v>838</v>
      </c>
      <c r="C1231" t="s">
        <v>857</v>
      </c>
      <c r="D1231">
        <v>26055</v>
      </c>
      <c r="E1231" s="2">
        <f t="shared" si="122"/>
        <v>0.45956734970189095</v>
      </c>
      <c r="F1231" s="2" t="s">
        <v>1936</v>
      </c>
      <c r="G1231" s="3">
        <v>22430</v>
      </c>
      <c r="H1231" s="1">
        <v>20.051588480763776</v>
      </c>
      <c r="I1231" s="1">
        <f t="shared" si="126"/>
        <v>6.0155384389679796</v>
      </c>
      <c r="J1231" s="1">
        <v>2.8658681228399998</v>
      </c>
      <c r="K1231" s="1">
        <v>-43.715799140400001</v>
      </c>
      <c r="L1231" s="2">
        <v>0.18966444818000006</v>
      </c>
      <c r="M1231" s="2">
        <v>-3.6008520659419779E-3</v>
      </c>
      <c r="N1231" s="7">
        <v>0</v>
      </c>
      <c r="O1231" s="2">
        <v>9.0495192992959359E-3</v>
      </c>
      <c r="P1231" s="3">
        <v>1299892.5717261203</v>
      </c>
      <c r="Q1231" s="3">
        <v>27519.182142654397</v>
      </c>
      <c r="R1231" s="3">
        <v>5250649.6626288239</v>
      </c>
      <c r="S1231" s="3">
        <v>12127.616466881591</v>
      </c>
      <c r="T1231" s="3">
        <v>2350250.0225691041</v>
      </c>
      <c r="V1231">
        <v>26055</v>
      </c>
      <c r="W1231" s="2">
        <v>0.45293179115623572</v>
      </c>
      <c r="X1231" s="2">
        <v>0.53791787912147149</v>
      </c>
      <c r="Y1231" s="2">
        <v>-0.18262380072417517</v>
      </c>
      <c r="Z1231" s="2">
        <v>0.8172749876595311</v>
      </c>
      <c r="AA1231" s="2">
        <v>0.12600360119566373</v>
      </c>
      <c r="AB1231" s="2">
        <v>0.46816324414502414</v>
      </c>
      <c r="AC1231" s="2">
        <v>-3.6008520659419779E-3</v>
      </c>
      <c r="AD1231" s="2">
        <v>0</v>
      </c>
      <c r="AE1231" s="2">
        <v>9.0495192992959359E-3</v>
      </c>
      <c r="AF1231">
        <v>1654275.8868327956</v>
      </c>
      <c r="AG1231">
        <v>3795.8778260593208</v>
      </c>
      <c r="AH1231">
        <v>713423.49180122791</v>
      </c>
      <c r="AI1231">
        <v>22676.228918586505</v>
      </c>
      <c r="AJ1231">
        <v>55.091700535779971</v>
      </c>
      <c r="AK1231">
        <v>6904925.5494616199</v>
      </c>
      <c r="AL1231">
        <v>15923.494292940912</v>
      </c>
      <c r="AM1231">
        <v>2992771.4801981342</v>
      </c>
      <c r="AN1231">
        <v>93578.263090784618</v>
      </c>
      <c r="AO1231">
        <v>231.07700406709731</v>
      </c>
      <c r="AP1231">
        <v>5250649.6626288239</v>
      </c>
      <c r="AQ1231">
        <v>12127.616466881591</v>
      </c>
      <c r="AR1231">
        <v>2279347.9883969063</v>
      </c>
      <c r="AS1231">
        <v>70902.034172198109</v>
      </c>
      <c r="AT1231">
        <v>175.98530353131733</v>
      </c>
      <c r="AU1231" s="3">
        <v>244301809.93020704</v>
      </c>
      <c r="AV1231" s="3">
        <v>5171955.0918904673</v>
      </c>
      <c r="AW1231">
        <v>384110.47929128003</v>
      </c>
      <c r="AX1231">
        <v>72189723.478003174</v>
      </c>
      <c r="AY1231">
        <v>8131.7537098336015</v>
      </c>
      <c r="AZ1231">
        <v>1528281.7922261271</v>
      </c>
      <c r="BA1231">
        <v>1684003.0510174003</v>
      </c>
      <c r="BB1231">
        <v>316491533.40821022</v>
      </c>
      <c r="BC1231">
        <v>35650.935852488001</v>
      </c>
      <c r="BD1231">
        <v>6700236.8841165947</v>
      </c>
      <c r="BE1231">
        <v>1299892.5717261203</v>
      </c>
      <c r="BF1231">
        <v>244301809.93020704</v>
      </c>
      <c r="BG1231">
        <v>27519.182142654397</v>
      </c>
      <c r="BH1231">
        <v>5171955.0918904673</v>
      </c>
      <c r="BI1231">
        <v>7.1259953318581895</v>
      </c>
      <c r="BJ1231">
        <v>27.177583812621965</v>
      </c>
      <c r="BK1231">
        <v>20.051588480763776</v>
      </c>
      <c r="BL1231">
        <v>45.007196841369982</v>
      </c>
      <c r="BM1231">
        <v>51.022735280337962</v>
      </c>
      <c r="BN1231">
        <f t="shared" si="123"/>
        <v>6.0155384389679796</v>
      </c>
      <c r="BO1231">
        <v>0.45956734970189095</v>
      </c>
      <c r="BP1231">
        <v>3.9657517645025994E-2</v>
      </c>
      <c r="BQ1231">
        <v>1.2925311179997982E-2</v>
      </c>
      <c r="BR1231">
        <v>6.5476190476190479E-2</v>
      </c>
      <c r="BS1231">
        <v>0.13793103448275862</v>
      </c>
      <c r="BT1231">
        <v>0.77777777777777779</v>
      </c>
      <c r="BU1231">
        <v>-0.17227180782231202</v>
      </c>
      <c r="BV1231">
        <v>0.8172749876595311</v>
      </c>
      <c r="BW1231">
        <v>0.13070912987102046</v>
      </c>
      <c r="BX1231">
        <v>0.46816324414502414</v>
      </c>
      <c r="BY1231">
        <f t="shared" si="124"/>
        <v>2.9414141161048266E-2</v>
      </c>
      <c r="BZ1231">
        <v>0</v>
      </c>
      <c r="CA1231">
        <f t="shared" si="125"/>
        <v>4.6380409908814441E-3</v>
      </c>
      <c r="CC1231">
        <v>2.9414141161048266E-2</v>
      </c>
      <c r="CD1231">
        <v>4.6380409908814441E-3</v>
      </c>
    </row>
    <row r="1232" spans="1:82" x14ac:dyDescent="0.3">
      <c r="A1232">
        <v>0</v>
      </c>
      <c r="B1232" t="s">
        <v>838</v>
      </c>
      <c r="C1232" t="s">
        <v>858</v>
      </c>
      <c r="D1232">
        <v>26057</v>
      </c>
      <c r="E1232" s="2">
        <f t="shared" si="122"/>
        <v>0.40739962998025786</v>
      </c>
      <c r="F1232" s="2" t="s">
        <v>1935</v>
      </c>
      <c r="G1232" s="3">
        <v>1238</v>
      </c>
      <c r="H1232" s="1">
        <v>1.8959150884282658</v>
      </c>
      <c r="I1232" s="1">
        <f t="shared" si="126"/>
        <v>2.7075270895444632</v>
      </c>
      <c r="J1232" s="1">
        <v>2.7119694677799999</v>
      </c>
      <c r="K1232" s="1">
        <v>46.7433120687</v>
      </c>
      <c r="L1232" s="2">
        <v>0.11874881948999993</v>
      </c>
      <c r="M1232" s="2">
        <v>1.6846749058005823E-3</v>
      </c>
      <c r="N1232" s="7">
        <v>0</v>
      </c>
      <c r="O1232" s="2">
        <v>5.747939131130024E-4</v>
      </c>
      <c r="P1232" s="3">
        <v>74250.247928786004</v>
      </c>
      <c r="Q1232" s="3">
        <v>1571.90381831032</v>
      </c>
      <c r="R1232" s="3">
        <v>490447.76509172254</v>
      </c>
      <c r="S1232" s="3">
        <v>1117.8876050530871</v>
      </c>
      <c r="T1232" s="3">
        <v>225040.3637676712</v>
      </c>
      <c r="V1232">
        <v>26057</v>
      </c>
      <c r="W1232" s="2">
        <v>0.31245342736438486</v>
      </c>
      <c r="X1232" s="2">
        <v>5.0861138724251499E-2</v>
      </c>
      <c r="Y1232" s="2">
        <v>-3.1818787170026494E-2</v>
      </c>
      <c r="Z1232" s="2">
        <v>0.77338688254660726</v>
      </c>
      <c r="AA1232" s="2">
        <v>0.1347299092841206</v>
      </c>
      <c r="AB1232" s="2">
        <v>0.29311678126450563</v>
      </c>
      <c r="AC1232" s="2">
        <v>1.6846749058005823E-3</v>
      </c>
      <c r="AD1232" s="2">
        <v>0</v>
      </c>
      <c r="AE1232" s="2">
        <v>5.747939131130024E-4</v>
      </c>
      <c r="AF1232">
        <v>311979.3105053106</v>
      </c>
      <c r="AG1232">
        <v>711.36836004276552</v>
      </c>
      <c r="AH1232">
        <v>133699.48207882381</v>
      </c>
      <c r="AI1232">
        <v>9493.9457699342365</v>
      </c>
      <c r="AJ1232">
        <v>10.326159061354108</v>
      </c>
      <c r="AK1232">
        <v>802427.07559703314</v>
      </c>
      <c r="AL1232">
        <v>1829.2559650958524</v>
      </c>
      <c r="AM1232">
        <v>343802.99836249609</v>
      </c>
      <c r="AN1232">
        <v>24430.793253933138</v>
      </c>
      <c r="AO1232">
        <v>26.553472291989497</v>
      </c>
      <c r="AP1232">
        <v>490447.76509172254</v>
      </c>
      <c r="AQ1232">
        <v>1117.8876050530869</v>
      </c>
      <c r="AR1232">
        <v>210103.51628367227</v>
      </c>
      <c r="AS1232">
        <v>14936.847483998901</v>
      </c>
      <c r="AT1232">
        <v>16.227313230635389</v>
      </c>
      <c r="AU1232" s="3">
        <v>13954591.595736042</v>
      </c>
      <c r="AV1232" s="3">
        <v>295423.60361324152</v>
      </c>
      <c r="AW1232">
        <v>48983.105101744004</v>
      </c>
      <c r="AX1232">
        <v>9205884.7728217673</v>
      </c>
      <c r="AY1232">
        <v>1036.9895332332799</v>
      </c>
      <c r="AZ1232">
        <v>194891.81287586261</v>
      </c>
      <c r="BA1232">
        <v>123233.35303053001</v>
      </c>
      <c r="BB1232">
        <v>23160476.368557811</v>
      </c>
      <c r="BC1232">
        <v>2608.8933515436001</v>
      </c>
      <c r="BD1232">
        <v>490315.41648910422</v>
      </c>
      <c r="BE1232">
        <v>74250.247928786004</v>
      </c>
      <c r="BF1232">
        <v>13954591.595736042</v>
      </c>
      <c r="BG1232">
        <v>1571.90381831032</v>
      </c>
      <c r="BH1232">
        <v>295423.60361324152</v>
      </c>
      <c r="BI1232">
        <v>1.3276910516419538</v>
      </c>
      <c r="BJ1232">
        <v>3.2236061400702196</v>
      </c>
      <c r="BK1232">
        <v>1.8959150884282658</v>
      </c>
      <c r="BL1232">
        <v>32.405955319748976</v>
      </c>
      <c r="BM1232">
        <v>35.113482409293439</v>
      </c>
      <c r="BN1232">
        <f t="shared" si="123"/>
        <v>2.7075270895444632</v>
      </c>
      <c r="BO1232">
        <v>0.40739962998025786</v>
      </c>
      <c r="BP1232">
        <v>6.5501083603101279E-3</v>
      </c>
      <c r="BQ1232">
        <v>2.8825251066715209E-2</v>
      </c>
      <c r="BR1232">
        <v>0.1130952380952381</v>
      </c>
      <c r="BS1232">
        <v>0.10344827586206896</v>
      </c>
      <c r="BT1232">
        <v>0.55555555555555558</v>
      </c>
      <c r="BU1232">
        <v>-7.7537628788509255E-2</v>
      </c>
      <c r="BV1232">
        <v>0.77338688254660726</v>
      </c>
      <c r="BW1232">
        <v>0.1397613166847724</v>
      </c>
      <c r="BX1232">
        <v>0.29311678126450563</v>
      </c>
      <c r="BY1232">
        <f t="shared" si="124"/>
        <v>8.4022155722869377E-2</v>
      </c>
      <c r="BZ1232">
        <v>0</v>
      </c>
      <c r="CA1232">
        <f t="shared" si="125"/>
        <v>4.5415875791849053E-4</v>
      </c>
      <c r="CC1232">
        <v>8.4022155722869377E-2</v>
      </c>
      <c r="CD1232">
        <v>4.5415875791849053E-4</v>
      </c>
    </row>
    <row r="1233" spans="1:82" x14ac:dyDescent="0.3">
      <c r="A1233">
        <v>0</v>
      </c>
      <c r="B1233" t="s">
        <v>838</v>
      </c>
      <c r="C1233" t="s">
        <v>859</v>
      </c>
      <c r="D1233">
        <v>26059</v>
      </c>
      <c r="E1233" s="2">
        <f t="shared" si="122"/>
        <v>0.51033420337974911</v>
      </c>
      <c r="F1233" s="2" t="s">
        <v>1937</v>
      </c>
      <c r="G1233" s="3">
        <v>1724</v>
      </c>
      <c r="H1233" s="1">
        <v>3.9119525082361184</v>
      </c>
      <c r="I1233" s="1">
        <f t="shared" si="126"/>
        <v>4.3272245970041894</v>
      </c>
      <c r="J1233" s="1">
        <v>2.4183680535500001</v>
      </c>
      <c r="K1233" s="1">
        <v>130.614977987</v>
      </c>
      <c r="L1233" s="2">
        <v>0.19179341288000007</v>
      </c>
      <c r="M1233" s="2">
        <v>1.1704845771354189E-2</v>
      </c>
      <c r="N1233" s="7">
        <v>0</v>
      </c>
      <c r="O1233" s="2">
        <v>3.411798074478802E-4</v>
      </c>
      <c r="P1233" s="3">
        <v>227560.93557116002</v>
      </c>
      <c r="Q1233" s="3">
        <v>4817.5449038992001</v>
      </c>
      <c r="R1233" s="3">
        <v>930745.91353554919</v>
      </c>
      <c r="S1233" s="3">
        <v>2129.6014224012247</v>
      </c>
      <c r="T1233" s="3">
        <v>419571.34874021821</v>
      </c>
      <c r="V1233">
        <v>26059</v>
      </c>
      <c r="W1233" s="2">
        <v>0.39376560774612002</v>
      </c>
      <c r="X1233" s="2">
        <v>0.1049447627789207</v>
      </c>
      <c r="Y1233" s="2">
        <v>-0.11585903581225573</v>
      </c>
      <c r="Z1233" s="2">
        <v>0.68965899211114057</v>
      </c>
      <c r="AA1233" s="2">
        <v>0.3764761921335828</v>
      </c>
      <c r="AB1233" s="2">
        <v>0.47341833032583713</v>
      </c>
      <c r="AC1233" s="2">
        <v>1.1704845771354189E-2</v>
      </c>
      <c r="AD1233" s="2">
        <v>0</v>
      </c>
      <c r="AE1233" s="2">
        <v>3.411798074478802E-4</v>
      </c>
      <c r="AF1233">
        <v>412560.53460145358</v>
      </c>
      <c r="AG1233">
        <v>943.13817096194771</v>
      </c>
      <c r="AH1233">
        <v>177259.90087442321</v>
      </c>
      <c r="AI1233">
        <v>8580.0258968691633</v>
      </c>
      <c r="AJ1233">
        <v>13.689600549042217</v>
      </c>
      <c r="AK1233">
        <v>1343306.4481370028</v>
      </c>
      <c r="AL1233">
        <v>3072.7395933631719</v>
      </c>
      <c r="AM1233">
        <v>577511.89857678534</v>
      </c>
      <c r="AN1233">
        <v>27899.376934725067</v>
      </c>
      <c r="AO1233">
        <v>44.599957833877077</v>
      </c>
      <c r="AP1233">
        <v>930745.91353554919</v>
      </c>
      <c r="AQ1233">
        <v>2129.6014224012242</v>
      </c>
      <c r="AR1233">
        <v>400251.99770236213</v>
      </c>
      <c r="AS1233">
        <v>19319.351037855904</v>
      </c>
      <c r="AT1233">
        <v>30.910357284834859</v>
      </c>
      <c r="AU1233" s="3">
        <v>42767802.231243812</v>
      </c>
      <c r="AV1233" s="3">
        <v>905409.38923881564</v>
      </c>
      <c r="AW1233">
        <v>102152.09536725</v>
      </c>
      <c r="AX1233">
        <v>19198464.803320967</v>
      </c>
      <c r="AY1233">
        <v>2162.5957250699998</v>
      </c>
      <c r="AZ1233">
        <v>406438.24056965578</v>
      </c>
      <c r="BA1233">
        <v>329713.03093841003</v>
      </c>
      <c r="BB1233">
        <v>61966267.034564778</v>
      </c>
      <c r="BC1233">
        <v>6980.1406289692004</v>
      </c>
      <c r="BD1233">
        <v>1311847.6298084715</v>
      </c>
      <c r="BE1233">
        <v>227560.93557116002</v>
      </c>
      <c r="BF1233">
        <v>42767802.231243812</v>
      </c>
      <c r="BG1233">
        <v>4817.5449038992001</v>
      </c>
      <c r="BH1233">
        <v>905409.38923881564</v>
      </c>
      <c r="BI1233">
        <v>2.0296205295423881</v>
      </c>
      <c r="BJ1233">
        <v>5.9415730377785065</v>
      </c>
      <c r="BK1233">
        <v>3.9119525082361184</v>
      </c>
      <c r="BL1233">
        <v>41.630649809290937</v>
      </c>
      <c r="BM1233">
        <v>45.957874406295126</v>
      </c>
      <c r="BN1233">
        <f t="shared" si="123"/>
        <v>4.3272245970041894</v>
      </c>
      <c r="BO1233">
        <v>0.51033420337974911</v>
      </c>
      <c r="BP1233">
        <v>1.254296902503931E-2</v>
      </c>
      <c r="BQ1233">
        <v>4.4241862844574847E-2</v>
      </c>
      <c r="BR1233">
        <v>0.19642857142857142</v>
      </c>
      <c r="BS1233">
        <v>0.20689655172413793</v>
      </c>
      <c r="BT1233">
        <v>0.5</v>
      </c>
      <c r="BU1233">
        <v>-0.12392220775285705</v>
      </c>
      <c r="BV1233">
        <v>0.68965899211114057</v>
      </c>
      <c r="BW1233">
        <v>0.39053546901823943</v>
      </c>
      <c r="BX1233">
        <v>0.47341833032583713</v>
      </c>
      <c r="BY1233">
        <f t="shared" si="124"/>
        <v>0.14559284559780891</v>
      </c>
      <c r="BZ1233">
        <v>0</v>
      </c>
      <c r="CA1233">
        <f t="shared" si="125"/>
        <v>1.7200787407263383E-4</v>
      </c>
      <c r="CC1233">
        <v>0.14559284559780891</v>
      </c>
      <c r="CD1233">
        <v>1.7200787407263383E-4</v>
      </c>
    </row>
    <row r="1234" spans="1:82" x14ac:dyDescent="0.3">
      <c r="A1234">
        <v>0</v>
      </c>
      <c r="B1234" t="s">
        <v>838</v>
      </c>
      <c r="C1234" t="s">
        <v>860</v>
      </c>
      <c r="D1234">
        <v>26061</v>
      </c>
      <c r="E1234" s="2">
        <f t="shared" si="122"/>
        <v>0.36147641924903251</v>
      </c>
      <c r="F1234" s="2" t="s">
        <v>1934</v>
      </c>
      <c r="G1234" s="3">
        <v>1762</v>
      </c>
      <c r="H1234" s="1">
        <v>1.8946121818431734</v>
      </c>
      <c r="I1234" s="1">
        <f t="shared" si="126"/>
        <v>9.1303237800898884</v>
      </c>
      <c r="J1234" s="1">
        <v>2.7625373527799999</v>
      </c>
      <c r="K1234" s="1">
        <v>-11.1854010991</v>
      </c>
      <c r="L1234" s="2">
        <v>0.20697745265999989</v>
      </c>
      <c r="M1234" s="2">
        <v>-1.0843506258509082E-3</v>
      </c>
      <c r="N1234" s="7">
        <v>0</v>
      </c>
      <c r="O1234" s="2">
        <v>1.5615784944192899E-3</v>
      </c>
      <c r="P1234" s="3">
        <v>324054.30982572003</v>
      </c>
      <c r="Q1234" s="3">
        <v>6860.3435162063997</v>
      </c>
      <c r="R1234" s="3">
        <v>1061184.3936115305</v>
      </c>
      <c r="S1234" s="3">
        <v>2389.6055676560441</v>
      </c>
      <c r="T1234" s="3">
        <v>510959.74126693857</v>
      </c>
      <c r="V1234">
        <v>26061</v>
      </c>
      <c r="W1234" s="2">
        <v>0.2856423741168877</v>
      </c>
      <c r="X1234" s="2">
        <v>5.0826186044686049E-2</v>
      </c>
      <c r="Y1234" s="2">
        <v>-0.26461746348956061</v>
      </c>
      <c r="Z1234" s="2">
        <v>0.78780759760323327</v>
      </c>
      <c r="AA1234" s="2">
        <v>3.2240079033624157E-2</v>
      </c>
      <c r="AB1234" s="2">
        <v>0.51089825548231893</v>
      </c>
      <c r="AC1234" s="2">
        <v>-1.0843506258509082E-3</v>
      </c>
      <c r="AD1234" s="2">
        <v>0</v>
      </c>
      <c r="AE1234" s="2">
        <v>1.5615784944192899E-3</v>
      </c>
      <c r="AF1234">
        <v>612768.10393049219</v>
      </c>
      <c r="AG1234">
        <v>1368.6050330025953</v>
      </c>
      <c r="AH1234">
        <v>257225.08107040095</v>
      </c>
      <c r="AI1234">
        <v>36380.897427328047</v>
      </c>
      <c r="AJ1234">
        <v>19.877256944045499</v>
      </c>
      <c r="AK1234">
        <v>1673952.4975420227</v>
      </c>
      <c r="AL1234">
        <v>3758.2106006586396</v>
      </c>
      <c r="AM1234">
        <v>706344.0533410823</v>
      </c>
      <c r="AN1234">
        <v>98221.666423585324</v>
      </c>
      <c r="AO1234">
        <v>54.575815285773984</v>
      </c>
      <c r="AP1234">
        <v>1061184.3936115305</v>
      </c>
      <c r="AQ1234">
        <v>2389.6055676560445</v>
      </c>
      <c r="AR1234">
        <v>449118.97227068135</v>
      </c>
      <c r="AS1234">
        <v>61840.768996257277</v>
      </c>
      <c r="AT1234">
        <v>34.698558341728486</v>
      </c>
      <c r="AU1234" s="3">
        <v>60902766.988645822</v>
      </c>
      <c r="AV1234" s="3">
        <v>1289332.9604358308</v>
      </c>
      <c r="AW1234">
        <v>111083.00474426</v>
      </c>
      <c r="AX1234">
        <v>20876939.911636226</v>
      </c>
      <c r="AY1234">
        <v>2351.6662122712</v>
      </c>
      <c r="AZ1234">
        <v>441972.14793424931</v>
      </c>
      <c r="BA1234">
        <v>435137.31456998002</v>
      </c>
      <c r="BB1234">
        <v>81779706.90028204</v>
      </c>
      <c r="BC1234">
        <v>9212.0097284776002</v>
      </c>
      <c r="BD1234">
        <v>1731305.1083700801</v>
      </c>
      <c r="BE1234">
        <v>324054.30982572003</v>
      </c>
      <c r="BF1234">
        <v>60902766.988645822</v>
      </c>
      <c r="BG1234">
        <v>6860.3435162063997</v>
      </c>
      <c r="BH1234">
        <v>1289332.9604358308</v>
      </c>
      <c r="BI1234">
        <v>0.86392738659072688</v>
      </c>
      <c r="BJ1234">
        <v>2.7585395684339002</v>
      </c>
      <c r="BK1234">
        <v>1.8946121818431734</v>
      </c>
      <c r="BL1234">
        <v>42.995279799097439</v>
      </c>
      <c r="BM1234">
        <v>52.125603579187327</v>
      </c>
      <c r="BN1234">
        <f t="shared" si="123"/>
        <v>9.1303237800898884</v>
      </c>
      <c r="BO1234">
        <v>0.36147641924903251</v>
      </c>
      <c r="BP1234">
        <v>3.7817084088477659E-3</v>
      </c>
      <c r="BQ1234">
        <v>3.4766449165438752E-3</v>
      </c>
      <c r="BR1234">
        <v>0</v>
      </c>
      <c r="BS1234">
        <v>0.10344827586206896</v>
      </c>
      <c r="BT1234">
        <v>0.5</v>
      </c>
      <c r="BU1234">
        <v>-0.26147241839734231</v>
      </c>
      <c r="BV1234">
        <v>0.78780759760323327</v>
      </c>
      <c r="BW1234">
        <v>3.3444065387576924E-2</v>
      </c>
      <c r="BX1234">
        <v>0.51089825548231893</v>
      </c>
      <c r="BY1234">
        <f t="shared" si="124"/>
        <v>0.10875949959905719</v>
      </c>
      <c r="BZ1234">
        <v>0</v>
      </c>
      <c r="CA1234">
        <f t="shared" si="125"/>
        <v>7.2800056916857568E-4</v>
      </c>
      <c r="CC1234">
        <v>0.10875949959905719</v>
      </c>
      <c r="CD1234">
        <v>7.2800056916857568E-4</v>
      </c>
    </row>
    <row r="1235" spans="1:82" x14ac:dyDescent="0.3">
      <c r="A1235">
        <v>0</v>
      </c>
      <c r="B1235" t="s">
        <v>838</v>
      </c>
      <c r="C1235" t="s">
        <v>861</v>
      </c>
      <c r="D1235">
        <v>26063</v>
      </c>
      <c r="E1235" s="2">
        <f t="shared" si="122"/>
        <v>0.3746992744137545</v>
      </c>
      <c r="F1235" s="2" t="s">
        <v>1935</v>
      </c>
      <c r="G1235" s="3">
        <v>202</v>
      </c>
      <c r="H1235" s="1">
        <v>0.37065010436466833</v>
      </c>
      <c r="I1235" s="1">
        <f t="shared" si="126"/>
        <v>6.8263791696350964</v>
      </c>
      <c r="J1235" s="1">
        <v>2.6418849265</v>
      </c>
      <c r="K1235" s="1">
        <v>22.9047612697</v>
      </c>
      <c r="L1235" s="2">
        <v>0.12960212354</v>
      </c>
      <c r="M1235" s="2">
        <v>1.7116947024653346E-4</v>
      </c>
      <c r="N1235" s="7">
        <v>0</v>
      </c>
      <c r="O1235" s="2">
        <v>2.965174061612581E-4</v>
      </c>
      <c r="P1235" s="3">
        <v>65398.583406570004</v>
      </c>
      <c r="Q1235" s="3">
        <v>1384.5109725083996</v>
      </c>
      <c r="R1235" s="3">
        <v>321850.89191097778</v>
      </c>
      <c r="S1235" s="3">
        <v>736.77762307470653</v>
      </c>
      <c r="T1235" s="3">
        <v>149241.64578995472</v>
      </c>
      <c r="V1235">
        <v>26063</v>
      </c>
      <c r="W1235" s="2">
        <v>0.25100142447462581</v>
      </c>
      <c r="X1235" s="2">
        <v>9.9433178686699226E-3</v>
      </c>
      <c r="Y1235" s="2">
        <v>-0.16764516620963266</v>
      </c>
      <c r="Z1235" s="2">
        <v>0.75340049791388564</v>
      </c>
      <c r="AA1235" s="2">
        <v>6.6019207271953706E-2</v>
      </c>
      <c r="AB1235" s="2">
        <v>0.31990682063402498</v>
      </c>
      <c r="AC1235" s="2">
        <v>1.7116947024653346E-4</v>
      </c>
      <c r="AD1235" s="2">
        <v>0</v>
      </c>
      <c r="AE1235" s="2">
        <v>2.965174061612581E-4</v>
      </c>
      <c r="AF1235">
        <v>106947.1175185735</v>
      </c>
      <c r="AG1235">
        <v>243.10466918331858</v>
      </c>
      <c r="AH1235">
        <v>45690.770332826585</v>
      </c>
      <c r="AI1235">
        <v>3635.7205797410061</v>
      </c>
      <c r="AJ1235">
        <v>3.5291676023000327</v>
      </c>
      <c r="AK1235">
        <v>428798.00942955125</v>
      </c>
      <c r="AL1235">
        <v>979.88229225802525</v>
      </c>
      <c r="AM1235">
        <v>184165.84477447474</v>
      </c>
      <c r="AN1235">
        <v>14402.291928047585</v>
      </c>
      <c r="AO1235">
        <v>14.223079776741722</v>
      </c>
      <c r="AP1235">
        <v>321850.89191097778</v>
      </c>
      <c r="AQ1235">
        <v>736.77762307470664</v>
      </c>
      <c r="AR1235">
        <v>138475.07444164815</v>
      </c>
      <c r="AS1235">
        <v>10766.571348306579</v>
      </c>
      <c r="AT1235">
        <v>10.693912174441689</v>
      </c>
      <c r="AU1235" s="3">
        <v>12291009.765430767</v>
      </c>
      <c r="AV1235" s="3">
        <v>260204.99217322862</v>
      </c>
      <c r="AW1235">
        <v>16547.663949540001</v>
      </c>
      <c r="AX1235">
        <v>3109967.9626765479</v>
      </c>
      <c r="AY1235">
        <v>350.31985578479998</v>
      </c>
      <c r="AZ1235">
        <v>65839.113696195302</v>
      </c>
      <c r="BA1235">
        <v>81946.247356110005</v>
      </c>
      <c r="BB1235">
        <v>15400977.728107315</v>
      </c>
      <c r="BC1235">
        <v>1734.8308282931996</v>
      </c>
      <c r="BD1235">
        <v>326044.10586942395</v>
      </c>
      <c r="BE1235">
        <v>65398.583406570004</v>
      </c>
      <c r="BF1235">
        <v>12291009.765430767</v>
      </c>
      <c r="BG1235">
        <v>1384.5109725083996</v>
      </c>
      <c r="BH1235">
        <v>260204.99217322862</v>
      </c>
      <c r="BI1235">
        <v>0.11663090701145133</v>
      </c>
      <c r="BJ1235">
        <v>0.48728101137611968</v>
      </c>
      <c r="BK1235">
        <v>0.37065010436466833</v>
      </c>
      <c r="BL1235">
        <v>33.341729279467991</v>
      </c>
      <c r="BM1235">
        <v>40.168108449103087</v>
      </c>
      <c r="BN1235">
        <f t="shared" si="123"/>
        <v>6.8263791696350964</v>
      </c>
      <c r="BO1235">
        <v>0.3746992744137545</v>
      </c>
      <c r="BP1235">
        <v>5.2920913406153736E-4</v>
      </c>
      <c r="BQ1235">
        <v>4.0390239172618185E-2</v>
      </c>
      <c r="BR1235">
        <v>6.5476190476190479E-2</v>
      </c>
      <c r="BS1235">
        <v>0.13793103448275862</v>
      </c>
      <c r="BT1235">
        <v>0.61111111111111116</v>
      </c>
      <c r="BU1235">
        <v>-0.19549250534510151</v>
      </c>
      <c r="BV1235">
        <v>0.75340049791388564</v>
      </c>
      <c r="BW1235">
        <v>6.8484654846425005E-2</v>
      </c>
      <c r="BX1235">
        <v>0.31990682063402498</v>
      </c>
      <c r="BY1235">
        <f t="shared" si="124"/>
        <v>5.1038581588956987E-2</v>
      </c>
      <c r="BZ1235">
        <v>0</v>
      </c>
      <c r="CA1235">
        <f t="shared" si="125"/>
        <v>2.1528151526632435E-4</v>
      </c>
      <c r="CC1235">
        <v>5.1038581588956987E-2</v>
      </c>
      <c r="CD1235">
        <v>2.1528151526632435E-4</v>
      </c>
    </row>
    <row r="1236" spans="1:82" x14ac:dyDescent="0.3">
      <c r="A1236">
        <v>0</v>
      </c>
      <c r="B1236" t="s">
        <v>838</v>
      </c>
      <c r="C1236" t="s">
        <v>862</v>
      </c>
      <c r="D1236">
        <v>26065</v>
      </c>
      <c r="E1236" s="2">
        <f t="shared" si="122"/>
        <v>0.45263943738432633</v>
      </c>
      <c r="F1236" s="2" t="s">
        <v>1936</v>
      </c>
      <c r="G1236" s="3">
        <v>23344</v>
      </c>
      <c r="H1236" s="1">
        <v>30.603858182934484</v>
      </c>
      <c r="I1236" s="1">
        <f t="shared" si="126"/>
        <v>3.0191423962298529</v>
      </c>
      <c r="J1236" s="1">
        <v>2.59222378652</v>
      </c>
      <c r="K1236" s="1">
        <v>83.582921147099995</v>
      </c>
      <c r="L1236" s="2">
        <v>0.13987312006000008</v>
      </c>
      <c r="M1236" s="2">
        <v>4.9338929246249316E-2</v>
      </c>
      <c r="N1236" s="7">
        <v>0</v>
      </c>
      <c r="O1236" s="2">
        <v>3.2575655035739737E-4</v>
      </c>
      <c r="P1236" s="3">
        <v>1581600.7573860001</v>
      </c>
      <c r="Q1236" s="3">
        <v>33483.043342319994</v>
      </c>
      <c r="R1236" s="3">
        <v>7098444.1098427586</v>
      </c>
      <c r="S1236" s="3">
        <v>16299.43464639886</v>
      </c>
      <c r="T1236" s="3">
        <v>3280676.9769464387</v>
      </c>
      <c r="V1236">
        <v>26065</v>
      </c>
      <c r="W1236" s="2">
        <v>0.54024120169889911</v>
      </c>
      <c r="X1236" s="2">
        <v>0.82100041612620145</v>
      </c>
      <c r="Y1236" s="2">
        <v>-8.2277202501997437E-2</v>
      </c>
      <c r="Z1236" s="2">
        <v>0.73923836419920086</v>
      </c>
      <c r="AA1236" s="2">
        <v>0.24091402353559788</v>
      </c>
      <c r="AB1236" s="2">
        <v>0.34525950585019161</v>
      </c>
      <c r="AC1236" s="2">
        <v>4.9338929246249316E-2</v>
      </c>
      <c r="AD1236" s="2">
        <v>0</v>
      </c>
      <c r="AE1236" s="2">
        <v>3.2575655035739737E-4</v>
      </c>
      <c r="AF1236">
        <v>4538460.5430961102</v>
      </c>
      <c r="AG1236">
        <v>10356.982491752624</v>
      </c>
      <c r="AH1236">
        <v>1946562.8116543249</v>
      </c>
      <c r="AI1236">
        <v>140703.34346648096</v>
      </c>
      <c r="AJ1236">
        <v>150.33784985169166</v>
      </c>
      <c r="AK1236">
        <v>11636904.652938869</v>
      </c>
      <c r="AL1236">
        <v>26656.417138151486</v>
      </c>
      <c r="AM1236">
        <v>5009991.11801048</v>
      </c>
      <c r="AN1236">
        <v>357952.01405676565</v>
      </c>
      <c r="AO1236">
        <v>386.89641544170956</v>
      </c>
      <c r="AP1236">
        <v>7098444.1098427586</v>
      </c>
      <c r="AQ1236">
        <v>16299.434646398862</v>
      </c>
      <c r="AR1236">
        <v>3063428.3063561553</v>
      </c>
      <c r="AS1236">
        <v>217248.67059028469</v>
      </c>
      <c r="AT1236">
        <v>236.55856559001791</v>
      </c>
      <c r="AU1236" s="3">
        <v>297246046.34312487</v>
      </c>
      <c r="AV1236" s="3">
        <v>6292803.1657556193</v>
      </c>
      <c r="AW1236">
        <v>850101.72118230013</v>
      </c>
      <c r="AX1236">
        <v>159768117.47900149</v>
      </c>
      <c r="AY1236">
        <v>17996.951912675999</v>
      </c>
      <c r="AZ1236">
        <v>3382347.1424683272</v>
      </c>
      <c r="BA1236">
        <v>2431702.4785683001</v>
      </c>
      <c r="BB1236">
        <v>457014163.82212633</v>
      </c>
      <c r="BC1236">
        <v>51479.995254995993</v>
      </c>
      <c r="BD1236">
        <v>9675150.308223946</v>
      </c>
      <c r="BE1236">
        <v>1581600.7573860001</v>
      </c>
      <c r="BF1236">
        <v>297246046.34312487</v>
      </c>
      <c r="BG1236">
        <v>33483.043342319994</v>
      </c>
      <c r="BH1236">
        <v>6292803.1657556193</v>
      </c>
      <c r="BI1236">
        <v>18.376448161190087</v>
      </c>
      <c r="BJ1236">
        <v>48.980306344124571</v>
      </c>
      <c r="BK1236">
        <v>30.603858182934484</v>
      </c>
      <c r="BL1236">
        <v>41.4233411466588</v>
      </c>
      <c r="BM1236">
        <v>44.442483542888652</v>
      </c>
      <c r="BN1236">
        <f t="shared" si="123"/>
        <v>3.0191423962298529</v>
      </c>
      <c r="BO1236">
        <v>0.45263943738432633</v>
      </c>
      <c r="BP1236">
        <v>0.1007267427960352</v>
      </c>
      <c r="BQ1236">
        <v>3.9923565189419752E-2</v>
      </c>
      <c r="BR1236">
        <v>0.14880952380952381</v>
      </c>
      <c r="BS1236">
        <v>0.13793103448275862</v>
      </c>
      <c r="BT1236">
        <v>0.55555555555555558</v>
      </c>
      <c r="BU1236">
        <v>-8.6461606712089106E-2</v>
      </c>
      <c r="BV1236">
        <v>0.73923836419920086</v>
      </c>
      <c r="BW1236">
        <v>0.24991081279626337</v>
      </c>
      <c r="BX1236">
        <v>0.34525950585019161</v>
      </c>
      <c r="BY1236">
        <f t="shared" si="124"/>
        <v>0.10739909309182051</v>
      </c>
      <c r="BZ1236">
        <v>0</v>
      </c>
      <c r="CA1236">
        <f t="shared" si="125"/>
        <v>2.2155177685667809E-4</v>
      </c>
      <c r="CC1236">
        <v>0.10739909309182051</v>
      </c>
      <c r="CD1236">
        <v>2.2155177685667809E-4</v>
      </c>
    </row>
    <row r="1237" spans="1:82" x14ac:dyDescent="0.3">
      <c r="A1237">
        <v>0</v>
      </c>
      <c r="B1237" t="s">
        <v>838</v>
      </c>
      <c r="C1237" t="s">
        <v>863</v>
      </c>
      <c r="D1237">
        <v>26067</v>
      </c>
      <c r="E1237" s="2">
        <f t="shared" si="122"/>
        <v>0.45027399632037762</v>
      </c>
      <c r="F1237" s="2" t="s">
        <v>1936</v>
      </c>
      <c r="G1237" s="3">
        <v>5940</v>
      </c>
      <c r="H1237" s="1">
        <v>6.6797056372219785</v>
      </c>
      <c r="I1237" s="1">
        <f t="shared" si="126"/>
        <v>1.8546897663986499</v>
      </c>
      <c r="J1237" s="1">
        <v>2.6966641784099998</v>
      </c>
      <c r="K1237" s="1">
        <v>67.775428458099995</v>
      </c>
      <c r="L1237" s="2">
        <v>0.15550599338000004</v>
      </c>
      <c r="M1237" s="2">
        <v>7.7005929997179907E-3</v>
      </c>
      <c r="N1237" s="7">
        <v>0</v>
      </c>
      <c r="O1237" s="2">
        <v>6.4988831100913289E-4</v>
      </c>
      <c r="P1237" s="3">
        <v>346755.31618780002</v>
      </c>
      <c r="Q1237" s="3">
        <v>7340.931791336001</v>
      </c>
      <c r="R1237" s="3">
        <v>1268863.1898950974</v>
      </c>
      <c r="S1237" s="3">
        <v>2935.6174711950998</v>
      </c>
      <c r="T1237" s="3">
        <v>578742.38561117137</v>
      </c>
      <c r="V1237">
        <v>26067</v>
      </c>
      <c r="W1237" s="2">
        <v>0.37977151984465651</v>
      </c>
      <c r="X1237" s="2">
        <v>0.17919443604067617</v>
      </c>
      <c r="Y1237" s="2">
        <v>-4.9835305136727452E-2</v>
      </c>
      <c r="Z1237" s="2">
        <v>0.76902219106575964</v>
      </c>
      <c r="AA1237" s="2">
        <v>0.19535152567776046</v>
      </c>
      <c r="AB1237" s="2">
        <v>0.38384732111567332</v>
      </c>
      <c r="AC1237" s="2">
        <v>7.7005929997179907E-3</v>
      </c>
      <c r="AD1237" s="2">
        <v>0</v>
      </c>
      <c r="AE1237" s="2">
        <v>6.4988831100913289E-4</v>
      </c>
      <c r="AF1237">
        <v>457942.93705827068</v>
      </c>
      <c r="AG1237">
        <v>1051.174161809286</v>
      </c>
      <c r="AH1237">
        <v>197564.93105779163</v>
      </c>
      <c r="AI1237">
        <v>9914.1521274083516</v>
      </c>
      <c r="AJ1237">
        <v>15.256136130843087</v>
      </c>
      <c r="AK1237">
        <v>1726806.1269533681</v>
      </c>
      <c r="AL1237">
        <v>3986.7916330043854</v>
      </c>
      <c r="AM1237">
        <v>749305.15107086021</v>
      </c>
      <c r="AN1237">
        <v>36916.317725511028</v>
      </c>
      <c r="AO1237">
        <v>57.853432625663046</v>
      </c>
      <c r="AP1237">
        <v>1268863.1898950974</v>
      </c>
      <c r="AQ1237">
        <v>2935.6174711950994</v>
      </c>
      <c r="AR1237">
        <v>551740.22001306852</v>
      </c>
      <c r="AS1237">
        <v>27002.165598102678</v>
      </c>
      <c r="AT1237">
        <v>42.597296494819958</v>
      </c>
      <c r="AU1237" s="3">
        <v>65169194.124335133</v>
      </c>
      <c r="AV1237" s="3">
        <v>1379654.720863688</v>
      </c>
      <c r="AW1237">
        <v>132174.13698274002</v>
      </c>
      <c r="AX1237">
        <v>24840807.30453616</v>
      </c>
      <c r="AY1237">
        <v>2798.1728869688004</v>
      </c>
      <c r="AZ1237">
        <v>525888.61237691634</v>
      </c>
      <c r="BA1237">
        <v>478929.45317054004</v>
      </c>
      <c r="BB1237">
        <v>90010001.428871289</v>
      </c>
      <c r="BC1237">
        <v>10139.1046783048</v>
      </c>
      <c r="BD1237">
        <v>1905543.3332406043</v>
      </c>
      <c r="BE1237">
        <v>346755.31618780002</v>
      </c>
      <c r="BF1237">
        <v>65169194.124335133</v>
      </c>
      <c r="BG1237">
        <v>7340.931791336001</v>
      </c>
      <c r="BH1237">
        <v>1379654.720863688</v>
      </c>
      <c r="BI1237">
        <v>2.7011758672829966</v>
      </c>
      <c r="BJ1237">
        <v>9.3808815045049752</v>
      </c>
      <c r="BK1237">
        <v>6.6797056372219785</v>
      </c>
      <c r="BL1237">
        <v>42.355228660656202</v>
      </c>
      <c r="BM1237">
        <v>44.209918427054852</v>
      </c>
      <c r="BN1237">
        <f t="shared" si="123"/>
        <v>1.8546897663986499</v>
      </c>
      <c r="BO1237">
        <v>0.45027399632037762</v>
      </c>
      <c r="BP1237">
        <v>1.4728569015923041E-2</v>
      </c>
      <c r="BQ1237">
        <v>2.9139357200618686E-2</v>
      </c>
      <c r="BR1237">
        <v>8.9285714285714288E-2</v>
      </c>
      <c r="BS1237">
        <v>0.17241379310344829</v>
      </c>
      <c r="BT1237">
        <v>0.5</v>
      </c>
      <c r="BU1237">
        <v>-5.3114241102223264E-2</v>
      </c>
      <c r="BV1237">
        <v>0.76902219106575964</v>
      </c>
      <c r="BW1237">
        <v>0.20264681086904612</v>
      </c>
      <c r="BX1237">
        <v>0.38384732111567332</v>
      </c>
      <c r="BY1237">
        <f t="shared" si="124"/>
        <v>0.13245323436661344</v>
      </c>
      <c r="BZ1237">
        <v>0</v>
      </c>
      <c r="CA1237">
        <f t="shared" si="125"/>
        <v>3.988024065403781E-4</v>
      </c>
      <c r="CC1237">
        <v>0.13245323436661344</v>
      </c>
      <c r="CD1237">
        <v>3.988024065403781E-4</v>
      </c>
    </row>
    <row r="1238" spans="1:82" x14ac:dyDescent="0.3">
      <c r="A1238">
        <v>0</v>
      </c>
      <c r="B1238" t="s">
        <v>838</v>
      </c>
      <c r="C1238" t="s">
        <v>864</v>
      </c>
      <c r="D1238">
        <v>26069</v>
      </c>
      <c r="E1238" s="2">
        <f t="shared" si="122"/>
        <v>0.44673148361492426</v>
      </c>
      <c r="F1238" s="2" t="s">
        <v>1936</v>
      </c>
      <c r="G1238" s="3">
        <v>973</v>
      </c>
      <c r="H1238" s="1">
        <v>5.794888529401474</v>
      </c>
      <c r="I1238" s="1">
        <f t="shared" si="126"/>
        <v>0.61547787684416733</v>
      </c>
      <c r="J1238" s="1">
        <v>2.5299208914600002</v>
      </c>
      <c r="K1238" s="1">
        <v>-5.6789953364599999</v>
      </c>
      <c r="L1238" s="2">
        <v>0.16573932410000003</v>
      </c>
      <c r="M1238" s="2">
        <v>-6.9800823377916103E-4</v>
      </c>
      <c r="N1238" s="7">
        <v>0</v>
      </c>
      <c r="O1238" s="2">
        <v>1.232959626757542E-2</v>
      </c>
      <c r="P1238" s="3">
        <v>1001774.9605481101</v>
      </c>
      <c r="Q1238" s="3">
        <v>21207.927643333198</v>
      </c>
      <c r="R1238" s="3">
        <v>5289086.3059259625</v>
      </c>
      <c r="S1238" s="3">
        <v>12080.106242185779</v>
      </c>
      <c r="T1238" s="3">
        <v>2398856.9360637255</v>
      </c>
      <c r="V1238">
        <v>26069</v>
      </c>
      <c r="W1238" s="2">
        <v>0.33037331369204681</v>
      </c>
      <c r="X1238" s="2">
        <v>0.15545771600446534</v>
      </c>
      <c r="Y1238" s="2">
        <v>-2.138575262058922E-2</v>
      </c>
      <c r="Z1238" s="2">
        <v>0.72147111336671832</v>
      </c>
      <c r="AA1238" s="2">
        <v>1.6368770047395557E-2</v>
      </c>
      <c r="AB1238" s="2">
        <v>0.40910703296075979</v>
      </c>
      <c r="AC1238" s="2">
        <v>-6.9800823377916103E-4</v>
      </c>
      <c r="AD1238" s="2">
        <v>0</v>
      </c>
      <c r="AE1238" s="2">
        <v>1.232959626757542E-2</v>
      </c>
      <c r="AF1238">
        <v>530617.35717737838</v>
      </c>
      <c r="AG1238">
        <v>1214.3256026397135</v>
      </c>
      <c r="AH1238">
        <v>228228.7395214274</v>
      </c>
      <c r="AI1238">
        <v>12823.462783768238</v>
      </c>
      <c r="AJ1238">
        <v>17.625385546964292</v>
      </c>
      <c r="AK1238">
        <v>5819703.6631033411</v>
      </c>
      <c r="AL1238">
        <v>13294.431844825493</v>
      </c>
      <c r="AM1238">
        <v>2498647.3281979174</v>
      </c>
      <c r="AN1238">
        <v>141261.8101710038</v>
      </c>
      <c r="AO1238">
        <v>192.97161690898022</v>
      </c>
      <c r="AP1238">
        <v>5289086.3059259625</v>
      </c>
      <c r="AQ1238">
        <v>12080.106242185779</v>
      </c>
      <c r="AR1238">
        <v>2270418.5886764899</v>
      </c>
      <c r="AS1238">
        <v>128438.34738723557</v>
      </c>
      <c r="AT1238">
        <v>175.34623136201594</v>
      </c>
      <c r="AU1238" s="3">
        <v>188273586.08541182</v>
      </c>
      <c r="AV1238" s="3">
        <v>3985817.9212880414</v>
      </c>
      <c r="AW1238">
        <v>122962.46027659001</v>
      </c>
      <c r="AX1238">
        <v>23109564.784382325</v>
      </c>
      <c r="AY1238">
        <v>2603.1584568308003</v>
      </c>
      <c r="AZ1238">
        <v>489237.60037678061</v>
      </c>
      <c r="BA1238">
        <v>1124737.4208247</v>
      </c>
      <c r="BB1238">
        <v>211383150.86979413</v>
      </c>
      <c r="BC1238">
        <v>23811.086100163997</v>
      </c>
      <c r="BD1238">
        <v>4475055.5216648215</v>
      </c>
      <c r="BE1238">
        <v>1001774.9605481101</v>
      </c>
      <c r="BF1238">
        <v>188273586.08541182</v>
      </c>
      <c r="BG1238">
        <v>21207.927643333198</v>
      </c>
      <c r="BH1238">
        <v>3985817.9212880414</v>
      </c>
      <c r="BI1238">
        <v>0.72529508437259937</v>
      </c>
      <c r="BJ1238">
        <v>6.5201836137740736</v>
      </c>
      <c r="BK1238">
        <v>5.794888529401474</v>
      </c>
      <c r="BL1238">
        <v>45.040242952328853</v>
      </c>
      <c r="BM1238">
        <v>45.655720829173021</v>
      </c>
      <c r="BN1238">
        <f t="shared" si="123"/>
        <v>0.61547787684416733</v>
      </c>
      <c r="BO1238">
        <v>0.44673148361492426</v>
      </c>
      <c r="BP1238">
        <v>3.9236668115325809E-3</v>
      </c>
      <c r="BQ1238">
        <v>2.6413882194420975E-2</v>
      </c>
      <c r="BR1238">
        <v>9.5238095238095233E-2</v>
      </c>
      <c r="BS1238">
        <v>0.13793103448275862</v>
      </c>
      <c r="BT1238">
        <v>0.66666666666666663</v>
      </c>
      <c r="BU1238">
        <v>-1.7625934501845415E-2</v>
      </c>
      <c r="BV1238">
        <v>0.72147111336671832</v>
      </c>
      <c r="BW1238">
        <v>1.6980051916385432E-2</v>
      </c>
      <c r="BX1238">
        <v>0.40910703296075979</v>
      </c>
      <c r="BY1238">
        <f t="shared" si="124"/>
        <v>0.14524341675235752</v>
      </c>
      <c r="BZ1238">
        <v>0</v>
      </c>
      <c r="CA1238">
        <f t="shared" si="125"/>
        <v>7.153926483407032E-3</v>
      </c>
      <c r="CC1238">
        <v>0.14524341675235752</v>
      </c>
      <c r="CD1238">
        <v>7.153926483407032E-3</v>
      </c>
    </row>
    <row r="1239" spans="1:82" x14ac:dyDescent="0.3">
      <c r="A1239">
        <v>0</v>
      </c>
      <c r="B1239" t="s">
        <v>838</v>
      </c>
      <c r="C1239" t="s">
        <v>865</v>
      </c>
      <c r="D1239">
        <v>26071</v>
      </c>
      <c r="E1239" s="2">
        <f t="shared" si="122"/>
        <v>0.43508898723740552</v>
      </c>
      <c r="F1239" s="2" t="s">
        <v>1936</v>
      </c>
      <c r="G1239" s="3">
        <v>240</v>
      </c>
      <c r="H1239" s="1">
        <v>0.37545628359226357</v>
      </c>
      <c r="I1239" s="1">
        <f t="shared" si="126"/>
        <v>6.5490113401049541</v>
      </c>
      <c r="J1239" s="1">
        <v>2.8455766105700002</v>
      </c>
      <c r="K1239" s="1">
        <v>-28.489137570699999</v>
      </c>
      <c r="L1239" s="2">
        <v>0.24196341907999996</v>
      </c>
      <c r="M1239" s="2">
        <v>-1.6986945308546201E-4</v>
      </c>
      <c r="N1239" s="7">
        <v>0</v>
      </c>
      <c r="O1239" s="2">
        <v>7.2939147581037892E-3</v>
      </c>
      <c r="P1239" s="3">
        <v>40004.035277973002</v>
      </c>
      <c r="Q1239" s="3">
        <v>846.89947246476004</v>
      </c>
      <c r="R1239" s="3">
        <v>152842.74871404798</v>
      </c>
      <c r="S1239" s="3">
        <v>346.88503948106575</v>
      </c>
      <c r="T1239" s="3">
        <v>69415.457116427235</v>
      </c>
      <c r="V1239">
        <v>26071</v>
      </c>
      <c r="W1239" s="2">
        <v>0.3427871856431135</v>
      </c>
      <c r="X1239" s="2">
        <v>1.0072251780278266E-2</v>
      </c>
      <c r="Y1239" s="2">
        <v>-0.16683450788016022</v>
      </c>
      <c r="Z1239" s="2">
        <v>0.81148834824374982</v>
      </c>
      <c r="AA1239" s="2">
        <v>8.2115253511388431E-2</v>
      </c>
      <c r="AB1239" s="2">
        <v>0.59725678864922838</v>
      </c>
      <c r="AC1239" s="2">
        <v>-1.6986945308546201E-4</v>
      </c>
      <c r="AD1239" s="2">
        <v>0</v>
      </c>
      <c r="AE1239" s="2">
        <v>7.2939147581037892E-3</v>
      </c>
      <c r="AF1239">
        <v>77744.745163985615</v>
      </c>
      <c r="AG1239">
        <v>175.38588760781533</v>
      </c>
      <c r="AH1239">
        <v>32963.234878326643</v>
      </c>
      <c r="AI1239">
        <v>2171.8593115880872</v>
      </c>
      <c r="AJ1239">
        <v>2.5465915921207438</v>
      </c>
      <c r="AK1239">
        <v>230587.49387803359</v>
      </c>
      <c r="AL1239">
        <v>522.27092708888097</v>
      </c>
      <c r="AM1239">
        <v>98159.204680417213</v>
      </c>
      <c r="AN1239">
        <v>6391.3466259247489</v>
      </c>
      <c r="AO1239">
        <v>7.5825512491615017</v>
      </c>
      <c r="AP1239">
        <v>152842.74871404798</v>
      </c>
      <c r="AQ1239">
        <v>346.88503948106563</v>
      </c>
      <c r="AR1239">
        <v>65195.969802090571</v>
      </c>
      <c r="AS1239">
        <v>4219.4873143366622</v>
      </c>
      <c r="AT1239">
        <v>5.0359596570407579</v>
      </c>
      <c r="AU1239" s="3">
        <v>7518358.3901422461</v>
      </c>
      <c r="AV1239" s="3">
        <v>159166.28685502699</v>
      </c>
      <c r="AW1239">
        <v>14246.549100388</v>
      </c>
      <c r="AX1239">
        <v>2677496.4379269206</v>
      </c>
      <c r="AY1239">
        <v>301.60444649456002</v>
      </c>
      <c r="AZ1239">
        <v>56683.53967418761</v>
      </c>
      <c r="BA1239">
        <v>54250.584378361003</v>
      </c>
      <c r="BB1239">
        <v>10195854.828069167</v>
      </c>
      <c r="BC1239">
        <v>1148.5039189593201</v>
      </c>
      <c r="BD1239">
        <v>215849.82652921462</v>
      </c>
      <c r="BE1239">
        <v>40004.035277973002</v>
      </c>
      <c r="BF1239">
        <v>7518358.3901422461</v>
      </c>
      <c r="BG1239">
        <v>846.89947246476004</v>
      </c>
      <c r="BH1239">
        <v>159166.28685502699</v>
      </c>
      <c r="BI1239">
        <v>0.16740350987924571</v>
      </c>
      <c r="BJ1239">
        <v>0.54285979347150926</v>
      </c>
      <c r="BK1239">
        <v>0.37545628359226357</v>
      </c>
      <c r="BL1239">
        <v>35.277676192169864</v>
      </c>
      <c r="BM1239">
        <v>41.826687532274818</v>
      </c>
      <c r="BN1239">
        <f t="shared" si="123"/>
        <v>6.5490113401049541</v>
      </c>
      <c r="BO1239">
        <v>0.43508898723740552</v>
      </c>
      <c r="BP1239">
        <v>8.8200993380073737E-4</v>
      </c>
      <c r="BQ1239">
        <v>4.1566911161390746E-3</v>
      </c>
      <c r="BR1239">
        <v>2.3809523809523808E-2</v>
      </c>
      <c r="BS1239">
        <v>0.10344827586206896</v>
      </c>
      <c r="BT1239">
        <v>0.66666666666666663</v>
      </c>
      <c r="BU1239">
        <v>-0.18754929994300854</v>
      </c>
      <c r="BV1239">
        <v>0.81148834824374982</v>
      </c>
      <c r="BW1239">
        <v>8.518179824832825E-2</v>
      </c>
      <c r="BX1239">
        <v>0.59725678864922838</v>
      </c>
      <c r="BY1239">
        <f t="shared" si="124"/>
        <v>4.3586241848138078E-2</v>
      </c>
      <c r="BZ1239">
        <v>0</v>
      </c>
      <c r="CA1239">
        <f t="shared" si="125"/>
        <v>2.9753431361231228E-3</v>
      </c>
      <c r="CC1239">
        <v>4.3586241848138078E-2</v>
      </c>
      <c r="CD1239">
        <v>2.9753431361231228E-3</v>
      </c>
    </row>
    <row r="1240" spans="1:82" x14ac:dyDescent="0.3">
      <c r="A1240">
        <v>0</v>
      </c>
      <c r="B1240" t="s">
        <v>838</v>
      </c>
      <c r="C1240" t="s">
        <v>866</v>
      </c>
      <c r="D1240">
        <v>26073</v>
      </c>
      <c r="E1240" s="2">
        <f t="shared" si="122"/>
        <v>0.42343479211662149</v>
      </c>
      <c r="F1240" s="2" t="s">
        <v>1936</v>
      </c>
      <c r="G1240" s="3">
        <v>9306</v>
      </c>
      <c r="H1240" s="1">
        <v>7.3684495849027405</v>
      </c>
      <c r="I1240" s="1">
        <f t="shared" si="126"/>
        <v>5.1903839776202645</v>
      </c>
      <c r="J1240" s="1">
        <v>2.7669522310599999</v>
      </c>
      <c r="K1240" s="1">
        <v>41.8151481588</v>
      </c>
      <c r="L1240" s="2">
        <v>0.12388521859000012</v>
      </c>
      <c r="M1240" s="2">
        <v>2.0050646927086339E-3</v>
      </c>
      <c r="N1240" s="7">
        <v>0</v>
      </c>
      <c r="O1240" s="2">
        <v>1.8525800918275394E-3</v>
      </c>
      <c r="P1240" s="3">
        <v>311851.91757271002</v>
      </c>
      <c r="Q1240" s="3">
        <v>6602.0145878851999</v>
      </c>
      <c r="R1240" s="3">
        <v>1690760.086341917</v>
      </c>
      <c r="S1240" s="3">
        <v>3899.8760583366666</v>
      </c>
      <c r="T1240" s="3">
        <v>762798.16984637571</v>
      </c>
      <c r="V1240">
        <v>26073</v>
      </c>
      <c r="W1240" s="2">
        <v>0.33441223361577876</v>
      </c>
      <c r="X1240" s="2">
        <v>0.19767116091210507</v>
      </c>
      <c r="Y1240" s="2">
        <v>-0.10846251749732629</v>
      </c>
      <c r="Z1240" s="2">
        <v>0.78906661212768037</v>
      </c>
      <c r="AA1240" s="2">
        <v>0.12052528733644505</v>
      </c>
      <c r="AB1240" s="2">
        <v>0.30579534748476811</v>
      </c>
      <c r="AC1240" s="2">
        <v>2.0050646927086339E-3</v>
      </c>
      <c r="AD1240" s="2">
        <v>0</v>
      </c>
      <c r="AE1240" s="2">
        <v>1.8525800918275394E-3</v>
      </c>
      <c r="AF1240">
        <v>555220.29400252423</v>
      </c>
      <c r="AG1240">
        <v>1270.4444246324854</v>
      </c>
      <c r="AH1240">
        <v>238776.09846617471</v>
      </c>
      <c r="AI1240">
        <v>9953.7002418448246</v>
      </c>
      <c r="AJ1240">
        <v>18.439993923586197</v>
      </c>
      <c r="AK1240">
        <v>2245980.3803444412</v>
      </c>
      <c r="AL1240">
        <v>5170.3204829691522</v>
      </c>
      <c r="AM1240">
        <v>971745.73622160056</v>
      </c>
      <c r="AN1240">
        <v>39782.232332794803</v>
      </c>
      <c r="AO1240">
        <v>75.033535958764105</v>
      </c>
      <c r="AP1240">
        <v>1690760.086341917</v>
      </c>
      <c r="AQ1240">
        <v>3899.8760583366666</v>
      </c>
      <c r="AR1240">
        <v>732969.63775542588</v>
      </c>
      <c r="AS1240">
        <v>29828.532090949979</v>
      </c>
      <c r="AT1240">
        <v>56.593542035177904</v>
      </c>
      <c r="AU1240" s="3">
        <v>58609449.388615124</v>
      </c>
      <c r="AV1240" s="3">
        <v>1240782.6216471444</v>
      </c>
      <c r="AW1240">
        <v>105757.44894429001</v>
      </c>
      <c r="AX1240">
        <v>19876054.954589862</v>
      </c>
      <c r="AY1240">
        <v>2238.9223261548</v>
      </c>
      <c r="AZ1240">
        <v>420783.0619775331</v>
      </c>
      <c r="BA1240">
        <v>417609.36651700002</v>
      </c>
      <c r="BB1240">
        <v>78485504.343204975</v>
      </c>
      <c r="BC1240">
        <v>8840.9369140399995</v>
      </c>
      <c r="BD1240">
        <v>1661565.6836246776</v>
      </c>
      <c r="BE1240">
        <v>311851.91757271002</v>
      </c>
      <c r="BF1240">
        <v>58609449.388615124</v>
      </c>
      <c r="BG1240">
        <v>6602.0145878851999</v>
      </c>
      <c r="BH1240">
        <v>1240782.6216471444</v>
      </c>
      <c r="BI1240">
        <v>2.9471828973764387</v>
      </c>
      <c r="BJ1240">
        <v>10.315632482279179</v>
      </c>
      <c r="BK1240">
        <v>7.3684495849027405</v>
      </c>
      <c r="BL1240">
        <v>31.188203197827221</v>
      </c>
      <c r="BM1240">
        <v>36.378587175447485</v>
      </c>
      <c r="BN1240">
        <f t="shared" si="123"/>
        <v>5.1903839776202645</v>
      </c>
      <c r="BO1240">
        <v>0.42343479211662149</v>
      </c>
      <c r="BP1240">
        <v>1.5112087313039708E-2</v>
      </c>
      <c r="BQ1240">
        <v>2.3335755267436972E-2</v>
      </c>
      <c r="BR1240">
        <v>5.3571428571428568E-2</v>
      </c>
      <c r="BS1240">
        <v>0.17241379310344829</v>
      </c>
      <c r="BT1240">
        <v>0.72222222222222221</v>
      </c>
      <c r="BU1240">
        <v>-0.14864119649279584</v>
      </c>
      <c r="BV1240">
        <v>0.78906661212768037</v>
      </c>
      <c r="BW1240">
        <v>0.12502623167681021</v>
      </c>
      <c r="BX1240">
        <v>0.30579534748476811</v>
      </c>
      <c r="BY1240">
        <f t="shared" si="124"/>
        <v>4.9205263990593669E-2</v>
      </c>
      <c r="BZ1240">
        <v>0</v>
      </c>
      <c r="CA1240">
        <f t="shared" si="125"/>
        <v>1.4081747777651243E-3</v>
      </c>
      <c r="CC1240">
        <v>4.9205263990593669E-2</v>
      </c>
      <c r="CD1240">
        <v>1.4081747777651243E-3</v>
      </c>
    </row>
    <row r="1241" spans="1:82" x14ac:dyDescent="0.3">
      <c r="A1241">
        <v>0</v>
      </c>
      <c r="B1241" t="s">
        <v>838</v>
      </c>
      <c r="C1241" t="s">
        <v>40</v>
      </c>
      <c r="D1241">
        <v>26075</v>
      </c>
      <c r="E1241" s="2">
        <f t="shared" si="122"/>
        <v>0.44630547431694156</v>
      </c>
      <c r="F1241" s="2" t="s">
        <v>1936</v>
      </c>
      <c r="G1241" s="3">
        <v>6797</v>
      </c>
      <c r="H1241" s="1">
        <v>19.98298906379285</v>
      </c>
      <c r="I1241" s="1">
        <f t="shared" si="126"/>
        <v>6.8068187128494912</v>
      </c>
      <c r="J1241" s="1">
        <v>2.4810254897799999</v>
      </c>
      <c r="K1241" s="1">
        <v>112.41664869100001</v>
      </c>
      <c r="L1241" s="2">
        <v>0.15962810023999996</v>
      </c>
      <c r="M1241" s="2">
        <v>3.3489236158605162E-2</v>
      </c>
      <c r="N1241" s="7">
        <v>0</v>
      </c>
      <c r="O1241" s="2">
        <v>5.9465875030964707E-4</v>
      </c>
      <c r="P1241" s="3">
        <v>1613533.9189780599</v>
      </c>
      <c r="Q1241" s="3">
        <v>34159.079585127205</v>
      </c>
      <c r="R1241" s="3">
        <v>4805517.3839276563</v>
      </c>
      <c r="S1241" s="3">
        <v>11083.763390446537</v>
      </c>
      <c r="T1241" s="3">
        <v>2206844.8849888188</v>
      </c>
      <c r="V1241">
        <v>26075</v>
      </c>
      <c r="W1241" s="2">
        <v>0.45728286933718842</v>
      </c>
      <c r="X1241" s="2">
        <v>0.53607758338024525</v>
      </c>
      <c r="Y1241" s="2">
        <v>-0.20652453446995289</v>
      </c>
      <c r="Z1241" s="2">
        <v>0.70752734935114669</v>
      </c>
      <c r="AA1241" s="2">
        <v>0.32402250097089697</v>
      </c>
      <c r="AB1241" s="2">
        <v>0.39402223232759714</v>
      </c>
      <c r="AC1241" s="2">
        <v>3.3489236158605162E-2</v>
      </c>
      <c r="AD1241" s="2">
        <v>0</v>
      </c>
      <c r="AE1241" s="2">
        <v>5.9465875030964707E-4</v>
      </c>
      <c r="AF1241">
        <v>2047995.4005428185</v>
      </c>
      <c r="AG1241">
        <v>4697.4039892766268</v>
      </c>
      <c r="AH1241">
        <v>882862.54458032059</v>
      </c>
      <c r="AI1241">
        <v>53376.248528031647</v>
      </c>
      <c r="AJ1241">
        <v>68.176760100225053</v>
      </c>
      <c r="AK1241">
        <v>6853512.7844704743</v>
      </c>
      <c r="AL1241">
        <v>15781.167379723163</v>
      </c>
      <c r="AM1241">
        <v>2966021.5772618456</v>
      </c>
      <c r="AN1241">
        <v>177062.10083532557</v>
      </c>
      <c r="AO1241">
        <v>229.02039204026954</v>
      </c>
      <c r="AP1241">
        <v>4805517.3839276563</v>
      </c>
      <c r="AQ1241">
        <v>11083.763390446537</v>
      </c>
      <c r="AR1241">
        <v>2083159.032681525</v>
      </c>
      <c r="AS1241">
        <v>123685.85230729393</v>
      </c>
      <c r="AT1241">
        <v>160.84363194004447</v>
      </c>
      <c r="AU1241" s="3">
        <v>303247564.73273659</v>
      </c>
      <c r="AV1241" s="3">
        <v>6419857.4172288068</v>
      </c>
      <c r="AW1241">
        <v>562100.88125444006</v>
      </c>
      <c r="AX1241">
        <v>105641239.62295946</v>
      </c>
      <c r="AY1241">
        <v>11899.873012772801</v>
      </c>
      <c r="AZ1241">
        <v>2236462.1340205204</v>
      </c>
      <c r="BA1241">
        <v>2175634.8002324998</v>
      </c>
      <c r="BB1241">
        <v>408888804.35569602</v>
      </c>
      <c r="BC1241">
        <v>46058.952597900003</v>
      </c>
      <c r="BD1241">
        <v>8656319.5512493271</v>
      </c>
      <c r="BE1241">
        <v>1613533.9189780599</v>
      </c>
      <c r="BF1241">
        <v>303247564.73273659</v>
      </c>
      <c r="BG1241">
        <v>34159.079585127205</v>
      </c>
      <c r="BH1241">
        <v>6419857.4172288068</v>
      </c>
      <c r="BI1241">
        <v>8.6430954033394887</v>
      </c>
      <c r="BJ1241">
        <v>28.626084467132337</v>
      </c>
      <c r="BK1241">
        <v>19.98298906379285</v>
      </c>
      <c r="BL1241">
        <v>45.131930676133727</v>
      </c>
      <c r="BM1241">
        <v>51.938749388983219</v>
      </c>
      <c r="BN1241">
        <f t="shared" si="123"/>
        <v>6.8068187128494912</v>
      </c>
      <c r="BO1241">
        <v>0.44630547431694156</v>
      </c>
      <c r="BP1241">
        <v>4.671241783519315E-2</v>
      </c>
      <c r="BQ1241">
        <v>4.2435040620949618E-2</v>
      </c>
      <c r="BR1241">
        <v>0.1130952380952381</v>
      </c>
      <c r="BS1241">
        <v>0.10344827586206896</v>
      </c>
      <c r="BT1241">
        <v>0.61111111111111116</v>
      </c>
      <c r="BU1241">
        <v>-0.19493233682710853</v>
      </c>
      <c r="BV1241">
        <v>0.70752734935114669</v>
      </c>
      <c r="BW1241">
        <v>0.33612292631835788</v>
      </c>
      <c r="BX1241">
        <v>0.39402223232759714</v>
      </c>
      <c r="BY1241">
        <f t="shared" si="124"/>
        <v>9.3284836226953424E-2</v>
      </c>
      <c r="BZ1241">
        <v>0</v>
      </c>
      <c r="CA1241">
        <f t="shared" si="125"/>
        <v>3.5848083619626809E-4</v>
      </c>
      <c r="CC1241">
        <v>9.3284836226953424E-2</v>
      </c>
      <c r="CD1241">
        <v>3.5848083619626809E-4</v>
      </c>
    </row>
    <row r="1242" spans="1:82" x14ac:dyDescent="0.3">
      <c r="A1242">
        <v>0</v>
      </c>
      <c r="B1242" t="s">
        <v>838</v>
      </c>
      <c r="C1242" t="s">
        <v>867</v>
      </c>
      <c r="D1242">
        <v>26077</v>
      </c>
      <c r="E1242" s="2">
        <f t="shared" si="122"/>
        <v>0.49805281650460004</v>
      </c>
      <c r="F1242" s="2" t="s">
        <v>1937</v>
      </c>
      <c r="G1242" s="3">
        <v>33164</v>
      </c>
      <c r="H1242" s="1">
        <v>33.214321776087345</v>
      </c>
      <c r="I1242" s="1">
        <f t="shared" si="126"/>
        <v>1.7150108356122402</v>
      </c>
      <c r="J1242" s="1">
        <v>2.5090656136399998</v>
      </c>
      <c r="K1242" s="1">
        <v>90.472590173</v>
      </c>
      <c r="L1242" s="2">
        <v>0.20654255861000004</v>
      </c>
      <c r="M1242" s="2">
        <v>6.5561330837353105E-2</v>
      </c>
      <c r="N1242" s="7">
        <v>0</v>
      </c>
      <c r="O1242" s="2">
        <v>7.265810693861945E-4</v>
      </c>
      <c r="P1242" s="3">
        <v>1833671.8386761001</v>
      </c>
      <c r="Q1242" s="3">
        <v>38819.476636732004</v>
      </c>
      <c r="R1242" s="3">
        <v>6982696.6379809836</v>
      </c>
      <c r="S1242" s="3">
        <v>16081.503488526409</v>
      </c>
      <c r="T1242" s="3">
        <v>3156508.2743153884</v>
      </c>
      <c r="V1242">
        <v>26077</v>
      </c>
      <c r="W1242" s="2">
        <v>0.60988286848740003</v>
      </c>
      <c r="X1242" s="2">
        <v>0.89103053074279237</v>
      </c>
      <c r="Y1242" s="2">
        <v>-5.7152788821033029E-2</v>
      </c>
      <c r="Z1242" s="2">
        <v>0.71552370190450265</v>
      </c>
      <c r="AA1242" s="2">
        <v>0.26077236137637511</v>
      </c>
      <c r="AB1242" s="2">
        <v>0.50982477328119458</v>
      </c>
      <c r="AC1242" s="2">
        <v>6.5561330837353105E-2</v>
      </c>
      <c r="AD1242" s="2">
        <v>0</v>
      </c>
      <c r="AE1242" s="2">
        <v>7.265810693861945E-4</v>
      </c>
      <c r="AF1242">
        <v>5202013.6083789421</v>
      </c>
      <c r="AG1242">
        <v>11921.826419635712</v>
      </c>
      <c r="AH1242">
        <v>2240670.3857943718</v>
      </c>
      <c r="AI1242">
        <v>100974.11971103882</v>
      </c>
      <c r="AJ1242">
        <v>173.03358754038473</v>
      </c>
      <c r="AK1242">
        <v>12184710.246359926</v>
      </c>
      <c r="AL1242">
        <v>28003.329908162123</v>
      </c>
      <c r="AM1242">
        <v>5263139.2053740369</v>
      </c>
      <c r="AN1242">
        <v>235013.57444676207</v>
      </c>
      <c r="AO1242">
        <v>406.41147055318436</v>
      </c>
      <c r="AP1242">
        <v>6982696.6379809836</v>
      </c>
      <c r="AQ1242">
        <v>16081.50348852641</v>
      </c>
      <c r="AR1242">
        <v>3022468.8195796651</v>
      </c>
      <c r="AS1242">
        <v>134039.45473572327</v>
      </c>
      <c r="AT1242">
        <v>233.37788301279963</v>
      </c>
      <c r="AU1242" s="3">
        <v>344620285.36078626</v>
      </c>
      <c r="AV1242" s="3">
        <v>7295732.4391074125</v>
      </c>
      <c r="AW1242">
        <v>1177105.3634966</v>
      </c>
      <c r="AX1242">
        <v>221225182.015551</v>
      </c>
      <c r="AY1242">
        <v>24919.733833192</v>
      </c>
      <c r="AZ1242">
        <v>4683414.7766101044</v>
      </c>
      <c r="BA1242">
        <v>3010777.2021727003</v>
      </c>
      <c r="BB1242">
        <v>565845467.37633729</v>
      </c>
      <c r="BC1242">
        <v>63739.210469924001</v>
      </c>
      <c r="BD1242">
        <v>11979147.215717517</v>
      </c>
      <c r="BE1242">
        <v>1833671.8386761001</v>
      </c>
      <c r="BF1242">
        <v>344620285.36078626</v>
      </c>
      <c r="BG1242">
        <v>38819.476636732004</v>
      </c>
      <c r="BH1242">
        <v>7295732.4391074125</v>
      </c>
      <c r="BI1242">
        <v>23.042477460645951</v>
      </c>
      <c r="BJ1242">
        <v>56.256799236733301</v>
      </c>
      <c r="BK1242">
        <v>33.214321776087345</v>
      </c>
      <c r="BL1242">
        <v>44.198666713778074</v>
      </c>
      <c r="BM1242">
        <v>45.913677549390314</v>
      </c>
      <c r="BN1242">
        <f t="shared" si="123"/>
        <v>1.7150108356122402</v>
      </c>
      <c r="BO1242">
        <v>0.49805281650460004</v>
      </c>
      <c r="BP1242">
        <v>0.13897458889739947</v>
      </c>
      <c r="BQ1242">
        <v>3.3642922561931535E-2</v>
      </c>
      <c r="BR1242">
        <v>0.14285714285714285</v>
      </c>
      <c r="BS1242">
        <v>6.8965517241379309E-2</v>
      </c>
      <c r="BT1242">
        <v>0.66666666666666663</v>
      </c>
      <c r="BU1242">
        <v>-4.9114143327868322E-2</v>
      </c>
      <c r="BV1242">
        <v>0.71552370190450265</v>
      </c>
      <c r="BW1242">
        <v>0.27051074831574184</v>
      </c>
      <c r="BX1242">
        <v>0.50982477328119458</v>
      </c>
      <c r="BY1242">
        <f t="shared" si="124"/>
        <v>0.10308204281647544</v>
      </c>
      <c r="BZ1242">
        <v>0</v>
      </c>
      <c r="CA1242">
        <f t="shared" si="125"/>
        <v>3.455557924262707E-4</v>
      </c>
      <c r="CC1242">
        <v>0.10308204281647544</v>
      </c>
      <c r="CD1242">
        <v>3.455557924262707E-4</v>
      </c>
    </row>
    <row r="1243" spans="1:82" x14ac:dyDescent="0.3">
      <c r="A1243">
        <v>0</v>
      </c>
      <c r="B1243" t="s">
        <v>838</v>
      </c>
      <c r="C1243" t="s">
        <v>868</v>
      </c>
      <c r="D1243">
        <v>26079</v>
      </c>
      <c r="E1243" s="2">
        <f t="shared" si="122"/>
        <v>0.47268165834555925</v>
      </c>
      <c r="F1243" s="2" t="s">
        <v>1936</v>
      </c>
      <c r="G1243" s="3">
        <v>2111</v>
      </c>
      <c r="H1243" s="1">
        <v>0.37427831795321181</v>
      </c>
      <c r="I1243" s="1">
        <f t="shared" si="126"/>
        <v>-0.53128340268094831</v>
      </c>
      <c r="J1243" s="1">
        <v>2.8387471692699999</v>
      </c>
      <c r="K1243" s="1">
        <v>-42.744319268600002</v>
      </c>
      <c r="L1243" s="2">
        <v>0.19473212527000006</v>
      </c>
      <c r="M1243" s="2">
        <v>-1.0186345137308425E-4</v>
      </c>
      <c r="N1243" s="7">
        <v>0</v>
      </c>
      <c r="O1243" s="2">
        <v>2.8532921903931037E-2</v>
      </c>
      <c r="P1243" s="3">
        <v>18732.537436180999</v>
      </c>
      <c r="Q1243" s="3">
        <v>396.57439461771997</v>
      </c>
      <c r="R1243" s="3">
        <v>69763.500446239967</v>
      </c>
      <c r="S1243" s="3">
        <v>160.8351568923384</v>
      </c>
      <c r="T1243" s="3">
        <v>31207.728031835315</v>
      </c>
      <c r="V1243">
        <v>26079</v>
      </c>
      <c r="W1243" s="2">
        <v>0.37295910006797156</v>
      </c>
      <c r="X1243" s="2">
        <v>1.0040650853556448E-2</v>
      </c>
      <c r="Y1243" s="2">
        <v>7.3876019336961609E-3</v>
      </c>
      <c r="Z1243" s="2">
        <v>0.80954075982902263</v>
      </c>
      <c r="AA1243" s="2">
        <v>0.12320347024202924</v>
      </c>
      <c r="AB1243" s="2">
        <v>0.48067217857896827</v>
      </c>
      <c r="AC1243" s="2">
        <v>-1.0186345137308425E-4</v>
      </c>
      <c r="AD1243" s="2">
        <v>0</v>
      </c>
      <c r="AE1243" s="2">
        <v>2.8532921903931037E-2</v>
      </c>
      <c r="AF1243">
        <v>78061.470510137486</v>
      </c>
      <c r="AG1243">
        <v>179.52917656784345</v>
      </c>
      <c r="AH1243">
        <v>33741.953217761031</v>
      </c>
      <c r="AI1243">
        <v>1101.669732617203</v>
      </c>
      <c r="AJ1243">
        <v>2.6054548272986198</v>
      </c>
      <c r="AK1243">
        <v>147824.97095637745</v>
      </c>
      <c r="AL1243">
        <v>340.36433346018185</v>
      </c>
      <c r="AM1243">
        <v>63970.423282523647</v>
      </c>
      <c r="AN1243">
        <v>2080.9276996899016</v>
      </c>
      <c r="AO1243">
        <v>4.9394640555814364</v>
      </c>
      <c r="AP1243">
        <v>69763.500446239967</v>
      </c>
      <c r="AQ1243">
        <v>160.8351568923384</v>
      </c>
      <c r="AR1243">
        <v>30228.470064762616</v>
      </c>
      <c r="AS1243">
        <v>979.25796707269865</v>
      </c>
      <c r="AT1243">
        <v>2.3340092282828167</v>
      </c>
      <c r="AU1243" s="3">
        <v>3520593.0857558567</v>
      </c>
      <c r="AV1243" s="3">
        <v>74532.191724454286</v>
      </c>
      <c r="AW1243">
        <v>21692.012519530999</v>
      </c>
      <c r="AX1243">
        <v>4076796.8329206561</v>
      </c>
      <c r="AY1243">
        <v>459.22752121971996</v>
      </c>
      <c r="AZ1243">
        <v>86307.220338034167</v>
      </c>
      <c r="BA1243">
        <v>40424.549955711998</v>
      </c>
      <c r="BB1243">
        <v>7597389.9186765132</v>
      </c>
      <c r="BC1243">
        <v>855.80191583743999</v>
      </c>
      <c r="BD1243">
        <v>160839.41206248847</v>
      </c>
      <c r="BE1243">
        <v>18732.537436180999</v>
      </c>
      <c r="BF1243">
        <v>3520593.0857558567</v>
      </c>
      <c r="BG1243">
        <v>396.57439461771997</v>
      </c>
      <c r="BH1243">
        <v>74532.191724454286</v>
      </c>
      <c r="BI1243">
        <v>0.42774177913789174</v>
      </c>
      <c r="BJ1243">
        <v>0.80202009709110356</v>
      </c>
      <c r="BK1243">
        <v>0.37427831795321181</v>
      </c>
      <c r="BL1243">
        <v>44.615387424530873</v>
      </c>
      <c r="BM1243">
        <v>44.084104021849924</v>
      </c>
      <c r="BN1243">
        <f t="shared" si="123"/>
        <v>-0.53128340268094831</v>
      </c>
      <c r="BO1243">
        <v>0.47268165834555925</v>
      </c>
      <c r="BP1243">
        <v>2.4483936715986652E-3</v>
      </c>
      <c r="BQ1243">
        <v>1.4620884516412065E-2</v>
      </c>
      <c r="BR1243">
        <v>4.7619047619047616E-2</v>
      </c>
      <c r="BS1243">
        <v>3.4482758620689655E-2</v>
      </c>
      <c r="BT1243">
        <v>0.77777777777777779</v>
      </c>
      <c r="BU1243">
        <v>1.5214789694127252E-2</v>
      </c>
      <c r="BV1243">
        <v>0.80954075982902263</v>
      </c>
      <c r="BW1243">
        <v>0.1278044297116486</v>
      </c>
      <c r="BX1243">
        <v>0.48067217857896827</v>
      </c>
      <c r="BY1243">
        <f t="shared" si="124"/>
        <v>1.4962951860123285E-2</v>
      </c>
      <c r="BZ1243">
        <v>0</v>
      </c>
      <c r="CA1243">
        <f t="shared" si="125"/>
        <v>1.4177817950430743E-2</v>
      </c>
      <c r="CC1243">
        <v>1.4962951860123285E-2</v>
      </c>
      <c r="CD1243">
        <v>1.4177817950430743E-2</v>
      </c>
    </row>
    <row r="1244" spans="1:82" x14ac:dyDescent="0.3">
      <c r="A1244">
        <v>0</v>
      </c>
      <c r="B1244" t="s">
        <v>838</v>
      </c>
      <c r="C1244" t="s">
        <v>269</v>
      </c>
      <c r="D1244">
        <v>26081</v>
      </c>
      <c r="E1244" s="2">
        <f t="shared" si="122"/>
        <v>0.48733769015900108</v>
      </c>
      <c r="F1244" s="2" t="s">
        <v>1937</v>
      </c>
      <c r="G1244" s="3">
        <v>131455</v>
      </c>
      <c r="H1244" s="1">
        <v>33.635123802305998</v>
      </c>
      <c r="I1244" s="1">
        <f t="shared" si="126"/>
        <v>4.012287991437347</v>
      </c>
      <c r="J1244" s="1">
        <v>2.6627064733600001</v>
      </c>
      <c r="K1244" s="1">
        <v>70.540921445199999</v>
      </c>
      <c r="L1244" s="2">
        <v>0.18088050659999988</v>
      </c>
      <c r="M1244" s="2">
        <v>0.10288873993520986</v>
      </c>
      <c r="N1244" s="7">
        <v>0</v>
      </c>
      <c r="O1244" s="2">
        <v>1.1621917955282428E-3</v>
      </c>
      <c r="P1244" s="3">
        <v>2899303.0934410002</v>
      </c>
      <c r="Q1244" s="3">
        <v>61379.264448919996</v>
      </c>
      <c r="R1244" s="3">
        <v>11429732.631603567</v>
      </c>
      <c r="S1244" s="3">
        <v>26192.509638498781</v>
      </c>
      <c r="T1244" s="3">
        <v>5142905.6527436478</v>
      </c>
      <c r="V1244">
        <v>26081</v>
      </c>
      <c r="W1244" s="2">
        <v>0.58797375255286033</v>
      </c>
      <c r="X1244" s="2">
        <v>0.90231925899944432</v>
      </c>
      <c r="Y1244" s="2">
        <v>-0.11494948363296902</v>
      </c>
      <c r="Z1244" s="2">
        <v>0.75933829013727505</v>
      </c>
      <c r="AA1244" s="2">
        <v>0.20332260437946312</v>
      </c>
      <c r="AB1244" s="2">
        <v>0.44648117021954875</v>
      </c>
      <c r="AC1244" s="2">
        <v>0.10288873993520986</v>
      </c>
      <c r="AD1244" s="2">
        <v>0</v>
      </c>
      <c r="AE1244" s="2">
        <v>1.1621917955282428E-3</v>
      </c>
      <c r="AF1244">
        <v>9956148.5967441108</v>
      </c>
      <c r="AG1244">
        <v>22708.594842942995</v>
      </c>
      <c r="AH1244">
        <v>4268010.1333953114</v>
      </c>
      <c r="AI1244">
        <v>193664.8647830867</v>
      </c>
      <c r="AJ1244">
        <v>329.63337161434674</v>
      </c>
      <c r="AK1244">
        <v>21385881.228347678</v>
      </c>
      <c r="AL1244">
        <v>48901.104481441776</v>
      </c>
      <c r="AM1244">
        <v>9190811.2723177131</v>
      </c>
      <c r="AN1244">
        <v>413769.3786043335</v>
      </c>
      <c r="AO1244">
        <v>709.79257325929916</v>
      </c>
      <c r="AP1244">
        <v>11429732.631603567</v>
      </c>
      <c r="AQ1244">
        <v>26192.509638498781</v>
      </c>
      <c r="AR1244">
        <v>4922801.1389224017</v>
      </c>
      <c r="AS1244">
        <v>220104.5138212468</v>
      </c>
      <c r="AT1244">
        <v>380.15920164495242</v>
      </c>
      <c r="AU1244" s="3">
        <v>544895023.38130152</v>
      </c>
      <c r="AV1244" s="3">
        <v>11535618.960530024</v>
      </c>
      <c r="AW1244">
        <v>2041976.5875753001</v>
      </c>
      <c r="AX1244">
        <v>383769079.86890191</v>
      </c>
      <c r="AY1244">
        <v>43229.361307835999</v>
      </c>
      <c r="AZ1244">
        <v>8124526.1641946975</v>
      </c>
      <c r="BA1244">
        <v>4941279.6810162999</v>
      </c>
      <c r="BB1244">
        <v>928664103.25020337</v>
      </c>
      <c r="BC1244">
        <v>104608.625756756</v>
      </c>
      <c r="BD1244">
        <v>19660145.12472472</v>
      </c>
      <c r="BE1244">
        <v>2899303.0934410002</v>
      </c>
      <c r="BF1244">
        <v>544895023.38130152</v>
      </c>
      <c r="BG1244">
        <v>61379.264448919996</v>
      </c>
      <c r="BH1244">
        <v>11535618.960530024</v>
      </c>
      <c r="BI1244">
        <v>28.088273388462685</v>
      </c>
      <c r="BJ1244">
        <v>61.723397190768679</v>
      </c>
      <c r="BK1244">
        <v>33.635123802305998</v>
      </c>
      <c r="BL1244">
        <v>41.861321354274885</v>
      </c>
      <c r="BM1244">
        <v>45.873609345712232</v>
      </c>
      <c r="BN1244">
        <f t="shared" si="123"/>
        <v>4.012287991437347</v>
      </c>
      <c r="BO1244">
        <v>0.48733769015900108</v>
      </c>
      <c r="BP1244">
        <v>0.16576234057059142</v>
      </c>
      <c r="BQ1244">
        <v>2.5505770027765013E-2</v>
      </c>
      <c r="BR1244">
        <v>0.24404761904761904</v>
      </c>
      <c r="BS1244">
        <v>0.17241379310344829</v>
      </c>
      <c r="BT1244">
        <v>0.55555555555555558</v>
      </c>
      <c r="BU1244">
        <v>-0.11490311512451201</v>
      </c>
      <c r="BV1244">
        <v>0.75933829013727505</v>
      </c>
      <c r="BW1244">
        <v>0.21091556470898665</v>
      </c>
      <c r="BX1244">
        <v>0.44648117021954875</v>
      </c>
      <c r="BY1244">
        <f t="shared" si="124"/>
        <v>0.10935700303553024</v>
      </c>
      <c r="BZ1244">
        <v>0</v>
      </c>
      <c r="CA1244">
        <f t="shared" si="125"/>
        <v>6.1915993177725777E-4</v>
      </c>
      <c r="CC1244">
        <v>0.10935700303553024</v>
      </c>
      <c r="CD1244">
        <v>6.1915993177725777E-4</v>
      </c>
    </row>
    <row r="1245" spans="1:82" x14ac:dyDescent="0.3">
      <c r="A1245">
        <v>1</v>
      </c>
      <c r="B1245" t="s">
        <v>838</v>
      </c>
      <c r="C1245" t="s">
        <v>869</v>
      </c>
      <c r="D1245">
        <v>26083</v>
      </c>
      <c r="E1245" s="2">
        <v>0</v>
      </c>
      <c r="F1245" s="2" t="s">
        <v>1954</v>
      </c>
      <c r="G1245" s="3">
        <v>-999</v>
      </c>
      <c r="H1245" s="1">
        <v>0.37324132104578156</v>
      </c>
      <c r="I1245" s="1">
        <f t="shared" si="126"/>
        <v>-999</v>
      </c>
      <c r="J1245" s="1">
        <v>-999</v>
      </c>
      <c r="K1245" s="1">
        <v>-999</v>
      </c>
      <c r="L1245" s="2">
        <v>-999</v>
      </c>
      <c r="M1245" s="2">
        <v>-999</v>
      </c>
      <c r="N1245" s="7">
        <v>-999</v>
      </c>
      <c r="O1245" s="2">
        <v>-999</v>
      </c>
      <c r="P1245" s="3">
        <v>-999</v>
      </c>
      <c r="Q1245" s="3">
        <v>-999</v>
      </c>
      <c r="R1245" s="3">
        <v>-999</v>
      </c>
      <c r="S1245" s="3">
        <v>-999</v>
      </c>
      <c r="T1245" s="3">
        <v>-999</v>
      </c>
      <c r="V1245">
        <v>26083</v>
      </c>
      <c r="W1245" s="2">
        <v>-999</v>
      </c>
      <c r="X1245" s="2">
        <v>1.0012831652218083E-2</v>
      </c>
      <c r="Y1245" s="2">
        <v>-999</v>
      </c>
      <c r="Z1245" s="2">
        <v>-999</v>
      </c>
      <c r="AA1245" s="2">
        <v>-999</v>
      </c>
      <c r="AB1245" s="2">
        <v>-999</v>
      </c>
      <c r="AC1245" s="2">
        <v>-999</v>
      </c>
      <c r="AD1245" s="2">
        <v>-999</v>
      </c>
      <c r="AE1245" s="2">
        <v>-999</v>
      </c>
      <c r="AF1245" s="2">
        <v>-999</v>
      </c>
      <c r="AG1245" s="2">
        <v>-999</v>
      </c>
      <c r="AH1245" s="2">
        <v>-999</v>
      </c>
      <c r="AI1245" s="2">
        <v>-999</v>
      </c>
      <c r="AJ1245" s="2">
        <v>-999</v>
      </c>
      <c r="AK1245" s="2">
        <v>-999</v>
      </c>
      <c r="AL1245" s="2">
        <v>-999</v>
      </c>
      <c r="AM1245" s="2">
        <v>-999</v>
      </c>
      <c r="AN1245" s="2">
        <v>-999</v>
      </c>
      <c r="AO1245" s="2">
        <v>-999</v>
      </c>
      <c r="AP1245" s="2">
        <v>-999</v>
      </c>
      <c r="AQ1245" s="2">
        <v>-999</v>
      </c>
      <c r="AR1245" s="2">
        <v>-999</v>
      </c>
      <c r="AS1245" s="2">
        <v>-999</v>
      </c>
      <c r="AT1245" s="2">
        <v>-999</v>
      </c>
      <c r="AU1245" s="2">
        <v>-999</v>
      </c>
      <c r="AV1245" s="2">
        <v>-999</v>
      </c>
      <c r="AW1245" s="2">
        <v>-999</v>
      </c>
      <c r="AX1245" s="2">
        <v>-999</v>
      </c>
      <c r="AY1245" s="2">
        <v>-999</v>
      </c>
      <c r="AZ1245" s="2">
        <v>-999</v>
      </c>
      <c r="BA1245" s="2">
        <v>-999</v>
      </c>
      <c r="BB1245" s="2">
        <v>-999</v>
      </c>
      <c r="BC1245" s="2">
        <v>-999</v>
      </c>
      <c r="BD1245" s="2">
        <v>-999</v>
      </c>
      <c r="BE1245" s="2">
        <v>-999</v>
      </c>
      <c r="BF1245" s="2">
        <v>-999</v>
      </c>
      <c r="BG1245" s="2">
        <v>-999</v>
      </c>
      <c r="BH1245" s="2">
        <v>-999</v>
      </c>
      <c r="BI1245">
        <v>0</v>
      </c>
      <c r="BJ1245">
        <v>0.37324132104578156</v>
      </c>
      <c r="BK1245">
        <v>0.37324132104578156</v>
      </c>
      <c r="BL1245">
        <v>-999</v>
      </c>
      <c r="BM1245">
        <v>69.731245222615172</v>
      </c>
      <c r="BN1245">
        <f t="shared" si="123"/>
        <v>-999</v>
      </c>
      <c r="BO1245" t="s">
        <v>3748</v>
      </c>
      <c r="BP1245" t="s">
        <v>3748</v>
      </c>
      <c r="BQ1245">
        <v>2.8145793982024951E-3</v>
      </c>
      <c r="BR1245">
        <v>0</v>
      </c>
      <c r="BS1245">
        <v>0.10344827586206896</v>
      </c>
      <c r="BT1245">
        <v>0.44444444444444442</v>
      </c>
      <c r="BU1245" t="s">
        <v>3748</v>
      </c>
      <c r="BY1245">
        <f t="shared" si="124"/>
        <v>-999</v>
      </c>
      <c r="CA1245">
        <f t="shared" si="125"/>
        <v>-999</v>
      </c>
    </row>
    <row r="1246" spans="1:82" x14ac:dyDescent="0.3">
      <c r="A1246">
        <v>1</v>
      </c>
      <c r="B1246" t="s">
        <v>838</v>
      </c>
      <c r="C1246" t="s">
        <v>163</v>
      </c>
      <c r="D1246">
        <v>26085</v>
      </c>
      <c r="E1246" s="2">
        <v>0</v>
      </c>
      <c r="F1246" s="2" t="s">
        <v>1954</v>
      </c>
      <c r="G1246" s="3">
        <v>-999</v>
      </c>
      <c r="H1246" s="1">
        <v>0.37510187799554512</v>
      </c>
      <c r="I1246" s="1">
        <f t="shared" si="126"/>
        <v>-999</v>
      </c>
      <c r="J1246" s="1">
        <v>-999</v>
      </c>
      <c r="K1246" s="1">
        <v>-999</v>
      </c>
      <c r="L1246" s="2">
        <v>-999</v>
      </c>
      <c r="M1246" s="2">
        <v>-999</v>
      </c>
      <c r="N1246" s="7">
        <v>-999</v>
      </c>
      <c r="O1246" s="2">
        <v>-999</v>
      </c>
      <c r="P1246" s="3">
        <v>-999</v>
      </c>
      <c r="Q1246" s="3">
        <v>-999</v>
      </c>
      <c r="R1246" s="3">
        <v>-999</v>
      </c>
      <c r="S1246" s="3">
        <v>-999</v>
      </c>
      <c r="T1246" s="3">
        <v>-999</v>
      </c>
      <c r="V1246">
        <v>26085</v>
      </c>
      <c r="W1246" s="2">
        <v>-999</v>
      </c>
      <c r="X1246" s="2">
        <v>1.0062744248886504E-2</v>
      </c>
      <c r="Y1246" s="2">
        <v>-999</v>
      </c>
      <c r="Z1246" s="2">
        <v>-999</v>
      </c>
      <c r="AA1246" s="2">
        <v>-999</v>
      </c>
      <c r="AB1246" s="2">
        <v>-999</v>
      </c>
      <c r="AC1246" s="2">
        <v>-999</v>
      </c>
      <c r="AD1246" s="2">
        <v>-999</v>
      </c>
      <c r="AE1246" s="2">
        <v>-999</v>
      </c>
      <c r="AF1246" s="2">
        <v>-999</v>
      </c>
      <c r="AG1246" s="2">
        <v>-999</v>
      </c>
      <c r="AH1246" s="2">
        <v>-999</v>
      </c>
      <c r="AI1246" s="2">
        <v>-999</v>
      </c>
      <c r="AJ1246" s="2">
        <v>-999</v>
      </c>
      <c r="AK1246" s="2">
        <v>-999</v>
      </c>
      <c r="AL1246" s="2">
        <v>-999</v>
      </c>
      <c r="AM1246" s="2">
        <v>-999</v>
      </c>
      <c r="AN1246" s="2">
        <v>-999</v>
      </c>
      <c r="AO1246" s="2">
        <v>-999</v>
      </c>
      <c r="AP1246" s="2">
        <v>-999</v>
      </c>
      <c r="AQ1246" s="2">
        <v>-999</v>
      </c>
      <c r="AR1246" s="2">
        <v>-999</v>
      </c>
      <c r="AS1246" s="2">
        <v>-999</v>
      </c>
      <c r="AT1246" s="2">
        <v>-999</v>
      </c>
      <c r="AU1246" s="2">
        <v>-999</v>
      </c>
      <c r="AV1246" s="2">
        <v>-999</v>
      </c>
      <c r="AW1246" s="2">
        <v>-999</v>
      </c>
      <c r="AX1246" s="2">
        <v>-999</v>
      </c>
      <c r="AY1246" s="2">
        <v>-999</v>
      </c>
      <c r="AZ1246" s="2">
        <v>-999</v>
      </c>
      <c r="BA1246" s="2">
        <v>-999</v>
      </c>
      <c r="BB1246" s="2">
        <v>-999</v>
      </c>
      <c r="BC1246" s="2">
        <v>-999</v>
      </c>
      <c r="BD1246" s="2">
        <v>-999</v>
      </c>
      <c r="BE1246" s="2">
        <v>-999</v>
      </c>
      <c r="BF1246" s="2">
        <v>-999</v>
      </c>
      <c r="BG1246" s="2">
        <v>-999</v>
      </c>
      <c r="BH1246" s="2">
        <v>-999</v>
      </c>
      <c r="BI1246">
        <v>0</v>
      </c>
      <c r="BJ1246">
        <v>0.37510187799554512</v>
      </c>
      <c r="BK1246">
        <v>0.37510187799554512</v>
      </c>
      <c r="BL1246">
        <v>-999</v>
      </c>
      <c r="BM1246">
        <v>42.900653024438263</v>
      </c>
      <c r="BN1246">
        <f t="shared" si="123"/>
        <v>-999</v>
      </c>
      <c r="BO1246" t="s">
        <v>3748</v>
      </c>
      <c r="BP1246" t="s">
        <v>3748</v>
      </c>
      <c r="BQ1246">
        <v>1.5862130741888913E-2</v>
      </c>
      <c r="BR1246">
        <v>1.7857142857142856E-2</v>
      </c>
      <c r="BS1246">
        <v>3.4482758620689655E-2</v>
      </c>
      <c r="BT1246">
        <v>0.83333333333333337</v>
      </c>
      <c r="BU1246" t="s">
        <v>3748</v>
      </c>
      <c r="BY1246">
        <f t="shared" si="124"/>
        <v>-999</v>
      </c>
      <c r="CA1246">
        <f t="shared" si="125"/>
        <v>-999</v>
      </c>
    </row>
    <row r="1247" spans="1:82" x14ac:dyDescent="0.3">
      <c r="A1247">
        <v>0</v>
      </c>
      <c r="B1247" t="s">
        <v>838</v>
      </c>
      <c r="C1247" t="s">
        <v>870</v>
      </c>
      <c r="D1247">
        <v>26087</v>
      </c>
      <c r="E1247" s="2">
        <f t="shared" ref="E1247:E1259" si="127">BO1247</f>
        <v>0.42830875853656541</v>
      </c>
      <c r="F1247" s="2" t="s">
        <v>1936</v>
      </c>
      <c r="G1247" s="3">
        <v>4417</v>
      </c>
      <c r="H1247" s="1">
        <v>4.8894237763812765</v>
      </c>
      <c r="I1247" s="1">
        <f t="shared" si="126"/>
        <v>7.5798087571061856</v>
      </c>
      <c r="J1247" s="1">
        <v>2.6149066835200001</v>
      </c>
      <c r="K1247" s="1">
        <v>65.797060356800003</v>
      </c>
      <c r="L1247" s="2">
        <v>0.13477819560000004</v>
      </c>
      <c r="M1247" s="2">
        <v>5.5530131279720495E-3</v>
      </c>
      <c r="N1247" s="7">
        <v>0</v>
      </c>
      <c r="O1247" s="2">
        <v>5.6316024349793486E-4</v>
      </c>
      <c r="P1247" s="3">
        <v>308731.74749694002</v>
      </c>
      <c r="Q1247" s="3">
        <v>6535.9594918728008</v>
      </c>
      <c r="R1247" s="3">
        <v>1083869.2194408625</v>
      </c>
      <c r="S1247" s="3">
        <v>2498.9497951107683</v>
      </c>
      <c r="T1247" s="3">
        <v>486346.45090193028</v>
      </c>
      <c r="V1247">
        <v>26087</v>
      </c>
      <c r="W1247" s="2">
        <v>0.30832698284695376</v>
      </c>
      <c r="X1247" s="2">
        <v>0.13116708785641953</v>
      </c>
      <c r="Y1247" s="2">
        <v>-0.19893287955851269</v>
      </c>
      <c r="Z1247" s="2">
        <v>0.74570696762795419</v>
      </c>
      <c r="AA1247" s="2">
        <v>0.18964920500294399</v>
      </c>
      <c r="AB1247" s="2">
        <v>0.33268331465170331</v>
      </c>
      <c r="AC1247" s="2">
        <v>5.5530131279720495E-3</v>
      </c>
      <c r="AD1247" s="2">
        <v>0</v>
      </c>
      <c r="AE1247" s="2">
        <v>5.6316024349793486E-4</v>
      </c>
      <c r="AF1247">
        <v>496706.23689596565</v>
      </c>
      <c r="AG1247">
        <v>1136.825314378656</v>
      </c>
      <c r="AH1247">
        <v>213662.80015234998</v>
      </c>
      <c r="AI1247">
        <v>7755.0455395213448</v>
      </c>
      <c r="AJ1247">
        <v>16.500464546324789</v>
      </c>
      <c r="AK1247">
        <v>1580575.4563368282</v>
      </c>
      <c r="AL1247">
        <v>3635.7751094894243</v>
      </c>
      <c r="AM1247">
        <v>683332.6816286738</v>
      </c>
      <c r="AN1247">
        <v>24431.614965127737</v>
      </c>
      <c r="AO1247">
        <v>52.764689544499866</v>
      </c>
      <c r="AP1247">
        <v>1083869.2194408625</v>
      </c>
      <c r="AQ1247">
        <v>2498.9497951107683</v>
      </c>
      <c r="AR1247">
        <v>469669.88147632382</v>
      </c>
      <c r="AS1247">
        <v>16676.569425606394</v>
      </c>
      <c r="AT1247">
        <v>36.264224998175081</v>
      </c>
      <c r="AU1247" s="3">
        <v>58023044.624574907</v>
      </c>
      <c r="AV1247" s="3">
        <v>1228368.2269025741</v>
      </c>
      <c r="AW1247">
        <v>109480.50919104001</v>
      </c>
      <c r="AX1247">
        <v>20575766.897364058</v>
      </c>
      <c r="AY1247">
        <v>2317.7408187647998</v>
      </c>
      <c r="AZ1247">
        <v>435596.20947865647</v>
      </c>
      <c r="BA1247">
        <v>418212.25668798003</v>
      </c>
      <c r="BB1247">
        <v>78598811.521938965</v>
      </c>
      <c r="BC1247">
        <v>8853.7003106375996</v>
      </c>
      <c r="BD1247">
        <v>1663964.4363812304</v>
      </c>
      <c r="BE1247">
        <v>308731.74749694002</v>
      </c>
      <c r="BF1247">
        <v>58023044.624574907</v>
      </c>
      <c r="BG1247">
        <v>6535.9594918728008</v>
      </c>
      <c r="BH1247">
        <v>1228368.2269025741</v>
      </c>
      <c r="BI1247">
        <v>2.2322142380458843</v>
      </c>
      <c r="BJ1247">
        <v>7.1216380144271607</v>
      </c>
      <c r="BK1247">
        <v>4.8894237763812765</v>
      </c>
      <c r="BL1247">
        <v>37.15029804401383</v>
      </c>
      <c r="BM1247">
        <v>44.730106801120016</v>
      </c>
      <c r="BN1247">
        <f t="shared" si="123"/>
        <v>7.5798087571061856</v>
      </c>
      <c r="BO1247">
        <v>0.42830875853656541</v>
      </c>
      <c r="BP1247">
        <v>1.1577736352989546E-2</v>
      </c>
      <c r="BQ1247">
        <v>4.645876743322129E-2</v>
      </c>
      <c r="BR1247">
        <v>0.125</v>
      </c>
      <c r="BS1247">
        <v>0.17241379310344829</v>
      </c>
      <c r="BT1247">
        <v>0.61111111111111116</v>
      </c>
      <c r="BU1247">
        <v>-0.21706907382975585</v>
      </c>
      <c r="BV1247">
        <v>0.74570696762795419</v>
      </c>
      <c r="BW1247">
        <v>0.19673154045948549</v>
      </c>
      <c r="BX1247">
        <v>0.33268331465170331</v>
      </c>
      <c r="BY1247">
        <f t="shared" si="124"/>
        <v>0.10406591311938941</v>
      </c>
      <c r="BZ1247">
        <v>0</v>
      </c>
      <c r="CA1247">
        <f t="shared" si="125"/>
        <v>3.9752165725174551E-4</v>
      </c>
      <c r="CC1247">
        <v>0.10406591311938941</v>
      </c>
      <c r="CD1247">
        <v>3.9752165725174551E-4</v>
      </c>
    </row>
    <row r="1248" spans="1:82" x14ac:dyDescent="0.3">
      <c r="A1248">
        <v>0</v>
      </c>
      <c r="B1248" t="s">
        <v>838</v>
      </c>
      <c r="C1248" t="s">
        <v>871</v>
      </c>
      <c r="D1248">
        <v>26089</v>
      </c>
      <c r="E1248" s="2">
        <f t="shared" si="127"/>
        <v>0.45481391506717844</v>
      </c>
      <c r="F1248" s="2" t="s">
        <v>1936</v>
      </c>
      <c r="G1248" s="3">
        <v>885</v>
      </c>
      <c r="H1248" s="1">
        <v>0.37107075676999784</v>
      </c>
      <c r="I1248" s="1">
        <f t="shared" si="126"/>
        <v>7.3109347901426531</v>
      </c>
      <c r="J1248" s="1">
        <v>2.8690817231799999</v>
      </c>
      <c r="K1248" s="1">
        <v>-52.1120809592</v>
      </c>
      <c r="L1248" s="2">
        <v>0.19348661218000007</v>
      </c>
      <c r="M1248" s="2">
        <v>-1.7455589610485859E-3</v>
      </c>
      <c r="N1248" s="7">
        <v>0</v>
      </c>
      <c r="O1248" s="2">
        <v>5.5982340363847152E-3</v>
      </c>
      <c r="P1248" s="3">
        <v>116405.81268037499</v>
      </c>
      <c r="Q1248" s="3">
        <v>2464.3519251450002</v>
      </c>
      <c r="R1248" s="3">
        <v>357633.94909428747</v>
      </c>
      <c r="S1248" s="3">
        <v>828.85525595403499</v>
      </c>
      <c r="T1248" s="3">
        <v>159332.95394341712</v>
      </c>
      <c r="V1248">
        <v>26089</v>
      </c>
      <c r="W1248" s="2">
        <v>0.30977470544146635</v>
      </c>
      <c r="X1248" s="2">
        <v>9.9546025830923868E-3</v>
      </c>
      <c r="Y1248" s="2">
        <v>-0.24774662317295695</v>
      </c>
      <c r="Z1248" s="2">
        <v>0.81819142730910355</v>
      </c>
      <c r="AA1248" s="2">
        <v>0.15020450262319271</v>
      </c>
      <c r="AB1248" s="2">
        <v>0.47759778348576609</v>
      </c>
      <c r="AC1248" s="2">
        <v>-1.7455589610485859E-3</v>
      </c>
      <c r="AD1248" s="2">
        <v>0</v>
      </c>
      <c r="AE1248" s="2">
        <v>5.5982340363847152E-3</v>
      </c>
      <c r="AF1248">
        <v>111386.9082247668</v>
      </c>
      <c r="AG1248">
        <v>255.20029824289776</v>
      </c>
      <c r="AH1248">
        <v>47964.106386999818</v>
      </c>
      <c r="AI1248">
        <v>1137.3053124687265</v>
      </c>
      <c r="AJ1248">
        <v>3.7040085840301096</v>
      </c>
      <c r="AK1248">
        <v>469020.85731905425</v>
      </c>
      <c r="AL1248">
        <v>1084.0555541969327</v>
      </c>
      <c r="AM1248">
        <v>203744.88701196795</v>
      </c>
      <c r="AN1248">
        <v>4689.478630917688</v>
      </c>
      <c r="AO1248">
        <v>15.730586954942156</v>
      </c>
      <c r="AP1248">
        <v>357633.94909428747</v>
      </c>
      <c r="AQ1248">
        <v>828.85525595403487</v>
      </c>
      <c r="AR1248">
        <v>155780.78062496812</v>
      </c>
      <c r="AS1248">
        <v>3552.1733184489613</v>
      </c>
      <c r="AT1248">
        <v>12.026578370912047</v>
      </c>
      <c r="AU1248" s="3">
        <v>21877308.435149677</v>
      </c>
      <c r="AV1248" s="3">
        <v>463150.30081175134</v>
      </c>
      <c r="AW1248">
        <v>28076.801258875003</v>
      </c>
      <c r="AX1248">
        <v>5276754.0285929684</v>
      </c>
      <c r="AY1248">
        <v>594.39574056499998</v>
      </c>
      <c r="AZ1248">
        <v>111710.73548178609</v>
      </c>
      <c r="BA1248">
        <v>144482.61393925</v>
      </c>
      <c r="BB1248">
        <v>27154062.463742647</v>
      </c>
      <c r="BC1248">
        <v>3058.7476657100001</v>
      </c>
      <c r="BD1248">
        <v>574861.03629353736</v>
      </c>
      <c r="BE1248">
        <v>116405.81268037499</v>
      </c>
      <c r="BF1248">
        <v>21877308.435149677</v>
      </c>
      <c r="BG1248">
        <v>2464.3519251450002</v>
      </c>
      <c r="BH1248">
        <v>463150.30081175134</v>
      </c>
      <c r="BI1248">
        <v>0.11056612545941137</v>
      </c>
      <c r="BJ1248">
        <v>0.4816368822294092</v>
      </c>
      <c r="BK1248">
        <v>0.37107075676999784</v>
      </c>
      <c r="BL1248">
        <v>50.350688670302567</v>
      </c>
      <c r="BM1248">
        <v>57.66162346044522</v>
      </c>
      <c r="BN1248">
        <f t="shared" si="123"/>
        <v>7.3109347901426531</v>
      </c>
      <c r="BO1248">
        <v>0.45481391506717844</v>
      </c>
      <c r="BP1248">
        <v>6.0895704722587732E-4</v>
      </c>
      <c r="BQ1248">
        <v>1.2774759581151629E-2</v>
      </c>
      <c r="BR1248">
        <v>5.9523809523809521E-3</v>
      </c>
      <c r="BS1248">
        <v>0.13793103448275862</v>
      </c>
      <c r="BT1248">
        <v>0.66666666666666663</v>
      </c>
      <c r="BU1248">
        <v>-0.20936911399488681</v>
      </c>
      <c r="BV1248">
        <v>0.81819142730910355</v>
      </c>
      <c r="BW1248">
        <v>0.15581379940165219</v>
      </c>
      <c r="BX1248">
        <v>0.47759778348576609</v>
      </c>
      <c r="BY1248">
        <f t="shared" si="124"/>
        <v>0.18016568105485506</v>
      </c>
      <c r="BZ1248">
        <v>0</v>
      </c>
      <c r="CA1248">
        <f t="shared" si="125"/>
        <v>2.8133010201938681E-3</v>
      </c>
      <c r="CC1248">
        <v>0.18016568105485506</v>
      </c>
      <c r="CD1248">
        <v>2.8133010201938681E-3</v>
      </c>
    </row>
    <row r="1249" spans="1:82" x14ac:dyDescent="0.3">
      <c r="A1249">
        <v>0</v>
      </c>
      <c r="B1249" t="s">
        <v>838</v>
      </c>
      <c r="C1249" t="s">
        <v>872</v>
      </c>
      <c r="D1249">
        <v>26091</v>
      </c>
      <c r="E1249" s="2">
        <f t="shared" si="127"/>
        <v>0.52098209310216348</v>
      </c>
      <c r="F1249" s="2" t="s">
        <v>1938</v>
      </c>
      <c r="G1249" s="3">
        <v>3806</v>
      </c>
      <c r="H1249" s="1">
        <v>10.579156071577469</v>
      </c>
      <c r="I1249" s="1">
        <f t="shared" si="126"/>
        <v>5.5426138420533491</v>
      </c>
      <c r="J1249" s="1">
        <v>2.4365274808600001</v>
      </c>
      <c r="K1249" s="1">
        <v>157.971657131</v>
      </c>
      <c r="L1249" s="2">
        <v>0.20323786559000001</v>
      </c>
      <c r="M1249" s="2">
        <v>1.4803391924014687E-2</v>
      </c>
      <c r="N1249" s="7">
        <v>0</v>
      </c>
      <c r="O1249" s="2">
        <v>3.2929748149527669E-4</v>
      </c>
      <c r="P1249" s="3">
        <v>644106.97283650993</v>
      </c>
      <c r="Q1249" s="3">
        <v>13635.970764341202</v>
      </c>
      <c r="R1249" s="3">
        <v>3476250.944461422</v>
      </c>
      <c r="S1249" s="3">
        <v>8022.4942880139042</v>
      </c>
      <c r="T1249" s="3">
        <v>1592810.4346117945</v>
      </c>
      <c r="V1249">
        <v>26091</v>
      </c>
      <c r="W1249" s="2">
        <v>0.46538453115811496</v>
      </c>
      <c r="X1249" s="2">
        <v>0.28380380947760336</v>
      </c>
      <c r="Y1249" s="2">
        <v>-0.12986061054188988</v>
      </c>
      <c r="Z1249" s="2">
        <v>0.69483761342047601</v>
      </c>
      <c r="AA1249" s="2">
        <v>0.45532732048257191</v>
      </c>
      <c r="AB1249" s="2">
        <v>0.50166754708517958</v>
      </c>
      <c r="AC1249" s="2">
        <v>1.4803391924014687E-2</v>
      </c>
      <c r="AD1249" s="2">
        <v>0</v>
      </c>
      <c r="AE1249" s="2">
        <v>3.2929748149527669E-4</v>
      </c>
      <c r="AF1249">
        <v>991629.50681006326</v>
      </c>
      <c r="AG1249">
        <v>2270.3489815577204</v>
      </c>
      <c r="AH1249">
        <v>426705.06592984265</v>
      </c>
      <c r="AI1249">
        <v>24703.279265015954</v>
      </c>
      <c r="AJ1249">
        <v>32.952716807713415</v>
      </c>
      <c r="AK1249">
        <v>4467880.4512714855</v>
      </c>
      <c r="AL1249">
        <v>10292.843269571624</v>
      </c>
      <c r="AM1249">
        <v>1934508.0433117705</v>
      </c>
      <c r="AN1249">
        <v>109710.73649488245</v>
      </c>
      <c r="AO1249">
        <v>149.37058399903307</v>
      </c>
      <c r="AP1249">
        <v>3476250.944461422</v>
      </c>
      <c r="AQ1249">
        <v>8022.4942880139033</v>
      </c>
      <c r="AR1249">
        <v>1507802.9773819279</v>
      </c>
      <c r="AS1249">
        <v>85007.457229866501</v>
      </c>
      <c r="AT1249">
        <v>116.41786719131966</v>
      </c>
      <c r="AU1249" s="3">
        <v>121053464.47489367</v>
      </c>
      <c r="AV1249" s="3">
        <v>2562744.3454502854</v>
      </c>
      <c r="AW1249">
        <v>175777.24700889</v>
      </c>
      <c r="AX1249">
        <v>33035575.802850787</v>
      </c>
      <c r="AY1249">
        <v>3721.2660355067992</v>
      </c>
      <c r="AZ1249">
        <v>699374.73871314782</v>
      </c>
      <c r="BA1249">
        <v>819884.21984539996</v>
      </c>
      <c r="BB1249">
        <v>154089040.27774447</v>
      </c>
      <c r="BC1249">
        <v>17357.236799848</v>
      </c>
      <c r="BD1249">
        <v>3262119.0841634329</v>
      </c>
      <c r="BE1249">
        <v>644106.97283650993</v>
      </c>
      <c r="BF1249">
        <v>121053464.47489367</v>
      </c>
      <c r="BG1249">
        <v>13635.970764341202</v>
      </c>
      <c r="BH1249">
        <v>2562744.3454502854</v>
      </c>
      <c r="BI1249">
        <v>3.4280991403624386</v>
      </c>
      <c r="BJ1249">
        <v>14.007255211939906</v>
      </c>
      <c r="BK1249">
        <v>10.579156071577469</v>
      </c>
      <c r="BL1249">
        <v>33.811710164165312</v>
      </c>
      <c r="BM1249">
        <v>39.354324006218661</v>
      </c>
      <c r="BN1249">
        <f t="shared" si="123"/>
        <v>5.5426138420533491</v>
      </c>
      <c r="BO1249">
        <v>0.52098209310216348</v>
      </c>
      <c r="BP1249">
        <v>2.16275336154764E-2</v>
      </c>
      <c r="BQ1249">
        <v>4.9304507591875275E-2</v>
      </c>
      <c r="BR1249">
        <v>0.21428571428571427</v>
      </c>
      <c r="BS1249">
        <v>0.17241379310344829</v>
      </c>
      <c r="BT1249">
        <v>0.55555555555555558</v>
      </c>
      <c r="BU1249">
        <v>-0.1587282861408017</v>
      </c>
      <c r="BV1249">
        <v>0.69483761342047601</v>
      </c>
      <c r="BW1249">
        <v>0.47233124531387127</v>
      </c>
      <c r="BX1249">
        <v>0.50166754708517958</v>
      </c>
      <c r="BY1249">
        <f t="shared" si="124"/>
        <v>7.3837056229757073E-2</v>
      </c>
      <c r="BZ1249">
        <v>0</v>
      </c>
      <c r="CA1249">
        <f t="shared" si="125"/>
        <v>1.5938553450854301E-4</v>
      </c>
      <c r="CC1249">
        <v>7.3837056229757073E-2</v>
      </c>
      <c r="CD1249">
        <v>1.5938553450854301E-4</v>
      </c>
    </row>
    <row r="1250" spans="1:82" x14ac:dyDescent="0.3">
      <c r="A1250">
        <v>0</v>
      </c>
      <c r="B1250" t="s">
        <v>838</v>
      </c>
      <c r="C1250" t="s">
        <v>494</v>
      </c>
      <c r="D1250">
        <v>26093</v>
      </c>
      <c r="E1250" s="2">
        <f t="shared" si="127"/>
        <v>0.49356487094993912</v>
      </c>
      <c r="F1250" s="2" t="s">
        <v>1937</v>
      </c>
      <c r="G1250" s="3">
        <v>58582</v>
      </c>
      <c r="H1250" s="1">
        <v>31.502707313995899</v>
      </c>
      <c r="I1250" s="1">
        <f t="shared" si="126"/>
        <v>3.8878465216924667</v>
      </c>
      <c r="J1250" s="1">
        <v>2.5633010057200001</v>
      </c>
      <c r="K1250" s="1">
        <v>102.34196163999999</v>
      </c>
      <c r="L1250" s="2">
        <v>0.13913289301999998</v>
      </c>
      <c r="M1250" s="2">
        <v>0.10446899547949706</v>
      </c>
      <c r="N1250" s="7">
        <v>0</v>
      </c>
      <c r="O1250" s="2">
        <v>9.6960597563034313E-4</v>
      </c>
      <c r="P1250" s="3">
        <v>2063504.2827902001</v>
      </c>
      <c r="Q1250" s="3">
        <v>43685.11017402399</v>
      </c>
      <c r="R1250" s="3">
        <v>5730089.2412392991</v>
      </c>
      <c r="S1250" s="3">
        <v>13199.17346677043</v>
      </c>
      <c r="T1250" s="3">
        <v>2541086.9635376404</v>
      </c>
      <c r="V1250">
        <v>26093</v>
      </c>
      <c r="W1250" s="2">
        <v>0.55823712955088256</v>
      </c>
      <c r="X1250" s="2">
        <v>0.84511356899160051</v>
      </c>
      <c r="Y1250" s="2">
        <v>-0.13574629476379166</v>
      </c>
      <c r="Z1250" s="2">
        <v>0.73099029963090711</v>
      </c>
      <c r="AA1250" s="2">
        <v>0.2949838725046004</v>
      </c>
      <c r="AB1250" s="2">
        <v>0.34343234690830371</v>
      </c>
      <c r="AC1250" s="2">
        <v>0.10446899547949706</v>
      </c>
      <c r="AD1250" s="2">
        <v>0</v>
      </c>
      <c r="AE1250" s="2">
        <v>9.6960597563034313E-4</v>
      </c>
      <c r="AF1250">
        <v>3636270.9537906209</v>
      </c>
      <c r="AG1250">
        <v>8342.7461332552721</v>
      </c>
      <c r="AH1250">
        <v>1567993.3207379137</v>
      </c>
      <c r="AI1250">
        <v>38619.361725219176</v>
      </c>
      <c r="AJ1250">
        <v>121.08331438749011</v>
      </c>
      <c r="AK1250">
        <v>9366360.19502992</v>
      </c>
      <c r="AL1250">
        <v>21541.9196000257</v>
      </c>
      <c r="AM1250">
        <v>4048737.1315389299</v>
      </c>
      <c r="AN1250">
        <v>98962.514461843428</v>
      </c>
      <c r="AO1250">
        <v>312.63134575100025</v>
      </c>
      <c r="AP1250">
        <v>5730089.2412392991</v>
      </c>
      <c r="AQ1250">
        <v>13199.173466770428</v>
      </c>
      <c r="AR1250">
        <v>2480743.8108010162</v>
      </c>
      <c r="AS1250">
        <v>60343.152736624252</v>
      </c>
      <c r="AT1250">
        <v>191.54803136351015</v>
      </c>
      <c r="AU1250" s="3">
        <v>387814994.90759021</v>
      </c>
      <c r="AV1250" s="3">
        <v>8210179.6061060689</v>
      </c>
      <c r="AW1250">
        <v>1141795.4401909001</v>
      </c>
      <c r="AX1250">
        <v>214589035.02947778</v>
      </c>
      <c r="AY1250">
        <v>24172.210359308003</v>
      </c>
      <c r="AZ1250">
        <v>4542925.2149283458</v>
      </c>
      <c r="BA1250">
        <v>3205299.7229811</v>
      </c>
      <c r="BB1250">
        <v>602404029.93706787</v>
      </c>
      <c r="BC1250">
        <v>67857.320533331993</v>
      </c>
      <c r="BD1250">
        <v>12753104.821034415</v>
      </c>
      <c r="BE1250">
        <v>2063504.2827902001</v>
      </c>
      <c r="BF1250">
        <v>387814994.90759021</v>
      </c>
      <c r="BG1250">
        <v>43685.11017402399</v>
      </c>
      <c r="BH1250">
        <v>8210179.6061060689</v>
      </c>
      <c r="BI1250">
        <v>20.430402408562934</v>
      </c>
      <c r="BJ1250">
        <v>51.933109722558832</v>
      </c>
      <c r="BK1250">
        <v>31.502707313995899</v>
      </c>
      <c r="BL1250">
        <v>47.932634673719036</v>
      </c>
      <c r="BM1250">
        <v>51.820481195411503</v>
      </c>
      <c r="BN1250">
        <f t="shared" si="123"/>
        <v>3.8878465216924667</v>
      </c>
      <c r="BO1250">
        <v>0.49356487094993912</v>
      </c>
      <c r="BP1250">
        <v>0.12211021297216677</v>
      </c>
      <c r="BQ1250">
        <v>4.3344139799478237E-2</v>
      </c>
      <c r="BR1250">
        <v>0.21428571428571427</v>
      </c>
      <c r="BS1250">
        <v>0.13793103448275862</v>
      </c>
      <c r="BT1250">
        <v>0.61111111111111116</v>
      </c>
      <c r="BU1250">
        <v>-0.11133938476545642</v>
      </c>
      <c r="BV1250">
        <v>0.73099029963090711</v>
      </c>
      <c r="BW1250">
        <v>0.30599986774336141</v>
      </c>
      <c r="BX1250">
        <v>0.34343234690830371</v>
      </c>
      <c r="BY1250">
        <f t="shared" si="124"/>
        <v>0.16369816723624364</v>
      </c>
      <c r="BZ1250">
        <v>0</v>
      </c>
      <c r="CA1250">
        <f t="shared" si="125"/>
        <v>6.6384337414614365E-4</v>
      </c>
      <c r="CC1250">
        <v>0.16369816723624364</v>
      </c>
      <c r="CD1250">
        <v>6.6384337414614365E-4</v>
      </c>
    </row>
    <row r="1251" spans="1:82" x14ac:dyDescent="0.3">
      <c r="A1251">
        <v>0</v>
      </c>
      <c r="B1251" t="s">
        <v>838</v>
      </c>
      <c r="C1251" t="s">
        <v>873</v>
      </c>
      <c r="D1251">
        <v>26095</v>
      </c>
      <c r="E1251" s="2">
        <f t="shared" si="127"/>
        <v>0.44043137707438712</v>
      </c>
      <c r="F1251" s="2" t="s">
        <v>1936</v>
      </c>
      <c r="G1251" s="3">
        <v>50</v>
      </c>
      <c r="H1251" s="1">
        <v>0.37270858081840041</v>
      </c>
      <c r="I1251" s="1">
        <f t="shared" si="126"/>
        <v>12.476393478455208</v>
      </c>
      <c r="J1251" s="1">
        <v>3.0194122649500001</v>
      </c>
      <c r="K1251" s="1">
        <v>-69.305158689500004</v>
      </c>
      <c r="L1251" s="2">
        <v>0.20274760465999986</v>
      </c>
      <c r="M1251" s="2">
        <v>0</v>
      </c>
      <c r="N1251" s="7">
        <v>0</v>
      </c>
      <c r="O1251" s="2">
        <v>3.2161469727479339E-3</v>
      </c>
      <c r="P1251" s="3">
        <v>64588.596238718004</v>
      </c>
      <c r="Q1251" s="3">
        <v>1367.36325977416</v>
      </c>
      <c r="R1251" s="3">
        <v>358422.60634722473</v>
      </c>
      <c r="S1251" s="3">
        <v>799.06568243644642</v>
      </c>
      <c r="T1251" s="3">
        <v>164282.97887966011</v>
      </c>
      <c r="V1251">
        <v>26095</v>
      </c>
      <c r="W1251" s="2">
        <v>0.31707585527512655</v>
      </c>
      <c r="X1251" s="2">
        <v>9.9985399918087105E-3</v>
      </c>
      <c r="Y1251" s="2">
        <v>-0.33387325103004528</v>
      </c>
      <c r="Z1251" s="2">
        <v>0.86106199441258047</v>
      </c>
      <c r="AA1251" s="2">
        <v>0.1997607214789221</v>
      </c>
      <c r="AB1251" s="2">
        <v>0.50045739858518967</v>
      </c>
      <c r="AC1251" s="2">
        <v>0</v>
      </c>
      <c r="AD1251" s="2">
        <v>0</v>
      </c>
      <c r="AE1251" s="2">
        <v>3.2161469727479339E-3</v>
      </c>
      <c r="AF1251">
        <v>47749.035608194812</v>
      </c>
      <c r="AG1251">
        <v>106.25361786129621</v>
      </c>
      <c r="AH1251">
        <v>19970.038695848853</v>
      </c>
      <c r="AI1251">
        <v>1885.852762563946</v>
      </c>
      <c r="AJ1251">
        <v>1.5433495100777255</v>
      </c>
      <c r="AK1251">
        <v>406171.64195541956</v>
      </c>
      <c r="AL1251">
        <v>905.31930029774264</v>
      </c>
      <c r="AM1251">
        <v>170151.96115623516</v>
      </c>
      <c r="AN1251">
        <v>15986.909181837735</v>
      </c>
      <c r="AO1251">
        <v>13.149327127092924</v>
      </c>
      <c r="AP1251">
        <v>358422.60634722473</v>
      </c>
      <c r="AQ1251">
        <v>799.06568243644642</v>
      </c>
      <c r="AR1251">
        <v>150181.9224603863</v>
      </c>
      <c r="AS1251">
        <v>14101.056419273789</v>
      </c>
      <c r="AT1251">
        <v>11.605977617015199</v>
      </c>
      <c r="AU1251" s="3">
        <v>12138780.777104661</v>
      </c>
      <c r="AV1251" s="3">
        <v>256982.25104195563</v>
      </c>
      <c r="AW1251">
        <v>9082.1278424720022</v>
      </c>
      <c r="AX1251">
        <v>1706895.1067141881</v>
      </c>
      <c r="AY1251">
        <v>192.27183520864</v>
      </c>
      <c r="AZ1251">
        <v>36135.568709111802</v>
      </c>
      <c r="BA1251">
        <v>73670.724081190012</v>
      </c>
      <c r="BB1251">
        <v>13845675.88381885</v>
      </c>
      <c r="BC1251">
        <v>1559.6350949828</v>
      </c>
      <c r="BD1251">
        <v>293117.81975106744</v>
      </c>
      <c r="BE1251">
        <v>64588.596238718004</v>
      </c>
      <c r="BF1251">
        <v>12138780.777104661</v>
      </c>
      <c r="BG1251">
        <v>1367.36325977416</v>
      </c>
      <c r="BH1251">
        <v>256982.25104195563</v>
      </c>
      <c r="BI1251">
        <v>7.7831823614175275E-2</v>
      </c>
      <c r="BJ1251">
        <v>0.4505404044325757</v>
      </c>
      <c r="BK1251">
        <v>0.37270858081840041</v>
      </c>
      <c r="BL1251">
        <v>30.660200642617291</v>
      </c>
      <c r="BM1251">
        <v>43.136594121072498</v>
      </c>
      <c r="BN1251">
        <f t="shared" si="123"/>
        <v>12.476393478455208</v>
      </c>
      <c r="BO1251">
        <v>0.44043137707438712</v>
      </c>
      <c r="BP1251">
        <v>4.1511295166150945E-4</v>
      </c>
      <c r="BQ1251">
        <v>8.3099769665454255E-3</v>
      </c>
      <c r="BR1251">
        <v>5.9523809523809521E-3</v>
      </c>
      <c r="BS1251">
        <v>0.17241379310344829</v>
      </c>
      <c r="BT1251">
        <v>0.77777777777777779</v>
      </c>
      <c r="BU1251">
        <v>-0.35729650495005733</v>
      </c>
      <c r="BV1251">
        <v>0.86106199441258047</v>
      </c>
      <c r="BW1251">
        <v>0.20722066543456649</v>
      </c>
      <c r="BX1251">
        <v>0.50045739858518967</v>
      </c>
      <c r="BY1251">
        <f t="shared" si="124"/>
        <v>0</v>
      </c>
      <c r="BZ1251">
        <v>0</v>
      </c>
      <c r="CA1251">
        <f t="shared" si="125"/>
        <v>1.5349391931756165E-3</v>
      </c>
      <c r="CC1251">
        <v>0</v>
      </c>
      <c r="CD1251">
        <v>1.5349391931756165E-3</v>
      </c>
    </row>
    <row r="1252" spans="1:82" x14ac:dyDescent="0.3">
      <c r="A1252">
        <v>0</v>
      </c>
      <c r="B1252" t="s">
        <v>838</v>
      </c>
      <c r="C1252" t="s">
        <v>874</v>
      </c>
      <c r="D1252">
        <v>26097</v>
      </c>
      <c r="E1252" s="2">
        <f t="shared" si="127"/>
        <v>0.46628732571247661</v>
      </c>
      <c r="F1252" s="2" t="s">
        <v>1936</v>
      </c>
      <c r="G1252" s="3">
        <v>407</v>
      </c>
      <c r="H1252" s="1">
        <v>0.36955747270181316</v>
      </c>
      <c r="I1252" s="1">
        <f t="shared" si="126"/>
        <v>-2.3252849907027411</v>
      </c>
      <c r="J1252" s="1">
        <v>2.79368252012</v>
      </c>
      <c r="K1252" s="1">
        <v>-58.025409580400002</v>
      </c>
      <c r="L1252" s="2">
        <v>0.17272401602999987</v>
      </c>
      <c r="M1252" s="2">
        <v>-3.6084840830203632E-4</v>
      </c>
      <c r="N1252" s="7">
        <v>0</v>
      </c>
      <c r="O1252" s="2">
        <v>2.8223388019665918E-3</v>
      </c>
      <c r="P1252" s="3">
        <v>65293.813323950009</v>
      </c>
      <c r="Q1252" s="3">
        <v>1382.292953074</v>
      </c>
      <c r="R1252" s="3">
        <v>571707.74913124286</v>
      </c>
      <c r="S1252" s="3">
        <v>1273.4048149725645</v>
      </c>
      <c r="T1252" s="3">
        <v>252767.69138905604</v>
      </c>
      <c r="V1252">
        <v>26097</v>
      </c>
      <c r="W1252" s="2">
        <v>0.3735576865098803</v>
      </c>
      <c r="X1252" s="2">
        <v>9.914006170631243E-3</v>
      </c>
      <c r="Y1252" s="2">
        <v>5.8956296893718202E-2</v>
      </c>
      <c r="Z1252" s="2">
        <v>0.79668943206399978</v>
      </c>
      <c r="AA1252" s="2">
        <v>0.1672486998236507</v>
      </c>
      <c r="AB1252" s="2">
        <v>0.42634788154720094</v>
      </c>
      <c r="AC1252" s="2">
        <v>-3.6084840830203632E-4</v>
      </c>
      <c r="AD1252" s="2">
        <v>0</v>
      </c>
      <c r="AE1252" s="2">
        <v>2.8223388019665918E-3</v>
      </c>
      <c r="AF1252">
        <v>128228.73755304373</v>
      </c>
      <c r="AG1252">
        <v>286.29854629646803</v>
      </c>
      <c r="AH1252">
        <v>53808.925881180279</v>
      </c>
      <c r="AI1252">
        <v>2998.4556138556209</v>
      </c>
      <c r="AJ1252">
        <v>4.1581615797149363</v>
      </c>
      <c r="AK1252">
        <v>699936.48668428662</v>
      </c>
      <c r="AL1252">
        <v>1559.7033612690325</v>
      </c>
      <c r="AM1252">
        <v>293141.42055141996</v>
      </c>
      <c r="AN1252">
        <v>16433.652332671998</v>
      </c>
      <c r="AO1252">
        <v>22.654090299945565</v>
      </c>
      <c r="AP1252">
        <v>571707.74913124286</v>
      </c>
      <c r="AQ1252">
        <v>1273.4048149725645</v>
      </c>
      <c r="AR1252">
        <v>239332.49467023968</v>
      </c>
      <c r="AS1252">
        <v>13435.196718816376</v>
      </c>
      <c r="AT1252">
        <v>18.49592872023063</v>
      </c>
      <c r="AU1252" s="3">
        <v>12271319.276103165</v>
      </c>
      <c r="AV1252" s="3">
        <v>259788.13760072755</v>
      </c>
      <c r="AW1252">
        <v>19160.240264520002</v>
      </c>
      <c r="AX1252">
        <v>3600975.5553138889</v>
      </c>
      <c r="AY1252">
        <v>405.62901366240004</v>
      </c>
      <c r="AZ1252">
        <v>76233.916827711466</v>
      </c>
      <c r="BA1252">
        <v>84454.053588470008</v>
      </c>
      <c r="BB1252">
        <v>15872294.831417054</v>
      </c>
      <c r="BC1252">
        <v>1787.9219667364</v>
      </c>
      <c r="BD1252">
        <v>336022.05442843901</v>
      </c>
      <c r="BE1252">
        <v>65293.813323950009</v>
      </c>
      <c r="BF1252">
        <v>12271319.276103165</v>
      </c>
      <c r="BG1252">
        <v>1382.292953074</v>
      </c>
      <c r="BH1252">
        <v>259788.13760072755</v>
      </c>
      <c r="BI1252">
        <v>0.10176766732692136</v>
      </c>
      <c r="BJ1252">
        <v>0.47132514002873449</v>
      </c>
      <c r="BK1252">
        <v>0.36955747270181316</v>
      </c>
      <c r="BL1252">
        <v>45.000337885216233</v>
      </c>
      <c r="BM1252">
        <v>42.675052894513492</v>
      </c>
      <c r="BN1252">
        <f t="shared" si="123"/>
        <v>-2.3252849907027411</v>
      </c>
      <c r="BO1252">
        <v>0.46628732571247661</v>
      </c>
      <c r="BP1252">
        <v>5.7463788786730715E-4</v>
      </c>
      <c r="BQ1252">
        <v>1.0912304249935174E-2</v>
      </c>
      <c r="BR1252">
        <v>1.7857142857142856E-2</v>
      </c>
      <c r="BS1252">
        <v>0.10344827586206896</v>
      </c>
      <c r="BT1252">
        <v>0.66666666666666663</v>
      </c>
      <c r="BU1252">
        <v>6.6591054668611274E-2</v>
      </c>
      <c r="BV1252">
        <v>0.79668943206399978</v>
      </c>
      <c r="BW1252">
        <v>0.17349450189175386</v>
      </c>
      <c r="BX1252">
        <v>0.42634788154720094</v>
      </c>
      <c r="BY1252">
        <f t="shared" si="124"/>
        <v>4.1673095327392301E-2</v>
      </c>
      <c r="BZ1252">
        <v>0</v>
      </c>
      <c r="CA1252">
        <f t="shared" si="125"/>
        <v>1.5803360398752185E-3</v>
      </c>
      <c r="CC1252">
        <v>4.1673095327392301E-2</v>
      </c>
      <c r="CD1252">
        <v>1.5803360398752185E-3</v>
      </c>
    </row>
    <row r="1253" spans="1:82" x14ac:dyDescent="0.3">
      <c r="A1253">
        <v>0</v>
      </c>
      <c r="B1253" t="s">
        <v>838</v>
      </c>
      <c r="C1253" t="s">
        <v>875</v>
      </c>
      <c r="D1253">
        <v>26099</v>
      </c>
      <c r="E1253" s="2">
        <f t="shared" si="127"/>
        <v>0.50706899284615692</v>
      </c>
      <c r="F1253" s="2" t="s">
        <v>1937</v>
      </c>
      <c r="G1253" s="3">
        <v>81364</v>
      </c>
      <c r="H1253" s="1">
        <v>34.518577334185792</v>
      </c>
      <c r="I1253" s="1">
        <f t="shared" si="126"/>
        <v>2.1849272795843149</v>
      </c>
      <c r="J1253" s="1">
        <v>2.5100454373700001</v>
      </c>
      <c r="K1253" s="1">
        <v>114.136746303</v>
      </c>
      <c r="L1253" s="2">
        <v>0.16558528339</v>
      </c>
      <c r="M1253" s="2">
        <v>0.13712126819514939</v>
      </c>
      <c r="N1253" s="7">
        <v>0</v>
      </c>
      <c r="O1253" s="2">
        <v>6.0473037380853257E-5</v>
      </c>
      <c r="P1253" s="3">
        <v>1236931.2215071002</v>
      </c>
      <c r="Q1253" s="3">
        <v>26186.268252451999</v>
      </c>
      <c r="R1253" s="3">
        <v>4918103.128529856</v>
      </c>
      <c r="S1253" s="3">
        <v>11336.244188476441</v>
      </c>
      <c r="T1253" s="3">
        <v>2333576.0882631894</v>
      </c>
      <c r="V1253">
        <v>26099</v>
      </c>
      <c r="W1253" s="2">
        <v>0.64254736100385446</v>
      </c>
      <c r="X1253" s="2">
        <v>0.9260193987976979</v>
      </c>
      <c r="Y1253" s="2">
        <v>-2.6187335312101421E-3</v>
      </c>
      <c r="Z1253" s="2">
        <v>0.71580312349423403</v>
      </c>
      <c r="AA1253" s="2">
        <v>0.3289803994373981</v>
      </c>
      <c r="AB1253" s="2">
        <v>0.40872680251053023</v>
      </c>
      <c r="AC1253" s="2">
        <v>0.13712126819514939</v>
      </c>
      <c r="AD1253" s="2">
        <v>0</v>
      </c>
      <c r="AE1253" s="2">
        <v>6.0473037380853257E-5</v>
      </c>
      <c r="AF1253">
        <v>9499364.1533616744</v>
      </c>
      <c r="AG1253">
        <v>21525.17093314679</v>
      </c>
      <c r="AH1253">
        <v>4045589.2714245352</v>
      </c>
      <c r="AI1253">
        <v>406711.9779121037</v>
      </c>
      <c r="AJ1253">
        <v>312.50799423305176</v>
      </c>
      <c r="AK1253">
        <v>14417467.28189153</v>
      </c>
      <c r="AL1253">
        <v>32861.415121623235</v>
      </c>
      <c r="AM1253">
        <v>6176201.2888429938</v>
      </c>
      <c r="AN1253">
        <v>609676.04875683493</v>
      </c>
      <c r="AO1253">
        <v>477.01819958955872</v>
      </c>
      <c r="AP1253">
        <v>4918103.128529856</v>
      </c>
      <c r="AQ1253">
        <v>11336.244188476445</v>
      </c>
      <c r="AR1253">
        <v>2130612.0174184586</v>
      </c>
      <c r="AS1253">
        <v>202964.07084473124</v>
      </c>
      <c r="AT1253">
        <v>164.51020535650696</v>
      </c>
      <c r="AU1253" s="3">
        <v>232468853.77004439</v>
      </c>
      <c r="AV1253" s="3">
        <v>4921447.255365829</v>
      </c>
      <c r="AW1253">
        <v>1687582.2189447999</v>
      </c>
      <c r="AX1253">
        <v>317164202.2284857</v>
      </c>
      <c r="AY1253">
        <v>35726.708094176</v>
      </c>
      <c r="AZ1253">
        <v>6714477.5192194376</v>
      </c>
      <c r="BA1253">
        <v>2924513.4404519</v>
      </c>
      <c r="BB1253">
        <v>549633055.99853003</v>
      </c>
      <c r="BC1253">
        <v>61912.976346627998</v>
      </c>
      <c r="BD1253">
        <v>11635924.774585266</v>
      </c>
      <c r="BE1253">
        <v>1236931.2215071002</v>
      </c>
      <c r="BF1253">
        <v>232468853.77004439</v>
      </c>
      <c r="BG1253">
        <v>26186.268252451999</v>
      </c>
      <c r="BH1253">
        <v>4921447.255365829</v>
      </c>
      <c r="BI1253">
        <v>47.439590704651323</v>
      </c>
      <c r="BJ1253">
        <v>81.958168038837115</v>
      </c>
      <c r="BK1253">
        <v>34.518577334185792</v>
      </c>
      <c r="BL1253">
        <v>31.29074740191917</v>
      </c>
      <c r="BM1253">
        <v>33.475674681503484</v>
      </c>
      <c r="BN1253">
        <f t="shared" si="123"/>
        <v>2.1849272795843149</v>
      </c>
      <c r="BO1253">
        <v>0.50706899284615692</v>
      </c>
      <c r="BP1253">
        <v>0.2912988794621269</v>
      </c>
      <c r="BQ1253">
        <v>5.3739763853524448E-2</v>
      </c>
      <c r="BR1253">
        <v>0.125</v>
      </c>
      <c r="BS1253">
        <v>0.17241379310344829</v>
      </c>
      <c r="BT1253">
        <v>0.66666666666666663</v>
      </c>
      <c r="BU1253">
        <v>-6.2571518116481553E-2</v>
      </c>
      <c r="BV1253">
        <v>0.71580312349423403</v>
      </c>
      <c r="BW1253">
        <v>0.34126597452012253</v>
      </c>
      <c r="BX1253">
        <v>0.40872680251053023</v>
      </c>
      <c r="BY1253">
        <f t="shared" si="124"/>
        <v>8.5799634616468418E-2</v>
      </c>
      <c r="BZ1253">
        <v>0</v>
      </c>
      <c r="CA1253">
        <f t="shared" si="125"/>
        <v>3.5428739177470697E-5</v>
      </c>
      <c r="CC1253">
        <v>8.5799634616468418E-2</v>
      </c>
      <c r="CD1253">
        <v>3.5428739177470697E-5</v>
      </c>
    </row>
    <row r="1254" spans="1:82" x14ac:dyDescent="0.3">
      <c r="A1254">
        <v>0</v>
      </c>
      <c r="B1254" t="s">
        <v>838</v>
      </c>
      <c r="C1254" t="s">
        <v>876</v>
      </c>
      <c r="D1254">
        <v>26101</v>
      </c>
      <c r="E1254" s="2">
        <f t="shared" si="127"/>
        <v>0.46087592335911448</v>
      </c>
      <c r="F1254" s="2" t="s">
        <v>1936</v>
      </c>
      <c r="G1254" s="3">
        <v>1544</v>
      </c>
      <c r="H1254" s="1">
        <v>1.8849995293493997</v>
      </c>
      <c r="I1254" s="1">
        <f t="shared" si="126"/>
        <v>7.5131367310607899</v>
      </c>
      <c r="J1254" s="1">
        <v>2.8119253819100001</v>
      </c>
      <c r="K1254" s="1">
        <v>10.943233151299999</v>
      </c>
      <c r="L1254" s="2">
        <v>0.20418300052000005</v>
      </c>
      <c r="M1254" s="2">
        <v>7.6879357599519017E-4</v>
      </c>
      <c r="N1254" s="7">
        <v>0</v>
      </c>
      <c r="O1254" s="2">
        <v>7.124685326710887E-3</v>
      </c>
      <c r="P1254" s="3">
        <v>234024.68424464602</v>
      </c>
      <c r="Q1254" s="3">
        <v>4954.3847327735202</v>
      </c>
      <c r="R1254" s="3">
        <v>593786.48839620745</v>
      </c>
      <c r="S1254" s="3">
        <v>1368.9604807256692</v>
      </c>
      <c r="T1254" s="3">
        <v>275453.86580321199</v>
      </c>
      <c r="V1254">
        <v>26101</v>
      </c>
      <c r="W1254" s="2">
        <v>0.30488956288605334</v>
      </c>
      <c r="X1254" s="2">
        <v>5.0568310333385526E-2</v>
      </c>
      <c r="Y1254" s="2">
        <v>-0.20295591332139343</v>
      </c>
      <c r="Z1254" s="2">
        <v>0.80189184683161374</v>
      </c>
      <c r="AA1254" s="2">
        <v>3.1542069752838436E-2</v>
      </c>
      <c r="AB1254" s="2">
        <v>0.50400049582296125</v>
      </c>
      <c r="AC1254" s="2">
        <v>7.6879357599519017E-4</v>
      </c>
      <c r="AD1254" s="2">
        <v>0</v>
      </c>
      <c r="AE1254" s="2">
        <v>7.124685326710887E-3</v>
      </c>
      <c r="AF1254">
        <v>298752.22724861105</v>
      </c>
      <c r="AG1254">
        <v>680.68534687869999</v>
      </c>
      <c r="AH1254">
        <v>127932.70469726204</v>
      </c>
      <c r="AI1254">
        <v>9402.8155565601828</v>
      </c>
      <c r="AJ1254">
        <v>9.8809629079812069</v>
      </c>
      <c r="AK1254">
        <v>892538.7156448185</v>
      </c>
      <c r="AL1254">
        <v>2049.6458276043691</v>
      </c>
      <c r="AM1254">
        <v>385224.59106735088</v>
      </c>
      <c r="AN1254">
        <v>27564.794989683298</v>
      </c>
      <c r="AO1254">
        <v>29.747048027588178</v>
      </c>
      <c r="AP1254">
        <v>593786.48839620745</v>
      </c>
      <c r="AQ1254">
        <v>1368.9604807256692</v>
      </c>
      <c r="AR1254">
        <v>257291.88637008885</v>
      </c>
      <c r="AS1254">
        <v>18161.979433123117</v>
      </c>
      <c r="AT1254">
        <v>19.866085119606971</v>
      </c>
      <c r="AU1254" s="3">
        <v>43982599.156938776</v>
      </c>
      <c r="AV1254" s="3">
        <v>931127.06667745532</v>
      </c>
      <c r="AW1254">
        <v>62579.622214864001</v>
      </c>
      <c r="AX1254">
        <v>11761214.199061541</v>
      </c>
      <c r="AY1254">
        <v>1324.8325743276798</v>
      </c>
      <c r="AZ1254">
        <v>248989.03401914414</v>
      </c>
      <c r="BA1254">
        <v>296604.30645951</v>
      </c>
      <c r="BB1254">
        <v>55743813.356000312</v>
      </c>
      <c r="BC1254">
        <v>6279.2173071012003</v>
      </c>
      <c r="BD1254">
        <v>1180116.1006965996</v>
      </c>
      <c r="BE1254">
        <v>234024.68424464602</v>
      </c>
      <c r="BF1254">
        <v>43982599.156938776</v>
      </c>
      <c r="BG1254">
        <v>4954.3847327735202</v>
      </c>
      <c r="BH1254">
        <v>931127.06667745532</v>
      </c>
      <c r="BI1254">
        <v>0.63432433847889702</v>
      </c>
      <c r="BJ1254">
        <v>2.5193238678282968</v>
      </c>
      <c r="BK1254">
        <v>1.8849995293493997</v>
      </c>
      <c r="BL1254">
        <v>38.680661198525826</v>
      </c>
      <c r="BM1254">
        <v>46.193797929586616</v>
      </c>
      <c r="BN1254">
        <f t="shared" si="123"/>
        <v>7.5131367310607899</v>
      </c>
      <c r="BO1254">
        <v>0.46087592335911448</v>
      </c>
      <c r="BP1254">
        <v>3.5401871569653589E-3</v>
      </c>
      <c r="BQ1254">
        <v>1.3088996119635515E-2</v>
      </c>
      <c r="BR1254">
        <v>2.3809523809523808E-2</v>
      </c>
      <c r="BS1254">
        <v>0.13793103448275862</v>
      </c>
      <c r="BT1254">
        <v>0.83333333333333337</v>
      </c>
      <c r="BU1254">
        <v>-0.21515973344825096</v>
      </c>
      <c r="BV1254">
        <v>0.80189184683161374</v>
      </c>
      <c r="BW1254">
        <v>3.2719989370164355E-2</v>
      </c>
      <c r="BX1254">
        <v>0.50400049582296125</v>
      </c>
      <c r="BY1254">
        <f t="shared" si="124"/>
        <v>0.14346227698183645</v>
      </c>
      <c r="BZ1254">
        <v>0</v>
      </c>
      <c r="CA1254">
        <f t="shared" si="125"/>
        <v>3.4296956010862064E-3</v>
      </c>
      <c r="CC1254">
        <v>0.14346227698183645</v>
      </c>
      <c r="CD1254">
        <v>3.4296956010862064E-3</v>
      </c>
    </row>
    <row r="1255" spans="1:82" x14ac:dyDescent="0.3">
      <c r="A1255">
        <v>0</v>
      </c>
      <c r="B1255" t="s">
        <v>838</v>
      </c>
      <c r="C1255" s="17" t="s">
        <v>877</v>
      </c>
      <c r="D1255" s="17">
        <v>26103</v>
      </c>
      <c r="E1255" s="2">
        <f t="shared" si="127"/>
        <v>0.39764318108947483</v>
      </c>
      <c r="F1255" s="2" t="s">
        <v>1935</v>
      </c>
      <c r="G1255" s="19">
        <v>3189</v>
      </c>
      <c r="H1255" s="20">
        <v>1.8926680101577427</v>
      </c>
      <c r="I1255" s="1">
        <f t="shared" si="126"/>
        <v>12.84239655971453</v>
      </c>
      <c r="J1255" s="1">
        <v>2.7629940903099999</v>
      </c>
      <c r="K1255" s="1">
        <v>-45.200922029700003</v>
      </c>
      <c r="L1255" s="2">
        <v>0.20213346229999996</v>
      </c>
      <c r="M1255" s="2">
        <v>-8.9573438432453481E-3</v>
      </c>
      <c r="N1255" s="7">
        <v>0</v>
      </c>
      <c r="O1255" s="2">
        <v>8.3565941774881511E-3</v>
      </c>
      <c r="P1255" s="3">
        <v>1005497.7549977</v>
      </c>
      <c r="Q1255" s="3">
        <v>21286.740508923998</v>
      </c>
      <c r="R1255" s="3">
        <v>2538838.1033364744</v>
      </c>
      <c r="S1255" s="3">
        <v>5743.898125975219</v>
      </c>
      <c r="T1255" s="3">
        <v>1163239.0398603207</v>
      </c>
      <c r="V1255">
        <v>26103</v>
      </c>
      <c r="W1255" s="2">
        <v>0.26718572682641822</v>
      </c>
      <c r="X1255" s="2">
        <v>5.0774030340878434E-2</v>
      </c>
      <c r="Y1255" s="2">
        <v>-0.42192019078539761</v>
      </c>
      <c r="Z1255" s="2">
        <v>0.78793784789501031</v>
      </c>
      <c r="AA1255" s="2">
        <v>0.13028422366967843</v>
      </c>
      <c r="AB1255" s="2">
        <v>0.49894146408938178</v>
      </c>
      <c r="AC1255" s="2">
        <v>-8.9573438432453481E-3</v>
      </c>
      <c r="AD1255" s="2">
        <v>0</v>
      </c>
      <c r="AE1255" s="2">
        <v>8.3565941774881511E-3</v>
      </c>
      <c r="AF1255">
        <v>929468.6528777465</v>
      </c>
      <c r="AG1255">
        <v>2084.1590885472965</v>
      </c>
      <c r="AH1255">
        <v>391711.25166699186</v>
      </c>
      <c r="AI1255">
        <v>31253.459692883698</v>
      </c>
      <c r="AJ1255">
        <v>30.266637641926444</v>
      </c>
      <c r="AK1255">
        <v>3468306.756214221</v>
      </c>
      <c r="AL1255">
        <v>7828.0572145225151</v>
      </c>
      <c r="AM1255">
        <v>1471259.1310669782</v>
      </c>
      <c r="AN1255">
        <v>114944.62015321817</v>
      </c>
      <c r="AO1255">
        <v>113.6614264360136</v>
      </c>
      <c r="AP1255">
        <v>2538838.1033364744</v>
      </c>
      <c r="AQ1255">
        <v>5743.8981259752181</v>
      </c>
      <c r="AR1255">
        <v>1079547.8793999865</v>
      </c>
      <c r="AS1255">
        <v>83691.160460334475</v>
      </c>
      <c r="AT1255">
        <v>83.394788794087162</v>
      </c>
      <c r="AU1255" s="3">
        <v>188973248.07426775</v>
      </c>
      <c r="AV1255" s="3">
        <v>4000630.0112471762</v>
      </c>
      <c r="AW1255">
        <v>257525.49086080003</v>
      </c>
      <c r="AX1255">
        <v>48399340.752378754</v>
      </c>
      <c r="AY1255">
        <v>5451.9050600959999</v>
      </c>
      <c r="AZ1255">
        <v>1024631.0369944422</v>
      </c>
      <c r="BA1255">
        <v>1263023.2458585</v>
      </c>
      <c r="BB1255">
        <v>237372588.82664648</v>
      </c>
      <c r="BC1255">
        <v>26738.645569019998</v>
      </c>
      <c r="BD1255">
        <v>5025261.0482416181</v>
      </c>
      <c r="BE1255">
        <v>1005497.7549977</v>
      </c>
      <c r="BF1255">
        <v>188973248.07426775</v>
      </c>
      <c r="BG1255">
        <v>21286.740508923998</v>
      </c>
      <c r="BH1255">
        <v>4000630.0112471762</v>
      </c>
      <c r="BI1255">
        <v>0.66369281576651717</v>
      </c>
      <c r="BJ1255">
        <v>2.5563608259242598</v>
      </c>
      <c r="BK1255">
        <v>1.8926680101577427</v>
      </c>
      <c r="BL1255">
        <v>56.888848662900642</v>
      </c>
      <c r="BM1255">
        <v>69.731245222615172</v>
      </c>
      <c r="BN1255">
        <f t="shared" si="123"/>
        <v>12.84239655971453</v>
      </c>
      <c r="BO1255">
        <v>0.39764318108947483</v>
      </c>
      <c r="BP1255">
        <v>3.1958874941303912E-3</v>
      </c>
      <c r="BQ1255">
        <v>4.5506276536295236E-3</v>
      </c>
      <c r="BR1255">
        <v>2.976190476190476E-2</v>
      </c>
      <c r="BS1255">
        <v>0.13793103448275862</v>
      </c>
      <c r="BT1255">
        <v>0.61111111111111116</v>
      </c>
      <c r="BU1255">
        <v>-0.36777802927523429</v>
      </c>
      <c r="BV1255">
        <v>0.78793784789501031</v>
      </c>
      <c r="BW1255">
        <v>0.13514960961584899</v>
      </c>
      <c r="BX1255">
        <v>0.49894146408938178</v>
      </c>
      <c r="BY1255">
        <f t="shared" si="124"/>
        <v>0.12427059404978241</v>
      </c>
      <c r="BZ1255">
        <v>0</v>
      </c>
      <c r="CA1255">
        <f t="shared" si="125"/>
        <v>4.0172749850943953E-3</v>
      </c>
      <c r="CC1255">
        <v>0.12427059404978241</v>
      </c>
      <c r="CD1255">
        <v>4.0172749850943953E-3</v>
      </c>
    </row>
    <row r="1256" spans="1:82" x14ac:dyDescent="0.3">
      <c r="A1256">
        <v>0</v>
      </c>
      <c r="B1256" t="s">
        <v>838</v>
      </c>
      <c r="C1256" t="s">
        <v>499</v>
      </c>
      <c r="D1256">
        <v>26105</v>
      </c>
      <c r="E1256" s="2">
        <f t="shared" si="127"/>
        <v>0.40055470956682687</v>
      </c>
      <c r="F1256" s="2" t="s">
        <v>1935</v>
      </c>
      <c r="G1256" s="3">
        <v>2148</v>
      </c>
      <c r="H1256" s="1">
        <v>2.7064346402105595</v>
      </c>
      <c r="I1256" s="1">
        <f t="shared" si="126"/>
        <v>13.818117456015074</v>
      </c>
      <c r="J1256" s="1">
        <v>2.72988964985</v>
      </c>
      <c r="K1256" s="1">
        <v>31.620646712599999</v>
      </c>
      <c r="L1256" s="2">
        <v>0.21298373142000004</v>
      </c>
      <c r="M1256" s="2">
        <v>9.5355256365938716E-4</v>
      </c>
      <c r="N1256" s="7">
        <v>0</v>
      </c>
      <c r="O1256" s="2">
        <v>1.1937718629275921E-2</v>
      </c>
      <c r="P1256" s="3">
        <v>431026.82502535998</v>
      </c>
      <c r="Q1256" s="3">
        <v>9124.9892216032003</v>
      </c>
      <c r="R1256" s="3">
        <v>1245240.446264507</v>
      </c>
      <c r="S1256" s="3">
        <v>2878.867938995324</v>
      </c>
      <c r="T1256" s="3">
        <v>567920.0346792466</v>
      </c>
      <c r="V1256">
        <v>26105</v>
      </c>
      <c r="W1256" s="2">
        <v>0.27537698114425951</v>
      </c>
      <c r="X1256" s="2">
        <v>7.260470077169133E-2</v>
      </c>
      <c r="Y1256" s="2">
        <v>-0.40339205802032974</v>
      </c>
      <c r="Z1256" s="2">
        <v>0.77849727700732729</v>
      </c>
      <c r="AA1256" s="2">
        <v>9.1141313581554001E-2</v>
      </c>
      <c r="AB1256" s="2">
        <v>0.52572401210937214</v>
      </c>
      <c r="AC1256" s="2">
        <v>9.5355256365938716E-4</v>
      </c>
      <c r="AD1256" s="2">
        <v>0</v>
      </c>
      <c r="AE1256" s="2">
        <v>1.1937718629275921E-2</v>
      </c>
      <c r="AF1256">
        <v>319321.96970280801</v>
      </c>
      <c r="AG1256">
        <v>726.31320259419692</v>
      </c>
      <c r="AH1256">
        <v>136508.31899245293</v>
      </c>
      <c r="AI1256">
        <v>7124.2695070324044</v>
      </c>
      <c r="AJ1256">
        <v>10.543769864400737</v>
      </c>
      <c r="AK1256">
        <v>1564562.415967315</v>
      </c>
      <c r="AL1256">
        <v>3605.1811415895208</v>
      </c>
      <c r="AM1256">
        <v>677582.640028978</v>
      </c>
      <c r="AN1256">
        <v>33969.983149754014</v>
      </c>
      <c r="AO1256">
        <v>52.318375171182119</v>
      </c>
      <c r="AP1256">
        <v>1245240.446264507</v>
      </c>
      <c r="AQ1256">
        <v>2878.867938995324</v>
      </c>
      <c r="AR1256">
        <v>541074.32103652507</v>
      </c>
      <c r="AS1256">
        <v>26845.71364272161</v>
      </c>
      <c r="AT1256">
        <v>41.774605306781382</v>
      </c>
      <c r="AU1256" s="3">
        <v>81007181.495266154</v>
      </c>
      <c r="AV1256" s="3">
        <v>1714950.4743081054</v>
      </c>
      <c r="AW1256">
        <v>78842.919949100004</v>
      </c>
      <c r="AX1256">
        <v>14817738.375233855</v>
      </c>
      <c r="AY1256">
        <v>1669.1322974919999</v>
      </c>
      <c r="AZ1256">
        <v>313696.72399064648</v>
      </c>
      <c r="BA1256">
        <v>509869.74497445999</v>
      </c>
      <c r="BB1256">
        <v>95824919.870500013</v>
      </c>
      <c r="BC1256">
        <v>10794.121519095201</v>
      </c>
      <c r="BD1256">
        <v>2028647.1982987521</v>
      </c>
      <c r="BE1256">
        <v>431026.82502535998</v>
      </c>
      <c r="BF1256">
        <v>81007181.495266154</v>
      </c>
      <c r="BG1256">
        <v>9124.9892216032003</v>
      </c>
      <c r="BH1256">
        <v>1714950.4743081054</v>
      </c>
      <c r="BI1256">
        <v>0.69779097651580546</v>
      </c>
      <c r="BJ1256">
        <v>3.4042256167263649</v>
      </c>
      <c r="BK1256">
        <v>2.7064346402105595</v>
      </c>
      <c r="BL1256">
        <v>45.660504719562056</v>
      </c>
      <c r="BM1256">
        <v>59.478622175577129</v>
      </c>
      <c r="BN1256">
        <f t="shared" si="123"/>
        <v>13.818117456015074</v>
      </c>
      <c r="BO1256">
        <v>0.40055470956682687</v>
      </c>
      <c r="BP1256">
        <v>3.3846831372038874E-3</v>
      </c>
      <c r="BQ1256">
        <v>1.4448650920036802E-2</v>
      </c>
      <c r="BR1256">
        <v>2.976190476190476E-2</v>
      </c>
      <c r="BS1256">
        <v>3.4482758620689655E-2</v>
      </c>
      <c r="BT1256">
        <v>0.83333333333333337</v>
      </c>
      <c r="BU1256">
        <v>-0.3957205325841382</v>
      </c>
      <c r="BV1256">
        <v>0.77849727700732729</v>
      </c>
      <c r="BW1256">
        <v>9.4544931101197105E-2</v>
      </c>
      <c r="BX1256">
        <v>0.52572401210937214</v>
      </c>
      <c r="BY1256">
        <f t="shared" si="124"/>
        <v>5.9683400877744867E-2</v>
      </c>
      <c r="BZ1256">
        <v>0</v>
      </c>
      <c r="CA1256">
        <f t="shared" si="125"/>
        <v>5.5319013480924625E-3</v>
      </c>
      <c r="CC1256">
        <v>5.9683400877744867E-2</v>
      </c>
      <c r="CD1256">
        <v>5.5319013480924625E-3</v>
      </c>
    </row>
    <row r="1257" spans="1:82" x14ac:dyDescent="0.3">
      <c r="A1257">
        <v>0</v>
      </c>
      <c r="B1257" t="s">
        <v>838</v>
      </c>
      <c r="C1257" t="s">
        <v>878</v>
      </c>
      <c r="D1257">
        <v>26107</v>
      </c>
      <c r="E1257" s="2">
        <f t="shared" si="127"/>
        <v>0.39995483995383729</v>
      </c>
      <c r="F1257" s="2" t="s">
        <v>1935</v>
      </c>
      <c r="G1257" s="3">
        <v>3620</v>
      </c>
      <c r="H1257" s="1">
        <v>2.695769129343204</v>
      </c>
      <c r="I1257" s="1">
        <f t="shared" si="126"/>
        <v>9.5358601787354829</v>
      </c>
      <c r="J1257" s="1">
        <v>2.79689707028</v>
      </c>
      <c r="K1257" s="1">
        <v>43.035544151099998</v>
      </c>
      <c r="L1257" s="2">
        <v>0.16320264578999999</v>
      </c>
      <c r="M1257" s="2">
        <v>7.8018399388800721E-4</v>
      </c>
      <c r="N1257" s="7">
        <v>0</v>
      </c>
      <c r="O1257" s="2">
        <v>1.0480513378209596E-2</v>
      </c>
      <c r="P1257" s="3">
        <v>188754.08310518003</v>
      </c>
      <c r="Q1257" s="3">
        <v>3995.9902119016001</v>
      </c>
      <c r="R1257" s="3">
        <v>451172.08674185682</v>
      </c>
      <c r="S1257" s="3">
        <v>1044.5595444035346</v>
      </c>
      <c r="T1257" s="3">
        <v>203230.23751718109</v>
      </c>
      <c r="V1257">
        <v>26107</v>
      </c>
      <c r="W1257" s="2">
        <v>0.28852645765934209</v>
      </c>
      <c r="X1257" s="2">
        <v>7.2318580348313469E-2</v>
      </c>
      <c r="Y1257" s="2">
        <v>-0.27915742873040317</v>
      </c>
      <c r="Z1257" s="2">
        <v>0.79760614257883733</v>
      </c>
      <c r="AA1257" s="2">
        <v>0.12404287806881815</v>
      </c>
      <c r="AB1257" s="2">
        <v>0.40284555613493489</v>
      </c>
      <c r="AC1257" s="2">
        <v>7.8018399388800721E-4</v>
      </c>
      <c r="AD1257" s="2">
        <v>0</v>
      </c>
      <c r="AE1257" s="2">
        <v>1.0480513378209596E-2</v>
      </c>
      <c r="AF1257">
        <v>278203.37317567569</v>
      </c>
      <c r="AG1257">
        <v>639.25266052401707</v>
      </c>
      <c r="AH1257">
        <v>120145.55950229941</v>
      </c>
      <c r="AI1257">
        <v>4332.4542166964866</v>
      </c>
      <c r="AJ1257">
        <v>9.277500401333727</v>
      </c>
      <c r="AK1257">
        <v>729375.45991753251</v>
      </c>
      <c r="AL1257">
        <v>1683.8122049275514</v>
      </c>
      <c r="AM1257">
        <v>316467.29368632881</v>
      </c>
      <c r="AN1257">
        <v>11240.957549848208</v>
      </c>
      <c r="AO1257">
        <v>24.434316839749894</v>
      </c>
      <c r="AP1257">
        <v>451172.08674185682</v>
      </c>
      <c r="AQ1257">
        <v>1044.5595444035343</v>
      </c>
      <c r="AR1257">
        <v>196321.7341840294</v>
      </c>
      <c r="AS1257">
        <v>6908.5033331517216</v>
      </c>
      <c r="AT1257">
        <v>15.156816438416167</v>
      </c>
      <c r="AU1257" s="3">
        <v>35474442.378787532</v>
      </c>
      <c r="AV1257" s="3">
        <v>751006.40042478673</v>
      </c>
      <c r="AW1257">
        <v>84062.544045810006</v>
      </c>
      <c r="AX1257">
        <v>15798714.527969532</v>
      </c>
      <c r="AY1257">
        <v>1779.6335722572001</v>
      </c>
      <c r="AZ1257">
        <v>334464.33357001818</v>
      </c>
      <c r="BA1257">
        <v>272816.62715099007</v>
      </c>
      <c r="BB1257">
        <v>51273156.906757072</v>
      </c>
      <c r="BC1257">
        <v>5775.6237841587999</v>
      </c>
      <c r="BD1257">
        <v>1085470.7339948048</v>
      </c>
      <c r="BE1257">
        <v>188754.08310518003</v>
      </c>
      <c r="BF1257">
        <v>35474442.378787532</v>
      </c>
      <c r="BG1257">
        <v>3995.9902119016001</v>
      </c>
      <c r="BH1257">
        <v>751006.40042478673</v>
      </c>
      <c r="BI1257">
        <v>1.6423292165598082</v>
      </c>
      <c r="BJ1257">
        <v>4.3380983459030125</v>
      </c>
      <c r="BK1257">
        <v>2.695769129343204</v>
      </c>
      <c r="BL1257">
        <v>44.991892417677455</v>
      </c>
      <c r="BM1257">
        <v>54.527752596412938</v>
      </c>
      <c r="BN1257">
        <f t="shared" si="123"/>
        <v>9.5358601787354829</v>
      </c>
      <c r="BO1257">
        <v>0.39995483995383729</v>
      </c>
      <c r="BP1257">
        <v>7.9543006464649953E-3</v>
      </c>
      <c r="BQ1257">
        <v>2.0547667686863037E-2</v>
      </c>
      <c r="BR1257">
        <v>7.7380952380952384E-2</v>
      </c>
      <c r="BS1257">
        <v>0.17241379310344829</v>
      </c>
      <c r="BT1257">
        <v>0.61111111111111116</v>
      </c>
      <c r="BU1257">
        <v>-0.27308609009792773</v>
      </c>
      <c r="BV1257">
        <v>0.79760614257883733</v>
      </c>
      <c r="BW1257">
        <v>0.12867518471869105</v>
      </c>
      <c r="BX1257">
        <v>0.40284555613493489</v>
      </c>
      <c r="BY1257">
        <f t="shared" si="124"/>
        <v>3.3711023535214275E-2</v>
      </c>
      <c r="BZ1257">
        <v>0</v>
      </c>
      <c r="CA1257">
        <f t="shared" si="125"/>
        <v>6.1166231149340925E-3</v>
      </c>
      <c r="CC1257">
        <v>3.3711023535214275E-2</v>
      </c>
      <c r="CD1257">
        <v>6.1166231149340925E-3</v>
      </c>
    </row>
    <row r="1258" spans="1:82" x14ac:dyDescent="0.3">
      <c r="A1258">
        <v>0</v>
      </c>
      <c r="B1258" t="s">
        <v>838</v>
      </c>
      <c r="C1258" t="s">
        <v>879</v>
      </c>
      <c r="D1258">
        <v>26109</v>
      </c>
      <c r="E1258" s="2">
        <f t="shared" si="127"/>
        <v>0.42347818700889323</v>
      </c>
      <c r="F1258" s="2" t="s">
        <v>1936</v>
      </c>
      <c r="G1258" s="3">
        <v>814</v>
      </c>
      <c r="H1258" s="1">
        <v>0.37479373928338855</v>
      </c>
      <c r="I1258" s="1">
        <f t="shared" si="126"/>
        <v>10.188310546767205</v>
      </c>
      <c r="J1258" s="1">
        <v>2.88630059771</v>
      </c>
      <c r="K1258" s="1">
        <v>-13.382909207100001</v>
      </c>
      <c r="L1258" s="2">
        <v>0.13258310863</v>
      </c>
      <c r="M1258" s="2">
        <v>-5.0354585784832492E-4</v>
      </c>
      <c r="N1258" s="7">
        <v>0</v>
      </c>
      <c r="O1258" s="2">
        <v>3.4041221600993226E-3</v>
      </c>
      <c r="P1258" s="3">
        <v>52660.768730797005</v>
      </c>
      <c r="Q1258" s="3">
        <v>1114.8469635076403</v>
      </c>
      <c r="R1258" s="3">
        <v>258657.8687218313</v>
      </c>
      <c r="S1258" s="3">
        <v>581.50715381396481</v>
      </c>
      <c r="T1258" s="3">
        <v>123902.15494507912</v>
      </c>
      <c r="V1258">
        <v>26109</v>
      </c>
      <c r="W1258" s="2">
        <v>0.23836677735527553</v>
      </c>
      <c r="X1258" s="2">
        <v>1.005447790516628E-2</v>
      </c>
      <c r="Y1258" s="2">
        <v>-0.26923910256424854</v>
      </c>
      <c r="Z1258" s="2">
        <v>0.82310182613620353</v>
      </c>
      <c r="AA1258" s="2">
        <v>3.8574034736352646E-2</v>
      </c>
      <c r="AB1258" s="2">
        <v>0.32726501382138429</v>
      </c>
      <c r="AC1258" s="2">
        <v>-5.0354585784832492E-4</v>
      </c>
      <c r="AD1258" s="2">
        <v>0</v>
      </c>
      <c r="AE1258" s="2">
        <v>3.4041221600993226E-3</v>
      </c>
      <c r="AF1258">
        <v>197956.19019271905</v>
      </c>
      <c r="AG1258">
        <v>443.33335778876386</v>
      </c>
      <c r="AH1258">
        <v>83323.132787435563</v>
      </c>
      <c r="AI1258">
        <v>11283.291978898427</v>
      </c>
      <c r="AJ1258">
        <v>6.4383968845029056</v>
      </c>
      <c r="AK1258">
        <v>456614.05891455035</v>
      </c>
      <c r="AL1258">
        <v>1024.8405116027288</v>
      </c>
      <c r="AM1258">
        <v>192615.6029858347</v>
      </c>
      <c r="AN1258">
        <v>25892.976725578381</v>
      </c>
      <c r="AO1258">
        <v>14.882600788433232</v>
      </c>
      <c r="AP1258">
        <v>258657.8687218313</v>
      </c>
      <c r="AQ1258">
        <v>581.50715381396503</v>
      </c>
      <c r="AR1258">
        <v>109292.47019839914</v>
      </c>
      <c r="AS1258">
        <v>14609.684746679954</v>
      </c>
      <c r="AT1258">
        <v>8.444203903930326</v>
      </c>
      <c r="AU1258" s="3">
        <v>9897064.8752659895</v>
      </c>
      <c r="AV1258" s="3">
        <v>209524.33832162592</v>
      </c>
      <c r="AW1258">
        <v>27770.067331283004</v>
      </c>
      <c r="AX1258">
        <v>5219106.4542413279</v>
      </c>
      <c r="AY1258">
        <v>587.90207562195997</v>
      </c>
      <c r="AZ1258">
        <v>110490.31609239115</v>
      </c>
      <c r="BA1258">
        <v>80430.836062080009</v>
      </c>
      <c r="BB1258">
        <v>15116171.329507317</v>
      </c>
      <c r="BC1258">
        <v>1702.7490391296003</v>
      </c>
      <c r="BD1258">
        <v>320014.6544140171</v>
      </c>
      <c r="BE1258">
        <v>52660.768730797005</v>
      </c>
      <c r="BF1258">
        <v>9897064.8752659895</v>
      </c>
      <c r="BG1258">
        <v>1114.8469635076403</v>
      </c>
      <c r="BH1258">
        <v>209524.33832162592</v>
      </c>
      <c r="BI1258">
        <v>0.2986308683562422</v>
      </c>
      <c r="BJ1258">
        <v>0.67342460763963075</v>
      </c>
      <c r="BK1258">
        <v>0.37479373928338855</v>
      </c>
      <c r="BL1258">
        <v>34.890745031398843</v>
      </c>
      <c r="BM1258">
        <v>45.079055578166049</v>
      </c>
      <c r="BN1258">
        <f t="shared" si="123"/>
        <v>10.188310546767205</v>
      </c>
      <c r="BO1258">
        <v>0.42347818700889323</v>
      </c>
      <c r="BP1258">
        <v>1.5314279478352661E-3</v>
      </c>
      <c r="BQ1258">
        <v>5.8944629396253598E-3</v>
      </c>
      <c r="BR1258">
        <v>8.9285714285714288E-2</v>
      </c>
      <c r="BS1258">
        <v>0.17241379310344829</v>
      </c>
      <c r="BT1258">
        <v>0.77777777777777779</v>
      </c>
      <c r="BU1258">
        <v>-0.29177083553767935</v>
      </c>
      <c r="BV1258">
        <v>0.82310182613620353</v>
      </c>
      <c r="BW1258">
        <v>4.0014558855137598E-2</v>
      </c>
      <c r="BX1258">
        <v>0.32726501382138429</v>
      </c>
      <c r="BY1258">
        <f t="shared" si="124"/>
        <v>0.14721656873872796</v>
      </c>
      <c r="BZ1258">
        <v>0</v>
      </c>
      <c r="CA1258">
        <f t="shared" si="125"/>
        <v>2.4192910144934941E-3</v>
      </c>
      <c r="CC1258">
        <v>0.14721656873872796</v>
      </c>
      <c r="CD1258">
        <v>2.4192910144934941E-3</v>
      </c>
    </row>
    <row r="1259" spans="1:82" x14ac:dyDescent="0.3">
      <c r="A1259">
        <v>0</v>
      </c>
      <c r="B1259" t="s">
        <v>838</v>
      </c>
      <c r="C1259" t="s">
        <v>880</v>
      </c>
      <c r="D1259">
        <v>26111</v>
      </c>
      <c r="E1259" s="2">
        <f t="shared" si="127"/>
        <v>0.48110074865036551</v>
      </c>
      <c r="F1259" s="2" t="s">
        <v>1937</v>
      </c>
      <c r="G1259" s="3">
        <v>7336</v>
      </c>
      <c r="H1259" s="1">
        <v>16.099103609839279</v>
      </c>
      <c r="I1259" s="1">
        <f t="shared" si="126"/>
        <v>1.2577166073215125</v>
      </c>
      <c r="J1259" s="1">
        <v>2.7134096566400001</v>
      </c>
      <c r="K1259" s="1">
        <v>32.096651203999997</v>
      </c>
      <c r="L1259" s="2">
        <v>0.12690011116999989</v>
      </c>
      <c r="M1259" s="2">
        <v>1.7356276946933192E-2</v>
      </c>
      <c r="N1259" s="7">
        <v>0</v>
      </c>
      <c r="O1259" s="2">
        <v>5.2539104353915489E-3</v>
      </c>
      <c r="P1259" s="3">
        <v>848696.59325487015</v>
      </c>
      <c r="Q1259" s="3">
        <v>17967.204861104405</v>
      </c>
      <c r="R1259" s="3">
        <v>3410542.0432907864</v>
      </c>
      <c r="S1259" s="3">
        <v>7845.7640462748495</v>
      </c>
      <c r="T1259" s="3">
        <v>1527636.0064697037</v>
      </c>
      <c r="V1259">
        <v>26111</v>
      </c>
      <c r="W1259" s="2">
        <v>0.40447812055878285</v>
      </c>
      <c r="X1259" s="2">
        <v>0.4318857669490585</v>
      </c>
      <c r="Y1259" s="2">
        <v>-5.1444021427110818E-2</v>
      </c>
      <c r="Z1259" s="2">
        <v>0.77379758893026929</v>
      </c>
      <c r="AA1259" s="2">
        <v>9.2513318240763837E-2</v>
      </c>
      <c r="AB1259" s="2">
        <v>0.31323723711957152</v>
      </c>
      <c r="AC1259" s="2">
        <v>1.7356276946933192E-2</v>
      </c>
      <c r="AD1259" s="2">
        <v>0</v>
      </c>
      <c r="AE1259" s="2">
        <v>5.2539104353915489E-3</v>
      </c>
      <c r="AF1259">
        <v>1631752.8175581649</v>
      </c>
      <c r="AG1259">
        <v>3730.8321463426455</v>
      </c>
      <c r="AH1259">
        <v>701198.35756969999</v>
      </c>
      <c r="AI1259">
        <v>25724.274885030823</v>
      </c>
      <c r="AJ1259">
        <v>54.152626553633624</v>
      </c>
      <c r="AK1259">
        <v>5042294.8608489512</v>
      </c>
      <c r="AL1259">
        <v>11576.596192617495</v>
      </c>
      <c r="AM1259">
        <v>2175785.432874178</v>
      </c>
      <c r="AN1259">
        <v>78773.206050256558</v>
      </c>
      <c r="AO1259">
        <v>168.01516185717438</v>
      </c>
      <c r="AP1259">
        <v>3410542.0432907864</v>
      </c>
      <c r="AQ1259">
        <v>7845.7640462748495</v>
      </c>
      <c r="AR1259">
        <v>1474587.0753044779</v>
      </c>
      <c r="AS1259">
        <v>53048.931165225731</v>
      </c>
      <c r="AT1259">
        <v>113.86253530354075</v>
      </c>
      <c r="AU1259" s="3">
        <v>159504037.73632029</v>
      </c>
      <c r="AV1259" s="3">
        <v>3376756.4815959618</v>
      </c>
      <c r="AW1259">
        <v>331643.63679823</v>
      </c>
      <c r="AX1259">
        <v>62329105.099859342</v>
      </c>
      <c r="AY1259">
        <v>7021.0122328675998</v>
      </c>
      <c r="AZ1259">
        <v>1319529.0390451367</v>
      </c>
      <c r="BA1259">
        <v>1180340.2300531003</v>
      </c>
      <c r="BB1259">
        <v>221833142.83617967</v>
      </c>
      <c r="BC1259">
        <v>24988.217093972005</v>
      </c>
      <c r="BD1259">
        <v>4696285.5206410987</v>
      </c>
      <c r="BE1259">
        <v>848696.59325487015</v>
      </c>
      <c r="BF1259">
        <v>159504037.73632029</v>
      </c>
      <c r="BG1259">
        <v>17967.204861104405</v>
      </c>
      <c r="BH1259">
        <v>3376756.4815959618</v>
      </c>
      <c r="BI1259">
        <v>6.6461751870160084</v>
      </c>
      <c r="BJ1259">
        <v>22.745278796855288</v>
      </c>
      <c r="BK1259">
        <v>16.099103609839279</v>
      </c>
      <c r="BL1259">
        <v>47.444485992709836</v>
      </c>
      <c r="BM1259">
        <v>48.702202600031349</v>
      </c>
      <c r="BN1259">
        <f t="shared" si="123"/>
        <v>1.2577166073215125</v>
      </c>
      <c r="BO1259">
        <v>0.48110074865036551</v>
      </c>
      <c r="BP1259">
        <v>3.8720293775221654E-2</v>
      </c>
      <c r="BQ1259">
        <v>2.6696053110733361E-2</v>
      </c>
      <c r="BR1259">
        <v>4.7619047619047616E-2</v>
      </c>
      <c r="BS1259">
        <v>0.27586206896551724</v>
      </c>
      <c r="BT1259">
        <v>0.61111111111111116</v>
      </c>
      <c r="BU1259">
        <v>-3.6018241071798962E-2</v>
      </c>
      <c r="BV1259">
        <v>0.77379758893026929</v>
      </c>
      <c r="BW1259">
        <v>9.5968172448925151E-2</v>
      </c>
      <c r="BX1259">
        <v>0.31323723711957152</v>
      </c>
      <c r="BY1259">
        <f t="shared" si="124"/>
        <v>0.26629301399706601</v>
      </c>
      <c r="BZ1259">
        <v>0</v>
      </c>
      <c r="CA1259">
        <f t="shared" si="125"/>
        <v>3.9301735971817948E-3</v>
      </c>
      <c r="CC1259">
        <v>0.26629301399706601</v>
      </c>
      <c r="CD1259">
        <v>3.9301735971817948E-3</v>
      </c>
    </row>
    <row r="1260" spans="1:82" x14ac:dyDescent="0.3">
      <c r="A1260">
        <v>1</v>
      </c>
      <c r="B1260" t="s">
        <v>838</v>
      </c>
      <c r="C1260" t="s">
        <v>881</v>
      </c>
      <c r="D1260">
        <v>26113</v>
      </c>
      <c r="E1260" s="2">
        <v>0</v>
      </c>
      <c r="F1260" s="2" t="s">
        <v>1954</v>
      </c>
      <c r="G1260" s="3">
        <v>-999</v>
      </c>
      <c r="H1260" s="1">
        <v>0.37406562837910101</v>
      </c>
      <c r="I1260" s="1">
        <f t="shared" si="126"/>
        <v>-999</v>
      </c>
      <c r="J1260" s="1">
        <v>-999</v>
      </c>
      <c r="K1260" s="1">
        <v>-999</v>
      </c>
      <c r="L1260" s="2">
        <v>-999</v>
      </c>
      <c r="M1260" s="2">
        <v>-999</v>
      </c>
      <c r="N1260" s="7">
        <v>-999</v>
      </c>
      <c r="O1260" s="2">
        <v>-999</v>
      </c>
      <c r="P1260" s="3">
        <v>-999</v>
      </c>
      <c r="Q1260" s="3">
        <v>-999</v>
      </c>
      <c r="R1260" s="3">
        <v>-999</v>
      </c>
      <c r="S1260" s="3">
        <v>-999</v>
      </c>
      <c r="T1260" s="3">
        <v>-999</v>
      </c>
      <c r="V1260">
        <v>26113</v>
      </c>
      <c r="W1260" s="2">
        <v>-999</v>
      </c>
      <c r="X1260" s="2">
        <v>1.0034945094896644E-2</v>
      </c>
      <c r="Y1260" s="2">
        <v>-999</v>
      </c>
      <c r="Z1260" s="2">
        <v>-999</v>
      </c>
      <c r="AA1260" s="2">
        <v>-999</v>
      </c>
      <c r="AB1260" s="2">
        <v>-999</v>
      </c>
      <c r="AC1260" s="2">
        <v>-999</v>
      </c>
      <c r="AD1260" s="2">
        <v>-999</v>
      </c>
      <c r="AE1260" s="2">
        <v>-999</v>
      </c>
      <c r="AF1260" s="2">
        <v>-999</v>
      </c>
      <c r="AG1260" s="2">
        <v>-999</v>
      </c>
      <c r="AH1260" s="2">
        <v>-999</v>
      </c>
      <c r="AI1260" s="2">
        <v>-999</v>
      </c>
      <c r="AJ1260" s="2">
        <v>-999</v>
      </c>
      <c r="AK1260" s="2">
        <v>-999</v>
      </c>
      <c r="AL1260" s="2">
        <v>-999</v>
      </c>
      <c r="AM1260" s="2">
        <v>-999</v>
      </c>
      <c r="AN1260" s="2">
        <v>-999</v>
      </c>
      <c r="AO1260" s="2">
        <v>-999</v>
      </c>
      <c r="AP1260" s="2">
        <v>-999</v>
      </c>
      <c r="AQ1260" s="2">
        <v>-999</v>
      </c>
      <c r="AR1260" s="2">
        <v>-999</v>
      </c>
      <c r="AS1260" s="2">
        <v>-999</v>
      </c>
      <c r="AT1260" s="2">
        <v>-999</v>
      </c>
      <c r="AU1260" s="2">
        <v>-999</v>
      </c>
      <c r="AV1260" s="2">
        <v>-999</v>
      </c>
      <c r="AW1260" s="2">
        <v>-999</v>
      </c>
      <c r="AX1260" s="2">
        <v>-999</v>
      </c>
      <c r="AY1260" s="2">
        <v>-999</v>
      </c>
      <c r="AZ1260" s="2">
        <v>-999</v>
      </c>
      <c r="BA1260" s="2">
        <v>-999</v>
      </c>
      <c r="BB1260" s="2">
        <v>-999</v>
      </c>
      <c r="BC1260" s="2">
        <v>-999</v>
      </c>
      <c r="BD1260" s="2">
        <v>-999</v>
      </c>
      <c r="BE1260" s="2">
        <v>-999</v>
      </c>
      <c r="BF1260" s="2">
        <v>-999</v>
      </c>
      <c r="BG1260" s="2">
        <v>-999</v>
      </c>
      <c r="BH1260" s="2">
        <v>-999</v>
      </c>
      <c r="BI1260">
        <v>0</v>
      </c>
      <c r="BJ1260">
        <v>0.37406562837910101</v>
      </c>
      <c r="BK1260">
        <v>0.37406562837910101</v>
      </c>
      <c r="BL1260">
        <v>-999</v>
      </c>
      <c r="BM1260">
        <v>63.668070750800382</v>
      </c>
      <c r="BN1260">
        <f t="shared" si="123"/>
        <v>-999</v>
      </c>
      <c r="BO1260" t="s">
        <v>3748</v>
      </c>
      <c r="BP1260" t="s">
        <v>3748</v>
      </c>
      <c r="BQ1260">
        <v>1.6553212555458611E-2</v>
      </c>
      <c r="BR1260">
        <v>1.7857142857142856E-2</v>
      </c>
      <c r="BS1260">
        <v>6.8965517241379309E-2</v>
      </c>
      <c r="BT1260">
        <v>0.72222222222222221</v>
      </c>
      <c r="BU1260" t="s">
        <v>3748</v>
      </c>
      <c r="BY1260">
        <f t="shared" si="124"/>
        <v>-999</v>
      </c>
      <c r="CA1260">
        <f t="shared" si="125"/>
        <v>-999</v>
      </c>
    </row>
    <row r="1261" spans="1:82" x14ac:dyDescent="0.3">
      <c r="A1261">
        <v>0</v>
      </c>
      <c r="B1261" t="s">
        <v>838</v>
      </c>
      <c r="C1261" t="s">
        <v>54</v>
      </c>
      <c r="D1261">
        <v>26115</v>
      </c>
      <c r="E1261" s="2">
        <f>BO1261</f>
        <v>0.59352179320804055</v>
      </c>
      <c r="F1261" s="2" t="s">
        <v>1939</v>
      </c>
      <c r="G1261" s="3">
        <v>9319</v>
      </c>
      <c r="H1261" s="1">
        <v>27.13647798403089</v>
      </c>
      <c r="I1261" s="1">
        <f t="shared" si="126"/>
        <v>2.5896193842540782</v>
      </c>
      <c r="J1261" s="1">
        <v>2.4084758845700001</v>
      </c>
      <c r="K1261" s="1">
        <v>184.24359852500001</v>
      </c>
      <c r="L1261" s="2">
        <v>0.18705298526000003</v>
      </c>
      <c r="M1261" s="2">
        <v>0.11259995866546331</v>
      </c>
      <c r="N1261" s="7">
        <v>0</v>
      </c>
      <c r="O1261" s="2">
        <v>1.2836869010854712E-4</v>
      </c>
      <c r="P1261" s="3">
        <v>1406270.99884413</v>
      </c>
      <c r="Q1261" s="3">
        <v>29771.250794775598</v>
      </c>
      <c r="R1261" s="3">
        <v>8105187.2427222105</v>
      </c>
      <c r="S1261" s="3">
        <v>18685.428839000011</v>
      </c>
      <c r="T1261" s="3">
        <v>3616333.3729941291</v>
      </c>
      <c r="V1261">
        <v>26115</v>
      </c>
      <c r="W1261" s="2">
        <v>0.63152602929424784</v>
      </c>
      <c r="X1261" s="2">
        <v>0.72798205977546493</v>
      </c>
      <c r="Y1261" s="2">
        <v>-4.9347810486357752E-2</v>
      </c>
      <c r="Z1261" s="2">
        <v>0.68683798921270856</v>
      </c>
      <c r="AA1261" s="2">
        <v>0.53105187067125081</v>
      </c>
      <c r="AB1261" s="2">
        <v>0.4617171707542358</v>
      </c>
      <c r="AC1261" s="2">
        <v>0.11259995866546331</v>
      </c>
      <c r="AD1261" s="2">
        <v>0</v>
      </c>
      <c r="AE1261" s="2">
        <v>1.2836869010854712E-4</v>
      </c>
      <c r="AF1261">
        <v>2776438.210144545</v>
      </c>
      <c r="AG1261">
        <v>6371.1640764969679</v>
      </c>
      <c r="AH1261">
        <v>1197440.5738479053</v>
      </c>
      <c r="AI1261">
        <v>36125.298065435032</v>
      </c>
      <c r="AJ1261">
        <v>92.468127491217913</v>
      </c>
      <c r="AK1261">
        <v>10881625.452866755</v>
      </c>
      <c r="AL1261">
        <v>25056.592915496982</v>
      </c>
      <c r="AM1261">
        <v>4709309.1057078727</v>
      </c>
      <c r="AN1261">
        <v>140590.139199597</v>
      </c>
      <c r="AO1261">
        <v>363.62772178593752</v>
      </c>
      <c r="AP1261">
        <v>8105187.2427222105</v>
      </c>
      <c r="AQ1261">
        <v>18685.428839000015</v>
      </c>
      <c r="AR1261">
        <v>3511868.5318599674</v>
      </c>
      <c r="AS1261">
        <v>104464.84113416198</v>
      </c>
      <c r="AT1261">
        <v>271.15959429471962</v>
      </c>
      <c r="AU1261" s="3">
        <v>264294571.52276579</v>
      </c>
      <c r="AV1261" s="3">
        <v>5595208.8743701261</v>
      </c>
      <c r="AW1261">
        <v>497204.93431937002</v>
      </c>
      <c r="AX1261">
        <v>93444695.355982393</v>
      </c>
      <c r="AY1261">
        <v>10526.0030308444</v>
      </c>
      <c r="AZ1261">
        <v>1978257.0096168965</v>
      </c>
      <c r="BA1261">
        <v>1903475.9331634999</v>
      </c>
      <c r="BB1261">
        <v>357739266.87874818</v>
      </c>
      <c r="BC1261">
        <v>40297.253825619999</v>
      </c>
      <c r="BD1261">
        <v>7573465.8839870226</v>
      </c>
      <c r="BE1261">
        <v>1406270.99884413</v>
      </c>
      <c r="BF1261">
        <v>264294571.52276579</v>
      </c>
      <c r="BG1261">
        <v>29771.250794775598</v>
      </c>
      <c r="BH1261">
        <v>5595208.8743701261</v>
      </c>
      <c r="BI1261">
        <v>10.267044542853961</v>
      </c>
      <c r="BJ1261">
        <v>37.403522526884849</v>
      </c>
      <c r="BK1261">
        <v>27.13647798403089</v>
      </c>
      <c r="BL1261">
        <v>35.756257603140547</v>
      </c>
      <c r="BM1261">
        <v>38.345876987394625</v>
      </c>
      <c r="BN1261">
        <f t="shared" si="123"/>
        <v>2.5896193842540782</v>
      </c>
      <c r="BO1261">
        <v>0.59352179320804055</v>
      </c>
      <c r="BP1261">
        <v>7.3792622118410409E-2</v>
      </c>
      <c r="BQ1261">
        <v>5.5705921205073949E-2</v>
      </c>
      <c r="BR1261">
        <v>0.2857142857142857</v>
      </c>
      <c r="BS1261">
        <v>0.17241379310344829</v>
      </c>
      <c r="BT1261">
        <v>0.61111111111111116</v>
      </c>
      <c r="BU1261">
        <v>-7.4161011092082438E-2</v>
      </c>
      <c r="BV1261">
        <v>0.68683798921270856</v>
      </c>
      <c r="BW1261">
        <v>0.55088368326893244</v>
      </c>
      <c r="BX1261">
        <v>0.4617171707542358</v>
      </c>
      <c r="BY1261">
        <f t="shared" si="124"/>
        <v>0.18399988443485121</v>
      </c>
      <c r="BZ1261">
        <v>0</v>
      </c>
      <c r="CA1261">
        <f t="shared" si="125"/>
        <v>6.7648974465400543E-5</v>
      </c>
      <c r="CC1261">
        <v>0.18399988443485121</v>
      </c>
      <c r="CD1261">
        <v>6.7648974465400543E-5</v>
      </c>
    </row>
    <row r="1262" spans="1:82" x14ac:dyDescent="0.3">
      <c r="A1262">
        <v>0</v>
      </c>
      <c r="B1262" t="s">
        <v>838</v>
      </c>
      <c r="C1262" t="s">
        <v>882</v>
      </c>
      <c r="D1262">
        <v>26117</v>
      </c>
      <c r="E1262" s="2">
        <f>BO1262</f>
        <v>0.44379805618576607</v>
      </c>
      <c r="F1262" s="2" t="s">
        <v>1936</v>
      </c>
      <c r="G1262" s="3">
        <v>2599</v>
      </c>
      <c r="H1262" s="1">
        <v>0.95375666749567234</v>
      </c>
      <c r="I1262" s="1">
        <f t="shared" si="126"/>
        <v>4.6460530533007116</v>
      </c>
      <c r="J1262" s="1">
        <v>2.7551533378799999</v>
      </c>
      <c r="K1262" s="1">
        <v>62.747918938399998</v>
      </c>
      <c r="L1262" s="2">
        <v>0.14859627242000006</v>
      </c>
      <c r="M1262" s="2">
        <v>1.3295476753454819E-3</v>
      </c>
      <c r="N1262" s="7">
        <v>0</v>
      </c>
      <c r="O1262" s="2">
        <v>2.7736580135994727E-3</v>
      </c>
      <c r="P1262" s="3">
        <v>70729.913237657005</v>
      </c>
      <c r="Q1262" s="3">
        <v>1497.3770968908398</v>
      </c>
      <c r="R1262" s="3">
        <v>265361.57987464539</v>
      </c>
      <c r="S1262" s="3">
        <v>614.92921894179358</v>
      </c>
      <c r="T1262" s="3">
        <v>120775.91141098668</v>
      </c>
      <c r="V1262">
        <v>26117</v>
      </c>
      <c r="W1262" s="2">
        <v>0.31555943350219884</v>
      </c>
      <c r="X1262" s="2">
        <v>2.5586140682540698E-2</v>
      </c>
      <c r="Y1262" s="2">
        <v>-0.12835503784791988</v>
      </c>
      <c r="Z1262" s="2">
        <v>0.78570185845976748</v>
      </c>
      <c r="AA1262" s="2">
        <v>0.18086055634895673</v>
      </c>
      <c r="AB1262" s="2">
        <v>0.36679152910081764</v>
      </c>
      <c r="AC1262" s="2">
        <v>1.3295476753454819E-3</v>
      </c>
      <c r="AD1262" s="2">
        <v>0</v>
      </c>
      <c r="AE1262" s="2">
        <v>2.7736580135994727E-3</v>
      </c>
      <c r="AF1262">
        <v>240293.76589044533</v>
      </c>
      <c r="AG1262">
        <v>549.44009911894636</v>
      </c>
      <c r="AH1262">
        <v>103265.56649374249</v>
      </c>
      <c r="AI1262">
        <v>4853.3126389576064</v>
      </c>
      <c r="AJ1262">
        <v>7.9750513114589854</v>
      </c>
      <c r="AK1262">
        <v>505655.34576509072</v>
      </c>
      <c r="AL1262">
        <v>1164.3693180607399</v>
      </c>
      <c r="AM1262">
        <v>218839.61041482844</v>
      </c>
      <c r="AN1262">
        <v>10055.180128858316</v>
      </c>
      <c r="AO1262">
        <v>16.897619202966261</v>
      </c>
      <c r="AP1262">
        <v>265361.57987464539</v>
      </c>
      <c r="AQ1262">
        <v>614.92921894179358</v>
      </c>
      <c r="AR1262">
        <v>115574.04392108595</v>
      </c>
      <c r="AS1262">
        <v>5201.8674899007092</v>
      </c>
      <c r="AT1262">
        <v>8.9225678915072759</v>
      </c>
      <c r="AU1262" s="3">
        <v>13292979.893885257</v>
      </c>
      <c r="AV1262" s="3">
        <v>281417.05158966442</v>
      </c>
      <c r="AW1262">
        <v>53348.410740902997</v>
      </c>
      <c r="AX1262">
        <v>10026300.314645309</v>
      </c>
      <c r="AY1262">
        <v>1129.4045862963599</v>
      </c>
      <c r="AZ1262">
        <v>212260.29794853786</v>
      </c>
      <c r="BA1262">
        <v>124078.32397856</v>
      </c>
      <c r="BB1262">
        <v>23319280.208530568</v>
      </c>
      <c r="BC1262">
        <v>2626.7816831871996</v>
      </c>
      <c r="BD1262">
        <v>493677.34953820228</v>
      </c>
      <c r="BE1262">
        <v>70729.913237657005</v>
      </c>
      <c r="BF1262">
        <v>13292979.893885257</v>
      </c>
      <c r="BG1262">
        <v>1497.3770968908398</v>
      </c>
      <c r="BH1262">
        <v>281417.05158966442</v>
      </c>
      <c r="BI1262">
        <v>0.87231430118199915</v>
      </c>
      <c r="BJ1262">
        <v>1.8260709686776715</v>
      </c>
      <c r="BK1262">
        <v>0.95375666749567234</v>
      </c>
      <c r="BL1262">
        <v>42.598474770395974</v>
      </c>
      <c r="BM1262">
        <v>47.244527823696686</v>
      </c>
      <c r="BN1262">
        <f t="shared" si="123"/>
        <v>4.6460530533007116</v>
      </c>
      <c r="BO1262">
        <v>0.44379805618576607</v>
      </c>
      <c r="BP1262">
        <v>4.6880173961319849E-3</v>
      </c>
      <c r="BQ1262">
        <v>2.4468149298697294E-2</v>
      </c>
      <c r="BR1262">
        <v>9.5238095238095233E-2</v>
      </c>
      <c r="BS1262">
        <v>0.13793103448275862</v>
      </c>
      <c r="BT1262">
        <v>0.66666666666666663</v>
      </c>
      <c r="BU1262">
        <v>-0.1330527544376891</v>
      </c>
      <c r="BV1262">
        <v>0.78570185845976748</v>
      </c>
      <c r="BW1262">
        <v>0.18761468500929121</v>
      </c>
      <c r="BX1262">
        <v>0.36679152910081764</v>
      </c>
      <c r="BY1262">
        <f t="shared" si="124"/>
        <v>6.0944062872733289E-2</v>
      </c>
      <c r="BZ1262">
        <v>0</v>
      </c>
      <c r="CA1262">
        <f t="shared" si="125"/>
        <v>1.7734953231324459E-3</v>
      </c>
      <c r="CC1262">
        <v>6.0944062872733289E-2</v>
      </c>
      <c r="CD1262">
        <v>1.7734953231324459E-3</v>
      </c>
    </row>
    <row r="1263" spans="1:82" x14ac:dyDescent="0.3">
      <c r="A1263">
        <v>1</v>
      </c>
      <c r="B1263" t="s">
        <v>838</v>
      </c>
      <c r="C1263" t="s">
        <v>883</v>
      </c>
      <c r="D1263">
        <v>26119</v>
      </c>
      <c r="E1263" s="2">
        <v>0</v>
      </c>
      <c r="F1263" s="2" t="s">
        <v>1954</v>
      </c>
      <c r="G1263" s="3">
        <v>-999</v>
      </c>
      <c r="H1263" s="1">
        <v>0.37468920696946129</v>
      </c>
      <c r="I1263" s="1">
        <f t="shared" si="126"/>
        <v>-999</v>
      </c>
      <c r="J1263" s="1">
        <v>-999</v>
      </c>
      <c r="K1263" s="1">
        <v>-999</v>
      </c>
      <c r="L1263" s="2">
        <v>-999</v>
      </c>
      <c r="M1263" s="2">
        <v>-999</v>
      </c>
      <c r="N1263" s="7">
        <v>-999</v>
      </c>
      <c r="O1263" s="2">
        <v>-999</v>
      </c>
      <c r="P1263" s="3">
        <v>-999</v>
      </c>
      <c r="Q1263" s="3">
        <v>-999</v>
      </c>
      <c r="R1263" s="3">
        <v>-999</v>
      </c>
      <c r="S1263" s="3">
        <v>-999</v>
      </c>
      <c r="T1263" s="3">
        <v>-999</v>
      </c>
      <c r="V1263">
        <v>26119</v>
      </c>
      <c r="W1263" s="2">
        <v>-999</v>
      </c>
      <c r="X1263" s="2">
        <v>1.0051673648502957E-2</v>
      </c>
      <c r="Y1263" s="2">
        <v>-999</v>
      </c>
      <c r="Z1263" s="2">
        <v>-999</v>
      </c>
      <c r="AA1263" s="2">
        <v>-999</v>
      </c>
      <c r="AB1263" s="2">
        <v>-999</v>
      </c>
      <c r="AC1263" s="2">
        <v>-999</v>
      </c>
      <c r="AD1263" s="2">
        <v>-999</v>
      </c>
      <c r="AE1263" s="2">
        <v>-999</v>
      </c>
      <c r="AF1263" s="2">
        <v>-999</v>
      </c>
      <c r="AG1263" s="2">
        <v>-999</v>
      </c>
      <c r="AH1263" s="2">
        <v>-999</v>
      </c>
      <c r="AI1263" s="2">
        <v>-999</v>
      </c>
      <c r="AJ1263" s="2">
        <v>-999</v>
      </c>
      <c r="AK1263" s="2">
        <v>-999</v>
      </c>
      <c r="AL1263" s="2">
        <v>-999</v>
      </c>
      <c r="AM1263" s="2">
        <v>-999</v>
      </c>
      <c r="AN1263" s="2">
        <v>-999</v>
      </c>
      <c r="AO1263" s="2">
        <v>-999</v>
      </c>
      <c r="AP1263" s="2">
        <v>-999</v>
      </c>
      <c r="AQ1263" s="2">
        <v>-999</v>
      </c>
      <c r="AR1263" s="2">
        <v>-999</v>
      </c>
      <c r="AS1263" s="2">
        <v>-999</v>
      </c>
      <c r="AT1263" s="2">
        <v>-999</v>
      </c>
      <c r="AU1263" s="2">
        <v>-999</v>
      </c>
      <c r="AV1263" s="2">
        <v>-999</v>
      </c>
      <c r="AW1263" s="2">
        <v>-999</v>
      </c>
      <c r="AX1263" s="2">
        <v>-999</v>
      </c>
      <c r="AY1263" s="2">
        <v>-999</v>
      </c>
      <c r="AZ1263" s="2">
        <v>-999</v>
      </c>
      <c r="BA1263" s="2">
        <v>-999</v>
      </c>
      <c r="BB1263" s="2">
        <v>-999</v>
      </c>
      <c r="BC1263" s="2">
        <v>-999</v>
      </c>
      <c r="BD1263" s="2">
        <v>-999</v>
      </c>
      <c r="BE1263" s="2">
        <v>-999</v>
      </c>
      <c r="BF1263" s="2">
        <v>-999</v>
      </c>
      <c r="BG1263" s="2">
        <v>-999</v>
      </c>
      <c r="BH1263" s="2">
        <v>-999</v>
      </c>
      <c r="BI1263">
        <v>0</v>
      </c>
      <c r="BJ1263">
        <v>0.37468920696946129</v>
      </c>
      <c r="BK1263">
        <v>0.37468920696946129</v>
      </c>
      <c r="BL1263">
        <v>-999</v>
      </c>
      <c r="BM1263">
        <v>70.757826980518956</v>
      </c>
      <c r="BN1263">
        <f t="shared" si="123"/>
        <v>-999</v>
      </c>
      <c r="BO1263" t="s">
        <v>3748</v>
      </c>
      <c r="BP1263" t="s">
        <v>3748</v>
      </c>
      <c r="BQ1263">
        <v>1.9262753150324104E-2</v>
      </c>
      <c r="BR1263">
        <v>1.7857142857142856E-2</v>
      </c>
      <c r="BS1263">
        <v>0.10344827586206896</v>
      </c>
      <c r="BT1263">
        <v>0.77777777777777779</v>
      </c>
      <c r="BU1263" t="s">
        <v>3748</v>
      </c>
      <c r="BY1263">
        <f t="shared" si="124"/>
        <v>-999</v>
      </c>
      <c r="CA1263">
        <f t="shared" si="125"/>
        <v>-999</v>
      </c>
    </row>
    <row r="1264" spans="1:82" x14ac:dyDescent="0.3">
      <c r="A1264">
        <v>0</v>
      </c>
      <c r="B1264" t="s">
        <v>838</v>
      </c>
      <c r="C1264" t="s">
        <v>884</v>
      </c>
      <c r="D1264">
        <v>26121</v>
      </c>
      <c r="E1264" s="2">
        <f>BO1264</f>
        <v>0.40148688303402541</v>
      </c>
      <c r="F1264" s="2" t="s">
        <v>1935</v>
      </c>
      <c r="G1264" s="3">
        <v>14933</v>
      </c>
      <c r="H1264" s="1">
        <v>30.199050965219008</v>
      </c>
      <c r="I1264" s="1">
        <f t="shared" si="126"/>
        <v>14.72101212162211</v>
      </c>
      <c r="J1264" s="1">
        <v>2.5651246638799998</v>
      </c>
      <c r="K1264" s="1">
        <v>69.0034446831</v>
      </c>
      <c r="L1264" s="2">
        <v>0.2130845077400001</v>
      </c>
      <c r="M1264" s="2">
        <v>2.8150910527925357E-2</v>
      </c>
      <c r="N1264" s="7">
        <v>0</v>
      </c>
      <c r="O1264" s="2">
        <v>8.613255038902666E-3</v>
      </c>
      <c r="P1264" s="3">
        <v>6548512.5699168006</v>
      </c>
      <c r="Q1264" s="3">
        <v>138634.31032281602</v>
      </c>
      <c r="R1264" s="3">
        <v>15755251.19944245</v>
      </c>
      <c r="S1264" s="3">
        <v>36456.276796280101</v>
      </c>
      <c r="T1264" s="3">
        <v>7129853.9507407825</v>
      </c>
      <c r="V1264">
        <v>26121</v>
      </c>
      <c r="W1264" s="2">
        <v>0.46761047812055412</v>
      </c>
      <c r="X1264" s="2">
        <v>0.81014077574332244</v>
      </c>
      <c r="Y1264" s="2">
        <v>-0.47366132585079612</v>
      </c>
      <c r="Z1264" s="2">
        <v>0.73151036201212094</v>
      </c>
      <c r="AA1264" s="2">
        <v>0.198891080477611</v>
      </c>
      <c r="AB1264" s="2">
        <v>0.52597276599739362</v>
      </c>
      <c r="AC1264" s="2">
        <v>2.8150910527925357E-2</v>
      </c>
      <c r="AD1264" s="2">
        <v>0</v>
      </c>
      <c r="AE1264" s="2">
        <v>8.613255038902666E-3</v>
      </c>
      <c r="AF1264">
        <v>4003697.9399846308</v>
      </c>
      <c r="AG1264">
        <v>9163.3238971640112</v>
      </c>
      <c r="AH1264">
        <v>1722218.3723460604</v>
      </c>
      <c r="AI1264">
        <v>72439.760775920018</v>
      </c>
      <c r="AJ1264">
        <v>133.00119248474709</v>
      </c>
      <c r="AK1264">
        <v>19758949.139427081</v>
      </c>
      <c r="AL1264">
        <v>45619.60069344411</v>
      </c>
      <c r="AM1264">
        <v>8574062.7893396243</v>
      </c>
      <c r="AN1264">
        <v>350449.29452313983</v>
      </c>
      <c r="AO1264">
        <v>661.99830576272268</v>
      </c>
      <c r="AP1264">
        <v>15755251.19944245</v>
      </c>
      <c r="AQ1264">
        <v>36456.276796280101</v>
      </c>
      <c r="AR1264">
        <v>6851844.416993564</v>
      </c>
      <c r="AS1264">
        <v>278009.53374721983</v>
      </c>
      <c r="AT1264">
        <v>528.99711327797559</v>
      </c>
      <c r="AU1264" s="3">
        <v>1230727452.3901634</v>
      </c>
      <c r="AV1264" s="3">
        <v>26054932.282070041</v>
      </c>
      <c r="AW1264">
        <v>1039018.1568594</v>
      </c>
      <c r="AX1264">
        <v>195273072.40015563</v>
      </c>
      <c r="AY1264">
        <v>21996.379185528</v>
      </c>
      <c r="AZ1264">
        <v>4133999.504128132</v>
      </c>
      <c r="BA1264">
        <v>7587530.7267762003</v>
      </c>
      <c r="BB1264">
        <v>1426000524.790319</v>
      </c>
      <c r="BC1264">
        <v>160630.68950834402</v>
      </c>
      <c r="BD1264">
        <v>30188931.786198173</v>
      </c>
      <c r="BE1264">
        <v>6548512.5699168006</v>
      </c>
      <c r="BF1264">
        <v>1230727452.3901634</v>
      </c>
      <c r="BG1264">
        <v>138634.31032281602</v>
      </c>
      <c r="BH1264">
        <v>26054932.282070041</v>
      </c>
      <c r="BI1264">
        <v>6.7118064951753027</v>
      </c>
      <c r="BJ1264">
        <v>36.910857460394311</v>
      </c>
      <c r="BK1264">
        <v>30.199050965219008</v>
      </c>
      <c r="BL1264">
        <v>53.235215835235508</v>
      </c>
      <c r="BM1264">
        <v>67.956227956857617</v>
      </c>
      <c r="BN1264">
        <f t="shared" si="123"/>
        <v>14.72101212162211</v>
      </c>
      <c r="BO1264">
        <v>0.40148688303402541</v>
      </c>
      <c r="BP1264">
        <v>3.263184386842842E-2</v>
      </c>
      <c r="BQ1264">
        <v>1.9140604051942688E-2</v>
      </c>
      <c r="BR1264">
        <v>1.7857142857142856E-2</v>
      </c>
      <c r="BS1264">
        <v>0.10344827586206896</v>
      </c>
      <c r="BT1264">
        <v>0.72222222222222221</v>
      </c>
      <c r="BU1264">
        <v>-0.4215774526080639</v>
      </c>
      <c r="BV1264">
        <v>0.73151036201212094</v>
      </c>
      <c r="BW1264">
        <v>0.20631854821328943</v>
      </c>
      <c r="BX1264">
        <v>0.52597276599739362</v>
      </c>
      <c r="BY1264">
        <f t="shared" si="124"/>
        <v>7.6012352372692438E-2</v>
      </c>
      <c r="BZ1264">
        <v>0</v>
      </c>
      <c r="CA1264">
        <f t="shared" si="125"/>
        <v>3.9913544972178033E-3</v>
      </c>
      <c r="CC1264">
        <v>7.6012352372692438E-2</v>
      </c>
      <c r="CD1264">
        <v>3.9913544972178033E-3</v>
      </c>
    </row>
    <row r="1265" spans="1:82" x14ac:dyDescent="0.3">
      <c r="A1265">
        <v>0</v>
      </c>
      <c r="B1265" t="s">
        <v>838</v>
      </c>
      <c r="C1265" t="s">
        <v>885</v>
      </c>
      <c r="D1265">
        <v>26123</v>
      </c>
      <c r="E1265" s="2">
        <f>BO1265</f>
        <v>0.48874134249816376</v>
      </c>
      <c r="F1265" s="2" t="s">
        <v>1937</v>
      </c>
      <c r="G1265" s="3">
        <v>2547</v>
      </c>
      <c r="H1265" s="1">
        <v>0.73524152691339995</v>
      </c>
      <c r="I1265" s="1">
        <f t="shared" si="126"/>
        <v>0.53914032533599254</v>
      </c>
      <c r="J1265" s="1">
        <v>2.7234166970399998</v>
      </c>
      <c r="K1265" s="1">
        <v>55.423572454499997</v>
      </c>
      <c r="L1265" s="2">
        <v>0.17633094745999989</v>
      </c>
      <c r="M1265" s="2">
        <v>2.3078300031215706E-3</v>
      </c>
      <c r="N1265" s="7">
        <v>0</v>
      </c>
      <c r="O1265" s="2">
        <v>7.3307447817267599E-3</v>
      </c>
      <c r="P1265" s="3">
        <v>53887.13598252301</v>
      </c>
      <c r="Q1265" s="3">
        <v>1140.8095888107598</v>
      </c>
      <c r="R1265" s="3">
        <v>197190.77927183098</v>
      </c>
      <c r="S1265" s="3">
        <v>451.55736273088314</v>
      </c>
      <c r="T1265" s="3">
        <v>87775.065707122747</v>
      </c>
      <c r="V1265">
        <v>26123</v>
      </c>
      <c r="W1265" s="2">
        <v>0.35703061379398632</v>
      </c>
      <c r="X1265" s="2">
        <v>1.97241013188908E-2</v>
      </c>
      <c r="Y1265" s="2">
        <v>-4.0621152107905203E-3</v>
      </c>
      <c r="Z1265" s="2">
        <v>0.77665135032781518</v>
      </c>
      <c r="AA1265" s="2">
        <v>0.15974933222579288</v>
      </c>
      <c r="AB1265" s="2">
        <v>0.43525114589579866</v>
      </c>
      <c r="AC1265" s="2">
        <v>2.3078300031215706E-3</v>
      </c>
      <c r="AD1265" s="2">
        <v>0</v>
      </c>
      <c r="AE1265" s="2">
        <v>7.3307447817267599E-3</v>
      </c>
      <c r="AF1265">
        <v>271656.33860347484</v>
      </c>
      <c r="AG1265">
        <v>620.75798437507945</v>
      </c>
      <c r="AH1265">
        <v>116669.54234828957</v>
      </c>
      <c r="AI1265">
        <v>4022.838948600132</v>
      </c>
      <c r="AJ1265">
        <v>9.0103680541966717</v>
      </c>
      <c r="AK1265">
        <v>468847.11787530582</v>
      </c>
      <c r="AL1265">
        <v>1072.3153471059627</v>
      </c>
      <c r="AM1265">
        <v>201538.35141701056</v>
      </c>
      <c r="AN1265">
        <v>6929.0955870018824</v>
      </c>
      <c r="AO1265">
        <v>15.564412769806324</v>
      </c>
      <c r="AP1265">
        <v>197190.77927183098</v>
      </c>
      <c r="AQ1265">
        <v>451.55736273088326</v>
      </c>
      <c r="AR1265">
        <v>84868.809068720991</v>
      </c>
      <c r="AS1265">
        <v>2906.2566384017505</v>
      </c>
      <c r="AT1265">
        <v>6.5540447156096526</v>
      </c>
      <c r="AU1265" s="3">
        <v>10127548.336555375</v>
      </c>
      <c r="AV1265" s="3">
        <v>214403.75412109419</v>
      </c>
      <c r="AW1265">
        <v>69282.317985016998</v>
      </c>
      <c r="AX1265">
        <v>13020918.842104094</v>
      </c>
      <c r="AY1265">
        <v>1466.7309971340401</v>
      </c>
      <c r="AZ1265">
        <v>275657.42360137147</v>
      </c>
      <c r="BA1265">
        <v>123169.45396754</v>
      </c>
      <c r="BB1265">
        <v>23148467.178659469</v>
      </c>
      <c r="BC1265">
        <v>2607.5405859448001</v>
      </c>
      <c r="BD1265">
        <v>490061.17772246571</v>
      </c>
      <c r="BE1265">
        <v>53887.13598252301</v>
      </c>
      <c r="BF1265">
        <v>10127548.336555375</v>
      </c>
      <c r="BG1265">
        <v>1140.8095888107598</v>
      </c>
      <c r="BH1265">
        <v>214403.75412109419</v>
      </c>
      <c r="BI1265">
        <v>0.95296511641974513</v>
      </c>
      <c r="BJ1265">
        <v>1.6882066433331451</v>
      </c>
      <c r="BK1265">
        <v>0.73524152691339995</v>
      </c>
      <c r="BL1265">
        <v>42.361512699102271</v>
      </c>
      <c r="BM1265">
        <v>42.900653024438263</v>
      </c>
      <c r="BN1265">
        <f t="shared" si="123"/>
        <v>0.53914032533599254</v>
      </c>
      <c r="BO1265">
        <v>0.48874134249816376</v>
      </c>
      <c r="BP1265">
        <v>5.6401013374974135E-3</v>
      </c>
      <c r="BQ1265">
        <v>1.8842459980302491E-2</v>
      </c>
      <c r="BR1265">
        <v>5.9523809523809521E-2</v>
      </c>
      <c r="BS1265">
        <v>0.10344827586206896</v>
      </c>
      <c r="BT1265">
        <v>0.77777777777777779</v>
      </c>
      <c r="BU1265">
        <v>-1.5439794701316061E-2</v>
      </c>
      <c r="BV1265">
        <v>0.77665135032781518</v>
      </c>
      <c r="BW1265">
        <v>0.16571507492302168</v>
      </c>
      <c r="BX1265">
        <v>0.43525114589579866</v>
      </c>
      <c r="BY1265">
        <f t="shared" si="124"/>
        <v>9.0522828269057137E-2</v>
      </c>
      <c r="BZ1265">
        <v>0</v>
      </c>
      <c r="CA1265">
        <f t="shared" si="125"/>
        <v>3.977347752106692E-3</v>
      </c>
      <c r="CC1265">
        <v>9.0522828269057137E-2</v>
      </c>
      <c r="CD1265">
        <v>3.977347752106692E-3</v>
      </c>
    </row>
    <row r="1266" spans="1:82" x14ac:dyDescent="0.3">
      <c r="A1266">
        <v>0</v>
      </c>
      <c r="B1266" t="s">
        <v>838</v>
      </c>
      <c r="C1266" t="s">
        <v>886</v>
      </c>
      <c r="D1266">
        <v>26125</v>
      </c>
      <c r="E1266" s="2">
        <f>BO1266</f>
        <v>0.56323363846030039</v>
      </c>
      <c r="F1266" s="2" t="s">
        <v>1938</v>
      </c>
      <c r="G1266" s="3">
        <v>126001</v>
      </c>
      <c r="H1266" s="1">
        <v>29.945305043392366</v>
      </c>
      <c r="I1266" s="1">
        <f t="shared" si="126"/>
        <v>-3.44526534907002</v>
      </c>
      <c r="J1266" s="1">
        <v>2.5596613580200001</v>
      </c>
      <c r="K1266" s="1">
        <v>107.38294239299999</v>
      </c>
      <c r="L1266" s="2">
        <v>0.15183634094999987</v>
      </c>
      <c r="M1266" s="2">
        <v>0.33558591286696221</v>
      </c>
      <c r="N1266" s="7">
        <v>0</v>
      </c>
      <c r="O1266" s="2">
        <v>3.3814370545931722E-4</v>
      </c>
      <c r="P1266" s="3">
        <v>1854579.8874561004</v>
      </c>
      <c r="Q1266" s="3">
        <v>39262.107370332014</v>
      </c>
      <c r="R1266" s="3">
        <v>7931086.8176364079</v>
      </c>
      <c r="S1266" s="3">
        <v>18149.751277274692</v>
      </c>
      <c r="T1266" s="3">
        <v>3616794.4654800165</v>
      </c>
      <c r="V1266">
        <v>26125</v>
      </c>
      <c r="W1266" s="2">
        <v>0.67580974258884041</v>
      </c>
      <c r="X1266" s="2">
        <v>0.80333361090270872</v>
      </c>
      <c r="Y1266" s="2">
        <v>9.07253944595076E-2</v>
      </c>
      <c r="Z1266" s="2">
        <v>0.72995236176998601</v>
      </c>
      <c r="AA1266" s="2">
        <v>0.30951367044781186</v>
      </c>
      <c r="AB1266" s="2">
        <v>0.37478923773210165</v>
      </c>
      <c r="AC1266" s="2">
        <v>0.33558591286696221</v>
      </c>
      <c r="AD1266" s="2">
        <v>0</v>
      </c>
      <c r="AE1266" s="2">
        <v>3.3814370545931722E-4</v>
      </c>
      <c r="AF1266">
        <v>25414040.317064688</v>
      </c>
      <c r="AG1266">
        <v>57916.234002569567</v>
      </c>
      <c r="AH1266">
        <v>10885176.970246477</v>
      </c>
      <c r="AI1266">
        <v>664587.35227770812</v>
      </c>
      <c r="AJ1266">
        <v>840.71892702726734</v>
      </c>
      <c r="AK1266">
        <v>33345127.134701096</v>
      </c>
      <c r="AL1266">
        <v>76065.985279844259</v>
      </c>
      <c r="AM1266">
        <v>14296366.561930336</v>
      </c>
      <c r="AN1266">
        <v>870192.22607386403</v>
      </c>
      <c r="AO1266">
        <v>1104.1545827854006</v>
      </c>
      <c r="AP1266">
        <v>7931086.8176364079</v>
      </c>
      <c r="AQ1266">
        <v>18149.751277274692</v>
      </c>
      <c r="AR1266">
        <v>3411189.591683859</v>
      </c>
      <c r="AS1266">
        <v>205604.87379615591</v>
      </c>
      <c r="AT1266">
        <v>263.43565575813329</v>
      </c>
      <c r="AU1266" s="3">
        <v>348549744.04849952</v>
      </c>
      <c r="AV1266" s="3">
        <v>7378920.4591801986</v>
      </c>
      <c r="AW1266">
        <v>5098256.1943916995</v>
      </c>
      <c r="AX1266">
        <v>958166269.17397594</v>
      </c>
      <c r="AY1266">
        <v>107931.87366020397</v>
      </c>
      <c r="AZ1266">
        <v>20284716.335698735</v>
      </c>
      <c r="BA1266">
        <v>6952836.0818477999</v>
      </c>
      <c r="BB1266">
        <v>1306716013.2224755</v>
      </c>
      <c r="BC1266">
        <v>147193.981030536</v>
      </c>
      <c r="BD1266">
        <v>27663636.794878937</v>
      </c>
      <c r="BE1266">
        <v>1854579.8874561004</v>
      </c>
      <c r="BF1266">
        <v>348549744.04849952</v>
      </c>
      <c r="BG1266">
        <v>39262.107370332014</v>
      </c>
      <c r="BH1266">
        <v>7378920.4591801986</v>
      </c>
      <c r="BI1266">
        <v>63.161769070940935</v>
      </c>
      <c r="BJ1266">
        <v>93.107074114333301</v>
      </c>
      <c r="BK1266">
        <v>29.945305043392366</v>
      </c>
      <c r="BL1266">
        <v>44.667927993969201</v>
      </c>
      <c r="BM1266">
        <v>41.222662644899181</v>
      </c>
      <c r="BN1266">
        <f t="shared" si="123"/>
        <v>-3.44526534907002</v>
      </c>
      <c r="BO1266">
        <v>0.56323363846030039</v>
      </c>
      <c r="BP1266">
        <v>0.43079801784197042</v>
      </c>
      <c r="BQ1266">
        <v>4.808540869830058E-2</v>
      </c>
      <c r="BR1266">
        <v>0.26785714285714285</v>
      </c>
      <c r="BS1266">
        <v>0.17241379310344829</v>
      </c>
      <c r="BT1266">
        <v>0.66666666666666663</v>
      </c>
      <c r="BU1266">
        <v>9.8664832106647699E-2</v>
      </c>
      <c r="BV1266">
        <v>0.72995236176998601</v>
      </c>
      <c r="BW1266">
        <v>0.3210722722487675</v>
      </c>
      <c r="BX1266">
        <v>0.37478923773210165</v>
      </c>
      <c r="BY1266">
        <f t="shared" si="124"/>
        <v>0.10483388652456879</v>
      </c>
      <c r="BZ1266">
        <v>0</v>
      </c>
      <c r="CA1266">
        <f t="shared" si="125"/>
        <v>2.1438516125264916E-4</v>
      </c>
      <c r="CC1266">
        <v>0.10483388652456879</v>
      </c>
      <c r="CD1266">
        <v>2.1438516125264916E-4</v>
      </c>
    </row>
    <row r="1267" spans="1:82" x14ac:dyDescent="0.3">
      <c r="A1267">
        <v>0</v>
      </c>
      <c r="B1267" t="s">
        <v>838</v>
      </c>
      <c r="C1267" t="s">
        <v>887</v>
      </c>
      <c r="D1267">
        <v>26127</v>
      </c>
      <c r="E1267" s="2">
        <f>BO1267</f>
        <v>0.48975261860693198</v>
      </c>
      <c r="F1267" s="2" t="s">
        <v>1937</v>
      </c>
      <c r="G1267" s="3">
        <v>567</v>
      </c>
      <c r="H1267" s="1">
        <v>0.35513689178000918</v>
      </c>
      <c r="I1267" s="1">
        <f t="shared" si="126"/>
        <v>3.8924239046373614</v>
      </c>
      <c r="J1267" s="1">
        <v>2.78150242723</v>
      </c>
      <c r="K1267" s="1">
        <v>46.197059786499999</v>
      </c>
      <c r="L1267" s="2">
        <v>0.22377550431000004</v>
      </c>
      <c r="M1267" s="2">
        <v>3.0683676457926898E-4</v>
      </c>
      <c r="N1267" s="7">
        <v>0</v>
      </c>
      <c r="O1267" s="2">
        <v>3.7168214783774335E-3</v>
      </c>
      <c r="P1267" s="3">
        <v>40669.119111408996</v>
      </c>
      <c r="Q1267" s="3">
        <v>860.97953073307997</v>
      </c>
      <c r="R1267" s="3">
        <v>256452.82791463751</v>
      </c>
      <c r="S1267" s="3">
        <v>585.35099705506354</v>
      </c>
      <c r="T1267" s="3">
        <v>114408.93119362195</v>
      </c>
      <c r="V1267">
        <v>26127</v>
      </c>
      <c r="W1267" s="2">
        <v>0.35567408718697319</v>
      </c>
      <c r="X1267" s="2">
        <v>9.5271496224531259E-3</v>
      </c>
      <c r="Y1267" s="2">
        <v>-0.10063966123262173</v>
      </c>
      <c r="Z1267" s="2">
        <v>0.79321596962969143</v>
      </c>
      <c r="AA1267" s="2">
        <v>0.13315542692140564</v>
      </c>
      <c r="AB1267" s="2">
        <v>0.55236216941687055</v>
      </c>
      <c r="AC1267" s="2">
        <v>3.0683676457926898E-4</v>
      </c>
      <c r="AD1267" s="2">
        <v>0</v>
      </c>
      <c r="AE1267" s="2">
        <v>3.7168214783774335E-3</v>
      </c>
      <c r="AF1267">
        <v>106324.01389906631</v>
      </c>
      <c r="AG1267">
        <v>242.35416349694273</v>
      </c>
      <c r="AH1267">
        <v>45549.715111366313</v>
      </c>
      <c r="AI1267">
        <v>1826.8698565683057</v>
      </c>
      <c r="AJ1267">
        <v>3.5180224709903762</v>
      </c>
      <c r="AK1267">
        <v>362776.84181370382</v>
      </c>
      <c r="AL1267">
        <v>827.70516055200619</v>
      </c>
      <c r="AM1267">
        <v>155564.62375290366</v>
      </c>
      <c r="AN1267">
        <v>6220.8924086528668</v>
      </c>
      <c r="AO1267">
        <v>12.014702940008226</v>
      </c>
      <c r="AP1267">
        <v>256452.82791463751</v>
      </c>
      <c r="AQ1267">
        <v>585.35099705506343</v>
      </c>
      <c r="AR1267">
        <v>110014.90864153735</v>
      </c>
      <c r="AS1267">
        <v>4394.0225520845615</v>
      </c>
      <c r="AT1267">
        <v>8.4966804690178499</v>
      </c>
      <c r="AU1267" s="3">
        <v>7643354.2457982069</v>
      </c>
      <c r="AV1267" s="3">
        <v>161812.49300597503</v>
      </c>
      <c r="AW1267">
        <v>16742.363919713003</v>
      </c>
      <c r="AX1267">
        <v>3146559.875070862</v>
      </c>
      <c r="AY1267">
        <v>354.44172251356002</v>
      </c>
      <c r="AZ1267">
        <v>66613.777329198463</v>
      </c>
      <c r="BA1267">
        <v>57411.483031121999</v>
      </c>
      <c r="BB1267">
        <v>10789914.120869068</v>
      </c>
      <c r="BC1267">
        <v>1215.4212532466399</v>
      </c>
      <c r="BD1267">
        <v>228426.2703351735</v>
      </c>
      <c r="BE1267">
        <v>40669.119111408996</v>
      </c>
      <c r="BF1267">
        <v>7643354.2457982069</v>
      </c>
      <c r="BG1267">
        <v>860.97953073307997</v>
      </c>
      <c r="BH1267">
        <v>161812.49300597503</v>
      </c>
      <c r="BI1267">
        <v>0.16686059676544285</v>
      </c>
      <c r="BJ1267">
        <v>0.52199748854545203</v>
      </c>
      <c r="BK1267">
        <v>0.35513689178000918</v>
      </c>
      <c r="BL1267">
        <v>38.575461253072689</v>
      </c>
      <c r="BM1267">
        <v>42.46788515771005</v>
      </c>
      <c r="BN1267">
        <f t="shared" si="123"/>
        <v>3.8924239046373614</v>
      </c>
      <c r="BO1267">
        <v>0.48975261860693198</v>
      </c>
      <c r="BP1267">
        <v>9.896038711623594E-4</v>
      </c>
      <c r="BQ1267">
        <v>1.5383098203391307E-2</v>
      </c>
      <c r="BR1267">
        <v>4.1666666666666664E-2</v>
      </c>
      <c r="BS1267">
        <v>0.10344827586206896</v>
      </c>
      <c r="BT1267">
        <v>0.83333333333333337</v>
      </c>
      <c r="BU1267">
        <v>-0.11147047095882257</v>
      </c>
      <c r="BV1267">
        <v>0.79321596962969143</v>
      </c>
      <c r="BW1267">
        <v>0.13812803622552453</v>
      </c>
      <c r="BX1267">
        <v>0.55236216941687055</v>
      </c>
      <c r="BY1267">
        <f t="shared" si="124"/>
        <v>5.3566855471059271E-2</v>
      </c>
      <c r="BZ1267">
        <v>0</v>
      </c>
      <c r="CA1267">
        <f t="shared" si="125"/>
        <v>1.6359523717882699E-3</v>
      </c>
      <c r="CC1267">
        <v>5.3566855471059271E-2</v>
      </c>
      <c r="CD1267">
        <v>1.6359523717882699E-3</v>
      </c>
    </row>
    <row r="1268" spans="1:82" x14ac:dyDescent="0.3">
      <c r="A1268">
        <v>1</v>
      </c>
      <c r="B1268" t="s">
        <v>838</v>
      </c>
      <c r="C1268" t="s">
        <v>888</v>
      </c>
      <c r="D1268">
        <v>26129</v>
      </c>
      <c r="E1268" s="2">
        <v>0</v>
      </c>
      <c r="F1268" s="2" t="s">
        <v>1954</v>
      </c>
      <c r="G1268" s="3">
        <v>-999</v>
      </c>
      <c r="H1268" s="1">
        <v>0.37552832308516887</v>
      </c>
      <c r="I1268" s="1">
        <f t="shared" si="126"/>
        <v>-999</v>
      </c>
      <c r="J1268" s="1">
        <v>-999</v>
      </c>
      <c r="K1268" s="1">
        <v>-999</v>
      </c>
      <c r="L1268" s="2">
        <v>-999</v>
      </c>
      <c r="M1268" s="2">
        <v>-999</v>
      </c>
      <c r="N1268" s="7">
        <v>-999</v>
      </c>
      <c r="O1268" s="2">
        <v>-999</v>
      </c>
      <c r="P1268" s="3">
        <v>-999</v>
      </c>
      <c r="Q1268" s="3">
        <v>-999</v>
      </c>
      <c r="R1268" s="3">
        <v>-999</v>
      </c>
      <c r="S1268" s="3">
        <v>-999</v>
      </c>
      <c r="T1268" s="3">
        <v>-999</v>
      </c>
      <c r="V1268">
        <v>26129</v>
      </c>
      <c r="W1268" s="2">
        <v>-999</v>
      </c>
      <c r="X1268" s="2">
        <v>1.0074184361892625E-2</v>
      </c>
      <c r="Y1268" s="2">
        <v>-999</v>
      </c>
      <c r="Z1268" s="2">
        <v>-999</v>
      </c>
      <c r="AA1268" s="2">
        <v>-999</v>
      </c>
      <c r="AB1268" s="2">
        <v>-999</v>
      </c>
      <c r="AC1268" s="2">
        <v>-999</v>
      </c>
      <c r="AD1268" s="2">
        <v>-999</v>
      </c>
      <c r="AE1268" s="2">
        <v>-999</v>
      </c>
      <c r="AF1268" s="2">
        <v>-999</v>
      </c>
      <c r="AG1268" s="2">
        <v>-999</v>
      </c>
      <c r="AH1268" s="2">
        <v>-999</v>
      </c>
      <c r="AI1268" s="2">
        <v>-999</v>
      </c>
      <c r="AJ1268" s="2">
        <v>-999</v>
      </c>
      <c r="AK1268" s="2">
        <v>-999</v>
      </c>
      <c r="AL1268" s="2">
        <v>-999</v>
      </c>
      <c r="AM1268" s="2">
        <v>-999</v>
      </c>
      <c r="AN1268" s="2">
        <v>-999</v>
      </c>
      <c r="AO1268" s="2">
        <v>-999</v>
      </c>
      <c r="AP1268" s="2">
        <v>-999</v>
      </c>
      <c r="AQ1268" s="2">
        <v>-999</v>
      </c>
      <c r="AR1268" s="2">
        <v>-999</v>
      </c>
      <c r="AS1268" s="2">
        <v>-999</v>
      </c>
      <c r="AT1268" s="2">
        <v>-999</v>
      </c>
      <c r="AU1268" s="2">
        <v>-999</v>
      </c>
      <c r="AV1268" s="2">
        <v>-999</v>
      </c>
      <c r="AW1268" s="2">
        <v>-999</v>
      </c>
      <c r="AX1268" s="2">
        <v>-999</v>
      </c>
      <c r="AY1268" s="2">
        <v>-999</v>
      </c>
      <c r="AZ1268" s="2">
        <v>-999</v>
      </c>
      <c r="BA1268" s="2">
        <v>-999</v>
      </c>
      <c r="BB1268" s="2">
        <v>-999</v>
      </c>
      <c r="BC1268" s="2">
        <v>-999</v>
      </c>
      <c r="BD1268" s="2">
        <v>-999</v>
      </c>
      <c r="BE1268" s="2">
        <v>-999</v>
      </c>
      <c r="BF1268" s="2">
        <v>-999</v>
      </c>
      <c r="BG1268" s="2">
        <v>-999</v>
      </c>
      <c r="BH1268" s="2">
        <v>-999</v>
      </c>
      <c r="BI1268">
        <v>0</v>
      </c>
      <c r="BJ1268">
        <v>0.37552832308516887</v>
      </c>
      <c r="BK1268">
        <v>0.37552832308516887</v>
      </c>
      <c r="BL1268">
        <v>-999</v>
      </c>
      <c r="BM1268">
        <v>45.655720829173021</v>
      </c>
      <c r="BN1268">
        <f t="shared" si="123"/>
        <v>-999</v>
      </c>
      <c r="BO1268" t="s">
        <v>3748</v>
      </c>
      <c r="BP1268" t="s">
        <v>3748</v>
      </c>
      <c r="BQ1268">
        <v>2.3281220654064051E-2</v>
      </c>
      <c r="BR1268">
        <v>0.14880952380952381</v>
      </c>
      <c r="BS1268">
        <v>0.10344827586206896</v>
      </c>
      <c r="BT1268">
        <v>0.66666666666666663</v>
      </c>
      <c r="BU1268" t="s">
        <v>3748</v>
      </c>
      <c r="BY1268">
        <f t="shared" si="124"/>
        <v>-999</v>
      </c>
      <c r="CA1268">
        <f t="shared" si="125"/>
        <v>-999</v>
      </c>
    </row>
    <row r="1269" spans="1:82" x14ac:dyDescent="0.3">
      <c r="A1269">
        <v>1</v>
      </c>
      <c r="B1269" t="s">
        <v>838</v>
      </c>
      <c r="C1269" t="s">
        <v>889</v>
      </c>
      <c r="D1269">
        <v>26131</v>
      </c>
      <c r="E1269" s="2">
        <v>0</v>
      </c>
      <c r="F1269" s="2" t="s">
        <v>1954</v>
      </c>
      <c r="G1269" s="3">
        <v>-999</v>
      </c>
      <c r="H1269" s="1">
        <v>0.37600497345320799</v>
      </c>
      <c r="I1269" s="1">
        <f t="shared" si="126"/>
        <v>-999</v>
      </c>
      <c r="J1269" s="1">
        <v>-999</v>
      </c>
      <c r="K1269" s="1">
        <v>-999</v>
      </c>
      <c r="L1269" s="2">
        <v>-999</v>
      </c>
      <c r="M1269" s="2">
        <v>-999</v>
      </c>
      <c r="N1269" s="7">
        <v>-999</v>
      </c>
      <c r="O1269" s="2">
        <v>-999</v>
      </c>
      <c r="P1269" s="3">
        <v>-999</v>
      </c>
      <c r="Q1269" s="3">
        <v>-999</v>
      </c>
      <c r="R1269" s="3">
        <v>-999</v>
      </c>
      <c r="S1269" s="3">
        <v>-999</v>
      </c>
      <c r="T1269" s="3">
        <v>-999</v>
      </c>
      <c r="V1269">
        <v>26131</v>
      </c>
      <c r="W1269" s="2">
        <v>-999</v>
      </c>
      <c r="X1269" s="2">
        <v>1.0086971316667009E-2</v>
      </c>
      <c r="Y1269" s="2">
        <v>-999</v>
      </c>
      <c r="Z1269" s="2">
        <v>-999</v>
      </c>
      <c r="AA1269" s="2">
        <v>-999</v>
      </c>
      <c r="AB1269" s="2">
        <v>-999</v>
      </c>
      <c r="AC1269" s="2">
        <v>-999</v>
      </c>
      <c r="AD1269" s="2">
        <v>-999</v>
      </c>
      <c r="AE1269" s="2">
        <v>-999</v>
      </c>
      <c r="AF1269" s="2">
        <v>-999</v>
      </c>
      <c r="AG1269" s="2">
        <v>-999</v>
      </c>
      <c r="AH1269" s="2">
        <v>-999</v>
      </c>
      <c r="AI1269" s="2">
        <v>-999</v>
      </c>
      <c r="AJ1269" s="2">
        <v>-999</v>
      </c>
      <c r="AK1269" s="2">
        <v>-999</v>
      </c>
      <c r="AL1269" s="2">
        <v>-999</v>
      </c>
      <c r="AM1269" s="2">
        <v>-999</v>
      </c>
      <c r="AN1269" s="2">
        <v>-999</v>
      </c>
      <c r="AO1269" s="2">
        <v>-999</v>
      </c>
      <c r="AP1269" s="2">
        <v>-999</v>
      </c>
      <c r="AQ1269" s="2">
        <v>-999</v>
      </c>
      <c r="AR1269" s="2">
        <v>-999</v>
      </c>
      <c r="AS1269" s="2">
        <v>-999</v>
      </c>
      <c r="AT1269" s="2">
        <v>-999</v>
      </c>
      <c r="AU1269" s="2">
        <v>-999</v>
      </c>
      <c r="AV1269" s="2">
        <v>-999</v>
      </c>
      <c r="AW1269" s="2">
        <v>-999</v>
      </c>
      <c r="AX1269" s="2">
        <v>-999</v>
      </c>
      <c r="AY1269" s="2">
        <v>-999</v>
      </c>
      <c r="AZ1269" s="2">
        <v>-999</v>
      </c>
      <c r="BA1269" s="2">
        <v>-999</v>
      </c>
      <c r="BB1269" s="2">
        <v>-999</v>
      </c>
      <c r="BC1269" s="2">
        <v>-999</v>
      </c>
      <c r="BD1269" s="2">
        <v>-999</v>
      </c>
      <c r="BE1269" s="2">
        <v>-999</v>
      </c>
      <c r="BF1269" s="2">
        <v>-999</v>
      </c>
      <c r="BG1269" s="2">
        <v>-999</v>
      </c>
      <c r="BH1269" s="2">
        <v>-999</v>
      </c>
      <c r="BI1269">
        <v>0</v>
      </c>
      <c r="BJ1269">
        <v>0.37600497345320799</v>
      </c>
      <c r="BK1269">
        <v>0.37600497345320799</v>
      </c>
      <c r="BL1269">
        <v>-999</v>
      </c>
      <c r="BM1269">
        <v>50.030388914780488</v>
      </c>
      <c r="BN1269">
        <f t="shared" si="123"/>
        <v>-999</v>
      </c>
      <c r="BO1269" t="s">
        <v>3748</v>
      </c>
      <c r="BP1269" t="s">
        <v>3748</v>
      </c>
      <c r="BQ1269">
        <v>2.8226663806035102E-3</v>
      </c>
      <c r="BR1269">
        <v>5.9523809523809521E-3</v>
      </c>
      <c r="BS1269">
        <v>0.10344827586206896</v>
      </c>
      <c r="BT1269">
        <v>0.5</v>
      </c>
      <c r="BU1269" t="s">
        <v>3748</v>
      </c>
      <c r="BY1269">
        <f t="shared" si="124"/>
        <v>-999</v>
      </c>
      <c r="CA1269">
        <f t="shared" si="125"/>
        <v>-999</v>
      </c>
    </row>
    <row r="1270" spans="1:82" x14ac:dyDescent="0.3">
      <c r="A1270">
        <v>1</v>
      </c>
      <c r="B1270" t="s">
        <v>838</v>
      </c>
      <c r="C1270" t="s">
        <v>308</v>
      </c>
      <c r="D1270">
        <v>26133</v>
      </c>
      <c r="E1270" s="2">
        <v>0</v>
      </c>
      <c r="F1270" s="2" t="s">
        <v>1954</v>
      </c>
      <c r="G1270" s="3">
        <v>-999</v>
      </c>
      <c r="H1270" s="1">
        <v>0.37490799836701011</v>
      </c>
      <c r="I1270" s="1">
        <f t="shared" si="126"/>
        <v>-999</v>
      </c>
      <c r="J1270" s="1">
        <v>-999</v>
      </c>
      <c r="K1270" s="1">
        <v>-999</v>
      </c>
      <c r="L1270" s="2">
        <v>-999</v>
      </c>
      <c r="M1270" s="2">
        <v>-999</v>
      </c>
      <c r="N1270" s="7">
        <v>-999</v>
      </c>
      <c r="O1270" s="2">
        <v>-999</v>
      </c>
      <c r="P1270" s="3">
        <v>-999</v>
      </c>
      <c r="Q1270" s="3">
        <v>-999</v>
      </c>
      <c r="R1270" s="3">
        <v>-999</v>
      </c>
      <c r="S1270" s="3">
        <v>-999</v>
      </c>
      <c r="T1270" s="3">
        <v>-999</v>
      </c>
      <c r="V1270">
        <v>26133</v>
      </c>
      <c r="W1270" s="2">
        <v>-999</v>
      </c>
      <c r="X1270" s="2">
        <v>1.0057543098928413E-2</v>
      </c>
      <c r="Y1270" s="2">
        <v>-999</v>
      </c>
      <c r="Z1270" s="2">
        <v>-999</v>
      </c>
      <c r="AA1270" s="2">
        <v>-999</v>
      </c>
      <c r="AB1270" s="2">
        <v>-999</v>
      </c>
      <c r="AC1270" s="2">
        <v>-999</v>
      </c>
      <c r="AD1270" s="2">
        <v>-999</v>
      </c>
      <c r="AE1270" s="2">
        <v>-999</v>
      </c>
      <c r="AF1270" s="2">
        <v>-999</v>
      </c>
      <c r="AG1270" s="2">
        <v>-999</v>
      </c>
      <c r="AH1270" s="2">
        <v>-999</v>
      </c>
      <c r="AI1270" s="2">
        <v>-999</v>
      </c>
      <c r="AJ1270" s="2">
        <v>-999</v>
      </c>
      <c r="AK1270" s="2">
        <v>-999</v>
      </c>
      <c r="AL1270" s="2">
        <v>-999</v>
      </c>
      <c r="AM1270" s="2">
        <v>-999</v>
      </c>
      <c r="AN1270" s="2">
        <v>-999</v>
      </c>
      <c r="AO1270" s="2">
        <v>-999</v>
      </c>
      <c r="AP1270" s="2">
        <v>-999</v>
      </c>
      <c r="AQ1270" s="2">
        <v>-999</v>
      </c>
      <c r="AR1270" s="2">
        <v>-999</v>
      </c>
      <c r="AS1270" s="2">
        <v>-999</v>
      </c>
      <c r="AT1270" s="2">
        <v>-999</v>
      </c>
      <c r="AU1270" s="2">
        <v>-999</v>
      </c>
      <c r="AV1270" s="2">
        <v>-999</v>
      </c>
      <c r="AW1270" s="2">
        <v>-999</v>
      </c>
      <c r="AX1270" s="2">
        <v>-999</v>
      </c>
      <c r="AY1270" s="2">
        <v>-999</v>
      </c>
      <c r="AZ1270" s="2">
        <v>-999</v>
      </c>
      <c r="BA1270" s="2">
        <v>-999</v>
      </c>
      <c r="BB1270" s="2">
        <v>-999</v>
      </c>
      <c r="BC1270" s="2">
        <v>-999</v>
      </c>
      <c r="BD1270" s="2">
        <v>-999</v>
      </c>
      <c r="BE1270" s="2">
        <v>-999</v>
      </c>
      <c r="BF1270" s="2">
        <v>-999</v>
      </c>
      <c r="BG1270" s="2">
        <v>-999</v>
      </c>
      <c r="BH1270" s="2">
        <v>-999</v>
      </c>
      <c r="BI1270">
        <v>0</v>
      </c>
      <c r="BJ1270">
        <v>0.37490799836701011</v>
      </c>
      <c r="BK1270">
        <v>0.37490799836701011</v>
      </c>
      <c r="BL1270">
        <v>-999</v>
      </c>
      <c r="BM1270">
        <v>36.378587175447485</v>
      </c>
      <c r="BN1270">
        <f t="shared" si="123"/>
        <v>-999</v>
      </c>
      <c r="BO1270" t="s">
        <v>3748</v>
      </c>
      <c r="BP1270" t="s">
        <v>3748</v>
      </c>
      <c r="BQ1270">
        <v>1.7644577801964708E-2</v>
      </c>
      <c r="BR1270">
        <v>6.5476190476190479E-2</v>
      </c>
      <c r="BS1270">
        <v>0.13793103448275862</v>
      </c>
      <c r="BT1270">
        <v>0.66666666666666663</v>
      </c>
      <c r="BU1270" t="s">
        <v>3748</v>
      </c>
      <c r="BY1270">
        <f t="shared" si="124"/>
        <v>-999</v>
      </c>
      <c r="CA1270">
        <f t="shared" si="125"/>
        <v>-999</v>
      </c>
    </row>
    <row r="1271" spans="1:82" x14ac:dyDescent="0.3">
      <c r="A1271">
        <v>1</v>
      </c>
      <c r="B1271" t="s">
        <v>838</v>
      </c>
      <c r="C1271" t="s">
        <v>890</v>
      </c>
      <c r="D1271">
        <v>26135</v>
      </c>
      <c r="E1271" s="2">
        <v>0</v>
      </c>
      <c r="F1271" s="2" t="s">
        <v>1954</v>
      </c>
      <c r="G1271" s="3">
        <v>-999</v>
      </c>
      <c r="H1271" s="1">
        <v>0.37557800327583957</v>
      </c>
      <c r="I1271" s="1">
        <f t="shared" si="126"/>
        <v>-999</v>
      </c>
      <c r="J1271" s="1">
        <v>-999</v>
      </c>
      <c r="K1271" s="1">
        <v>-999</v>
      </c>
      <c r="L1271" s="2">
        <v>-999</v>
      </c>
      <c r="M1271" s="2">
        <v>-999</v>
      </c>
      <c r="N1271" s="7">
        <v>-999</v>
      </c>
      <c r="O1271" s="2">
        <v>-999</v>
      </c>
      <c r="P1271" s="3">
        <v>-999</v>
      </c>
      <c r="Q1271" s="3">
        <v>-999</v>
      </c>
      <c r="R1271" s="3">
        <v>-999</v>
      </c>
      <c r="S1271" s="3">
        <v>-999</v>
      </c>
      <c r="T1271" s="3">
        <v>-999</v>
      </c>
      <c r="V1271">
        <v>26135</v>
      </c>
      <c r="W1271" s="2">
        <v>-999</v>
      </c>
      <c r="X1271" s="2">
        <v>1.0075517117291309E-2</v>
      </c>
      <c r="Y1271" s="2">
        <v>-999</v>
      </c>
      <c r="Z1271" s="2">
        <v>-999</v>
      </c>
      <c r="AA1271" s="2">
        <v>-999</v>
      </c>
      <c r="AB1271" s="2">
        <v>-999</v>
      </c>
      <c r="AC1271" s="2">
        <v>-999</v>
      </c>
      <c r="AD1271" s="2">
        <v>-999</v>
      </c>
      <c r="AE1271" s="2">
        <v>-999</v>
      </c>
      <c r="AF1271" s="2">
        <v>-999</v>
      </c>
      <c r="AG1271" s="2">
        <v>-999</v>
      </c>
      <c r="AH1271" s="2">
        <v>-999</v>
      </c>
      <c r="AI1271" s="2">
        <v>-999</v>
      </c>
      <c r="AJ1271" s="2">
        <v>-999</v>
      </c>
      <c r="AK1271" s="2">
        <v>-999</v>
      </c>
      <c r="AL1271" s="2">
        <v>-999</v>
      </c>
      <c r="AM1271" s="2">
        <v>-999</v>
      </c>
      <c r="AN1271" s="2">
        <v>-999</v>
      </c>
      <c r="AO1271" s="2">
        <v>-999</v>
      </c>
      <c r="AP1271" s="2">
        <v>-999</v>
      </c>
      <c r="AQ1271" s="2">
        <v>-999</v>
      </c>
      <c r="AR1271" s="2">
        <v>-999</v>
      </c>
      <c r="AS1271" s="2">
        <v>-999</v>
      </c>
      <c r="AT1271" s="2">
        <v>-999</v>
      </c>
      <c r="AU1271" s="2">
        <v>-999</v>
      </c>
      <c r="AV1271" s="2">
        <v>-999</v>
      </c>
      <c r="AW1271" s="2">
        <v>-999</v>
      </c>
      <c r="AX1271" s="2">
        <v>-999</v>
      </c>
      <c r="AY1271" s="2">
        <v>-999</v>
      </c>
      <c r="AZ1271" s="2">
        <v>-999</v>
      </c>
      <c r="BA1271" s="2">
        <v>-999</v>
      </c>
      <c r="BB1271" s="2">
        <v>-999</v>
      </c>
      <c r="BC1271" s="2">
        <v>-999</v>
      </c>
      <c r="BD1271" s="2">
        <v>-999</v>
      </c>
      <c r="BE1271" s="2">
        <v>-999</v>
      </c>
      <c r="BF1271" s="2">
        <v>-999</v>
      </c>
      <c r="BG1271" s="2">
        <v>-999</v>
      </c>
      <c r="BH1271" s="2">
        <v>-999</v>
      </c>
      <c r="BI1271">
        <v>0</v>
      </c>
      <c r="BJ1271">
        <v>0.37557800327583957</v>
      </c>
      <c r="BK1271">
        <v>0.37557800327583957</v>
      </c>
      <c r="BL1271">
        <v>-999</v>
      </c>
      <c r="BM1271">
        <v>45.655720829173021</v>
      </c>
      <c r="BN1271">
        <f t="shared" si="123"/>
        <v>-999</v>
      </c>
      <c r="BO1271" t="s">
        <v>3748</v>
      </c>
      <c r="BP1271" t="s">
        <v>3748</v>
      </c>
      <c r="BQ1271">
        <v>2.096696838478064E-2</v>
      </c>
      <c r="BR1271">
        <v>4.7619047619047616E-2</v>
      </c>
      <c r="BS1271">
        <v>6.8965517241379309E-2</v>
      </c>
      <c r="BT1271">
        <v>0.77777777777777779</v>
      </c>
      <c r="BU1271" t="s">
        <v>3748</v>
      </c>
      <c r="BY1271">
        <f t="shared" si="124"/>
        <v>-999</v>
      </c>
      <c r="CA1271">
        <f t="shared" si="125"/>
        <v>-999</v>
      </c>
    </row>
    <row r="1272" spans="1:82" x14ac:dyDescent="0.3">
      <c r="A1272">
        <v>0</v>
      </c>
      <c r="B1272" t="s">
        <v>838</v>
      </c>
      <c r="C1272" t="s">
        <v>891</v>
      </c>
      <c r="D1272">
        <v>26137</v>
      </c>
      <c r="E1272" s="2">
        <f t="shared" ref="E1272:E1286" si="128">BO1272</f>
        <v>0.44276870455533268</v>
      </c>
      <c r="F1272" s="2" t="s">
        <v>1936</v>
      </c>
      <c r="G1272" s="3">
        <v>3943</v>
      </c>
      <c r="H1272" s="1">
        <v>3.9232684878633366</v>
      </c>
      <c r="I1272" s="1">
        <f t="shared" si="126"/>
        <v>8.3901048009262809</v>
      </c>
      <c r="J1272" s="1">
        <v>2.99092710555</v>
      </c>
      <c r="K1272" s="1">
        <v>-47.631559184700002</v>
      </c>
      <c r="L1272" s="2">
        <v>0.19302753202999989</v>
      </c>
      <c r="M1272" s="2">
        <v>-2.8092670051356166E-3</v>
      </c>
      <c r="N1272" s="7">
        <v>0</v>
      </c>
      <c r="O1272" s="2">
        <v>2.2111946987328605E-2</v>
      </c>
      <c r="P1272" s="3">
        <v>264114.81425518001</v>
      </c>
      <c r="Q1272" s="3">
        <v>5591.4033499015995</v>
      </c>
      <c r="R1272" s="3">
        <v>538886.38302161067</v>
      </c>
      <c r="S1272" s="3">
        <v>1240.9418773445427</v>
      </c>
      <c r="T1272" s="3">
        <v>239600.66542043444</v>
      </c>
      <c r="V1272">
        <v>26137</v>
      </c>
      <c r="W1272" s="2">
        <v>0.34056043573964367</v>
      </c>
      <c r="X1272" s="2">
        <v>0.10524833313032177</v>
      </c>
      <c r="Y1272" s="2">
        <v>-0.25873489486612028</v>
      </c>
      <c r="Z1272" s="2">
        <v>0.8529387286867155</v>
      </c>
      <c r="AA1272" s="2">
        <v>0.13729013550824171</v>
      </c>
      <c r="AB1272" s="2">
        <v>0.47646460088665987</v>
      </c>
      <c r="AC1272" s="2">
        <v>-2.8092670051356166E-3</v>
      </c>
      <c r="AD1272" s="2">
        <v>0</v>
      </c>
      <c r="AE1272" s="2">
        <v>2.2111946987328605E-2</v>
      </c>
      <c r="AF1272">
        <v>300298.27757394116</v>
      </c>
      <c r="AG1272">
        <v>690.26833694858533</v>
      </c>
      <c r="AH1272">
        <v>129733.79802819561</v>
      </c>
      <c r="AI1272">
        <v>3563.8101025190094</v>
      </c>
      <c r="AJ1272">
        <v>10.017801577497208</v>
      </c>
      <c r="AK1272">
        <v>839184.66059555183</v>
      </c>
      <c r="AL1272">
        <v>1931.2102142931283</v>
      </c>
      <c r="AM1272">
        <v>362964.98402150354</v>
      </c>
      <c r="AN1272">
        <v>9933.2895296455172</v>
      </c>
      <c r="AO1272">
        <v>28.026641794912614</v>
      </c>
      <c r="AP1272">
        <v>538886.38302161067</v>
      </c>
      <c r="AQ1272">
        <v>1240.9418773445429</v>
      </c>
      <c r="AR1272">
        <v>233231.18599330791</v>
      </c>
      <c r="AS1272">
        <v>6369.4794271265073</v>
      </c>
      <c r="AT1272">
        <v>18.008840217415404</v>
      </c>
      <c r="AU1272" s="3">
        <v>49637738.191118531</v>
      </c>
      <c r="AV1272" s="3">
        <v>1050848.3455805066</v>
      </c>
      <c r="AW1272">
        <v>109415.66989482001</v>
      </c>
      <c r="AX1272">
        <v>20563581.000032473</v>
      </c>
      <c r="AY1272">
        <v>2316.3681480984001</v>
      </c>
      <c r="AZ1272">
        <v>435338.2297536133</v>
      </c>
      <c r="BA1272">
        <v>373530.48415000003</v>
      </c>
      <c r="BB1272">
        <v>70201319.191151008</v>
      </c>
      <c r="BC1272">
        <v>7907.7714980000001</v>
      </c>
      <c r="BD1272">
        <v>1486186.5753341201</v>
      </c>
      <c r="BE1272">
        <v>264114.81425518001</v>
      </c>
      <c r="BF1272">
        <v>49637738.191118531</v>
      </c>
      <c r="BG1272">
        <v>5591.4033499015995</v>
      </c>
      <c r="BH1272">
        <v>1050848.3455805066</v>
      </c>
      <c r="BI1272">
        <v>2.105591268043538</v>
      </c>
      <c r="BJ1272">
        <v>6.0288597559068746</v>
      </c>
      <c r="BK1272">
        <v>3.9232684878633366</v>
      </c>
      <c r="BL1272">
        <v>49.583579286251357</v>
      </c>
      <c r="BM1272">
        <v>57.973684087177638</v>
      </c>
      <c r="BN1272">
        <f t="shared" si="123"/>
        <v>8.3901048009262809</v>
      </c>
      <c r="BO1272">
        <v>0.44276870455533268</v>
      </c>
      <c r="BP1272">
        <v>1.1289684724577011E-2</v>
      </c>
      <c r="BQ1272">
        <v>1.6100591915246223E-2</v>
      </c>
      <c r="BR1272">
        <v>2.3809523809523808E-2</v>
      </c>
      <c r="BS1272">
        <v>0.10344827586206896</v>
      </c>
      <c r="BT1272">
        <v>0.72222222222222221</v>
      </c>
      <c r="BU1272">
        <v>-0.24027417271764581</v>
      </c>
      <c r="BV1272">
        <v>0.8529387286867155</v>
      </c>
      <c r="BW1272">
        <v>0.14241715301684824</v>
      </c>
      <c r="BX1272">
        <v>0.47646460088665987</v>
      </c>
      <c r="BY1272">
        <f t="shared" si="124"/>
        <v>8.0873979914279082E-2</v>
      </c>
      <c r="BZ1272">
        <v>0</v>
      </c>
      <c r="CA1272">
        <f t="shared" si="125"/>
        <v>1.0986944903130347E-2</v>
      </c>
      <c r="CC1272">
        <v>8.0873979914279082E-2</v>
      </c>
      <c r="CD1272">
        <v>1.0986944903130347E-2</v>
      </c>
    </row>
    <row r="1273" spans="1:82" x14ac:dyDescent="0.3">
      <c r="A1273">
        <v>0</v>
      </c>
      <c r="B1273" t="s">
        <v>838</v>
      </c>
      <c r="C1273" t="s">
        <v>651</v>
      </c>
      <c r="D1273">
        <v>26139</v>
      </c>
      <c r="E1273" s="2">
        <f t="shared" si="128"/>
        <v>0.5222404521461832</v>
      </c>
      <c r="F1273" s="2" t="s">
        <v>1938</v>
      </c>
      <c r="G1273" s="3">
        <v>83657</v>
      </c>
      <c r="H1273" s="1">
        <v>32.903204109966552</v>
      </c>
      <c r="I1273" s="1">
        <f t="shared" si="126"/>
        <v>1.7656362973979469</v>
      </c>
      <c r="J1273" s="1">
        <v>2.6334127860300001</v>
      </c>
      <c r="K1273" s="1">
        <v>71.232057203699995</v>
      </c>
      <c r="L1273" s="2">
        <v>0.20569009446000019</v>
      </c>
      <c r="M1273" s="2">
        <v>7.0258104902018767E-2</v>
      </c>
      <c r="N1273" s="7">
        <v>0</v>
      </c>
      <c r="O1273" s="2">
        <v>2.6951824875673875E-3</v>
      </c>
      <c r="P1273" s="3">
        <v>4809985.0698350994</v>
      </c>
      <c r="Q1273" s="3">
        <v>101829.07273981201</v>
      </c>
      <c r="R1273" s="3">
        <v>18139410.765962578</v>
      </c>
      <c r="S1273" s="3">
        <v>41722.365434809275</v>
      </c>
      <c r="T1273" s="3">
        <v>8067002.4439783357</v>
      </c>
      <c r="V1273">
        <v>26139</v>
      </c>
      <c r="W1273" s="2">
        <v>0.60479434698427226</v>
      </c>
      <c r="X1273" s="2">
        <v>0.88268427152859252</v>
      </c>
      <c r="Y1273" s="2">
        <v>-5.3280620786955724E-2</v>
      </c>
      <c r="Z1273" s="2">
        <v>0.75098445216394816</v>
      </c>
      <c r="AA1273" s="2">
        <v>0.20531468953399518</v>
      </c>
      <c r="AB1273" s="2">
        <v>0.50772057090794587</v>
      </c>
      <c r="AC1273" s="2">
        <v>7.0258104902018767E-2</v>
      </c>
      <c r="AD1273" s="2">
        <v>0</v>
      </c>
      <c r="AE1273" s="2">
        <v>2.6951824875673875E-3</v>
      </c>
      <c r="AF1273">
        <v>5047477.4861944383</v>
      </c>
      <c r="AG1273">
        <v>11533.076331698045</v>
      </c>
      <c r="AH1273">
        <v>2167606.0096781235</v>
      </c>
      <c r="AI1273">
        <v>63616.526989645237</v>
      </c>
      <c r="AJ1273">
        <v>167.40414186433611</v>
      </c>
      <c r="AK1273">
        <v>23186888.252157018</v>
      </c>
      <c r="AL1273">
        <v>53255.44176650732</v>
      </c>
      <c r="AM1273">
        <v>10009195.49139484</v>
      </c>
      <c r="AN1273">
        <v>289029.48925126338</v>
      </c>
      <c r="AO1273">
        <v>772.90702971409394</v>
      </c>
      <c r="AP1273">
        <v>18139410.765962578</v>
      </c>
      <c r="AQ1273">
        <v>41722.365434809275</v>
      </c>
      <c r="AR1273">
        <v>7841589.4817167167</v>
      </c>
      <c r="AS1273">
        <v>225412.96226161814</v>
      </c>
      <c r="AT1273">
        <v>605.50288784975783</v>
      </c>
      <c r="AU1273" s="3">
        <v>903988594.02480853</v>
      </c>
      <c r="AV1273" s="3">
        <v>19137755.93072027</v>
      </c>
      <c r="AW1273">
        <v>1193642.1844231002</v>
      </c>
      <c r="AX1273">
        <v>224333112.14047745</v>
      </c>
      <c r="AY1273">
        <v>25269.824138371998</v>
      </c>
      <c r="AZ1273">
        <v>4749210.7485656328</v>
      </c>
      <c r="BA1273">
        <v>6003627.2542581996</v>
      </c>
      <c r="BB1273">
        <v>1128321706.1652861</v>
      </c>
      <c r="BC1273">
        <v>127098.89687818401</v>
      </c>
      <c r="BD1273">
        <v>23886966.679285903</v>
      </c>
      <c r="BE1273">
        <v>4809985.0698350994</v>
      </c>
      <c r="BF1273">
        <v>903988594.02480853</v>
      </c>
      <c r="BG1273">
        <v>101829.07273981201</v>
      </c>
      <c r="BH1273">
        <v>19137755.93072027</v>
      </c>
      <c r="BI1273">
        <v>8.6414186154943593</v>
      </c>
      <c r="BJ1273">
        <v>41.544622725460911</v>
      </c>
      <c r="BK1273">
        <v>32.903204109966552</v>
      </c>
      <c r="BL1273">
        <v>42.510900224570833</v>
      </c>
      <c r="BM1273">
        <v>44.276536521968779</v>
      </c>
      <c r="BN1273">
        <f t="shared" si="123"/>
        <v>1.7656362973979469</v>
      </c>
      <c r="BO1273">
        <v>0.5222404521461832</v>
      </c>
      <c r="BP1273">
        <v>5.4649523443794389E-2</v>
      </c>
      <c r="BQ1273">
        <v>2.4621060242873315E-2</v>
      </c>
      <c r="BR1273">
        <v>0.16666666666666666</v>
      </c>
      <c r="BS1273">
        <v>0.17241379310344829</v>
      </c>
      <c r="BT1273">
        <v>0.66666666666666663</v>
      </c>
      <c r="BU1273">
        <v>-5.0563945355092885E-2</v>
      </c>
      <c r="BV1273">
        <v>0.75098445216394816</v>
      </c>
      <c r="BW1273">
        <v>0.21298204308505725</v>
      </c>
      <c r="BX1273">
        <v>0.50772057090794587</v>
      </c>
      <c r="BY1273">
        <f t="shared" si="124"/>
        <v>0.129108322616731</v>
      </c>
      <c r="BZ1273">
        <v>0</v>
      </c>
      <c r="CA1273">
        <f t="shared" si="125"/>
        <v>1.2856566921213282E-3</v>
      </c>
      <c r="CC1273">
        <v>0.129108322616731</v>
      </c>
      <c r="CD1273">
        <v>1.2856566921213282E-3</v>
      </c>
    </row>
    <row r="1274" spans="1:82" x14ac:dyDescent="0.3">
      <c r="A1274">
        <v>0</v>
      </c>
      <c r="B1274" t="s">
        <v>838</v>
      </c>
      <c r="C1274" t="s">
        <v>892</v>
      </c>
      <c r="D1274">
        <v>26141</v>
      </c>
      <c r="E1274" s="2">
        <f t="shared" si="128"/>
        <v>0.35326937225349642</v>
      </c>
      <c r="F1274" s="2" t="s">
        <v>1934</v>
      </c>
      <c r="G1274" s="3">
        <v>268</v>
      </c>
      <c r="H1274" s="1">
        <v>0.37412888456418902</v>
      </c>
      <c r="I1274" s="1">
        <f t="shared" si="126"/>
        <v>18.677489353934931</v>
      </c>
      <c r="J1274" s="1">
        <v>2.8819632678499998</v>
      </c>
      <c r="K1274" s="1">
        <v>-45.691609447399998</v>
      </c>
      <c r="L1274" s="2">
        <v>0.170729307</v>
      </c>
      <c r="M1274" s="2">
        <v>-1.5396910129810367E-4</v>
      </c>
      <c r="N1274" s="7">
        <v>0</v>
      </c>
      <c r="O1274" s="2">
        <v>8.2462641798316649E-4</v>
      </c>
      <c r="P1274" s="3">
        <v>119071.883913602</v>
      </c>
      <c r="Q1274" s="3">
        <v>2520.7935892242399</v>
      </c>
      <c r="R1274" s="3">
        <v>640877.42465604632</v>
      </c>
      <c r="S1274" s="3">
        <v>1468.3245920834845</v>
      </c>
      <c r="T1274" s="3">
        <v>302195.785664653</v>
      </c>
      <c r="V1274">
        <v>26141</v>
      </c>
      <c r="W1274" s="2">
        <v>0.21283189647655584</v>
      </c>
      <c r="X1274" s="2">
        <v>1.0036642049377657E-2</v>
      </c>
      <c r="Y1274" s="2">
        <v>-0.55294837380074024</v>
      </c>
      <c r="Z1274" s="2">
        <v>0.82186492651072662</v>
      </c>
      <c r="AA1274" s="2">
        <v>0.13169854944908438</v>
      </c>
      <c r="AB1274" s="2">
        <v>0.4214241888911906</v>
      </c>
      <c r="AC1274" s="2">
        <v>-1.5396910129810367E-4</v>
      </c>
      <c r="AD1274" s="2">
        <v>0</v>
      </c>
      <c r="AE1274" s="2">
        <v>8.2462641798316649E-4</v>
      </c>
      <c r="AF1274">
        <v>84409.30693806168</v>
      </c>
      <c r="AG1274">
        <v>192.13368712220671</v>
      </c>
      <c r="AH1274">
        <v>36110.931974243991</v>
      </c>
      <c r="AI1274">
        <v>3510.6417019831947</v>
      </c>
      <c r="AJ1274">
        <v>2.7891205130519561</v>
      </c>
      <c r="AK1274">
        <v>725286.73159410805</v>
      </c>
      <c r="AL1274">
        <v>1660.4582792056913</v>
      </c>
      <c r="AM1274">
        <v>312077.99561109202</v>
      </c>
      <c r="AN1274">
        <v>29739.363729788103</v>
      </c>
      <c r="AO1274">
        <v>24.100564535272401</v>
      </c>
      <c r="AP1274">
        <v>640877.42465604632</v>
      </c>
      <c r="AQ1274">
        <v>1468.3245920834845</v>
      </c>
      <c r="AR1274">
        <v>275967.063636848</v>
      </c>
      <c r="AS1274">
        <v>26228.72202780491</v>
      </c>
      <c r="AT1274">
        <v>21.311444022220446</v>
      </c>
      <c r="AU1274" s="3">
        <v>22378369.86272236</v>
      </c>
      <c r="AV1274" s="3">
        <v>473757.94715880364</v>
      </c>
      <c r="AW1274">
        <v>10854.270627788001</v>
      </c>
      <c r="AX1274">
        <v>2039951.6217864768</v>
      </c>
      <c r="AY1274">
        <v>229.78872018255996</v>
      </c>
      <c r="AZ1274">
        <v>43186.492071110319</v>
      </c>
      <c r="BA1274">
        <v>129926.15454139</v>
      </c>
      <c r="BB1274">
        <v>24418321.484508839</v>
      </c>
      <c r="BC1274">
        <v>2750.5823094068001</v>
      </c>
      <c r="BD1274">
        <v>516944.43922991399</v>
      </c>
      <c r="BE1274">
        <v>119071.883913602</v>
      </c>
      <c r="BF1274">
        <v>22378369.86272236</v>
      </c>
      <c r="BG1274">
        <v>2520.7935892242399</v>
      </c>
      <c r="BH1274">
        <v>473757.94715880364</v>
      </c>
      <c r="BI1274">
        <v>5.4641803655136718E-2</v>
      </c>
      <c r="BJ1274">
        <v>0.42877068821932574</v>
      </c>
      <c r="BK1274">
        <v>0.37412888456418902</v>
      </c>
      <c r="BL1274">
        <v>38.781146972339968</v>
      </c>
      <c r="BM1274">
        <v>57.458636326274899</v>
      </c>
      <c r="BN1274">
        <f t="shared" si="123"/>
        <v>18.677489353934931</v>
      </c>
      <c r="BO1274">
        <v>0.35326937225349642</v>
      </c>
      <c r="BP1274">
        <v>2.3375550063251593E-4</v>
      </c>
      <c r="BQ1274">
        <v>1.8933352870980278E-2</v>
      </c>
      <c r="BR1274">
        <v>4.1666666666666664E-2</v>
      </c>
      <c r="BS1274">
        <v>0.13793103448275862</v>
      </c>
      <c r="BT1274">
        <v>0.66666666666666663</v>
      </c>
      <c r="BU1274">
        <v>-0.53488227017902101</v>
      </c>
      <c r="BV1274">
        <v>0.82186492651072662</v>
      </c>
      <c r="BW1274">
        <v>0.13661675254054398</v>
      </c>
      <c r="BX1274">
        <v>0.4214241888911906</v>
      </c>
      <c r="BY1274">
        <f t="shared" si="124"/>
        <v>3.582893403230035E-2</v>
      </c>
      <c r="BZ1274">
        <v>0</v>
      </c>
      <c r="CA1274">
        <f t="shared" si="125"/>
        <v>4.6515195709422009E-4</v>
      </c>
      <c r="CC1274">
        <v>3.582893403230035E-2</v>
      </c>
      <c r="CD1274">
        <v>4.6515195709422009E-4</v>
      </c>
    </row>
    <row r="1275" spans="1:82" x14ac:dyDescent="0.3">
      <c r="A1275">
        <v>0</v>
      </c>
      <c r="B1275" t="s">
        <v>838</v>
      </c>
      <c r="C1275" t="s">
        <v>893</v>
      </c>
      <c r="D1275">
        <v>26143</v>
      </c>
      <c r="E1275" s="2">
        <f t="shared" si="128"/>
        <v>0.42706779441074222</v>
      </c>
      <c r="F1275" s="2" t="s">
        <v>1935</v>
      </c>
      <c r="G1275" s="3">
        <v>4241</v>
      </c>
      <c r="H1275" s="1">
        <v>2.6956694387831099</v>
      </c>
      <c r="I1275" s="1">
        <f t="shared" si="126"/>
        <v>4.6118316802286756</v>
      </c>
      <c r="J1275" s="1">
        <v>2.8317628557700001</v>
      </c>
      <c r="K1275" s="1">
        <v>-5.8909894118099997</v>
      </c>
      <c r="L1275" s="2">
        <v>0.16662425464999986</v>
      </c>
      <c r="M1275" s="2">
        <v>-3.6787866217391583E-4</v>
      </c>
      <c r="N1275" s="7">
        <v>0</v>
      </c>
      <c r="O1275" s="2">
        <v>1.6585503158642573E-2</v>
      </c>
      <c r="P1275" s="3">
        <v>217830.33406609006</v>
      </c>
      <c r="Q1275" s="3">
        <v>4611.5446535708015</v>
      </c>
      <c r="R1275" s="3">
        <v>1129531.0122755533</v>
      </c>
      <c r="S1275" s="3">
        <v>2585.6582873870202</v>
      </c>
      <c r="T1275" s="3">
        <v>512194.00993532821</v>
      </c>
      <c r="V1275">
        <v>26143</v>
      </c>
      <c r="W1275" s="2">
        <v>0.29099401441225331</v>
      </c>
      <c r="X1275" s="2">
        <v>7.2315905979910902E-2</v>
      </c>
      <c r="Y1275" s="2">
        <v>-0.18578249274528852</v>
      </c>
      <c r="Z1275" s="2">
        <v>0.80754900567814902</v>
      </c>
      <c r="AA1275" s="2">
        <v>1.6979808103464371E-2</v>
      </c>
      <c r="AB1275" s="2">
        <v>0.41129137462893461</v>
      </c>
      <c r="AC1275" s="2">
        <v>-3.6787866217391583E-4</v>
      </c>
      <c r="AD1275" s="2">
        <v>0</v>
      </c>
      <c r="AE1275" s="2">
        <v>1.6585503158642573E-2</v>
      </c>
      <c r="AF1275">
        <v>634344.77854020218</v>
      </c>
      <c r="AG1275">
        <v>1452.5796333861017</v>
      </c>
      <c r="AH1275">
        <v>273007.8473693913</v>
      </c>
      <c r="AI1275">
        <v>14717.803466335805</v>
      </c>
      <c r="AJ1275">
        <v>21.083209500454348</v>
      </c>
      <c r="AK1275">
        <v>1763875.7908157555</v>
      </c>
      <c r="AL1275">
        <v>4038.237920773121</v>
      </c>
      <c r="AM1275">
        <v>758974.32166644954</v>
      </c>
      <c r="AN1275">
        <v>40945.339104605686</v>
      </c>
      <c r="AO1275">
        <v>58.612602447743591</v>
      </c>
      <c r="AP1275">
        <v>1129531.0122755533</v>
      </c>
      <c r="AQ1275">
        <v>2585.6582873870193</v>
      </c>
      <c r="AR1275">
        <v>485966.47429705824</v>
      </c>
      <c r="AS1275">
        <v>26227.535638269881</v>
      </c>
      <c r="AT1275">
        <v>37.529392947289239</v>
      </c>
      <c r="AU1275" s="3">
        <v>40939032.984380968</v>
      </c>
      <c r="AV1275" s="3">
        <v>866693.70219209639</v>
      </c>
      <c r="AW1275">
        <v>108684.92379982001</v>
      </c>
      <c r="AX1275">
        <v>20426244.578938171</v>
      </c>
      <c r="AY1275">
        <v>2300.8979966983998</v>
      </c>
      <c r="AZ1275">
        <v>432430.76949949726</v>
      </c>
      <c r="BA1275">
        <v>326515.25786591007</v>
      </c>
      <c r="BB1275">
        <v>61365277.563319139</v>
      </c>
      <c r="BC1275">
        <v>6912.4426502692013</v>
      </c>
      <c r="BD1275">
        <v>1299124.4716915938</v>
      </c>
      <c r="BE1275">
        <v>217830.33406609006</v>
      </c>
      <c r="BF1275">
        <v>40939032.984380968</v>
      </c>
      <c r="BG1275">
        <v>4611.5446535708015</v>
      </c>
      <c r="BH1275">
        <v>866693.70219209639</v>
      </c>
      <c r="BI1275">
        <v>1.5930586234310402</v>
      </c>
      <c r="BJ1275">
        <v>4.2887280622141501</v>
      </c>
      <c r="BK1275">
        <v>2.6956694387831099</v>
      </c>
      <c r="BL1275">
        <v>59.056239070571706</v>
      </c>
      <c r="BM1275">
        <v>63.668070750800382</v>
      </c>
      <c r="BN1275">
        <f t="shared" si="123"/>
        <v>4.6118316802286756</v>
      </c>
      <c r="BO1275">
        <v>0.42706779441074222</v>
      </c>
      <c r="BP1275">
        <v>8.2387136064051864E-3</v>
      </c>
      <c r="BQ1275">
        <v>2.030108289793911E-2</v>
      </c>
      <c r="BR1275">
        <v>4.1666666666666664E-2</v>
      </c>
      <c r="BS1275">
        <v>0.10344827586206896</v>
      </c>
      <c r="BT1275">
        <v>0.72222222222222221</v>
      </c>
      <c r="BU1275">
        <v>-0.13207272947980805</v>
      </c>
      <c r="BV1275">
        <v>0.80754900567814902</v>
      </c>
      <c r="BW1275">
        <v>1.7613908821021134E-2</v>
      </c>
      <c r="BX1275">
        <v>0.41129137462893461</v>
      </c>
      <c r="BY1275">
        <f t="shared" si="124"/>
        <v>0.10976340051224209</v>
      </c>
      <c r="BZ1275">
        <v>0</v>
      </c>
      <c r="CA1275">
        <f t="shared" si="125"/>
        <v>9.5814908073274859E-3</v>
      </c>
      <c r="CC1275">
        <v>0.10976340051224209</v>
      </c>
      <c r="CD1275">
        <v>9.5814908073274859E-3</v>
      </c>
    </row>
    <row r="1276" spans="1:82" x14ac:dyDescent="0.3">
      <c r="A1276">
        <v>0</v>
      </c>
      <c r="B1276" t="s">
        <v>838</v>
      </c>
      <c r="C1276" t="s">
        <v>894</v>
      </c>
      <c r="D1276">
        <v>26145</v>
      </c>
      <c r="E1276" s="2">
        <f t="shared" si="128"/>
        <v>0.53164876446580667</v>
      </c>
      <c r="F1276" s="2" t="s">
        <v>1938</v>
      </c>
      <c r="G1276" s="3">
        <v>-2904</v>
      </c>
      <c r="H1276" s="1">
        <v>23.846766548565498</v>
      </c>
      <c r="I1276" s="1">
        <f t="shared" si="126"/>
        <v>5.4711084242801107</v>
      </c>
      <c r="J1276" s="1">
        <v>2.6576539317200001</v>
      </c>
      <c r="K1276" s="1">
        <v>43.588467196499998</v>
      </c>
      <c r="L1276" s="2">
        <v>0.13838581847999998</v>
      </c>
      <c r="M1276" s="2">
        <v>6.6071798731542467E-2</v>
      </c>
      <c r="N1276" s="7">
        <v>0</v>
      </c>
      <c r="O1276" s="2">
        <v>6.6857415665851397E-4</v>
      </c>
      <c r="P1276" s="3">
        <v>1655594.9897394299</v>
      </c>
      <c r="Q1276" s="3">
        <v>35049.527221011602</v>
      </c>
      <c r="R1276" s="3">
        <v>7874722.072212629</v>
      </c>
      <c r="S1276" s="3">
        <v>18111.031953018559</v>
      </c>
      <c r="T1276" s="3">
        <v>3665650.564191422</v>
      </c>
      <c r="V1276">
        <v>26145</v>
      </c>
      <c r="W1276" s="2">
        <v>0.45952402083454247</v>
      </c>
      <c r="X1276" s="2">
        <v>0.63972996942437721</v>
      </c>
      <c r="Y1276" s="2">
        <v>-0.13361467379795952</v>
      </c>
      <c r="Z1276" s="2">
        <v>0.75789742973146257</v>
      </c>
      <c r="AA1276" s="2">
        <v>0.12563658780933362</v>
      </c>
      <c r="AB1276" s="2">
        <v>0.34158828575914929</v>
      </c>
      <c r="AC1276" s="2">
        <v>6.6071798731542467E-2</v>
      </c>
      <c r="AD1276" s="2">
        <v>0</v>
      </c>
      <c r="AE1276" s="2">
        <v>6.6857415665851397E-4</v>
      </c>
      <c r="AF1276">
        <v>3675581.6964558889</v>
      </c>
      <c r="AG1276">
        <v>8394.759101356578</v>
      </c>
      <c r="AH1276">
        <v>1577768.9971485278</v>
      </c>
      <c r="AI1276">
        <v>124102.83794450804</v>
      </c>
      <c r="AJ1276">
        <v>121.85241048684395</v>
      </c>
      <c r="AK1276">
        <v>11550303.768668517</v>
      </c>
      <c r="AL1276">
        <v>26505.791054375135</v>
      </c>
      <c r="AM1276">
        <v>4981681.411647873</v>
      </c>
      <c r="AN1276">
        <v>385840.98763658496</v>
      </c>
      <c r="AO1276">
        <v>384.69241076222903</v>
      </c>
      <c r="AP1276">
        <v>7874722.072212629</v>
      </c>
      <c r="AQ1276">
        <v>18111.031953018559</v>
      </c>
      <c r="AR1276">
        <v>3403912.4144993452</v>
      </c>
      <c r="AS1276">
        <v>261738.14969207693</v>
      </c>
      <c r="AT1276">
        <v>262.84000027538508</v>
      </c>
      <c r="AU1276" s="3">
        <v>311152522.37162846</v>
      </c>
      <c r="AV1276" s="3">
        <v>6587208.1459169202</v>
      </c>
      <c r="AW1276">
        <v>587895.92877946992</v>
      </c>
      <c r="AX1276">
        <v>110489160.85481358</v>
      </c>
      <c r="AY1276">
        <v>12445.963225656398</v>
      </c>
      <c r="AZ1276">
        <v>2339094.3286298634</v>
      </c>
      <c r="BA1276">
        <v>2243490.9185188999</v>
      </c>
      <c r="BB1276">
        <v>421641683.22644204</v>
      </c>
      <c r="BC1276">
        <v>47495.490446668002</v>
      </c>
      <c r="BD1276">
        <v>8926302.4745467845</v>
      </c>
      <c r="BE1276">
        <v>1655594.9897394299</v>
      </c>
      <c r="BF1276">
        <v>311152522.37162846</v>
      </c>
      <c r="BG1276">
        <v>35049.527221011602</v>
      </c>
      <c r="BH1276">
        <v>6587208.1459169202</v>
      </c>
      <c r="BI1276">
        <v>10.131915828707024</v>
      </c>
      <c r="BJ1276">
        <v>33.97868237727252</v>
      </c>
      <c r="BK1276">
        <v>23.846766548565498</v>
      </c>
      <c r="BL1276">
        <v>35.703566817563356</v>
      </c>
      <c r="BM1276">
        <v>41.174675241843467</v>
      </c>
      <c r="BN1276">
        <f t="shared" si="123"/>
        <v>5.4711084242801107</v>
      </c>
      <c r="BO1276">
        <v>0.53164876446580667</v>
      </c>
      <c r="BP1276">
        <v>6.5229974451342793E-2</v>
      </c>
      <c r="BQ1276">
        <v>3.4333078124278701E-2</v>
      </c>
      <c r="BR1276">
        <v>0.13095238095238096</v>
      </c>
      <c r="BS1276">
        <v>0.34482758620689657</v>
      </c>
      <c r="BT1276">
        <v>0.72222222222222221</v>
      </c>
      <c r="BU1276">
        <v>-0.15668052803670773</v>
      </c>
      <c r="BV1276">
        <v>0.75789742973146257</v>
      </c>
      <c r="BW1276">
        <v>0.13032841059059505</v>
      </c>
      <c r="BX1276">
        <v>0.34158828575914929</v>
      </c>
      <c r="BY1276">
        <f t="shared" si="124"/>
        <v>0.32246871305495234</v>
      </c>
      <c r="BZ1276">
        <v>0</v>
      </c>
      <c r="CA1276">
        <f t="shared" si="125"/>
        <v>4.6111604494135166E-4</v>
      </c>
      <c r="CC1276">
        <v>0.32246871305495234</v>
      </c>
      <c r="CD1276">
        <v>4.6111604494135166E-4</v>
      </c>
    </row>
    <row r="1277" spans="1:82" x14ac:dyDescent="0.3">
      <c r="A1277">
        <v>0</v>
      </c>
      <c r="B1277" t="s">
        <v>838</v>
      </c>
      <c r="C1277" t="s">
        <v>62</v>
      </c>
      <c r="D1277">
        <v>26147</v>
      </c>
      <c r="E1277" s="2">
        <f t="shared" si="128"/>
        <v>0.49358030367730443</v>
      </c>
      <c r="F1277" s="2" t="s">
        <v>1937</v>
      </c>
      <c r="G1277" s="3">
        <v>13608</v>
      </c>
      <c r="H1277" s="1">
        <v>23.46005096197678</v>
      </c>
      <c r="I1277" s="1">
        <f t="shared" si="126"/>
        <v>9.2320432119575031</v>
      </c>
      <c r="J1277" s="1">
        <v>2.5008303441700002</v>
      </c>
      <c r="K1277" s="1">
        <v>90.790564039800003</v>
      </c>
      <c r="L1277" s="2">
        <v>0.16873512344000008</v>
      </c>
      <c r="M1277" s="2">
        <v>6.024675103524136E-2</v>
      </c>
      <c r="N1277" s="7">
        <v>0</v>
      </c>
      <c r="O1277" s="2">
        <v>3.9394711073087099E-4</v>
      </c>
      <c r="P1277" s="3">
        <v>2371056.5597806303</v>
      </c>
      <c r="Q1277" s="3">
        <v>50196.099861155606</v>
      </c>
      <c r="R1277" s="3">
        <v>5375566.5599604277</v>
      </c>
      <c r="S1277" s="3">
        <v>12452.702834759531</v>
      </c>
      <c r="T1277" s="3">
        <v>2451928.6807001214</v>
      </c>
      <c r="V1277">
        <v>26147</v>
      </c>
      <c r="W1277" s="2">
        <v>0.45918312359490443</v>
      </c>
      <c r="X1277" s="2">
        <v>0.62935566773947171</v>
      </c>
      <c r="Y1277" s="2">
        <v>-0.28471808943801163</v>
      </c>
      <c r="Z1277" s="2">
        <v>0.71317520592842232</v>
      </c>
      <c r="AA1277" s="2">
        <v>0.26168886875107122</v>
      </c>
      <c r="AB1277" s="2">
        <v>0.41650179329291692</v>
      </c>
      <c r="AC1277" s="2">
        <v>6.024675103524136E-2</v>
      </c>
      <c r="AD1277" s="2">
        <v>0</v>
      </c>
      <c r="AE1277" s="2">
        <v>3.9394711073087099E-4</v>
      </c>
      <c r="AF1277">
        <v>2181065.5517126294</v>
      </c>
      <c r="AG1277">
        <v>4976.71705517174</v>
      </c>
      <c r="AH1277">
        <v>935358.57103527873</v>
      </c>
      <c r="AI1277">
        <v>46729.742005627486</v>
      </c>
      <c r="AJ1277">
        <v>72.240266991707003</v>
      </c>
      <c r="AK1277">
        <v>7556632.1116730571</v>
      </c>
      <c r="AL1277">
        <v>17429.419889931276</v>
      </c>
      <c r="AM1277">
        <v>3275805.5363582233</v>
      </c>
      <c r="AN1277">
        <v>158211.45738280393</v>
      </c>
      <c r="AO1277">
        <v>252.92942972504747</v>
      </c>
      <c r="AP1277">
        <v>5375566.5599604277</v>
      </c>
      <c r="AQ1277">
        <v>12452.702834759537</v>
      </c>
      <c r="AR1277">
        <v>2340446.9653229443</v>
      </c>
      <c r="AS1277">
        <v>111481.71537717644</v>
      </c>
      <c r="AT1277">
        <v>180.68916273334048</v>
      </c>
      <c r="AU1277" s="3">
        <v>445616369.84517163</v>
      </c>
      <c r="AV1277" s="3">
        <v>9433855.0079055838</v>
      </c>
      <c r="AW1277">
        <v>653707.32574326999</v>
      </c>
      <c r="AX1277">
        <v>122857754.80019017</v>
      </c>
      <c r="AY1277">
        <v>13839.2136061124</v>
      </c>
      <c r="AZ1277">
        <v>2600941.8051327644</v>
      </c>
      <c r="BA1277">
        <v>3024763.8855239004</v>
      </c>
      <c r="BB1277">
        <v>568474124.64536178</v>
      </c>
      <c r="BC1277">
        <v>64035.313467268003</v>
      </c>
      <c r="BD1277">
        <v>12034796.813038349</v>
      </c>
      <c r="BE1277">
        <v>2371056.5597806303</v>
      </c>
      <c r="BF1277">
        <v>445616369.84517163</v>
      </c>
      <c r="BG1277">
        <v>50196.099861155606</v>
      </c>
      <c r="BH1277">
        <v>9433855.0079055838</v>
      </c>
      <c r="BI1277">
        <v>8.4563505046721517</v>
      </c>
      <c r="BJ1277">
        <v>31.916401466648932</v>
      </c>
      <c r="BK1277">
        <v>23.46005096197678</v>
      </c>
      <c r="BL1277">
        <v>46.434424546344026</v>
      </c>
      <c r="BM1277">
        <v>55.666467758301529</v>
      </c>
      <c r="BN1277">
        <f t="shared" si="123"/>
        <v>9.2320432119575031</v>
      </c>
      <c r="BO1277">
        <v>0.49358030367730443</v>
      </c>
      <c r="BP1277">
        <v>5.0544234414331861E-2</v>
      </c>
      <c r="BQ1277">
        <v>5.4180378953532865E-2</v>
      </c>
      <c r="BR1277">
        <v>0.17857142857142855</v>
      </c>
      <c r="BS1277">
        <v>0.17241379310344829</v>
      </c>
      <c r="BT1277">
        <v>0.72222222222222221</v>
      </c>
      <c r="BU1277">
        <v>-0.26438543950032084</v>
      </c>
      <c r="BV1277">
        <v>0.71317520592842232</v>
      </c>
      <c r="BW1277">
        <v>0.27146148210692039</v>
      </c>
      <c r="BX1277">
        <v>0.41650179329291692</v>
      </c>
      <c r="BY1277">
        <f t="shared" si="124"/>
        <v>0.17582536130485543</v>
      </c>
      <c r="BZ1277">
        <v>0</v>
      </c>
      <c r="CA1277">
        <f t="shared" si="125"/>
        <v>2.2721111408453864E-4</v>
      </c>
      <c r="CC1277">
        <v>0.17582536130485543</v>
      </c>
      <c r="CD1277">
        <v>2.2721111408453864E-4</v>
      </c>
    </row>
    <row r="1278" spans="1:82" x14ac:dyDescent="0.3">
      <c r="A1278">
        <v>0</v>
      </c>
      <c r="B1278" t="s">
        <v>838</v>
      </c>
      <c r="C1278" t="s">
        <v>549</v>
      </c>
      <c r="D1278">
        <v>26149</v>
      </c>
      <c r="E1278" s="2">
        <f t="shared" si="128"/>
        <v>0.47797930697266944</v>
      </c>
      <c r="F1278" s="2" t="s">
        <v>1937</v>
      </c>
      <c r="G1278" s="3">
        <v>4479</v>
      </c>
      <c r="H1278" s="1">
        <v>13.019255217779415</v>
      </c>
      <c r="I1278" s="1">
        <f t="shared" si="126"/>
        <v>5.7676451875213814</v>
      </c>
      <c r="J1278" s="1">
        <v>2.3862776422600001</v>
      </c>
      <c r="K1278" s="1">
        <v>103.785259764</v>
      </c>
      <c r="L1278" s="2">
        <v>0.22626145812999998</v>
      </c>
      <c r="M1278" s="2">
        <v>1.1814871637589538E-2</v>
      </c>
      <c r="N1278" s="7">
        <v>0</v>
      </c>
      <c r="O1278" s="2">
        <v>3.60921195141165E-4</v>
      </c>
      <c r="P1278" s="3">
        <v>532501.86513937009</v>
      </c>
      <c r="Q1278" s="3">
        <v>11273.251449244401</v>
      </c>
      <c r="R1278" s="3">
        <v>1889130.1631077281</v>
      </c>
      <c r="S1278" s="3">
        <v>4374.2335073197246</v>
      </c>
      <c r="T1278" s="3">
        <v>852933.51014298107</v>
      </c>
      <c r="V1278">
        <v>26149</v>
      </c>
      <c r="W1278" s="2">
        <v>0.45177192718870357</v>
      </c>
      <c r="X1278" s="2">
        <v>0.34926360877631052</v>
      </c>
      <c r="Y1278" s="2">
        <v>-0.13194299696576256</v>
      </c>
      <c r="Z1278" s="2">
        <v>0.68050759736202204</v>
      </c>
      <c r="AA1278" s="2">
        <v>0.29914394197145089</v>
      </c>
      <c r="AB1278" s="2">
        <v>0.55849843910965635</v>
      </c>
      <c r="AC1278" s="2">
        <v>1.1814871637589538E-2</v>
      </c>
      <c r="AD1278" s="2">
        <v>0</v>
      </c>
      <c r="AE1278" s="2">
        <v>3.60921195141165E-4</v>
      </c>
      <c r="AF1278">
        <v>871634.14970694098</v>
      </c>
      <c r="AG1278">
        <v>2002.2075418366189</v>
      </c>
      <c r="AH1278">
        <v>376308.7120458631</v>
      </c>
      <c r="AI1278">
        <v>14471.2388925946</v>
      </c>
      <c r="AJ1278">
        <v>29.058352869747928</v>
      </c>
      <c r="AK1278">
        <v>2760764.3128146692</v>
      </c>
      <c r="AL1278">
        <v>6376.441049156344</v>
      </c>
      <c r="AM1278">
        <v>1198432.3645306679</v>
      </c>
      <c r="AN1278">
        <v>45281.096550770693</v>
      </c>
      <c r="AO1278">
        <v>92.529376883621921</v>
      </c>
      <c r="AP1278">
        <v>1889130.1631077281</v>
      </c>
      <c r="AQ1278">
        <v>4374.2335073197246</v>
      </c>
      <c r="AR1278">
        <v>822123.65248480486</v>
      </c>
      <c r="AS1278">
        <v>30809.857658176094</v>
      </c>
      <c r="AT1278">
        <v>63.471024013873993</v>
      </c>
      <c r="AU1278" s="3">
        <v>100078400.53429322</v>
      </c>
      <c r="AV1278" s="3">
        <v>2118694.8773709927</v>
      </c>
      <c r="AW1278">
        <v>170776.38537912999</v>
      </c>
      <c r="AX1278">
        <v>32095713.868153691</v>
      </c>
      <c r="AY1278">
        <v>3615.3960389755998</v>
      </c>
      <c r="AZ1278">
        <v>679477.53156507423</v>
      </c>
      <c r="BA1278">
        <v>703278.25051850011</v>
      </c>
      <c r="BB1278">
        <v>132174114.40244691</v>
      </c>
      <c r="BC1278">
        <v>14888.64748822</v>
      </c>
      <c r="BD1278">
        <v>2798172.4089360666</v>
      </c>
      <c r="BE1278">
        <v>532501.86513937009</v>
      </c>
      <c r="BF1278">
        <v>100078400.53429322</v>
      </c>
      <c r="BG1278">
        <v>11273.251449244401</v>
      </c>
      <c r="BH1278">
        <v>2118694.8773709927</v>
      </c>
      <c r="BI1278">
        <v>5.0372081669892399</v>
      </c>
      <c r="BJ1278">
        <v>18.056463384768655</v>
      </c>
      <c r="BK1278">
        <v>13.019255217779415</v>
      </c>
      <c r="BL1278">
        <v>32.670139075154381</v>
      </c>
      <c r="BM1278">
        <v>38.437784262675763</v>
      </c>
      <c r="BN1278">
        <f t="shared" si="123"/>
        <v>5.7676451875213814</v>
      </c>
      <c r="BO1278">
        <v>0.47797930697266944</v>
      </c>
      <c r="BP1278">
        <v>2.91561261301834E-2</v>
      </c>
      <c r="BQ1278">
        <v>3.647101504860157E-2</v>
      </c>
      <c r="BR1278">
        <v>9.5238095238095233E-2</v>
      </c>
      <c r="BS1278">
        <v>0.20689655172413793</v>
      </c>
      <c r="BT1278">
        <v>0.55555555555555558</v>
      </c>
      <c r="BU1278">
        <v>-0.16517268959591719</v>
      </c>
      <c r="BV1278">
        <v>0.68050759736202204</v>
      </c>
      <c r="BW1278">
        <v>0.31031529250150508</v>
      </c>
      <c r="BX1278">
        <v>0.55849843910965635</v>
      </c>
      <c r="BY1278">
        <f t="shared" si="124"/>
        <v>8.4596306640564792E-2</v>
      </c>
      <c r="BZ1278">
        <v>0</v>
      </c>
      <c r="CA1278">
        <f t="shared" si="125"/>
        <v>1.5808199733394508E-4</v>
      </c>
      <c r="CC1278">
        <v>8.4596306640564792E-2</v>
      </c>
      <c r="CD1278">
        <v>1.5808199733394508E-4</v>
      </c>
    </row>
    <row r="1279" spans="1:82" x14ac:dyDescent="0.3">
      <c r="A1279">
        <v>0</v>
      </c>
      <c r="B1279" t="s">
        <v>838</v>
      </c>
      <c r="C1279" t="s">
        <v>895</v>
      </c>
      <c r="D1279">
        <v>26151</v>
      </c>
      <c r="E1279" s="2">
        <f t="shared" si="128"/>
        <v>0.45981506649352666</v>
      </c>
      <c r="F1279" s="2" t="s">
        <v>1936</v>
      </c>
      <c r="G1279" s="3">
        <v>474</v>
      </c>
      <c r="H1279" s="1">
        <v>0.37455836777166285</v>
      </c>
      <c r="I1279" s="1">
        <f t="shared" si="126"/>
        <v>-0.6448054105954526</v>
      </c>
      <c r="J1279" s="1">
        <v>2.55767852978</v>
      </c>
      <c r="K1279" s="1">
        <v>51.693794024200002</v>
      </c>
      <c r="L1279" s="2">
        <v>0.14412420768</v>
      </c>
      <c r="M1279" s="2">
        <v>1.3184819711996912E-3</v>
      </c>
      <c r="N1279" s="7">
        <v>0</v>
      </c>
      <c r="O1279" s="2">
        <v>2.0412634775926052E-4</v>
      </c>
      <c r="P1279" s="3">
        <v>43878.870370143995</v>
      </c>
      <c r="Q1279" s="3">
        <v>928.93109184127979</v>
      </c>
      <c r="R1279" s="3">
        <v>288968.07767112408</v>
      </c>
      <c r="S1279" s="3">
        <v>659.10339214784938</v>
      </c>
      <c r="T1279" s="3">
        <v>130204.24502267165</v>
      </c>
      <c r="V1279">
        <v>26151</v>
      </c>
      <c r="W1279" s="2">
        <v>0.32735548054043989</v>
      </c>
      <c r="X1279" s="2">
        <v>1.0048163665049365E-2</v>
      </c>
      <c r="Y1279" s="2">
        <v>3.5133273513113621E-2</v>
      </c>
      <c r="Z1279" s="2">
        <v>0.72938690800312833</v>
      </c>
      <c r="AA1279" s="2">
        <v>0.14899885932764587</v>
      </c>
      <c r="AB1279" s="2">
        <v>0.35575279012366345</v>
      </c>
      <c r="AC1279" s="2">
        <v>1.3184819711996912E-3</v>
      </c>
      <c r="AD1279" s="2">
        <v>0</v>
      </c>
      <c r="AE1279" s="2">
        <v>2.0412634775926052E-4</v>
      </c>
      <c r="AF1279">
        <v>169875.62321667111</v>
      </c>
      <c r="AG1279">
        <v>387.81472236327238</v>
      </c>
      <c r="AH1279">
        <v>72888.577050847802</v>
      </c>
      <c r="AI1279">
        <v>3712.3818409202518</v>
      </c>
      <c r="AJ1279">
        <v>5.62930841353639</v>
      </c>
      <c r="AK1279">
        <v>458843.70088779519</v>
      </c>
      <c r="AL1279">
        <v>1046.9181145111218</v>
      </c>
      <c r="AM1279">
        <v>196765.02013761335</v>
      </c>
      <c r="AN1279">
        <v>10040.183776826383</v>
      </c>
      <c r="AO1279">
        <v>15.196717281737941</v>
      </c>
      <c r="AP1279">
        <v>288968.07767112408</v>
      </c>
      <c r="AQ1279">
        <v>659.10339214784938</v>
      </c>
      <c r="AR1279">
        <v>123876.44308676555</v>
      </c>
      <c r="AS1279">
        <v>6327.8019359061309</v>
      </c>
      <c r="AT1279">
        <v>9.5674088682015501</v>
      </c>
      <c r="AU1279" s="3">
        <v>8246594.8973648623</v>
      </c>
      <c r="AV1279" s="3">
        <v>174583.30940065012</v>
      </c>
      <c r="AW1279">
        <v>24722.418332661</v>
      </c>
      <c r="AX1279">
        <v>4646331.3014403079</v>
      </c>
      <c r="AY1279">
        <v>523.38227627532001</v>
      </c>
      <c r="AZ1279">
        <v>98364.465003183635</v>
      </c>
      <c r="BA1279">
        <v>68601.288702805003</v>
      </c>
      <c r="BB1279">
        <v>12892926.198805172</v>
      </c>
      <c r="BC1279">
        <v>1452.3133681165998</v>
      </c>
      <c r="BD1279">
        <v>272947.77440383378</v>
      </c>
      <c r="BE1279">
        <v>43878.870370143995</v>
      </c>
      <c r="BF1279">
        <v>8246594.8973648623</v>
      </c>
      <c r="BG1279">
        <v>928.93109184127979</v>
      </c>
      <c r="BH1279">
        <v>174583.30940065012</v>
      </c>
      <c r="BI1279">
        <v>0.20027863713480243</v>
      </c>
      <c r="BJ1279">
        <v>0.57483700490646528</v>
      </c>
      <c r="BK1279">
        <v>0.37455836777166285</v>
      </c>
      <c r="BL1279">
        <v>38.983821976120716</v>
      </c>
      <c r="BM1279">
        <v>38.339016565525263</v>
      </c>
      <c r="BN1279">
        <f t="shared" si="123"/>
        <v>-0.6448054105954526</v>
      </c>
      <c r="BO1279">
        <v>0.45981506649352666</v>
      </c>
      <c r="BP1279">
        <v>1.1151894472350601E-3</v>
      </c>
      <c r="BQ1279">
        <v>4.5436041135423787E-2</v>
      </c>
      <c r="BR1279">
        <v>7.7380952380952384E-2</v>
      </c>
      <c r="BS1279">
        <v>0.13793103448275862</v>
      </c>
      <c r="BT1279">
        <v>0.61111111111111116</v>
      </c>
      <c r="BU1279">
        <v>1.8465810650849054E-2</v>
      </c>
      <c r="BV1279">
        <v>0.72938690800312833</v>
      </c>
      <c r="BW1279">
        <v>0.15456313208262021</v>
      </c>
      <c r="BX1279">
        <v>0.35575279012366345</v>
      </c>
      <c r="BY1279">
        <f t="shared" si="124"/>
        <v>0.14309934317912576</v>
      </c>
      <c r="BZ1279">
        <v>0</v>
      </c>
      <c r="CA1279">
        <f t="shared" si="125"/>
        <v>1.3560467110920984E-4</v>
      </c>
      <c r="CC1279">
        <v>0.14309934317912576</v>
      </c>
      <c r="CD1279">
        <v>1.3560467110920984E-4</v>
      </c>
    </row>
    <row r="1280" spans="1:82" x14ac:dyDescent="0.3">
      <c r="A1280">
        <v>0</v>
      </c>
      <c r="B1280" t="s">
        <v>838</v>
      </c>
      <c r="C1280" t="s">
        <v>896</v>
      </c>
      <c r="D1280">
        <v>26153</v>
      </c>
      <c r="E1280" s="2">
        <f t="shared" si="128"/>
        <v>0.54317176340878237</v>
      </c>
      <c r="F1280" s="2" t="s">
        <v>1938</v>
      </c>
      <c r="G1280" s="3">
        <v>426</v>
      </c>
      <c r="H1280" s="1">
        <v>0.37077136184269444</v>
      </c>
      <c r="I1280" s="1">
        <f t="shared" si="126"/>
        <v>2.4086976299816172</v>
      </c>
      <c r="J1280" s="1">
        <v>2.8484249232500001</v>
      </c>
      <c r="K1280" s="1">
        <v>-78.006120247799998</v>
      </c>
      <c r="L1280" s="2">
        <v>0.21902238960999987</v>
      </c>
      <c r="M1280" s="2">
        <v>-2.216731645912959E-3</v>
      </c>
      <c r="N1280" s="7">
        <v>0</v>
      </c>
      <c r="O1280" s="2">
        <v>3.6909027091373077E-3</v>
      </c>
      <c r="P1280" s="3">
        <v>65414.245012831998</v>
      </c>
      <c r="Q1280" s="3">
        <v>1384.8425342118403</v>
      </c>
      <c r="R1280" s="3">
        <v>233826.56508896721</v>
      </c>
      <c r="S1280" s="3">
        <v>525.65816778990336</v>
      </c>
      <c r="T1280" s="3">
        <v>103756.9278756319</v>
      </c>
      <c r="V1280">
        <v>26153</v>
      </c>
      <c r="W1280" s="2">
        <v>0.38727149910510728</v>
      </c>
      <c r="X1280" s="2">
        <v>9.9465708062349435E-3</v>
      </c>
      <c r="Y1280" s="2">
        <v>-7.3915072463828904E-2</v>
      </c>
      <c r="Z1280" s="2">
        <v>0.81230061685159161</v>
      </c>
      <c r="AA1280" s="2">
        <v>0.22483981214565632</v>
      </c>
      <c r="AB1280" s="2">
        <v>0.54062969335665689</v>
      </c>
      <c r="AC1280" s="2">
        <v>-2.216731645912959E-3</v>
      </c>
      <c r="AD1280" s="2">
        <v>0</v>
      </c>
      <c r="AE1280" s="2">
        <v>3.6909027091373077E-3</v>
      </c>
      <c r="AF1280">
        <v>128011.79480468226</v>
      </c>
      <c r="AG1280">
        <v>288.05269990285041</v>
      </c>
      <c r="AH1280">
        <v>54138.613623612233</v>
      </c>
      <c r="AI1280">
        <v>2710.4073746878757</v>
      </c>
      <c r="AJ1280">
        <v>4.1827830755478548</v>
      </c>
      <c r="AK1280">
        <v>361838.35989364947</v>
      </c>
      <c r="AL1280">
        <v>813.71086769275371</v>
      </c>
      <c r="AM1280">
        <v>152934.43971262817</v>
      </c>
      <c r="AN1280">
        <v>7671.5091613038476</v>
      </c>
      <c r="AO1280">
        <v>11.815999646556939</v>
      </c>
      <c r="AP1280">
        <v>233826.56508896721</v>
      </c>
      <c r="AQ1280">
        <v>525.65816778990325</v>
      </c>
      <c r="AR1280">
        <v>98795.826089015929</v>
      </c>
      <c r="AS1280">
        <v>4961.1017866159718</v>
      </c>
      <c r="AT1280">
        <v>7.6332165710090845</v>
      </c>
      <c r="AU1280" s="3">
        <v>12293953.207711646</v>
      </c>
      <c r="AV1280" s="3">
        <v>260267.30587977325</v>
      </c>
      <c r="AW1280">
        <v>30833.522468948002</v>
      </c>
      <c r="AX1280">
        <v>5794852.212814087</v>
      </c>
      <c r="AY1280">
        <v>652.75649648176</v>
      </c>
      <c r="AZ1280">
        <v>122679.05594878197</v>
      </c>
      <c r="BA1280">
        <v>96247.76748178</v>
      </c>
      <c r="BB1280">
        <v>18088805.420525733</v>
      </c>
      <c r="BC1280">
        <v>2037.5990306936003</v>
      </c>
      <c r="BD1280">
        <v>382946.36182855524</v>
      </c>
      <c r="BE1280">
        <v>65414.245012831998</v>
      </c>
      <c r="BF1280">
        <v>12293953.207711646</v>
      </c>
      <c r="BG1280">
        <v>1384.8425342118403</v>
      </c>
      <c r="BH1280">
        <v>260267.30587977325</v>
      </c>
      <c r="BI1280">
        <v>0.19160236422709342</v>
      </c>
      <c r="BJ1280">
        <v>0.56237372606978786</v>
      </c>
      <c r="BK1280">
        <v>0.37077136184269444</v>
      </c>
      <c r="BL1280">
        <v>42.886672541241097</v>
      </c>
      <c r="BM1280">
        <v>45.295370171222714</v>
      </c>
      <c r="BN1280">
        <f t="shared" si="123"/>
        <v>2.4086976299816172</v>
      </c>
      <c r="BO1280">
        <v>0.54317176340878237</v>
      </c>
      <c r="BP1280">
        <v>1.2602853129632192E-3</v>
      </c>
      <c r="BQ1280">
        <v>7.7454348610997538E-3</v>
      </c>
      <c r="BR1280">
        <v>2.976190476190476E-2</v>
      </c>
      <c r="BS1280">
        <v>0.2413793103448276</v>
      </c>
      <c r="BT1280">
        <v>0.77777777777777779</v>
      </c>
      <c r="BU1280">
        <v>-6.8979809442534318E-2</v>
      </c>
      <c r="BV1280">
        <v>0.81230061685159161</v>
      </c>
      <c r="BW1280">
        <v>0.23323631965317046</v>
      </c>
      <c r="BX1280">
        <v>0.54062969335665689</v>
      </c>
      <c r="BY1280">
        <f t="shared" si="124"/>
        <v>0.10986559735690321</v>
      </c>
      <c r="BZ1280">
        <v>0</v>
      </c>
      <c r="CA1280">
        <f t="shared" si="125"/>
        <v>1.6499780975381424E-3</v>
      </c>
      <c r="CC1280">
        <v>0.10986559735690321</v>
      </c>
      <c r="CD1280">
        <v>1.6499780975381424E-3</v>
      </c>
    </row>
    <row r="1281" spans="1:82" x14ac:dyDescent="0.3">
      <c r="A1281">
        <v>0</v>
      </c>
      <c r="B1281" t="s">
        <v>838</v>
      </c>
      <c r="C1281" t="s">
        <v>897</v>
      </c>
      <c r="D1281">
        <v>26155</v>
      </c>
      <c r="E1281" s="2">
        <f t="shared" si="128"/>
        <v>0.42197592870508766</v>
      </c>
      <c r="F1281" s="2" t="s">
        <v>1936</v>
      </c>
      <c r="G1281" s="3">
        <v>1620</v>
      </c>
      <c r="H1281" s="1">
        <v>10.472862883963117</v>
      </c>
      <c r="I1281" s="1">
        <f t="shared" si="126"/>
        <v>10.774514565528875</v>
      </c>
      <c r="J1281" s="1">
        <v>2.6442777962999999</v>
      </c>
      <c r="K1281" s="1">
        <v>69.819535918100001</v>
      </c>
      <c r="L1281" s="2">
        <v>0.12625877936999985</v>
      </c>
      <c r="M1281" s="2">
        <v>6.0405196334831351E-3</v>
      </c>
      <c r="N1281" s="7">
        <v>0</v>
      </c>
      <c r="O1281" s="2">
        <v>2.0479897947576545E-4</v>
      </c>
      <c r="P1281" s="3">
        <v>562798.23655429995</v>
      </c>
      <c r="Q1281" s="3">
        <v>11914.636269316001</v>
      </c>
      <c r="R1281" s="3">
        <v>2051777.9963438269</v>
      </c>
      <c r="S1281" s="3">
        <v>4734.898100739555</v>
      </c>
      <c r="T1281" s="3">
        <v>938971.87055132375</v>
      </c>
      <c r="V1281">
        <v>26155</v>
      </c>
      <c r="W1281" s="2">
        <v>0.32343954615262827</v>
      </c>
      <c r="X1281" s="2">
        <v>0.28095231439024787</v>
      </c>
      <c r="Y1281" s="2">
        <v>-0.28865729587294048</v>
      </c>
      <c r="Z1281" s="2">
        <v>0.75408288543223656</v>
      </c>
      <c r="AA1281" s="2">
        <v>0.20124332924204424</v>
      </c>
      <c r="AB1281" s="2">
        <v>0.31165418885226293</v>
      </c>
      <c r="AC1281" s="2">
        <v>6.0405196334831351E-3</v>
      </c>
      <c r="AD1281" s="2">
        <v>0</v>
      </c>
      <c r="AE1281" s="2">
        <v>2.0479897947576545E-4</v>
      </c>
      <c r="AF1281">
        <v>755141.83308708027</v>
      </c>
      <c r="AG1281">
        <v>1729.2523470546721</v>
      </c>
      <c r="AH1281">
        <v>325007.62779342756</v>
      </c>
      <c r="AI1281">
        <v>18361.283862996665</v>
      </c>
      <c r="AJ1281">
        <v>25.098903892406923</v>
      </c>
      <c r="AK1281">
        <v>2806919.829430907</v>
      </c>
      <c r="AL1281">
        <v>6464.1504477942271</v>
      </c>
      <c r="AM1281">
        <v>1214917.0746049606</v>
      </c>
      <c r="AN1281">
        <v>67423.707602787486</v>
      </c>
      <c r="AO1281">
        <v>93.809120633632332</v>
      </c>
      <c r="AP1281">
        <v>2051777.9963438269</v>
      </c>
      <c r="AQ1281">
        <v>4734.898100739555</v>
      </c>
      <c r="AR1281">
        <v>889909.44681153307</v>
      </c>
      <c r="AS1281">
        <v>49062.423739790822</v>
      </c>
      <c r="AT1281">
        <v>68.710216741225409</v>
      </c>
      <c r="AU1281" s="3">
        <v>105772300.57801513</v>
      </c>
      <c r="AV1281" s="3">
        <v>2239236.7404552493</v>
      </c>
      <c r="AW1281">
        <v>133452.56126344</v>
      </c>
      <c r="AX1281">
        <v>25081074.363850914</v>
      </c>
      <c r="AY1281">
        <v>2825.2375778527999</v>
      </c>
      <c r="AZ1281">
        <v>530975.1503816552</v>
      </c>
      <c r="BA1281">
        <v>696250.79781773989</v>
      </c>
      <c r="BB1281">
        <v>130853374.94186604</v>
      </c>
      <c r="BC1281">
        <v>14739.873847168801</v>
      </c>
      <c r="BD1281">
        <v>2770211.8908369043</v>
      </c>
      <c r="BE1281">
        <v>562798.23655429995</v>
      </c>
      <c r="BF1281">
        <v>105772300.57801513</v>
      </c>
      <c r="BG1281">
        <v>11914.636269316001</v>
      </c>
      <c r="BH1281">
        <v>2239236.7404552493</v>
      </c>
      <c r="BI1281">
        <v>3.467866110883068</v>
      </c>
      <c r="BJ1281">
        <v>13.940728994846186</v>
      </c>
      <c r="BK1281">
        <v>10.472862883963117</v>
      </c>
      <c r="BL1281">
        <v>35.717821156532231</v>
      </c>
      <c r="BM1281">
        <v>46.492335722061107</v>
      </c>
      <c r="BN1281">
        <f t="shared" si="123"/>
        <v>10.774514565528875</v>
      </c>
      <c r="BO1281">
        <v>0.42197592870508766</v>
      </c>
      <c r="BP1281">
        <v>1.7720698053824018E-2</v>
      </c>
      <c r="BQ1281">
        <v>3.8966246802550841E-2</v>
      </c>
      <c r="BR1281">
        <v>0.17857142857142858</v>
      </c>
      <c r="BS1281">
        <v>0.20689655172413793</v>
      </c>
      <c r="BT1281">
        <v>0.61111111111111116</v>
      </c>
      <c r="BU1281">
        <v>-0.30855843104377717</v>
      </c>
      <c r="BV1281">
        <v>0.75408288543223656</v>
      </c>
      <c r="BW1281">
        <v>0.20875864029257701</v>
      </c>
      <c r="BX1281">
        <v>0.31165418885226293</v>
      </c>
      <c r="BY1281">
        <f t="shared" si="124"/>
        <v>8.4555409735735124E-2</v>
      </c>
      <c r="BZ1281">
        <v>0</v>
      </c>
      <c r="CA1281">
        <f t="shared" si="125"/>
        <v>1.5318030170884703E-4</v>
      </c>
      <c r="CC1281">
        <v>8.4555409735735124E-2</v>
      </c>
      <c r="CD1281">
        <v>1.5318030170884703E-4</v>
      </c>
    </row>
    <row r="1282" spans="1:82" x14ac:dyDescent="0.3">
      <c r="A1282">
        <v>0</v>
      </c>
      <c r="B1282" t="s">
        <v>838</v>
      </c>
      <c r="C1282" t="s">
        <v>898</v>
      </c>
      <c r="D1282">
        <v>26157</v>
      </c>
      <c r="E1282" s="2">
        <f t="shared" si="128"/>
        <v>0.42625590940288771</v>
      </c>
      <c r="F1282" s="2" t="s">
        <v>1936</v>
      </c>
      <c r="G1282" s="3">
        <v>589</v>
      </c>
      <c r="H1282" s="1">
        <v>0.74992163591170657</v>
      </c>
      <c r="I1282" s="1">
        <f t="shared" si="126"/>
        <v>2.014449908264389</v>
      </c>
      <c r="J1282" s="1">
        <v>2.6451393919899999</v>
      </c>
      <c r="K1282" s="1">
        <v>42.457132265699997</v>
      </c>
      <c r="L1282" s="2">
        <v>0.12325995322000005</v>
      </c>
      <c r="M1282" s="2">
        <v>5.6283241741694691E-4</v>
      </c>
      <c r="N1282" s="7">
        <v>0</v>
      </c>
      <c r="O1282" s="2">
        <v>4.0373880707765926E-4</v>
      </c>
      <c r="P1282" s="3">
        <v>60252.638261080006</v>
      </c>
      <c r="Q1282" s="3">
        <v>1275.5695070096001</v>
      </c>
      <c r="R1282" s="3">
        <v>226634.04478154235</v>
      </c>
      <c r="S1282" s="3">
        <v>520.86962120256669</v>
      </c>
      <c r="T1282" s="3">
        <v>102716.74311318462</v>
      </c>
      <c r="V1282">
        <v>26157</v>
      </c>
      <c r="W1282" s="2">
        <v>0.29631190408142549</v>
      </c>
      <c r="X1282" s="2">
        <v>2.0117920148018314E-2</v>
      </c>
      <c r="Y1282" s="2">
        <v>-4.2662227035360052E-2</v>
      </c>
      <c r="Z1282" s="2">
        <v>0.75432859129752061</v>
      </c>
      <c r="AA1282" s="2">
        <v>0.12237570093908751</v>
      </c>
      <c r="AB1282" s="2">
        <v>0.30425195721379356</v>
      </c>
      <c r="AC1282" s="2">
        <v>5.6283241741694691E-4</v>
      </c>
      <c r="AD1282" s="2">
        <v>0</v>
      </c>
      <c r="AE1282" s="2">
        <v>4.0373880707765926E-4</v>
      </c>
      <c r="AF1282">
        <v>230979.56869170771</v>
      </c>
      <c r="AG1282">
        <v>528.84537650790276</v>
      </c>
      <c r="AH1282">
        <v>99394.85210536563</v>
      </c>
      <c r="AI1282">
        <v>4953.3742472065169</v>
      </c>
      <c r="AJ1282">
        <v>7.6758594102810616</v>
      </c>
      <c r="AK1282">
        <v>457613.61347325006</v>
      </c>
      <c r="AL1282">
        <v>1049.7149977104693</v>
      </c>
      <c r="AM1282">
        <v>197290.68568051895</v>
      </c>
      <c r="AN1282">
        <v>9774.2837852378179</v>
      </c>
      <c r="AO1282">
        <v>15.235220103686157</v>
      </c>
      <c r="AP1282">
        <v>226634.04478154235</v>
      </c>
      <c r="AQ1282">
        <v>520.86962120256658</v>
      </c>
      <c r="AR1282">
        <v>97895.833575153316</v>
      </c>
      <c r="AS1282">
        <v>4820.9095380313011</v>
      </c>
      <c r="AT1282">
        <v>7.559360693405095</v>
      </c>
      <c r="AU1282" s="3">
        <v>11323880.834787376</v>
      </c>
      <c r="AV1282" s="3">
        <v>239730.53314738424</v>
      </c>
      <c r="AW1282">
        <v>54201.132119260008</v>
      </c>
      <c r="AX1282">
        <v>10186560.770493725</v>
      </c>
      <c r="AY1282">
        <v>1147.4569972712</v>
      </c>
      <c r="AZ1282">
        <v>215653.06806714932</v>
      </c>
      <c r="BA1282">
        <v>114453.77038034002</v>
      </c>
      <c r="BB1282">
        <v>21510441.605281103</v>
      </c>
      <c r="BC1282">
        <v>2423.0265042808001</v>
      </c>
      <c r="BD1282">
        <v>455383.60121453356</v>
      </c>
      <c r="BE1282">
        <v>60252.638261080006</v>
      </c>
      <c r="BF1282">
        <v>11323880.834787376</v>
      </c>
      <c r="BG1282">
        <v>1275.5695070096001</v>
      </c>
      <c r="BH1282">
        <v>239730.53314738424</v>
      </c>
      <c r="BI1282">
        <v>0.72543643486338227</v>
      </c>
      <c r="BJ1282">
        <v>1.4753580707750888</v>
      </c>
      <c r="BK1282">
        <v>0.74992163591170657</v>
      </c>
      <c r="BL1282">
        <v>41.04723432998447</v>
      </c>
      <c r="BM1282">
        <v>43.061684238248858</v>
      </c>
      <c r="BN1282">
        <f t="shared" si="123"/>
        <v>2.014449908264389</v>
      </c>
      <c r="BO1282">
        <v>0.42625590940288771</v>
      </c>
      <c r="BP1282">
        <v>3.7445583575300874E-3</v>
      </c>
      <c r="BQ1282">
        <v>3.9957260552088987E-2</v>
      </c>
      <c r="BR1282">
        <v>0.10714285714285714</v>
      </c>
      <c r="BS1282">
        <v>0.2413793103448276</v>
      </c>
      <c r="BT1282">
        <v>0.55555555555555558</v>
      </c>
      <c r="BU1282">
        <v>-5.7689420653711854E-2</v>
      </c>
      <c r="BV1282">
        <v>0.75432859129752061</v>
      </c>
      <c r="BW1282">
        <v>0.12694574786212398</v>
      </c>
      <c r="BX1282">
        <v>0.30425195721379356</v>
      </c>
      <c r="BY1282">
        <f t="shared" si="124"/>
        <v>3.5170319206758484E-2</v>
      </c>
      <c r="BZ1282">
        <v>0</v>
      </c>
      <c r="CA1282">
        <f t="shared" si="125"/>
        <v>3.0867178478726935E-4</v>
      </c>
      <c r="CC1282">
        <v>3.5170319206758484E-2</v>
      </c>
      <c r="CD1282">
        <v>3.0867178478726935E-4</v>
      </c>
    </row>
    <row r="1283" spans="1:82" x14ac:dyDescent="0.3">
      <c r="A1283">
        <v>0</v>
      </c>
      <c r="B1283" t="s">
        <v>838</v>
      </c>
      <c r="C1283" t="s">
        <v>142</v>
      </c>
      <c r="D1283">
        <v>26159</v>
      </c>
      <c r="E1283" s="2">
        <f t="shared" si="128"/>
        <v>0.45409817423611992</v>
      </c>
      <c r="F1283" s="2" t="s">
        <v>1936</v>
      </c>
      <c r="G1283" s="3">
        <v>4024</v>
      </c>
      <c r="H1283" s="1">
        <v>10.485254862618429</v>
      </c>
      <c r="I1283" s="1">
        <f t="shared" si="126"/>
        <v>6.9667645924896036</v>
      </c>
      <c r="J1283" s="1">
        <v>2.4874270912799998</v>
      </c>
      <c r="K1283" s="1">
        <v>82.824723946299997</v>
      </c>
      <c r="L1283" s="2">
        <v>0.21962810860000004</v>
      </c>
      <c r="M1283" s="2">
        <v>6.4815878420753318E-3</v>
      </c>
      <c r="N1283" s="7">
        <v>0</v>
      </c>
      <c r="O1283" s="2">
        <v>1.3777585548301109E-3</v>
      </c>
      <c r="P1283" s="3">
        <v>1216359.0481034799</v>
      </c>
      <c r="Q1283" s="3">
        <v>25750.748118497602</v>
      </c>
      <c r="R1283" s="3">
        <v>4617292.4333167784</v>
      </c>
      <c r="S1283" s="3">
        <v>10684.489866819904</v>
      </c>
      <c r="T1283" s="3">
        <v>2075295.5525850747</v>
      </c>
      <c r="V1283">
        <v>26159</v>
      </c>
      <c r="W1283" s="2">
        <v>0.40197798866929796</v>
      </c>
      <c r="X1283" s="2">
        <v>0.28128475024104238</v>
      </c>
      <c r="Y1283" s="2">
        <v>-0.20653268543375597</v>
      </c>
      <c r="Z1283" s="2">
        <v>0.70935292839479402</v>
      </c>
      <c r="AA1283" s="2">
        <v>0.2387286448030613</v>
      </c>
      <c r="AB1283" s="2">
        <v>0.54212483580491155</v>
      </c>
      <c r="AC1283" s="2">
        <v>6.4815878420753318E-3</v>
      </c>
      <c r="AD1283" s="2">
        <v>0</v>
      </c>
      <c r="AE1283" s="2">
        <v>1.3777585548301109E-3</v>
      </c>
      <c r="AF1283">
        <v>775476.35752933426</v>
      </c>
      <c r="AG1283">
        <v>1778.3419165928344</v>
      </c>
      <c r="AH1283">
        <v>334233.86048998742</v>
      </c>
      <c r="AI1283">
        <v>11516.781832364246</v>
      </c>
      <c r="AJ1283">
        <v>25.810464470925233</v>
      </c>
      <c r="AK1283">
        <v>5392768.7908461122</v>
      </c>
      <c r="AL1283">
        <v>12462.831783412736</v>
      </c>
      <c r="AM1283">
        <v>2342350.66988025</v>
      </c>
      <c r="AN1283">
        <v>78695.525027176787</v>
      </c>
      <c r="AO1283">
        <v>180.84708275721067</v>
      </c>
      <c r="AP1283">
        <v>4617292.4333167784</v>
      </c>
      <c r="AQ1283">
        <v>10684.489866819902</v>
      </c>
      <c r="AR1283">
        <v>2008116.8093902627</v>
      </c>
      <c r="AS1283">
        <v>67178.743194812545</v>
      </c>
      <c r="AT1283">
        <v>155.03661828628543</v>
      </c>
      <c r="AU1283" s="3">
        <v>228602519.500568</v>
      </c>
      <c r="AV1283" s="3">
        <v>4839595.6013904391</v>
      </c>
      <c r="AW1283">
        <v>194936.64574902001</v>
      </c>
      <c r="AX1283">
        <v>36636393.202070817</v>
      </c>
      <c r="AY1283">
        <v>4126.8772338024</v>
      </c>
      <c r="AZ1283">
        <v>775605.30732082308</v>
      </c>
      <c r="BA1283">
        <v>1411295.6938524998</v>
      </c>
      <c r="BB1283">
        <v>265238912.7026388</v>
      </c>
      <c r="BC1283">
        <v>29877.625352300001</v>
      </c>
      <c r="BD1283">
        <v>5615200.908711262</v>
      </c>
      <c r="BE1283">
        <v>1216359.0481034799</v>
      </c>
      <c r="BF1283">
        <v>228602519.500568</v>
      </c>
      <c r="BG1283">
        <v>25750.748118497602</v>
      </c>
      <c r="BH1283">
        <v>4839595.6013904391</v>
      </c>
      <c r="BI1283">
        <v>2.0243732059887574</v>
      </c>
      <c r="BJ1283">
        <v>12.509628068607187</v>
      </c>
      <c r="BK1283">
        <v>10.485254862618429</v>
      </c>
      <c r="BL1283">
        <v>44.360042345303967</v>
      </c>
      <c r="BM1283">
        <v>51.32680693779357</v>
      </c>
      <c r="BN1283">
        <f t="shared" si="123"/>
        <v>6.9667645924896036</v>
      </c>
      <c r="BO1283">
        <v>0.45409817423611992</v>
      </c>
      <c r="BP1283">
        <v>1.1131947834680312E-2</v>
      </c>
      <c r="BQ1283">
        <v>3.0766017231905494E-2</v>
      </c>
      <c r="BR1283">
        <v>0.16666666666666666</v>
      </c>
      <c r="BS1283">
        <v>6.8965517241379309E-2</v>
      </c>
      <c r="BT1283">
        <v>0.61111111111111116</v>
      </c>
      <c r="BU1283">
        <v>-0.19951283550048404</v>
      </c>
      <c r="BV1283">
        <v>0.70935292839479402</v>
      </c>
      <c r="BW1283">
        <v>0.24764382240981464</v>
      </c>
      <c r="BX1283">
        <v>0.54212483580491155</v>
      </c>
      <c r="BY1283">
        <f t="shared" si="124"/>
        <v>6.7262668765841735E-2</v>
      </c>
      <c r="BZ1283">
        <v>0</v>
      </c>
      <c r="CA1283">
        <f t="shared" si="125"/>
        <v>6.184631689210954E-4</v>
      </c>
      <c r="CC1283">
        <v>6.7262668765841735E-2</v>
      </c>
      <c r="CD1283">
        <v>6.184631689210954E-4</v>
      </c>
    </row>
    <row r="1284" spans="1:82" x14ac:dyDescent="0.3">
      <c r="A1284">
        <v>0</v>
      </c>
      <c r="B1284" t="s">
        <v>838</v>
      </c>
      <c r="C1284" t="s">
        <v>899</v>
      </c>
      <c r="D1284">
        <v>26161</v>
      </c>
      <c r="E1284" s="2">
        <f t="shared" si="128"/>
        <v>0.52888716791829393</v>
      </c>
      <c r="F1284" s="2" t="s">
        <v>1938</v>
      </c>
      <c r="G1284" s="3">
        <v>39069</v>
      </c>
      <c r="H1284" s="1">
        <v>30.534801875431992</v>
      </c>
      <c r="I1284" s="1">
        <f t="shared" si="126"/>
        <v>1.6878161637964197</v>
      </c>
      <c r="J1284" s="1">
        <v>2.5137943433399998</v>
      </c>
      <c r="K1284" s="1">
        <v>137.943007954</v>
      </c>
      <c r="L1284" s="2">
        <v>0.17823622072000012</v>
      </c>
      <c r="M1284" s="2">
        <v>7.1370544448180931E-2</v>
      </c>
      <c r="N1284" s="7">
        <v>0</v>
      </c>
      <c r="O1284" s="2">
        <v>4.2402780246698755E-4</v>
      </c>
      <c r="P1284" s="3">
        <v>1935515.8241579002</v>
      </c>
      <c r="Q1284" s="3">
        <v>40975.549567348004</v>
      </c>
      <c r="R1284" s="3">
        <v>7991083.9731086241</v>
      </c>
      <c r="S1284" s="3">
        <v>18455.597753793569</v>
      </c>
      <c r="T1284" s="3">
        <v>3617533.8612398682</v>
      </c>
      <c r="V1284">
        <v>26161</v>
      </c>
      <c r="W1284" s="2">
        <v>0.61400497996657244</v>
      </c>
      <c r="X1284" s="2">
        <v>0.81914786352133739</v>
      </c>
      <c r="Y1284" s="2">
        <v>-4.2951704550811459E-2</v>
      </c>
      <c r="Z1284" s="2">
        <v>0.7168722191221697</v>
      </c>
      <c r="AA1284" s="2">
        <v>0.39759803329096927</v>
      </c>
      <c r="AB1284" s="2">
        <v>0.43995407740955261</v>
      </c>
      <c r="AC1284" s="2">
        <v>7.1370544448180931E-2</v>
      </c>
      <c r="AD1284" s="2">
        <v>0</v>
      </c>
      <c r="AE1284" s="2">
        <v>4.2402780246698755E-4</v>
      </c>
      <c r="AF1284">
        <v>5133986.6740867263</v>
      </c>
      <c r="AG1284">
        <v>11726.174409477107</v>
      </c>
      <c r="AH1284">
        <v>2203898.1958922041</v>
      </c>
      <c r="AI1284">
        <v>97806.299763167568</v>
      </c>
      <c r="AJ1284">
        <v>170.20869244080546</v>
      </c>
      <c r="AK1284">
        <v>13125070.64719535</v>
      </c>
      <c r="AL1284">
        <v>30181.772163270674</v>
      </c>
      <c r="AM1284">
        <v>5672570.6864552712</v>
      </c>
      <c r="AN1284">
        <v>246667.67043996986</v>
      </c>
      <c r="AO1284">
        <v>438.02072265170119</v>
      </c>
      <c r="AP1284">
        <v>7991083.9731086241</v>
      </c>
      <c r="AQ1284">
        <v>18455.597753793569</v>
      </c>
      <c r="AR1284">
        <v>3468672.4905630671</v>
      </c>
      <c r="AS1284">
        <v>148861.3706768023</v>
      </c>
      <c r="AT1284">
        <v>267.81203021089573</v>
      </c>
      <c r="AU1284" s="3">
        <v>363760843.99223578</v>
      </c>
      <c r="AV1284" s="3">
        <v>7700944.7856873833</v>
      </c>
      <c r="AW1284">
        <v>1150139.2416839001</v>
      </c>
      <c r="AX1284">
        <v>216157169.0820722</v>
      </c>
      <c r="AY1284">
        <v>24348.851566468002</v>
      </c>
      <c r="AZ1284">
        <v>4576123.1634019958</v>
      </c>
      <c r="BA1284">
        <v>3085655.0658418005</v>
      </c>
      <c r="BB1284">
        <v>579918013.07430804</v>
      </c>
      <c r="BC1284">
        <v>65324.401133816005</v>
      </c>
      <c r="BD1284">
        <v>12277067.94908938</v>
      </c>
      <c r="BE1284">
        <v>1935515.8241579002</v>
      </c>
      <c r="BF1284">
        <v>363760843.99223578</v>
      </c>
      <c r="BG1284">
        <v>40975.549567348004</v>
      </c>
      <c r="BH1284">
        <v>7700944.7856873833</v>
      </c>
      <c r="BI1284">
        <v>19.274320899409947</v>
      </c>
      <c r="BJ1284">
        <v>49.809122774841939</v>
      </c>
      <c r="BK1284">
        <v>30.534801875431992</v>
      </c>
      <c r="BL1284">
        <v>41.472071325598797</v>
      </c>
      <c r="BM1284">
        <v>43.159887489395217</v>
      </c>
      <c r="BN1284">
        <f t="shared" si="123"/>
        <v>1.6878161637964197</v>
      </c>
      <c r="BO1284">
        <v>0.52888716791829393</v>
      </c>
      <c r="BP1284">
        <v>0.1234448401644158</v>
      </c>
      <c r="BQ1284">
        <v>4.7010345880266508E-2</v>
      </c>
      <c r="BR1284">
        <v>0.20238095238095238</v>
      </c>
      <c r="BS1284">
        <v>0.10344827586206896</v>
      </c>
      <c r="BT1284">
        <v>0.66666666666666663</v>
      </c>
      <c r="BU1284">
        <v>-4.8335347659886591E-2</v>
      </c>
      <c r="BV1284">
        <v>0.7168722191221697</v>
      </c>
      <c r="BW1284">
        <v>0.41244609262548682</v>
      </c>
      <c r="BX1284">
        <v>0.43995407740955261</v>
      </c>
      <c r="BY1284">
        <f t="shared" si="124"/>
        <v>7.4070380199453251E-2</v>
      </c>
      <c r="BZ1284">
        <v>0</v>
      </c>
      <c r="CA1284">
        <f t="shared" si="125"/>
        <v>2.3207696862054822E-4</v>
      </c>
      <c r="CC1284">
        <v>7.4070380199453251E-2</v>
      </c>
      <c r="CD1284">
        <v>2.3207696862054822E-4</v>
      </c>
    </row>
    <row r="1285" spans="1:82" x14ac:dyDescent="0.3">
      <c r="A1285">
        <v>0</v>
      </c>
      <c r="B1285" t="s">
        <v>838</v>
      </c>
      <c r="C1285" t="s">
        <v>425</v>
      </c>
      <c r="D1285">
        <v>26163</v>
      </c>
      <c r="E1285" s="2">
        <f t="shared" si="128"/>
        <v>0.57517453473896996</v>
      </c>
      <c r="F1285" s="2" t="s">
        <v>1939</v>
      </c>
      <c r="G1285" s="3">
        <v>-205632</v>
      </c>
      <c r="H1285" s="1">
        <v>9.8450764244965541</v>
      </c>
      <c r="I1285" s="1">
        <f t="shared" si="126"/>
        <v>-5.6531533855988805</v>
      </c>
      <c r="J1285" s="1">
        <v>2.49145751537</v>
      </c>
      <c r="K1285" s="1">
        <v>140.29504191500001</v>
      </c>
      <c r="L1285" s="2">
        <v>0.17356482593</v>
      </c>
      <c r="M1285" s="2">
        <v>0.23821520347418118</v>
      </c>
      <c r="N1285" s="7">
        <v>0</v>
      </c>
      <c r="O1285" s="2">
        <v>9.2918987385177127E-5</v>
      </c>
      <c r="P1285" s="3">
        <v>-592887.53213369986</v>
      </c>
      <c r="Q1285" s="3">
        <v>-12551.637221243998</v>
      </c>
      <c r="R1285" s="3">
        <v>-3456249.5919642672</v>
      </c>
      <c r="S1285" s="3">
        <v>-7799.8599763258517</v>
      </c>
      <c r="T1285" s="3">
        <v>-1626808.6501307562</v>
      </c>
      <c r="V1285">
        <v>26163</v>
      </c>
      <c r="W1285" s="2">
        <v>0.5814692146380428</v>
      </c>
      <c r="X1285" s="2">
        <v>0.26411087755638318</v>
      </c>
      <c r="Y1285" s="2">
        <v>0.22939048262638448</v>
      </c>
      <c r="Z1285" s="2">
        <v>0.71050230605532416</v>
      </c>
      <c r="AA1285" s="2">
        <v>0.40437738435049542</v>
      </c>
      <c r="AB1285" s="2">
        <v>0.42842331684501561</v>
      </c>
      <c r="AC1285" s="2">
        <v>0.23821520347418118</v>
      </c>
      <c r="AD1285" s="2">
        <v>0</v>
      </c>
      <c r="AE1285" s="2">
        <v>9.2918987385177127E-5</v>
      </c>
      <c r="AF1285">
        <v>24605118.134985998</v>
      </c>
      <c r="AG1285">
        <v>55615.668451396523</v>
      </c>
      <c r="AH1285">
        <v>10452792.793556741</v>
      </c>
      <c r="AI1285">
        <v>1141605.6435210335</v>
      </c>
      <c r="AJ1285">
        <v>807.49481593780251</v>
      </c>
      <c r="AK1285">
        <v>21148868.543021731</v>
      </c>
      <c r="AL1285">
        <v>47815.808475070677</v>
      </c>
      <c r="AM1285">
        <v>8986833.2461579479</v>
      </c>
      <c r="AN1285">
        <v>980756.54078907066</v>
      </c>
      <c r="AO1285">
        <v>694.24243431122375</v>
      </c>
      <c r="AP1285">
        <v>-3456249.5919642672</v>
      </c>
      <c r="AQ1285">
        <v>-7799.8599763258462</v>
      </c>
      <c r="AR1285">
        <v>-1465959.5473987926</v>
      </c>
      <c r="AS1285">
        <v>-160849.1027319628</v>
      </c>
      <c r="AT1285">
        <v>-113.25238162657877</v>
      </c>
      <c r="AU1285" s="3">
        <v>-111427282.78920755</v>
      </c>
      <c r="AV1285" s="3">
        <v>-2358954.6993605969</v>
      </c>
      <c r="AW1285">
        <v>3763864.5850827005</v>
      </c>
      <c r="AX1285">
        <v>707380710.12044275</v>
      </c>
      <c r="AY1285">
        <v>79682.334779123994</v>
      </c>
      <c r="AZ1285">
        <v>14975497.998388562</v>
      </c>
      <c r="BA1285">
        <v>3170977.0529490006</v>
      </c>
      <c r="BB1285">
        <v>595953427.33123517</v>
      </c>
      <c r="BC1285">
        <v>67130.69755787999</v>
      </c>
      <c r="BD1285">
        <v>12616543.299027964</v>
      </c>
      <c r="BE1285">
        <v>-592887.53213369986</v>
      </c>
      <c r="BF1285">
        <v>-111427282.78920755</v>
      </c>
      <c r="BG1285">
        <v>-12551.637221243998</v>
      </c>
      <c r="BH1285">
        <v>-2358954.6993605969</v>
      </c>
      <c r="BI1285">
        <v>82.333173034660717</v>
      </c>
      <c r="BJ1285">
        <v>92.178249459157271</v>
      </c>
      <c r="BK1285">
        <v>9.8450764244965541</v>
      </c>
      <c r="BL1285">
        <v>34.155332711858669</v>
      </c>
      <c r="BM1285">
        <v>28.502179326259789</v>
      </c>
      <c r="BN1285">
        <f t="shared" si="123"/>
        <v>-5.6531533855988805</v>
      </c>
      <c r="BO1285">
        <v>0.57517453473896996</v>
      </c>
      <c r="BP1285">
        <v>0.57346290333549488</v>
      </c>
      <c r="BQ1285">
        <v>5.4857925317366232E-2</v>
      </c>
      <c r="BR1285">
        <v>0.20238095238095238</v>
      </c>
      <c r="BS1285">
        <v>0.13793103448275862</v>
      </c>
      <c r="BT1285">
        <v>0.66666666666666663</v>
      </c>
      <c r="BU1285">
        <v>0.16189389586894914</v>
      </c>
      <c r="BV1285">
        <v>0.71050230605532416</v>
      </c>
      <c r="BW1285">
        <v>0.41947861447146828</v>
      </c>
      <c r="BX1285">
        <v>0.42842331684501561</v>
      </c>
      <c r="BY1285">
        <f t="shared" si="124"/>
        <v>6.1397195431703064E-2</v>
      </c>
      <c r="BZ1285">
        <v>0</v>
      </c>
      <c r="CA1285">
        <f t="shared" si="125"/>
        <v>5.2235523843494309E-5</v>
      </c>
      <c r="CC1285">
        <v>6.1397195431703064E-2</v>
      </c>
      <c r="CD1285">
        <v>5.2235523843494309E-5</v>
      </c>
    </row>
    <row r="1286" spans="1:82" x14ac:dyDescent="0.3">
      <c r="A1286">
        <v>0</v>
      </c>
      <c r="B1286" t="s">
        <v>838</v>
      </c>
      <c r="C1286" t="s">
        <v>900</v>
      </c>
      <c r="D1286">
        <v>26165</v>
      </c>
      <c r="E1286" s="2">
        <f t="shared" si="128"/>
        <v>0.50836049113692139</v>
      </c>
      <c r="F1286" s="2" t="s">
        <v>1937</v>
      </c>
      <c r="G1286" s="3">
        <v>3686</v>
      </c>
      <c r="H1286" s="1">
        <v>2.7154841476399492</v>
      </c>
      <c r="I1286" s="1">
        <f t="shared" si="126"/>
        <v>3.2465869526706257</v>
      </c>
      <c r="J1286" s="1">
        <v>2.9188029633000001</v>
      </c>
      <c r="K1286" s="1">
        <v>7.7259444260799999</v>
      </c>
      <c r="L1286" s="2">
        <v>0.21016767044999995</v>
      </c>
      <c r="M1286" s="2">
        <v>8.8762269952455202E-4</v>
      </c>
      <c r="N1286" s="7">
        <v>0</v>
      </c>
      <c r="O1286" s="2">
        <v>9.6928200000397733E-3</v>
      </c>
      <c r="P1286" s="3">
        <v>118921.66058258701</v>
      </c>
      <c r="Q1286" s="3">
        <v>2517.6133085624401</v>
      </c>
      <c r="R1286" s="3">
        <v>367493.72395147907</v>
      </c>
      <c r="S1286" s="3">
        <v>839.75034589653455</v>
      </c>
      <c r="T1286" s="3">
        <v>164630.20291375762</v>
      </c>
      <c r="V1286">
        <v>26165</v>
      </c>
      <c r="W1286" s="2">
        <v>0.35693212567553551</v>
      </c>
      <c r="X1286" s="2">
        <v>7.2847469161247166E-2</v>
      </c>
      <c r="Y1286" s="2">
        <v>-6.0273254592044655E-2</v>
      </c>
      <c r="Z1286" s="2">
        <v>0.83237070010314285</v>
      </c>
      <c r="AA1286" s="2">
        <v>2.2268764141703343E-2</v>
      </c>
      <c r="AB1286" s="2">
        <v>0.51877291372442746</v>
      </c>
      <c r="AC1286" s="2">
        <v>8.8762269952455202E-4</v>
      </c>
      <c r="AD1286" s="2">
        <v>0</v>
      </c>
      <c r="AE1286" s="2">
        <v>9.6928200000397733E-3</v>
      </c>
      <c r="AF1286">
        <v>398193.05712640483</v>
      </c>
      <c r="AG1286">
        <v>907.63893817011353</v>
      </c>
      <c r="AH1286">
        <v>170587.92991667843</v>
      </c>
      <c r="AI1286">
        <v>7408.2469239625561</v>
      </c>
      <c r="AJ1286">
        <v>13.175321910642003</v>
      </c>
      <c r="AK1286">
        <v>765686.7810778839</v>
      </c>
      <c r="AL1286">
        <v>1747.3892840666481</v>
      </c>
      <c r="AM1286">
        <v>328416.40898359986</v>
      </c>
      <c r="AN1286">
        <v>14209.970770798736</v>
      </c>
      <c r="AO1286">
        <v>25.364388937919866</v>
      </c>
      <c r="AP1286">
        <v>367493.72395147907</v>
      </c>
      <c r="AQ1286">
        <v>839.75034589653455</v>
      </c>
      <c r="AR1286">
        <v>157828.47906692143</v>
      </c>
      <c r="AS1286">
        <v>6801.7238468361802</v>
      </c>
      <c r="AT1286">
        <v>12.189067027277863</v>
      </c>
      <c r="AU1286" s="3">
        <v>22350136.889891401</v>
      </c>
      <c r="AV1286" s="3">
        <v>473160.245211225</v>
      </c>
      <c r="AW1286">
        <v>72660.324458963005</v>
      </c>
      <c r="AX1286">
        <v>13655781.378817506</v>
      </c>
      <c r="AY1286">
        <v>1538.24458022356</v>
      </c>
      <c r="AZ1286">
        <v>289097.68640721584</v>
      </c>
      <c r="BA1286">
        <v>191581.98504155001</v>
      </c>
      <c r="BB1286">
        <v>36005918.268708907</v>
      </c>
      <c r="BC1286">
        <v>4055.8578887860003</v>
      </c>
      <c r="BD1286">
        <v>762257.9316184409</v>
      </c>
      <c r="BE1286">
        <v>118921.66058258701</v>
      </c>
      <c r="BF1286">
        <v>22350136.889891401</v>
      </c>
      <c r="BG1286">
        <v>2517.6133085624401</v>
      </c>
      <c r="BH1286">
        <v>473160.245211225</v>
      </c>
      <c r="BI1286">
        <v>1.8383569518684286</v>
      </c>
      <c r="BJ1286">
        <v>4.5538410995083778</v>
      </c>
      <c r="BK1286">
        <v>2.7154841476399492</v>
      </c>
      <c r="BL1286">
        <v>34.484725261333558</v>
      </c>
      <c r="BM1286">
        <v>37.731312214004184</v>
      </c>
      <c r="BN1286">
        <f t="shared" si="123"/>
        <v>3.2465869526706257</v>
      </c>
      <c r="BO1286">
        <v>0.50836049113692139</v>
      </c>
      <c r="BP1286">
        <v>1.1317029778157614E-2</v>
      </c>
      <c r="BQ1286">
        <v>1.4132134232671701E-2</v>
      </c>
      <c r="BR1286">
        <v>4.1666666666666664E-2</v>
      </c>
      <c r="BS1286">
        <v>0.10344827586206896</v>
      </c>
      <c r="BT1286">
        <v>0.88888888888888884</v>
      </c>
      <c r="BU1286">
        <v>-9.2975119228870209E-2</v>
      </c>
      <c r="BV1286">
        <v>0.83237070010314285</v>
      </c>
      <c r="BW1286">
        <v>2.3100377740356167E-2</v>
      </c>
      <c r="BX1286">
        <v>0.51877291372442746</v>
      </c>
      <c r="BY1286">
        <f t="shared" si="124"/>
        <v>0.17937499089940864</v>
      </c>
      <c r="BZ1286">
        <v>0</v>
      </c>
      <c r="CA1286">
        <f t="shared" si="125"/>
        <v>4.4848312079722747E-3</v>
      </c>
      <c r="CC1286">
        <v>0.17937499089940864</v>
      </c>
      <c r="CD1286">
        <v>4.4848312079722747E-3</v>
      </c>
    </row>
    <row r="1287" spans="1:82" x14ac:dyDescent="0.3">
      <c r="A1287">
        <v>1</v>
      </c>
      <c r="B1287" t="s">
        <v>901</v>
      </c>
      <c r="C1287" t="s">
        <v>902</v>
      </c>
      <c r="D1287">
        <v>27001</v>
      </c>
      <c r="E1287" s="2">
        <v>0</v>
      </c>
      <c r="F1287" s="2" t="s">
        <v>1954</v>
      </c>
      <c r="G1287" s="3">
        <v>-999</v>
      </c>
      <c r="H1287" s="1">
        <v>0.37804003569336603</v>
      </c>
      <c r="I1287" s="1">
        <f t="shared" si="126"/>
        <v>-999</v>
      </c>
      <c r="J1287" s="1">
        <v>-999</v>
      </c>
      <c r="K1287" s="1">
        <v>-999</v>
      </c>
      <c r="L1287" s="2">
        <v>-999</v>
      </c>
      <c r="M1287" s="2">
        <v>-999</v>
      </c>
      <c r="N1287" s="7">
        <v>-999</v>
      </c>
      <c r="O1287" s="2">
        <v>-999</v>
      </c>
      <c r="P1287" s="3">
        <v>-999</v>
      </c>
      <c r="Q1287" s="3">
        <v>-999</v>
      </c>
      <c r="R1287" s="3">
        <v>-999</v>
      </c>
      <c r="S1287" s="3">
        <v>-999</v>
      </c>
      <c r="T1287" s="3">
        <v>-999</v>
      </c>
      <c r="V1287">
        <v>27001</v>
      </c>
      <c r="W1287" s="2">
        <v>-999</v>
      </c>
      <c r="X1287" s="2">
        <v>1.0141565313803754E-2</v>
      </c>
      <c r="Y1287" s="2">
        <v>-999</v>
      </c>
      <c r="Z1287" s="2">
        <v>-999</v>
      </c>
      <c r="AA1287" s="2">
        <v>-999</v>
      </c>
      <c r="AB1287" s="2">
        <v>-999</v>
      </c>
      <c r="AC1287" s="2">
        <v>-999</v>
      </c>
      <c r="AD1287" s="2">
        <v>-999</v>
      </c>
      <c r="AE1287" s="2">
        <v>-999</v>
      </c>
      <c r="AF1287" s="2">
        <v>-999</v>
      </c>
      <c r="AG1287" s="2">
        <v>-999</v>
      </c>
      <c r="AH1287" s="2">
        <v>-999</v>
      </c>
      <c r="AI1287" s="2">
        <v>-999</v>
      </c>
      <c r="AJ1287" s="2">
        <v>-999</v>
      </c>
      <c r="AK1287" s="2">
        <v>-999</v>
      </c>
      <c r="AL1287" s="2">
        <v>-999</v>
      </c>
      <c r="AM1287" s="2">
        <v>-999</v>
      </c>
      <c r="AN1287" s="2">
        <v>-999</v>
      </c>
      <c r="AO1287" s="2">
        <v>-999</v>
      </c>
      <c r="AP1287" s="2">
        <v>-999</v>
      </c>
      <c r="AQ1287" s="2">
        <v>-999</v>
      </c>
      <c r="AR1287" s="2">
        <v>-999</v>
      </c>
      <c r="AS1287" s="2">
        <v>-999</v>
      </c>
      <c r="AT1287" s="2">
        <v>-999</v>
      </c>
      <c r="AU1287" s="2">
        <v>-999</v>
      </c>
      <c r="AV1287" s="2">
        <v>-999</v>
      </c>
      <c r="AW1287" s="2">
        <v>-999</v>
      </c>
      <c r="AX1287" s="2">
        <v>-999</v>
      </c>
      <c r="AY1287" s="2">
        <v>-999</v>
      </c>
      <c r="AZ1287" s="2">
        <v>-999</v>
      </c>
      <c r="BA1287" s="2">
        <v>-999</v>
      </c>
      <c r="BB1287" s="2">
        <v>-999</v>
      </c>
      <c r="BC1287" s="2">
        <v>-999</v>
      </c>
      <c r="BD1287" s="2">
        <v>-999</v>
      </c>
      <c r="BE1287" s="2">
        <v>-999</v>
      </c>
      <c r="BF1287" s="2">
        <v>-999</v>
      </c>
      <c r="BG1287" s="2">
        <v>-999</v>
      </c>
      <c r="BH1287" s="2">
        <v>-999</v>
      </c>
      <c r="BI1287">
        <v>0</v>
      </c>
      <c r="BJ1287">
        <v>0.37804003569336603</v>
      </c>
      <c r="BK1287">
        <v>0.37804003569336603</v>
      </c>
      <c r="BL1287">
        <v>-999</v>
      </c>
      <c r="BM1287">
        <v>42.979358353718375</v>
      </c>
      <c r="BN1287">
        <f t="shared" ref="BN1287:BN1350" si="129">IF(BL1287=-999,-999,BM1287-BL1287)</f>
        <v>-999</v>
      </c>
      <c r="BO1287" t="s">
        <v>3748</v>
      </c>
      <c r="BP1287" t="s">
        <v>3748</v>
      </c>
      <c r="BQ1287">
        <v>4.1675436677985402E-4</v>
      </c>
      <c r="BR1287">
        <v>0.11904761904761904</v>
      </c>
      <c r="BS1287">
        <v>0.37931034482758619</v>
      </c>
      <c r="BT1287">
        <v>0.55555555555555558</v>
      </c>
      <c r="BU1287" t="s">
        <v>3748</v>
      </c>
      <c r="BY1287">
        <f t="shared" ref="BY1287:BY1350" si="130">IF(I1287=-999,-999,CC1287)</f>
        <v>-999</v>
      </c>
      <c r="CA1287">
        <f t="shared" ref="CA1287:CA1350" si="131">IF(I1287=-999,-999,CD1287)</f>
        <v>-999</v>
      </c>
    </row>
    <row r="1288" spans="1:82" x14ac:dyDescent="0.3">
      <c r="A1288">
        <v>0</v>
      </c>
      <c r="B1288" t="s">
        <v>901</v>
      </c>
      <c r="C1288" t="s">
        <v>903</v>
      </c>
      <c r="D1288">
        <v>27003</v>
      </c>
      <c r="E1288" s="2">
        <f>BO1288</f>
        <v>0.52034326226225158</v>
      </c>
      <c r="F1288" s="2" t="s">
        <v>1937</v>
      </c>
      <c r="G1288" s="3">
        <v>118936</v>
      </c>
      <c r="H1288" s="1">
        <v>35.134518823020038</v>
      </c>
      <c r="I1288" s="1">
        <f t="shared" ref="I1288:I1351" si="132">BN1288</f>
        <v>-4.6189514356280199</v>
      </c>
      <c r="J1288" s="1">
        <v>3.1035489209199998</v>
      </c>
      <c r="K1288" s="1">
        <v>38.335227255299998</v>
      </c>
      <c r="L1288" s="2">
        <v>0.18273008016000003</v>
      </c>
      <c r="M1288" s="2">
        <v>4.167793310639771E-2</v>
      </c>
      <c r="N1288" s="7">
        <v>0</v>
      </c>
      <c r="O1288" s="2">
        <v>6.5012879212178673E-2</v>
      </c>
      <c r="P1288" s="3">
        <v>1300910.0530978001</v>
      </c>
      <c r="Q1288" s="3">
        <v>28667.388504285205</v>
      </c>
      <c r="R1288" s="3">
        <v>3038584.1715289718</v>
      </c>
      <c r="S1288" s="3">
        <v>6874.2278165457692</v>
      </c>
      <c r="T1288" s="3">
        <v>1342869.5452717249</v>
      </c>
      <c r="V1288">
        <v>27003</v>
      </c>
      <c r="W1288" s="2">
        <v>0.66991371698037605</v>
      </c>
      <c r="X1288" s="2">
        <v>0.94254307419900052</v>
      </c>
      <c r="Y1288" s="2">
        <v>0.12533778977073667</v>
      </c>
      <c r="Z1288" s="2">
        <v>0.88505569597950862</v>
      </c>
      <c r="AA1288" s="2">
        <v>0.11049498766586567</v>
      </c>
      <c r="AB1288" s="2">
        <v>0.45104661390941075</v>
      </c>
      <c r="AC1288" s="2">
        <v>4.167793310639771E-2</v>
      </c>
      <c r="AD1288" s="2">
        <v>0</v>
      </c>
      <c r="AE1288" s="2">
        <v>6.5012879212178673E-2</v>
      </c>
      <c r="AF1288">
        <v>4705787.880502223</v>
      </c>
      <c r="AG1288">
        <v>10571.725677861534</v>
      </c>
      <c r="AH1288">
        <v>1986923.129002417</v>
      </c>
      <c r="AI1288">
        <v>80382.369265108719</v>
      </c>
      <c r="AJ1288">
        <v>70.494212298280104</v>
      </c>
      <c r="AK1288">
        <v>7744372.0520311948</v>
      </c>
      <c r="AL1288">
        <v>17445.953494407302</v>
      </c>
      <c r="AM1288">
        <v>3278912.976159466</v>
      </c>
      <c r="AN1288">
        <v>131262.06737978465</v>
      </c>
      <c r="AO1288">
        <v>116.30514966370319</v>
      </c>
      <c r="AP1288">
        <v>3038584.1715289718</v>
      </c>
      <c r="AQ1288">
        <v>6874.2278165457683</v>
      </c>
      <c r="AR1288">
        <v>1291989.847157049</v>
      </c>
      <c r="AS1288">
        <v>50879.698114675935</v>
      </c>
      <c r="AT1288">
        <v>45.810937365423086</v>
      </c>
      <c r="AU1288" s="3">
        <v>244493035.37920055</v>
      </c>
      <c r="AV1288" s="3">
        <v>5387748.9954953613</v>
      </c>
      <c r="AW1288">
        <v>1653814.9610083001</v>
      </c>
      <c r="AX1288">
        <v>310817983.77189994</v>
      </c>
      <c r="AY1288">
        <v>36444.146071842202</v>
      </c>
      <c r="AZ1288">
        <v>6849312.8127420237</v>
      </c>
      <c r="BA1288">
        <v>2954725.0141061004</v>
      </c>
      <c r="BB1288">
        <v>555311019.15110052</v>
      </c>
      <c r="BC1288">
        <v>65111.534576127407</v>
      </c>
      <c r="BD1288">
        <v>12237061.808237385</v>
      </c>
      <c r="BE1288">
        <v>1300910.0530978001</v>
      </c>
      <c r="BF1288">
        <v>244493035.37920055</v>
      </c>
      <c r="BG1288">
        <v>28667.388504285205</v>
      </c>
      <c r="BH1288">
        <v>5387748.9954953613</v>
      </c>
      <c r="BI1288">
        <v>36.438230893082896</v>
      </c>
      <c r="BJ1288">
        <v>71.572749716102933</v>
      </c>
      <c r="BK1288">
        <v>35.134518823020038</v>
      </c>
      <c r="BL1288">
        <v>51.081910704151078</v>
      </c>
      <c r="BM1288">
        <v>46.462959268523058</v>
      </c>
      <c r="BN1288">
        <f t="shared" si="129"/>
        <v>-4.6189514356280199</v>
      </c>
      <c r="BO1288">
        <v>0.52034326226225158</v>
      </c>
      <c r="BP1288">
        <v>0.22960325739903081</v>
      </c>
      <c r="BQ1288">
        <v>9.3892710939967269E-4</v>
      </c>
      <c r="BR1288">
        <v>0.19642857142857142</v>
      </c>
      <c r="BS1288">
        <v>3.4482758620689655E-2</v>
      </c>
      <c r="BT1288">
        <v>0.61111111111111116</v>
      </c>
      <c r="BU1288">
        <v>0.13227662363597409</v>
      </c>
      <c r="BV1288">
        <v>0.88505569597950862</v>
      </c>
      <c r="BW1288">
        <v>0.11462135649986066</v>
      </c>
      <c r="BX1288">
        <v>0.45104661390941075</v>
      </c>
      <c r="BY1288">
        <f t="shared" si="130"/>
        <v>0.11171828745490012</v>
      </c>
      <c r="BZ1288">
        <v>0</v>
      </c>
      <c r="CA1288">
        <f t="shared" si="131"/>
        <v>3.482589403058152E-2</v>
      </c>
      <c r="CC1288">
        <v>0.11171828745490012</v>
      </c>
      <c r="CD1288">
        <v>3.482589403058152E-2</v>
      </c>
    </row>
    <row r="1289" spans="1:82" x14ac:dyDescent="0.3">
      <c r="A1289">
        <v>0</v>
      </c>
      <c r="B1289" t="s">
        <v>901</v>
      </c>
      <c r="C1289" t="s">
        <v>904</v>
      </c>
      <c r="D1289">
        <v>27005</v>
      </c>
      <c r="E1289" s="2">
        <f>BO1289</f>
        <v>0.56359913681538654</v>
      </c>
      <c r="F1289" s="2" t="s">
        <v>1938</v>
      </c>
      <c r="G1289" s="3">
        <v>2075</v>
      </c>
      <c r="H1289" s="1">
        <v>0.37588575831902937</v>
      </c>
      <c r="I1289" s="1">
        <f t="shared" si="132"/>
        <v>-5.0708620233917472</v>
      </c>
      <c r="J1289" s="1">
        <v>3.0229256280699999</v>
      </c>
      <c r="K1289" s="1">
        <v>17.5095094373</v>
      </c>
      <c r="L1289" s="2">
        <v>0.17259036499099989</v>
      </c>
      <c r="M1289" s="2">
        <v>5.0855765146018321E-3</v>
      </c>
      <c r="N1289" s="7">
        <v>0</v>
      </c>
      <c r="O1289" s="2">
        <v>1.4962257973977777E-2</v>
      </c>
      <c r="P1289" s="3">
        <v>26625.964875019996</v>
      </c>
      <c r="Q1289" s="3">
        <v>586.7407032146798</v>
      </c>
      <c r="R1289" s="3">
        <v>84391.207496656978</v>
      </c>
      <c r="S1289" s="3">
        <v>192.33221598931567</v>
      </c>
      <c r="T1289" s="3">
        <v>39363.3385438642</v>
      </c>
      <c r="V1289">
        <v>27005</v>
      </c>
      <c r="W1289" s="2">
        <v>0.38497298928115975</v>
      </c>
      <c r="X1289" s="2">
        <v>1.0083773168440594E-2</v>
      </c>
      <c r="Y1289" s="2">
        <v>0.1376006323300672</v>
      </c>
      <c r="Z1289" s="2">
        <v>0.86206391902231994</v>
      </c>
      <c r="AA1289" s="2">
        <v>5.0468281208437091E-2</v>
      </c>
      <c r="AB1289" s="2">
        <v>0.42601798047927802</v>
      </c>
      <c r="AC1289" s="2">
        <v>5.0855765146018321E-3</v>
      </c>
      <c r="AD1289" s="2">
        <v>0</v>
      </c>
      <c r="AE1289" s="2">
        <v>1.4962257973977777E-2</v>
      </c>
      <c r="AF1289">
        <v>185376.82582463633</v>
      </c>
      <c r="AG1289">
        <v>416.99527877758624</v>
      </c>
      <c r="AH1289">
        <v>78372.972335354309</v>
      </c>
      <c r="AI1289">
        <v>7390.2710312177251</v>
      </c>
      <c r="AJ1289">
        <v>2.7802897964245847</v>
      </c>
      <c r="AK1289">
        <v>269768.0333212933</v>
      </c>
      <c r="AL1289">
        <v>609.32749476690196</v>
      </c>
      <c r="AM1289">
        <v>114521.21719586241</v>
      </c>
      <c r="AN1289">
        <v>10605.364714573821</v>
      </c>
      <c r="AO1289">
        <v>4.0612118617196762</v>
      </c>
      <c r="AP1289">
        <v>84391.207496656978</v>
      </c>
      <c r="AQ1289">
        <v>192.33221598931573</v>
      </c>
      <c r="AR1289">
        <v>36148.244860508101</v>
      </c>
      <c r="AS1289">
        <v>3215.0936833560963</v>
      </c>
      <c r="AT1289">
        <v>1.2809220652950914</v>
      </c>
      <c r="AU1289" s="3">
        <v>5004083.8386112582</v>
      </c>
      <c r="AV1289" s="3">
        <v>110272.04776216693</v>
      </c>
      <c r="AW1289">
        <v>82950.527858470014</v>
      </c>
      <c r="AX1289">
        <v>15589722.205720855</v>
      </c>
      <c r="AY1289">
        <v>1827.9319181919805</v>
      </c>
      <c r="AZ1289">
        <v>343541.5247050008</v>
      </c>
      <c r="BA1289">
        <v>109576.49273349001</v>
      </c>
      <c r="BB1289">
        <v>20593806.044332113</v>
      </c>
      <c r="BC1289">
        <v>2414.6726214066603</v>
      </c>
      <c r="BD1289">
        <v>453813.57246716775</v>
      </c>
      <c r="BE1289">
        <v>26625.964875019996</v>
      </c>
      <c r="BF1289">
        <v>5004083.8386112582</v>
      </c>
      <c r="BG1289">
        <v>586.7407032146798</v>
      </c>
      <c r="BH1289">
        <v>110272.04776216693</v>
      </c>
      <c r="BI1289">
        <v>0.72924375914590311</v>
      </c>
      <c r="BJ1289">
        <v>1.1051295174649325</v>
      </c>
      <c r="BK1289">
        <v>0.37588575831902937</v>
      </c>
      <c r="BL1289">
        <v>39.517750386219447</v>
      </c>
      <c r="BM1289">
        <v>34.4468883628277</v>
      </c>
      <c r="BN1289">
        <f t="shared" si="129"/>
        <v>-5.0708620233917472</v>
      </c>
      <c r="BO1289">
        <v>0.56359913681538654</v>
      </c>
      <c r="BP1289">
        <v>4.9770713497064708E-3</v>
      </c>
      <c r="BQ1289">
        <v>0</v>
      </c>
      <c r="BR1289">
        <v>7.1428571428571425E-2</v>
      </c>
      <c r="BS1289">
        <v>0.2413793103448276</v>
      </c>
      <c r="BT1289">
        <v>0.55555555555555558</v>
      </c>
      <c r="BU1289">
        <v>0.14521835025246249</v>
      </c>
      <c r="BV1289">
        <v>0.86206391902231994</v>
      </c>
      <c r="BW1289">
        <v>5.2352988805432668E-2</v>
      </c>
      <c r="BX1289">
        <v>0.42601798047927802</v>
      </c>
      <c r="BY1289">
        <f t="shared" si="130"/>
        <v>0.42380002794032956</v>
      </c>
      <c r="BZ1289">
        <v>0</v>
      </c>
      <c r="CA1289">
        <f t="shared" si="131"/>
        <v>8.5402568611973265E-3</v>
      </c>
      <c r="CC1289">
        <v>0.42380002794032956</v>
      </c>
      <c r="CD1289">
        <v>8.5402568611973265E-3</v>
      </c>
    </row>
    <row r="1290" spans="1:82" x14ac:dyDescent="0.3">
      <c r="A1290">
        <v>0</v>
      </c>
      <c r="B1290" t="s">
        <v>901</v>
      </c>
      <c r="C1290" t="s">
        <v>905</v>
      </c>
      <c r="D1290">
        <v>27007</v>
      </c>
      <c r="E1290" s="2">
        <f>BO1290</f>
        <v>0.49259674196220554</v>
      </c>
      <c r="F1290" s="2" t="s">
        <v>1937</v>
      </c>
      <c r="G1290" s="3">
        <v>5822</v>
      </c>
      <c r="H1290" s="1">
        <v>0.37517400304020504</v>
      </c>
      <c r="I1290" s="1">
        <f t="shared" si="132"/>
        <v>-6.8388233359281045</v>
      </c>
      <c r="J1290" s="1">
        <v>2.8418987280599999</v>
      </c>
      <c r="K1290" s="1">
        <v>28.463235532599999</v>
      </c>
      <c r="L1290" s="2">
        <v>0.16308026236000006</v>
      </c>
      <c r="M1290" s="2">
        <v>1.2958019742085095E-3</v>
      </c>
      <c r="N1290" s="7">
        <v>0</v>
      </c>
      <c r="O1290" s="2">
        <v>7.8890726945064854E-2</v>
      </c>
      <c r="P1290" s="3">
        <v>67823.031284709985</v>
      </c>
      <c r="Q1290" s="3">
        <v>1494.5761874521399</v>
      </c>
      <c r="R1290" s="3">
        <v>66262.779567379126</v>
      </c>
      <c r="S1290" s="3">
        <v>154.3790069797451</v>
      </c>
      <c r="T1290" s="3">
        <v>30167.369853654171</v>
      </c>
      <c r="V1290">
        <v>27007</v>
      </c>
      <c r="W1290" s="2">
        <v>0.40147506011123218</v>
      </c>
      <c r="X1290" s="2">
        <v>1.0064679125571822E-2</v>
      </c>
      <c r="Y1290" s="2">
        <v>0.18557523574421819</v>
      </c>
      <c r="Z1290" s="2">
        <v>0.81043950675693532</v>
      </c>
      <c r="AA1290" s="2">
        <v>8.2040595146607651E-2</v>
      </c>
      <c r="AB1290" s="2">
        <v>0.40254346776693462</v>
      </c>
      <c r="AC1290" s="2">
        <v>1.2958019742085095E-3</v>
      </c>
      <c r="AD1290" s="2">
        <v>0</v>
      </c>
      <c r="AE1290" s="2">
        <v>7.8890726945064854E-2</v>
      </c>
      <c r="AF1290">
        <v>132356.24408398842</v>
      </c>
      <c r="AG1290">
        <v>298.84698234987724</v>
      </c>
      <c r="AH1290">
        <v>56167.365608720582</v>
      </c>
      <c r="AI1290">
        <v>2570.0573950324606</v>
      </c>
      <c r="AJ1290">
        <v>1.9918983706299884</v>
      </c>
      <c r="AK1290">
        <v>198619.02365136755</v>
      </c>
      <c r="AL1290">
        <v>453.22598932962239</v>
      </c>
      <c r="AM1290">
        <v>85182.422274713157</v>
      </c>
      <c r="AN1290">
        <v>3722.3705826940463</v>
      </c>
      <c r="AO1290">
        <v>3.0181403318057778</v>
      </c>
      <c r="AP1290">
        <v>66262.779567379126</v>
      </c>
      <c r="AQ1290">
        <v>154.37900697974516</v>
      </c>
      <c r="AR1290">
        <v>29015.056665992575</v>
      </c>
      <c r="AS1290">
        <v>1152.3131876615857</v>
      </c>
      <c r="AT1290">
        <v>1.0262419611757894</v>
      </c>
      <c r="AU1290" s="3">
        <v>12746660.499648394</v>
      </c>
      <c r="AV1290" s="3">
        <v>280890.6486697552</v>
      </c>
      <c r="AW1290">
        <v>96917.110049520023</v>
      </c>
      <c r="AX1290">
        <v>18214601.662706792</v>
      </c>
      <c r="AY1290">
        <v>2135.7052625476804</v>
      </c>
      <c r="AZ1290">
        <v>401384.44704321102</v>
      </c>
      <c r="BA1290">
        <v>164740.14133423002</v>
      </c>
      <c r="BB1290">
        <v>30961262.162355188</v>
      </c>
      <c r="BC1290">
        <v>3630.2814499998203</v>
      </c>
      <c r="BD1290">
        <v>682275.09571296617</v>
      </c>
      <c r="BE1290">
        <v>67823.031284709985</v>
      </c>
      <c r="BF1290">
        <v>12746660.499648394</v>
      </c>
      <c r="BG1290">
        <v>1494.5761874521399</v>
      </c>
      <c r="BH1290">
        <v>280890.6486697552</v>
      </c>
      <c r="BI1290">
        <v>0.36817472769877663</v>
      </c>
      <c r="BJ1290">
        <v>0.74334873073898167</v>
      </c>
      <c r="BK1290">
        <v>0.37517400304020504</v>
      </c>
      <c r="BL1290">
        <v>43.256229328401979</v>
      </c>
      <c r="BM1290">
        <v>36.417405992473874</v>
      </c>
      <c r="BN1290">
        <f t="shared" si="129"/>
        <v>-6.8388233359281045</v>
      </c>
      <c r="BO1290">
        <v>0.49259674196220554</v>
      </c>
      <c r="BP1290">
        <v>2.1962224956248266E-3</v>
      </c>
      <c r="BQ1290">
        <v>0</v>
      </c>
      <c r="BR1290">
        <v>8.3333333333333329E-2</v>
      </c>
      <c r="BS1290">
        <v>0.13793103448275862</v>
      </c>
      <c r="BT1290">
        <v>0.61111111111111116</v>
      </c>
      <c r="BU1290">
        <v>0.19584887893424704</v>
      </c>
      <c r="BV1290">
        <v>0.81043950675693532</v>
      </c>
      <c r="BW1290">
        <v>8.5104351811833664E-2</v>
      </c>
      <c r="BX1290">
        <v>0.40254346776693462</v>
      </c>
      <c r="BY1290">
        <f t="shared" si="130"/>
        <v>6.1780778074836305E-2</v>
      </c>
      <c r="BZ1290">
        <v>0</v>
      </c>
      <c r="CA1290">
        <f t="shared" si="131"/>
        <v>4.7238380381854059E-2</v>
      </c>
      <c r="CC1290">
        <v>6.1780778074836305E-2</v>
      </c>
      <c r="CD1290">
        <v>4.7238380381854059E-2</v>
      </c>
    </row>
    <row r="1291" spans="1:82" x14ac:dyDescent="0.3">
      <c r="A1291">
        <v>0</v>
      </c>
      <c r="B1291" t="s">
        <v>901</v>
      </c>
      <c r="C1291" t="s">
        <v>92</v>
      </c>
      <c r="D1291">
        <v>27009</v>
      </c>
      <c r="E1291" s="2">
        <f>BO1291</f>
        <v>0.51876480545051318</v>
      </c>
      <c r="F1291" s="2" t="s">
        <v>1937</v>
      </c>
      <c r="G1291" s="3">
        <v>9660</v>
      </c>
      <c r="H1291" s="1">
        <v>6.6893108509766552</v>
      </c>
      <c r="I1291" s="1">
        <f t="shared" si="132"/>
        <v>-13.054590508807614</v>
      </c>
      <c r="J1291" s="1">
        <v>2.9975594768599998</v>
      </c>
      <c r="K1291" s="1">
        <v>43.908125510300003</v>
      </c>
      <c r="L1291" s="2">
        <v>0.19445365975000017</v>
      </c>
      <c r="M1291" s="2">
        <v>3.0508185588690711E-3</v>
      </c>
      <c r="N1291" s="7">
        <v>0</v>
      </c>
      <c r="O1291" s="2">
        <v>2.4275015283738533E-2</v>
      </c>
      <c r="P1291" s="3">
        <v>135467.35816605997</v>
      </c>
      <c r="Q1291" s="3">
        <v>2985.2143712380398</v>
      </c>
      <c r="R1291" s="3">
        <v>591141.37303692091</v>
      </c>
      <c r="S1291" s="3">
        <v>1335.794637418501</v>
      </c>
      <c r="T1291" s="3">
        <v>272038.70705002407</v>
      </c>
      <c r="V1291">
        <v>27009</v>
      </c>
      <c r="W1291" s="2">
        <v>0.51687995671040698</v>
      </c>
      <c r="X1291" s="2">
        <v>0.1794521121951804</v>
      </c>
      <c r="Y1291" s="2">
        <v>0.35424349953432904</v>
      </c>
      <c r="Z1291" s="2">
        <v>0.85483011759513539</v>
      </c>
      <c r="AA1291" s="2">
        <v>0.12655795032547051</v>
      </c>
      <c r="AB1291" s="2">
        <v>0.47998482086656269</v>
      </c>
      <c r="AC1291" s="2">
        <v>3.0508185588690711E-3</v>
      </c>
      <c r="AD1291" s="2">
        <v>0</v>
      </c>
      <c r="AE1291" s="2">
        <v>2.4275015283738533E-2</v>
      </c>
      <c r="AF1291">
        <v>396810.27377955976</v>
      </c>
      <c r="AG1291">
        <v>889.60742205427471</v>
      </c>
      <c r="AH1291">
        <v>167198.96225773072</v>
      </c>
      <c r="AI1291">
        <v>14450.121262964089</v>
      </c>
      <c r="AJ1291">
        <v>5.9331292680131611</v>
      </c>
      <c r="AK1291">
        <v>987951.64681648067</v>
      </c>
      <c r="AL1291">
        <v>2225.4020594727758</v>
      </c>
      <c r="AM1291">
        <v>418257.43100349721</v>
      </c>
      <c r="AN1291">
        <v>35430.35956722172</v>
      </c>
      <c r="AO1291">
        <v>14.835965125436987</v>
      </c>
      <c r="AP1291">
        <v>591141.37303692091</v>
      </c>
      <c r="AQ1291">
        <v>1335.7946374185012</v>
      </c>
      <c r="AR1291">
        <v>251058.4687457665</v>
      </c>
      <c r="AS1291">
        <v>20980.238304257633</v>
      </c>
      <c r="AT1291">
        <v>8.9028358574238258</v>
      </c>
      <c r="AU1291" s="3">
        <v>25459735.293729313</v>
      </c>
      <c r="AV1291" s="3">
        <v>561041.18893047725</v>
      </c>
      <c r="AW1291">
        <v>96867.942819500007</v>
      </c>
      <c r="AX1291">
        <v>18205361.173496831</v>
      </c>
      <c r="AY1291">
        <v>2134.6217932630002</v>
      </c>
      <c r="AZ1291">
        <v>401180.81982584827</v>
      </c>
      <c r="BA1291">
        <v>232335.30098556</v>
      </c>
      <c r="BB1291">
        <v>43665096.467226148</v>
      </c>
      <c r="BC1291">
        <v>5119.83616450104</v>
      </c>
      <c r="BD1291">
        <v>962222.00875632546</v>
      </c>
      <c r="BE1291">
        <v>135467.35816605997</v>
      </c>
      <c r="BF1291">
        <v>25459735.293729313</v>
      </c>
      <c r="BG1291">
        <v>2985.2143712380398</v>
      </c>
      <c r="BH1291">
        <v>561041.18893047725</v>
      </c>
      <c r="BI1291">
        <v>2.7374798931222699</v>
      </c>
      <c r="BJ1291">
        <v>9.4267907440989251</v>
      </c>
      <c r="BK1291">
        <v>6.6893108509766552</v>
      </c>
      <c r="BL1291">
        <v>43.013722166887483</v>
      </c>
      <c r="BM1291">
        <v>29.959131658079869</v>
      </c>
      <c r="BN1291">
        <f t="shared" si="129"/>
        <v>-13.054590508807614</v>
      </c>
      <c r="BO1291">
        <v>0.51876480545051318</v>
      </c>
      <c r="BP1291">
        <v>1.719698327198927E-2</v>
      </c>
      <c r="BQ1291">
        <v>7.43084993072342E-4</v>
      </c>
      <c r="BR1291">
        <v>5.3571428571428568E-2</v>
      </c>
      <c r="BS1291">
        <v>0</v>
      </c>
      <c r="BT1291">
        <v>0.55555555555555558</v>
      </c>
      <c r="BU1291">
        <v>0.3738547978953834</v>
      </c>
      <c r="BV1291">
        <v>0.85483011759513539</v>
      </c>
      <c r="BW1291">
        <v>0.13128418083555032</v>
      </c>
      <c r="BX1291">
        <v>0.47998482086656269</v>
      </c>
      <c r="BY1291">
        <f t="shared" si="130"/>
        <v>0.10250036672476454</v>
      </c>
      <c r="BZ1291">
        <v>0</v>
      </c>
      <c r="CA1291">
        <f t="shared" si="131"/>
        <v>1.2377812398077481E-2</v>
      </c>
      <c r="CC1291">
        <v>0.10250036672476454</v>
      </c>
      <c r="CD1291">
        <v>1.2377812398077481E-2</v>
      </c>
    </row>
    <row r="1292" spans="1:82" x14ac:dyDescent="0.3">
      <c r="A1292">
        <v>1</v>
      </c>
      <c r="B1292" t="s">
        <v>901</v>
      </c>
      <c r="C1292" t="s">
        <v>906</v>
      </c>
      <c r="D1292">
        <v>27011</v>
      </c>
      <c r="E1292" s="2">
        <v>0</v>
      </c>
      <c r="F1292" s="2" t="s">
        <v>1954</v>
      </c>
      <c r="G1292" s="3">
        <v>-999</v>
      </c>
      <c r="H1292" s="1">
        <v>0.38874145206993516</v>
      </c>
      <c r="I1292" s="1">
        <f t="shared" si="132"/>
        <v>-999</v>
      </c>
      <c r="J1292" s="1">
        <v>-999</v>
      </c>
      <c r="K1292" s="1">
        <v>-999</v>
      </c>
      <c r="L1292" s="2">
        <v>-999</v>
      </c>
      <c r="M1292" s="2">
        <v>-999</v>
      </c>
      <c r="N1292" s="7">
        <v>-999</v>
      </c>
      <c r="O1292" s="2">
        <v>-999</v>
      </c>
      <c r="P1292" s="3">
        <v>-999</v>
      </c>
      <c r="Q1292" s="3">
        <v>-999</v>
      </c>
      <c r="R1292" s="3">
        <v>-999</v>
      </c>
      <c r="S1292" s="3">
        <v>-999</v>
      </c>
      <c r="T1292" s="3">
        <v>-999</v>
      </c>
      <c r="V1292">
        <v>27011</v>
      </c>
      <c r="W1292" s="2">
        <v>-999</v>
      </c>
      <c r="X1292" s="2">
        <v>1.0428648963381056E-2</v>
      </c>
      <c r="Y1292" s="2">
        <v>-999</v>
      </c>
      <c r="Z1292" s="2">
        <v>-999</v>
      </c>
      <c r="AA1292" s="2">
        <v>-999</v>
      </c>
      <c r="AB1292" s="2">
        <v>-999</v>
      </c>
      <c r="AC1292" s="2">
        <v>-999</v>
      </c>
      <c r="AD1292" s="2">
        <v>-999</v>
      </c>
      <c r="AE1292" s="2">
        <v>-999</v>
      </c>
      <c r="AF1292" s="2">
        <v>-999</v>
      </c>
      <c r="AG1292" s="2">
        <v>-999</v>
      </c>
      <c r="AH1292" s="2">
        <v>-999</v>
      </c>
      <c r="AI1292" s="2">
        <v>-999</v>
      </c>
      <c r="AJ1292" s="2">
        <v>-999</v>
      </c>
      <c r="AK1292" s="2">
        <v>-999</v>
      </c>
      <c r="AL1292" s="2">
        <v>-999</v>
      </c>
      <c r="AM1292" s="2">
        <v>-999</v>
      </c>
      <c r="AN1292" s="2">
        <v>-999</v>
      </c>
      <c r="AO1292" s="2">
        <v>-999</v>
      </c>
      <c r="AP1292" s="2">
        <v>-999</v>
      </c>
      <c r="AQ1292" s="2">
        <v>-999</v>
      </c>
      <c r="AR1292" s="2">
        <v>-999</v>
      </c>
      <c r="AS1292" s="2">
        <v>-999</v>
      </c>
      <c r="AT1292" s="2">
        <v>-999</v>
      </c>
      <c r="AU1292" s="2">
        <v>-999</v>
      </c>
      <c r="AV1292" s="2">
        <v>-999</v>
      </c>
      <c r="AW1292" s="2">
        <v>-999</v>
      </c>
      <c r="AX1292" s="2">
        <v>-999</v>
      </c>
      <c r="AY1292" s="2">
        <v>-999</v>
      </c>
      <c r="AZ1292" s="2">
        <v>-999</v>
      </c>
      <c r="BA1292" s="2">
        <v>-999</v>
      </c>
      <c r="BB1292" s="2">
        <v>-999</v>
      </c>
      <c r="BC1292" s="2">
        <v>-999</v>
      </c>
      <c r="BD1292" s="2">
        <v>-999</v>
      </c>
      <c r="BE1292" s="2">
        <v>-999</v>
      </c>
      <c r="BF1292" s="2">
        <v>-999</v>
      </c>
      <c r="BG1292" s="2">
        <v>-999</v>
      </c>
      <c r="BH1292" s="2">
        <v>-999</v>
      </c>
      <c r="BI1292">
        <v>0</v>
      </c>
      <c r="BJ1292">
        <v>0.38874145206993516</v>
      </c>
      <c r="BK1292">
        <v>0.38874145206993516</v>
      </c>
      <c r="BL1292">
        <v>-999</v>
      </c>
      <c r="BM1292">
        <v>13.652288526240849</v>
      </c>
      <c r="BN1292">
        <f t="shared" si="129"/>
        <v>-999</v>
      </c>
      <c r="BO1292" t="s">
        <v>3748</v>
      </c>
      <c r="BP1292" t="s">
        <v>3748</v>
      </c>
      <c r="BQ1292">
        <v>4.3940751249052084E-4</v>
      </c>
      <c r="BR1292">
        <v>4.1666666666666664E-2</v>
      </c>
      <c r="BS1292">
        <v>0.17241379310344829</v>
      </c>
      <c r="BT1292">
        <v>0.27777777777777779</v>
      </c>
      <c r="BU1292" t="s">
        <v>3748</v>
      </c>
      <c r="BY1292">
        <f t="shared" si="130"/>
        <v>-999</v>
      </c>
      <c r="CA1292">
        <f t="shared" si="131"/>
        <v>-999</v>
      </c>
    </row>
    <row r="1293" spans="1:82" x14ac:dyDescent="0.3">
      <c r="A1293">
        <v>0</v>
      </c>
      <c r="B1293" t="s">
        <v>901</v>
      </c>
      <c r="C1293" t="s">
        <v>907</v>
      </c>
      <c r="D1293">
        <v>27013</v>
      </c>
      <c r="E1293" s="2">
        <f>BO1293</f>
        <v>0.47587744174167751</v>
      </c>
      <c r="F1293" s="2" t="s">
        <v>1937</v>
      </c>
      <c r="G1293" s="3">
        <v>7453</v>
      </c>
      <c r="H1293" s="1">
        <v>7.3817488666740747</v>
      </c>
      <c r="I1293" s="1">
        <f t="shared" si="132"/>
        <v>-10.341635473156543</v>
      </c>
      <c r="J1293" s="1">
        <v>3.13109926497</v>
      </c>
      <c r="K1293" s="1">
        <v>25.518218425800001</v>
      </c>
      <c r="L1293" s="2">
        <v>0.16397843572999982</v>
      </c>
      <c r="M1293" s="2">
        <v>1.5881467520082535E-3</v>
      </c>
      <c r="N1293" s="7">
        <v>0</v>
      </c>
      <c r="O1293" s="2">
        <v>3.720967101608381E-4</v>
      </c>
      <c r="P1293" s="3">
        <v>331227.56517256005</v>
      </c>
      <c r="Q1293" s="3">
        <v>7299.0667352590408</v>
      </c>
      <c r="R1293" s="3">
        <v>1743457.6363558143</v>
      </c>
      <c r="S1293" s="3">
        <v>3891.6125926439786</v>
      </c>
      <c r="T1293" s="3">
        <v>624053.5472553859</v>
      </c>
      <c r="V1293">
        <v>27013</v>
      </c>
      <c r="W1293" s="2">
        <v>0.47328975045069588</v>
      </c>
      <c r="X1293" s="2">
        <v>0.198027936708254</v>
      </c>
      <c r="Y1293" s="2">
        <v>0.280625971258745</v>
      </c>
      <c r="Z1293" s="2">
        <v>0.89291237539683188</v>
      </c>
      <c r="AA1293" s="2">
        <v>7.3552067695746126E-2</v>
      </c>
      <c r="AB1293" s="2">
        <v>0.40476049769921107</v>
      </c>
      <c r="AC1293" s="2">
        <v>1.5881467520082535E-3</v>
      </c>
      <c r="AD1293" s="2">
        <v>0</v>
      </c>
      <c r="AE1293" s="2">
        <v>3.720967101608381E-4</v>
      </c>
      <c r="AF1293">
        <v>995270.20824049623</v>
      </c>
      <c r="AG1293">
        <v>2218.1761970891207</v>
      </c>
      <c r="AH1293">
        <v>416899.35252751672</v>
      </c>
      <c r="AI1293">
        <v>-61651.562660247495</v>
      </c>
      <c r="AJ1293">
        <v>14.801447303233328</v>
      </c>
      <c r="AK1293">
        <v>2738727.8445963105</v>
      </c>
      <c r="AL1293">
        <v>6109.7887897330993</v>
      </c>
      <c r="AM1293">
        <v>1148315.8974756913</v>
      </c>
      <c r="AN1293">
        <v>-169014.56035303613</v>
      </c>
      <c r="AO1293">
        <v>40.76594588184922</v>
      </c>
      <c r="AP1293">
        <v>1743457.6363558143</v>
      </c>
      <c r="AQ1293">
        <v>3891.6125926439786</v>
      </c>
      <c r="AR1293">
        <v>731416.54494817462</v>
      </c>
      <c r="AS1293">
        <v>-107362.99769278863</v>
      </c>
      <c r="AT1293">
        <v>25.964498578615892</v>
      </c>
      <c r="AU1293" s="3">
        <v>62250908.598530933</v>
      </c>
      <c r="AV1293" s="3">
        <v>1371786.6022245842</v>
      </c>
      <c r="AW1293">
        <v>195254.24165703999</v>
      </c>
      <c r="AX1293">
        <v>36696082.177024096</v>
      </c>
      <c r="AY1293">
        <v>4302.7027036673599</v>
      </c>
      <c r="AZ1293">
        <v>808649.94612724357</v>
      </c>
      <c r="BA1293">
        <v>526481.80682960001</v>
      </c>
      <c r="BB1293">
        <v>98946990.77555503</v>
      </c>
      <c r="BC1293">
        <v>11601.7694389264</v>
      </c>
      <c r="BD1293">
        <v>2180436.5483518275</v>
      </c>
      <c r="BE1293">
        <v>331227.56517256005</v>
      </c>
      <c r="BF1293">
        <v>62250908.598530933</v>
      </c>
      <c r="BG1293">
        <v>7299.0667352590408</v>
      </c>
      <c r="BH1293">
        <v>1371786.6022245842</v>
      </c>
      <c r="BI1293">
        <v>2.9195900845412055</v>
      </c>
      <c r="BJ1293">
        <v>10.30133895121528</v>
      </c>
      <c r="BK1293">
        <v>7.3817488666740747</v>
      </c>
      <c r="BL1293">
        <v>43.858985786487018</v>
      </c>
      <c r="BM1293">
        <v>33.517350313330475</v>
      </c>
      <c r="BN1293">
        <f t="shared" si="129"/>
        <v>-10.341635473156543</v>
      </c>
      <c r="BO1293">
        <v>0.47587744174167751</v>
      </c>
      <c r="BP1293">
        <v>1.6824719193184023E-2</v>
      </c>
      <c r="BQ1293">
        <v>1.7243524605707863E-3</v>
      </c>
      <c r="BR1293">
        <v>0.19642857142857142</v>
      </c>
      <c r="BS1293">
        <v>0.10344827586206896</v>
      </c>
      <c r="BT1293">
        <v>0.33333333333333331</v>
      </c>
      <c r="BU1293">
        <v>0.29616172465280999</v>
      </c>
      <c r="BV1293">
        <v>0.89291237539683188</v>
      </c>
      <c r="BW1293">
        <v>7.6298825410525031E-2</v>
      </c>
      <c r="BX1293">
        <v>0.40476049769921107</v>
      </c>
      <c r="BY1293">
        <f t="shared" si="130"/>
        <v>4.7385062732437179E-2</v>
      </c>
      <c r="BZ1293">
        <v>0</v>
      </c>
      <c r="CA1293">
        <f t="shared" si="131"/>
        <v>2.1989270447535515E-4</v>
      </c>
      <c r="CC1293">
        <v>4.7385062732437179E-2</v>
      </c>
      <c r="CD1293">
        <v>2.1989270447535515E-4</v>
      </c>
    </row>
    <row r="1294" spans="1:82" x14ac:dyDescent="0.3">
      <c r="A1294">
        <v>0</v>
      </c>
      <c r="B1294" t="s">
        <v>901</v>
      </c>
      <c r="C1294" t="s">
        <v>469</v>
      </c>
      <c r="D1294">
        <v>27015</v>
      </c>
      <c r="E1294" s="2">
        <f>BO1294</f>
        <v>0.46579494665967086</v>
      </c>
      <c r="F1294" s="2" t="s">
        <v>1936</v>
      </c>
      <c r="G1294" s="3">
        <v>887</v>
      </c>
      <c r="H1294" s="1">
        <v>1.9027317311337679</v>
      </c>
      <c r="I1294" s="1">
        <f t="shared" si="132"/>
        <v>-12.54726714272196</v>
      </c>
      <c r="J1294" s="1">
        <v>3.1529192233700001</v>
      </c>
      <c r="K1294" s="1">
        <v>32.6068044218</v>
      </c>
      <c r="L1294" s="2">
        <v>0.15005660506000007</v>
      </c>
      <c r="M1294" s="2">
        <v>1.8385197701192189E-3</v>
      </c>
      <c r="N1294" s="7">
        <v>0</v>
      </c>
      <c r="O1294" s="2">
        <v>9.5928180378419055E-4</v>
      </c>
      <c r="P1294" s="3">
        <v>50025.479459441005</v>
      </c>
      <c r="Q1294" s="3">
        <v>1102.3820220021942</v>
      </c>
      <c r="R1294" s="3">
        <v>346720.96384872624</v>
      </c>
      <c r="S1294" s="3">
        <v>776.93523112571165</v>
      </c>
      <c r="T1294" s="3">
        <v>157592.15451067904</v>
      </c>
      <c r="V1294">
        <v>27015</v>
      </c>
      <c r="W1294" s="2">
        <v>0.44926400108791448</v>
      </c>
      <c r="X1294" s="2">
        <v>5.1044006729466657E-2</v>
      </c>
      <c r="Y1294" s="2">
        <v>0.34047700073251164</v>
      </c>
      <c r="Z1294" s="2">
        <v>0.89913488999545188</v>
      </c>
      <c r="AA1294" s="2">
        <v>9.3983750987467321E-2</v>
      </c>
      <c r="AB1294" s="2">
        <v>0.37039617969735134</v>
      </c>
      <c r="AC1294" s="2">
        <v>1.8385197701192189E-3</v>
      </c>
      <c r="AD1294" s="2">
        <v>0</v>
      </c>
      <c r="AE1294" s="2">
        <v>9.5928180378419055E-4</v>
      </c>
      <c r="AF1294">
        <v>296837.18176031124</v>
      </c>
      <c r="AG1294">
        <v>666.8037031764228</v>
      </c>
      <c r="AH1294">
        <v>125323.69271746911</v>
      </c>
      <c r="AI1294">
        <v>9827.3597650952815</v>
      </c>
      <c r="AJ1294">
        <v>4.4463997991674278</v>
      </c>
      <c r="AK1294">
        <v>643558.14560903748</v>
      </c>
      <c r="AL1294">
        <v>1443.7389343021343</v>
      </c>
      <c r="AM1294">
        <v>271346.26533238578</v>
      </c>
      <c r="AN1294">
        <v>21396.941660857658</v>
      </c>
      <c r="AO1294">
        <v>9.6282937208498911</v>
      </c>
      <c r="AP1294">
        <v>346720.96384872624</v>
      </c>
      <c r="AQ1294">
        <v>776.93523112571154</v>
      </c>
      <c r="AR1294">
        <v>146022.57261491666</v>
      </c>
      <c r="AS1294">
        <v>11569.581895762376</v>
      </c>
      <c r="AT1294">
        <v>5.1818939216824633</v>
      </c>
      <c r="AU1294" s="3">
        <v>9401788.6096073426</v>
      </c>
      <c r="AV1294" s="3">
        <v>207181.67721509238</v>
      </c>
      <c r="AW1294">
        <v>74352.123600759005</v>
      </c>
      <c r="AX1294">
        <v>13973738.109526647</v>
      </c>
      <c r="AY1294">
        <v>1638.4539486846058</v>
      </c>
      <c r="AZ1294">
        <v>307931.03511578479</v>
      </c>
      <c r="BA1294">
        <v>124377.60306020001</v>
      </c>
      <c r="BB1294">
        <v>23375526.719133988</v>
      </c>
      <c r="BC1294">
        <v>2740.8359706868</v>
      </c>
      <c r="BD1294">
        <v>515112.7123308772</v>
      </c>
      <c r="BE1294">
        <v>50025.479459441005</v>
      </c>
      <c r="BF1294">
        <v>9401788.6096073426</v>
      </c>
      <c r="BG1294">
        <v>1102.3820220021942</v>
      </c>
      <c r="BH1294">
        <v>207181.67721509238</v>
      </c>
      <c r="BI1294">
        <v>1.399776602104525</v>
      </c>
      <c r="BJ1294">
        <v>3.302508333238293</v>
      </c>
      <c r="BK1294">
        <v>1.9027317311337679</v>
      </c>
      <c r="BL1294">
        <v>43.121960739360958</v>
      </c>
      <c r="BM1294">
        <v>30.574693596638998</v>
      </c>
      <c r="BN1294">
        <f t="shared" si="129"/>
        <v>-12.54726714272196</v>
      </c>
      <c r="BO1294">
        <v>0.46579494665967086</v>
      </c>
      <c r="BP1294">
        <v>7.8955852802815828E-3</v>
      </c>
      <c r="BQ1294">
        <v>1.2060738135974886E-3</v>
      </c>
      <c r="BR1294">
        <v>9.5238095238095233E-2</v>
      </c>
      <c r="BS1294">
        <v>3.4482758620689655E-2</v>
      </c>
      <c r="BT1294">
        <v>0.33333333333333331</v>
      </c>
      <c r="BU1294">
        <v>0.35932617102136577</v>
      </c>
      <c r="BV1294">
        <v>0.89913488999545188</v>
      </c>
      <c r="BW1294">
        <v>9.749351762185407E-2</v>
      </c>
      <c r="BX1294">
        <v>0.37039617969735134</v>
      </c>
      <c r="BY1294">
        <f t="shared" si="130"/>
        <v>0.11159686276734401</v>
      </c>
      <c r="BZ1294">
        <v>0</v>
      </c>
      <c r="CA1294">
        <f t="shared" si="131"/>
        <v>6.1855444829235734E-4</v>
      </c>
      <c r="CC1294">
        <v>0.11159686276734401</v>
      </c>
      <c r="CD1294">
        <v>6.1855444829235734E-4</v>
      </c>
    </row>
    <row r="1295" spans="1:82" x14ac:dyDescent="0.3">
      <c r="A1295">
        <v>0</v>
      </c>
      <c r="B1295" t="s">
        <v>901</v>
      </c>
      <c r="C1295" t="s">
        <v>908</v>
      </c>
      <c r="D1295">
        <v>27017</v>
      </c>
      <c r="E1295" s="2">
        <f>BO1295</f>
        <v>0.55346134192747465</v>
      </c>
      <c r="F1295" s="2" t="s">
        <v>1938</v>
      </c>
      <c r="G1295" s="3">
        <v>2851</v>
      </c>
      <c r="H1295" s="1">
        <v>2.7331933529087218</v>
      </c>
      <c r="I1295" s="1">
        <f t="shared" si="132"/>
        <v>-7.4096501495466711</v>
      </c>
      <c r="J1295" s="1">
        <v>2.96758126279</v>
      </c>
      <c r="K1295" s="1">
        <v>48.7820244905</v>
      </c>
      <c r="L1295" s="2">
        <v>0.24718592570999998</v>
      </c>
      <c r="M1295" s="2">
        <v>4.5129308005768263E-3</v>
      </c>
      <c r="N1295" s="7">
        <v>0</v>
      </c>
      <c r="O1295" s="2">
        <v>9.0769184415953302E-2</v>
      </c>
      <c r="P1295" s="3">
        <v>213448.21078989</v>
      </c>
      <c r="Q1295" s="3">
        <v>4703.6324838042592</v>
      </c>
      <c r="R1295" s="3">
        <v>365644.40494101343</v>
      </c>
      <c r="S1295" s="3">
        <v>829.72729265371743</v>
      </c>
      <c r="T1295" s="3">
        <v>171787.37724235863</v>
      </c>
      <c r="V1295">
        <v>27017</v>
      </c>
      <c r="W1295" s="2">
        <v>0.5026469069364734</v>
      </c>
      <c r="X1295" s="2">
        <v>7.3322548636783169E-2</v>
      </c>
      <c r="Y1295" s="2">
        <v>0.20106493555118218</v>
      </c>
      <c r="Z1295" s="2">
        <v>0.84628106945895154</v>
      </c>
      <c r="AA1295" s="2">
        <v>0.1406061625381011</v>
      </c>
      <c r="AB1295" s="2">
        <v>0.61014790066274238</v>
      </c>
      <c r="AC1295" s="2">
        <v>4.5129308005768263E-3</v>
      </c>
      <c r="AD1295" s="2">
        <v>0</v>
      </c>
      <c r="AE1295" s="2">
        <v>9.0769184415953302E-2</v>
      </c>
      <c r="AF1295">
        <v>250578.22072731832</v>
      </c>
      <c r="AG1295">
        <v>567.28229233334559</v>
      </c>
      <c r="AH1295">
        <v>106618.95149918756</v>
      </c>
      <c r="AI1295">
        <v>10946.988277080776</v>
      </c>
      <c r="AJ1295">
        <v>3.7802315390082</v>
      </c>
      <c r="AK1295">
        <v>616222.62566833175</v>
      </c>
      <c r="AL1295">
        <v>1397.0095849870629</v>
      </c>
      <c r="AM1295">
        <v>262563.62872351281</v>
      </c>
      <c r="AN1295">
        <v>26789.688295114156</v>
      </c>
      <c r="AO1295">
        <v>9.308217023450668</v>
      </c>
      <c r="AP1295">
        <v>365644.40494101343</v>
      </c>
      <c r="AQ1295">
        <v>829.72729265371731</v>
      </c>
      <c r="AR1295">
        <v>155944.67722432525</v>
      </c>
      <c r="AS1295">
        <v>15842.70001803338</v>
      </c>
      <c r="AT1295">
        <v>5.5279854844424676</v>
      </c>
      <c r="AU1295" s="3">
        <v>40115456.735851929</v>
      </c>
      <c r="AV1295" s="3">
        <v>884000.68900617247</v>
      </c>
      <c r="AW1295">
        <v>156260.80023070003</v>
      </c>
      <c r="AX1295">
        <v>29367654.795357764</v>
      </c>
      <c r="AY1295">
        <v>3443.4272050838003</v>
      </c>
      <c r="AZ1295">
        <v>647157.70892344939</v>
      </c>
      <c r="BA1295">
        <v>369709.01102059003</v>
      </c>
      <c r="BB1295">
        <v>69483111.531209692</v>
      </c>
      <c r="BC1295">
        <v>8147.0596888880591</v>
      </c>
      <c r="BD1295">
        <v>1531158.3979296219</v>
      </c>
      <c r="BE1295">
        <v>213448.21078989</v>
      </c>
      <c r="BF1295">
        <v>40115456.735851929</v>
      </c>
      <c r="BG1295">
        <v>4703.6324838042592</v>
      </c>
      <c r="BH1295">
        <v>884000.68900617247</v>
      </c>
      <c r="BI1295">
        <v>1.5862680914163663</v>
      </c>
      <c r="BJ1295">
        <v>4.3194614443250883</v>
      </c>
      <c r="BK1295">
        <v>2.7331933529087218</v>
      </c>
      <c r="BL1295">
        <v>56.5080160462647</v>
      </c>
      <c r="BM1295">
        <v>49.098365896718029</v>
      </c>
      <c r="BN1295">
        <f t="shared" si="129"/>
        <v>-7.4096501495466711</v>
      </c>
      <c r="BO1295">
        <v>0.55346134192747465</v>
      </c>
      <c r="BP1295">
        <v>1.0631503984641053E-2</v>
      </c>
      <c r="BQ1295">
        <v>6.1936788113442097E-4</v>
      </c>
      <c r="BR1295">
        <v>3.5714285714285712E-2</v>
      </c>
      <c r="BS1295">
        <v>0.2413793103448276</v>
      </c>
      <c r="BT1295">
        <v>0.5</v>
      </c>
      <c r="BU1295">
        <v>0.21219610506092293</v>
      </c>
      <c r="BV1295">
        <v>0.84628106945895154</v>
      </c>
      <c r="BW1295">
        <v>0.14585701508101775</v>
      </c>
      <c r="BX1295">
        <v>0.61014790066274238</v>
      </c>
      <c r="BY1295">
        <f t="shared" si="130"/>
        <v>0.10734538079991643</v>
      </c>
      <c r="BZ1295">
        <v>0</v>
      </c>
      <c r="CA1295">
        <f t="shared" si="131"/>
        <v>3.6696655894334733E-2</v>
      </c>
      <c r="CC1295">
        <v>0.10734538079991643</v>
      </c>
      <c r="CD1295">
        <v>3.6696655894334733E-2</v>
      </c>
    </row>
    <row r="1296" spans="1:82" x14ac:dyDescent="0.3">
      <c r="A1296">
        <v>0</v>
      </c>
      <c r="B1296" t="s">
        <v>901</v>
      </c>
      <c r="C1296" t="s">
        <v>909</v>
      </c>
      <c r="D1296">
        <v>27019</v>
      </c>
      <c r="E1296" s="2">
        <f>BO1296</f>
        <v>0.49254486984277501</v>
      </c>
      <c r="F1296" s="2" t="s">
        <v>1937</v>
      </c>
      <c r="G1296" s="3">
        <v>45496</v>
      </c>
      <c r="H1296" s="1">
        <v>23.896010540503156</v>
      </c>
      <c r="I1296" s="1">
        <f t="shared" si="132"/>
        <v>-11.96995113107856</v>
      </c>
      <c r="J1296" s="1">
        <v>3.1663003114700001</v>
      </c>
      <c r="K1296" s="1">
        <v>36.597900304100001</v>
      </c>
      <c r="L1296" s="2">
        <v>0.17286495019999992</v>
      </c>
      <c r="M1296" s="2">
        <v>1.0116151618256455E-2</v>
      </c>
      <c r="N1296" s="7">
        <v>0</v>
      </c>
      <c r="O1296" s="2">
        <v>2.9606926246088161E-3</v>
      </c>
      <c r="P1296" s="3">
        <v>544745.17852005002</v>
      </c>
      <c r="Q1296" s="3">
        <v>12004.228602341698</v>
      </c>
      <c r="R1296" s="3">
        <v>2190808.807256219</v>
      </c>
      <c r="S1296" s="3">
        <v>4920.5355658840972</v>
      </c>
      <c r="T1296" s="3">
        <v>961031.83195028943</v>
      </c>
      <c r="V1296">
        <v>27019</v>
      </c>
      <c r="W1296" s="2">
        <v>0.61698452485173305</v>
      </c>
      <c r="X1296" s="2">
        <v>0.64105102305202333</v>
      </c>
      <c r="Y1296" s="2">
        <v>0.32481121296507598</v>
      </c>
      <c r="Z1296" s="2">
        <v>0.90295084667700398</v>
      </c>
      <c r="AA1296" s="2">
        <v>0.10548742846278622</v>
      </c>
      <c r="AB1296" s="2">
        <v>0.42669576012366189</v>
      </c>
      <c r="AC1296" s="2">
        <v>1.0116151618256455E-2</v>
      </c>
      <c r="AD1296" s="2">
        <v>0</v>
      </c>
      <c r="AE1296" s="2">
        <v>2.9606926246088161E-3</v>
      </c>
      <c r="AF1296">
        <v>1474580.5502185726</v>
      </c>
      <c r="AG1296">
        <v>3303.160624239039</v>
      </c>
      <c r="AH1296">
        <v>620818.81833678158</v>
      </c>
      <c r="AI1296">
        <v>24564.237020145581</v>
      </c>
      <c r="AJ1296">
        <v>22.031590675677499</v>
      </c>
      <c r="AK1296">
        <v>3665389.3574747918</v>
      </c>
      <c r="AL1296">
        <v>8223.6961901231371</v>
      </c>
      <c r="AM1296">
        <v>1545618.2523031537</v>
      </c>
      <c r="AN1296">
        <v>60796.635004062759</v>
      </c>
      <c r="AO1296">
        <v>54.84331852189721</v>
      </c>
      <c r="AP1296">
        <v>2190808.807256219</v>
      </c>
      <c r="AQ1296">
        <v>4920.5355658840981</v>
      </c>
      <c r="AR1296">
        <v>924799.43396637216</v>
      </c>
      <c r="AS1296">
        <v>36232.397983917181</v>
      </c>
      <c r="AT1296">
        <v>32.811727846219711</v>
      </c>
      <c r="AU1296" s="3">
        <v>102379408.8510582</v>
      </c>
      <c r="AV1296" s="3">
        <v>2256074.7235240988</v>
      </c>
      <c r="AW1296">
        <v>408295.48355885001</v>
      </c>
      <c r="AX1296">
        <v>76735053.180050269</v>
      </c>
      <c r="AY1296">
        <v>8997.3670538209008</v>
      </c>
      <c r="AZ1296">
        <v>1690965.1640951</v>
      </c>
      <c r="BA1296">
        <v>953040.66207890003</v>
      </c>
      <c r="BB1296">
        <v>179114462.03110847</v>
      </c>
      <c r="BC1296">
        <v>21001.595656162601</v>
      </c>
      <c r="BD1296">
        <v>3947039.8876191992</v>
      </c>
      <c r="BE1296">
        <v>544745.17852005002</v>
      </c>
      <c r="BF1296">
        <v>102379408.8510582</v>
      </c>
      <c r="BG1296">
        <v>12004.228602341698</v>
      </c>
      <c r="BH1296">
        <v>2256074.7235240988</v>
      </c>
      <c r="BI1296">
        <v>11.336260938096219</v>
      </c>
      <c r="BJ1296">
        <v>35.232271478599372</v>
      </c>
      <c r="BK1296">
        <v>23.896010540503156</v>
      </c>
      <c r="BL1296">
        <v>48.080810782431428</v>
      </c>
      <c r="BM1296">
        <v>36.110859651352868</v>
      </c>
      <c r="BN1296">
        <f t="shared" si="129"/>
        <v>-11.96995113107856</v>
      </c>
      <c r="BO1296">
        <v>0.49254486984277501</v>
      </c>
      <c r="BP1296">
        <v>6.7615530566452045E-2</v>
      </c>
      <c r="BQ1296">
        <v>1.0411897020506998E-3</v>
      </c>
      <c r="BR1296">
        <v>8.3333333333333329E-2</v>
      </c>
      <c r="BS1296">
        <v>6.8965517241379309E-2</v>
      </c>
      <c r="BT1296">
        <v>0.3888888888888889</v>
      </c>
      <c r="BU1296">
        <v>0.34279310851671685</v>
      </c>
      <c r="BV1296">
        <v>0.90295084667700398</v>
      </c>
      <c r="BW1296">
        <v>0.10942679301118903</v>
      </c>
      <c r="BX1296">
        <v>0.42669576012366189</v>
      </c>
      <c r="BY1296">
        <f t="shared" si="130"/>
        <v>0.10930457169869374</v>
      </c>
      <c r="BZ1296">
        <v>0</v>
      </c>
      <c r="CA1296">
        <f t="shared" si="131"/>
        <v>1.6743848051355131E-3</v>
      </c>
      <c r="CC1296">
        <v>0.10930457169869374</v>
      </c>
      <c r="CD1296">
        <v>1.6743848051355131E-3</v>
      </c>
    </row>
    <row r="1297" spans="1:82" x14ac:dyDescent="0.3">
      <c r="A1297">
        <v>1</v>
      </c>
      <c r="B1297" t="s">
        <v>901</v>
      </c>
      <c r="C1297" t="s">
        <v>471</v>
      </c>
      <c r="D1297">
        <v>27021</v>
      </c>
      <c r="E1297" s="2">
        <v>0</v>
      </c>
      <c r="F1297" s="2" t="s">
        <v>1954</v>
      </c>
      <c r="G1297" s="3">
        <v>-999</v>
      </c>
      <c r="H1297" s="1">
        <v>0.3741745621561875</v>
      </c>
      <c r="I1297" s="1">
        <f t="shared" si="132"/>
        <v>-999</v>
      </c>
      <c r="J1297" s="1">
        <v>-999</v>
      </c>
      <c r="K1297" s="1">
        <v>-999</v>
      </c>
      <c r="L1297" s="2">
        <v>-999</v>
      </c>
      <c r="M1297" s="2">
        <v>-999</v>
      </c>
      <c r="N1297" s="7">
        <v>-999</v>
      </c>
      <c r="O1297" s="2">
        <v>-999</v>
      </c>
      <c r="P1297" s="3">
        <v>-999</v>
      </c>
      <c r="Q1297" s="3">
        <v>-999</v>
      </c>
      <c r="R1297" s="3">
        <v>-999</v>
      </c>
      <c r="S1297" s="3">
        <v>-999</v>
      </c>
      <c r="T1297" s="3">
        <v>-999</v>
      </c>
      <c r="V1297">
        <v>27021</v>
      </c>
      <c r="W1297" s="2">
        <v>-999</v>
      </c>
      <c r="X1297" s="2">
        <v>1.0037867428276431E-2</v>
      </c>
      <c r="Y1297" s="2">
        <v>-999</v>
      </c>
      <c r="Z1297" s="2">
        <v>-999</v>
      </c>
      <c r="AA1297" s="2">
        <v>-999</v>
      </c>
      <c r="AB1297" s="2">
        <v>-999</v>
      </c>
      <c r="AC1297" s="2">
        <v>-999</v>
      </c>
      <c r="AD1297" s="2">
        <v>-999</v>
      </c>
      <c r="AE1297" s="2">
        <v>-999</v>
      </c>
      <c r="AF1297" s="2">
        <v>-999</v>
      </c>
      <c r="AG1297" s="2">
        <v>-999</v>
      </c>
      <c r="AH1297" s="2">
        <v>-999</v>
      </c>
      <c r="AI1297" s="2">
        <v>-999</v>
      </c>
      <c r="AJ1297" s="2">
        <v>-999</v>
      </c>
      <c r="AK1297" s="2">
        <v>-999</v>
      </c>
      <c r="AL1297" s="2">
        <v>-999</v>
      </c>
      <c r="AM1297" s="2">
        <v>-999</v>
      </c>
      <c r="AN1297" s="2">
        <v>-999</v>
      </c>
      <c r="AO1297" s="2">
        <v>-999</v>
      </c>
      <c r="AP1297" s="2">
        <v>-999</v>
      </c>
      <c r="AQ1297" s="2">
        <v>-999</v>
      </c>
      <c r="AR1297" s="2">
        <v>-999</v>
      </c>
      <c r="AS1297" s="2">
        <v>-999</v>
      </c>
      <c r="AT1297" s="2">
        <v>-999</v>
      </c>
      <c r="AU1297" s="2">
        <v>-999</v>
      </c>
      <c r="AV1297" s="2">
        <v>-999</v>
      </c>
      <c r="AW1297" s="2">
        <v>-999</v>
      </c>
      <c r="AX1297" s="2">
        <v>-999</v>
      </c>
      <c r="AY1297" s="2">
        <v>-999</v>
      </c>
      <c r="AZ1297" s="2">
        <v>-999</v>
      </c>
      <c r="BA1297" s="2">
        <v>-999</v>
      </c>
      <c r="BB1297" s="2">
        <v>-999</v>
      </c>
      <c r="BC1297" s="2">
        <v>-999</v>
      </c>
      <c r="BD1297" s="2">
        <v>-999</v>
      </c>
      <c r="BE1297" s="2">
        <v>-999</v>
      </c>
      <c r="BF1297" s="2">
        <v>-999</v>
      </c>
      <c r="BG1297" s="2">
        <v>-999</v>
      </c>
      <c r="BH1297" s="2">
        <v>-999</v>
      </c>
      <c r="BI1297">
        <v>0</v>
      </c>
      <c r="BJ1297">
        <v>0.3741745621561875</v>
      </c>
      <c r="BK1297">
        <v>0.3741745621561875</v>
      </c>
      <c r="BL1297">
        <v>-999</v>
      </c>
      <c r="BM1297">
        <v>38.200495312654333</v>
      </c>
      <c r="BN1297">
        <f t="shared" si="129"/>
        <v>-999</v>
      </c>
      <c r="BO1297" t="s">
        <v>3748</v>
      </c>
      <c r="BP1297" t="s">
        <v>3748</v>
      </c>
      <c r="BQ1297">
        <v>7.882226087660592E-5</v>
      </c>
      <c r="BR1297">
        <v>0.16071428571428573</v>
      </c>
      <c r="BS1297">
        <v>0.44827586206896552</v>
      </c>
      <c r="BT1297">
        <v>0.55555555555555558</v>
      </c>
      <c r="BU1297" t="s">
        <v>3748</v>
      </c>
      <c r="BY1297">
        <f t="shared" si="130"/>
        <v>-999</v>
      </c>
      <c r="CA1297">
        <f t="shared" si="131"/>
        <v>-999</v>
      </c>
    </row>
    <row r="1298" spans="1:82" x14ac:dyDescent="0.3">
      <c r="A1298">
        <v>0</v>
      </c>
      <c r="B1298" t="s">
        <v>901</v>
      </c>
      <c r="C1298" t="s">
        <v>851</v>
      </c>
      <c r="D1298">
        <v>27023</v>
      </c>
      <c r="E1298" s="2">
        <f>BO1298</f>
        <v>0.38082637566335886</v>
      </c>
      <c r="F1298" s="2" t="s">
        <v>1935</v>
      </c>
      <c r="G1298" s="3">
        <v>287</v>
      </c>
      <c r="H1298" s="1">
        <v>0.37616581351119349</v>
      </c>
      <c r="I1298" s="1">
        <f t="shared" si="132"/>
        <v>-7.2229031464359963</v>
      </c>
      <c r="J1298" s="1">
        <v>2.9702775511700001</v>
      </c>
      <c r="K1298" s="1">
        <v>25.555764496999998</v>
      </c>
      <c r="L1298" s="2">
        <v>0.13637913531699997</v>
      </c>
      <c r="M1298" s="2">
        <v>9.036545131456881E-4</v>
      </c>
      <c r="N1298" s="7">
        <v>0</v>
      </c>
      <c r="O1298" s="2">
        <v>5.4659272622798491E-4</v>
      </c>
      <c r="P1298" s="3">
        <v>10219.578377987005</v>
      </c>
      <c r="Q1298" s="3">
        <v>225.202828599958</v>
      </c>
      <c r="R1298" s="3">
        <v>78670.560929959291</v>
      </c>
      <c r="S1298" s="3">
        <v>176.33110064594877</v>
      </c>
      <c r="T1298" s="3">
        <v>36515.579976943249</v>
      </c>
      <c r="V1298">
        <v>27023</v>
      </c>
      <c r="W1298" s="2">
        <v>0.37439252979135795</v>
      </c>
      <c r="X1298" s="2">
        <v>1.0091286124092482E-2</v>
      </c>
      <c r="Y1298" s="2">
        <v>0.19599745282433287</v>
      </c>
      <c r="Z1298" s="2">
        <v>0.84704998448156865</v>
      </c>
      <c r="AA1298" s="2">
        <v>7.3660288070873076E-2</v>
      </c>
      <c r="AB1298" s="2">
        <v>0.33663503643606213</v>
      </c>
      <c r="AC1298" s="2">
        <v>9.036545131456881E-4</v>
      </c>
      <c r="AD1298" s="2">
        <v>0</v>
      </c>
      <c r="AE1298" s="2">
        <v>5.4659272622798491E-4</v>
      </c>
      <c r="AF1298">
        <v>199379.14098001667</v>
      </c>
      <c r="AG1298">
        <v>448.09178924969615</v>
      </c>
      <c r="AH1298">
        <v>84217.465256475902</v>
      </c>
      <c r="AI1298">
        <v>8474.7673128347869</v>
      </c>
      <c r="AJ1298">
        <v>2.987855034796989</v>
      </c>
      <c r="AK1298">
        <v>278049.70190997596</v>
      </c>
      <c r="AL1298">
        <v>624.42288989564497</v>
      </c>
      <c r="AM1298">
        <v>117358.35000054156</v>
      </c>
      <c r="AN1298">
        <v>11849.462545712395</v>
      </c>
      <c r="AO1298">
        <v>4.1638972330182735</v>
      </c>
      <c r="AP1298">
        <v>78670.560929959291</v>
      </c>
      <c r="AQ1298">
        <v>176.33110064594882</v>
      </c>
      <c r="AR1298">
        <v>33140.884744065654</v>
      </c>
      <c r="AS1298">
        <v>3374.6952328776079</v>
      </c>
      <c r="AT1298">
        <v>1.1760421982212845</v>
      </c>
      <c r="AU1298" s="3">
        <v>1920667.5603588778</v>
      </c>
      <c r="AV1298" s="3">
        <v>42324.619607076107</v>
      </c>
      <c r="AW1298">
        <v>33586.102016507997</v>
      </c>
      <c r="AX1298">
        <v>6312172.0129825128</v>
      </c>
      <c r="AY1298">
        <v>740.11714534687201</v>
      </c>
      <c r="AZ1298">
        <v>139097.61629649112</v>
      </c>
      <c r="BA1298">
        <v>43805.680394495001</v>
      </c>
      <c r="BB1298">
        <v>8232839.5733413901</v>
      </c>
      <c r="BC1298">
        <v>965.31997394683003</v>
      </c>
      <c r="BD1298">
        <v>181422.23590356723</v>
      </c>
      <c r="BE1298">
        <v>10219.578377987005</v>
      </c>
      <c r="BF1298">
        <v>1920667.5603588778</v>
      </c>
      <c r="BG1298">
        <v>225.202828599958</v>
      </c>
      <c r="BH1298">
        <v>42324.619607076107</v>
      </c>
      <c r="BI1298">
        <v>0.66432671371402796</v>
      </c>
      <c r="BJ1298">
        <v>1.0404925272252215</v>
      </c>
      <c r="BK1298">
        <v>0.37616581351119349</v>
      </c>
      <c r="BL1298">
        <v>43.185740690371453</v>
      </c>
      <c r="BM1298">
        <v>35.962837543935457</v>
      </c>
      <c r="BN1298">
        <f t="shared" si="129"/>
        <v>-7.2229031464359963</v>
      </c>
      <c r="BO1298">
        <v>0.38082637566335886</v>
      </c>
      <c r="BP1298">
        <v>3.0636529176110323E-3</v>
      </c>
      <c r="BQ1298">
        <v>8.4036538689074268E-4</v>
      </c>
      <c r="BR1298">
        <v>4.1666666666666664E-2</v>
      </c>
      <c r="BS1298">
        <v>0</v>
      </c>
      <c r="BT1298">
        <v>0.22222222222222221</v>
      </c>
      <c r="BU1298">
        <v>0.20684808107974892</v>
      </c>
      <c r="BV1298">
        <v>0.84704998448156865</v>
      </c>
      <c r="BW1298">
        <v>7.6411087210449258E-2</v>
      </c>
      <c r="BX1298">
        <v>0.33663503643606213</v>
      </c>
      <c r="BY1298">
        <f t="shared" si="130"/>
        <v>0.15069354020389814</v>
      </c>
      <c r="BZ1298">
        <v>0</v>
      </c>
      <c r="CA1298">
        <f t="shared" si="131"/>
        <v>3.8647232340352592E-4</v>
      </c>
      <c r="CC1298">
        <v>0.15069354020389814</v>
      </c>
      <c r="CD1298">
        <v>3.8647232340352592E-4</v>
      </c>
    </row>
    <row r="1299" spans="1:82" x14ac:dyDescent="0.3">
      <c r="A1299">
        <v>0</v>
      </c>
      <c r="B1299" t="s">
        <v>901</v>
      </c>
      <c r="C1299" t="s">
        <v>910</v>
      </c>
      <c r="D1299">
        <v>27025</v>
      </c>
      <c r="E1299" s="2">
        <f>BO1299</f>
        <v>0.54135816005783166</v>
      </c>
      <c r="F1299" s="2" t="s">
        <v>1938</v>
      </c>
      <c r="G1299" s="3">
        <v>13904</v>
      </c>
      <c r="H1299" s="1">
        <v>13.207716285789175</v>
      </c>
      <c r="I1299" s="1">
        <f t="shared" si="132"/>
        <v>-11.398308248478116</v>
      </c>
      <c r="J1299" s="1">
        <v>3.1042951922399999</v>
      </c>
      <c r="K1299" s="1">
        <v>27.193647007999999</v>
      </c>
      <c r="L1299" s="2">
        <v>0.19631530025999999</v>
      </c>
      <c r="M1299" s="2">
        <v>6.5158663201826551E-3</v>
      </c>
      <c r="N1299" s="7">
        <v>0</v>
      </c>
      <c r="O1299" s="2">
        <v>4.6339186637347159E-2</v>
      </c>
      <c r="P1299" s="3">
        <v>387521.24070964003</v>
      </c>
      <c r="Q1299" s="3">
        <v>8539.577301775762</v>
      </c>
      <c r="R1299" s="3">
        <v>1253521.9479504596</v>
      </c>
      <c r="S1299" s="3">
        <v>2830.0810239482798</v>
      </c>
      <c r="T1299" s="3">
        <v>558185.02575046057</v>
      </c>
      <c r="V1299">
        <v>27025</v>
      </c>
      <c r="W1299" s="2">
        <v>0.55325110584336523</v>
      </c>
      <c r="X1299" s="2">
        <v>0.35431939665556167</v>
      </c>
      <c r="Y1299" s="2">
        <v>0.30929936867707242</v>
      </c>
      <c r="Z1299" s="2">
        <v>0.88526851417549712</v>
      </c>
      <c r="AA1299" s="2">
        <v>7.8381215030450743E-2</v>
      </c>
      <c r="AB1299" s="2">
        <v>0.48458005033079082</v>
      </c>
      <c r="AC1299" s="2">
        <v>6.5158663201826551E-3</v>
      </c>
      <c r="AD1299" s="2">
        <v>0</v>
      </c>
      <c r="AE1299" s="2">
        <v>4.6339186637347159E-2</v>
      </c>
      <c r="AF1299">
        <v>686013.53910880117</v>
      </c>
      <c r="AG1299">
        <v>1547.6227310342611</v>
      </c>
      <c r="AH1299">
        <v>290870.90347995836</v>
      </c>
      <c r="AI1299">
        <v>14420.115395478286</v>
      </c>
      <c r="AJ1299">
        <v>10.316098493912582</v>
      </c>
      <c r="AK1299">
        <v>1939535.4870592607</v>
      </c>
      <c r="AL1299">
        <v>4377.7037549825409</v>
      </c>
      <c r="AM1299">
        <v>822775.8747950237</v>
      </c>
      <c r="AN1299">
        <v>40700.169830873456</v>
      </c>
      <c r="AO1299">
        <v>29.179517183003888</v>
      </c>
      <c r="AP1299">
        <v>1253521.9479504596</v>
      </c>
      <c r="AQ1299">
        <v>2830.0810239482798</v>
      </c>
      <c r="AR1299">
        <v>531904.9713150654</v>
      </c>
      <c r="AS1299">
        <v>26280.05443539517</v>
      </c>
      <c r="AT1299">
        <v>18.863418689091304</v>
      </c>
      <c r="AU1299" s="3">
        <v>72830741.978969753</v>
      </c>
      <c r="AV1299" s="3">
        <v>1604928.1580957368</v>
      </c>
      <c r="AW1299">
        <v>230731.03072645</v>
      </c>
      <c r="AX1299">
        <v>43363589.914729014</v>
      </c>
      <c r="AY1299">
        <v>5084.4838058392997</v>
      </c>
      <c r="AZ1299">
        <v>955577.88646943797</v>
      </c>
      <c r="BA1299">
        <v>618252.27143609</v>
      </c>
      <c r="BB1299">
        <v>116194331.89369875</v>
      </c>
      <c r="BC1299">
        <v>13624.061107615062</v>
      </c>
      <c r="BD1299">
        <v>2560506.0445651747</v>
      </c>
      <c r="BE1299">
        <v>387521.24070964003</v>
      </c>
      <c r="BF1299">
        <v>72830741.978969753</v>
      </c>
      <c r="BG1299">
        <v>8539.577301775762</v>
      </c>
      <c r="BH1299">
        <v>1604928.1580957368</v>
      </c>
      <c r="BI1299">
        <v>5.3134158133148794</v>
      </c>
      <c r="BJ1299">
        <v>18.521132099104054</v>
      </c>
      <c r="BK1299">
        <v>13.207716285789175</v>
      </c>
      <c r="BL1299">
        <v>49.282761574793042</v>
      </c>
      <c r="BM1299">
        <v>37.884453326314926</v>
      </c>
      <c r="BN1299">
        <f t="shared" si="129"/>
        <v>-11.398308248478116</v>
      </c>
      <c r="BO1299">
        <v>0.54135816005783166</v>
      </c>
      <c r="BP1299">
        <v>3.4832874706526969E-2</v>
      </c>
      <c r="BQ1299">
        <v>8.7980123617853207E-4</v>
      </c>
      <c r="BR1299">
        <v>4.1666666666666664E-2</v>
      </c>
      <c r="BS1299">
        <v>0</v>
      </c>
      <c r="BT1299">
        <v>0.66666666666666663</v>
      </c>
      <c r="BU1299">
        <v>0.32642251196688737</v>
      </c>
      <c r="BV1299">
        <v>0.88526851417549712</v>
      </c>
      <c r="BW1299">
        <v>8.1308314346940608E-2</v>
      </c>
      <c r="BX1299">
        <v>0.48458005033079082</v>
      </c>
      <c r="BY1299">
        <f t="shared" si="130"/>
        <v>0.16640067647343981</v>
      </c>
      <c r="BZ1299">
        <v>0</v>
      </c>
      <c r="CA1299">
        <f t="shared" si="131"/>
        <v>2.3207415119346431E-2</v>
      </c>
      <c r="CC1299">
        <v>0.16640067647343981</v>
      </c>
      <c r="CD1299">
        <v>2.3207415119346431E-2</v>
      </c>
    </row>
    <row r="1300" spans="1:82" x14ac:dyDescent="0.3">
      <c r="A1300">
        <v>0</v>
      </c>
      <c r="B1300" t="s">
        <v>901</v>
      </c>
      <c r="C1300" t="s">
        <v>18</v>
      </c>
      <c r="D1300">
        <v>27027</v>
      </c>
      <c r="E1300" s="2">
        <f>BO1300</f>
        <v>0.46519783731516318</v>
      </c>
      <c r="F1300" s="2" t="s">
        <v>1936</v>
      </c>
      <c r="G1300" s="3">
        <v>10577</v>
      </c>
      <c r="H1300" s="1">
        <v>2.7428122111396069</v>
      </c>
      <c r="I1300" s="1">
        <f t="shared" si="132"/>
        <v>-9.7240889377113646</v>
      </c>
      <c r="J1300" s="1">
        <v>2.8396520392700002</v>
      </c>
      <c r="K1300" s="1">
        <v>8.4616175513799998</v>
      </c>
      <c r="L1300" s="2">
        <v>0.13332369416000001</v>
      </c>
      <c r="M1300" s="2">
        <v>1.910851466018123E-3</v>
      </c>
      <c r="N1300" s="7">
        <v>0</v>
      </c>
      <c r="O1300" s="2">
        <v>1.5442313512032218E-4</v>
      </c>
      <c r="P1300" s="3">
        <v>141296.58258933004</v>
      </c>
      <c r="Q1300" s="3">
        <v>3113.66955599322</v>
      </c>
      <c r="R1300" s="3">
        <v>554683.36533796974</v>
      </c>
      <c r="S1300" s="3">
        <v>1253.7525523158631</v>
      </c>
      <c r="T1300" s="3">
        <v>261581.61873366742</v>
      </c>
      <c r="V1300">
        <v>27027</v>
      </c>
      <c r="W1300" s="2">
        <v>0.38408179717084834</v>
      </c>
      <c r="X1300" s="2">
        <v>7.3580590827509937E-2</v>
      </c>
      <c r="Y1300" s="2">
        <v>0.26386850608250623</v>
      </c>
      <c r="Z1300" s="2">
        <v>0.8097988064614513</v>
      </c>
      <c r="AA1300" s="2">
        <v>2.4389220931088723E-2</v>
      </c>
      <c r="AB1300" s="2">
        <v>0.32909305765152064</v>
      </c>
      <c r="AC1300" s="2">
        <v>1.910851466018123E-3</v>
      </c>
      <c r="AD1300" s="2">
        <v>0</v>
      </c>
      <c r="AE1300" s="2">
        <v>1.5442313512032218E-4</v>
      </c>
      <c r="AF1300">
        <v>898057.35551204998</v>
      </c>
      <c r="AG1300">
        <v>2018.423282088215</v>
      </c>
      <c r="AH1300">
        <v>379356.41024969216</v>
      </c>
      <c r="AI1300">
        <v>42798.036201149131</v>
      </c>
      <c r="AJ1300">
        <v>13.458695697650509</v>
      </c>
      <c r="AK1300">
        <v>1452740.7208500197</v>
      </c>
      <c r="AL1300">
        <v>3272.1758344040782</v>
      </c>
      <c r="AM1300">
        <v>614995.32296371437</v>
      </c>
      <c r="AN1300">
        <v>68740.742220794156</v>
      </c>
      <c r="AO1300">
        <v>21.814539416510026</v>
      </c>
      <c r="AP1300">
        <v>554683.36533796974</v>
      </c>
      <c r="AQ1300">
        <v>1253.7525523158631</v>
      </c>
      <c r="AR1300">
        <v>235638.91271402221</v>
      </c>
      <c r="AS1300">
        <v>25942.706019645026</v>
      </c>
      <c r="AT1300">
        <v>8.3558437188595178</v>
      </c>
      <c r="AU1300" s="3">
        <v>26555279.731838688</v>
      </c>
      <c r="AV1300" s="3">
        <v>585183.05635336577</v>
      </c>
      <c r="AW1300">
        <v>139147.00966241999</v>
      </c>
      <c r="AX1300">
        <v>26151288.995955214</v>
      </c>
      <c r="AY1300">
        <v>3066.3006836662803</v>
      </c>
      <c r="AZ1300">
        <v>576280.55048824067</v>
      </c>
      <c r="BA1300">
        <v>280443.59225175006</v>
      </c>
      <c r="BB1300">
        <v>52706568.727793902</v>
      </c>
      <c r="BC1300">
        <v>6179.9702396595003</v>
      </c>
      <c r="BD1300">
        <v>1161463.6068416066</v>
      </c>
      <c r="BE1300">
        <v>141296.58258933004</v>
      </c>
      <c r="BF1300">
        <v>26555279.731838688</v>
      </c>
      <c r="BG1300">
        <v>3113.66955599322</v>
      </c>
      <c r="BH1300">
        <v>585183.05635336577</v>
      </c>
      <c r="BI1300">
        <v>1.6528098989676252</v>
      </c>
      <c r="BJ1300">
        <v>4.3956221101072321</v>
      </c>
      <c r="BK1300">
        <v>2.7428122111396069</v>
      </c>
      <c r="BL1300">
        <v>40.154674589025944</v>
      </c>
      <c r="BM1300">
        <v>30.43058565131458</v>
      </c>
      <c r="BN1300">
        <f t="shared" si="129"/>
        <v>-9.7240889377113646</v>
      </c>
      <c r="BO1300">
        <v>0.46519783731516318</v>
      </c>
      <c r="BP1300">
        <v>9.3108947745477264E-3</v>
      </c>
      <c r="BQ1300">
        <v>0</v>
      </c>
      <c r="BR1300">
        <v>0.19642857142857142</v>
      </c>
      <c r="BS1300">
        <v>0.2413793103448276</v>
      </c>
      <c r="BT1300">
        <v>0.22222222222222221</v>
      </c>
      <c r="BU1300">
        <v>0.27847654831241941</v>
      </c>
      <c r="BV1300">
        <v>0.8097988064614513</v>
      </c>
      <c r="BW1300">
        <v>2.5300021712747638E-2</v>
      </c>
      <c r="BX1300">
        <v>0.32909305765152064</v>
      </c>
      <c r="BY1300">
        <f t="shared" si="130"/>
        <v>0.19706270265231504</v>
      </c>
      <c r="BZ1300">
        <v>0</v>
      </c>
      <c r="CA1300">
        <f t="shared" si="131"/>
        <v>1.1316893221883661E-4</v>
      </c>
      <c r="CC1300">
        <v>0.19706270265231504</v>
      </c>
      <c r="CD1300">
        <v>1.1316893221883661E-4</v>
      </c>
    </row>
    <row r="1301" spans="1:82" x14ac:dyDescent="0.3">
      <c r="A1301">
        <v>1</v>
      </c>
      <c r="B1301" t="s">
        <v>901</v>
      </c>
      <c r="C1301" t="s">
        <v>447</v>
      </c>
      <c r="D1301">
        <v>27029</v>
      </c>
      <c r="E1301" s="2">
        <v>0</v>
      </c>
      <c r="F1301" s="2" t="s">
        <v>1954</v>
      </c>
      <c r="G1301" s="3">
        <v>-999</v>
      </c>
      <c r="H1301" s="1">
        <v>0.37589488758561362</v>
      </c>
      <c r="I1301" s="1">
        <f t="shared" si="132"/>
        <v>-999</v>
      </c>
      <c r="J1301" s="1">
        <v>-999</v>
      </c>
      <c r="K1301" s="1">
        <v>-999</v>
      </c>
      <c r="L1301" s="2">
        <v>-999</v>
      </c>
      <c r="M1301" s="2">
        <v>-999</v>
      </c>
      <c r="N1301" s="7">
        <v>-999</v>
      </c>
      <c r="O1301" s="2">
        <v>-999</v>
      </c>
      <c r="P1301" s="3">
        <v>-999</v>
      </c>
      <c r="Q1301" s="3">
        <v>-999</v>
      </c>
      <c r="R1301" s="3">
        <v>-999</v>
      </c>
      <c r="S1301" s="3">
        <v>-999</v>
      </c>
      <c r="T1301" s="3">
        <v>-999</v>
      </c>
      <c r="V1301">
        <v>27029</v>
      </c>
      <c r="W1301" s="2">
        <v>-999</v>
      </c>
      <c r="X1301" s="2">
        <v>1.0084018076504794E-2</v>
      </c>
      <c r="Y1301" s="2">
        <v>-999</v>
      </c>
      <c r="Z1301" s="2">
        <v>-999</v>
      </c>
      <c r="AA1301" s="2">
        <v>-999</v>
      </c>
      <c r="AB1301" s="2">
        <v>-999</v>
      </c>
      <c r="AC1301" s="2">
        <v>-999</v>
      </c>
      <c r="AD1301" s="2">
        <v>-999</v>
      </c>
      <c r="AE1301" s="2">
        <v>-999</v>
      </c>
      <c r="AF1301" s="2">
        <v>-999</v>
      </c>
      <c r="AG1301" s="2">
        <v>-999</v>
      </c>
      <c r="AH1301" s="2">
        <v>-999</v>
      </c>
      <c r="AI1301" s="2">
        <v>-999</v>
      </c>
      <c r="AJ1301" s="2">
        <v>-999</v>
      </c>
      <c r="AK1301" s="2">
        <v>-999</v>
      </c>
      <c r="AL1301" s="2">
        <v>-999</v>
      </c>
      <c r="AM1301" s="2">
        <v>-999</v>
      </c>
      <c r="AN1301" s="2">
        <v>-999</v>
      </c>
      <c r="AO1301" s="2">
        <v>-999</v>
      </c>
      <c r="AP1301" s="2">
        <v>-999</v>
      </c>
      <c r="AQ1301" s="2">
        <v>-999</v>
      </c>
      <c r="AR1301" s="2">
        <v>-999</v>
      </c>
      <c r="AS1301" s="2">
        <v>-999</v>
      </c>
      <c r="AT1301" s="2">
        <v>-999</v>
      </c>
      <c r="AU1301" s="2">
        <v>-999</v>
      </c>
      <c r="AV1301" s="2">
        <v>-999</v>
      </c>
      <c r="AW1301" s="2">
        <v>-999</v>
      </c>
      <c r="AX1301" s="2">
        <v>-999</v>
      </c>
      <c r="AY1301" s="2">
        <v>-999</v>
      </c>
      <c r="AZ1301" s="2">
        <v>-999</v>
      </c>
      <c r="BA1301" s="2">
        <v>-999</v>
      </c>
      <c r="BB1301" s="2">
        <v>-999</v>
      </c>
      <c r="BC1301" s="2">
        <v>-999</v>
      </c>
      <c r="BD1301" s="2">
        <v>-999</v>
      </c>
      <c r="BE1301" s="2">
        <v>-999</v>
      </c>
      <c r="BF1301" s="2">
        <v>-999</v>
      </c>
      <c r="BG1301" s="2">
        <v>-999</v>
      </c>
      <c r="BH1301" s="2">
        <v>-999</v>
      </c>
      <c r="BI1301">
        <v>0</v>
      </c>
      <c r="BJ1301">
        <v>0.37589488758561362</v>
      </c>
      <c r="BK1301">
        <v>0.37589488758561362</v>
      </c>
      <c r="BL1301">
        <v>-999</v>
      </c>
      <c r="BM1301">
        <v>34.4468883628277</v>
      </c>
      <c r="BN1301">
        <f t="shared" si="129"/>
        <v>-999</v>
      </c>
      <c r="BO1301" t="s">
        <v>3748</v>
      </c>
      <c r="BP1301" t="s">
        <v>3748</v>
      </c>
      <c r="BQ1301">
        <v>0</v>
      </c>
      <c r="BR1301">
        <v>9.5238095238095233E-2</v>
      </c>
      <c r="BS1301">
        <v>0.17241379310344829</v>
      </c>
      <c r="BT1301">
        <v>0.5</v>
      </c>
      <c r="BU1301" t="s">
        <v>3748</v>
      </c>
      <c r="BY1301">
        <f t="shared" si="130"/>
        <v>-999</v>
      </c>
      <c r="CA1301">
        <f t="shared" si="131"/>
        <v>-999</v>
      </c>
    </row>
    <row r="1302" spans="1:82" x14ac:dyDescent="0.3">
      <c r="A1302">
        <v>1</v>
      </c>
      <c r="B1302" t="s">
        <v>901</v>
      </c>
      <c r="C1302" t="s">
        <v>350</v>
      </c>
      <c r="D1302">
        <v>27031</v>
      </c>
      <c r="E1302" s="2">
        <v>0</v>
      </c>
      <c r="F1302" s="2" t="s">
        <v>1954</v>
      </c>
      <c r="G1302" s="3">
        <v>-999</v>
      </c>
      <c r="H1302" s="1">
        <v>0.37257546350374698</v>
      </c>
      <c r="I1302" s="1">
        <f t="shared" si="132"/>
        <v>-999</v>
      </c>
      <c r="J1302" s="1">
        <v>-999</v>
      </c>
      <c r="K1302" s="1">
        <v>-999</v>
      </c>
      <c r="L1302" s="2">
        <v>-999</v>
      </c>
      <c r="M1302" s="2">
        <v>-999</v>
      </c>
      <c r="N1302" s="7">
        <v>-999</v>
      </c>
      <c r="O1302" s="2">
        <v>-999</v>
      </c>
      <c r="P1302" s="3">
        <v>-999</v>
      </c>
      <c r="Q1302" s="3">
        <v>-999</v>
      </c>
      <c r="R1302" s="3">
        <v>-999</v>
      </c>
      <c r="S1302" s="3">
        <v>-999</v>
      </c>
      <c r="T1302" s="3">
        <v>-999</v>
      </c>
      <c r="V1302">
        <v>27031</v>
      </c>
      <c r="W1302" s="2">
        <v>-999</v>
      </c>
      <c r="X1302" s="2">
        <v>9.9949688940055917E-3</v>
      </c>
      <c r="Y1302" s="2">
        <v>-999</v>
      </c>
      <c r="Z1302" s="2">
        <v>-999</v>
      </c>
      <c r="AA1302" s="2">
        <v>-999</v>
      </c>
      <c r="AB1302" s="2">
        <v>-999</v>
      </c>
      <c r="AC1302" s="2">
        <v>-999</v>
      </c>
      <c r="AD1302" s="2">
        <v>-999</v>
      </c>
      <c r="AE1302" s="2">
        <v>-999</v>
      </c>
      <c r="AF1302" s="2">
        <v>-999</v>
      </c>
      <c r="AG1302" s="2">
        <v>-999</v>
      </c>
      <c r="AH1302" s="2">
        <v>-999</v>
      </c>
      <c r="AI1302" s="2">
        <v>-999</v>
      </c>
      <c r="AJ1302" s="2">
        <v>-999</v>
      </c>
      <c r="AK1302" s="2">
        <v>-999</v>
      </c>
      <c r="AL1302" s="2">
        <v>-999</v>
      </c>
      <c r="AM1302" s="2">
        <v>-999</v>
      </c>
      <c r="AN1302" s="2">
        <v>-999</v>
      </c>
      <c r="AO1302" s="2">
        <v>-999</v>
      </c>
      <c r="AP1302" s="2">
        <v>-999</v>
      </c>
      <c r="AQ1302" s="2">
        <v>-999</v>
      </c>
      <c r="AR1302" s="2">
        <v>-999</v>
      </c>
      <c r="AS1302" s="2">
        <v>-999</v>
      </c>
      <c r="AT1302" s="2">
        <v>-999</v>
      </c>
      <c r="AU1302" s="2">
        <v>-999</v>
      </c>
      <c r="AV1302" s="2">
        <v>-999</v>
      </c>
      <c r="AW1302" s="2">
        <v>-999</v>
      </c>
      <c r="AX1302" s="2">
        <v>-999</v>
      </c>
      <c r="AY1302" s="2">
        <v>-999</v>
      </c>
      <c r="AZ1302" s="2">
        <v>-999</v>
      </c>
      <c r="BA1302" s="2">
        <v>-999</v>
      </c>
      <c r="BB1302" s="2">
        <v>-999</v>
      </c>
      <c r="BC1302" s="2">
        <v>-999</v>
      </c>
      <c r="BD1302" s="2">
        <v>-999</v>
      </c>
      <c r="BE1302" s="2">
        <v>-999</v>
      </c>
      <c r="BF1302" s="2">
        <v>-999</v>
      </c>
      <c r="BG1302" s="2">
        <v>-999</v>
      </c>
      <c r="BH1302" s="2">
        <v>-999</v>
      </c>
      <c r="BI1302">
        <v>0</v>
      </c>
      <c r="BJ1302">
        <v>0.37257546350374698</v>
      </c>
      <c r="BK1302">
        <v>0.37257546350374698</v>
      </c>
      <c r="BL1302">
        <v>-999</v>
      </c>
      <c r="BM1302">
        <v>44.554763154227459</v>
      </c>
      <c r="BN1302">
        <f t="shared" si="129"/>
        <v>-999</v>
      </c>
      <c r="BO1302" t="s">
        <v>3748</v>
      </c>
      <c r="BP1302" t="s">
        <v>3748</v>
      </c>
      <c r="BQ1302">
        <v>4.0471181330861624E-4</v>
      </c>
      <c r="BR1302">
        <v>0</v>
      </c>
      <c r="BS1302">
        <v>0.55172413793103448</v>
      </c>
      <c r="BT1302">
        <v>0.5</v>
      </c>
      <c r="BU1302" t="s">
        <v>3748</v>
      </c>
      <c r="BY1302">
        <f t="shared" si="130"/>
        <v>-999</v>
      </c>
      <c r="CA1302">
        <f t="shared" si="131"/>
        <v>-999</v>
      </c>
    </row>
    <row r="1303" spans="1:82" x14ac:dyDescent="0.3">
      <c r="A1303">
        <v>0</v>
      </c>
      <c r="B1303" t="s">
        <v>901</v>
      </c>
      <c r="C1303" t="s">
        <v>911</v>
      </c>
      <c r="D1303">
        <v>27033</v>
      </c>
      <c r="E1303" s="2">
        <f t="shared" ref="E1303:E1311" si="133">BO1303</f>
        <v>0.46230589255301846</v>
      </c>
      <c r="F1303" s="2" t="s">
        <v>1936</v>
      </c>
      <c r="G1303" s="3">
        <v>-84</v>
      </c>
      <c r="H1303" s="1">
        <v>0.37504221256385711</v>
      </c>
      <c r="I1303" s="1">
        <f t="shared" si="132"/>
        <v>-9.0966148217398093</v>
      </c>
      <c r="J1303" s="1">
        <v>3.02589589919</v>
      </c>
      <c r="K1303" s="1">
        <v>18.690492370000001</v>
      </c>
      <c r="L1303" s="2">
        <v>0.1586105550700001</v>
      </c>
      <c r="M1303" s="2">
        <v>4.9131096697301653E-4</v>
      </c>
      <c r="N1303" s="7">
        <v>0</v>
      </c>
      <c r="O1303" s="2">
        <v>3.9466812367764314E-4</v>
      </c>
      <c r="P1303" s="3">
        <v>9586.8493644230039</v>
      </c>
      <c r="Q1303" s="3">
        <v>211.25975205398194</v>
      </c>
      <c r="R1303" s="3">
        <v>66876.012523032463</v>
      </c>
      <c r="S1303" s="3">
        <v>149.60117822908319</v>
      </c>
      <c r="T1303" s="3">
        <v>30948.68710892395</v>
      </c>
      <c r="V1303">
        <v>27033</v>
      </c>
      <c r="W1303" s="2">
        <v>0.40025660244749245</v>
      </c>
      <c r="X1303" s="2">
        <v>1.0061143622457268E-2</v>
      </c>
      <c r="Y1303" s="2">
        <v>0.24684165054391183</v>
      </c>
      <c r="Z1303" s="2">
        <v>0.86291096717279026</v>
      </c>
      <c r="AA1303" s="2">
        <v>5.3872270278679087E-2</v>
      </c>
      <c r="AB1303" s="2">
        <v>0.39151054786367939</v>
      </c>
      <c r="AC1303" s="2">
        <v>4.9131096697301653E-4</v>
      </c>
      <c r="AD1303" s="2">
        <v>0</v>
      </c>
      <c r="AE1303" s="2">
        <v>3.9466812367764314E-4</v>
      </c>
      <c r="AF1303">
        <v>122510.20749382587</v>
      </c>
      <c r="AG1303">
        <v>274.17613717852299</v>
      </c>
      <c r="AH1303">
        <v>51530.556597902854</v>
      </c>
      <c r="AI1303">
        <v>5179.6669424532702</v>
      </c>
      <c r="AJ1303">
        <v>1.8288617987031026</v>
      </c>
      <c r="AK1303">
        <v>189386.22001685834</v>
      </c>
      <c r="AL1303">
        <v>423.77731540760612</v>
      </c>
      <c r="AM1303">
        <v>79647.635134271535</v>
      </c>
      <c r="AN1303">
        <v>8011.2755150085532</v>
      </c>
      <c r="AO1303">
        <v>2.826798510510629</v>
      </c>
      <c r="AP1303">
        <v>66876.012523032463</v>
      </c>
      <c r="AQ1303">
        <v>149.60117822908313</v>
      </c>
      <c r="AR1303">
        <v>28117.078536368681</v>
      </c>
      <c r="AS1303">
        <v>2831.608572555283</v>
      </c>
      <c r="AT1303">
        <v>0.99793671180752641</v>
      </c>
      <c r="AU1303" s="3">
        <v>1801752.4695496594</v>
      </c>
      <c r="AV1303" s="3">
        <v>39704.157801025365</v>
      </c>
      <c r="AW1303">
        <v>18163.981281135999</v>
      </c>
      <c r="AX1303">
        <v>3413738.6419766997</v>
      </c>
      <c r="AY1303">
        <v>400.26895551382404</v>
      </c>
      <c r="AZ1303">
        <v>75226.547499268083</v>
      </c>
      <c r="BA1303">
        <v>27750.830645559003</v>
      </c>
      <c r="BB1303">
        <v>5215491.1115263589</v>
      </c>
      <c r="BC1303">
        <v>611.52870756780601</v>
      </c>
      <c r="BD1303">
        <v>114930.70530029346</v>
      </c>
      <c r="BE1303">
        <v>9586.8493644230039</v>
      </c>
      <c r="BF1303">
        <v>1801752.4695496594</v>
      </c>
      <c r="BG1303">
        <v>211.25975205398194</v>
      </c>
      <c r="BH1303">
        <v>39704.157801025365</v>
      </c>
      <c r="BI1303">
        <v>0.37114270375343311</v>
      </c>
      <c r="BJ1303">
        <v>0.74618491631729023</v>
      </c>
      <c r="BK1303">
        <v>0.37504221256385711</v>
      </c>
      <c r="BL1303">
        <v>37.887592421995585</v>
      </c>
      <c r="BM1303">
        <v>28.790977600255776</v>
      </c>
      <c r="BN1303">
        <f t="shared" si="129"/>
        <v>-9.0966148217398093</v>
      </c>
      <c r="BO1303">
        <v>0.46230589255301846</v>
      </c>
      <c r="BP1303">
        <v>2.0777877549369491E-3</v>
      </c>
      <c r="BQ1303">
        <v>1.2710811692498636E-3</v>
      </c>
      <c r="BR1303">
        <v>7.7380952380952384E-2</v>
      </c>
      <c r="BS1303">
        <v>0.17241379310344829</v>
      </c>
      <c r="BT1303">
        <v>0.27777777777777779</v>
      </c>
      <c r="BU1303">
        <v>0.26050706787158429</v>
      </c>
      <c r="BV1303">
        <v>0.86291096717279026</v>
      </c>
      <c r="BW1303">
        <v>5.5884097799459638E-2</v>
      </c>
      <c r="BX1303">
        <v>0.39151054786367939</v>
      </c>
      <c r="BY1303">
        <f t="shared" si="130"/>
        <v>0.18567912482724427</v>
      </c>
      <c r="BZ1303">
        <v>0</v>
      </c>
      <c r="CA1303">
        <f t="shared" si="131"/>
        <v>2.4162083228809259E-4</v>
      </c>
      <c r="CC1303">
        <v>0.18567912482724427</v>
      </c>
      <c r="CD1303">
        <v>2.4162083228809259E-4</v>
      </c>
    </row>
    <row r="1304" spans="1:82" x14ac:dyDescent="0.3">
      <c r="A1304">
        <v>0</v>
      </c>
      <c r="B1304" t="s">
        <v>901</v>
      </c>
      <c r="C1304" t="s">
        <v>912</v>
      </c>
      <c r="D1304">
        <v>27035</v>
      </c>
      <c r="E1304" s="2">
        <f t="shared" si="133"/>
        <v>0.58124589567930074</v>
      </c>
      <c r="F1304" s="2" t="s">
        <v>1939</v>
      </c>
      <c r="G1304" s="3">
        <v>9186</v>
      </c>
      <c r="H1304" s="1">
        <v>4.9720340575221567</v>
      </c>
      <c r="I1304" s="1">
        <f t="shared" si="132"/>
        <v>-7.5941628341247096</v>
      </c>
      <c r="J1304" s="1">
        <v>2.9561699411700002</v>
      </c>
      <c r="K1304" s="1">
        <v>56.5956493069</v>
      </c>
      <c r="L1304" s="2">
        <v>0.20130540642999994</v>
      </c>
      <c r="M1304" s="2">
        <v>1.0522661533512922E-2</v>
      </c>
      <c r="N1304" s="7">
        <v>0</v>
      </c>
      <c r="O1304" s="2">
        <v>9.7825944109961815E-2</v>
      </c>
      <c r="P1304" s="3">
        <v>457360.23196332989</v>
      </c>
      <c r="Q1304" s="3">
        <v>10078.57801150922</v>
      </c>
      <c r="R1304" s="3">
        <v>617317.50904304592</v>
      </c>
      <c r="S1304" s="3">
        <v>1408.3781353530489</v>
      </c>
      <c r="T1304" s="3">
        <v>280666.84836360405</v>
      </c>
      <c r="V1304">
        <v>27035</v>
      </c>
      <c r="W1304" s="2">
        <v>0.49859622574308926</v>
      </c>
      <c r="X1304" s="2">
        <v>0.13338324879885863</v>
      </c>
      <c r="Y1304" s="2">
        <v>0.20607178881473723</v>
      </c>
      <c r="Z1304" s="2">
        <v>0.84302684165208297</v>
      </c>
      <c r="AA1304" s="2">
        <v>0.16312765098433057</v>
      </c>
      <c r="AB1304" s="2">
        <v>0.49689751053797809</v>
      </c>
      <c r="AC1304" s="2">
        <v>1.0522661533512922E-2</v>
      </c>
      <c r="AD1304" s="2">
        <v>0</v>
      </c>
      <c r="AE1304" s="2">
        <v>9.7825944109961815E-2</v>
      </c>
      <c r="AF1304">
        <v>452525.65961678547</v>
      </c>
      <c r="AG1304">
        <v>1018.3071935672197</v>
      </c>
      <c r="AH1304">
        <v>191387.68607714443</v>
      </c>
      <c r="AI1304">
        <v>12264.412073852043</v>
      </c>
      <c r="AJ1304">
        <v>6.7892830024083617</v>
      </c>
      <c r="AK1304">
        <v>1069843.1686598314</v>
      </c>
      <c r="AL1304">
        <v>2426.6853289202686</v>
      </c>
      <c r="AM1304">
        <v>456087.99866417347</v>
      </c>
      <c r="AN1304">
        <v>28230.947850427008</v>
      </c>
      <c r="AO1304">
        <v>16.168163612668678</v>
      </c>
      <c r="AP1304">
        <v>617317.50904304592</v>
      </c>
      <c r="AQ1304">
        <v>1408.3781353530489</v>
      </c>
      <c r="AR1304">
        <v>264700.31258702907</v>
      </c>
      <c r="AS1304">
        <v>15966.535776574965</v>
      </c>
      <c r="AT1304">
        <v>9.3788806102603175</v>
      </c>
      <c r="AU1304" s="3">
        <v>85956281.995188221</v>
      </c>
      <c r="AV1304" s="3">
        <v>1894167.9514830429</v>
      </c>
      <c r="AW1304">
        <v>232283.33469551001</v>
      </c>
      <c r="AX1304">
        <v>43655329.922674149</v>
      </c>
      <c r="AY1304">
        <v>5118.6910139793399</v>
      </c>
      <c r="AZ1304">
        <v>962006.78916727717</v>
      </c>
      <c r="BA1304">
        <v>689643.56665883993</v>
      </c>
      <c r="BB1304">
        <v>129611611.91786237</v>
      </c>
      <c r="BC1304">
        <v>15197.26902548856</v>
      </c>
      <c r="BD1304">
        <v>2856174.74065032</v>
      </c>
      <c r="BE1304">
        <v>457360.23196332989</v>
      </c>
      <c r="BF1304">
        <v>85956281.995188221</v>
      </c>
      <c r="BG1304">
        <v>10078.57801150922</v>
      </c>
      <c r="BH1304">
        <v>1894167.9514830429</v>
      </c>
      <c r="BI1304">
        <v>1.9939391317202264</v>
      </c>
      <c r="BJ1304">
        <v>6.9659731892423835</v>
      </c>
      <c r="BK1304">
        <v>4.9720340575221567</v>
      </c>
      <c r="BL1304">
        <v>50.573521187843085</v>
      </c>
      <c r="BM1304">
        <v>42.979358353718375</v>
      </c>
      <c r="BN1304">
        <f t="shared" si="129"/>
        <v>-7.5941628341247096</v>
      </c>
      <c r="BO1304">
        <v>0.58124589567930074</v>
      </c>
      <c r="BP1304">
        <v>1.4034683466504124E-2</v>
      </c>
      <c r="BQ1304">
        <v>3.259649888566071E-4</v>
      </c>
      <c r="BR1304">
        <v>0.20238095238095238</v>
      </c>
      <c r="BS1304">
        <v>0.20689655172413793</v>
      </c>
      <c r="BT1304">
        <v>0.55555555555555558</v>
      </c>
      <c r="BU1304">
        <v>0.21748014306698046</v>
      </c>
      <c r="BV1304">
        <v>0.84302684165208297</v>
      </c>
      <c r="BW1304">
        <v>0.16921955496299854</v>
      </c>
      <c r="BX1304">
        <v>0.49689751053797809</v>
      </c>
      <c r="BY1304">
        <f t="shared" si="130"/>
        <v>0.13348329887199578</v>
      </c>
      <c r="BZ1304">
        <v>0</v>
      </c>
      <c r="CA1304">
        <f t="shared" si="131"/>
        <v>4.8333746460568053E-2</v>
      </c>
      <c r="CC1304">
        <v>0.13348329887199578</v>
      </c>
      <c r="CD1304">
        <v>4.8333746460568053E-2</v>
      </c>
    </row>
    <row r="1305" spans="1:82" x14ac:dyDescent="0.3">
      <c r="A1305">
        <v>0</v>
      </c>
      <c r="B1305" t="s">
        <v>901</v>
      </c>
      <c r="C1305" t="s">
        <v>913</v>
      </c>
      <c r="D1305">
        <v>27037</v>
      </c>
      <c r="E1305" s="2">
        <f t="shared" si="133"/>
        <v>0.5236306322207539</v>
      </c>
      <c r="F1305" s="2" t="s">
        <v>1937</v>
      </c>
      <c r="G1305" s="3">
        <v>224003</v>
      </c>
      <c r="H1305" s="1">
        <v>33.190835379574125</v>
      </c>
      <c r="I1305" s="1">
        <f t="shared" si="132"/>
        <v>-10.595061227569857</v>
      </c>
      <c r="J1305" s="1">
        <v>3.2344149766700001</v>
      </c>
      <c r="K1305" s="1">
        <v>26.7208668506</v>
      </c>
      <c r="L1305" s="2">
        <v>0.17454583597000006</v>
      </c>
      <c r="M1305" s="2">
        <v>2.5018085780642695E-2</v>
      </c>
      <c r="N1305" s="7">
        <v>0</v>
      </c>
      <c r="O1305" s="2">
        <v>2.9096199119142824E-3</v>
      </c>
      <c r="P1305" s="3">
        <v>1113578.780729</v>
      </c>
      <c r="Q1305" s="3">
        <v>24539.279607585995</v>
      </c>
      <c r="R1305" s="3">
        <v>4468436.5732894251</v>
      </c>
      <c r="S1305" s="3">
        <v>10027.947863368818</v>
      </c>
      <c r="T1305" s="3">
        <v>1980468.2857254157</v>
      </c>
      <c r="V1305">
        <v>27037</v>
      </c>
      <c r="W1305" s="2">
        <v>0.67372204028192462</v>
      </c>
      <c r="X1305" s="2">
        <v>0.89040046831094477</v>
      </c>
      <c r="Y1305" s="2">
        <v>0.28750281860642179</v>
      </c>
      <c r="Z1305" s="2">
        <v>0.9223754711798221</v>
      </c>
      <c r="AA1305" s="2">
        <v>7.7018503983697875E-2</v>
      </c>
      <c r="AB1305" s="2">
        <v>0.43084481885697623</v>
      </c>
      <c r="AC1305" s="2">
        <v>2.5018085780642695E-2</v>
      </c>
      <c r="AD1305" s="2">
        <v>0</v>
      </c>
      <c r="AE1305" s="2">
        <v>2.9096199119142824E-3</v>
      </c>
      <c r="AF1305">
        <v>6079361.3878964363</v>
      </c>
      <c r="AG1305">
        <v>13599.868402684018</v>
      </c>
      <c r="AH1305">
        <v>2556053.1841333276</v>
      </c>
      <c r="AI1305">
        <v>131566.11425704396</v>
      </c>
      <c r="AJ1305">
        <v>90.719707167191643</v>
      </c>
      <c r="AK1305">
        <v>10547797.961185861</v>
      </c>
      <c r="AL1305">
        <v>23627.816266052836</v>
      </c>
      <c r="AM1305">
        <v>4440774.9555166615</v>
      </c>
      <c r="AN1305">
        <v>227312.62859912621</v>
      </c>
      <c r="AO1305">
        <v>157.59400593865783</v>
      </c>
      <c r="AP1305">
        <v>4468436.5732894251</v>
      </c>
      <c r="AQ1305">
        <v>10027.947863368818</v>
      </c>
      <c r="AR1305">
        <v>1884721.771383334</v>
      </c>
      <c r="AS1305">
        <v>95746.514342082257</v>
      </c>
      <c r="AT1305">
        <v>66.874298771466187</v>
      </c>
      <c r="AU1305" s="3">
        <v>209285996.05020827</v>
      </c>
      <c r="AV1305" s="3">
        <v>4611912.2094497122</v>
      </c>
      <c r="AW1305">
        <v>1708637.4898526</v>
      </c>
      <c r="AX1305">
        <v>321121329.84289765</v>
      </c>
      <c r="AY1305">
        <v>37652.237845308402</v>
      </c>
      <c r="AZ1305">
        <v>7076361.5806472609</v>
      </c>
      <c r="BA1305">
        <v>2822216.2705816003</v>
      </c>
      <c r="BB1305">
        <v>530407325.89310592</v>
      </c>
      <c r="BC1305">
        <v>62191.517452894397</v>
      </c>
      <c r="BD1305">
        <v>11688273.790096972</v>
      </c>
      <c r="BE1305">
        <v>1113578.780729</v>
      </c>
      <c r="BF1305">
        <v>209285996.05020827</v>
      </c>
      <c r="BG1305">
        <v>24539.279607585995</v>
      </c>
      <c r="BH1305">
        <v>4611912.2094497122</v>
      </c>
      <c r="BI1305">
        <v>29.92355229867124</v>
      </c>
      <c r="BJ1305">
        <v>63.114387678245365</v>
      </c>
      <c r="BK1305">
        <v>33.190835379574125</v>
      </c>
      <c r="BL1305">
        <v>48.850890370857414</v>
      </c>
      <c r="BM1305">
        <v>38.255829143287556</v>
      </c>
      <c r="BN1305">
        <f t="shared" si="129"/>
        <v>-10.595061227569857</v>
      </c>
      <c r="BO1305">
        <v>0.5236306322207539</v>
      </c>
      <c r="BP1305">
        <v>0.18974442278553447</v>
      </c>
      <c r="BQ1305">
        <v>1.2598013761731339E-3</v>
      </c>
      <c r="BR1305">
        <v>0.10119047619047619</v>
      </c>
      <c r="BS1305">
        <v>0.10344827586206896</v>
      </c>
      <c r="BT1305">
        <v>0.55555555555555558</v>
      </c>
      <c r="BU1305">
        <v>0.30341928161208437</v>
      </c>
      <c r="BV1305">
        <v>0.9223754711798221</v>
      </c>
      <c r="BW1305">
        <v>7.9894713676035137E-2</v>
      </c>
      <c r="BX1305">
        <v>0.43084481885697623</v>
      </c>
      <c r="BY1305">
        <f t="shared" si="130"/>
        <v>8.9145002208973242E-2</v>
      </c>
      <c r="BZ1305">
        <v>0</v>
      </c>
      <c r="CA1305">
        <f t="shared" si="131"/>
        <v>1.6247502082182123E-3</v>
      </c>
      <c r="CC1305">
        <v>8.9145002208973242E-2</v>
      </c>
      <c r="CD1305">
        <v>1.6247502082182123E-3</v>
      </c>
    </row>
    <row r="1306" spans="1:82" x14ac:dyDescent="0.3">
      <c r="A1306">
        <v>0</v>
      </c>
      <c r="B1306" t="s">
        <v>901</v>
      </c>
      <c r="C1306" t="s">
        <v>356</v>
      </c>
      <c r="D1306">
        <v>27039</v>
      </c>
      <c r="E1306" s="2">
        <f t="shared" si="133"/>
        <v>0.46922230520924446</v>
      </c>
      <c r="F1306" s="2" t="s">
        <v>1936</v>
      </c>
      <c r="G1306" s="3">
        <v>3100</v>
      </c>
      <c r="H1306" s="1">
        <v>1.8966304997733514</v>
      </c>
      <c r="I1306" s="1">
        <f t="shared" si="132"/>
        <v>-11.770886853842967</v>
      </c>
      <c r="J1306" s="1">
        <v>3.1140242049100002</v>
      </c>
      <c r="K1306" s="1">
        <v>26.757361098800001</v>
      </c>
      <c r="L1306" s="2">
        <v>0.17874067190999998</v>
      </c>
      <c r="M1306" s="2">
        <v>5.3315895883112967E-4</v>
      </c>
      <c r="N1306" s="7">
        <v>0</v>
      </c>
      <c r="O1306" s="2">
        <v>1.8351647451031157E-4</v>
      </c>
      <c r="P1306" s="3">
        <v>35391.900316754996</v>
      </c>
      <c r="Q1306" s="3">
        <v>779.91045873567009</v>
      </c>
      <c r="R1306" s="3">
        <v>300830.46041786554</v>
      </c>
      <c r="S1306" s="3">
        <v>674.50556791188671</v>
      </c>
      <c r="T1306" s="3">
        <v>133086.84802913925</v>
      </c>
      <c r="V1306">
        <v>27039</v>
      </c>
      <c r="W1306" s="2">
        <v>0.45425769425512214</v>
      </c>
      <c r="X1306" s="2">
        <v>5.0880330847300356E-2</v>
      </c>
      <c r="Y1306" s="2">
        <v>0.31940949422463505</v>
      </c>
      <c r="Z1306" s="2">
        <v>0.88804298891369071</v>
      </c>
      <c r="AA1306" s="2">
        <v>7.7123692652017989E-2</v>
      </c>
      <c r="AB1306" s="2">
        <v>0.44119925281216166</v>
      </c>
      <c r="AC1306" s="2">
        <v>5.3315895883112967E-4</v>
      </c>
      <c r="AD1306" s="2">
        <v>0</v>
      </c>
      <c r="AE1306" s="2">
        <v>1.8351647451031157E-4</v>
      </c>
      <c r="AF1306">
        <v>242213.17003060156</v>
      </c>
      <c r="AG1306">
        <v>545.637361159683</v>
      </c>
      <c r="AH1306">
        <v>102550.85366113292</v>
      </c>
      <c r="AI1306">
        <v>5008.5782904220478</v>
      </c>
      <c r="AJ1306">
        <v>3.6375462179939615</v>
      </c>
      <c r="AK1306">
        <v>543043.6304484671</v>
      </c>
      <c r="AL1306">
        <v>1220.1429290715696</v>
      </c>
      <c r="AM1306">
        <v>229322.08802370803</v>
      </c>
      <c r="AN1306">
        <v>11324.191956986193</v>
      </c>
      <c r="AO1306">
        <v>8.1360362984618817</v>
      </c>
      <c r="AP1306">
        <v>300830.46041786554</v>
      </c>
      <c r="AQ1306">
        <v>674.5055679118866</v>
      </c>
      <c r="AR1306">
        <v>126771.23436257511</v>
      </c>
      <c r="AS1306">
        <v>6315.6136665641452</v>
      </c>
      <c r="AT1306">
        <v>4.4984900804679206</v>
      </c>
      <c r="AU1306" s="3">
        <v>6651553.7455309341</v>
      </c>
      <c r="AV1306" s="3">
        <v>146576.37161478185</v>
      </c>
      <c r="AW1306">
        <v>48457.126588035004</v>
      </c>
      <c r="AX1306">
        <v>9107032.3709552977</v>
      </c>
      <c r="AY1306">
        <v>1067.8211536551898</v>
      </c>
      <c r="AZ1306">
        <v>200686.30761795636</v>
      </c>
      <c r="BA1306">
        <v>83849.026904789993</v>
      </c>
      <c r="BB1306">
        <v>15758586.116486231</v>
      </c>
      <c r="BC1306">
        <v>1847.7316123908599</v>
      </c>
      <c r="BD1306">
        <v>347262.67923273821</v>
      </c>
      <c r="BE1306">
        <v>35391.900316754996</v>
      </c>
      <c r="BF1306">
        <v>6651553.7455309341</v>
      </c>
      <c r="BG1306">
        <v>779.91045873567009</v>
      </c>
      <c r="BH1306">
        <v>146576.37161478185</v>
      </c>
      <c r="BI1306">
        <v>1.3373839038044848</v>
      </c>
      <c r="BJ1306">
        <v>3.2340144035778362</v>
      </c>
      <c r="BK1306">
        <v>1.8966304997733514</v>
      </c>
      <c r="BL1306">
        <v>41.384697767718528</v>
      </c>
      <c r="BM1306">
        <v>29.613810913875561</v>
      </c>
      <c r="BN1306">
        <f t="shared" si="129"/>
        <v>-11.770886853842967</v>
      </c>
      <c r="BO1306">
        <v>0.46922230520924446</v>
      </c>
      <c r="BP1306">
        <v>7.5991596207094425E-3</v>
      </c>
      <c r="BQ1306">
        <v>2.3861451995688915E-3</v>
      </c>
      <c r="BR1306">
        <v>4.1666666666666664E-2</v>
      </c>
      <c r="BS1306">
        <v>0.13793103448275862</v>
      </c>
      <c r="BT1306">
        <v>0.33333333333333331</v>
      </c>
      <c r="BU1306">
        <v>0.33709234485937406</v>
      </c>
      <c r="BV1306">
        <v>0.88804298891369071</v>
      </c>
      <c r="BW1306">
        <v>8.0003830551885882E-2</v>
      </c>
      <c r="BX1306">
        <v>0.44119925281216166</v>
      </c>
      <c r="BY1306">
        <f t="shared" si="130"/>
        <v>5.8015823008713704E-2</v>
      </c>
      <c r="BZ1306">
        <v>0</v>
      </c>
      <c r="CA1306">
        <f t="shared" si="131"/>
        <v>9.9408101688842711E-5</v>
      </c>
      <c r="CC1306">
        <v>5.8015823008713704E-2</v>
      </c>
      <c r="CD1306">
        <v>9.9408101688842711E-5</v>
      </c>
    </row>
    <row r="1307" spans="1:82" x14ac:dyDescent="0.3">
      <c r="A1307">
        <v>0</v>
      </c>
      <c r="B1307" t="s">
        <v>901</v>
      </c>
      <c r="C1307" t="s">
        <v>222</v>
      </c>
      <c r="D1307">
        <v>27041</v>
      </c>
      <c r="E1307" s="2">
        <f t="shared" si="133"/>
        <v>0.48699737921203906</v>
      </c>
      <c r="F1307" s="2" t="s">
        <v>1937</v>
      </c>
      <c r="G1307" s="3">
        <v>5902</v>
      </c>
      <c r="H1307" s="1">
        <v>5.0330142439024215</v>
      </c>
      <c r="I1307" s="1">
        <f t="shared" si="132"/>
        <v>-13.099860388975124</v>
      </c>
      <c r="J1307" s="1">
        <v>2.9776675367299998</v>
      </c>
      <c r="K1307" s="1">
        <v>17.727529543799999</v>
      </c>
      <c r="L1307" s="2">
        <v>0.1602577233000001</v>
      </c>
      <c r="M1307" s="2">
        <v>3.8513070635359274E-3</v>
      </c>
      <c r="N1307" s="7">
        <v>0</v>
      </c>
      <c r="O1307" s="2">
        <v>9.2277315795874035E-3</v>
      </c>
      <c r="P1307" s="3">
        <v>175148.39196816995</v>
      </c>
      <c r="Q1307" s="3">
        <v>3859.6419379617791</v>
      </c>
      <c r="R1307" s="3">
        <v>755838.42977313488</v>
      </c>
      <c r="S1307" s="3">
        <v>1706.4053066489903</v>
      </c>
      <c r="T1307" s="3">
        <v>348425.5557725128</v>
      </c>
      <c r="V1307">
        <v>27041</v>
      </c>
      <c r="W1307" s="2">
        <v>0.45988761379769943</v>
      </c>
      <c r="X1307" s="2">
        <v>0.13501914575323573</v>
      </c>
      <c r="Y1307" s="2">
        <v>0.35547192265209893</v>
      </c>
      <c r="Z1307" s="2">
        <v>0.84915742631017865</v>
      </c>
      <c r="AA1307" s="2">
        <v>5.109668830820973E-2</v>
      </c>
      <c r="AB1307" s="2">
        <v>0.39557637901764225</v>
      </c>
      <c r="AC1307" s="2">
        <v>3.8513070635359274E-3</v>
      </c>
      <c r="AD1307" s="2">
        <v>0</v>
      </c>
      <c r="AE1307" s="2">
        <v>9.2277315795874035E-3</v>
      </c>
      <c r="AF1307">
        <v>495578.13109299686</v>
      </c>
      <c r="AG1307">
        <v>1117.3801244676993</v>
      </c>
      <c r="AH1307">
        <v>210008.1368779488</v>
      </c>
      <c r="AI1307">
        <v>18252.896485443442</v>
      </c>
      <c r="AJ1307">
        <v>7.4485603489309833</v>
      </c>
      <c r="AK1307">
        <v>1251416.5608661317</v>
      </c>
      <c r="AL1307">
        <v>2823.7854311166893</v>
      </c>
      <c r="AM1307">
        <v>530721.73412285722</v>
      </c>
      <c r="AN1307">
        <v>45964.855013047811</v>
      </c>
      <c r="AO1307">
        <v>18.822342593898007</v>
      </c>
      <c r="AP1307">
        <v>755838.42977313488</v>
      </c>
      <c r="AQ1307">
        <v>1706.4053066489901</v>
      </c>
      <c r="AR1307">
        <v>320713.59724490845</v>
      </c>
      <c r="AS1307">
        <v>27711.958527604369</v>
      </c>
      <c r="AT1307">
        <v>11.373782244967025</v>
      </c>
      <c r="AU1307" s="3">
        <v>32917388.786497861</v>
      </c>
      <c r="AV1307" s="3">
        <v>725381.10582053673</v>
      </c>
      <c r="AW1307">
        <v>154638.36323863003</v>
      </c>
      <c r="AX1307">
        <v>29062733.987068128</v>
      </c>
      <c r="AY1307">
        <v>3407.6745168294201</v>
      </c>
      <c r="AZ1307">
        <v>640438.34869292122</v>
      </c>
      <c r="BA1307">
        <v>329786.75520679995</v>
      </c>
      <c r="BB1307">
        <v>61980122.773565985</v>
      </c>
      <c r="BC1307">
        <v>7267.3164547911992</v>
      </c>
      <c r="BD1307">
        <v>1365819.4545134581</v>
      </c>
      <c r="BE1307">
        <v>175148.39196816995</v>
      </c>
      <c r="BF1307">
        <v>32917388.786497861</v>
      </c>
      <c r="BG1307">
        <v>3859.6419379617791</v>
      </c>
      <c r="BH1307">
        <v>725381.10582053673</v>
      </c>
      <c r="BI1307">
        <v>2.4631604550758799</v>
      </c>
      <c r="BJ1307">
        <v>7.4961746989783009</v>
      </c>
      <c r="BK1307">
        <v>5.0330142439024215</v>
      </c>
      <c r="BL1307">
        <v>43.777024381891252</v>
      </c>
      <c r="BM1307">
        <v>30.677163992916128</v>
      </c>
      <c r="BN1307">
        <f t="shared" si="129"/>
        <v>-13.099860388975124</v>
      </c>
      <c r="BO1307">
        <v>0.48699737921203906</v>
      </c>
      <c r="BP1307">
        <v>1.4526137605019911E-2</v>
      </c>
      <c r="BQ1307">
        <v>4.0459348676694426E-4</v>
      </c>
      <c r="BR1307">
        <v>8.9285714285714288E-2</v>
      </c>
      <c r="BS1307">
        <v>0</v>
      </c>
      <c r="BT1307">
        <v>0.44444444444444442</v>
      </c>
      <c r="BU1307">
        <v>0.37515122782854399</v>
      </c>
      <c r="BV1307">
        <v>0.84915742631017865</v>
      </c>
      <c r="BW1307">
        <v>5.300486339025906E-2</v>
      </c>
      <c r="BX1307">
        <v>0.39557637901764225</v>
      </c>
      <c r="BY1307">
        <f t="shared" si="130"/>
        <v>0.19498777856347355</v>
      </c>
      <c r="BZ1307">
        <v>0</v>
      </c>
      <c r="CA1307">
        <f t="shared" si="131"/>
        <v>5.6359325918179312E-3</v>
      </c>
      <c r="CC1307">
        <v>0.19498777856347355</v>
      </c>
      <c r="CD1307">
        <v>5.6359325918179312E-3</v>
      </c>
    </row>
    <row r="1308" spans="1:82" x14ac:dyDescent="0.3">
      <c r="A1308">
        <v>0</v>
      </c>
      <c r="B1308" t="s">
        <v>901</v>
      </c>
      <c r="C1308" t="s">
        <v>914</v>
      </c>
      <c r="D1308">
        <v>27043</v>
      </c>
      <c r="E1308" s="2">
        <f t="shared" si="133"/>
        <v>0.47123068070611929</v>
      </c>
      <c r="F1308" s="2" t="s">
        <v>1936</v>
      </c>
      <c r="G1308" s="3">
        <v>-114</v>
      </c>
      <c r="H1308" s="1">
        <v>0.37438622865317861</v>
      </c>
      <c r="I1308" s="1">
        <f t="shared" si="132"/>
        <v>-10.580472312165163</v>
      </c>
      <c r="J1308" s="1">
        <v>3.0530312084200002</v>
      </c>
      <c r="K1308" s="1">
        <v>24.496755530400002</v>
      </c>
      <c r="L1308" s="2">
        <v>0.17383936438000003</v>
      </c>
      <c r="M1308" s="2">
        <v>3.6776090373794967E-4</v>
      </c>
      <c r="N1308" s="7">
        <v>0</v>
      </c>
      <c r="O1308" s="2">
        <v>2.3181419353243845E-4</v>
      </c>
      <c r="P1308" s="3">
        <v>14920.308561893</v>
      </c>
      <c r="Q1308" s="3">
        <v>328.79005057196196</v>
      </c>
      <c r="R1308" s="3">
        <v>95779.305104806903</v>
      </c>
      <c r="S1308" s="3">
        <v>215.74782564795254</v>
      </c>
      <c r="T1308" s="3">
        <v>43910.575196214842</v>
      </c>
      <c r="V1308">
        <v>27043</v>
      </c>
      <c r="W1308" s="2">
        <v>0.42633213492529226</v>
      </c>
      <c r="X1308" s="2">
        <v>1.0043545741156816E-2</v>
      </c>
      <c r="Y1308" s="2">
        <v>0.28710694035624745</v>
      </c>
      <c r="Z1308" s="2">
        <v>0.8706492888838776</v>
      </c>
      <c r="AA1308" s="2">
        <v>7.0607868897165679E-2</v>
      </c>
      <c r="AB1308" s="2">
        <v>0.42910098107058819</v>
      </c>
      <c r="AC1308" s="2">
        <v>3.6776090373794967E-4</v>
      </c>
      <c r="AD1308" s="2">
        <v>0</v>
      </c>
      <c r="AE1308" s="2">
        <v>2.3181419353243845E-4</v>
      </c>
      <c r="AF1308">
        <v>134356.06576859375</v>
      </c>
      <c r="AG1308">
        <v>302.26286751446918</v>
      </c>
      <c r="AH1308">
        <v>56809.370655612503</v>
      </c>
      <c r="AI1308">
        <v>4735.885978746197</v>
      </c>
      <c r="AJ1308">
        <v>2.0152978620348563</v>
      </c>
      <c r="AK1308">
        <v>230135.37087340065</v>
      </c>
      <c r="AL1308">
        <v>518.01069316242183</v>
      </c>
      <c r="AM1308">
        <v>97358.506896405568</v>
      </c>
      <c r="AN1308">
        <v>8097.3249341679702</v>
      </c>
      <c r="AO1308">
        <v>3.4536114298879634</v>
      </c>
      <c r="AP1308">
        <v>95779.305104806903</v>
      </c>
      <c r="AQ1308">
        <v>215.74782564795265</v>
      </c>
      <c r="AR1308">
        <v>40549.136240793065</v>
      </c>
      <c r="AS1308">
        <v>3361.4389554217732</v>
      </c>
      <c r="AT1308">
        <v>1.4383135678531072</v>
      </c>
      <c r="AU1308" s="3">
        <v>2804122.7911221702</v>
      </c>
      <c r="AV1308" s="3">
        <v>61792.802104494527</v>
      </c>
      <c r="AW1308">
        <v>15786.522665064002</v>
      </c>
      <c r="AX1308">
        <v>2966919.0696721282</v>
      </c>
      <c r="AY1308">
        <v>347.87830049697601</v>
      </c>
      <c r="AZ1308">
        <v>65380.247795401672</v>
      </c>
      <c r="BA1308">
        <v>30706.831226957001</v>
      </c>
      <c r="BB1308">
        <v>5771041.8607942984</v>
      </c>
      <c r="BC1308">
        <v>676.66835106893791</v>
      </c>
      <c r="BD1308">
        <v>127173.04989989618</v>
      </c>
      <c r="BE1308">
        <v>14920.308561893</v>
      </c>
      <c r="BF1308">
        <v>2804122.7911221702</v>
      </c>
      <c r="BG1308">
        <v>328.79005057196196</v>
      </c>
      <c r="BH1308">
        <v>61792.802104494527</v>
      </c>
      <c r="BI1308">
        <v>0.24308249786761296</v>
      </c>
      <c r="BJ1308">
        <v>0.61746872652079154</v>
      </c>
      <c r="BK1308">
        <v>0.37438622865317861</v>
      </c>
      <c r="BL1308">
        <v>45.167520475296719</v>
      </c>
      <c r="BM1308">
        <v>34.587048163131556</v>
      </c>
      <c r="BN1308">
        <f t="shared" si="129"/>
        <v>-10.580472312165163</v>
      </c>
      <c r="BO1308">
        <v>0.47123068070611929</v>
      </c>
      <c r="BP1308">
        <v>1.3871329090549504E-3</v>
      </c>
      <c r="BQ1308">
        <v>2.2907792704273491E-3</v>
      </c>
      <c r="BR1308">
        <v>0.10119047619047619</v>
      </c>
      <c r="BS1308">
        <v>6.8965517241379309E-2</v>
      </c>
      <c r="BT1308">
        <v>0.33333333333333331</v>
      </c>
      <c r="BU1308">
        <v>0.30300148711930003</v>
      </c>
      <c r="BV1308">
        <v>0.8706492888838776</v>
      </c>
      <c r="BW1308">
        <v>7.3244677279217518E-2</v>
      </c>
      <c r="BX1308">
        <v>0.42910098107058819</v>
      </c>
      <c r="BY1308">
        <f t="shared" si="130"/>
        <v>0.14779390123414859</v>
      </c>
      <c r="BZ1308">
        <v>0</v>
      </c>
      <c r="CA1308">
        <f t="shared" si="131"/>
        <v>1.2951976357301624E-4</v>
      </c>
      <c r="CC1308">
        <v>0.14779390123414859</v>
      </c>
      <c r="CD1308">
        <v>1.2951976357301624E-4</v>
      </c>
    </row>
    <row r="1309" spans="1:82" x14ac:dyDescent="0.3">
      <c r="A1309">
        <v>0</v>
      </c>
      <c r="B1309" t="s">
        <v>901</v>
      </c>
      <c r="C1309" t="s">
        <v>915</v>
      </c>
      <c r="D1309">
        <v>27045</v>
      </c>
      <c r="E1309" s="2">
        <f t="shared" si="133"/>
        <v>0.552990175602735</v>
      </c>
      <c r="F1309" s="2" t="s">
        <v>1938</v>
      </c>
      <c r="G1309" s="3">
        <v>139</v>
      </c>
      <c r="H1309" s="1">
        <v>0.37563488857451321</v>
      </c>
      <c r="I1309" s="1">
        <f t="shared" si="132"/>
        <v>-13.395223540693518</v>
      </c>
      <c r="J1309" s="1">
        <v>3.0289881379799999</v>
      </c>
      <c r="K1309" s="1">
        <v>36.360869922699997</v>
      </c>
      <c r="L1309" s="2">
        <v>0.18524981217999992</v>
      </c>
      <c r="M1309" s="2">
        <v>2.037363771049759E-4</v>
      </c>
      <c r="N1309" s="7">
        <v>0</v>
      </c>
      <c r="O1309" s="2">
        <v>3.2197434937843526E-3</v>
      </c>
      <c r="P1309" s="3">
        <v>16630.479713893503</v>
      </c>
      <c r="Q1309" s="3">
        <v>366.47608482657893</v>
      </c>
      <c r="R1309" s="3">
        <v>123651.98853505659</v>
      </c>
      <c r="S1309" s="3">
        <v>278.15029562064956</v>
      </c>
      <c r="T1309" s="3">
        <v>56580.888205012787</v>
      </c>
      <c r="V1309">
        <v>27045</v>
      </c>
      <c r="W1309" s="2">
        <v>0.46076935164787075</v>
      </c>
      <c r="X1309" s="2">
        <v>1.0077043161935856E-2</v>
      </c>
      <c r="Y1309" s="2">
        <v>0.3634867643606628</v>
      </c>
      <c r="Z1309" s="2">
        <v>0.8637927974980576</v>
      </c>
      <c r="AA1309" s="2">
        <v>0.10480422737218599</v>
      </c>
      <c r="AB1309" s="2">
        <v>0.45726626091325884</v>
      </c>
      <c r="AC1309" s="2">
        <v>2.037363771049759E-4</v>
      </c>
      <c r="AD1309" s="2">
        <v>0</v>
      </c>
      <c r="AE1309" s="2">
        <v>3.2197434937843526E-3</v>
      </c>
      <c r="AF1309">
        <v>48207.985011643446</v>
      </c>
      <c r="AG1309">
        <v>108.23253735326908</v>
      </c>
      <c r="AH1309">
        <v>20341.970490983167</v>
      </c>
      <c r="AI1309">
        <v>1688.9235851667279</v>
      </c>
      <c r="AJ1309">
        <v>0.72175401460399569</v>
      </c>
      <c r="AK1309">
        <v>171859.97354670003</v>
      </c>
      <c r="AL1309">
        <v>386.3828329739186</v>
      </c>
      <c r="AM1309">
        <v>72619.457870822356</v>
      </c>
      <c r="AN1309">
        <v>5992.3244103403285</v>
      </c>
      <c r="AO1309">
        <v>2.5763026115505436</v>
      </c>
      <c r="AP1309">
        <v>123651.98853505659</v>
      </c>
      <c r="AQ1309">
        <v>278.1502956206495</v>
      </c>
      <c r="AR1309">
        <v>52277.487379839193</v>
      </c>
      <c r="AS1309">
        <v>4303.4008251736004</v>
      </c>
      <c r="AT1309">
        <v>1.8545485969465481</v>
      </c>
      <c r="AU1309" s="3">
        <v>3125532.3574291449</v>
      </c>
      <c r="AV1309" s="3">
        <v>68875.515382307247</v>
      </c>
      <c r="AW1309">
        <v>6214.5942472445004</v>
      </c>
      <c r="AX1309">
        <v>1167970.8428271313</v>
      </c>
      <c r="AY1309">
        <v>136.94735255371299</v>
      </c>
      <c r="AZ1309">
        <v>25737.885438944817</v>
      </c>
      <c r="BA1309">
        <v>22845.073961138005</v>
      </c>
      <c r="BB1309">
        <v>4293503.2002562769</v>
      </c>
      <c r="BC1309">
        <v>503.42343738029194</v>
      </c>
      <c r="BD1309">
        <v>94613.400821252071</v>
      </c>
      <c r="BE1309">
        <v>16630.479713893503</v>
      </c>
      <c r="BF1309">
        <v>3125532.3574291449</v>
      </c>
      <c r="BG1309">
        <v>366.47608482657893</v>
      </c>
      <c r="BH1309">
        <v>68875.515382307247</v>
      </c>
      <c r="BI1309">
        <v>8.569488027506203E-2</v>
      </c>
      <c r="BJ1309">
        <v>0.46132976884957522</v>
      </c>
      <c r="BK1309">
        <v>0.37563488857451321</v>
      </c>
      <c r="BL1309">
        <v>42.235794609180132</v>
      </c>
      <c r="BM1309">
        <v>28.840571068486614</v>
      </c>
      <c r="BN1309">
        <f t="shared" si="129"/>
        <v>-13.395223540693518</v>
      </c>
      <c r="BO1309">
        <v>0.552990175602735</v>
      </c>
      <c r="BP1309">
        <v>5.7385625311091068E-4</v>
      </c>
      <c r="BQ1309">
        <v>3.4893990537814001E-3</v>
      </c>
      <c r="BR1309">
        <v>8.9285714285714288E-2</v>
      </c>
      <c r="BS1309">
        <v>0.13793103448275862</v>
      </c>
      <c r="BT1309">
        <v>0.55555555555555558</v>
      </c>
      <c r="BU1309">
        <v>0.38360977973156418</v>
      </c>
      <c r="BV1309">
        <v>0.8637927974980576</v>
      </c>
      <c r="BW1309">
        <v>0.10871807818691494</v>
      </c>
      <c r="BX1309">
        <v>0.45726626091325884</v>
      </c>
      <c r="BY1309">
        <f t="shared" si="130"/>
        <v>0.13257823574964378</v>
      </c>
      <c r="BZ1309">
        <v>0</v>
      </c>
      <c r="CA1309">
        <f t="shared" si="131"/>
        <v>1.6808536465852226E-3</v>
      </c>
      <c r="CC1309">
        <v>0.13257823574964378</v>
      </c>
      <c r="CD1309">
        <v>1.6808536465852226E-3</v>
      </c>
    </row>
    <row r="1310" spans="1:82" x14ac:dyDescent="0.3">
      <c r="A1310">
        <v>0</v>
      </c>
      <c r="B1310" t="s">
        <v>901</v>
      </c>
      <c r="C1310" t="s">
        <v>916</v>
      </c>
      <c r="D1310">
        <v>27047</v>
      </c>
      <c r="E1310" s="2">
        <f t="shared" si="133"/>
        <v>0.52554495725876427</v>
      </c>
      <c r="F1310" s="2" t="s">
        <v>1938</v>
      </c>
      <c r="G1310" s="3">
        <v>286</v>
      </c>
      <c r="H1310" s="1">
        <v>1.9058246198720525</v>
      </c>
      <c r="I1310" s="1">
        <f t="shared" si="132"/>
        <v>-8.4711713110455165</v>
      </c>
      <c r="J1310" s="1">
        <v>3.0446060537099999</v>
      </c>
      <c r="K1310" s="1">
        <v>36.180038266700002</v>
      </c>
      <c r="L1310" s="2">
        <v>0.16635270379000011</v>
      </c>
      <c r="M1310" s="2">
        <v>3.2235911407193112E-3</v>
      </c>
      <c r="N1310" s="7">
        <v>0</v>
      </c>
      <c r="O1310" s="2">
        <v>6.1330137528432035E-4</v>
      </c>
      <c r="P1310" s="3">
        <v>77197.426076170013</v>
      </c>
      <c r="Q1310" s="3">
        <v>1701.1542032337802</v>
      </c>
      <c r="R1310" s="3">
        <v>350125.29545619641</v>
      </c>
      <c r="S1310" s="3">
        <v>789.11256734088988</v>
      </c>
      <c r="T1310" s="3">
        <v>162379.78031912254</v>
      </c>
      <c r="V1310">
        <v>27047</v>
      </c>
      <c r="W1310" s="2">
        <v>0.42630052114180794</v>
      </c>
      <c r="X1310" s="2">
        <v>5.1126978717050221E-2</v>
      </c>
      <c r="Y1310" s="2">
        <v>0.22986989659729035</v>
      </c>
      <c r="Z1310" s="2">
        <v>0.86824664231519266</v>
      </c>
      <c r="AA1310" s="2">
        <v>0.10428300986468954</v>
      </c>
      <c r="AB1310" s="2">
        <v>0.41062108489995386</v>
      </c>
      <c r="AC1310" s="2">
        <v>3.2235911407193112E-3</v>
      </c>
      <c r="AD1310" s="2">
        <v>0</v>
      </c>
      <c r="AE1310" s="2">
        <v>6.1330137528432035E-4</v>
      </c>
      <c r="AF1310">
        <v>583977.38336608349</v>
      </c>
      <c r="AG1310">
        <v>1310.5342472213924</v>
      </c>
      <c r="AH1310">
        <v>246310.85657159079</v>
      </c>
      <c r="AI1310">
        <v>23815.710505845283</v>
      </c>
      <c r="AJ1310">
        <v>8.7396875318680607</v>
      </c>
      <c r="AK1310">
        <v>934102.67882227991</v>
      </c>
      <c r="AL1310">
        <v>2099.6468145622821</v>
      </c>
      <c r="AM1310">
        <v>394622.12184774858</v>
      </c>
      <c r="AN1310">
        <v>37884.225548810122</v>
      </c>
      <c r="AO1310">
        <v>14.000166894916498</v>
      </c>
      <c r="AP1310">
        <v>350125.29545619641</v>
      </c>
      <c r="AQ1310">
        <v>789.11256734088965</v>
      </c>
      <c r="AR1310">
        <v>148311.26527615779</v>
      </c>
      <c r="AS1310">
        <v>14068.515042964838</v>
      </c>
      <c r="AT1310">
        <v>5.2604793630484377</v>
      </c>
      <c r="AU1310" s="3">
        <v>14508484.256755393</v>
      </c>
      <c r="AV1310" s="3">
        <v>319714.92095575662</v>
      </c>
      <c r="AW1310">
        <v>89046.441750890008</v>
      </c>
      <c r="AX1310">
        <v>16735388.262662267</v>
      </c>
      <c r="AY1310">
        <v>1962.2639816782603</v>
      </c>
      <c r="AZ1310">
        <v>368787.89271661226</v>
      </c>
      <c r="BA1310">
        <v>166243.86782706002</v>
      </c>
      <c r="BB1310">
        <v>31243872.519417658</v>
      </c>
      <c r="BC1310">
        <v>3663.4181849120405</v>
      </c>
      <c r="BD1310">
        <v>688502.81367236888</v>
      </c>
      <c r="BE1310">
        <v>77197.426076170013</v>
      </c>
      <c r="BF1310">
        <v>14508484.256755393</v>
      </c>
      <c r="BG1310">
        <v>1701.1542032337802</v>
      </c>
      <c r="BH1310">
        <v>319714.92095575662</v>
      </c>
      <c r="BI1310">
        <v>1.4386534023294362</v>
      </c>
      <c r="BJ1310">
        <v>3.3444780222014887</v>
      </c>
      <c r="BK1310">
        <v>1.9058246198720525</v>
      </c>
      <c r="BL1310">
        <v>43.017565434243743</v>
      </c>
      <c r="BM1310">
        <v>34.546394123198226</v>
      </c>
      <c r="BN1310">
        <f t="shared" si="129"/>
        <v>-8.4711713110455165</v>
      </c>
      <c r="BO1310">
        <v>0.52554495725876427</v>
      </c>
      <c r="BP1310">
        <v>9.1558122136228288E-3</v>
      </c>
      <c r="BQ1310">
        <v>2.6126209760637151E-3</v>
      </c>
      <c r="BR1310">
        <v>0.3571428571428571</v>
      </c>
      <c r="BS1310">
        <v>6.8965517241379309E-2</v>
      </c>
      <c r="BT1310">
        <v>0.3888888888888889</v>
      </c>
      <c r="BU1310">
        <v>0.24259573950568589</v>
      </c>
      <c r="BV1310">
        <v>0.86824664231519266</v>
      </c>
      <c r="BW1310">
        <v>0.10817739612519663</v>
      </c>
      <c r="BX1310">
        <v>0.41062108489995386</v>
      </c>
      <c r="BY1310">
        <f t="shared" si="130"/>
        <v>0.1506170563904661</v>
      </c>
      <c r="BZ1310">
        <v>0</v>
      </c>
      <c r="CA1310">
        <f t="shared" si="131"/>
        <v>3.5450410656358771E-4</v>
      </c>
      <c r="CC1310">
        <v>0.1506170563904661</v>
      </c>
      <c r="CD1310">
        <v>3.5450410656358771E-4</v>
      </c>
    </row>
    <row r="1311" spans="1:82" x14ac:dyDescent="0.3">
      <c r="A1311">
        <v>0</v>
      </c>
      <c r="B1311" t="s">
        <v>901</v>
      </c>
      <c r="C1311" t="s">
        <v>917</v>
      </c>
      <c r="D1311">
        <v>27049</v>
      </c>
      <c r="E1311" s="2">
        <f t="shared" si="133"/>
        <v>0.53173256876881647</v>
      </c>
      <c r="F1311" s="2" t="s">
        <v>1938</v>
      </c>
      <c r="G1311" s="3">
        <v>5550</v>
      </c>
      <c r="H1311" s="1">
        <v>3.9269097323321152</v>
      </c>
      <c r="I1311" s="1">
        <f t="shared" si="132"/>
        <v>-13.395782087172776</v>
      </c>
      <c r="J1311" s="1">
        <v>3.2330269565199998</v>
      </c>
      <c r="K1311" s="1">
        <v>23.626498400399999</v>
      </c>
      <c r="L1311" s="2">
        <v>0.18058275463000006</v>
      </c>
      <c r="M1311" s="2">
        <v>2.2575404103980803E-3</v>
      </c>
      <c r="N1311" s="7">
        <v>0</v>
      </c>
      <c r="O1311" s="2">
        <v>8.5453506169284887E-4</v>
      </c>
      <c r="P1311" s="3">
        <v>201864.41537906005</v>
      </c>
      <c r="Q1311" s="3">
        <v>4448.3672080800407</v>
      </c>
      <c r="R1311" s="3">
        <v>972679.29172818619</v>
      </c>
      <c r="S1311" s="3">
        <v>2187.4031725491727</v>
      </c>
      <c r="T1311" s="3">
        <v>435139.38427011989</v>
      </c>
      <c r="V1311">
        <v>27049</v>
      </c>
      <c r="W1311" s="2">
        <v>0.48758839735110221</v>
      </c>
      <c r="X1311" s="2">
        <v>0.10534601569067788</v>
      </c>
      <c r="Y1311" s="2">
        <v>0.36350192082683702</v>
      </c>
      <c r="Z1311" s="2">
        <v>0.92197964202707006</v>
      </c>
      <c r="AA1311" s="2">
        <v>6.8099495848922248E-2</v>
      </c>
      <c r="AB1311" s="2">
        <v>0.44574620628949591</v>
      </c>
      <c r="AC1311" s="2">
        <v>2.2575404103980803E-3</v>
      </c>
      <c r="AD1311" s="2">
        <v>0</v>
      </c>
      <c r="AE1311" s="2">
        <v>8.5453506169284887E-4</v>
      </c>
      <c r="AF1311">
        <v>578452.40593882999</v>
      </c>
      <c r="AG1311">
        <v>1301.6575843489052</v>
      </c>
      <c r="AH1311">
        <v>244642.5152518159</v>
      </c>
      <c r="AI1311">
        <v>14257.184288959048</v>
      </c>
      <c r="AJ1311">
        <v>8.6784549584955908</v>
      </c>
      <c r="AK1311">
        <v>1551131.6976670162</v>
      </c>
      <c r="AL1311">
        <v>3489.0607568980777</v>
      </c>
      <c r="AM1311">
        <v>655758.17303819663</v>
      </c>
      <c r="AN1311">
        <v>38280.91077269832</v>
      </c>
      <c r="AO1311">
        <v>23.263166540631424</v>
      </c>
      <c r="AP1311">
        <v>972679.29172818619</v>
      </c>
      <c r="AQ1311">
        <v>2187.4031725491723</v>
      </c>
      <c r="AR1311">
        <v>411115.65778638073</v>
      </c>
      <c r="AS1311">
        <v>24023.726483739272</v>
      </c>
      <c r="AT1311">
        <v>14.584711582135833</v>
      </c>
      <c r="AU1311" s="3">
        <v>37938398.226340547</v>
      </c>
      <c r="AV1311" s="3">
        <v>836026.13308656286</v>
      </c>
      <c r="AW1311">
        <v>146511.16302266999</v>
      </c>
      <c r="AX1311">
        <v>27535307.9784806</v>
      </c>
      <c r="AY1311">
        <v>3228.5801932147797</v>
      </c>
      <c r="AZ1311">
        <v>606779.36151278566</v>
      </c>
      <c r="BA1311">
        <v>348375.57840173005</v>
      </c>
      <c r="BB1311">
        <v>65473706.204821147</v>
      </c>
      <c r="BC1311">
        <v>7676.9474012948203</v>
      </c>
      <c r="BD1311">
        <v>1442805.4945993486</v>
      </c>
      <c r="BE1311">
        <v>201864.41537906005</v>
      </c>
      <c r="BF1311">
        <v>37938398.226340547</v>
      </c>
      <c r="BG1311">
        <v>4448.3672080800407</v>
      </c>
      <c r="BH1311">
        <v>836026.13308656286</v>
      </c>
      <c r="BI1311">
        <v>1.7925938063831266</v>
      </c>
      <c r="BJ1311">
        <v>5.7195035387152418</v>
      </c>
      <c r="BK1311">
        <v>3.9269097323321152</v>
      </c>
      <c r="BL1311">
        <v>52.583521957416991</v>
      </c>
      <c r="BM1311">
        <v>39.187739870244215</v>
      </c>
      <c r="BN1311">
        <f t="shared" si="129"/>
        <v>-13.395782087172776</v>
      </c>
      <c r="BO1311">
        <v>0.53173256876881647</v>
      </c>
      <c r="BP1311">
        <v>1.1542662028640228E-2</v>
      </c>
      <c r="BQ1311">
        <v>1.6755421530181014E-3</v>
      </c>
      <c r="BR1311">
        <v>6.5476190476190479E-2</v>
      </c>
      <c r="BS1311">
        <v>6.8965517241379309E-2</v>
      </c>
      <c r="BT1311">
        <v>0.55555555555555558</v>
      </c>
      <c r="BU1311">
        <v>0.38362577527588837</v>
      </c>
      <c r="BV1311">
        <v>0.92197964202707006</v>
      </c>
      <c r="BW1311">
        <v>7.0642630548674534E-2</v>
      </c>
      <c r="BX1311">
        <v>0.44574620628949591</v>
      </c>
      <c r="BY1311">
        <f t="shared" si="130"/>
        <v>0.11468570150536937</v>
      </c>
      <c r="BZ1311">
        <v>0</v>
      </c>
      <c r="CA1311">
        <f t="shared" si="131"/>
        <v>4.6025057656936473E-4</v>
      </c>
      <c r="CC1311">
        <v>0.11468570150536937</v>
      </c>
      <c r="CD1311">
        <v>4.6025057656936473E-4</v>
      </c>
    </row>
    <row r="1312" spans="1:82" x14ac:dyDescent="0.3">
      <c r="A1312">
        <v>1</v>
      </c>
      <c r="B1312" t="s">
        <v>901</v>
      </c>
      <c r="C1312" t="s">
        <v>110</v>
      </c>
      <c r="D1312">
        <v>27051</v>
      </c>
      <c r="E1312" s="2">
        <v>0</v>
      </c>
      <c r="F1312" s="2" t="s">
        <v>1954</v>
      </c>
      <c r="G1312" s="3">
        <v>-999</v>
      </c>
      <c r="H1312" s="1">
        <v>0.38142116474044552</v>
      </c>
      <c r="I1312" s="1">
        <f t="shared" si="132"/>
        <v>-999</v>
      </c>
      <c r="J1312" s="1">
        <v>-999</v>
      </c>
      <c r="K1312" s="1">
        <v>-999</v>
      </c>
      <c r="L1312" s="2">
        <v>-999</v>
      </c>
      <c r="M1312" s="2">
        <v>-999</v>
      </c>
      <c r="N1312" s="7">
        <v>-999</v>
      </c>
      <c r="O1312" s="2">
        <v>-999</v>
      </c>
      <c r="P1312" s="3">
        <v>-999</v>
      </c>
      <c r="Q1312" s="3">
        <v>-999</v>
      </c>
      <c r="R1312" s="3">
        <v>-999</v>
      </c>
      <c r="S1312" s="3">
        <v>-999</v>
      </c>
      <c r="T1312" s="3">
        <v>-999</v>
      </c>
      <c r="V1312">
        <v>27051</v>
      </c>
      <c r="W1312" s="2">
        <v>-999</v>
      </c>
      <c r="X1312" s="2">
        <v>1.0232269836679126E-2</v>
      </c>
      <c r="Y1312" s="2">
        <v>-999</v>
      </c>
      <c r="Z1312" s="2">
        <v>-999</v>
      </c>
      <c r="AA1312" s="2">
        <v>-999</v>
      </c>
      <c r="AB1312" s="2">
        <v>-999</v>
      </c>
      <c r="AC1312" s="2">
        <v>-999</v>
      </c>
      <c r="AD1312" s="2">
        <v>-999</v>
      </c>
      <c r="AE1312" s="2">
        <v>-999</v>
      </c>
      <c r="AF1312" s="2">
        <v>-999</v>
      </c>
      <c r="AG1312" s="2">
        <v>-999</v>
      </c>
      <c r="AH1312" s="2">
        <v>-999</v>
      </c>
      <c r="AI1312" s="2">
        <v>-999</v>
      </c>
      <c r="AJ1312" s="2">
        <v>-999</v>
      </c>
      <c r="AK1312" s="2">
        <v>-999</v>
      </c>
      <c r="AL1312" s="2">
        <v>-999</v>
      </c>
      <c r="AM1312" s="2">
        <v>-999</v>
      </c>
      <c r="AN1312" s="2">
        <v>-999</v>
      </c>
      <c r="AO1312" s="2">
        <v>-999</v>
      </c>
      <c r="AP1312" s="2">
        <v>-999</v>
      </c>
      <c r="AQ1312" s="2">
        <v>-999</v>
      </c>
      <c r="AR1312" s="2">
        <v>-999</v>
      </c>
      <c r="AS1312" s="2">
        <v>-999</v>
      </c>
      <c r="AT1312" s="2">
        <v>-999</v>
      </c>
      <c r="AU1312" s="2">
        <v>-999</v>
      </c>
      <c r="AV1312" s="2">
        <v>-999</v>
      </c>
      <c r="AW1312" s="2">
        <v>-999</v>
      </c>
      <c r="AX1312" s="2">
        <v>-999</v>
      </c>
      <c r="AY1312" s="2">
        <v>-999</v>
      </c>
      <c r="AZ1312" s="2">
        <v>-999</v>
      </c>
      <c r="BA1312" s="2">
        <v>-999</v>
      </c>
      <c r="BB1312" s="2">
        <v>-999</v>
      </c>
      <c r="BC1312" s="2">
        <v>-999</v>
      </c>
      <c r="BD1312" s="2">
        <v>-999</v>
      </c>
      <c r="BE1312" s="2">
        <v>-999</v>
      </c>
      <c r="BF1312" s="2">
        <v>-999</v>
      </c>
      <c r="BG1312" s="2">
        <v>-999</v>
      </c>
      <c r="BH1312" s="2">
        <v>-999</v>
      </c>
      <c r="BI1312">
        <v>0</v>
      </c>
      <c r="BJ1312">
        <v>0.38142116474044552</v>
      </c>
      <c r="BK1312">
        <v>0.38142116474044552</v>
      </c>
      <c r="BL1312">
        <v>-999</v>
      </c>
      <c r="BM1312">
        <v>30.677163992916128</v>
      </c>
      <c r="BN1312">
        <f t="shared" si="129"/>
        <v>-999</v>
      </c>
      <c r="BO1312" t="s">
        <v>3748</v>
      </c>
      <c r="BP1312" t="s">
        <v>3748</v>
      </c>
      <c r="BQ1312">
        <v>3.8714299355939501E-4</v>
      </c>
      <c r="BR1312">
        <v>8.3333333333333329E-2</v>
      </c>
      <c r="BS1312">
        <v>6.8965517241379309E-2</v>
      </c>
      <c r="BT1312">
        <v>0.33333333333333331</v>
      </c>
      <c r="BU1312" t="s">
        <v>3748</v>
      </c>
      <c r="BY1312">
        <f t="shared" si="130"/>
        <v>-999</v>
      </c>
      <c r="CA1312">
        <f t="shared" si="131"/>
        <v>-999</v>
      </c>
    </row>
    <row r="1313" spans="1:82" x14ac:dyDescent="0.3">
      <c r="A1313">
        <v>0</v>
      </c>
      <c r="B1313" t="s">
        <v>901</v>
      </c>
      <c r="C1313" t="s">
        <v>918</v>
      </c>
      <c r="D1313">
        <v>27053</v>
      </c>
      <c r="E1313" s="2">
        <f t="shared" ref="E1313:E1320" si="134">BO1313</f>
        <v>0.51503414860917973</v>
      </c>
      <c r="F1313" s="2" t="s">
        <v>1937</v>
      </c>
      <c r="G1313" s="3">
        <v>218327</v>
      </c>
      <c r="H1313" s="1">
        <v>28.430399260143432</v>
      </c>
      <c r="I1313" s="1">
        <f t="shared" si="132"/>
        <v>-5.8150340038360184</v>
      </c>
      <c r="J1313" s="1">
        <v>3.1711287672299999</v>
      </c>
      <c r="K1313" s="1">
        <v>35.434822660400002</v>
      </c>
      <c r="L1313" s="2">
        <v>0.17188610025000006</v>
      </c>
      <c r="M1313" s="2">
        <v>0.10155054245503868</v>
      </c>
      <c r="N1313" s="7">
        <v>0</v>
      </c>
      <c r="O1313" s="2">
        <v>4.7972750088296819E-3</v>
      </c>
      <c r="P1313" s="3">
        <v>1001818.3320788994</v>
      </c>
      <c r="Q1313" s="3">
        <v>22076.480436162587</v>
      </c>
      <c r="R1313" s="3">
        <v>2732372.6412698142</v>
      </c>
      <c r="S1313" s="3">
        <v>6121.2366594467749</v>
      </c>
      <c r="T1313" s="3">
        <v>1257171.1280456809</v>
      </c>
      <c r="V1313">
        <v>27053</v>
      </c>
      <c r="W1313" s="2">
        <v>0.62810345189415528</v>
      </c>
      <c r="X1313" s="2">
        <v>0.7626936931836773</v>
      </c>
      <c r="Y1313" s="2">
        <v>0.15779414865906383</v>
      </c>
      <c r="Z1313" s="2">
        <v>0.90432780331022056</v>
      </c>
      <c r="AA1313" s="2">
        <v>0.10213504844324929</v>
      </c>
      <c r="AB1313" s="2">
        <v>0.42427959002683796</v>
      </c>
      <c r="AC1313" s="2">
        <v>0.10155054245503868</v>
      </c>
      <c r="AD1313" s="2">
        <v>0</v>
      </c>
      <c r="AE1313" s="2">
        <v>4.7972750088296819E-3</v>
      </c>
      <c r="AF1313">
        <v>16476108.472706478</v>
      </c>
      <c r="AG1313">
        <v>36822.145959407499</v>
      </c>
      <c r="AH1313">
        <v>6920608.3940923009</v>
      </c>
      <c r="AI1313">
        <v>648230.22988637176</v>
      </c>
      <c r="AJ1313">
        <v>245.64772891248461</v>
      </c>
      <c r="AK1313">
        <v>19208481.113976292</v>
      </c>
      <c r="AL1313">
        <v>42943.382618854273</v>
      </c>
      <c r="AM1313">
        <v>8071075.8832574682</v>
      </c>
      <c r="AN1313">
        <v>754933.86876688607</v>
      </c>
      <c r="AO1313">
        <v>286.47515756551303</v>
      </c>
      <c r="AP1313">
        <v>2732372.6412698142</v>
      </c>
      <c r="AQ1313">
        <v>6121.2366594467749</v>
      </c>
      <c r="AR1313">
        <v>1150467.4891651673</v>
      </c>
      <c r="AS1313">
        <v>106703.63888051431</v>
      </c>
      <c r="AT1313">
        <v>40.82742865302842</v>
      </c>
      <c r="AU1313" s="3">
        <v>188281737.33090836</v>
      </c>
      <c r="AV1313" s="3">
        <v>4149053.7331723967</v>
      </c>
      <c r="AW1313">
        <v>3903954.4043712006</v>
      </c>
      <c r="AX1313">
        <v>733709190.75752342</v>
      </c>
      <c r="AY1313">
        <v>86029.1434804608</v>
      </c>
      <c r="AZ1313">
        <v>16168317.225717802</v>
      </c>
      <c r="BA1313">
        <v>4905772.7364501003</v>
      </c>
      <c r="BB1313">
        <v>921990928.08843184</v>
      </c>
      <c r="BC1313">
        <v>108105.62391662339</v>
      </c>
      <c r="BD1313">
        <v>20317370.9588902</v>
      </c>
      <c r="BE1313">
        <v>1001818.3320788994</v>
      </c>
      <c r="BF1313">
        <v>188281737.33090836</v>
      </c>
      <c r="BG1313">
        <v>22076.480436162587</v>
      </c>
      <c r="BH1313">
        <v>4149053.7331723967</v>
      </c>
      <c r="BI1313">
        <v>66.510646245369514</v>
      </c>
      <c r="BJ1313">
        <v>94.941045505512946</v>
      </c>
      <c r="BK1313">
        <v>28.430399260143432</v>
      </c>
      <c r="BL1313">
        <v>48.587590697583948</v>
      </c>
      <c r="BM1313">
        <v>42.77255669374793</v>
      </c>
      <c r="BN1313">
        <f t="shared" si="129"/>
        <v>-5.8150340038360184</v>
      </c>
      <c r="BO1313">
        <v>0.51503414860917973</v>
      </c>
      <c r="BP1313">
        <v>0.41481840683613802</v>
      </c>
      <c r="BQ1313">
        <v>1.0481061142112243E-3</v>
      </c>
      <c r="BR1313">
        <v>0.23214285714285715</v>
      </c>
      <c r="BS1313">
        <v>3.4482758620689655E-2</v>
      </c>
      <c r="BT1313">
        <v>0.55555555555555558</v>
      </c>
      <c r="BU1313">
        <v>0.16652980120610955</v>
      </c>
      <c r="BV1313">
        <v>0.90432780331022056</v>
      </c>
      <c r="BW1313">
        <v>0.10594922037681462</v>
      </c>
      <c r="BX1313">
        <v>0.42427959002683796</v>
      </c>
      <c r="BY1313">
        <f t="shared" si="130"/>
        <v>0.11922256443067804</v>
      </c>
      <c r="BZ1313">
        <v>0</v>
      </c>
      <c r="CA1313">
        <f t="shared" si="131"/>
        <v>2.7200520542388414E-3</v>
      </c>
      <c r="CC1313">
        <v>0.11922256443067804</v>
      </c>
      <c r="CD1313">
        <v>2.7200520542388414E-3</v>
      </c>
    </row>
    <row r="1314" spans="1:82" x14ac:dyDescent="0.3">
      <c r="A1314">
        <v>0</v>
      </c>
      <c r="B1314" t="s">
        <v>901</v>
      </c>
      <c r="C1314" t="s">
        <v>39</v>
      </c>
      <c r="D1314">
        <v>27055</v>
      </c>
      <c r="E1314" s="2">
        <f t="shared" si="134"/>
        <v>0.4838151806671423</v>
      </c>
      <c r="F1314" s="2" t="s">
        <v>1937</v>
      </c>
      <c r="G1314" s="3">
        <v>1526</v>
      </c>
      <c r="H1314" s="1">
        <v>0.76201039513667268</v>
      </c>
      <c r="I1314" s="1">
        <f t="shared" si="132"/>
        <v>-9.1672440930839656</v>
      </c>
      <c r="J1314" s="1">
        <v>2.9891733491800001</v>
      </c>
      <c r="K1314" s="1">
        <v>38.590477520500002</v>
      </c>
      <c r="L1314" s="2">
        <v>0.13046112918999997</v>
      </c>
      <c r="M1314" s="2">
        <v>8.3852253809786538E-4</v>
      </c>
      <c r="N1314" s="7">
        <v>0</v>
      </c>
      <c r="O1314" s="2">
        <v>2.1661605251845724E-3</v>
      </c>
      <c r="P1314" s="3">
        <v>27192.434112481988</v>
      </c>
      <c r="Q1314" s="3">
        <v>599.22365210678788</v>
      </c>
      <c r="R1314" s="3">
        <v>101246.25381366585</v>
      </c>
      <c r="S1314" s="3">
        <v>227.77558890287835</v>
      </c>
      <c r="T1314" s="3">
        <v>48024.197359002326</v>
      </c>
      <c r="V1314">
        <v>27055</v>
      </c>
      <c r="W1314" s="2">
        <v>0.39816572614253748</v>
      </c>
      <c r="X1314" s="2">
        <v>2.0442221623172874E-2</v>
      </c>
      <c r="Y1314" s="2">
        <v>0.2487582147006836</v>
      </c>
      <c r="Z1314" s="2">
        <v>0.85243860057397147</v>
      </c>
      <c r="AA1314" s="2">
        <v>0.11123070457494136</v>
      </c>
      <c r="AB1314" s="2">
        <v>0.32202716989136826</v>
      </c>
      <c r="AC1314" s="2">
        <v>8.3852253809786538E-4</v>
      </c>
      <c r="AD1314" s="2">
        <v>0</v>
      </c>
      <c r="AE1314" s="2">
        <v>2.1661605251845724E-3</v>
      </c>
      <c r="AF1314">
        <v>208092.47678343081</v>
      </c>
      <c r="AG1314">
        <v>468.6363753701263</v>
      </c>
      <c r="AH1314">
        <v>88078.756646579568</v>
      </c>
      <c r="AI1314">
        <v>10678.45742045732</v>
      </c>
      <c r="AJ1314">
        <v>3.1242901754907293</v>
      </c>
      <c r="AK1314">
        <v>309338.73059709667</v>
      </c>
      <c r="AL1314">
        <v>696.41196427300463</v>
      </c>
      <c r="AM1314">
        <v>130888.47377355883</v>
      </c>
      <c r="AN1314">
        <v>15892.937652480397</v>
      </c>
      <c r="AO1314">
        <v>4.6429537068510438</v>
      </c>
      <c r="AP1314">
        <v>101246.25381366585</v>
      </c>
      <c r="AQ1314">
        <v>227.77558890287833</v>
      </c>
      <c r="AR1314">
        <v>42809.71712697926</v>
      </c>
      <c r="AS1314">
        <v>5214.4802320230774</v>
      </c>
      <c r="AT1314">
        <v>1.5186635313603145</v>
      </c>
      <c r="AU1314" s="3">
        <v>5110546.0670998646</v>
      </c>
      <c r="AV1314" s="3">
        <v>112618.09317694971</v>
      </c>
      <c r="AW1314">
        <v>46808.163225495002</v>
      </c>
      <c r="AX1314">
        <v>8797126.1965995301</v>
      </c>
      <c r="AY1314">
        <v>1031.48391940083</v>
      </c>
      <c r="AZ1314">
        <v>193857.08781219198</v>
      </c>
      <c r="BA1314">
        <v>74000.597337976986</v>
      </c>
      <c r="BB1314">
        <v>13907672.263699394</v>
      </c>
      <c r="BC1314">
        <v>1630.707571507618</v>
      </c>
      <c r="BD1314">
        <v>306475.18098914175</v>
      </c>
      <c r="BE1314">
        <v>27192.434112481988</v>
      </c>
      <c r="BF1314">
        <v>5110546.0670998646</v>
      </c>
      <c r="BG1314">
        <v>599.22365210678788</v>
      </c>
      <c r="BH1314">
        <v>112618.09317694971</v>
      </c>
      <c r="BI1314">
        <v>0.81802626651736821</v>
      </c>
      <c r="BJ1314">
        <v>1.5800366616540409</v>
      </c>
      <c r="BK1314">
        <v>0.76201039513667268</v>
      </c>
      <c r="BL1314">
        <v>50.505623889492639</v>
      </c>
      <c r="BM1314">
        <v>41.338379796408674</v>
      </c>
      <c r="BN1314">
        <f t="shared" si="129"/>
        <v>-9.1672440930839656</v>
      </c>
      <c r="BO1314">
        <v>0.4838151806671423</v>
      </c>
      <c r="BP1314">
        <v>4.7926704380343455E-3</v>
      </c>
      <c r="BQ1314">
        <v>3.2533167977651786E-3</v>
      </c>
      <c r="BR1314">
        <v>5.9523809523809521E-2</v>
      </c>
      <c r="BS1314">
        <v>0.13793103448275862</v>
      </c>
      <c r="BT1314">
        <v>0.55555555555555558</v>
      </c>
      <c r="BU1314">
        <v>0.26252973506639615</v>
      </c>
      <c r="BV1314">
        <v>0.85243860057397147</v>
      </c>
      <c r="BW1314">
        <v>0.11538454831425453</v>
      </c>
      <c r="BX1314">
        <v>0.32202716989136826</v>
      </c>
      <c r="BY1314">
        <f t="shared" si="130"/>
        <v>8.1714238483732882E-2</v>
      </c>
      <c r="BZ1314">
        <v>0</v>
      </c>
      <c r="CA1314">
        <f t="shared" si="131"/>
        <v>1.5579973509524362E-3</v>
      </c>
      <c r="CC1314">
        <v>8.1714238483732882E-2</v>
      </c>
      <c r="CD1314">
        <v>1.5579973509524362E-3</v>
      </c>
    </row>
    <row r="1315" spans="1:82" x14ac:dyDescent="0.3">
      <c r="A1315">
        <v>0</v>
      </c>
      <c r="B1315" t="s">
        <v>901</v>
      </c>
      <c r="C1315" t="s">
        <v>919</v>
      </c>
      <c r="D1315">
        <v>27057</v>
      </c>
      <c r="E1315" s="2">
        <f t="shared" si="134"/>
        <v>0.52156360606473418</v>
      </c>
      <c r="F1315" s="2" t="s">
        <v>1937</v>
      </c>
      <c r="G1315" s="3">
        <v>1706</v>
      </c>
      <c r="H1315" s="1">
        <v>0.37407660196270048</v>
      </c>
      <c r="I1315" s="1">
        <f t="shared" si="132"/>
        <v>-7.4376199655964541</v>
      </c>
      <c r="J1315" s="1">
        <v>2.95941039585</v>
      </c>
      <c r="K1315" s="1">
        <v>27.582328175400001</v>
      </c>
      <c r="L1315" s="2">
        <v>0.18959716306999996</v>
      </c>
      <c r="M1315" s="2">
        <v>3.5698879612166933E-4</v>
      </c>
      <c r="N1315" s="7">
        <v>0</v>
      </c>
      <c r="O1315" s="2">
        <v>0.15870601853238153</v>
      </c>
      <c r="P1315" s="3">
        <v>23158.076665225006</v>
      </c>
      <c r="Q1315" s="3">
        <v>510.32089358765</v>
      </c>
      <c r="R1315" s="3">
        <v>55521.495781689591</v>
      </c>
      <c r="S1315" s="3">
        <v>124.87689201448158</v>
      </c>
      <c r="T1315" s="3">
        <v>24934.097147922948</v>
      </c>
      <c r="V1315">
        <v>27057</v>
      </c>
      <c r="W1315" s="2">
        <v>0.45042385398648432</v>
      </c>
      <c r="X1315" s="2">
        <v>1.0035239479893716E-2</v>
      </c>
      <c r="Y1315" s="2">
        <v>0.20182391190606069</v>
      </c>
      <c r="Z1315" s="2">
        <v>0.84395093949786371</v>
      </c>
      <c r="AA1315" s="2">
        <v>7.950152457007606E-2</v>
      </c>
      <c r="AB1315" s="2">
        <v>0.46799715916872747</v>
      </c>
      <c r="AC1315" s="2">
        <v>3.5698879612166933E-4</v>
      </c>
      <c r="AD1315" s="2">
        <v>0</v>
      </c>
      <c r="AE1315" s="2">
        <v>0.15870601853238153</v>
      </c>
      <c r="AF1315">
        <v>53870.611440478417</v>
      </c>
      <c r="AG1315">
        <v>121.42919868736367</v>
      </c>
      <c r="AH1315">
        <v>22822.242154221069</v>
      </c>
      <c r="AI1315">
        <v>1410.0484460361315</v>
      </c>
      <c r="AJ1315">
        <v>0.80947730511288729</v>
      </c>
      <c r="AK1315">
        <v>109392.10722216801</v>
      </c>
      <c r="AL1315">
        <v>246.30609070184528</v>
      </c>
      <c r="AM1315">
        <v>46292.467601056633</v>
      </c>
      <c r="AN1315">
        <v>2873.9201471235119</v>
      </c>
      <c r="AO1315">
        <v>1.642095211652816</v>
      </c>
      <c r="AP1315">
        <v>55521.495781689591</v>
      </c>
      <c r="AQ1315">
        <v>124.87689201448161</v>
      </c>
      <c r="AR1315">
        <v>23470.225446835564</v>
      </c>
      <c r="AS1315">
        <v>1463.8717010873804</v>
      </c>
      <c r="AT1315">
        <v>0.83261790653992873</v>
      </c>
      <c r="AU1315" s="3">
        <v>4352328.928462388</v>
      </c>
      <c r="AV1315" s="3">
        <v>95909.708740862945</v>
      </c>
      <c r="AW1315">
        <v>20755.904712301999</v>
      </c>
      <c r="AX1315">
        <v>3900864.7316300375</v>
      </c>
      <c r="AY1315">
        <v>457.38564532466802</v>
      </c>
      <c r="AZ1315">
        <v>85961.058182318113</v>
      </c>
      <c r="BA1315">
        <v>43913.981377527001</v>
      </c>
      <c r="BB1315">
        <v>8253193.6600924246</v>
      </c>
      <c r="BC1315">
        <v>967.70653891231802</v>
      </c>
      <c r="BD1315">
        <v>181870.76692318104</v>
      </c>
      <c r="BE1315">
        <v>23158.076665225006</v>
      </c>
      <c r="BF1315">
        <v>4352328.928462388</v>
      </c>
      <c r="BG1315">
        <v>510.32089358765</v>
      </c>
      <c r="BH1315">
        <v>95909.708740862945</v>
      </c>
      <c r="BI1315">
        <v>0.24067342670567687</v>
      </c>
      <c r="BJ1315">
        <v>0.61475002866837736</v>
      </c>
      <c r="BK1315">
        <v>0.37407660196270048</v>
      </c>
      <c r="BL1315">
        <v>43.319006464852166</v>
      </c>
      <c r="BM1315">
        <v>35.881386499255711</v>
      </c>
      <c r="BN1315">
        <f t="shared" si="129"/>
        <v>-7.4376199655964541</v>
      </c>
      <c r="BO1315">
        <v>0.52156360606473418</v>
      </c>
      <c r="BP1315">
        <v>1.5200793076045028E-3</v>
      </c>
      <c r="BQ1315">
        <v>0</v>
      </c>
      <c r="BR1315">
        <v>8.9285714285714288E-2</v>
      </c>
      <c r="BS1315">
        <v>0.10344827586206896</v>
      </c>
      <c r="BT1315">
        <v>0.61111111111111116</v>
      </c>
      <c r="BU1315">
        <v>0.21299709915716883</v>
      </c>
      <c r="BV1315">
        <v>0.84395093949786371</v>
      </c>
      <c r="BW1315">
        <v>8.2470461172278076E-2</v>
      </c>
      <c r="BX1315">
        <v>0.46799715916872747</v>
      </c>
      <c r="BY1315">
        <f t="shared" si="130"/>
        <v>8.4170727646467505E-2</v>
      </c>
      <c r="BZ1315">
        <v>0</v>
      </c>
      <c r="CA1315">
        <f t="shared" si="131"/>
        <v>8.3107564540528589E-2</v>
      </c>
      <c r="CC1315">
        <v>8.4170727646467505E-2</v>
      </c>
      <c r="CD1315">
        <v>8.3107564540528589E-2</v>
      </c>
    </row>
    <row r="1316" spans="1:82" x14ac:dyDescent="0.3">
      <c r="A1316">
        <v>0</v>
      </c>
      <c r="B1316" t="s">
        <v>901</v>
      </c>
      <c r="C1316" t="s">
        <v>920</v>
      </c>
      <c r="D1316">
        <v>27059</v>
      </c>
      <c r="E1316" s="2">
        <f t="shared" si="134"/>
        <v>0.50211776364877159</v>
      </c>
      <c r="F1316" s="2" t="s">
        <v>1937</v>
      </c>
      <c r="G1316" s="3">
        <v>6533</v>
      </c>
      <c r="H1316" s="1">
        <v>4.9390296313086797</v>
      </c>
      <c r="I1316" s="1">
        <f t="shared" si="132"/>
        <v>-8.0568300680260307</v>
      </c>
      <c r="J1316" s="1">
        <v>3.01682087391</v>
      </c>
      <c r="K1316" s="1">
        <v>38.948227014700002</v>
      </c>
      <c r="L1316" s="2">
        <v>0.21608724689999992</v>
      </c>
      <c r="M1316" s="2">
        <v>2.4342696345743494E-3</v>
      </c>
      <c r="N1316" s="7">
        <v>0</v>
      </c>
      <c r="O1316" s="2">
        <v>6.9905632468635057E-2</v>
      </c>
      <c r="P1316" s="3">
        <v>162255.76691636999</v>
      </c>
      <c r="Q1316" s="3">
        <v>3575.5347544405804</v>
      </c>
      <c r="R1316" s="3">
        <v>358743.66740830714</v>
      </c>
      <c r="S1316" s="3">
        <v>811.58604956167869</v>
      </c>
      <c r="T1316" s="3">
        <v>162977.848083277</v>
      </c>
      <c r="V1316">
        <v>27059</v>
      </c>
      <c r="W1316" s="2">
        <v>0.49312126277615764</v>
      </c>
      <c r="X1316" s="2">
        <v>0.13249784907267703</v>
      </c>
      <c r="Y1316" s="2">
        <v>0.21862651888815429</v>
      </c>
      <c r="Z1316" s="2">
        <v>0.8603229935271739</v>
      </c>
      <c r="AA1316" s="2">
        <v>0.11226185865382148</v>
      </c>
      <c r="AB1316" s="2">
        <v>0.53338465641732447</v>
      </c>
      <c r="AC1316" s="2">
        <v>2.4342696345743494E-3</v>
      </c>
      <c r="AD1316" s="2">
        <v>0</v>
      </c>
      <c r="AE1316" s="2">
        <v>6.9905632468635057E-2</v>
      </c>
      <c r="AF1316">
        <v>276618.84196316887</v>
      </c>
      <c r="AG1316">
        <v>623.10619265375624</v>
      </c>
      <c r="AH1316">
        <v>117110.88082819246</v>
      </c>
      <c r="AI1316">
        <v>8169.3526885169358</v>
      </c>
      <c r="AJ1316">
        <v>4.1540214683563832</v>
      </c>
      <c r="AK1316">
        <v>635362.50937147602</v>
      </c>
      <c r="AL1316">
        <v>1434.6922422154348</v>
      </c>
      <c r="AM1316">
        <v>269645.96754792205</v>
      </c>
      <c r="AN1316">
        <v>18612.114052064382</v>
      </c>
      <c r="AO1316">
        <v>9.5625612728853895</v>
      </c>
      <c r="AP1316">
        <v>358743.66740830714</v>
      </c>
      <c r="AQ1316">
        <v>811.58604956167858</v>
      </c>
      <c r="AR1316">
        <v>152535.08671972959</v>
      </c>
      <c r="AS1316">
        <v>10442.761363547446</v>
      </c>
      <c r="AT1316">
        <v>5.4085398045290063</v>
      </c>
      <c r="AU1316" s="3">
        <v>30494348.834262576</v>
      </c>
      <c r="AV1316" s="3">
        <v>671986.00174956268</v>
      </c>
      <c r="AW1316">
        <v>100060.82944299</v>
      </c>
      <c r="AX1316">
        <v>18805432.285515539</v>
      </c>
      <c r="AY1316">
        <v>2204.98155492966</v>
      </c>
      <c r="AZ1316">
        <v>414404.23343348032</v>
      </c>
      <c r="BA1316">
        <v>262316.59635935997</v>
      </c>
      <c r="BB1316">
        <v>49299781.119778112</v>
      </c>
      <c r="BC1316">
        <v>5780.5163093702404</v>
      </c>
      <c r="BD1316">
        <v>1086390.2351830429</v>
      </c>
      <c r="BE1316">
        <v>162255.76691636999</v>
      </c>
      <c r="BF1316">
        <v>30494348.834262576</v>
      </c>
      <c r="BG1316">
        <v>3575.5347544405804</v>
      </c>
      <c r="BH1316">
        <v>671986.00174956268</v>
      </c>
      <c r="BI1316">
        <v>2.301480567361045</v>
      </c>
      <c r="BJ1316">
        <v>7.2405101986697247</v>
      </c>
      <c r="BK1316">
        <v>4.9390296313086797</v>
      </c>
      <c r="BL1316">
        <v>48.330441231616291</v>
      </c>
      <c r="BM1316">
        <v>40.27361116359026</v>
      </c>
      <c r="BN1316">
        <f t="shared" si="129"/>
        <v>-8.0568300680260307</v>
      </c>
      <c r="BO1316">
        <v>0.50211776364877159</v>
      </c>
      <c r="BP1316">
        <v>1.3994059767680716E-2</v>
      </c>
      <c r="BQ1316">
        <v>8.3418249449606838E-4</v>
      </c>
      <c r="BR1316">
        <v>5.3571428571428568E-2</v>
      </c>
      <c r="BS1316">
        <v>0</v>
      </c>
      <c r="BT1316">
        <v>0.55555555555555558</v>
      </c>
      <c r="BU1316">
        <v>0.2307299164019844</v>
      </c>
      <c r="BV1316">
        <v>0.8603229935271739</v>
      </c>
      <c r="BW1316">
        <v>0.11645421022180652</v>
      </c>
      <c r="BX1316">
        <v>0.53338465641732447</v>
      </c>
      <c r="BY1316">
        <f t="shared" si="130"/>
        <v>9.929456976980533E-2</v>
      </c>
      <c r="BZ1316">
        <v>0</v>
      </c>
      <c r="CA1316">
        <f t="shared" si="131"/>
        <v>3.2253957231325549E-2</v>
      </c>
      <c r="CC1316">
        <v>9.929456976980533E-2</v>
      </c>
      <c r="CD1316">
        <v>3.2253957231325549E-2</v>
      </c>
    </row>
    <row r="1317" spans="1:82" x14ac:dyDescent="0.3">
      <c r="A1317">
        <v>0</v>
      </c>
      <c r="B1317" t="s">
        <v>901</v>
      </c>
      <c r="C1317" t="s">
        <v>921</v>
      </c>
      <c r="D1317">
        <v>27061</v>
      </c>
      <c r="E1317" s="2">
        <f t="shared" si="134"/>
        <v>0.56663411280040576</v>
      </c>
      <c r="F1317" s="2" t="s">
        <v>1938</v>
      </c>
      <c r="G1317" s="3">
        <v>2062</v>
      </c>
      <c r="H1317" s="1">
        <v>0.38015704884071233</v>
      </c>
      <c r="I1317" s="1">
        <f t="shared" si="132"/>
        <v>-7.2011771312895121</v>
      </c>
      <c r="J1317" s="1">
        <v>2.9166870458799998</v>
      </c>
      <c r="K1317" s="1">
        <v>64.295459643499996</v>
      </c>
      <c r="L1317" s="2">
        <v>0.22243968909</v>
      </c>
      <c r="M1317" s="2">
        <v>2.1006444260565664E-3</v>
      </c>
      <c r="N1317" s="7">
        <v>0</v>
      </c>
      <c r="O1317" s="2">
        <v>3.9134832852683876E-2</v>
      </c>
      <c r="P1317" s="3">
        <v>72588.200589540007</v>
      </c>
      <c r="Q1317" s="3">
        <v>1599.58341637236</v>
      </c>
      <c r="R1317" s="3">
        <v>155745.93230105465</v>
      </c>
      <c r="S1317" s="3">
        <v>352.47407412536745</v>
      </c>
      <c r="T1317" s="3">
        <v>70822.591691591733</v>
      </c>
      <c r="V1317">
        <v>27061</v>
      </c>
      <c r="W1317" s="2">
        <v>0.46336204515646812</v>
      </c>
      <c r="X1317" s="2">
        <v>1.0198357783058011E-2</v>
      </c>
      <c r="Y1317" s="2">
        <v>0.19540790544395092</v>
      </c>
      <c r="Z1317" s="2">
        <v>0.83176729258081572</v>
      </c>
      <c r="AA1317" s="2">
        <v>0.18532108791131516</v>
      </c>
      <c r="AB1317" s="2">
        <v>0.54906487467884979</v>
      </c>
      <c r="AC1317" s="2">
        <v>2.1006444260565664E-3</v>
      </c>
      <c r="AD1317" s="2">
        <v>0</v>
      </c>
      <c r="AE1317" s="2">
        <v>3.9134832852683876E-2</v>
      </c>
      <c r="AF1317">
        <v>208547.29060590162</v>
      </c>
      <c r="AG1317">
        <v>467.02074055992085</v>
      </c>
      <c r="AH1317">
        <v>87775.103083269554</v>
      </c>
      <c r="AI1317">
        <v>6350.6675928340455</v>
      </c>
      <c r="AJ1317">
        <v>3.1150396625569008</v>
      </c>
      <c r="AK1317">
        <v>364293.22290695627</v>
      </c>
      <c r="AL1317">
        <v>819.49481468528825</v>
      </c>
      <c r="AM1317">
        <v>154021.51465257452</v>
      </c>
      <c r="AN1317">
        <v>10926.847715120815</v>
      </c>
      <c r="AO1317">
        <v>5.4639090062528233</v>
      </c>
      <c r="AP1317">
        <v>155745.93230105465</v>
      </c>
      <c r="AQ1317">
        <v>352.47407412536739</v>
      </c>
      <c r="AR1317">
        <v>66246.411569304968</v>
      </c>
      <c r="AS1317">
        <v>4576.1801222867698</v>
      </c>
      <c r="AT1317">
        <v>2.3488693436959225</v>
      </c>
      <c r="AU1317" s="3">
        <v>13642226.418798149</v>
      </c>
      <c r="AV1317" s="3">
        <v>300625.70727302134</v>
      </c>
      <c r="AW1317">
        <v>76268.685927980012</v>
      </c>
      <c r="AX1317">
        <v>14333936.833304564</v>
      </c>
      <c r="AY1317">
        <v>1680.6881036873201</v>
      </c>
      <c r="AZ1317">
        <v>315868.52220699494</v>
      </c>
      <c r="BA1317">
        <v>148856.88651752</v>
      </c>
      <c r="BB1317">
        <v>27976163.25210271</v>
      </c>
      <c r="BC1317">
        <v>3280.2715200596804</v>
      </c>
      <c r="BD1317">
        <v>616494.22948001628</v>
      </c>
      <c r="BE1317">
        <v>72588.200589540007</v>
      </c>
      <c r="BF1317">
        <v>13642226.418798149</v>
      </c>
      <c r="BG1317">
        <v>1599.58341637236</v>
      </c>
      <c r="BH1317">
        <v>300625.70727302134</v>
      </c>
      <c r="BI1317">
        <v>0.28807057634172917</v>
      </c>
      <c r="BJ1317">
        <v>0.6682276251824415</v>
      </c>
      <c r="BK1317">
        <v>0.38015704884071233</v>
      </c>
      <c r="BL1317">
        <v>45.401672443943845</v>
      </c>
      <c r="BM1317">
        <v>38.200495312654333</v>
      </c>
      <c r="BN1317">
        <f t="shared" si="129"/>
        <v>-7.2011771312895121</v>
      </c>
      <c r="BO1317">
        <v>0.56663411280040576</v>
      </c>
      <c r="BP1317">
        <v>1.9766621413508222E-3</v>
      </c>
      <c r="BQ1317">
        <v>1.9616400648363159E-5</v>
      </c>
      <c r="BR1317">
        <v>4.1666666666666664E-2</v>
      </c>
      <c r="BS1317">
        <v>0.34482758620689657</v>
      </c>
      <c r="BT1317">
        <v>0.55555555555555558</v>
      </c>
      <c r="BU1317">
        <v>0.20622589572692757</v>
      </c>
      <c r="BV1317">
        <v>0.83176729258081572</v>
      </c>
      <c r="BW1317">
        <v>0.19224179243912362</v>
      </c>
      <c r="BX1317">
        <v>0.54906487467884979</v>
      </c>
      <c r="BY1317">
        <f t="shared" si="130"/>
        <v>6.2392077212157018E-2</v>
      </c>
      <c r="BZ1317">
        <v>0</v>
      </c>
      <c r="CA1317">
        <f t="shared" si="131"/>
        <v>1.7600108923262043E-2</v>
      </c>
      <c r="CC1317">
        <v>6.2392077212157018E-2</v>
      </c>
      <c r="CD1317">
        <v>1.7600108923262043E-2</v>
      </c>
    </row>
    <row r="1318" spans="1:82" x14ac:dyDescent="0.3">
      <c r="A1318">
        <v>0</v>
      </c>
      <c r="B1318" t="s">
        <v>901</v>
      </c>
      <c r="C1318" t="s">
        <v>40</v>
      </c>
      <c r="D1318">
        <v>27063</v>
      </c>
      <c r="E1318" s="2">
        <f t="shared" si="134"/>
        <v>0.45922323393622366</v>
      </c>
      <c r="F1318" s="2" t="s">
        <v>1936</v>
      </c>
      <c r="G1318" s="3">
        <v>-119</v>
      </c>
      <c r="H1318" s="1">
        <v>0.37614878749570846</v>
      </c>
      <c r="I1318" s="1">
        <f t="shared" si="132"/>
        <v>-10.715665966759801</v>
      </c>
      <c r="J1318" s="1">
        <v>2.9791791233399998</v>
      </c>
      <c r="K1318" s="1">
        <v>22.6199784953</v>
      </c>
      <c r="L1318" s="2">
        <v>0.16707262097999998</v>
      </c>
      <c r="M1318" s="2">
        <v>3.3336296602295041E-4</v>
      </c>
      <c r="N1318" s="7">
        <v>0</v>
      </c>
      <c r="O1318" s="2">
        <v>6.16064896669123E-4</v>
      </c>
      <c r="P1318" s="3">
        <v>14997.319058734007</v>
      </c>
      <c r="Q1318" s="3">
        <v>330.48708552575602</v>
      </c>
      <c r="R1318" s="3">
        <v>76013.316920162557</v>
      </c>
      <c r="S1318" s="3">
        <v>170.0792098739922</v>
      </c>
      <c r="T1318" s="3">
        <v>33577.17189206816</v>
      </c>
      <c r="V1318">
        <v>27063</v>
      </c>
      <c r="W1318" s="2">
        <v>0.41633711573153143</v>
      </c>
      <c r="X1318" s="2">
        <v>1.0090829372341946E-2</v>
      </c>
      <c r="Y1318" s="2">
        <v>0.29077549459286856</v>
      </c>
      <c r="Z1318" s="2">
        <v>0.84958849357324928</v>
      </c>
      <c r="AA1318" s="2">
        <v>6.5198367762245857E-2</v>
      </c>
      <c r="AB1318" s="2">
        <v>0.4123981114878057</v>
      </c>
      <c r="AC1318" s="2">
        <v>3.3336296602295041E-4</v>
      </c>
      <c r="AD1318" s="2">
        <v>0</v>
      </c>
      <c r="AE1318" s="2">
        <v>6.16064896669123E-4</v>
      </c>
      <c r="AF1318">
        <v>68067.577840086742</v>
      </c>
      <c r="AG1318">
        <v>153.48233912445627</v>
      </c>
      <c r="AH1318">
        <v>28846.530717155543</v>
      </c>
      <c r="AI1318">
        <v>1407.2542703253564</v>
      </c>
      <c r="AJ1318">
        <v>1.0231216603793765</v>
      </c>
      <c r="AK1318">
        <v>144080.8947602493</v>
      </c>
      <c r="AL1318">
        <v>323.56154899844847</v>
      </c>
      <c r="AM1318">
        <v>60812.391935893596</v>
      </c>
      <c r="AN1318">
        <v>3018.564943655464</v>
      </c>
      <c r="AO1318">
        <v>2.1576380979882748</v>
      </c>
      <c r="AP1318">
        <v>76013.316920162557</v>
      </c>
      <c r="AQ1318">
        <v>170.0792098739922</v>
      </c>
      <c r="AR1318">
        <v>31965.861218738053</v>
      </c>
      <c r="AS1318">
        <v>1611.3106733301076</v>
      </c>
      <c r="AT1318">
        <v>1.1345164376088983</v>
      </c>
      <c r="AU1318" s="3">
        <v>2818596.1438984694</v>
      </c>
      <c r="AV1318" s="3">
        <v>62111.742853710588</v>
      </c>
      <c r="AW1318">
        <v>25332.381937128001</v>
      </c>
      <c r="AX1318">
        <v>4760967.8612638367</v>
      </c>
      <c r="AY1318">
        <v>558.23477803195203</v>
      </c>
      <c r="AZ1318">
        <v>104914.64418332506</v>
      </c>
      <c r="BA1318">
        <v>40329.700995862004</v>
      </c>
      <c r="BB1318">
        <v>7579564.0051623052</v>
      </c>
      <c r="BC1318">
        <v>888.72186355770805</v>
      </c>
      <c r="BD1318">
        <v>167026.38703703566</v>
      </c>
      <c r="BE1318">
        <v>14997.319058734007</v>
      </c>
      <c r="BF1318">
        <v>2818596.1438984694</v>
      </c>
      <c r="BG1318">
        <v>330.48708552575602</v>
      </c>
      <c r="BH1318">
        <v>62111.742853710588</v>
      </c>
      <c r="BI1318">
        <v>0.36194578109213793</v>
      </c>
      <c r="BJ1318">
        <v>0.73809456858784639</v>
      </c>
      <c r="BK1318">
        <v>0.37614878749570846</v>
      </c>
      <c r="BL1318">
        <v>48.86156589636969</v>
      </c>
      <c r="BM1318">
        <v>38.14589992960989</v>
      </c>
      <c r="BN1318">
        <f t="shared" si="129"/>
        <v>-10.715665966759801</v>
      </c>
      <c r="BO1318">
        <v>0.45922323393622366</v>
      </c>
      <c r="BP1318">
        <v>2.0127887560485386E-3</v>
      </c>
      <c r="BQ1318">
        <v>1.8663003803480341E-3</v>
      </c>
      <c r="BR1318">
        <v>8.3333333333333329E-2</v>
      </c>
      <c r="BS1318">
        <v>0.17241379310344829</v>
      </c>
      <c r="BT1318">
        <v>0.27777777777777779</v>
      </c>
      <c r="BU1318">
        <v>0.30687313643538672</v>
      </c>
      <c r="BV1318">
        <v>0.84958849357324928</v>
      </c>
      <c r="BW1318">
        <v>6.7633161579093215E-2</v>
      </c>
      <c r="BX1318">
        <v>0.4123981114878057</v>
      </c>
      <c r="BY1318">
        <f t="shared" si="130"/>
        <v>9.8093424428527809E-2</v>
      </c>
      <c r="BZ1318">
        <v>0</v>
      </c>
      <c r="CA1318">
        <f t="shared" si="131"/>
        <v>3.5925659609751387E-4</v>
      </c>
      <c r="CC1318">
        <v>9.8093424428527809E-2</v>
      </c>
      <c r="CD1318">
        <v>3.5925659609751387E-4</v>
      </c>
    </row>
    <row r="1319" spans="1:82" x14ac:dyDescent="0.3">
      <c r="A1319">
        <v>0</v>
      </c>
      <c r="B1319" t="s">
        <v>901</v>
      </c>
      <c r="C1319" t="s">
        <v>922</v>
      </c>
      <c r="D1319">
        <v>27065</v>
      </c>
      <c r="E1319" s="2">
        <f t="shared" si="134"/>
        <v>0.5156473711467533</v>
      </c>
      <c r="F1319" s="2" t="s">
        <v>1937</v>
      </c>
      <c r="G1319" s="3">
        <v>1234</v>
      </c>
      <c r="H1319" s="1">
        <v>0.37382921576672118</v>
      </c>
      <c r="I1319" s="1">
        <f t="shared" si="132"/>
        <v>-6.0008203017925084</v>
      </c>
      <c r="J1319" s="1">
        <v>2.9883989341800001</v>
      </c>
      <c r="K1319" s="1">
        <v>45.787315428100001</v>
      </c>
      <c r="L1319" s="2">
        <v>0.21134698249999984</v>
      </c>
      <c r="M1319" s="2">
        <v>9.3334645244287932E-4</v>
      </c>
      <c r="N1319" s="7">
        <v>0</v>
      </c>
      <c r="O1319" s="2">
        <v>3.838467799529964E-2</v>
      </c>
      <c r="P1319" s="3">
        <v>14333.844703079008</v>
      </c>
      <c r="Q1319" s="3">
        <v>315.86649198748609</v>
      </c>
      <c r="R1319" s="3">
        <v>47537.420731718041</v>
      </c>
      <c r="S1319" s="3">
        <v>106.90027297187585</v>
      </c>
      <c r="T1319" s="3">
        <v>21779.651358024901</v>
      </c>
      <c r="V1319">
        <v>27065</v>
      </c>
      <c r="W1319" s="2">
        <v>0.43909828058365197</v>
      </c>
      <c r="X1319" s="2">
        <v>1.0028602925488425E-2</v>
      </c>
      <c r="Y1319" s="2">
        <v>0.16283556212272104</v>
      </c>
      <c r="Z1319" s="2">
        <v>0.85221775649376963</v>
      </c>
      <c r="AA1319" s="2">
        <v>0.13197440619793238</v>
      </c>
      <c r="AB1319" s="2">
        <v>0.52168389973411589</v>
      </c>
      <c r="AC1319" s="2">
        <v>9.3334645244287932E-4</v>
      </c>
      <c r="AD1319" s="2">
        <v>0</v>
      </c>
      <c r="AE1319" s="2">
        <v>3.838467799529964E-2</v>
      </c>
      <c r="AF1319">
        <v>94391.460340614431</v>
      </c>
      <c r="AG1319">
        <v>212.31279759165432</v>
      </c>
      <c r="AH1319">
        <v>39903.533346638913</v>
      </c>
      <c r="AI1319">
        <v>3349.2870121061005</v>
      </c>
      <c r="AJ1319">
        <v>1.4155913114565906</v>
      </c>
      <c r="AK1319">
        <v>141928.88107233247</v>
      </c>
      <c r="AL1319">
        <v>319.21307056353015</v>
      </c>
      <c r="AM1319">
        <v>59995.108869572585</v>
      </c>
      <c r="AN1319">
        <v>5037.3628471973307</v>
      </c>
      <c r="AO1319">
        <v>2.1283609682368847</v>
      </c>
      <c r="AP1319">
        <v>47537.420731718041</v>
      </c>
      <c r="AQ1319">
        <v>106.90027297187584</v>
      </c>
      <c r="AR1319">
        <v>20091.575522933672</v>
      </c>
      <c r="AS1319">
        <v>1688.0758350912301</v>
      </c>
      <c r="AT1319">
        <v>0.71276965678029414</v>
      </c>
      <c r="AU1319" s="3">
        <v>2693902.7734966688</v>
      </c>
      <c r="AV1319" s="3">
        <v>59363.948504128137</v>
      </c>
      <c r="AW1319">
        <v>26344.981495329997</v>
      </c>
      <c r="AX1319">
        <v>4951275.82223232</v>
      </c>
      <c r="AY1319">
        <v>580.54883799722006</v>
      </c>
      <c r="AZ1319">
        <v>109108.34861319754</v>
      </c>
      <c r="BA1319">
        <v>40678.826198409006</v>
      </c>
      <c r="BB1319">
        <v>7645178.5957289888</v>
      </c>
      <c r="BC1319">
        <v>896.4153299847062</v>
      </c>
      <c r="BD1319">
        <v>168472.29711732568</v>
      </c>
      <c r="BE1319">
        <v>14333.844703079008</v>
      </c>
      <c r="BF1319">
        <v>2693902.7734966688</v>
      </c>
      <c r="BG1319">
        <v>315.86649198748609</v>
      </c>
      <c r="BH1319">
        <v>59363.948504128137</v>
      </c>
      <c r="BI1319">
        <v>0.49543695338504096</v>
      </c>
      <c r="BJ1319">
        <v>0.86926616915176214</v>
      </c>
      <c r="BK1319">
        <v>0.37382921576672118</v>
      </c>
      <c r="BL1319">
        <v>50.026654940629527</v>
      </c>
      <c r="BM1319">
        <v>44.025834638837019</v>
      </c>
      <c r="BN1319">
        <f t="shared" si="129"/>
        <v>-6.0008203017925084</v>
      </c>
      <c r="BO1319">
        <v>0.5156473711467533</v>
      </c>
      <c r="BP1319">
        <v>3.0936560719801213E-3</v>
      </c>
      <c r="BQ1319">
        <v>7.0141375518357118E-4</v>
      </c>
      <c r="BR1319">
        <v>5.3571428571428568E-2</v>
      </c>
      <c r="BS1319">
        <v>0</v>
      </c>
      <c r="BT1319">
        <v>0.66666666666666663</v>
      </c>
      <c r="BU1319">
        <v>0.17185031270184695</v>
      </c>
      <c r="BV1319">
        <v>0.85221775649376963</v>
      </c>
      <c r="BW1319">
        <v>0.1369029109937058</v>
      </c>
      <c r="BX1319">
        <v>0.52168389973411589</v>
      </c>
      <c r="BY1319">
        <f t="shared" si="130"/>
        <v>0.12760474348194994</v>
      </c>
      <c r="BZ1319">
        <v>0</v>
      </c>
      <c r="CA1319">
        <f t="shared" si="131"/>
        <v>1.8090864698819323E-2</v>
      </c>
      <c r="CC1319">
        <v>0.12760474348194994</v>
      </c>
      <c r="CD1319">
        <v>1.8090864698819323E-2</v>
      </c>
    </row>
    <row r="1320" spans="1:82" x14ac:dyDescent="0.3">
      <c r="A1320">
        <v>0</v>
      </c>
      <c r="B1320" t="s">
        <v>901</v>
      </c>
      <c r="C1320" t="s">
        <v>923</v>
      </c>
      <c r="D1320">
        <v>27067</v>
      </c>
      <c r="E1320" s="2">
        <f t="shared" si="134"/>
        <v>0.51837885538991002</v>
      </c>
      <c r="F1320" s="2" t="s">
        <v>1937</v>
      </c>
      <c r="G1320" s="3">
        <v>7198</v>
      </c>
      <c r="H1320" s="1">
        <v>3.9493464437279551</v>
      </c>
      <c r="I1320" s="1">
        <f t="shared" si="132"/>
        <v>-13.005698938000794</v>
      </c>
      <c r="J1320" s="1">
        <v>3.0032263533700001</v>
      </c>
      <c r="K1320" s="1">
        <v>36.693688919000003</v>
      </c>
      <c r="L1320" s="2">
        <v>0.15963954349999998</v>
      </c>
      <c r="M1320" s="2">
        <v>8.3622096224538842E-3</v>
      </c>
      <c r="N1320" s="7">
        <v>0</v>
      </c>
      <c r="O1320" s="2">
        <v>9.9541349749575347E-4</v>
      </c>
      <c r="P1320" s="3">
        <v>134087.32191656003</v>
      </c>
      <c r="Q1320" s="3">
        <v>2954.8033253550402</v>
      </c>
      <c r="R1320" s="3">
        <v>125657.96042597224</v>
      </c>
      <c r="S1320" s="3">
        <v>283.20364805183794</v>
      </c>
      <c r="T1320" s="3">
        <v>58013.50256709964</v>
      </c>
      <c r="V1320">
        <v>27067</v>
      </c>
      <c r="W1320" s="2">
        <v>0.46629800488426004</v>
      </c>
      <c r="X1320" s="2">
        <v>0.10594791853842928</v>
      </c>
      <c r="Y1320" s="2">
        <v>0.35291679984745239</v>
      </c>
      <c r="Z1320" s="2">
        <v>0.85644617117166522</v>
      </c>
      <c r="AA1320" s="2">
        <v>0.10576352339112509</v>
      </c>
      <c r="AB1320" s="2">
        <v>0.39405047860029929</v>
      </c>
      <c r="AC1320" s="2">
        <v>8.3622096224538842E-3</v>
      </c>
      <c r="AD1320" s="2">
        <v>0</v>
      </c>
      <c r="AE1320" s="2">
        <v>9.9541349749575347E-4</v>
      </c>
      <c r="AF1320">
        <v>822734.64750053105</v>
      </c>
      <c r="AG1320">
        <v>1846.1883675374472</v>
      </c>
      <c r="AH1320">
        <v>346985.39100736345</v>
      </c>
      <c r="AI1320">
        <v>31793.748679249289</v>
      </c>
      <c r="AJ1320">
        <v>12.311945163054853</v>
      </c>
      <c r="AK1320">
        <v>948392.60792650329</v>
      </c>
      <c r="AL1320">
        <v>2129.3920155892852</v>
      </c>
      <c r="AM1320">
        <v>400212.64034002693</v>
      </c>
      <c r="AN1320">
        <v>36580.001913685424</v>
      </c>
      <c r="AO1320">
        <v>14.1998746837867</v>
      </c>
      <c r="AP1320">
        <v>125657.96042597224</v>
      </c>
      <c r="AQ1320">
        <v>283.20364805183794</v>
      </c>
      <c r="AR1320">
        <v>53227.249332663487</v>
      </c>
      <c r="AS1320">
        <v>4786.2532344361352</v>
      </c>
      <c r="AT1320">
        <v>1.8879295207318467</v>
      </c>
      <c r="AU1320" s="3">
        <v>25200371.280998293</v>
      </c>
      <c r="AV1320" s="3">
        <v>555325.73696722626</v>
      </c>
      <c r="AW1320">
        <v>138017.19455482002</v>
      </c>
      <c r="AX1320">
        <v>25938951.544632874</v>
      </c>
      <c r="AY1320">
        <v>3041.4036136878804</v>
      </c>
      <c r="AZ1320">
        <v>571601.39515650028</v>
      </c>
      <c r="BA1320">
        <v>272104.51647138002</v>
      </c>
      <c r="BB1320">
        <v>51139322.825631157</v>
      </c>
      <c r="BC1320">
        <v>5996.2069390429206</v>
      </c>
      <c r="BD1320">
        <v>1126927.1321237264</v>
      </c>
      <c r="BE1320">
        <v>134087.32191656003</v>
      </c>
      <c r="BF1320">
        <v>25200371.280998293</v>
      </c>
      <c r="BG1320">
        <v>2954.8033253550402</v>
      </c>
      <c r="BH1320">
        <v>555325.73696722626</v>
      </c>
      <c r="BI1320">
        <v>2.0355140119132189</v>
      </c>
      <c r="BJ1320">
        <v>5.984860455641174</v>
      </c>
      <c r="BK1320">
        <v>3.9493464437279551</v>
      </c>
      <c r="BL1320">
        <v>39.475423187012069</v>
      </c>
      <c r="BM1320">
        <v>26.469724249011275</v>
      </c>
      <c r="BN1320">
        <f t="shared" si="129"/>
        <v>-13.005698938000794</v>
      </c>
      <c r="BO1320">
        <v>0.51837885538991002</v>
      </c>
      <c r="BP1320">
        <v>1.2777685689211079E-2</v>
      </c>
      <c r="BQ1320">
        <v>8.9374934546168974E-4</v>
      </c>
      <c r="BR1320">
        <v>0.16666666666666666</v>
      </c>
      <c r="BS1320">
        <v>0</v>
      </c>
      <c r="BT1320">
        <v>0.44444444444444442</v>
      </c>
      <c r="BU1320">
        <v>0.37245465069732003</v>
      </c>
      <c r="BV1320">
        <v>0.85644617117166522</v>
      </c>
      <c r="BW1320">
        <v>0.10971319853851151</v>
      </c>
      <c r="BX1320">
        <v>0.39405047860029929</v>
      </c>
      <c r="BY1320">
        <f t="shared" si="130"/>
        <v>0.21751855262178202</v>
      </c>
      <c r="BZ1320">
        <v>0</v>
      </c>
      <c r="CA1320">
        <f t="shared" si="131"/>
        <v>6.0616909659465441E-4</v>
      </c>
      <c r="CC1320">
        <v>0.21751855262178202</v>
      </c>
      <c r="CD1320">
        <v>6.0616909659465441E-4</v>
      </c>
    </row>
    <row r="1321" spans="1:82" x14ac:dyDescent="0.3">
      <c r="A1321">
        <v>1</v>
      </c>
      <c r="B1321" t="s">
        <v>901</v>
      </c>
      <c r="C1321" t="s">
        <v>924</v>
      </c>
      <c r="D1321">
        <v>27069</v>
      </c>
      <c r="E1321" s="2">
        <v>0</v>
      </c>
      <c r="F1321" s="2" t="s">
        <v>1954</v>
      </c>
      <c r="G1321" s="3">
        <v>-999</v>
      </c>
      <c r="H1321" s="1">
        <v>0.37724139753770441</v>
      </c>
      <c r="I1321" s="1">
        <f t="shared" si="132"/>
        <v>-999</v>
      </c>
      <c r="J1321" s="1">
        <v>-999</v>
      </c>
      <c r="K1321" s="1">
        <v>-999</v>
      </c>
      <c r="L1321" s="2">
        <v>-999</v>
      </c>
      <c r="M1321" s="2">
        <v>-999</v>
      </c>
      <c r="N1321" s="7">
        <v>-999</v>
      </c>
      <c r="O1321" s="2">
        <v>-999</v>
      </c>
      <c r="P1321" s="3">
        <v>-999</v>
      </c>
      <c r="Q1321" s="3">
        <v>-999</v>
      </c>
      <c r="R1321" s="3">
        <v>-999</v>
      </c>
      <c r="S1321" s="3">
        <v>-999</v>
      </c>
      <c r="T1321" s="3">
        <v>-999</v>
      </c>
      <c r="V1321">
        <v>27069</v>
      </c>
      <c r="W1321" s="2">
        <v>-999</v>
      </c>
      <c r="X1321" s="2">
        <v>1.0120140490364398E-2</v>
      </c>
      <c r="Y1321" s="2">
        <v>-999</v>
      </c>
      <c r="Z1321" s="2">
        <v>-999</v>
      </c>
      <c r="AA1321" s="2">
        <v>-999</v>
      </c>
      <c r="AB1321" s="2">
        <v>-999</v>
      </c>
      <c r="AC1321" s="2">
        <v>-999</v>
      </c>
      <c r="AD1321" s="2">
        <v>-999</v>
      </c>
      <c r="AE1321" s="2">
        <v>-999</v>
      </c>
      <c r="AF1321" s="2">
        <v>-999</v>
      </c>
      <c r="AG1321" s="2">
        <v>-999</v>
      </c>
      <c r="AH1321" s="2">
        <v>-999</v>
      </c>
      <c r="AI1321" s="2">
        <v>-999</v>
      </c>
      <c r="AJ1321" s="2">
        <v>-999</v>
      </c>
      <c r="AK1321" s="2">
        <v>-999</v>
      </c>
      <c r="AL1321" s="2">
        <v>-999</v>
      </c>
      <c r="AM1321" s="2">
        <v>-999</v>
      </c>
      <c r="AN1321" s="2">
        <v>-999</v>
      </c>
      <c r="AO1321" s="2">
        <v>-999</v>
      </c>
      <c r="AP1321" s="2">
        <v>-999</v>
      </c>
      <c r="AQ1321" s="2">
        <v>-999</v>
      </c>
      <c r="AR1321" s="2">
        <v>-999</v>
      </c>
      <c r="AS1321" s="2">
        <v>-999</v>
      </c>
      <c r="AT1321" s="2">
        <v>-999</v>
      </c>
      <c r="AU1321" s="2">
        <v>-999</v>
      </c>
      <c r="AV1321" s="2">
        <v>-999</v>
      </c>
      <c r="AW1321" s="2">
        <v>-999</v>
      </c>
      <c r="AX1321" s="2">
        <v>-999</v>
      </c>
      <c r="AY1321" s="2">
        <v>-999</v>
      </c>
      <c r="AZ1321" s="2">
        <v>-999</v>
      </c>
      <c r="BA1321" s="2">
        <v>-999</v>
      </c>
      <c r="BB1321" s="2">
        <v>-999</v>
      </c>
      <c r="BC1321" s="2">
        <v>-999</v>
      </c>
      <c r="BD1321" s="2">
        <v>-999</v>
      </c>
      <c r="BE1321" s="2">
        <v>-999</v>
      </c>
      <c r="BF1321" s="2">
        <v>-999</v>
      </c>
      <c r="BG1321" s="2">
        <v>-999</v>
      </c>
      <c r="BH1321" s="2">
        <v>-999</v>
      </c>
      <c r="BI1321">
        <v>0</v>
      </c>
      <c r="BJ1321">
        <v>0.37724139753770441</v>
      </c>
      <c r="BK1321">
        <v>0.37724139753770441</v>
      </c>
      <c r="BL1321">
        <v>-999</v>
      </c>
      <c r="BM1321">
        <v>28.32847465361904</v>
      </c>
      <c r="BN1321">
        <f t="shared" si="129"/>
        <v>-999</v>
      </c>
      <c r="BO1321" t="s">
        <v>3748</v>
      </c>
      <c r="BP1321" t="s">
        <v>3748</v>
      </c>
      <c r="BQ1321">
        <v>0</v>
      </c>
      <c r="BR1321">
        <v>0.13690476190476192</v>
      </c>
      <c r="BS1321">
        <v>0.13793103448275862</v>
      </c>
      <c r="BT1321">
        <v>0.22222222222222221</v>
      </c>
      <c r="BU1321" t="s">
        <v>3748</v>
      </c>
      <c r="BY1321">
        <f t="shared" si="130"/>
        <v>-999</v>
      </c>
      <c r="CA1321">
        <f t="shared" si="131"/>
        <v>-999</v>
      </c>
    </row>
    <row r="1322" spans="1:82" x14ac:dyDescent="0.3">
      <c r="A1322">
        <v>0</v>
      </c>
      <c r="B1322" t="s">
        <v>901</v>
      </c>
      <c r="C1322" t="s">
        <v>925</v>
      </c>
      <c r="D1322">
        <v>27071</v>
      </c>
      <c r="E1322" s="2">
        <f>BO1322</f>
        <v>0.4551386933045603</v>
      </c>
      <c r="F1322" s="2" t="s">
        <v>1936</v>
      </c>
      <c r="G1322" s="3">
        <v>113</v>
      </c>
      <c r="H1322" s="1">
        <v>0.37594336434449671</v>
      </c>
      <c r="I1322" s="1">
        <f t="shared" si="132"/>
        <v>-5.8283302918615902</v>
      </c>
      <c r="J1322" s="1">
        <v>2.7316703576200001</v>
      </c>
      <c r="K1322" s="1">
        <v>28.966496123500001</v>
      </c>
      <c r="L1322" s="2">
        <v>0.15931533783000007</v>
      </c>
      <c r="M1322" s="2">
        <v>2.7555566423545833E-4</v>
      </c>
      <c r="N1322" s="7">
        <v>0</v>
      </c>
      <c r="O1322" s="2">
        <v>1.7342190674391331E-2</v>
      </c>
      <c r="P1322" s="3">
        <v>96917.520241040984</v>
      </c>
      <c r="Q1322" s="3">
        <v>2135.7143016965933</v>
      </c>
      <c r="R1322" s="3">
        <v>381612.44231100637</v>
      </c>
      <c r="S1322" s="3">
        <v>855.22193830905201</v>
      </c>
      <c r="T1322" s="3">
        <v>172144.59083976372</v>
      </c>
      <c r="V1322">
        <v>27071</v>
      </c>
      <c r="W1322" s="2">
        <v>0.36844271710945786</v>
      </c>
      <c r="X1322" s="2">
        <v>1.0085318547804117E-2</v>
      </c>
      <c r="Y1322" s="2">
        <v>0.15815495075376126</v>
      </c>
      <c r="Z1322" s="2">
        <v>0.77900509099540083</v>
      </c>
      <c r="AA1322" s="2">
        <v>8.3491161029884742E-2</v>
      </c>
      <c r="AB1322" s="2">
        <v>0.3932502169819842</v>
      </c>
      <c r="AC1322" s="2">
        <v>2.7555566423545833E-4</v>
      </c>
      <c r="AD1322" s="2">
        <v>0</v>
      </c>
      <c r="AE1322" s="2">
        <v>1.7342190674391331E-2</v>
      </c>
      <c r="AF1322">
        <v>416203.34527966566</v>
      </c>
      <c r="AG1322">
        <v>925.52532009056142</v>
      </c>
      <c r="AH1322">
        <v>173949.62005269201</v>
      </c>
      <c r="AI1322">
        <v>12760.847818428228</v>
      </c>
      <c r="AJ1322">
        <v>6.1770531799364852</v>
      </c>
      <c r="AK1322">
        <v>797815.78759067203</v>
      </c>
      <c r="AL1322">
        <v>1780.7472583996134</v>
      </c>
      <c r="AM1322">
        <v>334685.93703970854</v>
      </c>
      <c r="AN1322">
        <v>24169.121671175413</v>
      </c>
      <c r="AO1322">
        <v>11.881034021090541</v>
      </c>
      <c r="AP1322">
        <v>381612.44231100637</v>
      </c>
      <c r="AQ1322">
        <v>855.22193830905201</v>
      </c>
      <c r="AR1322">
        <v>160736.31698701653</v>
      </c>
      <c r="AS1322">
        <v>11408.273852747185</v>
      </c>
      <c r="AT1322">
        <v>5.7039808411540553</v>
      </c>
      <c r="AU1322" s="3">
        <v>18214678.754101243</v>
      </c>
      <c r="AV1322" s="3">
        <v>401386.14586085774</v>
      </c>
      <c r="AW1322">
        <v>68826.04935898901</v>
      </c>
      <c r="AX1322">
        <v>12935167.716528395</v>
      </c>
      <c r="AY1322">
        <v>1516.6791059004261</v>
      </c>
      <c r="AZ1322">
        <v>285044.67116292607</v>
      </c>
      <c r="BA1322">
        <v>165743.56960002999</v>
      </c>
      <c r="BB1322">
        <v>31149846.470629636</v>
      </c>
      <c r="BC1322">
        <v>3652.3934075970192</v>
      </c>
      <c r="BD1322">
        <v>686430.81702378381</v>
      </c>
      <c r="BE1322">
        <v>96917.520241040984</v>
      </c>
      <c r="BF1322">
        <v>18214678.754101243</v>
      </c>
      <c r="BG1322">
        <v>2135.7143016965933</v>
      </c>
      <c r="BH1322">
        <v>401386.14586085774</v>
      </c>
      <c r="BI1322">
        <v>0.21804830952789914</v>
      </c>
      <c r="BJ1322">
        <v>0.59399167387239582</v>
      </c>
      <c r="BK1322">
        <v>0.37594336434449671</v>
      </c>
      <c r="BL1322">
        <v>50.247707645453644</v>
      </c>
      <c r="BM1322">
        <v>44.419377353592054</v>
      </c>
      <c r="BN1322">
        <f t="shared" si="129"/>
        <v>-5.8283302918615902</v>
      </c>
      <c r="BO1322">
        <v>0.4551386933045603</v>
      </c>
      <c r="BP1322">
        <v>1.2017864654053736E-3</v>
      </c>
      <c r="BQ1322">
        <v>0</v>
      </c>
      <c r="BR1322">
        <v>1.7857142857142856E-2</v>
      </c>
      <c r="BS1322">
        <v>0.27586206896551724</v>
      </c>
      <c r="BT1322">
        <v>0.5</v>
      </c>
      <c r="BU1322">
        <v>0.1669105776899989</v>
      </c>
      <c r="BV1322">
        <v>0.77900509099540083</v>
      </c>
      <c r="BW1322">
        <v>8.6609088205274631E-2</v>
      </c>
      <c r="BX1322">
        <v>0.3932502169819842</v>
      </c>
      <c r="BY1322">
        <f t="shared" si="130"/>
        <v>2.0152092695671951E-2</v>
      </c>
      <c r="BZ1322">
        <v>0</v>
      </c>
      <c r="CA1322">
        <f t="shared" si="131"/>
        <v>1.0497100703480172E-2</v>
      </c>
      <c r="CC1322">
        <v>2.0152092695671951E-2</v>
      </c>
      <c r="CD1322">
        <v>1.0497100703480172E-2</v>
      </c>
    </row>
    <row r="1323" spans="1:82" x14ac:dyDescent="0.3">
      <c r="A1323">
        <v>1</v>
      </c>
      <c r="B1323" t="s">
        <v>901</v>
      </c>
      <c r="C1323" t="s">
        <v>926</v>
      </c>
      <c r="D1323">
        <v>27073</v>
      </c>
      <c r="E1323" s="2">
        <v>0</v>
      </c>
      <c r="F1323" s="2" t="s">
        <v>1954</v>
      </c>
      <c r="G1323" s="3">
        <v>-999</v>
      </c>
      <c r="H1323" s="1">
        <v>0.37674409169620043</v>
      </c>
      <c r="I1323" s="1">
        <f t="shared" si="132"/>
        <v>-999</v>
      </c>
      <c r="J1323" s="1">
        <v>-999</v>
      </c>
      <c r="K1323" s="1">
        <v>-999</v>
      </c>
      <c r="L1323" s="2">
        <v>-999</v>
      </c>
      <c r="M1323" s="2">
        <v>-999</v>
      </c>
      <c r="N1323" s="7">
        <v>-999</v>
      </c>
      <c r="O1323" s="2">
        <v>-999</v>
      </c>
      <c r="P1323" s="3">
        <v>-999</v>
      </c>
      <c r="Q1323" s="3">
        <v>-999</v>
      </c>
      <c r="R1323" s="3">
        <v>-999</v>
      </c>
      <c r="S1323" s="3">
        <v>-999</v>
      </c>
      <c r="T1323" s="3">
        <v>-999</v>
      </c>
      <c r="V1323">
        <v>27073</v>
      </c>
      <c r="W1323" s="2">
        <v>-999</v>
      </c>
      <c r="X1323" s="2">
        <v>1.0106799417471685E-2</v>
      </c>
      <c r="Y1323" s="2">
        <v>-999</v>
      </c>
      <c r="Z1323" s="2">
        <v>-999</v>
      </c>
      <c r="AA1323" s="2">
        <v>-999</v>
      </c>
      <c r="AB1323" s="2">
        <v>-999</v>
      </c>
      <c r="AC1323" s="2">
        <v>-999</v>
      </c>
      <c r="AD1323" s="2">
        <v>-999</v>
      </c>
      <c r="AE1323" s="2">
        <v>-999</v>
      </c>
      <c r="AF1323" s="2">
        <v>-999</v>
      </c>
      <c r="AG1323" s="2">
        <v>-999</v>
      </c>
      <c r="AH1323" s="2">
        <v>-999</v>
      </c>
      <c r="AI1323" s="2">
        <v>-999</v>
      </c>
      <c r="AJ1323" s="2">
        <v>-999</v>
      </c>
      <c r="AK1323" s="2">
        <v>-999</v>
      </c>
      <c r="AL1323" s="2">
        <v>-999</v>
      </c>
      <c r="AM1323" s="2">
        <v>-999</v>
      </c>
      <c r="AN1323" s="2">
        <v>-999</v>
      </c>
      <c r="AO1323" s="2">
        <v>-999</v>
      </c>
      <c r="AP1323" s="2">
        <v>-999</v>
      </c>
      <c r="AQ1323" s="2">
        <v>-999</v>
      </c>
      <c r="AR1323" s="2">
        <v>-999</v>
      </c>
      <c r="AS1323" s="2">
        <v>-999</v>
      </c>
      <c r="AT1323" s="2">
        <v>-999</v>
      </c>
      <c r="AU1323" s="2">
        <v>-999</v>
      </c>
      <c r="AV1323" s="2">
        <v>-999</v>
      </c>
      <c r="AW1323" s="2">
        <v>-999</v>
      </c>
      <c r="AX1323" s="2">
        <v>-999</v>
      </c>
      <c r="AY1323" s="2">
        <v>-999</v>
      </c>
      <c r="AZ1323" s="2">
        <v>-999</v>
      </c>
      <c r="BA1323" s="2">
        <v>-999</v>
      </c>
      <c r="BB1323" s="2">
        <v>-999</v>
      </c>
      <c r="BC1323" s="2">
        <v>-999</v>
      </c>
      <c r="BD1323" s="2">
        <v>-999</v>
      </c>
      <c r="BE1323" s="2">
        <v>-999</v>
      </c>
      <c r="BF1323" s="2">
        <v>-999</v>
      </c>
      <c r="BG1323" s="2">
        <v>-999</v>
      </c>
      <c r="BH1323" s="2">
        <v>-999</v>
      </c>
      <c r="BI1323">
        <v>0</v>
      </c>
      <c r="BJ1323">
        <v>0.37674409169620043</v>
      </c>
      <c r="BK1323">
        <v>0.37674409169620043</v>
      </c>
      <c r="BL1323">
        <v>-999</v>
      </c>
      <c r="BM1323">
        <v>27.875445985289627</v>
      </c>
      <c r="BN1323">
        <f t="shared" si="129"/>
        <v>-999</v>
      </c>
      <c r="BO1323" t="s">
        <v>3748</v>
      </c>
      <c r="BP1323" t="s">
        <v>3748</v>
      </c>
      <c r="BQ1323">
        <v>6.6652610707830951E-4</v>
      </c>
      <c r="BR1323">
        <v>2.3809523809523808E-2</v>
      </c>
      <c r="BS1323">
        <v>0</v>
      </c>
      <c r="BT1323">
        <v>0.27777777777777779</v>
      </c>
      <c r="BU1323" t="s">
        <v>3748</v>
      </c>
      <c r="BY1323">
        <f t="shared" si="130"/>
        <v>-999</v>
      </c>
      <c r="CA1323">
        <f t="shared" si="131"/>
        <v>-999</v>
      </c>
    </row>
    <row r="1324" spans="1:82" x14ac:dyDescent="0.3">
      <c r="A1324">
        <v>0</v>
      </c>
      <c r="B1324" t="s">
        <v>901</v>
      </c>
      <c r="C1324" t="s">
        <v>163</v>
      </c>
      <c r="D1324">
        <v>27075</v>
      </c>
      <c r="E1324" s="2">
        <f>BO1324</f>
        <v>0.47663732798177405</v>
      </c>
      <c r="F1324" s="2" t="s">
        <v>1937</v>
      </c>
      <c r="G1324" s="3">
        <v>-3</v>
      </c>
      <c r="H1324" s="1">
        <v>0.37875829964011276</v>
      </c>
      <c r="I1324" s="1">
        <f t="shared" si="132"/>
        <v>-5.9131779654685133</v>
      </c>
      <c r="J1324" s="1">
        <v>2.5611435758900001</v>
      </c>
      <c r="K1324" s="1">
        <v>24.251596922499999</v>
      </c>
      <c r="L1324" s="2">
        <v>0.21415191087999985</v>
      </c>
      <c r="M1324" s="2">
        <v>1.8296896737679581E-5</v>
      </c>
      <c r="N1324" s="7">
        <v>0</v>
      </c>
      <c r="O1324" s="2">
        <v>1.4934315792088773E-2</v>
      </c>
      <c r="P1324" s="3">
        <v>94075.887825050988</v>
      </c>
      <c r="Q1324" s="3">
        <v>2073.0949220849338</v>
      </c>
      <c r="R1324" s="3">
        <v>344882.38761159446</v>
      </c>
      <c r="S1324" s="3">
        <v>778.67622078259581</v>
      </c>
      <c r="T1324" s="3">
        <v>191818.99635115292</v>
      </c>
      <c r="V1324">
        <v>27075</v>
      </c>
      <c r="W1324" s="2">
        <v>0.38706161979764814</v>
      </c>
      <c r="X1324" s="2">
        <v>1.0160833962731696E-2</v>
      </c>
      <c r="Y1324" s="2">
        <v>0.16045733908264712</v>
      </c>
      <c r="Z1324" s="2">
        <v>0.73037505379191081</v>
      </c>
      <c r="AA1324" s="2">
        <v>6.9901239530507989E-2</v>
      </c>
      <c r="AB1324" s="2">
        <v>0.52860751869684841</v>
      </c>
      <c r="AC1324" s="2">
        <v>1.8296896737679581E-5</v>
      </c>
      <c r="AD1324" s="2">
        <v>0</v>
      </c>
      <c r="AE1324" s="2">
        <v>1.4934315792088773E-2</v>
      </c>
      <c r="AF1324">
        <v>60706.604756012501</v>
      </c>
      <c r="AG1324">
        <v>135.6653464015408</v>
      </c>
      <c r="AH1324">
        <v>25497.882066106791</v>
      </c>
      <c r="AI1324">
        <v>8299.2204063303725</v>
      </c>
      <c r="AJ1324">
        <v>0.90505392068421775</v>
      </c>
      <c r="AK1324">
        <v>405588.99236760696</v>
      </c>
      <c r="AL1324">
        <v>914.34156718413681</v>
      </c>
      <c r="AM1324">
        <v>171847.66829988055</v>
      </c>
      <c r="AN1324">
        <v>53768.430523709532</v>
      </c>
      <c r="AO1324">
        <v>6.0951669070678278</v>
      </c>
      <c r="AP1324">
        <v>344882.38761159446</v>
      </c>
      <c r="AQ1324">
        <v>778.67622078259603</v>
      </c>
      <c r="AR1324">
        <v>146349.78623377375</v>
      </c>
      <c r="AS1324">
        <v>45469.21011737916</v>
      </c>
      <c r="AT1324">
        <v>5.1901129863836104</v>
      </c>
      <c r="AU1324" s="3">
        <v>17680622.357840084</v>
      </c>
      <c r="AV1324" s="3">
        <v>389617.45965664246</v>
      </c>
      <c r="AW1324">
        <v>13147.969249399001</v>
      </c>
      <c r="AX1324">
        <v>2471029.3407320483</v>
      </c>
      <c r="AY1324">
        <v>289.734053186366</v>
      </c>
      <c r="AZ1324">
        <v>54452.617955845628</v>
      </c>
      <c r="BA1324">
        <v>107223.85707444999</v>
      </c>
      <c r="BB1324">
        <v>20151651.698572129</v>
      </c>
      <c r="BC1324">
        <v>2362.8289752712999</v>
      </c>
      <c r="BD1324">
        <v>444070.07761248812</v>
      </c>
      <c r="BE1324">
        <v>94075.887825050988</v>
      </c>
      <c r="BF1324">
        <v>17680622.357840084</v>
      </c>
      <c r="BG1324">
        <v>2073.0949220849338</v>
      </c>
      <c r="BH1324">
        <v>389617.45965664246</v>
      </c>
      <c r="BI1324">
        <v>4.567680274929966E-2</v>
      </c>
      <c r="BJ1324">
        <v>0.4244351023894124</v>
      </c>
      <c r="BK1324">
        <v>0.37875829964011276</v>
      </c>
      <c r="BL1324">
        <v>48.326660648573913</v>
      </c>
      <c r="BM1324">
        <v>42.4134826831054</v>
      </c>
      <c r="BN1324">
        <f t="shared" si="129"/>
        <v>-5.9131779654685133</v>
      </c>
      <c r="BO1324">
        <v>0.47663732798177405</v>
      </c>
      <c r="BP1324">
        <v>2.6364198593743917E-4</v>
      </c>
      <c r="BQ1324">
        <v>2.1481131072634922E-4</v>
      </c>
      <c r="BR1324">
        <v>2.976190476190476E-2</v>
      </c>
      <c r="BS1324">
        <v>0.31034482758620691</v>
      </c>
      <c r="BT1324">
        <v>0.5</v>
      </c>
      <c r="BU1324">
        <v>0.16934042869503874</v>
      </c>
      <c r="BV1324">
        <v>0.73037505379191081</v>
      </c>
      <c r="BW1324">
        <v>7.2511659264012443E-2</v>
      </c>
      <c r="BX1324">
        <v>0.52860751869684841</v>
      </c>
      <c r="BY1324">
        <f t="shared" si="130"/>
        <v>8.4597589160224657E-3</v>
      </c>
      <c r="BZ1324">
        <v>0</v>
      </c>
      <c r="CA1324">
        <f t="shared" si="131"/>
        <v>6.8137221805459709E-3</v>
      </c>
      <c r="CC1324">
        <v>8.4597589160224657E-3</v>
      </c>
      <c r="CD1324">
        <v>6.8137221805459709E-3</v>
      </c>
    </row>
    <row r="1325" spans="1:82" x14ac:dyDescent="0.3">
      <c r="A1325">
        <v>1</v>
      </c>
      <c r="B1325" t="s">
        <v>901</v>
      </c>
      <c r="C1325" t="s">
        <v>927</v>
      </c>
      <c r="D1325">
        <v>27077</v>
      </c>
      <c r="E1325" s="2">
        <v>0</v>
      </c>
      <c r="F1325" s="2" t="s">
        <v>1954</v>
      </c>
      <c r="G1325" s="3">
        <v>-999</v>
      </c>
      <c r="H1325" s="1">
        <v>0.3753372789325809</v>
      </c>
      <c r="I1325" s="1">
        <f t="shared" si="132"/>
        <v>-999</v>
      </c>
      <c r="J1325" s="1">
        <v>-999</v>
      </c>
      <c r="K1325" s="1">
        <v>-999</v>
      </c>
      <c r="L1325" s="2">
        <v>-999</v>
      </c>
      <c r="M1325" s="2">
        <v>-999</v>
      </c>
      <c r="N1325" s="7">
        <v>-999</v>
      </c>
      <c r="O1325" s="2">
        <v>-999</v>
      </c>
      <c r="P1325" s="3">
        <v>-999</v>
      </c>
      <c r="Q1325" s="3">
        <v>-999</v>
      </c>
      <c r="R1325" s="3">
        <v>-999</v>
      </c>
      <c r="S1325" s="3">
        <v>-999</v>
      </c>
      <c r="T1325" s="3">
        <v>-999</v>
      </c>
      <c r="V1325">
        <v>27077</v>
      </c>
      <c r="W1325" s="2">
        <v>-999</v>
      </c>
      <c r="X1325" s="2">
        <v>1.0069059278387284E-2</v>
      </c>
      <c r="Y1325" s="2">
        <v>-999</v>
      </c>
      <c r="Z1325" s="2">
        <v>-999</v>
      </c>
      <c r="AA1325" s="2">
        <v>-999</v>
      </c>
      <c r="AB1325" s="2">
        <v>-999</v>
      </c>
      <c r="AC1325" s="2">
        <v>-999</v>
      </c>
      <c r="AD1325" s="2">
        <v>-999</v>
      </c>
      <c r="AE1325" s="2">
        <v>-999</v>
      </c>
      <c r="AF1325" s="2">
        <v>-999</v>
      </c>
      <c r="AG1325" s="2">
        <v>-999</v>
      </c>
      <c r="AH1325" s="2">
        <v>-999</v>
      </c>
      <c r="AI1325" s="2">
        <v>-999</v>
      </c>
      <c r="AJ1325" s="2">
        <v>-999</v>
      </c>
      <c r="AK1325" s="2">
        <v>-999</v>
      </c>
      <c r="AL1325" s="2">
        <v>-999</v>
      </c>
      <c r="AM1325" s="2">
        <v>-999</v>
      </c>
      <c r="AN1325" s="2">
        <v>-999</v>
      </c>
      <c r="AO1325" s="2">
        <v>-999</v>
      </c>
      <c r="AP1325" s="2">
        <v>-999</v>
      </c>
      <c r="AQ1325" s="2">
        <v>-999</v>
      </c>
      <c r="AR1325" s="2">
        <v>-999</v>
      </c>
      <c r="AS1325" s="2">
        <v>-999</v>
      </c>
      <c r="AT1325" s="2">
        <v>-999</v>
      </c>
      <c r="AU1325" s="2">
        <v>-999</v>
      </c>
      <c r="AV1325" s="2">
        <v>-999</v>
      </c>
      <c r="AW1325" s="2">
        <v>-999</v>
      </c>
      <c r="AX1325" s="2">
        <v>-999</v>
      </c>
      <c r="AY1325" s="2">
        <v>-999</v>
      </c>
      <c r="AZ1325" s="2">
        <v>-999</v>
      </c>
      <c r="BA1325" s="2">
        <v>-999</v>
      </c>
      <c r="BB1325" s="2">
        <v>-999</v>
      </c>
      <c r="BC1325" s="2">
        <v>-999</v>
      </c>
      <c r="BD1325" s="2">
        <v>-999</v>
      </c>
      <c r="BE1325" s="2">
        <v>-999</v>
      </c>
      <c r="BF1325" s="2">
        <v>-999</v>
      </c>
      <c r="BG1325" s="2">
        <v>-999</v>
      </c>
      <c r="BH1325" s="2">
        <v>-999</v>
      </c>
      <c r="BI1325">
        <v>0</v>
      </c>
      <c r="BJ1325">
        <v>0.3753372789325809</v>
      </c>
      <c r="BK1325">
        <v>0.3753372789325809</v>
      </c>
      <c r="BL1325">
        <v>-999</v>
      </c>
      <c r="BM1325">
        <v>28.32847465361904</v>
      </c>
      <c r="BN1325">
        <f t="shared" si="129"/>
        <v>-999</v>
      </c>
      <c r="BO1325" t="s">
        <v>3748</v>
      </c>
      <c r="BP1325" t="s">
        <v>3748</v>
      </c>
      <c r="BQ1325">
        <v>0</v>
      </c>
      <c r="BR1325">
        <v>4.7619047619047616E-2</v>
      </c>
      <c r="BS1325">
        <v>6.8965517241379309E-2</v>
      </c>
      <c r="BT1325">
        <v>0.5</v>
      </c>
      <c r="BU1325" t="s">
        <v>3748</v>
      </c>
      <c r="BY1325">
        <f t="shared" si="130"/>
        <v>-999</v>
      </c>
      <c r="CA1325">
        <f t="shared" si="131"/>
        <v>-999</v>
      </c>
    </row>
    <row r="1326" spans="1:82" x14ac:dyDescent="0.3">
      <c r="A1326">
        <v>0</v>
      </c>
      <c r="B1326" t="s">
        <v>901</v>
      </c>
      <c r="C1326" t="s">
        <v>928</v>
      </c>
      <c r="D1326">
        <v>27079</v>
      </c>
      <c r="E1326" s="2">
        <f>BO1326</f>
        <v>0.46814404208548188</v>
      </c>
      <c r="F1326" s="2" t="s">
        <v>1936</v>
      </c>
      <c r="G1326" s="3">
        <v>2052</v>
      </c>
      <c r="H1326" s="1">
        <v>1.8997558795570413</v>
      </c>
      <c r="I1326" s="1">
        <f t="shared" si="132"/>
        <v>-9.0915105456579326</v>
      </c>
      <c r="J1326" s="1">
        <v>3.1708306260799999</v>
      </c>
      <c r="K1326" s="1">
        <v>22.661182644899998</v>
      </c>
      <c r="L1326" s="2">
        <v>0.18278112519</v>
      </c>
      <c r="M1326" s="2">
        <v>1.9104515970144086E-4</v>
      </c>
      <c r="N1326" s="7">
        <v>0</v>
      </c>
      <c r="O1326" s="2">
        <v>1.074478760351692E-3</v>
      </c>
      <c r="P1326" s="3">
        <v>51987.402402855012</v>
      </c>
      <c r="Q1326" s="3">
        <v>1145.61576218307</v>
      </c>
      <c r="R1326" s="3">
        <v>158229.75976284812</v>
      </c>
      <c r="S1326" s="3">
        <v>358.95829911251889</v>
      </c>
      <c r="T1326" s="3">
        <v>61532.812259864644</v>
      </c>
      <c r="V1326">
        <v>27079</v>
      </c>
      <c r="W1326" s="2">
        <v>0.43950902409903136</v>
      </c>
      <c r="X1326" s="2">
        <v>5.0964174462298957E-2</v>
      </c>
      <c r="Y1326" s="2">
        <v>0.24670314320271153</v>
      </c>
      <c r="Z1326" s="2">
        <v>0.90424278079898035</v>
      </c>
      <c r="AA1326" s="2">
        <v>6.5317131946725948E-2</v>
      </c>
      <c r="AB1326" s="2">
        <v>0.45117261225581451</v>
      </c>
      <c r="AC1326" s="2">
        <v>1.9104515970144086E-4</v>
      </c>
      <c r="AD1326" s="2">
        <v>0</v>
      </c>
      <c r="AE1326" s="2">
        <v>1.074478760351692E-3</v>
      </c>
      <c r="AF1326">
        <v>203673.05291091642</v>
      </c>
      <c r="AG1326">
        <v>457.23268799491785</v>
      </c>
      <c r="AH1326">
        <v>85935.468890904682</v>
      </c>
      <c r="AI1326">
        <v>-7982.3156595195105</v>
      </c>
      <c r="AJ1326">
        <v>3.0491001257409618</v>
      </c>
      <c r="AK1326">
        <v>361902.81267376454</v>
      </c>
      <c r="AL1326">
        <v>816.19098710743674</v>
      </c>
      <c r="AM1326">
        <v>153400.57048237007</v>
      </c>
      <c r="AN1326">
        <v>-13914.604991120261</v>
      </c>
      <c r="AO1326">
        <v>5.440685378388368</v>
      </c>
      <c r="AP1326">
        <v>158229.75976284812</v>
      </c>
      <c r="AQ1326">
        <v>358.95829911251889</v>
      </c>
      <c r="AR1326">
        <v>67465.101591465384</v>
      </c>
      <c r="AS1326">
        <v>-5932.2893316007503</v>
      </c>
      <c r="AT1326">
        <v>2.3915852526474062</v>
      </c>
      <c r="AU1326" s="3">
        <v>9770512.4075925704</v>
      </c>
      <c r="AV1326" s="3">
        <v>215307.02634468619</v>
      </c>
      <c r="AW1326">
        <v>53099.323249575005</v>
      </c>
      <c r="AX1326">
        <v>9979486.8115251269</v>
      </c>
      <c r="AY1326">
        <v>1170.1185068755501</v>
      </c>
      <c r="AZ1326">
        <v>219912.0721821909</v>
      </c>
      <c r="BA1326">
        <v>105086.72565243002</v>
      </c>
      <c r="BB1326">
        <v>19749999.219117697</v>
      </c>
      <c r="BC1326">
        <v>2315.7342690586202</v>
      </c>
      <c r="BD1326">
        <v>435219.09852687706</v>
      </c>
      <c r="BE1326">
        <v>51987.402402855012</v>
      </c>
      <c r="BF1326">
        <v>9770512.4075925704</v>
      </c>
      <c r="BG1326">
        <v>1145.61576218307</v>
      </c>
      <c r="BH1326">
        <v>215307.02634468619</v>
      </c>
      <c r="BI1326">
        <v>1.2734892167058551</v>
      </c>
      <c r="BJ1326">
        <v>3.1732450962628964</v>
      </c>
      <c r="BK1326">
        <v>1.8997558795570413</v>
      </c>
      <c r="BL1326">
        <v>44.18454220412471</v>
      </c>
      <c r="BM1326">
        <v>35.093031658466778</v>
      </c>
      <c r="BN1326">
        <f t="shared" si="129"/>
        <v>-9.0915105456579326</v>
      </c>
      <c r="BO1326">
        <v>0.46814404208548188</v>
      </c>
      <c r="BP1326">
        <v>7.2194747006926333E-3</v>
      </c>
      <c r="BQ1326">
        <v>1.3509717960518118E-3</v>
      </c>
      <c r="BR1326">
        <v>0.1130952380952381</v>
      </c>
      <c r="BS1326">
        <v>0.10344827586206896</v>
      </c>
      <c r="BT1326">
        <v>0.3888888888888889</v>
      </c>
      <c r="BU1326">
        <v>0.26036089261609047</v>
      </c>
      <c r="BV1326">
        <v>0.90424278079898035</v>
      </c>
      <c r="BW1326">
        <v>6.7756360940587082E-2</v>
      </c>
      <c r="BX1326">
        <v>0.45117261225581451</v>
      </c>
      <c r="BY1326">
        <f t="shared" si="130"/>
        <v>2.354764854649528E-2</v>
      </c>
      <c r="BZ1326">
        <v>0</v>
      </c>
      <c r="CA1326">
        <f t="shared" si="131"/>
        <v>5.7637288867024093E-4</v>
      </c>
      <c r="CC1326">
        <v>2.354764854649528E-2</v>
      </c>
      <c r="CD1326">
        <v>5.7637288867024093E-4</v>
      </c>
    </row>
    <row r="1327" spans="1:82" x14ac:dyDescent="0.3">
      <c r="A1327">
        <v>1</v>
      </c>
      <c r="B1327" t="s">
        <v>901</v>
      </c>
      <c r="C1327" t="s">
        <v>118</v>
      </c>
      <c r="D1327">
        <v>27081</v>
      </c>
      <c r="E1327" s="2">
        <v>0</v>
      </c>
      <c r="F1327" s="2" t="s">
        <v>1954</v>
      </c>
      <c r="G1327" s="3">
        <v>-999</v>
      </c>
      <c r="H1327" s="1">
        <v>0.37697736980737695</v>
      </c>
      <c r="I1327" s="1">
        <f t="shared" si="132"/>
        <v>-999</v>
      </c>
      <c r="J1327" s="1">
        <v>-999</v>
      </c>
      <c r="K1327" s="1">
        <v>-999</v>
      </c>
      <c r="L1327" s="2">
        <v>-999</v>
      </c>
      <c r="M1327" s="2">
        <v>-999</v>
      </c>
      <c r="N1327" s="7">
        <v>-999</v>
      </c>
      <c r="O1327" s="2">
        <v>-999</v>
      </c>
      <c r="P1327" s="3">
        <v>-999</v>
      </c>
      <c r="Q1327" s="3">
        <v>-999</v>
      </c>
      <c r="R1327" s="3">
        <v>-999</v>
      </c>
      <c r="S1327" s="3">
        <v>-999</v>
      </c>
      <c r="T1327" s="3">
        <v>-999</v>
      </c>
      <c r="V1327">
        <v>27081</v>
      </c>
      <c r="W1327" s="2">
        <v>-999</v>
      </c>
      <c r="X1327" s="2">
        <v>1.0113057498567352E-2</v>
      </c>
      <c r="Y1327" s="2">
        <v>-999</v>
      </c>
      <c r="Z1327" s="2">
        <v>-999</v>
      </c>
      <c r="AA1327" s="2">
        <v>-999</v>
      </c>
      <c r="AB1327" s="2">
        <v>-999</v>
      </c>
      <c r="AC1327" s="2">
        <v>-999</v>
      </c>
      <c r="AD1327" s="2">
        <v>-999</v>
      </c>
      <c r="AE1327" s="2">
        <v>-999</v>
      </c>
      <c r="AF1327" s="2">
        <v>-999</v>
      </c>
      <c r="AG1327" s="2">
        <v>-999</v>
      </c>
      <c r="AH1327" s="2">
        <v>-999</v>
      </c>
      <c r="AI1327" s="2">
        <v>-999</v>
      </c>
      <c r="AJ1327" s="2">
        <v>-999</v>
      </c>
      <c r="AK1327" s="2">
        <v>-999</v>
      </c>
      <c r="AL1327" s="2">
        <v>-999</v>
      </c>
      <c r="AM1327" s="2">
        <v>-999</v>
      </c>
      <c r="AN1327" s="2">
        <v>-999</v>
      </c>
      <c r="AO1327" s="2">
        <v>-999</v>
      </c>
      <c r="AP1327" s="2">
        <v>-999</v>
      </c>
      <c r="AQ1327" s="2">
        <v>-999</v>
      </c>
      <c r="AR1327" s="2">
        <v>-999</v>
      </c>
      <c r="AS1327" s="2">
        <v>-999</v>
      </c>
      <c r="AT1327" s="2">
        <v>-999</v>
      </c>
      <c r="AU1327" s="2">
        <v>-999</v>
      </c>
      <c r="AV1327" s="2">
        <v>-999</v>
      </c>
      <c r="AW1327" s="2">
        <v>-999</v>
      </c>
      <c r="AX1327" s="2">
        <v>-999</v>
      </c>
      <c r="AY1327" s="2">
        <v>-999</v>
      </c>
      <c r="AZ1327" s="2">
        <v>-999</v>
      </c>
      <c r="BA1327" s="2">
        <v>-999</v>
      </c>
      <c r="BB1327" s="2">
        <v>-999</v>
      </c>
      <c r="BC1327" s="2">
        <v>-999</v>
      </c>
      <c r="BD1327" s="2">
        <v>-999</v>
      </c>
      <c r="BE1327" s="2">
        <v>-999</v>
      </c>
      <c r="BF1327" s="2">
        <v>-999</v>
      </c>
      <c r="BG1327" s="2">
        <v>-999</v>
      </c>
      <c r="BH1327" s="2">
        <v>-999</v>
      </c>
      <c r="BI1327">
        <v>0</v>
      </c>
      <c r="BJ1327">
        <v>0.37697736980737695</v>
      </c>
      <c r="BK1327">
        <v>0.37697736980737695</v>
      </c>
      <c r="BL1327">
        <v>-999</v>
      </c>
      <c r="BM1327">
        <v>31.398315883111511</v>
      </c>
      <c r="BN1327">
        <f t="shared" si="129"/>
        <v>-999</v>
      </c>
      <c r="BO1327" t="s">
        <v>3748</v>
      </c>
      <c r="BP1327" t="s">
        <v>3748</v>
      </c>
      <c r="BQ1327">
        <v>8.9813282175891791E-4</v>
      </c>
      <c r="BR1327">
        <v>6.5476190476190479E-2</v>
      </c>
      <c r="BS1327">
        <v>0.13793103448275862</v>
      </c>
      <c r="BT1327">
        <v>0.22222222222222221</v>
      </c>
      <c r="BU1327" t="s">
        <v>3748</v>
      </c>
      <c r="BY1327">
        <f t="shared" si="130"/>
        <v>-999</v>
      </c>
      <c r="CA1327">
        <f t="shared" si="131"/>
        <v>-999</v>
      </c>
    </row>
    <row r="1328" spans="1:82" x14ac:dyDescent="0.3">
      <c r="A1328">
        <v>0</v>
      </c>
      <c r="B1328" t="s">
        <v>901</v>
      </c>
      <c r="C1328" t="s">
        <v>588</v>
      </c>
      <c r="D1328">
        <v>27083</v>
      </c>
      <c r="E1328" s="2">
        <f>BO1328</f>
        <v>0.43011553877095732</v>
      </c>
      <c r="F1328" s="2" t="s">
        <v>1936</v>
      </c>
      <c r="G1328" s="3">
        <v>1805</v>
      </c>
      <c r="H1328" s="1">
        <v>1.1550577750425428</v>
      </c>
      <c r="I1328" s="1">
        <f t="shared" si="132"/>
        <v>-10.298351908620809</v>
      </c>
      <c r="J1328" s="1">
        <v>2.9842547868799998</v>
      </c>
      <c r="K1328" s="1">
        <v>20.357924931100001</v>
      </c>
      <c r="L1328" s="2">
        <v>0.13607739427100007</v>
      </c>
      <c r="M1328" s="2">
        <v>7.6147526724833117E-4</v>
      </c>
      <c r="N1328" s="7">
        <v>0</v>
      </c>
      <c r="O1328" s="2">
        <v>7.4639350383137749E-6</v>
      </c>
      <c r="P1328" s="3">
        <v>31295.862529922008</v>
      </c>
      <c r="Q1328" s="3">
        <v>689.64848690774818</v>
      </c>
      <c r="R1328" s="3">
        <v>342864.98165684391</v>
      </c>
      <c r="S1328" s="3">
        <v>768.616268921337</v>
      </c>
      <c r="T1328" s="3">
        <v>157163.44220639658</v>
      </c>
      <c r="V1328">
        <v>27083</v>
      </c>
      <c r="W1328" s="2">
        <v>0.39788707462784467</v>
      </c>
      <c r="X1328" s="2">
        <v>3.0986384405889404E-2</v>
      </c>
      <c r="Y1328" s="2">
        <v>0.27945144790903798</v>
      </c>
      <c r="Z1328" s="2">
        <v>0.8510359477753312</v>
      </c>
      <c r="AA1328" s="2">
        <v>5.8678370397648255E-2</v>
      </c>
      <c r="AB1328" s="2">
        <v>0.33589022596502988</v>
      </c>
      <c r="AC1328" s="2">
        <v>7.6147526724833117E-4</v>
      </c>
      <c r="AD1328" s="2">
        <v>0</v>
      </c>
      <c r="AE1328" s="2">
        <v>7.4639350383137749E-6</v>
      </c>
      <c r="AF1328">
        <v>524786.01169940131</v>
      </c>
      <c r="AG1328">
        <v>1176.4333767291278</v>
      </c>
      <c r="AH1328">
        <v>221107.01291166572</v>
      </c>
      <c r="AI1328">
        <v>19445.426631728049</v>
      </c>
      <c r="AJ1328">
        <v>7.8461279866733769</v>
      </c>
      <c r="AK1328">
        <v>867650.99335624522</v>
      </c>
      <c r="AL1328">
        <v>1945.049645650465</v>
      </c>
      <c r="AM1328">
        <v>365566.06232168281</v>
      </c>
      <c r="AN1328">
        <v>32149.819428107574</v>
      </c>
      <c r="AO1328">
        <v>12.9723511165628</v>
      </c>
      <c r="AP1328">
        <v>342864.98165684391</v>
      </c>
      <c r="AQ1328">
        <v>768.61626892133722</v>
      </c>
      <c r="AR1328">
        <v>144459.04941001709</v>
      </c>
      <c r="AS1328">
        <v>12704.392796379525</v>
      </c>
      <c r="AT1328">
        <v>5.1262231298894232</v>
      </c>
      <c r="AU1328" s="3">
        <v>5881744.4038735423</v>
      </c>
      <c r="AV1328" s="3">
        <v>129612.5366294422</v>
      </c>
      <c r="AW1328">
        <v>51433.276057568</v>
      </c>
      <c r="AX1328">
        <v>9666369.9022593293</v>
      </c>
      <c r="AY1328">
        <v>1133.4048063349119</v>
      </c>
      <c r="AZ1328">
        <v>213012.09930258334</v>
      </c>
      <c r="BA1328">
        <v>82729.138587490015</v>
      </c>
      <c r="BB1328">
        <v>15548114.306132874</v>
      </c>
      <c r="BC1328">
        <v>1823.0532932426599</v>
      </c>
      <c r="BD1328">
        <v>342624.6359320255</v>
      </c>
      <c r="BE1328">
        <v>31295.862529922008</v>
      </c>
      <c r="BF1328">
        <v>5881744.4038735423</v>
      </c>
      <c r="BG1328">
        <v>689.64848690774818</v>
      </c>
      <c r="BH1328">
        <v>129612.5366294422</v>
      </c>
      <c r="BI1328">
        <v>0.95092290360784537</v>
      </c>
      <c r="BJ1328">
        <v>2.1059806786503881</v>
      </c>
      <c r="BK1328">
        <v>1.1550577750425428</v>
      </c>
      <c r="BL1328">
        <v>37.623938994368935</v>
      </c>
      <c r="BM1328">
        <v>27.325587085748126</v>
      </c>
      <c r="BN1328">
        <f t="shared" si="129"/>
        <v>-10.298351908620809</v>
      </c>
      <c r="BO1328">
        <v>0.43011553877095732</v>
      </c>
      <c r="BP1328">
        <v>4.9529194683011592E-3</v>
      </c>
      <c r="BQ1328">
        <v>1.032243995723944E-3</v>
      </c>
      <c r="BR1328">
        <v>0.13095238095238096</v>
      </c>
      <c r="BS1328">
        <v>0.13793103448275862</v>
      </c>
      <c r="BT1328">
        <v>0.22222222222222221</v>
      </c>
      <c r="BU1328">
        <v>0.2949221784364211</v>
      </c>
      <c r="BV1328">
        <v>0.8510359477753312</v>
      </c>
      <c r="BW1328">
        <v>6.0869678835734707E-2</v>
      </c>
      <c r="BX1328">
        <v>0.33589022596502988</v>
      </c>
      <c r="BY1328">
        <f t="shared" si="130"/>
        <v>9.1571118316945976E-2</v>
      </c>
      <c r="BZ1328">
        <v>0</v>
      </c>
      <c r="CA1328">
        <f t="shared" si="131"/>
        <v>5.2984337812234604E-6</v>
      </c>
      <c r="CC1328">
        <v>9.1571118316945976E-2</v>
      </c>
      <c r="CD1328">
        <v>5.2984337812234604E-6</v>
      </c>
    </row>
    <row r="1329" spans="1:82" x14ac:dyDescent="0.3">
      <c r="A1329">
        <v>0</v>
      </c>
      <c r="B1329" t="s">
        <v>901</v>
      </c>
      <c r="C1329" t="s">
        <v>929</v>
      </c>
      <c r="D1329">
        <v>27085</v>
      </c>
      <c r="E1329" s="2">
        <f>BO1329</f>
        <v>0.44881183773047956</v>
      </c>
      <c r="F1329" s="2" t="s">
        <v>1936</v>
      </c>
      <c r="G1329" s="3">
        <v>5115</v>
      </c>
      <c r="H1329" s="1">
        <v>3.920971554641322</v>
      </c>
      <c r="I1329" s="1">
        <f t="shared" si="132"/>
        <v>-10.980786895450709</v>
      </c>
      <c r="J1329" s="1">
        <v>3.0775317589300002</v>
      </c>
      <c r="K1329" s="1">
        <v>38.3556587522</v>
      </c>
      <c r="L1329" s="2">
        <v>0.16306329258099994</v>
      </c>
      <c r="M1329" s="2">
        <v>1.362992370863273E-3</v>
      </c>
      <c r="N1329" s="7">
        <v>0</v>
      </c>
      <c r="O1329" s="2">
        <v>1.1616656689542376E-4</v>
      </c>
      <c r="P1329" s="3">
        <v>90250.876748881987</v>
      </c>
      <c r="Q1329" s="3">
        <v>1988.8054062243875</v>
      </c>
      <c r="R1329" s="3">
        <v>412200.82778346306</v>
      </c>
      <c r="S1329" s="3">
        <v>928.53613754592834</v>
      </c>
      <c r="T1329" s="3">
        <v>190428.82435649092</v>
      </c>
      <c r="V1329">
        <v>27085</v>
      </c>
      <c r="W1329" s="2">
        <v>0.45884655922942275</v>
      </c>
      <c r="X1329" s="2">
        <v>0.1051867139998247</v>
      </c>
      <c r="Y1329" s="2">
        <v>0.29796969693233638</v>
      </c>
      <c r="Z1329" s="2">
        <v>0.87763624231559001</v>
      </c>
      <c r="AA1329" s="2">
        <v>0.11055387809536349</v>
      </c>
      <c r="AB1329" s="2">
        <v>0.40250157996526514</v>
      </c>
      <c r="AC1329" s="2">
        <v>1.362992370863273E-3</v>
      </c>
      <c r="AD1329" s="2">
        <v>0</v>
      </c>
      <c r="AE1329" s="2">
        <v>1.1616656689542376E-4</v>
      </c>
      <c r="AF1329">
        <v>716092.11137937522</v>
      </c>
      <c r="AG1329">
        <v>1604.9435620106517</v>
      </c>
      <c r="AH1329">
        <v>301644.17629379354</v>
      </c>
      <c r="AI1329">
        <v>28098.83694420059</v>
      </c>
      <c r="AJ1329">
        <v>10.704243756743345</v>
      </c>
      <c r="AK1329">
        <v>1128292.9391628383</v>
      </c>
      <c r="AL1329">
        <v>2533.4796995565803</v>
      </c>
      <c r="AM1329">
        <v>476159.67017083196</v>
      </c>
      <c r="AN1329">
        <v>44012.167423653016</v>
      </c>
      <c r="AO1329">
        <v>16.894443272834938</v>
      </c>
      <c r="AP1329">
        <v>412200.82778346306</v>
      </c>
      <c r="AQ1329">
        <v>928.53613754592857</v>
      </c>
      <c r="AR1329">
        <v>174515.49387703842</v>
      </c>
      <c r="AS1329">
        <v>15913.330479452427</v>
      </c>
      <c r="AT1329">
        <v>6.1901995160915924</v>
      </c>
      <c r="AU1329" s="3">
        <v>16961749.776184879</v>
      </c>
      <c r="AV1329" s="3">
        <v>373776.0880458114</v>
      </c>
      <c r="AW1329">
        <v>74506.603951208017</v>
      </c>
      <c r="AX1329">
        <v>14002771.146590035</v>
      </c>
      <c r="AY1329">
        <v>1641.8581411666721</v>
      </c>
      <c r="AZ1329">
        <v>308570.81905086437</v>
      </c>
      <c r="BA1329">
        <v>164757.48070009</v>
      </c>
      <c r="BB1329">
        <v>30964520.922774915</v>
      </c>
      <c r="BC1329">
        <v>3630.6635473910596</v>
      </c>
      <c r="BD1329">
        <v>682346.90709667571</v>
      </c>
      <c r="BE1329">
        <v>90250.876748881987</v>
      </c>
      <c r="BF1329">
        <v>16961749.776184879</v>
      </c>
      <c r="BG1329">
        <v>1988.8054062243875</v>
      </c>
      <c r="BH1329">
        <v>373776.0880458114</v>
      </c>
      <c r="BI1329">
        <v>1.8907831624271205</v>
      </c>
      <c r="BJ1329">
        <v>5.8117547170684425</v>
      </c>
      <c r="BK1329">
        <v>3.920971554641322</v>
      </c>
      <c r="BL1329">
        <v>39.136563796719358</v>
      </c>
      <c r="BM1329">
        <v>28.155776901268649</v>
      </c>
      <c r="BN1329">
        <f t="shared" si="129"/>
        <v>-10.980786895450709</v>
      </c>
      <c r="BO1329">
        <v>0.44881183773047956</v>
      </c>
      <c r="BP1329">
        <v>1.0276301926533032E-2</v>
      </c>
      <c r="BQ1329">
        <v>1.0336433025085632E-3</v>
      </c>
      <c r="BR1329">
        <v>7.7380952380952384E-2</v>
      </c>
      <c r="BS1329">
        <v>3.4482758620689655E-2</v>
      </c>
      <c r="BT1329">
        <v>0.33333333333333331</v>
      </c>
      <c r="BU1329">
        <v>0.31446561749763868</v>
      </c>
      <c r="BV1329">
        <v>0.87763624231559001</v>
      </c>
      <c r="BW1329">
        <v>0.11468244615701607</v>
      </c>
      <c r="BX1329">
        <v>0.40250157996526514</v>
      </c>
      <c r="BY1329">
        <f t="shared" si="130"/>
        <v>6.3277995675879509E-2</v>
      </c>
      <c r="BZ1329">
        <v>0</v>
      </c>
      <c r="CA1329">
        <f t="shared" si="131"/>
        <v>6.9702202296652063E-5</v>
      </c>
      <c r="CC1329">
        <v>6.3277995675879509E-2</v>
      </c>
      <c r="CD1329">
        <v>6.9702202296652063E-5</v>
      </c>
    </row>
    <row r="1330" spans="1:82" x14ac:dyDescent="0.3">
      <c r="A1330">
        <v>1</v>
      </c>
      <c r="B1330" t="s">
        <v>901</v>
      </c>
      <c r="C1330" t="s">
        <v>930</v>
      </c>
      <c r="D1330">
        <v>27087</v>
      </c>
      <c r="E1330" s="2">
        <v>0</v>
      </c>
      <c r="F1330" s="2" t="s">
        <v>1954</v>
      </c>
      <c r="G1330" s="3">
        <v>-999</v>
      </c>
      <c r="H1330" s="1">
        <v>0.37772496972140884</v>
      </c>
      <c r="I1330" s="1">
        <f t="shared" si="132"/>
        <v>-999</v>
      </c>
      <c r="J1330" s="1">
        <v>-999</v>
      </c>
      <c r="K1330" s="1">
        <v>-999</v>
      </c>
      <c r="L1330" s="2">
        <v>-999</v>
      </c>
      <c r="M1330" s="2">
        <v>-999</v>
      </c>
      <c r="N1330" s="7">
        <v>-999</v>
      </c>
      <c r="O1330" s="2">
        <v>-999</v>
      </c>
      <c r="P1330" s="3">
        <v>-999</v>
      </c>
      <c r="Q1330" s="3">
        <v>-999</v>
      </c>
      <c r="R1330" s="3">
        <v>-999</v>
      </c>
      <c r="S1330" s="3">
        <v>-999</v>
      </c>
      <c r="T1330" s="3">
        <v>-999</v>
      </c>
      <c r="V1330">
        <v>27087</v>
      </c>
      <c r="W1330" s="2">
        <v>-999</v>
      </c>
      <c r="X1330" s="2">
        <v>1.0133113134587073E-2</v>
      </c>
      <c r="Y1330" s="2">
        <v>-999</v>
      </c>
      <c r="Z1330" s="2">
        <v>-999</v>
      </c>
      <c r="AA1330" s="2">
        <v>-999</v>
      </c>
      <c r="AB1330" s="2">
        <v>-999</v>
      </c>
      <c r="AC1330" s="2">
        <v>-999</v>
      </c>
      <c r="AD1330" s="2">
        <v>-999</v>
      </c>
      <c r="AE1330" s="2">
        <v>-999</v>
      </c>
      <c r="AF1330" s="2">
        <v>-999</v>
      </c>
      <c r="AG1330" s="2">
        <v>-999</v>
      </c>
      <c r="AH1330" s="2">
        <v>-999</v>
      </c>
      <c r="AI1330" s="2">
        <v>-999</v>
      </c>
      <c r="AJ1330" s="2">
        <v>-999</v>
      </c>
      <c r="AK1330" s="2">
        <v>-999</v>
      </c>
      <c r="AL1330" s="2">
        <v>-999</v>
      </c>
      <c r="AM1330" s="2">
        <v>-999</v>
      </c>
      <c r="AN1330" s="2">
        <v>-999</v>
      </c>
      <c r="AO1330" s="2">
        <v>-999</v>
      </c>
      <c r="AP1330" s="2">
        <v>-999</v>
      </c>
      <c r="AQ1330" s="2">
        <v>-999</v>
      </c>
      <c r="AR1330" s="2">
        <v>-999</v>
      </c>
      <c r="AS1330" s="2">
        <v>-999</v>
      </c>
      <c r="AT1330" s="2">
        <v>-999</v>
      </c>
      <c r="AU1330" s="2">
        <v>-999</v>
      </c>
      <c r="AV1330" s="2">
        <v>-999</v>
      </c>
      <c r="AW1330" s="2">
        <v>-999</v>
      </c>
      <c r="AX1330" s="2">
        <v>-999</v>
      </c>
      <c r="AY1330" s="2">
        <v>-999</v>
      </c>
      <c r="AZ1330" s="2">
        <v>-999</v>
      </c>
      <c r="BA1330" s="2">
        <v>-999</v>
      </c>
      <c r="BB1330" s="2">
        <v>-999</v>
      </c>
      <c r="BC1330" s="2">
        <v>-999</v>
      </c>
      <c r="BD1330" s="2">
        <v>-999</v>
      </c>
      <c r="BE1330" s="2">
        <v>-999</v>
      </c>
      <c r="BF1330" s="2">
        <v>-999</v>
      </c>
      <c r="BG1330" s="2">
        <v>-999</v>
      </c>
      <c r="BH1330" s="2">
        <v>-999</v>
      </c>
      <c r="BI1330">
        <v>0</v>
      </c>
      <c r="BJ1330">
        <v>0.37772496972140884</v>
      </c>
      <c r="BK1330">
        <v>0.37772496972140884</v>
      </c>
      <c r="BL1330">
        <v>-999</v>
      </c>
      <c r="BM1330">
        <v>34.4468883628277</v>
      </c>
      <c r="BN1330">
        <f t="shared" si="129"/>
        <v>-999</v>
      </c>
      <c r="BO1330" t="s">
        <v>3748</v>
      </c>
      <c r="BP1330" t="s">
        <v>3748</v>
      </c>
      <c r="BQ1330">
        <v>0</v>
      </c>
      <c r="BR1330">
        <v>5.9523809523809521E-2</v>
      </c>
      <c r="BS1330">
        <v>0.17241379310344829</v>
      </c>
      <c r="BT1330">
        <v>0.44444444444444442</v>
      </c>
      <c r="BU1330" t="s">
        <v>3748</v>
      </c>
      <c r="BY1330">
        <f t="shared" si="130"/>
        <v>-999</v>
      </c>
      <c r="CA1330">
        <f t="shared" si="131"/>
        <v>-999</v>
      </c>
    </row>
    <row r="1331" spans="1:82" x14ac:dyDescent="0.3">
      <c r="A1331">
        <v>1</v>
      </c>
      <c r="B1331" t="s">
        <v>901</v>
      </c>
      <c r="C1331" t="s">
        <v>52</v>
      </c>
      <c r="D1331">
        <v>27089</v>
      </c>
      <c r="E1331" s="2">
        <v>0</v>
      </c>
      <c r="F1331" s="2" t="s">
        <v>1954</v>
      </c>
      <c r="G1331" s="3">
        <v>-999</v>
      </c>
      <c r="H1331" s="1">
        <v>0.37210742262616281</v>
      </c>
      <c r="I1331" s="1">
        <f t="shared" si="132"/>
        <v>-999</v>
      </c>
      <c r="J1331" s="1">
        <v>-999</v>
      </c>
      <c r="K1331" s="1">
        <v>-999</v>
      </c>
      <c r="L1331" s="2">
        <v>-999</v>
      </c>
      <c r="M1331" s="2">
        <v>-999</v>
      </c>
      <c r="N1331" s="7">
        <v>-999</v>
      </c>
      <c r="O1331" s="2">
        <v>-999</v>
      </c>
      <c r="P1331" s="3">
        <v>-999</v>
      </c>
      <c r="Q1331" s="3">
        <v>-999</v>
      </c>
      <c r="R1331" s="3">
        <v>-999</v>
      </c>
      <c r="S1331" s="3">
        <v>-999</v>
      </c>
      <c r="T1331" s="3">
        <v>-999</v>
      </c>
      <c r="V1331">
        <v>27089</v>
      </c>
      <c r="W1331" s="2">
        <v>-999</v>
      </c>
      <c r="X1331" s="2">
        <v>9.9824129034189225E-3</v>
      </c>
      <c r="Y1331" s="2">
        <v>-999</v>
      </c>
      <c r="Z1331" s="2">
        <v>-999</v>
      </c>
      <c r="AA1331" s="2">
        <v>-999</v>
      </c>
      <c r="AB1331" s="2">
        <v>-999</v>
      </c>
      <c r="AC1331" s="2">
        <v>-999</v>
      </c>
      <c r="AD1331" s="2">
        <v>-999</v>
      </c>
      <c r="AE1331" s="2">
        <v>-999</v>
      </c>
      <c r="AF1331" s="2">
        <v>-999</v>
      </c>
      <c r="AG1331" s="2">
        <v>-999</v>
      </c>
      <c r="AH1331" s="2">
        <v>-999</v>
      </c>
      <c r="AI1331" s="2">
        <v>-999</v>
      </c>
      <c r="AJ1331" s="2">
        <v>-999</v>
      </c>
      <c r="AK1331" s="2">
        <v>-999</v>
      </c>
      <c r="AL1331" s="2">
        <v>-999</v>
      </c>
      <c r="AM1331" s="2">
        <v>-999</v>
      </c>
      <c r="AN1331" s="2">
        <v>-999</v>
      </c>
      <c r="AO1331" s="2">
        <v>-999</v>
      </c>
      <c r="AP1331" s="2">
        <v>-999</v>
      </c>
      <c r="AQ1331" s="2">
        <v>-999</v>
      </c>
      <c r="AR1331" s="2">
        <v>-999</v>
      </c>
      <c r="AS1331" s="2">
        <v>-999</v>
      </c>
      <c r="AT1331" s="2">
        <v>-999</v>
      </c>
      <c r="AU1331" s="2">
        <v>-999</v>
      </c>
      <c r="AV1331" s="2">
        <v>-999</v>
      </c>
      <c r="AW1331" s="2">
        <v>-999</v>
      </c>
      <c r="AX1331" s="2">
        <v>-999</v>
      </c>
      <c r="AY1331" s="2">
        <v>-999</v>
      </c>
      <c r="AZ1331" s="2">
        <v>-999</v>
      </c>
      <c r="BA1331" s="2">
        <v>-999</v>
      </c>
      <c r="BB1331" s="2">
        <v>-999</v>
      </c>
      <c r="BC1331" s="2">
        <v>-999</v>
      </c>
      <c r="BD1331" s="2">
        <v>-999</v>
      </c>
      <c r="BE1331" s="2">
        <v>-999</v>
      </c>
      <c r="BF1331" s="2">
        <v>-999</v>
      </c>
      <c r="BG1331" s="2">
        <v>-999</v>
      </c>
      <c r="BH1331" s="2">
        <v>-999</v>
      </c>
      <c r="BI1331">
        <v>0</v>
      </c>
      <c r="BJ1331">
        <v>0.37210742262616281</v>
      </c>
      <c r="BK1331">
        <v>0.37210742262616281</v>
      </c>
      <c r="BL1331">
        <v>-999</v>
      </c>
      <c r="BM1331">
        <v>2.3515389916870086</v>
      </c>
      <c r="BN1331">
        <f t="shared" si="129"/>
        <v>-999</v>
      </c>
      <c r="BO1331" t="s">
        <v>3748</v>
      </c>
      <c r="BP1331" t="s">
        <v>3748</v>
      </c>
      <c r="BQ1331">
        <v>0</v>
      </c>
      <c r="BR1331">
        <v>9.5238095238095233E-2</v>
      </c>
      <c r="BS1331">
        <v>0.31034482758620691</v>
      </c>
      <c r="BT1331">
        <v>0.33333333333333331</v>
      </c>
      <c r="BU1331" t="s">
        <v>3748</v>
      </c>
      <c r="BY1331">
        <f t="shared" si="130"/>
        <v>-999</v>
      </c>
      <c r="CA1331">
        <f t="shared" si="131"/>
        <v>-999</v>
      </c>
    </row>
    <row r="1332" spans="1:82" x14ac:dyDescent="0.3">
      <c r="A1332">
        <v>0</v>
      </c>
      <c r="B1332" t="s">
        <v>901</v>
      </c>
      <c r="C1332" t="s">
        <v>303</v>
      </c>
      <c r="D1332">
        <v>27091</v>
      </c>
      <c r="E1332" s="2">
        <f>BO1332</f>
        <v>0.47410754462579136</v>
      </c>
      <c r="F1332" s="2" t="s">
        <v>1936</v>
      </c>
      <c r="G1332" s="3">
        <v>353</v>
      </c>
      <c r="H1332" s="1">
        <v>0.96066952760694435</v>
      </c>
      <c r="I1332" s="1">
        <f t="shared" si="132"/>
        <v>-9.5447460745240633</v>
      </c>
      <c r="J1332" s="1">
        <v>3.0138859067700001</v>
      </c>
      <c r="K1332" s="1">
        <v>31.718825192699999</v>
      </c>
      <c r="L1332" s="2">
        <v>0.16730203975000002</v>
      </c>
      <c r="M1332" s="2">
        <v>3.5184726015165674E-3</v>
      </c>
      <c r="N1332" s="7">
        <v>0</v>
      </c>
      <c r="O1332" s="2">
        <v>1.2759041677475597E-4</v>
      </c>
      <c r="P1332" s="3">
        <v>30856.846792628006</v>
      </c>
      <c r="Q1332" s="3">
        <v>679.97415571895249</v>
      </c>
      <c r="R1332" s="3">
        <v>243150.08268767211</v>
      </c>
      <c r="S1332" s="3">
        <v>545.45596802286832</v>
      </c>
      <c r="T1332" s="3">
        <v>108543.6769025824</v>
      </c>
      <c r="V1332">
        <v>27091</v>
      </c>
      <c r="W1332" s="2">
        <v>0.42229044771427354</v>
      </c>
      <c r="X1332" s="2">
        <v>2.5771589882901368E-2</v>
      </c>
      <c r="Y1332" s="2">
        <v>0.25900193876818772</v>
      </c>
      <c r="Z1332" s="2">
        <v>0.85948601320208218</v>
      </c>
      <c r="AA1332" s="2">
        <v>9.1424296903276803E-2</v>
      </c>
      <c r="AB1332" s="2">
        <v>0.41296440336096185</v>
      </c>
      <c r="AC1332" s="2">
        <v>3.5184726015165674E-3</v>
      </c>
      <c r="AD1332" s="2">
        <v>0</v>
      </c>
      <c r="AE1332" s="2">
        <v>1.2759041677475597E-4</v>
      </c>
      <c r="AF1332">
        <v>428899.7357254891</v>
      </c>
      <c r="AG1332">
        <v>964.51984888782613</v>
      </c>
      <c r="AH1332">
        <v>181278.52107914284</v>
      </c>
      <c r="AI1332">
        <v>10543.34554906907</v>
      </c>
      <c r="AJ1332">
        <v>6.4310295292243254</v>
      </c>
      <c r="AK1332">
        <v>672049.81841316121</v>
      </c>
      <c r="AL1332">
        <v>1509.9758169106944</v>
      </c>
      <c r="AM1332">
        <v>283795.28246149729</v>
      </c>
      <c r="AN1332">
        <v>16570.261069297034</v>
      </c>
      <c r="AO1332">
        <v>10.06868624418664</v>
      </c>
      <c r="AP1332">
        <v>243150.08268767211</v>
      </c>
      <c r="AQ1332">
        <v>545.45596802286832</v>
      </c>
      <c r="AR1332">
        <v>102516.76138235445</v>
      </c>
      <c r="AS1332">
        <v>6026.9155202279635</v>
      </c>
      <c r="AT1332">
        <v>3.6376567149623149</v>
      </c>
      <c r="AU1332" s="3">
        <v>5799235.7862065071</v>
      </c>
      <c r="AV1332" s="3">
        <v>127794.34282581993</v>
      </c>
      <c r="AW1332">
        <v>70909.826466721992</v>
      </c>
      <c r="AX1332">
        <v>13326792.78615573</v>
      </c>
      <c r="AY1332">
        <v>1562.5980745189477</v>
      </c>
      <c r="AZ1332">
        <v>293674.68212509103</v>
      </c>
      <c r="BA1332">
        <v>101766.67325935001</v>
      </c>
      <c r="BB1332">
        <v>19126028.57236224</v>
      </c>
      <c r="BC1332">
        <v>2242.5722302378999</v>
      </c>
      <c r="BD1332">
        <v>421469.02495091088</v>
      </c>
      <c r="BE1332">
        <v>30856.846792628006</v>
      </c>
      <c r="BF1332">
        <v>5799235.7862065071</v>
      </c>
      <c r="BG1332">
        <v>679.97415571895249</v>
      </c>
      <c r="BH1332">
        <v>127794.34282581993</v>
      </c>
      <c r="BI1332">
        <v>1.1364377866992961</v>
      </c>
      <c r="BJ1332">
        <v>2.0971073143062404</v>
      </c>
      <c r="BK1332">
        <v>0.96066952760694435</v>
      </c>
      <c r="BL1332">
        <v>42.940503649986383</v>
      </c>
      <c r="BM1332">
        <v>33.395757575462319</v>
      </c>
      <c r="BN1332">
        <f t="shared" si="129"/>
        <v>-9.5447460745240633</v>
      </c>
      <c r="BO1332">
        <v>0.47410754462579136</v>
      </c>
      <c r="BP1332">
        <v>6.5245919862009522E-3</v>
      </c>
      <c r="BQ1332">
        <v>2.1182536210519517E-3</v>
      </c>
      <c r="BR1332">
        <v>6.5476190476190479E-2</v>
      </c>
      <c r="BS1332">
        <v>6.8965517241379309E-2</v>
      </c>
      <c r="BT1332">
        <v>0.33333333333333331</v>
      </c>
      <c r="BU1332">
        <v>0.27334056263553186</v>
      </c>
      <c r="BV1332">
        <v>0.85948601320208218</v>
      </c>
      <c r="BW1332">
        <v>9.4838482264809967E-2</v>
      </c>
      <c r="BX1332">
        <v>0.41296440336096185</v>
      </c>
      <c r="BY1332">
        <f t="shared" si="130"/>
        <v>0.23332604458154357</v>
      </c>
      <c r="BZ1332">
        <v>0</v>
      </c>
      <c r="CA1332">
        <f t="shared" si="131"/>
        <v>7.3981969040155785E-5</v>
      </c>
      <c r="CC1332">
        <v>0.23332604458154357</v>
      </c>
      <c r="CD1332">
        <v>7.3981969040155785E-5</v>
      </c>
    </row>
    <row r="1333" spans="1:82" x14ac:dyDescent="0.3">
      <c r="A1333">
        <v>0</v>
      </c>
      <c r="B1333" t="s">
        <v>901</v>
      </c>
      <c r="C1333" t="s">
        <v>931</v>
      </c>
      <c r="D1333">
        <v>27093</v>
      </c>
      <c r="E1333" s="2">
        <f>BO1333</f>
        <v>0.43593264585903307</v>
      </c>
      <c r="F1333" s="2" t="s">
        <v>1936</v>
      </c>
      <c r="G1333" s="3">
        <v>1594</v>
      </c>
      <c r="H1333" s="1">
        <v>0.56832452227672803</v>
      </c>
      <c r="I1333" s="1">
        <f t="shared" si="132"/>
        <v>-6.6829460331423789</v>
      </c>
      <c r="J1333" s="1">
        <v>3.02492961457</v>
      </c>
      <c r="K1333" s="1">
        <v>38.181792443799999</v>
      </c>
      <c r="L1333" s="2">
        <v>0.16409794738999994</v>
      </c>
      <c r="M1333" s="2">
        <v>2.9047929897132286E-4</v>
      </c>
      <c r="N1333" s="7">
        <v>0</v>
      </c>
      <c r="O1333" s="2">
        <v>3.7302928233941556E-4</v>
      </c>
      <c r="P1333" s="3">
        <v>17547.453762587993</v>
      </c>
      <c r="Q1333" s="3">
        <v>386.68290176959187</v>
      </c>
      <c r="R1333" s="3">
        <v>168482.82793660957</v>
      </c>
      <c r="S1333" s="3">
        <v>377.07697329405084</v>
      </c>
      <c r="T1333" s="3">
        <v>77938.017525925214</v>
      </c>
      <c r="V1333">
        <v>27093</v>
      </c>
      <c r="W1333" s="2">
        <v>0.4025354094605651</v>
      </c>
      <c r="X1333" s="2">
        <v>1.5246269489776415E-2</v>
      </c>
      <c r="Y1333" s="2">
        <v>0.18134541932833498</v>
      </c>
      <c r="Z1333" s="2">
        <v>0.86263540660369342</v>
      </c>
      <c r="AA1333" s="2">
        <v>0.11005273705675098</v>
      </c>
      <c r="AB1333" s="2">
        <v>0.40505549745797303</v>
      </c>
      <c r="AC1333" s="2">
        <v>2.9047929897132286E-4</v>
      </c>
      <c r="AD1333" s="2">
        <v>0</v>
      </c>
      <c r="AE1333" s="2">
        <v>3.7302928233941556E-4</v>
      </c>
      <c r="AF1333">
        <v>365102.07335511659</v>
      </c>
      <c r="AG1333">
        <v>816.02279199629675</v>
      </c>
      <c r="AH1333">
        <v>153368.9587316784</v>
      </c>
      <c r="AI1333">
        <v>15382.372843228792</v>
      </c>
      <c r="AJ1333">
        <v>5.4438108823071447</v>
      </c>
      <c r="AK1333">
        <v>533584.90129172616</v>
      </c>
      <c r="AL1333">
        <v>1193.0997652903477</v>
      </c>
      <c r="AM1333">
        <v>224239.40907084479</v>
      </c>
      <c r="AN1333">
        <v>22449.940029987622</v>
      </c>
      <c r="AO1333">
        <v>7.9590528518657377</v>
      </c>
      <c r="AP1333">
        <v>168482.82793660957</v>
      </c>
      <c r="AQ1333">
        <v>377.07697329405096</v>
      </c>
      <c r="AR1333">
        <v>70870.450339166389</v>
      </c>
      <c r="AS1333">
        <v>7067.5671867588298</v>
      </c>
      <c r="AT1333">
        <v>2.515241969558593</v>
      </c>
      <c r="AU1333" s="3">
        <v>3297868.4601407875</v>
      </c>
      <c r="AV1333" s="3">
        <v>72673.184558577093</v>
      </c>
      <c r="AW1333">
        <v>36782.492717690009</v>
      </c>
      <c r="AX1333">
        <v>6912901.6813626606</v>
      </c>
      <c r="AY1333">
        <v>810.55412430946012</v>
      </c>
      <c r="AZ1333">
        <v>152335.54212271993</v>
      </c>
      <c r="BA1333">
        <v>54329.946480277998</v>
      </c>
      <c r="BB1333">
        <v>10210770.141503448</v>
      </c>
      <c r="BC1333">
        <v>1197.2370260790519</v>
      </c>
      <c r="BD1333">
        <v>225008.726681297</v>
      </c>
      <c r="BE1333">
        <v>17547.453762587993</v>
      </c>
      <c r="BF1333">
        <v>3297868.4601407875</v>
      </c>
      <c r="BG1333">
        <v>386.68290176959187</v>
      </c>
      <c r="BH1333">
        <v>72673.184558577093</v>
      </c>
      <c r="BI1333">
        <v>0.72888489342402896</v>
      </c>
      <c r="BJ1333">
        <v>1.297209415700757</v>
      </c>
      <c r="BK1333">
        <v>0.56832452227672803</v>
      </c>
      <c r="BL1333">
        <v>39.297701213918209</v>
      </c>
      <c r="BM1333">
        <v>32.61475518077583</v>
      </c>
      <c r="BN1333">
        <f t="shared" si="129"/>
        <v>-6.6829460331423789</v>
      </c>
      <c r="BO1333">
        <v>0.43593264585903307</v>
      </c>
      <c r="BP1333">
        <v>3.8477705738021407E-3</v>
      </c>
      <c r="BQ1333">
        <v>9.5221096367055524E-4</v>
      </c>
      <c r="BR1333">
        <v>5.3571428571428568E-2</v>
      </c>
      <c r="BS1333">
        <v>0</v>
      </c>
      <c r="BT1333">
        <v>0.5</v>
      </c>
      <c r="BU1333">
        <v>0.19138489536539302</v>
      </c>
      <c r="BV1333">
        <v>0.86263540660369342</v>
      </c>
      <c r="BW1333">
        <v>0.11416259030783296</v>
      </c>
      <c r="BX1333">
        <v>0.40505549745797303</v>
      </c>
      <c r="BY1333">
        <f t="shared" si="130"/>
        <v>2.7207321954205006E-2</v>
      </c>
      <c r="BZ1333">
        <v>0</v>
      </c>
      <c r="CA1333">
        <f t="shared" si="131"/>
        <v>2.2195911876367832E-4</v>
      </c>
      <c r="CC1333">
        <v>2.7207321954205006E-2</v>
      </c>
      <c r="CD1333">
        <v>2.2195911876367832E-4</v>
      </c>
    </row>
    <row r="1334" spans="1:82" x14ac:dyDescent="0.3">
      <c r="A1334">
        <v>0</v>
      </c>
      <c r="B1334" t="s">
        <v>901</v>
      </c>
      <c r="C1334" t="s">
        <v>932</v>
      </c>
      <c r="D1334">
        <v>27095</v>
      </c>
      <c r="E1334" s="2">
        <f>BO1334</f>
        <v>0.53315740824080327</v>
      </c>
      <c r="F1334" s="2" t="s">
        <v>1938</v>
      </c>
      <c r="G1334" s="3">
        <v>2324</v>
      </c>
      <c r="H1334" s="1">
        <v>0.56636215269650625</v>
      </c>
      <c r="I1334" s="1">
        <f t="shared" si="132"/>
        <v>-8.9911317959501815</v>
      </c>
      <c r="J1334" s="1">
        <v>2.96776249406</v>
      </c>
      <c r="K1334" s="1">
        <v>46.358679834999997</v>
      </c>
      <c r="L1334" s="2">
        <v>0.21248252246999999</v>
      </c>
      <c r="M1334" s="2">
        <v>1.4085210586926304E-3</v>
      </c>
      <c r="N1334" s="7">
        <v>0</v>
      </c>
      <c r="O1334" s="2">
        <v>0.10601847481806895</v>
      </c>
      <c r="P1334" s="3">
        <v>20514.113107705005</v>
      </c>
      <c r="Q1334" s="3">
        <v>452.05742616797011</v>
      </c>
      <c r="R1334" s="3">
        <v>112678.79708421347</v>
      </c>
      <c r="S1334" s="3">
        <v>252.86128966817401</v>
      </c>
      <c r="T1334" s="3">
        <v>51741.604515471023</v>
      </c>
      <c r="V1334">
        <v>27095</v>
      </c>
      <c r="W1334" s="2">
        <v>0.47819728735897898</v>
      </c>
      <c r="X1334" s="2">
        <v>1.5193625596567752E-2</v>
      </c>
      <c r="Y1334" s="2">
        <v>0.24397931057453651</v>
      </c>
      <c r="Z1334" s="2">
        <v>0.84633275215250348</v>
      </c>
      <c r="AA1334" s="2">
        <v>0.13362127012996769</v>
      </c>
      <c r="AB1334" s="2">
        <v>0.52448683977539912</v>
      </c>
      <c r="AC1334" s="2">
        <v>1.4085210586926304E-3</v>
      </c>
      <c r="AD1334" s="2">
        <v>0</v>
      </c>
      <c r="AE1334" s="2">
        <v>0.10601847481806895</v>
      </c>
      <c r="AF1334">
        <v>118811.02414122695</v>
      </c>
      <c r="AG1334">
        <v>266.83640859214211</v>
      </c>
      <c r="AH1334">
        <v>50151.077321457022</v>
      </c>
      <c r="AI1334">
        <v>4434.9409810795814</v>
      </c>
      <c r="AJ1334">
        <v>1.7793586971920237</v>
      </c>
      <c r="AK1334">
        <v>231489.82122544042</v>
      </c>
      <c r="AL1334">
        <v>519.6976982603162</v>
      </c>
      <c r="AM1334">
        <v>97675.574284445203</v>
      </c>
      <c r="AN1334">
        <v>8652.0485335624326</v>
      </c>
      <c r="AO1334">
        <v>3.4656435433780506</v>
      </c>
      <c r="AP1334">
        <v>112678.79708421347</v>
      </c>
      <c r="AQ1334">
        <v>252.86128966817409</v>
      </c>
      <c r="AR1334">
        <v>47524.496962988182</v>
      </c>
      <c r="AS1334">
        <v>4217.1075524828511</v>
      </c>
      <c r="AT1334">
        <v>1.6862848461860269</v>
      </c>
      <c r="AU1334" s="3">
        <v>3855422.4174620784</v>
      </c>
      <c r="AV1334" s="3">
        <v>84959.672674008296</v>
      </c>
      <c r="AW1334">
        <v>38927.075851987</v>
      </c>
      <c r="AX1334">
        <v>7315954.6356224362</v>
      </c>
      <c r="AY1334">
        <v>857.81303951595794</v>
      </c>
      <c r="AZ1334">
        <v>161217.38264662912</v>
      </c>
      <c r="BA1334">
        <v>59441.188959692008</v>
      </c>
      <c r="BB1334">
        <v>11171377.053084515</v>
      </c>
      <c r="BC1334">
        <v>1309.8704656839282</v>
      </c>
      <c r="BD1334">
        <v>246177.05532063745</v>
      </c>
      <c r="BE1334">
        <v>20514.113107705005</v>
      </c>
      <c r="BF1334">
        <v>3855422.4174620784</v>
      </c>
      <c r="BG1334">
        <v>452.05742616797011</v>
      </c>
      <c r="BH1334">
        <v>84959.672674008296</v>
      </c>
      <c r="BI1334">
        <v>0.62821160565115142</v>
      </c>
      <c r="BJ1334">
        <v>1.1945737583476577</v>
      </c>
      <c r="BK1334">
        <v>0.56636215269650625</v>
      </c>
      <c r="BL1334">
        <v>45.645895077815446</v>
      </c>
      <c r="BM1334">
        <v>36.654763281865264</v>
      </c>
      <c r="BN1334">
        <f t="shared" si="129"/>
        <v>-8.9911317959501815</v>
      </c>
      <c r="BO1334">
        <v>0.53315740824080327</v>
      </c>
      <c r="BP1334">
        <v>4.0559466115548341E-3</v>
      </c>
      <c r="BQ1334">
        <v>6.9711770783877091E-4</v>
      </c>
      <c r="BR1334">
        <v>8.9285714285714288E-2</v>
      </c>
      <c r="BS1334">
        <v>0</v>
      </c>
      <c r="BT1334">
        <v>0.61111111111111116</v>
      </c>
      <c r="BU1334">
        <v>0.25748626570537553</v>
      </c>
      <c r="BV1334">
        <v>0.84633275215250348</v>
      </c>
      <c r="BW1334">
        <v>0.13861127606843121</v>
      </c>
      <c r="BX1334">
        <v>0.52448683977539912</v>
      </c>
      <c r="BY1334">
        <f t="shared" si="130"/>
        <v>0.11815058207438624</v>
      </c>
      <c r="BZ1334">
        <v>0</v>
      </c>
      <c r="CA1334">
        <f t="shared" si="131"/>
        <v>4.9695564019499941E-2</v>
      </c>
      <c r="CC1334">
        <v>0.11815058207438624</v>
      </c>
      <c r="CD1334">
        <v>4.9695564019499941E-2</v>
      </c>
    </row>
    <row r="1335" spans="1:82" x14ac:dyDescent="0.3">
      <c r="A1335">
        <v>0</v>
      </c>
      <c r="B1335" t="s">
        <v>901</v>
      </c>
      <c r="C1335" t="s">
        <v>933</v>
      </c>
      <c r="D1335">
        <v>27097</v>
      </c>
      <c r="E1335" s="2">
        <f>BO1335</f>
        <v>0.5138310027628018</v>
      </c>
      <c r="F1335" s="2" t="s">
        <v>1937</v>
      </c>
      <c r="G1335" s="3">
        <v>2477</v>
      </c>
      <c r="H1335" s="1">
        <v>0.37472654935131655</v>
      </c>
      <c r="I1335" s="1">
        <f t="shared" si="132"/>
        <v>-5.2876859087571404</v>
      </c>
      <c r="J1335" s="1">
        <v>3.01157120929</v>
      </c>
      <c r="K1335" s="1">
        <v>56.211745160100001</v>
      </c>
      <c r="L1335" s="2">
        <v>0.18029167562699999</v>
      </c>
      <c r="M1335" s="2">
        <v>2.1281914331735758E-3</v>
      </c>
      <c r="N1335" s="7">
        <v>0</v>
      </c>
      <c r="O1335" s="2">
        <v>7.1606422500025468E-2</v>
      </c>
      <c r="P1335" s="3">
        <v>26327.694464534008</v>
      </c>
      <c r="Q1335" s="3">
        <v>580.16789388295592</v>
      </c>
      <c r="R1335" s="3">
        <v>32560.374787918874</v>
      </c>
      <c r="S1335" s="3">
        <v>73.244061106140677</v>
      </c>
      <c r="T1335" s="3">
        <v>14888.465614179993</v>
      </c>
      <c r="V1335">
        <v>27097</v>
      </c>
      <c r="W1335" s="2">
        <v>0.4327313280601528</v>
      </c>
      <c r="X1335" s="2">
        <v>1.0052675421248701E-2</v>
      </c>
      <c r="Y1335" s="2">
        <v>0.14348426781312937</v>
      </c>
      <c r="Z1335" s="2">
        <v>0.85882591850361156</v>
      </c>
      <c r="AA1335" s="2">
        <v>0.16202111042092029</v>
      </c>
      <c r="AB1335" s="2">
        <v>0.44502771375357431</v>
      </c>
      <c r="AC1335" s="2">
        <v>2.1281914331735758E-3</v>
      </c>
      <c r="AD1335" s="2">
        <v>0</v>
      </c>
      <c r="AE1335" s="2">
        <v>7.1606422500025468E-2</v>
      </c>
      <c r="AF1335">
        <v>209614.93671499207</v>
      </c>
      <c r="AG1335">
        <v>471.05149706826637</v>
      </c>
      <c r="AH1335">
        <v>88532.671296620014</v>
      </c>
      <c r="AI1335">
        <v>7250.3529017320761</v>
      </c>
      <c r="AJ1335">
        <v>3.1409750225804194</v>
      </c>
      <c r="AK1335">
        <v>242175.31150291095</v>
      </c>
      <c r="AL1335">
        <v>544.29555817440701</v>
      </c>
      <c r="AM1335">
        <v>102298.66594199899</v>
      </c>
      <c r="AN1335">
        <v>8372.8238705331005</v>
      </c>
      <c r="AO1335">
        <v>3.629324481343005</v>
      </c>
      <c r="AP1335">
        <v>32560.374787918874</v>
      </c>
      <c r="AQ1335">
        <v>73.244061106140634</v>
      </c>
      <c r="AR1335">
        <v>13765.994645378974</v>
      </c>
      <c r="AS1335">
        <v>1122.4709688010244</v>
      </c>
      <c r="AT1335">
        <v>0.48834945876258562</v>
      </c>
      <c r="AU1335" s="3">
        <v>4948026.8976645218</v>
      </c>
      <c r="AV1335" s="3">
        <v>109036.75397636273</v>
      </c>
      <c r="AW1335">
        <v>57123.638176646004</v>
      </c>
      <c r="AX1335">
        <v>10735816.55891885</v>
      </c>
      <c r="AY1335">
        <v>1258.7999642931641</v>
      </c>
      <c r="AZ1335">
        <v>236578.86528925726</v>
      </c>
      <c r="BA1335">
        <v>83451.332641180008</v>
      </c>
      <c r="BB1335">
        <v>15683843.456583371</v>
      </c>
      <c r="BC1335">
        <v>1838.96785817612</v>
      </c>
      <c r="BD1335">
        <v>345615.61926562001</v>
      </c>
      <c r="BE1335">
        <v>26327.694464534008</v>
      </c>
      <c r="BF1335">
        <v>4948026.8976645218</v>
      </c>
      <c r="BG1335">
        <v>580.16789388295592</v>
      </c>
      <c r="BH1335">
        <v>109036.75397636273</v>
      </c>
      <c r="BI1335">
        <v>0.56681872014176793</v>
      </c>
      <c r="BJ1335">
        <v>0.94154526949308448</v>
      </c>
      <c r="BK1335">
        <v>0.37472654935131655</v>
      </c>
      <c r="BL1335">
        <v>43.869821843213884</v>
      </c>
      <c r="BM1335">
        <v>38.582135934456744</v>
      </c>
      <c r="BN1335">
        <f t="shared" si="129"/>
        <v>-5.2876859087571404</v>
      </c>
      <c r="BO1335">
        <v>0.5138310027628018</v>
      </c>
      <c r="BP1335">
        <v>3.5269176214292506E-3</v>
      </c>
      <c r="BQ1335">
        <v>6.2890462913280955E-4</v>
      </c>
      <c r="BR1335">
        <v>0.1130952380952381</v>
      </c>
      <c r="BS1335">
        <v>0</v>
      </c>
      <c r="BT1335">
        <v>0.66666666666666663</v>
      </c>
      <c r="BU1335">
        <v>0.151427710077842</v>
      </c>
      <c r="BV1335">
        <v>0.85882591850361156</v>
      </c>
      <c r="BW1335">
        <v>0.16807169130800861</v>
      </c>
      <c r="BX1335">
        <v>0.44502771375357431</v>
      </c>
      <c r="BY1335">
        <f t="shared" si="130"/>
        <v>9.7177582887287353E-2</v>
      </c>
      <c r="BZ1335">
        <v>0</v>
      </c>
      <c r="CA1335">
        <f t="shared" si="131"/>
        <v>3.9388694595053654E-2</v>
      </c>
      <c r="CC1335">
        <v>9.7177582887287353E-2</v>
      </c>
      <c r="CD1335">
        <v>3.9388694595053654E-2</v>
      </c>
    </row>
    <row r="1336" spans="1:82" x14ac:dyDescent="0.3">
      <c r="A1336">
        <v>0</v>
      </c>
      <c r="B1336" t="s">
        <v>901</v>
      </c>
      <c r="C1336" t="s">
        <v>934</v>
      </c>
      <c r="D1336">
        <v>27099</v>
      </c>
      <c r="E1336" s="2">
        <f>BO1336</f>
        <v>0.50996209152970484</v>
      </c>
      <c r="F1336" s="2" t="s">
        <v>1937</v>
      </c>
      <c r="G1336" s="3">
        <v>648</v>
      </c>
      <c r="H1336" s="1">
        <v>2.7132053638142071</v>
      </c>
      <c r="I1336" s="1">
        <f t="shared" si="132"/>
        <v>-9.7762492226434006</v>
      </c>
      <c r="J1336" s="1">
        <v>3.02224662836</v>
      </c>
      <c r="K1336" s="1">
        <v>32.150231988100003</v>
      </c>
      <c r="L1336" s="2">
        <v>0.16945416021000015</v>
      </c>
      <c r="M1336" s="2">
        <v>3.3684247179538167E-3</v>
      </c>
      <c r="N1336" s="7">
        <v>0</v>
      </c>
      <c r="O1336" s="2">
        <v>1.5121390314351343E-4</v>
      </c>
      <c r="P1336" s="3">
        <v>112107.22079492999</v>
      </c>
      <c r="Q1336" s="3">
        <v>2470.4407849036206</v>
      </c>
      <c r="R1336" s="3">
        <v>549114.3124706489</v>
      </c>
      <c r="S1336" s="3">
        <v>1239.3283145169635</v>
      </c>
      <c r="T1336" s="3">
        <v>255514.11808366462</v>
      </c>
      <c r="V1336">
        <v>27099</v>
      </c>
      <c r="W1336" s="2">
        <v>0.43816447837703831</v>
      </c>
      <c r="X1336" s="2">
        <v>7.2786336919096098E-2</v>
      </c>
      <c r="Y1336" s="2">
        <v>0.26528390412647906</v>
      </c>
      <c r="Z1336" s="2">
        <v>0.86187028503226004</v>
      </c>
      <c r="AA1336" s="2">
        <v>9.2667756038636528E-2</v>
      </c>
      <c r="AB1336" s="2">
        <v>0.41827664667283621</v>
      </c>
      <c r="AC1336" s="2">
        <v>3.3684247179538167E-3</v>
      </c>
      <c r="AD1336" s="2">
        <v>0</v>
      </c>
      <c r="AE1336" s="2">
        <v>1.5121390314351343E-4</v>
      </c>
      <c r="AF1336">
        <v>679229.97533271415</v>
      </c>
      <c r="AG1336">
        <v>1527.3018038479884</v>
      </c>
      <c r="AH1336">
        <v>287051.64809446048</v>
      </c>
      <c r="AI1336">
        <v>28300.487107079862</v>
      </c>
      <c r="AJ1336">
        <v>10.18352882818672</v>
      </c>
      <c r="AK1336">
        <v>1228344.2878033631</v>
      </c>
      <c r="AL1336">
        <v>2766.6301183649516</v>
      </c>
      <c r="AM1336">
        <v>519979.56994718162</v>
      </c>
      <c r="AN1336">
        <v>50886.683338023395</v>
      </c>
      <c r="AO1336">
        <v>18.444293736672403</v>
      </c>
      <c r="AP1336">
        <v>549114.3124706489</v>
      </c>
      <c r="AQ1336">
        <v>1239.3283145169632</v>
      </c>
      <c r="AR1336">
        <v>232927.92185272113</v>
      </c>
      <c r="AS1336">
        <v>22586.196230943533</v>
      </c>
      <c r="AT1336">
        <v>8.2607649084856831</v>
      </c>
      <c r="AU1336" s="3">
        <v>21069431.076199144</v>
      </c>
      <c r="AV1336" s="3">
        <v>464294.64111478644</v>
      </c>
      <c r="AW1336">
        <v>110918.30436920001</v>
      </c>
      <c r="AX1336">
        <v>20845986.12314745</v>
      </c>
      <c r="AY1336">
        <v>2444.2413339928003</v>
      </c>
      <c r="AZ1336">
        <v>459370.71631060686</v>
      </c>
      <c r="BA1336">
        <v>223025.52516413</v>
      </c>
      <c r="BB1336">
        <v>41915417.199346595</v>
      </c>
      <c r="BC1336">
        <v>4914.6821188964204</v>
      </c>
      <c r="BD1336">
        <v>923665.35742539319</v>
      </c>
      <c r="BE1336">
        <v>112107.22079492999</v>
      </c>
      <c r="BF1336">
        <v>21069431.076199144</v>
      </c>
      <c r="BG1336">
        <v>2470.4407849036206</v>
      </c>
      <c r="BH1336">
        <v>464294.64111478644</v>
      </c>
      <c r="BI1336">
        <v>1.7325190261130472</v>
      </c>
      <c r="BJ1336">
        <v>4.4457243899272543</v>
      </c>
      <c r="BK1336">
        <v>2.7132053638142071</v>
      </c>
      <c r="BL1336">
        <v>45.173889437404668</v>
      </c>
      <c r="BM1336">
        <v>35.397640214761267</v>
      </c>
      <c r="BN1336">
        <f t="shared" si="129"/>
        <v>-9.7762492226434006</v>
      </c>
      <c r="BO1336">
        <v>0.50996209152970484</v>
      </c>
      <c r="BP1336">
        <v>1.0699087333522027E-2</v>
      </c>
      <c r="BQ1336">
        <v>3.1802742536074014E-3</v>
      </c>
      <c r="BR1336">
        <v>0.13095238095238096</v>
      </c>
      <c r="BS1336">
        <v>0.13793103448275862</v>
      </c>
      <c r="BT1336">
        <v>0.44444444444444442</v>
      </c>
      <c r="BU1336">
        <v>0.27997030430333125</v>
      </c>
      <c r="BV1336">
        <v>0.86187028503226004</v>
      </c>
      <c r="BW1336">
        <v>9.6128377633440384E-2</v>
      </c>
      <c r="BX1336">
        <v>0.41827664667283621</v>
      </c>
      <c r="BY1336">
        <f t="shared" si="130"/>
        <v>0.14834313268173727</v>
      </c>
      <c r="BZ1336">
        <v>0</v>
      </c>
      <c r="CA1336">
        <f t="shared" si="131"/>
        <v>8.5872680128444538E-5</v>
      </c>
      <c r="CC1336">
        <v>0.14834313268173727</v>
      </c>
      <c r="CD1336">
        <v>8.5872680128444538E-5</v>
      </c>
    </row>
    <row r="1337" spans="1:82" x14ac:dyDescent="0.3">
      <c r="A1337">
        <v>1</v>
      </c>
      <c r="B1337" t="s">
        <v>901</v>
      </c>
      <c r="C1337" t="s">
        <v>393</v>
      </c>
      <c r="D1337">
        <v>27101</v>
      </c>
      <c r="E1337" s="2">
        <v>0</v>
      </c>
      <c r="F1337" s="2" t="s">
        <v>1954</v>
      </c>
      <c r="G1337" s="3">
        <v>-999</v>
      </c>
      <c r="H1337" s="1">
        <v>0.37658240291107081</v>
      </c>
      <c r="I1337" s="1">
        <f t="shared" si="132"/>
        <v>-999</v>
      </c>
      <c r="J1337" s="1">
        <v>-999</v>
      </c>
      <c r="K1337" s="1">
        <v>-999</v>
      </c>
      <c r="L1337" s="2">
        <v>-999</v>
      </c>
      <c r="M1337" s="2">
        <v>-999</v>
      </c>
      <c r="N1337" s="7">
        <v>-999</v>
      </c>
      <c r="O1337" s="2">
        <v>-999</v>
      </c>
      <c r="P1337" s="3">
        <v>-999</v>
      </c>
      <c r="Q1337" s="3">
        <v>-999</v>
      </c>
      <c r="R1337" s="3">
        <v>-999</v>
      </c>
      <c r="S1337" s="3">
        <v>-999</v>
      </c>
      <c r="T1337" s="3">
        <v>-999</v>
      </c>
      <c r="V1337">
        <v>27101</v>
      </c>
      <c r="W1337" s="2">
        <v>-999</v>
      </c>
      <c r="X1337" s="2">
        <v>1.010246184150068E-2</v>
      </c>
      <c r="Y1337" s="2">
        <v>-999</v>
      </c>
      <c r="Z1337" s="2">
        <v>-999</v>
      </c>
      <c r="AA1337" s="2">
        <v>-999</v>
      </c>
      <c r="AB1337" s="2">
        <v>-999</v>
      </c>
      <c r="AC1337" s="2">
        <v>-999</v>
      </c>
      <c r="AD1337" s="2">
        <v>-999</v>
      </c>
      <c r="AE1337" s="2">
        <v>-999</v>
      </c>
      <c r="AF1337" s="2">
        <v>-999</v>
      </c>
      <c r="AG1337" s="2">
        <v>-999</v>
      </c>
      <c r="AH1337" s="2">
        <v>-999</v>
      </c>
      <c r="AI1337" s="2">
        <v>-999</v>
      </c>
      <c r="AJ1337" s="2">
        <v>-999</v>
      </c>
      <c r="AK1337" s="2">
        <v>-999</v>
      </c>
      <c r="AL1337" s="2">
        <v>-999</v>
      </c>
      <c r="AM1337" s="2">
        <v>-999</v>
      </c>
      <c r="AN1337" s="2">
        <v>-999</v>
      </c>
      <c r="AO1337" s="2">
        <v>-999</v>
      </c>
      <c r="AP1337" s="2">
        <v>-999</v>
      </c>
      <c r="AQ1337" s="2">
        <v>-999</v>
      </c>
      <c r="AR1337" s="2">
        <v>-999</v>
      </c>
      <c r="AS1337" s="2">
        <v>-999</v>
      </c>
      <c r="AT1337" s="2">
        <v>-999</v>
      </c>
      <c r="AU1337" s="2">
        <v>-999</v>
      </c>
      <c r="AV1337" s="2">
        <v>-999</v>
      </c>
      <c r="AW1337" s="2">
        <v>-999</v>
      </c>
      <c r="AX1337" s="2">
        <v>-999</v>
      </c>
      <c r="AY1337" s="2">
        <v>-999</v>
      </c>
      <c r="AZ1337" s="2">
        <v>-999</v>
      </c>
      <c r="BA1337" s="2">
        <v>-999</v>
      </c>
      <c r="BB1337" s="2">
        <v>-999</v>
      </c>
      <c r="BC1337" s="2">
        <v>-999</v>
      </c>
      <c r="BD1337" s="2">
        <v>-999</v>
      </c>
      <c r="BE1337" s="2">
        <v>-999</v>
      </c>
      <c r="BF1337" s="2">
        <v>-999</v>
      </c>
      <c r="BG1337" s="2">
        <v>-999</v>
      </c>
      <c r="BH1337" s="2">
        <v>-999</v>
      </c>
      <c r="BI1337">
        <v>0</v>
      </c>
      <c r="BJ1337">
        <v>0.37658240291107081</v>
      </c>
      <c r="BK1337">
        <v>0.37658240291107081</v>
      </c>
      <c r="BL1337">
        <v>-999</v>
      </c>
      <c r="BM1337">
        <v>28.790977600255776</v>
      </c>
      <c r="BN1337">
        <f t="shared" si="129"/>
        <v>-999</v>
      </c>
      <c r="BO1337" t="s">
        <v>3748</v>
      </c>
      <c r="BP1337" t="s">
        <v>3748</v>
      </c>
      <c r="BQ1337">
        <v>1.1478438045754318E-3</v>
      </c>
      <c r="BR1337">
        <v>0.22619047619047619</v>
      </c>
      <c r="BS1337">
        <v>0.13793103448275862</v>
      </c>
      <c r="BT1337">
        <v>0.22222222222222221</v>
      </c>
      <c r="BU1337" t="s">
        <v>3748</v>
      </c>
      <c r="BY1337">
        <f t="shared" si="130"/>
        <v>-999</v>
      </c>
      <c r="CA1337">
        <f t="shared" si="131"/>
        <v>-999</v>
      </c>
    </row>
    <row r="1338" spans="1:82" x14ac:dyDescent="0.3">
      <c r="A1338">
        <v>0</v>
      </c>
      <c r="B1338" t="s">
        <v>901</v>
      </c>
      <c r="C1338" t="s">
        <v>935</v>
      </c>
      <c r="D1338">
        <v>27103</v>
      </c>
      <c r="E1338" s="2">
        <f>BO1338</f>
        <v>0.47003450596880303</v>
      </c>
      <c r="F1338" s="2" t="s">
        <v>1936</v>
      </c>
      <c r="G1338" s="3">
        <v>5930</v>
      </c>
      <c r="H1338" s="1">
        <v>4.9612049392559623</v>
      </c>
      <c r="I1338" s="1">
        <f t="shared" si="132"/>
        <v>-11.163632201266061</v>
      </c>
      <c r="J1338" s="1">
        <v>3.1515833118700001</v>
      </c>
      <c r="K1338" s="1">
        <v>26.127071899800001</v>
      </c>
      <c r="L1338" s="2">
        <v>0.15818284591999987</v>
      </c>
      <c r="M1338" s="2">
        <v>8.7901697261219775E-4</v>
      </c>
      <c r="N1338" s="7">
        <v>0</v>
      </c>
      <c r="O1338" s="2">
        <v>2.8774129576106516E-4</v>
      </c>
      <c r="P1338" s="3">
        <v>118539.88662376002</v>
      </c>
      <c r="Q1338" s="3">
        <v>2612.1936524398402</v>
      </c>
      <c r="R1338" s="3">
        <v>548557.74098557304</v>
      </c>
      <c r="S1338" s="3">
        <v>1235.3846004837433</v>
      </c>
      <c r="T1338" s="3">
        <v>201326.70048041738</v>
      </c>
      <c r="V1338">
        <v>27103</v>
      </c>
      <c r="W1338" s="2">
        <v>0.46047695449526066</v>
      </c>
      <c r="X1338" s="2">
        <v>0.13309273932944202</v>
      </c>
      <c r="Y1338" s="2">
        <v>0.30293130495533455</v>
      </c>
      <c r="Z1338" s="2">
        <v>0.89875392094597761</v>
      </c>
      <c r="AA1338" s="2">
        <v>7.5306987697965455E-2</v>
      </c>
      <c r="AB1338" s="2">
        <v>0.39045480070001176</v>
      </c>
      <c r="AC1338" s="2">
        <v>8.7901697261219775E-4</v>
      </c>
      <c r="AD1338" s="2">
        <v>0</v>
      </c>
      <c r="AE1338" s="2">
        <v>2.8774129576106516E-4</v>
      </c>
      <c r="AF1338">
        <v>465996.5389812371</v>
      </c>
      <c r="AG1338">
        <v>1036.6267845330833</v>
      </c>
      <c r="AH1338">
        <v>194830.79651276261</v>
      </c>
      <c r="AI1338">
        <v>-27537.812986351291</v>
      </c>
      <c r="AJ1338">
        <v>6.9183374659002883</v>
      </c>
      <c r="AK1338">
        <v>1014554.2799668101</v>
      </c>
      <c r="AL1338">
        <v>2272.0113850168264</v>
      </c>
      <c r="AM1338">
        <v>427017.50951599702</v>
      </c>
      <c r="AN1338">
        <v>-58397.825509168295</v>
      </c>
      <c r="AO1338">
        <v>15.154360115066774</v>
      </c>
      <c r="AP1338">
        <v>548557.74098557304</v>
      </c>
      <c r="AQ1338">
        <v>1235.384600483743</v>
      </c>
      <c r="AR1338">
        <v>232186.71300323441</v>
      </c>
      <c r="AS1338">
        <v>-30860.012522817004</v>
      </c>
      <c r="AT1338">
        <v>8.2360226491664861</v>
      </c>
      <c r="AU1338" s="3">
        <v>22278386.292069457</v>
      </c>
      <c r="AV1338" s="3">
        <v>490935.67503954354</v>
      </c>
      <c r="AW1338">
        <v>80918.147932339998</v>
      </c>
      <c r="AX1338">
        <v>15207756.722403979</v>
      </c>
      <c r="AY1338">
        <v>1783.1455589875602</v>
      </c>
      <c r="AZ1338">
        <v>335124.37635612208</v>
      </c>
      <c r="BA1338">
        <v>199458.03455610003</v>
      </c>
      <c r="BB1338">
        <v>37486143.014473438</v>
      </c>
      <c r="BC1338">
        <v>4395.3392114274002</v>
      </c>
      <c r="BD1338">
        <v>826060.05139566562</v>
      </c>
      <c r="BE1338">
        <v>118539.88662376002</v>
      </c>
      <c r="BF1338">
        <v>22278386.292069457</v>
      </c>
      <c r="BG1338">
        <v>2612.1936524398402</v>
      </c>
      <c r="BH1338">
        <v>490935.67503954354</v>
      </c>
      <c r="BI1338">
        <v>2.0936015605223584</v>
      </c>
      <c r="BJ1338">
        <v>7.0548064997783211</v>
      </c>
      <c r="BK1338">
        <v>4.9612049392559623</v>
      </c>
      <c r="BL1338">
        <v>41.57782513707226</v>
      </c>
      <c r="BM1338">
        <v>30.414192935806199</v>
      </c>
      <c r="BN1338">
        <f t="shared" si="129"/>
        <v>-11.163632201266061</v>
      </c>
      <c r="BO1338">
        <v>0.47003450596880303</v>
      </c>
      <c r="BP1338">
        <v>1.191666144089721E-2</v>
      </c>
      <c r="BQ1338">
        <v>1.2053011572781777E-3</v>
      </c>
      <c r="BR1338">
        <v>0.11904761904761904</v>
      </c>
      <c r="BS1338">
        <v>6.8965517241379309E-2</v>
      </c>
      <c r="BT1338">
        <v>0.3888888888888889</v>
      </c>
      <c r="BU1338">
        <v>0.31970190543831356</v>
      </c>
      <c r="BV1338">
        <v>0.89875392094597761</v>
      </c>
      <c r="BW1338">
        <v>7.8119281844362509E-2</v>
      </c>
      <c r="BX1338">
        <v>0.39045480070001176</v>
      </c>
      <c r="BY1338">
        <f t="shared" si="130"/>
        <v>5.8472960412364043E-2</v>
      </c>
      <c r="BZ1338">
        <v>0</v>
      </c>
      <c r="CA1338">
        <f t="shared" si="131"/>
        <v>1.7604159700000254E-4</v>
      </c>
      <c r="CC1338">
        <v>5.8472960412364043E-2</v>
      </c>
      <c r="CD1338">
        <v>1.7604159700000254E-4</v>
      </c>
    </row>
    <row r="1339" spans="1:82" x14ac:dyDescent="0.3">
      <c r="A1339">
        <v>0</v>
      </c>
      <c r="B1339" t="s">
        <v>901</v>
      </c>
      <c r="C1339" t="s">
        <v>936</v>
      </c>
      <c r="D1339">
        <v>27105</v>
      </c>
      <c r="E1339" s="2">
        <f>BO1339</f>
        <v>0.47407079504590627</v>
      </c>
      <c r="F1339" s="2" t="s">
        <v>1936</v>
      </c>
      <c r="G1339" s="3">
        <v>543</v>
      </c>
      <c r="H1339" s="1">
        <v>0.56911781564116903</v>
      </c>
      <c r="I1339" s="1">
        <f t="shared" si="132"/>
        <v>-7.9417497180031589</v>
      </c>
      <c r="J1339" s="1">
        <v>2.9233170320699999</v>
      </c>
      <c r="K1339" s="1">
        <v>20.1818734123</v>
      </c>
      <c r="L1339" s="2">
        <v>0.1677086215100001</v>
      </c>
      <c r="M1339" s="2">
        <v>1.4943681705885516E-3</v>
      </c>
      <c r="N1339" s="7">
        <v>0</v>
      </c>
      <c r="O1339" s="2">
        <v>1.055686586749486E-4</v>
      </c>
      <c r="P1339" s="3">
        <v>15563.161494292997</v>
      </c>
      <c r="Q1339" s="3">
        <v>342.95622195356208</v>
      </c>
      <c r="R1339" s="3">
        <v>175563.32390880596</v>
      </c>
      <c r="S1339" s="3">
        <v>391.08308517810991</v>
      </c>
      <c r="T1339" s="3">
        <v>81758.209551468579</v>
      </c>
      <c r="V1339">
        <v>27105</v>
      </c>
      <c r="W1339" s="2">
        <v>0.39312229261622045</v>
      </c>
      <c r="X1339" s="2">
        <v>1.5267550930123679E-2</v>
      </c>
      <c r="Y1339" s="2">
        <v>0.21550375024273155</v>
      </c>
      <c r="Z1339" s="2">
        <v>0.83365800131176926</v>
      </c>
      <c r="AA1339" s="2">
        <v>5.8170930849453753E-2</v>
      </c>
      <c r="AB1339" s="2">
        <v>0.41396800017416735</v>
      </c>
      <c r="AC1339" s="2">
        <v>1.4943681705885516E-3</v>
      </c>
      <c r="AD1339" s="2">
        <v>0</v>
      </c>
      <c r="AE1339" s="2">
        <v>1.055686586749486E-4</v>
      </c>
      <c r="AF1339">
        <v>397852.18281855469</v>
      </c>
      <c r="AG1339">
        <v>889.15551583835554</v>
      </c>
      <c r="AH1339">
        <v>167114.02788278472</v>
      </c>
      <c r="AI1339">
        <v>18515.299352089314</v>
      </c>
      <c r="AJ1339">
        <v>5.931728325841533</v>
      </c>
      <c r="AK1339">
        <v>573415.50672736065</v>
      </c>
      <c r="AL1339">
        <v>1280.2386010164655</v>
      </c>
      <c r="AM1339">
        <v>240616.88361136735</v>
      </c>
      <c r="AN1339">
        <v>26770.653174975279</v>
      </c>
      <c r="AO1339">
        <v>8.5414629714388965</v>
      </c>
      <c r="AP1339">
        <v>175563.32390880596</v>
      </c>
      <c r="AQ1339">
        <v>391.08308517810997</v>
      </c>
      <c r="AR1339">
        <v>73502.855728582625</v>
      </c>
      <c r="AS1339">
        <v>8255.3538228859652</v>
      </c>
      <c r="AT1339">
        <v>2.6097346455973636</v>
      </c>
      <c r="AU1339" s="3">
        <v>2924940.5712374258</v>
      </c>
      <c r="AV1339" s="3">
        <v>64455.192353952458</v>
      </c>
      <c r="AW1339">
        <v>50190.87868247601</v>
      </c>
      <c r="AX1339">
        <v>9432873.7395845409</v>
      </c>
      <c r="AY1339">
        <v>1106.0268272473841</v>
      </c>
      <c r="AZ1339">
        <v>207866.68191287335</v>
      </c>
      <c r="BA1339">
        <v>65754.040176769005</v>
      </c>
      <c r="BB1339">
        <v>12357814.310821967</v>
      </c>
      <c r="BC1339">
        <v>1448.9830492009462</v>
      </c>
      <c r="BD1339">
        <v>272321.87426682585</v>
      </c>
      <c r="BE1339">
        <v>15563.161494292997</v>
      </c>
      <c r="BF1339">
        <v>2924940.5712374258</v>
      </c>
      <c r="BG1339">
        <v>342.95622195356208</v>
      </c>
      <c r="BH1339">
        <v>64455.192353952458</v>
      </c>
      <c r="BI1339">
        <v>0.88696455941046659</v>
      </c>
      <c r="BJ1339">
        <v>1.4560823750516356</v>
      </c>
      <c r="BK1339">
        <v>0.56911781564116903</v>
      </c>
      <c r="BL1339">
        <v>39.320984537461982</v>
      </c>
      <c r="BM1339">
        <v>31.379234819458823</v>
      </c>
      <c r="BN1339">
        <f t="shared" si="129"/>
        <v>-7.9417497180031589</v>
      </c>
      <c r="BO1339">
        <v>0.47407079504590627</v>
      </c>
      <c r="BP1339">
        <v>5.0919050290526829E-3</v>
      </c>
      <c r="BQ1339">
        <v>1.4369523134392579E-3</v>
      </c>
      <c r="BR1339">
        <v>0.17857142857142858</v>
      </c>
      <c r="BS1339">
        <v>0.20689655172413793</v>
      </c>
      <c r="BT1339">
        <v>0.22222222222222221</v>
      </c>
      <c r="BU1339">
        <v>0.22743426795016172</v>
      </c>
      <c r="BV1339">
        <v>0.83365800131176926</v>
      </c>
      <c r="BW1339">
        <v>6.0343289262918834E-2</v>
      </c>
      <c r="BX1339">
        <v>0.41396800017416735</v>
      </c>
      <c r="BY1339">
        <f t="shared" si="130"/>
        <v>0.19914901682495523</v>
      </c>
      <c r="BZ1339">
        <v>0</v>
      </c>
      <c r="CA1339">
        <f t="shared" si="131"/>
        <v>6.1367439768706663E-5</v>
      </c>
      <c r="CC1339">
        <v>0.19914901682495523</v>
      </c>
      <c r="CD1339">
        <v>6.1367439768706663E-5</v>
      </c>
    </row>
    <row r="1340" spans="1:82" x14ac:dyDescent="0.3">
      <c r="A1340">
        <v>1</v>
      </c>
      <c r="B1340" t="s">
        <v>901</v>
      </c>
      <c r="C1340" t="s">
        <v>937</v>
      </c>
      <c r="D1340">
        <v>27107</v>
      </c>
      <c r="E1340" s="2">
        <v>0</v>
      </c>
      <c r="F1340" s="2" t="s">
        <v>1954</v>
      </c>
      <c r="G1340" s="3">
        <v>-999</v>
      </c>
      <c r="H1340" s="1">
        <v>0.37692563481527558</v>
      </c>
      <c r="I1340" s="1">
        <f t="shared" si="132"/>
        <v>-999</v>
      </c>
      <c r="J1340" s="1">
        <v>-999</v>
      </c>
      <c r="K1340" s="1">
        <v>-999</v>
      </c>
      <c r="L1340" s="2">
        <v>-999</v>
      </c>
      <c r="M1340" s="2">
        <v>-999</v>
      </c>
      <c r="N1340" s="7">
        <v>-999</v>
      </c>
      <c r="O1340" s="2">
        <v>-999</v>
      </c>
      <c r="P1340" s="3">
        <v>-999</v>
      </c>
      <c r="Q1340" s="3">
        <v>-999</v>
      </c>
      <c r="R1340" s="3">
        <v>-999</v>
      </c>
      <c r="S1340" s="3">
        <v>-999</v>
      </c>
      <c r="T1340" s="3">
        <v>-999</v>
      </c>
      <c r="V1340">
        <v>27107</v>
      </c>
      <c r="W1340" s="2">
        <v>-999</v>
      </c>
      <c r="X1340" s="2">
        <v>1.0111669619634257E-2</v>
      </c>
      <c r="Y1340" s="2">
        <v>-999</v>
      </c>
      <c r="Z1340" s="2">
        <v>-999</v>
      </c>
      <c r="AA1340" s="2">
        <v>-999</v>
      </c>
      <c r="AB1340" s="2">
        <v>-999</v>
      </c>
      <c r="AC1340" s="2">
        <v>-999</v>
      </c>
      <c r="AD1340" s="2">
        <v>-999</v>
      </c>
      <c r="AE1340" s="2">
        <v>-999</v>
      </c>
      <c r="AF1340" s="2">
        <v>-999</v>
      </c>
      <c r="AG1340" s="2">
        <v>-999</v>
      </c>
      <c r="AH1340" s="2">
        <v>-999</v>
      </c>
      <c r="AI1340" s="2">
        <v>-999</v>
      </c>
      <c r="AJ1340" s="2">
        <v>-999</v>
      </c>
      <c r="AK1340" s="2">
        <v>-999</v>
      </c>
      <c r="AL1340" s="2">
        <v>-999</v>
      </c>
      <c r="AM1340" s="2">
        <v>-999</v>
      </c>
      <c r="AN1340" s="2">
        <v>-999</v>
      </c>
      <c r="AO1340" s="2">
        <v>-999</v>
      </c>
      <c r="AP1340" s="2">
        <v>-999</v>
      </c>
      <c r="AQ1340" s="2">
        <v>-999</v>
      </c>
      <c r="AR1340" s="2">
        <v>-999</v>
      </c>
      <c r="AS1340" s="2">
        <v>-999</v>
      </c>
      <c r="AT1340" s="2">
        <v>-999</v>
      </c>
      <c r="AU1340" s="2">
        <v>-999</v>
      </c>
      <c r="AV1340" s="2">
        <v>-999</v>
      </c>
      <c r="AW1340" s="2">
        <v>-999</v>
      </c>
      <c r="AX1340" s="2">
        <v>-999</v>
      </c>
      <c r="AY1340" s="2">
        <v>-999</v>
      </c>
      <c r="AZ1340" s="2">
        <v>-999</v>
      </c>
      <c r="BA1340" s="2">
        <v>-999</v>
      </c>
      <c r="BB1340" s="2">
        <v>-999</v>
      </c>
      <c r="BC1340" s="2">
        <v>-999</v>
      </c>
      <c r="BD1340" s="2">
        <v>-999</v>
      </c>
      <c r="BE1340" s="2">
        <v>-999</v>
      </c>
      <c r="BF1340" s="2">
        <v>-999</v>
      </c>
      <c r="BG1340" s="2">
        <v>-999</v>
      </c>
      <c r="BH1340" s="2">
        <v>-999</v>
      </c>
      <c r="BI1340">
        <v>0</v>
      </c>
      <c r="BJ1340">
        <v>0.37692563481527558</v>
      </c>
      <c r="BK1340">
        <v>0.37692563481527558</v>
      </c>
      <c r="BL1340">
        <v>-999</v>
      </c>
      <c r="BM1340">
        <v>2.662388382869413</v>
      </c>
      <c r="BN1340">
        <f t="shared" si="129"/>
        <v>-999</v>
      </c>
      <c r="BO1340" t="s">
        <v>3748</v>
      </c>
      <c r="BP1340" t="s">
        <v>3748</v>
      </c>
      <c r="BQ1340">
        <v>0</v>
      </c>
      <c r="BR1340">
        <v>9.5238095238095233E-2</v>
      </c>
      <c r="BS1340">
        <v>0.20689655172413793</v>
      </c>
      <c r="BT1340">
        <v>0.22222222222222221</v>
      </c>
      <c r="BU1340" t="s">
        <v>3748</v>
      </c>
      <c r="BY1340">
        <f t="shared" si="130"/>
        <v>-999</v>
      </c>
      <c r="CA1340">
        <f t="shared" si="131"/>
        <v>-999</v>
      </c>
    </row>
    <row r="1341" spans="1:82" x14ac:dyDescent="0.3">
      <c r="A1341">
        <v>0</v>
      </c>
      <c r="B1341" t="s">
        <v>901</v>
      </c>
      <c r="C1341" t="s">
        <v>938</v>
      </c>
      <c r="D1341">
        <v>27109</v>
      </c>
      <c r="E1341" s="2">
        <f t="shared" ref="E1341:E1346" si="135">BO1341</f>
        <v>0.57160225069763415</v>
      </c>
      <c r="F1341" s="2" t="s">
        <v>1938</v>
      </c>
      <c r="G1341" s="3">
        <v>39903</v>
      </c>
      <c r="H1341" s="1">
        <v>20.177585503470027</v>
      </c>
      <c r="I1341" s="1">
        <f t="shared" si="132"/>
        <v>-13.667288806599835</v>
      </c>
      <c r="J1341" s="1">
        <v>3.0976662947000002</v>
      </c>
      <c r="K1341" s="1">
        <v>27.271613623299999</v>
      </c>
      <c r="L1341" s="2">
        <v>0.17508748068000002</v>
      </c>
      <c r="M1341" s="2">
        <v>8.4036439780697195E-3</v>
      </c>
      <c r="N1341" s="7">
        <v>0</v>
      </c>
      <c r="O1341" s="2">
        <v>9.684736583569541E-4</v>
      </c>
      <c r="P1341" s="3">
        <v>710279.95467691007</v>
      </c>
      <c r="Q1341" s="3">
        <v>15652.02095182694</v>
      </c>
      <c r="R1341" s="3">
        <v>4161780.3266175846</v>
      </c>
      <c r="S1341" s="3">
        <v>9361.4760100694439</v>
      </c>
      <c r="T1341" s="3">
        <v>1879833.1042796962</v>
      </c>
      <c r="V1341">
        <v>27109</v>
      </c>
      <c r="W1341" s="2">
        <v>0.59184386441690207</v>
      </c>
      <c r="X1341" s="2">
        <v>0.54129796301331801</v>
      </c>
      <c r="Y1341" s="2">
        <v>0.37086940511307614</v>
      </c>
      <c r="Z1341" s="2">
        <v>0.88337811590070459</v>
      </c>
      <c r="AA1341" s="2">
        <v>7.8605940976081631E-2</v>
      </c>
      <c r="AB1341" s="2">
        <v>0.43218180186586835</v>
      </c>
      <c r="AC1341" s="2">
        <v>8.4036439780697195E-3</v>
      </c>
      <c r="AD1341" s="2">
        <v>0</v>
      </c>
      <c r="AE1341" s="2">
        <v>9.684736583569541E-4</v>
      </c>
      <c r="AF1341">
        <v>2478748.1173135461</v>
      </c>
      <c r="AG1341">
        <v>5566.2140368847467</v>
      </c>
      <c r="AH1341">
        <v>1046152.7046643324</v>
      </c>
      <c r="AI1341">
        <v>72096.308534590295</v>
      </c>
      <c r="AJ1341">
        <v>37.117916544661696</v>
      </c>
      <c r="AK1341">
        <v>6640528.4439311307</v>
      </c>
      <c r="AL1341">
        <v>14927.690046954189</v>
      </c>
      <c r="AM1341">
        <v>2805613.1534877443</v>
      </c>
      <c r="AN1341">
        <v>192468.9639908745</v>
      </c>
      <c r="AO1341">
        <v>99.535099872730569</v>
      </c>
      <c r="AP1341">
        <v>4161780.3266175846</v>
      </c>
      <c r="AQ1341">
        <v>9361.4760100694421</v>
      </c>
      <c r="AR1341">
        <v>1759460.4488234119</v>
      </c>
      <c r="AS1341">
        <v>120372.65545628421</v>
      </c>
      <c r="AT1341">
        <v>62.417183328068873</v>
      </c>
      <c r="AU1341" s="3">
        <v>133490014.68197848</v>
      </c>
      <c r="AV1341" s="3">
        <v>2941640.8176863552</v>
      </c>
      <c r="AW1341">
        <v>526152.69352398999</v>
      </c>
      <c r="AX1341">
        <v>98885137.220898673</v>
      </c>
      <c r="AY1341">
        <v>11594.516962883659</v>
      </c>
      <c r="AZ1341">
        <v>2179073.518004355</v>
      </c>
      <c r="BA1341">
        <v>1236432.6482009001</v>
      </c>
      <c r="BB1341">
        <v>232375151.90287715</v>
      </c>
      <c r="BC1341">
        <v>27246.5379147106</v>
      </c>
      <c r="BD1341">
        <v>5120714.3356907098</v>
      </c>
      <c r="BE1341">
        <v>710279.95467691007</v>
      </c>
      <c r="BF1341">
        <v>133490014.68197848</v>
      </c>
      <c r="BG1341">
        <v>15652.02095182694</v>
      </c>
      <c r="BH1341">
        <v>2941640.8176863552</v>
      </c>
      <c r="BI1341">
        <v>8.6701889419801024</v>
      </c>
      <c r="BJ1341">
        <v>28.847774445450128</v>
      </c>
      <c r="BK1341">
        <v>20.177585503470027</v>
      </c>
      <c r="BL1341">
        <v>46.531179031399631</v>
      </c>
      <c r="BM1341">
        <v>32.863890224799796</v>
      </c>
      <c r="BN1341">
        <f t="shared" si="129"/>
        <v>-13.667288806599835</v>
      </c>
      <c r="BO1341">
        <v>0.57160225069763415</v>
      </c>
      <c r="BP1341">
        <v>6.0014102851576871E-2</v>
      </c>
      <c r="BQ1341">
        <v>2.8076299029108098E-3</v>
      </c>
      <c r="BR1341">
        <v>0.17857142857142858</v>
      </c>
      <c r="BS1341">
        <v>0.20689655172413793</v>
      </c>
      <c r="BT1341">
        <v>0.55555555555555558</v>
      </c>
      <c r="BU1341">
        <v>0.39140113135849852</v>
      </c>
      <c r="BV1341">
        <v>0.88337811590070459</v>
      </c>
      <c r="BW1341">
        <v>8.1541432547802523E-2</v>
      </c>
      <c r="BX1341">
        <v>0.43218180186586835</v>
      </c>
      <c r="BY1341">
        <f t="shared" si="130"/>
        <v>9.305472856281792E-2</v>
      </c>
      <c r="BZ1341">
        <v>0</v>
      </c>
      <c r="CA1341">
        <f t="shared" si="131"/>
        <v>5.3488389474156794E-4</v>
      </c>
      <c r="CC1341">
        <v>9.305472856281792E-2</v>
      </c>
      <c r="CD1341">
        <v>5.3488389474156794E-4</v>
      </c>
    </row>
    <row r="1342" spans="1:82" x14ac:dyDescent="0.3">
      <c r="A1342">
        <v>0</v>
      </c>
      <c r="B1342" t="s">
        <v>901</v>
      </c>
      <c r="C1342" t="s">
        <v>939</v>
      </c>
      <c r="D1342">
        <v>27111</v>
      </c>
      <c r="E1342" s="2">
        <f t="shared" si="135"/>
        <v>0.53878579895193723</v>
      </c>
      <c r="F1342" s="2" t="s">
        <v>1938</v>
      </c>
      <c r="G1342" s="3">
        <v>3748</v>
      </c>
      <c r="H1342" s="1">
        <v>0.37635401072104629</v>
      </c>
      <c r="I1342" s="1">
        <f t="shared" si="132"/>
        <v>-7.8823620022804874</v>
      </c>
      <c r="J1342" s="1">
        <v>2.90090665001</v>
      </c>
      <c r="K1342" s="1">
        <v>19.309726493500001</v>
      </c>
      <c r="L1342" s="2">
        <v>0.13942624037100004</v>
      </c>
      <c r="M1342" s="2">
        <v>1.8315904840065746E-4</v>
      </c>
      <c r="N1342" s="7">
        <v>0</v>
      </c>
      <c r="O1342" s="2">
        <v>2.096347255651913E-3</v>
      </c>
      <c r="P1342" s="3">
        <v>45863.287230280992</v>
      </c>
      <c r="Q1342" s="3">
        <v>1010.6622436987539</v>
      </c>
      <c r="R1342" s="3">
        <v>192474.38213059737</v>
      </c>
      <c r="S1342" s="3">
        <v>433.93647105488583</v>
      </c>
      <c r="T1342" s="3">
        <v>90728.97446068321</v>
      </c>
      <c r="V1342">
        <v>27111</v>
      </c>
      <c r="W1342" s="2">
        <v>0.37144429173962973</v>
      </c>
      <c r="X1342" s="2">
        <v>1.0096334833529029E-2</v>
      </c>
      <c r="Y1342" s="2">
        <v>0.21389223188581677</v>
      </c>
      <c r="Z1342" s="2">
        <v>0.82726711243046869</v>
      </c>
      <c r="AA1342" s="2">
        <v>5.5657110795803086E-2</v>
      </c>
      <c r="AB1342" s="2">
        <v>0.34415643858085165</v>
      </c>
      <c r="AC1342" s="2">
        <v>1.8315904840065746E-4</v>
      </c>
      <c r="AD1342" s="2">
        <v>0</v>
      </c>
      <c r="AE1342" s="2">
        <v>2.096347255651913E-3</v>
      </c>
      <c r="AF1342">
        <v>336041.56912512623</v>
      </c>
      <c r="AG1342">
        <v>753.45415605793346</v>
      </c>
      <c r="AH1342">
        <v>141609.37721355358</v>
      </c>
      <c r="AI1342">
        <v>16314.844002848153</v>
      </c>
      <c r="AJ1342">
        <v>5.025022982586723</v>
      </c>
      <c r="AK1342">
        <v>528515.9512557236</v>
      </c>
      <c r="AL1342">
        <v>1187.3906271128194</v>
      </c>
      <c r="AM1342">
        <v>223166.39421619751</v>
      </c>
      <c r="AN1342">
        <v>25486.801460887498</v>
      </c>
      <c r="AO1342">
        <v>7.9177045170208409</v>
      </c>
      <c r="AP1342">
        <v>192474.38213059737</v>
      </c>
      <c r="AQ1342">
        <v>433.93647105488594</v>
      </c>
      <c r="AR1342">
        <v>81557.01700264393</v>
      </c>
      <c r="AS1342">
        <v>9171.9574580393455</v>
      </c>
      <c r="AT1342">
        <v>2.8926815344341179</v>
      </c>
      <c r="AU1342" s="3">
        <v>8619546.20205901</v>
      </c>
      <c r="AV1342" s="3">
        <v>189943.8620807438</v>
      </c>
      <c r="AW1342">
        <v>74227.341046759015</v>
      </c>
      <c r="AX1342">
        <v>13950286.476327889</v>
      </c>
      <c r="AY1342">
        <v>1635.7041890486062</v>
      </c>
      <c r="AZ1342">
        <v>307414.24528979504</v>
      </c>
      <c r="BA1342">
        <v>120090.62827704</v>
      </c>
      <c r="BB1342">
        <v>22569832.678386897</v>
      </c>
      <c r="BC1342">
        <v>2646.3664327473598</v>
      </c>
      <c r="BD1342">
        <v>497358.10737053881</v>
      </c>
      <c r="BE1342">
        <v>45863.287230280992</v>
      </c>
      <c r="BF1342">
        <v>8619546.20205901</v>
      </c>
      <c r="BG1342">
        <v>1010.6622436987539</v>
      </c>
      <c r="BH1342">
        <v>189943.8620807438</v>
      </c>
      <c r="BI1342">
        <v>0.38548639128532386</v>
      </c>
      <c r="BJ1342">
        <v>0.76184040200637015</v>
      </c>
      <c r="BK1342">
        <v>0.37635401072104629</v>
      </c>
      <c r="BL1342">
        <v>43.461298064873944</v>
      </c>
      <c r="BM1342">
        <v>35.578936062593456</v>
      </c>
      <c r="BN1342">
        <f t="shared" si="129"/>
        <v>-7.8823620022804874</v>
      </c>
      <c r="BO1342">
        <v>0.53878579895193723</v>
      </c>
      <c r="BP1342">
        <v>2.5151044026669881E-3</v>
      </c>
      <c r="BQ1342">
        <v>1.8855376531169138E-4</v>
      </c>
      <c r="BR1342">
        <v>0.39285714285714285</v>
      </c>
      <c r="BS1342">
        <v>0.2413793103448276</v>
      </c>
      <c r="BT1342">
        <v>0.55555555555555558</v>
      </c>
      <c r="BU1342">
        <v>0.2257335342163852</v>
      </c>
      <c r="BV1342">
        <v>0.82726711243046869</v>
      </c>
      <c r="BW1342">
        <v>5.773559211182893E-2</v>
      </c>
      <c r="BX1342">
        <v>0.34415643858085165</v>
      </c>
      <c r="BY1342">
        <f t="shared" si="130"/>
        <v>1.7346116638036171E-2</v>
      </c>
      <c r="BZ1342">
        <v>0</v>
      </c>
      <c r="CA1342">
        <f t="shared" si="131"/>
        <v>1.4638593991775405E-3</v>
      </c>
      <c r="CC1342">
        <v>1.7346116638036171E-2</v>
      </c>
      <c r="CD1342">
        <v>1.4638593991775405E-3</v>
      </c>
    </row>
    <row r="1343" spans="1:82" x14ac:dyDescent="0.3">
      <c r="A1343">
        <v>0</v>
      </c>
      <c r="B1343" t="s">
        <v>901</v>
      </c>
      <c r="C1343" t="s">
        <v>940</v>
      </c>
      <c r="D1343">
        <v>27113</v>
      </c>
      <c r="E1343" s="2">
        <f t="shared" si="135"/>
        <v>0.42968371363998364</v>
      </c>
      <c r="F1343" s="2" t="s">
        <v>1936</v>
      </c>
      <c r="G1343" s="3">
        <v>914</v>
      </c>
      <c r="H1343" s="1">
        <v>1.1535720690251214</v>
      </c>
      <c r="I1343" s="1">
        <f t="shared" si="132"/>
        <v>-9.8510436359881943</v>
      </c>
      <c r="J1343" s="1">
        <v>2.8533294499499999</v>
      </c>
      <c r="K1343" s="1">
        <v>6.7692603038700003</v>
      </c>
      <c r="L1343" s="2">
        <v>0.14807651547800005</v>
      </c>
      <c r="M1343" s="2">
        <v>1.0484182145665424E-4</v>
      </c>
      <c r="N1343" s="7">
        <v>0</v>
      </c>
      <c r="O1343" s="2">
        <v>6.6422568009948382E-3</v>
      </c>
      <c r="P1343" s="3">
        <v>27658.289486237987</v>
      </c>
      <c r="Q1343" s="3">
        <v>609.4894325536917</v>
      </c>
      <c r="R1343" s="3">
        <v>78033.098242573164</v>
      </c>
      <c r="S1343" s="3">
        <v>174.15975493400464</v>
      </c>
      <c r="T1343" s="3">
        <v>34934.941616540709</v>
      </c>
      <c r="V1343">
        <v>27113</v>
      </c>
      <c r="W1343" s="2">
        <v>0.38431968465053001</v>
      </c>
      <c r="X1343" s="2">
        <v>3.0946527821426983E-2</v>
      </c>
      <c r="Y1343" s="2">
        <v>0.26731349170419749</v>
      </c>
      <c r="Z1343" s="2">
        <v>0.8136992670428802</v>
      </c>
      <c r="AA1343" s="2">
        <v>1.9511279502842652E-2</v>
      </c>
      <c r="AB1343" s="2">
        <v>0.36550857334148262</v>
      </c>
      <c r="AC1343" s="2">
        <v>1.0484182145665424E-4</v>
      </c>
      <c r="AD1343" s="2">
        <v>0</v>
      </c>
      <c r="AE1343" s="2">
        <v>6.6422568009948382E-3</v>
      </c>
      <c r="AF1343">
        <v>103772.18596273554</v>
      </c>
      <c r="AG1343">
        <v>232.60897081953183</v>
      </c>
      <c r="AH1343">
        <v>43718.136302252766</v>
      </c>
      <c r="AI1343">
        <v>2887.9859646434625</v>
      </c>
      <c r="AJ1343">
        <v>1.5513791330133528</v>
      </c>
      <c r="AK1343">
        <v>181805.28420530871</v>
      </c>
      <c r="AL1343">
        <v>406.7687257535365</v>
      </c>
      <c r="AM1343">
        <v>76450.923338566092</v>
      </c>
      <c r="AN1343">
        <v>5090.1405448708592</v>
      </c>
      <c r="AO1343">
        <v>2.7133692507073808</v>
      </c>
      <c r="AP1343">
        <v>78033.098242573164</v>
      </c>
      <c r="AQ1343">
        <v>174.15975493400467</v>
      </c>
      <c r="AR1343">
        <v>32732.787036313326</v>
      </c>
      <c r="AS1343">
        <v>2202.1545802273968</v>
      </c>
      <c r="AT1343">
        <v>1.1619901176940279</v>
      </c>
      <c r="AU1343" s="3">
        <v>5198098.9260435672</v>
      </c>
      <c r="AV1343" s="3">
        <v>114547.44395414082</v>
      </c>
      <c r="AW1343">
        <v>47818.084705823007</v>
      </c>
      <c r="AX1343">
        <v>8986930.8396123759</v>
      </c>
      <c r="AY1343">
        <v>1053.7389641415821</v>
      </c>
      <c r="AZ1343">
        <v>198039.70092076893</v>
      </c>
      <c r="BA1343">
        <v>75476.37419206099</v>
      </c>
      <c r="BB1343">
        <v>14185029.765655942</v>
      </c>
      <c r="BC1343">
        <v>1663.2283966952737</v>
      </c>
      <c r="BD1343">
        <v>312587.14487490972</v>
      </c>
      <c r="BE1343">
        <v>27658.289486237987</v>
      </c>
      <c r="BF1343">
        <v>5198098.9260435672</v>
      </c>
      <c r="BG1343">
        <v>609.4894325536917</v>
      </c>
      <c r="BH1343">
        <v>114547.44395414082</v>
      </c>
      <c r="BI1343">
        <v>1.0208865220719916</v>
      </c>
      <c r="BJ1343">
        <v>2.174458591097113</v>
      </c>
      <c r="BK1343">
        <v>1.1535720690251214</v>
      </c>
      <c r="BL1343">
        <v>38.041677229977772</v>
      </c>
      <c r="BM1343">
        <v>28.190633593989578</v>
      </c>
      <c r="BN1343">
        <f t="shared" si="129"/>
        <v>-9.8510436359881943</v>
      </c>
      <c r="BO1343">
        <v>0.42968371363998364</v>
      </c>
      <c r="BP1343">
        <v>5.3119892732756543E-3</v>
      </c>
      <c r="BQ1343">
        <v>0</v>
      </c>
      <c r="BR1343">
        <v>4.1666666666666664E-2</v>
      </c>
      <c r="BS1343">
        <v>0.17241379310344829</v>
      </c>
      <c r="BT1343">
        <v>0.3888888888888889</v>
      </c>
      <c r="BU1343">
        <v>0.28211225201634882</v>
      </c>
      <c r="BV1343">
        <v>0.8136992670428802</v>
      </c>
      <c r="BW1343">
        <v>2.0239916496724745E-2</v>
      </c>
      <c r="BX1343">
        <v>0.36550857334148262</v>
      </c>
      <c r="BY1343">
        <f t="shared" si="130"/>
        <v>3.5344391803097244E-2</v>
      </c>
      <c r="BZ1343">
        <v>0</v>
      </c>
      <c r="CA1343">
        <f t="shared" si="131"/>
        <v>4.4236957376145442E-3</v>
      </c>
      <c r="CC1343">
        <v>3.5344391803097244E-2</v>
      </c>
      <c r="CD1343">
        <v>4.4236957376145442E-3</v>
      </c>
    </row>
    <row r="1344" spans="1:82" x14ac:dyDescent="0.3">
      <c r="A1344">
        <v>0</v>
      </c>
      <c r="B1344" t="s">
        <v>901</v>
      </c>
      <c r="C1344" t="s">
        <v>941</v>
      </c>
      <c r="D1344">
        <v>27115</v>
      </c>
      <c r="E1344" s="2">
        <f t="shared" si="135"/>
        <v>0.50084005623914651</v>
      </c>
      <c r="F1344" s="2" t="s">
        <v>1937</v>
      </c>
      <c r="G1344" s="3">
        <v>1182</v>
      </c>
      <c r="H1344" s="1">
        <v>0.37779888122732297</v>
      </c>
      <c r="I1344" s="1">
        <f t="shared" si="132"/>
        <v>-4.5813640158718769</v>
      </c>
      <c r="J1344" s="1">
        <v>3.0060346465699999</v>
      </c>
      <c r="K1344" s="1">
        <v>35.205512017499998</v>
      </c>
      <c r="L1344" s="2">
        <v>0.22925999723000001</v>
      </c>
      <c r="M1344" s="2">
        <v>2.8648351709144684E-4</v>
      </c>
      <c r="N1344" s="7">
        <v>0</v>
      </c>
      <c r="O1344" s="2">
        <v>2.9020453520037043E-2</v>
      </c>
      <c r="P1344" s="3">
        <v>47435.060350689011</v>
      </c>
      <c r="Q1344" s="3">
        <v>1045.298482058226</v>
      </c>
      <c r="R1344" s="3">
        <v>84585.704324952399</v>
      </c>
      <c r="S1344" s="3">
        <v>193.57276165047801</v>
      </c>
      <c r="T1344" s="3">
        <v>38769.275817634785</v>
      </c>
      <c r="V1344">
        <v>27115</v>
      </c>
      <c r="W1344" s="2">
        <v>0.43151340969195151</v>
      </c>
      <c r="X1344" s="2">
        <v>1.0135095936126319E-2</v>
      </c>
      <c r="Y1344" s="2">
        <v>0.12431783444514462</v>
      </c>
      <c r="Z1344" s="2">
        <v>0.85724702720969526</v>
      </c>
      <c r="AA1344" s="2">
        <v>0.10147409822922951</v>
      </c>
      <c r="AB1344" s="2">
        <v>0.56589996220068628</v>
      </c>
      <c r="AC1344" s="2">
        <v>2.8648351709144684E-4</v>
      </c>
      <c r="AD1344" s="2">
        <v>0</v>
      </c>
      <c r="AE1344" s="2">
        <v>2.9020453520037043E-2</v>
      </c>
      <c r="AF1344">
        <v>54272.199596468927</v>
      </c>
      <c r="AG1344">
        <v>121.83230004389377</v>
      </c>
      <c r="AH1344">
        <v>22898.003806862052</v>
      </c>
      <c r="AI1344">
        <v>1636.6686197841727</v>
      </c>
      <c r="AJ1344">
        <v>0.81245343011994864</v>
      </c>
      <c r="AK1344">
        <v>138857.90392142133</v>
      </c>
      <c r="AL1344">
        <v>315.40506169437174</v>
      </c>
      <c r="AM1344">
        <v>59279.405385758022</v>
      </c>
      <c r="AN1344">
        <v>4024.5428585229843</v>
      </c>
      <c r="AO1344">
        <v>2.1011836803494361</v>
      </c>
      <c r="AP1344">
        <v>84585.704324952399</v>
      </c>
      <c r="AQ1344">
        <v>193.57276165047796</v>
      </c>
      <c r="AR1344">
        <v>36381.401578895966</v>
      </c>
      <c r="AS1344">
        <v>2387.8742387388115</v>
      </c>
      <c r="AT1344">
        <v>1.2887302502294875</v>
      </c>
      <c r="AU1344" s="3">
        <v>8914945.2423084918</v>
      </c>
      <c r="AV1344" s="3">
        <v>196453.396718023</v>
      </c>
      <c r="AW1344">
        <v>22442.472822340002</v>
      </c>
      <c r="AX1344">
        <v>4217838.3422305798</v>
      </c>
      <c r="AY1344">
        <v>494.55155324755998</v>
      </c>
      <c r="AZ1344">
        <v>92946.018917346417</v>
      </c>
      <c r="BA1344">
        <v>69877.53317302902</v>
      </c>
      <c r="BB1344">
        <v>13132783.584539074</v>
      </c>
      <c r="BC1344">
        <v>1539.8500353057859</v>
      </c>
      <c r="BD1344">
        <v>289399.41563536943</v>
      </c>
      <c r="BE1344">
        <v>47435.060350689011</v>
      </c>
      <c r="BF1344">
        <v>8914945.2423084918</v>
      </c>
      <c r="BG1344">
        <v>1045.298482058226</v>
      </c>
      <c r="BH1344">
        <v>196453.396718023</v>
      </c>
      <c r="BI1344">
        <v>0.15580240418224811</v>
      </c>
      <c r="BJ1344">
        <v>0.53360128540957108</v>
      </c>
      <c r="BK1344">
        <v>0.37779888122732297</v>
      </c>
      <c r="BL1344">
        <v>50.414541632710453</v>
      </c>
      <c r="BM1344">
        <v>45.833177616838576</v>
      </c>
      <c r="BN1344">
        <f t="shared" si="129"/>
        <v>-4.5813640158718769</v>
      </c>
      <c r="BO1344">
        <v>0.50084005623914651</v>
      </c>
      <c r="BP1344">
        <v>9.4493957248302485E-4</v>
      </c>
      <c r="BQ1344">
        <v>6.7081360986587571E-4</v>
      </c>
      <c r="BR1344">
        <v>2.976190476190476E-2</v>
      </c>
      <c r="BS1344">
        <v>0.10344827586206896</v>
      </c>
      <c r="BT1344">
        <v>0.61111111111111116</v>
      </c>
      <c r="BU1344">
        <v>0.13120020249454795</v>
      </c>
      <c r="BV1344">
        <v>0.85724702720969526</v>
      </c>
      <c r="BW1344">
        <v>0.10526358737471941</v>
      </c>
      <c r="BX1344">
        <v>0.56589996220068628</v>
      </c>
      <c r="BY1344">
        <f t="shared" si="130"/>
        <v>5.8852131845007156E-2</v>
      </c>
      <c r="BZ1344">
        <v>0</v>
      </c>
      <c r="CA1344">
        <f t="shared" si="131"/>
        <v>1.2629643240265435E-2</v>
      </c>
      <c r="CC1344">
        <v>5.8852131845007156E-2</v>
      </c>
      <c r="CD1344">
        <v>1.2629643240265435E-2</v>
      </c>
    </row>
    <row r="1345" spans="1:82" x14ac:dyDescent="0.3">
      <c r="A1345">
        <v>0</v>
      </c>
      <c r="B1345" t="s">
        <v>901</v>
      </c>
      <c r="C1345" t="s">
        <v>942</v>
      </c>
      <c r="D1345">
        <v>27117</v>
      </c>
      <c r="E1345" s="2">
        <f t="shared" si="135"/>
        <v>0.38796102447440511</v>
      </c>
      <c r="F1345" s="2" t="s">
        <v>1935</v>
      </c>
      <c r="G1345" s="3">
        <v>86</v>
      </c>
      <c r="H1345" s="1">
        <v>0.37502847704151798</v>
      </c>
      <c r="I1345" s="1">
        <f t="shared" si="132"/>
        <v>-9.0312673300965365</v>
      </c>
      <c r="J1345" s="1">
        <v>2.8925769246100002</v>
      </c>
      <c r="K1345" s="1">
        <v>-5.9968795982799996</v>
      </c>
      <c r="L1345" s="2">
        <v>0.15552442810900013</v>
      </c>
      <c r="M1345" s="2">
        <v>-8.4722503734420424E-6</v>
      </c>
      <c r="N1345" s="7">
        <v>0</v>
      </c>
      <c r="O1345" s="2">
        <v>5.1396971648764306E-4</v>
      </c>
      <c r="P1345" s="3">
        <v>7357.0748944269999</v>
      </c>
      <c r="Q1345" s="3">
        <v>162.12352556691803</v>
      </c>
      <c r="R1345" s="3">
        <v>76995.535850074113</v>
      </c>
      <c r="S1345" s="3">
        <v>172.64958738998186</v>
      </c>
      <c r="T1345" s="3">
        <v>36095.733644606735</v>
      </c>
      <c r="V1345">
        <v>27117</v>
      </c>
      <c r="W1345" s="2">
        <v>0.37869133303655761</v>
      </c>
      <c r="X1345" s="2">
        <v>1.0060775143767792E-2</v>
      </c>
      <c r="Y1345" s="2">
        <v>0.24506841038675137</v>
      </c>
      <c r="Z1345" s="2">
        <v>0.82489167995008439</v>
      </c>
      <c r="AA1345" s="2">
        <v>1.7285019150473917E-2</v>
      </c>
      <c r="AB1345" s="2">
        <v>0.38389282496532168</v>
      </c>
      <c r="AC1345" s="2">
        <v>-8.4722503734420424E-6</v>
      </c>
      <c r="AD1345" s="2">
        <v>0</v>
      </c>
      <c r="AE1345" s="2">
        <v>5.1396971648764306E-4</v>
      </c>
      <c r="AF1345">
        <v>154967.99693054092</v>
      </c>
      <c r="AG1345">
        <v>347.56738482369656</v>
      </c>
      <c r="AH1345">
        <v>65324.214497852903</v>
      </c>
      <c r="AI1345">
        <v>7334.3857966421137</v>
      </c>
      <c r="AJ1345">
        <v>2.3179746691379362</v>
      </c>
      <c r="AK1345">
        <v>231963.53278061503</v>
      </c>
      <c r="AL1345">
        <v>520.21697221367845</v>
      </c>
      <c r="AM1345">
        <v>97773.170217187275</v>
      </c>
      <c r="AN1345">
        <v>10981.163721914481</v>
      </c>
      <c r="AO1345">
        <v>3.469420805611374</v>
      </c>
      <c r="AP1345">
        <v>76995.535850074113</v>
      </c>
      <c r="AQ1345">
        <v>172.64958738998189</v>
      </c>
      <c r="AR1345">
        <v>32448.955719334372</v>
      </c>
      <c r="AS1345">
        <v>3646.7779252723676</v>
      </c>
      <c r="AT1345">
        <v>1.1514461364734379</v>
      </c>
      <c r="AU1345" s="3">
        <v>1382688.6556586104</v>
      </c>
      <c r="AV1345" s="3">
        <v>30469.495395046575</v>
      </c>
      <c r="AW1345">
        <v>15985.724997969</v>
      </c>
      <c r="AX1345">
        <v>3004357.1561182938</v>
      </c>
      <c r="AY1345">
        <v>352.26800496174599</v>
      </c>
      <c r="AZ1345">
        <v>66205.248852510544</v>
      </c>
      <c r="BA1345">
        <v>23342.799892396</v>
      </c>
      <c r="BB1345">
        <v>4387045.8117769044</v>
      </c>
      <c r="BC1345">
        <v>514.39153052866402</v>
      </c>
      <c r="BD1345">
        <v>96674.744247557115</v>
      </c>
      <c r="BE1345">
        <v>7357.0748944269999</v>
      </c>
      <c r="BF1345">
        <v>1382688.6556586104</v>
      </c>
      <c r="BG1345">
        <v>162.12352556691803</v>
      </c>
      <c r="BH1345">
        <v>30469.495395046575</v>
      </c>
      <c r="BI1345">
        <v>0.42605204203693592</v>
      </c>
      <c r="BJ1345">
        <v>0.8010805190784539</v>
      </c>
      <c r="BK1345">
        <v>0.37502847704151798</v>
      </c>
      <c r="BL1345">
        <v>40.429583213208048</v>
      </c>
      <c r="BM1345">
        <v>31.398315883111511</v>
      </c>
      <c r="BN1345">
        <f t="shared" si="129"/>
        <v>-9.0312673300965365</v>
      </c>
      <c r="BO1345">
        <v>0.38796102447440511</v>
      </c>
      <c r="BP1345">
        <v>2.0016197380026452E-3</v>
      </c>
      <c r="BQ1345">
        <v>1.0802033442951918E-3</v>
      </c>
      <c r="BR1345">
        <v>5.9523809523809521E-2</v>
      </c>
      <c r="BS1345">
        <v>0.13793103448275862</v>
      </c>
      <c r="BT1345">
        <v>0.22222222222222221</v>
      </c>
      <c r="BU1345">
        <v>0.25863565924602966</v>
      </c>
      <c r="BV1345">
        <v>0.82489167995008439</v>
      </c>
      <c r="BW1345">
        <v>1.7930517790948047E-2</v>
      </c>
      <c r="BX1345">
        <v>0.38389282496532168</v>
      </c>
      <c r="BY1345">
        <f t="shared" si="130"/>
        <v>1.1596016739419967E-2</v>
      </c>
      <c r="BZ1345">
        <v>0</v>
      </c>
      <c r="CA1345">
        <f t="shared" si="131"/>
        <v>3.2221454448108996E-4</v>
      </c>
      <c r="CC1345">
        <v>1.1596016739419967E-2</v>
      </c>
      <c r="CD1345">
        <v>3.2221454448108996E-4</v>
      </c>
    </row>
    <row r="1346" spans="1:82" x14ac:dyDescent="0.3">
      <c r="A1346">
        <v>0</v>
      </c>
      <c r="B1346" t="s">
        <v>901</v>
      </c>
      <c r="C1346" t="s">
        <v>129</v>
      </c>
      <c r="D1346">
        <v>27119</v>
      </c>
      <c r="E1346" s="2">
        <f t="shared" si="135"/>
        <v>0.52438037913514446</v>
      </c>
      <c r="F1346" s="2" t="s">
        <v>1938</v>
      </c>
      <c r="G1346" s="3">
        <v>1133</v>
      </c>
      <c r="H1346" s="1">
        <v>0.37906891969065143</v>
      </c>
      <c r="I1346" s="1">
        <f t="shared" si="132"/>
        <v>-8.7586490510999511</v>
      </c>
      <c r="J1346" s="1">
        <v>2.87440267261</v>
      </c>
      <c r="K1346" s="1">
        <v>15.5319671494</v>
      </c>
      <c r="L1346" s="2">
        <v>0.13886628141199997</v>
      </c>
      <c r="M1346" s="2">
        <v>9.0099855542968615E-4</v>
      </c>
      <c r="N1346" s="7">
        <v>0</v>
      </c>
      <c r="O1346" s="2">
        <v>3.0376822820546792E-4</v>
      </c>
      <c r="P1346" s="3">
        <v>30913.358615532004</v>
      </c>
      <c r="Q1346" s="3">
        <v>681.21947347048797</v>
      </c>
      <c r="R1346" s="3">
        <v>204752.62887756014</v>
      </c>
      <c r="S1346" s="3">
        <v>458.52854478035863</v>
      </c>
      <c r="T1346" s="3">
        <v>95185.648185918777</v>
      </c>
      <c r="V1346">
        <v>27119</v>
      </c>
      <c r="W1346" s="2">
        <v>0.3721975786759073</v>
      </c>
      <c r="X1346" s="2">
        <v>1.0169166872563687E-2</v>
      </c>
      <c r="Y1346" s="2">
        <v>0.23767076331971998</v>
      </c>
      <c r="Z1346" s="2">
        <v>0.81970883100436875</v>
      </c>
      <c r="AA1346" s="2">
        <v>4.4768340804926671E-2</v>
      </c>
      <c r="AB1346" s="2">
        <v>0.34277424911229742</v>
      </c>
      <c r="AC1346" s="2">
        <v>9.0099855542968615E-4</v>
      </c>
      <c r="AD1346" s="2">
        <v>0</v>
      </c>
      <c r="AE1346" s="2">
        <v>3.0376822820546792E-4</v>
      </c>
      <c r="AF1346">
        <v>368000.17343844252</v>
      </c>
      <c r="AG1346">
        <v>825.03682645785113</v>
      </c>
      <c r="AH1346">
        <v>155063.11861654877</v>
      </c>
      <c r="AI1346">
        <v>16129.292495251933</v>
      </c>
      <c r="AJ1346">
        <v>5.502472683512206</v>
      </c>
      <c r="AK1346">
        <v>572752.80231600266</v>
      </c>
      <c r="AL1346">
        <v>1283.5653712382098</v>
      </c>
      <c r="AM1346">
        <v>241242.13978049994</v>
      </c>
      <c r="AN1346">
        <v>25135.919517219547</v>
      </c>
      <c r="AO1346">
        <v>8.5608659687700861</v>
      </c>
      <c r="AP1346">
        <v>204752.62887756014</v>
      </c>
      <c r="AQ1346">
        <v>458.52854478035863</v>
      </c>
      <c r="AR1346">
        <v>86179.021163951169</v>
      </c>
      <c r="AS1346">
        <v>9006.6270219676135</v>
      </c>
      <c r="AT1346">
        <v>3.0583932852578801</v>
      </c>
      <c r="AU1346" s="3">
        <v>5809856.6182030849</v>
      </c>
      <c r="AV1346" s="3">
        <v>128028.38784404351</v>
      </c>
      <c r="AW1346">
        <v>61541.578333787998</v>
      </c>
      <c r="AX1346">
        <v>11566124.232052116</v>
      </c>
      <c r="AY1346">
        <v>1356.1555090303921</v>
      </c>
      <c r="AZ1346">
        <v>254875.86636717187</v>
      </c>
      <c r="BA1346">
        <v>92454.936949320007</v>
      </c>
      <c r="BB1346">
        <v>17375980.850255203</v>
      </c>
      <c r="BC1346">
        <v>2037.3749825008799</v>
      </c>
      <c r="BD1346">
        <v>382904.25421121536</v>
      </c>
      <c r="BE1346">
        <v>30913.358615532004</v>
      </c>
      <c r="BF1346">
        <v>5809856.6182030849</v>
      </c>
      <c r="BG1346">
        <v>681.21947347048797</v>
      </c>
      <c r="BH1346">
        <v>128028.38784404351</v>
      </c>
      <c r="BI1346">
        <v>0.40142194405174042</v>
      </c>
      <c r="BJ1346">
        <v>0.78049086374239185</v>
      </c>
      <c r="BK1346">
        <v>0.37906891969065143</v>
      </c>
      <c r="BL1346">
        <v>38.528561439585367</v>
      </c>
      <c r="BM1346">
        <v>29.769912388485416</v>
      </c>
      <c r="BN1346">
        <f t="shared" si="129"/>
        <v>-8.7586490510999511</v>
      </c>
      <c r="BO1346">
        <v>0.52438037913514446</v>
      </c>
      <c r="BP1346">
        <v>2.5490500883514735E-3</v>
      </c>
      <c r="BQ1346">
        <v>0</v>
      </c>
      <c r="BR1346">
        <v>0.29166666666666669</v>
      </c>
      <c r="BS1346">
        <v>0.34482758620689657</v>
      </c>
      <c r="BT1346">
        <v>0.3888888888888889</v>
      </c>
      <c r="BU1346">
        <v>0.25082847053887775</v>
      </c>
      <c r="BV1346">
        <v>0.81970883100436875</v>
      </c>
      <c r="BW1346">
        <v>4.6440187556977874E-2</v>
      </c>
      <c r="BX1346">
        <v>0.34277424911229742</v>
      </c>
      <c r="BY1346">
        <f t="shared" si="130"/>
        <v>0.10711324010510083</v>
      </c>
      <c r="BZ1346">
        <v>0</v>
      </c>
      <c r="CA1346">
        <f t="shared" si="131"/>
        <v>2.1667273074447662E-4</v>
      </c>
      <c r="CC1346">
        <v>0.10711324010510083</v>
      </c>
      <c r="CD1346">
        <v>2.1667273074447662E-4</v>
      </c>
    </row>
    <row r="1347" spans="1:82" x14ac:dyDescent="0.3">
      <c r="A1347">
        <v>1</v>
      </c>
      <c r="B1347" t="s">
        <v>901</v>
      </c>
      <c r="C1347" t="s">
        <v>130</v>
      </c>
      <c r="D1347">
        <v>27121</v>
      </c>
      <c r="E1347" s="2">
        <v>0</v>
      </c>
      <c r="F1347" s="2" t="s">
        <v>1954</v>
      </c>
      <c r="G1347" s="3">
        <v>-999</v>
      </c>
      <c r="H1347" s="1">
        <v>0.38061010810406187</v>
      </c>
      <c r="I1347" s="1">
        <f t="shared" si="132"/>
        <v>-999</v>
      </c>
      <c r="J1347" s="1">
        <v>-999</v>
      </c>
      <c r="K1347" s="1">
        <v>-999</v>
      </c>
      <c r="L1347" s="2">
        <v>-999</v>
      </c>
      <c r="M1347" s="2">
        <v>-999</v>
      </c>
      <c r="N1347" s="7">
        <v>-999</v>
      </c>
      <c r="O1347" s="2">
        <v>-999</v>
      </c>
      <c r="P1347" s="3">
        <v>-999</v>
      </c>
      <c r="Q1347" s="3">
        <v>-999</v>
      </c>
      <c r="R1347" s="3">
        <v>-999</v>
      </c>
      <c r="S1347" s="3">
        <v>-999</v>
      </c>
      <c r="T1347" s="3">
        <v>-999</v>
      </c>
      <c r="V1347">
        <v>27121</v>
      </c>
      <c r="W1347" s="2">
        <v>-999</v>
      </c>
      <c r="X1347" s="2">
        <v>1.0210511866426075E-2</v>
      </c>
      <c r="Y1347" s="2">
        <v>-999</v>
      </c>
      <c r="Z1347" s="2">
        <v>-999</v>
      </c>
      <c r="AA1347" s="2">
        <v>-999</v>
      </c>
      <c r="AB1347" s="2">
        <v>-999</v>
      </c>
      <c r="AC1347" s="2">
        <v>-999</v>
      </c>
      <c r="AD1347" s="2">
        <v>-999</v>
      </c>
      <c r="AE1347" s="2">
        <v>-999</v>
      </c>
      <c r="AF1347" s="2">
        <v>-999</v>
      </c>
      <c r="AG1347" s="2">
        <v>-999</v>
      </c>
      <c r="AH1347" s="2">
        <v>-999</v>
      </c>
      <c r="AI1347" s="2">
        <v>-999</v>
      </c>
      <c r="AJ1347" s="2">
        <v>-999</v>
      </c>
      <c r="AK1347" s="2">
        <v>-999</v>
      </c>
      <c r="AL1347" s="2">
        <v>-999</v>
      </c>
      <c r="AM1347" s="2">
        <v>-999</v>
      </c>
      <c r="AN1347" s="2">
        <v>-999</v>
      </c>
      <c r="AO1347" s="2">
        <v>-999</v>
      </c>
      <c r="AP1347" s="2">
        <v>-999</v>
      </c>
      <c r="AQ1347" s="2">
        <v>-999</v>
      </c>
      <c r="AR1347" s="2">
        <v>-999</v>
      </c>
      <c r="AS1347" s="2">
        <v>-999</v>
      </c>
      <c r="AT1347" s="2">
        <v>-999</v>
      </c>
      <c r="AU1347" s="2">
        <v>-999</v>
      </c>
      <c r="AV1347" s="2">
        <v>-999</v>
      </c>
      <c r="AW1347" s="2">
        <v>-999</v>
      </c>
      <c r="AX1347" s="2">
        <v>-999</v>
      </c>
      <c r="AY1347" s="2">
        <v>-999</v>
      </c>
      <c r="AZ1347" s="2">
        <v>-999</v>
      </c>
      <c r="BA1347" s="2">
        <v>-999</v>
      </c>
      <c r="BB1347" s="2">
        <v>-999</v>
      </c>
      <c r="BC1347" s="2">
        <v>-999</v>
      </c>
      <c r="BD1347" s="2">
        <v>-999</v>
      </c>
      <c r="BE1347" s="2">
        <v>-999</v>
      </c>
      <c r="BF1347" s="2">
        <v>-999</v>
      </c>
      <c r="BG1347" s="2">
        <v>-999</v>
      </c>
      <c r="BH1347" s="2">
        <v>-999</v>
      </c>
      <c r="BI1347">
        <v>0</v>
      </c>
      <c r="BJ1347">
        <v>0.38061010810406187</v>
      </c>
      <c r="BK1347">
        <v>0.38061010810406187</v>
      </c>
      <c r="BL1347">
        <v>-999</v>
      </c>
      <c r="BM1347">
        <v>27.875445985289627</v>
      </c>
      <c r="BN1347">
        <f t="shared" si="129"/>
        <v>-999</v>
      </c>
      <c r="BO1347" t="s">
        <v>3748</v>
      </c>
      <c r="BP1347" t="s">
        <v>3748</v>
      </c>
      <c r="BQ1347">
        <v>4.562884161106505E-4</v>
      </c>
      <c r="BR1347">
        <v>8.9285714285714288E-2</v>
      </c>
      <c r="BS1347">
        <v>0</v>
      </c>
      <c r="BT1347">
        <v>0.5</v>
      </c>
      <c r="BU1347" t="s">
        <v>3748</v>
      </c>
      <c r="BY1347">
        <f t="shared" si="130"/>
        <v>-999</v>
      </c>
      <c r="CA1347">
        <f t="shared" si="131"/>
        <v>-999</v>
      </c>
    </row>
    <row r="1348" spans="1:82" x14ac:dyDescent="0.3">
      <c r="A1348">
        <v>0</v>
      </c>
      <c r="B1348" t="s">
        <v>901</v>
      </c>
      <c r="C1348" t="s">
        <v>943</v>
      </c>
      <c r="D1348">
        <v>27123</v>
      </c>
      <c r="E1348" s="2">
        <f>BO1348</f>
        <v>0.44426813817038352</v>
      </c>
      <c r="F1348" s="2" t="s">
        <v>1936</v>
      </c>
      <c r="G1348" s="3">
        <v>57321</v>
      </c>
      <c r="H1348" s="1">
        <v>0</v>
      </c>
      <c r="I1348" s="1">
        <f t="shared" si="132"/>
        <v>0</v>
      </c>
      <c r="J1348" s="1">
        <v>3.1892507656200002</v>
      </c>
      <c r="K1348" s="1">
        <v>33.398991807000002</v>
      </c>
      <c r="L1348" s="2">
        <v>0.15995750587000002</v>
      </c>
      <c r="M1348" s="2">
        <v>4.1574746966748781E-2</v>
      </c>
      <c r="N1348" s="7">
        <v>0</v>
      </c>
      <c r="O1348" s="2">
        <v>6.2463513474178842E-3</v>
      </c>
      <c r="P1348" s="3">
        <v>0</v>
      </c>
      <c r="Q1348" s="3">
        <v>0</v>
      </c>
      <c r="R1348" s="3">
        <v>446610.09710266441</v>
      </c>
      <c r="S1348" s="3">
        <v>982.4141990983411</v>
      </c>
      <c r="T1348" s="3">
        <v>206324.19163596118</v>
      </c>
      <c r="V1348">
        <v>27123</v>
      </c>
      <c r="W1348" s="2">
        <v>0.37018443025635234</v>
      </c>
      <c r="X1348" s="2">
        <v>0</v>
      </c>
      <c r="Y1348" s="2">
        <v>0</v>
      </c>
      <c r="Z1348" s="2">
        <v>0.90949575081363765</v>
      </c>
      <c r="AA1348" s="2">
        <v>9.6267100836257558E-2</v>
      </c>
      <c r="AB1348" s="2">
        <v>0.39483532940435717</v>
      </c>
      <c r="AC1348" s="2">
        <v>4.1574746966748781E-2</v>
      </c>
      <c r="AD1348" s="2">
        <v>0</v>
      </c>
      <c r="AE1348" s="2">
        <v>6.2463513474178842E-3</v>
      </c>
      <c r="AF1348">
        <v>6544125.57882604</v>
      </c>
      <c r="AG1348">
        <v>14633.553947037388</v>
      </c>
      <c r="AH1348">
        <v>2750331.1836554091</v>
      </c>
      <c r="AI1348">
        <v>302498.24762844469</v>
      </c>
      <c r="AJ1348">
        <v>97.618531634192053</v>
      </c>
      <c r="AK1348">
        <v>6990735.6759287044</v>
      </c>
      <c r="AL1348">
        <v>15615.968146135729</v>
      </c>
      <c r="AM1348">
        <v>2934972.892486027</v>
      </c>
      <c r="AN1348">
        <v>324180.73043378833</v>
      </c>
      <c r="AO1348">
        <v>104.18152485251116</v>
      </c>
      <c r="AP1348">
        <v>446610.09710266441</v>
      </c>
      <c r="AQ1348">
        <v>982.41419909834076</v>
      </c>
      <c r="AR1348">
        <v>184641.70883061783</v>
      </c>
      <c r="AS1348">
        <v>21682.482805343636</v>
      </c>
      <c r="AT1348">
        <v>6.5629932183191073</v>
      </c>
      <c r="AU1348" s="3">
        <v>0</v>
      </c>
      <c r="AV1348" s="3">
        <v>0</v>
      </c>
      <c r="AW1348">
        <v>1618649.4392922001</v>
      </c>
      <c r="AX1348">
        <v>304208975.62057608</v>
      </c>
      <c r="AY1348">
        <v>35669.224184974802</v>
      </c>
      <c r="AZ1348">
        <v>6703673.9933241643</v>
      </c>
      <c r="BA1348">
        <v>1618649.4392922001</v>
      </c>
      <c r="BB1348">
        <v>304208975.62057608</v>
      </c>
      <c r="BC1348">
        <v>35669.224184974802</v>
      </c>
      <c r="BD1348">
        <v>6703673.9933241643</v>
      </c>
      <c r="BE1348">
        <v>0</v>
      </c>
      <c r="BF1348">
        <v>0</v>
      </c>
      <c r="BG1348">
        <v>0</v>
      </c>
      <c r="BH1348">
        <v>0</v>
      </c>
      <c r="BI1348">
        <v>97.178333030257832</v>
      </c>
      <c r="BJ1348">
        <v>97.178333030257832</v>
      </c>
      <c r="BK1348">
        <v>0</v>
      </c>
      <c r="BL1348">
        <v>49.172986149953076</v>
      </c>
      <c r="BM1348">
        <v>49.172986149953076</v>
      </c>
      <c r="BN1348">
        <f t="shared" si="129"/>
        <v>0</v>
      </c>
      <c r="BO1348">
        <v>0.44426813817038352</v>
      </c>
      <c r="BP1348">
        <v>0.5228118697725499</v>
      </c>
      <c r="BQ1348">
        <v>1.0899669310428641E-3</v>
      </c>
      <c r="BR1348">
        <v>7.1428571428571425E-2</v>
      </c>
      <c r="BS1348">
        <v>3.4482758620689655E-2</v>
      </c>
      <c r="BT1348">
        <v>0.55555555555555558</v>
      </c>
      <c r="BU1348">
        <v>0</v>
      </c>
      <c r="BV1348">
        <v>0.90949575081363765</v>
      </c>
      <c r="BW1348">
        <v>9.9862137796947678E-2</v>
      </c>
      <c r="BX1348">
        <v>0.39483532940435717</v>
      </c>
      <c r="BY1348">
        <f t="shared" si="130"/>
        <v>0.12587710229258947</v>
      </c>
      <c r="BZ1348">
        <v>0</v>
      </c>
      <c r="CA1348">
        <f t="shared" si="131"/>
        <v>3.7736701360900856E-3</v>
      </c>
      <c r="CC1348">
        <v>0.12587710229258947</v>
      </c>
      <c r="CD1348">
        <v>3.7736701360900856E-3</v>
      </c>
    </row>
    <row r="1349" spans="1:82" x14ac:dyDescent="0.3">
      <c r="A1349">
        <v>1</v>
      </c>
      <c r="B1349" t="s">
        <v>901</v>
      </c>
      <c r="C1349" t="s">
        <v>944</v>
      </c>
      <c r="D1349">
        <v>27125</v>
      </c>
      <c r="E1349" s="2">
        <v>0</v>
      </c>
      <c r="F1349" s="2" t="s">
        <v>1954</v>
      </c>
      <c r="G1349" s="3">
        <v>-999</v>
      </c>
      <c r="H1349" s="1">
        <v>0.37891273023610067</v>
      </c>
      <c r="I1349" s="1">
        <f t="shared" si="132"/>
        <v>-999</v>
      </c>
      <c r="J1349" s="1">
        <v>-999</v>
      </c>
      <c r="K1349" s="1">
        <v>-999</v>
      </c>
      <c r="L1349" s="2">
        <v>-999</v>
      </c>
      <c r="M1349" s="2">
        <v>-999</v>
      </c>
      <c r="N1349" s="7">
        <v>-999</v>
      </c>
      <c r="O1349" s="2">
        <v>-999</v>
      </c>
      <c r="P1349" s="3">
        <v>-999</v>
      </c>
      <c r="Q1349" s="3">
        <v>-999</v>
      </c>
      <c r="R1349" s="3">
        <v>-999</v>
      </c>
      <c r="S1349" s="3">
        <v>-999</v>
      </c>
      <c r="T1349" s="3">
        <v>-999</v>
      </c>
      <c r="V1349">
        <v>27125</v>
      </c>
      <c r="W1349" s="2">
        <v>-999</v>
      </c>
      <c r="X1349" s="2">
        <v>1.0164976825465239E-2</v>
      </c>
      <c r="Y1349" s="2">
        <v>-999</v>
      </c>
      <c r="Z1349" s="2">
        <v>-999</v>
      </c>
      <c r="AA1349" s="2">
        <v>-999</v>
      </c>
      <c r="AB1349" s="2">
        <v>-999</v>
      </c>
      <c r="AC1349" s="2">
        <v>-999</v>
      </c>
      <c r="AD1349" s="2">
        <v>-999</v>
      </c>
      <c r="AE1349" s="2">
        <v>-999</v>
      </c>
      <c r="AF1349" s="2">
        <v>-999</v>
      </c>
      <c r="AG1349" s="2">
        <v>-999</v>
      </c>
      <c r="AH1349" s="2">
        <v>-999</v>
      </c>
      <c r="AI1349" s="2">
        <v>-999</v>
      </c>
      <c r="AJ1349" s="2">
        <v>-999</v>
      </c>
      <c r="AK1349" s="2">
        <v>-999</v>
      </c>
      <c r="AL1349" s="2">
        <v>-999</v>
      </c>
      <c r="AM1349" s="2">
        <v>-999</v>
      </c>
      <c r="AN1349" s="2">
        <v>-999</v>
      </c>
      <c r="AO1349" s="2">
        <v>-999</v>
      </c>
      <c r="AP1349" s="2">
        <v>-999</v>
      </c>
      <c r="AQ1349" s="2">
        <v>-999</v>
      </c>
      <c r="AR1349" s="2">
        <v>-999</v>
      </c>
      <c r="AS1349" s="2">
        <v>-999</v>
      </c>
      <c r="AT1349" s="2">
        <v>-999</v>
      </c>
      <c r="AU1349" s="2">
        <v>-999</v>
      </c>
      <c r="AV1349" s="2">
        <v>-999</v>
      </c>
      <c r="AW1349" s="2">
        <v>-999</v>
      </c>
      <c r="AX1349" s="2">
        <v>-999</v>
      </c>
      <c r="AY1349" s="2">
        <v>-999</v>
      </c>
      <c r="AZ1349" s="2">
        <v>-999</v>
      </c>
      <c r="BA1349" s="2">
        <v>-999</v>
      </c>
      <c r="BB1349" s="2">
        <v>-999</v>
      </c>
      <c r="BC1349" s="2">
        <v>-999</v>
      </c>
      <c r="BD1349" s="2">
        <v>-999</v>
      </c>
      <c r="BE1349" s="2">
        <v>-999</v>
      </c>
      <c r="BF1349" s="2">
        <v>-999</v>
      </c>
      <c r="BG1349" s="2">
        <v>-999</v>
      </c>
      <c r="BH1349" s="2">
        <v>-999</v>
      </c>
      <c r="BI1349">
        <v>0</v>
      </c>
      <c r="BJ1349">
        <v>0.37891273023610067</v>
      </c>
      <c r="BK1349">
        <v>0.37891273023610067</v>
      </c>
      <c r="BL1349">
        <v>-999</v>
      </c>
      <c r="BM1349">
        <v>28.190633593989578</v>
      </c>
      <c r="BN1349">
        <f t="shared" si="129"/>
        <v>-999</v>
      </c>
      <c r="BO1349" t="s">
        <v>3748</v>
      </c>
      <c r="BP1349" t="s">
        <v>3748</v>
      </c>
      <c r="BQ1349">
        <v>0</v>
      </c>
      <c r="BR1349">
        <v>7.7380952380952384E-2</v>
      </c>
      <c r="BS1349">
        <v>0.17241379310344829</v>
      </c>
      <c r="BT1349">
        <v>0.33333333333333331</v>
      </c>
      <c r="BU1349" t="s">
        <v>3748</v>
      </c>
      <c r="BY1349">
        <f t="shared" si="130"/>
        <v>-999</v>
      </c>
      <c r="CA1349">
        <f t="shared" si="131"/>
        <v>-999</v>
      </c>
    </row>
    <row r="1350" spans="1:82" x14ac:dyDescent="0.3">
      <c r="A1350">
        <v>0</v>
      </c>
      <c r="B1350" t="s">
        <v>901</v>
      </c>
      <c r="C1350" t="s">
        <v>945</v>
      </c>
      <c r="D1350">
        <v>27127</v>
      </c>
      <c r="E1350" s="2">
        <f>BO1350</f>
        <v>0.44200844916632359</v>
      </c>
      <c r="F1350" s="2" t="s">
        <v>1936</v>
      </c>
      <c r="G1350" s="3">
        <v>178</v>
      </c>
      <c r="H1350" s="1">
        <v>0.37551839441499812</v>
      </c>
      <c r="I1350" s="1">
        <f t="shared" si="132"/>
        <v>-7.4647029937553739</v>
      </c>
      <c r="J1350" s="1">
        <v>3.1547860180499998</v>
      </c>
      <c r="K1350" s="1">
        <v>22.519213048699999</v>
      </c>
      <c r="L1350" s="2">
        <v>0.14575808780900001</v>
      </c>
      <c r="M1350" s="2">
        <v>2.3159300235427101E-4</v>
      </c>
      <c r="N1350" s="7">
        <v>0</v>
      </c>
      <c r="O1350" s="2">
        <v>1.9077005172471714E-4</v>
      </c>
      <c r="P1350" s="3">
        <v>20367.788229879992</v>
      </c>
      <c r="Q1350" s="3">
        <v>448.83295103191989</v>
      </c>
      <c r="R1350" s="3">
        <v>38810.002676530712</v>
      </c>
      <c r="S1350" s="3">
        <v>88.253487652295178</v>
      </c>
      <c r="T1350" s="3">
        <v>18141.067924576317</v>
      </c>
      <c r="V1350">
        <v>27127</v>
      </c>
      <c r="W1350" s="2">
        <v>0.39293008208122265</v>
      </c>
      <c r="X1350" s="2">
        <v>1.0073918008471006E-2</v>
      </c>
      <c r="Y1350" s="2">
        <v>0.20255882478337614</v>
      </c>
      <c r="Z1350" s="2">
        <v>0.89966725384949675</v>
      </c>
      <c r="AA1350" s="2">
        <v>6.4907927935058632E-2</v>
      </c>
      <c r="AB1350" s="2">
        <v>0.35978582124297365</v>
      </c>
      <c r="AC1350" s="2">
        <v>2.3159300235427101E-4</v>
      </c>
      <c r="AD1350" s="2">
        <v>0</v>
      </c>
      <c r="AE1350" s="2">
        <v>1.9077005172471714E-4</v>
      </c>
      <c r="AF1350">
        <v>110650.71435183325</v>
      </c>
      <c r="AG1350">
        <v>249.54057330513692</v>
      </c>
      <c r="AH1350">
        <v>46900.378597867144</v>
      </c>
      <c r="AI1350">
        <v>4560.0593646847865</v>
      </c>
      <c r="AJ1350">
        <v>1.663428348097131</v>
      </c>
      <c r="AK1350">
        <v>149460.71702836396</v>
      </c>
      <c r="AL1350">
        <v>337.79406095743212</v>
      </c>
      <c r="AM1350">
        <v>63487.348518840845</v>
      </c>
      <c r="AN1350">
        <v>6114.1573682874132</v>
      </c>
      <c r="AO1350">
        <v>2.2513036864457296</v>
      </c>
      <c r="AP1350">
        <v>38810.002676530712</v>
      </c>
      <c r="AQ1350">
        <v>88.253487652295206</v>
      </c>
      <c r="AR1350">
        <v>16586.969920973701</v>
      </c>
      <c r="AS1350">
        <v>1554.0980036026267</v>
      </c>
      <c r="AT1350">
        <v>0.58787533834859862</v>
      </c>
      <c r="AU1350" s="3">
        <v>3827922.1199236456</v>
      </c>
      <c r="AV1350" s="3">
        <v>84353.664816939025</v>
      </c>
      <c r="AW1350">
        <v>25042.200097035002</v>
      </c>
      <c r="AX1350">
        <v>4706431.0862367582</v>
      </c>
      <c r="AY1350">
        <v>551.84021176119006</v>
      </c>
      <c r="AZ1350">
        <v>103712.84939839806</v>
      </c>
      <c r="BA1350">
        <v>45409.988326914994</v>
      </c>
      <c r="BB1350">
        <v>8534353.2061604038</v>
      </c>
      <c r="BC1350">
        <v>1000.6731627931099</v>
      </c>
      <c r="BD1350">
        <v>188066.51421533708</v>
      </c>
      <c r="BE1350">
        <v>20367.788229879992</v>
      </c>
      <c r="BF1350">
        <v>3827922.1199236456</v>
      </c>
      <c r="BG1350">
        <v>448.83295103191989</v>
      </c>
      <c r="BH1350">
        <v>84353.664816939025</v>
      </c>
      <c r="BI1350">
        <v>0.31906324041509748</v>
      </c>
      <c r="BJ1350">
        <v>0.69458163483009561</v>
      </c>
      <c r="BK1350">
        <v>0.37551839441499812</v>
      </c>
      <c r="BL1350">
        <v>44.692343976925777</v>
      </c>
      <c r="BM1350">
        <v>37.227640983170403</v>
      </c>
      <c r="BN1350">
        <f t="shared" si="129"/>
        <v>-7.4647029937553739</v>
      </c>
      <c r="BO1350">
        <v>0.44200844916632359</v>
      </c>
      <c r="BP1350">
        <v>1.7078045606946177E-3</v>
      </c>
      <c r="BQ1350">
        <v>1.0940304187879045E-3</v>
      </c>
      <c r="BR1350">
        <v>0.21428571428571427</v>
      </c>
      <c r="BS1350">
        <v>3.4482758620689655E-2</v>
      </c>
      <c r="BT1350">
        <v>0.33333333333333331</v>
      </c>
      <c r="BU1350">
        <v>0.21377269759604112</v>
      </c>
      <c r="BV1350">
        <v>0.89966725384949675</v>
      </c>
      <c r="BW1350">
        <v>6.7331875451305631E-2</v>
      </c>
      <c r="BX1350">
        <v>0.35978582124297365</v>
      </c>
      <c r="BY1350">
        <f t="shared" si="130"/>
        <v>6.1348537237152966E-2</v>
      </c>
      <c r="BZ1350">
        <v>0</v>
      </c>
      <c r="CA1350">
        <f t="shared" si="131"/>
        <v>1.2722791949293234E-4</v>
      </c>
      <c r="CC1350">
        <v>6.1348537237152966E-2</v>
      </c>
      <c r="CD1350">
        <v>1.2722791949293234E-4</v>
      </c>
    </row>
    <row r="1351" spans="1:82" x14ac:dyDescent="0.3">
      <c r="A1351">
        <v>1</v>
      </c>
      <c r="B1351" t="s">
        <v>901</v>
      </c>
      <c r="C1351" t="s">
        <v>946</v>
      </c>
      <c r="D1351">
        <v>27129</v>
      </c>
      <c r="E1351" s="2">
        <v>0</v>
      </c>
      <c r="F1351" s="2" t="s">
        <v>1954</v>
      </c>
      <c r="G1351" s="3">
        <v>-999</v>
      </c>
      <c r="H1351" s="1">
        <v>0.37633928453999882</v>
      </c>
      <c r="I1351" s="1">
        <f t="shared" si="132"/>
        <v>-999</v>
      </c>
      <c r="J1351" s="1">
        <v>-999</v>
      </c>
      <c r="K1351" s="1">
        <v>-999</v>
      </c>
      <c r="L1351" s="2">
        <v>-999</v>
      </c>
      <c r="M1351" s="2">
        <v>-999</v>
      </c>
      <c r="N1351" s="7">
        <v>-999</v>
      </c>
      <c r="O1351" s="2">
        <v>-999</v>
      </c>
      <c r="P1351" s="3">
        <v>-999</v>
      </c>
      <c r="Q1351" s="3">
        <v>-999</v>
      </c>
      <c r="R1351" s="3">
        <v>-999</v>
      </c>
      <c r="S1351" s="3">
        <v>-999</v>
      </c>
      <c r="T1351" s="3">
        <v>-999</v>
      </c>
      <c r="V1351">
        <v>27129</v>
      </c>
      <c r="W1351" s="2">
        <v>-999</v>
      </c>
      <c r="X1351" s="2">
        <v>1.0095939778739021E-2</v>
      </c>
      <c r="Y1351" s="2">
        <v>-999</v>
      </c>
      <c r="Z1351" s="2">
        <v>-999</v>
      </c>
      <c r="AA1351" s="2">
        <v>-999</v>
      </c>
      <c r="AB1351" s="2">
        <v>-999</v>
      </c>
      <c r="AC1351" s="2">
        <v>-999</v>
      </c>
      <c r="AD1351" s="2">
        <v>-999</v>
      </c>
      <c r="AE1351" s="2">
        <v>-999</v>
      </c>
      <c r="AF1351" s="2">
        <v>-999</v>
      </c>
      <c r="AG1351" s="2">
        <v>-999</v>
      </c>
      <c r="AH1351" s="2">
        <v>-999</v>
      </c>
      <c r="AI1351" s="2">
        <v>-999</v>
      </c>
      <c r="AJ1351" s="2">
        <v>-999</v>
      </c>
      <c r="AK1351" s="2">
        <v>-999</v>
      </c>
      <c r="AL1351" s="2">
        <v>-999</v>
      </c>
      <c r="AM1351" s="2">
        <v>-999</v>
      </c>
      <c r="AN1351" s="2">
        <v>-999</v>
      </c>
      <c r="AO1351" s="2">
        <v>-999</v>
      </c>
      <c r="AP1351" s="2">
        <v>-999</v>
      </c>
      <c r="AQ1351" s="2">
        <v>-999</v>
      </c>
      <c r="AR1351" s="2">
        <v>-999</v>
      </c>
      <c r="AS1351" s="2">
        <v>-999</v>
      </c>
      <c r="AT1351" s="2">
        <v>-999</v>
      </c>
      <c r="AU1351" s="2">
        <v>-999</v>
      </c>
      <c r="AV1351" s="2">
        <v>-999</v>
      </c>
      <c r="AW1351" s="2">
        <v>-999</v>
      </c>
      <c r="AX1351" s="2">
        <v>-999</v>
      </c>
      <c r="AY1351" s="2">
        <v>-999</v>
      </c>
      <c r="AZ1351" s="2">
        <v>-999</v>
      </c>
      <c r="BA1351" s="2">
        <v>-999</v>
      </c>
      <c r="BB1351" s="2">
        <v>-999</v>
      </c>
      <c r="BC1351" s="2">
        <v>-999</v>
      </c>
      <c r="BD1351" s="2">
        <v>-999</v>
      </c>
      <c r="BE1351" s="2">
        <v>-999</v>
      </c>
      <c r="BF1351" s="2">
        <v>-999</v>
      </c>
      <c r="BG1351" s="2">
        <v>-999</v>
      </c>
      <c r="BH1351" s="2">
        <v>-999</v>
      </c>
      <c r="BI1351">
        <v>0</v>
      </c>
      <c r="BJ1351">
        <v>0.37633928453999882</v>
      </c>
      <c r="BK1351">
        <v>0.37633928453999882</v>
      </c>
      <c r="BL1351">
        <v>-999</v>
      </c>
      <c r="BM1351">
        <v>28.155776901268649</v>
      </c>
      <c r="BN1351">
        <f t="shared" ref="BN1351:BN1414" si="136">IF(BL1351=-999,-999,BM1351-BL1351)</f>
        <v>-999</v>
      </c>
      <c r="BO1351" t="s">
        <v>3748</v>
      </c>
      <c r="BP1351" t="s">
        <v>3748</v>
      </c>
      <c r="BQ1351">
        <v>9.8919673388914294E-4</v>
      </c>
      <c r="BR1351">
        <v>0.11904761904761904</v>
      </c>
      <c r="BS1351">
        <v>3.4482758620689655E-2</v>
      </c>
      <c r="BT1351">
        <v>0.33333333333333331</v>
      </c>
      <c r="BU1351" t="s">
        <v>3748</v>
      </c>
      <c r="BY1351">
        <f t="shared" ref="BY1351:BY1414" si="137">IF(I1351=-999,-999,CC1351)</f>
        <v>-999</v>
      </c>
      <c r="CA1351">
        <f t="shared" ref="CA1351:CA1414" si="138">IF(I1351=-999,-999,CD1351)</f>
        <v>-999</v>
      </c>
    </row>
    <row r="1352" spans="1:82" x14ac:dyDescent="0.3">
      <c r="A1352">
        <v>0</v>
      </c>
      <c r="B1352" t="s">
        <v>901</v>
      </c>
      <c r="C1352" t="s">
        <v>658</v>
      </c>
      <c r="D1352">
        <v>27131</v>
      </c>
      <c r="E1352" s="2">
        <f t="shared" ref="E1352:E1357" si="139">BO1352</f>
        <v>0.49345149921916309</v>
      </c>
      <c r="F1352" s="2" t="s">
        <v>1937</v>
      </c>
      <c r="G1352" s="3">
        <v>13894</v>
      </c>
      <c r="H1352" s="1">
        <v>12.076734009227085</v>
      </c>
      <c r="I1352" s="1">
        <f t="shared" ref="I1352:I1415" si="140">BN1352</f>
        <v>-10.949317217332855</v>
      </c>
      <c r="J1352" s="1">
        <v>3.22594671999</v>
      </c>
      <c r="K1352" s="1">
        <v>23.4453802082</v>
      </c>
      <c r="L1352" s="2">
        <v>0.18355106077999994</v>
      </c>
      <c r="M1352" s="2">
        <v>2.2996088954679974E-3</v>
      </c>
      <c r="N1352" s="7">
        <v>0</v>
      </c>
      <c r="O1352" s="2">
        <v>7.5343343503571554E-4</v>
      </c>
      <c r="P1352" s="3">
        <v>358670.23921515001</v>
      </c>
      <c r="Q1352" s="3">
        <v>7903.8047772951004</v>
      </c>
      <c r="R1352" s="3">
        <v>1238472.261631975</v>
      </c>
      <c r="S1352" s="3">
        <v>2796.0155445466949</v>
      </c>
      <c r="T1352" s="3">
        <v>567765.16169149184</v>
      </c>
      <c r="V1352">
        <v>27131</v>
      </c>
      <c r="W1352" s="2">
        <v>0.52770738123708227</v>
      </c>
      <c r="X1352" s="2">
        <v>0.32397887834122013</v>
      </c>
      <c r="Y1352" s="2">
        <v>0.29711574989369383</v>
      </c>
      <c r="Z1352" s="2">
        <v>0.91996053299111491</v>
      </c>
      <c r="AA1352" s="2">
        <v>6.7577452447955155E-2</v>
      </c>
      <c r="AB1352" s="2">
        <v>0.45307310308082671</v>
      </c>
      <c r="AC1352" s="2">
        <v>2.2996088954679974E-3</v>
      </c>
      <c r="AD1352" s="2">
        <v>0</v>
      </c>
      <c r="AE1352" s="2">
        <v>7.5343343503571554E-4</v>
      </c>
      <c r="AF1352">
        <v>862077.50600490812</v>
      </c>
      <c r="AG1352">
        <v>1930.4972630049538</v>
      </c>
      <c r="AH1352">
        <v>362830.98703298043</v>
      </c>
      <c r="AI1352">
        <v>30241.859483609303</v>
      </c>
      <c r="AJ1352">
        <v>12.876486051763434</v>
      </c>
      <c r="AK1352">
        <v>2100549.7676368831</v>
      </c>
      <c r="AL1352">
        <v>4726.5128075516486</v>
      </c>
      <c r="AM1352">
        <v>888333.45690352726</v>
      </c>
      <c r="AN1352">
        <v>72504.551304554378</v>
      </c>
      <c r="AO1352">
        <v>31.512897557912016</v>
      </c>
      <c r="AP1352">
        <v>1238472.261631975</v>
      </c>
      <c r="AQ1352">
        <v>2796.0155445466949</v>
      </c>
      <c r="AR1352">
        <v>525502.46987054683</v>
      </c>
      <c r="AS1352">
        <v>42262.691820945074</v>
      </c>
      <c r="AT1352">
        <v>18.636411506148583</v>
      </c>
      <c r="AU1352" s="3">
        <v>67408484.758095294</v>
      </c>
      <c r="AV1352" s="3">
        <v>1485441.0698448413</v>
      </c>
      <c r="AW1352">
        <v>194482.27237117002</v>
      </c>
      <c r="AX1352">
        <v>36550998.269437693</v>
      </c>
      <c r="AY1352">
        <v>4285.6912712637804</v>
      </c>
      <c r="AZ1352">
        <v>805452.81752131484</v>
      </c>
      <c r="BA1352">
        <v>553152.51158632</v>
      </c>
      <c r="BB1352">
        <v>103959483.02753298</v>
      </c>
      <c r="BC1352">
        <v>12189.496048558882</v>
      </c>
      <c r="BD1352">
        <v>2290893.8873661561</v>
      </c>
      <c r="BE1352">
        <v>358670.23921515001</v>
      </c>
      <c r="BF1352">
        <v>67408484.758095294</v>
      </c>
      <c r="BG1352">
        <v>7903.8047772951004</v>
      </c>
      <c r="BH1352">
        <v>1485441.0698448413</v>
      </c>
      <c r="BI1352">
        <v>4.3238401206941255</v>
      </c>
      <c r="BJ1352">
        <v>16.40057412992121</v>
      </c>
      <c r="BK1352">
        <v>12.076734009227085</v>
      </c>
      <c r="BL1352">
        <v>43.771322908352161</v>
      </c>
      <c r="BM1352">
        <v>32.822005691019307</v>
      </c>
      <c r="BN1352">
        <f t="shared" si="136"/>
        <v>-10.949317217332855</v>
      </c>
      <c r="BO1352">
        <v>0.49345149921916309</v>
      </c>
      <c r="BP1352">
        <v>2.583716900943394E-2</v>
      </c>
      <c r="BQ1352">
        <v>1.5337676215308634E-3</v>
      </c>
      <c r="BR1352">
        <v>0.14880952380952381</v>
      </c>
      <c r="BS1352">
        <v>6.8965517241379309E-2</v>
      </c>
      <c r="BT1352">
        <v>0.3888888888888889</v>
      </c>
      <c r="BU1352">
        <v>0.31356439503917505</v>
      </c>
      <c r="BV1352">
        <v>0.91996053299111491</v>
      </c>
      <c r="BW1352">
        <v>7.0101091750990829E-2</v>
      </c>
      <c r="BX1352">
        <v>0.45307310308082671</v>
      </c>
      <c r="BY1352">
        <f t="shared" si="137"/>
        <v>7.4259000127016528E-2</v>
      </c>
      <c r="BZ1352">
        <v>0</v>
      </c>
      <c r="CA1352">
        <f t="shared" si="138"/>
        <v>4.0082494277237209E-4</v>
      </c>
      <c r="CC1352">
        <v>7.4259000127016528E-2</v>
      </c>
      <c r="CD1352">
        <v>4.0082494277237209E-4</v>
      </c>
    </row>
    <row r="1353" spans="1:82" x14ac:dyDescent="0.3">
      <c r="A1353">
        <v>0</v>
      </c>
      <c r="B1353" t="s">
        <v>901</v>
      </c>
      <c r="C1353" t="s">
        <v>947</v>
      </c>
      <c r="D1353">
        <v>27133</v>
      </c>
      <c r="E1353" s="2">
        <f t="shared" si="139"/>
        <v>0.38665965858201551</v>
      </c>
      <c r="F1353" s="2" t="s">
        <v>1935</v>
      </c>
      <c r="G1353" s="3">
        <v>192</v>
      </c>
      <c r="H1353" s="1">
        <v>0.37584894502987803</v>
      </c>
      <c r="I1353" s="1">
        <f t="shared" si="140"/>
        <v>-10.210396123320784</v>
      </c>
      <c r="J1353" s="1">
        <v>2.84515207409</v>
      </c>
      <c r="K1353" s="1">
        <v>11.399401149199999</v>
      </c>
      <c r="L1353" s="2">
        <v>0.11601902070000003</v>
      </c>
      <c r="M1353" s="2">
        <v>1.0554134416653888E-4</v>
      </c>
      <c r="N1353" s="7">
        <v>0</v>
      </c>
      <c r="O1353" s="2">
        <v>4.1408725956108757E-4</v>
      </c>
      <c r="P1353" s="3">
        <v>7622.7251731199995</v>
      </c>
      <c r="Q1353" s="3">
        <v>167.97750427008003</v>
      </c>
      <c r="R1353" s="3">
        <v>78367.26852593699</v>
      </c>
      <c r="S1353" s="3">
        <v>175.76862894803256</v>
      </c>
      <c r="T1353" s="3">
        <v>38976.028073316382</v>
      </c>
      <c r="V1353">
        <v>27133</v>
      </c>
      <c r="W1353" s="2">
        <v>0.36247891142266375</v>
      </c>
      <c r="X1353" s="2">
        <v>1.0082785589504255E-2</v>
      </c>
      <c r="Y1353" s="2">
        <v>0.27706471925845721</v>
      </c>
      <c r="Z1353" s="2">
        <v>0.81136728089815635</v>
      </c>
      <c r="AA1353" s="2">
        <v>3.2856898981992275E-2</v>
      </c>
      <c r="AB1353" s="2">
        <v>0.28637861040722062</v>
      </c>
      <c r="AC1353" s="2">
        <v>1.0554134416653888E-4</v>
      </c>
      <c r="AD1353" s="2">
        <v>0</v>
      </c>
      <c r="AE1353" s="2">
        <v>4.1408725956108757E-4</v>
      </c>
      <c r="AF1353">
        <v>168809.00383025233</v>
      </c>
      <c r="AG1353">
        <v>378.4706602021547</v>
      </c>
      <c r="AH1353">
        <v>71132.389481051112</v>
      </c>
      <c r="AI1353">
        <v>12814.150614802353</v>
      </c>
      <c r="AJ1353">
        <v>2.5241537127243849</v>
      </c>
      <c r="AK1353">
        <v>247176.27235618932</v>
      </c>
      <c r="AL1353">
        <v>554.23928915018723</v>
      </c>
      <c r="AM1353">
        <v>104167.55940995285</v>
      </c>
      <c r="AN1353">
        <v>18755.008759216995</v>
      </c>
      <c r="AO1353">
        <v>3.6963766011100283</v>
      </c>
      <c r="AP1353">
        <v>78367.26852593699</v>
      </c>
      <c r="AQ1353">
        <v>175.76862894803253</v>
      </c>
      <c r="AR1353">
        <v>33035.169928901742</v>
      </c>
      <c r="AS1353">
        <v>5940.8581444146421</v>
      </c>
      <c r="AT1353">
        <v>1.1722228883856434</v>
      </c>
      <c r="AU1353" s="3">
        <v>1432614.9690361726</v>
      </c>
      <c r="AV1353" s="3">
        <v>31569.692152518841</v>
      </c>
      <c r="AW1353">
        <v>17092.481815901003</v>
      </c>
      <c r="AX1353">
        <v>3212361.0324804345</v>
      </c>
      <c r="AY1353">
        <v>376.65695299383401</v>
      </c>
      <c r="AZ1353">
        <v>70788.90774566117</v>
      </c>
      <c r="BA1353">
        <v>24715.206989021004</v>
      </c>
      <c r="BB1353">
        <v>4644976.0015166076</v>
      </c>
      <c r="BC1353">
        <v>544.6344572639141</v>
      </c>
      <c r="BD1353">
        <v>102358.59989818001</v>
      </c>
      <c r="BE1353">
        <v>7622.7251731199995</v>
      </c>
      <c r="BF1353">
        <v>1432614.9690361726</v>
      </c>
      <c r="BG1353">
        <v>167.97750427008003</v>
      </c>
      <c r="BH1353">
        <v>31569.692152518841</v>
      </c>
      <c r="BI1353">
        <v>0.41698608246866126</v>
      </c>
      <c r="BJ1353">
        <v>0.79283502749853929</v>
      </c>
      <c r="BK1353">
        <v>0.37584894502987803</v>
      </c>
      <c r="BL1353">
        <v>42.631709590462975</v>
      </c>
      <c r="BM1353">
        <v>32.421313467142191</v>
      </c>
      <c r="BN1353">
        <f t="shared" si="136"/>
        <v>-10.210396123320784</v>
      </c>
      <c r="BO1353">
        <v>0.38665965858201551</v>
      </c>
      <c r="BP1353">
        <v>1.9524559724704111E-3</v>
      </c>
      <c r="BQ1353">
        <v>1.1734462946509515E-3</v>
      </c>
      <c r="BR1353">
        <v>4.7619047619047616E-2</v>
      </c>
      <c r="BS1353">
        <v>0.13793103448275862</v>
      </c>
      <c r="BT1353">
        <v>0.22222222222222221</v>
      </c>
      <c r="BU1353">
        <v>0.29240331793942692</v>
      </c>
      <c r="BV1353">
        <v>0.81136728089815635</v>
      </c>
      <c r="BW1353">
        <v>3.4083920105801115E-2</v>
      </c>
      <c r="BX1353">
        <v>0.28637861040722062</v>
      </c>
      <c r="BY1353">
        <f t="shared" si="137"/>
        <v>7.8076087415712286E-2</v>
      </c>
      <c r="BZ1353">
        <v>0</v>
      </c>
      <c r="CA1353">
        <f t="shared" si="138"/>
        <v>3.3744064403382258E-4</v>
      </c>
      <c r="CC1353">
        <v>7.8076087415712286E-2</v>
      </c>
      <c r="CD1353">
        <v>3.3744064403382258E-4</v>
      </c>
    </row>
    <row r="1354" spans="1:82" x14ac:dyDescent="0.3">
      <c r="A1354">
        <v>0</v>
      </c>
      <c r="B1354" t="s">
        <v>901</v>
      </c>
      <c r="C1354" t="s">
        <v>948</v>
      </c>
      <c r="D1354">
        <v>27135</v>
      </c>
      <c r="E1354" s="2">
        <f t="shared" si="139"/>
        <v>0.4475874054601835</v>
      </c>
      <c r="F1354" s="2" t="s">
        <v>1936</v>
      </c>
      <c r="G1354" s="3">
        <v>949</v>
      </c>
      <c r="H1354" s="1">
        <v>0.37555077306275675</v>
      </c>
      <c r="I1354" s="1">
        <f t="shared" si="140"/>
        <v>-11.59730923844532</v>
      </c>
      <c r="J1354" s="1">
        <v>2.7221537481300002</v>
      </c>
      <c r="K1354" s="1">
        <v>-5.43771537756</v>
      </c>
      <c r="L1354" s="2">
        <v>0.13637727022399992</v>
      </c>
      <c r="M1354" s="2">
        <v>-8.5345705070805302E-6</v>
      </c>
      <c r="N1354" s="7">
        <v>0</v>
      </c>
      <c r="O1354" s="2">
        <v>9.8798004678654541E-3</v>
      </c>
      <c r="P1354" s="3">
        <v>29761.823379003003</v>
      </c>
      <c r="Q1354" s="3">
        <v>655.8437698057021</v>
      </c>
      <c r="R1354" s="3">
        <v>92352.750170578482</v>
      </c>
      <c r="S1354" s="3">
        <v>206.87676993187702</v>
      </c>
      <c r="T1354" s="3">
        <v>40597.961788785717</v>
      </c>
      <c r="V1354">
        <v>27135</v>
      </c>
      <c r="W1354" s="2">
        <v>0.37397237676330269</v>
      </c>
      <c r="X1354" s="2">
        <v>1.0074786620628485E-2</v>
      </c>
      <c r="Y1354" s="2">
        <v>0.31469937008264826</v>
      </c>
      <c r="Z1354" s="2">
        <v>0.77629118841156775</v>
      </c>
      <c r="AA1354" s="2">
        <v>1.5673320248568809E-2</v>
      </c>
      <c r="AB1354" s="2">
        <v>0.33663043268455306</v>
      </c>
      <c r="AC1354" s="2">
        <v>-8.5345705070805302E-6</v>
      </c>
      <c r="AD1354" s="2">
        <v>0</v>
      </c>
      <c r="AE1354" s="2">
        <v>9.8798004678654541E-3</v>
      </c>
      <c r="AF1354">
        <v>60039.772978063469</v>
      </c>
      <c r="AG1354">
        <v>134.45380496971231</v>
      </c>
      <c r="AH1354">
        <v>25270.17660287425</v>
      </c>
      <c r="AI1354">
        <v>1116.7115889958445</v>
      </c>
      <c r="AJ1354">
        <v>0.89680970155521234</v>
      </c>
      <c r="AK1354">
        <v>152392.52314864195</v>
      </c>
      <c r="AL1354">
        <v>341.33057490158933</v>
      </c>
      <c r="AM1354">
        <v>64152.025371589712</v>
      </c>
      <c r="AN1354">
        <v>2832.8246090661009</v>
      </c>
      <c r="AO1354">
        <v>2.276646831506774</v>
      </c>
      <c r="AP1354">
        <v>92352.750170578482</v>
      </c>
      <c r="AQ1354">
        <v>206.87676993187702</v>
      </c>
      <c r="AR1354">
        <v>38881.848768715463</v>
      </c>
      <c r="AS1354">
        <v>1716.1130200702564</v>
      </c>
      <c r="AT1354">
        <v>1.3798371299515617</v>
      </c>
      <c r="AU1354" s="3">
        <v>5593437.0858498244</v>
      </c>
      <c r="AV1354" s="3">
        <v>123259.27809728365</v>
      </c>
      <c r="AW1354">
        <v>19956.289019766002</v>
      </c>
      <c r="AX1354">
        <v>3750584.9583748225</v>
      </c>
      <c r="AY1354">
        <v>439.76498534324401</v>
      </c>
      <c r="AZ1354">
        <v>82649.431345409277</v>
      </c>
      <c r="BA1354">
        <v>49718.112398769008</v>
      </c>
      <c r="BB1354">
        <v>9344022.0442246478</v>
      </c>
      <c r="BC1354">
        <v>1095.6087551489461</v>
      </c>
      <c r="BD1354">
        <v>205908.70944269293</v>
      </c>
      <c r="BE1354">
        <v>29761.823379003003</v>
      </c>
      <c r="BF1354">
        <v>5593437.0858498244</v>
      </c>
      <c r="BG1354">
        <v>655.8437698057021</v>
      </c>
      <c r="BH1354">
        <v>123259.27809728365</v>
      </c>
      <c r="BI1354">
        <v>0.14954573051287848</v>
      </c>
      <c r="BJ1354">
        <v>0.5250965035756352</v>
      </c>
      <c r="BK1354">
        <v>0.37555077306275675</v>
      </c>
      <c r="BL1354">
        <v>39.925783892064359</v>
      </c>
      <c r="BM1354">
        <v>28.32847465361904</v>
      </c>
      <c r="BN1354">
        <f t="shared" si="136"/>
        <v>-11.59730923844532</v>
      </c>
      <c r="BO1354">
        <v>0.4475874054601835</v>
      </c>
      <c r="BP1354">
        <v>8.1055539800854086E-4</v>
      </c>
      <c r="BQ1354">
        <v>0</v>
      </c>
      <c r="BR1354">
        <v>0.11904761904761904</v>
      </c>
      <c r="BS1354">
        <v>0.17241379310344829</v>
      </c>
      <c r="BT1354">
        <v>0.44444444444444442</v>
      </c>
      <c r="BU1354">
        <v>0.33212146321587338</v>
      </c>
      <c r="BV1354">
        <v>0.77629118841156775</v>
      </c>
      <c r="BW1354">
        <v>1.6258630963245653E-2</v>
      </c>
      <c r="BX1354">
        <v>0.33663043268455306</v>
      </c>
      <c r="BY1354">
        <f t="shared" si="137"/>
        <v>8.5724551412420594E-3</v>
      </c>
      <c r="BZ1354">
        <v>0</v>
      </c>
      <c r="CA1354">
        <f t="shared" si="138"/>
        <v>7.0308189522055881E-3</v>
      </c>
      <c r="CC1354">
        <v>8.5724551412420594E-3</v>
      </c>
      <c r="CD1354">
        <v>7.0308189522055881E-3</v>
      </c>
    </row>
    <row r="1355" spans="1:82" x14ac:dyDescent="0.3">
      <c r="A1355">
        <v>0</v>
      </c>
      <c r="B1355" t="s">
        <v>901</v>
      </c>
      <c r="C1355" t="s">
        <v>949</v>
      </c>
      <c r="D1355">
        <v>27137</v>
      </c>
      <c r="E1355" s="2">
        <f t="shared" si="139"/>
        <v>0.64827880384340597</v>
      </c>
      <c r="F1355" s="2" t="s">
        <v>1940</v>
      </c>
      <c r="G1355" s="3">
        <v>7305</v>
      </c>
      <c r="H1355" s="1">
        <v>1.6324750143669504</v>
      </c>
      <c r="I1355" s="1">
        <f t="shared" si="140"/>
        <v>-5.3078426969943919</v>
      </c>
      <c r="J1355" s="1">
        <v>2.7757797951000001</v>
      </c>
      <c r="K1355" s="1">
        <v>41.8195601862</v>
      </c>
      <c r="L1355" s="2">
        <v>0.23513302337999997</v>
      </c>
      <c r="M1355" s="2">
        <v>2.5308238014001064E-2</v>
      </c>
      <c r="N1355" s="7">
        <v>0</v>
      </c>
      <c r="O1355" s="2">
        <v>4.3920579546554102E-2</v>
      </c>
      <c r="P1355" s="3">
        <v>999804.09291659994</v>
      </c>
      <c r="Q1355" s="3">
        <v>22032.093834284402</v>
      </c>
      <c r="R1355" s="3">
        <v>1572273.9625281123</v>
      </c>
      <c r="S1355" s="3">
        <v>3579.5182091924139</v>
      </c>
      <c r="T1355" s="3">
        <v>751008.38558175357</v>
      </c>
      <c r="V1355">
        <v>27137</v>
      </c>
      <c r="W1355" s="2">
        <v>0.44715270883296865</v>
      </c>
      <c r="X1355" s="2">
        <v>4.3793911803520859E-2</v>
      </c>
      <c r="Y1355" s="2">
        <v>0.14403123335752688</v>
      </c>
      <c r="Z1355" s="2">
        <v>0.79158401592388339</v>
      </c>
      <c r="AA1355" s="2">
        <v>0.1205380042797906</v>
      </c>
      <c r="AB1355" s="2">
        <v>0.58039680123254911</v>
      </c>
      <c r="AC1355" s="2">
        <v>2.5308238014001064E-2</v>
      </c>
      <c r="AD1355" s="2">
        <v>0</v>
      </c>
      <c r="AE1355" s="2">
        <v>4.3920579546554102E-2</v>
      </c>
      <c r="AF1355">
        <v>1879005.4902723921</v>
      </c>
      <c r="AG1355">
        <v>4226.1364389426553</v>
      </c>
      <c r="AH1355">
        <v>794289.26674094645</v>
      </c>
      <c r="AI1355">
        <v>97571.636396200105</v>
      </c>
      <c r="AJ1355">
        <v>28.177836935262746</v>
      </c>
      <c r="AK1355">
        <v>3451279.4528005044</v>
      </c>
      <c r="AL1355">
        <v>7805.6546481350688</v>
      </c>
      <c r="AM1355">
        <v>1467048.638034848</v>
      </c>
      <c r="AN1355">
        <v>175820.65068405229</v>
      </c>
      <c r="AO1355">
        <v>52.019384849837571</v>
      </c>
      <c r="AP1355">
        <v>1572273.9625281123</v>
      </c>
      <c r="AQ1355">
        <v>3579.5182091924135</v>
      </c>
      <c r="AR1355">
        <v>672759.37129390158</v>
      </c>
      <c r="AS1355">
        <v>78249.014287852187</v>
      </c>
      <c r="AT1355">
        <v>23.841547914574825</v>
      </c>
      <c r="AU1355" s="3">
        <v>187903181.22274578</v>
      </c>
      <c r="AV1355" s="3">
        <v>4140711.7152154106</v>
      </c>
      <c r="AW1355">
        <v>831708.32839450007</v>
      </c>
      <c r="AX1355">
        <v>156311263.23846233</v>
      </c>
      <c r="AY1355">
        <v>18327.866492812998</v>
      </c>
      <c r="AZ1355">
        <v>3444539.228659275</v>
      </c>
      <c r="BA1355">
        <v>1831512.4213111</v>
      </c>
      <c r="BB1355">
        <v>344214444.46120811</v>
      </c>
      <c r="BC1355">
        <v>40359.960327097404</v>
      </c>
      <c r="BD1355">
        <v>7585250.943874686</v>
      </c>
      <c r="BE1355">
        <v>999804.09291659994</v>
      </c>
      <c r="BF1355">
        <v>187903181.22274578</v>
      </c>
      <c r="BG1355">
        <v>22032.093834284402</v>
      </c>
      <c r="BH1355">
        <v>4140711.7152154106</v>
      </c>
      <c r="BI1355">
        <v>1.1312544426307334</v>
      </c>
      <c r="BJ1355">
        <v>2.7637294569976838</v>
      </c>
      <c r="BK1355">
        <v>1.6324750143669504</v>
      </c>
      <c r="BL1355">
        <v>53.816255685072882</v>
      </c>
      <c r="BM1355">
        <v>48.50841298807849</v>
      </c>
      <c r="BN1355">
        <f t="shared" si="136"/>
        <v>-5.3078426969943919</v>
      </c>
      <c r="BO1355">
        <v>0.64827880384340597</v>
      </c>
      <c r="BP1355">
        <v>8.8808175148265556E-3</v>
      </c>
      <c r="BQ1355">
        <v>1.511346426526459E-4</v>
      </c>
      <c r="BR1355">
        <v>0.23809523809523808</v>
      </c>
      <c r="BS1355">
        <v>0.62068965517241381</v>
      </c>
      <c r="BT1355">
        <v>0.55555555555555558</v>
      </c>
      <c r="BU1355">
        <v>0.15200495621877408</v>
      </c>
      <c r="BV1355">
        <v>0.79158401592388339</v>
      </c>
      <c r="BW1355">
        <v>0.12503942352675373</v>
      </c>
      <c r="BX1355">
        <v>0.58039680123254911</v>
      </c>
      <c r="BY1355">
        <f t="shared" si="137"/>
        <v>0.12293479244736555</v>
      </c>
      <c r="BZ1355">
        <v>0</v>
      </c>
      <c r="CA1355">
        <f t="shared" si="138"/>
        <v>1.8550066760658516E-2</v>
      </c>
      <c r="CC1355">
        <v>0.12293479244736555</v>
      </c>
      <c r="CD1355">
        <v>1.8550066760658516E-2</v>
      </c>
    </row>
    <row r="1356" spans="1:82" x14ac:dyDescent="0.3">
      <c r="A1356">
        <v>0</v>
      </c>
      <c r="B1356" t="s">
        <v>901</v>
      </c>
      <c r="C1356" t="s">
        <v>135</v>
      </c>
      <c r="D1356">
        <v>27139</v>
      </c>
      <c r="E1356" s="2">
        <f t="shared" si="139"/>
        <v>0.47042189335319234</v>
      </c>
      <c r="F1356" s="2" t="s">
        <v>1936</v>
      </c>
      <c r="G1356" s="3">
        <v>76478</v>
      </c>
      <c r="H1356" s="1">
        <v>31.047821679790133</v>
      </c>
      <c r="I1356" s="1">
        <f t="shared" si="140"/>
        <v>-8.7468924219054642</v>
      </c>
      <c r="J1356" s="1">
        <v>3.1967532649499999</v>
      </c>
      <c r="K1356" s="1">
        <v>29.015281137900001</v>
      </c>
      <c r="L1356" s="2">
        <v>0.17148642081999999</v>
      </c>
      <c r="M1356" s="2">
        <v>7.4132934767488163E-3</v>
      </c>
      <c r="N1356" s="7">
        <v>0</v>
      </c>
      <c r="O1356" s="2">
        <v>4.2016669655370381E-3</v>
      </c>
      <c r="P1356" s="3">
        <v>764968.39594417007</v>
      </c>
      <c r="Q1356" s="3">
        <v>16857.157916345775</v>
      </c>
      <c r="R1356" s="3">
        <v>3162402.4258441925</v>
      </c>
      <c r="S1356" s="3">
        <v>7092.770284918075</v>
      </c>
      <c r="T1356" s="3">
        <v>1382850.7410434438</v>
      </c>
      <c r="V1356">
        <v>27139</v>
      </c>
      <c r="W1356" s="2">
        <v>0.63905732396321879</v>
      </c>
      <c r="X1356" s="2">
        <v>0.83291049012682472</v>
      </c>
      <c r="Y1356" s="2">
        <v>0.23735174071493029</v>
      </c>
      <c r="Z1356" s="2">
        <v>0.91163527879766248</v>
      </c>
      <c r="AA1356" s="2">
        <v>8.3631775810345227E-2</v>
      </c>
      <c r="AB1356" s="2">
        <v>0.42329303076197616</v>
      </c>
      <c r="AC1356" s="2">
        <v>7.4132934767488163E-3</v>
      </c>
      <c r="AD1356" s="2">
        <v>0</v>
      </c>
      <c r="AE1356" s="2">
        <v>4.2016669655370381E-3</v>
      </c>
      <c r="AF1356">
        <v>2168366.4806087343</v>
      </c>
      <c r="AG1356">
        <v>4849.202612360421</v>
      </c>
      <c r="AH1356">
        <v>911392.62607756618</v>
      </c>
      <c r="AI1356">
        <v>34411.196882066935</v>
      </c>
      <c r="AJ1356">
        <v>32.348143222676995</v>
      </c>
      <c r="AK1356">
        <v>5330768.9064529268</v>
      </c>
      <c r="AL1356">
        <v>11941.972897278496</v>
      </c>
      <c r="AM1356">
        <v>2244456.8539279713</v>
      </c>
      <c r="AN1356">
        <v>84197.710075105453</v>
      </c>
      <c r="AO1356">
        <v>79.650786633251215</v>
      </c>
      <c r="AP1356">
        <v>3162402.4258441925</v>
      </c>
      <c r="AQ1356">
        <v>7092.770284918075</v>
      </c>
      <c r="AR1356">
        <v>1333064.227850405</v>
      </c>
      <c r="AS1356">
        <v>49786.513193038518</v>
      </c>
      <c r="AT1356">
        <v>47.30264341057422</v>
      </c>
      <c r="AU1356" s="3">
        <v>143768160.33374733</v>
      </c>
      <c r="AV1356" s="3">
        <v>3168134.2587980251</v>
      </c>
      <c r="AW1356">
        <v>553656.00017903012</v>
      </c>
      <c r="AX1356">
        <v>104054108.67364691</v>
      </c>
      <c r="AY1356">
        <v>12200.591130083021</v>
      </c>
      <c r="AZ1356">
        <v>2292979.096987803</v>
      </c>
      <c r="BA1356">
        <v>1318624.3961232002</v>
      </c>
      <c r="BB1356">
        <v>247822269.00739425</v>
      </c>
      <c r="BC1356">
        <v>29057.749046428798</v>
      </c>
      <c r="BD1356">
        <v>5461113.3557858281</v>
      </c>
      <c r="BE1356">
        <v>764968.39594417007</v>
      </c>
      <c r="BF1356">
        <v>143768160.33374733</v>
      </c>
      <c r="BG1356">
        <v>16857.157916345775</v>
      </c>
      <c r="BH1356">
        <v>3168134.2587980251</v>
      </c>
      <c r="BI1356">
        <v>16.101896360466959</v>
      </c>
      <c r="BJ1356">
        <v>47.149718040257092</v>
      </c>
      <c r="BK1356">
        <v>31.047821679790133</v>
      </c>
      <c r="BL1356">
        <v>46.863265994878141</v>
      </c>
      <c r="BM1356">
        <v>38.116373572972677</v>
      </c>
      <c r="BN1356">
        <f t="shared" si="136"/>
        <v>-8.7468924219054642</v>
      </c>
      <c r="BO1356">
        <v>0.47042189335319234</v>
      </c>
      <c r="BP1356">
        <v>9.1726617496715374E-2</v>
      </c>
      <c r="BQ1356">
        <v>1.1550096308199679E-3</v>
      </c>
      <c r="BR1356">
        <v>2.976190476190476E-2</v>
      </c>
      <c r="BS1356">
        <v>0.10344827586206896</v>
      </c>
      <c r="BT1356">
        <v>0.44444444444444442</v>
      </c>
      <c r="BU1356">
        <v>0.25049178650206549</v>
      </c>
      <c r="BV1356">
        <v>0.91163527879766248</v>
      </c>
      <c r="BW1356">
        <v>8.6754954160109157E-2</v>
      </c>
      <c r="BX1356">
        <v>0.42329303076197616</v>
      </c>
      <c r="BY1356">
        <f t="shared" si="137"/>
        <v>7.2324311797006519E-2</v>
      </c>
      <c r="BZ1356">
        <v>0</v>
      </c>
      <c r="CA1356">
        <f t="shared" si="138"/>
        <v>2.3924307399120883E-3</v>
      </c>
      <c r="CC1356">
        <v>7.2324311797006519E-2</v>
      </c>
      <c r="CD1356">
        <v>2.3924307399120883E-3</v>
      </c>
    </row>
    <row r="1357" spans="1:82" x14ac:dyDescent="0.3">
      <c r="A1357">
        <v>0</v>
      </c>
      <c r="B1357" t="s">
        <v>901</v>
      </c>
      <c r="C1357" t="s">
        <v>950</v>
      </c>
      <c r="D1357">
        <v>27141</v>
      </c>
      <c r="E1357" s="2">
        <f t="shared" si="139"/>
        <v>0.49994416250992091</v>
      </c>
      <c r="F1357" s="2" t="s">
        <v>1937</v>
      </c>
      <c r="G1357" s="3">
        <v>42788</v>
      </c>
      <c r="H1357" s="1">
        <v>20.059388442386034</v>
      </c>
      <c r="I1357" s="1">
        <f t="shared" si="140"/>
        <v>-7.6112308900685406</v>
      </c>
      <c r="J1357" s="1">
        <v>3.04222336575</v>
      </c>
      <c r="K1357" s="1">
        <v>45.6743259323</v>
      </c>
      <c r="L1357" s="2">
        <v>0.18200442481000012</v>
      </c>
      <c r="M1357" s="2">
        <v>1.2451050809531494E-2</v>
      </c>
      <c r="N1357" s="7">
        <v>0</v>
      </c>
      <c r="O1357" s="2">
        <v>9.6306145958740069E-2</v>
      </c>
      <c r="P1357" s="3">
        <v>696126.42424100998</v>
      </c>
      <c r="Q1357" s="3">
        <v>15340.127939126338</v>
      </c>
      <c r="R1357" s="3">
        <v>1651424.2798312551</v>
      </c>
      <c r="S1357" s="3">
        <v>3736.9369778456826</v>
      </c>
      <c r="T1357" s="3">
        <v>733650.92257298622</v>
      </c>
      <c r="V1357">
        <v>27141</v>
      </c>
      <c r="W1357" s="2">
        <v>0.58831311073163539</v>
      </c>
      <c r="X1357" s="2">
        <v>0.53812712632485882</v>
      </c>
      <c r="Y1357" s="2">
        <v>0.20653493990811783</v>
      </c>
      <c r="Z1357" s="2">
        <v>0.867567158406779</v>
      </c>
      <c r="AA1357" s="2">
        <v>0.1316487325593845</v>
      </c>
      <c r="AB1357" s="2">
        <v>0.44925542338294616</v>
      </c>
      <c r="AC1357" s="2">
        <v>1.2451050809531494E-2</v>
      </c>
      <c r="AD1357" s="2">
        <v>0</v>
      </c>
      <c r="AE1357" s="2">
        <v>9.6306145958740069E-2</v>
      </c>
      <c r="AF1357">
        <v>994421.78464592225</v>
      </c>
      <c r="AG1357">
        <v>2236.1245099170224</v>
      </c>
      <c r="AH1357">
        <v>420272.6823859532</v>
      </c>
      <c r="AI1357">
        <v>19225.624321868836</v>
      </c>
      <c r="AJ1357">
        <v>14.909666008242707</v>
      </c>
      <c r="AK1357">
        <v>2645846.0644771773</v>
      </c>
      <c r="AL1357">
        <v>5973.0614877627049</v>
      </c>
      <c r="AM1357">
        <v>1122618.4241464338</v>
      </c>
      <c r="AN1357">
        <v>50530.805134374554</v>
      </c>
      <c r="AO1357">
        <v>39.812687567087472</v>
      </c>
      <c r="AP1357">
        <v>1651424.2798312551</v>
      </c>
      <c r="AQ1357">
        <v>3736.9369778456826</v>
      </c>
      <c r="AR1357">
        <v>702345.74176048068</v>
      </c>
      <c r="AS1357">
        <v>31305.180812505718</v>
      </c>
      <c r="AT1357">
        <v>24.903021558844763</v>
      </c>
      <c r="AU1357" s="3">
        <v>130830000.17185542</v>
      </c>
      <c r="AV1357" s="3">
        <v>2883023.644879404</v>
      </c>
      <c r="AW1357">
        <v>379974.64794379001</v>
      </c>
      <c r="AX1357">
        <v>71412435.334555894</v>
      </c>
      <c r="AY1357">
        <v>8373.2774825168599</v>
      </c>
      <c r="AZ1357">
        <v>1573673.7700642187</v>
      </c>
      <c r="BA1357">
        <v>1076101.0721847999</v>
      </c>
      <c r="BB1357">
        <v>202242435.50641128</v>
      </c>
      <c r="BC1357">
        <v>23713.405421643198</v>
      </c>
      <c r="BD1357">
        <v>4456697.4149436224</v>
      </c>
      <c r="BE1357">
        <v>696126.42424100998</v>
      </c>
      <c r="BF1357">
        <v>130830000.17185542</v>
      </c>
      <c r="BG1357">
        <v>15340.127939126338</v>
      </c>
      <c r="BH1357">
        <v>2883023.644879404</v>
      </c>
      <c r="BI1357">
        <v>8.5475063481497919</v>
      </c>
      <c r="BJ1357">
        <v>28.606894790535826</v>
      </c>
      <c r="BK1357">
        <v>20.059388442386034</v>
      </c>
      <c r="BL1357">
        <v>49.484170453598509</v>
      </c>
      <c r="BM1357">
        <v>41.872939563529968</v>
      </c>
      <c r="BN1357">
        <f t="shared" si="136"/>
        <v>-7.6112308900685406</v>
      </c>
      <c r="BO1357">
        <v>0.49994416250992091</v>
      </c>
      <c r="BP1357">
        <v>5.1747784404965615E-2</v>
      </c>
      <c r="BQ1357">
        <v>7.9144386138229467E-4</v>
      </c>
      <c r="BR1357">
        <v>1.7857142857142856E-2</v>
      </c>
      <c r="BS1357">
        <v>0</v>
      </c>
      <c r="BT1357">
        <v>0.61111111111111116</v>
      </c>
      <c r="BU1357">
        <v>0.2179689346993984</v>
      </c>
      <c r="BV1357">
        <v>0.867567158406779</v>
      </c>
      <c r="BW1357">
        <v>0.13656507526907105</v>
      </c>
      <c r="BX1357">
        <v>0.44925542338294616</v>
      </c>
      <c r="BY1357">
        <f t="shared" si="137"/>
        <v>0.11866417120940968</v>
      </c>
      <c r="BZ1357">
        <v>0</v>
      </c>
      <c r="CA1357">
        <f t="shared" si="138"/>
        <v>5.1875022987041344E-2</v>
      </c>
      <c r="CC1357">
        <v>0.11866417120940968</v>
      </c>
      <c r="CD1357">
        <v>5.1875022987041344E-2</v>
      </c>
    </row>
    <row r="1358" spans="1:82" x14ac:dyDescent="0.3">
      <c r="A1358">
        <v>1</v>
      </c>
      <c r="B1358" t="s">
        <v>901</v>
      </c>
      <c r="C1358" t="s">
        <v>951</v>
      </c>
      <c r="D1358">
        <v>27143</v>
      </c>
      <c r="E1358" s="2">
        <v>0</v>
      </c>
      <c r="F1358" s="2" t="s">
        <v>1954</v>
      </c>
      <c r="G1358" s="3">
        <v>-999</v>
      </c>
      <c r="H1358" s="1">
        <v>0.37460234238349832</v>
      </c>
      <c r="I1358" s="1">
        <f t="shared" si="140"/>
        <v>-999</v>
      </c>
      <c r="J1358" s="1">
        <v>-999</v>
      </c>
      <c r="K1358" s="1">
        <v>-999</v>
      </c>
      <c r="L1358" s="2">
        <v>-999</v>
      </c>
      <c r="M1358" s="2">
        <v>-999</v>
      </c>
      <c r="N1358" s="7">
        <v>-999</v>
      </c>
      <c r="O1358" s="2">
        <v>-999</v>
      </c>
      <c r="P1358" s="3">
        <v>-999</v>
      </c>
      <c r="Q1358" s="3">
        <v>-999</v>
      </c>
      <c r="R1358" s="3">
        <v>-999</v>
      </c>
      <c r="S1358" s="3">
        <v>-999</v>
      </c>
      <c r="T1358" s="3">
        <v>-999</v>
      </c>
      <c r="V1358">
        <v>27143</v>
      </c>
      <c r="W1358" s="2">
        <v>-999</v>
      </c>
      <c r="X1358" s="2">
        <v>1.0049343358616108E-2</v>
      </c>
      <c r="Y1358" s="2">
        <v>-999</v>
      </c>
      <c r="Z1358" s="2">
        <v>-999</v>
      </c>
      <c r="AA1358" s="2">
        <v>-999</v>
      </c>
      <c r="AB1358" s="2">
        <v>-999</v>
      </c>
      <c r="AC1358" s="2">
        <v>-999</v>
      </c>
      <c r="AD1358" s="2">
        <v>-999</v>
      </c>
      <c r="AE1358" s="2">
        <v>-999</v>
      </c>
      <c r="AF1358" s="2">
        <v>-999</v>
      </c>
      <c r="AG1358" s="2">
        <v>-999</v>
      </c>
      <c r="AH1358" s="2">
        <v>-999</v>
      </c>
      <c r="AI1358" s="2">
        <v>-999</v>
      </c>
      <c r="AJ1358" s="2">
        <v>-999</v>
      </c>
      <c r="AK1358" s="2">
        <v>-999</v>
      </c>
      <c r="AL1358" s="2">
        <v>-999</v>
      </c>
      <c r="AM1358" s="2">
        <v>-999</v>
      </c>
      <c r="AN1358" s="2">
        <v>-999</v>
      </c>
      <c r="AO1358" s="2">
        <v>-999</v>
      </c>
      <c r="AP1358" s="2">
        <v>-999</v>
      </c>
      <c r="AQ1358" s="2">
        <v>-999</v>
      </c>
      <c r="AR1358" s="2">
        <v>-999</v>
      </c>
      <c r="AS1358" s="2">
        <v>-999</v>
      </c>
      <c r="AT1358" s="2">
        <v>-999</v>
      </c>
      <c r="AU1358" s="2">
        <v>-999</v>
      </c>
      <c r="AV1358" s="2">
        <v>-999</v>
      </c>
      <c r="AW1358" s="2">
        <v>-999</v>
      </c>
      <c r="AX1358" s="2">
        <v>-999</v>
      </c>
      <c r="AY1358" s="2">
        <v>-999</v>
      </c>
      <c r="AZ1358" s="2">
        <v>-999</v>
      </c>
      <c r="BA1358" s="2">
        <v>-999</v>
      </c>
      <c r="BB1358" s="2">
        <v>-999</v>
      </c>
      <c r="BC1358" s="2">
        <v>-999</v>
      </c>
      <c r="BD1358" s="2">
        <v>-999</v>
      </c>
      <c r="BE1358" s="2">
        <v>-999</v>
      </c>
      <c r="BF1358" s="2">
        <v>-999</v>
      </c>
      <c r="BG1358" s="2">
        <v>-999</v>
      </c>
      <c r="BH1358" s="2">
        <v>-999</v>
      </c>
      <c r="BI1358">
        <v>0</v>
      </c>
      <c r="BJ1358">
        <v>0.37460234238349832</v>
      </c>
      <c r="BK1358">
        <v>0.37460234238349832</v>
      </c>
      <c r="BL1358">
        <v>-999</v>
      </c>
      <c r="BM1358">
        <v>28.155776901268649</v>
      </c>
      <c r="BN1358">
        <f t="shared" si="136"/>
        <v>-999</v>
      </c>
      <c r="BO1358" t="s">
        <v>3748</v>
      </c>
      <c r="BP1358" t="s">
        <v>3748</v>
      </c>
      <c r="BQ1358">
        <v>1.0991219017599913E-3</v>
      </c>
      <c r="BR1358">
        <v>9.5238095238095233E-2</v>
      </c>
      <c r="BS1358">
        <v>6.8965517241379309E-2</v>
      </c>
      <c r="BT1358">
        <v>0.44444444444444442</v>
      </c>
      <c r="BU1358" t="s">
        <v>3748</v>
      </c>
      <c r="BY1358">
        <f t="shared" si="137"/>
        <v>-999</v>
      </c>
      <c r="CA1358">
        <f t="shared" si="138"/>
        <v>-999</v>
      </c>
    </row>
    <row r="1359" spans="1:82" x14ac:dyDescent="0.3">
      <c r="A1359">
        <v>0</v>
      </c>
      <c r="B1359" t="s">
        <v>901</v>
      </c>
      <c r="C1359" t="s">
        <v>952</v>
      </c>
      <c r="D1359">
        <v>27145</v>
      </c>
      <c r="E1359" s="2">
        <f>BO1359</f>
        <v>0.53302526018374885</v>
      </c>
      <c r="F1359" s="2" t="s">
        <v>1938</v>
      </c>
      <c r="G1359" s="3">
        <v>34040</v>
      </c>
      <c r="H1359" s="1">
        <v>9.4433581847586332</v>
      </c>
      <c r="I1359" s="1">
        <f t="shared" si="140"/>
        <v>-11.169544811124091</v>
      </c>
      <c r="J1359" s="1">
        <v>2.9996200861200002</v>
      </c>
      <c r="K1359" s="1">
        <v>43.4284814154</v>
      </c>
      <c r="L1359" s="2">
        <v>0.18863630160999989</v>
      </c>
      <c r="M1359" s="2">
        <v>7.1305614578494056E-3</v>
      </c>
      <c r="N1359" s="7">
        <v>0</v>
      </c>
      <c r="O1359" s="2">
        <v>1.7833599091498994E-2</v>
      </c>
      <c r="P1359" s="3">
        <v>682113.76095536014</v>
      </c>
      <c r="Q1359" s="3">
        <v>15031.33913283424</v>
      </c>
      <c r="R1359" s="3">
        <v>2845141.8173340131</v>
      </c>
      <c r="S1359" s="3">
        <v>6402.6701356126614</v>
      </c>
      <c r="T1359" s="3">
        <v>1270927.0337507394</v>
      </c>
      <c r="V1359">
        <v>27145</v>
      </c>
      <c r="W1359" s="2">
        <v>0.51821261223736459</v>
      </c>
      <c r="X1359" s="2">
        <v>0.25333410424829655</v>
      </c>
      <c r="Y1359" s="2">
        <v>0.30309174687850909</v>
      </c>
      <c r="Z1359" s="2">
        <v>0.8554177525927531</v>
      </c>
      <c r="AA1359" s="2">
        <v>0.12517545510776829</v>
      </c>
      <c r="AB1359" s="2">
        <v>0.46562539143574333</v>
      </c>
      <c r="AC1359" s="2">
        <v>7.1305614578494056E-3</v>
      </c>
      <c r="AD1359" s="2">
        <v>0</v>
      </c>
      <c r="AE1359" s="2">
        <v>1.7833599091498994E-2</v>
      </c>
      <c r="AF1359">
        <v>1751455.7374815578</v>
      </c>
      <c r="AG1359">
        <v>3918.8652983516226</v>
      </c>
      <c r="AH1359">
        <v>736538.60665772203</v>
      </c>
      <c r="AI1359">
        <v>42314.859677053661</v>
      </c>
      <c r="AJ1359">
        <v>26.140863635273966</v>
      </c>
      <c r="AK1359">
        <v>4596597.5548155708</v>
      </c>
      <c r="AL1359">
        <v>10321.535433964284</v>
      </c>
      <c r="AM1359">
        <v>1939900.6468270416</v>
      </c>
      <c r="AN1359">
        <v>109879.85325847362</v>
      </c>
      <c r="AO1359">
        <v>68.828721302289551</v>
      </c>
      <c r="AP1359">
        <v>2845141.8173340131</v>
      </c>
      <c r="AQ1359">
        <v>6402.6701356126614</v>
      </c>
      <c r="AR1359">
        <v>1203362.0401693196</v>
      </c>
      <c r="AS1359">
        <v>67564.993581419956</v>
      </c>
      <c r="AT1359">
        <v>42.687857667015585</v>
      </c>
      <c r="AU1359" s="3">
        <v>128196460.23395038</v>
      </c>
      <c r="AV1359" s="3">
        <v>2824989.8766248673</v>
      </c>
      <c r="AW1359">
        <v>382822.22576023999</v>
      </c>
      <c r="AX1359">
        <v>71947609.1093795</v>
      </c>
      <c r="AY1359">
        <v>8436.0278774161598</v>
      </c>
      <c r="AZ1359">
        <v>1585467.079281593</v>
      </c>
      <c r="BA1359">
        <v>1064935.9867156001</v>
      </c>
      <c r="BB1359">
        <v>200144069.34332988</v>
      </c>
      <c r="BC1359">
        <v>23467.3670102504</v>
      </c>
      <c r="BD1359">
        <v>4410456.9559064601</v>
      </c>
      <c r="BE1359">
        <v>682113.76095536014</v>
      </c>
      <c r="BF1359">
        <v>128196460.23395038</v>
      </c>
      <c r="BG1359">
        <v>15031.33913283424</v>
      </c>
      <c r="BH1359">
        <v>2824989.8766248673</v>
      </c>
      <c r="BI1359">
        <v>3.3540555587638465</v>
      </c>
      <c r="BJ1359">
        <v>12.79741374352248</v>
      </c>
      <c r="BK1359">
        <v>9.4433581847586332</v>
      </c>
      <c r="BL1359">
        <v>41.228002788900248</v>
      </c>
      <c r="BM1359">
        <v>30.058457977776158</v>
      </c>
      <c r="BN1359">
        <f t="shared" si="136"/>
        <v>-11.169544811124091</v>
      </c>
      <c r="BO1359">
        <v>0.53302526018374885</v>
      </c>
      <c r="BP1359">
        <v>2.1649549784707792E-2</v>
      </c>
      <c r="BQ1359">
        <v>7.0903641355260798E-4</v>
      </c>
      <c r="BR1359">
        <v>0.18452380952380953</v>
      </c>
      <c r="BS1359">
        <v>0</v>
      </c>
      <c r="BT1359">
        <v>0.61111111111111116</v>
      </c>
      <c r="BU1359">
        <v>0.31987122959765935</v>
      </c>
      <c r="BV1359">
        <v>0.8554177525927531</v>
      </c>
      <c r="BW1359">
        <v>0.12985005716573475</v>
      </c>
      <c r="BX1359">
        <v>0.46562539143574333</v>
      </c>
      <c r="BY1359">
        <f t="shared" si="137"/>
        <v>5.8753095506105947E-2</v>
      </c>
      <c r="BZ1359">
        <v>0</v>
      </c>
      <c r="CA1359">
        <f t="shared" si="138"/>
        <v>9.3424176543000972E-3</v>
      </c>
      <c r="CC1359">
        <v>5.8753095506105947E-2</v>
      </c>
      <c r="CD1359">
        <v>9.3424176543000972E-3</v>
      </c>
    </row>
    <row r="1360" spans="1:82" x14ac:dyDescent="0.3">
      <c r="A1360">
        <v>0</v>
      </c>
      <c r="B1360" t="s">
        <v>901</v>
      </c>
      <c r="C1360" t="s">
        <v>953</v>
      </c>
      <c r="D1360">
        <v>27147</v>
      </c>
      <c r="E1360" s="2">
        <f>BO1360</f>
        <v>0.49468377860506363</v>
      </c>
      <c r="F1360" s="2" t="s">
        <v>1937</v>
      </c>
      <c r="G1360" s="3">
        <v>5096</v>
      </c>
      <c r="H1360" s="1">
        <v>7.3754306740995643</v>
      </c>
      <c r="I1360" s="1">
        <f t="shared" si="140"/>
        <v>-13.261936931171309</v>
      </c>
      <c r="J1360" s="1">
        <v>3.1177240997600002</v>
      </c>
      <c r="K1360" s="1">
        <v>21.432795681599998</v>
      </c>
      <c r="L1360" s="2">
        <v>0.16815928166000016</v>
      </c>
      <c r="M1360" s="2">
        <v>1.3389721860209438E-3</v>
      </c>
      <c r="N1360" s="7">
        <v>0</v>
      </c>
      <c r="O1360" s="2">
        <v>2.0623563991926093E-4</v>
      </c>
      <c r="P1360" s="3">
        <v>151859.90585675</v>
      </c>
      <c r="Q1360" s="3">
        <v>3346.4472882295004</v>
      </c>
      <c r="R1360" s="3">
        <v>722691.10260391491</v>
      </c>
      <c r="S1360" s="3">
        <v>1622.3310512388496</v>
      </c>
      <c r="T1360" s="3">
        <v>327418.54663303745</v>
      </c>
      <c r="V1360">
        <v>27147</v>
      </c>
      <c r="W1360" s="2">
        <v>0.49204651642768166</v>
      </c>
      <c r="X1360" s="2">
        <v>0.19785844047343837</v>
      </c>
      <c r="Y1360" s="2">
        <v>0.35986995884184109</v>
      </c>
      <c r="Z1360" s="2">
        <v>0.88909810777759668</v>
      </c>
      <c r="AA1360" s="2">
        <v>6.1776508554700051E-2</v>
      </c>
      <c r="AB1360" s="2">
        <v>0.4150803990441479</v>
      </c>
      <c r="AC1360" s="2">
        <v>1.3389721860209438E-3</v>
      </c>
      <c r="AD1360" s="2">
        <v>0</v>
      </c>
      <c r="AE1360" s="2">
        <v>2.0623563991926093E-4</v>
      </c>
      <c r="AF1360">
        <v>440326.22878258553</v>
      </c>
      <c r="AG1360">
        <v>986.58395325250319</v>
      </c>
      <c r="AH1360">
        <v>185425.40122139873</v>
      </c>
      <c r="AI1360">
        <v>13799.31399541678</v>
      </c>
      <c r="AJ1360">
        <v>6.5802391138761092</v>
      </c>
      <c r="AK1360">
        <v>1163017.3313865005</v>
      </c>
      <c r="AL1360">
        <v>2608.9150044913531</v>
      </c>
      <c r="AM1360">
        <v>490337.50231342396</v>
      </c>
      <c r="AN1360">
        <v>36305.759536429112</v>
      </c>
      <c r="AO1360">
        <v>17.398946188435019</v>
      </c>
      <c r="AP1360">
        <v>722691.10260391491</v>
      </c>
      <c r="AQ1360">
        <v>1622.3310512388498</v>
      </c>
      <c r="AR1360">
        <v>304912.10109202523</v>
      </c>
      <c r="AS1360">
        <v>22506.445541012334</v>
      </c>
      <c r="AT1360">
        <v>10.81870707455891</v>
      </c>
      <c r="AU1360" s="3">
        <v>28540550.706717595</v>
      </c>
      <c r="AV1360" s="3">
        <v>628931.30334985233</v>
      </c>
      <c r="AW1360">
        <v>108541.53796694</v>
      </c>
      <c r="AX1360">
        <v>20399296.645506702</v>
      </c>
      <c r="AY1360">
        <v>2391.8659328839599</v>
      </c>
      <c r="AZ1360">
        <v>449527.28342621139</v>
      </c>
      <c r="BA1360">
        <v>260401.44382369</v>
      </c>
      <c r="BB1360">
        <v>48939847.352224298</v>
      </c>
      <c r="BC1360">
        <v>5738.3132211134598</v>
      </c>
      <c r="BD1360">
        <v>1078458.5867760635</v>
      </c>
      <c r="BE1360">
        <v>151859.90585675</v>
      </c>
      <c r="BF1360">
        <v>28540550.706717595</v>
      </c>
      <c r="BG1360">
        <v>3346.4472882295004</v>
      </c>
      <c r="BH1360">
        <v>628931.30334985233</v>
      </c>
      <c r="BI1360">
        <v>2.9655063769318071</v>
      </c>
      <c r="BJ1360">
        <v>10.340937051031371</v>
      </c>
      <c r="BK1360">
        <v>7.3754306740995643</v>
      </c>
      <c r="BL1360">
        <v>42.505764929561657</v>
      </c>
      <c r="BM1360">
        <v>29.243827998390348</v>
      </c>
      <c r="BN1360">
        <f t="shared" si="136"/>
        <v>-13.261936931171309</v>
      </c>
      <c r="BO1360">
        <v>0.49468377860506363</v>
      </c>
      <c r="BP1360">
        <v>1.7764678738751184E-2</v>
      </c>
      <c r="BQ1360">
        <v>2.080755103765096E-3</v>
      </c>
      <c r="BR1360">
        <v>0.15476190476190477</v>
      </c>
      <c r="BS1360">
        <v>6.8965517241379309E-2</v>
      </c>
      <c r="BT1360">
        <v>0.3888888888888889</v>
      </c>
      <c r="BU1360">
        <v>0.37979274399754653</v>
      </c>
      <c r="BV1360">
        <v>0.88909810777759668</v>
      </c>
      <c r="BW1360">
        <v>6.4083515098236565E-2</v>
      </c>
      <c r="BX1360">
        <v>0.4150803990441479</v>
      </c>
      <c r="BY1360">
        <f t="shared" si="137"/>
        <v>8.2778234290944788E-2</v>
      </c>
      <c r="BZ1360">
        <v>0</v>
      </c>
      <c r="CA1360">
        <f t="shared" si="138"/>
        <v>1.187998408485322E-4</v>
      </c>
      <c r="CC1360">
        <v>8.2778234290944788E-2</v>
      </c>
      <c r="CD1360">
        <v>1.187998408485322E-4</v>
      </c>
    </row>
    <row r="1361" spans="1:82" x14ac:dyDescent="0.3">
      <c r="A1361">
        <v>0</v>
      </c>
      <c r="B1361" t="s">
        <v>901</v>
      </c>
      <c r="C1361" t="s">
        <v>668</v>
      </c>
      <c r="D1361">
        <v>27149</v>
      </c>
      <c r="E1361" s="2">
        <f>BO1361</f>
        <v>0.37363427756830747</v>
      </c>
      <c r="F1361" s="2" t="s">
        <v>1934</v>
      </c>
      <c r="G1361" s="3">
        <v>408</v>
      </c>
      <c r="H1361" s="1">
        <v>0.38042777569263936</v>
      </c>
      <c r="I1361" s="1">
        <f t="shared" si="140"/>
        <v>-8.5886471665649822</v>
      </c>
      <c r="J1361" s="1">
        <v>2.9622314082000001</v>
      </c>
      <c r="K1361" s="1">
        <v>20.632011364699999</v>
      </c>
      <c r="L1361" s="2">
        <v>0.14483769831300009</v>
      </c>
      <c r="M1361" s="2">
        <v>5.1445768058748241E-5</v>
      </c>
      <c r="N1361" s="7">
        <v>0</v>
      </c>
      <c r="O1361" s="2">
        <v>2.9508151278444198E-3</v>
      </c>
      <c r="P1361" s="3">
        <v>8828.8955311169993</v>
      </c>
      <c r="Q1361" s="3">
        <v>194.55716992237794</v>
      </c>
      <c r="R1361" s="3">
        <v>49089.198916257272</v>
      </c>
      <c r="S1361" s="3">
        <v>108.81549695575028</v>
      </c>
      <c r="T1361" s="3">
        <v>20748.477304016698</v>
      </c>
      <c r="V1361">
        <v>27149</v>
      </c>
      <c r="W1361" s="2">
        <v>0.38541281002474315</v>
      </c>
      <c r="X1361" s="2">
        <v>1.0205620490157228E-2</v>
      </c>
      <c r="Y1361" s="2">
        <v>0.23305766860300189</v>
      </c>
      <c r="Z1361" s="2">
        <v>0.84475542272413617</v>
      </c>
      <c r="AA1361" s="2">
        <v>5.9468379464200111E-2</v>
      </c>
      <c r="AB1361" s="2">
        <v>0.35751395355000781</v>
      </c>
      <c r="AC1361" s="2">
        <v>5.1445768058748241E-5</v>
      </c>
      <c r="AD1361" s="2">
        <v>0</v>
      </c>
      <c r="AE1361" s="2">
        <v>2.9508151278444198E-3</v>
      </c>
      <c r="AF1361">
        <v>103568.90131192209</v>
      </c>
      <c r="AG1361">
        <v>229.64887875693964</v>
      </c>
      <c r="AH1361">
        <v>43161.796158518482</v>
      </c>
      <c r="AI1361">
        <v>626.30879843552543</v>
      </c>
      <c r="AJ1361">
        <v>1.5330861682570731</v>
      </c>
      <c r="AK1361">
        <v>152658.10022817936</v>
      </c>
      <c r="AL1361">
        <v>338.4643757126899</v>
      </c>
      <c r="AM1361">
        <v>63613.332102932742</v>
      </c>
      <c r="AN1361">
        <v>923.25015803796487</v>
      </c>
      <c r="AO1361">
        <v>2.2595339349804222</v>
      </c>
      <c r="AP1361">
        <v>49089.198916257272</v>
      </c>
      <c r="AQ1361">
        <v>108.81549695575026</v>
      </c>
      <c r="AR1361">
        <v>20451.53594441426</v>
      </c>
      <c r="AS1361">
        <v>296.94135960243943</v>
      </c>
      <c r="AT1361">
        <v>0.7264477667233491</v>
      </c>
      <c r="AU1361" s="3">
        <v>1659302.6261181289</v>
      </c>
      <c r="AV1361" s="3">
        <v>36565.074515211709</v>
      </c>
      <c r="AW1361">
        <v>20188.394005067003</v>
      </c>
      <c r="AX1361">
        <v>3794206.7693122923</v>
      </c>
      <c r="AY1361">
        <v>444.87974617667805</v>
      </c>
      <c r="AZ1361">
        <v>83610.699496444868</v>
      </c>
      <c r="BA1361">
        <v>29017.289536184002</v>
      </c>
      <c r="BB1361">
        <v>5453509.3954304215</v>
      </c>
      <c r="BC1361">
        <v>639.43691609905602</v>
      </c>
      <c r="BD1361">
        <v>120175.77401165658</v>
      </c>
      <c r="BE1361">
        <v>8828.8955311169993</v>
      </c>
      <c r="BF1361">
        <v>1659302.6261181289</v>
      </c>
      <c r="BG1361">
        <v>194.55716992237794</v>
      </c>
      <c r="BH1361">
        <v>36565.074515211709</v>
      </c>
      <c r="BI1361">
        <v>0.451384778191465</v>
      </c>
      <c r="BJ1361">
        <v>0.83181255388410436</v>
      </c>
      <c r="BK1361">
        <v>0.38042777569263936</v>
      </c>
      <c r="BL1361">
        <v>39.033540067504703</v>
      </c>
      <c r="BM1361">
        <v>30.44489290093972</v>
      </c>
      <c r="BN1361">
        <f t="shared" si="136"/>
        <v>-8.5886471665649822</v>
      </c>
      <c r="BO1361">
        <v>0.37363427756830747</v>
      </c>
      <c r="BP1361">
        <v>2.0423230917176265E-3</v>
      </c>
      <c r="BQ1361">
        <v>4.147835674228876E-4</v>
      </c>
      <c r="BR1361">
        <v>4.1666666666666664E-2</v>
      </c>
      <c r="BS1361">
        <v>0</v>
      </c>
      <c r="BT1361">
        <v>0.27777777777777779</v>
      </c>
      <c r="BU1361">
        <v>0.24595998997322727</v>
      </c>
      <c r="BV1361">
        <v>0.84475542272413617</v>
      </c>
      <c r="BW1361">
        <v>6.1689190315560284E-2</v>
      </c>
      <c r="BX1361">
        <v>0.35751395355000781</v>
      </c>
      <c r="BY1361">
        <f t="shared" si="137"/>
        <v>1.5444131766077345E-2</v>
      </c>
      <c r="BZ1361">
        <v>0</v>
      </c>
      <c r="CA1361">
        <f t="shared" si="138"/>
        <v>1.9747914777888576E-3</v>
      </c>
      <c r="CC1361">
        <v>1.5444131766077345E-2</v>
      </c>
      <c r="CD1361">
        <v>1.9747914777888576E-3</v>
      </c>
    </row>
    <row r="1362" spans="1:82" x14ac:dyDescent="0.3">
      <c r="A1362">
        <v>0</v>
      </c>
      <c r="B1362" t="s">
        <v>901</v>
      </c>
      <c r="C1362" t="s">
        <v>954</v>
      </c>
      <c r="D1362">
        <v>27151</v>
      </c>
      <c r="E1362" s="2">
        <f>BO1362</f>
        <v>0.42526441088380479</v>
      </c>
      <c r="F1362" s="2" t="s">
        <v>1936</v>
      </c>
      <c r="G1362" s="3">
        <v>93</v>
      </c>
      <c r="H1362" s="1">
        <v>0.37689673512045407</v>
      </c>
      <c r="I1362" s="1">
        <f t="shared" si="140"/>
        <v>-11.534941081408729</v>
      </c>
      <c r="J1362" s="1">
        <v>2.9616403090299999</v>
      </c>
      <c r="K1362" s="1">
        <v>27.6821572146</v>
      </c>
      <c r="L1362" s="2">
        <v>0.13433238544300008</v>
      </c>
      <c r="M1362" s="2">
        <v>1.7290996732153085E-4</v>
      </c>
      <c r="N1362" s="7">
        <v>0</v>
      </c>
      <c r="O1362" s="2">
        <v>1.479784213551102E-3</v>
      </c>
      <c r="P1362" s="3">
        <v>11739.341808292002</v>
      </c>
      <c r="Q1362" s="3">
        <v>258.69296005632799</v>
      </c>
      <c r="R1362" s="3">
        <v>124608.15367429974</v>
      </c>
      <c r="S1362" s="3">
        <v>279.00987456662472</v>
      </c>
      <c r="T1362" s="3">
        <v>56542.890744176962</v>
      </c>
      <c r="V1362">
        <v>27151</v>
      </c>
      <c r="W1362" s="2">
        <v>0.40400006038298925</v>
      </c>
      <c r="X1362" s="2">
        <v>1.0110894336291466E-2</v>
      </c>
      <c r="Y1362" s="2">
        <v>0.3130069758100556</v>
      </c>
      <c r="Z1362" s="2">
        <v>0.8445868558026447</v>
      </c>
      <c r="AA1362" s="2">
        <v>7.9789265356941336E-2</v>
      </c>
      <c r="AB1362" s="2">
        <v>0.33158288738989078</v>
      </c>
      <c r="AC1362" s="2">
        <v>1.7290996732153085E-4</v>
      </c>
      <c r="AD1362" s="2">
        <v>0</v>
      </c>
      <c r="AE1362" s="2">
        <v>1.479784213551102E-3</v>
      </c>
      <c r="AF1362">
        <v>122031.59120566773</v>
      </c>
      <c r="AG1362">
        <v>273.55804111482314</v>
      </c>
      <c r="AH1362">
        <v>51414.387355308696</v>
      </c>
      <c r="AI1362">
        <v>4003.9711826626576</v>
      </c>
      <c r="AJ1362">
        <v>1.8244762704239199</v>
      </c>
      <c r="AK1362">
        <v>246639.74487996747</v>
      </c>
      <c r="AL1362">
        <v>552.56791568144786</v>
      </c>
      <c r="AM1362">
        <v>103853.42993824383</v>
      </c>
      <c r="AN1362">
        <v>8107.8193439044971</v>
      </c>
      <c r="AO1362">
        <v>3.6855006708668023</v>
      </c>
      <c r="AP1362">
        <v>124608.15367429974</v>
      </c>
      <c r="AQ1362">
        <v>279.00987456662472</v>
      </c>
      <c r="AR1362">
        <v>52439.042582935137</v>
      </c>
      <c r="AS1362">
        <v>4103.84816124184</v>
      </c>
      <c r="AT1362">
        <v>1.8610244004428824</v>
      </c>
      <c r="AU1362" s="3">
        <v>2206291.899450399</v>
      </c>
      <c r="AV1362" s="3">
        <v>48618.754912986282</v>
      </c>
      <c r="AW1362">
        <v>13667.967966047001</v>
      </c>
      <c r="AX1362">
        <v>2568757.8995388732</v>
      </c>
      <c r="AY1362">
        <v>301.19295858599804</v>
      </c>
      <c r="AZ1362">
        <v>56606.204636652474</v>
      </c>
      <c r="BA1362">
        <v>25407.309774339003</v>
      </c>
      <c r="BB1362">
        <v>4775049.7989892717</v>
      </c>
      <c r="BC1362">
        <v>559.88591864232603</v>
      </c>
      <c r="BD1362">
        <v>105224.95954963875</v>
      </c>
      <c r="BE1362">
        <v>11739.341808292002</v>
      </c>
      <c r="BF1362">
        <v>2206291.899450399</v>
      </c>
      <c r="BG1362">
        <v>258.69296005632799</v>
      </c>
      <c r="BH1362">
        <v>48618.754912986282</v>
      </c>
      <c r="BI1362">
        <v>0.23149335155344467</v>
      </c>
      <c r="BJ1362">
        <v>0.60839008667389871</v>
      </c>
      <c r="BK1362">
        <v>0.37689673512045407</v>
      </c>
      <c r="BL1362">
        <v>39.410387066698355</v>
      </c>
      <c r="BM1362">
        <v>27.875445985289627</v>
      </c>
      <c r="BN1362">
        <f t="shared" si="136"/>
        <v>-11.534941081408729</v>
      </c>
      <c r="BO1362">
        <v>0.42526441088380479</v>
      </c>
      <c r="BP1362">
        <v>1.192143096980293E-3</v>
      </c>
      <c r="BQ1362">
        <v>6.9682725857892695E-4</v>
      </c>
      <c r="BR1362">
        <v>0.11904761904761904</v>
      </c>
      <c r="BS1362">
        <v>0</v>
      </c>
      <c r="BT1362">
        <v>0.33333333333333331</v>
      </c>
      <c r="BU1362">
        <v>0.33033537618937558</v>
      </c>
      <c r="BV1362">
        <v>0.8445868558026447</v>
      </c>
      <c r="BW1362">
        <v>8.2768947465706788E-2</v>
      </c>
      <c r="BX1362">
        <v>0.33158288738989078</v>
      </c>
      <c r="BY1362">
        <f t="shared" si="137"/>
        <v>5.9039538985376908E-2</v>
      </c>
      <c r="BZ1362">
        <v>0</v>
      </c>
      <c r="CA1362">
        <f t="shared" si="138"/>
        <v>1.0576319182707553E-3</v>
      </c>
      <c r="CC1362">
        <v>5.9039538985376908E-2</v>
      </c>
      <c r="CD1362">
        <v>1.0576319182707553E-3</v>
      </c>
    </row>
    <row r="1363" spans="1:82" x14ac:dyDescent="0.3">
      <c r="A1363">
        <v>0</v>
      </c>
      <c r="B1363" t="s">
        <v>901</v>
      </c>
      <c r="C1363" t="s">
        <v>729</v>
      </c>
      <c r="D1363">
        <v>27153</v>
      </c>
      <c r="E1363" s="2">
        <f>BO1363</f>
        <v>0.49376390934241293</v>
      </c>
      <c r="F1363" s="2" t="s">
        <v>1937</v>
      </c>
      <c r="G1363" s="3">
        <v>1154</v>
      </c>
      <c r="H1363" s="1">
        <v>0.37543064573768142</v>
      </c>
      <c r="I1363" s="1">
        <f t="shared" si="140"/>
        <v>-9.3781391511512986</v>
      </c>
      <c r="J1363" s="1">
        <v>2.9833831911600002</v>
      </c>
      <c r="K1363" s="1">
        <v>49.513480604000002</v>
      </c>
      <c r="L1363" s="2">
        <v>0.1790590058699999</v>
      </c>
      <c r="M1363" s="2">
        <v>5.1095256280378769E-4</v>
      </c>
      <c r="N1363" s="7">
        <v>0</v>
      </c>
      <c r="O1363" s="2">
        <v>7.8110428074053256E-3</v>
      </c>
      <c r="P1363" s="3">
        <v>18665.356811801001</v>
      </c>
      <c r="Q1363" s="3">
        <v>411.31747273443392</v>
      </c>
      <c r="R1363" s="3">
        <v>106326.9454392042</v>
      </c>
      <c r="S1363" s="3">
        <v>238.09261970105644</v>
      </c>
      <c r="T1363" s="3">
        <v>52665.357112241189</v>
      </c>
      <c r="V1363">
        <v>27153</v>
      </c>
      <c r="W1363" s="2">
        <v>0.43661997714529893</v>
      </c>
      <c r="X1363" s="2">
        <v>1.0071564001333707E-2</v>
      </c>
      <c r="Y1363" s="2">
        <v>0.25448096819140886</v>
      </c>
      <c r="Z1363" s="2">
        <v>0.8507873901478431</v>
      </c>
      <c r="AA1363" s="2">
        <v>0.1427144644845342</v>
      </c>
      <c r="AB1363" s="2">
        <v>0.44198502084019847</v>
      </c>
      <c r="AC1363" s="2">
        <v>5.1095256280378769E-4</v>
      </c>
      <c r="AD1363" s="2">
        <v>0</v>
      </c>
      <c r="AE1363" s="2">
        <v>7.8110428074053256E-3</v>
      </c>
      <c r="AF1363">
        <v>111594.78832638726</v>
      </c>
      <c r="AG1363">
        <v>249.43048188258027</v>
      </c>
      <c r="AH1363">
        <v>46879.687255654142</v>
      </c>
      <c r="AI1363">
        <v>8360.0213518868841</v>
      </c>
      <c r="AJ1363">
        <v>1.6639824175488884</v>
      </c>
      <c r="AK1363">
        <v>217921.73376559146</v>
      </c>
      <c r="AL1363">
        <v>487.52310158363667</v>
      </c>
      <c r="AM1363">
        <v>91628.458397103124</v>
      </c>
      <c r="AN1363">
        <v>16276.607322679101</v>
      </c>
      <c r="AO1363">
        <v>3.2520751794928815</v>
      </c>
      <c r="AP1363">
        <v>106326.9454392042</v>
      </c>
      <c r="AQ1363">
        <v>238.09261970105641</v>
      </c>
      <c r="AR1363">
        <v>44748.771141448982</v>
      </c>
      <c r="AS1363">
        <v>7916.5859707922173</v>
      </c>
      <c r="AT1363">
        <v>1.5880927619439931</v>
      </c>
      <c r="AU1363" s="3">
        <v>3507967.15920988</v>
      </c>
      <c r="AV1363" s="3">
        <v>77303.005825709508</v>
      </c>
      <c r="AW1363">
        <v>20459.490717032</v>
      </c>
      <c r="AX1363">
        <v>3845156.6853589942</v>
      </c>
      <c r="AY1363">
        <v>450.85374472148806</v>
      </c>
      <c r="AZ1363">
        <v>84733.452782956461</v>
      </c>
      <c r="BA1363">
        <v>39124.847528833001</v>
      </c>
      <c r="BB1363">
        <v>7353123.8445688738</v>
      </c>
      <c r="BC1363">
        <v>862.17121745592203</v>
      </c>
      <c r="BD1363">
        <v>162036.458608666</v>
      </c>
      <c r="BE1363">
        <v>18665.356811801001</v>
      </c>
      <c r="BF1363">
        <v>3507967.15920988</v>
      </c>
      <c r="BG1363">
        <v>411.31747273443392</v>
      </c>
      <c r="BH1363">
        <v>77303.005825709508</v>
      </c>
      <c r="BI1363">
        <v>0.25443216431237686</v>
      </c>
      <c r="BJ1363">
        <v>0.62986281005005829</v>
      </c>
      <c r="BK1363">
        <v>0.37543064573768142</v>
      </c>
      <c r="BL1363">
        <v>41.217883633318365</v>
      </c>
      <c r="BM1363">
        <v>31.839744482167067</v>
      </c>
      <c r="BN1363">
        <f t="shared" si="136"/>
        <v>-9.3781391511512986</v>
      </c>
      <c r="BO1363">
        <v>0.49376390934241293</v>
      </c>
      <c r="BP1363">
        <v>1.521325628126502E-3</v>
      </c>
      <c r="BQ1363">
        <v>4.2930462880054368E-4</v>
      </c>
      <c r="BR1363">
        <v>4.7619047619047616E-2</v>
      </c>
      <c r="BS1363">
        <v>0</v>
      </c>
      <c r="BT1363">
        <v>0.61111111111111116</v>
      </c>
      <c r="BU1363">
        <v>0.26856930630056886</v>
      </c>
      <c r="BV1363">
        <v>0.8507873901478431</v>
      </c>
      <c r="BW1363">
        <v>0.14804405029515996</v>
      </c>
      <c r="BX1363">
        <v>0.44198502084019847</v>
      </c>
      <c r="BY1363">
        <f t="shared" si="137"/>
        <v>6.8258264262820154E-2</v>
      </c>
      <c r="BZ1363">
        <v>0</v>
      </c>
      <c r="CA1363">
        <f t="shared" si="138"/>
        <v>4.297663159754243E-3</v>
      </c>
      <c r="CC1363">
        <v>6.8258264262820154E-2</v>
      </c>
      <c r="CD1363">
        <v>4.297663159754243E-3</v>
      </c>
    </row>
    <row r="1364" spans="1:82" x14ac:dyDescent="0.3">
      <c r="A1364">
        <v>1</v>
      </c>
      <c r="B1364" t="s">
        <v>901</v>
      </c>
      <c r="C1364" t="s">
        <v>955</v>
      </c>
      <c r="D1364">
        <v>27155</v>
      </c>
      <c r="E1364" s="2">
        <v>0</v>
      </c>
      <c r="F1364" s="2" t="s">
        <v>1954</v>
      </c>
      <c r="G1364" s="3">
        <v>-999</v>
      </c>
      <c r="H1364" s="1">
        <v>0.37811536983795946</v>
      </c>
      <c r="I1364" s="1">
        <f t="shared" si="140"/>
        <v>-999</v>
      </c>
      <c r="J1364" s="1">
        <v>-999</v>
      </c>
      <c r="K1364" s="1">
        <v>-999</v>
      </c>
      <c r="L1364" s="2">
        <v>-999</v>
      </c>
      <c r="M1364" s="2">
        <v>-999</v>
      </c>
      <c r="N1364" s="7">
        <v>-999</v>
      </c>
      <c r="O1364" s="2">
        <v>-999</v>
      </c>
      <c r="P1364" s="3">
        <v>-999</v>
      </c>
      <c r="Q1364" s="3">
        <v>-999</v>
      </c>
      <c r="R1364" s="3">
        <v>-999</v>
      </c>
      <c r="S1364" s="3">
        <v>-999</v>
      </c>
      <c r="T1364" s="3">
        <v>-999</v>
      </c>
      <c r="V1364">
        <v>27155</v>
      </c>
      <c r="W1364" s="2">
        <v>-999</v>
      </c>
      <c r="X1364" s="2">
        <v>1.0143586280039122E-2</v>
      </c>
      <c r="Y1364" s="2">
        <v>-999</v>
      </c>
      <c r="Z1364" s="2">
        <v>-999</v>
      </c>
      <c r="AA1364" s="2">
        <v>-999</v>
      </c>
      <c r="AB1364" s="2">
        <v>-999</v>
      </c>
      <c r="AC1364" s="2">
        <v>-999</v>
      </c>
      <c r="AD1364" s="2">
        <v>-999</v>
      </c>
      <c r="AE1364" s="2">
        <v>-999</v>
      </c>
      <c r="AF1364" s="2">
        <v>-999</v>
      </c>
      <c r="AG1364" s="2">
        <v>-999</v>
      </c>
      <c r="AH1364" s="2">
        <v>-999</v>
      </c>
      <c r="AI1364" s="2">
        <v>-999</v>
      </c>
      <c r="AJ1364" s="2">
        <v>-999</v>
      </c>
      <c r="AK1364" s="2">
        <v>-999</v>
      </c>
      <c r="AL1364" s="2">
        <v>-999</v>
      </c>
      <c r="AM1364" s="2">
        <v>-999</v>
      </c>
      <c r="AN1364" s="2">
        <v>-999</v>
      </c>
      <c r="AO1364" s="2">
        <v>-999</v>
      </c>
      <c r="AP1364" s="2">
        <v>-999</v>
      </c>
      <c r="AQ1364" s="2">
        <v>-999</v>
      </c>
      <c r="AR1364" s="2">
        <v>-999</v>
      </c>
      <c r="AS1364" s="2">
        <v>-999</v>
      </c>
      <c r="AT1364" s="2">
        <v>-999</v>
      </c>
      <c r="AU1364" s="2">
        <v>-999</v>
      </c>
      <c r="AV1364" s="2">
        <v>-999</v>
      </c>
      <c r="AW1364" s="2">
        <v>-999</v>
      </c>
      <c r="AX1364" s="2">
        <v>-999</v>
      </c>
      <c r="AY1364" s="2">
        <v>-999</v>
      </c>
      <c r="AZ1364" s="2">
        <v>-999</v>
      </c>
      <c r="BA1364" s="2">
        <v>-999</v>
      </c>
      <c r="BB1364" s="2">
        <v>-999</v>
      </c>
      <c r="BC1364" s="2">
        <v>-999</v>
      </c>
      <c r="BD1364" s="2">
        <v>-999</v>
      </c>
      <c r="BE1364" s="2">
        <v>-999</v>
      </c>
      <c r="BF1364" s="2">
        <v>-999</v>
      </c>
      <c r="BG1364" s="2">
        <v>-999</v>
      </c>
      <c r="BH1364" s="2">
        <v>-999</v>
      </c>
      <c r="BI1364">
        <v>0</v>
      </c>
      <c r="BJ1364">
        <v>0.37811536983795946</v>
      </c>
      <c r="BK1364">
        <v>0.37811536983795946</v>
      </c>
      <c r="BL1364">
        <v>-999</v>
      </c>
      <c r="BM1364">
        <v>2.4093804128140182</v>
      </c>
      <c r="BN1364">
        <f t="shared" si="136"/>
        <v>-999</v>
      </c>
      <c r="BO1364" t="s">
        <v>3748</v>
      </c>
      <c r="BP1364" t="s">
        <v>3748</v>
      </c>
      <c r="BQ1364">
        <v>3.5884707445668016E-4</v>
      </c>
      <c r="BR1364">
        <v>7.1428571428571425E-2</v>
      </c>
      <c r="BS1364">
        <v>0.17241379310344829</v>
      </c>
      <c r="BT1364">
        <v>0.22222222222222221</v>
      </c>
      <c r="BU1364" t="s">
        <v>3748</v>
      </c>
      <c r="BY1364">
        <f t="shared" si="137"/>
        <v>-999</v>
      </c>
      <c r="CA1364">
        <f t="shared" si="138"/>
        <v>-999</v>
      </c>
    </row>
    <row r="1365" spans="1:82" x14ac:dyDescent="0.3">
      <c r="A1365">
        <v>0</v>
      </c>
      <c r="B1365" t="s">
        <v>901</v>
      </c>
      <c r="C1365" t="s">
        <v>956</v>
      </c>
      <c r="D1365">
        <v>27157</v>
      </c>
      <c r="E1365" s="2">
        <f t="shared" ref="E1365:E1375" si="141">BO1365</f>
        <v>0.45909218576989064</v>
      </c>
      <c r="F1365" s="2" t="s">
        <v>1936</v>
      </c>
      <c r="G1365" s="3">
        <v>1683</v>
      </c>
      <c r="H1365" s="1">
        <v>1.1472407449400035</v>
      </c>
      <c r="I1365" s="1">
        <f t="shared" si="140"/>
        <v>-3.2955286553745751</v>
      </c>
      <c r="J1365" s="1">
        <v>3.1351495537899998</v>
      </c>
      <c r="K1365" s="1">
        <v>25.002993956899999</v>
      </c>
      <c r="L1365" s="2">
        <v>0.15076508240999997</v>
      </c>
      <c r="M1365" s="2">
        <v>5.309303957116595E-4</v>
      </c>
      <c r="N1365" s="7">
        <v>0</v>
      </c>
      <c r="O1365" s="2">
        <v>1.0518426551222044E-3</v>
      </c>
      <c r="P1365" s="3">
        <v>47281.771860266992</v>
      </c>
      <c r="Q1365" s="3">
        <v>1041.9205538934782</v>
      </c>
      <c r="R1365" s="3">
        <v>147569.36867305008</v>
      </c>
      <c r="S1365" s="3">
        <v>334.37799428468543</v>
      </c>
      <c r="T1365" s="3">
        <v>66985.610980119745</v>
      </c>
      <c r="V1365">
        <v>27157</v>
      </c>
      <c r="W1365" s="2">
        <v>0.37316078220067778</v>
      </c>
      <c r="X1365" s="2">
        <v>3.0776679311561313E-2</v>
      </c>
      <c r="Y1365" s="2">
        <v>8.9425984132395567E-2</v>
      </c>
      <c r="Z1365" s="2">
        <v>0.89406741798898803</v>
      </c>
      <c r="AA1365" s="2">
        <v>7.2067017901802699E-2</v>
      </c>
      <c r="AB1365" s="2">
        <v>0.3721449684543483</v>
      </c>
      <c r="AC1365" s="2">
        <v>5.309303957116595E-4</v>
      </c>
      <c r="AD1365" s="2">
        <v>0</v>
      </c>
      <c r="AE1365" s="2">
        <v>1.0518426551222044E-3</v>
      </c>
      <c r="AF1365">
        <v>233749.84673527896</v>
      </c>
      <c r="AG1365">
        <v>525.93303636722101</v>
      </c>
      <c r="AH1365">
        <v>98847.486787595379</v>
      </c>
      <c r="AI1365">
        <v>6720.9272651699112</v>
      </c>
      <c r="AJ1365">
        <v>3.5065532305583313</v>
      </c>
      <c r="AK1365">
        <v>381319.21540832904</v>
      </c>
      <c r="AL1365">
        <v>860.31103065190644</v>
      </c>
      <c r="AM1365">
        <v>161692.79614564826</v>
      </c>
      <c r="AN1365">
        <v>10861.228887236757</v>
      </c>
      <c r="AO1365">
        <v>5.7345970270154654</v>
      </c>
      <c r="AP1365">
        <v>147569.36867305008</v>
      </c>
      <c r="AQ1365">
        <v>334.37799428468543</v>
      </c>
      <c r="AR1365">
        <v>62845.30935805288</v>
      </c>
      <c r="AS1365">
        <v>4140.301622066846</v>
      </c>
      <c r="AT1365">
        <v>2.228043796457134</v>
      </c>
      <c r="AU1365" s="3">
        <v>8886136.203418579</v>
      </c>
      <c r="AV1365" s="3">
        <v>195818.54889874029</v>
      </c>
      <c r="AW1365">
        <v>42268.079307093001</v>
      </c>
      <c r="AX1365">
        <v>7943862.8249750584</v>
      </c>
      <c r="AY1365">
        <v>931.43676454876208</v>
      </c>
      <c r="AZ1365">
        <v>175054.22552929434</v>
      </c>
      <c r="BA1365">
        <v>89549.851167360001</v>
      </c>
      <c r="BB1365">
        <v>16829999.028393637</v>
      </c>
      <c r="BC1365">
        <v>1973.3573184422403</v>
      </c>
      <c r="BD1365">
        <v>370872.77442803461</v>
      </c>
      <c r="BE1365">
        <v>47281.771860266992</v>
      </c>
      <c r="BF1365">
        <v>8886136.203418579</v>
      </c>
      <c r="BG1365">
        <v>1041.9205538934782</v>
      </c>
      <c r="BH1365">
        <v>195818.54889874029</v>
      </c>
      <c r="BI1365">
        <v>0.88775335365410302</v>
      </c>
      <c r="BJ1365">
        <v>2.0349940985941064</v>
      </c>
      <c r="BK1365">
        <v>1.1472407449400035</v>
      </c>
      <c r="BL1365">
        <v>43.495629938436899</v>
      </c>
      <c r="BM1365">
        <v>40.200101283062324</v>
      </c>
      <c r="BN1365">
        <f t="shared" si="136"/>
        <v>-3.2955286553745751</v>
      </c>
      <c r="BO1365">
        <v>0.45909218576989064</v>
      </c>
      <c r="BP1365">
        <v>4.935407861894928E-3</v>
      </c>
      <c r="BQ1365">
        <v>2.308125537784679E-3</v>
      </c>
      <c r="BR1365">
        <v>2.976190476190476E-2</v>
      </c>
      <c r="BS1365">
        <v>0.17241379310344829</v>
      </c>
      <c r="BT1365">
        <v>0.55555555555555558</v>
      </c>
      <c r="BU1365">
        <v>9.4376702094353143E-2</v>
      </c>
      <c r="BV1365">
        <v>0.89406741798898803</v>
      </c>
      <c r="BW1365">
        <v>7.4758317325521476E-2</v>
      </c>
      <c r="BX1365">
        <v>0.3721449684543483</v>
      </c>
      <c r="BY1365">
        <f t="shared" si="137"/>
        <v>7.363551585631796E-2</v>
      </c>
      <c r="BZ1365">
        <v>0</v>
      </c>
      <c r="CA1365">
        <f t="shared" si="138"/>
        <v>6.6660382647783234E-4</v>
      </c>
      <c r="CC1365">
        <v>7.363551585631796E-2</v>
      </c>
      <c r="CD1365">
        <v>6.6660382647783234E-4</v>
      </c>
    </row>
    <row r="1366" spans="1:82" x14ac:dyDescent="0.3">
      <c r="A1366">
        <v>0</v>
      </c>
      <c r="B1366" t="s">
        <v>901</v>
      </c>
      <c r="C1366" t="s">
        <v>957</v>
      </c>
      <c r="D1366">
        <v>27159</v>
      </c>
      <c r="E1366" s="2">
        <f t="shared" si="141"/>
        <v>0.48343888721793388</v>
      </c>
      <c r="F1366" s="2" t="s">
        <v>1937</v>
      </c>
      <c r="G1366" s="3">
        <v>908</v>
      </c>
      <c r="H1366" s="1">
        <v>0.37422726113292226</v>
      </c>
      <c r="I1366" s="1">
        <f t="shared" si="140"/>
        <v>-5.6527558087358187</v>
      </c>
      <c r="J1366" s="1">
        <v>3.0152676709800001</v>
      </c>
      <c r="K1366" s="1">
        <v>40.470029464699998</v>
      </c>
      <c r="L1366" s="2">
        <v>0.17483692380000004</v>
      </c>
      <c r="M1366" s="2">
        <v>1.4287358192263742E-4</v>
      </c>
      <c r="N1366" s="7">
        <v>0</v>
      </c>
      <c r="O1366" s="2">
        <v>1.7290292174320279E-2</v>
      </c>
      <c r="P1366" s="3">
        <v>11117.894057795003</v>
      </c>
      <c r="Q1366" s="3">
        <v>244.99848205903004</v>
      </c>
      <c r="R1366" s="3">
        <v>21897.062369284016</v>
      </c>
      <c r="S1366" s="3">
        <v>50.091524216563322</v>
      </c>
      <c r="T1366" s="3">
        <v>11281.005001235331</v>
      </c>
      <c r="V1366">
        <v>27159</v>
      </c>
      <c r="W1366" s="2">
        <v>0.40610221940198971</v>
      </c>
      <c r="X1366" s="2">
        <v>1.0039281167732745E-2</v>
      </c>
      <c r="Y1366" s="2">
        <v>0.15339064050676865</v>
      </c>
      <c r="Z1366" s="2">
        <v>0.85988005831486192</v>
      </c>
      <c r="AA1366" s="2">
        <v>0.11664820392895967</v>
      </c>
      <c r="AB1366" s="2">
        <v>0.43156333318125584</v>
      </c>
      <c r="AC1366" s="2">
        <v>1.4287358192263742E-4</v>
      </c>
      <c r="AD1366" s="2">
        <v>0</v>
      </c>
      <c r="AE1366" s="2">
        <v>1.7290292174320279E-2</v>
      </c>
      <c r="AF1366">
        <v>52204.12649307058</v>
      </c>
      <c r="AG1366">
        <v>116.39239731717598</v>
      </c>
      <c r="AH1366">
        <v>21875.590922097785</v>
      </c>
      <c r="AI1366">
        <v>4884.1766218745424</v>
      </c>
      <c r="AJ1366">
        <v>0.77663755809491763</v>
      </c>
      <c r="AK1366">
        <v>74101.188862354596</v>
      </c>
      <c r="AL1366">
        <v>166.48392153373928</v>
      </c>
      <c r="AM1366">
        <v>31290.137900108948</v>
      </c>
      <c r="AN1366">
        <v>6750.6346450987148</v>
      </c>
      <c r="AO1366">
        <v>1.1101379931467743</v>
      </c>
      <c r="AP1366">
        <v>21897.062369284016</v>
      </c>
      <c r="AQ1366">
        <v>50.0915242165633</v>
      </c>
      <c r="AR1366">
        <v>9414.5469780111634</v>
      </c>
      <c r="AS1366">
        <v>1866.4580232241724</v>
      </c>
      <c r="AT1366">
        <v>0.33350043505185667</v>
      </c>
      <c r="AU1366" s="3">
        <v>2089497.0092219929</v>
      </c>
      <c r="AV1366" s="3">
        <v>46045.014718174105</v>
      </c>
      <c r="AW1366">
        <v>21031.205390390998</v>
      </c>
      <c r="AX1366">
        <v>3952604.7410700843</v>
      </c>
      <c r="AY1366">
        <v>463.45228419449398</v>
      </c>
      <c r="AZ1366">
        <v>87101.222291513201</v>
      </c>
      <c r="BA1366">
        <v>32149.099448186003</v>
      </c>
      <c r="BB1366">
        <v>6042101.7502920777</v>
      </c>
      <c r="BC1366">
        <v>708.45076625352408</v>
      </c>
      <c r="BD1366">
        <v>133146.23700968732</v>
      </c>
      <c r="BE1366">
        <v>11117.894057795003</v>
      </c>
      <c r="BF1366">
        <v>2089497.0092219929</v>
      </c>
      <c r="BG1366">
        <v>244.99848205903004</v>
      </c>
      <c r="BH1366">
        <v>46045.014718174105</v>
      </c>
      <c r="BI1366">
        <v>0.4813532390755203</v>
      </c>
      <c r="BJ1366">
        <v>0.85558050020844256</v>
      </c>
      <c r="BK1366">
        <v>0.37422726113292226</v>
      </c>
      <c r="BL1366">
        <v>40.382091752219871</v>
      </c>
      <c r="BM1366">
        <v>34.729335943484053</v>
      </c>
      <c r="BN1366">
        <f t="shared" si="136"/>
        <v>-5.6527558087358187</v>
      </c>
      <c r="BO1366">
        <v>0.48343888721793388</v>
      </c>
      <c r="BP1366">
        <v>2.817969617931875E-3</v>
      </c>
      <c r="BQ1366">
        <v>1.5981498668493388E-4</v>
      </c>
      <c r="BR1366">
        <v>0.12500000000000003</v>
      </c>
      <c r="BS1366">
        <v>0.10344827586206896</v>
      </c>
      <c r="BT1366">
        <v>0.55555555555555558</v>
      </c>
      <c r="BU1366">
        <v>0.16188251014086463</v>
      </c>
      <c r="BV1366">
        <v>0.85988005831486192</v>
      </c>
      <c r="BW1366">
        <v>0.12100436092215733</v>
      </c>
      <c r="BX1366">
        <v>0.43156333318125584</v>
      </c>
      <c r="BY1366">
        <f t="shared" si="137"/>
        <v>2.1835677141663352E-2</v>
      </c>
      <c r="BZ1366">
        <v>0</v>
      </c>
      <c r="CA1366">
        <f t="shared" si="138"/>
        <v>9.7260766471557319E-3</v>
      </c>
      <c r="CC1366">
        <v>2.1835677141663352E-2</v>
      </c>
      <c r="CD1366">
        <v>9.7260766471557319E-3</v>
      </c>
    </row>
    <row r="1367" spans="1:82" x14ac:dyDescent="0.3">
      <c r="A1367">
        <v>0</v>
      </c>
      <c r="B1367" t="s">
        <v>901</v>
      </c>
      <c r="C1367" t="s">
        <v>958</v>
      </c>
      <c r="D1367">
        <v>27161</v>
      </c>
      <c r="E1367" s="2">
        <f t="shared" si="141"/>
        <v>0.50318414848582793</v>
      </c>
      <c r="F1367" s="2" t="s">
        <v>1937</v>
      </c>
      <c r="G1367" s="3">
        <v>1428</v>
      </c>
      <c r="H1367" s="1">
        <v>1.1466253964049591</v>
      </c>
      <c r="I1367" s="1">
        <f t="shared" si="140"/>
        <v>-10.176404380693167</v>
      </c>
      <c r="J1367" s="1">
        <v>3.20460370238</v>
      </c>
      <c r="K1367" s="1">
        <v>21.947401446600001</v>
      </c>
      <c r="L1367" s="2">
        <v>0.18408702229999996</v>
      </c>
      <c r="M1367" s="2">
        <v>3.0078209550000231E-4</v>
      </c>
      <c r="N1367" s="7">
        <v>0</v>
      </c>
      <c r="O1367" s="2">
        <v>4.8179005313802155E-4</v>
      </c>
      <c r="P1367" s="3">
        <v>21136.206049202003</v>
      </c>
      <c r="Q1367" s="3">
        <v>465.76612185926808</v>
      </c>
      <c r="R1367" s="3">
        <v>75005.104801625188</v>
      </c>
      <c r="S1367" s="3">
        <v>167.82392074520786</v>
      </c>
      <c r="T1367" s="3">
        <v>21812.115013294737</v>
      </c>
      <c r="V1367">
        <v>27161</v>
      </c>
      <c r="W1367" s="2">
        <v>0.44450546973632266</v>
      </c>
      <c r="X1367" s="2">
        <v>3.0760171543151388E-2</v>
      </c>
      <c r="Y1367" s="2">
        <v>0.27614233461103732</v>
      </c>
      <c r="Z1367" s="2">
        <v>0.91387403015631441</v>
      </c>
      <c r="AA1367" s="2">
        <v>6.3259775036408394E-2</v>
      </c>
      <c r="AB1367" s="2">
        <v>0.454396057837756</v>
      </c>
      <c r="AC1367" s="2">
        <v>3.0078209550000231E-4</v>
      </c>
      <c r="AD1367" s="2">
        <v>0</v>
      </c>
      <c r="AE1367" s="2">
        <v>4.8179005313802155E-4</v>
      </c>
      <c r="AF1367">
        <v>236833.47052337468</v>
      </c>
      <c r="AG1367">
        <v>531.11351932434945</v>
      </c>
      <c r="AH1367">
        <v>99821.142529389414</v>
      </c>
      <c r="AI1367">
        <v>-30461.174843718487</v>
      </c>
      <c r="AJ1367">
        <v>3.5421063622865496</v>
      </c>
      <c r="AK1367">
        <v>311838.57532499987</v>
      </c>
      <c r="AL1367">
        <v>698.93744006955717</v>
      </c>
      <c r="AM1367">
        <v>131363.12913492657</v>
      </c>
      <c r="AN1367">
        <v>-40191.046435960925</v>
      </c>
      <c r="AO1367">
        <v>4.6615785181610967</v>
      </c>
      <c r="AP1367">
        <v>75005.104801625188</v>
      </c>
      <c r="AQ1367">
        <v>167.82392074520772</v>
      </c>
      <c r="AR1367">
        <v>31541.986605537153</v>
      </c>
      <c r="AS1367">
        <v>-9729.8715922424381</v>
      </c>
      <c r="AT1367">
        <v>1.1194721558745471</v>
      </c>
      <c r="AU1367" s="3">
        <v>3972338.5648870245</v>
      </c>
      <c r="AV1367" s="3">
        <v>87536.084942230838</v>
      </c>
      <c r="AW1367">
        <v>34478.172072873007</v>
      </c>
      <c r="AX1367">
        <v>6479827.6593757533</v>
      </c>
      <c r="AY1367">
        <v>759.77516768128203</v>
      </c>
      <c r="AZ1367">
        <v>142792.14501402015</v>
      </c>
      <c r="BA1367">
        <v>55614.37812207501</v>
      </c>
      <c r="BB1367">
        <v>10452166.224262778</v>
      </c>
      <c r="BC1367">
        <v>1225.5412895405502</v>
      </c>
      <c r="BD1367">
        <v>230328.22995625102</v>
      </c>
      <c r="BE1367">
        <v>21136.206049202003</v>
      </c>
      <c r="BF1367">
        <v>3972338.5648870245</v>
      </c>
      <c r="BG1367">
        <v>465.76612185926808</v>
      </c>
      <c r="BH1367">
        <v>87536.084942230838</v>
      </c>
      <c r="BI1367">
        <v>0.99095165709717858</v>
      </c>
      <c r="BJ1367">
        <v>2.1375770535021377</v>
      </c>
      <c r="BK1367">
        <v>1.1466253964049591</v>
      </c>
      <c r="BL1367">
        <v>40.347249639276093</v>
      </c>
      <c r="BM1367">
        <v>30.170845258582926</v>
      </c>
      <c r="BN1367">
        <f t="shared" si="136"/>
        <v>-10.176404380693167</v>
      </c>
      <c r="BO1367">
        <v>0.50318414848582793</v>
      </c>
      <c r="BP1367">
        <v>6.0382382628186362E-3</v>
      </c>
      <c r="BQ1367">
        <v>1.8998703938177303E-3</v>
      </c>
      <c r="BR1367">
        <v>0.13690476190476192</v>
      </c>
      <c r="BS1367">
        <v>6.8965517241379309E-2</v>
      </c>
      <c r="BT1367">
        <v>0.5</v>
      </c>
      <c r="BU1367">
        <v>0.29142986909309304</v>
      </c>
      <c r="BV1367">
        <v>0.91387403015631441</v>
      </c>
      <c r="BW1367">
        <v>6.5622173274282575E-2</v>
      </c>
      <c r="BX1367">
        <v>0.454396057837756</v>
      </c>
      <c r="BY1367">
        <f t="shared" si="137"/>
        <v>5.4327766345143171E-2</v>
      </c>
      <c r="BZ1367">
        <v>0</v>
      </c>
      <c r="CA1367">
        <f t="shared" si="138"/>
        <v>2.5348456228652051E-4</v>
      </c>
      <c r="CC1367">
        <v>5.4327766345143171E-2</v>
      </c>
      <c r="CD1367">
        <v>2.5348456228652051E-4</v>
      </c>
    </row>
    <row r="1368" spans="1:82" x14ac:dyDescent="0.3">
      <c r="A1368">
        <v>0</v>
      </c>
      <c r="B1368" t="s">
        <v>901</v>
      </c>
      <c r="C1368" t="s">
        <v>69</v>
      </c>
      <c r="D1368">
        <v>27163</v>
      </c>
      <c r="E1368" s="2">
        <f t="shared" si="141"/>
        <v>0.5211463101627597</v>
      </c>
      <c r="F1368" s="2" t="s">
        <v>1937</v>
      </c>
      <c r="G1368" s="3">
        <v>118899</v>
      </c>
      <c r="H1368" s="1">
        <v>33.654656377975328</v>
      </c>
      <c r="I1368" s="1">
        <f t="shared" si="140"/>
        <v>-8.8911610598396749</v>
      </c>
      <c r="J1368" s="1">
        <v>3.1737253618099999</v>
      </c>
      <c r="K1368" s="1">
        <v>27.3796398275</v>
      </c>
      <c r="L1368" s="2">
        <v>0.17545777211000013</v>
      </c>
      <c r="M1368" s="2">
        <v>2.0194921991786498E-2</v>
      </c>
      <c r="N1368" s="7">
        <v>0</v>
      </c>
      <c r="O1368" s="2">
        <v>1.0724615550705434E-2</v>
      </c>
      <c r="P1368" s="3">
        <v>902134.91369400022</v>
      </c>
      <c r="Q1368" s="3">
        <v>19879.815666396007</v>
      </c>
      <c r="R1368" s="3">
        <v>3129869.1089983601</v>
      </c>
      <c r="S1368" s="3">
        <v>7045.498518417925</v>
      </c>
      <c r="T1368" s="3">
        <v>1385207.5719539186</v>
      </c>
      <c r="V1368">
        <v>27163</v>
      </c>
      <c r="W1368" s="2">
        <v>0.66248706971460269</v>
      </c>
      <c r="X1368" s="2">
        <v>0.90284325347937822</v>
      </c>
      <c r="Y1368" s="2">
        <v>0.24126654961991936</v>
      </c>
      <c r="Z1368" s="2">
        <v>0.90506828811704521</v>
      </c>
      <c r="AA1368" s="2">
        <v>7.8917308742892489E-2</v>
      </c>
      <c r="AB1368" s="2">
        <v>0.43309582048565437</v>
      </c>
      <c r="AC1368" s="2">
        <v>2.0194921991786498E-2</v>
      </c>
      <c r="AD1368" s="2">
        <v>0</v>
      </c>
      <c r="AE1368" s="2">
        <v>1.0724615550705434E-2</v>
      </c>
      <c r="AF1368">
        <v>3470526.1297002863</v>
      </c>
      <c r="AG1368">
        <v>7784.934428415545</v>
      </c>
      <c r="AH1368">
        <v>1463154.3368532583</v>
      </c>
      <c r="AI1368">
        <v>68385.71461471908</v>
      </c>
      <c r="AJ1368">
        <v>51.918148490652378</v>
      </c>
      <c r="AK1368">
        <v>6600395.2386986464</v>
      </c>
      <c r="AL1368">
        <v>14830.432946833469</v>
      </c>
      <c r="AM1368">
        <v>2787333.9824632597</v>
      </c>
      <c r="AN1368">
        <v>129413.64095863598</v>
      </c>
      <c r="AO1368">
        <v>98.890669100669484</v>
      </c>
      <c r="AP1368">
        <v>3129869.1089983601</v>
      </c>
      <c r="AQ1368">
        <v>7045.4985184179241</v>
      </c>
      <c r="AR1368">
        <v>1324179.6456100014</v>
      </c>
      <c r="AS1368">
        <v>61027.926343916901</v>
      </c>
      <c r="AT1368">
        <v>46.972520610017106</v>
      </c>
      <c r="AU1368" s="3">
        <v>169547235.6796504</v>
      </c>
      <c r="AV1368" s="3">
        <v>3736212.5563424653</v>
      </c>
      <c r="AW1368">
        <v>1082544.0105694002</v>
      </c>
      <c r="AX1368">
        <v>203453321.34641308</v>
      </c>
      <c r="AY1368">
        <v>23855.384659439598</v>
      </c>
      <c r="AZ1368">
        <v>4483380.9928950779</v>
      </c>
      <c r="BA1368">
        <v>1984678.9242634005</v>
      </c>
      <c r="BB1368">
        <v>373000557.0260635</v>
      </c>
      <c r="BC1368">
        <v>43735.200325835605</v>
      </c>
      <c r="BD1368">
        <v>8219593.5492375437</v>
      </c>
      <c r="BE1368">
        <v>902134.91369400022</v>
      </c>
      <c r="BF1368">
        <v>169547235.6796504</v>
      </c>
      <c r="BG1368">
        <v>19879.815666396007</v>
      </c>
      <c r="BH1368">
        <v>3736212.5563424653</v>
      </c>
      <c r="BI1368">
        <v>26.881300593809389</v>
      </c>
      <c r="BJ1368">
        <v>60.535956971784714</v>
      </c>
      <c r="BK1368">
        <v>33.654656377975328</v>
      </c>
      <c r="BL1368">
        <v>47.829490869331558</v>
      </c>
      <c r="BM1368">
        <v>38.938329809491883</v>
      </c>
      <c r="BN1368">
        <f t="shared" si="136"/>
        <v>-8.8911610598396749</v>
      </c>
      <c r="BO1368">
        <v>0.5211463101627597</v>
      </c>
      <c r="BP1368">
        <v>0.1696448854330373</v>
      </c>
      <c r="BQ1368">
        <v>1.0673372390381634E-3</v>
      </c>
      <c r="BR1368">
        <v>0.10714285714285714</v>
      </c>
      <c r="BS1368">
        <v>6.8965517241379309E-2</v>
      </c>
      <c r="BT1368">
        <v>0.61111111111111116</v>
      </c>
      <c r="BU1368">
        <v>0.25462332340788785</v>
      </c>
      <c r="BV1368">
        <v>0.90506828811704521</v>
      </c>
      <c r="BW1368">
        <v>8.1864428156527475E-2</v>
      </c>
      <c r="BX1368">
        <v>0.43309582048565437</v>
      </c>
      <c r="BY1368">
        <f t="shared" si="137"/>
        <v>0.10759037036887081</v>
      </c>
      <c r="BZ1368">
        <v>0</v>
      </c>
      <c r="CA1368">
        <f t="shared" si="138"/>
        <v>5.946945371113144E-3</v>
      </c>
      <c r="CC1368">
        <v>0.10759037036887081</v>
      </c>
      <c r="CD1368">
        <v>5.946945371113144E-3</v>
      </c>
    </row>
    <row r="1369" spans="1:82" x14ac:dyDescent="0.3">
      <c r="A1369">
        <v>0</v>
      </c>
      <c r="B1369" t="s">
        <v>901</v>
      </c>
      <c r="C1369" t="s">
        <v>959</v>
      </c>
      <c r="D1369">
        <v>27165</v>
      </c>
      <c r="E1369" s="2">
        <f t="shared" si="141"/>
        <v>0.41086972159196344</v>
      </c>
      <c r="F1369" s="2" t="s">
        <v>1935</v>
      </c>
      <c r="G1369" s="3">
        <v>253</v>
      </c>
      <c r="H1369" s="1">
        <v>0.37528413471278188</v>
      </c>
      <c r="I1369" s="1">
        <f t="shared" si="140"/>
        <v>-7.7651554794609048</v>
      </c>
      <c r="J1369" s="1">
        <v>3.0782924033199999</v>
      </c>
      <c r="K1369" s="1">
        <v>12.5260180419</v>
      </c>
      <c r="L1369" s="2">
        <v>0.16088874004999987</v>
      </c>
      <c r="M1369" s="2">
        <v>4.3436020193078704E-5</v>
      </c>
      <c r="N1369" s="7">
        <v>0</v>
      </c>
      <c r="O1369" s="2">
        <v>1.5191355396688596E-5</v>
      </c>
      <c r="P1369" s="3">
        <v>7022.6440376380033</v>
      </c>
      <c r="Q1369" s="3">
        <v>154.753869781292</v>
      </c>
      <c r="R1369" s="3">
        <v>97104.54704505601</v>
      </c>
      <c r="S1369" s="3">
        <v>215.43522946876479</v>
      </c>
      <c r="T1369" s="3">
        <v>44375.133286632015</v>
      </c>
      <c r="V1369">
        <v>27165</v>
      </c>
      <c r="W1369" s="2">
        <v>0.39152778379308062</v>
      </c>
      <c r="X1369" s="2">
        <v>1.0067633594530402E-2</v>
      </c>
      <c r="Y1369" s="2">
        <v>0.21071176837117442</v>
      </c>
      <c r="Z1369" s="2">
        <v>0.87785315935706021</v>
      </c>
      <c r="AA1369" s="2">
        <v>3.6104186883378901E-2</v>
      </c>
      <c r="AB1369" s="2">
        <v>0.39713396585916444</v>
      </c>
      <c r="AC1369" s="2">
        <v>4.3436020193078704E-5</v>
      </c>
      <c r="AD1369" s="2">
        <v>0</v>
      </c>
      <c r="AE1369" s="2">
        <v>1.5191355396688596E-5</v>
      </c>
      <c r="AF1369">
        <v>190953.89426308993</v>
      </c>
      <c r="AG1369">
        <v>423.99579757984247</v>
      </c>
      <c r="AH1369">
        <v>79688.698182492721</v>
      </c>
      <c r="AI1369">
        <v>7619.9125453778288</v>
      </c>
      <c r="AJ1369">
        <v>2.8301627572693198</v>
      </c>
      <c r="AK1369">
        <v>288058.44130814594</v>
      </c>
      <c r="AL1369">
        <v>639.43102704860723</v>
      </c>
      <c r="AM1369">
        <v>120179.08293867559</v>
      </c>
      <c r="AN1369">
        <v>11504.661075826942</v>
      </c>
      <c r="AO1369">
        <v>4.2682914171499808</v>
      </c>
      <c r="AP1369">
        <v>97104.54704505601</v>
      </c>
      <c r="AQ1369">
        <v>215.43522946876476</v>
      </c>
      <c r="AR1369">
        <v>40490.384756182873</v>
      </c>
      <c r="AS1369">
        <v>3884.7485304491129</v>
      </c>
      <c r="AT1369">
        <v>1.4381286598806611</v>
      </c>
      <c r="AU1369" s="3">
        <v>1319835.7204336864</v>
      </c>
      <c r="AV1369" s="3">
        <v>29084.442286696016</v>
      </c>
      <c r="AW1369">
        <v>15447.498765832001</v>
      </c>
      <c r="AX1369">
        <v>2903202.9180504661</v>
      </c>
      <c r="AY1369">
        <v>340.40743054068804</v>
      </c>
      <c r="AZ1369">
        <v>63976.172495816907</v>
      </c>
      <c r="BA1369">
        <v>22470.142803470004</v>
      </c>
      <c r="BB1369">
        <v>4223038.638484152</v>
      </c>
      <c r="BC1369">
        <v>495.16130032198004</v>
      </c>
      <c r="BD1369">
        <v>93060.61478251293</v>
      </c>
      <c r="BE1369">
        <v>7022.6440376380033</v>
      </c>
      <c r="BF1369">
        <v>1319835.7204336864</v>
      </c>
      <c r="BG1369">
        <v>154.753869781292</v>
      </c>
      <c r="BH1369">
        <v>29084.442286696016</v>
      </c>
      <c r="BI1369">
        <v>0.45707096848628437</v>
      </c>
      <c r="BJ1369">
        <v>0.83235510319906625</v>
      </c>
      <c r="BK1369">
        <v>0.37528413471278188</v>
      </c>
      <c r="BL1369">
        <v>38.588778869432666</v>
      </c>
      <c r="BM1369">
        <v>30.823623389971761</v>
      </c>
      <c r="BN1369">
        <f t="shared" si="136"/>
        <v>-7.7651554794609048</v>
      </c>
      <c r="BO1369">
        <v>0.41086972159196344</v>
      </c>
      <c r="BP1369">
        <v>2.2741473534771766E-3</v>
      </c>
      <c r="BQ1369">
        <v>1.6491060490062171E-3</v>
      </c>
      <c r="BR1369">
        <v>0.11904761904761904</v>
      </c>
      <c r="BS1369">
        <v>6.8965517241379309E-2</v>
      </c>
      <c r="BT1369">
        <v>0.27777777777777779</v>
      </c>
      <c r="BU1369">
        <v>0.22237699684578191</v>
      </c>
      <c r="BV1369">
        <v>0.87785315935706021</v>
      </c>
      <c r="BW1369">
        <v>3.7452476020102599E-2</v>
      </c>
      <c r="BX1369">
        <v>0.39713396585916444</v>
      </c>
      <c r="BY1369">
        <f t="shared" si="137"/>
        <v>2.9017808584696256E-2</v>
      </c>
      <c r="BZ1369">
        <v>0</v>
      </c>
      <c r="CA1369">
        <f t="shared" si="138"/>
        <v>9.2177655079220915E-6</v>
      </c>
      <c r="CC1369">
        <v>2.9017808584696256E-2</v>
      </c>
      <c r="CD1369">
        <v>9.2177655079220915E-6</v>
      </c>
    </row>
    <row r="1370" spans="1:82" x14ac:dyDescent="0.3">
      <c r="A1370">
        <v>0</v>
      </c>
      <c r="B1370" t="s">
        <v>901</v>
      </c>
      <c r="C1370" t="s">
        <v>960</v>
      </c>
      <c r="D1370">
        <v>27167</v>
      </c>
      <c r="E1370" s="2">
        <f t="shared" si="141"/>
        <v>0.4262949446786829</v>
      </c>
      <c r="F1370" s="2" t="s">
        <v>1936</v>
      </c>
      <c r="G1370" s="3">
        <v>69</v>
      </c>
      <c r="H1370" s="1">
        <v>0.37728688915826336</v>
      </c>
      <c r="I1370" s="1">
        <f t="shared" si="140"/>
        <v>-11.739174381473497</v>
      </c>
      <c r="J1370" s="1">
        <v>2.9374897404899998</v>
      </c>
      <c r="K1370" s="1">
        <v>7.1121351494800003</v>
      </c>
      <c r="L1370" s="2">
        <v>0.11890787592199992</v>
      </c>
      <c r="M1370" s="2">
        <v>1.1740091680546766E-4</v>
      </c>
      <c r="N1370" s="7">
        <v>0</v>
      </c>
      <c r="O1370" s="2">
        <v>3.2746756687916613E-4</v>
      </c>
      <c r="P1370" s="3">
        <v>10312.418147697999</v>
      </c>
      <c r="Q1370" s="3">
        <v>227.24868391533201</v>
      </c>
      <c r="R1370" s="3">
        <v>67866.221987564131</v>
      </c>
      <c r="S1370" s="3">
        <v>152.31794507924357</v>
      </c>
      <c r="T1370" s="3">
        <v>31985.183709678768</v>
      </c>
      <c r="V1370">
        <v>27167</v>
      </c>
      <c r="W1370" s="2">
        <v>0.37846633269962876</v>
      </c>
      <c r="X1370" s="2">
        <v>1.0121360880263799E-2</v>
      </c>
      <c r="Y1370" s="2">
        <v>0.31854895883032547</v>
      </c>
      <c r="Z1370" s="2">
        <v>0.83769970860693233</v>
      </c>
      <c r="AA1370" s="2">
        <v>2.0499559853557794E-2</v>
      </c>
      <c r="AB1370" s="2">
        <v>0.29350939240445195</v>
      </c>
      <c r="AC1370" s="2">
        <v>1.1740091680546766E-4</v>
      </c>
      <c r="AD1370" s="2">
        <v>0</v>
      </c>
      <c r="AE1370" s="2">
        <v>3.2746756687916613E-4</v>
      </c>
      <c r="AF1370">
        <v>45519.024925101272</v>
      </c>
      <c r="AG1370">
        <v>102.44824620222592</v>
      </c>
      <c r="AH1370">
        <v>19254.830867510034</v>
      </c>
      <c r="AI1370">
        <v>2230.400721537148</v>
      </c>
      <c r="AJ1370">
        <v>0.68303516016933197</v>
      </c>
      <c r="AK1370">
        <v>113385.2469126654</v>
      </c>
      <c r="AL1370">
        <v>254.76619128146953</v>
      </c>
      <c r="AM1370">
        <v>47882.517326859059</v>
      </c>
      <c r="AN1370">
        <v>5587.8979718668907</v>
      </c>
      <c r="AO1370">
        <v>1.6988035612020866</v>
      </c>
      <c r="AP1370">
        <v>67866.221987564131</v>
      </c>
      <c r="AQ1370">
        <v>152.3179450792436</v>
      </c>
      <c r="AR1370">
        <v>28627.686459349025</v>
      </c>
      <c r="AS1370">
        <v>3357.4972503297427</v>
      </c>
      <c r="AT1370">
        <v>1.0157684010327546</v>
      </c>
      <c r="AU1370" s="3">
        <v>1938115.866678362</v>
      </c>
      <c r="AV1370" s="3">
        <v>42709.117655047499</v>
      </c>
      <c r="AW1370">
        <v>17237.568974384001</v>
      </c>
      <c r="AX1370">
        <v>3239628.7130457293</v>
      </c>
      <c r="AY1370">
        <v>379.854153237856</v>
      </c>
      <c r="AZ1370">
        <v>71389.789559522658</v>
      </c>
      <c r="BA1370">
        <v>27549.987122081999</v>
      </c>
      <c r="BB1370">
        <v>5177744.5797240911</v>
      </c>
      <c r="BC1370">
        <v>607.10283715318803</v>
      </c>
      <c r="BD1370">
        <v>114098.90721457016</v>
      </c>
      <c r="BE1370">
        <v>10312.418147697999</v>
      </c>
      <c r="BF1370">
        <v>1938115.866678362</v>
      </c>
      <c r="BG1370">
        <v>227.24868391533201</v>
      </c>
      <c r="BH1370">
        <v>42709.117655047499</v>
      </c>
      <c r="BI1370">
        <v>0.29418852766505432</v>
      </c>
      <c r="BJ1370">
        <v>0.67147541682331768</v>
      </c>
      <c r="BK1370">
        <v>0.37728688915826336</v>
      </c>
      <c r="BL1370">
        <v>39.160664459136804</v>
      </c>
      <c r="BM1370">
        <v>27.421490077663307</v>
      </c>
      <c r="BN1370">
        <f t="shared" si="136"/>
        <v>-11.739174381473497</v>
      </c>
      <c r="BO1370">
        <v>0.4262949446786829</v>
      </c>
      <c r="BP1370">
        <v>1.5186816361753997E-3</v>
      </c>
      <c r="BQ1370">
        <v>1.1568234274703809E-4</v>
      </c>
      <c r="BR1370">
        <v>0.14285714285714285</v>
      </c>
      <c r="BS1370">
        <v>0.13793103448275862</v>
      </c>
      <c r="BT1370">
        <v>0.22222222222222221</v>
      </c>
      <c r="BU1370">
        <v>0.33618416930683931</v>
      </c>
      <c r="BV1370">
        <v>0.83769970860693233</v>
      </c>
      <c r="BW1370">
        <v>2.1265103582528835E-2</v>
      </c>
      <c r="BX1370">
        <v>0.29350939240445195</v>
      </c>
      <c r="BY1370">
        <f t="shared" si="137"/>
        <v>0.1154926504458596</v>
      </c>
      <c r="BZ1370">
        <v>0</v>
      </c>
      <c r="CA1370">
        <f t="shared" si="138"/>
        <v>2.6672911368119445E-4</v>
      </c>
      <c r="CC1370">
        <v>0.1154926504458596</v>
      </c>
      <c r="CD1370">
        <v>2.6672911368119445E-4</v>
      </c>
    </row>
    <row r="1371" spans="1:82" x14ac:dyDescent="0.3">
      <c r="A1371">
        <v>0</v>
      </c>
      <c r="B1371" t="s">
        <v>901</v>
      </c>
      <c r="C1371" t="s">
        <v>961</v>
      </c>
      <c r="D1371">
        <v>27169</v>
      </c>
      <c r="E1371" s="2">
        <f t="shared" si="141"/>
        <v>0.60345098165730071</v>
      </c>
      <c r="F1371" s="2" t="s">
        <v>1939</v>
      </c>
      <c r="G1371" s="3">
        <v>5919</v>
      </c>
      <c r="H1371" s="1">
        <v>4.9854348227780321</v>
      </c>
      <c r="I1371" s="1">
        <f t="shared" si="140"/>
        <v>-9.8435438833161726</v>
      </c>
      <c r="J1371" s="1">
        <v>3.1140045947599999</v>
      </c>
      <c r="K1371" s="1">
        <v>33.803082786600001</v>
      </c>
      <c r="L1371" s="2">
        <v>0.13567801845999994</v>
      </c>
      <c r="M1371" s="2">
        <v>1.4302727771057856E-2</v>
      </c>
      <c r="N1371" s="7">
        <v>0</v>
      </c>
      <c r="O1371" s="2">
        <v>2.5431145816957861E-3</v>
      </c>
      <c r="P1371" s="3">
        <v>244255.19737430001</v>
      </c>
      <c r="Q1371" s="3">
        <v>5382.5078994861997</v>
      </c>
      <c r="R1371" s="3">
        <v>766684.86669192929</v>
      </c>
      <c r="S1371" s="3">
        <v>1728.4177920347884</v>
      </c>
      <c r="T1371" s="3">
        <v>348505.29723713954</v>
      </c>
      <c r="V1371">
        <v>27169</v>
      </c>
      <c r="W1371" s="2">
        <v>0.44421341263089187</v>
      </c>
      <c r="X1371" s="2">
        <v>0.13374274706165018</v>
      </c>
      <c r="Y1371" s="2">
        <v>0.26710998178710077</v>
      </c>
      <c r="Z1371" s="2">
        <v>0.88803739658200886</v>
      </c>
      <c r="AA1371" s="2">
        <v>9.7431826625136678E-2</v>
      </c>
      <c r="AB1371" s="2">
        <v>0.33490441614613631</v>
      </c>
      <c r="AC1371" s="2">
        <v>1.4302727771057856E-2</v>
      </c>
      <c r="AD1371" s="2">
        <v>0</v>
      </c>
      <c r="AE1371" s="2">
        <v>2.5431145816957861E-3</v>
      </c>
      <c r="AF1371">
        <v>552342.99159599957</v>
      </c>
      <c r="AG1371">
        <v>1238.0729893393329</v>
      </c>
      <c r="AH1371">
        <v>232691.98736994536</v>
      </c>
      <c r="AI1371">
        <v>17375.757493354871</v>
      </c>
      <c r="AJ1371">
        <v>8.2573071015385633</v>
      </c>
      <c r="AK1371">
        <v>1319027.8582879289</v>
      </c>
      <c r="AL1371">
        <v>2966.4907813741211</v>
      </c>
      <c r="AM1371">
        <v>557542.76312975422</v>
      </c>
      <c r="AN1371">
        <v>41030.278970685511</v>
      </c>
      <c r="AO1371">
        <v>19.779232107355831</v>
      </c>
      <c r="AP1371">
        <v>766684.86669192929</v>
      </c>
      <c r="AQ1371">
        <v>1728.4177920347881</v>
      </c>
      <c r="AR1371">
        <v>324850.77575980884</v>
      </c>
      <c r="AS1371">
        <v>23654.52147733064</v>
      </c>
      <c r="AT1371">
        <v>11.521925005817268</v>
      </c>
      <c r="AU1371" s="3">
        <v>45905321.794525944</v>
      </c>
      <c r="AV1371" s="3">
        <v>1011588.5346294363</v>
      </c>
      <c r="AW1371">
        <v>156926.52296164</v>
      </c>
      <c r="AX1371">
        <v>29492770.725410622</v>
      </c>
      <c r="AY1371">
        <v>3458.09734474376</v>
      </c>
      <c r="AZ1371">
        <v>649914.81497114222</v>
      </c>
      <c r="BA1371">
        <v>401181.72033594002</v>
      </c>
      <c r="BB1371">
        <v>75398092.519936562</v>
      </c>
      <c r="BC1371">
        <v>8840.6052442299588</v>
      </c>
      <c r="BD1371">
        <v>1661503.3496005784</v>
      </c>
      <c r="BE1371">
        <v>244255.19737430001</v>
      </c>
      <c r="BF1371">
        <v>45905321.794525944</v>
      </c>
      <c r="BG1371">
        <v>5382.5078994861997</v>
      </c>
      <c r="BH1371">
        <v>1011588.5346294363</v>
      </c>
      <c r="BI1371">
        <v>2.3268132732348228</v>
      </c>
      <c r="BJ1371">
        <v>7.3122480960128549</v>
      </c>
      <c r="BK1371">
        <v>4.9854348227780321</v>
      </c>
      <c r="BL1371">
        <v>52.779251903204326</v>
      </c>
      <c r="BM1371">
        <v>42.935708019888153</v>
      </c>
      <c r="BN1371">
        <f t="shared" si="136"/>
        <v>-9.8435438833161726</v>
      </c>
      <c r="BO1371">
        <v>0.60345098165730071</v>
      </c>
      <c r="BP1371">
        <v>1.7003344614167394E-2</v>
      </c>
      <c r="BQ1371">
        <v>2.7195921585979801E-3</v>
      </c>
      <c r="BR1371">
        <v>0.10119047619047619</v>
      </c>
      <c r="BS1371">
        <v>0.17241379310344829</v>
      </c>
      <c r="BT1371">
        <v>0.61111111111111116</v>
      </c>
      <c r="BU1371">
        <v>0.28189747557295347</v>
      </c>
      <c r="BV1371">
        <v>0.88803739658200886</v>
      </c>
      <c r="BW1371">
        <v>0.10107035956964386</v>
      </c>
      <c r="BX1371">
        <v>0.33490441614613631</v>
      </c>
      <c r="BY1371">
        <f t="shared" si="137"/>
        <v>0.48826223231776317</v>
      </c>
      <c r="BZ1371">
        <v>0</v>
      </c>
      <c r="CA1371">
        <f t="shared" si="138"/>
        <v>1.7721720578108249E-3</v>
      </c>
      <c r="CC1371">
        <v>0.48826223231776317</v>
      </c>
      <c r="CD1371">
        <v>1.7721720578108249E-3</v>
      </c>
    </row>
    <row r="1372" spans="1:82" x14ac:dyDescent="0.3">
      <c r="A1372">
        <v>0</v>
      </c>
      <c r="B1372" t="s">
        <v>901</v>
      </c>
      <c r="C1372" t="s">
        <v>608</v>
      </c>
      <c r="D1372">
        <v>27171</v>
      </c>
      <c r="E1372" s="2">
        <f t="shared" si="141"/>
        <v>0.51545827798145238</v>
      </c>
      <c r="F1372" s="2" t="s">
        <v>1937</v>
      </c>
      <c r="G1372" s="3">
        <v>47461</v>
      </c>
      <c r="H1372" s="1">
        <v>20.236572552752751</v>
      </c>
      <c r="I1372" s="1">
        <f t="shared" si="140"/>
        <v>-10.922794329884773</v>
      </c>
      <c r="J1372" s="1">
        <v>3.0826434047600002</v>
      </c>
      <c r="K1372" s="1">
        <v>43.605749707299999</v>
      </c>
      <c r="L1372" s="2">
        <v>0.17394536022000007</v>
      </c>
      <c r="M1372" s="2">
        <v>1.2543236004961378E-2</v>
      </c>
      <c r="N1372" s="7">
        <v>0</v>
      </c>
      <c r="O1372" s="2">
        <v>1.3977741027854462E-2</v>
      </c>
      <c r="P1372" s="3">
        <v>792368.26172539988</v>
      </c>
      <c r="Q1372" s="3">
        <v>17460.9526179436</v>
      </c>
      <c r="R1372" s="3">
        <v>3534602.6636227798</v>
      </c>
      <c r="S1372" s="3">
        <v>7923.8200875734028</v>
      </c>
      <c r="T1372" s="3">
        <v>1559150.0229272717</v>
      </c>
      <c r="V1372">
        <v>27171</v>
      </c>
      <c r="W1372" s="2">
        <v>0.58781468345296062</v>
      </c>
      <c r="X1372" s="2">
        <v>0.54288039068363636</v>
      </c>
      <c r="Y1372" s="2">
        <v>0.2963960367429041</v>
      </c>
      <c r="Z1372" s="2">
        <v>0.87909395778035226</v>
      </c>
      <c r="AA1372" s="2">
        <v>0.12568640180430393</v>
      </c>
      <c r="AB1372" s="2">
        <v>0.42936261869849623</v>
      </c>
      <c r="AC1372" s="2">
        <v>1.2543236004961378E-2</v>
      </c>
      <c r="AD1372" s="2">
        <v>0</v>
      </c>
      <c r="AE1372" s="2">
        <v>1.3977741027854462E-2</v>
      </c>
      <c r="AF1372">
        <v>1982241.0585900377</v>
      </c>
      <c r="AG1372">
        <v>4446.5438932465258</v>
      </c>
      <c r="AH1372">
        <v>835714.16576930345</v>
      </c>
      <c r="AI1372">
        <v>39123.640725178935</v>
      </c>
      <c r="AJ1372">
        <v>29.654203225348066</v>
      </c>
      <c r="AK1372">
        <v>5516843.7222128175</v>
      </c>
      <c r="AL1372">
        <v>12370.36398081993</v>
      </c>
      <c r="AM1372">
        <v>2324971.6325065861</v>
      </c>
      <c r="AN1372">
        <v>109016.19691516776</v>
      </c>
      <c r="AO1372">
        <v>82.501391183936491</v>
      </c>
      <c r="AP1372">
        <v>3534602.6636227798</v>
      </c>
      <c r="AQ1372">
        <v>7923.8200875734037</v>
      </c>
      <c r="AR1372">
        <v>1489257.4667372827</v>
      </c>
      <c r="AS1372">
        <v>69892.556189988827</v>
      </c>
      <c r="AT1372">
        <v>52.847187958588421</v>
      </c>
      <c r="AU1372" s="3">
        <v>148917691.10867167</v>
      </c>
      <c r="AV1372" s="3">
        <v>3281611.4350163201</v>
      </c>
      <c r="AW1372">
        <v>494849.33626470005</v>
      </c>
      <c r="AX1372">
        <v>93001984.257587731</v>
      </c>
      <c r="AY1372">
        <v>10904.703319039801</v>
      </c>
      <c r="AZ1372">
        <v>2049429.9417803402</v>
      </c>
      <c r="BA1372">
        <v>1287217.5979900998</v>
      </c>
      <c r="BB1372">
        <v>241919675.36625937</v>
      </c>
      <c r="BC1372">
        <v>28365.655936983399</v>
      </c>
      <c r="BD1372">
        <v>5331041.37679666</v>
      </c>
      <c r="BE1372">
        <v>792368.26172539988</v>
      </c>
      <c r="BF1372">
        <v>148917691.10867167</v>
      </c>
      <c r="BG1372">
        <v>17460.9526179436</v>
      </c>
      <c r="BH1372">
        <v>3281611.4350163201</v>
      </c>
      <c r="BI1372">
        <v>8.1215182286586369</v>
      </c>
      <c r="BJ1372">
        <v>28.358090781411388</v>
      </c>
      <c r="BK1372">
        <v>20.236572552752751</v>
      </c>
      <c r="BL1372">
        <v>42.829571922338658</v>
      </c>
      <c r="BM1372">
        <v>31.906777592453885</v>
      </c>
      <c r="BN1372">
        <f t="shared" si="136"/>
        <v>-10.922794329884773</v>
      </c>
      <c r="BO1372">
        <v>0.51545827798145238</v>
      </c>
      <c r="BP1372">
        <v>5.0694584544312381E-2</v>
      </c>
      <c r="BQ1372">
        <v>9.7426034204598606E-4</v>
      </c>
      <c r="BR1372">
        <v>0.14880952380952381</v>
      </c>
      <c r="BS1372">
        <v>0</v>
      </c>
      <c r="BT1372">
        <v>0.55555555555555558</v>
      </c>
      <c r="BU1372">
        <v>0.31280483779991775</v>
      </c>
      <c r="BV1372">
        <v>0.87909395778035226</v>
      </c>
      <c r="BW1372">
        <v>0.13038008485923644</v>
      </c>
      <c r="BX1372">
        <v>0.42936261869849623</v>
      </c>
      <c r="BY1372">
        <f t="shared" si="137"/>
        <v>8.3515233179615372E-2</v>
      </c>
      <c r="BZ1372">
        <v>0</v>
      </c>
      <c r="CA1372">
        <f t="shared" si="138"/>
        <v>7.8590743553828956E-3</v>
      </c>
      <c r="CC1372">
        <v>8.3515233179615372E-2</v>
      </c>
      <c r="CD1372">
        <v>7.8590743553828956E-3</v>
      </c>
    </row>
    <row r="1373" spans="1:82" x14ac:dyDescent="0.3">
      <c r="A1373">
        <v>0</v>
      </c>
      <c r="B1373" t="s">
        <v>901</v>
      </c>
      <c r="C1373" t="s">
        <v>962</v>
      </c>
      <c r="D1373">
        <v>27173</v>
      </c>
      <c r="E1373" s="2">
        <f t="shared" si="141"/>
        <v>0.4179283441517736</v>
      </c>
      <c r="F1373" s="2" t="s">
        <v>1935</v>
      </c>
      <c r="G1373" s="3">
        <v>-14</v>
      </c>
      <c r="H1373" s="1">
        <v>0.37679585593897835</v>
      </c>
      <c r="I1373" s="1">
        <f t="shared" si="140"/>
        <v>-13.994435889918055</v>
      </c>
      <c r="J1373" s="1">
        <v>2.9965563735899998</v>
      </c>
      <c r="K1373" s="1">
        <v>27.543639892200002</v>
      </c>
      <c r="L1373" s="2">
        <v>0.13673150049600002</v>
      </c>
      <c r="M1373" s="2">
        <v>7.6219988764283946E-5</v>
      </c>
      <c r="N1373" s="7">
        <v>0</v>
      </c>
      <c r="O1373" s="2">
        <v>3.7126102302761713E-3</v>
      </c>
      <c r="P1373" s="3">
        <v>11542.639512842999</v>
      </c>
      <c r="Q1373" s="3">
        <v>254.35834744426202</v>
      </c>
      <c r="R1373" s="3">
        <v>90078.623193376916</v>
      </c>
      <c r="S1373" s="3">
        <v>201.79761238688718</v>
      </c>
      <c r="T1373" s="3">
        <v>42749.12992904686</v>
      </c>
      <c r="V1373">
        <v>27173</v>
      </c>
      <c r="W1373" s="2">
        <v>0.42555886130003345</v>
      </c>
      <c r="X1373" s="2">
        <v>1.0108188081103803E-2</v>
      </c>
      <c r="Y1373" s="2">
        <v>0.37974672130150094</v>
      </c>
      <c r="Z1373" s="2">
        <v>0.85454405725409011</v>
      </c>
      <c r="AA1373" s="2">
        <v>7.9390011956715814E-2</v>
      </c>
      <c r="AB1373" s="2">
        <v>0.33750480632128516</v>
      </c>
      <c r="AC1373" s="2">
        <v>7.6219988764283946E-5</v>
      </c>
      <c r="AD1373" s="2">
        <v>0</v>
      </c>
      <c r="AE1373" s="2">
        <v>3.7126102302761713E-3</v>
      </c>
      <c r="AF1373">
        <v>64246.492855535893</v>
      </c>
      <c r="AG1373">
        <v>143.99737349431484</v>
      </c>
      <c r="AH1373">
        <v>27063.860776354239</v>
      </c>
      <c r="AI1373">
        <v>3433.480071110263</v>
      </c>
      <c r="AJ1373">
        <v>0.96039426417485441</v>
      </c>
      <c r="AK1373">
        <v>154325.11604891281</v>
      </c>
      <c r="AL1373">
        <v>345.79498588120202</v>
      </c>
      <c r="AM1373">
        <v>64991.09760095532</v>
      </c>
      <c r="AN1373">
        <v>8255.3731755560239</v>
      </c>
      <c r="AO1373">
        <v>2.3063454577851084</v>
      </c>
      <c r="AP1373">
        <v>90078.623193376916</v>
      </c>
      <c r="AQ1373">
        <v>201.79761238688718</v>
      </c>
      <c r="AR1373">
        <v>37927.236824601081</v>
      </c>
      <c r="AS1373">
        <v>4821.8931044457604</v>
      </c>
      <c r="AT1373">
        <v>1.3459511936102539</v>
      </c>
      <c r="AU1373" s="3">
        <v>2169323.6700437134</v>
      </c>
      <c r="AV1373" s="3">
        <v>47804.107818674602</v>
      </c>
      <c r="AW1373">
        <v>7767.9199516150002</v>
      </c>
      <c r="AX1373">
        <v>1459902.8757065232</v>
      </c>
      <c r="AY1373">
        <v>171.17707607291001</v>
      </c>
      <c r="AZ1373">
        <v>32171.019677142707</v>
      </c>
      <c r="BA1373">
        <v>19310.559464457998</v>
      </c>
      <c r="BB1373">
        <v>3629226.5457502361</v>
      </c>
      <c r="BC1373">
        <v>425.53542351717203</v>
      </c>
      <c r="BD1373">
        <v>79975.127495817316</v>
      </c>
      <c r="BE1373">
        <v>11542.639512842999</v>
      </c>
      <c r="BF1373">
        <v>2169323.6700437134</v>
      </c>
      <c r="BG1373">
        <v>254.35834744426202</v>
      </c>
      <c r="BH1373">
        <v>47804.107818674602</v>
      </c>
      <c r="BI1373">
        <v>0.1309891570845465</v>
      </c>
      <c r="BJ1373">
        <v>0.50778501302352486</v>
      </c>
      <c r="BK1373">
        <v>0.37679585593897835</v>
      </c>
      <c r="BL1373">
        <v>39.011803710825575</v>
      </c>
      <c r="BM1373">
        <v>25.01736782090752</v>
      </c>
      <c r="BN1373">
        <f t="shared" si="136"/>
        <v>-13.994435889918055</v>
      </c>
      <c r="BO1373">
        <v>0.4179283441517736</v>
      </c>
      <c r="BP1373">
        <v>6.6293049934331002E-4</v>
      </c>
      <c r="BQ1373">
        <v>8.5822550079230813E-4</v>
      </c>
      <c r="BR1373">
        <v>0.11904761904761904</v>
      </c>
      <c r="BS1373">
        <v>0</v>
      </c>
      <c r="BT1373">
        <v>0.22222222222222221</v>
      </c>
      <c r="BU1373">
        <v>0.40076990524945133</v>
      </c>
      <c r="BV1373">
        <v>0.85454405725409011</v>
      </c>
      <c r="BW1373">
        <v>8.2354784187464544E-2</v>
      </c>
      <c r="BX1373">
        <v>0.33750480632128516</v>
      </c>
      <c r="BY1373">
        <f t="shared" si="137"/>
        <v>4.6257717019314575E-2</v>
      </c>
      <c r="BZ1373">
        <v>0</v>
      </c>
      <c r="CA1373">
        <f t="shared" si="138"/>
        <v>2.6211711682230764E-3</v>
      </c>
      <c r="CC1373">
        <v>4.6257717019314575E-2</v>
      </c>
      <c r="CD1373">
        <v>2.6211711682230764E-3</v>
      </c>
    </row>
    <row r="1374" spans="1:82" x14ac:dyDescent="0.3">
      <c r="A1374">
        <v>0</v>
      </c>
      <c r="B1374" t="s">
        <v>963</v>
      </c>
      <c r="C1374" t="s">
        <v>204</v>
      </c>
      <c r="D1374">
        <v>28001</v>
      </c>
      <c r="E1374" s="2">
        <f t="shared" si="141"/>
        <v>0.61676395696898501</v>
      </c>
      <c r="F1374" s="2" t="s">
        <v>1939</v>
      </c>
      <c r="G1374" s="3">
        <v>1955</v>
      </c>
      <c r="H1374" s="1">
        <v>10.610173013469204</v>
      </c>
      <c r="I1374" s="1">
        <f t="shared" si="140"/>
        <v>-18.542626160158733</v>
      </c>
      <c r="J1374" s="1">
        <v>2.5135203777099999</v>
      </c>
      <c r="K1374" s="1">
        <v>-58.998089911599997</v>
      </c>
      <c r="L1374" s="2">
        <v>0.24832067638999988</v>
      </c>
      <c r="M1374" s="2">
        <v>-1.8528666556304734E-3</v>
      </c>
      <c r="N1374" s="7">
        <v>0</v>
      </c>
      <c r="O1374" s="2">
        <v>1.7469714490476518E-2</v>
      </c>
      <c r="P1374" s="3">
        <v>391481.40337354998</v>
      </c>
      <c r="Q1374" s="3">
        <v>12959.1035166152</v>
      </c>
      <c r="R1374" s="3">
        <v>547299.63965880894</v>
      </c>
      <c r="S1374" s="3">
        <v>688.88927280377493</v>
      </c>
      <c r="T1374" s="3">
        <v>209623.8346569741</v>
      </c>
      <c r="V1374">
        <v>28001</v>
      </c>
      <c r="W1374" s="2">
        <v>0.58641457397617169</v>
      </c>
      <c r="X1374" s="2">
        <v>0.28463589156502717</v>
      </c>
      <c r="Y1374" s="2">
        <v>0.49441416584736392</v>
      </c>
      <c r="Z1374" s="2">
        <v>0.71679409087366697</v>
      </c>
      <c r="AA1374" s="2">
        <v>0.17005229090406915</v>
      </c>
      <c r="AB1374" s="2">
        <v>0.61294889243923145</v>
      </c>
      <c r="AC1374" s="2">
        <v>-1.8528666556304734E-3</v>
      </c>
      <c r="AD1374" s="2">
        <v>0</v>
      </c>
      <c r="AE1374" s="2">
        <v>1.7469714490476518E-2</v>
      </c>
      <c r="AF1374">
        <v>475504.92553027108</v>
      </c>
      <c r="AG1374">
        <v>596.66164875739071</v>
      </c>
      <c r="AH1374">
        <v>112140.71063037506</v>
      </c>
      <c r="AI1374">
        <v>70092.272664332995</v>
      </c>
      <c r="AJ1374">
        <v>4.6542195969521813</v>
      </c>
      <c r="AK1374">
        <v>1022804.5651890801</v>
      </c>
      <c r="AL1374">
        <v>1285.5509215611658</v>
      </c>
      <c r="AM1374">
        <v>241615.31781979967</v>
      </c>
      <c r="AN1374">
        <v>150241.50013188247</v>
      </c>
      <c r="AO1374">
        <v>10.020625712320724</v>
      </c>
      <c r="AP1374">
        <v>547299.63965880894</v>
      </c>
      <c r="AQ1374">
        <v>688.88927280377504</v>
      </c>
      <c r="AR1374">
        <v>129474.60718942461</v>
      </c>
      <c r="AS1374">
        <v>80149.22746754947</v>
      </c>
      <c r="AT1374">
        <v>5.3664061153685427</v>
      </c>
      <c r="AU1374" s="3">
        <v>73575014.950024977</v>
      </c>
      <c r="AV1374" s="3">
        <v>2435533.9149126606</v>
      </c>
      <c r="AW1374">
        <v>201717.92021003002</v>
      </c>
      <c r="AX1374">
        <v>37910865.924273044</v>
      </c>
      <c r="AY1374">
        <v>6677.4140141307189</v>
      </c>
      <c r="AZ1374">
        <v>1254953.1898157273</v>
      </c>
      <c r="BA1374">
        <v>593199.32358357997</v>
      </c>
      <c r="BB1374">
        <v>111485880.87429802</v>
      </c>
      <c r="BC1374">
        <v>19636.517530745918</v>
      </c>
      <c r="BD1374">
        <v>3690487.1047283877</v>
      </c>
      <c r="BE1374">
        <v>391481.40337354998</v>
      </c>
      <c r="BF1374">
        <v>73575014.950024977</v>
      </c>
      <c r="BG1374">
        <v>12959.1035166152</v>
      </c>
      <c r="BH1374">
        <v>2435533.9149126606</v>
      </c>
      <c r="BI1374">
        <v>3.3519568999494673</v>
      </c>
      <c r="BJ1374">
        <v>13.962129913418671</v>
      </c>
      <c r="BK1374">
        <v>10.610173013469204</v>
      </c>
      <c r="BL1374">
        <v>61.972733684946903</v>
      </c>
      <c r="BM1374">
        <v>43.43010752478817</v>
      </c>
      <c r="BN1374">
        <f t="shared" si="136"/>
        <v>-18.542626160158733</v>
      </c>
      <c r="BO1374">
        <v>0.61676395696898501</v>
      </c>
      <c r="BP1374">
        <v>2.503503703013513E-2</v>
      </c>
      <c r="BQ1374">
        <v>0.39372105395718204</v>
      </c>
      <c r="BR1374">
        <v>0.11904761904761904</v>
      </c>
      <c r="BS1374">
        <v>0.17241379310344829</v>
      </c>
      <c r="BT1374">
        <v>0.22222222222222221</v>
      </c>
      <c r="BU1374">
        <v>0.53102008453492067</v>
      </c>
      <c r="BV1374">
        <v>0.71679409087366697</v>
      </c>
      <c r="BW1374">
        <v>0.1764027913942626</v>
      </c>
      <c r="BX1374">
        <v>0.61294889243923145</v>
      </c>
      <c r="BY1374">
        <f t="shared" si="137"/>
        <v>4.206648006795384E-2</v>
      </c>
      <c r="BZ1374">
        <v>0</v>
      </c>
      <c r="CA1374">
        <f t="shared" si="138"/>
        <v>7.0039686541327325E-3</v>
      </c>
      <c r="CC1374">
        <v>4.206648006795384E-2</v>
      </c>
      <c r="CD1374">
        <v>7.0039686541327325E-3</v>
      </c>
    </row>
    <row r="1375" spans="1:82" x14ac:dyDescent="0.3">
      <c r="A1375">
        <v>0</v>
      </c>
      <c r="B1375" t="s">
        <v>963</v>
      </c>
      <c r="C1375" t="s">
        <v>964</v>
      </c>
      <c r="D1375">
        <v>28003</v>
      </c>
      <c r="E1375" s="2">
        <f t="shared" si="141"/>
        <v>0.59436769833302028</v>
      </c>
      <c r="F1375" s="2" t="s">
        <v>1939</v>
      </c>
      <c r="G1375" s="3">
        <v>3464</v>
      </c>
      <c r="H1375" s="1">
        <v>7.4407390386046934</v>
      </c>
      <c r="I1375" s="1">
        <f t="shared" si="140"/>
        <v>-11.268849729264332</v>
      </c>
      <c r="J1375" s="1">
        <v>2.6046372937100002</v>
      </c>
      <c r="K1375" s="1">
        <v>237.310691346</v>
      </c>
      <c r="L1375" s="2">
        <v>9.9552769320000012E-2</v>
      </c>
      <c r="M1375" s="2">
        <v>7.0345361496645629E-3</v>
      </c>
      <c r="N1375" s="7">
        <v>0</v>
      </c>
      <c r="O1375" s="2">
        <v>5.0142827460505655E-2</v>
      </c>
      <c r="P1375" s="3">
        <v>214981.42365723001</v>
      </c>
      <c r="Q1375" s="3">
        <v>7116.4721984635189</v>
      </c>
      <c r="R1375" s="3">
        <v>162897.73019113968</v>
      </c>
      <c r="S1375" s="3">
        <v>165.3772892467112</v>
      </c>
      <c r="T1375" s="3">
        <v>52791.060799710787</v>
      </c>
      <c r="V1375">
        <v>28003</v>
      </c>
      <c r="W1375" s="2">
        <v>0.57276312215842751</v>
      </c>
      <c r="X1375" s="2">
        <v>0.19961044814889975</v>
      </c>
      <c r="Y1375" s="2">
        <v>0.31173924864500285</v>
      </c>
      <c r="Z1375" s="2">
        <v>0.74277839064168261</v>
      </c>
      <c r="AA1375" s="2">
        <v>0.68400903791770473</v>
      </c>
      <c r="AB1375" s="2">
        <v>0.24573370442224551</v>
      </c>
      <c r="AC1375" s="2">
        <v>7.0345361496645629E-3</v>
      </c>
      <c r="AD1375" s="2">
        <v>0</v>
      </c>
      <c r="AE1375" s="2">
        <v>5.0142827460505655E-2</v>
      </c>
      <c r="AF1375">
        <v>122459.52591280731</v>
      </c>
      <c r="AG1375">
        <v>119.99359540526669</v>
      </c>
      <c r="AH1375">
        <v>22552.424959546446</v>
      </c>
      <c r="AI1375">
        <v>17006.058507905556</v>
      </c>
      <c r="AJ1375">
        <v>1.0497382132132751</v>
      </c>
      <c r="AK1375">
        <v>285357.256103947</v>
      </c>
      <c r="AL1375">
        <v>285.37088465197792</v>
      </c>
      <c r="AM1375">
        <v>53634.57474556713</v>
      </c>
      <c r="AN1375">
        <v>38714.969521595645</v>
      </c>
      <c r="AO1375">
        <v>2.4715890761328003</v>
      </c>
      <c r="AP1375">
        <v>162897.73019113968</v>
      </c>
      <c r="AQ1375">
        <v>165.37728924671123</v>
      </c>
      <c r="AR1375">
        <v>31082.149786020684</v>
      </c>
      <c r="AS1375">
        <v>21708.911013690089</v>
      </c>
      <c r="AT1375">
        <v>1.4218508629195252</v>
      </c>
      <c r="AU1375" s="3">
        <v>40403608.762139805</v>
      </c>
      <c r="AV1375" s="3">
        <v>1337469.7849792338</v>
      </c>
      <c r="AW1375">
        <v>124641.49046253</v>
      </c>
      <c r="AX1375">
        <v>23425121.717527889</v>
      </c>
      <c r="AY1375">
        <v>4125.9737076907204</v>
      </c>
      <c r="AZ1375">
        <v>775435.49862339394</v>
      </c>
      <c r="BA1375">
        <v>339622.91411976004</v>
      </c>
      <c r="BB1375">
        <v>63828730.479667701</v>
      </c>
      <c r="BC1375">
        <v>11242.44590615424</v>
      </c>
      <c r="BD1375">
        <v>2112905.2836026279</v>
      </c>
      <c r="BE1375">
        <v>214981.42365723001</v>
      </c>
      <c r="BF1375">
        <v>40403608.762139805</v>
      </c>
      <c r="BG1375">
        <v>7116.4721984635189</v>
      </c>
      <c r="BH1375">
        <v>1337469.7849792338</v>
      </c>
      <c r="BI1375">
        <v>2.9847231421236953</v>
      </c>
      <c r="BJ1375">
        <v>10.425462180728388</v>
      </c>
      <c r="BK1375">
        <v>7.4407390386046934</v>
      </c>
      <c r="BL1375">
        <v>52.239872359456839</v>
      </c>
      <c r="BM1375">
        <v>40.971022630192508</v>
      </c>
      <c r="BN1375">
        <f t="shared" si="136"/>
        <v>-11.268849729264332</v>
      </c>
      <c r="BO1375">
        <v>0.59436769833302028</v>
      </c>
      <c r="BP1375">
        <v>2.148276008186752E-2</v>
      </c>
      <c r="BQ1375">
        <v>0.19553384252013881</v>
      </c>
      <c r="BR1375">
        <v>0.15476190476190477</v>
      </c>
      <c r="BS1375">
        <v>6.8965517241379309E-2</v>
      </c>
      <c r="BT1375">
        <v>0.33333333333333331</v>
      </c>
      <c r="BU1375">
        <v>0.32271510433094108</v>
      </c>
      <c r="BV1375">
        <v>0.74277839064168261</v>
      </c>
      <c r="BW1375">
        <v>0.70955294389803403</v>
      </c>
      <c r="BX1375">
        <v>0.24573370442224551</v>
      </c>
      <c r="BY1375">
        <f t="shared" si="137"/>
        <v>6.3488145052360861E-2</v>
      </c>
      <c r="BZ1375">
        <v>0</v>
      </c>
      <c r="CA1375">
        <f t="shared" si="138"/>
        <v>4.6054074040423706E-2</v>
      </c>
      <c r="CC1375">
        <v>6.3488145052360861E-2</v>
      </c>
      <c r="CD1375">
        <v>4.6054074040423706E-2</v>
      </c>
    </row>
    <row r="1376" spans="1:82" x14ac:dyDescent="0.3">
      <c r="A1376">
        <v>1</v>
      </c>
      <c r="B1376" t="s">
        <v>963</v>
      </c>
      <c r="C1376" t="s">
        <v>965</v>
      </c>
      <c r="D1376">
        <v>28005</v>
      </c>
      <c r="E1376" s="2">
        <v>0</v>
      </c>
      <c r="F1376" s="2" t="s">
        <v>1954</v>
      </c>
      <c r="G1376" s="3">
        <v>-999</v>
      </c>
      <c r="H1376" s="1">
        <v>0.37535549395847023</v>
      </c>
      <c r="I1376" s="1">
        <f t="shared" si="140"/>
        <v>-999</v>
      </c>
      <c r="J1376" s="1">
        <v>-999</v>
      </c>
      <c r="K1376" s="1">
        <v>-999</v>
      </c>
      <c r="L1376" s="2">
        <v>-999</v>
      </c>
      <c r="M1376" s="2">
        <v>-999</v>
      </c>
      <c r="N1376" s="7">
        <v>-999</v>
      </c>
      <c r="O1376" s="2">
        <v>-999</v>
      </c>
      <c r="P1376" s="3">
        <v>-999</v>
      </c>
      <c r="Q1376" s="3">
        <v>-999</v>
      </c>
      <c r="R1376" s="3">
        <v>-999</v>
      </c>
      <c r="S1376" s="3">
        <v>-999</v>
      </c>
      <c r="T1376" s="3">
        <v>-999</v>
      </c>
      <c r="V1376">
        <v>28005</v>
      </c>
      <c r="W1376" s="2">
        <v>-999</v>
      </c>
      <c r="X1376" s="2">
        <v>1.0069547927359106E-2</v>
      </c>
      <c r="Y1376" s="2">
        <v>-999</v>
      </c>
      <c r="Z1376" s="2">
        <v>-999</v>
      </c>
      <c r="AA1376" s="2">
        <v>-999</v>
      </c>
      <c r="AB1376" s="2">
        <v>-999</v>
      </c>
      <c r="AC1376" s="2">
        <v>-999</v>
      </c>
      <c r="AD1376" s="2">
        <v>-999</v>
      </c>
      <c r="AE1376" s="2">
        <v>-999</v>
      </c>
      <c r="AF1376" s="2">
        <v>-999</v>
      </c>
      <c r="AG1376" s="2">
        <v>-999</v>
      </c>
      <c r="AH1376" s="2">
        <v>-999</v>
      </c>
      <c r="AI1376" s="2">
        <v>-999</v>
      </c>
      <c r="AJ1376" s="2">
        <v>-999</v>
      </c>
      <c r="AK1376" s="2">
        <v>-999</v>
      </c>
      <c r="AL1376" s="2">
        <v>-999</v>
      </c>
      <c r="AM1376" s="2">
        <v>-999</v>
      </c>
      <c r="AN1376" s="2">
        <v>-999</v>
      </c>
      <c r="AO1376" s="2">
        <v>-999</v>
      </c>
      <c r="AP1376" s="2">
        <v>-999</v>
      </c>
      <c r="AQ1376" s="2">
        <v>-999</v>
      </c>
      <c r="AR1376" s="2">
        <v>-999</v>
      </c>
      <c r="AS1376" s="2">
        <v>-999</v>
      </c>
      <c r="AT1376" s="2">
        <v>-999</v>
      </c>
      <c r="AU1376" s="2">
        <v>-999</v>
      </c>
      <c r="AV1376" s="2">
        <v>-999</v>
      </c>
      <c r="AW1376" s="2">
        <v>-999</v>
      </c>
      <c r="AX1376" s="2">
        <v>-999</v>
      </c>
      <c r="AY1376" s="2">
        <v>-999</v>
      </c>
      <c r="AZ1376" s="2">
        <v>-999</v>
      </c>
      <c r="BA1376" s="2">
        <v>-999</v>
      </c>
      <c r="BB1376" s="2">
        <v>-999</v>
      </c>
      <c r="BC1376" s="2">
        <v>-999</v>
      </c>
      <c r="BD1376" s="2">
        <v>-999</v>
      </c>
      <c r="BE1376" s="2">
        <v>-999</v>
      </c>
      <c r="BF1376" s="2">
        <v>-999</v>
      </c>
      <c r="BG1376" s="2">
        <v>-999</v>
      </c>
      <c r="BH1376" s="2">
        <v>-999</v>
      </c>
      <c r="BI1376">
        <v>0</v>
      </c>
      <c r="BJ1376">
        <v>0.37535549395847023</v>
      </c>
      <c r="BK1376">
        <v>0.37535549395847023</v>
      </c>
      <c r="BL1376">
        <v>-999</v>
      </c>
      <c r="BM1376">
        <v>52.667189418406792</v>
      </c>
      <c r="BN1376">
        <f t="shared" si="136"/>
        <v>-999</v>
      </c>
      <c r="BO1376" t="s">
        <v>3748</v>
      </c>
      <c r="BP1376" t="s">
        <v>3748</v>
      </c>
      <c r="BQ1376">
        <v>0.51200150622229923</v>
      </c>
      <c r="BR1376">
        <v>0.15476190476190477</v>
      </c>
      <c r="BS1376">
        <v>0.10344827586206896</v>
      </c>
      <c r="BT1376">
        <v>0.22222222222222221</v>
      </c>
      <c r="BU1376" t="s">
        <v>3748</v>
      </c>
      <c r="BY1376">
        <f t="shared" si="137"/>
        <v>-999</v>
      </c>
      <c r="CA1376">
        <f t="shared" si="138"/>
        <v>-999</v>
      </c>
    </row>
    <row r="1377" spans="1:82" x14ac:dyDescent="0.3">
      <c r="A1377">
        <v>0</v>
      </c>
      <c r="B1377" t="s">
        <v>963</v>
      </c>
      <c r="C1377" t="s">
        <v>966</v>
      </c>
      <c r="D1377">
        <v>28007</v>
      </c>
      <c r="E1377" s="2">
        <f>BO1377</f>
        <v>0.56250024739869742</v>
      </c>
      <c r="F1377" s="2" t="s">
        <v>1938</v>
      </c>
      <c r="G1377" s="3">
        <v>1748</v>
      </c>
      <c r="H1377" s="1">
        <v>0.56980402561029497</v>
      </c>
      <c r="I1377" s="1">
        <f t="shared" si="140"/>
        <v>-7.3429090311355765</v>
      </c>
      <c r="J1377" s="1">
        <v>2.60391731035</v>
      </c>
      <c r="K1377" s="1">
        <v>42.054807036299998</v>
      </c>
      <c r="L1377" s="2">
        <v>0.17936798431000001</v>
      </c>
      <c r="M1377" s="2">
        <v>3.3318864157244924E-4</v>
      </c>
      <c r="N1377" s="7">
        <v>0</v>
      </c>
      <c r="O1377" s="2">
        <v>9.3904919017637964E-2</v>
      </c>
      <c r="P1377" s="3">
        <v>38144.87707511599</v>
      </c>
      <c r="Q1377" s="3">
        <v>1262.699597950784</v>
      </c>
      <c r="R1377" s="3">
        <v>16887.148868541997</v>
      </c>
      <c r="S1377" s="3">
        <v>16.813109737815292</v>
      </c>
      <c r="T1377" s="3">
        <v>6612.3984800307189</v>
      </c>
      <c r="V1377">
        <v>28007</v>
      </c>
      <c r="W1377" s="2">
        <v>0.40363381159824985</v>
      </c>
      <c r="X1377" s="2">
        <v>1.5285959676721403E-2</v>
      </c>
      <c r="Y1377" s="2">
        <v>0.16323565556468494</v>
      </c>
      <c r="Z1377" s="2">
        <v>0.74257306912427923</v>
      </c>
      <c r="AA1377" s="2">
        <v>0.12121606463475143</v>
      </c>
      <c r="AB1377" s="2">
        <v>0.44274769592363866</v>
      </c>
      <c r="AC1377" s="2">
        <v>3.3318864157244924E-4</v>
      </c>
      <c r="AD1377" s="2">
        <v>0</v>
      </c>
      <c r="AE1377" s="2">
        <v>9.3904919017637964E-2</v>
      </c>
      <c r="AF1377">
        <v>44304.556029127802</v>
      </c>
      <c r="AG1377">
        <v>42.223162721623083</v>
      </c>
      <c r="AH1377">
        <v>7935.7127821534432</v>
      </c>
      <c r="AI1377">
        <v>9506.638296244404</v>
      </c>
      <c r="AJ1377">
        <v>0.37452496171898514</v>
      </c>
      <c r="AK1377">
        <v>61191.704897669799</v>
      </c>
      <c r="AL1377">
        <v>59.036272459438372</v>
      </c>
      <c r="AM1377">
        <v>11095.684732473521</v>
      </c>
      <c r="AN1377">
        <v>12959.064825955043</v>
      </c>
      <c r="AO1377">
        <v>0.52046007239129388</v>
      </c>
      <c r="AP1377">
        <v>16887.148868541997</v>
      </c>
      <c r="AQ1377">
        <v>16.813109737815289</v>
      </c>
      <c r="AR1377">
        <v>3159.9719503200777</v>
      </c>
      <c r="AS1377">
        <v>3452.4265297106394</v>
      </c>
      <c r="AT1377">
        <v>0.14593511067230874</v>
      </c>
      <c r="AU1377" s="3">
        <v>7168948.1974972989</v>
      </c>
      <c r="AV1377" s="3">
        <v>237311.76243887033</v>
      </c>
      <c r="AW1377">
        <v>63246.813689664006</v>
      </c>
      <c r="AX1377">
        <v>11886606.164835453</v>
      </c>
      <c r="AY1377">
        <v>2093.6422487439359</v>
      </c>
      <c r="AZ1377">
        <v>393479.12422893528</v>
      </c>
      <c r="BA1377">
        <v>101391.69076478</v>
      </c>
      <c r="BB1377">
        <v>19055554.362332754</v>
      </c>
      <c r="BC1377">
        <v>3356.3418466947196</v>
      </c>
      <c r="BD1377">
        <v>630790.88666780561</v>
      </c>
      <c r="BE1377">
        <v>38144.87707511599</v>
      </c>
      <c r="BF1377">
        <v>7168948.1974972989</v>
      </c>
      <c r="BG1377">
        <v>1262.699597950784</v>
      </c>
      <c r="BH1377">
        <v>237311.76243887033</v>
      </c>
      <c r="BI1377">
        <v>0.72674425460718695</v>
      </c>
      <c r="BJ1377">
        <v>1.2965482802174819</v>
      </c>
      <c r="BK1377">
        <v>0.56980402561029497</v>
      </c>
      <c r="BL1377">
        <v>59.313249717402577</v>
      </c>
      <c r="BM1377">
        <v>51.970340686267001</v>
      </c>
      <c r="BN1377">
        <f t="shared" si="136"/>
        <v>-7.3429090311355765</v>
      </c>
      <c r="BO1377">
        <v>0.56250024739869742</v>
      </c>
      <c r="BP1377">
        <v>4.9503414009802044E-3</v>
      </c>
      <c r="BQ1377">
        <v>0.30630766350478983</v>
      </c>
      <c r="BR1377">
        <v>0.36309523809523808</v>
      </c>
      <c r="BS1377">
        <v>0.17241379310344829</v>
      </c>
      <c r="BT1377">
        <v>0.27777777777777779</v>
      </c>
      <c r="BU1377">
        <v>0.21028478602582509</v>
      </c>
      <c r="BV1377">
        <v>0.74257306912427923</v>
      </c>
      <c r="BW1377">
        <v>0.12574280563770895</v>
      </c>
      <c r="BX1377">
        <v>0.44274769592363866</v>
      </c>
      <c r="BY1377">
        <f t="shared" si="137"/>
        <v>3.429730261291962E-2</v>
      </c>
      <c r="BZ1377">
        <v>0</v>
      </c>
      <c r="CA1377">
        <f t="shared" si="138"/>
        <v>5.0128514519897027E-2</v>
      </c>
      <c r="CC1377">
        <v>3.429730261291962E-2</v>
      </c>
      <c r="CD1377">
        <v>5.0128514519897027E-2</v>
      </c>
    </row>
    <row r="1378" spans="1:82" x14ac:dyDescent="0.3">
      <c r="A1378">
        <v>1</v>
      </c>
      <c r="B1378" t="s">
        <v>963</v>
      </c>
      <c r="C1378" t="s">
        <v>92</v>
      </c>
      <c r="D1378">
        <v>28009</v>
      </c>
      <c r="E1378" s="2">
        <v>0</v>
      </c>
      <c r="F1378" s="2" t="s">
        <v>1954</v>
      </c>
      <c r="G1378" s="3">
        <v>-999</v>
      </c>
      <c r="H1378" s="1">
        <v>0.37711814387414311</v>
      </c>
      <c r="I1378" s="1">
        <f t="shared" si="140"/>
        <v>-999</v>
      </c>
      <c r="J1378" s="1">
        <v>-999</v>
      </c>
      <c r="K1378" s="1">
        <v>-999</v>
      </c>
      <c r="L1378" s="2">
        <v>-999</v>
      </c>
      <c r="M1378" s="2">
        <v>-999</v>
      </c>
      <c r="N1378" s="7">
        <v>-999</v>
      </c>
      <c r="O1378" s="2">
        <v>-999</v>
      </c>
      <c r="P1378" s="3">
        <v>-999</v>
      </c>
      <c r="Q1378" s="3">
        <v>-999</v>
      </c>
      <c r="R1378" s="3">
        <v>-999</v>
      </c>
      <c r="S1378" s="3">
        <v>-999</v>
      </c>
      <c r="T1378" s="3">
        <v>-999</v>
      </c>
      <c r="V1378">
        <v>28009</v>
      </c>
      <c r="W1378" s="2">
        <v>-999</v>
      </c>
      <c r="X1378" s="2">
        <v>1.0116834001735806E-2</v>
      </c>
      <c r="Y1378" s="2">
        <v>-999</v>
      </c>
      <c r="Z1378" s="2">
        <v>-999</v>
      </c>
      <c r="AA1378" s="2">
        <v>-999</v>
      </c>
      <c r="AB1378" s="2">
        <v>-999</v>
      </c>
      <c r="AC1378" s="2">
        <v>-999</v>
      </c>
      <c r="AD1378" s="2">
        <v>-999</v>
      </c>
      <c r="AE1378" s="2">
        <v>-999</v>
      </c>
      <c r="AF1378" s="2">
        <v>-999</v>
      </c>
      <c r="AG1378" s="2">
        <v>-999</v>
      </c>
      <c r="AH1378" s="2">
        <v>-999</v>
      </c>
      <c r="AI1378" s="2">
        <v>-999</v>
      </c>
      <c r="AJ1378" s="2">
        <v>-999</v>
      </c>
      <c r="AK1378" s="2">
        <v>-999</v>
      </c>
      <c r="AL1378" s="2">
        <v>-999</v>
      </c>
      <c r="AM1378" s="2">
        <v>-999</v>
      </c>
      <c r="AN1378" s="2">
        <v>-999</v>
      </c>
      <c r="AO1378" s="2">
        <v>-999</v>
      </c>
      <c r="AP1378" s="2">
        <v>-999</v>
      </c>
      <c r="AQ1378" s="2">
        <v>-999</v>
      </c>
      <c r="AR1378" s="2">
        <v>-999</v>
      </c>
      <c r="AS1378" s="2">
        <v>-999</v>
      </c>
      <c r="AT1378" s="2">
        <v>-999</v>
      </c>
      <c r="AU1378" s="2">
        <v>-999</v>
      </c>
      <c r="AV1378" s="2">
        <v>-999</v>
      </c>
      <c r="AW1378" s="2">
        <v>-999</v>
      </c>
      <c r="AX1378" s="2">
        <v>-999</v>
      </c>
      <c r="AY1378" s="2">
        <v>-999</v>
      </c>
      <c r="AZ1378" s="2">
        <v>-999</v>
      </c>
      <c r="BA1378" s="2">
        <v>-999</v>
      </c>
      <c r="BB1378" s="2">
        <v>-999</v>
      </c>
      <c r="BC1378" s="2">
        <v>-999</v>
      </c>
      <c r="BD1378" s="2">
        <v>-999</v>
      </c>
      <c r="BE1378" s="2">
        <v>-999</v>
      </c>
      <c r="BF1378" s="2">
        <v>-999</v>
      </c>
      <c r="BG1378" s="2">
        <v>-999</v>
      </c>
      <c r="BH1378" s="2">
        <v>-999</v>
      </c>
      <c r="BI1378">
        <v>0</v>
      </c>
      <c r="BJ1378">
        <v>0.37711814387414311</v>
      </c>
      <c r="BK1378">
        <v>0.37711814387414311</v>
      </c>
      <c r="BL1378">
        <v>-999</v>
      </c>
      <c r="BM1378">
        <v>40.542562358989166</v>
      </c>
      <c r="BN1378">
        <f t="shared" si="136"/>
        <v>-999</v>
      </c>
      <c r="BO1378" t="s">
        <v>3748</v>
      </c>
      <c r="BP1378" t="s">
        <v>3748</v>
      </c>
      <c r="BQ1378">
        <v>0.18023664249194324</v>
      </c>
      <c r="BR1378">
        <v>8.3333333333333329E-2</v>
      </c>
      <c r="BS1378">
        <v>6.8965517241379309E-2</v>
      </c>
      <c r="BT1378">
        <v>0.27777777777777779</v>
      </c>
      <c r="BU1378" t="s">
        <v>3748</v>
      </c>
      <c r="BY1378">
        <f t="shared" si="137"/>
        <v>-999</v>
      </c>
      <c r="CA1378">
        <f t="shared" si="138"/>
        <v>-999</v>
      </c>
    </row>
    <row r="1379" spans="1:82" x14ac:dyDescent="0.3">
      <c r="A1379">
        <v>0</v>
      </c>
      <c r="B1379" t="s">
        <v>963</v>
      </c>
      <c r="C1379" t="s">
        <v>967</v>
      </c>
      <c r="D1379">
        <v>28011</v>
      </c>
      <c r="E1379" s="2">
        <f>BO1379</f>
        <v>0.591527418630861</v>
      </c>
      <c r="F1379" s="2" t="s">
        <v>1939</v>
      </c>
      <c r="G1379" s="3">
        <v>585</v>
      </c>
      <c r="H1379" s="1">
        <v>1.1585557625293643</v>
      </c>
      <c r="I1379" s="1">
        <f t="shared" si="140"/>
        <v>-11.665414207170791</v>
      </c>
      <c r="J1379" s="1">
        <v>2.72905634435</v>
      </c>
      <c r="K1379" s="1">
        <v>108.713917002</v>
      </c>
      <c r="L1379" s="2">
        <v>0.13618179690999987</v>
      </c>
      <c r="M1379" s="2">
        <v>3.7915429433894665E-3</v>
      </c>
      <c r="N1379" s="7">
        <v>0</v>
      </c>
      <c r="O1379" s="2">
        <v>3.5588831821320492E-4</v>
      </c>
      <c r="P1379" s="3">
        <v>4454.8309535050021</v>
      </c>
      <c r="Q1379" s="3">
        <v>147.46706989912005</v>
      </c>
      <c r="R1379" s="3">
        <v>8575.0426283391134</v>
      </c>
      <c r="S1379" s="3">
        <v>8.6655603740046594</v>
      </c>
      <c r="T1379" s="3">
        <v>3977.3987658384285</v>
      </c>
      <c r="V1379">
        <v>28011</v>
      </c>
      <c r="W1379" s="2">
        <v>0.48010889201311013</v>
      </c>
      <c r="X1379" s="2">
        <v>3.1080223854664728E-2</v>
      </c>
      <c r="Y1379" s="2">
        <v>0.41553511195864651</v>
      </c>
      <c r="Z1379" s="2">
        <v>0.77825963880729943</v>
      </c>
      <c r="AA1379" s="2">
        <v>0.3133499858562383</v>
      </c>
      <c r="AB1379" s="2">
        <v>0.33614793097321916</v>
      </c>
      <c r="AC1379" s="2">
        <v>3.7915429433894665E-3</v>
      </c>
      <c r="AD1379" s="2">
        <v>0</v>
      </c>
      <c r="AE1379" s="2">
        <v>3.5588831821320492E-4</v>
      </c>
      <c r="AF1379">
        <v>82013.443419852934</v>
      </c>
      <c r="AG1379">
        <v>81.59019892978209</v>
      </c>
      <c r="AH1379">
        <v>15334.625423830037</v>
      </c>
      <c r="AI1379">
        <v>22881.839084081461</v>
      </c>
      <c r="AJ1379">
        <v>0.70846098720484618</v>
      </c>
      <c r="AK1379">
        <v>90588.486048192048</v>
      </c>
      <c r="AL1379">
        <v>90.25575930378676</v>
      </c>
      <c r="AM1379">
        <v>16963.290682230832</v>
      </c>
      <c r="AN1379">
        <v>25230.572591519089</v>
      </c>
      <c r="AO1379">
        <v>0.78313121692899446</v>
      </c>
      <c r="AP1379">
        <v>8575.0426283391134</v>
      </c>
      <c r="AQ1379">
        <v>8.6655603740046701</v>
      </c>
      <c r="AR1379">
        <v>1628.6652584007952</v>
      </c>
      <c r="AS1379">
        <v>2348.7335074376278</v>
      </c>
      <c r="AT1379">
        <v>7.4670229724148274E-2</v>
      </c>
      <c r="AU1379" s="3">
        <v>837240.92940173007</v>
      </c>
      <c r="AV1379" s="3">
        <v>27714.961116840623</v>
      </c>
      <c r="AW1379">
        <v>47758.935694313004</v>
      </c>
      <c r="AX1379">
        <v>8975814.3743891865</v>
      </c>
      <c r="AY1379">
        <v>1580.9511925025117</v>
      </c>
      <c r="AZ1379">
        <v>297123.96711892204</v>
      </c>
      <c r="BA1379">
        <v>52213.766647818004</v>
      </c>
      <c r="BB1379">
        <v>9813055.3037909158</v>
      </c>
      <c r="BC1379">
        <v>1728.4182624016319</v>
      </c>
      <c r="BD1379">
        <v>324838.92823576269</v>
      </c>
      <c r="BE1379">
        <v>4454.8309535050021</v>
      </c>
      <c r="BF1379">
        <v>837240.92940173007</v>
      </c>
      <c r="BG1379">
        <v>147.46706989912005</v>
      </c>
      <c r="BH1379">
        <v>27714.961116840623</v>
      </c>
      <c r="BI1379">
        <v>0.90160318258020711</v>
      </c>
      <c r="BJ1379">
        <v>2.0601589451095714</v>
      </c>
      <c r="BK1379">
        <v>1.1585557625293643</v>
      </c>
      <c r="BL1379">
        <v>29.361684573890056</v>
      </c>
      <c r="BM1379">
        <v>17.696270366719265</v>
      </c>
      <c r="BN1379">
        <f t="shared" si="136"/>
        <v>-11.665414207170791</v>
      </c>
      <c r="BO1379">
        <v>0.591527418630861</v>
      </c>
      <c r="BP1379">
        <v>6.4583435324116981E-3</v>
      </c>
      <c r="BQ1379">
        <v>0.24725737408469683</v>
      </c>
      <c r="BR1379">
        <v>0.26785714285714285</v>
      </c>
      <c r="BS1379">
        <v>0.31034482758620691</v>
      </c>
      <c r="BT1379">
        <v>0.16666666666666666</v>
      </c>
      <c r="BU1379">
        <v>0.33407183992829143</v>
      </c>
      <c r="BV1379">
        <v>0.77825963880729943</v>
      </c>
      <c r="BW1379">
        <v>0.32505185254796504</v>
      </c>
      <c r="BX1379">
        <v>0.33614793097321916</v>
      </c>
      <c r="BY1379">
        <f t="shared" si="137"/>
        <v>0.10297207691359672</v>
      </c>
      <c r="BZ1379">
        <v>0</v>
      </c>
      <c r="CA1379">
        <f t="shared" si="138"/>
        <v>2.4565593978569225E-4</v>
      </c>
      <c r="CC1379">
        <v>0.10297207691359672</v>
      </c>
      <c r="CD1379">
        <v>2.4565593978569225E-4</v>
      </c>
    </row>
    <row r="1380" spans="1:82" x14ac:dyDescent="0.3">
      <c r="A1380">
        <v>1</v>
      </c>
      <c r="B1380" t="s">
        <v>963</v>
      </c>
      <c r="C1380" t="s">
        <v>12</v>
      </c>
      <c r="D1380">
        <v>28013</v>
      </c>
      <c r="E1380" s="2">
        <v>0</v>
      </c>
      <c r="F1380" s="2" t="s">
        <v>1954</v>
      </c>
      <c r="G1380" s="3">
        <v>-999</v>
      </c>
      <c r="H1380" s="1">
        <v>0.37730291120578097</v>
      </c>
      <c r="I1380" s="1">
        <f t="shared" si="140"/>
        <v>-999</v>
      </c>
      <c r="J1380" s="1">
        <v>-999</v>
      </c>
      <c r="K1380" s="1">
        <v>-999</v>
      </c>
      <c r="L1380" s="2">
        <v>-999</v>
      </c>
      <c r="M1380" s="2">
        <v>-999</v>
      </c>
      <c r="N1380" s="7">
        <v>-999</v>
      </c>
      <c r="O1380" s="2">
        <v>-999</v>
      </c>
      <c r="P1380" s="3">
        <v>-999</v>
      </c>
      <c r="Q1380" s="3">
        <v>-999</v>
      </c>
      <c r="R1380" s="3">
        <v>-999</v>
      </c>
      <c r="S1380" s="3">
        <v>-999</v>
      </c>
      <c r="T1380" s="3">
        <v>-999</v>
      </c>
      <c r="V1380">
        <v>28013</v>
      </c>
      <c r="W1380" s="2">
        <v>-999</v>
      </c>
      <c r="X1380" s="2">
        <v>1.0121790698870346E-2</v>
      </c>
      <c r="Y1380" s="2">
        <v>-999</v>
      </c>
      <c r="Z1380" s="2">
        <v>-999</v>
      </c>
      <c r="AA1380" s="2">
        <v>-999</v>
      </c>
      <c r="AB1380" s="2">
        <v>-999</v>
      </c>
      <c r="AC1380" s="2">
        <v>-999</v>
      </c>
      <c r="AD1380" s="2">
        <v>-999</v>
      </c>
      <c r="AE1380" s="2">
        <v>-999</v>
      </c>
      <c r="AF1380" s="2">
        <v>-999</v>
      </c>
      <c r="AG1380" s="2">
        <v>-999</v>
      </c>
      <c r="AH1380" s="2">
        <v>-999</v>
      </c>
      <c r="AI1380" s="2">
        <v>-999</v>
      </c>
      <c r="AJ1380" s="2">
        <v>-999</v>
      </c>
      <c r="AK1380" s="2">
        <v>-999</v>
      </c>
      <c r="AL1380" s="2">
        <v>-999</v>
      </c>
      <c r="AM1380" s="2">
        <v>-999</v>
      </c>
      <c r="AN1380" s="2">
        <v>-999</v>
      </c>
      <c r="AO1380" s="2">
        <v>-999</v>
      </c>
      <c r="AP1380" s="2">
        <v>-999</v>
      </c>
      <c r="AQ1380" s="2">
        <v>-999</v>
      </c>
      <c r="AR1380" s="2">
        <v>-999</v>
      </c>
      <c r="AS1380" s="2">
        <v>-999</v>
      </c>
      <c r="AT1380" s="2">
        <v>-999</v>
      </c>
      <c r="AU1380" s="2">
        <v>-999</v>
      </c>
      <c r="AV1380" s="2">
        <v>-999</v>
      </c>
      <c r="AW1380" s="2">
        <v>-999</v>
      </c>
      <c r="AX1380" s="2">
        <v>-999</v>
      </c>
      <c r="AY1380" s="2">
        <v>-999</v>
      </c>
      <c r="AZ1380" s="2">
        <v>-999</v>
      </c>
      <c r="BA1380" s="2">
        <v>-999</v>
      </c>
      <c r="BB1380" s="2">
        <v>-999</v>
      </c>
      <c r="BC1380" s="2">
        <v>-999</v>
      </c>
      <c r="BD1380" s="2">
        <v>-999</v>
      </c>
      <c r="BE1380" s="2">
        <v>-999</v>
      </c>
      <c r="BF1380" s="2">
        <v>-999</v>
      </c>
      <c r="BG1380" s="2">
        <v>-999</v>
      </c>
      <c r="BH1380" s="2">
        <v>-999</v>
      </c>
      <c r="BI1380">
        <v>0</v>
      </c>
      <c r="BJ1380">
        <v>0.37730291120578097</v>
      </c>
      <c r="BK1380">
        <v>0.37730291120578097</v>
      </c>
      <c r="BL1380">
        <v>-999</v>
      </c>
      <c r="BM1380">
        <v>45.667843137182331</v>
      </c>
      <c r="BN1380">
        <f t="shared" si="136"/>
        <v>-999</v>
      </c>
      <c r="BO1380" t="s">
        <v>3748</v>
      </c>
      <c r="BP1380" t="s">
        <v>3748</v>
      </c>
      <c r="BQ1380">
        <v>0.24348385239981671</v>
      </c>
      <c r="BR1380">
        <v>0.15476190476190477</v>
      </c>
      <c r="BS1380">
        <v>3.4482758620689655E-2</v>
      </c>
      <c r="BT1380">
        <v>0.33333333333333331</v>
      </c>
      <c r="BU1380" t="s">
        <v>3748</v>
      </c>
      <c r="BY1380">
        <f t="shared" si="137"/>
        <v>-999</v>
      </c>
      <c r="CA1380">
        <f t="shared" si="138"/>
        <v>-999</v>
      </c>
    </row>
    <row r="1381" spans="1:82" x14ac:dyDescent="0.3">
      <c r="A1381">
        <v>1</v>
      </c>
      <c r="B1381" t="s">
        <v>963</v>
      </c>
      <c r="C1381" t="s">
        <v>95</v>
      </c>
      <c r="D1381">
        <v>28015</v>
      </c>
      <c r="E1381" s="2">
        <v>0</v>
      </c>
      <c r="F1381" s="2" t="s">
        <v>1954</v>
      </c>
      <c r="G1381" s="3">
        <v>-999</v>
      </c>
      <c r="H1381" s="1">
        <v>0.37512017525346969</v>
      </c>
      <c r="I1381" s="1">
        <f t="shared" si="140"/>
        <v>-999</v>
      </c>
      <c r="J1381" s="1">
        <v>-999</v>
      </c>
      <c r="K1381" s="1">
        <v>-999</v>
      </c>
      <c r="L1381" s="2">
        <v>-999</v>
      </c>
      <c r="M1381" s="2">
        <v>-999</v>
      </c>
      <c r="N1381" s="7">
        <v>-999</v>
      </c>
      <c r="O1381" s="2">
        <v>-999</v>
      </c>
      <c r="P1381" s="3">
        <v>-999</v>
      </c>
      <c r="Q1381" s="3">
        <v>-999</v>
      </c>
      <c r="R1381" s="3">
        <v>-999</v>
      </c>
      <c r="S1381" s="3">
        <v>-999</v>
      </c>
      <c r="T1381" s="3">
        <v>-999</v>
      </c>
      <c r="V1381">
        <v>28015</v>
      </c>
      <c r="W1381" s="2">
        <v>-999</v>
      </c>
      <c r="X1381" s="2">
        <v>1.0063235103872182E-2</v>
      </c>
      <c r="Y1381" s="2">
        <v>-999</v>
      </c>
      <c r="Z1381" s="2">
        <v>-999</v>
      </c>
      <c r="AA1381" s="2">
        <v>-999</v>
      </c>
      <c r="AB1381" s="2">
        <v>-999</v>
      </c>
      <c r="AC1381" s="2">
        <v>-999</v>
      </c>
      <c r="AD1381" s="2">
        <v>-999</v>
      </c>
      <c r="AE1381" s="2">
        <v>-999</v>
      </c>
      <c r="AF1381" s="2">
        <v>-999</v>
      </c>
      <c r="AG1381" s="2">
        <v>-999</v>
      </c>
      <c r="AH1381" s="2">
        <v>-999</v>
      </c>
      <c r="AI1381" s="2">
        <v>-999</v>
      </c>
      <c r="AJ1381" s="2">
        <v>-999</v>
      </c>
      <c r="AK1381" s="2">
        <v>-999</v>
      </c>
      <c r="AL1381" s="2">
        <v>-999</v>
      </c>
      <c r="AM1381" s="2">
        <v>-999</v>
      </c>
      <c r="AN1381" s="2">
        <v>-999</v>
      </c>
      <c r="AO1381" s="2">
        <v>-999</v>
      </c>
      <c r="AP1381" s="2">
        <v>-999</v>
      </c>
      <c r="AQ1381" s="2">
        <v>-999</v>
      </c>
      <c r="AR1381" s="2">
        <v>-999</v>
      </c>
      <c r="AS1381" s="2">
        <v>-999</v>
      </c>
      <c r="AT1381" s="2">
        <v>-999</v>
      </c>
      <c r="AU1381" s="2">
        <v>-999</v>
      </c>
      <c r="AV1381" s="2">
        <v>-999</v>
      </c>
      <c r="AW1381" s="2">
        <v>-999</v>
      </c>
      <c r="AX1381" s="2">
        <v>-999</v>
      </c>
      <c r="AY1381" s="2">
        <v>-999</v>
      </c>
      <c r="AZ1381" s="2">
        <v>-999</v>
      </c>
      <c r="BA1381" s="2">
        <v>-999</v>
      </c>
      <c r="BB1381" s="2">
        <v>-999</v>
      </c>
      <c r="BC1381" s="2">
        <v>-999</v>
      </c>
      <c r="BD1381" s="2">
        <v>-999</v>
      </c>
      <c r="BE1381" s="2">
        <v>-999</v>
      </c>
      <c r="BF1381" s="2">
        <v>-999</v>
      </c>
      <c r="BG1381" s="2">
        <v>-999</v>
      </c>
      <c r="BH1381" s="2">
        <v>-999</v>
      </c>
      <c r="BI1381">
        <v>0</v>
      </c>
      <c r="BJ1381">
        <v>0.37512017525346969</v>
      </c>
      <c r="BK1381">
        <v>0.37512017525346969</v>
      </c>
      <c r="BL1381">
        <v>-999</v>
      </c>
      <c r="BM1381">
        <v>51.970340686267001</v>
      </c>
      <c r="BN1381">
        <f t="shared" si="136"/>
        <v>-999</v>
      </c>
      <c r="BO1381" t="s">
        <v>3748</v>
      </c>
      <c r="BP1381" t="s">
        <v>3748</v>
      </c>
      <c r="BQ1381">
        <v>0.26156238267146059</v>
      </c>
      <c r="BR1381">
        <v>0.11904761904761904</v>
      </c>
      <c r="BS1381">
        <v>0.10344827586206896</v>
      </c>
      <c r="BT1381">
        <v>0.27777777777777779</v>
      </c>
      <c r="BU1381" t="s">
        <v>3748</v>
      </c>
      <c r="BY1381">
        <f t="shared" si="137"/>
        <v>-999</v>
      </c>
      <c r="CA1381">
        <f t="shared" si="138"/>
        <v>-999</v>
      </c>
    </row>
    <row r="1382" spans="1:82" x14ac:dyDescent="0.3">
      <c r="A1382">
        <v>0</v>
      </c>
      <c r="B1382" t="s">
        <v>963</v>
      </c>
      <c r="C1382" t="s">
        <v>574</v>
      </c>
      <c r="D1382">
        <v>28017</v>
      </c>
      <c r="E1382" s="2">
        <f>BO1382</f>
        <v>0.54861974094211219</v>
      </c>
      <c r="F1382" s="2" t="s">
        <v>1938</v>
      </c>
      <c r="G1382" s="3">
        <v>529</v>
      </c>
      <c r="H1382" s="1">
        <v>0.37777831736483936</v>
      </c>
      <c r="I1382" s="1">
        <f t="shared" si="140"/>
        <v>-12.46344005030193</v>
      </c>
      <c r="J1382" s="1">
        <v>2.59781226003</v>
      </c>
      <c r="K1382" s="1">
        <v>126.41970719299999</v>
      </c>
      <c r="L1382" s="2">
        <v>0.13877338285000018</v>
      </c>
      <c r="M1382" s="2">
        <v>6.0167102052672238E-4</v>
      </c>
      <c r="N1382" s="7">
        <v>0</v>
      </c>
      <c r="O1382" s="2">
        <v>1.6220370311849291E-2</v>
      </c>
      <c r="P1382" s="3">
        <v>2179.9421064989979</v>
      </c>
      <c r="Q1382" s="3">
        <v>72.162036752975979</v>
      </c>
      <c r="R1382" s="3">
        <v>3542.0800974805679</v>
      </c>
      <c r="S1382" s="3">
        <v>3.8550058656857664</v>
      </c>
      <c r="T1382" s="3">
        <v>1187.9756848205543</v>
      </c>
      <c r="V1382">
        <v>28017</v>
      </c>
      <c r="W1382" s="2">
        <v>0.4788005945603323</v>
      </c>
      <c r="X1382" s="2">
        <v>1.0134544275627983E-2</v>
      </c>
      <c r="Y1382" s="2">
        <v>0.39868375267607403</v>
      </c>
      <c r="Z1382" s="2">
        <v>0.74083205917159722</v>
      </c>
      <c r="AA1382" s="2">
        <v>0.3643840140554182</v>
      </c>
      <c r="AB1382" s="2">
        <v>0.34254494049605666</v>
      </c>
      <c r="AC1382" s="2">
        <v>6.0167102052672238E-4</v>
      </c>
      <c r="AD1382" s="2">
        <v>0</v>
      </c>
      <c r="AE1382" s="2">
        <v>1.6220370311849291E-2</v>
      </c>
      <c r="AF1382">
        <v>24506.736807497822</v>
      </c>
      <c r="AG1382">
        <v>24.179802216815673</v>
      </c>
      <c r="AH1382">
        <v>4544.5190069492301</v>
      </c>
      <c r="AI1382">
        <v>3630.717292334793</v>
      </c>
      <c r="AJ1382">
        <v>0.21081131239866524</v>
      </c>
      <c r="AK1382">
        <v>28048.81690497839</v>
      </c>
      <c r="AL1382">
        <v>28.034808082501435</v>
      </c>
      <c r="AM1382">
        <v>5269.0554308380142</v>
      </c>
      <c r="AN1382">
        <v>4094.1565532665622</v>
      </c>
      <c r="AO1382">
        <v>0.24287372882525926</v>
      </c>
      <c r="AP1382">
        <v>3542.0800974805679</v>
      </c>
      <c r="AQ1382">
        <v>3.8550058656857615</v>
      </c>
      <c r="AR1382">
        <v>724.53642388878416</v>
      </c>
      <c r="AS1382">
        <v>463.43926093176924</v>
      </c>
      <c r="AT1382">
        <v>3.206241642659402E-2</v>
      </c>
      <c r="AU1382" s="3">
        <v>409698.31949542166</v>
      </c>
      <c r="AV1382" s="3">
        <v>13562.133187354306</v>
      </c>
      <c r="AW1382">
        <v>21736.157802741003</v>
      </c>
      <c r="AX1382">
        <v>4085093.4974471442</v>
      </c>
      <c r="AY1382">
        <v>719.5261807887839</v>
      </c>
      <c r="AZ1382">
        <v>135227.75041744404</v>
      </c>
      <c r="BA1382">
        <v>23916.099909240002</v>
      </c>
      <c r="BB1382">
        <v>4494791.8169425661</v>
      </c>
      <c r="BC1382">
        <v>791.68821754175985</v>
      </c>
      <c r="BD1382">
        <v>148789.88360479835</v>
      </c>
      <c r="BE1382">
        <v>2179.9421064989979</v>
      </c>
      <c r="BF1382">
        <v>409698.31949542166</v>
      </c>
      <c r="BG1382">
        <v>72.162036752975979</v>
      </c>
      <c r="BH1382">
        <v>13562.133187354306</v>
      </c>
      <c r="BI1382">
        <v>0.52815578941855312</v>
      </c>
      <c r="BJ1382">
        <v>0.90593410678339248</v>
      </c>
      <c r="BK1382">
        <v>0.37777831736483936</v>
      </c>
      <c r="BL1382">
        <v>40.978724177788514</v>
      </c>
      <c r="BM1382">
        <v>28.515284127486584</v>
      </c>
      <c r="BN1382">
        <f t="shared" si="136"/>
        <v>-12.46344005030193</v>
      </c>
      <c r="BO1382">
        <v>0.54861974094211219</v>
      </c>
      <c r="BP1382">
        <v>3.5088459504371587E-3</v>
      </c>
      <c r="BQ1382">
        <v>0.26151731278687096</v>
      </c>
      <c r="BR1382">
        <v>0.15476190476190477</v>
      </c>
      <c r="BS1382">
        <v>3.4482758620689655E-2</v>
      </c>
      <c r="BT1382">
        <v>0.33333333333333331</v>
      </c>
      <c r="BU1382">
        <v>0.35692554721982223</v>
      </c>
      <c r="BV1382">
        <v>0.74083205917159722</v>
      </c>
      <c r="BW1382">
        <v>0.37799171582512264</v>
      </c>
      <c r="BX1382">
        <v>0.34254494049605666</v>
      </c>
      <c r="BY1382">
        <f t="shared" si="137"/>
        <v>4.3454952458700222E-2</v>
      </c>
      <c r="BZ1382">
        <v>0</v>
      </c>
      <c r="CA1382">
        <f t="shared" si="138"/>
        <v>1.0900798340911084E-2</v>
      </c>
      <c r="CC1382">
        <v>4.3454952458700222E-2</v>
      </c>
      <c r="CD1382">
        <v>1.0900798340911084E-2</v>
      </c>
    </row>
    <row r="1383" spans="1:82" x14ac:dyDescent="0.3">
      <c r="A1383">
        <v>1</v>
      </c>
      <c r="B1383" t="s">
        <v>963</v>
      </c>
      <c r="C1383" t="s">
        <v>16</v>
      </c>
      <c r="D1383">
        <v>28019</v>
      </c>
      <c r="E1383" s="2">
        <v>0</v>
      </c>
      <c r="F1383" s="2" t="s">
        <v>1954</v>
      </c>
      <c r="G1383" s="3">
        <v>-999</v>
      </c>
      <c r="H1383" s="1">
        <v>0.37501646759924828</v>
      </c>
      <c r="I1383" s="1">
        <f t="shared" si="140"/>
        <v>-999</v>
      </c>
      <c r="J1383" s="1">
        <v>-999</v>
      </c>
      <c r="K1383" s="1">
        <v>-999</v>
      </c>
      <c r="L1383" s="2">
        <v>-999</v>
      </c>
      <c r="M1383" s="2">
        <v>-999</v>
      </c>
      <c r="N1383" s="7">
        <v>-999</v>
      </c>
      <c r="O1383" s="2">
        <v>-999</v>
      </c>
      <c r="P1383" s="3">
        <v>-999</v>
      </c>
      <c r="Q1383" s="3">
        <v>-999</v>
      </c>
      <c r="R1383" s="3">
        <v>-999</v>
      </c>
      <c r="S1383" s="3">
        <v>-999</v>
      </c>
      <c r="T1383" s="3">
        <v>-999</v>
      </c>
      <c r="V1383">
        <v>28019</v>
      </c>
      <c r="W1383" s="2">
        <v>-999</v>
      </c>
      <c r="X1383" s="2">
        <v>1.0060452970104527E-2</v>
      </c>
      <c r="Y1383" s="2">
        <v>-999</v>
      </c>
      <c r="Z1383" s="2">
        <v>-999</v>
      </c>
      <c r="AA1383" s="2">
        <v>-999</v>
      </c>
      <c r="AB1383" s="2">
        <v>-999</v>
      </c>
      <c r="AC1383" s="2">
        <v>-999</v>
      </c>
      <c r="AD1383" s="2">
        <v>-999</v>
      </c>
      <c r="AE1383" s="2">
        <v>-999</v>
      </c>
      <c r="AF1383" s="2">
        <v>-999</v>
      </c>
      <c r="AG1383" s="2">
        <v>-999</v>
      </c>
      <c r="AH1383" s="2">
        <v>-999</v>
      </c>
      <c r="AI1383" s="2">
        <v>-999</v>
      </c>
      <c r="AJ1383" s="2">
        <v>-999</v>
      </c>
      <c r="AK1383" s="2">
        <v>-999</v>
      </c>
      <c r="AL1383" s="2">
        <v>-999</v>
      </c>
      <c r="AM1383" s="2">
        <v>-999</v>
      </c>
      <c r="AN1383" s="2">
        <v>-999</v>
      </c>
      <c r="AO1383" s="2">
        <v>-999</v>
      </c>
      <c r="AP1383" s="2">
        <v>-999</v>
      </c>
      <c r="AQ1383" s="2">
        <v>-999</v>
      </c>
      <c r="AR1383" s="2">
        <v>-999</v>
      </c>
      <c r="AS1383" s="2">
        <v>-999</v>
      </c>
      <c r="AT1383" s="2">
        <v>-999</v>
      </c>
      <c r="AU1383" s="2">
        <v>-999</v>
      </c>
      <c r="AV1383" s="2">
        <v>-999</v>
      </c>
      <c r="AW1383" s="2">
        <v>-999</v>
      </c>
      <c r="AX1383" s="2">
        <v>-999</v>
      </c>
      <c r="AY1383" s="2">
        <v>-999</v>
      </c>
      <c r="AZ1383" s="2">
        <v>-999</v>
      </c>
      <c r="BA1383" s="2">
        <v>-999</v>
      </c>
      <c r="BB1383" s="2">
        <v>-999</v>
      </c>
      <c r="BC1383" s="2">
        <v>-999</v>
      </c>
      <c r="BD1383" s="2">
        <v>-999</v>
      </c>
      <c r="BE1383" s="2">
        <v>-999</v>
      </c>
      <c r="BF1383" s="2">
        <v>-999</v>
      </c>
      <c r="BG1383" s="2">
        <v>-999</v>
      </c>
      <c r="BH1383" s="2">
        <v>-999</v>
      </c>
      <c r="BI1383">
        <v>0</v>
      </c>
      <c r="BJ1383">
        <v>0.37501646759924828</v>
      </c>
      <c r="BK1383">
        <v>0.37501646759924828</v>
      </c>
      <c r="BL1383">
        <v>-999</v>
      </c>
      <c r="BM1383">
        <v>51.970340686267001</v>
      </c>
      <c r="BN1383">
        <f t="shared" si="136"/>
        <v>-999</v>
      </c>
      <c r="BO1383" t="s">
        <v>3748</v>
      </c>
      <c r="BP1383" t="s">
        <v>3748</v>
      </c>
      <c r="BQ1383">
        <v>0.28919243222166896</v>
      </c>
      <c r="BR1383">
        <v>0.17857142857142858</v>
      </c>
      <c r="BS1383">
        <v>0.20689655172413793</v>
      </c>
      <c r="BT1383">
        <v>0.27777777777777779</v>
      </c>
      <c r="BU1383" t="s">
        <v>3748</v>
      </c>
      <c r="BY1383">
        <f t="shared" si="137"/>
        <v>-999</v>
      </c>
      <c r="CA1383">
        <f t="shared" si="138"/>
        <v>-999</v>
      </c>
    </row>
    <row r="1384" spans="1:82" x14ac:dyDescent="0.3">
      <c r="A1384">
        <v>1</v>
      </c>
      <c r="B1384" t="s">
        <v>963</v>
      </c>
      <c r="C1384" t="s">
        <v>968</v>
      </c>
      <c r="D1384">
        <v>28021</v>
      </c>
      <c r="E1384" s="2">
        <v>0</v>
      </c>
      <c r="F1384" s="2" t="s">
        <v>1954</v>
      </c>
      <c r="G1384" s="3">
        <v>-999</v>
      </c>
      <c r="H1384" s="1">
        <v>0.37560460156918168</v>
      </c>
      <c r="I1384" s="1">
        <f t="shared" si="140"/>
        <v>-999</v>
      </c>
      <c r="J1384" s="1">
        <v>-999</v>
      </c>
      <c r="K1384" s="1">
        <v>-999</v>
      </c>
      <c r="L1384" s="2">
        <v>-999</v>
      </c>
      <c r="M1384" s="2">
        <v>-999</v>
      </c>
      <c r="N1384" s="7">
        <v>-999</v>
      </c>
      <c r="O1384" s="2">
        <v>-999</v>
      </c>
      <c r="P1384" s="3">
        <v>-999</v>
      </c>
      <c r="Q1384" s="3">
        <v>-999</v>
      </c>
      <c r="R1384" s="3">
        <v>-999</v>
      </c>
      <c r="S1384" s="3">
        <v>-999</v>
      </c>
      <c r="T1384" s="3">
        <v>-999</v>
      </c>
      <c r="V1384">
        <v>28021</v>
      </c>
      <c r="W1384" s="2">
        <v>-999</v>
      </c>
      <c r="X1384" s="2">
        <v>1.007623066163502E-2</v>
      </c>
      <c r="Y1384" s="2">
        <v>-999</v>
      </c>
      <c r="Z1384" s="2">
        <v>-999</v>
      </c>
      <c r="AA1384" s="2">
        <v>-999</v>
      </c>
      <c r="AB1384" s="2">
        <v>-999</v>
      </c>
      <c r="AC1384" s="2">
        <v>-999</v>
      </c>
      <c r="AD1384" s="2">
        <v>-999</v>
      </c>
      <c r="AE1384" s="2">
        <v>-999</v>
      </c>
      <c r="AF1384" s="2">
        <v>-999</v>
      </c>
      <c r="AG1384" s="2">
        <v>-999</v>
      </c>
      <c r="AH1384" s="2">
        <v>-999</v>
      </c>
      <c r="AI1384" s="2">
        <v>-999</v>
      </c>
      <c r="AJ1384" s="2">
        <v>-999</v>
      </c>
      <c r="AK1384" s="2">
        <v>-999</v>
      </c>
      <c r="AL1384" s="2">
        <v>-999</v>
      </c>
      <c r="AM1384" s="2">
        <v>-999</v>
      </c>
      <c r="AN1384" s="2">
        <v>-999</v>
      </c>
      <c r="AO1384" s="2">
        <v>-999</v>
      </c>
      <c r="AP1384" s="2">
        <v>-999</v>
      </c>
      <c r="AQ1384" s="2">
        <v>-999</v>
      </c>
      <c r="AR1384" s="2">
        <v>-999</v>
      </c>
      <c r="AS1384" s="2">
        <v>-999</v>
      </c>
      <c r="AT1384" s="2">
        <v>-999</v>
      </c>
      <c r="AU1384" s="2">
        <v>-999</v>
      </c>
      <c r="AV1384" s="2">
        <v>-999</v>
      </c>
      <c r="AW1384" s="2">
        <v>-999</v>
      </c>
      <c r="AX1384" s="2">
        <v>-999</v>
      </c>
      <c r="AY1384" s="2">
        <v>-999</v>
      </c>
      <c r="AZ1384" s="2">
        <v>-999</v>
      </c>
      <c r="BA1384" s="2">
        <v>-999</v>
      </c>
      <c r="BB1384" s="2">
        <v>-999</v>
      </c>
      <c r="BC1384" s="2">
        <v>-999</v>
      </c>
      <c r="BD1384" s="2">
        <v>-999</v>
      </c>
      <c r="BE1384" s="2">
        <v>-999</v>
      </c>
      <c r="BF1384" s="2">
        <v>-999</v>
      </c>
      <c r="BG1384" s="2">
        <v>-999</v>
      </c>
      <c r="BH1384" s="2">
        <v>-999</v>
      </c>
      <c r="BI1384">
        <v>0</v>
      </c>
      <c r="BJ1384">
        <v>0.37560460156918168</v>
      </c>
      <c r="BK1384">
        <v>0.37560460156918168</v>
      </c>
      <c r="BL1384">
        <v>-999</v>
      </c>
      <c r="BM1384">
        <v>53.902966962531771</v>
      </c>
      <c r="BN1384">
        <f t="shared" si="136"/>
        <v>-999</v>
      </c>
      <c r="BO1384" t="s">
        <v>3748</v>
      </c>
      <c r="BP1384" t="s">
        <v>3748</v>
      </c>
      <c r="BQ1384">
        <v>0.35418309238553236</v>
      </c>
      <c r="BR1384">
        <v>0.20833333333333334</v>
      </c>
      <c r="BS1384">
        <v>0.13793103448275862</v>
      </c>
      <c r="BT1384">
        <v>0.22222222222222221</v>
      </c>
      <c r="BU1384" t="s">
        <v>3748</v>
      </c>
      <c r="BY1384">
        <f t="shared" si="137"/>
        <v>-999</v>
      </c>
      <c r="CA1384">
        <f t="shared" si="138"/>
        <v>-999</v>
      </c>
    </row>
    <row r="1385" spans="1:82" x14ac:dyDescent="0.3">
      <c r="A1385">
        <v>1</v>
      </c>
      <c r="B1385" t="s">
        <v>963</v>
      </c>
      <c r="C1385" t="s">
        <v>17</v>
      </c>
      <c r="D1385">
        <v>28023</v>
      </c>
      <c r="E1385" s="2">
        <v>0</v>
      </c>
      <c r="F1385" s="2" t="s">
        <v>1954</v>
      </c>
      <c r="G1385" s="3">
        <v>-999</v>
      </c>
      <c r="H1385" s="1">
        <v>0.37739537157051306</v>
      </c>
      <c r="I1385" s="1">
        <f t="shared" si="140"/>
        <v>-999</v>
      </c>
      <c r="J1385" s="1">
        <v>-999</v>
      </c>
      <c r="K1385" s="1">
        <v>-999</v>
      </c>
      <c r="L1385" s="2">
        <v>-999</v>
      </c>
      <c r="M1385" s="2">
        <v>-999</v>
      </c>
      <c r="N1385" s="7">
        <v>-999</v>
      </c>
      <c r="O1385" s="2">
        <v>-999</v>
      </c>
      <c r="P1385" s="3">
        <v>-999</v>
      </c>
      <c r="Q1385" s="3">
        <v>-999</v>
      </c>
      <c r="R1385" s="3">
        <v>-999</v>
      </c>
      <c r="S1385" s="3">
        <v>-999</v>
      </c>
      <c r="T1385" s="3">
        <v>-999</v>
      </c>
      <c r="V1385">
        <v>28023</v>
      </c>
      <c r="W1385" s="2">
        <v>-999</v>
      </c>
      <c r="X1385" s="2">
        <v>1.0124271105016083E-2</v>
      </c>
      <c r="Y1385" s="2">
        <v>-999</v>
      </c>
      <c r="Z1385" s="2">
        <v>-999</v>
      </c>
      <c r="AA1385" s="2">
        <v>-999</v>
      </c>
      <c r="AB1385" s="2">
        <v>-999</v>
      </c>
      <c r="AC1385" s="2">
        <v>-999</v>
      </c>
      <c r="AD1385" s="2">
        <v>-999</v>
      </c>
      <c r="AE1385" s="2">
        <v>-999</v>
      </c>
      <c r="AF1385" s="2">
        <v>-999</v>
      </c>
      <c r="AG1385" s="2">
        <v>-999</v>
      </c>
      <c r="AH1385" s="2">
        <v>-999</v>
      </c>
      <c r="AI1385" s="2">
        <v>-999</v>
      </c>
      <c r="AJ1385" s="2">
        <v>-999</v>
      </c>
      <c r="AK1385" s="2">
        <v>-999</v>
      </c>
      <c r="AL1385" s="2">
        <v>-999</v>
      </c>
      <c r="AM1385" s="2">
        <v>-999</v>
      </c>
      <c r="AN1385" s="2">
        <v>-999</v>
      </c>
      <c r="AO1385" s="2">
        <v>-999</v>
      </c>
      <c r="AP1385" s="2">
        <v>-999</v>
      </c>
      <c r="AQ1385" s="2">
        <v>-999</v>
      </c>
      <c r="AR1385" s="2">
        <v>-999</v>
      </c>
      <c r="AS1385" s="2">
        <v>-999</v>
      </c>
      <c r="AT1385" s="2">
        <v>-999</v>
      </c>
      <c r="AU1385" s="2">
        <v>-999</v>
      </c>
      <c r="AV1385" s="2">
        <v>-999</v>
      </c>
      <c r="AW1385" s="2">
        <v>-999</v>
      </c>
      <c r="AX1385" s="2">
        <v>-999</v>
      </c>
      <c r="AY1385" s="2">
        <v>-999</v>
      </c>
      <c r="AZ1385" s="2">
        <v>-999</v>
      </c>
      <c r="BA1385" s="2">
        <v>-999</v>
      </c>
      <c r="BB1385" s="2">
        <v>-999</v>
      </c>
      <c r="BC1385" s="2">
        <v>-999</v>
      </c>
      <c r="BD1385" s="2">
        <v>-999</v>
      </c>
      <c r="BE1385" s="2">
        <v>-999</v>
      </c>
      <c r="BF1385" s="2">
        <v>-999</v>
      </c>
      <c r="BG1385" s="2">
        <v>-999</v>
      </c>
      <c r="BH1385" s="2">
        <v>-999</v>
      </c>
      <c r="BI1385">
        <v>0</v>
      </c>
      <c r="BJ1385">
        <v>0.37739537157051306</v>
      </c>
      <c r="BK1385">
        <v>0.37739537157051306</v>
      </c>
      <c r="BL1385">
        <v>-999</v>
      </c>
      <c r="BM1385">
        <v>40.706282267276151</v>
      </c>
      <c r="BN1385">
        <f t="shared" si="136"/>
        <v>-999</v>
      </c>
      <c r="BO1385" t="s">
        <v>3748</v>
      </c>
      <c r="BP1385" t="s">
        <v>3748</v>
      </c>
      <c r="BQ1385">
        <v>0.43963994482200131</v>
      </c>
      <c r="BR1385">
        <v>0.23809523809523808</v>
      </c>
      <c r="BS1385">
        <v>6.8965517241379309E-2</v>
      </c>
      <c r="BT1385">
        <v>0.27777777777777779</v>
      </c>
      <c r="BU1385" t="s">
        <v>3748</v>
      </c>
      <c r="BY1385">
        <f t="shared" si="137"/>
        <v>-999</v>
      </c>
      <c r="CA1385">
        <f t="shared" si="138"/>
        <v>-999</v>
      </c>
    </row>
    <row r="1386" spans="1:82" x14ac:dyDescent="0.3">
      <c r="A1386">
        <v>0</v>
      </c>
      <c r="B1386" t="s">
        <v>963</v>
      </c>
      <c r="C1386" t="s">
        <v>18</v>
      </c>
      <c r="D1386">
        <v>28025</v>
      </c>
      <c r="E1386" s="2">
        <f>BO1386</f>
        <v>0.5643145250756546</v>
      </c>
      <c r="F1386" s="2" t="s">
        <v>1938</v>
      </c>
      <c r="G1386" s="3">
        <v>1848</v>
      </c>
      <c r="H1386" s="1">
        <v>2.7199757443459269</v>
      </c>
      <c r="I1386" s="1">
        <f t="shared" si="140"/>
        <v>-15.526878046779274</v>
      </c>
      <c r="J1386" s="1">
        <v>2.5702522894499999</v>
      </c>
      <c r="K1386" s="1">
        <v>113.18483902200001</v>
      </c>
      <c r="L1386" s="2">
        <v>0.14295736274000004</v>
      </c>
      <c r="M1386" s="2">
        <v>1.746755895511633E-3</v>
      </c>
      <c r="N1386" s="7">
        <v>0</v>
      </c>
      <c r="O1386" s="2">
        <v>1.4685806562031199E-2</v>
      </c>
      <c r="P1386" s="3">
        <v>39226.844562847997</v>
      </c>
      <c r="Q1386" s="3">
        <v>1298.5156764523515</v>
      </c>
      <c r="R1386" s="3">
        <v>39960.368087592651</v>
      </c>
      <c r="S1386" s="3">
        <v>40.725702262858874</v>
      </c>
      <c r="T1386" s="3">
        <v>15235.809596127325</v>
      </c>
      <c r="V1386">
        <v>28025</v>
      </c>
      <c r="W1386" s="2">
        <v>0.50119435908965759</v>
      </c>
      <c r="X1386" s="2">
        <v>7.2967963863014379E-2</v>
      </c>
      <c r="Y1386" s="2">
        <v>0.45953893164837578</v>
      </c>
      <c r="Z1386" s="2">
        <v>0.73297263450506867</v>
      </c>
      <c r="AA1386" s="2">
        <v>0.32623668325769034</v>
      </c>
      <c r="AB1386" s="2">
        <v>0.35287257763383428</v>
      </c>
      <c r="AC1386" s="2">
        <v>1.746755895511633E-3</v>
      </c>
      <c r="AD1386" s="2">
        <v>0</v>
      </c>
      <c r="AE1386" s="2">
        <v>1.4685806562031199E-2</v>
      </c>
      <c r="AF1386">
        <v>62389.456132113191</v>
      </c>
      <c r="AG1386">
        <v>61.750102582289699</v>
      </c>
      <c r="AH1386">
        <v>11605.740706643246</v>
      </c>
      <c r="AI1386">
        <v>12251.429673880319</v>
      </c>
      <c r="AJ1386">
        <v>0.53753852707080618</v>
      </c>
      <c r="AK1386">
        <v>102349.82421970584</v>
      </c>
      <c r="AL1386">
        <v>102.47580484514856</v>
      </c>
      <c r="AM1386">
        <v>19260.010429172478</v>
      </c>
      <c r="AN1386">
        <v>19832.969547478413</v>
      </c>
      <c r="AO1386">
        <v>0.88702674335815535</v>
      </c>
      <c r="AP1386">
        <v>39960.368087592651</v>
      </c>
      <c r="AQ1386">
        <v>40.72570226285886</v>
      </c>
      <c r="AR1386">
        <v>7654.2697225292322</v>
      </c>
      <c r="AS1386">
        <v>7581.5398735980943</v>
      </c>
      <c r="AT1386">
        <v>0.34948821628734916</v>
      </c>
      <c r="AU1386" s="3">
        <v>7372293.1671416527</v>
      </c>
      <c r="AV1386" s="3">
        <v>244043.03623245494</v>
      </c>
      <c r="AW1386">
        <v>59267.987174282011</v>
      </c>
      <c r="AX1386">
        <v>11138825.50953456</v>
      </c>
      <c r="AY1386">
        <v>1961.9322256287678</v>
      </c>
      <c r="AZ1386">
        <v>368725.54248467064</v>
      </c>
      <c r="BA1386">
        <v>98494.831737130007</v>
      </c>
      <c r="BB1386">
        <v>18511118.676676214</v>
      </c>
      <c r="BC1386">
        <v>3260.4479020811195</v>
      </c>
      <c r="BD1386">
        <v>612768.57871712558</v>
      </c>
      <c r="BE1386">
        <v>39226.844562847997</v>
      </c>
      <c r="BF1386">
        <v>7372293.1671416527</v>
      </c>
      <c r="BG1386">
        <v>1298.5156764523515</v>
      </c>
      <c r="BH1386">
        <v>244043.03623245494</v>
      </c>
      <c r="BI1386">
        <v>1.6119331670472981</v>
      </c>
      <c r="BJ1386">
        <v>4.3319089113932252</v>
      </c>
      <c r="BK1386">
        <v>2.7199757443459269</v>
      </c>
      <c r="BL1386">
        <v>44.377367108184032</v>
      </c>
      <c r="BM1386">
        <v>28.850489061404758</v>
      </c>
      <c r="BN1386">
        <f t="shared" si="136"/>
        <v>-15.526878046779274</v>
      </c>
      <c r="BO1386">
        <v>0.5643145250756546</v>
      </c>
      <c r="BP1386">
        <v>1.101536992654442E-2</v>
      </c>
      <c r="BQ1386">
        <v>0.28473243128713671</v>
      </c>
      <c r="BR1386">
        <v>0.1130952380952381</v>
      </c>
      <c r="BS1386">
        <v>6.8965517241379309E-2</v>
      </c>
      <c r="BT1386">
        <v>0.33333333333333331</v>
      </c>
      <c r="BU1386">
        <v>0.44465568262815863</v>
      </c>
      <c r="BV1386">
        <v>0.73297263450506867</v>
      </c>
      <c r="BW1386">
        <v>0.33841979591046717</v>
      </c>
      <c r="BX1386">
        <v>0.35287257763383428</v>
      </c>
      <c r="BY1386">
        <f t="shared" si="137"/>
        <v>5.564089316431256E-2</v>
      </c>
      <c r="BZ1386">
        <v>0</v>
      </c>
      <c r="CA1386">
        <f t="shared" si="138"/>
        <v>9.6500829385576803E-3</v>
      </c>
      <c r="CC1386">
        <v>5.564089316431256E-2</v>
      </c>
      <c r="CD1386">
        <v>9.6500829385576803E-3</v>
      </c>
    </row>
    <row r="1387" spans="1:82" x14ac:dyDescent="0.3">
      <c r="A1387">
        <v>0</v>
      </c>
      <c r="B1387" t="s">
        <v>963</v>
      </c>
      <c r="C1387" t="s">
        <v>969</v>
      </c>
      <c r="D1387">
        <v>28027</v>
      </c>
      <c r="E1387" s="2">
        <f>BO1387</f>
        <v>0.56336487475651864</v>
      </c>
      <c r="F1387" s="2" t="s">
        <v>1938</v>
      </c>
      <c r="G1387" s="3">
        <v>228</v>
      </c>
      <c r="H1387" s="1">
        <v>2.7025748483473548</v>
      </c>
      <c r="I1387" s="1">
        <f t="shared" si="140"/>
        <v>-11.221231089460556</v>
      </c>
      <c r="J1387" s="1">
        <v>2.7220947232800001</v>
      </c>
      <c r="K1387" s="1">
        <v>167.52728345599999</v>
      </c>
      <c r="L1387" s="2">
        <v>0.12236015019000002</v>
      </c>
      <c r="M1387" s="2">
        <v>4.964133329862311E-3</v>
      </c>
      <c r="N1387" s="7">
        <v>0</v>
      </c>
      <c r="O1387" s="2">
        <v>5.0411458964564682E-4</v>
      </c>
      <c r="P1387" s="3">
        <v>39435.381122336999</v>
      </c>
      <c r="Q1387" s="3">
        <v>1305.4188060470879</v>
      </c>
      <c r="R1387" s="3">
        <v>24101.471402923664</v>
      </c>
      <c r="S1387" s="3">
        <v>25.489090304874257</v>
      </c>
      <c r="T1387" s="3">
        <v>12159.202152107391</v>
      </c>
      <c r="V1387">
        <v>28027</v>
      </c>
      <c r="W1387" s="2">
        <v>0.51386547238994629</v>
      </c>
      <c r="X1387" s="2">
        <v>7.250115530670749E-2</v>
      </c>
      <c r="Y1387" s="2">
        <v>0.37145506683111051</v>
      </c>
      <c r="Z1387" s="2">
        <v>0.77627435597843142</v>
      </c>
      <c r="AA1387" s="2">
        <v>0.48286984177477371</v>
      </c>
      <c r="AB1387" s="2">
        <v>0.30203090466726384</v>
      </c>
      <c r="AC1387" s="2">
        <v>4.964133329862311E-3</v>
      </c>
      <c r="AD1387" s="2">
        <v>0</v>
      </c>
      <c r="AE1387" s="2">
        <v>5.0411458964564682E-4</v>
      </c>
      <c r="AF1387">
        <v>141746.66937049979</v>
      </c>
      <c r="AG1387">
        <v>137.461522661803</v>
      </c>
      <c r="AH1387">
        <v>25835.46783630452</v>
      </c>
      <c r="AI1387">
        <v>48112.428896364763</v>
      </c>
      <c r="AJ1387">
        <v>1.2087424353292808</v>
      </c>
      <c r="AK1387">
        <v>165848.14077342345</v>
      </c>
      <c r="AL1387">
        <v>162.95061296667726</v>
      </c>
      <c r="AM1387">
        <v>30626.063488066691</v>
      </c>
      <c r="AN1387">
        <v>55481.03539670998</v>
      </c>
      <c r="AO1387">
        <v>1.4236259065642787</v>
      </c>
      <c r="AP1387">
        <v>24101.471402923664</v>
      </c>
      <c r="AQ1387">
        <v>25.489090304874253</v>
      </c>
      <c r="AR1387">
        <v>4790.5956517621707</v>
      </c>
      <c r="AS1387">
        <v>7368.6065003452168</v>
      </c>
      <c r="AT1387">
        <v>0.21488347123499785</v>
      </c>
      <c r="AU1387" s="3">
        <v>7411485.5281320158</v>
      </c>
      <c r="AV1387" s="3">
        <v>245340.4104084897</v>
      </c>
      <c r="AW1387">
        <v>57018.517355433003</v>
      </c>
      <c r="AX1387">
        <v>10716060.151780078</v>
      </c>
      <c r="AY1387">
        <v>1887.4686317293917</v>
      </c>
      <c r="AZ1387">
        <v>354730.85464722186</v>
      </c>
      <c r="BA1387">
        <v>96453.89847777001</v>
      </c>
      <c r="BB1387">
        <v>18127545.679912094</v>
      </c>
      <c r="BC1387">
        <v>3192.8874377764796</v>
      </c>
      <c r="BD1387">
        <v>600071.26505571161</v>
      </c>
      <c r="BE1387">
        <v>39435.381122336999</v>
      </c>
      <c r="BF1387">
        <v>7411485.5281320158</v>
      </c>
      <c r="BG1387">
        <v>1305.4188060470879</v>
      </c>
      <c r="BH1387">
        <v>245340.4104084897</v>
      </c>
      <c r="BI1387">
        <v>1.4591859353734606</v>
      </c>
      <c r="BJ1387">
        <v>4.1617607837208155</v>
      </c>
      <c r="BK1387">
        <v>2.7025748483473548</v>
      </c>
      <c r="BL1387">
        <v>33.642925540418865</v>
      </c>
      <c r="BM1387">
        <v>22.421694450958309</v>
      </c>
      <c r="BN1387">
        <f t="shared" si="136"/>
        <v>-11.221231089460556</v>
      </c>
      <c r="BO1387">
        <v>0.56336487475651864</v>
      </c>
      <c r="BP1387">
        <v>9.9547699220242925E-3</v>
      </c>
      <c r="BQ1387">
        <v>0.22329492527498901</v>
      </c>
      <c r="BR1387">
        <v>0.22619047619047619</v>
      </c>
      <c r="BS1387">
        <v>6.8965517241379309E-2</v>
      </c>
      <c r="BT1387">
        <v>0.22222222222222221</v>
      </c>
      <c r="BU1387">
        <v>0.32135141108082477</v>
      </c>
      <c r="BV1387">
        <v>0.77627435597843142</v>
      </c>
      <c r="BW1387">
        <v>0.50090232549250391</v>
      </c>
      <c r="BX1387">
        <v>0.30203090466726384</v>
      </c>
      <c r="BY1387">
        <f t="shared" si="137"/>
        <v>8.8026719212370666E-2</v>
      </c>
      <c r="BZ1387">
        <v>0</v>
      </c>
      <c r="CA1387">
        <f t="shared" si="138"/>
        <v>3.8438823162593799E-4</v>
      </c>
      <c r="CC1387">
        <v>8.8026719212370666E-2</v>
      </c>
      <c r="CD1387">
        <v>3.8438823162593799E-4</v>
      </c>
    </row>
    <row r="1388" spans="1:82" x14ac:dyDescent="0.3">
      <c r="A1388">
        <v>0</v>
      </c>
      <c r="B1388" t="s">
        <v>963</v>
      </c>
      <c r="C1388" t="s">
        <v>970</v>
      </c>
      <c r="D1388">
        <v>28029</v>
      </c>
      <c r="E1388" s="2">
        <f>BO1388</f>
        <v>0.60720068166463426</v>
      </c>
      <c r="F1388" s="2" t="s">
        <v>1939</v>
      </c>
      <c r="G1388" s="3">
        <v>2294</v>
      </c>
      <c r="H1388" s="1">
        <v>1.6233529535759545</v>
      </c>
      <c r="I1388" s="1">
        <f t="shared" si="140"/>
        <v>-13.151688091225431</v>
      </c>
      <c r="J1388" s="1">
        <v>2.4895015272699998</v>
      </c>
      <c r="K1388" s="1">
        <v>-37.692418431999997</v>
      </c>
      <c r="L1388" s="2">
        <v>0.24474728047000016</v>
      </c>
      <c r="M1388" s="2">
        <v>-1.5750402033343586E-6</v>
      </c>
      <c r="N1388" s="7">
        <v>0</v>
      </c>
      <c r="O1388" s="2">
        <v>0.11621846418388512</v>
      </c>
      <c r="P1388" s="3">
        <v>108192.07815942001</v>
      </c>
      <c r="Q1388" s="3">
        <v>3581.4532400860794</v>
      </c>
      <c r="R1388" s="3">
        <v>266106.79271624447</v>
      </c>
      <c r="S1388" s="3">
        <v>338.58163554809681</v>
      </c>
      <c r="T1388" s="3">
        <v>89041.806147280935</v>
      </c>
      <c r="V1388">
        <v>28029</v>
      </c>
      <c r="W1388" s="2">
        <v>0.48716112768670966</v>
      </c>
      <c r="X1388" s="2">
        <v>4.3549197046950969E-2</v>
      </c>
      <c r="Y1388" s="2">
        <v>0.32363238375580788</v>
      </c>
      <c r="Z1388" s="2">
        <v>0.7099445064351847</v>
      </c>
      <c r="AA1388" s="2">
        <v>0.10864219695383923</v>
      </c>
      <c r="AB1388" s="2">
        <v>0.60412840635143306</v>
      </c>
      <c r="AC1388" s="2">
        <v>-1.5750402033343586E-6</v>
      </c>
      <c r="AD1388" s="2">
        <v>0</v>
      </c>
      <c r="AE1388" s="2">
        <v>0.11621846418388512</v>
      </c>
      <c r="AF1388">
        <v>275542.17243558867</v>
      </c>
      <c r="AG1388">
        <v>351.21125229242057</v>
      </c>
      <c r="AH1388">
        <v>66009.068113359492</v>
      </c>
      <c r="AI1388">
        <v>26205.781980853506</v>
      </c>
      <c r="AJ1388">
        <v>2.7211484020966554</v>
      </c>
      <c r="AK1388">
        <v>541648.96515183314</v>
      </c>
      <c r="AL1388">
        <v>689.79288784051732</v>
      </c>
      <c r="AM1388">
        <v>129644.43883951919</v>
      </c>
      <c r="AN1388">
        <v>51612.21740197474</v>
      </c>
      <c r="AO1388">
        <v>5.3464495344590635</v>
      </c>
      <c r="AP1388">
        <v>266106.79271624447</v>
      </c>
      <c r="AQ1388">
        <v>338.58163554809676</v>
      </c>
      <c r="AR1388">
        <v>63635.370726159701</v>
      </c>
      <c r="AS1388">
        <v>25406.435421121234</v>
      </c>
      <c r="AT1388">
        <v>2.625301132362408</v>
      </c>
      <c r="AU1388" s="3">
        <v>20333619.169281397</v>
      </c>
      <c r="AV1388" s="3">
        <v>673098.32194177771</v>
      </c>
      <c r="AW1388">
        <v>102031.37430981999</v>
      </c>
      <c r="AX1388">
        <v>19175776.487787571</v>
      </c>
      <c r="AY1388">
        <v>3377.5171188956797</v>
      </c>
      <c r="AZ1388">
        <v>634770.56732525409</v>
      </c>
      <c r="BA1388">
        <v>210223.45246924</v>
      </c>
      <c r="BB1388">
        <v>39509395.657068968</v>
      </c>
      <c r="BC1388">
        <v>6958.9703589817591</v>
      </c>
      <c r="BD1388">
        <v>1307868.8892670318</v>
      </c>
      <c r="BE1388">
        <v>108192.07815942001</v>
      </c>
      <c r="BF1388">
        <v>20333619.169281397</v>
      </c>
      <c r="BG1388">
        <v>3581.4532400860794</v>
      </c>
      <c r="BH1388">
        <v>673098.32194177771</v>
      </c>
      <c r="BI1388">
        <v>1.0503288519005112</v>
      </c>
      <c r="BJ1388">
        <v>2.6736818054764657</v>
      </c>
      <c r="BK1388">
        <v>1.6233529535759545</v>
      </c>
      <c r="BL1388">
        <v>62.573378032297953</v>
      </c>
      <c r="BM1388">
        <v>49.421689941072522</v>
      </c>
      <c r="BN1388">
        <f t="shared" si="136"/>
        <v>-13.151688091225431</v>
      </c>
      <c r="BO1388">
        <v>0.60720068166463426</v>
      </c>
      <c r="BP1388">
        <v>7.7230415646914307E-3</v>
      </c>
      <c r="BQ1388">
        <v>0.41280919905129482</v>
      </c>
      <c r="BR1388">
        <v>0.35714285714285715</v>
      </c>
      <c r="BS1388">
        <v>0.10344827586206896</v>
      </c>
      <c r="BT1388">
        <v>0.22222222222222221</v>
      </c>
      <c r="BU1388">
        <v>0.37663545938196558</v>
      </c>
      <c r="BV1388">
        <v>0.7099445064351847</v>
      </c>
      <c r="BW1388">
        <v>0.11269937443344319</v>
      </c>
      <c r="BX1388">
        <v>0.60412840635143306</v>
      </c>
      <c r="BY1388">
        <f t="shared" si="137"/>
        <v>1.1330379892770905E-4</v>
      </c>
      <c r="BZ1388">
        <v>0</v>
      </c>
      <c r="CA1388">
        <f t="shared" si="138"/>
        <v>4.7217867977503984E-2</v>
      </c>
      <c r="CC1388">
        <v>1.1330379892770905E-4</v>
      </c>
      <c r="CD1388">
        <v>4.7217867977503984E-2</v>
      </c>
    </row>
    <row r="1389" spans="1:82" x14ac:dyDescent="0.3">
      <c r="A1389">
        <v>1</v>
      </c>
      <c r="B1389" t="s">
        <v>963</v>
      </c>
      <c r="C1389" t="s">
        <v>24</v>
      </c>
      <c r="D1389">
        <v>28031</v>
      </c>
      <c r="E1389" s="2">
        <v>0</v>
      </c>
      <c r="F1389" s="2" t="s">
        <v>1954</v>
      </c>
      <c r="G1389" s="3">
        <v>-999</v>
      </c>
      <c r="H1389" s="1">
        <v>0.37580054805980229</v>
      </c>
      <c r="I1389" s="1">
        <f t="shared" si="140"/>
        <v>-999</v>
      </c>
      <c r="J1389" s="1">
        <v>-999</v>
      </c>
      <c r="K1389" s="1">
        <v>-999</v>
      </c>
      <c r="L1389" s="2">
        <v>-999</v>
      </c>
      <c r="M1389" s="2">
        <v>-999</v>
      </c>
      <c r="N1389" s="7">
        <v>-999</v>
      </c>
      <c r="O1389" s="2">
        <v>-999</v>
      </c>
      <c r="P1389" s="3">
        <v>-999</v>
      </c>
      <c r="Q1389" s="3">
        <v>-999</v>
      </c>
      <c r="R1389" s="3">
        <v>-999</v>
      </c>
      <c r="S1389" s="3">
        <v>-999</v>
      </c>
      <c r="T1389" s="3">
        <v>-999</v>
      </c>
      <c r="V1389">
        <v>28031</v>
      </c>
      <c r="W1389" s="2">
        <v>-999</v>
      </c>
      <c r="X1389" s="2">
        <v>1.0081487258675052E-2</v>
      </c>
      <c r="Y1389" s="2">
        <v>-999</v>
      </c>
      <c r="Z1389" s="2">
        <v>-999</v>
      </c>
      <c r="AA1389" s="2">
        <v>-999</v>
      </c>
      <c r="AB1389" s="2">
        <v>-999</v>
      </c>
      <c r="AC1389" s="2">
        <v>-999</v>
      </c>
      <c r="AD1389" s="2">
        <v>-999</v>
      </c>
      <c r="AE1389" s="2">
        <v>-999</v>
      </c>
      <c r="AF1389" s="2">
        <v>-999</v>
      </c>
      <c r="AG1389" s="2">
        <v>-999</v>
      </c>
      <c r="AH1389" s="2">
        <v>-999</v>
      </c>
      <c r="AI1389" s="2">
        <v>-999</v>
      </c>
      <c r="AJ1389" s="2">
        <v>-999</v>
      </c>
      <c r="AK1389" s="2">
        <v>-999</v>
      </c>
      <c r="AL1389" s="2">
        <v>-999</v>
      </c>
      <c r="AM1389" s="2">
        <v>-999</v>
      </c>
      <c r="AN1389" s="2">
        <v>-999</v>
      </c>
      <c r="AO1389" s="2">
        <v>-999</v>
      </c>
      <c r="AP1389" s="2">
        <v>-999</v>
      </c>
      <c r="AQ1389" s="2">
        <v>-999</v>
      </c>
      <c r="AR1389" s="2">
        <v>-999</v>
      </c>
      <c r="AS1389" s="2">
        <v>-999</v>
      </c>
      <c r="AT1389" s="2">
        <v>-999</v>
      </c>
      <c r="AU1389" s="2">
        <v>-999</v>
      </c>
      <c r="AV1389" s="2">
        <v>-999</v>
      </c>
      <c r="AW1389" s="2">
        <v>-999</v>
      </c>
      <c r="AX1389" s="2">
        <v>-999</v>
      </c>
      <c r="AY1389" s="2">
        <v>-999</v>
      </c>
      <c r="AZ1389" s="2">
        <v>-999</v>
      </c>
      <c r="BA1389" s="2">
        <v>-999</v>
      </c>
      <c r="BB1389" s="2">
        <v>-999</v>
      </c>
      <c r="BC1389" s="2">
        <v>-999</v>
      </c>
      <c r="BD1389" s="2">
        <v>-999</v>
      </c>
      <c r="BE1389" s="2">
        <v>-999</v>
      </c>
      <c r="BF1389" s="2">
        <v>-999</v>
      </c>
      <c r="BG1389" s="2">
        <v>-999</v>
      </c>
      <c r="BH1389" s="2">
        <v>-999</v>
      </c>
      <c r="BI1389">
        <v>0</v>
      </c>
      <c r="BJ1389">
        <v>0.37580054805980229</v>
      </c>
      <c r="BK1389">
        <v>0.37580054805980229</v>
      </c>
      <c r="BL1389">
        <v>-999</v>
      </c>
      <c r="BM1389">
        <v>60.965176417368191</v>
      </c>
      <c r="BN1389">
        <f t="shared" si="136"/>
        <v>-999</v>
      </c>
      <c r="BO1389" t="s">
        <v>3748</v>
      </c>
      <c r="BP1389" t="s">
        <v>3748</v>
      </c>
      <c r="BQ1389">
        <v>0.49790857548721351</v>
      </c>
      <c r="BR1389">
        <v>0.23214285714285715</v>
      </c>
      <c r="BS1389">
        <v>0.10344827586206896</v>
      </c>
      <c r="BT1389">
        <v>0.27777777777777779</v>
      </c>
      <c r="BU1389" t="s">
        <v>3748</v>
      </c>
      <c r="BY1389">
        <f t="shared" si="137"/>
        <v>-999</v>
      </c>
      <c r="CA1389">
        <f t="shared" si="138"/>
        <v>-999</v>
      </c>
    </row>
    <row r="1390" spans="1:82" x14ac:dyDescent="0.3">
      <c r="A1390">
        <v>0</v>
      </c>
      <c r="B1390" t="s">
        <v>963</v>
      </c>
      <c r="C1390" t="s">
        <v>283</v>
      </c>
      <c r="D1390">
        <v>28033</v>
      </c>
      <c r="E1390" s="2">
        <f>BO1390</f>
        <v>0.56501956226891015</v>
      </c>
      <c r="F1390" s="2" t="s">
        <v>1938</v>
      </c>
      <c r="G1390" s="3">
        <v>84601</v>
      </c>
      <c r="H1390" s="1">
        <v>32.071593635172036</v>
      </c>
      <c r="I1390" s="1">
        <f t="shared" si="140"/>
        <v>-5.4674611505041995</v>
      </c>
      <c r="J1390" s="1">
        <v>2.70521842578</v>
      </c>
      <c r="K1390" s="1">
        <v>231.819138493</v>
      </c>
      <c r="L1390" s="2">
        <v>0.11313354892000005</v>
      </c>
      <c r="M1390" s="2">
        <v>5.3947329302434704E-2</v>
      </c>
      <c r="N1390" s="7">
        <v>0</v>
      </c>
      <c r="O1390" s="2">
        <v>1.1226345774401193E-2</v>
      </c>
      <c r="P1390" s="3">
        <v>1167675.4577788</v>
      </c>
      <c r="Q1390" s="3">
        <v>38653.246363091195</v>
      </c>
      <c r="R1390" s="3">
        <v>977366.45938190131</v>
      </c>
      <c r="S1390" s="3">
        <v>954.53423604763793</v>
      </c>
      <c r="T1390" s="3">
        <v>306948.68345213897</v>
      </c>
      <c r="V1390">
        <v>28033</v>
      </c>
      <c r="W1390" s="2">
        <v>0.71765983644476294</v>
      </c>
      <c r="X1390" s="2">
        <v>0.86037490968996244</v>
      </c>
      <c r="Y1390" s="2">
        <v>0.16353808605699779</v>
      </c>
      <c r="Z1390" s="2">
        <v>0.77146165168086478</v>
      </c>
      <c r="AA1390" s="2">
        <v>0.66818054000069316</v>
      </c>
      <c r="AB1390" s="2">
        <v>0.27925618001830732</v>
      </c>
      <c r="AC1390" s="2">
        <v>5.3947329302434704E-2</v>
      </c>
      <c r="AD1390" s="2">
        <v>0</v>
      </c>
      <c r="AE1390" s="2">
        <v>1.1226345774401193E-2</v>
      </c>
      <c r="AF1390">
        <v>736141.32602278038</v>
      </c>
      <c r="AG1390">
        <v>714.76643788947536</v>
      </c>
      <c r="AH1390">
        <v>134338.14029542106</v>
      </c>
      <c r="AI1390">
        <v>96685.320662345068</v>
      </c>
      <c r="AJ1390">
        <v>6.281322301911926</v>
      </c>
      <c r="AK1390">
        <v>1713507.7854046817</v>
      </c>
      <c r="AL1390">
        <v>1669.3006739371131</v>
      </c>
      <c r="AM1390">
        <v>313739.89633978985</v>
      </c>
      <c r="AN1390">
        <v>224232.24807011517</v>
      </c>
      <c r="AO1390">
        <v>14.645492680829511</v>
      </c>
      <c r="AP1390">
        <v>977366.45938190131</v>
      </c>
      <c r="AQ1390">
        <v>954.53423604763771</v>
      </c>
      <c r="AR1390">
        <v>179401.75604436878</v>
      </c>
      <c r="AS1390">
        <v>127546.9274077701</v>
      </c>
      <c r="AT1390">
        <v>8.364170378917585</v>
      </c>
      <c r="AU1390" s="3">
        <v>219452925.53494766</v>
      </c>
      <c r="AV1390" s="3">
        <v>7264491.1214793595</v>
      </c>
      <c r="AW1390">
        <v>886020.91265270009</v>
      </c>
      <c r="AX1390">
        <v>166518770.32394844</v>
      </c>
      <c r="AY1390">
        <v>29329.711771764793</v>
      </c>
      <c r="AZ1390">
        <v>5512226.0303854747</v>
      </c>
      <c r="BA1390">
        <v>2053696.3704315</v>
      </c>
      <c r="BB1390">
        <v>385971695.85889614</v>
      </c>
      <c r="BC1390">
        <v>67982.958134855988</v>
      </c>
      <c r="BD1390">
        <v>12776717.151864834</v>
      </c>
      <c r="BE1390">
        <v>1167675.4577788</v>
      </c>
      <c r="BF1390">
        <v>219452925.53494766</v>
      </c>
      <c r="BG1390">
        <v>38653.246363091195</v>
      </c>
      <c r="BH1390">
        <v>7264491.1214793595</v>
      </c>
      <c r="BI1390">
        <v>19.278011455163774</v>
      </c>
      <c r="BJ1390">
        <v>51.349605090335814</v>
      </c>
      <c r="BK1390">
        <v>32.071593635172036</v>
      </c>
      <c r="BL1390">
        <v>46.429526292637405</v>
      </c>
      <c r="BM1390">
        <v>40.962065142133206</v>
      </c>
      <c r="BN1390">
        <f t="shared" si="136"/>
        <v>-5.4674611505041995</v>
      </c>
      <c r="BO1390">
        <v>0.56501956226891015</v>
      </c>
      <c r="BP1390">
        <v>0.13190356837192782</v>
      </c>
      <c r="BQ1390">
        <v>0.19058838371588943</v>
      </c>
      <c r="BR1390">
        <v>0.17261904761904759</v>
      </c>
      <c r="BS1390">
        <v>6.8965517241379309E-2</v>
      </c>
      <c r="BT1390">
        <v>0.33333333333333331</v>
      </c>
      <c r="BU1390">
        <v>0.15657607812696583</v>
      </c>
      <c r="BV1390">
        <v>0.77146165168086478</v>
      </c>
      <c r="BW1390">
        <v>0.69313334024968176</v>
      </c>
      <c r="BX1390">
        <v>0.27925618001830732</v>
      </c>
      <c r="BY1390">
        <f t="shared" si="137"/>
        <v>6.2721203315267204E-2</v>
      </c>
      <c r="BZ1390">
        <v>0</v>
      </c>
      <c r="CA1390">
        <f t="shared" si="138"/>
        <v>9.1690587818452143E-3</v>
      </c>
      <c r="CC1390">
        <v>6.2721203315267204E-2</v>
      </c>
      <c r="CD1390">
        <v>9.1690587818452143E-3</v>
      </c>
    </row>
    <row r="1391" spans="1:82" x14ac:dyDescent="0.3">
      <c r="A1391">
        <v>0</v>
      </c>
      <c r="B1391" t="s">
        <v>963</v>
      </c>
      <c r="C1391" t="s">
        <v>971</v>
      </c>
      <c r="D1391">
        <v>28035</v>
      </c>
      <c r="E1391" s="2">
        <f>BO1391</f>
        <v>0.57555843759639003</v>
      </c>
      <c r="F1391" s="2" t="s">
        <v>1938</v>
      </c>
      <c r="G1391" s="3">
        <v>15456</v>
      </c>
      <c r="H1391" s="1">
        <v>20.234379609950871</v>
      </c>
      <c r="I1391" s="1">
        <f t="shared" si="140"/>
        <v>-1.0708133758159661</v>
      </c>
      <c r="J1391" s="1">
        <v>2.4239000974999998</v>
      </c>
      <c r="K1391" s="1">
        <v>46.5086940562</v>
      </c>
      <c r="L1391" s="2">
        <v>0.25361453590999994</v>
      </c>
      <c r="M1391" s="2">
        <v>6.3373268194956657E-3</v>
      </c>
      <c r="N1391" s="7">
        <v>0</v>
      </c>
      <c r="O1391" s="2">
        <v>0.25133148251896914</v>
      </c>
      <c r="P1391" s="3">
        <v>1027112.0762708301</v>
      </c>
      <c r="Q1391" s="3">
        <v>34000.214581989916</v>
      </c>
      <c r="R1391" s="3">
        <v>1613241.7576271088</v>
      </c>
      <c r="S1391" s="3">
        <v>2060.8478444314355</v>
      </c>
      <c r="T1391" s="3">
        <v>608246.7166492641</v>
      </c>
      <c r="V1391">
        <v>28035</v>
      </c>
      <c r="W1391" s="2">
        <v>0.57717018478405102</v>
      </c>
      <c r="X1391" s="2">
        <v>0.5428215612725823</v>
      </c>
      <c r="Y1391" s="2">
        <v>6.4949342921040319E-3</v>
      </c>
      <c r="Z1391" s="2">
        <v>0.69123659476317312</v>
      </c>
      <c r="AA1391" s="2">
        <v>0.13405366145011843</v>
      </c>
      <c r="AB1391" s="2">
        <v>0.62601613024111591</v>
      </c>
      <c r="AC1391" s="2">
        <v>6.3373268194956657E-3</v>
      </c>
      <c r="AD1391" s="2">
        <v>0</v>
      </c>
      <c r="AE1391" s="2">
        <v>0.25133148251896914</v>
      </c>
      <c r="AF1391">
        <v>990151.5193687554</v>
      </c>
      <c r="AG1391">
        <v>1259.9816709494289</v>
      </c>
      <c r="AH1391">
        <v>236809.65628640322</v>
      </c>
      <c r="AI1391">
        <v>136744.53840191543</v>
      </c>
      <c r="AJ1391">
        <v>9.7691385203664023</v>
      </c>
      <c r="AK1391">
        <v>2603393.2769958642</v>
      </c>
      <c r="AL1391">
        <v>3320.8295153808644</v>
      </c>
      <c r="AM1391">
        <v>624139.63175393594</v>
      </c>
      <c r="AN1391">
        <v>357661.2795836468</v>
      </c>
      <c r="AO1391">
        <v>25.721144611328324</v>
      </c>
      <c r="AP1391">
        <v>1613241.7576271088</v>
      </c>
      <c r="AQ1391">
        <v>2060.8478444314355</v>
      </c>
      <c r="AR1391">
        <v>387329.97546753276</v>
      </c>
      <c r="AS1391">
        <v>220916.74118173137</v>
      </c>
      <c r="AT1391">
        <v>15.952006090961921</v>
      </c>
      <c r="AU1391" s="3">
        <v>193035443.6143398</v>
      </c>
      <c r="AV1391" s="3">
        <v>6390000.3285391843</v>
      </c>
      <c r="AW1391">
        <v>413483.87294417009</v>
      </c>
      <c r="AX1391">
        <v>77710159.081127331</v>
      </c>
      <c r="AY1391">
        <v>13687.445344170079</v>
      </c>
      <c r="AZ1391">
        <v>2572418.4779833248</v>
      </c>
      <c r="BA1391">
        <v>1440595.9492150003</v>
      </c>
      <c r="BB1391">
        <v>270745602.69546717</v>
      </c>
      <c r="BC1391">
        <v>47687.659926159991</v>
      </c>
      <c r="BD1391">
        <v>8962418.8065225091</v>
      </c>
      <c r="BE1391">
        <v>1027112.0762708301</v>
      </c>
      <c r="BF1391">
        <v>193035443.6143398</v>
      </c>
      <c r="BG1391">
        <v>34000.214581989916</v>
      </c>
      <c r="BH1391">
        <v>6390000.3285391843</v>
      </c>
      <c r="BI1391">
        <v>8.0956853506470079</v>
      </c>
      <c r="BJ1391">
        <v>28.33006496059788</v>
      </c>
      <c r="BK1391">
        <v>20.234379609950871</v>
      </c>
      <c r="BL1391">
        <v>54.533761125115667</v>
      </c>
      <c r="BM1391">
        <v>53.462947749299701</v>
      </c>
      <c r="BN1391">
        <f t="shared" si="136"/>
        <v>-1.0708133758159661</v>
      </c>
      <c r="BO1391">
        <v>0.57555843759639003</v>
      </c>
      <c r="BP1391">
        <v>5.6425299334110821E-2</v>
      </c>
      <c r="BQ1391">
        <v>0.60818546815066399</v>
      </c>
      <c r="BR1391">
        <v>0.23214285714285715</v>
      </c>
      <c r="BS1391">
        <v>0</v>
      </c>
      <c r="BT1391">
        <v>0.27777777777777779</v>
      </c>
      <c r="BU1391">
        <v>3.0665743052549922E-2</v>
      </c>
      <c r="BV1391">
        <v>0.69123659476317312</v>
      </c>
      <c r="BW1391">
        <v>0.13905981478228055</v>
      </c>
      <c r="BX1391">
        <v>0.62601613024111591</v>
      </c>
      <c r="BY1391">
        <f t="shared" si="137"/>
        <v>8.635592755897295E-2</v>
      </c>
      <c r="BZ1391">
        <v>0</v>
      </c>
      <c r="CA1391">
        <f t="shared" si="138"/>
        <v>9.8486237179664898E-2</v>
      </c>
      <c r="CC1391">
        <v>8.635592755897295E-2</v>
      </c>
      <c r="CD1391">
        <v>9.8486237179664898E-2</v>
      </c>
    </row>
    <row r="1392" spans="1:82" x14ac:dyDescent="0.3">
      <c r="A1392">
        <v>1</v>
      </c>
      <c r="B1392" t="s">
        <v>963</v>
      </c>
      <c r="C1392" t="s">
        <v>34</v>
      </c>
      <c r="D1392">
        <v>28037</v>
      </c>
      <c r="E1392" s="2">
        <v>0</v>
      </c>
      <c r="F1392" s="2" t="s">
        <v>1954</v>
      </c>
      <c r="G1392" s="3">
        <v>-999</v>
      </c>
      <c r="H1392" s="1">
        <v>0.37454005221011766</v>
      </c>
      <c r="I1392" s="1">
        <f t="shared" si="140"/>
        <v>-999</v>
      </c>
      <c r="J1392" s="1">
        <v>-999</v>
      </c>
      <c r="K1392" s="1">
        <v>-999</v>
      </c>
      <c r="L1392" s="2">
        <v>-999</v>
      </c>
      <c r="M1392" s="2">
        <v>-999</v>
      </c>
      <c r="N1392" s="7">
        <v>-999</v>
      </c>
      <c r="O1392" s="2">
        <v>-999</v>
      </c>
      <c r="P1392" s="3">
        <v>-999</v>
      </c>
      <c r="Q1392" s="3">
        <v>-999</v>
      </c>
      <c r="R1392" s="3">
        <v>-999</v>
      </c>
      <c r="S1392" s="3">
        <v>-999</v>
      </c>
      <c r="T1392" s="3">
        <v>-999</v>
      </c>
      <c r="V1392">
        <v>28037</v>
      </c>
      <c r="W1392" s="2">
        <v>-999</v>
      </c>
      <c r="X1392" s="2">
        <v>1.0047672319038014E-2</v>
      </c>
      <c r="Y1392" s="2">
        <v>-999</v>
      </c>
      <c r="Z1392" s="2">
        <v>-999</v>
      </c>
      <c r="AA1392" s="2">
        <v>-999</v>
      </c>
      <c r="AB1392" s="2">
        <v>-999</v>
      </c>
      <c r="AC1392" s="2">
        <v>-999</v>
      </c>
      <c r="AD1392" s="2">
        <v>-999</v>
      </c>
      <c r="AE1392" s="2">
        <v>-999</v>
      </c>
      <c r="AF1392" s="2">
        <v>-999</v>
      </c>
      <c r="AG1392" s="2">
        <v>-999</v>
      </c>
      <c r="AH1392" s="2">
        <v>-999</v>
      </c>
      <c r="AI1392" s="2">
        <v>-999</v>
      </c>
      <c r="AJ1392" s="2">
        <v>-999</v>
      </c>
      <c r="AK1392" s="2">
        <v>-999</v>
      </c>
      <c r="AL1392" s="2">
        <v>-999</v>
      </c>
      <c r="AM1392" s="2">
        <v>-999</v>
      </c>
      <c r="AN1392" s="2">
        <v>-999</v>
      </c>
      <c r="AO1392" s="2">
        <v>-999</v>
      </c>
      <c r="AP1392" s="2">
        <v>-999</v>
      </c>
      <c r="AQ1392" s="2">
        <v>-999</v>
      </c>
      <c r="AR1392" s="2">
        <v>-999</v>
      </c>
      <c r="AS1392" s="2">
        <v>-999</v>
      </c>
      <c r="AT1392" s="2">
        <v>-999</v>
      </c>
      <c r="AU1392" s="2">
        <v>-999</v>
      </c>
      <c r="AV1392" s="2">
        <v>-999</v>
      </c>
      <c r="AW1392" s="2">
        <v>-999</v>
      </c>
      <c r="AX1392" s="2">
        <v>-999</v>
      </c>
      <c r="AY1392" s="2">
        <v>-999</v>
      </c>
      <c r="AZ1392" s="2">
        <v>-999</v>
      </c>
      <c r="BA1392" s="2">
        <v>-999</v>
      </c>
      <c r="BB1392" s="2">
        <v>-999</v>
      </c>
      <c r="BC1392" s="2">
        <v>-999</v>
      </c>
      <c r="BD1392" s="2">
        <v>-999</v>
      </c>
      <c r="BE1392" s="2">
        <v>-999</v>
      </c>
      <c r="BF1392" s="2">
        <v>-999</v>
      </c>
      <c r="BG1392" s="2">
        <v>-999</v>
      </c>
      <c r="BH1392" s="2">
        <v>-999</v>
      </c>
      <c r="BI1392">
        <v>0</v>
      </c>
      <c r="BJ1392">
        <v>0.37454005221011766</v>
      </c>
      <c r="BK1392">
        <v>0.37454005221011766</v>
      </c>
      <c r="BL1392">
        <v>-999</v>
      </c>
      <c r="BM1392">
        <v>37.094479285221816</v>
      </c>
      <c r="BN1392">
        <f t="shared" si="136"/>
        <v>-999</v>
      </c>
      <c r="BO1392" t="s">
        <v>3748</v>
      </c>
      <c r="BP1392" t="s">
        <v>3748</v>
      </c>
      <c r="BQ1392">
        <v>0.42736177354994587</v>
      </c>
      <c r="BR1392">
        <v>8.3333333333333329E-2</v>
      </c>
      <c r="BS1392">
        <v>6.8965517241379309E-2</v>
      </c>
      <c r="BT1392">
        <v>0.22222222222222221</v>
      </c>
      <c r="BU1392" t="s">
        <v>3748</v>
      </c>
      <c r="BY1392">
        <f t="shared" si="137"/>
        <v>-999</v>
      </c>
      <c r="CA1392">
        <f t="shared" si="138"/>
        <v>-999</v>
      </c>
    </row>
    <row r="1393" spans="1:82" x14ac:dyDescent="0.3">
      <c r="A1393">
        <v>0</v>
      </c>
      <c r="B1393" t="s">
        <v>963</v>
      </c>
      <c r="C1393" t="s">
        <v>972</v>
      </c>
      <c r="D1393">
        <v>28039</v>
      </c>
      <c r="E1393" s="2">
        <f>BO1393</f>
        <v>0.68394696694431512</v>
      </c>
      <c r="F1393" s="2" t="s">
        <v>1940</v>
      </c>
      <c r="G1393" s="3">
        <v>998</v>
      </c>
      <c r="H1393" s="1">
        <v>0.3780579436714625</v>
      </c>
      <c r="I1393" s="1">
        <f t="shared" si="140"/>
        <v>-12.05250966244072</v>
      </c>
      <c r="J1393" s="1">
        <v>2.31119624879</v>
      </c>
      <c r="K1393" s="1">
        <v>134.69843589199999</v>
      </c>
      <c r="L1393" s="2">
        <v>0.27100892844000013</v>
      </c>
      <c r="M1393" s="2">
        <v>1.231608838104739E-4</v>
      </c>
      <c r="N1393" s="7">
        <v>0</v>
      </c>
      <c r="O1393" s="2">
        <v>0.34063970797373166</v>
      </c>
      <c r="P1393" s="3">
        <v>9505.9237801530035</v>
      </c>
      <c r="Q1393" s="3">
        <v>314.67203608267181</v>
      </c>
      <c r="R1393" s="3">
        <v>-514.58863258099882</v>
      </c>
      <c r="S1393" s="3">
        <v>0.57269123224427454</v>
      </c>
      <c r="T1393" s="3">
        <v>-191.97786378396631</v>
      </c>
      <c r="V1393">
        <v>28039</v>
      </c>
      <c r="W1393" s="2">
        <v>0.61022085509467039</v>
      </c>
      <c r="X1393" s="2">
        <v>1.0142045725697617E-2</v>
      </c>
      <c r="Y1393" s="2">
        <v>0.32040965533112908</v>
      </c>
      <c r="Z1393" s="2">
        <v>0.6590962335827123</v>
      </c>
      <c r="AA1393" s="2">
        <v>0.38824608794878696</v>
      </c>
      <c r="AB1393" s="2">
        <v>0.66895203791870239</v>
      </c>
      <c r="AC1393" s="2">
        <v>1.231608838104739E-4</v>
      </c>
      <c r="AD1393" s="2">
        <v>0</v>
      </c>
      <c r="AE1393" s="2">
        <v>0.34063970797373166</v>
      </c>
      <c r="AF1393">
        <v>77229.486097275367</v>
      </c>
      <c r="AG1393">
        <v>99.681401314544544</v>
      </c>
      <c r="AH1393">
        <v>18734.810932334392</v>
      </c>
      <c r="AI1393">
        <v>8588.1227247268434</v>
      </c>
      <c r="AJ1393">
        <v>0.76818662694768247</v>
      </c>
      <c r="AK1393">
        <v>76714.897464694368</v>
      </c>
      <c r="AL1393">
        <v>100.25409254678881</v>
      </c>
      <c r="AM1393">
        <v>18842.446477352925</v>
      </c>
      <c r="AN1393">
        <v>8288.5093159243443</v>
      </c>
      <c r="AO1393">
        <v>0.76853793965211403</v>
      </c>
      <c r="AP1393">
        <v>-514.58863258099882</v>
      </c>
      <c r="AQ1393">
        <v>0.57269123224426721</v>
      </c>
      <c r="AR1393">
        <v>107.63554501853287</v>
      </c>
      <c r="AS1393">
        <v>-299.61340880249918</v>
      </c>
      <c r="AT1393">
        <v>3.5131270443156115E-4</v>
      </c>
      <c r="AU1393" s="3">
        <v>1786543.3152419555</v>
      </c>
      <c r="AV1393" s="3">
        <v>59139.462461377341</v>
      </c>
      <c r="AW1393">
        <v>27224.565245633999</v>
      </c>
      <c r="AX1393">
        <v>5116584.7922644541</v>
      </c>
      <c r="AY1393">
        <v>901.20745499721602</v>
      </c>
      <c r="AZ1393">
        <v>169372.92909217678</v>
      </c>
      <c r="BA1393">
        <v>36730.489025786999</v>
      </c>
      <c r="BB1393">
        <v>6903128.1075064084</v>
      </c>
      <c r="BC1393">
        <v>1215.8794910798879</v>
      </c>
      <c r="BD1393">
        <v>228512.39155355413</v>
      </c>
      <c r="BE1393">
        <v>9505.9237801530035</v>
      </c>
      <c r="BF1393">
        <v>1786543.3152419555</v>
      </c>
      <c r="BG1393">
        <v>314.67203608267181</v>
      </c>
      <c r="BH1393">
        <v>59139.462461377341</v>
      </c>
      <c r="BI1393">
        <v>0.52147023280075067</v>
      </c>
      <c r="BJ1393">
        <v>0.89952817647221317</v>
      </c>
      <c r="BK1393">
        <v>0.3780579436714625</v>
      </c>
      <c r="BL1393">
        <v>54.196986599184569</v>
      </c>
      <c r="BM1393">
        <v>42.14447693674385</v>
      </c>
      <c r="BN1393">
        <f t="shared" si="136"/>
        <v>-12.05250966244072</v>
      </c>
      <c r="BO1393">
        <v>0.68394696694431512</v>
      </c>
      <c r="BP1393">
        <v>4.3189957508440657E-3</v>
      </c>
      <c r="BQ1393">
        <v>0.71884600109802521</v>
      </c>
      <c r="BR1393">
        <v>0.11904761904761904</v>
      </c>
      <c r="BS1393">
        <v>0</v>
      </c>
      <c r="BT1393">
        <v>0.27777777777777779</v>
      </c>
      <c r="BU1393">
        <v>0.34515740351594465</v>
      </c>
      <c r="BV1393">
        <v>0.6590962335827123</v>
      </c>
      <c r="BW1393">
        <v>0.40274490451118983</v>
      </c>
      <c r="BX1393">
        <v>0.66895203791870239</v>
      </c>
      <c r="BY1393">
        <f t="shared" si="137"/>
        <v>9.411029016485507E-3</v>
      </c>
      <c r="BZ1393">
        <v>0</v>
      </c>
      <c r="CA1393">
        <f t="shared" si="138"/>
        <v>0.12475159200168291</v>
      </c>
      <c r="CC1393">
        <v>9.411029016485507E-3</v>
      </c>
      <c r="CD1393">
        <v>0.12475159200168291</v>
      </c>
    </row>
    <row r="1394" spans="1:82" x14ac:dyDescent="0.3">
      <c r="A1394">
        <v>1</v>
      </c>
      <c r="B1394" t="s">
        <v>963</v>
      </c>
      <c r="C1394" t="s">
        <v>36</v>
      </c>
      <c r="D1394">
        <v>28041</v>
      </c>
      <c r="E1394" s="2">
        <v>0</v>
      </c>
      <c r="F1394" s="2" t="s">
        <v>1954</v>
      </c>
      <c r="G1394" s="3">
        <v>-999</v>
      </c>
      <c r="H1394" s="1">
        <v>0.37582392391965919</v>
      </c>
      <c r="I1394" s="1">
        <f t="shared" si="140"/>
        <v>-999</v>
      </c>
      <c r="J1394" s="1">
        <v>-999</v>
      </c>
      <c r="K1394" s="1">
        <v>-999</v>
      </c>
      <c r="L1394" s="2">
        <v>-999</v>
      </c>
      <c r="M1394" s="2">
        <v>-999</v>
      </c>
      <c r="N1394" s="7">
        <v>-999</v>
      </c>
      <c r="O1394" s="2">
        <v>-999</v>
      </c>
      <c r="P1394" s="3">
        <v>-999</v>
      </c>
      <c r="Q1394" s="3">
        <v>-999</v>
      </c>
      <c r="R1394" s="3">
        <v>-999</v>
      </c>
      <c r="S1394" s="3">
        <v>-999</v>
      </c>
      <c r="T1394" s="3">
        <v>-999</v>
      </c>
      <c r="V1394">
        <v>28041</v>
      </c>
      <c r="W1394" s="2">
        <v>-999</v>
      </c>
      <c r="X1394" s="2">
        <v>1.0082114355773565E-2</v>
      </c>
      <c r="Y1394" s="2">
        <v>-999</v>
      </c>
      <c r="Z1394" s="2">
        <v>-999</v>
      </c>
      <c r="AA1394" s="2">
        <v>-999</v>
      </c>
      <c r="AB1394" s="2">
        <v>-999</v>
      </c>
      <c r="AC1394" s="2">
        <v>-999</v>
      </c>
      <c r="AD1394" s="2">
        <v>-999</v>
      </c>
      <c r="AE1394" s="2">
        <v>-999</v>
      </c>
      <c r="AF1394" s="2">
        <v>-999</v>
      </c>
      <c r="AG1394" s="2">
        <v>-999</v>
      </c>
      <c r="AH1394" s="2">
        <v>-999</v>
      </c>
      <c r="AI1394" s="2">
        <v>-999</v>
      </c>
      <c r="AJ1394" s="2">
        <v>-999</v>
      </c>
      <c r="AK1394" s="2">
        <v>-999</v>
      </c>
      <c r="AL1394" s="2">
        <v>-999</v>
      </c>
      <c r="AM1394" s="2">
        <v>-999</v>
      </c>
      <c r="AN1394" s="2">
        <v>-999</v>
      </c>
      <c r="AO1394" s="2">
        <v>-999</v>
      </c>
      <c r="AP1394" s="2">
        <v>-999</v>
      </c>
      <c r="AQ1394" s="2">
        <v>-999</v>
      </c>
      <c r="AR1394" s="2">
        <v>-999</v>
      </c>
      <c r="AS1394" s="2">
        <v>-999</v>
      </c>
      <c r="AT1394" s="2">
        <v>-999</v>
      </c>
      <c r="AU1394" s="2">
        <v>-999</v>
      </c>
      <c r="AV1394" s="2">
        <v>-999</v>
      </c>
      <c r="AW1394" s="2">
        <v>-999</v>
      </c>
      <c r="AX1394" s="2">
        <v>-999</v>
      </c>
      <c r="AY1394" s="2">
        <v>-999</v>
      </c>
      <c r="AZ1394" s="2">
        <v>-999</v>
      </c>
      <c r="BA1394" s="2">
        <v>-999</v>
      </c>
      <c r="BB1394" s="2">
        <v>-999</v>
      </c>
      <c r="BC1394" s="2">
        <v>-999</v>
      </c>
      <c r="BD1394" s="2">
        <v>-999</v>
      </c>
      <c r="BE1394" s="2">
        <v>-999</v>
      </c>
      <c r="BF1394" s="2">
        <v>-999</v>
      </c>
      <c r="BG1394" s="2">
        <v>-999</v>
      </c>
      <c r="BH1394" s="2">
        <v>-999</v>
      </c>
      <c r="BI1394">
        <v>0</v>
      </c>
      <c r="BJ1394">
        <v>0.37582392391965919</v>
      </c>
      <c r="BK1394">
        <v>0.37582392391965919</v>
      </c>
      <c r="BL1394">
        <v>-999</v>
      </c>
      <c r="BM1394">
        <v>42.14447693674385</v>
      </c>
      <c r="BN1394">
        <f t="shared" si="136"/>
        <v>-999</v>
      </c>
      <c r="BO1394" t="s">
        <v>3748</v>
      </c>
      <c r="BP1394" t="s">
        <v>3748</v>
      </c>
      <c r="BQ1394">
        <v>0.61738951220276883</v>
      </c>
      <c r="BR1394">
        <v>0.15476190476190474</v>
      </c>
      <c r="BS1394">
        <v>0</v>
      </c>
      <c r="BT1394">
        <v>0.22222222222222221</v>
      </c>
      <c r="BU1394" t="s">
        <v>3748</v>
      </c>
      <c r="BY1394">
        <f t="shared" si="137"/>
        <v>-999</v>
      </c>
      <c r="CA1394">
        <f t="shared" si="138"/>
        <v>-999</v>
      </c>
    </row>
    <row r="1395" spans="1:82" x14ac:dyDescent="0.3">
      <c r="A1395">
        <v>0</v>
      </c>
      <c r="B1395" t="s">
        <v>963</v>
      </c>
      <c r="C1395" t="s">
        <v>973</v>
      </c>
      <c r="D1395">
        <v>28043</v>
      </c>
      <c r="E1395" s="2">
        <f t="shared" ref="E1395:E1400" si="142">BO1395</f>
        <v>0.58693453716690347</v>
      </c>
      <c r="F1395" s="2" t="s">
        <v>1938</v>
      </c>
      <c r="G1395" s="3">
        <v>2388</v>
      </c>
      <c r="H1395" s="1">
        <v>5.1199904318635703</v>
      </c>
      <c r="I1395" s="1">
        <f t="shared" si="140"/>
        <v>-14.376389762298935</v>
      </c>
      <c r="J1395" s="1">
        <v>2.5792558967399999</v>
      </c>
      <c r="K1395" s="1">
        <v>111.677828222</v>
      </c>
      <c r="L1395" s="2">
        <v>0.14382288368999996</v>
      </c>
      <c r="M1395" s="2">
        <v>1.032308192621626E-2</v>
      </c>
      <c r="N1395" s="7">
        <v>0</v>
      </c>
      <c r="O1395" s="2">
        <v>3.0875066116061337E-2</v>
      </c>
      <c r="P1395" s="3">
        <v>171693.36333396001</v>
      </c>
      <c r="Q1395" s="3">
        <v>5683.5191898950388</v>
      </c>
      <c r="R1395" s="3">
        <v>171046.11064189314</v>
      </c>
      <c r="S1395" s="3">
        <v>179.51209239354839</v>
      </c>
      <c r="T1395" s="3">
        <v>65970.435941218428</v>
      </c>
      <c r="V1395">
        <v>28043</v>
      </c>
      <c r="W1395" s="2">
        <v>0.50450987313452056</v>
      </c>
      <c r="X1395" s="2">
        <v>0.13735242955302121</v>
      </c>
      <c r="Y1395" s="2">
        <v>0.38300115247991706</v>
      </c>
      <c r="Z1395" s="2">
        <v>0.73554024149932695</v>
      </c>
      <c r="AA1395" s="2">
        <v>0.32189297248093196</v>
      </c>
      <c r="AB1395" s="2">
        <v>0.35500900910381061</v>
      </c>
      <c r="AC1395" s="2">
        <v>1.032308192621626E-2</v>
      </c>
      <c r="AD1395" s="2">
        <v>0</v>
      </c>
      <c r="AE1395" s="2">
        <v>3.0875066116061337E-2</v>
      </c>
      <c r="AF1395">
        <v>108432.99814981918</v>
      </c>
      <c r="AG1395">
        <v>108.53310057562329</v>
      </c>
      <c r="AH1395">
        <v>20398.460418590133</v>
      </c>
      <c r="AI1395">
        <v>21664.810764733109</v>
      </c>
      <c r="AJ1395">
        <v>0.93959972977369088</v>
      </c>
      <c r="AK1395">
        <v>279479.10879171232</v>
      </c>
      <c r="AL1395">
        <v>288.04519296917169</v>
      </c>
      <c r="AM1395">
        <v>54137.202718656059</v>
      </c>
      <c r="AN1395">
        <v>53896.504405885615</v>
      </c>
      <c r="AO1395">
        <v>2.4584987605319792</v>
      </c>
      <c r="AP1395">
        <v>171046.11064189314</v>
      </c>
      <c r="AQ1395">
        <v>179.51209239354841</v>
      </c>
      <c r="AR1395">
        <v>33738.742300065926</v>
      </c>
      <c r="AS1395">
        <v>32231.693641152506</v>
      </c>
      <c r="AT1395">
        <v>1.5188990307582884</v>
      </c>
      <c r="AU1395" s="3">
        <v>32268050.704984441</v>
      </c>
      <c r="AV1395" s="3">
        <v>1068160.5965488737</v>
      </c>
      <c r="AW1395">
        <v>102705.41712091</v>
      </c>
      <c r="AX1395">
        <v>19302456.093703825</v>
      </c>
      <c r="AY1395">
        <v>3399.8297766318392</v>
      </c>
      <c r="AZ1395">
        <v>638964.00822018785</v>
      </c>
      <c r="BA1395">
        <v>274398.78045487002</v>
      </c>
      <c r="BB1395">
        <v>51570506.79868827</v>
      </c>
      <c r="BC1395">
        <v>9083.3489665268789</v>
      </c>
      <c r="BD1395">
        <v>1707124.6047690616</v>
      </c>
      <c r="BE1395">
        <v>171693.36333396001</v>
      </c>
      <c r="BF1395">
        <v>32268050.704984441</v>
      </c>
      <c r="BG1395">
        <v>5683.5191898950388</v>
      </c>
      <c r="BH1395">
        <v>1068160.5965488737</v>
      </c>
      <c r="BI1395">
        <v>2.0089354752905808</v>
      </c>
      <c r="BJ1395">
        <v>7.1289259071541515</v>
      </c>
      <c r="BK1395">
        <v>5.1199904318635703</v>
      </c>
      <c r="BL1395">
        <v>57.117427433646768</v>
      </c>
      <c r="BM1395">
        <v>42.741037671347833</v>
      </c>
      <c r="BN1395">
        <f t="shared" si="136"/>
        <v>-14.376389762298935</v>
      </c>
      <c r="BO1395">
        <v>0.58693453716690347</v>
      </c>
      <c r="BP1395">
        <v>1.4278628022811686E-2</v>
      </c>
      <c r="BQ1395">
        <v>0.24443237477013702</v>
      </c>
      <c r="BR1395">
        <v>0.17261904761904762</v>
      </c>
      <c r="BS1395">
        <v>0.10344827586206896</v>
      </c>
      <c r="BT1395">
        <v>0.22222222222222221</v>
      </c>
      <c r="BU1395">
        <v>0.41170822519659728</v>
      </c>
      <c r="BV1395">
        <v>0.73554024149932695</v>
      </c>
      <c r="BW1395">
        <v>0.33391387186818672</v>
      </c>
      <c r="BX1395">
        <v>0.35500900910381061</v>
      </c>
      <c r="BY1395">
        <f t="shared" si="137"/>
        <v>0.24713011971061799</v>
      </c>
      <c r="BZ1395">
        <v>0</v>
      </c>
      <c r="CA1395">
        <f t="shared" si="138"/>
        <v>2.014504138278677E-2</v>
      </c>
      <c r="CC1395">
        <v>0.24713011971061799</v>
      </c>
      <c r="CD1395">
        <v>2.014504138278677E-2</v>
      </c>
    </row>
    <row r="1396" spans="1:82" x14ac:dyDescent="0.3">
      <c r="A1396">
        <v>0</v>
      </c>
      <c r="B1396" t="s">
        <v>963</v>
      </c>
      <c r="C1396" t="s">
        <v>375</v>
      </c>
      <c r="D1396">
        <v>28045</v>
      </c>
      <c r="E1396" s="2">
        <f t="shared" si="142"/>
        <v>0.77294637135983224</v>
      </c>
      <c r="F1396" s="2" t="s">
        <v>1942</v>
      </c>
      <c r="G1396" s="3">
        <v>20554</v>
      </c>
      <c r="H1396" s="1">
        <v>13.208482626767802</v>
      </c>
      <c r="I1396" s="1">
        <f t="shared" si="140"/>
        <v>-6.5258128431302254</v>
      </c>
      <c r="J1396" s="1">
        <v>2.25057133909</v>
      </c>
      <c r="K1396" s="1">
        <v>89.676741081700001</v>
      </c>
      <c r="L1396" s="2">
        <v>0.27196099457999989</v>
      </c>
      <c r="M1396" s="2">
        <v>3.2457156248723654E-2</v>
      </c>
      <c r="N1396" s="7">
        <v>7.7682167577299996E-2</v>
      </c>
      <c r="O1396" s="2">
        <v>0.35718547791691407</v>
      </c>
      <c r="P1396" s="3">
        <v>667562.64513086993</v>
      </c>
      <c r="Q1396" s="3">
        <v>22098.146546750875</v>
      </c>
      <c r="R1396" s="3">
        <v>1443622.1888212808</v>
      </c>
      <c r="S1396" s="3">
        <v>1919.9850762048234</v>
      </c>
      <c r="T1396" s="3">
        <v>489728.2117214044</v>
      </c>
      <c r="V1396">
        <v>28045</v>
      </c>
      <c r="W1396" s="2">
        <v>0.67570519025883236</v>
      </c>
      <c r="X1396" s="2">
        <v>0.35433995505243393</v>
      </c>
      <c r="Y1396" s="2">
        <v>0.1675272302708963</v>
      </c>
      <c r="Z1396" s="2">
        <v>0.64180750283754895</v>
      </c>
      <c r="AA1396" s="2">
        <v>0.25847845726198315</v>
      </c>
      <c r="AB1396" s="2">
        <v>0.67130209549153708</v>
      </c>
      <c r="AC1396" s="2">
        <v>3.2457156248723654E-2</v>
      </c>
      <c r="AD1396" s="2">
        <v>0.16073137528159107</v>
      </c>
      <c r="AE1396" s="2">
        <v>0.35718547791691407</v>
      </c>
      <c r="AF1396">
        <v>881220.26394458069</v>
      </c>
      <c r="AG1396">
        <v>1170.1540996019141</v>
      </c>
      <c r="AH1396">
        <v>219926.84220560925</v>
      </c>
      <c r="AI1396">
        <v>78978.966955381038</v>
      </c>
      <c r="AJ1396">
        <v>8.9101477889477056</v>
      </c>
      <c r="AK1396">
        <v>2324842.4527658615</v>
      </c>
      <c r="AL1396">
        <v>3090.1391758067375</v>
      </c>
      <c r="AM1396">
        <v>580782.09625742538</v>
      </c>
      <c r="AN1396">
        <v>207851.92462496931</v>
      </c>
      <c r="AO1396">
        <v>23.520219884211546</v>
      </c>
      <c r="AP1396">
        <v>1443622.1888212808</v>
      </c>
      <c r="AQ1396">
        <v>1919.9850762048234</v>
      </c>
      <c r="AR1396">
        <v>360855.25405181613</v>
      </c>
      <c r="AS1396">
        <v>128872.95766958827</v>
      </c>
      <c r="AT1396">
        <v>14.61007209526384</v>
      </c>
      <c r="AU1396" s="3">
        <v>125461723.5258957</v>
      </c>
      <c r="AV1396" s="3">
        <v>4153125.6619963595</v>
      </c>
      <c r="AW1396">
        <v>252102.85288653002</v>
      </c>
      <c r="AX1396">
        <v>47380210.171494454</v>
      </c>
      <c r="AY1396">
        <v>8345.2928778667192</v>
      </c>
      <c r="AZ1396">
        <v>1568414.3434662712</v>
      </c>
      <c r="BA1396">
        <v>919665.49801739992</v>
      </c>
      <c r="BB1396">
        <v>172841933.69739014</v>
      </c>
      <c r="BC1396">
        <v>30443.439424617594</v>
      </c>
      <c r="BD1396">
        <v>5721540.0054626307</v>
      </c>
      <c r="BE1396">
        <v>667562.64513086993</v>
      </c>
      <c r="BF1396">
        <v>125461723.5258957</v>
      </c>
      <c r="BG1396">
        <v>22098.146546750875</v>
      </c>
      <c r="BH1396">
        <v>4153125.6619963595</v>
      </c>
      <c r="BI1396">
        <v>4.2361107180167412</v>
      </c>
      <c r="BJ1396">
        <v>17.444593344784543</v>
      </c>
      <c r="BK1396">
        <v>13.208482626767802</v>
      </c>
      <c r="BL1396">
        <v>54.082706175985066</v>
      </c>
      <c r="BM1396">
        <v>47.556893332854841</v>
      </c>
      <c r="BN1396">
        <f t="shared" si="136"/>
        <v>-6.5258128431302254</v>
      </c>
      <c r="BO1396">
        <v>0.77294637135983224</v>
      </c>
      <c r="BP1396">
        <v>3.9650392575887011E-2</v>
      </c>
      <c r="BQ1396">
        <v>0.82418215765561553</v>
      </c>
      <c r="BR1396">
        <v>0.20833333333333334</v>
      </c>
      <c r="BS1396">
        <v>0</v>
      </c>
      <c r="BT1396">
        <v>0.27777777777777779</v>
      </c>
      <c r="BU1396">
        <v>0.18688494594491778</v>
      </c>
      <c r="BV1396">
        <v>0.64180750283754895</v>
      </c>
      <c r="BW1396">
        <v>0.26813117973234768</v>
      </c>
      <c r="BX1396">
        <v>0.67130209549153708</v>
      </c>
      <c r="BY1396">
        <f t="shared" si="137"/>
        <v>0.39523685384042301</v>
      </c>
      <c r="BZ1396">
        <v>0.16073137528159107</v>
      </c>
      <c r="CA1396">
        <f t="shared" si="138"/>
        <v>0.13139824561766372</v>
      </c>
      <c r="CC1396">
        <v>0.39523685384042301</v>
      </c>
      <c r="CD1396">
        <v>0.13139824561766372</v>
      </c>
    </row>
    <row r="1397" spans="1:82" x14ac:dyDescent="0.3">
      <c r="A1397">
        <v>0</v>
      </c>
      <c r="B1397" t="s">
        <v>963</v>
      </c>
      <c r="C1397" t="s">
        <v>532</v>
      </c>
      <c r="D1397">
        <v>28047</v>
      </c>
      <c r="E1397" s="2">
        <f t="shared" si="142"/>
        <v>0.83039637056728299</v>
      </c>
      <c r="F1397" s="2" t="s">
        <v>1944</v>
      </c>
      <c r="G1397" s="3">
        <v>43446</v>
      </c>
      <c r="H1397" s="1">
        <v>30.403960748181305</v>
      </c>
      <c r="I1397" s="1">
        <f t="shared" si="140"/>
        <v>-7.4752872167243041</v>
      </c>
      <c r="J1397" s="1">
        <v>2.1865450071699999</v>
      </c>
      <c r="K1397" s="1">
        <v>104.009465693</v>
      </c>
      <c r="L1397" s="2">
        <v>0.26504449160999988</v>
      </c>
      <c r="M1397" s="2">
        <v>0.16814362390566454</v>
      </c>
      <c r="N1397" s="7">
        <v>9.5253660905499998E-2</v>
      </c>
      <c r="O1397" s="2">
        <v>0.25576291442768595</v>
      </c>
      <c r="P1397" s="3">
        <v>2065130.4233400999</v>
      </c>
      <c r="Q1397" s="3">
        <v>68361.456510462391</v>
      </c>
      <c r="R1397" s="3">
        <v>5926753.27339618</v>
      </c>
      <c r="S1397" s="3">
        <v>7788.3344054161698</v>
      </c>
      <c r="T1397" s="3">
        <v>2242394.105636362</v>
      </c>
      <c r="V1397">
        <v>28047</v>
      </c>
      <c r="W1397" s="2">
        <v>0.82714565630349668</v>
      </c>
      <c r="X1397" s="2">
        <v>0.81563782830691667</v>
      </c>
      <c r="Y1397" s="2">
        <v>0.22216856308072727</v>
      </c>
      <c r="Z1397" s="2">
        <v>0.62354877026964961</v>
      </c>
      <c r="AA1397" s="2">
        <v>0.29979017868721325</v>
      </c>
      <c r="AB1397" s="2">
        <v>0.65422956292338363</v>
      </c>
      <c r="AC1397" s="2">
        <v>0.16814362390566454</v>
      </c>
      <c r="AD1397" s="2">
        <v>0.19708837170013838</v>
      </c>
      <c r="AE1397" s="2">
        <v>0.25576291442768595</v>
      </c>
      <c r="AF1397">
        <v>4474339.3574679168</v>
      </c>
      <c r="AG1397">
        <v>5918.7979142211752</v>
      </c>
      <c r="AH1397">
        <v>1112419.7534073915</v>
      </c>
      <c r="AI1397">
        <v>578363.70942613657</v>
      </c>
      <c r="AJ1397">
        <v>45.140829026341855</v>
      </c>
      <c r="AK1397">
        <v>10401092.630864097</v>
      </c>
      <c r="AL1397">
        <v>13707.132319637345</v>
      </c>
      <c r="AM1397">
        <v>2576213.1054173494</v>
      </c>
      <c r="AN1397">
        <v>1356964.4630525403</v>
      </c>
      <c r="AO1397">
        <v>104.70589966921126</v>
      </c>
      <c r="AP1397">
        <v>5926753.27339618</v>
      </c>
      <c r="AQ1397">
        <v>7788.3344054161698</v>
      </c>
      <c r="AR1397">
        <v>1463793.3520099579</v>
      </c>
      <c r="AS1397">
        <v>778600.75362640375</v>
      </c>
      <c r="AT1397">
        <v>59.565070642869408</v>
      </c>
      <c r="AU1397" s="3">
        <v>388120611.76253837</v>
      </c>
      <c r="AV1397" s="3">
        <v>12847852.136576302</v>
      </c>
      <c r="AW1397">
        <v>1034117.7515760001</v>
      </c>
      <c r="AX1397">
        <v>194352090.23119345</v>
      </c>
      <c r="AY1397">
        <v>34232.121565823996</v>
      </c>
      <c r="AZ1397">
        <v>6433584.9270809619</v>
      </c>
      <c r="BA1397">
        <v>3099248.1749160998</v>
      </c>
      <c r="BB1397">
        <v>582472701.99373174</v>
      </c>
      <c r="BC1397">
        <v>102593.57807628639</v>
      </c>
      <c r="BD1397">
        <v>19281437.063657265</v>
      </c>
      <c r="BE1397">
        <v>2065130.4233400999</v>
      </c>
      <c r="BF1397">
        <v>388120611.76253837</v>
      </c>
      <c r="BG1397">
        <v>68361.456510462391</v>
      </c>
      <c r="BH1397">
        <v>12847852.136576302</v>
      </c>
      <c r="BI1397">
        <v>11.50732612533208</v>
      </c>
      <c r="BJ1397">
        <v>41.911286873513383</v>
      </c>
      <c r="BK1397">
        <v>30.403960748181305</v>
      </c>
      <c r="BL1397">
        <v>46.221618105544749</v>
      </c>
      <c r="BM1397">
        <v>38.746330888820445</v>
      </c>
      <c r="BN1397">
        <f t="shared" si="136"/>
        <v>-7.4752872167243041</v>
      </c>
      <c r="BO1397">
        <v>0.83039637056728299</v>
      </c>
      <c r="BP1397">
        <v>0.11571527453992267</v>
      </c>
      <c r="BQ1397">
        <v>0.93530410104053952</v>
      </c>
      <c r="BR1397">
        <v>0.36904761904761907</v>
      </c>
      <c r="BS1397">
        <v>0</v>
      </c>
      <c r="BT1397">
        <v>0.27777777777777779</v>
      </c>
      <c r="BU1397">
        <v>0.21407580649373187</v>
      </c>
      <c r="BV1397">
        <v>0.62354877026964961</v>
      </c>
      <c r="BW1397">
        <v>0.31098566253860299</v>
      </c>
      <c r="BX1397">
        <v>0.65422956292338363</v>
      </c>
      <c r="BY1397">
        <f t="shared" si="137"/>
        <v>0.37163275200872514</v>
      </c>
      <c r="BZ1397">
        <v>0.19708837170013838</v>
      </c>
      <c r="CA1397">
        <f t="shared" si="138"/>
        <v>9.6119973359966554E-2</v>
      </c>
      <c r="CC1397">
        <v>0.37163275200872514</v>
      </c>
      <c r="CD1397">
        <v>9.6119973359966554E-2</v>
      </c>
    </row>
    <row r="1398" spans="1:82" x14ac:dyDescent="0.3">
      <c r="A1398">
        <v>0</v>
      </c>
      <c r="B1398" t="s">
        <v>963</v>
      </c>
      <c r="C1398" t="s">
        <v>974</v>
      </c>
      <c r="D1398">
        <v>28049</v>
      </c>
      <c r="E1398" s="2">
        <f t="shared" si="142"/>
        <v>0.61606896104795761</v>
      </c>
      <c r="F1398" s="2" t="s">
        <v>1939</v>
      </c>
      <c r="G1398" s="3">
        <v>46317</v>
      </c>
      <c r="H1398" s="1">
        <v>27.493968166633522</v>
      </c>
      <c r="I1398" s="1">
        <f t="shared" si="140"/>
        <v>-6.1733096917776962</v>
      </c>
      <c r="J1398" s="1">
        <v>2.5118942237100002</v>
      </c>
      <c r="K1398" s="1">
        <v>-35.365825401599999</v>
      </c>
      <c r="L1398" s="2">
        <v>0.22203672755999992</v>
      </c>
      <c r="M1398" s="2">
        <v>-1.70680133385087E-2</v>
      </c>
      <c r="N1398" s="7">
        <v>0</v>
      </c>
      <c r="O1398" s="2">
        <v>3.2396732691492604E-2</v>
      </c>
      <c r="P1398" s="3">
        <v>2531835.8376997001</v>
      </c>
      <c r="Q1398" s="3">
        <v>83810.680213892803</v>
      </c>
      <c r="R1398" s="3">
        <v>3539166.7535454212</v>
      </c>
      <c r="S1398" s="3">
        <v>4457.1360273066839</v>
      </c>
      <c r="T1398" s="3">
        <v>1225707.4180939151</v>
      </c>
      <c r="V1398">
        <v>28049</v>
      </c>
      <c r="W1398" s="2">
        <v>0.57569732185951883</v>
      </c>
      <c r="X1398" s="2">
        <v>0.73757234041666386</v>
      </c>
      <c r="Y1398" s="2">
        <v>0.13329102519637245</v>
      </c>
      <c r="Z1398" s="2">
        <v>0.71633035181334859</v>
      </c>
      <c r="AA1398" s="2">
        <v>0.10193617519256233</v>
      </c>
      <c r="AB1398" s="2">
        <v>0.54807021395586897</v>
      </c>
      <c r="AC1398" s="2">
        <v>-1.70680133385087E-2</v>
      </c>
      <c r="AD1398" s="2">
        <v>0</v>
      </c>
      <c r="AE1398" s="2">
        <v>3.2396732691492604E-2</v>
      </c>
      <c r="AF1398">
        <v>4509051.7900530528</v>
      </c>
      <c r="AG1398">
        <v>5744.4446474178385</v>
      </c>
      <c r="AH1398">
        <v>1079650.5964140221</v>
      </c>
      <c r="AI1398">
        <v>482280.95977700455</v>
      </c>
      <c r="AJ1398">
        <v>44.516932702687846</v>
      </c>
      <c r="AK1398">
        <v>8048218.543598474</v>
      </c>
      <c r="AL1398">
        <v>10201.580674724522</v>
      </c>
      <c r="AM1398">
        <v>1917355.5210046307</v>
      </c>
      <c r="AN1398">
        <v>870283.45328031143</v>
      </c>
      <c r="AO1398">
        <v>79.229787007708509</v>
      </c>
      <c r="AP1398">
        <v>3539166.7535454212</v>
      </c>
      <c r="AQ1398">
        <v>4457.1360273066839</v>
      </c>
      <c r="AR1398">
        <v>837704.92459060857</v>
      </c>
      <c r="AS1398">
        <v>388002.49350330688</v>
      </c>
      <c r="AT1398">
        <v>34.712854305020663</v>
      </c>
      <c r="AU1398" s="3">
        <v>475833227.33728164</v>
      </c>
      <c r="AV1398" s="3">
        <v>15751379.239399014</v>
      </c>
      <c r="AW1398">
        <v>1447241.2966279001</v>
      </c>
      <c r="AX1398">
        <v>271994529.28824753</v>
      </c>
      <c r="AY1398">
        <v>47907.639072769598</v>
      </c>
      <c r="AZ1398">
        <v>9003761.6873363182</v>
      </c>
      <c r="BA1398">
        <v>3979077.1343276002</v>
      </c>
      <c r="BB1398">
        <v>747827756.62552917</v>
      </c>
      <c r="BC1398">
        <v>131718.31928666239</v>
      </c>
      <c r="BD1398">
        <v>24755140.92673533</v>
      </c>
      <c r="BE1398">
        <v>2531835.8376997001</v>
      </c>
      <c r="BF1398">
        <v>475833227.33728164</v>
      </c>
      <c r="BG1398">
        <v>83810.680213892803</v>
      </c>
      <c r="BH1398">
        <v>15751379.239399014</v>
      </c>
      <c r="BI1398">
        <v>13.786678644336867</v>
      </c>
      <c r="BJ1398">
        <v>41.280646810970389</v>
      </c>
      <c r="BK1398">
        <v>27.493968166633522</v>
      </c>
      <c r="BL1398">
        <v>60.076276654309467</v>
      </c>
      <c r="BM1398">
        <v>53.902966962531771</v>
      </c>
      <c r="BN1398">
        <f t="shared" si="136"/>
        <v>-6.1733096917776962</v>
      </c>
      <c r="BO1398">
        <v>0.61606896104795761</v>
      </c>
      <c r="BP1398">
        <v>0.10285367351900197</v>
      </c>
      <c r="BQ1398">
        <v>0.37960483411571594</v>
      </c>
      <c r="BR1398">
        <v>0.60119047619047605</v>
      </c>
      <c r="BS1398">
        <v>0.13793103448275862</v>
      </c>
      <c r="BT1398">
        <v>0.22222222222222221</v>
      </c>
      <c r="BU1398">
        <v>0.17679002995981097</v>
      </c>
      <c r="BV1398">
        <v>0.71633035181334859</v>
      </c>
      <c r="BW1398">
        <v>0.10574292032423478</v>
      </c>
      <c r="BX1398">
        <v>0.54807021395586897</v>
      </c>
      <c r="BY1398">
        <f t="shared" si="137"/>
        <v>8.7918625335657252E-2</v>
      </c>
      <c r="BZ1398">
        <v>0</v>
      </c>
      <c r="CA1398">
        <f t="shared" si="138"/>
        <v>1.4404323224429826E-2</v>
      </c>
      <c r="CC1398">
        <v>8.7918625335657252E-2</v>
      </c>
      <c r="CD1398">
        <v>1.4404323224429826E-2</v>
      </c>
    </row>
    <row r="1399" spans="1:82" x14ac:dyDescent="0.3">
      <c r="A1399">
        <v>0</v>
      </c>
      <c r="B1399" t="s">
        <v>963</v>
      </c>
      <c r="C1399" t="s">
        <v>297</v>
      </c>
      <c r="D1399">
        <v>28051</v>
      </c>
      <c r="E1399" s="2">
        <f t="shared" si="142"/>
        <v>0.61714280407923339</v>
      </c>
      <c r="F1399" s="2" t="s">
        <v>1939</v>
      </c>
      <c r="G1399" s="3">
        <v>323</v>
      </c>
      <c r="H1399" s="1">
        <v>0.37587766728262262</v>
      </c>
      <c r="I1399" s="1">
        <f t="shared" si="140"/>
        <v>-17.736525504807695</v>
      </c>
      <c r="J1399" s="1">
        <v>2.60645124858</v>
      </c>
      <c r="K1399" s="1">
        <v>38.576789703999999</v>
      </c>
      <c r="L1399" s="2">
        <v>0.17512835518999981</v>
      </c>
      <c r="M1399" s="2">
        <v>2.7520496440366671E-4</v>
      </c>
      <c r="N1399" s="7">
        <v>0</v>
      </c>
      <c r="O1399" s="2">
        <v>5.7786544662629787E-2</v>
      </c>
      <c r="P1399" s="3">
        <v>13848.191490457</v>
      </c>
      <c r="Q1399" s="3">
        <v>458.41295524196789</v>
      </c>
      <c r="R1399" s="3">
        <v>20130.344578808239</v>
      </c>
      <c r="S1399" s="3">
        <v>20.07929240488372</v>
      </c>
      <c r="T1399" s="3">
        <v>8150.3775426489792</v>
      </c>
      <c r="V1399">
        <v>28051</v>
      </c>
      <c r="W1399" s="2">
        <v>0.47493038579280927</v>
      </c>
      <c r="X1399" s="2">
        <v>1.0083556112662297E-2</v>
      </c>
      <c r="Y1399" s="2">
        <v>0.50334346132194396</v>
      </c>
      <c r="Z1399" s="2">
        <v>0.74329568588363004</v>
      </c>
      <c r="AA1399" s="2">
        <v>0.11119125169508055</v>
      </c>
      <c r="AB1399" s="2">
        <v>0.43228269554092436</v>
      </c>
      <c r="AC1399" s="2">
        <v>2.7520496440366671E-4</v>
      </c>
      <c r="AD1399" s="2">
        <v>0</v>
      </c>
      <c r="AE1399" s="2">
        <v>5.7786544662629787E-2</v>
      </c>
      <c r="AF1399">
        <v>15184.559330077138</v>
      </c>
      <c r="AG1399">
        <v>15.119369709243475</v>
      </c>
      <c r="AH1399">
        <v>2841.6387528995319</v>
      </c>
      <c r="AI1399">
        <v>3308.0294369878411</v>
      </c>
      <c r="AJ1399">
        <v>0.13122782166692001</v>
      </c>
      <c r="AK1399">
        <v>35314.903908885375</v>
      </c>
      <c r="AL1399">
        <v>35.198662114127195</v>
      </c>
      <c r="AM1399">
        <v>6615.4796289272817</v>
      </c>
      <c r="AN1399">
        <v>7684.5661036090705</v>
      </c>
      <c r="AO1399">
        <v>0.305354468966689</v>
      </c>
      <c r="AP1399">
        <v>20130.344578808239</v>
      </c>
      <c r="AQ1399">
        <v>20.07929240488372</v>
      </c>
      <c r="AR1399">
        <v>3773.8408760277498</v>
      </c>
      <c r="AS1399">
        <v>4376.5366666212294</v>
      </c>
      <c r="AT1399">
        <v>0.17412664729976898</v>
      </c>
      <c r="AU1399" s="3">
        <v>2602629.1087164888</v>
      </c>
      <c r="AV1399" s="3">
        <v>86154.13080817544</v>
      </c>
      <c r="AW1399">
        <v>15320.256713749</v>
      </c>
      <c r="AX1399">
        <v>2879289.046781987</v>
      </c>
      <c r="AY1399">
        <v>507.14233407697594</v>
      </c>
      <c r="AZ1399">
        <v>95312.330266426856</v>
      </c>
      <c r="BA1399">
        <v>29168.448204206001</v>
      </c>
      <c r="BB1399">
        <v>5481918.1554984758</v>
      </c>
      <c r="BC1399">
        <v>965.55528931894378</v>
      </c>
      <c r="BD1399">
        <v>181466.4610746023</v>
      </c>
      <c r="BE1399">
        <v>13848.191490457</v>
      </c>
      <c r="BF1399">
        <v>2602629.1087164888</v>
      </c>
      <c r="BG1399">
        <v>458.41295524196789</v>
      </c>
      <c r="BH1399">
        <v>86154.13080817544</v>
      </c>
      <c r="BI1399">
        <v>0.19255791166695524</v>
      </c>
      <c r="BJ1399">
        <v>0.56843557894957786</v>
      </c>
      <c r="BK1399">
        <v>0.37587766728262262</v>
      </c>
      <c r="BL1399">
        <v>52.244277714304516</v>
      </c>
      <c r="BM1399">
        <v>34.507752209496822</v>
      </c>
      <c r="BN1399">
        <f t="shared" si="136"/>
        <v>-17.736525504807695</v>
      </c>
      <c r="BO1399">
        <v>0.61714280407923339</v>
      </c>
      <c r="BP1399">
        <v>1.4390565581230571E-3</v>
      </c>
      <c r="BQ1399">
        <v>0.29449721654091765</v>
      </c>
      <c r="BR1399">
        <v>0.27380952380952384</v>
      </c>
      <c r="BS1399">
        <v>0.20689655172413793</v>
      </c>
      <c r="BT1399">
        <v>0.27777777777777779</v>
      </c>
      <c r="BU1399">
        <v>0.50793513235765586</v>
      </c>
      <c r="BV1399">
        <v>0.74329568588363004</v>
      </c>
      <c r="BW1399">
        <v>0.11534362209033253</v>
      </c>
      <c r="BX1399">
        <v>0.43228269554092436</v>
      </c>
      <c r="BY1399">
        <f t="shared" si="137"/>
        <v>0.11205313775687356</v>
      </c>
      <c r="BZ1399">
        <v>0</v>
      </c>
      <c r="CA1399">
        <f t="shared" si="138"/>
        <v>3.1622621051679664E-2</v>
      </c>
      <c r="CC1399">
        <v>0.11205313775687356</v>
      </c>
      <c r="CD1399">
        <v>3.1622621051679664E-2</v>
      </c>
    </row>
    <row r="1400" spans="1:82" x14ac:dyDescent="0.3">
      <c r="A1400">
        <v>0</v>
      </c>
      <c r="B1400" t="s">
        <v>963</v>
      </c>
      <c r="C1400" t="s">
        <v>975</v>
      </c>
      <c r="D1400">
        <v>28053</v>
      </c>
      <c r="E1400" s="2">
        <f t="shared" si="142"/>
        <v>0.5563668395697523</v>
      </c>
      <c r="F1400" s="2" t="s">
        <v>1938</v>
      </c>
      <c r="G1400" s="3">
        <v>2</v>
      </c>
      <c r="H1400" s="1">
        <v>0.42797284229496946</v>
      </c>
      <c r="I1400" s="1">
        <f t="shared" si="140"/>
        <v>-11.042274742620226</v>
      </c>
      <c r="J1400" s="1">
        <v>2.7285465999</v>
      </c>
      <c r="K1400" s="1">
        <v>33.125632736500002</v>
      </c>
      <c r="L1400" s="2">
        <v>0.17451394183999991</v>
      </c>
      <c r="M1400" s="2">
        <v>2.7060112112761383E-4</v>
      </c>
      <c r="N1400" s="7">
        <v>0</v>
      </c>
      <c r="O1400" s="2">
        <v>3.5625566311657943E-3</v>
      </c>
      <c r="P1400" s="3">
        <v>-2429.4105627340005</v>
      </c>
      <c r="Q1400" s="3">
        <v>-80.420123907615974</v>
      </c>
      <c r="R1400" s="3">
        <v>-4336.9242000340746</v>
      </c>
      <c r="S1400" s="3">
        <v>-4.1652439950936975</v>
      </c>
      <c r="T1400" s="3">
        <v>-1976.8697625449713</v>
      </c>
      <c r="V1400">
        <v>28053</v>
      </c>
      <c r="W1400" s="2">
        <v>0.44449620235036441</v>
      </c>
      <c r="X1400" s="2">
        <v>1.148109756340506E-2</v>
      </c>
      <c r="Y1400" s="2">
        <v>0.41950487288835248</v>
      </c>
      <c r="Z1400" s="2">
        <v>0.77811427224776963</v>
      </c>
      <c r="AA1400" s="2">
        <v>9.547918827421388E-2</v>
      </c>
      <c r="AB1400" s="2">
        <v>0.43076609213980099</v>
      </c>
      <c r="AC1400" s="2">
        <v>2.7060112112761383E-4</v>
      </c>
      <c r="AD1400" s="2">
        <v>0</v>
      </c>
      <c r="AE1400" s="2">
        <v>3.5625566311657943E-3</v>
      </c>
      <c r="AF1400">
        <v>20682.568867136804</v>
      </c>
      <c r="AG1400">
        <v>20.262906412193342</v>
      </c>
      <c r="AH1400">
        <v>3808.3505605437117</v>
      </c>
      <c r="AI1400">
        <v>5571.5195439305271</v>
      </c>
      <c r="AJ1400">
        <v>0.17727946056716323</v>
      </c>
      <c r="AK1400">
        <v>16345.64466710273</v>
      </c>
      <c r="AL1400">
        <v>16.097662417099642</v>
      </c>
      <c r="AM1400">
        <v>3025.5058402043378</v>
      </c>
      <c r="AN1400">
        <v>4377.4945017249311</v>
      </c>
      <c r="AO1400">
        <v>0.1404758237304003</v>
      </c>
      <c r="AP1400">
        <v>-4336.9242000340746</v>
      </c>
      <c r="AQ1400">
        <v>-4.1652439950937001</v>
      </c>
      <c r="AR1400">
        <v>-782.84472033937391</v>
      </c>
      <c r="AS1400">
        <v>-1194.025042205596</v>
      </c>
      <c r="AT1400">
        <v>-3.6803636836762937E-2</v>
      </c>
      <c r="AU1400" s="3">
        <v>-456583.42116022803</v>
      </c>
      <c r="AV1400" s="3">
        <v>-15114.158087197346</v>
      </c>
      <c r="AW1400">
        <v>12854.135713604999</v>
      </c>
      <c r="AX1400">
        <v>2415806.2660149233</v>
      </c>
      <c r="AY1400">
        <v>425.50699444151991</v>
      </c>
      <c r="AZ1400">
        <v>79969.784535339248</v>
      </c>
      <c r="BA1400">
        <v>10424.725150871</v>
      </c>
      <c r="BB1400">
        <v>1959222.8448546957</v>
      </c>
      <c r="BC1400">
        <v>345.08687053390395</v>
      </c>
      <c r="BD1400">
        <v>64855.626448141906</v>
      </c>
      <c r="BE1400">
        <v>-2429.4105627340005</v>
      </c>
      <c r="BF1400">
        <v>-456583.42116022803</v>
      </c>
      <c r="BG1400">
        <v>-80.420123907615974</v>
      </c>
      <c r="BH1400">
        <v>-15114.158087197346</v>
      </c>
      <c r="BI1400">
        <v>0.53271040086638966</v>
      </c>
      <c r="BJ1400">
        <v>0.96068324316135911</v>
      </c>
      <c r="BK1400">
        <v>0.42797284229496946</v>
      </c>
      <c r="BL1400">
        <v>28.093566354581217</v>
      </c>
      <c r="BM1400">
        <v>17.051291611960991</v>
      </c>
      <c r="BN1400">
        <f t="shared" si="136"/>
        <v>-11.042274742620226</v>
      </c>
      <c r="BO1400">
        <v>0.5563668395697523</v>
      </c>
      <c r="BP1400">
        <v>3.5890808354316437E-3</v>
      </c>
      <c r="BQ1400">
        <v>0.30563719744446421</v>
      </c>
      <c r="BR1400">
        <v>0.27380952380952384</v>
      </c>
      <c r="BS1400">
        <v>0.2413793103448276</v>
      </c>
      <c r="BT1400">
        <v>0.16666666666666666</v>
      </c>
      <c r="BU1400">
        <v>0.31622649438313521</v>
      </c>
      <c r="BV1400">
        <v>0.77811427224776963</v>
      </c>
      <c r="BW1400">
        <v>9.9044801114329756E-2</v>
      </c>
      <c r="BX1400">
        <v>0.43076609213980099</v>
      </c>
      <c r="BY1400">
        <f t="shared" si="137"/>
        <v>8.1440678305406453E-2</v>
      </c>
      <c r="BZ1400">
        <v>0</v>
      </c>
      <c r="CA1400">
        <f t="shared" si="138"/>
        <v>1.9608813901015832E-3</v>
      </c>
      <c r="CC1400">
        <v>8.1440678305406453E-2</v>
      </c>
      <c r="CD1400">
        <v>1.9608813901015832E-3</v>
      </c>
    </row>
    <row r="1401" spans="1:82" x14ac:dyDescent="0.3">
      <c r="A1401">
        <v>1</v>
      </c>
      <c r="B1401" t="s">
        <v>963</v>
      </c>
      <c r="C1401" t="s">
        <v>976</v>
      </c>
      <c r="D1401">
        <v>28055</v>
      </c>
      <c r="E1401" s="2">
        <v>0</v>
      </c>
      <c r="F1401" s="2" t="s">
        <v>1954</v>
      </c>
      <c r="G1401" s="3">
        <v>-999</v>
      </c>
      <c r="H1401" s="1">
        <v>0.38700940664964356</v>
      </c>
      <c r="I1401" s="1">
        <f t="shared" si="140"/>
        <v>-999</v>
      </c>
      <c r="J1401" s="1">
        <v>-999</v>
      </c>
      <c r="K1401" s="1">
        <v>-999</v>
      </c>
      <c r="L1401" s="2">
        <v>-999</v>
      </c>
      <c r="M1401" s="2">
        <v>-999</v>
      </c>
      <c r="N1401" s="7">
        <v>-999</v>
      </c>
      <c r="O1401" s="2">
        <v>-999</v>
      </c>
      <c r="P1401" s="3">
        <v>-999</v>
      </c>
      <c r="Q1401" s="3">
        <v>-999</v>
      </c>
      <c r="R1401" s="3">
        <v>-999</v>
      </c>
      <c r="S1401" s="3">
        <v>-999</v>
      </c>
      <c r="T1401" s="3">
        <v>-999</v>
      </c>
      <c r="V1401">
        <v>28055</v>
      </c>
      <c r="W1401" s="2">
        <v>-999</v>
      </c>
      <c r="X1401" s="2">
        <v>1.0382183906514407E-2</v>
      </c>
      <c r="Y1401" s="2">
        <v>-999</v>
      </c>
      <c r="Z1401" s="2">
        <v>-999</v>
      </c>
      <c r="AA1401" s="2">
        <v>-999</v>
      </c>
      <c r="AB1401" s="2">
        <v>-999</v>
      </c>
      <c r="AC1401" s="2">
        <v>-999</v>
      </c>
      <c r="AD1401" s="2">
        <v>-999</v>
      </c>
      <c r="AE1401" s="2">
        <v>-999</v>
      </c>
      <c r="AF1401" s="2">
        <v>-999</v>
      </c>
      <c r="AG1401" s="2">
        <v>-999</v>
      </c>
      <c r="AH1401" s="2">
        <v>-999</v>
      </c>
      <c r="AI1401" s="2">
        <v>-999</v>
      </c>
      <c r="AJ1401" s="2">
        <v>-999</v>
      </c>
      <c r="AK1401" s="2">
        <v>-999</v>
      </c>
      <c r="AL1401" s="2">
        <v>-999</v>
      </c>
      <c r="AM1401" s="2">
        <v>-999</v>
      </c>
      <c r="AN1401" s="2">
        <v>-999</v>
      </c>
      <c r="AO1401" s="2">
        <v>-999</v>
      </c>
      <c r="AP1401" s="2">
        <v>-999</v>
      </c>
      <c r="AQ1401" s="2">
        <v>-999</v>
      </c>
      <c r="AR1401" s="2">
        <v>-999</v>
      </c>
      <c r="AS1401" s="2">
        <v>-999</v>
      </c>
      <c r="AT1401" s="2">
        <v>-999</v>
      </c>
      <c r="AU1401" s="2">
        <v>-999</v>
      </c>
      <c r="AV1401" s="2">
        <v>-999</v>
      </c>
      <c r="AW1401" s="2">
        <v>-999</v>
      </c>
      <c r="AX1401" s="2">
        <v>-999</v>
      </c>
      <c r="AY1401" s="2">
        <v>-999</v>
      </c>
      <c r="AZ1401" s="2">
        <v>-999</v>
      </c>
      <c r="BA1401" s="2">
        <v>-999</v>
      </c>
      <c r="BB1401" s="2">
        <v>-999</v>
      </c>
      <c r="BC1401" s="2">
        <v>-999</v>
      </c>
      <c r="BD1401" s="2">
        <v>-999</v>
      </c>
      <c r="BE1401" s="2">
        <v>-999</v>
      </c>
      <c r="BF1401" s="2">
        <v>-999</v>
      </c>
      <c r="BG1401" s="2">
        <v>-999</v>
      </c>
      <c r="BH1401" s="2">
        <v>-999</v>
      </c>
      <c r="BI1401">
        <v>0</v>
      </c>
      <c r="BJ1401">
        <v>0.38700940664964356</v>
      </c>
      <c r="BK1401">
        <v>0.38700940664964356</v>
      </c>
      <c r="BL1401">
        <v>-999</v>
      </c>
      <c r="BM1401">
        <v>58.100059214857836</v>
      </c>
      <c r="BN1401">
        <f t="shared" si="136"/>
        <v>-999</v>
      </c>
      <c r="BO1401" t="s">
        <v>3748</v>
      </c>
      <c r="BP1401" t="s">
        <v>3748</v>
      </c>
      <c r="BQ1401">
        <v>0.32802697841574918</v>
      </c>
      <c r="BR1401">
        <v>0.20238095238095238</v>
      </c>
      <c r="BS1401">
        <v>0.27586206896551724</v>
      </c>
      <c r="BT1401">
        <v>0.1111111111111111</v>
      </c>
      <c r="BU1401" t="s">
        <v>3748</v>
      </c>
      <c r="BY1401">
        <f t="shared" si="137"/>
        <v>-999</v>
      </c>
      <c r="CA1401">
        <f t="shared" si="138"/>
        <v>-999</v>
      </c>
    </row>
    <row r="1402" spans="1:82" x14ac:dyDescent="0.3">
      <c r="A1402">
        <v>0</v>
      </c>
      <c r="B1402" t="s">
        <v>963</v>
      </c>
      <c r="C1402" t="s">
        <v>977</v>
      </c>
      <c r="D1402">
        <v>28057</v>
      </c>
      <c r="E1402" s="2">
        <f>BO1402</f>
        <v>0.55868153320311376</v>
      </c>
      <c r="F1402" s="2" t="s">
        <v>1938</v>
      </c>
      <c r="G1402" s="3">
        <v>914</v>
      </c>
      <c r="H1402" s="1">
        <v>0.37796928790868733</v>
      </c>
      <c r="I1402" s="1">
        <f t="shared" si="140"/>
        <v>-13.592985487590632</v>
      </c>
      <c r="J1402" s="1">
        <v>2.5250841355899998</v>
      </c>
      <c r="K1402" s="1">
        <v>183.10362046899999</v>
      </c>
      <c r="L1402" s="2">
        <v>0.11665502769000002</v>
      </c>
      <c r="M1402" s="2">
        <v>1.6338221464301619E-3</v>
      </c>
      <c r="N1402" s="7">
        <v>0</v>
      </c>
      <c r="O1402" s="2">
        <v>3.8870331160799E-2</v>
      </c>
      <c r="P1402" s="3">
        <v>8231.9858385320003</v>
      </c>
      <c r="Q1402" s="3">
        <v>272.50121132076799</v>
      </c>
      <c r="R1402" s="3">
        <v>5944.0233090797228</v>
      </c>
      <c r="S1402" s="3">
        <v>5.5214573233437845</v>
      </c>
      <c r="T1402" s="3">
        <v>2014.2432953212337</v>
      </c>
      <c r="V1402">
        <v>28057</v>
      </c>
      <c r="W1402" s="2">
        <v>0.49718609084211463</v>
      </c>
      <c r="X1402" s="2">
        <v>1.0139667384453996E-2</v>
      </c>
      <c r="Y1402" s="2">
        <v>0.35888801982055263</v>
      </c>
      <c r="Z1402" s="2">
        <v>0.72009178974660371</v>
      </c>
      <c r="AA1402" s="2">
        <v>0.52776607141412846</v>
      </c>
      <c r="AB1402" s="2">
        <v>0.28794851503929342</v>
      </c>
      <c r="AC1402" s="2">
        <v>1.6338221464301619E-3</v>
      </c>
      <c r="AD1402" s="2">
        <v>0</v>
      </c>
      <c r="AE1402" s="2">
        <v>3.8870331160799E-2</v>
      </c>
      <c r="AF1402">
        <v>26168.715407614251</v>
      </c>
      <c r="AG1402">
        <v>24.645765831448582</v>
      </c>
      <c r="AH1402">
        <v>4632.0954264855882</v>
      </c>
      <c r="AI1402">
        <v>4239.3457273061085</v>
      </c>
      <c r="AJ1402">
        <v>0.21991688670555426</v>
      </c>
      <c r="AK1402">
        <v>32112.738716693973</v>
      </c>
      <c r="AL1402">
        <v>30.167223154792367</v>
      </c>
      <c r="AM1402">
        <v>5669.8362453308537</v>
      </c>
      <c r="AN1402">
        <v>5215.8482037820768</v>
      </c>
      <c r="AO1402">
        <v>0.26953040155142333</v>
      </c>
      <c r="AP1402">
        <v>5944.0233090797228</v>
      </c>
      <c r="AQ1402">
        <v>5.5214573233437854</v>
      </c>
      <c r="AR1402">
        <v>1037.7408188452655</v>
      </c>
      <c r="AS1402">
        <v>976.50247647596825</v>
      </c>
      <c r="AT1402">
        <v>4.9613514845869067E-2</v>
      </c>
      <c r="AU1402" s="3">
        <v>1547119.4184937042</v>
      </c>
      <c r="AV1402" s="3">
        <v>51213.87765562514</v>
      </c>
      <c r="AW1402">
        <v>37151.103606623001</v>
      </c>
      <c r="AX1402">
        <v>6982178.4118287265</v>
      </c>
      <c r="AY1402">
        <v>1229.8029823279519</v>
      </c>
      <c r="AZ1402">
        <v>231129.17249871528</v>
      </c>
      <c r="BA1402">
        <v>45383.089445154998</v>
      </c>
      <c r="BB1402">
        <v>8529297.8303224295</v>
      </c>
      <c r="BC1402">
        <v>1502.3041936487198</v>
      </c>
      <c r="BD1402">
        <v>282343.0501543404</v>
      </c>
      <c r="BE1402">
        <v>8231.9858385320003</v>
      </c>
      <c r="BF1402">
        <v>1547119.4184937042</v>
      </c>
      <c r="BG1402">
        <v>272.50121132076799</v>
      </c>
      <c r="BH1402">
        <v>51213.87765562514</v>
      </c>
      <c r="BI1402">
        <v>0.62413881124928716</v>
      </c>
      <c r="BJ1402">
        <v>1.0021080991579745</v>
      </c>
      <c r="BK1402">
        <v>0.37796928790868733</v>
      </c>
      <c r="BL1402">
        <v>55.299071651896007</v>
      </c>
      <c r="BM1402">
        <v>41.706086164305376</v>
      </c>
      <c r="BN1402">
        <f t="shared" si="136"/>
        <v>-13.592985487590632</v>
      </c>
      <c r="BO1402">
        <v>0.55868153320311376</v>
      </c>
      <c r="BP1402">
        <v>4.2225648876951394E-3</v>
      </c>
      <c r="BQ1402">
        <v>0.21570871816247161</v>
      </c>
      <c r="BR1402">
        <v>0.13690476190476192</v>
      </c>
      <c r="BS1402">
        <v>3.4482758620689655E-2</v>
      </c>
      <c r="BT1402">
        <v>0.27777777777777779</v>
      </c>
      <c r="BU1402">
        <v>0.38927324750856845</v>
      </c>
      <c r="BV1402">
        <v>0.72009178974660371</v>
      </c>
      <c r="BW1402">
        <v>0.54747517781548594</v>
      </c>
      <c r="BX1402">
        <v>0.28794851503929342</v>
      </c>
      <c r="BY1402">
        <f t="shared" si="137"/>
        <v>6.6114767918471096E-2</v>
      </c>
      <c r="BZ1402">
        <v>0</v>
      </c>
      <c r="CA1402">
        <f t="shared" si="138"/>
        <v>3.0711931732062703E-2</v>
      </c>
      <c r="CC1402">
        <v>6.6114767918471096E-2</v>
      </c>
      <c r="CD1402">
        <v>3.0711931732062703E-2</v>
      </c>
    </row>
    <row r="1403" spans="1:82" x14ac:dyDescent="0.3">
      <c r="A1403">
        <v>0</v>
      </c>
      <c r="B1403" t="s">
        <v>963</v>
      </c>
      <c r="C1403" t="s">
        <v>40</v>
      </c>
      <c r="D1403">
        <v>28059</v>
      </c>
      <c r="E1403" s="2">
        <f>BO1403</f>
        <v>0.91032698478711371</v>
      </c>
      <c r="F1403" s="2" t="s">
        <v>1945</v>
      </c>
      <c r="G1403" s="3">
        <v>27525</v>
      </c>
      <c r="H1403" s="1">
        <v>27.416117667510722</v>
      </c>
      <c r="I1403" s="1">
        <f t="shared" si="140"/>
        <v>-11.028105534450908</v>
      </c>
      <c r="J1403" s="1">
        <v>2.1692369995499998</v>
      </c>
      <c r="K1403" s="1">
        <v>129.087037627</v>
      </c>
      <c r="L1403" s="2">
        <v>0.25542526640000007</v>
      </c>
      <c r="M1403" s="2">
        <v>0.22268752095885214</v>
      </c>
      <c r="N1403" s="7">
        <v>0.19146268127800001</v>
      </c>
      <c r="O1403" s="2">
        <v>0.41927784787420852</v>
      </c>
      <c r="P1403" s="3">
        <v>2120050.6359474002</v>
      </c>
      <c r="Q1403" s="3">
        <v>70179.465524937594</v>
      </c>
      <c r="R1403" s="3">
        <v>4789872.8622094961</v>
      </c>
      <c r="S1403" s="3">
        <v>6361.8598179068376</v>
      </c>
      <c r="T1403" s="3">
        <v>1735788.1773522308</v>
      </c>
      <c r="V1403">
        <v>28059</v>
      </c>
      <c r="W1403" s="2">
        <v>0.94589931894103996</v>
      </c>
      <c r="X1403" s="2">
        <v>0.73548386870197358</v>
      </c>
      <c r="Y1403" s="2">
        <v>0.30624333071284837</v>
      </c>
      <c r="Z1403" s="2">
        <v>0.61861295288108498</v>
      </c>
      <c r="AA1403" s="2">
        <v>0.3720721553423561</v>
      </c>
      <c r="AB1403" s="2">
        <v>0.63048569461443615</v>
      </c>
      <c r="AC1403" s="2">
        <v>0.22268752095885214</v>
      </c>
      <c r="AD1403" s="2">
        <v>0.39615346786366662</v>
      </c>
      <c r="AE1403" s="2">
        <v>0.41927784787420852</v>
      </c>
      <c r="AF1403">
        <v>3254266.6194699109</v>
      </c>
      <c r="AG1403">
        <v>4316.0967176818222</v>
      </c>
      <c r="AH1403">
        <v>811197.02276536415</v>
      </c>
      <c r="AI1403">
        <v>368259.80214293313</v>
      </c>
      <c r="AJ1403">
        <v>32.881477335448594</v>
      </c>
      <c r="AK1403">
        <v>8044139.4816794069</v>
      </c>
      <c r="AL1403">
        <v>10677.956535588661</v>
      </c>
      <c r="AM1403">
        <v>2006888.8900014753</v>
      </c>
      <c r="AN1403">
        <v>908356.11225905269</v>
      </c>
      <c r="AO1403">
        <v>81.319162995124003</v>
      </c>
      <c r="AP1403">
        <v>4789872.8622094961</v>
      </c>
      <c r="AQ1403">
        <v>6361.8598179068385</v>
      </c>
      <c r="AR1403">
        <v>1195691.8672361113</v>
      </c>
      <c r="AS1403">
        <v>540096.31011611957</v>
      </c>
      <c r="AT1403">
        <v>48.43768565967541</v>
      </c>
      <c r="AU1403" s="3">
        <v>398442316.51995438</v>
      </c>
      <c r="AV1403" s="3">
        <v>13189528.75075677</v>
      </c>
      <c r="AW1403">
        <v>946579.88566270005</v>
      </c>
      <c r="AX1403">
        <v>177900223.71144783</v>
      </c>
      <c r="AY1403">
        <v>31334.379154004801</v>
      </c>
      <c r="AZ1403">
        <v>5888983.218203662</v>
      </c>
      <c r="BA1403">
        <v>3066630.5216101003</v>
      </c>
      <c r="BB1403">
        <v>576342540.23140228</v>
      </c>
      <c r="BC1403">
        <v>101513.84467894239</v>
      </c>
      <c r="BD1403">
        <v>19078511.968960434</v>
      </c>
      <c r="BE1403">
        <v>2120050.6359474002</v>
      </c>
      <c r="BF1403">
        <v>398442316.51995438</v>
      </c>
      <c r="BG1403">
        <v>70179.465524937594</v>
      </c>
      <c r="BH1403">
        <v>13189528.75075677</v>
      </c>
      <c r="BI1403">
        <v>8.7434856978429529</v>
      </c>
      <c r="BJ1403">
        <v>36.159603365353675</v>
      </c>
      <c r="BK1403">
        <v>27.416117667510722</v>
      </c>
      <c r="BL1403">
        <v>52.095818628992319</v>
      </c>
      <c r="BM1403">
        <v>41.067713094541411</v>
      </c>
      <c r="BN1403">
        <f t="shared" si="136"/>
        <v>-11.028105534450908</v>
      </c>
      <c r="BO1403">
        <v>0.91032698478711371</v>
      </c>
      <c r="BP1403">
        <v>9.6385753526926049E-2</v>
      </c>
      <c r="BQ1403">
        <v>0.8903156142051446</v>
      </c>
      <c r="BR1403">
        <v>0.26785714285714285</v>
      </c>
      <c r="BS1403">
        <v>0</v>
      </c>
      <c r="BT1403">
        <v>0.27777777777777779</v>
      </c>
      <c r="BU1403">
        <v>0.31582071938368933</v>
      </c>
      <c r="BV1403">
        <v>0.61861295288108498</v>
      </c>
      <c r="BW1403">
        <v>0.38596696612277603</v>
      </c>
      <c r="BX1403">
        <v>0.63048569461443615</v>
      </c>
      <c r="BY1403">
        <f t="shared" si="137"/>
        <v>0.49916893552856795</v>
      </c>
      <c r="BZ1403">
        <v>0.39615346786366662</v>
      </c>
      <c r="CA1403">
        <f t="shared" si="138"/>
        <v>0.16281713799978703</v>
      </c>
      <c r="CC1403">
        <v>0.49916893552856795</v>
      </c>
      <c r="CD1403">
        <v>0.16281713799978703</v>
      </c>
    </row>
    <row r="1404" spans="1:82" x14ac:dyDescent="0.3">
      <c r="A1404">
        <v>1</v>
      </c>
      <c r="B1404" t="s">
        <v>963</v>
      </c>
      <c r="C1404" t="s">
        <v>381</v>
      </c>
      <c r="D1404">
        <v>28061</v>
      </c>
      <c r="E1404" s="2">
        <v>0</v>
      </c>
      <c r="F1404" s="2" t="s">
        <v>1954</v>
      </c>
      <c r="G1404" s="3">
        <v>-999</v>
      </c>
      <c r="H1404" s="1">
        <v>0.37736299268404372</v>
      </c>
      <c r="I1404" s="1">
        <f t="shared" si="140"/>
        <v>-999</v>
      </c>
      <c r="J1404" s="1">
        <v>-999</v>
      </c>
      <c r="K1404" s="1">
        <v>-999</v>
      </c>
      <c r="L1404" s="2">
        <v>-999</v>
      </c>
      <c r="M1404" s="2">
        <v>-999</v>
      </c>
      <c r="N1404" s="7">
        <v>-999</v>
      </c>
      <c r="O1404" s="2">
        <v>-999</v>
      </c>
      <c r="P1404" s="3">
        <v>-999</v>
      </c>
      <c r="Q1404" s="3">
        <v>-999</v>
      </c>
      <c r="R1404" s="3">
        <v>-999</v>
      </c>
      <c r="S1404" s="3">
        <v>-999</v>
      </c>
      <c r="T1404" s="3">
        <v>-999</v>
      </c>
      <c r="V1404">
        <v>28061</v>
      </c>
      <c r="W1404" s="2">
        <v>-999</v>
      </c>
      <c r="X1404" s="2">
        <v>1.0123402486454785E-2</v>
      </c>
      <c r="Y1404" s="2">
        <v>-999</v>
      </c>
      <c r="Z1404" s="2">
        <v>-999</v>
      </c>
      <c r="AA1404" s="2">
        <v>-999</v>
      </c>
      <c r="AB1404" s="2">
        <v>-999</v>
      </c>
      <c r="AC1404" s="2">
        <v>-999</v>
      </c>
      <c r="AD1404" s="2">
        <v>-999</v>
      </c>
      <c r="AE1404" s="2">
        <v>-999</v>
      </c>
      <c r="AF1404" s="2">
        <v>-999</v>
      </c>
      <c r="AG1404" s="2">
        <v>-999</v>
      </c>
      <c r="AH1404" s="2">
        <v>-999</v>
      </c>
      <c r="AI1404" s="2">
        <v>-999</v>
      </c>
      <c r="AJ1404" s="2">
        <v>-999</v>
      </c>
      <c r="AK1404" s="2">
        <v>-999</v>
      </c>
      <c r="AL1404" s="2">
        <v>-999</v>
      </c>
      <c r="AM1404" s="2">
        <v>-999</v>
      </c>
      <c r="AN1404" s="2">
        <v>-999</v>
      </c>
      <c r="AO1404" s="2">
        <v>-999</v>
      </c>
      <c r="AP1404" s="2">
        <v>-999</v>
      </c>
      <c r="AQ1404" s="2">
        <v>-999</v>
      </c>
      <c r="AR1404" s="2">
        <v>-999</v>
      </c>
      <c r="AS1404" s="2">
        <v>-999</v>
      </c>
      <c r="AT1404" s="2">
        <v>-999</v>
      </c>
      <c r="AU1404" s="2">
        <v>-999</v>
      </c>
      <c r="AV1404" s="2">
        <v>-999</v>
      </c>
      <c r="AW1404" s="2">
        <v>-999</v>
      </c>
      <c r="AX1404" s="2">
        <v>-999</v>
      </c>
      <c r="AY1404" s="2">
        <v>-999</v>
      </c>
      <c r="AZ1404" s="2">
        <v>-999</v>
      </c>
      <c r="BA1404" s="2">
        <v>-999</v>
      </c>
      <c r="BB1404" s="2">
        <v>-999</v>
      </c>
      <c r="BC1404" s="2">
        <v>-999</v>
      </c>
      <c r="BD1404" s="2">
        <v>-999</v>
      </c>
      <c r="BE1404" s="2">
        <v>-999</v>
      </c>
      <c r="BF1404" s="2">
        <v>-999</v>
      </c>
      <c r="BG1404" s="2">
        <v>-999</v>
      </c>
      <c r="BH1404" s="2">
        <v>-999</v>
      </c>
      <c r="BI1404">
        <v>0</v>
      </c>
      <c r="BJ1404">
        <v>0.37736299268404372</v>
      </c>
      <c r="BK1404">
        <v>0.37736299268404372</v>
      </c>
      <c r="BL1404">
        <v>-999</v>
      </c>
      <c r="BM1404">
        <v>40.706282267276151</v>
      </c>
      <c r="BN1404">
        <f t="shared" si="136"/>
        <v>-999</v>
      </c>
      <c r="BO1404" t="s">
        <v>3748</v>
      </c>
      <c r="BP1404" t="s">
        <v>3748</v>
      </c>
      <c r="BQ1404">
        <v>0.44429771589802164</v>
      </c>
      <c r="BR1404">
        <v>0.32738095238095238</v>
      </c>
      <c r="BS1404">
        <v>0.10344827586206896</v>
      </c>
      <c r="BT1404">
        <v>0.27777777777777779</v>
      </c>
      <c r="BU1404" t="s">
        <v>3748</v>
      </c>
      <c r="BY1404">
        <f t="shared" si="137"/>
        <v>-999</v>
      </c>
      <c r="CA1404">
        <f t="shared" si="138"/>
        <v>-999</v>
      </c>
    </row>
    <row r="1405" spans="1:82" x14ac:dyDescent="0.3">
      <c r="A1405">
        <v>1</v>
      </c>
      <c r="B1405" t="s">
        <v>963</v>
      </c>
      <c r="C1405" t="s">
        <v>41</v>
      </c>
      <c r="D1405">
        <v>28063</v>
      </c>
      <c r="E1405" s="2">
        <v>0</v>
      </c>
      <c r="F1405" s="2" t="s">
        <v>1954</v>
      </c>
      <c r="G1405" s="3">
        <v>-999</v>
      </c>
      <c r="H1405" s="1">
        <v>0.3757239973501742</v>
      </c>
      <c r="I1405" s="1">
        <f t="shared" si="140"/>
        <v>-999</v>
      </c>
      <c r="J1405" s="1">
        <v>-999</v>
      </c>
      <c r="K1405" s="1">
        <v>-999</v>
      </c>
      <c r="L1405" s="2">
        <v>-999</v>
      </c>
      <c r="M1405" s="2">
        <v>-999</v>
      </c>
      <c r="N1405" s="7">
        <v>-999</v>
      </c>
      <c r="O1405" s="2">
        <v>-999</v>
      </c>
      <c r="P1405" s="3">
        <v>-999</v>
      </c>
      <c r="Q1405" s="3">
        <v>-999</v>
      </c>
      <c r="R1405" s="3">
        <v>-999</v>
      </c>
      <c r="S1405" s="3">
        <v>-999</v>
      </c>
      <c r="T1405" s="3">
        <v>-999</v>
      </c>
      <c r="V1405">
        <v>28063</v>
      </c>
      <c r="W1405" s="2">
        <v>-999</v>
      </c>
      <c r="X1405" s="2">
        <v>1.007943365601869E-2</v>
      </c>
      <c r="Y1405" s="2">
        <v>-999</v>
      </c>
      <c r="Z1405" s="2">
        <v>-999</v>
      </c>
      <c r="AA1405" s="2">
        <v>-999</v>
      </c>
      <c r="AB1405" s="2">
        <v>-999</v>
      </c>
      <c r="AC1405" s="2">
        <v>-999</v>
      </c>
      <c r="AD1405" s="2">
        <v>-999</v>
      </c>
      <c r="AE1405" s="2">
        <v>-999</v>
      </c>
      <c r="AF1405" s="2">
        <v>-999</v>
      </c>
      <c r="AG1405" s="2">
        <v>-999</v>
      </c>
      <c r="AH1405" s="2">
        <v>-999</v>
      </c>
      <c r="AI1405" s="2">
        <v>-999</v>
      </c>
      <c r="AJ1405" s="2">
        <v>-999</v>
      </c>
      <c r="AK1405" s="2">
        <v>-999</v>
      </c>
      <c r="AL1405" s="2">
        <v>-999</v>
      </c>
      <c r="AM1405" s="2">
        <v>-999</v>
      </c>
      <c r="AN1405" s="2">
        <v>-999</v>
      </c>
      <c r="AO1405" s="2">
        <v>-999</v>
      </c>
      <c r="AP1405" s="2">
        <v>-999</v>
      </c>
      <c r="AQ1405" s="2">
        <v>-999</v>
      </c>
      <c r="AR1405" s="2">
        <v>-999</v>
      </c>
      <c r="AS1405" s="2">
        <v>-999</v>
      </c>
      <c r="AT1405" s="2">
        <v>-999</v>
      </c>
      <c r="AU1405" s="2">
        <v>-999</v>
      </c>
      <c r="AV1405" s="2">
        <v>-999</v>
      </c>
      <c r="AW1405" s="2">
        <v>-999</v>
      </c>
      <c r="AX1405" s="2">
        <v>-999</v>
      </c>
      <c r="AY1405" s="2">
        <v>-999</v>
      </c>
      <c r="AZ1405" s="2">
        <v>-999</v>
      </c>
      <c r="BA1405" s="2">
        <v>-999</v>
      </c>
      <c r="BB1405" s="2">
        <v>-999</v>
      </c>
      <c r="BC1405" s="2">
        <v>-999</v>
      </c>
      <c r="BD1405" s="2">
        <v>-999</v>
      </c>
      <c r="BE1405" s="2">
        <v>-999</v>
      </c>
      <c r="BF1405" s="2">
        <v>-999</v>
      </c>
      <c r="BG1405" s="2">
        <v>-999</v>
      </c>
      <c r="BH1405" s="2">
        <v>-999</v>
      </c>
      <c r="BI1405">
        <v>0</v>
      </c>
      <c r="BJ1405">
        <v>0.3757239973501742</v>
      </c>
      <c r="BK1405">
        <v>0.3757239973501742</v>
      </c>
      <c r="BL1405">
        <v>-999</v>
      </c>
      <c r="BM1405">
        <v>49.421689941072522</v>
      </c>
      <c r="BN1405">
        <f t="shared" si="136"/>
        <v>-999</v>
      </c>
      <c r="BO1405" t="s">
        <v>3748</v>
      </c>
      <c r="BP1405" t="s">
        <v>3748</v>
      </c>
      <c r="BQ1405">
        <v>0.37606455376686998</v>
      </c>
      <c r="BR1405">
        <v>0.17857142857142858</v>
      </c>
      <c r="BS1405">
        <v>0.13793103448275862</v>
      </c>
      <c r="BT1405">
        <v>0.22222222222222221</v>
      </c>
      <c r="BU1405" t="s">
        <v>3748</v>
      </c>
      <c r="BY1405">
        <f t="shared" si="137"/>
        <v>-999</v>
      </c>
      <c r="CA1405">
        <f t="shared" si="138"/>
        <v>-999</v>
      </c>
    </row>
    <row r="1406" spans="1:82" x14ac:dyDescent="0.3">
      <c r="A1406">
        <v>1</v>
      </c>
      <c r="B1406" t="s">
        <v>963</v>
      </c>
      <c r="C1406" t="s">
        <v>978</v>
      </c>
      <c r="D1406">
        <v>28065</v>
      </c>
      <c r="E1406" s="2">
        <v>0</v>
      </c>
      <c r="F1406" s="2" t="s">
        <v>1954</v>
      </c>
      <c r="G1406" s="3">
        <v>-999</v>
      </c>
      <c r="H1406" s="1">
        <v>0.37561721743811732</v>
      </c>
      <c r="I1406" s="1">
        <f t="shared" si="140"/>
        <v>-999</v>
      </c>
      <c r="J1406" s="1">
        <v>-999</v>
      </c>
      <c r="K1406" s="1">
        <v>-999</v>
      </c>
      <c r="L1406" s="2">
        <v>-999</v>
      </c>
      <c r="M1406" s="2">
        <v>-999</v>
      </c>
      <c r="N1406" s="7">
        <v>-999</v>
      </c>
      <c r="O1406" s="2">
        <v>-999</v>
      </c>
      <c r="P1406" s="3">
        <v>-999</v>
      </c>
      <c r="Q1406" s="3">
        <v>-999</v>
      </c>
      <c r="R1406" s="3">
        <v>-999</v>
      </c>
      <c r="S1406" s="3">
        <v>-999</v>
      </c>
      <c r="T1406" s="3">
        <v>-999</v>
      </c>
      <c r="V1406">
        <v>28065</v>
      </c>
      <c r="W1406" s="2">
        <v>-999</v>
      </c>
      <c r="X1406" s="2">
        <v>1.007656910372242E-2</v>
      </c>
      <c r="Y1406" s="2">
        <v>-999</v>
      </c>
      <c r="Z1406" s="2">
        <v>-999</v>
      </c>
      <c r="AA1406" s="2">
        <v>-999</v>
      </c>
      <c r="AB1406" s="2">
        <v>-999</v>
      </c>
      <c r="AC1406" s="2">
        <v>-999</v>
      </c>
      <c r="AD1406" s="2">
        <v>-999</v>
      </c>
      <c r="AE1406" s="2">
        <v>-999</v>
      </c>
      <c r="AF1406" s="2">
        <v>-999</v>
      </c>
      <c r="AG1406" s="2">
        <v>-999</v>
      </c>
      <c r="AH1406" s="2">
        <v>-999</v>
      </c>
      <c r="AI1406" s="2">
        <v>-999</v>
      </c>
      <c r="AJ1406" s="2">
        <v>-999</v>
      </c>
      <c r="AK1406" s="2">
        <v>-999</v>
      </c>
      <c r="AL1406" s="2">
        <v>-999</v>
      </c>
      <c r="AM1406" s="2">
        <v>-999</v>
      </c>
      <c r="AN1406" s="2">
        <v>-999</v>
      </c>
      <c r="AO1406" s="2">
        <v>-999</v>
      </c>
      <c r="AP1406" s="2">
        <v>-999</v>
      </c>
      <c r="AQ1406" s="2">
        <v>-999</v>
      </c>
      <c r="AR1406" s="2">
        <v>-999</v>
      </c>
      <c r="AS1406" s="2">
        <v>-999</v>
      </c>
      <c r="AT1406" s="2">
        <v>-999</v>
      </c>
      <c r="AU1406" s="2">
        <v>-999</v>
      </c>
      <c r="AV1406" s="2">
        <v>-999</v>
      </c>
      <c r="AW1406" s="2">
        <v>-999</v>
      </c>
      <c r="AX1406" s="2">
        <v>-999</v>
      </c>
      <c r="AY1406" s="2">
        <v>-999</v>
      </c>
      <c r="AZ1406" s="2">
        <v>-999</v>
      </c>
      <c r="BA1406" s="2">
        <v>-999</v>
      </c>
      <c r="BB1406" s="2">
        <v>-999</v>
      </c>
      <c r="BC1406" s="2">
        <v>-999</v>
      </c>
      <c r="BD1406" s="2">
        <v>-999</v>
      </c>
      <c r="BE1406" s="2">
        <v>-999</v>
      </c>
      <c r="BF1406" s="2">
        <v>-999</v>
      </c>
      <c r="BG1406" s="2">
        <v>-999</v>
      </c>
      <c r="BH1406" s="2">
        <v>-999</v>
      </c>
      <c r="BI1406">
        <v>0</v>
      </c>
      <c r="BJ1406">
        <v>0.37561721743811732</v>
      </c>
      <c r="BK1406">
        <v>0.37561721743811732</v>
      </c>
      <c r="BL1406">
        <v>-999</v>
      </c>
      <c r="BM1406">
        <v>60.965176417368191</v>
      </c>
      <c r="BN1406">
        <f t="shared" si="136"/>
        <v>-999</v>
      </c>
      <c r="BO1406" t="s">
        <v>3748</v>
      </c>
      <c r="BP1406" t="s">
        <v>3748</v>
      </c>
      <c r="BQ1406">
        <v>0.48942667043626525</v>
      </c>
      <c r="BR1406">
        <v>0.22619047619047619</v>
      </c>
      <c r="BS1406">
        <v>6.8965517241379309E-2</v>
      </c>
      <c r="BT1406">
        <v>0.27777777777777779</v>
      </c>
      <c r="BU1406" t="s">
        <v>3748</v>
      </c>
      <c r="BY1406">
        <f t="shared" si="137"/>
        <v>-999</v>
      </c>
      <c r="CA1406">
        <f t="shared" si="138"/>
        <v>-999</v>
      </c>
    </row>
    <row r="1407" spans="1:82" x14ac:dyDescent="0.3">
      <c r="A1407">
        <v>0</v>
      </c>
      <c r="B1407" t="s">
        <v>963</v>
      </c>
      <c r="C1407" t="s">
        <v>384</v>
      </c>
      <c r="D1407">
        <v>28067</v>
      </c>
      <c r="E1407" s="2">
        <f>BO1407</f>
        <v>0.66593622974180233</v>
      </c>
      <c r="F1407" s="2" t="s">
        <v>1940</v>
      </c>
      <c r="G1407" s="3">
        <v>6184</v>
      </c>
      <c r="H1407" s="1">
        <v>6.7268398353575503</v>
      </c>
      <c r="I1407" s="1">
        <f t="shared" si="140"/>
        <v>-15.753531255390847</v>
      </c>
      <c r="J1407" s="1">
        <v>2.4423235124199998</v>
      </c>
      <c r="K1407" s="1">
        <v>39.163965426300003</v>
      </c>
      <c r="L1407" s="2">
        <v>0.23008517717999988</v>
      </c>
      <c r="M1407" s="2">
        <v>1.4080423302357669E-3</v>
      </c>
      <c r="N1407" s="7">
        <v>0</v>
      </c>
      <c r="O1407" s="2">
        <v>0.11609216031314674</v>
      </c>
      <c r="P1407" s="3">
        <v>241532.47432863998</v>
      </c>
      <c r="Q1407" s="3">
        <v>7995.3844818073585</v>
      </c>
      <c r="R1407" s="3">
        <v>755928.15290374926</v>
      </c>
      <c r="S1407" s="3">
        <v>960.58172671709326</v>
      </c>
      <c r="T1407" s="3">
        <v>271998.53018154873</v>
      </c>
      <c r="V1407">
        <v>28067</v>
      </c>
      <c r="W1407" s="2">
        <v>0.54362696403789901</v>
      </c>
      <c r="X1407" s="2">
        <v>0.18045889087025246</v>
      </c>
      <c r="Y1407" s="2">
        <v>0.45177715465402368</v>
      </c>
      <c r="Z1407" s="2">
        <v>0.69649049883551695</v>
      </c>
      <c r="AA1407" s="2">
        <v>0.11288368914330944</v>
      </c>
      <c r="AB1407" s="2">
        <v>0.56793681689908881</v>
      </c>
      <c r="AC1407" s="2">
        <v>1.4080423302357669E-3</v>
      </c>
      <c r="AD1407" s="2">
        <v>0</v>
      </c>
      <c r="AE1407" s="2">
        <v>0.11609216031314674</v>
      </c>
      <c r="AF1407">
        <v>577120.37083613442</v>
      </c>
      <c r="AG1407">
        <v>733.57343084143668</v>
      </c>
      <c r="AH1407">
        <v>137872.85642615557</v>
      </c>
      <c r="AI1407">
        <v>69783.324377161451</v>
      </c>
      <c r="AJ1407">
        <v>5.6904188650006065</v>
      </c>
      <c r="AK1407">
        <v>1333048.5237398837</v>
      </c>
      <c r="AL1407">
        <v>1694.1551575585299</v>
      </c>
      <c r="AM1407">
        <v>318411.21962906333</v>
      </c>
      <c r="AN1407">
        <v>161243.4913558024</v>
      </c>
      <c r="AO1407">
        <v>13.142679111298168</v>
      </c>
      <c r="AP1407">
        <v>755928.15290374926</v>
      </c>
      <c r="AQ1407">
        <v>960.58172671709326</v>
      </c>
      <c r="AR1407">
        <v>180538.36320290776</v>
      </c>
      <c r="AS1407">
        <v>91460.166978640947</v>
      </c>
      <c r="AT1407">
        <v>7.4522602462975618</v>
      </c>
      <c r="AU1407" s="3">
        <v>45393613.225324593</v>
      </c>
      <c r="AV1407" s="3">
        <v>1502652.559510875</v>
      </c>
      <c r="AW1407">
        <v>191369.05325564003</v>
      </c>
      <c r="AX1407">
        <v>35965899.868864983</v>
      </c>
      <c r="AY1407">
        <v>6334.8382570553604</v>
      </c>
      <c r="AZ1407">
        <v>1190569.5020309845</v>
      </c>
      <c r="BA1407">
        <v>432901.52758428</v>
      </c>
      <c r="BB1407">
        <v>81359513.094189584</v>
      </c>
      <c r="BC1407">
        <v>14330.222738862718</v>
      </c>
      <c r="BD1407">
        <v>2693222.0615418591</v>
      </c>
      <c r="BE1407">
        <v>241532.47432863998</v>
      </c>
      <c r="BF1407">
        <v>45393613.225324593</v>
      </c>
      <c r="BG1407">
        <v>7995.3844818073585</v>
      </c>
      <c r="BH1407">
        <v>1502652.559510875</v>
      </c>
      <c r="BI1407">
        <v>2.7850105358509456</v>
      </c>
      <c r="BJ1407">
        <v>9.5118503712084959</v>
      </c>
      <c r="BK1407">
        <v>6.7268398353575503</v>
      </c>
      <c r="BL1407">
        <v>49.306320956929078</v>
      </c>
      <c r="BM1407">
        <v>33.552789701538231</v>
      </c>
      <c r="BN1407">
        <f t="shared" si="136"/>
        <v>-15.753531255390847</v>
      </c>
      <c r="BO1407">
        <v>0.66593622974180233</v>
      </c>
      <c r="BP1407">
        <v>2.2458994652713584E-2</v>
      </c>
      <c r="BQ1407">
        <v>0.51915765720773965</v>
      </c>
      <c r="BR1407">
        <v>0.5</v>
      </c>
      <c r="BS1407">
        <v>6.8965517241379309E-2</v>
      </c>
      <c r="BT1407">
        <v>0.22222222222222221</v>
      </c>
      <c r="BU1407">
        <v>0.45114653268129901</v>
      </c>
      <c r="BV1407">
        <v>0.69649049883551695</v>
      </c>
      <c r="BW1407">
        <v>0.11709926259679403</v>
      </c>
      <c r="BX1407">
        <v>0.56793681689908881</v>
      </c>
      <c r="BY1407">
        <f t="shared" si="137"/>
        <v>4.3880637026378053E-2</v>
      </c>
      <c r="BZ1407">
        <v>0</v>
      </c>
      <c r="CA1407">
        <f t="shared" si="138"/>
        <v>4.9842835179881924E-2</v>
      </c>
      <c r="CC1407">
        <v>4.3880637026378053E-2</v>
      </c>
      <c r="CD1407">
        <v>4.9842835179881924E-2</v>
      </c>
    </row>
    <row r="1408" spans="1:82" x14ac:dyDescent="0.3">
      <c r="A1408">
        <v>1</v>
      </c>
      <c r="B1408" t="s">
        <v>963</v>
      </c>
      <c r="C1408" t="s">
        <v>979</v>
      </c>
      <c r="D1408">
        <v>28069</v>
      </c>
      <c r="E1408" s="2">
        <v>0</v>
      </c>
      <c r="F1408" s="2" t="s">
        <v>1954</v>
      </c>
      <c r="G1408" s="3">
        <v>-999</v>
      </c>
      <c r="H1408" s="1">
        <v>0.37779359497711457</v>
      </c>
      <c r="I1408" s="1">
        <f t="shared" si="140"/>
        <v>-999</v>
      </c>
      <c r="J1408" s="1">
        <v>-999</v>
      </c>
      <c r="K1408" s="1">
        <v>-999</v>
      </c>
      <c r="L1408" s="2">
        <v>-999</v>
      </c>
      <c r="M1408" s="2">
        <v>-999</v>
      </c>
      <c r="N1408" s="7">
        <v>-999</v>
      </c>
      <c r="O1408" s="2">
        <v>-999</v>
      </c>
      <c r="P1408" s="3">
        <v>-999</v>
      </c>
      <c r="Q1408" s="3">
        <v>-999</v>
      </c>
      <c r="R1408" s="3">
        <v>-999</v>
      </c>
      <c r="S1408" s="3">
        <v>-999</v>
      </c>
      <c r="T1408" s="3">
        <v>-999</v>
      </c>
      <c r="V1408">
        <v>28069</v>
      </c>
      <c r="W1408" s="2">
        <v>-999</v>
      </c>
      <c r="X1408" s="2">
        <v>1.0134954123496196E-2</v>
      </c>
      <c r="Y1408" s="2">
        <v>-999</v>
      </c>
      <c r="Z1408" s="2">
        <v>-999</v>
      </c>
      <c r="AA1408" s="2">
        <v>-999</v>
      </c>
      <c r="AB1408" s="2">
        <v>-999</v>
      </c>
      <c r="AC1408" s="2">
        <v>-999</v>
      </c>
      <c r="AD1408" s="2">
        <v>-999</v>
      </c>
      <c r="AE1408" s="2">
        <v>-999</v>
      </c>
      <c r="AF1408" s="2">
        <v>-999</v>
      </c>
      <c r="AG1408" s="2">
        <v>-999</v>
      </c>
      <c r="AH1408" s="2">
        <v>-999</v>
      </c>
      <c r="AI1408" s="2">
        <v>-999</v>
      </c>
      <c r="AJ1408" s="2">
        <v>-999</v>
      </c>
      <c r="AK1408" s="2">
        <v>-999</v>
      </c>
      <c r="AL1408" s="2">
        <v>-999</v>
      </c>
      <c r="AM1408" s="2">
        <v>-999</v>
      </c>
      <c r="AN1408" s="2">
        <v>-999</v>
      </c>
      <c r="AO1408" s="2">
        <v>-999</v>
      </c>
      <c r="AP1408" s="2">
        <v>-999</v>
      </c>
      <c r="AQ1408" s="2">
        <v>-999</v>
      </c>
      <c r="AR1408" s="2">
        <v>-999</v>
      </c>
      <c r="AS1408" s="2">
        <v>-999</v>
      </c>
      <c r="AT1408" s="2">
        <v>-999</v>
      </c>
      <c r="AU1408" s="2">
        <v>-999</v>
      </c>
      <c r="AV1408" s="2">
        <v>-999</v>
      </c>
      <c r="AW1408" s="2">
        <v>-999</v>
      </c>
      <c r="AX1408" s="2">
        <v>-999</v>
      </c>
      <c r="AY1408" s="2">
        <v>-999</v>
      </c>
      <c r="AZ1408" s="2">
        <v>-999</v>
      </c>
      <c r="BA1408" s="2">
        <v>-999</v>
      </c>
      <c r="BB1408" s="2">
        <v>-999</v>
      </c>
      <c r="BC1408" s="2">
        <v>-999</v>
      </c>
      <c r="BD1408" s="2">
        <v>-999</v>
      </c>
      <c r="BE1408" s="2">
        <v>-999</v>
      </c>
      <c r="BF1408" s="2">
        <v>-999</v>
      </c>
      <c r="BG1408" s="2">
        <v>-999</v>
      </c>
      <c r="BH1408" s="2">
        <v>-999</v>
      </c>
      <c r="BI1408">
        <v>0</v>
      </c>
      <c r="BJ1408">
        <v>0.37779359497711457</v>
      </c>
      <c r="BK1408">
        <v>0.37779359497711457</v>
      </c>
      <c r="BL1408">
        <v>-999</v>
      </c>
      <c r="BM1408">
        <v>39.399056153810399</v>
      </c>
      <c r="BN1408">
        <f t="shared" si="136"/>
        <v>-999</v>
      </c>
      <c r="BO1408" t="s">
        <v>3748</v>
      </c>
      <c r="BP1408" t="s">
        <v>3748</v>
      </c>
      <c r="BQ1408">
        <v>0.35420638440268903</v>
      </c>
      <c r="BR1408">
        <v>0.29761904761904762</v>
      </c>
      <c r="BS1408">
        <v>0.17241379310344829</v>
      </c>
      <c r="BT1408">
        <v>0.27777777777777779</v>
      </c>
      <c r="BU1408" t="s">
        <v>3748</v>
      </c>
      <c r="BY1408">
        <f t="shared" si="137"/>
        <v>-999</v>
      </c>
      <c r="CA1408">
        <f t="shared" si="138"/>
        <v>-999</v>
      </c>
    </row>
    <row r="1409" spans="1:82" x14ac:dyDescent="0.3">
      <c r="A1409">
        <v>0</v>
      </c>
      <c r="B1409" t="s">
        <v>963</v>
      </c>
      <c r="C1409" t="s">
        <v>117</v>
      </c>
      <c r="D1409">
        <v>28071</v>
      </c>
      <c r="E1409" s="2">
        <f>BO1409</f>
        <v>0.51180942632051918</v>
      </c>
      <c r="F1409" s="2" t="s">
        <v>1937</v>
      </c>
      <c r="G1409" s="3">
        <v>11504</v>
      </c>
      <c r="H1409" s="1">
        <v>6.4977005687630225</v>
      </c>
      <c r="I1409" s="1">
        <f t="shared" si="140"/>
        <v>-0.87432361436807327</v>
      </c>
      <c r="J1409" s="1">
        <v>2.6744013022800002</v>
      </c>
      <c r="K1409" s="1">
        <v>190.15385093899999</v>
      </c>
      <c r="L1409" s="2">
        <v>0.11479741023000001</v>
      </c>
      <c r="M1409" s="2">
        <v>5.2560503317743753E-3</v>
      </c>
      <c r="N1409" s="7">
        <v>0</v>
      </c>
      <c r="O1409" s="2">
        <v>3.2353513927973518E-2</v>
      </c>
      <c r="P1409" s="3">
        <v>535670.95249708998</v>
      </c>
      <c r="Q1409" s="3">
        <v>17732.171348200161</v>
      </c>
      <c r="R1409" s="3">
        <v>287391.04785417818</v>
      </c>
      <c r="S1409" s="3">
        <v>268.84684670670788</v>
      </c>
      <c r="T1409" s="3">
        <v>106060.39542169592</v>
      </c>
      <c r="V1409">
        <v>28071</v>
      </c>
      <c r="W1409" s="2">
        <v>0.45812866254670898</v>
      </c>
      <c r="X1409" s="2">
        <v>0.17431184130217342</v>
      </c>
      <c r="Y1409" s="2">
        <v>-1.3526831494769763E-2</v>
      </c>
      <c r="Z1409" s="2">
        <v>0.7626733672418704</v>
      </c>
      <c r="AA1409" s="2">
        <v>0.54808720121039067</v>
      </c>
      <c r="AB1409" s="2">
        <v>0.28336321597666309</v>
      </c>
      <c r="AC1409" s="2">
        <v>5.2560503317743753E-3</v>
      </c>
      <c r="AD1409" s="2">
        <v>0</v>
      </c>
      <c r="AE1409" s="2">
        <v>3.2353513927973518E-2</v>
      </c>
      <c r="AF1409">
        <v>173972.42849325138</v>
      </c>
      <c r="AG1409">
        <v>164.74924723686436</v>
      </c>
      <c r="AH1409">
        <v>30964.111233623971</v>
      </c>
      <c r="AI1409">
        <v>33196.019061513936</v>
      </c>
      <c r="AJ1409">
        <v>1.4660179740409747</v>
      </c>
      <c r="AK1409">
        <v>461363.47634742956</v>
      </c>
      <c r="AL1409">
        <v>433.59609394357221</v>
      </c>
      <c r="AM1409">
        <v>81493.044177803386</v>
      </c>
      <c r="AN1409">
        <v>88727.481539030457</v>
      </c>
      <c r="AO1409">
        <v>3.8731541837479919</v>
      </c>
      <c r="AP1409">
        <v>287391.04785417818</v>
      </c>
      <c r="AQ1409">
        <v>268.84684670670788</v>
      </c>
      <c r="AR1409">
        <v>50528.932944179411</v>
      </c>
      <c r="AS1409">
        <v>55531.462477516521</v>
      </c>
      <c r="AT1409">
        <v>2.4071362097070175</v>
      </c>
      <c r="AU1409" s="3">
        <v>100673998.8123031</v>
      </c>
      <c r="AV1409" s="3">
        <v>3332584.2831807383</v>
      </c>
      <c r="AW1409">
        <v>192672.22524826002</v>
      </c>
      <c r="AX1409">
        <v>36210818.013157986</v>
      </c>
      <c r="AY1409">
        <v>6377.9768087382399</v>
      </c>
      <c r="AZ1409">
        <v>1198676.9614342649</v>
      </c>
      <c r="BA1409">
        <v>728343.17774534994</v>
      </c>
      <c r="BB1409">
        <v>136884816.82546106</v>
      </c>
      <c r="BC1409">
        <v>24110.148156938401</v>
      </c>
      <c r="BD1409">
        <v>4531261.2446150035</v>
      </c>
      <c r="BE1409">
        <v>535670.95249708998</v>
      </c>
      <c r="BF1409">
        <v>100673998.8123031</v>
      </c>
      <c r="BG1409">
        <v>17732.171348200161</v>
      </c>
      <c r="BH1409">
        <v>3332584.2831807383</v>
      </c>
      <c r="BI1409">
        <v>2.3634825950573308</v>
      </c>
      <c r="BJ1409">
        <v>8.8611831638203533</v>
      </c>
      <c r="BK1409">
        <v>6.4977005687630225</v>
      </c>
      <c r="BL1409">
        <v>60.263630632391653</v>
      </c>
      <c r="BM1409">
        <v>59.38930701802358</v>
      </c>
      <c r="BN1409">
        <f t="shared" si="136"/>
        <v>-0.87432361436807327</v>
      </c>
      <c r="BO1409">
        <v>0.51180942632051918</v>
      </c>
      <c r="BP1409">
        <v>1.4648444671702864E-2</v>
      </c>
      <c r="BQ1409">
        <v>0.20483772955479576</v>
      </c>
      <c r="BR1409">
        <v>0.21428571428571427</v>
      </c>
      <c r="BS1409">
        <v>6.8965517241379309E-2</v>
      </c>
      <c r="BT1409">
        <v>0.27777777777777779</v>
      </c>
      <c r="BU1409">
        <v>2.5038707872468757E-2</v>
      </c>
      <c r="BV1409">
        <v>0.7626733672418704</v>
      </c>
      <c r="BW1409">
        <v>0.56855518797758375</v>
      </c>
      <c r="BX1409">
        <v>0.28336321597666309</v>
      </c>
      <c r="BY1409">
        <f t="shared" si="137"/>
        <v>4.3313385272651758E-2</v>
      </c>
      <c r="BZ1409">
        <v>0</v>
      </c>
      <c r="CA1409">
        <f t="shared" si="138"/>
        <v>2.5949564636939662E-2</v>
      </c>
      <c r="CC1409">
        <v>4.3313385272651758E-2</v>
      </c>
      <c r="CD1409">
        <v>2.5949564636939662E-2</v>
      </c>
    </row>
    <row r="1410" spans="1:82" x14ac:dyDescent="0.3">
      <c r="A1410">
        <v>0</v>
      </c>
      <c r="B1410" t="s">
        <v>963</v>
      </c>
      <c r="C1410" t="s">
        <v>42</v>
      </c>
      <c r="D1410">
        <v>28073</v>
      </c>
      <c r="E1410" s="2">
        <f>BO1410</f>
        <v>0.58694368793203189</v>
      </c>
      <c r="F1410" s="2" t="s">
        <v>1938</v>
      </c>
      <c r="G1410" s="3">
        <v>22629</v>
      </c>
      <c r="H1410" s="1">
        <v>16.324176589522306</v>
      </c>
      <c r="I1410" s="1">
        <f t="shared" si="140"/>
        <v>-4.0866817155548816</v>
      </c>
      <c r="J1410" s="1">
        <v>2.3958830726100002</v>
      </c>
      <c r="K1410" s="1">
        <v>38.812529395399999</v>
      </c>
      <c r="L1410" s="2">
        <v>0.25515661625000008</v>
      </c>
      <c r="M1410" s="2">
        <v>3.539536044001488E-3</v>
      </c>
      <c r="N1410" s="7">
        <v>0</v>
      </c>
      <c r="O1410" s="2">
        <v>0.39394426667311161</v>
      </c>
      <c r="P1410" s="3">
        <v>1008644.54362397</v>
      </c>
      <c r="Q1410" s="3">
        <v>33388.888819885273</v>
      </c>
      <c r="R1410" s="3">
        <v>1338706.8660342577</v>
      </c>
      <c r="S1410" s="3">
        <v>1697.1994396248449</v>
      </c>
      <c r="T1410" s="3">
        <v>415797.00913998595</v>
      </c>
      <c r="V1410">
        <v>28073</v>
      </c>
      <c r="W1410" s="2">
        <v>0.59289446883163388</v>
      </c>
      <c r="X1410" s="2">
        <v>0.43792373147215807</v>
      </c>
      <c r="Y1410" s="2">
        <v>5.9468379423633637E-2</v>
      </c>
      <c r="Z1410" s="2">
        <v>0.68324682946701554</v>
      </c>
      <c r="AA1410" s="2">
        <v>0.11187073258403228</v>
      </c>
      <c r="AB1410" s="2">
        <v>0.62982256492950606</v>
      </c>
      <c r="AC1410" s="2">
        <v>3.539536044001488E-3</v>
      </c>
      <c r="AD1410" s="2">
        <v>0</v>
      </c>
      <c r="AE1410" s="2">
        <v>0.39394426667311161</v>
      </c>
      <c r="AF1410">
        <v>666308.33367753052</v>
      </c>
      <c r="AG1410">
        <v>840.34136883687472</v>
      </c>
      <c r="AH1410">
        <v>157939.55999975262</v>
      </c>
      <c r="AI1410">
        <v>48721.221864256288</v>
      </c>
      <c r="AJ1410">
        <v>6.5406348625539046</v>
      </c>
      <c r="AK1410">
        <v>2005015.1997117882</v>
      </c>
      <c r="AL1410">
        <v>2537.5408084617197</v>
      </c>
      <c r="AM1410">
        <v>476922.94302324031</v>
      </c>
      <c r="AN1410">
        <v>145534.84798075445</v>
      </c>
      <c r="AO1410">
        <v>19.720761757997391</v>
      </c>
      <c r="AP1410">
        <v>1338706.8660342577</v>
      </c>
      <c r="AQ1410">
        <v>1697.1994396248451</v>
      </c>
      <c r="AR1410">
        <v>318983.3830234877</v>
      </c>
      <c r="AS1410">
        <v>96813.62611649817</v>
      </c>
      <c r="AT1410">
        <v>13.180126895443486</v>
      </c>
      <c r="AU1410" s="3">
        <v>189564655.52868891</v>
      </c>
      <c r="AV1410" s="3">
        <v>6275107.7648092378</v>
      </c>
      <c r="AW1410">
        <v>419451.10588322999</v>
      </c>
      <c r="AX1410">
        <v>78831640.839694247</v>
      </c>
      <c r="AY1410">
        <v>13884.977049887517</v>
      </c>
      <c r="AZ1410">
        <v>2609542.5867558597</v>
      </c>
      <c r="BA1410">
        <v>1428095.6495071999</v>
      </c>
      <c r="BB1410">
        <v>268396296.36838314</v>
      </c>
      <c r="BC1410">
        <v>47273.865869772788</v>
      </c>
      <c r="BD1410">
        <v>8884650.3515650984</v>
      </c>
      <c r="BE1410">
        <v>1008644.54362397</v>
      </c>
      <c r="BF1410">
        <v>189564655.52868891</v>
      </c>
      <c r="BG1410">
        <v>33388.888819885273</v>
      </c>
      <c r="BH1410">
        <v>6275107.7648092378</v>
      </c>
      <c r="BI1410">
        <v>6.4691806884905318</v>
      </c>
      <c r="BJ1410">
        <v>22.793357278012838</v>
      </c>
      <c r="BK1410">
        <v>16.324176589522306</v>
      </c>
      <c r="BL1410">
        <v>65.051858132923073</v>
      </c>
      <c r="BM1410">
        <v>60.965176417368191</v>
      </c>
      <c r="BN1410">
        <f t="shared" si="136"/>
        <v>-4.0866817155548816</v>
      </c>
      <c r="BO1410">
        <v>0.58694368793203189</v>
      </c>
      <c r="BP1410">
        <v>4.5980802238530342E-2</v>
      </c>
      <c r="BQ1410">
        <v>0.58285890251697359</v>
      </c>
      <c r="BR1410">
        <v>0.27380952380952384</v>
      </c>
      <c r="BS1410">
        <v>0</v>
      </c>
      <c r="BT1410">
        <v>0.22222222222222221</v>
      </c>
      <c r="BU1410">
        <v>0.11703358797817076</v>
      </c>
      <c r="BV1410">
        <v>0.68324682946701554</v>
      </c>
      <c r="BW1410">
        <v>0.11604847778426586</v>
      </c>
      <c r="BX1410">
        <v>0.62982256492950606</v>
      </c>
      <c r="BY1410">
        <f t="shared" si="137"/>
        <v>6.7572826692112883E-2</v>
      </c>
      <c r="BZ1410">
        <v>0</v>
      </c>
      <c r="CA1410">
        <f t="shared" si="138"/>
        <v>0.15359873396482335</v>
      </c>
      <c r="CC1410">
        <v>6.7572826692112883E-2</v>
      </c>
      <c r="CD1410">
        <v>0.15359873396482335</v>
      </c>
    </row>
    <row r="1411" spans="1:82" x14ac:dyDescent="0.3">
      <c r="A1411">
        <v>0</v>
      </c>
      <c r="B1411" t="s">
        <v>963</v>
      </c>
      <c r="C1411" t="s">
        <v>43</v>
      </c>
      <c r="D1411">
        <v>28075</v>
      </c>
      <c r="E1411" s="2">
        <f>BO1411</f>
        <v>0.56701308702198838</v>
      </c>
      <c r="F1411" s="2" t="s">
        <v>1938</v>
      </c>
      <c r="G1411" s="3">
        <v>6511</v>
      </c>
      <c r="H1411" s="1">
        <v>13.362302929354403</v>
      </c>
      <c r="I1411" s="1">
        <f t="shared" si="140"/>
        <v>-6.7367339945915106</v>
      </c>
      <c r="J1411" s="1">
        <v>2.5052583213199999</v>
      </c>
      <c r="K1411" s="1">
        <v>64.701697212400006</v>
      </c>
      <c r="L1411" s="2">
        <v>0.19341850165999985</v>
      </c>
      <c r="M1411" s="2">
        <v>1.0762600508867371E-2</v>
      </c>
      <c r="N1411" s="7">
        <v>0</v>
      </c>
      <c r="O1411" s="2">
        <v>3.1712013499922607E-2</v>
      </c>
      <c r="P1411" s="3">
        <v>861426.841319</v>
      </c>
      <c r="Q1411" s="3">
        <v>28515.580848656002</v>
      </c>
      <c r="R1411" s="3">
        <v>1085362.7116683889</v>
      </c>
      <c r="S1411" s="3">
        <v>1391.8396097986476</v>
      </c>
      <c r="T1411" s="3">
        <v>396906.47053206246</v>
      </c>
      <c r="V1411">
        <v>28075</v>
      </c>
      <c r="W1411" s="2">
        <v>0.49958298910657717</v>
      </c>
      <c r="X1411" s="2">
        <v>0.35846644563010488</v>
      </c>
      <c r="Y1411" s="2">
        <v>0.17541587432496639</v>
      </c>
      <c r="Z1411" s="2">
        <v>0.71443795592790116</v>
      </c>
      <c r="AA1411" s="2">
        <v>0.18649200089080747</v>
      </c>
      <c r="AB1411" s="2">
        <v>0.47742966108692075</v>
      </c>
      <c r="AC1411" s="2">
        <v>1.0762600508867371E-2</v>
      </c>
      <c r="AD1411" s="2">
        <v>0</v>
      </c>
      <c r="AE1411" s="2">
        <v>3.1712013499922607E-2</v>
      </c>
      <c r="AF1411">
        <v>726306.11043561588</v>
      </c>
      <c r="AG1411">
        <v>926.57821916675732</v>
      </c>
      <c r="AH1411">
        <v>174147.50917607138</v>
      </c>
      <c r="AI1411">
        <v>91593.797992911524</v>
      </c>
      <c r="AJ1411">
        <v>7.1763225278189946</v>
      </c>
      <c r="AK1411">
        <v>1811668.8221040049</v>
      </c>
      <c r="AL1411">
        <v>2318.4178289654046</v>
      </c>
      <c r="AM1411">
        <v>435739.45706040552</v>
      </c>
      <c r="AN1411">
        <v>226908.32064063978</v>
      </c>
      <c r="AO1411">
        <v>17.932163855545678</v>
      </c>
      <c r="AP1411">
        <v>1085362.7116683889</v>
      </c>
      <c r="AQ1411">
        <v>1391.8396097986474</v>
      </c>
      <c r="AR1411">
        <v>261591.94788433413</v>
      </c>
      <c r="AS1411">
        <v>135314.52264772827</v>
      </c>
      <c r="AT1411">
        <v>10.755841327726683</v>
      </c>
      <c r="AU1411" s="3">
        <v>161896560.55749285</v>
      </c>
      <c r="AV1411" s="3">
        <v>5359218.264696409</v>
      </c>
      <c r="AW1411">
        <v>350573.29275880003</v>
      </c>
      <c r="AX1411">
        <v>65886744.641088881</v>
      </c>
      <c r="AY1411">
        <v>11604.933342611201</v>
      </c>
      <c r="AZ1411">
        <v>2181031.1724103489</v>
      </c>
      <c r="BA1411">
        <v>1212000.1340778</v>
      </c>
      <c r="BB1411">
        <v>227783305.19858173</v>
      </c>
      <c r="BC1411">
        <v>40120.514191267204</v>
      </c>
      <c r="BD1411">
        <v>7540249.4371067584</v>
      </c>
      <c r="BE1411">
        <v>861426.841319</v>
      </c>
      <c r="BF1411">
        <v>161896560.55749285</v>
      </c>
      <c r="BG1411">
        <v>28515.580848656002</v>
      </c>
      <c r="BH1411">
        <v>5359218.264696409</v>
      </c>
      <c r="BI1411">
        <v>4.5636028366726675</v>
      </c>
      <c r="BJ1411">
        <v>17.925905766027071</v>
      </c>
      <c r="BK1411">
        <v>13.362302929354403</v>
      </c>
      <c r="BL1411">
        <v>53.932092480046265</v>
      </c>
      <c r="BM1411">
        <v>47.195358485454754</v>
      </c>
      <c r="BN1411">
        <f t="shared" si="136"/>
        <v>-6.7367339945915106</v>
      </c>
      <c r="BO1411">
        <v>0.56701308702198838</v>
      </c>
      <c r="BP1411">
        <v>3.1335148015901364E-2</v>
      </c>
      <c r="BQ1411">
        <v>0.36923402481028827</v>
      </c>
      <c r="BR1411">
        <v>0.26785714285714285</v>
      </c>
      <c r="BS1411">
        <v>0.17241379310344829</v>
      </c>
      <c r="BT1411">
        <v>0.22222222222222221</v>
      </c>
      <c r="BU1411">
        <v>0.19292526443657934</v>
      </c>
      <c r="BV1411">
        <v>0.71443795592790116</v>
      </c>
      <c r="BW1411">
        <v>0.19345643245934385</v>
      </c>
      <c r="BX1411">
        <v>0.47742966108692075</v>
      </c>
      <c r="BY1411">
        <f t="shared" si="137"/>
        <v>0.12183640152209634</v>
      </c>
      <c r="BZ1411">
        <v>0</v>
      </c>
      <c r="CA1411">
        <f t="shared" si="138"/>
        <v>1.5866609069249658E-2</v>
      </c>
      <c r="CC1411">
        <v>0.12183640152209634</v>
      </c>
      <c r="CD1411">
        <v>1.5866609069249658E-2</v>
      </c>
    </row>
    <row r="1412" spans="1:82" x14ac:dyDescent="0.3">
      <c r="A1412">
        <v>1</v>
      </c>
      <c r="B1412" t="s">
        <v>963</v>
      </c>
      <c r="C1412" t="s">
        <v>44</v>
      </c>
      <c r="D1412">
        <v>28077</v>
      </c>
      <c r="E1412" s="2">
        <v>0</v>
      </c>
      <c r="F1412" s="2" t="s">
        <v>1954</v>
      </c>
      <c r="G1412" s="3">
        <v>-999</v>
      </c>
      <c r="H1412" s="1">
        <v>0.37466443376809672</v>
      </c>
      <c r="I1412" s="1">
        <f t="shared" si="140"/>
        <v>-999</v>
      </c>
      <c r="J1412" s="1">
        <v>-999</v>
      </c>
      <c r="K1412" s="1">
        <v>-999</v>
      </c>
      <c r="L1412" s="2">
        <v>-999</v>
      </c>
      <c r="M1412" s="2">
        <v>-999</v>
      </c>
      <c r="N1412" s="7">
        <v>-999</v>
      </c>
      <c r="O1412" s="2">
        <v>-999</v>
      </c>
      <c r="P1412" s="3">
        <v>-999</v>
      </c>
      <c r="Q1412" s="3">
        <v>-999</v>
      </c>
      <c r="R1412" s="3">
        <v>-999</v>
      </c>
      <c r="S1412" s="3">
        <v>-999</v>
      </c>
      <c r="T1412" s="3">
        <v>-999</v>
      </c>
      <c r="V1412">
        <v>28077</v>
      </c>
      <c r="W1412" s="2">
        <v>-999</v>
      </c>
      <c r="X1412" s="2">
        <v>1.0051009065347867E-2</v>
      </c>
      <c r="Y1412" s="2">
        <v>-999</v>
      </c>
      <c r="Z1412" s="2">
        <v>-999</v>
      </c>
      <c r="AA1412" s="2">
        <v>-999</v>
      </c>
      <c r="AB1412" s="2">
        <v>-999</v>
      </c>
      <c r="AC1412" s="2">
        <v>-999</v>
      </c>
      <c r="AD1412" s="2">
        <v>-999</v>
      </c>
      <c r="AE1412" s="2">
        <v>-999</v>
      </c>
      <c r="AF1412" s="2">
        <v>-999</v>
      </c>
      <c r="AG1412" s="2">
        <v>-999</v>
      </c>
      <c r="AH1412" s="2">
        <v>-999</v>
      </c>
      <c r="AI1412" s="2">
        <v>-999</v>
      </c>
      <c r="AJ1412" s="2">
        <v>-999</v>
      </c>
      <c r="AK1412" s="2">
        <v>-999</v>
      </c>
      <c r="AL1412" s="2">
        <v>-999</v>
      </c>
      <c r="AM1412" s="2">
        <v>-999</v>
      </c>
      <c r="AN1412" s="2">
        <v>-999</v>
      </c>
      <c r="AO1412" s="2">
        <v>-999</v>
      </c>
      <c r="AP1412" s="2">
        <v>-999</v>
      </c>
      <c r="AQ1412" s="2">
        <v>-999</v>
      </c>
      <c r="AR1412" s="2">
        <v>-999</v>
      </c>
      <c r="AS1412" s="2">
        <v>-999</v>
      </c>
      <c r="AT1412" s="2">
        <v>-999</v>
      </c>
      <c r="AU1412" s="2">
        <v>-999</v>
      </c>
      <c r="AV1412" s="2">
        <v>-999</v>
      </c>
      <c r="AW1412" s="2">
        <v>-999</v>
      </c>
      <c r="AX1412" s="2">
        <v>-999</v>
      </c>
      <c r="AY1412" s="2">
        <v>-999</v>
      </c>
      <c r="AZ1412" s="2">
        <v>-999</v>
      </c>
      <c r="BA1412" s="2">
        <v>-999</v>
      </c>
      <c r="BB1412" s="2">
        <v>-999</v>
      </c>
      <c r="BC1412" s="2">
        <v>-999</v>
      </c>
      <c r="BD1412" s="2">
        <v>-999</v>
      </c>
      <c r="BE1412" s="2">
        <v>-999</v>
      </c>
      <c r="BF1412" s="2">
        <v>-999</v>
      </c>
      <c r="BG1412" s="2">
        <v>-999</v>
      </c>
      <c r="BH1412" s="2">
        <v>-999</v>
      </c>
      <c r="BI1412">
        <v>0</v>
      </c>
      <c r="BJ1412">
        <v>0.37466443376809672</v>
      </c>
      <c r="BK1412">
        <v>0.37466443376809672</v>
      </c>
      <c r="BL1412">
        <v>-999</v>
      </c>
      <c r="BM1412">
        <v>43.804107013309697</v>
      </c>
      <c r="BN1412">
        <f t="shared" si="136"/>
        <v>-999</v>
      </c>
      <c r="BO1412" t="s">
        <v>3748</v>
      </c>
      <c r="BP1412" t="s">
        <v>3748</v>
      </c>
      <c r="BQ1412">
        <v>0.47372374730600414</v>
      </c>
      <c r="BR1412">
        <v>0.19642857142857142</v>
      </c>
      <c r="BS1412">
        <v>6.8965517241379309E-2</v>
      </c>
      <c r="BT1412">
        <v>0.22222222222222221</v>
      </c>
      <c r="BU1412" t="s">
        <v>3748</v>
      </c>
      <c r="BY1412">
        <f t="shared" si="137"/>
        <v>-999</v>
      </c>
      <c r="CA1412">
        <f t="shared" si="138"/>
        <v>-999</v>
      </c>
    </row>
    <row r="1413" spans="1:82" x14ac:dyDescent="0.3">
      <c r="A1413">
        <v>0</v>
      </c>
      <c r="B1413" t="s">
        <v>963</v>
      </c>
      <c r="C1413" t="s">
        <v>980</v>
      </c>
      <c r="D1413">
        <v>28079</v>
      </c>
      <c r="E1413" s="2">
        <f t="shared" ref="E1413:E1428" si="143">BO1413</f>
        <v>0.63274716284235866</v>
      </c>
      <c r="F1413" s="2" t="s">
        <v>1939</v>
      </c>
      <c r="G1413" s="3">
        <v>1480</v>
      </c>
      <c r="H1413" s="1">
        <v>0.5689404353751214</v>
      </c>
      <c r="I1413" s="1">
        <f t="shared" si="140"/>
        <v>-9.6629115241819861</v>
      </c>
      <c r="J1413" s="1">
        <v>2.5787171088199998</v>
      </c>
      <c r="K1413" s="1">
        <v>15.1472667874</v>
      </c>
      <c r="L1413" s="2">
        <v>0.1943630901800002</v>
      </c>
      <c r="M1413" s="2">
        <v>3.8762374003183992E-4</v>
      </c>
      <c r="N1413" s="7">
        <v>0</v>
      </c>
      <c r="O1413" s="2">
        <v>0.15434566454654786</v>
      </c>
      <c r="P1413" s="3">
        <v>27327.941547283008</v>
      </c>
      <c r="Q1413" s="3">
        <v>904.62949288379207</v>
      </c>
      <c r="R1413" s="3">
        <v>40154.128942730313</v>
      </c>
      <c r="S1413" s="3">
        <v>50.416195240828948</v>
      </c>
      <c r="T1413" s="3">
        <v>13455.75816518702</v>
      </c>
      <c r="V1413">
        <v>28079</v>
      </c>
      <c r="W1413" s="2">
        <v>0.422965225333093</v>
      </c>
      <c r="X1413" s="2">
        <v>1.5262792403555978E-2</v>
      </c>
      <c r="Y1413" s="2">
        <v>0.22613106557155471</v>
      </c>
      <c r="Z1413" s="2">
        <v>0.73538659245764226</v>
      </c>
      <c r="AA1413" s="2">
        <v>4.3659505282153885E-2</v>
      </c>
      <c r="AB1413" s="2">
        <v>0.47976126107916506</v>
      </c>
      <c r="AC1413" s="2">
        <v>3.8762374003183992E-4</v>
      </c>
      <c r="AD1413" s="2">
        <v>0</v>
      </c>
      <c r="AE1413" s="2">
        <v>0.15434566454654786</v>
      </c>
      <c r="AF1413">
        <v>67788.314848825161</v>
      </c>
      <c r="AG1413">
        <v>84.517284626548204</v>
      </c>
      <c r="AH1413">
        <v>15884.762123239094</v>
      </c>
      <c r="AI1413">
        <v>6817.0264036284725</v>
      </c>
      <c r="AJ1413">
        <v>0.66110654304142058</v>
      </c>
      <c r="AK1413">
        <v>107942.44379155547</v>
      </c>
      <c r="AL1413">
        <v>134.93347986737714</v>
      </c>
      <c r="AM1413">
        <v>25360.330015629563</v>
      </c>
      <c r="AN1413">
        <v>10797.216676425029</v>
      </c>
      <c r="AO1413">
        <v>1.0542701496072682</v>
      </c>
      <c r="AP1413">
        <v>40154.128942730313</v>
      </c>
      <c r="AQ1413">
        <v>50.416195240828941</v>
      </c>
      <c r="AR1413">
        <v>9475.5678923904688</v>
      </c>
      <c r="AS1413">
        <v>3980.1902727965562</v>
      </c>
      <c r="AT1413">
        <v>0.39316360656584759</v>
      </c>
      <c r="AU1413" s="3">
        <v>5136013.3343963688</v>
      </c>
      <c r="AV1413" s="3">
        <v>170016.06689257987</v>
      </c>
      <c r="AW1413">
        <v>49507.827943806005</v>
      </c>
      <c r="AX1413">
        <v>9304501.1837589014</v>
      </c>
      <c r="AY1413">
        <v>1638.844301869344</v>
      </c>
      <c r="AZ1413">
        <v>308004.3980933245</v>
      </c>
      <c r="BA1413">
        <v>76835.769491089013</v>
      </c>
      <c r="BB1413">
        <v>14440514.518155269</v>
      </c>
      <c r="BC1413">
        <v>2543.4737947531362</v>
      </c>
      <c r="BD1413">
        <v>478020.4649859044</v>
      </c>
      <c r="BE1413">
        <v>27327.941547283008</v>
      </c>
      <c r="BF1413">
        <v>5136013.3343963688</v>
      </c>
      <c r="BG1413">
        <v>904.62949288379207</v>
      </c>
      <c r="BH1413">
        <v>170016.06689257987</v>
      </c>
      <c r="BI1413">
        <v>0.70871642262313517</v>
      </c>
      <c r="BJ1413">
        <v>1.2776568579982566</v>
      </c>
      <c r="BK1413">
        <v>0.5689404353751214</v>
      </c>
      <c r="BL1413">
        <v>59.905172816552216</v>
      </c>
      <c r="BM1413">
        <v>50.24226129237023</v>
      </c>
      <c r="BN1413">
        <f t="shared" si="136"/>
        <v>-9.6629115241819861</v>
      </c>
      <c r="BO1413">
        <v>0.63274716284235866</v>
      </c>
      <c r="BP1413">
        <v>5.4304213650029206E-3</v>
      </c>
      <c r="BQ1413">
        <v>0.34527395481443268</v>
      </c>
      <c r="BR1413">
        <v>0.48809523809523808</v>
      </c>
      <c r="BS1413">
        <v>0.20689655172413793</v>
      </c>
      <c r="BT1413">
        <v>0.27777777777777779</v>
      </c>
      <c r="BU1413">
        <v>0.27672456156451203</v>
      </c>
      <c r="BV1413">
        <v>0.73538659245764226</v>
      </c>
      <c r="BW1413">
        <v>4.5289943238748846E-2</v>
      </c>
      <c r="BX1413">
        <v>0.47976126107916506</v>
      </c>
      <c r="BY1413">
        <f t="shared" si="137"/>
        <v>0.14055126945263743</v>
      </c>
      <c r="BZ1413">
        <v>0</v>
      </c>
      <c r="CA1413">
        <f t="shared" si="138"/>
        <v>7.6902627401937082E-2</v>
      </c>
      <c r="CC1413">
        <v>0.14055126945263743</v>
      </c>
      <c r="CD1413">
        <v>7.6902627401937082E-2</v>
      </c>
    </row>
    <row r="1414" spans="1:82" x14ac:dyDescent="0.3">
      <c r="A1414">
        <v>0</v>
      </c>
      <c r="B1414" t="s">
        <v>963</v>
      </c>
      <c r="C1414" t="s">
        <v>45</v>
      </c>
      <c r="D1414">
        <v>28081</v>
      </c>
      <c r="E1414" s="2">
        <f t="shared" si="143"/>
        <v>0.60326147365353178</v>
      </c>
      <c r="F1414" s="2" t="s">
        <v>1939</v>
      </c>
      <c r="G1414" s="3">
        <v>17889</v>
      </c>
      <c r="H1414" s="1">
        <v>26.014760184594408</v>
      </c>
      <c r="I1414" s="1">
        <f t="shared" si="140"/>
        <v>-14.407581355726585</v>
      </c>
      <c r="J1414" s="1">
        <v>2.5446568563400001</v>
      </c>
      <c r="K1414" s="1">
        <v>171.69146106700001</v>
      </c>
      <c r="L1414" s="2">
        <v>0.11212075815999989</v>
      </c>
      <c r="M1414" s="2">
        <v>4.0046299815694936E-2</v>
      </c>
      <c r="N1414" s="7">
        <v>0</v>
      </c>
      <c r="O1414" s="2">
        <v>2.1820843842050963E-2</v>
      </c>
      <c r="P1414" s="3">
        <v>609904.21773452009</v>
      </c>
      <c r="Q1414" s="3">
        <v>20189.495145188474</v>
      </c>
      <c r="R1414" s="3">
        <v>679940.59668478346</v>
      </c>
      <c r="S1414" s="3">
        <v>678.97141984517248</v>
      </c>
      <c r="T1414" s="3">
        <v>214162.9676815641</v>
      </c>
      <c r="V1414">
        <v>28081</v>
      </c>
      <c r="W1414" s="2">
        <v>0.68386901354514285</v>
      </c>
      <c r="X1414" s="2">
        <v>0.69789007677748283</v>
      </c>
      <c r="Y1414" s="2">
        <v>0.41871251410456328</v>
      </c>
      <c r="Z1414" s="2">
        <v>0.7256734475283888</v>
      </c>
      <c r="AA1414" s="2">
        <v>0.49487239886675771</v>
      </c>
      <c r="AB1414" s="2">
        <v>0.27675623122773696</v>
      </c>
      <c r="AC1414" s="2">
        <v>4.0046299815694936E-2</v>
      </c>
      <c r="AD1414" s="2">
        <v>0</v>
      </c>
      <c r="AE1414" s="2">
        <v>2.1820843842050963E-2</v>
      </c>
      <c r="AF1414">
        <v>552697.87277797027</v>
      </c>
      <c r="AG1414">
        <v>541.45078653808321</v>
      </c>
      <c r="AH1414">
        <v>101763.99991554518</v>
      </c>
      <c r="AI1414">
        <v>71907.099198155702</v>
      </c>
      <c r="AJ1414">
        <v>4.7372746202294191</v>
      </c>
      <c r="AK1414">
        <v>1232638.4694627537</v>
      </c>
      <c r="AL1414">
        <v>1220.4222063832558</v>
      </c>
      <c r="AM1414">
        <v>229374.57733027003</v>
      </c>
      <c r="AN1414">
        <v>158459.4894649949</v>
      </c>
      <c r="AO1414">
        <v>10.622072371709764</v>
      </c>
      <c r="AP1414">
        <v>679940.59668478346</v>
      </c>
      <c r="AQ1414">
        <v>678.97141984517259</v>
      </c>
      <c r="AR1414">
        <v>127610.57741472484</v>
      </c>
      <c r="AS1414">
        <v>86552.390266839197</v>
      </c>
      <c r="AT1414">
        <v>5.8847977514803453</v>
      </c>
      <c r="AU1414" s="3">
        <v>114625398.6810257</v>
      </c>
      <c r="AV1414" s="3">
        <v>3794413.7175867218</v>
      </c>
      <c r="AW1414">
        <v>500091.81914018001</v>
      </c>
      <c r="AX1414">
        <v>93987256.489205435</v>
      </c>
      <c r="AY1414">
        <v>16554.404873904321</v>
      </c>
      <c r="AZ1414">
        <v>3111234.8520015781</v>
      </c>
      <c r="BA1414">
        <v>1109996.0368747001</v>
      </c>
      <c r="BB1414">
        <v>208612655.17023113</v>
      </c>
      <c r="BC1414">
        <v>36743.900019092791</v>
      </c>
      <c r="BD1414">
        <v>6905648.5695882989</v>
      </c>
      <c r="BE1414">
        <v>609904.21773452009</v>
      </c>
      <c r="BF1414">
        <v>114625398.6810257</v>
      </c>
      <c r="BG1414">
        <v>20189.495145188474</v>
      </c>
      <c r="BH1414">
        <v>3794413.7175867218</v>
      </c>
      <c r="BI1414">
        <v>11.490288395917522</v>
      </c>
      <c r="BJ1414">
        <v>37.505048580511932</v>
      </c>
      <c r="BK1414">
        <v>26.014760184594408</v>
      </c>
      <c r="BL1414">
        <v>48.220948263764612</v>
      </c>
      <c r="BM1414">
        <v>33.813366908038027</v>
      </c>
      <c r="BN1414">
        <f t="shared" si="136"/>
        <v>-14.407581355726585</v>
      </c>
      <c r="BO1414">
        <v>0.60326147365353178</v>
      </c>
      <c r="BP1414">
        <v>8.3939687139340705E-2</v>
      </c>
      <c r="BQ1414">
        <v>0.24033660237759641</v>
      </c>
      <c r="BR1414">
        <v>0.22619047619047619</v>
      </c>
      <c r="BS1414">
        <v>6.8965517241379309E-2</v>
      </c>
      <c r="BT1414">
        <v>0.33333333333333331</v>
      </c>
      <c r="BU1414">
        <v>0.41260148392034368</v>
      </c>
      <c r="BV1414">
        <v>0.7256734475283888</v>
      </c>
      <c r="BW1414">
        <v>0.51335311085763247</v>
      </c>
      <c r="BX1414">
        <v>0.27675623122773696</v>
      </c>
      <c r="BY1414">
        <f t="shared" si="137"/>
        <v>0.11173814203633553</v>
      </c>
      <c r="BZ1414">
        <v>0</v>
      </c>
      <c r="CA1414">
        <f t="shared" si="138"/>
        <v>1.7938222919228797E-2</v>
      </c>
      <c r="CC1414">
        <v>0.11173814203633553</v>
      </c>
      <c r="CD1414">
        <v>1.7938222919228797E-2</v>
      </c>
    </row>
    <row r="1415" spans="1:82" x14ac:dyDescent="0.3">
      <c r="A1415">
        <v>0</v>
      </c>
      <c r="B1415" t="s">
        <v>963</v>
      </c>
      <c r="C1415" t="s">
        <v>981</v>
      </c>
      <c r="D1415">
        <v>28083</v>
      </c>
      <c r="E1415" s="2">
        <f t="shared" si="143"/>
        <v>0.6073724535510725</v>
      </c>
      <c r="F1415" s="2" t="s">
        <v>1939</v>
      </c>
      <c r="G1415" s="3">
        <v>2014</v>
      </c>
      <c r="H1415" s="1">
        <v>7.0057729588362907</v>
      </c>
      <c r="I1415" s="1">
        <f t="shared" si="140"/>
        <v>-18.386495272158673</v>
      </c>
      <c r="J1415" s="1">
        <v>2.6483395721199998</v>
      </c>
      <c r="K1415" s="1">
        <v>73.362370706600004</v>
      </c>
      <c r="L1415" s="2">
        <v>0.14276156057000011</v>
      </c>
      <c r="M1415" s="2">
        <v>6.2652618940121363E-3</v>
      </c>
      <c r="N1415" s="7">
        <v>0</v>
      </c>
      <c r="O1415" s="2">
        <v>9.0280399604576889E-3</v>
      </c>
      <c r="P1415" s="3">
        <v>24776.072739969983</v>
      </c>
      <c r="Q1415" s="3">
        <v>820.15566666927941</v>
      </c>
      <c r="R1415" s="3">
        <v>26546.04214482574</v>
      </c>
      <c r="S1415" s="3">
        <v>29.025678830842708</v>
      </c>
      <c r="T1415" s="3">
        <v>9906.4387345341529</v>
      </c>
      <c r="V1415">
        <v>28083</v>
      </c>
      <c r="W1415" s="2">
        <v>0.53755797613050105</v>
      </c>
      <c r="X1415" s="2">
        <v>0.18794174512603143</v>
      </c>
      <c r="Y1415" s="2">
        <v>0.58098066320833075</v>
      </c>
      <c r="Z1415" s="2">
        <v>0.75524120383380933</v>
      </c>
      <c r="AA1415" s="2">
        <v>0.21145496783884909</v>
      </c>
      <c r="AB1415" s="2">
        <v>0.35238926418211769</v>
      </c>
      <c r="AC1415" s="2">
        <v>6.2652618940121363E-3</v>
      </c>
      <c r="AD1415" s="2">
        <v>0</v>
      </c>
      <c r="AE1415" s="2">
        <v>9.0280399604576889E-3</v>
      </c>
      <c r="AF1415">
        <v>91432.872439772531</v>
      </c>
      <c r="AG1415">
        <v>88.00319635043121</v>
      </c>
      <c r="AH1415">
        <v>16539.928445266181</v>
      </c>
      <c r="AI1415">
        <v>17961.136400189214</v>
      </c>
      <c r="AJ1415">
        <v>0.77674902191714035</v>
      </c>
      <c r="AK1415">
        <v>117978.91458459827</v>
      </c>
      <c r="AL1415">
        <v>117.02887518127392</v>
      </c>
      <c r="AM1415">
        <v>21995.21496719787</v>
      </c>
      <c r="AN1415">
        <v>22412.288612791679</v>
      </c>
      <c r="AO1415">
        <v>1.0176345520721179</v>
      </c>
      <c r="AP1415">
        <v>26546.04214482574</v>
      </c>
      <c r="AQ1415">
        <v>29.025678830842708</v>
      </c>
      <c r="AR1415">
        <v>5455.2865219316882</v>
      </c>
      <c r="AS1415">
        <v>4451.1522126024647</v>
      </c>
      <c r="AT1415">
        <v>0.2408855301549776</v>
      </c>
      <c r="AU1415" s="3">
        <v>4656415.1107499581</v>
      </c>
      <c r="AV1415" s="3">
        <v>154140.05599382438</v>
      </c>
      <c r="AW1415">
        <v>103254.23527221002</v>
      </c>
      <c r="AX1415">
        <v>19405600.977059152</v>
      </c>
      <c r="AY1415">
        <v>3417.9971561630396</v>
      </c>
      <c r="AZ1415">
        <v>642378.38552928169</v>
      </c>
      <c r="BA1415">
        <v>128030.30801218</v>
      </c>
      <c r="BB1415">
        <v>24062016.087809108</v>
      </c>
      <c r="BC1415">
        <v>4238.1528228323186</v>
      </c>
      <c r="BD1415">
        <v>796518.44152310595</v>
      </c>
      <c r="BE1415">
        <v>24776.072739969983</v>
      </c>
      <c r="BF1415">
        <v>4656415.1107499581</v>
      </c>
      <c r="BG1415">
        <v>820.15566666927941</v>
      </c>
      <c r="BH1415">
        <v>154140.05599382438</v>
      </c>
      <c r="BI1415">
        <v>2.6385582628369186</v>
      </c>
      <c r="BJ1415">
        <v>9.6443312216732089</v>
      </c>
      <c r="BK1415">
        <v>7.0057729588362907</v>
      </c>
      <c r="BL1415">
        <v>32.402268190636249</v>
      </c>
      <c r="BM1415">
        <v>14.015772918477577</v>
      </c>
      <c r="BN1415">
        <f t="shared" ref="BN1415:BN1478" si="144">IF(BL1415=-999,-999,BM1415-BL1415)</f>
        <v>-18.386495272158673</v>
      </c>
      <c r="BO1415">
        <v>0.6073724535510725</v>
      </c>
      <c r="BP1415">
        <v>1.9406740825755997E-2</v>
      </c>
      <c r="BQ1415">
        <v>0.27761843921397483</v>
      </c>
      <c r="BR1415">
        <v>0.34523809523809523</v>
      </c>
      <c r="BS1415">
        <v>0.17241379310344829</v>
      </c>
      <c r="BT1415">
        <v>0.16666666666666666</v>
      </c>
      <c r="BU1415">
        <v>0.52654883884252546</v>
      </c>
      <c r="BV1415">
        <v>0.75524120383380933</v>
      </c>
      <c r="BW1415">
        <v>0.21935162638884761</v>
      </c>
      <c r="BX1415">
        <v>0.35238926418211769</v>
      </c>
      <c r="BY1415">
        <f t="shared" ref="BY1415:BY1478" si="145">IF(I1415=-999,-999,CC1415)</f>
        <v>0.12577797505605531</v>
      </c>
      <c r="BZ1415">
        <v>0</v>
      </c>
      <c r="CA1415">
        <f t="shared" ref="CA1415:CA1478" si="146">IF(I1415=-999,-999,CD1415)</f>
        <v>5.9647868177675877E-3</v>
      </c>
      <c r="CC1415">
        <v>0.12577797505605531</v>
      </c>
      <c r="CD1415">
        <v>5.9647868177675877E-3</v>
      </c>
    </row>
    <row r="1416" spans="1:82" x14ac:dyDescent="0.3">
      <c r="A1416">
        <v>0</v>
      </c>
      <c r="B1416" t="s">
        <v>963</v>
      </c>
      <c r="C1416" t="s">
        <v>118</v>
      </c>
      <c r="D1416">
        <v>28085</v>
      </c>
      <c r="E1416" s="2">
        <f t="shared" si="143"/>
        <v>0.62453663182091246</v>
      </c>
      <c r="F1416" s="2" t="s">
        <v>1939</v>
      </c>
      <c r="G1416" s="3">
        <v>3195</v>
      </c>
      <c r="H1416" s="1">
        <v>2.7147145186528565</v>
      </c>
      <c r="I1416" s="1">
        <f t="shared" ref="I1416:I1479" si="147">BN1416</f>
        <v>-12.824549714813188</v>
      </c>
      <c r="J1416" s="1">
        <v>2.4733179454799998</v>
      </c>
      <c r="K1416" s="1">
        <v>-42.2542779809</v>
      </c>
      <c r="L1416" s="2">
        <v>0.26874599146000011</v>
      </c>
      <c r="M1416" s="2">
        <v>-2.3156983988943496E-4</v>
      </c>
      <c r="N1416" s="7">
        <v>0</v>
      </c>
      <c r="O1416" s="2">
        <v>0.15042641195248496</v>
      </c>
      <c r="P1416" s="3">
        <v>92609.42934923002</v>
      </c>
      <c r="Q1416" s="3">
        <v>3065.6250110715209</v>
      </c>
      <c r="R1416" s="3">
        <v>179018.96875015262</v>
      </c>
      <c r="S1416" s="3">
        <v>228.79172453374622</v>
      </c>
      <c r="T1416" s="3">
        <v>62651.236271326445</v>
      </c>
      <c r="V1416">
        <v>28085</v>
      </c>
      <c r="W1416" s="2">
        <v>0.53083376044090325</v>
      </c>
      <c r="X1416" s="2">
        <v>7.28268225579696E-2</v>
      </c>
      <c r="Y1416" s="2">
        <v>0.36348305485572069</v>
      </c>
      <c r="Z1416" s="2">
        <v>0.70532934759298294</v>
      </c>
      <c r="AA1416" s="2">
        <v>0.12179100682608091</v>
      </c>
      <c r="AB1416" s="2">
        <v>0.66336625772626945</v>
      </c>
      <c r="AC1416" s="2">
        <v>-2.3156983988943496E-4</v>
      </c>
      <c r="AD1416" s="2">
        <v>0</v>
      </c>
      <c r="AE1416" s="2">
        <v>0.15042641195248496</v>
      </c>
      <c r="AF1416">
        <v>308159.29873628513</v>
      </c>
      <c r="AG1416">
        <v>392.43509603278136</v>
      </c>
      <c r="AH1416">
        <v>73756.961985183167</v>
      </c>
      <c r="AI1416">
        <v>34090.889824277292</v>
      </c>
      <c r="AJ1416">
        <v>3.0417123048217887</v>
      </c>
      <c r="AK1416">
        <v>487178.26748643775</v>
      </c>
      <c r="AL1416">
        <v>621.22682056652764</v>
      </c>
      <c r="AM1416">
        <v>116757.65865974969</v>
      </c>
      <c r="AN1416">
        <v>53741.42942103721</v>
      </c>
      <c r="AO1416">
        <v>4.8123357025016169</v>
      </c>
      <c r="AP1416">
        <v>179018.96875015262</v>
      </c>
      <c r="AQ1416">
        <v>228.79172453374628</v>
      </c>
      <c r="AR1416">
        <v>43000.696674566527</v>
      </c>
      <c r="AS1416">
        <v>19650.539596759918</v>
      </c>
      <c r="AT1416">
        <v>1.7706233976798282</v>
      </c>
      <c r="AU1416" s="3">
        <v>17405016.15189429</v>
      </c>
      <c r="AV1416" s="3">
        <v>576153.56458078162</v>
      </c>
      <c r="AW1416">
        <v>87740.53873936001</v>
      </c>
      <c r="AX1416">
        <v>16489956.85067532</v>
      </c>
      <c r="AY1416">
        <v>2904.4514358246397</v>
      </c>
      <c r="AZ1416">
        <v>545862.60284888279</v>
      </c>
      <c r="BA1416">
        <v>180349.96808859002</v>
      </c>
      <c r="BB1416">
        <v>33894973.002569608</v>
      </c>
      <c r="BC1416">
        <v>5970.0764468961606</v>
      </c>
      <c r="BD1416">
        <v>1122016.1674296644</v>
      </c>
      <c r="BE1416">
        <v>92609.42934923002</v>
      </c>
      <c r="BF1416">
        <v>17405016.15189429</v>
      </c>
      <c r="BG1416">
        <v>3065.6250110715209</v>
      </c>
      <c r="BH1416">
        <v>576153.56458078162</v>
      </c>
      <c r="BI1416">
        <v>1.5003896310291636</v>
      </c>
      <c r="BJ1416">
        <v>4.2151041496820199</v>
      </c>
      <c r="BK1416">
        <v>2.7147145186528565</v>
      </c>
      <c r="BL1416">
        <v>49.919029000035003</v>
      </c>
      <c r="BM1416">
        <v>37.094479285221816</v>
      </c>
      <c r="BN1416">
        <f t="shared" si="144"/>
        <v>-12.824549714813188</v>
      </c>
      <c r="BO1416">
        <v>0.62453663182091246</v>
      </c>
      <c r="BP1416">
        <v>1.1347306800295599E-2</v>
      </c>
      <c r="BQ1416">
        <v>0.47064282511824412</v>
      </c>
      <c r="BR1416">
        <v>0.30357142857142855</v>
      </c>
      <c r="BS1416">
        <v>0.10344827586206896</v>
      </c>
      <c r="BT1416">
        <v>0.22222222222222221</v>
      </c>
      <c r="BU1416">
        <v>0.36726693483767531</v>
      </c>
      <c r="BV1416">
        <v>0.70532934759298294</v>
      </c>
      <c r="BW1416">
        <v>0.12633921869925405</v>
      </c>
      <c r="BX1416">
        <v>0.66336625772626945</v>
      </c>
      <c r="BY1416">
        <f t="shared" si="145"/>
        <v>1.3861177952510729E-2</v>
      </c>
      <c r="BZ1416">
        <v>0</v>
      </c>
      <c r="CA1416">
        <f t="shared" si="146"/>
        <v>5.6020347893809927E-2</v>
      </c>
      <c r="CC1416">
        <v>1.3861177952510729E-2</v>
      </c>
      <c r="CD1416">
        <v>5.6020347893809927E-2</v>
      </c>
    </row>
    <row r="1417" spans="1:82" x14ac:dyDescent="0.3">
      <c r="A1417">
        <v>0</v>
      </c>
      <c r="B1417" t="s">
        <v>963</v>
      </c>
      <c r="C1417" t="s">
        <v>47</v>
      </c>
      <c r="D1417">
        <v>28087</v>
      </c>
      <c r="E1417" s="2">
        <f t="shared" si="143"/>
        <v>0.65634374656001604</v>
      </c>
      <c r="F1417" s="2" t="s">
        <v>1940</v>
      </c>
      <c r="G1417" s="3">
        <v>7202</v>
      </c>
      <c r="H1417" s="1">
        <v>15.321130986582308</v>
      </c>
      <c r="I1417" s="1">
        <f t="shared" si="147"/>
        <v>-14.323023849172777</v>
      </c>
      <c r="J1417" s="1">
        <v>2.6457323504399999</v>
      </c>
      <c r="K1417" s="1">
        <v>97.3731479506</v>
      </c>
      <c r="L1417" s="2">
        <v>0.14981394702999995</v>
      </c>
      <c r="M1417" s="2">
        <v>3.8607682899104642E-2</v>
      </c>
      <c r="N1417" s="7">
        <v>0</v>
      </c>
      <c r="O1417" s="2">
        <v>1.6789438348537269E-2</v>
      </c>
      <c r="P1417" s="3">
        <v>499521.14006450993</v>
      </c>
      <c r="Q1417" s="3">
        <v>16535.513838078234</v>
      </c>
      <c r="R1417" s="3">
        <v>402883.96205312136</v>
      </c>
      <c r="S1417" s="3">
        <v>395.10412332514511</v>
      </c>
      <c r="T1417" s="3">
        <v>132929.1353550005</v>
      </c>
      <c r="V1417">
        <v>28087</v>
      </c>
      <c r="W1417" s="2">
        <v>0.58056910932625572</v>
      </c>
      <c r="X1417" s="2">
        <v>0.41101533147615688</v>
      </c>
      <c r="Y1417" s="2">
        <v>0.40022121733787608</v>
      </c>
      <c r="Z1417" s="2">
        <v>0.75449768843986442</v>
      </c>
      <c r="AA1417" s="2">
        <v>0.2806620842530822</v>
      </c>
      <c r="AB1417" s="2">
        <v>0.36979720834751306</v>
      </c>
      <c r="AC1417" s="2">
        <v>3.8607682899104642E-2</v>
      </c>
      <c r="AD1417" s="2">
        <v>0</v>
      </c>
      <c r="AE1417" s="2">
        <v>1.6789438348537269E-2</v>
      </c>
      <c r="AF1417">
        <v>238602.20728973061</v>
      </c>
      <c r="AG1417">
        <v>230.98218008146537</v>
      </c>
      <c r="AH1417">
        <v>43412.386016821125</v>
      </c>
      <c r="AI1417">
        <v>35246.233288498559</v>
      </c>
      <c r="AJ1417">
        <v>2.0328773182343896</v>
      </c>
      <c r="AK1417">
        <v>641486.16934285196</v>
      </c>
      <c r="AL1417">
        <v>626.08630340661045</v>
      </c>
      <c r="AM1417">
        <v>117670.98342281755</v>
      </c>
      <c r="AN1417">
        <v>93916.77123750266</v>
      </c>
      <c r="AO1417">
        <v>5.4879207452127599</v>
      </c>
      <c r="AP1417">
        <v>402883.96205312136</v>
      </c>
      <c r="AQ1417">
        <v>395.10412332514511</v>
      </c>
      <c r="AR1417">
        <v>74258.597405996421</v>
      </c>
      <c r="AS1417">
        <v>58670.537949004101</v>
      </c>
      <c r="AT1417">
        <v>3.4550434269783703</v>
      </c>
      <c r="AU1417" s="3">
        <v>93880003.063723996</v>
      </c>
      <c r="AV1417" s="3">
        <v>3107684.470728423</v>
      </c>
      <c r="AW1417">
        <v>305003.81202089007</v>
      </c>
      <c r="AX1417">
        <v>57322416.431206077</v>
      </c>
      <c r="AY1417">
        <v>10096.459088171361</v>
      </c>
      <c r="AZ1417">
        <v>1897528.5210309257</v>
      </c>
      <c r="BA1417">
        <v>804524.9520854</v>
      </c>
      <c r="BB1417">
        <v>151202419.49493009</v>
      </c>
      <c r="BC1417">
        <v>26631.972926249597</v>
      </c>
      <c r="BD1417">
        <v>5005212.9917593496</v>
      </c>
      <c r="BE1417">
        <v>499521.14006450993</v>
      </c>
      <c r="BF1417">
        <v>93880003.063723996</v>
      </c>
      <c r="BG1417">
        <v>16535.513838078234</v>
      </c>
      <c r="BH1417">
        <v>3107684.470728423</v>
      </c>
      <c r="BI1417">
        <v>5.7086974424669448</v>
      </c>
      <c r="BJ1417">
        <v>21.029828429049253</v>
      </c>
      <c r="BK1417">
        <v>15.321130986582308</v>
      </c>
      <c r="BL1417">
        <v>51.939758599580884</v>
      </c>
      <c r="BM1417">
        <v>37.616734750408106</v>
      </c>
      <c r="BN1417">
        <f t="shared" si="144"/>
        <v>-14.323023849172777</v>
      </c>
      <c r="BO1417">
        <v>0.65634374656001604</v>
      </c>
      <c r="BP1417">
        <v>4.5373178565068117E-2</v>
      </c>
      <c r="BQ1417">
        <v>0.30546368677916674</v>
      </c>
      <c r="BR1417">
        <v>0.34523809523809523</v>
      </c>
      <c r="BS1417">
        <v>0.10344827586206896</v>
      </c>
      <c r="BT1417">
        <v>0.27777777777777779</v>
      </c>
      <c r="BU1417">
        <v>0.41017994266235608</v>
      </c>
      <c r="BV1417">
        <v>0.75449768843986442</v>
      </c>
      <c r="BW1417">
        <v>0.29114324092643384</v>
      </c>
      <c r="BX1417">
        <v>0.36979720834751306</v>
      </c>
      <c r="BY1417">
        <f t="shared" si="145"/>
        <v>0.32120132767880255</v>
      </c>
      <c r="BZ1417">
        <v>0</v>
      </c>
      <c r="CA1417">
        <f t="shared" si="146"/>
        <v>1.0570812793777352E-2</v>
      </c>
      <c r="CC1417">
        <v>0.32120132767880255</v>
      </c>
      <c r="CD1417">
        <v>1.0570812793777352E-2</v>
      </c>
    </row>
    <row r="1418" spans="1:82" x14ac:dyDescent="0.3">
      <c r="A1418">
        <v>0</v>
      </c>
      <c r="B1418" t="s">
        <v>963</v>
      </c>
      <c r="C1418" t="s">
        <v>49</v>
      </c>
      <c r="D1418">
        <v>28089</v>
      </c>
      <c r="E1418" s="2">
        <f t="shared" si="143"/>
        <v>0.55237279674665363</v>
      </c>
      <c r="F1418" s="2" t="s">
        <v>1938</v>
      </c>
      <c r="G1418" s="3">
        <v>54392</v>
      </c>
      <c r="H1418" s="1">
        <v>19.783568138411201</v>
      </c>
      <c r="I1418" s="1">
        <f t="shared" si="147"/>
        <v>-4.675419879406526</v>
      </c>
      <c r="J1418" s="1">
        <v>2.5266034516300002</v>
      </c>
      <c r="K1418" s="1">
        <v>-22.290738318500001</v>
      </c>
      <c r="L1418" s="2">
        <v>0.21249673343000008</v>
      </c>
      <c r="M1418" s="2">
        <v>-3.912232770956081E-3</v>
      </c>
      <c r="N1418" s="7">
        <v>0</v>
      </c>
      <c r="O1418" s="2">
        <v>3.8098930098948554E-2</v>
      </c>
      <c r="P1418" s="3">
        <v>1346905.9091385799</v>
      </c>
      <c r="Q1418" s="3">
        <v>44586.263749065911</v>
      </c>
      <c r="R1418" s="3">
        <v>2987457.8896685103</v>
      </c>
      <c r="S1418" s="3">
        <v>3731.9800336370281</v>
      </c>
      <c r="T1418" s="3">
        <v>1085519.267580139</v>
      </c>
      <c r="V1418">
        <v>28089</v>
      </c>
      <c r="W1418" s="2">
        <v>0.51008196035480702</v>
      </c>
      <c r="X1418" s="2">
        <v>0.53072777873326438</v>
      </c>
      <c r="Y1418" s="2">
        <v>0.12158499645340315</v>
      </c>
      <c r="Z1418" s="2">
        <v>0.72052506125269511</v>
      </c>
      <c r="AA1418" s="2">
        <v>6.4249387101916175E-2</v>
      </c>
      <c r="AB1418" s="2">
        <v>0.5245219177734104</v>
      </c>
      <c r="AC1418" s="2">
        <v>-3.912232770956081E-3</v>
      </c>
      <c r="AD1418" s="2">
        <v>0</v>
      </c>
      <c r="AE1418" s="2">
        <v>3.8098930098948554E-2</v>
      </c>
      <c r="AF1418">
        <v>1779014.5983771852</v>
      </c>
      <c r="AG1418">
        <v>2249.0636805643821</v>
      </c>
      <c r="AH1418">
        <v>422704.55947137426</v>
      </c>
      <c r="AI1418">
        <v>223068.40115719123</v>
      </c>
      <c r="AJ1418">
        <v>17.487042660580176</v>
      </c>
      <c r="AK1418">
        <v>4766472.4880456952</v>
      </c>
      <c r="AL1418">
        <v>5981.0437142014107</v>
      </c>
      <c r="AM1418">
        <v>1124118.6589061392</v>
      </c>
      <c r="AN1418">
        <v>607173.56930256553</v>
      </c>
      <c r="AO1418">
        <v>46.654419071758369</v>
      </c>
      <c r="AP1418">
        <v>2987457.8896685103</v>
      </c>
      <c r="AQ1418">
        <v>3731.9800336370286</v>
      </c>
      <c r="AR1418">
        <v>701414.09943476494</v>
      </c>
      <c r="AS1418">
        <v>384105.16814537428</v>
      </c>
      <c r="AT1418">
        <v>29.167376411178193</v>
      </c>
      <c r="AU1418" s="3">
        <v>253137496.5635047</v>
      </c>
      <c r="AV1418" s="3">
        <v>8379542.4089994468</v>
      </c>
      <c r="AW1418">
        <v>588746.73380752001</v>
      </c>
      <c r="AX1418">
        <v>110649061.15178531</v>
      </c>
      <c r="AY1418">
        <v>19489.124649940477</v>
      </c>
      <c r="AZ1418">
        <v>3662786.0867098132</v>
      </c>
      <c r="BA1418">
        <v>1935652.6429460999</v>
      </c>
      <c r="BB1418">
        <v>363786557.71529001</v>
      </c>
      <c r="BC1418">
        <v>64075.388399006391</v>
      </c>
      <c r="BD1418">
        <v>12042328.495709261</v>
      </c>
      <c r="BE1418">
        <v>1346905.9091385799</v>
      </c>
      <c r="BF1418">
        <v>253137496.5635047</v>
      </c>
      <c r="BG1418">
        <v>44586.263749065911</v>
      </c>
      <c r="BH1418">
        <v>8379542.4089994468</v>
      </c>
      <c r="BI1418">
        <v>7.6211311350232123</v>
      </c>
      <c r="BJ1418">
        <v>27.404699273434414</v>
      </c>
      <c r="BK1418">
        <v>19.783568138411201</v>
      </c>
      <c r="BL1418">
        <v>52.288896953804034</v>
      </c>
      <c r="BM1418">
        <v>47.613477074397508</v>
      </c>
      <c r="BN1418">
        <f t="shared" si="144"/>
        <v>-4.675419879406526</v>
      </c>
      <c r="BO1418">
        <v>0.55237279674665363</v>
      </c>
      <c r="BP1418">
        <v>5.0977970667942754E-2</v>
      </c>
      <c r="BQ1418">
        <v>0.35691336810421531</v>
      </c>
      <c r="BR1418">
        <v>0.35714285714285715</v>
      </c>
      <c r="BS1418">
        <v>0.20689655172413793</v>
      </c>
      <c r="BT1418">
        <v>0.22222222222222221</v>
      </c>
      <c r="BU1418">
        <v>0.1338937558334212</v>
      </c>
      <c r="BV1418">
        <v>0.72052506125269511</v>
      </c>
      <c r="BW1418">
        <v>6.6648741806966991E-2</v>
      </c>
      <c r="BX1418">
        <v>0.5245219177734104</v>
      </c>
      <c r="BY1418">
        <f t="shared" si="145"/>
        <v>6.8926719932307229E-2</v>
      </c>
      <c r="BZ1418">
        <v>0</v>
      </c>
      <c r="CA1418">
        <f t="shared" si="146"/>
        <v>1.76087212271792E-2</v>
      </c>
      <c r="CC1418">
        <v>6.8926719932307229E-2</v>
      </c>
      <c r="CD1418">
        <v>1.76087212271792E-2</v>
      </c>
    </row>
    <row r="1419" spans="1:82" x14ac:dyDescent="0.3">
      <c r="A1419">
        <v>0</v>
      </c>
      <c r="B1419" t="s">
        <v>963</v>
      </c>
      <c r="C1419" t="s">
        <v>51</v>
      </c>
      <c r="D1419">
        <v>28091</v>
      </c>
      <c r="E1419" s="2">
        <f t="shared" si="143"/>
        <v>0.61624761474408718</v>
      </c>
      <c r="F1419" s="2" t="s">
        <v>1939</v>
      </c>
      <c r="G1419" s="3">
        <v>2080</v>
      </c>
      <c r="H1419" s="1">
        <v>1.8992023668545865</v>
      </c>
      <c r="I1419" s="1">
        <f t="shared" si="147"/>
        <v>-9.0858342478033833</v>
      </c>
      <c r="J1419" s="1">
        <v>2.4390389640999999</v>
      </c>
      <c r="K1419" s="1">
        <v>15.257620588</v>
      </c>
      <c r="L1419" s="2">
        <v>0.26355149303999981</v>
      </c>
      <c r="M1419" s="2">
        <v>4.5517878885537944E-4</v>
      </c>
      <c r="N1419" s="7">
        <v>0</v>
      </c>
      <c r="O1419" s="2">
        <v>0.36215337129442343</v>
      </c>
      <c r="P1419" s="3">
        <v>79238.130605708007</v>
      </c>
      <c r="Q1419" s="3">
        <v>2622.9985080609913</v>
      </c>
      <c r="R1419" s="3">
        <v>214816.24110395374</v>
      </c>
      <c r="S1419" s="3">
        <v>273.07904101221857</v>
      </c>
      <c r="T1419" s="3">
        <v>87985.598927136729</v>
      </c>
      <c r="V1419">
        <v>28091</v>
      </c>
      <c r="W1419" s="2">
        <v>0.52348047608167469</v>
      </c>
      <c r="X1419" s="2">
        <v>5.0949325545004608E-2</v>
      </c>
      <c r="Y1419" s="2">
        <v>0.24458659791690071</v>
      </c>
      <c r="Z1419" s="2">
        <v>0.69555382656985987</v>
      </c>
      <c r="AA1419" s="2">
        <v>4.3977581962773862E-2</v>
      </c>
      <c r="AB1419" s="2">
        <v>0.65054428051678426</v>
      </c>
      <c r="AC1419" s="2">
        <v>4.5517878885537944E-4</v>
      </c>
      <c r="AD1419" s="2">
        <v>0</v>
      </c>
      <c r="AE1419" s="2">
        <v>0.36215337129442343</v>
      </c>
      <c r="AF1419">
        <v>187058.12766946701</v>
      </c>
      <c r="AG1419">
        <v>237.30075636394156</v>
      </c>
      <c r="AH1419">
        <v>44599.942877505549</v>
      </c>
      <c r="AI1419">
        <v>32067.447237642868</v>
      </c>
      <c r="AJ1419">
        <v>1.8423298596047248</v>
      </c>
      <c r="AK1419">
        <v>401874.36877342075</v>
      </c>
      <c r="AL1419">
        <v>510.37979737616018</v>
      </c>
      <c r="AM1419">
        <v>95924.303645702486</v>
      </c>
      <c r="AN1419">
        <v>68728.685396582645</v>
      </c>
      <c r="AO1419">
        <v>3.9605449959842787</v>
      </c>
      <c r="AP1419">
        <v>214816.24110395374</v>
      </c>
      <c r="AQ1419">
        <v>273.07904101221862</v>
      </c>
      <c r="AR1419">
        <v>51324.360768196937</v>
      </c>
      <c r="AS1419">
        <v>36661.238158939777</v>
      </c>
      <c r="AT1419">
        <v>2.1182151363795541</v>
      </c>
      <c r="AU1419" s="3">
        <v>14892014.266036762</v>
      </c>
      <c r="AV1419" s="3">
        <v>492966.3396049827</v>
      </c>
      <c r="AW1419">
        <v>69333.773601392008</v>
      </c>
      <c r="AX1419">
        <v>13030589.410645613</v>
      </c>
      <c r="AY1419">
        <v>2295.1372442094075</v>
      </c>
      <c r="AZ1419">
        <v>431348.09367671603</v>
      </c>
      <c r="BA1419">
        <v>148571.90420710001</v>
      </c>
      <c r="BB1419">
        <v>27922603.676682375</v>
      </c>
      <c r="BC1419">
        <v>4918.1357522703984</v>
      </c>
      <c r="BD1419">
        <v>924314.43328169861</v>
      </c>
      <c r="BE1419">
        <v>79238.130605708007</v>
      </c>
      <c r="BF1419">
        <v>14892014.266036762</v>
      </c>
      <c r="BG1419">
        <v>2622.9985080609913</v>
      </c>
      <c r="BH1419">
        <v>492966.3396049827</v>
      </c>
      <c r="BI1419">
        <v>1.199707119702154</v>
      </c>
      <c r="BJ1419">
        <v>3.0989094865567406</v>
      </c>
      <c r="BK1419">
        <v>1.8992023668545865</v>
      </c>
      <c r="BL1419">
        <v>52.88994126111308</v>
      </c>
      <c r="BM1419">
        <v>43.804107013309697</v>
      </c>
      <c r="BN1419">
        <f t="shared" si="144"/>
        <v>-9.0858342478033833</v>
      </c>
      <c r="BO1419">
        <v>0.61624761474408718</v>
      </c>
      <c r="BP1419">
        <v>8.9528501151425466E-3</v>
      </c>
      <c r="BQ1419">
        <v>0.54956231556556845</v>
      </c>
      <c r="BR1419">
        <v>0.26785714285714285</v>
      </c>
      <c r="BS1419">
        <v>0</v>
      </c>
      <c r="BT1419">
        <v>0.27777777777777779</v>
      </c>
      <c r="BU1419">
        <v>0.26019833591346736</v>
      </c>
      <c r="BV1419">
        <v>0.69555382656985987</v>
      </c>
      <c r="BW1419">
        <v>4.5619898301632641E-2</v>
      </c>
      <c r="BX1419">
        <v>0.65054428051678426</v>
      </c>
      <c r="BY1419">
        <f t="shared" si="145"/>
        <v>0.1067291787036498</v>
      </c>
      <c r="BZ1419">
        <v>0</v>
      </c>
      <c r="CA1419">
        <f t="shared" si="146"/>
        <v>0.137245514829858</v>
      </c>
      <c r="CC1419">
        <v>0.1067291787036498</v>
      </c>
      <c r="CD1419">
        <v>0.137245514829858</v>
      </c>
    </row>
    <row r="1420" spans="1:82" x14ac:dyDescent="0.3">
      <c r="A1420">
        <v>0</v>
      </c>
      <c r="B1420" t="s">
        <v>963</v>
      </c>
      <c r="C1420" t="s">
        <v>52</v>
      </c>
      <c r="D1420">
        <v>28093</v>
      </c>
      <c r="E1420" s="2">
        <f t="shared" si="143"/>
        <v>0.6032799909624722</v>
      </c>
      <c r="F1420" s="2" t="s">
        <v>1939</v>
      </c>
      <c r="G1420" s="3">
        <v>1608</v>
      </c>
      <c r="H1420" s="1">
        <v>0.37609651926189047</v>
      </c>
      <c r="I1420" s="1">
        <f t="shared" si="147"/>
        <v>-14.112040700373342</v>
      </c>
      <c r="J1420" s="1">
        <v>2.79750077415</v>
      </c>
      <c r="K1420" s="1">
        <v>226.926099701</v>
      </c>
      <c r="L1420" s="2">
        <v>0.11576136713999996</v>
      </c>
      <c r="M1420" s="2">
        <v>1.0118336324289438E-4</v>
      </c>
      <c r="N1420" s="7">
        <v>0</v>
      </c>
      <c r="O1420" s="2">
        <v>3.6663503973314811E-2</v>
      </c>
      <c r="P1420" s="3">
        <v>11642.809308271006</v>
      </c>
      <c r="Q1420" s="3">
        <v>385.40878251150406</v>
      </c>
      <c r="R1420" s="3">
        <v>10048.53323617475</v>
      </c>
      <c r="S1420" s="3">
        <v>9.7644456428213395</v>
      </c>
      <c r="T1420" s="3">
        <v>4402.8363234090648</v>
      </c>
      <c r="V1420">
        <v>28093</v>
      </c>
      <c r="W1420" s="2">
        <v>0.54933607625342085</v>
      </c>
      <c r="X1420" s="2">
        <v>1.0089427188295143E-2</v>
      </c>
      <c r="Y1420" s="2">
        <v>0.36493307228264771</v>
      </c>
      <c r="Z1420" s="2">
        <v>0.79777830405025052</v>
      </c>
      <c r="AA1420" s="2">
        <v>0.65407716042842534</v>
      </c>
      <c r="AB1420" s="2">
        <v>0.28574262444531451</v>
      </c>
      <c r="AC1420" s="2">
        <v>1.0118336324289438E-4</v>
      </c>
      <c r="AD1420" s="2">
        <v>0</v>
      </c>
      <c r="AE1420" s="2">
        <v>3.6663503973314811E-2</v>
      </c>
      <c r="AF1420">
        <v>61647.701470597189</v>
      </c>
      <c r="AG1420">
        <v>59.326605617862981</v>
      </c>
      <c r="AH1420">
        <v>11150.251951219861</v>
      </c>
      <c r="AI1420">
        <v>15919.965851023573</v>
      </c>
      <c r="AJ1420">
        <v>0.52367692824015954</v>
      </c>
      <c r="AK1420">
        <v>71696.234706771938</v>
      </c>
      <c r="AL1420">
        <v>69.091051260684324</v>
      </c>
      <c r="AM1420">
        <v>12985.449295607736</v>
      </c>
      <c r="AN1420">
        <v>18487.604830044758</v>
      </c>
      <c r="AO1420">
        <v>0.6094527071791177</v>
      </c>
      <c r="AP1420">
        <v>10048.53323617475</v>
      </c>
      <c r="AQ1420">
        <v>9.7644456428213431</v>
      </c>
      <c r="AR1420">
        <v>1835.1973443878742</v>
      </c>
      <c r="AS1420">
        <v>2567.6389790211852</v>
      </c>
      <c r="AT1420">
        <v>8.5775778938958158E-2</v>
      </c>
      <c r="AU1420" s="3">
        <v>2188149.5813964526</v>
      </c>
      <c r="AV1420" s="3">
        <v>72433.726585212076</v>
      </c>
      <c r="AW1420">
        <v>49884.021283474998</v>
      </c>
      <c r="AX1420">
        <v>9375202.9600162916</v>
      </c>
      <c r="AY1420">
        <v>1651.2973287283996</v>
      </c>
      <c r="AZ1420">
        <v>310344.81996121543</v>
      </c>
      <c r="BA1420">
        <v>61526.830591746002</v>
      </c>
      <c r="BB1420">
        <v>11563352.541412743</v>
      </c>
      <c r="BC1420">
        <v>2036.7061112399037</v>
      </c>
      <c r="BD1420">
        <v>382778.54654642753</v>
      </c>
      <c r="BE1420">
        <v>11642.809308271006</v>
      </c>
      <c r="BF1420">
        <v>2188149.5813964526</v>
      </c>
      <c r="BG1420">
        <v>385.40878251150406</v>
      </c>
      <c r="BH1420">
        <v>72433.726585212076</v>
      </c>
      <c r="BI1420">
        <v>0.61530357114006917</v>
      </c>
      <c r="BJ1420">
        <v>0.99140009040195964</v>
      </c>
      <c r="BK1420">
        <v>0.37609651926189047</v>
      </c>
      <c r="BL1420">
        <v>57.349077263800908</v>
      </c>
      <c r="BM1420">
        <v>43.237036563427566</v>
      </c>
      <c r="BN1420">
        <f t="shared" si="144"/>
        <v>-14.112040700373342</v>
      </c>
      <c r="BO1420">
        <v>0.6032799909624722</v>
      </c>
      <c r="BP1420">
        <v>4.4950981943872046E-3</v>
      </c>
      <c r="BQ1420">
        <v>0.19259972025937488</v>
      </c>
      <c r="BR1420">
        <v>0.1130952380952381</v>
      </c>
      <c r="BS1420">
        <v>3.4482758620689655E-2</v>
      </c>
      <c r="BT1420">
        <v>0.3888888888888889</v>
      </c>
      <c r="BU1420">
        <v>0.40413784870310637</v>
      </c>
      <c r="BV1420">
        <v>0.79777830405025052</v>
      </c>
      <c r="BW1420">
        <v>0.6785032784527234</v>
      </c>
      <c r="BX1420">
        <v>0.28574262444531451</v>
      </c>
      <c r="BY1420">
        <f t="shared" si="145"/>
        <v>2.6185481414727897E-3</v>
      </c>
      <c r="BZ1420">
        <v>0</v>
      </c>
      <c r="CA1420">
        <f t="shared" si="146"/>
        <v>2.9130905015282108E-2</v>
      </c>
      <c r="CC1420">
        <v>2.6185481414727897E-3</v>
      </c>
      <c r="CD1420">
        <v>2.9130905015282108E-2</v>
      </c>
    </row>
    <row r="1421" spans="1:82" x14ac:dyDescent="0.3">
      <c r="A1421">
        <v>0</v>
      </c>
      <c r="B1421" t="s">
        <v>963</v>
      </c>
      <c r="C1421" t="s">
        <v>54</v>
      </c>
      <c r="D1421">
        <v>28095</v>
      </c>
      <c r="E1421" s="2">
        <f t="shared" si="143"/>
        <v>0.59653408139798314</v>
      </c>
      <c r="F1421" s="2" t="s">
        <v>1939</v>
      </c>
      <c r="G1421" s="3">
        <v>2111</v>
      </c>
      <c r="H1421" s="1">
        <v>1.6407343358234441</v>
      </c>
      <c r="I1421" s="1">
        <f t="shared" si="147"/>
        <v>-8.5760625553268426</v>
      </c>
      <c r="J1421" s="1">
        <v>2.5354519872400001</v>
      </c>
      <c r="K1421" s="1">
        <v>142.12512978500001</v>
      </c>
      <c r="L1421" s="2">
        <v>0.12354729555999988</v>
      </c>
      <c r="M1421" s="2">
        <v>1.0960812561005234E-2</v>
      </c>
      <c r="N1421" s="7">
        <v>0</v>
      </c>
      <c r="O1421" s="2">
        <v>1.6063186680061362E-2</v>
      </c>
      <c r="P1421" s="3">
        <v>85856.778006399996</v>
      </c>
      <c r="Q1421" s="3">
        <v>2842.0938113535994</v>
      </c>
      <c r="R1421" s="3">
        <v>87732.76093342586</v>
      </c>
      <c r="S1421" s="3">
        <v>89.525361132288282</v>
      </c>
      <c r="T1421" s="3">
        <v>32311.725384885336</v>
      </c>
      <c r="V1421">
        <v>28095</v>
      </c>
      <c r="W1421" s="2">
        <v>0.44740145947987009</v>
      </c>
      <c r="X1421" s="2">
        <v>4.4015482113779404E-2</v>
      </c>
      <c r="Y1421" s="2">
        <v>0.24184460502916658</v>
      </c>
      <c r="Z1421" s="2">
        <v>0.72304844562402515</v>
      </c>
      <c r="AA1421" s="2">
        <v>0.40965231164586297</v>
      </c>
      <c r="AB1421" s="2">
        <v>0.30496122625902267</v>
      </c>
      <c r="AC1421" s="2">
        <v>1.0960812561005234E-2</v>
      </c>
      <c r="AD1421" s="2">
        <v>0</v>
      </c>
      <c r="AE1421" s="2">
        <v>1.6063186680061362E-2</v>
      </c>
      <c r="AF1421">
        <v>100333.47503854497</v>
      </c>
      <c r="AG1421">
        <v>98.061093199955621</v>
      </c>
      <c r="AH1421">
        <v>18430.279035926131</v>
      </c>
      <c r="AI1421">
        <v>18623.173972665623</v>
      </c>
      <c r="AJ1421">
        <v>0.85895656589744263</v>
      </c>
      <c r="AK1421">
        <v>188066.23597197083</v>
      </c>
      <c r="AL1421">
        <v>187.5864543322439</v>
      </c>
      <c r="AM1421">
        <v>35256.293641899094</v>
      </c>
      <c r="AN1421">
        <v>34108.884751578007</v>
      </c>
      <c r="AO1421">
        <v>1.6267526386587017</v>
      </c>
      <c r="AP1421">
        <v>87732.76093342586</v>
      </c>
      <c r="AQ1421">
        <v>89.525361132288282</v>
      </c>
      <c r="AR1421">
        <v>16826.014605972963</v>
      </c>
      <c r="AS1421">
        <v>15485.710778912384</v>
      </c>
      <c r="AT1421">
        <v>0.76779607276125905</v>
      </c>
      <c r="AU1421" s="3">
        <v>16135922.858522816</v>
      </c>
      <c r="AV1421" s="3">
        <v>534143.11090579547</v>
      </c>
      <c r="AW1421">
        <v>82223.641882010008</v>
      </c>
      <c r="AX1421">
        <v>15453111.255304961</v>
      </c>
      <c r="AY1421">
        <v>2721.8270841982398</v>
      </c>
      <c r="AZ1421">
        <v>511540.18220421718</v>
      </c>
      <c r="BA1421">
        <v>168080.41988841002</v>
      </c>
      <c r="BB1421">
        <v>31589034.11382778</v>
      </c>
      <c r="BC1421">
        <v>5563.9208955518388</v>
      </c>
      <c r="BD1421">
        <v>1045683.2931100125</v>
      </c>
      <c r="BE1421">
        <v>85856.778006399996</v>
      </c>
      <c r="BF1421">
        <v>16135922.858522816</v>
      </c>
      <c r="BG1421">
        <v>2842.0938113535994</v>
      </c>
      <c r="BH1421">
        <v>534143.11090579547</v>
      </c>
      <c r="BI1421">
        <v>1.0938228532646364</v>
      </c>
      <c r="BJ1421">
        <v>2.7345571890880804</v>
      </c>
      <c r="BK1421">
        <v>1.6407343358234441</v>
      </c>
      <c r="BL1421">
        <v>48.882127901560231</v>
      </c>
      <c r="BM1421">
        <v>40.306065346233389</v>
      </c>
      <c r="BN1421">
        <f t="shared" si="144"/>
        <v>-8.5760625553268426</v>
      </c>
      <c r="BO1421">
        <v>0.59653408139798314</v>
      </c>
      <c r="BP1421">
        <v>7.901564327961139E-3</v>
      </c>
      <c r="BQ1421">
        <v>0.25737782289126981</v>
      </c>
      <c r="BR1421">
        <v>0.33333333333333331</v>
      </c>
      <c r="BS1421">
        <v>3.4482758620689655E-2</v>
      </c>
      <c r="BT1421">
        <v>0.33333333333333331</v>
      </c>
      <c r="BU1421">
        <v>0.24559959434933906</v>
      </c>
      <c r="BV1421">
        <v>0.72304844562402515</v>
      </c>
      <c r="BW1421">
        <v>0.4249505307529699</v>
      </c>
      <c r="BX1421">
        <v>0.30496122625902267</v>
      </c>
      <c r="BY1421">
        <f t="shared" si="145"/>
        <v>0.22443921873812625</v>
      </c>
      <c r="BZ1421">
        <v>0</v>
      </c>
      <c r="CA1421">
        <f t="shared" si="146"/>
        <v>1.2100997577998804E-2</v>
      </c>
      <c r="CC1421">
        <v>0.22443921873812625</v>
      </c>
      <c r="CD1421">
        <v>1.2100997577998804E-2</v>
      </c>
    </row>
    <row r="1422" spans="1:82" x14ac:dyDescent="0.3">
      <c r="A1422">
        <v>0</v>
      </c>
      <c r="B1422" t="s">
        <v>963</v>
      </c>
      <c r="C1422" t="s">
        <v>55</v>
      </c>
      <c r="D1422">
        <v>28097</v>
      </c>
      <c r="E1422" s="2">
        <f t="shared" si="143"/>
        <v>0.5486555230874699</v>
      </c>
      <c r="F1422" s="2" t="s">
        <v>1938</v>
      </c>
      <c r="G1422" s="3">
        <v>525</v>
      </c>
      <c r="H1422" s="1">
        <v>0.76425627005345009</v>
      </c>
      <c r="I1422" s="1">
        <f t="shared" si="147"/>
        <v>-14.618320060024345</v>
      </c>
      <c r="J1422" s="1">
        <v>2.5992505914800001</v>
      </c>
      <c r="K1422" s="1">
        <v>82.047864562100003</v>
      </c>
      <c r="L1422" s="2">
        <v>0.15695405683000008</v>
      </c>
      <c r="M1422" s="2">
        <v>5.4320203026720932E-4</v>
      </c>
      <c r="N1422" s="7">
        <v>0</v>
      </c>
      <c r="O1422" s="2">
        <v>2.9124441741196178E-2</v>
      </c>
      <c r="P1422" s="3">
        <v>13602.290570563</v>
      </c>
      <c r="Q1422" s="3">
        <v>450.27296328251202</v>
      </c>
      <c r="R1422" s="3">
        <v>13555.45315908279</v>
      </c>
      <c r="S1422" s="3">
        <v>14.200959197179419</v>
      </c>
      <c r="T1422" s="3">
        <v>5196.1290085227538</v>
      </c>
      <c r="V1422">
        <v>28097</v>
      </c>
      <c r="W1422" s="2">
        <v>0.46480111273119029</v>
      </c>
      <c r="X1422" s="2">
        <v>2.0502471028010002E-2</v>
      </c>
      <c r="Y1422" s="2">
        <v>0.40330211736694699</v>
      </c>
      <c r="Z1422" s="2">
        <v>0.74124223586768478</v>
      </c>
      <c r="AA1422" s="2">
        <v>0.23648947539619616</v>
      </c>
      <c r="AB1422" s="2">
        <v>0.38742168673340083</v>
      </c>
      <c r="AC1422" s="2">
        <v>5.4320203026720932E-4</v>
      </c>
      <c r="AD1422" s="2">
        <v>0</v>
      </c>
      <c r="AE1422" s="2">
        <v>2.9124441741196178E-2</v>
      </c>
      <c r="AF1422">
        <v>34375.443284318033</v>
      </c>
      <c r="AG1422">
        <v>33.7624935869664</v>
      </c>
      <c r="AH1422">
        <v>6345.5561981919554</v>
      </c>
      <c r="AI1422">
        <v>6927.1258619712735</v>
      </c>
      <c r="AJ1422">
        <v>0.29502105650984228</v>
      </c>
      <c r="AK1422">
        <v>47930.896443400823</v>
      </c>
      <c r="AL1422">
        <v>47.963452784145815</v>
      </c>
      <c r="AM1422">
        <v>9014.5825371919855</v>
      </c>
      <c r="AN1422">
        <v>9454.228531494</v>
      </c>
      <c r="AO1422">
        <v>0.41528180049380359</v>
      </c>
      <c r="AP1422">
        <v>13555.45315908279</v>
      </c>
      <c r="AQ1422">
        <v>14.200959197179415</v>
      </c>
      <c r="AR1422">
        <v>2669.02633900003</v>
      </c>
      <c r="AS1422">
        <v>2527.1026695227265</v>
      </c>
      <c r="AT1422">
        <v>0.1202607439839613</v>
      </c>
      <c r="AU1422" s="3">
        <v>2556414.4898316101</v>
      </c>
      <c r="AV1422" s="3">
        <v>84624.300719315303</v>
      </c>
      <c r="AW1422">
        <v>33519.374564597005</v>
      </c>
      <c r="AX1422">
        <v>6299631.2556703612</v>
      </c>
      <c r="AY1422">
        <v>1109.5828334413279</v>
      </c>
      <c r="AZ1422">
        <v>208534.99771696317</v>
      </c>
      <c r="BA1422">
        <v>47121.665135160001</v>
      </c>
      <c r="BB1422">
        <v>8856045.7455019709</v>
      </c>
      <c r="BC1422">
        <v>1559.8557967238398</v>
      </c>
      <c r="BD1422">
        <v>293159.29843627848</v>
      </c>
      <c r="BE1422">
        <v>13602.290570563</v>
      </c>
      <c r="BF1422">
        <v>2556414.4898316101</v>
      </c>
      <c r="BG1422">
        <v>450.27296328251202</v>
      </c>
      <c r="BH1422">
        <v>84624.300719315303</v>
      </c>
      <c r="BI1422">
        <v>0.79110109242831239</v>
      </c>
      <c r="BJ1422">
        <v>1.5553573624817625</v>
      </c>
      <c r="BK1422">
        <v>0.76425627005345009</v>
      </c>
      <c r="BL1422">
        <v>52.155291613902065</v>
      </c>
      <c r="BM1422">
        <v>37.53697155387772</v>
      </c>
      <c r="BN1422">
        <f t="shared" si="144"/>
        <v>-14.618320060024345</v>
      </c>
      <c r="BO1422">
        <v>0.5486555230874699</v>
      </c>
      <c r="BP1422">
        <v>5.2560872513905572E-3</v>
      </c>
      <c r="BQ1422">
        <v>0.26812605179331739</v>
      </c>
      <c r="BR1422">
        <v>0.14880952380952381</v>
      </c>
      <c r="BS1422">
        <v>0.10344827586206896</v>
      </c>
      <c r="BT1422">
        <v>0.27777777777777779</v>
      </c>
      <c r="BU1422">
        <v>0.41863657752598527</v>
      </c>
      <c r="BV1422">
        <v>0.74124223586768478</v>
      </c>
      <c r="BW1422">
        <v>0.24532103256866822</v>
      </c>
      <c r="BX1422">
        <v>0.38742168673340083</v>
      </c>
      <c r="BY1422">
        <f t="shared" si="145"/>
        <v>4.8647115411680548E-2</v>
      </c>
      <c r="BZ1422">
        <v>0</v>
      </c>
      <c r="CA1422">
        <f t="shared" si="146"/>
        <v>1.7491947692021413E-2</v>
      </c>
      <c r="CC1422">
        <v>4.8647115411680548E-2</v>
      </c>
      <c r="CD1422">
        <v>1.7491947692021413E-2</v>
      </c>
    </row>
    <row r="1423" spans="1:82" x14ac:dyDescent="0.3">
      <c r="A1423">
        <v>0</v>
      </c>
      <c r="B1423" t="s">
        <v>963</v>
      </c>
      <c r="C1423" t="s">
        <v>982</v>
      </c>
      <c r="D1423">
        <v>28099</v>
      </c>
      <c r="E1423" s="2">
        <f t="shared" si="143"/>
        <v>0.60485308045002961</v>
      </c>
      <c r="F1423" s="2" t="s">
        <v>1939</v>
      </c>
      <c r="G1423" s="3">
        <v>2497</v>
      </c>
      <c r="H1423" s="1">
        <v>1.9034954425249386</v>
      </c>
      <c r="I1423" s="1">
        <f t="shared" si="147"/>
        <v>-10.272202187625076</v>
      </c>
      <c r="J1423" s="1">
        <v>2.5646048723899999</v>
      </c>
      <c r="K1423" s="1">
        <v>38.5832866091</v>
      </c>
      <c r="L1423" s="2">
        <v>0.19250847590999998</v>
      </c>
      <c r="M1423" s="2">
        <v>6.582566300114193E-4</v>
      </c>
      <c r="N1423" s="7">
        <v>0</v>
      </c>
      <c r="O1423" s="2">
        <v>6.7001839612499739E-2</v>
      </c>
      <c r="P1423" s="3">
        <v>69338.153729266982</v>
      </c>
      <c r="Q1423" s="3">
        <v>2295.282238403408</v>
      </c>
      <c r="R1423" s="3">
        <v>121389.64339586426</v>
      </c>
      <c r="S1423" s="3">
        <v>149.81191319353869</v>
      </c>
      <c r="T1423" s="3">
        <v>40558.922100025731</v>
      </c>
      <c r="V1423">
        <v>28099</v>
      </c>
      <c r="W1423" s="2">
        <v>0.44210340551307564</v>
      </c>
      <c r="X1423" s="2">
        <v>5.1064494583194231E-2</v>
      </c>
      <c r="Y1423" s="2">
        <v>0.29333631926255477</v>
      </c>
      <c r="Z1423" s="2">
        <v>0.73136213028429309</v>
      </c>
      <c r="AA1423" s="2">
        <v>0.1112099779555018</v>
      </c>
      <c r="AB1423" s="2">
        <v>0.47518337501979696</v>
      </c>
      <c r="AC1423" s="2">
        <v>6.582566300114193E-4</v>
      </c>
      <c r="AD1423" s="2">
        <v>0</v>
      </c>
      <c r="AE1423" s="2">
        <v>6.7001839612499739E-2</v>
      </c>
      <c r="AF1423">
        <v>164407.19045815358</v>
      </c>
      <c r="AG1423">
        <v>206.88673286155614</v>
      </c>
      <c r="AH1423">
        <v>38883.721270520313</v>
      </c>
      <c r="AI1423">
        <v>16146.086693868703</v>
      </c>
      <c r="AJ1423">
        <v>1.6118156251386633</v>
      </c>
      <c r="AK1423">
        <v>285796.83385401784</v>
      </c>
      <c r="AL1423">
        <v>356.6986460550948</v>
      </c>
      <c r="AM1423">
        <v>67040.406791379995</v>
      </c>
      <c r="AN1423">
        <v>28548.323273034748</v>
      </c>
      <c r="AO1423">
        <v>2.7888836224757099</v>
      </c>
      <c r="AP1423">
        <v>121389.64339586426</v>
      </c>
      <c r="AQ1423">
        <v>149.81191319353866</v>
      </c>
      <c r="AR1423">
        <v>28156.685520859683</v>
      </c>
      <c r="AS1423">
        <v>12402.236579166045</v>
      </c>
      <c r="AT1423">
        <v>1.1770679973370466</v>
      </c>
      <c r="AU1423" s="3">
        <v>13031412.611878436</v>
      </c>
      <c r="AV1423" s="3">
        <v>431375.34388553648</v>
      </c>
      <c r="AW1423">
        <v>68366.490295773008</v>
      </c>
      <c r="AX1423">
        <v>12848798.186187578</v>
      </c>
      <c r="AY1423">
        <v>2263.117525317552</v>
      </c>
      <c r="AZ1423">
        <v>425330.30770818074</v>
      </c>
      <c r="BA1423">
        <v>137704.64402503998</v>
      </c>
      <c r="BB1423">
        <v>25880210.798066013</v>
      </c>
      <c r="BC1423">
        <v>4558.3997637209595</v>
      </c>
      <c r="BD1423">
        <v>856705.65159371716</v>
      </c>
      <c r="BE1423">
        <v>69338.153729266982</v>
      </c>
      <c r="BF1423">
        <v>13031412.611878436</v>
      </c>
      <c r="BG1423">
        <v>2295.282238403408</v>
      </c>
      <c r="BH1423">
        <v>431375.34388553648</v>
      </c>
      <c r="BI1423">
        <v>1.2089471940473622</v>
      </c>
      <c r="BJ1423">
        <v>3.1124426365723008</v>
      </c>
      <c r="BK1423">
        <v>1.9034954425249386</v>
      </c>
      <c r="BL1423">
        <v>49.671258341435475</v>
      </c>
      <c r="BM1423">
        <v>39.399056153810399</v>
      </c>
      <c r="BN1423">
        <f t="shared" si="144"/>
        <v>-10.272202187625076</v>
      </c>
      <c r="BO1423">
        <v>0.60485308045002961</v>
      </c>
      <c r="BP1423">
        <v>8.8549895842494029E-3</v>
      </c>
      <c r="BQ1423">
        <v>0.35376734509085794</v>
      </c>
      <c r="BR1423">
        <v>0.45833333333333331</v>
      </c>
      <c r="BS1423">
        <v>0.13793103448275862</v>
      </c>
      <c r="BT1423">
        <v>0.27777777777777779</v>
      </c>
      <c r="BU1423">
        <v>0.29417330786470269</v>
      </c>
      <c r="BV1423">
        <v>0.73136213028429309</v>
      </c>
      <c r="BW1423">
        <v>0.11536304767168237</v>
      </c>
      <c r="BX1423">
        <v>0.47518337501979696</v>
      </c>
      <c r="BY1423">
        <f t="shared" si="145"/>
        <v>5.7284109386706736E-2</v>
      </c>
      <c r="BZ1423">
        <v>0</v>
      </c>
      <c r="CA1423">
        <f t="shared" si="146"/>
        <v>3.357979278908723E-2</v>
      </c>
      <c r="CC1423">
        <v>5.7284109386706736E-2</v>
      </c>
      <c r="CD1423">
        <v>3.357979278908723E-2</v>
      </c>
    </row>
    <row r="1424" spans="1:82" x14ac:dyDescent="0.3">
      <c r="A1424">
        <v>0</v>
      </c>
      <c r="B1424" t="s">
        <v>963</v>
      </c>
      <c r="C1424" t="s">
        <v>125</v>
      </c>
      <c r="D1424">
        <v>28101</v>
      </c>
      <c r="E1424" s="2">
        <f t="shared" si="143"/>
        <v>0.64983717861433565</v>
      </c>
      <c r="F1424" s="2" t="s">
        <v>1940</v>
      </c>
      <c r="G1424" s="3">
        <v>523</v>
      </c>
      <c r="H1424" s="1">
        <v>0.37639253335089073</v>
      </c>
      <c r="I1424" s="1">
        <f t="shared" si="147"/>
        <v>-21.587595644006946</v>
      </c>
      <c r="J1424" s="1">
        <v>2.4793962916000001</v>
      </c>
      <c r="K1424" s="1">
        <v>35.003878835099997</v>
      </c>
      <c r="L1424" s="2">
        <v>0.21365839368999984</v>
      </c>
      <c r="M1424" s="2">
        <v>7.2842119090165685E-5</v>
      </c>
      <c r="N1424" s="7">
        <v>0</v>
      </c>
      <c r="O1424" s="2">
        <v>6.9362769702297239E-2</v>
      </c>
      <c r="P1424" s="3">
        <v>6973.44846074</v>
      </c>
      <c r="Q1424" s="3">
        <v>230.84018727775995</v>
      </c>
      <c r="R1424" s="3">
        <v>36591.360400691221</v>
      </c>
      <c r="S1424" s="3">
        <v>46.324084001492814</v>
      </c>
      <c r="T1424" s="3">
        <v>11508.721519633164</v>
      </c>
      <c r="V1424">
        <v>28101</v>
      </c>
      <c r="W1424" s="2">
        <v>0.50382312443255384</v>
      </c>
      <c r="X1424" s="2">
        <v>1.0097368268429411E-2</v>
      </c>
      <c r="Y1424" s="2">
        <v>0.55642893548051897</v>
      </c>
      <c r="Z1424" s="2">
        <v>0.70706274216568599</v>
      </c>
      <c r="AA1424" s="2">
        <v>0.10089292374305929</v>
      </c>
      <c r="AB1424" s="2">
        <v>0.52738933252158549</v>
      </c>
      <c r="AC1424" s="2">
        <v>7.2842119090165685E-5</v>
      </c>
      <c r="AD1424" s="2">
        <v>0</v>
      </c>
      <c r="AE1424" s="2">
        <v>6.9362769702297239E-2</v>
      </c>
      <c r="AF1424">
        <v>84105.548324893171</v>
      </c>
      <c r="AG1424">
        <v>107.50663678747051</v>
      </c>
      <c r="AH1424">
        <v>20205.539725799634</v>
      </c>
      <c r="AI1424">
        <v>6308.7597664893201</v>
      </c>
      <c r="AJ1424">
        <v>0.83193890575222817</v>
      </c>
      <c r="AK1424">
        <v>120696.90872558439</v>
      </c>
      <c r="AL1424">
        <v>153.8307207889633</v>
      </c>
      <c r="AM1424">
        <v>28912.007973000254</v>
      </c>
      <c r="AN1424">
        <v>9111.013038921863</v>
      </c>
      <c r="AO1424">
        <v>1.191903853754265</v>
      </c>
      <c r="AP1424">
        <v>36591.360400691221</v>
      </c>
      <c r="AQ1424">
        <v>46.324084001492793</v>
      </c>
      <c r="AR1424">
        <v>8706.4682472006207</v>
      </c>
      <c r="AS1424">
        <v>2802.2532724325429</v>
      </c>
      <c r="AT1424">
        <v>0.35996494800203682</v>
      </c>
      <c r="AU1424" s="3">
        <v>1310589.9037114757</v>
      </c>
      <c r="AV1424" s="3">
        <v>43384.104796982203</v>
      </c>
      <c r="AW1424">
        <v>37335.045775104998</v>
      </c>
      <c r="AX1424">
        <v>7016748.5029732333</v>
      </c>
      <c r="AY1424">
        <v>1235.89197041752</v>
      </c>
      <c r="AZ1424">
        <v>232273.5369202687</v>
      </c>
      <c r="BA1424">
        <v>44308.494235844999</v>
      </c>
      <c r="BB1424">
        <v>8327338.4066847088</v>
      </c>
      <c r="BC1424">
        <v>1466.73215769528</v>
      </c>
      <c r="BD1424">
        <v>275657.64171725092</v>
      </c>
      <c r="BE1424">
        <v>6973.44846074</v>
      </c>
      <c r="BF1424">
        <v>1310589.9037114757</v>
      </c>
      <c r="BG1424">
        <v>230.84018727775995</v>
      </c>
      <c r="BH1424">
        <v>43384.104796982203</v>
      </c>
      <c r="BI1424">
        <v>0.50486973569430826</v>
      </c>
      <c r="BJ1424">
        <v>0.881262269045199</v>
      </c>
      <c r="BK1424">
        <v>0.37639253335089073</v>
      </c>
      <c r="BL1424">
        <v>64.059592480252107</v>
      </c>
      <c r="BM1424">
        <v>42.471996836245161</v>
      </c>
      <c r="BN1424">
        <f t="shared" si="144"/>
        <v>-21.587595644006946</v>
      </c>
      <c r="BO1424">
        <v>0.64983717861433565</v>
      </c>
      <c r="BP1424">
        <v>3.9729648133121761E-3</v>
      </c>
      <c r="BQ1424">
        <v>0.39377527065304652</v>
      </c>
      <c r="BR1424">
        <v>0.36309523809523808</v>
      </c>
      <c r="BS1424">
        <v>0.17241379310344829</v>
      </c>
      <c r="BT1424">
        <v>0.22222222222222221</v>
      </c>
      <c r="BU1424">
        <v>0.61822132230746119</v>
      </c>
      <c r="BV1424">
        <v>0.70706274216568599</v>
      </c>
      <c r="BW1424">
        <v>0.10466070927703246</v>
      </c>
      <c r="BX1424">
        <v>0.52738933252158549</v>
      </c>
      <c r="BY1424">
        <f t="shared" si="145"/>
        <v>1.6617860628580821E-2</v>
      </c>
      <c r="BZ1424">
        <v>0</v>
      </c>
      <c r="CA1424">
        <f t="shared" si="146"/>
        <v>3.1691984530473068E-2</v>
      </c>
      <c r="CC1424">
        <v>1.6617860628580821E-2</v>
      </c>
      <c r="CD1424">
        <v>3.1691984530473068E-2</v>
      </c>
    </row>
    <row r="1425" spans="1:82" x14ac:dyDescent="0.3">
      <c r="A1425">
        <v>0</v>
      </c>
      <c r="B1425" t="s">
        <v>963</v>
      </c>
      <c r="C1425" t="s">
        <v>983</v>
      </c>
      <c r="D1425">
        <v>28103</v>
      </c>
      <c r="E1425" s="2">
        <f t="shared" si="143"/>
        <v>0.59311464548520787</v>
      </c>
      <c r="F1425" s="2" t="s">
        <v>1939</v>
      </c>
      <c r="G1425" s="3">
        <v>418</v>
      </c>
      <c r="H1425" s="1">
        <v>0.38209884243207798</v>
      </c>
      <c r="I1425" s="1">
        <f t="shared" si="147"/>
        <v>-12.543230774370869</v>
      </c>
      <c r="J1425" s="1">
        <v>2.6183479433099999</v>
      </c>
      <c r="K1425" s="1">
        <v>74.997985665100003</v>
      </c>
      <c r="L1425" s="2">
        <v>0.16025589653000005</v>
      </c>
      <c r="M1425" s="2">
        <v>6.8925164770788601E-4</v>
      </c>
      <c r="N1425" s="7">
        <v>0</v>
      </c>
      <c r="O1425" s="2">
        <v>1.247113419376792E-2</v>
      </c>
      <c r="P1425" s="3">
        <v>13651.448806359003</v>
      </c>
      <c r="Q1425" s="3">
        <v>451.90023512961619</v>
      </c>
      <c r="R1425" s="3">
        <v>14244.308166207829</v>
      </c>
      <c r="S1425" s="3">
        <v>13.997103621069575</v>
      </c>
      <c r="T1425" s="3">
        <v>5108.8823997713771</v>
      </c>
      <c r="V1425">
        <v>28103</v>
      </c>
      <c r="W1425" s="2">
        <v>0.44497223891712379</v>
      </c>
      <c r="X1425" s="2">
        <v>1.0250449690457823E-2</v>
      </c>
      <c r="Y1425" s="2">
        <v>0.35920087292708791</v>
      </c>
      <c r="Z1425" s="2">
        <v>0.74668833014425107</v>
      </c>
      <c r="AA1425" s="2">
        <v>0.21616935895128411</v>
      </c>
      <c r="AB1425" s="2">
        <v>0.39557186986172116</v>
      </c>
      <c r="AC1425" s="2">
        <v>6.8925164770788601E-4</v>
      </c>
      <c r="AD1425" s="2">
        <v>0</v>
      </c>
      <c r="AE1425" s="2">
        <v>1.247113419376792E-2</v>
      </c>
      <c r="AF1425">
        <v>20755.417599446828</v>
      </c>
      <c r="AG1425">
        <v>20.282653541836229</v>
      </c>
      <c r="AH1425">
        <v>3812.0619724564363</v>
      </c>
      <c r="AI1425">
        <v>3633.254137723025</v>
      </c>
      <c r="AJ1425">
        <v>0.17767558602986333</v>
      </c>
      <c r="AK1425">
        <v>34999.725765654657</v>
      </c>
      <c r="AL1425">
        <v>34.279757162905803</v>
      </c>
      <c r="AM1425">
        <v>6442.7742867181041</v>
      </c>
      <c r="AN1425">
        <v>6111.4242232327342</v>
      </c>
      <c r="AO1425">
        <v>0.29995480821828285</v>
      </c>
      <c r="AP1425">
        <v>14244.308166207829</v>
      </c>
      <c r="AQ1425">
        <v>13.997103621069574</v>
      </c>
      <c r="AR1425">
        <v>2630.7123142616679</v>
      </c>
      <c r="AS1425">
        <v>2478.1700855097092</v>
      </c>
      <c r="AT1425">
        <v>0.12227922218841952</v>
      </c>
      <c r="AU1425" s="3">
        <v>2565653.2886671112</v>
      </c>
      <c r="AV1425" s="3">
        <v>84930.130190260068</v>
      </c>
      <c r="AW1425">
        <v>20844.678106906998</v>
      </c>
      <c r="AX1425">
        <v>3917548.8034121012</v>
      </c>
      <c r="AY1425">
        <v>690.01576838676783</v>
      </c>
      <c r="AZ1425">
        <v>129681.56351060915</v>
      </c>
      <c r="BA1425">
        <v>34496.126913266002</v>
      </c>
      <c r="BB1425">
        <v>6483202.092079212</v>
      </c>
      <c r="BC1425">
        <v>1141.9160035163841</v>
      </c>
      <c r="BD1425">
        <v>214611.69370086922</v>
      </c>
      <c r="BE1425">
        <v>13651.448806359003</v>
      </c>
      <c r="BF1425">
        <v>2565653.2886671112</v>
      </c>
      <c r="BG1425">
        <v>451.90023512961619</v>
      </c>
      <c r="BH1425">
        <v>84930.130190260068</v>
      </c>
      <c r="BI1425">
        <v>0.30291627656226267</v>
      </c>
      <c r="BJ1425">
        <v>0.68501511899434064</v>
      </c>
      <c r="BK1425">
        <v>0.38209884243207798</v>
      </c>
      <c r="BL1425">
        <v>49.357612081298804</v>
      </c>
      <c r="BM1425">
        <v>36.814381306927935</v>
      </c>
      <c r="BN1425">
        <f t="shared" si="144"/>
        <v>-12.543230774370869</v>
      </c>
      <c r="BO1425">
        <v>0.59311464548520787</v>
      </c>
      <c r="BP1425">
        <v>2.1756652947077849E-3</v>
      </c>
      <c r="BQ1425">
        <v>0.33357570125315295</v>
      </c>
      <c r="BR1425">
        <v>0.29166666666666669</v>
      </c>
      <c r="BS1425">
        <v>0.13793103448275862</v>
      </c>
      <c r="BT1425">
        <v>0.27777777777777779</v>
      </c>
      <c r="BU1425">
        <v>0.35921057829763303</v>
      </c>
      <c r="BV1425">
        <v>0.74668833014425107</v>
      </c>
      <c r="BW1425">
        <v>0.22424207360091714</v>
      </c>
      <c r="BX1425">
        <v>0.39557186986172116</v>
      </c>
      <c r="BY1425">
        <f t="shared" si="145"/>
        <v>0.10264731322910675</v>
      </c>
      <c r="BZ1425">
        <v>0</v>
      </c>
      <c r="CA1425">
        <f t="shared" si="146"/>
        <v>7.4106932251668412E-3</v>
      </c>
      <c r="CC1425">
        <v>0.10264731322910675</v>
      </c>
      <c r="CD1425">
        <v>7.4106932251668412E-3</v>
      </c>
    </row>
    <row r="1426" spans="1:82" x14ac:dyDescent="0.3">
      <c r="A1426">
        <v>0</v>
      </c>
      <c r="B1426" t="s">
        <v>963</v>
      </c>
      <c r="C1426" t="s">
        <v>984</v>
      </c>
      <c r="D1426">
        <v>28105</v>
      </c>
      <c r="E1426" s="2">
        <f t="shared" si="143"/>
        <v>0.54005814070209579</v>
      </c>
      <c r="F1426" s="2" t="s">
        <v>1938</v>
      </c>
      <c r="G1426" s="3">
        <v>10602</v>
      </c>
      <c r="H1426" s="1">
        <v>10.605684076879657</v>
      </c>
      <c r="I1426" s="1">
        <f t="shared" si="147"/>
        <v>-8.4909375274143599</v>
      </c>
      <c r="J1426" s="1">
        <v>2.5713755195300001</v>
      </c>
      <c r="K1426" s="1">
        <v>83.997029157100002</v>
      </c>
      <c r="L1426" s="2">
        <v>0.14604959290999986</v>
      </c>
      <c r="M1426" s="2">
        <v>5.2934365852649471E-3</v>
      </c>
      <c r="N1426" s="7">
        <v>0</v>
      </c>
      <c r="O1426" s="2">
        <v>2.1127748820267283E-2</v>
      </c>
      <c r="P1426" s="3">
        <v>369559.99902990996</v>
      </c>
      <c r="Q1426" s="3">
        <v>12233.445169447839</v>
      </c>
      <c r="R1426" s="3">
        <v>229964.96941256057</v>
      </c>
      <c r="S1426" s="3">
        <v>231.65568042945441</v>
      </c>
      <c r="T1426" s="3">
        <v>76289.836344307987</v>
      </c>
      <c r="V1426">
        <v>28105</v>
      </c>
      <c r="W1426" s="2">
        <v>0.48245031541773908</v>
      </c>
      <c r="X1426" s="2">
        <v>0.28451546822539614</v>
      </c>
      <c r="Y1426" s="2">
        <v>0.24083900858559235</v>
      </c>
      <c r="Z1426" s="2">
        <v>0.73329295205298883</v>
      </c>
      <c r="AA1426" s="2">
        <v>0.24210762176712947</v>
      </c>
      <c r="AB1426" s="2">
        <v>0.36050536554913371</v>
      </c>
      <c r="AC1426" s="2">
        <v>5.2934365852649471E-3</v>
      </c>
      <c r="AD1426" s="2">
        <v>0</v>
      </c>
      <c r="AE1426" s="2">
        <v>2.1127748820267283E-2</v>
      </c>
      <c r="AF1426">
        <v>143507.88769602147</v>
      </c>
      <c r="AG1426">
        <v>138.89731647530272</v>
      </c>
      <c r="AH1426">
        <v>26105.320840766723</v>
      </c>
      <c r="AI1426">
        <v>21381.899465953848</v>
      </c>
      <c r="AJ1426">
        <v>1.2225575356423257</v>
      </c>
      <c r="AK1426">
        <v>373472.85710858204</v>
      </c>
      <c r="AL1426">
        <v>370.55299690475709</v>
      </c>
      <c r="AM1426">
        <v>69644.289163976398</v>
      </c>
      <c r="AN1426">
        <v>54132.767487052151</v>
      </c>
      <c r="AO1426">
        <v>3.2218009119848086</v>
      </c>
      <c r="AP1426">
        <v>229964.96941256057</v>
      </c>
      <c r="AQ1426">
        <v>231.65568042945438</v>
      </c>
      <c r="AR1426">
        <v>43538.968323209672</v>
      </c>
      <c r="AS1426">
        <v>32750.868021098304</v>
      </c>
      <c r="AT1426">
        <v>1.9992433763424828</v>
      </c>
      <c r="AU1426" s="3">
        <v>69455106.217681274</v>
      </c>
      <c r="AV1426" s="3">
        <v>2299153.6851460268</v>
      </c>
      <c r="AW1426">
        <v>170107.71590940002</v>
      </c>
      <c r="AX1426">
        <v>31970044.128012639</v>
      </c>
      <c r="AY1426">
        <v>5631.0299300255992</v>
      </c>
      <c r="AZ1426">
        <v>1058295.7650490112</v>
      </c>
      <c r="BA1426">
        <v>539667.71493930998</v>
      </c>
      <c r="BB1426">
        <v>101425150.34569392</v>
      </c>
      <c r="BC1426">
        <v>17864.475099473439</v>
      </c>
      <c r="BD1426">
        <v>3357449.4501950382</v>
      </c>
      <c r="BE1426">
        <v>369559.99902990996</v>
      </c>
      <c r="BF1426">
        <v>69455106.217681274</v>
      </c>
      <c r="BG1426">
        <v>12233.445169447839</v>
      </c>
      <c r="BH1426">
        <v>2299153.6851460268</v>
      </c>
      <c r="BI1426">
        <v>3.7087409899303871</v>
      </c>
      <c r="BJ1426">
        <v>14.314425066810044</v>
      </c>
      <c r="BK1426">
        <v>10.605684076879657</v>
      </c>
      <c r="BL1426">
        <v>49.852922938477469</v>
      </c>
      <c r="BM1426">
        <v>41.36198541106311</v>
      </c>
      <c r="BN1426">
        <f t="shared" si="144"/>
        <v>-8.4909375274143599</v>
      </c>
      <c r="BO1426">
        <v>0.54005814070209579</v>
      </c>
      <c r="BP1426">
        <v>2.425480835263923E-2</v>
      </c>
      <c r="BQ1426">
        <v>0.30238619727826355</v>
      </c>
      <c r="BR1426">
        <v>0.17261904761904762</v>
      </c>
      <c r="BS1426">
        <v>0.17241379310344829</v>
      </c>
      <c r="BT1426">
        <v>0.27777777777777779</v>
      </c>
      <c r="BU1426">
        <v>0.24316180052619393</v>
      </c>
      <c r="BV1426">
        <v>0.73329295205298883</v>
      </c>
      <c r="BW1426">
        <v>0.25114898523561147</v>
      </c>
      <c r="BX1426">
        <v>0.36050536554913371</v>
      </c>
      <c r="BY1426">
        <f t="shared" si="145"/>
        <v>8.7471328492590192E-2</v>
      </c>
      <c r="BZ1426">
        <v>0</v>
      </c>
      <c r="CA1426">
        <f t="shared" si="146"/>
        <v>1.3640696104302207E-2</v>
      </c>
      <c r="CC1426">
        <v>8.7471328492590192E-2</v>
      </c>
      <c r="CD1426">
        <v>1.3640696104302207E-2</v>
      </c>
    </row>
    <row r="1427" spans="1:82" x14ac:dyDescent="0.3">
      <c r="A1427">
        <v>0</v>
      </c>
      <c r="B1427" t="s">
        <v>963</v>
      </c>
      <c r="C1427" t="s">
        <v>985</v>
      </c>
      <c r="D1427">
        <v>28107</v>
      </c>
      <c r="E1427" s="2">
        <f t="shared" si="143"/>
        <v>0.54838998979526155</v>
      </c>
      <c r="F1427" s="2" t="s">
        <v>1938</v>
      </c>
      <c r="G1427" s="3">
        <v>2554</v>
      </c>
      <c r="H1427" s="1">
        <v>1.906911549671489</v>
      </c>
      <c r="I1427" s="1">
        <f t="shared" si="147"/>
        <v>-11.632451284447846</v>
      </c>
      <c r="J1427" s="1">
        <v>2.6638780850199999</v>
      </c>
      <c r="K1427" s="1">
        <v>180.495234963</v>
      </c>
      <c r="L1427" s="2">
        <v>0.12118999532999997</v>
      </c>
      <c r="M1427" s="2">
        <v>4.3653244580333945E-3</v>
      </c>
      <c r="N1427" s="7">
        <v>0</v>
      </c>
      <c r="O1427" s="2">
        <v>2.8847182900480387E-2</v>
      </c>
      <c r="P1427" s="3">
        <v>86310.935226040034</v>
      </c>
      <c r="Q1427" s="3">
        <v>2857.1276555449599</v>
      </c>
      <c r="R1427" s="3">
        <v>95020.93748466298</v>
      </c>
      <c r="S1427" s="3">
        <v>97.887573601921389</v>
      </c>
      <c r="T1427" s="3">
        <v>31663.609175304497</v>
      </c>
      <c r="V1427">
        <v>28107</v>
      </c>
      <c r="W1427" s="2">
        <v>0.50777107408668531</v>
      </c>
      <c r="X1427" s="2">
        <v>5.1156137452929316E-2</v>
      </c>
      <c r="Y1427" s="2">
        <v>0.32332264134389765</v>
      </c>
      <c r="Z1427" s="2">
        <v>0.75967240491992571</v>
      </c>
      <c r="AA1427" s="2">
        <v>0.52024782918762791</v>
      </c>
      <c r="AB1427" s="2">
        <v>0.29914252204908448</v>
      </c>
      <c r="AC1427" s="2">
        <v>4.3653244580333945E-3</v>
      </c>
      <c r="AD1427" s="2">
        <v>0</v>
      </c>
      <c r="AE1427" s="2">
        <v>2.8847182900480387E-2</v>
      </c>
      <c r="AF1427">
        <v>112528.24212702177</v>
      </c>
      <c r="AG1427">
        <v>111.96580724942638</v>
      </c>
      <c r="AH1427">
        <v>21043.62701608739</v>
      </c>
      <c r="AI1427">
        <v>16379.64769393761</v>
      </c>
      <c r="AJ1427">
        <v>0.97213942541313658</v>
      </c>
      <c r="AK1427">
        <v>207549.17961168475</v>
      </c>
      <c r="AL1427">
        <v>209.85338085134777</v>
      </c>
      <c r="AM1427">
        <v>39441.293580485682</v>
      </c>
      <c r="AN1427">
        <v>29645.590304843805</v>
      </c>
      <c r="AO1427">
        <v>1.8078093482939595</v>
      </c>
      <c r="AP1427">
        <v>95020.93748466298</v>
      </c>
      <c r="AQ1427">
        <v>97.887573601921389</v>
      </c>
      <c r="AR1427">
        <v>18397.666564398292</v>
      </c>
      <c r="AS1427">
        <v>13265.942610906195</v>
      </c>
      <c r="AT1427">
        <v>0.83566992288082287</v>
      </c>
      <c r="AU1427" s="3">
        <v>16221277.166381964</v>
      </c>
      <c r="AV1427" s="3">
        <v>536968.5715831198</v>
      </c>
      <c r="AW1427">
        <v>84427.891900869989</v>
      </c>
      <c r="AX1427">
        <v>15867378.003849506</v>
      </c>
      <c r="AY1427">
        <v>2794.7937792308799</v>
      </c>
      <c r="AZ1427">
        <v>525253.54286865157</v>
      </c>
      <c r="BA1427">
        <v>170738.82712691004</v>
      </c>
      <c r="BB1427">
        <v>32088655.170231473</v>
      </c>
      <c r="BC1427">
        <v>5651.9214347758398</v>
      </c>
      <c r="BD1427">
        <v>1062222.1144517714</v>
      </c>
      <c r="BE1427">
        <v>86310.935226040034</v>
      </c>
      <c r="BF1427">
        <v>16221277.166381964</v>
      </c>
      <c r="BG1427">
        <v>2857.1276555449599</v>
      </c>
      <c r="BH1427">
        <v>536968.5715831198</v>
      </c>
      <c r="BI1427">
        <v>1.1685542984485313</v>
      </c>
      <c r="BJ1427">
        <v>3.0754658481200203</v>
      </c>
      <c r="BK1427">
        <v>1.906911549671489</v>
      </c>
      <c r="BL1427">
        <v>51.445679744098989</v>
      </c>
      <c r="BM1427">
        <v>39.813228459651143</v>
      </c>
      <c r="BN1427">
        <f t="shared" si="144"/>
        <v>-11.632451284447846</v>
      </c>
      <c r="BO1427">
        <v>0.54838998979526155</v>
      </c>
      <c r="BP1427">
        <v>7.7601343860985387E-3</v>
      </c>
      <c r="BQ1427">
        <v>0.21174500155312442</v>
      </c>
      <c r="BR1427">
        <v>0.125</v>
      </c>
      <c r="BS1427">
        <v>6.8965517241379309E-2</v>
      </c>
      <c r="BT1427">
        <v>0.22222222222222221</v>
      </c>
      <c r="BU1427">
        <v>0.3331278542242348</v>
      </c>
      <c r="BV1427">
        <v>0.75967240491992571</v>
      </c>
      <c r="BW1427">
        <v>0.53967617135646051</v>
      </c>
      <c r="BX1427">
        <v>0.29914252204908448</v>
      </c>
      <c r="BY1427">
        <f t="shared" si="145"/>
        <v>7.4020321174803103E-2</v>
      </c>
      <c r="BZ1427">
        <v>0</v>
      </c>
      <c r="CA1427">
        <f t="shared" si="146"/>
        <v>2.2037450062793083E-2</v>
      </c>
      <c r="CC1427">
        <v>7.4020321174803103E-2</v>
      </c>
      <c r="CD1427">
        <v>2.2037450062793083E-2</v>
      </c>
    </row>
    <row r="1428" spans="1:82" x14ac:dyDescent="0.3">
      <c r="A1428">
        <v>0</v>
      </c>
      <c r="B1428" t="s">
        <v>963</v>
      </c>
      <c r="C1428" t="s">
        <v>986</v>
      </c>
      <c r="D1428">
        <v>28109</v>
      </c>
      <c r="E1428" s="2">
        <f t="shared" si="143"/>
        <v>0.72718960865226678</v>
      </c>
      <c r="F1428" s="2" t="s">
        <v>1941</v>
      </c>
      <c r="G1428" s="3">
        <v>10091</v>
      </c>
      <c r="H1428" s="1">
        <v>4.9912302102297144</v>
      </c>
      <c r="I1428" s="1">
        <f t="shared" si="147"/>
        <v>-12.52977204835004</v>
      </c>
      <c r="J1428" s="1">
        <v>2.2919179547100001</v>
      </c>
      <c r="K1428" s="1">
        <v>88.900597691499996</v>
      </c>
      <c r="L1428" s="2">
        <v>0.28056527606000015</v>
      </c>
      <c r="M1428" s="2">
        <v>1.4434242174893032E-2</v>
      </c>
      <c r="N1428" s="7">
        <v>0</v>
      </c>
      <c r="O1428" s="2">
        <v>0.39766918524952488</v>
      </c>
      <c r="P1428" s="3">
        <v>372460.93651058007</v>
      </c>
      <c r="Q1428" s="3">
        <v>12329.474121993917</v>
      </c>
      <c r="R1428" s="3">
        <v>685506.9556258173</v>
      </c>
      <c r="S1428" s="3">
        <v>888.54150606194889</v>
      </c>
      <c r="T1428" s="3">
        <v>226016.63769364235</v>
      </c>
      <c r="V1428">
        <v>28109</v>
      </c>
      <c r="W1428" s="2">
        <v>0.62923389933302853</v>
      </c>
      <c r="X1428" s="2">
        <v>0.13389821816209124</v>
      </c>
      <c r="Y1428" s="2">
        <v>0.31361896180607712</v>
      </c>
      <c r="Z1428" s="2">
        <v>0.65359853903397813</v>
      </c>
      <c r="AA1428" s="2">
        <v>0.25624135159006522</v>
      </c>
      <c r="AB1428" s="2">
        <v>0.69254070066961937</v>
      </c>
      <c r="AC1428" s="2">
        <v>1.4434242174893032E-2</v>
      </c>
      <c r="AD1428" s="2">
        <v>0</v>
      </c>
      <c r="AE1428" s="2">
        <v>0.39766918524952488</v>
      </c>
      <c r="AF1428">
        <v>558748.79059079837</v>
      </c>
      <c r="AG1428">
        <v>735.26333235736081</v>
      </c>
      <c r="AH1428">
        <v>138190.4681870015</v>
      </c>
      <c r="AI1428">
        <v>46420.923072049911</v>
      </c>
      <c r="AJ1428">
        <v>5.6200168729357722</v>
      </c>
      <c r="AK1428">
        <v>1244255.7462166157</v>
      </c>
      <c r="AL1428">
        <v>1623.8048384193098</v>
      </c>
      <c r="AM1428">
        <v>305189.09483224456</v>
      </c>
      <c r="AN1428">
        <v>105438.93412044921</v>
      </c>
      <c r="AO1428">
        <v>12.455187114092698</v>
      </c>
      <c r="AP1428">
        <v>685506.9556258173</v>
      </c>
      <c r="AQ1428">
        <v>888.54150606194901</v>
      </c>
      <c r="AR1428">
        <v>166998.62664524306</v>
      </c>
      <c r="AS1428">
        <v>59018.011048399298</v>
      </c>
      <c r="AT1428">
        <v>6.8351702411569262</v>
      </c>
      <c r="AU1428" s="3">
        <v>70000308.407798424</v>
      </c>
      <c r="AV1428" s="3">
        <v>2317201.3664875366</v>
      </c>
      <c r="AW1428">
        <v>220075.58654975001</v>
      </c>
      <c r="AX1428">
        <v>41361005.736160018</v>
      </c>
      <c r="AY1428">
        <v>7285.1029014439991</v>
      </c>
      <c r="AZ1428">
        <v>1369162.2392973851</v>
      </c>
      <c r="BA1428">
        <v>592536.52306033007</v>
      </c>
      <c r="BB1428">
        <v>111361314.14395843</v>
      </c>
      <c r="BC1428">
        <v>19614.577023437916</v>
      </c>
      <c r="BD1428">
        <v>3686363.6057849219</v>
      </c>
      <c r="BE1428">
        <v>372460.93651058007</v>
      </c>
      <c r="BF1428">
        <v>70000308.407798424</v>
      </c>
      <c r="BG1428">
        <v>12329.474121993917</v>
      </c>
      <c r="BH1428">
        <v>2317201.3664875366</v>
      </c>
      <c r="BI1428">
        <v>2.1650205460967511</v>
      </c>
      <c r="BJ1428">
        <v>7.1562507563264655</v>
      </c>
      <c r="BK1428">
        <v>4.9912302102297144</v>
      </c>
      <c r="BL1428">
        <v>62.32259673299852</v>
      </c>
      <c r="BM1428">
        <v>49.79282468464848</v>
      </c>
      <c r="BN1428">
        <f t="shared" si="144"/>
        <v>-12.52977204835004</v>
      </c>
      <c r="BO1428">
        <v>0.72718960865226678</v>
      </c>
      <c r="BP1428">
        <v>1.9065162564392692E-2</v>
      </c>
      <c r="BQ1428">
        <v>0.68626412861635011</v>
      </c>
      <c r="BR1428">
        <v>0.2857142857142857</v>
      </c>
      <c r="BS1428">
        <v>0</v>
      </c>
      <c r="BT1428">
        <v>0.22222222222222221</v>
      </c>
      <c r="BU1428">
        <v>0.35882514994635295</v>
      </c>
      <c r="BV1428">
        <v>0.65359853903397813</v>
      </c>
      <c r="BW1428">
        <v>0.26581053069508842</v>
      </c>
      <c r="BX1428">
        <v>0.69254070066961937</v>
      </c>
      <c r="BY1428">
        <f t="shared" si="145"/>
        <v>0.23256315622439847</v>
      </c>
      <c r="BZ1428">
        <v>0</v>
      </c>
      <c r="CA1428">
        <f t="shared" si="146"/>
        <v>0.14203158488315287</v>
      </c>
      <c r="CC1428">
        <v>0.23256315622439847</v>
      </c>
      <c r="CD1428">
        <v>0.14203158488315287</v>
      </c>
    </row>
    <row r="1429" spans="1:82" x14ac:dyDescent="0.3">
      <c r="A1429">
        <v>1</v>
      </c>
      <c r="B1429" t="s">
        <v>963</v>
      </c>
      <c r="C1429" t="s">
        <v>57</v>
      </c>
      <c r="D1429">
        <v>28111</v>
      </c>
      <c r="E1429" s="2">
        <v>0</v>
      </c>
      <c r="F1429" s="2" t="s">
        <v>1954</v>
      </c>
      <c r="G1429" s="3">
        <v>-999</v>
      </c>
      <c r="H1429" s="1">
        <v>0.37683609056298184</v>
      </c>
      <c r="I1429" s="1">
        <f t="shared" si="147"/>
        <v>-999</v>
      </c>
      <c r="J1429" s="1">
        <v>-999</v>
      </c>
      <c r="K1429" s="1">
        <v>-999</v>
      </c>
      <c r="L1429" s="2">
        <v>-999</v>
      </c>
      <c r="M1429" s="2">
        <v>-999</v>
      </c>
      <c r="N1429" s="7">
        <v>-999</v>
      </c>
      <c r="O1429" s="2">
        <v>-999</v>
      </c>
      <c r="P1429" s="3">
        <v>-999</v>
      </c>
      <c r="Q1429" s="3">
        <v>-999</v>
      </c>
      <c r="R1429" s="3">
        <v>-999</v>
      </c>
      <c r="S1429" s="3">
        <v>-999</v>
      </c>
      <c r="T1429" s="3">
        <v>-999</v>
      </c>
      <c r="V1429">
        <v>28111</v>
      </c>
      <c r="W1429" s="2">
        <v>-999</v>
      </c>
      <c r="X1429" s="2">
        <v>1.0109267443151951E-2</v>
      </c>
      <c r="Y1429" s="2">
        <v>-999</v>
      </c>
      <c r="Z1429" s="2">
        <v>-999</v>
      </c>
      <c r="AA1429" s="2">
        <v>-999</v>
      </c>
      <c r="AB1429" s="2">
        <v>-999</v>
      </c>
      <c r="AC1429" s="2">
        <v>-999</v>
      </c>
      <c r="AD1429" s="2">
        <v>-999</v>
      </c>
      <c r="AE1429" s="2">
        <v>-999</v>
      </c>
      <c r="AF1429" s="2">
        <v>-999</v>
      </c>
      <c r="AG1429" s="2">
        <v>-999</v>
      </c>
      <c r="AH1429" s="2">
        <v>-999</v>
      </c>
      <c r="AI1429" s="2">
        <v>-999</v>
      </c>
      <c r="AJ1429" s="2">
        <v>-999</v>
      </c>
      <c r="AK1429" s="2">
        <v>-999</v>
      </c>
      <c r="AL1429" s="2">
        <v>-999</v>
      </c>
      <c r="AM1429" s="2">
        <v>-999</v>
      </c>
      <c r="AN1429" s="2">
        <v>-999</v>
      </c>
      <c r="AO1429" s="2">
        <v>-999</v>
      </c>
      <c r="AP1429" s="2">
        <v>-999</v>
      </c>
      <c r="AQ1429" s="2">
        <v>-999</v>
      </c>
      <c r="AR1429" s="2">
        <v>-999</v>
      </c>
      <c r="AS1429" s="2">
        <v>-999</v>
      </c>
      <c r="AT1429" s="2">
        <v>-999</v>
      </c>
      <c r="AU1429" s="2">
        <v>-999</v>
      </c>
      <c r="AV1429" s="2">
        <v>-999</v>
      </c>
      <c r="AW1429" s="2">
        <v>-999</v>
      </c>
      <c r="AX1429" s="2">
        <v>-999</v>
      </c>
      <c r="AY1429" s="2">
        <v>-999</v>
      </c>
      <c r="AZ1429" s="2">
        <v>-999</v>
      </c>
      <c r="BA1429" s="2">
        <v>-999</v>
      </c>
      <c r="BB1429" s="2">
        <v>-999</v>
      </c>
      <c r="BC1429" s="2">
        <v>-999</v>
      </c>
      <c r="BD1429" s="2">
        <v>-999</v>
      </c>
      <c r="BE1429" s="2">
        <v>-999</v>
      </c>
      <c r="BF1429" s="2">
        <v>-999</v>
      </c>
      <c r="BG1429" s="2">
        <v>-999</v>
      </c>
      <c r="BH1429" s="2">
        <v>-999</v>
      </c>
      <c r="BI1429">
        <v>0</v>
      </c>
      <c r="BJ1429">
        <v>0.37683609056298184</v>
      </c>
      <c r="BK1429">
        <v>0.37683609056298184</v>
      </c>
      <c r="BL1429">
        <v>-999</v>
      </c>
      <c r="BM1429">
        <v>42.14447693674385</v>
      </c>
      <c r="BN1429">
        <f t="shared" si="144"/>
        <v>-999</v>
      </c>
      <c r="BO1429" t="s">
        <v>3748</v>
      </c>
      <c r="BP1429" t="s">
        <v>3748</v>
      </c>
      <c r="BQ1429">
        <v>0.62057189935383406</v>
      </c>
      <c r="BR1429">
        <v>0.10714285714285714</v>
      </c>
      <c r="BS1429">
        <v>0</v>
      </c>
      <c r="BT1429">
        <v>0.27777777777777779</v>
      </c>
      <c r="BU1429" t="s">
        <v>3748</v>
      </c>
      <c r="BY1429">
        <f t="shared" si="145"/>
        <v>-999</v>
      </c>
      <c r="CA1429">
        <f t="shared" si="146"/>
        <v>-999</v>
      </c>
    </row>
    <row r="1430" spans="1:82" x14ac:dyDescent="0.3">
      <c r="A1430">
        <v>0</v>
      </c>
      <c r="B1430" t="s">
        <v>963</v>
      </c>
      <c r="C1430" t="s">
        <v>59</v>
      </c>
      <c r="D1430">
        <v>28113</v>
      </c>
      <c r="E1430" s="2">
        <f t="shared" ref="E1430:E1435" si="148">BO1430</f>
        <v>0.63454021760076973</v>
      </c>
      <c r="F1430" s="2" t="s">
        <v>1939</v>
      </c>
      <c r="G1430" s="3">
        <v>4924</v>
      </c>
      <c r="H1430" s="1">
        <v>9.4567286926492375</v>
      </c>
      <c r="I1430" s="1">
        <f t="shared" si="147"/>
        <v>-17.524989889823502</v>
      </c>
      <c r="J1430" s="1">
        <v>2.4169930991899999</v>
      </c>
      <c r="K1430" s="1">
        <v>-31.398487536299999</v>
      </c>
      <c r="L1430" s="2">
        <v>0.28926728717000016</v>
      </c>
      <c r="M1430" s="2">
        <v>-3.8535228239590754E-4</v>
      </c>
      <c r="N1430" s="7">
        <v>0</v>
      </c>
      <c r="O1430" s="2">
        <v>0.28026913568410838</v>
      </c>
      <c r="P1430" s="3">
        <v>239553.23220254001</v>
      </c>
      <c r="Q1430" s="3">
        <v>7929.8661624809565</v>
      </c>
      <c r="R1430" s="3">
        <v>663631.91952845361</v>
      </c>
      <c r="S1430" s="3">
        <v>834.83562314975438</v>
      </c>
      <c r="T1430" s="3">
        <v>274994.97733649181</v>
      </c>
      <c r="V1430">
        <v>28113</v>
      </c>
      <c r="W1430" s="2">
        <v>0.64219469688462216</v>
      </c>
      <c r="X1430" s="2">
        <v>0.25369279080593216</v>
      </c>
      <c r="Y1430" s="2">
        <v>0.48534788545991653</v>
      </c>
      <c r="Z1430" s="2">
        <v>0.68926688899981947</v>
      </c>
      <c r="AA1430" s="2">
        <v>9.0500976293825169E-2</v>
      </c>
      <c r="AB1430" s="2">
        <v>0.71402053935808707</v>
      </c>
      <c r="AC1430" s="2">
        <v>-3.8535228239590754E-4</v>
      </c>
      <c r="AD1430" s="2">
        <v>0</v>
      </c>
      <c r="AE1430" s="2">
        <v>0.28026913568410838</v>
      </c>
      <c r="AF1430">
        <v>465041.02319790237</v>
      </c>
      <c r="AG1430">
        <v>591.52969161515091</v>
      </c>
      <c r="AH1430">
        <v>111176.1751653356</v>
      </c>
      <c r="AI1430">
        <v>80815.033639275207</v>
      </c>
      <c r="AJ1430">
        <v>4.5871692659314176</v>
      </c>
      <c r="AK1430">
        <v>1128672.942726356</v>
      </c>
      <c r="AL1430">
        <v>1426.3653147649052</v>
      </c>
      <c r="AM1430">
        <v>268080.9472996546</v>
      </c>
      <c r="AN1430">
        <v>198905.23884144801</v>
      </c>
      <c r="AO1430">
        <v>11.092111148330387</v>
      </c>
      <c r="AP1430">
        <v>663631.91952845361</v>
      </c>
      <c r="AQ1430">
        <v>834.83562314975427</v>
      </c>
      <c r="AR1430">
        <v>156904.77213431901</v>
      </c>
      <c r="AS1430">
        <v>118090.2052021728</v>
      </c>
      <c r="AT1430">
        <v>6.5049418823989695</v>
      </c>
      <c r="AU1430" s="3">
        <v>45021634.460145369</v>
      </c>
      <c r="AV1430" s="3">
        <v>1490339.0465766708</v>
      </c>
      <c r="AW1430">
        <v>142758.19571996</v>
      </c>
      <c r="AX1430">
        <v>26829975.303609282</v>
      </c>
      <c r="AY1430">
        <v>4725.6861251590399</v>
      </c>
      <c r="AZ1430">
        <v>888145.45036238991</v>
      </c>
      <c r="BA1430">
        <v>382311.42792250001</v>
      </c>
      <c r="BB1430">
        <v>71851609.763754651</v>
      </c>
      <c r="BC1430">
        <v>12655.552287639995</v>
      </c>
      <c r="BD1430">
        <v>2378484.4969390607</v>
      </c>
      <c r="BE1430">
        <v>239553.23220254001</v>
      </c>
      <c r="BF1430">
        <v>45021634.460145369</v>
      </c>
      <c r="BG1430">
        <v>7929.8661624809565</v>
      </c>
      <c r="BH1430">
        <v>1490339.0465766708</v>
      </c>
      <c r="BI1430">
        <v>3.1806897812133528</v>
      </c>
      <c r="BJ1430">
        <v>12.63741847386259</v>
      </c>
      <c r="BK1430">
        <v>9.4567286926492375</v>
      </c>
      <c r="BL1430">
        <v>54.870228547359325</v>
      </c>
      <c r="BM1430">
        <v>37.345238657535823</v>
      </c>
      <c r="BN1430">
        <f t="shared" si="144"/>
        <v>-17.524989889823502</v>
      </c>
      <c r="BO1430">
        <v>0.63454021760076973</v>
      </c>
      <c r="BP1430">
        <v>2.4440567907335429E-2</v>
      </c>
      <c r="BQ1430">
        <v>0.53580449110536066</v>
      </c>
      <c r="BR1430">
        <v>0.13690476190476192</v>
      </c>
      <c r="BS1430">
        <v>6.8965517241379309E-2</v>
      </c>
      <c r="BT1430">
        <v>0.22222222222222221</v>
      </c>
      <c r="BU1430">
        <v>0.50187721698036114</v>
      </c>
      <c r="BV1430">
        <v>0.68926688899981947</v>
      </c>
      <c r="BW1430">
        <v>9.3880680802723201E-2</v>
      </c>
      <c r="BX1430">
        <v>0.71402053935808707</v>
      </c>
      <c r="BY1430">
        <f t="shared" si="145"/>
        <v>2.1317000531278895E-2</v>
      </c>
      <c r="BZ1430">
        <v>0</v>
      </c>
      <c r="CA1430">
        <f t="shared" si="146"/>
        <v>9.726507566888995E-2</v>
      </c>
      <c r="CC1430">
        <v>2.1317000531278895E-2</v>
      </c>
      <c r="CD1430">
        <v>9.726507566888995E-2</v>
      </c>
    </row>
    <row r="1431" spans="1:82" x14ac:dyDescent="0.3">
      <c r="A1431">
        <v>0</v>
      </c>
      <c r="B1431" t="s">
        <v>963</v>
      </c>
      <c r="C1431" t="s">
        <v>987</v>
      </c>
      <c r="D1431">
        <v>28115</v>
      </c>
      <c r="E1431" s="2">
        <f t="shared" si="148"/>
        <v>0.54825274776922039</v>
      </c>
      <c r="F1431" s="2" t="s">
        <v>1938</v>
      </c>
      <c r="G1431" s="3">
        <v>1796</v>
      </c>
      <c r="H1431" s="1">
        <v>1.6255281570831031</v>
      </c>
      <c r="I1431" s="1">
        <f t="shared" si="147"/>
        <v>-11.31530677629344</v>
      </c>
      <c r="J1431" s="1">
        <v>2.6093272101</v>
      </c>
      <c r="K1431" s="1">
        <v>161.539146802</v>
      </c>
      <c r="L1431" s="2">
        <v>0.12208889526999989</v>
      </c>
      <c r="M1431" s="2">
        <v>3.4606220800354902E-4</v>
      </c>
      <c r="N1431" s="7">
        <v>0</v>
      </c>
      <c r="O1431" s="2">
        <v>2.8291877986470319E-2</v>
      </c>
      <c r="P1431" s="3">
        <v>62373.008908226024</v>
      </c>
      <c r="Q1431" s="3">
        <v>2064.7169242754239</v>
      </c>
      <c r="R1431" s="3">
        <v>48172.844496747195</v>
      </c>
      <c r="S1431" s="3">
        <v>45.98106311574967</v>
      </c>
      <c r="T1431" s="3">
        <v>14063.336094127902</v>
      </c>
      <c r="V1431">
        <v>28115</v>
      </c>
      <c r="W1431" s="2">
        <v>0.47982968377152158</v>
      </c>
      <c r="X1431" s="2">
        <v>4.3607550571328625E-2</v>
      </c>
      <c r="Y1431" s="2">
        <v>0.29409516745801012</v>
      </c>
      <c r="Z1431" s="2">
        <v>0.74411583925950764</v>
      </c>
      <c r="AA1431" s="2">
        <v>0.46561002272325708</v>
      </c>
      <c r="AB1431" s="2">
        <v>0.30136134542958826</v>
      </c>
      <c r="AC1431" s="2">
        <v>3.4606220800354902E-4</v>
      </c>
      <c r="AD1431" s="2">
        <v>0</v>
      </c>
      <c r="AE1431" s="2">
        <v>2.8291877986470319E-2</v>
      </c>
      <c r="AF1431">
        <v>61793.514820417498</v>
      </c>
      <c r="AG1431">
        <v>60.246912011717804</v>
      </c>
      <c r="AH1431">
        <v>11323.220690235501</v>
      </c>
      <c r="AI1431">
        <v>6796.7649965326245</v>
      </c>
      <c r="AJ1431">
        <v>0.5283648669132075</v>
      </c>
      <c r="AK1431">
        <v>109966.35931716469</v>
      </c>
      <c r="AL1431">
        <v>106.22797512746747</v>
      </c>
      <c r="AM1431">
        <v>19965.219223372198</v>
      </c>
      <c r="AN1431">
        <v>12218.102557523833</v>
      </c>
      <c r="AO1431">
        <v>0.93590558078634922</v>
      </c>
      <c r="AP1431">
        <v>48172.844496747195</v>
      </c>
      <c r="AQ1431">
        <v>45.98106311574967</v>
      </c>
      <c r="AR1431">
        <v>8641.998533136697</v>
      </c>
      <c r="AS1431">
        <v>5421.3375609912082</v>
      </c>
      <c r="AT1431">
        <v>0.40754071387314172</v>
      </c>
      <c r="AU1431" s="3">
        <v>11722383.294211999</v>
      </c>
      <c r="AV1431" s="3">
        <v>388042.89874832315</v>
      </c>
      <c r="AW1431">
        <v>65609.120108143994</v>
      </c>
      <c r="AX1431">
        <v>12330578.033124583</v>
      </c>
      <c r="AY1431">
        <v>2171.8410422274555</v>
      </c>
      <c r="AZ1431">
        <v>408175.80547622801</v>
      </c>
      <c r="BA1431">
        <v>127982.12901637002</v>
      </c>
      <c r="BB1431">
        <v>24052961.32733658</v>
      </c>
      <c r="BC1431">
        <v>4236.5579665028799</v>
      </c>
      <c r="BD1431">
        <v>796218.70422455121</v>
      </c>
      <c r="BE1431">
        <v>62373.008908226024</v>
      </c>
      <c r="BF1431">
        <v>11722383.294211999</v>
      </c>
      <c r="BG1431">
        <v>2064.7169242754239</v>
      </c>
      <c r="BH1431">
        <v>388042.89874832315</v>
      </c>
      <c r="BI1431">
        <v>1.1538170774082532</v>
      </c>
      <c r="BJ1431">
        <v>2.7793452344913563</v>
      </c>
      <c r="BK1431">
        <v>1.6255281570831031</v>
      </c>
      <c r="BL1431">
        <v>56.983149913475771</v>
      </c>
      <c r="BM1431">
        <v>45.667843137182331</v>
      </c>
      <c r="BN1431">
        <f t="shared" si="144"/>
        <v>-11.31530677629344</v>
      </c>
      <c r="BO1431">
        <v>0.54825274776922039</v>
      </c>
      <c r="BP1431">
        <v>7.6603498749520035E-3</v>
      </c>
      <c r="BQ1431">
        <v>0.23262590634545979</v>
      </c>
      <c r="BR1431">
        <v>0.13690476190476192</v>
      </c>
      <c r="BS1431">
        <v>6.8965517241379309E-2</v>
      </c>
      <c r="BT1431">
        <v>0.33333333333333331</v>
      </c>
      <c r="BU1431">
        <v>0.32404553211541781</v>
      </c>
      <c r="BV1431">
        <v>0.74411583925950764</v>
      </c>
      <c r="BW1431">
        <v>0.48299794888304676</v>
      </c>
      <c r="BX1431">
        <v>0.30136134542958826</v>
      </c>
      <c r="BY1431">
        <f t="shared" si="145"/>
        <v>9.1704071334959333E-3</v>
      </c>
      <c r="BZ1431">
        <v>0</v>
      </c>
      <c r="CA1431">
        <f t="shared" si="146"/>
        <v>2.141036737337566E-2</v>
      </c>
      <c r="CC1431">
        <v>9.1704071334959333E-3</v>
      </c>
      <c r="CD1431">
        <v>2.141036737337566E-2</v>
      </c>
    </row>
    <row r="1432" spans="1:82" x14ac:dyDescent="0.3">
      <c r="A1432">
        <v>0</v>
      </c>
      <c r="B1432" t="s">
        <v>963</v>
      </c>
      <c r="C1432" t="s">
        <v>988</v>
      </c>
      <c r="D1432">
        <v>28117</v>
      </c>
      <c r="E1432" s="2">
        <f t="shared" si="148"/>
        <v>0.59946743668487079</v>
      </c>
      <c r="F1432" s="2" t="s">
        <v>1939</v>
      </c>
      <c r="G1432" s="3">
        <v>1434</v>
      </c>
      <c r="H1432" s="1">
        <v>1.9094076952454644</v>
      </c>
      <c r="I1432" s="1">
        <f t="shared" si="147"/>
        <v>-15.419475564127914</v>
      </c>
      <c r="J1432" s="1">
        <v>2.5742097788399998</v>
      </c>
      <c r="K1432" s="1">
        <v>211.20830548399999</v>
      </c>
      <c r="L1432" s="2">
        <v>0.10827478935000001</v>
      </c>
      <c r="M1432" s="2">
        <v>6.2360774687127553E-4</v>
      </c>
      <c r="N1432" s="7">
        <v>0</v>
      </c>
      <c r="O1432" s="2">
        <v>4.7489547778311894E-2</v>
      </c>
      <c r="P1432" s="3">
        <v>43137.065453017007</v>
      </c>
      <c r="Q1432" s="3">
        <v>1427.954666023408</v>
      </c>
      <c r="R1432" s="3">
        <v>49782.917898970743</v>
      </c>
      <c r="S1432" s="3">
        <v>49.360615385324344</v>
      </c>
      <c r="T1432" s="3">
        <v>17198.246297298931</v>
      </c>
      <c r="V1432">
        <v>28117</v>
      </c>
      <c r="W1432" s="2">
        <v>0.54572305385176245</v>
      </c>
      <c r="X1432" s="2">
        <v>5.1223100792737501E-2</v>
      </c>
      <c r="Y1432" s="2">
        <v>0.42577501044401889</v>
      </c>
      <c r="Z1432" s="2">
        <v>0.73410121298591291</v>
      </c>
      <c r="AA1432" s="2">
        <v>0.60877320366364784</v>
      </c>
      <c r="AB1432" s="2">
        <v>0.2672629326562444</v>
      </c>
      <c r="AC1432" s="2">
        <v>6.2360774687127553E-4</v>
      </c>
      <c r="AD1432" s="2">
        <v>0</v>
      </c>
      <c r="AE1432" s="2">
        <v>4.7489547778311894E-2</v>
      </c>
      <c r="AF1432">
        <v>72658.140752660634</v>
      </c>
      <c r="AG1432">
        <v>70.757025172130042</v>
      </c>
      <c r="AH1432">
        <v>13298.563937231289</v>
      </c>
      <c r="AI1432">
        <v>11797.100110919839</v>
      </c>
      <c r="AJ1432">
        <v>0.62089752682824528</v>
      </c>
      <c r="AK1432">
        <v>122441.05865163138</v>
      </c>
      <c r="AL1432">
        <v>120.11764055745439</v>
      </c>
      <c r="AM1432">
        <v>22575.738862066497</v>
      </c>
      <c r="AN1432">
        <v>19718.171483383558</v>
      </c>
      <c r="AO1432">
        <v>1.0502084946282098</v>
      </c>
      <c r="AP1432">
        <v>49782.917898970743</v>
      </c>
      <c r="AQ1432">
        <v>49.360615385324351</v>
      </c>
      <c r="AR1432">
        <v>9277.174924835208</v>
      </c>
      <c r="AS1432">
        <v>7921.0713724637189</v>
      </c>
      <c r="AT1432">
        <v>0.42931096779996447</v>
      </c>
      <c r="AU1432" s="3">
        <v>8107180.081240016</v>
      </c>
      <c r="AV1432" s="3">
        <v>268369.79993243929</v>
      </c>
      <c r="AW1432">
        <v>60365.029808113002</v>
      </c>
      <c r="AX1432">
        <v>11345003.702136757</v>
      </c>
      <c r="AY1432">
        <v>1998.2473326337117</v>
      </c>
      <c r="AZ1432">
        <v>375550.6036951798</v>
      </c>
      <c r="BA1432">
        <v>103502.09526113002</v>
      </c>
      <c r="BB1432">
        <v>19452183.783376776</v>
      </c>
      <c r="BC1432">
        <v>3426.2019986571195</v>
      </c>
      <c r="BD1432">
        <v>643920.40362761903</v>
      </c>
      <c r="BE1432">
        <v>43137.065453017007</v>
      </c>
      <c r="BF1432">
        <v>8107180.081240016</v>
      </c>
      <c r="BG1432">
        <v>1427.954666023408</v>
      </c>
      <c r="BH1432">
        <v>268369.79993243929</v>
      </c>
      <c r="BI1432">
        <v>1.3453462536207439</v>
      </c>
      <c r="BJ1432">
        <v>3.2547539488662083</v>
      </c>
      <c r="BK1432">
        <v>1.9094076952454644</v>
      </c>
      <c r="BL1432">
        <v>53.869494147836001</v>
      </c>
      <c r="BM1432">
        <v>38.450018583708086</v>
      </c>
      <c r="BN1432">
        <f t="shared" si="144"/>
        <v>-15.419475564127914</v>
      </c>
      <c r="BO1432">
        <v>0.59946743668487079</v>
      </c>
      <c r="BP1432">
        <v>9.7663098100292389E-3</v>
      </c>
      <c r="BQ1432">
        <v>0.21318222521461089</v>
      </c>
      <c r="BR1432">
        <v>0.22023809523809523</v>
      </c>
      <c r="BS1432">
        <v>6.8965517241379309E-2</v>
      </c>
      <c r="BT1432">
        <v>0.27777777777777779</v>
      </c>
      <c r="BU1432">
        <v>0.44157991143349756</v>
      </c>
      <c r="BV1432">
        <v>0.73410121298591291</v>
      </c>
      <c r="BW1432">
        <v>0.63150747268013263</v>
      </c>
      <c r="BX1432">
        <v>0.2672629326562444</v>
      </c>
      <c r="BY1432">
        <f t="shared" si="145"/>
        <v>1.3288303269567137E-2</v>
      </c>
      <c r="BZ1432">
        <v>0</v>
      </c>
      <c r="CA1432">
        <f t="shared" si="146"/>
        <v>4.0225919866835241E-2</v>
      </c>
      <c r="CC1432">
        <v>1.3288303269567137E-2</v>
      </c>
      <c r="CD1432">
        <v>4.0225919866835241E-2</v>
      </c>
    </row>
    <row r="1433" spans="1:82" x14ac:dyDescent="0.3">
      <c r="A1433">
        <v>0</v>
      </c>
      <c r="B1433" t="s">
        <v>963</v>
      </c>
      <c r="C1433" t="s">
        <v>400</v>
      </c>
      <c r="D1433">
        <v>28119</v>
      </c>
      <c r="E1433" s="2">
        <f t="shared" si="148"/>
        <v>0.56905885007917667</v>
      </c>
      <c r="F1433" s="2" t="s">
        <v>1938</v>
      </c>
      <c r="G1433" s="3">
        <v>-68</v>
      </c>
      <c r="H1433" s="1">
        <v>0.38006539240200865</v>
      </c>
      <c r="I1433" s="1">
        <f t="shared" si="147"/>
        <v>-12.547401159299216</v>
      </c>
      <c r="J1433" s="1">
        <v>2.6586736345799999</v>
      </c>
      <c r="K1433" s="1">
        <v>176.69505641500001</v>
      </c>
      <c r="L1433" s="2">
        <v>0.11950612122999993</v>
      </c>
      <c r="M1433" s="2">
        <v>4.7345630810491056E-3</v>
      </c>
      <c r="N1433" s="7">
        <v>0</v>
      </c>
      <c r="O1433" s="2">
        <v>8.393624895370445E-3</v>
      </c>
      <c r="P1433" s="3">
        <v>2308.3240295949986</v>
      </c>
      <c r="Q1433" s="3">
        <v>76.411828995279947</v>
      </c>
      <c r="R1433" s="3">
        <v>1938.61762365084</v>
      </c>
      <c r="S1433" s="3">
        <v>1.9705901486199937</v>
      </c>
      <c r="T1433" s="3">
        <v>900.49083197270011</v>
      </c>
      <c r="V1433">
        <v>28119</v>
      </c>
      <c r="W1433" s="2">
        <v>0.5038430087740311</v>
      </c>
      <c r="X1433" s="2">
        <v>1.019589894359187E-2</v>
      </c>
      <c r="Y1433" s="2">
        <v>0.38559187808356421</v>
      </c>
      <c r="Z1433" s="2">
        <v>0.7581882238666432</v>
      </c>
      <c r="AA1433" s="2">
        <v>0.50929443952873932</v>
      </c>
      <c r="AB1433" s="2">
        <v>0.29498608699258067</v>
      </c>
      <c r="AC1433" s="2">
        <v>4.7345630810491056E-3</v>
      </c>
      <c r="AD1433" s="2">
        <v>0</v>
      </c>
      <c r="AE1433" s="2">
        <v>8.393624895370445E-3</v>
      </c>
      <c r="AF1433">
        <v>26136.509758691682</v>
      </c>
      <c r="AG1433">
        <v>26.206579704711782</v>
      </c>
      <c r="AH1433">
        <v>4925.4455643300489</v>
      </c>
      <c r="AI1433">
        <v>7265.0528972799739</v>
      </c>
      <c r="AJ1433">
        <v>0.22668272388657509</v>
      </c>
      <c r="AK1433">
        <v>28075.127382342522</v>
      </c>
      <c r="AL1433">
        <v>28.177169853331776</v>
      </c>
      <c r="AM1433">
        <v>5295.8118851547288</v>
      </c>
      <c r="AN1433">
        <v>7795.1774084279941</v>
      </c>
      <c r="AO1433">
        <v>0.24361481957835857</v>
      </c>
      <c r="AP1433">
        <v>1938.61762365084</v>
      </c>
      <c r="AQ1433">
        <v>1.9705901486199942</v>
      </c>
      <c r="AR1433">
        <v>370.36632082467986</v>
      </c>
      <c r="AS1433">
        <v>530.12451114802025</v>
      </c>
      <c r="AT1433">
        <v>1.6932095691783472E-2</v>
      </c>
      <c r="AU1433" s="3">
        <v>433826.41812208405</v>
      </c>
      <c r="AV1433" s="3">
        <v>14360.839141372913</v>
      </c>
      <c r="AW1433">
        <v>21538.992035605999</v>
      </c>
      <c r="AX1433">
        <v>4048038.1631717915</v>
      </c>
      <c r="AY1433">
        <v>712.99945547254401</v>
      </c>
      <c r="AZ1433">
        <v>134001.11766150992</v>
      </c>
      <c r="BA1433">
        <v>23847.316065200997</v>
      </c>
      <c r="BB1433">
        <v>4481864.5812938754</v>
      </c>
      <c r="BC1433">
        <v>789.41128446782398</v>
      </c>
      <c r="BD1433">
        <v>148361.95680288284</v>
      </c>
      <c r="BE1433">
        <v>2308.3240295949986</v>
      </c>
      <c r="BF1433">
        <v>433826.41812208405</v>
      </c>
      <c r="BG1433">
        <v>76.411828995279947</v>
      </c>
      <c r="BH1433">
        <v>14360.839141372913</v>
      </c>
      <c r="BI1433">
        <v>0.60180190039105574</v>
      </c>
      <c r="BJ1433">
        <v>0.98186729279306439</v>
      </c>
      <c r="BK1433">
        <v>0.38006539240200865</v>
      </c>
      <c r="BL1433">
        <v>44.212549721713984</v>
      </c>
      <c r="BM1433">
        <v>31.665148562414767</v>
      </c>
      <c r="BN1433">
        <f t="shared" si="144"/>
        <v>-12.547401159299216</v>
      </c>
      <c r="BO1433">
        <v>0.56905885007917667</v>
      </c>
      <c r="BP1433">
        <v>4.1470718811641239E-3</v>
      </c>
      <c r="BQ1433">
        <v>0.2267480567229638</v>
      </c>
      <c r="BR1433">
        <v>0.10714285714285714</v>
      </c>
      <c r="BS1433">
        <v>3.4482758620689655E-2</v>
      </c>
      <c r="BT1433">
        <v>0.16666666666666666</v>
      </c>
      <c r="BU1433">
        <v>0.35933000896177231</v>
      </c>
      <c r="BV1433">
        <v>0.7581882238666432</v>
      </c>
      <c r="BW1433">
        <v>0.52831373395097436</v>
      </c>
      <c r="BX1433">
        <v>0.29498608699258067</v>
      </c>
      <c r="BY1433">
        <f t="shared" si="145"/>
        <v>0.27541542476201936</v>
      </c>
      <c r="BZ1433">
        <v>0</v>
      </c>
      <c r="CA1433">
        <f t="shared" si="146"/>
        <v>6.5196622433416462E-3</v>
      </c>
      <c r="CC1433">
        <v>0.27541542476201936</v>
      </c>
      <c r="CD1433">
        <v>6.5196622433416462E-3</v>
      </c>
    </row>
    <row r="1434" spans="1:82" x14ac:dyDescent="0.3">
      <c r="A1434">
        <v>0</v>
      </c>
      <c r="B1434" t="s">
        <v>963</v>
      </c>
      <c r="C1434" t="s">
        <v>989</v>
      </c>
      <c r="D1434">
        <v>28121</v>
      </c>
      <c r="E1434" s="2">
        <f t="shared" si="148"/>
        <v>0.62503379112993962</v>
      </c>
      <c r="F1434" s="2" t="s">
        <v>1939</v>
      </c>
      <c r="G1434" s="3">
        <v>62779</v>
      </c>
      <c r="H1434" s="1">
        <v>24.060942257872192</v>
      </c>
      <c r="I1434" s="1">
        <f t="shared" si="147"/>
        <v>-3.855989831138281</v>
      </c>
      <c r="J1434" s="1">
        <v>2.5216410215899998</v>
      </c>
      <c r="K1434" s="1">
        <v>-29.298635117900002</v>
      </c>
      <c r="L1434" s="2">
        <v>0.22063695431999997</v>
      </c>
      <c r="M1434" s="2">
        <v>-1.7599250089873043E-2</v>
      </c>
      <c r="N1434" s="7">
        <v>0</v>
      </c>
      <c r="O1434" s="2">
        <v>4.2690328847410516E-2</v>
      </c>
      <c r="P1434" s="3">
        <v>2007199.6287938002</v>
      </c>
      <c r="Q1434" s="3">
        <v>66443.789012451205</v>
      </c>
      <c r="R1434" s="3">
        <v>3624393.4559747213</v>
      </c>
      <c r="S1434" s="3">
        <v>4615.5500106068675</v>
      </c>
      <c r="T1434" s="3">
        <v>1085477.0663383785</v>
      </c>
      <c r="V1434">
        <v>28121</v>
      </c>
      <c r="W1434" s="2">
        <v>0.53711176222788581</v>
      </c>
      <c r="X1434" s="2">
        <v>0.64547559618208361</v>
      </c>
      <c r="Y1434" s="2">
        <v>8.281512932111372E-2</v>
      </c>
      <c r="Z1434" s="2">
        <v>0.71910989845529338</v>
      </c>
      <c r="AA1434" s="2">
        <v>8.4448497055185257E-2</v>
      </c>
      <c r="AB1434" s="2">
        <v>0.5446150467519244</v>
      </c>
      <c r="AC1434" s="2">
        <v>-1.7599250089873043E-2</v>
      </c>
      <c r="AD1434" s="2">
        <v>0</v>
      </c>
      <c r="AE1434" s="2">
        <v>4.2690328847410516E-2</v>
      </c>
      <c r="AF1434">
        <v>2131715.640548517</v>
      </c>
      <c r="AG1434">
        <v>2708.0379717604419</v>
      </c>
      <c r="AH1434">
        <v>508967.35729488067</v>
      </c>
      <c r="AI1434">
        <v>128895.85914168177</v>
      </c>
      <c r="AJ1434">
        <v>21.011817606015939</v>
      </c>
      <c r="AK1434">
        <v>5756109.0965232383</v>
      </c>
      <c r="AL1434">
        <v>7323.5879823673095</v>
      </c>
      <c r="AM1434">
        <v>1376445.6998654581</v>
      </c>
      <c r="AN1434">
        <v>346894.58290948288</v>
      </c>
      <c r="AO1434">
        <v>56.786489733271978</v>
      </c>
      <c r="AP1434">
        <v>3624393.4559747213</v>
      </c>
      <c r="AQ1434">
        <v>4615.5500106068675</v>
      </c>
      <c r="AR1434">
        <v>867478.3425705774</v>
      </c>
      <c r="AS1434">
        <v>217998.72376780113</v>
      </c>
      <c r="AT1434">
        <v>35.774672127256039</v>
      </c>
      <c r="AU1434" s="3">
        <v>377233098.23550683</v>
      </c>
      <c r="AV1434" s="3">
        <v>12487445.707000079</v>
      </c>
      <c r="AW1434">
        <v>957763.89676020003</v>
      </c>
      <c r="AX1434">
        <v>180002146.757112</v>
      </c>
      <c r="AY1434">
        <v>31704.600462844799</v>
      </c>
      <c r="AZ1434">
        <v>5958562.6109870514</v>
      </c>
      <c r="BA1434">
        <v>2964963.5255540004</v>
      </c>
      <c r="BB1434">
        <v>557235244.9926188</v>
      </c>
      <c r="BC1434">
        <v>98148.389475296004</v>
      </c>
      <c r="BD1434">
        <v>18446008.317987129</v>
      </c>
      <c r="BE1434">
        <v>2007199.6287938002</v>
      </c>
      <c r="BF1434">
        <v>377233098.23550683</v>
      </c>
      <c r="BG1434">
        <v>66443.789012451205</v>
      </c>
      <c r="BH1434">
        <v>12487445.707000079</v>
      </c>
      <c r="BI1434">
        <v>10.585728893464177</v>
      </c>
      <c r="BJ1434">
        <v>34.646671151336371</v>
      </c>
      <c r="BK1434">
        <v>24.060942257872192</v>
      </c>
      <c r="BL1434">
        <v>56.355398533670922</v>
      </c>
      <c r="BM1434">
        <v>52.499408702532641</v>
      </c>
      <c r="BN1434">
        <f t="shared" si="144"/>
        <v>-3.855989831138281</v>
      </c>
      <c r="BO1434">
        <v>0.62503379112993962</v>
      </c>
      <c r="BP1434">
        <v>8.0122610500421396E-2</v>
      </c>
      <c r="BQ1434">
        <v>0.40185434311821888</v>
      </c>
      <c r="BR1434">
        <v>0.60119047619047616</v>
      </c>
      <c r="BS1434">
        <v>0.17241379310344829</v>
      </c>
      <c r="BT1434">
        <v>0.22222222222222221</v>
      </c>
      <c r="BU1434">
        <v>0.11042707912088522</v>
      </c>
      <c r="BV1434">
        <v>0.71910989845529338</v>
      </c>
      <c r="BW1434">
        <v>8.7602175368449442E-2</v>
      </c>
      <c r="BX1434">
        <v>0.5446150467519244</v>
      </c>
      <c r="BY1434">
        <f t="shared" si="145"/>
        <v>0.15600217739555455</v>
      </c>
      <c r="BZ1434">
        <v>0</v>
      </c>
      <c r="CA1434">
        <f t="shared" si="146"/>
        <v>1.9088712299479855E-2</v>
      </c>
      <c r="CC1434">
        <v>0.15600217739555455</v>
      </c>
      <c r="CD1434">
        <v>1.9088712299479855E-2</v>
      </c>
    </row>
    <row r="1435" spans="1:82" x14ac:dyDescent="0.3">
      <c r="A1435">
        <v>0</v>
      </c>
      <c r="B1435" t="s">
        <v>963</v>
      </c>
      <c r="C1435" t="s">
        <v>135</v>
      </c>
      <c r="D1435">
        <v>28123</v>
      </c>
      <c r="E1435" s="2">
        <f t="shared" si="148"/>
        <v>0.66452848829610511</v>
      </c>
      <c r="F1435" s="2" t="s">
        <v>1940</v>
      </c>
      <c r="G1435" s="3">
        <v>2665</v>
      </c>
      <c r="H1435" s="1">
        <v>1.1526250012031194</v>
      </c>
      <c r="I1435" s="1">
        <f t="shared" si="147"/>
        <v>-25.061601100334478</v>
      </c>
      <c r="J1435" s="1">
        <v>2.4914986302500002</v>
      </c>
      <c r="K1435" s="1">
        <v>0.40749040017100002</v>
      </c>
      <c r="L1435" s="2">
        <v>0.22667561521000001</v>
      </c>
      <c r="M1435" s="2">
        <v>3.384718711189653E-6</v>
      </c>
      <c r="N1435" s="7">
        <v>0</v>
      </c>
      <c r="O1435" s="2">
        <v>5.1998462351067615E-2</v>
      </c>
      <c r="P1435" s="3">
        <v>24235.927824380011</v>
      </c>
      <c r="Q1435" s="3">
        <v>802.27539492511994</v>
      </c>
      <c r="R1435" s="3">
        <v>96323.13442948056</v>
      </c>
      <c r="S1435" s="3">
        <v>118.2756023220076</v>
      </c>
      <c r="T1435" s="3">
        <v>31764.149146373049</v>
      </c>
      <c r="V1435">
        <v>28123</v>
      </c>
      <c r="W1435" s="2">
        <v>0.51678389819250214</v>
      </c>
      <c r="X1435" s="2">
        <v>3.0921121120372635E-2</v>
      </c>
      <c r="Y1435" s="2">
        <v>0.66788622862443747</v>
      </c>
      <c r="Z1435" s="2">
        <v>0.71051403100623067</v>
      </c>
      <c r="AA1435" s="2">
        <v>1.1745240595809521E-3</v>
      </c>
      <c r="AB1435" s="2">
        <v>0.55952073466382601</v>
      </c>
      <c r="AC1435" s="2">
        <v>3.384718711189653E-6</v>
      </c>
      <c r="AD1435" s="2">
        <v>0</v>
      </c>
      <c r="AE1435" s="2">
        <v>5.1998462351067615E-2</v>
      </c>
      <c r="AF1435">
        <v>201246.23445085404</v>
      </c>
      <c r="AG1435">
        <v>257.0326806372409</v>
      </c>
      <c r="AH1435">
        <v>48308.496988065221</v>
      </c>
      <c r="AI1435">
        <v>18373.279536591199</v>
      </c>
      <c r="AJ1435">
        <v>1.9897318237939472</v>
      </c>
      <c r="AK1435">
        <v>297569.3688803346</v>
      </c>
      <c r="AL1435">
        <v>375.30828295924852</v>
      </c>
      <c r="AM1435">
        <v>70538.030463609</v>
      </c>
      <c r="AN1435">
        <v>27907.895207420464</v>
      </c>
      <c r="AO1435">
        <v>2.921083163397967</v>
      </c>
      <c r="AP1435">
        <v>96323.13442948056</v>
      </c>
      <c r="AQ1435">
        <v>118.27560232200761</v>
      </c>
      <c r="AR1435">
        <v>22229.53347554378</v>
      </c>
      <c r="AS1435">
        <v>9534.6156708292656</v>
      </c>
      <c r="AT1435">
        <v>0.93135133960401983</v>
      </c>
      <c r="AU1435" s="3">
        <v>4554900.275313979</v>
      </c>
      <c r="AV1435" s="3">
        <v>150779.63772222705</v>
      </c>
      <c r="AW1435">
        <v>74710.399554179996</v>
      </c>
      <c r="AX1435">
        <v>14041072.492212588</v>
      </c>
      <c r="AY1435">
        <v>2473.11824584032</v>
      </c>
      <c r="AZ1435">
        <v>464797.84312322974</v>
      </c>
      <c r="BA1435">
        <v>98946.327378560003</v>
      </c>
      <c r="BB1435">
        <v>18595972.767526567</v>
      </c>
      <c r="BC1435">
        <v>3275.3936407654401</v>
      </c>
      <c r="BD1435">
        <v>615577.48084545683</v>
      </c>
      <c r="BE1435">
        <v>24235.927824380011</v>
      </c>
      <c r="BF1435">
        <v>4554900.275313979</v>
      </c>
      <c r="BG1435">
        <v>802.27539492511994</v>
      </c>
      <c r="BH1435">
        <v>150779.63772222705</v>
      </c>
      <c r="BI1435">
        <v>0.97851402272989929</v>
      </c>
      <c r="BJ1435">
        <v>2.1311390239330188</v>
      </c>
      <c r="BK1435">
        <v>1.1526250012031194</v>
      </c>
      <c r="BL1435">
        <v>62.803936351232515</v>
      </c>
      <c r="BM1435">
        <v>37.742335250898037</v>
      </c>
      <c r="BN1435">
        <f t="shared" si="144"/>
        <v>-25.061601100334478</v>
      </c>
      <c r="BO1435">
        <v>0.66452848829610511</v>
      </c>
      <c r="BP1435">
        <v>7.8742914257164086E-3</v>
      </c>
      <c r="BQ1435">
        <v>0.39729003333063778</v>
      </c>
      <c r="BR1435">
        <v>0.3392857142857143</v>
      </c>
      <c r="BS1435">
        <v>0.17241379310344829</v>
      </c>
      <c r="BT1435">
        <v>0.27777777777777779</v>
      </c>
      <c r="BU1435">
        <v>0.71770920795860726</v>
      </c>
      <c r="BV1435">
        <v>0.71051403100623067</v>
      </c>
      <c r="BW1435">
        <v>1.2183859539221496E-3</v>
      </c>
      <c r="BX1435">
        <v>0.55952073466382601</v>
      </c>
      <c r="BY1435">
        <f t="shared" si="145"/>
        <v>3.157579620117909E-2</v>
      </c>
      <c r="BZ1435">
        <v>0</v>
      </c>
      <c r="CA1435">
        <f t="shared" si="146"/>
        <v>2.2476824658708417E-2</v>
      </c>
      <c r="CC1435">
        <v>3.157579620117909E-2</v>
      </c>
      <c r="CD1435">
        <v>2.2476824658708417E-2</v>
      </c>
    </row>
    <row r="1436" spans="1:82" x14ac:dyDescent="0.3">
      <c r="A1436">
        <v>1</v>
      </c>
      <c r="B1436" t="s">
        <v>963</v>
      </c>
      <c r="C1436" t="s">
        <v>990</v>
      </c>
      <c r="D1436">
        <v>28125</v>
      </c>
      <c r="E1436" s="2">
        <v>0</v>
      </c>
      <c r="F1436" s="2" t="s">
        <v>1954</v>
      </c>
      <c r="G1436" s="3">
        <v>-999</v>
      </c>
      <c r="H1436" s="1">
        <v>0.38228165991263169</v>
      </c>
      <c r="I1436" s="1">
        <f t="shared" si="147"/>
        <v>-999</v>
      </c>
      <c r="J1436" s="1">
        <v>-999</v>
      </c>
      <c r="K1436" s="1">
        <v>-999</v>
      </c>
      <c r="L1436" s="2">
        <v>-999</v>
      </c>
      <c r="M1436" s="2">
        <v>-999</v>
      </c>
      <c r="N1436" s="7">
        <v>-999</v>
      </c>
      <c r="O1436" s="2">
        <v>-999</v>
      </c>
      <c r="P1436" s="3">
        <v>-999</v>
      </c>
      <c r="Q1436" s="3">
        <v>-999</v>
      </c>
      <c r="R1436" s="3">
        <v>-999</v>
      </c>
      <c r="S1436" s="3">
        <v>-999</v>
      </c>
      <c r="T1436" s="3">
        <v>-999</v>
      </c>
      <c r="V1436">
        <v>28125</v>
      </c>
      <c r="W1436" s="2">
        <v>-999</v>
      </c>
      <c r="X1436" s="2">
        <v>1.0255354079529048E-2</v>
      </c>
      <c r="Y1436" s="2">
        <v>-999</v>
      </c>
      <c r="Z1436" s="2">
        <v>-999</v>
      </c>
      <c r="AA1436" s="2">
        <v>-999</v>
      </c>
      <c r="AB1436" s="2">
        <v>-999</v>
      </c>
      <c r="AC1436" s="2">
        <v>-999</v>
      </c>
      <c r="AD1436" s="2">
        <v>-999</v>
      </c>
      <c r="AE1436" s="2">
        <v>-999</v>
      </c>
      <c r="AF1436" s="2">
        <v>-999</v>
      </c>
      <c r="AG1436" s="2">
        <v>-999</v>
      </c>
      <c r="AH1436" s="2">
        <v>-999</v>
      </c>
      <c r="AI1436" s="2">
        <v>-999</v>
      </c>
      <c r="AJ1436" s="2">
        <v>-999</v>
      </c>
      <c r="AK1436" s="2">
        <v>-999</v>
      </c>
      <c r="AL1436" s="2">
        <v>-999</v>
      </c>
      <c r="AM1436" s="2">
        <v>-999</v>
      </c>
      <c r="AN1436" s="2">
        <v>-999</v>
      </c>
      <c r="AO1436" s="2">
        <v>-999</v>
      </c>
      <c r="AP1436" s="2">
        <v>-999</v>
      </c>
      <c r="AQ1436" s="2">
        <v>-999</v>
      </c>
      <c r="AR1436" s="2">
        <v>-999</v>
      </c>
      <c r="AS1436" s="2">
        <v>-999</v>
      </c>
      <c r="AT1436" s="2">
        <v>-999</v>
      </c>
      <c r="AU1436" s="2">
        <v>-999</v>
      </c>
      <c r="AV1436" s="2">
        <v>-999</v>
      </c>
      <c r="AW1436" s="2">
        <v>-999</v>
      </c>
      <c r="AX1436" s="2">
        <v>-999</v>
      </c>
      <c r="AY1436" s="2">
        <v>-999</v>
      </c>
      <c r="AZ1436" s="2">
        <v>-999</v>
      </c>
      <c r="BA1436" s="2">
        <v>-999</v>
      </c>
      <c r="BB1436" s="2">
        <v>-999</v>
      </c>
      <c r="BC1436" s="2">
        <v>-999</v>
      </c>
      <c r="BD1436" s="2">
        <v>-999</v>
      </c>
      <c r="BE1436" s="2">
        <v>-999</v>
      </c>
      <c r="BF1436" s="2">
        <v>-999</v>
      </c>
      <c r="BG1436" s="2">
        <v>-999</v>
      </c>
      <c r="BH1436" s="2">
        <v>-999</v>
      </c>
      <c r="BI1436">
        <v>0</v>
      </c>
      <c r="BJ1436">
        <v>0.38228165991263169</v>
      </c>
      <c r="BK1436">
        <v>0.38228165991263169</v>
      </c>
      <c r="BL1436">
        <v>-999</v>
      </c>
      <c r="BM1436">
        <v>17.051291611960991</v>
      </c>
      <c r="BN1436">
        <f t="shared" si="144"/>
        <v>-999</v>
      </c>
      <c r="BO1436" t="s">
        <v>3748</v>
      </c>
      <c r="BP1436" t="s">
        <v>3748</v>
      </c>
      <c r="BQ1436">
        <v>0.32237824060500075</v>
      </c>
      <c r="BR1436">
        <v>0.26190476190476192</v>
      </c>
      <c r="BS1436">
        <v>0.27586206896551724</v>
      </c>
      <c r="BT1436">
        <v>0.1111111111111111</v>
      </c>
      <c r="BU1436" t="s">
        <v>3748</v>
      </c>
      <c r="BY1436">
        <f t="shared" si="145"/>
        <v>-999</v>
      </c>
      <c r="CA1436">
        <f t="shared" si="146"/>
        <v>-999</v>
      </c>
    </row>
    <row r="1437" spans="1:82" x14ac:dyDescent="0.3">
      <c r="A1437">
        <v>0</v>
      </c>
      <c r="B1437" t="s">
        <v>963</v>
      </c>
      <c r="C1437" t="s">
        <v>728</v>
      </c>
      <c r="D1437">
        <v>28127</v>
      </c>
      <c r="E1437" s="2">
        <f>BO1437</f>
        <v>0.64898750320764742</v>
      </c>
      <c r="F1437" s="2" t="s">
        <v>1940</v>
      </c>
      <c r="G1437" s="3">
        <v>1442</v>
      </c>
      <c r="H1437" s="1">
        <v>0.37654532650238492</v>
      </c>
      <c r="I1437" s="1">
        <f t="shared" si="147"/>
        <v>-12.860629963112927</v>
      </c>
      <c r="J1437" s="1">
        <v>2.4985974547400001</v>
      </c>
      <c r="K1437" s="1">
        <v>-15.598033839799999</v>
      </c>
      <c r="L1437" s="2">
        <v>0.24479186299999989</v>
      </c>
      <c r="M1437" s="2">
        <v>-1.8714686464774404E-4</v>
      </c>
      <c r="N1437" s="7">
        <v>0</v>
      </c>
      <c r="O1437" s="2">
        <v>0.10088643579766461</v>
      </c>
      <c r="P1437" s="3">
        <v>9960.1870433550066</v>
      </c>
      <c r="Q1437" s="3">
        <v>329.70939060552001</v>
      </c>
      <c r="R1437" s="3">
        <v>38387.192401562832</v>
      </c>
      <c r="S1437" s="3">
        <v>49.337524816597735</v>
      </c>
      <c r="T1437" s="3">
        <v>13502.349384436733</v>
      </c>
      <c r="V1437">
        <v>28127</v>
      </c>
      <c r="W1437" s="2">
        <v>0.46668065105494744</v>
      </c>
      <c r="X1437" s="2">
        <v>1.0101467203936435E-2</v>
      </c>
      <c r="Y1437" s="2">
        <v>0.3534432759578599</v>
      </c>
      <c r="Z1437" s="2">
        <v>0.71253844087046136</v>
      </c>
      <c r="AA1437" s="2">
        <v>4.4958767174183768E-2</v>
      </c>
      <c r="AB1437" s="2">
        <v>0.60423845281547595</v>
      </c>
      <c r="AC1437" s="2">
        <v>-1.8714686464774404E-4</v>
      </c>
      <c r="AD1437" s="2">
        <v>0</v>
      </c>
      <c r="AE1437" s="2">
        <v>0.10088643579766461</v>
      </c>
      <c r="AF1437">
        <v>101248.35401251721</v>
      </c>
      <c r="AG1437">
        <v>128.92562196399825</v>
      </c>
      <c r="AH1437">
        <v>24231.171712838815</v>
      </c>
      <c r="AI1437">
        <v>11386.347233946623</v>
      </c>
      <c r="AJ1437">
        <v>0.99932618264303097</v>
      </c>
      <c r="AK1437">
        <v>139635.54641408005</v>
      </c>
      <c r="AL1437">
        <v>178.263146780596</v>
      </c>
      <c r="AM1437">
        <v>33504.00683673114</v>
      </c>
      <c r="AN1437">
        <v>15615.861494491028</v>
      </c>
      <c r="AO1437">
        <v>1.3802297490466355</v>
      </c>
      <c r="AP1437">
        <v>38387.192401562832</v>
      </c>
      <c r="AQ1437">
        <v>49.33752481659775</v>
      </c>
      <c r="AR1437">
        <v>9272.8351238923242</v>
      </c>
      <c r="AS1437">
        <v>4229.5142605444053</v>
      </c>
      <c r="AT1437">
        <v>0.38090356640360457</v>
      </c>
      <c r="AU1437" s="3">
        <v>1871917.5529281399</v>
      </c>
      <c r="AV1437" s="3">
        <v>61965.582870401427</v>
      </c>
      <c r="AW1437">
        <v>30175.687961600001</v>
      </c>
      <c r="AX1437">
        <v>5671218.7955031041</v>
      </c>
      <c r="AY1437">
        <v>998.89767587840004</v>
      </c>
      <c r="AZ1437">
        <v>187732.82920458651</v>
      </c>
      <c r="BA1437">
        <v>40135.875004955007</v>
      </c>
      <c r="BB1437">
        <v>7543136.3484312436</v>
      </c>
      <c r="BC1437">
        <v>1328.6070664839201</v>
      </c>
      <c r="BD1437">
        <v>249698.41207498795</v>
      </c>
      <c r="BE1437">
        <v>9960.1870433550066</v>
      </c>
      <c r="BF1437">
        <v>1871917.5529281399</v>
      </c>
      <c r="BG1437">
        <v>329.70939060552001</v>
      </c>
      <c r="BH1437">
        <v>61965.582870401427</v>
      </c>
      <c r="BI1437">
        <v>0.48928043878698002</v>
      </c>
      <c r="BJ1437">
        <v>0.86582576528936495</v>
      </c>
      <c r="BK1437">
        <v>0.37654532650238492</v>
      </c>
      <c r="BL1437">
        <v>52.44188704478232</v>
      </c>
      <c r="BM1437">
        <v>39.581257081669392</v>
      </c>
      <c r="BN1437">
        <f t="shared" si="144"/>
        <v>-12.860629963112927</v>
      </c>
      <c r="BO1437">
        <v>0.64898750320764742</v>
      </c>
      <c r="BP1437">
        <v>3.8452538323351243E-3</v>
      </c>
      <c r="BQ1437">
        <v>0.42903488170791459</v>
      </c>
      <c r="BR1437">
        <v>0.47619047619047616</v>
      </c>
      <c r="BS1437">
        <v>0.10344827586206896</v>
      </c>
      <c r="BT1437">
        <v>0.27777777777777779</v>
      </c>
      <c r="BU1437">
        <v>0.36830019389907703</v>
      </c>
      <c r="BV1437">
        <v>0.71253844087046136</v>
      </c>
      <c r="BW1437">
        <v>4.6637725284422997E-2</v>
      </c>
      <c r="BX1437">
        <v>0.60423845281547595</v>
      </c>
      <c r="BY1437">
        <f t="shared" si="145"/>
        <v>9.3940196731879658E-2</v>
      </c>
      <c r="BZ1437">
        <v>0</v>
      </c>
      <c r="CA1437">
        <f t="shared" si="146"/>
        <v>4.0843375497735937E-2</v>
      </c>
      <c r="CC1437">
        <v>9.3940196731879658E-2</v>
      </c>
      <c r="CD1437">
        <v>4.0843375497735937E-2</v>
      </c>
    </row>
    <row r="1438" spans="1:82" x14ac:dyDescent="0.3">
      <c r="A1438">
        <v>1</v>
      </c>
      <c r="B1438" t="s">
        <v>963</v>
      </c>
      <c r="C1438" t="s">
        <v>665</v>
      </c>
      <c r="D1438">
        <v>28129</v>
      </c>
      <c r="E1438" s="2">
        <v>0</v>
      </c>
      <c r="F1438" s="2" t="s">
        <v>1954</v>
      </c>
      <c r="G1438" s="3">
        <v>-999</v>
      </c>
      <c r="H1438" s="1">
        <v>0.37655633726247317</v>
      </c>
      <c r="I1438" s="1">
        <f t="shared" si="147"/>
        <v>-999</v>
      </c>
      <c r="J1438" s="1">
        <v>-999</v>
      </c>
      <c r="K1438" s="1">
        <v>-999</v>
      </c>
      <c r="L1438" s="2">
        <v>-999</v>
      </c>
      <c r="M1438" s="2">
        <v>-999</v>
      </c>
      <c r="N1438" s="7">
        <v>-999</v>
      </c>
      <c r="O1438" s="2">
        <v>-999</v>
      </c>
      <c r="P1438" s="3">
        <v>-999</v>
      </c>
      <c r="Q1438" s="3">
        <v>-999</v>
      </c>
      <c r="R1438" s="3">
        <v>-999</v>
      </c>
      <c r="S1438" s="3">
        <v>-999</v>
      </c>
      <c r="T1438" s="3">
        <v>-999</v>
      </c>
      <c r="V1438">
        <v>28129</v>
      </c>
      <c r="W1438" s="2">
        <v>-999</v>
      </c>
      <c r="X1438" s="2">
        <v>1.010176258625589E-2</v>
      </c>
      <c r="Y1438" s="2">
        <v>-999</v>
      </c>
      <c r="Z1438" s="2">
        <v>-999</v>
      </c>
      <c r="AA1438" s="2">
        <v>-999</v>
      </c>
      <c r="AB1438" s="2">
        <v>-999</v>
      </c>
      <c r="AC1438" s="2">
        <v>-999</v>
      </c>
      <c r="AD1438" s="2">
        <v>-999</v>
      </c>
      <c r="AE1438" s="2">
        <v>-999</v>
      </c>
      <c r="AF1438" s="2">
        <v>-999</v>
      </c>
      <c r="AG1438" s="2">
        <v>-999</v>
      </c>
      <c r="AH1438" s="2">
        <v>-999</v>
      </c>
      <c r="AI1438" s="2">
        <v>-999</v>
      </c>
      <c r="AJ1438" s="2">
        <v>-999</v>
      </c>
      <c r="AK1438" s="2">
        <v>-999</v>
      </c>
      <c r="AL1438" s="2">
        <v>-999</v>
      </c>
      <c r="AM1438" s="2">
        <v>-999</v>
      </c>
      <c r="AN1438" s="2">
        <v>-999</v>
      </c>
      <c r="AO1438" s="2">
        <v>-999</v>
      </c>
      <c r="AP1438" s="2">
        <v>-999</v>
      </c>
      <c r="AQ1438" s="2">
        <v>-999</v>
      </c>
      <c r="AR1438" s="2">
        <v>-999</v>
      </c>
      <c r="AS1438" s="2">
        <v>-999</v>
      </c>
      <c r="AT1438" s="2">
        <v>-999</v>
      </c>
      <c r="AU1438" s="2">
        <v>-999</v>
      </c>
      <c r="AV1438" s="2">
        <v>-999</v>
      </c>
      <c r="AW1438" s="2">
        <v>-999</v>
      </c>
      <c r="AX1438" s="2">
        <v>-999</v>
      </c>
      <c r="AY1438" s="2">
        <v>-999</v>
      </c>
      <c r="AZ1438" s="2">
        <v>-999</v>
      </c>
      <c r="BA1438" s="2">
        <v>-999</v>
      </c>
      <c r="BB1438" s="2">
        <v>-999</v>
      </c>
      <c r="BC1438" s="2">
        <v>-999</v>
      </c>
      <c r="BD1438" s="2">
        <v>-999</v>
      </c>
      <c r="BE1438" s="2">
        <v>-999</v>
      </c>
      <c r="BF1438" s="2">
        <v>-999</v>
      </c>
      <c r="BG1438" s="2">
        <v>-999</v>
      </c>
      <c r="BH1438" s="2">
        <v>-999</v>
      </c>
      <c r="BI1438">
        <v>0</v>
      </c>
      <c r="BJ1438">
        <v>0.37655633726247317</v>
      </c>
      <c r="BK1438">
        <v>0.37655633726247317</v>
      </c>
      <c r="BL1438">
        <v>-999</v>
      </c>
      <c r="BM1438">
        <v>52.499408702532641</v>
      </c>
      <c r="BN1438">
        <f t="shared" si="144"/>
        <v>-999</v>
      </c>
      <c r="BO1438" t="s">
        <v>3748</v>
      </c>
      <c r="BP1438" t="s">
        <v>3748</v>
      </c>
      <c r="BQ1438">
        <v>0.42945061545184299</v>
      </c>
      <c r="BR1438">
        <v>0.48809523809523808</v>
      </c>
      <c r="BS1438">
        <v>0.10344827586206896</v>
      </c>
      <c r="BT1438">
        <v>0.22222222222222221</v>
      </c>
      <c r="BU1438" t="s">
        <v>3748</v>
      </c>
      <c r="BY1438">
        <f t="shared" si="145"/>
        <v>-999</v>
      </c>
      <c r="CA1438">
        <f t="shared" si="146"/>
        <v>-999</v>
      </c>
    </row>
    <row r="1439" spans="1:82" x14ac:dyDescent="0.3">
      <c r="A1439">
        <v>0</v>
      </c>
      <c r="B1439" t="s">
        <v>963</v>
      </c>
      <c r="C1439" t="s">
        <v>140</v>
      </c>
      <c r="D1439">
        <v>28131</v>
      </c>
      <c r="E1439" s="2">
        <f>BO1439</f>
        <v>0.64817620117302344</v>
      </c>
      <c r="F1439" s="2" t="s">
        <v>1940</v>
      </c>
      <c r="G1439" s="3">
        <v>1791</v>
      </c>
      <c r="H1439" s="1">
        <v>0.76484955997633519</v>
      </c>
      <c r="I1439" s="1">
        <f t="shared" si="147"/>
        <v>-8.3606302243414916</v>
      </c>
      <c r="J1439" s="1">
        <v>2.28277325053</v>
      </c>
      <c r="K1439" s="1">
        <v>104.46348063400001</v>
      </c>
      <c r="L1439" s="2">
        <v>0.27427841006999998</v>
      </c>
      <c r="M1439" s="2">
        <v>9.9713411252480149E-5</v>
      </c>
      <c r="N1439" s="7">
        <v>0</v>
      </c>
      <c r="O1439" s="2">
        <v>0.45122659235375784</v>
      </c>
      <c r="P1439" s="3">
        <v>28099.943631772003</v>
      </c>
      <c r="Q1439" s="3">
        <v>930.18487007852787</v>
      </c>
      <c r="R1439" s="3">
        <v>57577.72231838257</v>
      </c>
      <c r="S1439" s="3">
        <v>76.523177972230499</v>
      </c>
      <c r="T1439" s="3">
        <v>20360.832871927396</v>
      </c>
      <c r="V1439">
        <v>28131</v>
      </c>
      <c r="W1439" s="2">
        <v>0.58932784767991853</v>
      </c>
      <c r="X1439" s="2">
        <v>2.0518387036725653E-2</v>
      </c>
      <c r="Y1439" s="2">
        <v>0.20490439621265319</v>
      </c>
      <c r="Z1439" s="2">
        <v>0.65099069468262905</v>
      </c>
      <c r="AA1439" s="2">
        <v>0.30109880208396067</v>
      </c>
      <c r="AB1439" s="2">
        <v>0.67702234915130954</v>
      </c>
      <c r="AC1439" s="2">
        <v>9.9713411252480149E-5</v>
      </c>
      <c r="AD1439" s="2">
        <v>0</v>
      </c>
      <c r="AE1439" s="2">
        <v>0.45122659235375784</v>
      </c>
      <c r="AF1439">
        <v>88087.40678934475</v>
      </c>
      <c r="AG1439">
        <v>115.08397697212773</v>
      </c>
      <c r="AH1439">
        <v>21629.677366898577</v>
      </c>
      <c r="AI1439">
        <v>9536.733390434787</v>
      </c>
      <c r="AJ1439">
        <v>0.88232669552629106</v>
      </c>
      <c r="AK1439">
        <v>145665.12910772732</v>
      </c>
      <c r="AL1439">
        <v>191.60715494435823</v>
      </c>
      <c r="AM1439">
        <v>36011.971880668927</v>
      </c>
      <c r="AN1439">
        <v>15515.271748591833</v>
      </c>
      <c r="AO1439">
        <v>1.4647994391910686</v>
      </c>
      <c r="AP1439">
        <v>57577.72231838257</v>
      </c>
      <c r="AQ1439">
        <v>76.523177972230499</v>
      </c>
      <c r="AR1439">
        <v>14382.29451377035</v>
      </c>
      <c r="AS1439">
        <v>5978.5383581570459</v>
      </c>
      <c r="AT1439">
        <v>0.58247274366477753</v>
      </c>
      <c r="AU1439" s="3">
        <v>5281103.4061552305</v>
      </c>
      <c r="AV1439" s="3">
        <v>174818.94448255852</v>
      </c>
      <c r="AW1439">
        <v>41897.451664136999</v>
      </c>
      <c r="AX1439">
        <v>7874207.0657579079</v>
      </c>
      <c r="AY1439">
        <v>1386.920064450288</v>
      </c>
      <c r="AZ1439">
        <v>260657.75691278712</v>
      </c>
      <c r="BA1439">
        <v>69997.395295908995</v>
      </c>
      <c r="BB1439">
        <v>13155310.471913137</v>
      </c>
      <c r="BC1439">
        <v>2317.1049345288156</v>
      </c>
      <c r="BD1439">
        <v>435476.70139534562</v>
      </c>
      <c r="BE1439">
        <v>28099.943631772003</v>
      </c>
      <c r="BF1439">
        <v>5281103.4061552305</v>
      </c>
      <c r="BG1439">
        <v>930.18487007852787</v>
      </c>
      <c r="BH1439">
        <v>174818.94448255852</v>
      </c>
      <c r="BI1439">
        <v>0.82553745241236087</v>
      </c>
      <c r="BJ1439">
        <v>1.5903870123886961</v>
      </c>
      <c r="BK1439">
        <v>0.76484955997633519</v>
      </c>
      <c r="BL1439">
        <v>56.868672901391299</v>
      </c>
      <c r="BM1439">
        <v>48.508042677049808</v>
      </c>
      <c r="BN1439">
        <f t="shared" si="144"/>
        <v>-8.3606302243414916</v>
      </c>
      <c r="BO1439">
        <v>0.64817620117302344</v>
      </c>
      <c r="BP1439">
        <v>6.4797863741382035E-3</v>
      </c>
      <c r="BQ1439">
        <v>0.72553947470888758</v>
      </c>
      <c r="BR1439">
        <v>9.5238095238095233E-2</v>
      </c>
      <c r="BS1439">
        <v>0</v>
      </c>
      <c r="BT1439">
        <v>0.27777777777777779</v>
      </c>
      <c r="BU1439">
        <v>0.23943008558486872</v>
      </c>
      <c r="BV1439">
        <v>0.65099069468262905</v>
      </c>
      <c r="BW1439">
        <v>0.31234315568875587</v>
      </c>
      <c r="BX1439">
        <v>0.67702234915130954</v>
      </c>
      <c r="BY1439">
        <f t="shared" si="145"/>
        <v>6.5750556176763014E-3</v>
      </c>
      <c r="BZ1439">
        <v>0</v>
      </c>
      <c r="CA1439">
        <f t="shared" si="146"/>
        <v>0.16402214201695389</v>
      </c>
      <c r="CC1439">
        <v>6.5750556176763014E-3</v>
      </c>
      <c r="CD1439">
        <v>0.16402214201695389</v>
      </c>
    </row>
    <row r="1440" spans="1:82" x14ac:dyDescent="0.3">
      <c r="A1440">
        <v>0</v>
      </c>
      <c r="B1440" t="s">
        <v>963</v>
      </c>
      <c r="C1440" t="s">
        <v>991</v>
      </c>
      <c r="D1440">
        <v>28133</v>
      </c>
      <c r="E1440" s="2">
        <f>BO1440</f>
        <v>0.60567492948728252</v>
      </c>
      <c r="F1440" s="2" t="s">
        <v>1939</v>
      </c>
      <c r="G1440" s="3">
        <v>1620</v>
      </c>
      <c r="H1440" s="1">
        <v>1.7270480072610563</v>
      </c>
      <c r="I1440" s="1">
        <f t="shared" si="147"/>
        <v>-15.022634521945196</v>
      </c>
      <c r="J1440" s="1">
        <v>2.7483372258399998</v>
      </c>
      <c r="K1440" s="1">
        <v>84.857771860900002</v>
      </c>
      <c r="L1440" s="2">
        <v>0.14704908953999984</v>
      </c>
      <c r="M1440" s="2">
        <v>3.6115016609845766E-3</v>
      </c>
      <c r="N1440" s="7">
        <v>0</v>
      </c>
      <c r="O1440" s="2">
        <v>6.9263381467429635E-4</v>
      </c>
      <c r="P1440" s="3">
        <v>12751.550710648999</v>
      </c>
      <c r="Q1440" s="3">
        <v>422.11115070257614</v>
      </c>
      <c r="R1440" s="3">
        <v>7261.0982792733776</v>
      </c>
      <c r="S1440" s="3">
        <v>8.862495155357669</v>
      </c>
      <c r="T1440" s="3">
        <v>3219.8617097092319</v>
      </c>
      <c r="V1440">
        <v>28133</v>
      </c>
      <c r="W1440" s="2">
        <v>0.49375068264231375</v>
      </c>
      <c r="X1440" s="2">
        <v>4.6330992783841757E-2</v>
      </c>
      <c r="Y1440" s="2">
        <v>0.4899422375417623</v>
      </c>
      <c r="Z1440" s="2">
        <v>0.78375807122162444</v>
      </c>
      <c r="AA1440" s="2">
        <v>0.24458857104666493</v>
      </c>
      <c r="AB1440" s="2">
        <v>0.36297249942320975</v>
      </c>
      <c r="AC1440" s="2">
        <v>3.6115016609845766E-3</v>
      </c>
      <c r="AD1440" s="2">
        <v>0</v>
      </c>
      <c r="AE1440" s="2">
        <v>6.9263381467429635E-4</v>
      </c>
      <c r="AF1440">
        <v>59078.807951222618</v>
      </c>
      <c r="AG1440">
        <v>57.640838429764507</v>
      </c>
      <c r="AH1440">
        <v>10833.417224495874</v>
      </c>
      <c r="AI1440">
        <v>17528.02041626909</v>
      </c>
      <c r="AJ1440">
        <v>0.50533272538953755</v>
      </c>
      <c r="AK1440">
        <v>66339.906230495995</v>
      </c>
      <c r="AL1440">
        <v>66.503333585122178</v>
      </c>
      <c r="AM1440">
        <v>12499.09576567554</v>
      </c>
      <c r="AN1440">
        <v>19082.203584798659</v>
      </c>
      <c r="AO1440">
        <v>0.57530418288711105</v>
      </c>
      <c r="AP1440">
        <v>7261.0982792733776</v>
      </c>
      <c r="AQ1440">
        <v>8.8624951553576707</v>
      </c>
      <c r="AR1440">
        <v>1665.6785411796664</v>
      </c>
      <c r="AS1440">
        <v>1554.1831685295692</v>
      </c>
      <c r="AT1440">
        <v>6.9971457497573497E-2</v>
      </c>
      <c r="AU1440" s="3">
        <v>2396526.4405593728</v>
      </c>
      <c r="AV1440" s="3">
        <v>79331.569663042159</v>
      </c>
      <c r="AW1440">
        <v>50027.405556823003</v>
      </c>
      <c r="AX1440">
        <v>9402150.6003493145</v>
      </c>
      <c r="AY1440">
        <v>1656.0437397327516</v>
      </c>
      <c r="AZ1440">
        <v>311236.86044537334</v>
      </c>
      <c r="BA1440">
        <v>62778.956267472</v>
      </c>
      <c r="BB1440">
        <v>11798677.040908687</v>
      </c>
      <c r="BC1440">
        <v>2078.1548904353276</v>
      </c>
      <c r="BD1440">
        <v>390568.43010841549</v>
      </c>
      <c r="BE1440">
        <v>12751.550710648999</v>
      </c>
      <c r="BF1440">
        <v>2396526.4405593728</v>
      </c>
      <c r="BG1440">
        <v>422.11115070257614</v>
      </c>
      <c r="BH1440">
        <v>79331.569663042159</v>
      </c>
      <c r="BI1440">
        <v>1.0398259124774685</v>
      </c>
      <c r="BJ1440">
        <v>2.7668739197385248</v>
      </c>
      <c r="BK1440">
        <v>1.7270480072610563</v>
      </c>
      <c r="BL1440">
        <v>34.17013003422057</v>
      </c>
      <c r="BM1440">
        <v>19.147495512275373</v>
      </c>
      <c r="BN1440">
        <f t="shared" si="144"/>
        <v>-15.022634521945196</v>
      </c>
      <c r="BO1440">
        <v>0.60567492948728252</v>
      </c>
      <c r="BP1440">
        <v>7.6266015884210482E-3</v>
      </c>
      <c r="BQ1440">
        <v>0.26647730845156964</v>
      </c>
      <c r="BR1440">
        <v>0.22619047619047619</v>
      </c>
      <c r="BS1440">
        <v>0.31034482758620691</v>
      </c>
      <c r="BT1440">
        <v>0.16666666666666666</v>
      </c>
      <c r="BU1440">
        <v>0.43021525564274582</v>
      </c>
      <c r="BV1440">
        <v>0.78375807122162444</v>
      </c>
      <c r="BW1440">
        <v>0.25372258407330389</v>
      </c>
      <c r="BX1440">
        <v>0.36297249942320975</v>
      </c>
      <c r="BY1440">
        <f t="shared" si="145"/>
        <v>0.13802436319782133</v>
      </c>
      <c r="BZ1440">
        <v>0</v>
      </c>
      <c r="CA1440">
        <f t="shared" si="146"/>
        <v>4.4631035453856176E-4</v>
      </c>
      <c r="CC1440">
        <v>0.13802436319782133</v>
      </c>
      <c r="CD1440">
        <v>4.4631035453856176E-4</v>
      </c>
    </row>
    <row r="1441" spans="1:82" x14ac:dyDescent="0.3">
      <c r="A1441">
        <v>0</v>
      </c>
      <c r="B1441" t="s">
        <v>963</v>
      </c>
      <c r="C1441" t="s">
        <v>992</v>
      </c>
      <c r="D1441">
        <v>28135</v>
      </c>
      <c r="E1441" s="2">
        <f>BO1441</f>
        <v>0.60552560297670988</v>
      </c>
      <c r="F1441" s="2" t="s">
        <v>1939</v>
      </c>
      <c r="G1441" s="3">
        <v>187</v>
      </c>
      <c r="H1441" s="1">
        <v>0.37865846890790272</v>
      </c>
      <c r="I1441" s="1">
        <f t="shared" si="147"/>
        <v>-13.673029627918019</v>
      </c>
      <c r="J1441" s="1">
        <v>2.6561578395100001</v>
      </c>
      <c r="K1441" s="1">
        <v>151.79053149200001</v>
      </c>
      <c r="L1441" s="2">
        <v>0.14360668920000008</v>
      </c>
      <c r="M1441" s="2">
        <v>3.6958861401738216E-3</v>
      </c>
      <c r="N1441" s="7">
        <v>0</v>
      </c>
      <c r="O1441" s="2">
        <v>1.9048097715197967E-2</v>
      </c>
      <c r="P1441" s="3">
        <v>10622.067670349003</v>
      </c>
      <c r="Q1441" s="3">
        <v>351.61944683537615</v>
      </c>
      <c r="R1441" s="3">
        <v>7577.6096579109289</v>
      </c>
      <c r="S1441" s="3">
        <v>7.4505439626233079</v>
      </c>
      <c r="T1441" s="3">
        <v>3110.2382812398737</v>
      </c>
      <c r="V1441">
        <v>28135</v>
      </c>
      <c r="W1441" s="2">
        <v>0.50662596496311052</v>
      </c>
      <c r="X1441" s="2">
        <v>1.0158155833974312E-2</v>
      </c>
      <c r="Y1441" s="2">
        <v>0.399914055059852</v>
      </c>
      <c r="Z1441" s="2">
        <v>0.75747078108956567</v>
      </c>
      <c r="AA1441" s="2">
        <v>0.43751124242220135</v>
      </c>
      <c r="AB1441" s="2">
        <v>0.35447535973105859</v>
      </c>
      <c r="AC1441" s="2">
        <v>3.6958861401738216E-3</v>
      </c>
      <c r="AD1441" s="2">
        <v>0</v>
      </c>
      <c r="AE1441" s="2">
        <v>1.9048097715197967E-2</v>
      </c>
      <c r="AF1441">
        <v>13210.573778364123</v>
      </c>
      <c r="AG1441">
        <v>12.935680570981113</v>
      </c>
      <c r="AH1441">
        <v>2431.2211363649994</v>
      </c>
      <c r="AI1441">
        <v>2994.8603835170479</v>
      </c>
      <c r="AJ1441">
        <v>0.11320342195741132</v>
      </c>
      <c r="AK1441">
        <v>20788.183436275052</v>
      </c>
      <c r="AL1441">
        <v>20.386224533604423</v>
      </c>
      <c r="AM1441">
        <v>3831.527819878951</v>
      </c>
      <c r="AN1441">
        <v>4704.7919812429709</v>
      </c>
      <c r="AO1441">
        <v>0.17827249675018803</v>
      </c>
      <c r="AP1441">
        <v>7577.6096579109289</v>
      </c>
      <c r="AQ1441">
        <v>7.4505439626233105</v>
      </c>
      <c r="AR1441">
        <v>1400.3066835139516</v>
      </c>
      <c r="AS1441">
        <v>1709.931597725923</v>
      </c>
      <c r="AT1441">
        <v>6.506907479277671E-2</v>
      </c>
      <c r="AU1441" s="3">
        <v>1996311.3979653916</v>
      </c>
      <c r="AV1441" s="3">
        <v>66083.358838240587</v>
      </c>
      <c r="AW1441">
        <v>18381.860154013</v>
      </c>
      <c r="AX1441">
        <v>3454686.7973452033</v>
      </c>
      <c r="AY1441">
        <v>608.48976863531186</v>
      </c>
      <c r="AZ1441">
        <v>114359.5671173205</v>
      </c>
      <c r="BA1441">
        <v>29003.927824362003</v>
      </c>
      <c r="BB1441">
        <v>5450998.1953105945</v>
      </c>
      <c r="BC1441">
        <v>960.10921547068801</v>
      </c>
      <c r="BD1441">
        <v>180442.92595556111</v>
      </c>
      <c r="BE1441">
        <v>10622.067670349003</v>
      </c>
      <c r="BF1441">
        <v>1996311.3979653916</v>
      </c>
      <c r="BG1441">
        <v>351.61944683537615</v>
      </c>
      <c r="BH1441">
        <v>66083.358838240587</v>
      </c>
      <c r="BI1441">
        <v>0.29577979617782807</v>
      </c>
      <c r="BJ1441">
        <v>0.67443826508573079</v>
      </c>
      <c r="BK1441">
        <v>0.37865846890790272</v>
      </c>
      <c r="BL1441">
        <v>47.846412611799657</v>
      </c>
      <c r="BM1441">
        <v>34.173382983881638</v>
      </c>
      <c r="BN1441">
        <f t="shared" si="144"/>
        <v>-13.673029627918019</v>
      </c>
      <c r="BO1441">
        <v>0.60552560297670988</v>
      </c>
      <c r="BP1441">
        <v>2.1688616142003067E-3</v>
      </c>
      <c r="BQ1441">
        <v>0.23820196658001985</v>
      </c>
      <c r="BR1441">
        <v>0.16071428571428573</v>
      </c>
      <c r="BS1441">
        <v>3.4482758620689655E-2</v>
      </c>
      <c r="BT1441">
        <v>0.22222222222222221</v>
      </c>
      <c r="BU1441">
        <v>0.39156553587139498</v>
      </c>
      <c r="BV1441">
        <v>0.75747078108956567</v>
      </c>
      <c r="BW1441">
        <v>0.45384983653755329</v>
      </c>
      <c r="BX1441">
        <v>0.35447535973105859</v>
      </c>
      <c r="BY1441">
        <f t="shared" si="145"/>
        <v>0.31265225625633392</v>
      </c>
      <c r="BZ1441">
        <v>0</v>
      </c>
      <c r="CA1441">
        <f t="shared" si="146"/>
        <v>1.244511036354312E-2</v>
      </c>
      <c r="CC1441">
        <v>0.31265225625633392</v>
      </c>
      <c r="CD1441">
        <v>1.244511036354312E-2</v>
      </c>
    </row>
    <row r="1442" spans="1:82" x14ac:dyDescent="0.3">
      <c r="A1442">
        <v>0</v>
      </c>
      <c r="B1442" t="s">
        <v>963</v>
      </c>
      <c r="C1442" t="s">
        <v>993</v>
      </c>
      <c r="D1442">
        <v>28137</v>
      </c>
      <c r="E1442" s="2">
        <f>BO1442</f>
        <v>0.56366330213346483</v>
      </c>
      <c r="F1442" s="2" t="s">
        <v>1938</v>
      </c>
      <c r="G1442" s="3">
        <v>2300</v>
      </c>
      <c r="H1442" s="1">
        <v>1.1646553720959576</v>
      </c>
      <c r="I1442" s="1">
        <f t="shared" si="147"/>
        <v>-15.312256575824129</v>
      </c>
      <c r="J1442" s="1">
        <v>2.66334030802</v>
      </c>
      <c r="K1442" s="1">
        <v>212.596167794</v>
      </c>
      <c r="L1442" s="2">
        <v>0.10779300216999999</v>
      </c>
      <c r="M1442" s="2">
        <v>6.1658164959263841E-4</v>
      </c>
      <c r="N1442" s="7">
        <v>0</v>
      </c>
      <c r="O1442" s="2">
        <v>1.3712203916967694E-2</v>
      </c>
      <c r="P1442" s="3">
        <v>12106.85726441501</v>
      </c>
      <c r="Q1442" s="3">
        <v>400.77003709096016</v>
      </c>
      <c r="R1442" s="3">
        <v>12244.89835697359</v>
      </c>
      <c r="S1442" s="3">
        <v>12.417498673121255</v>
      </c>
      <c r="T1442" s="3">
        <v>5201.6086748377456</v>
      </c>
      <c r="V1442">
        <v>28137</v>
      </c>
      <c r="W1442" s="2">
        <v>0.54871102188985066</v>
      </c>
      <c r="X1442" s="2">
        <v>3.1243856229460298E-2</v>
      </c>
      <c r="Y1442" s="2">
        <v>0.46300075274886132</v>
      </c>
      <c r="Z1442" s="2">
        <v>0.75951904416772098</v>
      </c>
      <c r="AA1442" s="2">
        <v>0.61277348851403091</v>
      </c>
      <c r="AB1442" s="2">
        <v>0.2660737005606108</v>
      </c>
      <c r="AC1442" s="2">
        <v>6.1658164959263841E-4</v>
      </c>
      <c r="AD1442" s="2">
        <v>0</v>
      </c>
      <c r="AE1442" s="2">
        <v>1.3712203916967694E-2</v>
      </c>
      <c r="AF1442">
        <v>29514.470577051248</v>
      </c>
      <c r="AG1442">
        <v>28.252940371226586</v>
      </c>
      <c r="AH1442">
        <v>5310.0527195359082</v>
      </c>
      <c r="AI1442">
        <v>7379.328058241168</v>
      </c>
      <c r="AJ1442">
        <v>0.25005112316422473</v>
      </c>
      <c r="AK1442">
        <v>41759.368934024838</v>
      </c>
      <c r="AL1442">
        <v>40.670439044347837</v>
      </c>
      <c r="AM1442">
        <v>7643.8831716113791</v>
      </c>
      <c r="AN1442">
        <v>10247.106281003442</v>
      </c>
      <c r="AO1442">
        <v>0.35686960337233498</v>
      </c>
      <c r="AP1442">
        <v>12244.89835697359</v>
      </c>
      <c r="AQ1442">
        <v>12.417498673121251</v>
      </c>
      <c r="AR1442">
        <v>2333.8304520754709</v>
      </c>
      <c r="AS1442">
        <v>2867.7782227622738</v>
      </c>
      <c r="AT1442">
        <v>0.10681848020811024</v>
      </c>
      <c r="AU1442" s="3">
        <v>2275362.7542741569</v>
      </c>
      <c r="AV1442" s="3">
        <v>75320.72077087505</v>
      </c>
      <c r="AW1442">
        <v>33717.385739571997</v>
      </c>
      <c r="AX1442">
        <v>6336845.4758951608</v>
      </c>
      <c r="AY1442">
        <v>1116.1375440657278</v>
      </c>
      <c r="AZ1442">
        <v>209766.89003171286</v>
      </c>
      <c r="BA1442">
        <v>45824.243003987009</v>
      </c>
      <c r="BB1442">
        <v>8612208.2301693186</v>
      </c>
      <c r="BC1442">
        <v>1516.9075811566879</v>
      </c>
      <c r="BD1442">
        <v>285087.61080258794</v>
      </c>
      <c r="BE1442">
        <v>12106.85726441501</v>
      </c>
      <c r="BF1442">
        <v>2275362.7542741569</v>
      </c>
      <c r="BG1442">
        <v>400.77003709096016</v>
      </c>
      <c r="BH1442">
        <v>75320.72077087505</v>
      </c>
      <c r="BI1442">
        <v>0.94472436590672149</v>
      </c>
      <c r="BJ1442">
        <v>2.1093797380026791</v>
      </c>
      <c r="BK1442">
        <v>1.1646553720959576</v>
      </c>
      <c r="BL1442">
        <v>43.602887107259747</v>
      </c>
      <c r="BM1442">
        <v>28.290630531435617</v>
      </c>
      <c r="BN1442">
        <f t="shared" si="144"/>
        <v>-15.312256575824129</v>
      </c>
      <c r="BO1442">
        <v>0.56366330213346483</v>
      </c>
      <c r="BP1442">
        <v>6.4484554450514276E-3</v>
      </c>
      <c r="BQ1442">
        <v>0.19897009336986876</v>
      </c>
      <c r="BR1442">
        <v>8.9285714285714288E-2</v>
      </c>
      <c r="BS1442">
        <v>3.4482758620689655E-2</v>
      </c>
      <c r="BT1442">
        <v>0.27777777777777779</v>
      </c>
      <c r="BU1442">
        <v>0.43850939511390752</v>
      </c>
      <c r="BV1442">
        <v>0.75951904416772098</v>
      </c>
      <c r="BW1442">
        <v>0.63565714576144283</v>
      </c>
      <c r="BX1442">
        <v>0.2660737005606108</v>
      </c>
      <c r="BY1442">
        <f t="shared" si="145"/>
        <v>1.9138644460834481E-2</v>
      </c>
      <c r="BZ1442">
        <v>0</v>
      </c>
      <c r="CA1442">
        <f t="shared" si="146"/>
        <v>1.1704355562490559E-2</v>
      </c>
      <c r="CC1442">
        <v>1.9138644460834481E-2</v>
      </c>
      <c r="CD1442">
        <v>1.1704355562490559E-2</v>
      </c>
    </row>
    <row r="1443" spans="1:82" x14ac:dyDescent="0.3">
      <c r="A1443">
        <v>0</v>
      </c>
      <c r="B1443" t="s">
        <v>963</v>
      </c>
      <c r="C1443" t="s">
        <v>994</v>
      </c>
      <c r="D1443">
        <v>28139</v>
      </c>
      <c r="E1443" s="2">
        <f>BO1443</f>
        <v>0.60693553498051234</v>
      </c>
      <c r="F1443" s="2" t="s">
        <v>1939</v>
      </c>
      <c r="G1443" s="3">
        <v>965</v>
      </c>
      <c r="H1443" s="1">
        <v>0.5710183121848682</v>
      </c>
      <c r="I1443" s="1">
        <f t="shared" si="147"/>
        <v>-15.474699376251195</v>
      </c>
      <c r="J1443" s="1">
        <v>2.71222306056</v>
      </c>
      <c r="K1443" s="1">
        <v>220.192999966</v>
      </c>
      <c r="L1443" s="2">
        <v>0.11668654760000008</v>
      </c>
      <c r="M1443" s="2">
        <v>1.5262025453385564E-3</v>
      </c>
      <c r="N1443" s="7">
        <v>0</v>
      </c>
      <c r="O1443" s="2">
        <v>3.5084951756782487E-2</v>
      </c>
      <c r="P1443" s="3">
        <v>6664.6193926480037</v>
      </c>
      <c r="Q1443" s="3">
        <v>220.61710176755201</v>
      </c>
      <c r="R1443" s="3">
        <v>14008.766537961725</v>
      </c>
      <c r="S1443" s="3">
        <v>14.956423635964397</v>
      </c>
      <c r="T1443" s="3">
        <v>5148.8847163682549</v>
      </c>
      <c r="V1443">
        <v>28139</v>
      </c>
      <c r="W1443" s="2">
        <v>0.55975368791482183</v>
      </c>
      <c r="X1443" s="2">
        <v>1.531853497415815E-2</v>
      </c>
      <c r="Y1443" s="2">
        <v>0.44206091104877049</v>
      </c>
      <c r="Z1443" s="2">
        <v>0.7734592009601774</v>
      </c>
      <c r="AA1443" s="2">
        <v>0.6346701078181135</v>
      </c>
      <c r="AB1443" s="2">
        <v>0.28802631804065915</v>
      </c>
      <c r="AC1443" s="2">
        <v>1.5262025453385564E-3</v>
      </c>
      <c r="AD1443" s="2">
        <v>0</v>
      </c>
      <c r="AE1443" s="2">
        <v>3.5084951756782487E-2</v>
      </c>
      <c r="AF1443">
        <v>40658.43230308214</v>
      </c>
      <c r="AG1443">
        <v>40.10742227900073</v>
      </c>
      <c r="AH1443">
        <v>7538.0659127104091</v>
      </c>
      <c r="AI1443">
        <v>7484.6248242237662</v>
      </c>
      <c r="AJ1443">
        <v>0.34971303123474179</v>
      </c>
      <c r="AK1443">
        <v>54667.198841043864</v>
      </c>
      <c r="AL1443">
        <v>55.063845914965121</v>
      </c>
      <c r="AM1443">
        <v>10349.079455342111</v>
      </c>
      <c r="AN1443">
        <v>9822.4959979603209</v>
      </c>
      <c r="AO1443">
        <v>0.47523619732683348</v>
      </c>
      <c r="AP1443">
        <v>14008.766537961725</v>
      </c>
      <c r="AQ1443">
        <v>14.956423635964391</v>
      </c>
      <c r="AR1443">
        <v>2811.013542631702</v>
      </c>
      <c r="AS1443">
        <v>2337.8711737365547</v>
      </c>
      <c r="AT1443">
        <v>0.12552316609209169</v>
      </c>
      <c r="AU1443" s="3">
        <v>1252548.5686542657</v>
      </c>
      <c r="AV1443" s="3">
        <v>41462.778106193728</v>
      </c>
      <c r="AW1443">
        <v>31717.102343901002</v>
      </c>
      <c r="AX1443">
        <v>5960912.2145127542</v>
      </c>
      <c r="AY1443">
        <v>1049.9227012566239</v>
      </c>
      <c r="AZ1443">
        <v>197322.47247416989</v>
      </c>
      <c r="BA1443">
        <v>38381.721736549007</v>
      </c>
      <c r="BB1443">
        <v>7213460.7831670204</v>
      </c>
      <c r="BC1443">
        <v>1270.5398030241759</v>
      </c>
      <c r="BD1443">
        <v>238785.25058036362</v>
      </c>
      <c r="BE1443">
        <v>6664.6193926480037</v>
      </c>
      <c r="BF1443">
        <v>1252548.5686542657</v>
      </c>
      <c r="BG1443">
        <v>220.61710176755201</v>
      </c>
      <c r="BH1443">
        <v>41462.778106193728</v>
      </c>
      <c r="BI1443">
        <v>0.70463714246860976</v>
      </c>
      <c r="BJ1443">
        <v>1.275655454653478</v>
      </c>
      <c r="BK1443">
        <v>0.5710183121848682</v>
      </c>
      <c r="BL1443">
        <v>49.134062910714476</v>
      </c>
      <c r="BM1443">
        <v>33.659363534463282</v>
      </c>
      <c r="BN1443">
        <f t="shared" si="144"/>
        <v>-15.474699376251195</v>
      </c>
      <c r="BO1443">
        <v>0.60693553498051234</v>
      </c>
      <c r="BP1443">
        <v>5.1789166730331713E-3</v>
      </c>
      <c r="BQ1443">
        <v>0.18655248481216433</v>
      </c>
      <c r="BR1443">
        <v>0.16666666666666666</v>
      </c>
      <c r="BS1443">
        <v>6.8965517241379309E-2</v>
      </c>
      <c r="BT1443">
        <v>0.27777777777777779</v>
      </c>
      <c r="BU1443">
        <v>0.44316140011415994</v>
      </c>
      <c r="BV1443">
        <v>0.7734592009601774</v>
      </c>
      <c r="BW1443">
        <v>0.65837148113912192</v>
      </c>
      <c r="BX1443">
        <v>0.28802631804065915</v>
      </c>
      <c r="BY1443">
        <f t="shared" si="145"/>
        <v>5.4392870327076979E-2</v>
      </c>
      <c r="BZ1443">
        <v>0</v>
      </c>
      <c r="CA1443">
        <f t="shared" si="146"/>
        <v>2.7676906677057647E-2</v>
      </c>
      <c r="CC1443">
        <v>5.4392870327076979E-2</v>
      </c>
      <c r="CD1443">
        <v>2.7676906677057647E-2</v>
      </c>
    </row>
    <row r="1444" spans="1:82" x14ac:dyDescent="0.3">
      <c r="A1444">
        <v>1</v>
      </c>
      <c r="B1444" t="s">
        <v>963</v>
      </c>
      <c r="C1444" t="s">
        <v>995</v>
      </c>
      <c r="D1444">
        <v>28141</v>
      </c>
      <c r="E1444" s="2">
        <v>0</v>
      </c>
      <c r="F1444" s="2" t="s">
        <v>1954</v>
      </c>
      <c r="G1444" s="3">
        <v>-999</v>
      </c>
      <c r="H1444" s="1">
        <v>0.37767334089856619</v>
      </c>
      <c r="I1444" s="1">
        <f t="shared" si="147"/>
        <v>-999</v>
      </c>
      <c r="J1444" s="1">
        <v>-999</v>
      </c>
      <c r="K1444" s="1">
        <v>-999</v>
      </c>
      <c r="L1444" s="2">
        <v>-999</v>
      </c>
      <c r="M1444" s="2">
        <v>-999</v>
      </c>
      <c r="N1444" s="7">
        <v>-999</v>
      </c>
      <c r="O1444" s="2">
        <v>-999</v>
      </c>
      <c r="P1444" s="3">
        <v>-999</v>
      </c>
      <c r="Q1444" s="3">
        <v>-999</v>
      </c>
      <c r="R1444" s="3">
        <v>-999</v>
      </c>
      <c r="S1444" s="3">
        <v>-999</v>
      </c>
      <c r="T1444" s="3">
        <v>-999</v>
      </c>
      <c r="V1444">
        <v>28141</v>
      </c>
      <c r="W1444" s="2">
        <v>-999</v>
      </c>
      <c r="X1444" s="2">
        <v>1.0131728103824462E-2</v>
      </c>
      <c r="Y1444" s="2">
        <v>-999</v>
      </c>
      <c r="Z1444" s="2">
        <v>-999</v>
      </c>
      <c r="AA1444" s="2">
        <v>-999</v>
      </c>
      <c r="AB1444" s="2">
        <v>-999</v>
      </c>
      <c r="AC1444" s="2">
        <v>-999</v>
      </c>
      <c r="AD1444" s="2">
        <v>-999</v>
      </c>
      <c r="AE1444" s="2">
        <v>-999</v>
      </c>
      <c r="AF1444" s="2">
        <v>-999</v>
      </c>
      <c r="AG1444" s="2">
        <v>-999</v>
      </c>
      <c r="AH1444" s="2">
        <v>-999</v>
      </c>
      <c r="AI1444" s="2">
        <v>-999</v>
      </c>
      <c r="AJ1444" s="2">
        <v>-999</v>
      </c>
      <c r="AK1444" s="2">
        <v>-999</v>
      </c>
      <c r="AL1444" s="2">
        <v>-999</v>
      </c>
      <c r="AM1444" s="2">
        <v>-999</v>
      </c>
      <c r="AN1444" s="2">
        <v>-999</v>
      </c>
      <c r="AO1444" s="2">
        <v>-999</v>
      </c>
      <c r="AP1444" s="2">
        <v>-999</v>
      </c>
      <c r="AQ1444" s="2">
        <v>-999</v>
      </c>
      <c r="AR1444" s="2">
        <v>-999</v>
      </c>
      <c r="AS1444" s="2">
        <v>-999</v>
      </c>
      <c r="AT1444" s="2">
        <v>-999</v>
      </c>
      <c r="AU1444" s="2">
        <v>-999</v>
      </c>
      <c r="AV1444" s="2">
        <v>-999</v>
      </c>
      <c r="AW1444" s="2">
        <v>-999</v>
      </c>
      <c r="AX1444" s="2">
        <v>-999</v>
      </c>
      <c r="AY1444" s="2">
        <v>-999</v>
      </c>
      <c r="AZ1444" s="2">
        <v>-999</v>
      </c>
      <c r="BA1444" s="2">
        <v>-999</v>
      </c>
      <c r="BB1444" s="2">
        <v>-999</v>
      </c>
      <c r="BC1444" s="2">
        <v>-999</v>
      </c>
      <c r="BD1444" s="2">
        <v>-999</v>
      </c>
      <c r="BE1444" s="2">
        <v>-999</v>
      </c>
      <c r="BF1444" s="2">
        <v>-999</v>
      </c>
      <c r="BG1444" s="2">
        <v>-999</v>
      </c>
      <c r="BH1444" s="2">
        <v>-999</v>
      </c>
      <c r="BI1444">
        <v>0</v>
      </c>
      <c r="BJ1444">
        <v>0.37767334089856619</v>
      </c>
      <c r="BK1444">
        <v>0.37767334089856619</v>
      </c>
      <c r="BL1444">
        <v>-999</v>
      </c>
      <c r="BM1444">
        <v>40.971022630192508</v>
      </c>
      <c r="BN1444">
        <f t="shared" si="144"/>
        <v>-999</v>
      </c>
      <c r="BO1444" t="s">
        <v>3748</v>
      </c>
      <c r="BP1444" t="s">
        <v>3748</v>
      </c>
      <c r="BQ1444">
        <v>0.19181598912441625</v>
      </c>
      <c r="BR1444">
        <v>0.18452380952380953</v>
      </c>
      <c r="BS1444">
        <v>6.8965517241379309E-2</v>
      </c>
      <c r="BT1444">
        <v>0.33333333333333331</v>
      </c>
      <c r="BU1444" t="s">
        <v>3748</v>
      </c>
      <c r="BY1444">
        <f t="shared" si="145"/>
        <v>-999</v>
      </c>
      <c r="CA1444">
        <f t="shared" si="146"/>
        <v>-999</v>
      </c>
    </row>
    <row r="1445" spans="1:82" x14ac:dyDescent="0.3">
      <c r="A1445">
        <v>0</v>
      </c>
      <c r="B1445" t="s">
        <v>963</v>
      </c>
      <c r="C1445" t="s">
        <v>996</v>
      </c>
      <c r="D1445">
        <v>28143</v>
      </c>
      <c r="E1445" s="2">
        <f>BO1445</f>
        <v>0.56342010740843762</v>
      </c>
      <c r="F1445" s="2" t="s">
        <v>1938</v>
      </c>
      <c r="G1445" s="3">
        <v>504</v>
      </c>
      <c r="H1445" s="1">
        <v>0.37818853967626781</v>
      </c>
      <c r="I1445" s="1">
        <f t="shared" si="147"/>
        <v>-14.004927925021594</v>
      </c>
      <c r="J1445" s="1">
        <v>2.6499657660899998</v>
      </c>
      <c r="K1445" s="1">
        <v>214.551489616</v>
      </c>
      <c r="L1445" s="2">
        <v>0.11741735971000011</v>
      </c>
      <c r="M1445" s="2">
        <v>1.2147210788033295E-3</v>
      </c>
      <c r="N1445" s="7">
        <v>0</v>
      </c>
      <c r="O1445" s="2">
        <v>2.1819033706770735E-3</v>
      </c>
      <c r="P1445" s="3">
        <v>-769.58171850899976</v>
      </c>
      <c r="Q1445" s="3">
        <v>-25.475256471215992</v>
      </c>
      <c r="R1445" s="3">
        <v>-1708.369332347138</v>
      </c>
      <c r="S1445" s="3">
        <v>-1.5303612758089795</v>
      </c>
      <c r="T1445" s="3">
        <v>-925.35547288829548</v>
      </c>
      <c r="V1445">
        <v>28143</v>
      </c>
      <c r="W1445" s="2">
        <v>0.55234023107815222</v>
      </c>
      <c r="X1445" s="2">
        <v>1.0145549185086582E-2</v>
      </c>
      <c r="Y1445" s="2">
        <v>0.48365287403446594</v>
      </c>
      <c r="Z1445" s="2">
        <v>0.75570495429258711</v>
      </c>
      <c r="AA1445" s="2">
        <v>0.61840938207912821</v>
      </c>
      <c r="AB1445" s="2">
        <v>0.28983023739170899</v>
      </c>
      <c r="AC1445" s="2">
        <v>1.2147210788033295E-3</v>
      </c>
      <c r="AD1445" s="2">
        <v>0</v>
      </c>
      <c r="AE1445" s="2">
        <v>2.1819033706770735E-3</v>
      </c>
      <c r="AF1445">
        <v>22338.085936393356</v>
      </c>
      <c r="AG1445">
        <v>21.9909093267168</v>
      </c>
      <c r="AH1445">
        <v>4133.1233613590248</v>
      </c>
      <c r="AI1445">
        <v>7567.3613002875718</v>
      </c>
      <c r="AJ1445">
        <v>0.19193873432124817</v>
      </c>
      <c r="AK1445">
        <v>20629.716604046218</v>
      </c>
      <c r="AL1445">
        <v>20.460548050907821</v>
      </c>
      <c r="AM1445">
        <v>3845.4966949764375</v>
      </c>
      <c r="AN1445">
        <v>6929.6324937818654</v>
      </c>
      <c r="AO1445">
        <v>0.17792945171187163</v>
      </c>
      <c r="AP1445">
        <v>-1708.369332347138</v>
      </c>
      <c r="AQ1445">
        <v>-1.5303612758089784</v>
      </c>
      <c r="AR1445">
        <v>-287.62666638258725</v>
      </c>
      <c r="AS1445">
        <v>-637.72880650570642</v>
      </c>
      <c r="AT1445">
        <v>-1.4009282609376533E-2</v>
      </c>
      <c r="AU1445" s="3">
        <v>-144635.1881765814</v>
      </c>
      <c r="AV1445" s="3">
        <v>-4787.8197012003338</v>
      </c>
      <c r="AW1445">
        <v>10687.618284648001</v>
      </c>
      <c r="AX1445">
        <v>2008630.9804167452</v>
      </c>
      <c r="AY1445">
        <v>353.78935117555199</v>
      </c>
      <c r="AZ1445">
        <v>66491.170659933239</v>
      </c>
      <c r="BA1445">
        <v>9918.0365661390006</v>
      </c>
      <c r="BB1445">
        <v>1863995.7922401638</v>
      </c>
      <c r="BC1445">
        <v>328.31409470433601</v>
      </c>
      <c r="BD1445">
        <v>61703.35095873291</v>
      </c>
      <c r="BE1445">
        <v>-769.58171850899976</v>
      </c>
      <c r="BF1445">
        <v>-144635.1881765814</v>
      </c>
      <c r="BG1445">
        <v>-25.475256471215992</v>
      </c>
      <c r="BH1445">
        <v>-4787.8197012003338</v>
      </c>
      <c r="BI1445">
        <v>0.34783287541120828</v>
      </c>
      <c r="BJ1445">
        <v>0.72602141508747609</v>
      </c>
      <c r="BK1445">
        <v>0.37818853967626781</v>
      </c>
      <c r="BL1445">
        <v>32.091237628814433</v>
      </c>
      <c r="BM1445">
        <v>18.086309703792839</v>
      </c>
      <c r="BN1445">
        <f t="shared" si="144"/>
        <v>-14.004927925021594</v>
      </c>
      <c r="BO1445">
        <v>0.56342010740843762</v>
      </c>
      <c r="BP1445">
        <v>2.3731970252951849E-3</v>
      </c>
      <c r="BQ1445">
        <v>0.20240009049499746</v>
      </c>
      <c r="BR1445">
        <v>5.9523809523809521E-2</v>
      </c>
      <c r="BS1445">
        <v>6.8965517241379309E-2</v>
      </c>
      <c r="BT1445">
        <v>0.22222222222222221</v>
      </c>
      <c r="BU1445">
        <v>0.40107037408916701</v>
      </c>
      <c r="BV1445">
        <v>0.75570495429258711</v>
      </c>
      <c r="BW1445">
        <v>0.64150350838083836</v>
      </c>
      <c r="BX1445">
        <v>0.28983023739170899</v>
      </c>
      <c r="BY1445">
        <f t="shared" si="145"/>
        <v>8.697220475995128E-2</v>
      </c>
      <c r="BZ1445">
        <v>0</v>
      </c>
      <c r="CA1445">
        <f t="shared" si="146"/>
        <v>1.7233898636936425E-3</v>
      </c>
      <c r="CC1445">
        <v>8.697220475995128E-2</v>
      </c>
      <c r="CD1445">
        <v>1.7233898636936425E-3</v>
      </c>
    </row>
    <row r="1446" spans="1:82" x14ac:dyDescent="0.3">
      <c r="A1446">
        <v>0</v>
      </c>
      <c r="B1446" t="s">
        <v>963</v>
      </c>
      <c r="C1446" t="s">
        <v>141</v>
      </c>
      <c r="D1446">
        <v>28145</v>
      </c>
      <c r="E1446" s="2">
        <f>BO1446</f>
        <v>0.57429784200533363</v>
      </c>
      <c r="F1446" s="2" t="s">
        <v>1938</v>
      </c>
      <c r="G1446" s="3">
        <v>1883</v>
      </c>
      <c r="H1446" s="1">
        <v>1.9061685312738275</v>
      </c>
      <c r="I1446" s="1">
        <f t="shared" si="147"/>
        <v>-13.705449154737252</v>
      </c>
      <c r="J1446" s="1">
        <v>2.6126865760500002</v>
      </c>
      <c r="K1446" s="1">
        <v>193.766718451</v>
      </c>
      <c r="L1446" s="2">
        <v>0.11096971131000011</v>
      </c>
      <c r="M1446" s="2">
        <v>7.4111644391735198E-4</v>
      </c>
      <c r="N1446" s="7">
        <v>0</v>
      </c>
      <c r="O1446" s="2">
        <v>2.6455308044186478E-2</v>
      </c>
      <c r="P1446" s="3">
        <v>47630.265795327992</v>
      </c>
      <c r="Q1446" s="3">
        <v>1576.691867471872</v>
      </c>
      <c r="R1446" s="3">
        <v>42842.987051859382</v>
      </c>
      <c r="S1446" s="3">
        <v>43.10715239316837</v>
      </c>
      <c r="T1446" s="3">
        <v>15036.434623051791</v>
      </c>
      <c r="V1446">
        <v>28145</v>
      </c>
      <c r="W1446" s="2">
        <v>0.51833513202140069</v>
      </c>
      <c r="X1446" s="2">
        <v>5.1136204723858908E-2</v>
      </c>
      <c r="Y1446" s="2">
        <v>0.37226580466085418</v>
      </c>
      <c r="Z1446" s="2">
        <v>0.74507384767010032</v>
      </c>
      <c r="AA1446" s="2">
        <v>0.5585006976145801</v>
      </c>
      <c r="AB1446" s="2">
        <v>0.27391501437012439</v>
      </c>
      <c r="AC1446" s="2">
        <v>7.4111644391735198E-4</v>
      </c>
      <c r="AD1446" s="2">
        <v>0</v>
      </c>
      <c r="AE1446" s="2">
        <v>2.6455308044186478E-2</v>
      </c>
      <c r="AF1446">
        <v>76389.386741845025</v>
      </c>
      <c r="AG1446">
        <v>75.092230816891487</v>
      </c>
      <c r="AH1446">
        <v>14113.352423712409</v>
      </c>
      <c r="AI1446">
        <v>12700.910894376057</v>
      </c>
      <c r="AJ1446">
        <v>0.65588537481972431</v>
      </c>
      <c r="AK1446">
        <v>119232.37379370441</v>
      </c>
      <c r="AL1446">
        <v>118.19938321005988</v>
      </c>
      <c r="AM1446">
        <v>22215.208329298453</v>
      </c>
      <c r="AN1446">
        <v>19635.489611841807</v>
      </c>
      <c r="AO1446">
        <v>1.0281241469894691</v>
      </c>
      <c r="AP1446">
        <v>42842.987051859382</v>
      </c>
      <c r="AQ1446">
        <v>43.107152393168391</v>
      </c>
      <c r="AR1446">
        <v>8101.8559055860442</v>
      </c>
      <c r="AS1446">
        <v>6934.5787174657507</v>
      </c>
      <c r="AT1446">
        <v>0.37223877216974477</v>
      </c>
      <c r="AU1446" s="3">
        <v>8951632.1535739433</v>
      </c>
      <c r="AV1446" s="3">
        <v>296323.4695726636</v>
      </c>
      <c r="AW1446">
        <v>65320.875847372008</v>
      </c>
      <c r="AX1446">
        <v>12276405.406755095</v>
      </c>
      <c r="AY1446">
        <v>2162.2993700529278</v>
      </c>
      <c r="AZ1446">
        <v>406382.54360774724</v>
      </c>
      <c r="BA1446">
        <v>112951.14164270001</v>
      </c>
      <c r="BB1446">
        <v>21228037.560329039</v>
      </c>
      <c r="BC1446">
        <v>3738.9912375247995</v>
      </c>
      <c r="BD1446">
        <v>702706.01318041084</v>
      </c>
      <c r="BE1446">
        <v>47630.265795327992</v>
      </c>
      <c r="BF1446">
        <v>8951632.1535739433</v>
      </c>
      <c r="BG1446">
        <v>1576.691867471872</v>
      </c>
      <c r="BH1446">
        <v>296323.4695726636</v>
      </c>
      <c r="BI1446">
        <v>1.4501294014194566</v>
      </c>
      <c r="BJ1446">
        <v>3.356297932693284</v>
      </c>
      <c r="BK1446">
        <v>1.9061685312738275</v>
      </c>
      <c r="BL1446">
        <v>54.248011513726418</v>
      </c>
      <c r="BM1446">
        <v>40.542562358989166</v>
      </c>
      <c r="BN1446">
        <f t="shared" si="144"/>
        <v>-13.705449154737252</v>
      </c>
      <c r="BO1446">
        <v>0.57429784200533363</v>
      </c>
      <c r="BP1446">
        <v>1.0084973668379316E-2</v>
      </c>
      <c r="BQ1446">
        <v>0.21056687517202272</v>
      </c>
      <c r="BR1446">
        <v>0.23214285714285715</v>
      </c>
      <c r="BS1446">
        <v>3.4482758620689655E-2</v>
      </c>
      <c r="BT1446">
        <v>0.27777777777777779</v>
      </c>
      <c r="BU1446">
        <v>0.39249395991033292</v>
      </c>
      <c r="BV1446">
        <v>0.74507384767010032</v>
      </c>
      <c r="BW1446">
        <v>0.57935757013960598</v>
      </c>
      <c r="BX1446">
        <v>0.27391501437012439</v>
      </c>
      <c r="BY1446">
        <f t="shared" si="145"/>
        <v>1.595583272393632E-2</v>
      </c>
      <c r="BZ1446">
        <v>0</v>
      </c>
      <c r="CA1446">
        <f t="shared" si="146"/>
        <v>2.1927845128520931E-2</v>
      </c>
      <c r="CC1446">
        <v>1.595583272393632E-2</v>
      </c>
      <c r="CD1446">
        <v>2.1927845128520931E-2</v>
      </c>
    </row>
    <row r="1447" spans="1:82" x14ac:dyDescent="0.3">
      <c r="A1447">
        <v>1</v>
      </c>
      <c r="B1447" t="s">
        <v>963</v>
      </c>
      <c r="C1447" t="s">
        <v>997</v>
      </c>
      <c r="D1447">
        <v>28147</v>
      </c>
      <c r="E1447" s="2">
        <v>0</v>
      </c>
      <c r="F1447" s="2" t="s">
        <v>1954</v>
      </c>
      <c r="G1447" s="3">
        <v>-999</v>
      </c>
      <c r="H1447" s="1">
        <v>0.37622970658622645</v>
      </c>
      <c r="I1447" s="1">
        <f t="shared" si="147"/>
        <v>-999</v>
      </c>
      <c r="J1447" s="1">
        <v>-999</v>
      </c>
      <c r="K1447" s="1">
        <v>-999</v>
      </c>
      <c r="L1447" s="2">
        <v>-999</v>
      </c>
      <c r="M1447" s="2">
        <v>-999</v>
      </c>
      <c r="N1447" s="7">
        <v>-999</v>
      </c>
      <c r="O1447" s="2">
        <v>-999</v>
      </c>
      <c r="P1447" s="3">
        <v>-999</v>
      </c>
      <c r="Q1447" s="3">
        <v>-999</v>
      </c>
      <c r="R1447" s="3">
        <v>-999</v>
      </c>
      <c r="S1447" s="3">
        <v>-999</v>
      </c>
      <c r="T1447" s="3">
        <v>-999</v>
      </c>
      <c r="V1447">
        <v>28147</v>
      </c>
      <c r="W1447" s="2">
        <v>-999</v>
      </c>
      <c r="X1447" s="2">
        <v>1.0093000164226771E-2</v>
      </c>
      <c r="Y1447" s="2">
        <v>-999</v>
      </c>
      <c r="Z1447" s="2">
        <v>-999</v>
      </c>
      <c r="AA1447" s="2">
        <v>-999</v>
      </c>
      <c r="AB1447" s="2">
        <v>-999</v>
      </c>
      <c r="AC1447" s="2">
        <v>-999</v>
      </c>
      <c r="AD1447" s="2">
        <v>-999</v>
      </c>
      <c r="AE1447" s="2">
        <v>-999</v>
      </c>
      <c r="AF1447" s="2">
        <v>-999</v>
      </c>
      <c r="AG1447" s="2">
        <v>-999</v>
      </c>
      <c r="AH1447" s="2">
        <v>-999</v>
      </c>
      <c r="AI1447" s="2">
        <v>-999</v>
      </c>
      <c r="AJ1447" s="2">
        <v>-999</v>
      </c>
      <c r="AK1447" s="2">
        <v>-999</v>
      </c>
      <c r="AL1447" s="2">
        <v>-999</v>
      </c>
      <c r="AM1447" s="2">
        <v>-999</v>
      </c>
      <c r="AN1447" s="2">
        <v>-999</v>
      </c>
      <c r="AO1447" s="2">
        <v>-999</v>
      </c>
      <c r="AP1447" s="2">
        <v>-999</v>
      </c>
      <c r="AQ1447" s="2">
        <v>-999</v>
      </c>
      <c r="AR1447" s="2">
        <v>-999</v>
      </c>
      <c r="AS1447" s="2">
        <v>-999</v>
      </c>
      <c r="AT1447" s="2">
        <v>-999</v>
      </c>
      <c r="AU1447" s="2">
        <v>-999</v>
      </c>
      <c r="AV1447" s="2">
        <v>-999</v>
      </c>
      <c r="AW1447" s="2">
        <v>-999</v>
      </c>
      <c r="AX1447" s="2">
        <v>-999</v>
      </c>
      <c r="AY1447" s="2">
        <v>-999</v>
      </c>
      <c r="AZ1447" s="2">
        <v>-999</v>
      </c>
      <c r="BA1447" s="2">
        <v>-999</v>
      </c>
      <c r="BB1447" s="2">
        <v>-999</v>
      </c>
      <c r="BC1447" s="2">
        <v>-999</v>
      </c>
      <c r="BD1447" s="2">
        <v>-999</v>
      </c>
      <c r="BE1447" s="2">
        <v>-999</v>
      </c>
      <c r="BF1447" s="2">
        <v>-999</v>
      </c>
      <c r="BG1447" s="2">
        <v>-999</v>
      </c>
      <c r="BH1447" s="2">
        <v>-999</v>
      </c>
      <c r="BI1447">
        <v>0</v>
      </c>
      <c r="BJ1447">
        <v>0.37622970658622645</v>
      </c>
      <c r="BK1447">
        <v>0.37622970658622645</v>
      </c>
      <c r="BL1447">
        <v>-999</v>
      </c>
      <c r="BM1447">
        <v>43.804107013309697</v>
      </c>
      <c r="BN1447">
        <f t="shared" si="144"/>
        <v>-999</v>
      </c>
      <c r="BO1447" t="s">
        <v>3748</v>
      </c>
      <c r="BP1447" t="s">
        <v>3748</v>
      </c>
      <c r="BQ1447">
        <v>0.55634822317976174</v>
      </c>
      <c r="BR1447">
        <v>0.16666666666666666</v>
      </c>
      <c r="BS1447">
        <v>3.4482758620689655E-2</v>
      </c>
      <c r="BT1447">
        <v>0.22222222222222221</v>
      </c>
      <c r="BU1447" t="s">
        <v>3748</v>
      </c>
      <c r="BY1447">
        <f t="shared" si="145"/>
        <v>-999</v>
      </c>
      <c r="CA1447">
        <f t="shared" si="146"/>
        <v>-999</v>
      </c>
    </row>
    <row r="1448" spans="1:82" x14ac:dyDescent="0.3">
      <c r="A1448">
        <v>0</v>
      </c>
      <c r="B1448" t="s">
        <v>963</v>
      </c>
      <c r="C1448" t="s">
        <v>424</v>
      </c>
      <c r="D1448">
        <v>28149</v>
      </c>
      <c r="E1448" s="2">
        <f>BO1448</f>
        <v>0.55648737668516035</v>
      </c>
      <c r="F1448" s="2" t="s">
        <v>1938</v>
      </c>
      <c r="G1448" s="3">
        <v>3371</v>
      </c>
      <c r="H1448" s="1">
        <v>12.046202630919744</v>
      </c>
      <c r="I1448" s="1">
        <f t="shared" si="147"/>
        <v>-7.5538555526717062</v>
      </c>
      <c r="J1448" s="1">
        <v>2.4842521334000001</v>
      </c>
      <c r="K1448" s="1">
        <v>-37.378925289999998</v>
      </c>
      <c r="L1448" s="2">
        <v>0.21384269649999998</v>
      </c>
      <c r="M1448" s="2">
        <v>-1.6037122018237751E-3</v>
      </c>
      <c r="N1448" s="7">
        <v>0</v>
      </c>
      <c r="O1448" s="2">
        <v>6.2051258948338898E-3</v>
      </c>
      <c r="P1448" s="3">
        <v>856438.6666589299</v>
      </c>
      <c r="Q1448" s="3">
        <v>28350.458645604314</v>
      </c>
      <c r="R1448" s="3">
        <v>1082343.5119125</v>
      </c>
      <c r="S1448" s="3">
        <v>1379.9071248358223</v>
      </c>
      <c r="T1448" s="3">
        <v>370412.45046655787</v>
      </c>
      <c r="V1448">
        <v>28149</v>
      </c>
      <c r="W1448" s="2">
        <v>0.46864944181002499</v>
      </c>
      <c r="X1448" s="2">
        <v>0.32315982232072099</v>
      </c>
      <c r="Y1448" s="2">
        <v>0.16189136301818513</v>
      </c>
      <c r="Z1448" s="2">
        <v>0.70844750862285255</v>
      </c>
      <c r="AA1448" s="2">
        <v>0.10773860453144568</v>
      </c>
      <c r="AB1448" s="2">
        <v>0.52784426122468553</v>
      </c>
      <c r="AC1448" s="2">
        <v>-1.6037122018237751E-3</v>
      </c>
      <c r="AD1448" s="2">
        <v>0</v>
      </c>
      <c r="AE1448" s="2">
        <v>6.2051258948338898E-3</v>
      </c>
      <c r="AF1448">
        <v>555853.57979514508</v>
      </c>
      <c r="AG1448">
        <v>707.25945992613265</v>
      </c>
      <c r="AH1448">
        <v>132927.22701609595</v>
      </c>
      <c r="AI1448">
        <v>57287.67381750192</v>
      </c>
      <c r="AJ1448">
        <v>5.4839034555840342</v>
      </c>
      <c r="AK1448">
        <v>1638197.0917076452</v>
      </c>
      <c r="AL1448">
        <v>2087.1665847619552</v>
      </c>
      <c r="AM1448">
        <v>392276.50127442408</v>
      </c>
      <c r="AN1448">
        <v>168350.85002573163</v>
      </c>
      <c r="AO1448">
        <v>16.174177940209951</v>
      </c>
      <c r="AP1448">
        <v>1082343.5119125</v>
      </c>
      <c r="AQ1448">
        <v>1379.9071248358225</v>
      </c>
      <c r="AR1448">
        <v>259349.27425832814</v>
      </c>
      <c r="AS1448">
        <v>111063.17620822971</v>
      </c>
      <c r="AT1448">
        <v>10.690274484625917</v>
      </c>
      <c r="AU1448" s="3">
        <v>160959083.0118793</v>
      </c>
      <c r="AV1448" s="3">
        <v>5328185.1978548747</v>
      </c>
      <c r="AW1448">
        <v>322849.16759227001</v>
      </c>
      <c r="AX1448">
        <v>60676272.557291225</v>
      </c>
      <c r="AY1448">
        <v>10687.189090024478</v>
      </c>
      <c r="AZ1448">
        <v>2008550.3175792003</v>
      </c>
      <c r="BA1448">
        <v>1179287.8342511998</v>
      </c>
      <c r="BB1448">
        <v>221635355.5691705</v>
      </c>
      <c r="BC1448">
        <v>39037.647735628794</v>
      </c>
      <c r="BD1448">
        <v>7336735.5154340751</v>
      </c>
      <c r="BE1448">
        <v>856438.6666589299</v>
      </c>
      <c r="BF1448">
        <v>160959083.0118793</v>
      </c>
      <c r="BG1448">
        <v>28350.458645604314</v>
      </c>
      <c r="BH1448">
        <v>5328185.1978548747</v>
      </c>
      <c r="BI1448">
        <v>3.9916404259562528</v>
      </c>
      <c r="BJ1448">
        <v>16.037843056875996</v>
      </c>
      <c r="BK1448">
        <v>12.046202630919744</v>
      </c>
      <c r="BL1448">
        <v>65.653914767529542</v>
      </c>
      <c r="BM1448">
        <v>58.100059214857836</v>
      </c>
      <c r="BN1448">
        <f t="shared" si="144"/>
        <v>-7.5538555526717062</v>
      </c>
      <c r="BO1448">
        <v>0.55648737668516035</v>
      </c>
      <c r="BP1448">
        <v>2.6899088012661776E-2</v>
      </c>
      <c r="BQ1448">
        <v>0.32182954866386915</v>
      </c>
      <c r="BR1448">
        <v>0.3392857142857143</v>
      </c>
      <c r="BS1448">
        <v>0.20689655172413793</v>
      </c>
      <c r="BT1448">
        <v>0.22222222222222221</v>
      </c>
      <c r="BU1448">
        <v>0.2163258310607051</v>
      </c>
      <c r="BV1448">
        <v>0.70844750862285255</v>
      </c>
      <c r="BW1448">
        <v>0.11176203789569054</v>
      </c>
      <c r="BX1448">
        <v>0.52784426122468553</v>
      </c>
      <c r="BY1448">
        <f t="shared" si="145"/>
        <v>3.8174602334215997E-2</v>
      </c>
      <c r="BZ1448">
        <v>0</v>
      </c>
      <c r="CA1448">
        <f t="shared" si="146"/>
        <v>2.8535588057690495E-3</v>
      </c>
      <c r="CC1448">
        <v>3.8174602334215997E-2</v>
      </c>
      <c r="CD1448">
        <v>2.8535588057690495E-3</v>
      </c>
    </row>
    <row r="1449" spans="1:82" x14ac:dyDescent="0.3">
      <c r="A1449">
        <v>0</v>
      </c>
      <c r="B1449" t="s">
        <v>963</v>
      </c>
      <c r="C1449" t="s">
        <v>69</v>
      </c>
      <c r="D1449">
        <v>28151</v>
      </c>
      <c r="E1449" s="2">
        <f>BO1449</f>
        <v>0.61326894578208668</v>
      </c>
      <c r="F1449" s="2" t="s">
        <v>1939</v>
      </c>
      <c r="G1449" s="3">
        <v>1791</v>
      </c>
      <c r="H1449" s="1">
        <v>10.772798291986076</v>
      </c>
      <c r="I1449" s="1">
        <f t="shared" si="147"/>
        <v>-18.38731690752978</v>
      </c>
      <c r="J1449" s="1">
        <v>2.77713328388</v>
      </c>
      <c r="K1449" s="1">
        <v>74.798435273600006</v>
      </c>
      <c r="L1449" s="2">
        <v>0.14521603935999994</v>
      </c>
      <c r="M1449" s="2">
        <v>1.1549077888218651E-2</v>
      </c>
      <c r="N1449" s="7">
        <v>0</v>
      </c>
      <c r="O1449" s="2">
        <v>3.8021047853143943E-4</v>
      </c>
      <c r="P1449" s="3">
        <v>133144.22628399997</v>
      </c>
      <c r="Q1449" s="3">
        <v>4407.4374828159989</v>
      </c>
      <c r="R1449" s="3">
        <v>179298.65131264619</v>
      </c>
      <c r="S1449" s="3">
        <v>187.12673852930459</v>
      </c>
      <c r="T1449" s="3">
        <v>72971.433134499632</v>
      </c>
      <c r="V1449">
        <v>28151</v>
      </c>
      <c r="W1449" s="2">
        <v>0.57116649390732654</v>
      </c>
      <c r="X1449" s="2">
        <v>0.28899859055993504</v>
      </c>
      <c r="Y1449" s="2">
        <v>0.56786116588210667</v>
      </c>
      <c r="Z1449" s="2">
        <v>0.79196999758059539</v>
      </c>
      <c r="AA1449" s="2">
        <v>0.21559418776733183</v>
      </c>
      <c r="AB1449" s="2">
        <v>0.35844784165426963</v>
      </c>
      <c r="AC1449" s="2">
        <v>1.1549077888218651E-2</v>
      </c>
      <c r="AD1449" s="2">
        <v>0</v>
      </c>
      <c r="AE1449" s="2">
        <v>3.8021047853143943E-4</v>
      </c>
      <c r="AF1449">
        <v>239550.8823028522</v>
      </c>
      <c r="AG1449">
        <v>236.01707373468267</v>
      </c>
      <c r="AH1449">
        <v>44358.678699442884</v>
      </c>
      <c r="AI1449">
        <v>54137.431006663297</v>
      </c>
      <c r="AJ1449">
        <v>2.0591643540979021</v>
      </c>
      <c r="AK1449">
        <v>418849.5336154984</v>
      </c>
      <c r="AL1449">
        <v>423.14381226398723</v>
      </c>
      <c r="AM1449">
        <v>79528.570178680806</v>
      </c>
      <c r="AN1449">
        <v>91938.972661924985</v>
      </c>
      <c r="AO1449">
        <v>3.6467191271234989</v>
      </c>
      <c r="AP1449">
        <v>179298.65131264619</v>
      </c>
      <c r="AQ1449">
        <v>187.12673852930456</v>
      </c>
      <c r="AR1449">
        <v>35169.891479237922</v>
      </c>
      <c r="AS1449">
        <v>37801.541655261688</v>
      </c>
      <c r="AT1449">
        <v>1.5875547730255968</v>
      </c>
      <c r="AU1449" s="3">
        <v>25023125.887814954</v>
      </c>
      <c r="AV1449" s="3">
        <v>828333.80052043882</v>
      </c>
      <c r="AW1449">
        <v>181834.42338758998</v>
      </c>
      <c r="AX1449">
        <v>34173961.53146366</v>
      </c>
      <c r="AY1449">
        <v>6019.2159710721589</v>
      </c>
      <c r="AZ1449">
        <v>1131251.4496033015</v>
      </c>
      <c r="BA1449">
        <v>314978.64967158996</v>
      </c>
      <c r="BB1449">
        <v>59197087.419278614</v>
      </c>
      <c r="BC1449">
        <v>10426.653453888157</v>
      </c>
      <c r="BD1449">
        <v>1959585.2501237402</v>
      </c>
      <c r="BE1449">
        <v>133144.22628399997</v>
      </c>
      <c r="BF1449">
        <v>25023125.887814954</v>
      </c>
      <c r="BG1449">
        <v>4407.4374828159989</v>
      </c>
      <c r="BH1449">
        <v>828333.80052043882</v>
      </c>
      <c r="BI1449">
        <v>3.3670586989349207</v>
      </c>
      <c r="BJ1449">
        <v>14.139856990920997</v>
      </c>
      <c r="BK1449">
        <v>10.772798291986076</v>
      </c>
      <c r="BL1449">
        <v>35.619379234244647</v>
      </c>
      <c r="BM1449">
        <v>17.232062326714868</v>
      </c>
      <c r="BN1449">
        <f t="shared" si="144"/>
        <v>-18.38731690752978</v>
      </c>
      <c r="BO1449">
        <v>0.61326894578208668</v>
      </c>
      <c r="BP1449">
        <v>2.5005324088124909E-2</v>
      </c>
      <c r="BQ1449">
        <v>0.28488900373284759</v>
      </c>
      <c r="BR1449">
        <v>0.22619047619047619</v>
      </c>
      <c r="BS1449">
        <v>0.31034482758620691</v>
      </c>
      <c r="BT1449">
        <v>0.1111111111111111</v>
      </c>
      <c r="BU1449">
        <v>0.52657236867484014</v>
      </c>
      <c r="BV1449">
        <v>0.79196999758059539</v>
      </c>
      <c r="BW1449">
        <v>0.22364542299515749</v>
      </c>
      <c r="BX1449">
        <v>0.35844784165426963</v>
      </c>
      <c r="BY1449">
        <f t="shared" si="145"/>
        <v>0.14294271817835275</v>
      </c>
      <c r="BZ1449">
        <v>0</v>
      </c>
      <c r="CA1449">
        <f t="shared" si="146"/>
        <v>2.4837184282847753E-4</v>
      </c>
      <c r="CC1449">
        <v>0.14294271817835275</v>
      </c>
      <c r="CD1449">
        <v>2.4837184282847753E-4</v>
      </c>
    </row>
    <row r="1450" spans="1:82" x14ac:dyDescent="0.3">
      <c r="A1450">
        <v>0</v>
      </c>
      <c r="B1450" t="s">
        <v>963</v>
      </c>
      <c r="C1450" t="s">
        <v>425</v>
      </c>
      <c r="D1450">
        <v>28153</v>
      </c>
      <c r="E1450" s="2">
        <f>BO1450</f>
        <v>0.60335768508629839</v>
      </c>
      <c r="F1450" s="2" t="s">
        <v>1939</v>
      </c>
      <c r="G1450" s="3">
        <v>1373</v>
      </c>
      <c r="H1450" s="1">
        <v>0.37707648267660521</v>
      </c>
      <c r="I1450" s="1">
        <f t="shared" si="147"/>
        <v>-13.199669199730366</v>
      </c>
      <c r="J1450" s="1">
        <v>2.43310013915</v>
      </c>
      <c r="K1450" s="1">
        <v>74.387072832699999</v>
      </c>
      <c r="L1450" s="2">
        <v>0.22463578349999991</v>
      </c>
      <c r="M1450" s="2">
        <v>4.7780467128210626E-4</v>
      </c>
      <c r="N1450" s="7">
        <v>0</v>
      </c>
      <c r="O1450" s="2">
        <v>9.2750252716549908E-2</v>
      </c>
      <c r="P1450" s="3">
        <v>13835.965091785007</v>
      </c>
      <c r="Q1450" s="3">
        <v>458.00822805783997</v>
      </c>
      <c r="R1450" s="3">
        <v>20500.269240755035</v>
      </c>
      <c r="S1450" s="3">
        <v>25.133580577077563</v>
      </c>
      <c r="T1450" s="3">
        <v>6516.3542495872789</v>
      </c>
      <c r="V1450">
        <v>28153</v>
      </c>
      <c r="W1450" s="2">
        <v>0.49131425320091332</v>
      </c>
      <c r="X1450" s="2">
        <v>1.0115716369432374E-2</v>
      </c>
      <c r="Y1450" s="2">
        <v>0.35626533965028867</v>
      </c>
      <c r="Z1450" s="2">
        <v>0.69386021999772163</v>
      </c>
      <c r="AA1450" s="2">
        <v>0.21440850318717422</v>
      </c>
      <c r="AB1450" s="2">
        <v>0.55448566225026941</v>
      </c>
      <c r="AC1450" s="2">
        <v>4.7780467128210626E-4</v>
      </c>
      <c r="AD1450" s="2">
        <v>0</v>
      </c>
      <c r="AE1450" s="2">
        <v>9.2750252716549908E-2</v>
      </c>
      <c r="AF1450">
        <v>91093.837216465821</v>
      </c>
      <c r="AG1450">
        <v>115.64148596349486</v>
      </c>
      <c r="AH1450">
        <v>21734.459456722743</v>
      </c>
      <c r="AI1450">
        <v>7420.6521445522449</v>
      </c>
      <c r="AJ1450">
        <v>0.89753609965462844</v>
      </c>
      <c r="AK1450">
        <v>111594.10645722086</v>
      </c>
      <c r="AL1450">
        <v>140.77506654057242</v>
      </c>
      <c r="AM1450">
        <v>26458.238155201321</v>
      </c>
      <c r="AN1450">
        <v>9213.2276956609439</v>
      </c>
      <c r="AO1450">
        <v>1.0955822885757851</v>
      </c>
      <c r="AP1450">
        <v>20500.269240755035</v>
      </c>
      <c r="AQ1450">
        <v>25.133580577077566</v>
      </c>
      <c r="AR1450">
        <v>4723.778698478578</v>
      </c>
      <c r="AS1450">
        <v>1792.5755511086991</v>
      </c>
      <c r="AT1450">
        <v>0.19804618892115666</v>
      </c>
      <c r="AU1450" s="3">
        <v>2600331.279350074</v>
      </c>
      <c r="AV1450" s="3">
        <v>86078.066381190438</v>
      </c>
      <c r="AW1450">
        <v>45482.559514409993</v>
      </c>
      <c r="AX1450">
        <v>8547992.2351382133</v>
      </c>
      <c r="AY1450">
        <v>1505.5969245758397</v>
      </c>
      <c r="AZ1450">
        <v>282961.88600478333</v>
      </c>
      <c r="BA1450">
        <v>59318.524606195002</v>
      </c>
      <c r="BB1450">
        <v>11148323.514488289</v>
      </c>
      <c r="BC1450">
        <v>1963.6051526336796</v>
      </c>
      <c r="BD1450">
        <v>369039.95238597377</v>
      </c>
      <c r="BE1450">
        <v>13835.965091785007</v>
      </c>
      <c r="BF1450">
        <v>2600331.279350074</v>
      </c>
      <c r="BG1450">
        <v>458.00822805783997</v>
      </c>
      <c r="BH1450">
        <v>86078.066381190438</v>
      </c>
      <c r="BI1450">
        <v>0.52073477808651003</v>
      </c>
      <c r="BJ1450">
        <v>0.89781126076311524</v>
      </c>
      <c r="BK1450">
        <v>0.37707648267660521</v>
      </c>
      <c r="BL1450">
        <v>53.905951467006517</v>
      </c>
      <c r="BM1450">
        <v>40.706282267276151</v>
      </c>
      <c r="BN1450">
        <f t="shared" si="144"/>
        <v>-13.199669199730366</v>
      </c>
      <c r="BO1450">
        <v>0.60335768508629839</v>
      </c>
      <c r="BP1450">
        <v>3.8047161227230592E-3</v>
      </c>
      <c r="BQ1450">
        <v>0.51614477096410027</v>
      </c>
      <c r="BR1450">
        <v>0.17261904761904762</v>
      </c>
      <c r="BS1450">
        <v>3.4482758620689655E-2</v>
      </c>
      <c r="BT1450">
        <v>0.27777777777777779</v>
      </c>
      <c r="BU1450">
        <v>0.37800953293952427</v>
      </c>
      <c r="BV1450">
        <v>0.69386021999772163</v>
      </c>
      <c r="BW1450">
        <v>0.22241545973773261</v>
      </c>
      <c r="BX1450">
        <v>0.55448566225026941</v>
      </c>
      <c r="BY1450">
        <f t="shared" si="145"/>
        <v>3.7014185412776103E-2</v>
      </c>
      <c r="BZ1450">
        <v>0</v>
      </c>
      <c r="CA1450">
        <f t="shared" si="146"/>
        <v>4.0552808462504281E-2</v>
      </c>
      <c r="CC1450">
        <v>3.7014185412776103E-2</v>
      </c>
      <c r="CD1450">
        <v>4.0552808462504281E-2</v>
      </c>
    </row>
    <row r="1451" spans="1:82" x14ac:dyDescent="0.3">
      <c r="A1451">
        <v>1</v>
      </c>
      <c r="B1451" t="s">
        <v>963</v>
      </c>
      <c r="C1451" t="s">
        <v>426</v>
      </c>
      <c r="D1451">
        <v>28155</v>
      </c>
      <c r="E1451" s="2">
        <v>0</v>
      </c>
      <c r="F1451" s="2" t="s">
        <v>1954</v>
      </c>
      <c r="G1451" s="3">
        <v>-999</v>
      </c>
      <c r="H1451" s="1">
        <v>0.37509980376745999</v>
      </c>
      <c r="I1451" s="1">
        <f t="shared" si="147"/>
        <v>-999</v>
      </c>
      <c r="J1451" s="1">
        <v>-999</v>
      </c>
      <c r="K1451" s="1">
        <v>-999</v>
      </c>
      <c r="L1451" s="2">
        <v>-999</v>
      </c>
      <c r="M1451" s="2">
        <v>-999</v>
      </c>
      <c r="N1451" s="7">
        <v>-999</v>
      </c>
      <c r="O1451" s="2">
        <v>-999</v>
      </c>
      <c r="P1451" s="3">
        <v>-999</v>
      </c>
      <c r="Q1451" s="3">
        <v>-999</v>
      </c>
      <c r="R1451" s="3">
        <v>-999</v>
      </c>
      <c r="S1451" s="3">
        <v>-999</v>
      </c>
      <c r="T1451" s="3">
        <v>-999</v>
      </c>
      <c r="V1451">
        <v>28155</v>
      </c>
      <c r="W1451" s="2">
        <v>-999</v>
      </c>
      <c r="X1451" s="2">
        <v>1.006268860419913E-2</v>
      </c>
      <c r="Y1451" s="2">
        <v>-999</v>
      </c>
      <c r="Z1451" s="2">
        <v>-999</v>
      </c>
      <c r="AA1451" s="2">
        <v>-999</v>
      </c>
      <c r="AB1451" s="2">
        <v>-999</v>
      </c>
      <c r="AC1451" s="2">
        <v>-999</v>
      </c>
      <c r="AD1451" s="2">
        <v>-999</v>
      </c>
      <c r="AE1451" s="2">
        <v>-999</v>
      </c>
      <c r="AF1451" s="2">
        <v>-999</v>
      </c>
      <c r="AG1451" s="2">
        <v>-999</v>
      </c>
      <c r="AH1451" s="2">
        <v>-999</v>
      </c>
      <c r="AI1451" s="2">
        <v>-999</v>
      </c>
      <c r="AJ1451" s="2">
        <v>-999</v>
      </c>
      <c r="AK1451" s="2">
        <v>-999</v>
      </c>
      <c r="AL1451" s="2">
        <v>-999</v>
      </c>
      <c r="AM1451" s="2">
        <v>-999</v>
      </c>
      <c r="AN1451" s="2">
        <v>-999</v>
      </c>
      <c r="AO1451" s="2">
        <v>-999</v>
      </c>
      <c r="AP1451" s="2">
        <v>-999</v>
      </c>
      <c r="AQ1451" s="2">
        <v>-999</v>
      </c>
      <c r="AR1451" s="2">
        <v>-999</v>
      </c>
      <c r="AS1451" s="2">
        <v>-999</v>
      </c>
      <c r="AT1451" s="2">
        <v>-999</v>
      </c>
      <c r="AU1451" s="2">
        <v>-999</v>
      </c>
      <c r="AV1451" s="2">
        <v>-999</v>
      </c>
      <c r="AW1451" s="2">
        <v>-999</v>
      </c>
      <c r="AX1451" s="2">
        <v>-999</v>
      </c>
      <c r="AY1451" s="2">
        <v>-999</v>
      </c>
      <c r="AZ1451" s="2">
        <v>-999</v>
      </c>
      <c r="BA1451" s="2">
        <v>-999</v>
      </c>
      <c r="BB1451" s="2">
        <v>-999</v>
      </c>
      <c r="BC1451" s="2">
        <v>-999</v>
      </c>
      <c r="BD1451" s="2">
        <v>-999</v>
      </c>
      <c r="BE1451" s="2">
        <v>-999</v>
      </c>
      <c r="BF1451" s="2">
        <v>-999</v>
      </c>
      <c r="BG1451" s="2">
        <v>-999</v>
      </c>
      <c r="BH1451" s="2">
        <v>-999</v>
      </c>
      <c r="BI1451">
        <v>0</v>
      </c>
      <c r="BJ1451">
        <v>0.37509980376745999</v>
      </c>
      <c r="BK1451">
        <v>0.37509980376745999</v>
      </c>
      <c r="BL1451">
        <v>-999</v>
      </c>
      <c r="BM1451">
        <v>28.850489061404758</v>
      </c>
      <c r="BN1451">
        <f t="shared" si="144"/>
        <v>-999</v>
      </c>
      <c r="BO1451" t="s">
        <v>3748</v>
      </c>
      <c r="BP1451" t="s">
        <v>3748</v>
      </c>
      <c r="BQ1451">
        <v>0.27085634062733271</v>
      </c>
      <c r="BR1451">
        <v>0.10714285714285714</v>
      </c>
      <c r="BS1451">
        <v>0.13793103448275862</v>
      </c>
      <c r="BT1451">
        <v>0.33333333333333331</v>
      </c>
      <c r="BU1451" t="s">
        <v>3748</v>
      </c>
      <c r="BY1451">
        <f t="shared" si="145"/>
        <v>-999</v>
      </c>
      <c r="CA1451">
        <f t="shared" si="146"/>
        <v>-999</v>
      </c>
    </row>
    <row r="1452" spans="1:82" x14ac:dyDescent="0.3">
      <c r="A1452">
        <v>1</v>
      </c>
      <c r="B1452" t="s">
        <v>963</v>
      </c>
      <c r="C1452" t="s">
        <v>430</v>
      </c>
      <c r="D1452">
        <v>28157</v>
      </c>
      <c r="E1452" s="2">
        <v>0</v>
      </c>
      <c r="F1452" s="2" t="s">
        <v>1954</v>
      </c>
      <c r="G1452" s="3">
        <v>-999</v>
      </c>
      <c r="H1452" s="1">
        <v>0.37902042785461343</v>
      </c>
      <c r="I1452" s="1">
        <f t="shared" si="147"/>
        <v>-999</v>
      </c>
      <c r="J1452" s="1">
        <v>-999</v>
      </c>
      <c r="K1452" s="1">
        <v>-999</v>
      </c>
      <c r="L1452" s="2">
        <v>-999</v>
      </c>
      <c r="M1452" s="2">
        <v>-999</v>
      </c>
      <c r="N1452" s="7">
        <v>-999</v>
      </c>
      <c r="O1452" s="2">
        <v>-999</v>
      </c>
      <c r="P1452" s="3">
        <v>-999</v>
      </c>
      <c r="Q1452" s="3">
        <v>-999</v>
      </c>
      <c r="R1452" s="3">
        <v>-999</v>
      </c>
      <c r="S1452" s="3">
        <v>-999</v>
      </c>
      <c r="T1452" s="3">
        <v>-999</v>
      </c>
      <c r="V1452">
        <v>28157</v>
      </c>
      <c r="W1452" s="2">
        <v>-999</v>
      </c>
      <c r="X1452" s="2">
        <v>1.0167865996794104E-2</v>
      </c>
      <c r="Y1452" s="2">
        <v>-999</v>
      </c>
      <c r="Z1452" s="2">
        <v>-999</v>
      </c>
      <c r="AA1452" s="2">
        <v>-999</v>
      </c>
      <c r="AB1452" s="2">
        <v>-999</v>
      </c>
      <c r="AC1452" s="2">
        <v>-999</v>
      </c>
      <c r="AD1452" s="2">
        <v>-999</v>
      </c>
      <c r="AE1452" s="2">
        <v>-999</v>
      </c>
      <c r="AF1452" s="2">
        <v>-999</v>
      </c>
      <c r="AG1452" s="2">
        <v>-999</v>
      </c>
      <c r="AH1452" s="2">
        <v>-999</v>
      </c>
      <c r="AI1452" s="2">
        <v>-999</v>
      </c>
      <c r="AJ1452" s="2">
        <v>-999</v>
      </c>
      <c r="AK1452" s="2">
        <v>-999</v>
      </c>
      <c r="AL1452" s="2">
        <v>-999</v>
      </c>
      <c r="AM1452" s="2">
        <v>-999</v>
      </c>
      <c r="AN1452" s="2">
        <v>-999</v>
      </c>
      <c r="AO1452" s="2">
        <v>-999</v>
      </c>
      <c r="AP1452" s="2">
        <v>-999</v>
      </c>
      <c r="AQ1452" s="2">
        <v>-999</v>
      </c>
      <c r="AR1452" s="2">
        <v>-999</v>
      </c>
      <c r="AS1452" s="2">
        <v>-999</v>
      </c>
      <c r="AT1452" s="2">
        <v>-999</v>
      </c>
      <c r="AU1452" s="2">
        <v>-999</v>
      </c>
      <c r="AV1452" s="2">
        <v>-999</v>
      </c>
      <c r="AW1452" s="2">
        <v>-999</v>
      </c>
      <c r="AX1452" s="2">
        <v>-999</v>
      </c>
      <c r="AY1452" s="2">
        <v>-999</v>
      </c>
      <c r="AZ1452" s="2">
        <v>-999</v>
      </c>
      <c r="BA1452" s="2">
        <v>-999</v>
      </c>
      <c r="BB1452" s="2">
        <v>-999</v>
      </c>
      <c r="BC1452" s="2">
        <v>-999</v>
      </c>
      <c r="BD1452" s="2">
        <v>-999</v>
      </c>
      <c r="BE1452" s="2">
        <v>-999</v>
      </c>
      <c r="BF1452" s="2">
        <v>-999</v>
      </c>
      <c r="BG1452" s="2">
        <v>-999</v>
      </c>
      <c r="BH1452" s="2">
        <v>-999</v>
      </c>
      <c r="BI1452">
        <v>0</v>
      </c>
      <c r="BJ1452">
        <v>0.37902042785461343</v>
      </c>
      <c r="BK1452">
        <v>0.37902042785461343</v>
      </c>
      <c r="BL1452">
        <v>-999</v>
      </c>
      <c r="BM1452">
        <v>19.737671727562585</v>
      </c>
      <c r="BN1452">
        <f t="shared" si="144"/>
        <v>-999</v>
      </c>
      <c r="BO1452" t="s">
        <v>3748</v>
      </c>
      <c r="BP1452" t="s">
        <v>3748</v>
      </c>
      <c r="BQ1452">
        <v>0.44321119080730431</v>
      </c>
      <c r="BR1452">
        <v>7.1428571428571425E-2</v>
      </c>
      <c r="BS1452">
        <v>6.8965517241379309E-2</v>
      </c>
      <c r="BT1452">
        <v>0.22222222222222221</v>
      </c>
      <c r="BU1452" t="s">
        <v>3748</v>
      </c>
      <c r="BY1452">
        <f t="shared" si="145"/>
        <v>-999</v>
      </c>
      <c r="CA1452">
        <f t="shared" si="146"/>
        <v>-999</v>
      </c>
    </row>
    <row r="1453" spans="1:82" x14ac:dyDescent="0.3">
      <c r="A1453">
        <v>0</v>
      </c>
      <c r="B1453" t="s">
        <v>963</v>
      </c>
      <c r="C1453" t="s">
        <v>71</v>
      </c>
      <c r="D1453">
        <v>28159</v>
      </c>
      <c r="E1453" s="2">
        <f>BO1453</f>
        <v>0.59361089049084825</v>
      </c>
      <c r="F1453" s="2" t="s">
        <v>1939</v>
      </c>
      <c r="G1453" s="3">
        <v>850</v>
      </c>
      <c r="H1453" s="1">
        <v>0.37549031504468666</v>
      </c>
      <c r="I1453" s="1">
        <f t="shared" si="147"/>
        <v>-15.69167351942226</v>
      </c>
      <c r="J1453" s="1">
        <v>2.5889468354299998</v>
      </c>
      <c r="K1453" s="1">
        <v>58.4864792881</v>
      </c>
      <c r="L1453" s="2">
        <v>0.17482700776999982</v>
      </c>
      <c r="M1453" s="2">
        <v>3.5716632485200284E-4</v>
      </c>
      <c r="N1453" s="7">
        <v>0</v>
      </c>
      <c r="O1453" s="2">
        <v>5.8898022756186975E-2</v>
      </c>
      <c r="P1453" s="3">
        <v>7362.8159469790007</v>
      </c>
      <c r="Q1453" s="3">
        <v>243.72931436449605</v>
      </c>
      <c r="R1453" s="3">
        <v>6484.1487703342864</v>
      </c>
      <c r="S1453" s="3">
        <v>6.3823276197778185</v>
      </c>
      <c r="T1453" s="3">
        <v>2387.0191427555092</v>
      </c>
      <c r="V1453">
        <v>28159</v>
      </c>
      <c r="W1453" s="2">
        <v>0.46489076106668825</v>
      </c>
      <c r="X1453" s="2">
        <v>1.0073164731724902E-2</v>
      </c>
      <c r="Y1453" s="2">
        <v>0.41122767047998854</v>
      </c>
      <c r="Z1453" s="2">
        <v>0.73830385847638114</v>
      </c>
      <c r="AA1453" s="2">
        <v>0.16857765742513126</v>
      </c>
      <c r="AB1453" s="2">
        <v>0.43153885668701303</v>
      </c>
      <c r="AC1453" s="2">
        <v>3.5716632485200284E-4</v>
      </c>
      <c r="AD1453" s="2">
        <v>0</v>
      </c>
      <c r="AE1453" s="2">
        <v>5.8898022756186975E-2</v>
      </c>
      <c r="AF1453">
        <v>34686.161004601076</v>
      </c>
      <c r="AG1453">
        <v>33.001828479775398</v>
      </c>
      <c r="AH1453">
        <v>6202.5915450258281</v>
      </c>
      <c r="AI1453">
        <v>6591.1358330103667</v>
      </c>
      <c r="AJ1453">
        <v>0.29297428351502769</v>
      </c>
      <c r="AK1453">
        <v>41170.309774935362</v>
      </c>
      <c r="AL1453">
        <v>39.384156099553209</v>
      </c>
      <c r="AM1453">
        <v>7402.1302722899527</v>
      </c>
      <c r="AN1453">
        <v>7778.6162485017512</v>
      </c>
      <c r="AO1453">
        <v>0.34868434185922131</v>
      </c>
      <c r="AP1453">
        <v>6484.1487703342864</v>
      </c>
      <c r="AQ1453">
        <v>6.3823276197778114</v>
      </c>
      <c r="AR1453">
        <v>1199.5387272641246</v>
      </c>
      <c r="AS1453">
        <v>1187.4804154913845</v>
      </c>
      <c r="AT1453">
        <v>5.5710058344193625E-2</v>
      </c>
      <c r="AU1453" s="3">
        <v>1383767.6290752334</v>
      </c>
      <c r="AV1453" s="3">
        <v>45806.487341663385</v>
      </c>
      <c r="AW1453">
        <v>44788.173764956002</v>
      </c>
      <c r="AX1453">
        <v>8417489.3773858305</v>
      </c>
      <c r="AY1453">
        <v>1482.6108600269438</v>
      </c>
      <c r="AZ1453">
        <v>278641.88503346383</v>
      </c>
      <c r="BA1453">
        <v>52150.989711935006</v>
      </c>
      <c r="BB1453">
        <v>9801257.0064610653</v>
      </c>
      <c r="BC1453">
        <v>1726.3401743914399</v>
      </c>
      <c r="BD1453">
        <v>324448.37237512722</v>
      </c>
      <c r="BE1453">
        <v>7362.8159469790007</v>
      </c>
      <c r="BF1453">
        <v>1383767.6290752334</v>
      </c>
      <c r="BG1453">
        <v>243.72931436449605</v>
      </c>
      <c r="BH1453">
        <v>45806.487341663385</v>
      </c>
      <c r="BI1453">
        <v>0.643630027790008</v>
      </c>
      <c r="BJ1453">
        <v>1.0191203428346947</v>
      </c>
      <c r="BK1453">
        <v>0.37549031504468666</v>
      </c>
      <c r="BL1453">
        <v>57.268533454988187</v>
      </c>
      <c r="BM1453">
        <v>41.576859935565928</v>
      </c>
      <c r="BN1453">
        <f t="shared" si="144"/>
        <v>-15.69167351942226</v>
      </c>
      <c r="BO1453">
        <v>0.59361089049084825</v>
      </c>
      <c r="BP1453">
        <v>4.6266748937610165E-3</v>
      </c>
      <c r="BQ1453">
        <v>0.31631944250446198</v>
      </c>
      <c r="BR1453">
        <v>0.25</v>
      </c>
      <c r="BS1453">
        <v>0.17241379310344829</v>
      </c>
      <c r="BT1453">
        <v>0.27777777777777779</v>
      </c>
      <c r="BU1453">
        <v>0.44937506299305413</v>
      </c>
      <c r="BV1453">
        <v>0.73830385847638114</v>
      </c>
      <c r="BW1453">
        <v>0.17487308861528139</v>
      </c>
      <c r="BX1453">
        <v>0.43153885668701303</v>
      </c>
      <c r="BY1453">
        <f t="shared" si="145"/>
        <v>3.6475926706248149E-2</v>
      </c>
      <c r="BZ1453">
        <v>0</v>
      </c>
      <c r="CA1453">
        <f t="shared" si="146"/>
        <v>3.2097599034220096E-2</v>
      </c>
      <c r="CC1453">
        <v>3.6475926706248149E-2</v>
      </c>
      <c r="CD1453">
        <v>3.2097599034220096E-2</v>
      </c>
    </row>
    <row r="1454" spans="1:82" x14ac:dyDescent="0.3">
      <c r="A1454">
        <v>0</v>
      </c>
      <c r="B1454" t="s">
        <v>963</v>
      </c>
      <c r="C1454" t="s">
        <v>998</v>
      </c>
      <c r="D1454">
        <v>28161</v>
      </c>
      <c r="E1454" s="2">
        <f>BO1454</f>
        <v>0.5851727178437901</v>
      </c>
      <c r="F1454" s="2" t="s">
        <v>1938</v>
      </c>
      <c r="G1454" s="3">
        <v>483</v>
      </c>
      <c r="H1454" s="1">
        <v>0.38543834873310362</v>
      </c>
      <c r="I1454" s="1">
        <f t="shared" si="147"/>
        <v>-19.604009107417284</v>
      </c>
      <c r="J1454" s="1">
        <v>2.6795609225899999</v>
      </c>
      <c r="K1454" s="1">
        <v>159.09308629</v>
      </c>
      <c r="L1454" s="2">
        <v>0.12867608459999991</v>
      </c>
      <c r="M1454" s="2">
        <v>2.0166744889776049E-3</v>
      </c>
      <c r="N1454" s="7">
        <v>0</v>
      </c>
      <c r="O1454" s="2">
        <v>2.835318779828519E-2</v>
      </c>
      <c r="P1454" s="3">
        <v>5372.9884720519967</v>
      </c>
      <c r="Q1454" s="3">
        <v>177.86059108524807</v>
      </c>
      <c r="R1454" s="3">
        <v>13735.372827167699</v>
      </c>
      <c r="S1454" s="3">
        <v>14.528860865782487</v>
      </c>
      <c r="T1454" s="3">
        <v>5466.3320943163835</v>
      </c>
      <c r="V1454">
        <v>28161</v>
      </c>
      <c r="W1454" s="2">
        <v>0.54038062163195877</v>
      </c>
      <c r="X1454" s="2">
        <v>1.0340037612556056E-2</v>
      </c>
      <c r="Y1454" s="2">
        <v>0.53330997354487442</v>
      </c>
      <c r="Z1454" s="2">
        <v>0.76414476384647212</v>
      </c>
      <c r="AA1454" s="2">
        <v>0.45855965559478168</v>
      </c>
      <c r="AB1454" s="2">
        <v>0.31762100798692511</v>
      </c>
      <c r="AC1454" s="2">
        <v>2.0166744889776049E-3</v>
      </c>
      <c r="AD1454" s="2">
        <v>0</v>
      </c>
      <c r="AE1454" s="2">
        <v>2.835318779828519E-2</v>
      </c>
      <c r="AF1454">
        <v>31680.659405890572</v>
      </c>
      <c r="AG1454">
        <v>31.118763708110585</v>
      </c>
      <c r="AH1454">
        <v>5848.6753479695981</v>
      </c>
      <c r="AI1454">
        <v>6907.5416214584284</v>
      </c>
      <c r="AJ1454">
        <v>0.27190683982988229</v>
      </c>
      <c r="AK1454">
        <v>45416.032233058271</v>
      </c>
      <c r="AL1454">
        <v>45.647624573893076</v>
      </c>
      <c r="AM1454">
        <v>8579.3297909555513</v>
      </c>
      <c r="AN1454">
        <v>9643.219272788856</v>
      </c>
      <c r="AO1454">
        <v>0.39438031695177039</v>
      </c>
      <c r="AP1454">
        <v>13735.372827167699</v>
      </c>
      <c r="AQ1454">
        <v>14.528860865782491</v>
      </c>
      <c r="AR1454">
        <v>2730.6544429859532</v>
      </c>
      <c r="AS1454">
        <v>2735.6776513304276</v>
      </c>
      <c r="AT1454">
        <v>0.12247347712188811</v>
      </c>
      <c r="AU1454" s="3">
        <v>1009799.4534374522</v>
      </c>
      <c r="AV1454" s="3">
        <v>33427.119488561526</v>
      </c>
      <c r="AW1454">
        <v>25369.481177862002</v>
      </c>
      <c r="AX1454">
        <v>4767940.2925673844</v>
      </c>
      <c r="AY1454">
        <v>839.79910645468794</v>
      </c>
      <c r="AZ1454">
        <v>157831.84406709406</v>
      </c>
      <c r="BA1454">
        <v>30742.469649913997</v>
      </c>
      <c r="BB1454">
        <v>5777739.7460048366</v>
      </c>
      <c r="BC1454">
        <v>1017.659697539936</v>
      </c>
      <c r="BD1454">
        <v>191258.96355565556</v>
      </c>
      <c r="BE1454">
        <v>5372.9884720519967</v>
      </c>
      <c r="BF1454">
        <v>1009799.4534374522</v>
      </c>
      <c r="BG1454">
        <v>177.86059108524807</v>
      </c>
      <c r="BH1454">
        <v>33427.119488561526</v>
      </c>
      <c r="BI1454">
        <v>0.45250393466421629</v>
      </c>
      <c r="BJ1454">
        <v>0.83794228339731991</v>
      </c>
      <c r="BK1454">
        <v>0.38543834873310362</v>
      </c>
      <c r="BL1454">
        <v>56.865967866132713</v>
      </c>
      <c r="BM1454">
        <v>37.26195875871543</v>
      </c>
      <c r="BN1454">
        <f t="shared" si="144"/>
        <v>-19.604009107417284</v>
      </c>
      <c r="BO1454">
        <v>0.5851727178437901</v>
      </c>
      <c r="BP1454">
        <v>3.2065443882318824E-3</v>
      </c>
      <c r="BQ1454">
        <v>0.2231920665658591</v>
      </c>
      <c r="BR1454">
        <v>7.7380952380952384E-2</v>
      </c>
      <c r="BS1454">
        <v>3.4482758620689655E-2</v>
      </c>
      <c r="BT1454">
        <v>0.22222222222222221</v>
      </c>
      <c r="BU1454">
        <v>0.56141576082742772</v>
      </c>
      <c r="BV1454">
        <v>0.76414476384647212</v>
      </c>
      <c r="BW1454">
        <v>0.47568429003608059</v>
      </c>
      <c r="BX1454">
        <v>0.31762100798692511</v>
      </c>
      <c r="BY1454">
        <f t="shared" si="145"/>
        <v>0.14085517648055207</v>
      </c>
      <c r="BZ1454">
        <v>0</v>
      </c>
      <c r="CA1454">
        <f t="shared" si="146"/>
        <v>2.0459236774115253E-2</v>
      </c>
      <c r="CC1454">
        <v>0.14085517648055207</v>
      </c>
      <c r="CD1454">
        <v>2.0459236774115253E-2</v>
      </c>
    </row>
    <row r="1455" spans="1:82" x14ac:dyDescent="0.3">
      <c r="A1455">
        <v>0</v>
      </c>
      <c r="B1455" t="s">
        <v>963</v>
      </c>
      <c r="C1455" t="s">
        <v>999</v>
      </c>
      <c r="D1455">
        <v>28163</v>
      </c>
      <c r="E1455" s="2">
        <f>BO1455</f>
        <v>0.67554020906896839</v>
      </c>
      <c r="F1455" s="2" t="s">
        <v>1940</v>
      </c>
      <c r="G1455" s="3">
        <v>2299</v>
      </c>
      <c r="H1455" s="1">
        <v>1.1631796467825284</v>
      </c>
      <c r="I1455" s="1">
        <f t="shared" si="147"/>
        <v>-22.902162458245119</v>
      </c>
      <c r="J1455" s="1">
        <v>2.6158895281799999</v>
      </c>
      <c r="K1455" s="1">
        <v>2.9267065319299999</v>
      </c>
      <c r="L1455" s="2">
        <v>0.18671871299000009</v>
      </c>
      <c r="M1455" s="2">
        <v>3.9751176690799964E-4</v>
      </c>
      <c r="N1455" s="7">
        <v>0</v>
      </c>
      <c r="O1455" s="2">
        <v>1.1057139963916642E-2</v>
      </c>
      <c r="P1455" s="3">
        <v>2034.5690153599978</v>
      </c>
      <c r="Q1455" s="3">
        <v>67.34979044864015</v>
      </c>
      <c r="R1455" s="3">
        <v>22000.112298829903</v>
      </c>
      <c r="S1455" s="3">
        <v>25.962204979386371</v>
      </c>
      <c r="T1455" s="3">
        <v>8359.4266335469511</v>
      </c>
      <c r="V1455">
        <v>28163</v>
      </c>
      <c r="W1455" s="2">
        <v>0.4943528100025128</v>
      </c>
      <c r="X1455" s="2">
        <v>3.1204267394315029E-2</v>
      </c>
      <c r="Y1455" s="2">
        <v>0.67627846798778568</v>
      </c>
      <c r="Z1455" s="2">
        <v>0.74598725071250049</v>
      </c>
      <c r="AA1455" s="2">
        <v>8.4357502302925408E-3</v>
      </c>
      <c r="AB1455" s="2">
        <v>0.4608920609782467</v>
      </c>
      <c r="AC1455" s="2">
        <v>3.9751176690799964E-4</v>
      </c>
      <c r="AD1455" s="2">
        <v>0</v>
      </c>
      <c r="AE1455" s="2">
        <v>1.1057139963916642E-2</v>
      </c>
      <c r="AF1455">
        <v>104804.7773405976</v>
      </c>
      <c r="AG1455">
        <v>131.60682965516349</v>
      </c>
      <c r="AH1455">
        <v>24735.096401916919</v>
      </c>
      <c r="AI1455">
        <v>14723.688432688688</v>
      </c>
      <c r="AJ1455">
        <v>1.0262585361505052</v>
      </c>
      <c r="AK1455">
        <v>126804.88963942751</v>
      </c>
      <c r="AL1455">
        <v>157.56903463454987</v>
      </c>
      <c r="AM1455">
        <v>29614.61249279217</v>
      </c>
      <c r="AN1455">
        <v>18203.59897536039</v>
      </c>
      <c r="AO1455">
        <v>1.2343268107605525</v>
      </c>
      <c r="AP1455">
        <v>22000.112298829903</v>
      </c>
      <c r="AQ1455">
        <v>25.962204979386371</v>
      </c>
      <c r="AR1455">
        <v>4879.5160908752514</v>
      </c>
      <c r="AS1455">
        <v>3479.9105426717015</v>
      </c>
      <c r="AT1455">
        <v>0.20806827461004729</v>
      </c>
      <c r="AU1455" s="3">
        <v>382376.90074675798</v>
      </c>
      <c r="AV1455" s="3">
        <v>12657.719616917429</v>
      </c>
      <c r="AW1455">
        <v>78670.26483041</v>
      </c>
      <c r="AX1455">
        <v>14785289.572227255</v>
      </c>
      <c r="AY1455">
        <v>2604.2006001598397</v>
      </c>
      <c r="AZ1455">
        <v>489433.46079404029</v>
      </c>
      <c r="BA1455">
        <v>80704.833845770001</v>
      </c>
      <c r="BB1455">
        <v>15167666.472974014</v>
      </c>
      <c r="BC1455">
        <v>2671.55039060848</v>
      </c>
      <c r="BD1455">
        <v>502091.18041095772</v>
      </c>
      <c r="BE1455">
        <v>2034.5690153599978</v>
      </c>
      <c r="BF1455">
        <v>382376.90074675798</v>
      </c>
      <c r="BG1455">
        <v>67.34979044864015</v>
      </c>
      <c r="BH1455">
        <v>12657.719616917429</v>
      </c>
      <c r="BI1455">
        <v>0.92534838647047613</v>
      </c>
      <c r="BJ1455">
        <v>2.0885280332530045</v>
      </c>
      <c r="BK1455">
        <v>1.1631796467825284</v>
      </c>
      <c r="BL1455">
        <v>45.688704392203654</v>
      </c>
      <c r="BM1455">
        <v>22.786541933958535</v>
      </c>
      <c r="BN1455">
        <f t="shared" si="144"/>
        <v>-22.902162458245119</v>
      </c>
      <c r="BO1455">
        <v>0.67554020906896839</v>
      </c>
      <c r="BP1455">
        <v>7.5698504946735586E-3</v>
      </c>
      <c r="BQ1455">
        <v>0.31575490075876178</v>
      </c>
      <c r="BR1455">
        <v>0.27380952380952384</v>
      </c>
      <c r="BS1455">
        <v>0.2413793103448276</v>
      </c>
      <c r="BT1455">
        <v>0.22222222222222221</v>
      </c>
      <c r="BU1455">
        <v>0.65586762843444502</v>
      </c>
      <c r="BV1455">
        <v>0.74598725071250049</v>
      </c>
      <c r="BW1455">
        <v>8.750778247191433E-3</v>
      </c>
      <c r="BX1455">
        <v>0.4608920609782467</v>
      </c>
      <c r="BY1455">
        <f t="shared" si="145"/>
        <v>0.35382351012860092</v>
      </c>
      <c r="BZ1455">
        <v>0</v>
      </c>
      <c r="CA1455">
        <f t="shared" si="146"/>
        <v>5.7355530070525235E-3</v>
      </c>
      <c r="CC1455">
        <v>0.35382351012860092</v>
      </c>
      <c r="CD1455">
        <v>5.7355530070525235E-3</v>
      </c>
    </row>
    <row r="1456" spans="1:82" x14ac:dyDescent="0.3">
      <c r="A1456">
        <v>0</v>
      </c>
      <c r="B1456" t="s">
        <v>1000</v>
      </c>
      <c r="C1456" t="s">
        <v>564</v>
      </c>
      <c r="D1456">
        <v>29001</v>
      </c>
      <c r="E1456" s="2">
        <f>BO1456</f>
        <v>0.49142519514209737</v>
      </c>
      <c r="F1456" s="2" t="s">
        <v>1937</v>
      </c>
      <c r="G1456" s="3">
        <v>2580</v>
      </c>
      <c r="H1456" s="1">
        <v>1.6258396977643232</v>
      </c>
      <c r="I1456" s="1">
        <f t="shared" si="147"/>
        <v>-13.217452278627484</v>
      </c>
      <c r="J1456" s="1">
        <v>2.9721276672000001</v>
      </c>
      <c r="K1456" s="1">
        <v>67.628016217899997</v>
      </c>
      <c r="L1456" s="2">
        <v>0.18270422558999999</v>
      </c>
      <c r="M1456" s="2">
        <v>1.7287808225832285E-4</v>
      </c>
      <c r="N1456" s="7">
        <v>0</v>
      </c>
      <c r="O1456" s="2">
        <v>6.9748411112026279E-4</v>
      </c>
      <c r="P1456" s="3">
        <v>11820.313176514997</v>
      </c>
      <c r="Q1456" s="3">
        <v>324.17477879414986</v>
      </c>
      <c r="R1456" s="3">
        <v>182722.16182292497</v>
      </c>
      <c r="S1456" s="3">
        <v>393.0895771252396</v>
      </c>
      <c r="T1456" s="3">
        <v>79335.673934740684</v>
      </c>
      <c r="V1456">
        <v>29001</v>
      </c>
      <c r="W1456" s="2">
        <v>0.49684674776002236</v>
      </c>
      <c r="X1456" s="2">
        <v>4.3615908178640521E-2</v>
      </c>
      <c r="Y1456" s="2">
        <v>0.40603717865721622</v>
      </c>
      <c r="Z1456" s="2">
        <v>0.84757759199551408</v>
      </c>
      <c r="AA1456" s="2">
        <v>0.19492663413990099</v>
      </c>
      <c r="AB1456" s="2">
        <v>0.45098279509948963</v>
      </c>
      <c r="AC1456" s="2">
        <v>1.7287808225832285E-4</v>
      </c>
      <c r="AD1456" s="2">
        <v>0</v>
      </c>
      <c r="AE1456" s="2">
        <v>6.9748411112026279E-4</v>
      </c>
      <c r="AF1456">
        <v>530910.48697221081</v>
      </c>
      <c r="AG1456">
        <v>1151.5364892678083</v>
      </c>
      <c r="AH1456">
        <v>216427.71995189297</v>
      </c>
      <c r="AI1456">
        <v>15308.910493758869</v>
      </c>
      <c r="AJ1456">
        <v>14.137080749634034</v>
      </c>
      <c r="AK1456">
        <v>713632.64879513578</v>
      </c>
      <c r="AL1456">
        <v>1544.6260663930479</v>
      </c>
      <c r="AM1456">
        <v>290307.689633239</v>
      </c>
      <c r="AN1456">
        <v>20764.614747153508</v>
      </c>
      <c r="AO1456">
        <v>18.963920238175142</v>
      </c>
      <c r="AP1456">
        <v>182722.16182292497</v>
      </c>
      <c r="AQ1456">
        <v>393.08957712523966</v>
      </c>
      <c r="AR1456">
        <v>73879.969681346032</v>
      </c>
      <c r="AS1456">
        <v>5455.7042533946387</v>
      </c>
      <c r="AT1456">
        <v>4.8268394885411077</v>
      </c>
      <c r="AU1456" s="3">
        <v>2221509.6583942287</v>
      </c>
      <c r="AV1456" s="3">
        <v>60925.407926572523</v>
      </c>
      <c r="AW1456">
        <v>41846.509826658999</v>
      </c>
      <c r="AX1456">
        <v>7864633.0568222925</v>
      </c>
      <c r="AY1456">
        <v>1147.6500549339901</v>
      </c>
      <c r="AZ1456">
        <v>215689.35132429408</v>
      </c>
      <c r="BA1456">
        <v>53666.823003173995</v>
      </c>
      <c r="BB1456">
        <v>10086142.715216521</v>
      </c>
      <c r="BC1456">
        <v>1471.82483372814</v>
      </c>
      <c r="BD1456">
        <v>276614.7592508666</v>
      </c>
      <c r="BE1456">
        <v>11820.313176514997</v>
      </c>
      <c r="BF1456">
        <v>2221509.6583942287</v>
      </c>
      <c r="BG1456">
        <v>324.17477879414986</v>
      </c>
      <c r="BH1456">
        <v>60925.407926572523</v>
      </c>
      <c r="BI1456">
        <v>1.1534375196424898</v>
      </c>
      <c r="BJ1456">
        <v>2.779277217406813</v>
      </c>
      <c r="BK1456">
        <v>1.6258396977643232</v>
      </c>
      <c r="BL1456">
        <v>31.989364354960525</v>
      </c>
      <c r="BM1456">
        <v>18.771912076333042</v>
      </c>
      <c r="BN1456">
        <f t="shared" si="144"/>
        <v>-13.217452278627484</v>
      </c>
      <c r="BO1456">
        <v>0.49142519514209737</v>
      </c>
      <c r="BP1456">
        <v>6.8640797285325775E-3</v>
      </c>
      <c r="BQ1456">
        <v>1.893827770113005E-2</v>
      </c>
      <c r="BR1456">
        <v>5.9523809523809521E-2</v>
      </c>
      <c r="BS1456">
        <v>0.2413793103448276</v>
      </c>
      <c r="BT1456">
        <v>0.22222222222222221</v>
      </c>
      <c r="BU1456">
        <v>0.37851880125878362</v>
      </c>
      <c r="BV1456">
        <v>0.84757759199551408</v>
      </c>
      <c r="BW1456">
        <v>0.20220605201234543</v>
      </c>
      <c r="BX1456">
        <v>0.45098279509948963</v>
      </c>
      <c r="BY1456">
        <f t="shared" si="145"/>
        <v>7.8162799759095881E-3</v>
      </c>
      <c r="BZ1456">
        <v>0</v>
      </c>
      <c r="CA1456">
        <f t="shared" si="146"/>
        <v>3.7373545714451987E-4</v>
      </c>
      <c r="CC1456">
        <v>7.8162799759095881E-3</v>
      </c>
      <c r="CD1456">
        <v>3.7373545714451987E-4</v>
      </c>
    </row>
    <row r="1457" spans="1:82" x14ac:dyDescent="0.3">
      <c r="A1457">
        <v>0</v>
      </c>
      <c r="B1457" t="s">
        <v>1000</v>
      </c>
      <c r="C1457" t="s">
        <v>1001</v>
      </c>
      <c r="D1457">
        <v>29003</v>
      </c>
      <c r="E1457" s="2">
        <f>BO1457</f>
        <v>0.43016325812877459</v>
      </c>
      <c r="F1457" s="2" t="s">
        <v>1936</v>
      </c>
      <c r="G1457" s="3">
        <v>1814</v>
      </c>
      <c r="H1457" s="1">
        <v>0.76200037077478655</v>
      </c>
      <c r="I1457" s="1">
        <f t="shared" si="147"/>
        <v>-10.441415824479925</v>
      </c>
      <c r="J1457" s="1">
        <v>2.7938567061400001</v>
      </c>
      <c r="K1457" s="1">
        <v>36.670517165600003</v>
      </c>
      <c r="L1457" s="2">
        <v>0.18085210378000016</v>
      </c>
      <c r="M1457" s="2">
        <v>5.8132927062105161E-5</v>
      </c>
      <c r="N1457" s="7">
        <v>0</v>
      </c>
      <c r="O1457" s="2">
        <v>2.8679628174261749E-3</v>
      </c>
      <c r="P1457" s="3">
        <v>5485.3473727280016</v>
      </c>
      <c r="Q1457" s="3">
        <v>150.43689998808</v>
      </c>
      <c r="R1457" s="3">
        <v>54805.989310280886</v>
      </c>
      <c r="S1457" s="3">
        <v>118.7904882023995</v>
      </c>
      <c r="T1457" s="3">
        <v>23875.841436183837</v>
      </c>
      <c r="V1457">
        <v>29003</v>
      </c>
      <c r="W1457" s="2">
        <v>0.43293233819422811</v>
      </c>
      <c r="X1457" s="2">
        <v>2.0441952702658646E-2</v>
      </c>
      <c r="Y1457" s="2">
        <v>0.32171784140374898</v>
      </c>
      <c r="Z1457" s="2">
        <v>0.79673910562581229</v>
      </c>
      <c r="AA1457" s="2">
        <v>0.10569673462294907</v>
      </c>
      <c r="AB1457" s="2">
        <v>0.44641106136951636</v>
      </c>
      <c r="AC1457" s="2">
        <v>5.8132927062105161E-5</v>
      </c>
      <c r="AD1457" s="2">
        <v>0</v>
      </c>
      <c r="AE1457" s="2">
        <v>2.8679628174261749E-3</v>
      </c>
      <c r="AF1457">
        <v>311847.33616789727</v>
      </c>
      <c r="AG1457">
        <v>675.87247270527723</v>
      </c>
      <c r="AH1457">
        <v>127028.13988887153</v>
      </c>
      <c r="AI1457">
        <v>8819.7564524924219</v>
      </c>
      <c r="AJ1457">
        <v>8.2976505633624615</v>
      </c>
      <c r="AK1457">
        <v>366653.32547817816</v>
      </c>
      <c r="AL1457">
        <v>794.66296090767673</v>
      </c>
      <c r="AM1457">
        <v>149354.44457242062</v>
      </c>
      <c r="AN1457">
        <v>10369.293205127133</v>
      </c>
      <c r="AO1457">
        <v>9.7560324985299705</v>
      </c>
      <c r="AP1457">
        <v>54805.989310280886</v>
      </c>
      <c r="AQ1457">
        <v>118.7904882023995</v>
      </c>
      <c r="AR1457">
        <v>22326.304683549082</v>
      </c>
      <c r="AS1457">
        <v>1549.5367526347109</v>
      </c>
      <c r="AT1457">
        <v>1.4583819351675089</v>
      </c>
      <c r="AU1457" s="3">
        <v>1030916.1852305006</v>
      </c>
      <c r="AV1457" s="3">
        <v>28273.110983759754</v>
      </c>
      <c r="AW1457">
        <v>23196.665263633</v>
      </c>
      <c r="AX1457">
        <v>4359581.2696471857</v>
      </c>
      <c r="AY1457">
        <v>636.17382368013</v>
      </c>
      <c r="AZ1457">
        <v>119562.50842244363</v>
      </c>
      <c r="BA1457">
        <v>28682.012636361003</v>
      </c>
      <c r="BB1457">
        <v>5390497.4548776867</v>
      </c>
      <c r="BC1457">
        <v>786.61072366820997</v>
      </c>
      <c r="BD1457">
        <v>147835.61940620339</v>
      </c>
      <c r="BE1457">
        <v>5485.3473727280016</v>
      </c>
      <c r="BF1457">
        <v>1030916.1852305006</v>
      </c>
      <c r="BG1457">
        <v>150.43689998808</v>
      </c>
      <c r="BH1457">
        <v>28273.110983759754</v>
      </c>
      <c r="BI1457">
        <v>0.81369044727892648</v>
      </c>
      <c r="BJ1457">
        <v>1.575690818053713</v>
      </c>
      <c r="BK1457">
        <v>0.76200037077478655</v>
      </c>
      <c r="BL1457">
        <v>32.798071410274574</v>
      </c>
      <c r="BM1457">
        <v>22.356655585794648</v>
      </c>
      <c r="BN1457">
        <f t="shared" si="144"/>
        <v>-10.441415824479925</v>
      </c>
      <c r="BO1457">
        <v>0.43016325812877459</v>
      </c>
      <c r="BP1457">
        <v>4.2386090062867289E-3</v>
      </c>
      <c r="BQ1457">
        <v>1.5083408224375948E-2</v>
      </c>
      <c r="BR1457">
        <v>8.9285714285714288E-2</v>
      </c>
      <c r="BS1457">
        <v>0.13793103448275862</v>
      </c>
      <c r="BT1457">
        <v>0.22222222222222221</v>
      </c>
      <c r="BU1457">
        <v>0.29901921474817261</v>
      </c>
      <c r="BV1457">
        <v>0.79673910562581229</v>
      </c>
      <c r="BW1457">
        <v>0.10964391558397206</v>
      </c>
      <c r="BX1457">
        <v>0.44641106136951636</v>
      </c>
      <c r="BY1457">
        <f t="shared" si="145"/>
        <v>8.773304099038693E-3</v>
      </c>
      <c r="BZ1457">
        <v>0</v>
      </c>
      <c r="CA1457">
        <f t="shared" si="146"/>
        <v>1.559266745745196E-3</v>
      </c>
      <c r="CC1457">
        <v>8.773304099038693E-3</v>
      </c>
      <c r="CD1457">
        <v>1.559266745745196E-3</v>
      </c>
    </row>
    <row r="1458" spans="1:82" x14ac:dyDescent="0.3">
      <c r="A1458">
        <v>1</v>
      </c>
      <c r="B1458" t="s">
        <v>1000</v>
      </c>
      <c r="C1458" t="s">
        <v>611</v>
      </c>
      <c r="D1458">
        <v>29005</v>
      </c>
      <c r="E1458" s="2">
        <v>0</v>
      </c>
      <c r="F1458" s="2" t="s">
        <v>1954</v>
      </c>
      <c r="G1458" s="3">
        <v>-999</v>
      </c>
      <c r="H1458" s="1">
        <v>0.37574269361987739</v>
      </c>
      <c r="I1458" s="1">
        <f t="shared" si="147"/>
        <v>-999</v>
      </c>
      <c r="J1458" s="1">
        <v>-999</v>
      </c>
      <c r="K1458" s="1">
        <v>-999</v>
      </c>
      <c r="L1458" s="2">
        <v>-999</v>
      </c>
      <c r="M1458" s="2">
        <v>-999</v>
      </c>
      <c r="N1458" s="7">
        <v>-999</v>
      </c>
      <c r="O1458" s="2">
        <v>-999</v>
      </c>
      <c r="P1458" s="3">
        <v>-999</v>
      </c>
      <c r="Q1458" s="3">
        <v>-999</v>
      </c>
      <c r="R1458" s="3">
        <v>-999</v>
      </c>
      <c r="S1458" s="3">
        <v>-999</v>
      </c>
      <c r="T1458" s="3">
        <v>-999</v>
      </c>
      <c r="V1458">
        <v>29005</v>
      </c>
      <c r="W1458" s="2">
        <v>-999</v>
      </c>
      <c r="X1458" s="2">
        <v>1.0079935215172264E-2</v>
      </c>
      <c r="Y1458" s="2">
        <v>-999</v>
      </c>
      <c r="Z1458" s="2">
        <v>-999</v>
      </c>
      <c r="AA1458" s="2">
        <v>-999</v>
      </c>
      <c r="AB1458" s="2">
        <v>-999</v>
      </c>
      <c r="AC1458" s="2">
        <v>-999</v>
      </c>
      <c r="AD1458" s="2">
        <v>-999</v>
      </c>
      <c r="AE1458" s="2">
        <v>-999</v>
      </c>
      <c r="AF1458" s="2">
        <v>-999</v>
      </c>
      <c r="AG1458" s="2">
        <v>-999</v>
      </c>
      <c r="AH1458" s="2">
        <v>-999</v>
      </c>
      <c r="AI1458" s="2">
        <v>-999</v>
      </c>
      <c r="AJ1458" s="2">
        <v>-999</v>
      </c>
      <c r="AK1458" s="2">
        <v>-999</v>
      </c>
      <c r="AL1458" s="2">
        <v>-999</v>
      </c>
      <c r="AM1458" s="2">
        <v>-999</v>
      </c>
      <c r="AN1458" s="2">
        <v>-999</v>
      </c>
      <c r="AO1458" s="2">
        <v>-999</v>
      </c>
      <c r="AP1458" s="2">
        <v>-999</v>
      </c>
      <c r="AQ1458" s="2">
        <v>-999</v>
      </c>
      <c r="AR1458" s="2">
        <v>-999</v>
      </c>
      <c r="AS1458" s="2">
        <v>-999</v>
      </c>
      <c r="AT1458" s="2">
        <v>-999</v>
      </c>
      <c r="AU1458" s="2">
        <v>-999</v>
      </c>
      <c r="AV1458" s="2">
        <v>-999</v>
      </c>
      <c r="AW1458" s="2">
        <v>-999</v>
      </c>
      <c r="AX1458" s="2">
        <v>-999</v>
      </c>
      <c r="AY1458" s="2">
        <v>-999</v>
      </c>
      <c r="AZ1458" s="2">
        <v>-999</v>
      </c>
      <c r="BA1458" s="2">
        <v>-999</v>
      </c>
      <c r="BB1458" s="2">
        <v>-999</v>
      </c>
      <c r="BC1458" s="2">
        <v>-999</v>
      </c>
      <c r="BD1458" s="2">
        <v>-999</v>
      </c>
      <c r="BE1458" s="2">
        <v>-999</v>
      </c>
      <c r="BF1458" s="2">
        <v>-999</v>
      </c>
      <c r="BG1458" s="2">
        <v>-999</v>
      </c>
      <c r="BH1458" s="2">
        <v>-999</v>
      </c>
      <c r="BI1458">
        <v>0</v>
      </c>
      <c r="BJ1458">
        <v>0.37574269361987739</v>
      </c>
      <c r="BK1458">
        <v>0.37574269361987739</v>
      </c>
      <c r="BL1458">
        <v>-999</v>
      </c>
      <c r="BM1458">
        <v>14.589066974758261</v>
      </c>
      <c r="BN1458">
        <f t="shared" si="144"/>
        <v>-999</v>
      </c>
      <c r="BO1458" t="s">
        <v>3748</v>
      </c>
      <c r="BP1458" t="s">
        <v>3748</v>
      </c>
      <c r="BQ1458">
        <v>9.8530162119093729E-3</v>
      </c>
      <c r="BR1458">
        <v>8.3333333333333329E-2</v>
      </c>
      <c r="BS1458">
        <v>0.20689655172413793</v>
      </c>
      <c r="BT1458">
        <v>0.16666666666666666</v>
      </c>
      <c r="BU1458" t="s">
        <v>3748</v>
      </c>
      <c r="BY1458">
        <f t="shared" si="145"/>
        <v>-999</v>
      </c>
      <c r="CA1458">
        <f t="shared" si="146"/>
        <v>-999</v>
      </c>
    </row>
    <row r="1459" spans="1:82" x14ac:dyDescent="0.3">
      <c r="A1459">
        <v>0</v>
      </c>
      <c r="B1459" t="s">
        <v>1000</v>
      </c>
      <c r="C1459" t="s">
        <v>1002</v>
      </c>
      <c r="D1459">
        <v>29007</v>
      </c>
      <c r="E1459" s="2">
        <f>BO1459</f>
        <v>0.4652922771541253</v>
      </c>
      <c r="F1459" s="2" t="s">
        <v>1936</v>
      </c>
      <c r="G1459" s="3">
        <v>1452</v>
      </c>
      <c r="H1459" s="1">
        <v>1.6202186821523363</v>
      </c>
      <c r="I1459" s="1">
        <f t="shared" si="147"/>
        <v>-12.525105684239318</v>
      </c>
      <c r="J1459" s="1">
        <v>2.8141304408700001</v>
      </c>
      <c r="K1459" s="1">
        <v>48.586663416900002</v>
      </c>
      <c r="L1459" s="2">
        <v>0.19415513859</v>
      </c>
      <c r="M1459" s="2">
        <v>5.1046831847871284E-4</v>
      </c>
      <c r="N1459" s="7">
        <v>0</v>
      </c>
      <c r="O1459" s="2">
        <v>9.4296913714672452E-4</v>
      </c>
      <c r="P1459" s="3">
        <v>32786.237933126999</v>
      </c>
      <c r="Q1459" s="3">
        <v>899.17003642346958</v>
      </c>
      <c r="R1459" s="3">
        <v>428322.37943422794</v>
      </c>
      <c r="S1459" s="3">
        <v>929.17479469113789</v>
      </c>
      <c r="T1459" s="3">
        <v>191150.94939610455</v>
      </c>
      <c r="V1459">
        <v>29007</v>
      </c>
      <c r="W1459" s="2">
        <v>0.46963816429637029</v>
      </c>
      <c r="X1459" s="2">
        <v>4.3465114898626353E-2</v>
      </c>
      <c r="Y1459" s="2">
        <v>0.3708212919623779</v>
      </c>
      <c r="Z1459" s="2">
        <v>0.80252067532513727</v>
      </c>
      <c r="AA1459" s="2">
        <v>0.14004306637398908</v>
      </c>
      <c r="AB1459" s="2">
        <v>0.47924795828608063</v>
      </c>
      <c r="AC1459" s="2">
        <v>5.1046831847871284E-4</v>
      </c>
      <c r="AD1459" s="2">
        <v>0</v>
      </c>
      <c r="AE1459" s="2">
        <v>9.4296913714672452E-4</v>
      </c>
      <c r="AF1459">
        <v>816497.02593562915</v>
      </c>
      <c r="AG1459">
        <v>1771.4792964766348</v>
      </c>
      <c r="AH1459">
        <v>332944.05227419263</v>
      </c>
      <c r="AI1459">
        <v>31463.737139347384</v>
      </c>
      <c r="AJ1459">
        <v>21.7477828437009</v>
      </c>
      <c r="AK1459">
        <v>1244819.4053698571</v>
      </c>
      <c r="AL1459">
        <v>2700.6540911677725</v>
      </c>
      <c r="AM1459">
        <v>507579.57978547277</v>
      </c>
      <c r="AN1459">
        <v>47979.159024171742</v>
      </c>
      <c r="AO1459">
        <v>33.154947172006146</v>
      </c>
      <c r="AP1459">
        <v>428322.37943422794</v>
      </c>
      <c r="AQ1459">
        <v>929.17479469113778</v>
      </c>
      <c r="AR1459">
        <v>174635.52751128015</v>
      </c>
      <c r="AS1459">
        <v>16515.421884824358</v>
      </c>
      <c r="AT1459">
        <v>11.407164328305246</v>
      </c>
      <c r="AU1459" s="3">
        <v>6161845.5571518876</v>
      </c>
      <c r="AV1459" s="3">
        <v>168990.01664542686</v>
      </c>
      <c r="AW1459">
        <v>52068.593778133007</v>
      </c>
      <c r="AX1459">
        <v>9785771.5146623179</v>
      </c>
      <c r="AY1459">
        <v>1427.9930335251302</v>
      </c>
      <c r="AZ1459">
        <v>268377.01072071295</v>
      </c>
      <c r="BA1459">
        <v>84854.831711260005</v>
      </c>
      <c r="BB1459">
        <v>15947617.071814205</v>
      </c>
      <c r="BC1459">
        <v>2327.1630699485995</v>
      </c>
      <c r="BD1459">
        <v>437367.02736613981</v>
      </c>
      <c r="BE1459">
        <v>32786.237933126999</v>
      </c>
      <c r="BF1459">
        <v>6161845.5571518876</v>
      </c>
      <c r="BG1459">
        <v>899.17003642346958</v>
      </c>
      <c r="BH1459">
        <v>168990.01664542686</v>
      </c>
      <c r="BI1459">
        <v>1.0184628810072929</v>
      </c>
      <c r="BJ1459">
        <v>2.6386815631596292</v>
      </c>
      <c r="BK1459">
        <v>1.6202186821523363</v>
      </c>
      <c r="BL1459">
        <v>36.835468488619995</v>
      </c>
      <c r="BM1459">
        <v>24.310362804380677</v>
      </c>
      <c r="BN1459">
        <f t="shared" si="144"/>
        <v>-12.525105684239318</v>
      </c>
      <c r="BO1459">
        <v>0.4652922771541253</v>
      </c>
      <c r="BP1459">
        <v>5.7385461126955115E-3</v>
      </c>
      <c r="BQ1459">
        <v>3.4783188857936562E-2</v>
      </c>
      <c r="BR1459">
        <v>8.9285714285714288E-2</v>
      </c>
      <c r="BS1459">
        <v>0.13793103448275862</v>
      </c>
      <c r="BT1459">
        <v>0.22222222222222221</v>
      </c>
      <c r="BU1459">
        <v>0.35869151552784373</v>
      </c>
      <c r="BV1459">
        <v>0.80252067532513727</v>
      </c>
      <c r="BW1459">
        <v>0.14527289042944927</v>
      </c>
      <c r="BX1459">
        <v>0.47924795828608063</v>
      </c>
      <c r="BY1459">
        <f t="shared" si="145"/>
        <v>2.9908907545042569E-2</v>
      </c>
      <c r="BZ1459">
        <v>0</v>
      </c>
      <c r="CA1459">
        <f t="shared" si="146"/>
        <v>4.7720038860927123E-4</v>
      </c>
      <c r="CC1459">
        <v>2.9908907545042569E-2</v>
      </c>
      <c r="CD1459">
        <v>4.7720038860927123E-4</v>
      </c>
    </row>
    <row r="1460" spans="1:82" x14ac:dyDescent="0.3">
      <c r="A1460">
        <v>0</v>
      </c>
      <c r="B1460" t="s">
        <v>1000</v>
      </c>
      <c r="C1460" t="s">
        <v>846</v>
      </c>
      <c r="D1460">
        <v>29009</v>
      </c>
      <c r="E1460" s="2">
        <f>BO1460</f>
        <v>0.54199709129345253</v>
      </c>
      <c r="F1460" s="2" t="s">
        <v>1938</v>
      </c>
      <c r="G1460" s="3">
        <v>4883</v>
      </c>
      <c r="H1460" s="1">
        <v>1.1466720435118258</v>
      </c>
      <c r="I1460" s="1">
        <f t="shared" si="147"/>
        <v>-12.220749428178884</v>
      </c>
      <c r="J1460" s="1">
        <v>2.7071330853900002</v>
      </c>
      <c r="K1460" s="1">
        <v>87.444583674599997</v>
      </c>
      <c r="L1460" s="2">
        <v>0.16132695195000002</v>
      </c>
      <c r="M1460" s="2">
        <v>4.4192358138127434E-3</v>
      </c>
      <c r="N1460" s="7">
        <v>0</v>
      </c>
      <c r="O1460" s="2">
        <v>1.2328195945997216E-2</v>
      </c>
      <c r="P1460" s="3">
        <v>28955.914992533988</v>
      </c>
      <c r="Q1460" s="3">
        <v>794.12255811773991</v>
      </c>
      <c r="R1460" s="3">
        <v>299659.90217216604</v>
      </c>
      <c r="S1460" s="3">
        <v>649.29609499984485</v>
      </c>
      <c r="T1460" s="3">
        <v>127320.78183382616</v>
      </c>
      <c r="V1460">
        <v>29009</v>
      </c>
      <c r="W1460" s="2">
        <v>0.4660957460459304</v>
      </c>
      <c r="X1460" s="2">
        <v>3.0761422930931311E-2</v>
      </c>
      <c r="Y1460" s="2">
        <v>0.35391434870414307</v>
      </c>
      <c r="Z1460" s="2">
        <v>0.77200766543378807</v>
      </c>
      <c r="AA1460" s="2">
        <v>0.2520446306532812</v>
      </c>
      <c r="AB1460" s="2">
        <v>0.39821563776286423</v>
      </c>
      <c r="AC1460" s="2">
        <v>4.4192358138127434E-3</v>
      </c>
      <c r="AD1460" s="2">
        <v>0</v>
      </c>
      <c r="AE1460" s="2">
        <v>1.2328195945997216E-2</v>
      </c>
      <c r="AF1460">
        <v>554639.50575488887</v>
      </c>
      <c r="AG1460">
        <v>1202.4580661657478</v>
      </c>
      <c r="AH1460">
        <v>225998.27276293197</v>
      </c>
      <c r="AI1460">
        <v>9762.0309901455421</v>
      </c>
      <c r="AJ1460">
        <v>14.76239796962793</v>
      </c>
      <c r="AK1460">
        <v>854299.40792705491</v>
      </c>
      <c r="AL1460">
        <v>1851.7541611655927</v>
      </c>
      <c r="AM1460">
        <v>348031.4646975061</v>
      </c>
      <c r="AN1460">
        <v>15049.620889397504</v>
      </c>
      <c r="AO1460">
        <v>22.733821630549581</v>
      </c>
      <c r="AP1460">
        <v>299659.90217216604</v>
      </c>
      <c r="AQ1460">
        <v>649.29609499984485</v>
      </c>
      <c r="AR1460">
        <v>122033.19193457413</v>
      </c>
      <c r="AS1460">
        <v>5287.5898992519615</v>
      </c>
      <c r="AT1460">
        <v>7.9714236609216513</v>
      </c>
      <c r="AU1460" s="3">
        <v>5441974.6636968376</v>
      </c>
      <c r="AV1460" s="3">
        <v>149247.39357264803</v>
      </c>
      <c r="AW1460">
        <v>57507.023180476004</v>
      </c>
      <c r="AX1460">
        <v>10807869.936538661</v>
      </c>
      <c r="AY1460">
        <v>1577.14319749836</v>
      </c>
      <c r="AZ1460">
        <v>296408.29253784177</v>
      </c>
      <c r="BA1460">
        <v>86462.938173009985</v>
      </c>
      <c r="BB1460">
        <v>16249844.600235496</v>
      </c>
      <c r="BC1460">
        <v>2371.2657556160998</v>
      </c>
      <c r="BD1460">
        <v>445655.68611048977</v>
      </c>
      <c r="BE1460">
        <v>28955.914992533988</v>
      </c>
      <c r="BF1460">
        <v>5441974.6636968376</v>
      </c>
      <c r="BG1460">
        <v>794.12255811773991</v>
      </c>
      <c r="BH1460">
        <v>149247.39357264803</v>
      </c>
      <c r="BI1460">
        <v>0.92259773578937665</v>
      </c>
      <c r="BJ1460">
        <v>2.0692697793012025</v>
      </c>
      <c r="BK1460">
        <v>1.1466720435118258</v>
      </c>
      <c r="BL1460">
        <v>39.565081347614843</v>
      </c>
      <c r="BM1460">
        <v>27.344331919435959</v>
      </c>
      <c r="BN1460">
        <f t="shared" si="144"/>
        <v>-12.220749428178884</v>
      </c>
      <c r="BO1460">
        <v>0.54199709129345253</v>
      </c>
      <c r="BP1460">
        <v>6.0553627728756566E-3</v>
      </c>
      <c r="BQ1460">
        <v>5.3343507865274441E-2</v>
      </c>
      <c r="BR1460">
        <v>0.23291925465838509</v>
      </c>
      <c r="BS1460">
        <v>0.17241379310344829</v>
      </c>
      <c r="BT1460">
        <v>0.22222222222222221</v>
      </c>
      <c r="BU1460">
        <v>0.34997542086973088</v>
      </c>
      <c r="BV1460">
        <v>0.77200766543378807</v>
      </c>
      <c r="BW1460">
        <v>0.26145708573991827</v>
      </c>
      <c r="BX1460">
        <v>0.39821563776286423</v>
      </c>
      <c r="BY1460">
        <f t="shared" si="145"/>
        <v>0.15415675268503309</v>
      </c>
      <c r="BZ1460">
        <v>0</v>
      </c>
      <c r="CA1460">
        <f t="shared" si="146"/>
        <v>7.2925096284084849E-3</v>
      </c>
      <c r="CC1460">
        <v>0.15415675268503309</v>
      </c>
      <c r="CD1460">
        <v>7.2925096284084849E-3</v>
      </c>
    </row>
    <row r="1461" spans="1:82" x14ac:dyDescent="0.3">
      <c r="A1461">
        <v>0</v>
      </c>
      <c r="B1461" t="s">
        <v>1000</v>
      </c>
      <c r="C1461" t="s">
        <v>613</v>
      </c>
      <c r="D1461">
        <v>29011</v>
      </c>
      <c r="E1461" s="2">
        <f>BO1461</f>
        <v>0.5375755735115133</v>
      </c>
      <c r="F1461" s="2" t="s">
        <v>1938</v>
      </c>
      <c r="G1461" s="3">
        <v>851</v>
      </c>
      <c r="H1461" s="1">
        <v>0.37525626878244966</v>
      </c>
      <c r="I1461" s="1">
        <f t="shared" si="147"/>
        <v>-10.975780325481256</v>
      </c>
      <c r="J1461" s="1">
        <v>2.7768240517299998</v>
      </c>
      <c r="K1461" s="1">
        <v>81.368276929299995</v>
      </c>
      <c r="L1461" s="2">
        <v>0.17815637807000018</v>
      </c>
      <c r="M1461" s="2">
        <v>1.43668768341525E-3</v>
      </c>
      <c r="N1461" s="7">
        <v>0</v>
      </c>
      <c r="O1461" s="2">
        <v>1.3247160882764236E-3</v>
      </c>
      <c r="P1461" s="3">
        <v>4685.9179143050014</v>
      </c>
      <c r="Q1461" s="3">
        <v>128.51236516604999</v>
      </c>
      <c r="R1461" s="3">
        <v>32608.197156290553</v>
      </c>
      <c r="S1461" s="3">
        <v>70.608318620983823</v>
      </c>
      <c r="T1461" s="3">
        <v>13839.251459885651</v>
      </c>
      <c r="V1461">
        <v>29011</v>
      </c>
      <c r="W1461" s="2">
        <v>0.46185923001111506</v>
      </c>
      <c r="X1461" s="2">
        <v>1.0066886043673848E-2</v>
      </c>
      <c r="Y1461" s="2">
        <v>0.32811716278348668</v>
      </c>
      <c r="Z1461" s="2">
        <v>0.79188181218938314</v>
      </c>
      <c r="AA1461" s="2">
        <v>0.23453067581470338</v>
      </c>
      <c r="AB1461" s="2">
        <v>0.43975699569812066</v>
      </c>
      <c r="AC1461" s="2">
        <v>1.43668768341525E-3</v>
      </c>
      <c r="AD1461" s="2">
        <v>0</v>
      </c>
      <c r="AE1461" s="2">
        <v>1.3247160882764236E-3</v>
      </c>
      <c r="AF1461">
        <v>249567.94104320623</v>
      </c>
      <c r="AG1461">
        <v>541.78973036895354</v>
      </c>
      <c r="AH1461">
        <v>101827.70335976142</v>
      </c>
      <c r="AI1461">
        <v>4300.1859086410795</v>
      </c>
      <c r="AJ1461">
        <v>6.6512483493482053</v>
      </c>
      <c r="AK1461">
        <v>282176.13819949678</v>
      </c>
      <c r="AL1461">
        <v>612.39804898993748</v>
      </c>
      <c r="AM1461">
        <v>115098.31836084832</v>
      </c>
      <c r="AN1461">
        <v>4868.8223674398223</v>
      </c>
      <c r="AO1461">
        <v>7.5181226128514469</v>
      </c>
      <c r="AP1461">
        <v>32608.197156290553</v>
      </c>
      <c r="AQ1461">
        <v>70.608318620983937</v>
      </c>
      <c r="AR1461">
        <v>13270.615001086902</v>
      </c>
      <c r="AS1461">
        <v>568.63645879874275</v>
      </c>
      <c r="AT1461">
        <v>0.86687426350324159</v>
      </c>
      <c r="AU1461" s="3">
        <v>880671.412814482</v>
      </c>
      <c r="AV1461" s="3">
        <v>24152.613909307434</v>
      </c>
      <c r="AW1461">
        <v>20810.097974060001</v>
      </c>
      <c r="AX1461">
        <v>3911049.8132448364</v>
      </c>
      <c r="AY1461">
        <v>570.72167265659994</v>
      </c>
      <c r="AZ1461">
        <v>107261.43115908139</v>
      </c>
      <c r="BA1461">
        <v>25496.015888365004</v>
      </c>
      <c r="BB1461">
        <v>4791721.2260593185</v>
      </c>
      <c r="BC1461">
        <v>699.23403782264995</v>
      </c>
      <c r="BD1461">
        <v>131414.04506838883</v>
      </c>
      <c r="BE1461">
        <v>4685.9179143050014</v>
      </c>
      <c r="BF1461">
        <v>880671.412814482</v>
      </c>
      <c r="BG1461">
        <v>128.51236516604999</v>
      </c>
      <c r="BH1461">
        <v>24152.613909307434</v>
      </c>
      <c r="BI1461">
        <v>0.46565774155995343</v>
      </c>
      <c r="BJ1461">
        <v>0.8409140103424031</v>
      </c>
      <c r="BK1461">
        <v>0.37525626878244966</v>
      </c>
      <c r="BL1461">
        <v>37.603865460664373</v>
      </c>
      <c r="BM1461">
        <v>26.628085135183117</v>
      </c>
      <c r="BN1461">
        <f t="shared" si="144"/>
        <v>-10.975780325481256</v>
      </c>
      <c r="BO1461">
        <v>0.5375755735115133</v>
      </c>
      <c r="BP1461">
        <v>3.0313576621840491E-3</v>
      </c>
      <c r="BQ1461">
        <v>4.6619666386994739E-2</v>
      </c>
      <c r="BR1461">
        <v>0.18452380952380953</v>
      </c>
      <c r="BS1461">
        <v>0.27586206896551724</v>
      </c>
      <c r="BT1461">
        <v>0.16666666666666666</v>
      </c>
      <c r="BU1461">
        <v>0.31432224033059414</v>
      </c>
      <c r="BV1461">
        <v>0.79188181218938314</v>
      </c>
      <c r="BW1461">
        <v>0.24328908279533545</v>
      </c>
      <c r="BX1461">
        <v>0.43975699569812066</v>
      </c>
      <c r="BY1461">
        <f t="shared" si="145"/>
        <v>0.13850348877305285</v>
      </c>
      <c r="BZ1461">
        <v>0</v>
      </c>
      <c r="CA1461">
        <f t="shared" si="146"/>
        <v>7.1864014917953319E-4</v>
      </c>
      <c r="CC1461">
        <v>0.13850348877305285</v>
      </c>
      <c r="CD1461">
        <v>7.1864014917953319E-4</v>
      </c>
    </row>
    <row r="1462" spans="1:82" x14ac:dyDescent="0.3">
      <c r="A1462">
        <v>0</v>
      </c>
      <c r="B1462" t="s">
        <v>1000</v>
      </c>
      <c r="C1462" t="s">
        <v>1003</v>
      </c>
      <c r="D1462">
        <v>29013</v>
      </c>
      <c r="E1462" s="2">
        <f>BO1462</f>
        <v>0.51313813722414947</v>
      </c>
      <c r="F1462" s="2" t="s">
        <v>1937</v>
      </c>
      <c r="G1462" s="3">
        <v>469</v>
      </c>
      <c r="H1462" s="1">
        <v>0.37237851561866431</v>
      </c>
      <c r="I1462" s="1">
        <f t="shared" si="147"/>
        <v>-13.199125021742354</v>
      </c>
      <c r="J1462" s="1">
        <v>2.6780880540999998</v>
      </c>
      <c r="K1462" s="1">
        <v>80.157047106600004</v>
      </c>
      <c r="L1462" s="2">
        <v>0.19570039235000003</v>
      </c>
      <c r="M1462" s="2">
        <v>2.0269910361258577E-4</v>
      </c>
      <c r="N1462" s="7">
        <v>0</v>
      </c>
      <c r="O1462" s="2">
        <v>2.6331611211698222E-3</v>
      </c>
      <c r="P1462" s="3">
        <v>4817.4836096749996</v>
      </c>
      <c r="Q1462" s="3">
        <v>132.12058430174997</v>
      </c>
      <c r="R1462" s="3">
        <v>51510.396257447137</v>
      </c>
      <c r="S1462" s="3">
        <v>110.87811337732168</v>
      </c>
      <c r="T1462" s="3">
        <v>22458.739008090692</v>
      </c>
      <c r="V1462">
        <v>29013</v>
      </c>
      <c r="W1462" s="2">
        <v>0.48515168466159037</v>
      </c>
      <c r="X1462" s="2">
        <v>9.989685432860218E-3</v>
      </c>
      <c r="Y1462" s="2">
        <v>0.40759922431803797</v>
      </c>
      <c r="Z1462" s="2">
        <v>0.76372473803740037</v>
      </c>
      <c r="AA1462" s="2">
        <v>0.23103950505866566</v>
      </c>
      <c r="AB1462" s="2">
        <v>0.4830622261694445</v>
      </c>
      <c r="AC1462" s="2">
        <v>2.0269910361258577E-4</v>
      </c>
      <c r="AD1462" s="2">
        <v>0</v>
      </c>
      <c r="AE1462" s="2">
        <v>2.6331611211698222E-3</v>
      </c>
      <c r="AF1462">
        <v>268646.3158294037</v>
      </c>
      <c r="AG1462">
        <v>582.90968368646281</v>
      </c>
      <c r="AH1462">
        <v>109556.07134807887</v>
      </c>
      <c r="AI1462">
        <v>8130.0765486455057</v>
      </c>
      <c r="AJ1462">
        <v>7.1561461931665287</v>
      </c>
      <c r="AK1462">
        <v>320156.71208685084</v>
      </c>
      <c r="AL1462">
        <v>693.78779706378441</v>
      </c>
      <c r="AM1462">
        <v>130395.26966656162</v>
      </c>
      <c r="AN1462">
        <v>9749.6172382534405</v>
      </c>
      <c r="AO1462">
        <v>8.5176248558458685</v>
      </c>
      <c r="AP1462">
        <v>51510.396257447137</v>
      </c>
      <c r="AQ1462">
        <v>110.8781133773216</v>
      </c>
      <c r="AR1462">
        <v>20839.198318482755</v>
      </c>
      <c r="AS1462">
        <v>1619.5406896079348</v>
      </c>
      <c r="AT1462">
        <v>1.3614786626793398</v>
      </c>
      <c r="AU1462" s="3">
        <v>905397.86960231944</v>
      </c>
      <c r="AV1462" s="3">
        <v>24830.742613670889</v>
      </c>
      <c r="AW1462">
        <v>14077.989373480999</v>
      </c>
      <c r="AX1462">
        <v>2645817.3228520188</v>
      </c>
      <c r="AY1462">
        <v>386.09206227140993</v>
      </c>
      <c r="AZ1462">
        <v>72562.142183288786</v>
      </c>
      <c r="BA1462">
        <v>18895.472983156</v>
      </c>
      <c r="BB1462">
        <v>3551215.1924543385</v>
      </c>
      <c r="BC1462">
        <v>518.21264657315987</v>
      </c>
      <c r="BD1462">
        <v>97392.884796959668</v>
      </c>
      <c r="BE1462">
        <v>4817.4836096749996</v>
      </c>
      <c r="BF1462">
        <v>905397.86960231944</v>
      </c>
      <c r="BG1462">
        <v>132.12058430174997</v>
      </c>
      <c r="BH1462">
        <v>24830.742613670889</v>
      </c>
      <c r="BI1462">
        <v>0.25275157617727628</v>
      </c>
      <c r="BJ1462">
        <v>0.62513009179594059</v>
      </c>
      <c r="BK1462">
        <v>0.37237851561866431</v>
      </c>
      <c r="BL1462">
        <v>32.845108722910048</v>
      </c>
      <c r="BM1462">
        <v>19.645983701167694</v>
      </c>
      <c r="BN1462">
        <f t="shared" si="144"/>
        <v>-13.199125021742354</v>
      </c>
      <c r="BO1462">
        <v>0.51313813722414947</v>
      </c>
      <c r="BP1462">
        <v>1.5705761281410912E-3</v>
      </c>
      <c r="BQ1462">
        <v>3.4643917299619E-2</v>
      </c>
      <c r="BR1462">
        <v>0.1130952380952381</v>
      </c>
      <c r="BS1462">
        <v>0.27586206896551724</v>
      </c>
      <c r="BT1462">
        <v>0.22222222222222221</v>
      </c>
      <c r="BU1462">
        <v>0.37799394887722909</v>
      </c>
      <c r="BV1462">
        <v>0.76372473803740037</v>
      </c>
      <c r="BW1462">
        <v>0.23966753636791044</v>
      </c>
      <c r="BX1462">
        <v>0.4830622261694445</v>
      </c>
      <c r="BY1462">
        <f t="shared" si="145"/>
        <v>2.5289610284256466E-2</v>
      </c>
      <c r="BZ1462">
        <v>0</v>
      </c>
      <c r="CA1462">
        <f t="shared" si="146"/>
        <v>1.3231818462176156E-3</v>
      </c>
      <c r="CC1462">
        <v>2.5289610284256466E-2</v>
      </c>
      <c r="CD1462">
        <v>1.3231818462176156E-3</v>
      </c>
    </row>
    <row r="1463" spans="1:82" x14ac:dyDescent="0.3">
      <c r="A1463">
        <v>0</v>
      </c>
      <c r="B1463" t="s">
        <v>1000</v>
      </c>
      <c r="C1463" t="s">
        <v>92</v>
      </c>
      <c r="D1463">
        <v>29015</v>
      </c>
      <c r="E1463" s="2">
        <f>BO1463</f>
        <v>0.5725780212919831</v>
      </c>
      <c r="F1463" s="2" t="s">
        <v>1939</v>
      </c>
      <c r="G1463" s="3">
        <v>1293</v>
      </c>
      <c r="H1463" s="1">
        <v>0.37523897519355109</v>
      </c>
      <c r="I1463" s="1">
        <f t="shared" si="147"/>
        <v>-9.8237515379086986</v>
      </c>
      <c r="J1463" s="1">
        <v>2.8078365498200002</v>
      </c>
      <c r="K1463" s="1">
        <v>100.144631066</v>
      </c>
      <c r="L1463" s="2">
        <v>0.18927357395</v>
      </c>
      <c r="M1463" s="2">
        <v>3.8680276878224253E-3</v>
      </c>
      <c r="N1463" s="7">
        <v>0</v>
      </c>
      <c r="O1463" s="2">
        <v>7.9832147290487526E-3</v>
      </c>
      <c r="P1463" s="3">
        <v>11000.478650679997</v>
      </c>
      <c r="Q1463" s="3">
        <v>301.69063035479991</v>
      </c>
      <c r="R1463" s="3">
        <v>-7077.8053461992531</v>
      </c>
      <c r="S1463" s="3">
        <v>-14.933557540572069</v>
      </c>
      <c r="T1463" s="3">
        <v>-2920.1227624887397</v>
      </c>
      <c r="V1463">
        <v>29015</v>
      </c>
      <c r="W1463" s="2">
        <v>0.476256106915594</v>
      </c>
      <c r="X1463" s="2">
        <v>1.0066422113812548E-2</v>
      </c>
      <c r="Y1463" s="2">
        <v>0.28495321929496553</v>
      </c>
      <c r="Z1463" s="2">
        <v>0.80072581264837128</v>
      </c>
      <c r="AA1463" s="2">
        <v>0.2886504285144284</v>
      </c>
      <c r="AB1463" s="2">
        <v>0.46719841942786972</v>
      </c>
      <c r="AC1463" s="2">
        <v>3.8680276878224253E-3</v>
      </c>
      <c r="AD1463" s="2">
        <v>0</v>
      </c>
      <c r="AE1463" s="2">
        <v>7.9832147290487526E-3</v>
      </c>
      <c r="AF1463">
        <v>207253.29091398168</v>
      </c>
      <c r="AG1463">
        <v>449.8800477023878</v>
      </c>
      <c r="AH1463">
        <v>84553.56289924086</v>
      </c>
      <c r="AI1463">
        <v>2965.3572887708115</v>
      </c>
      <c r="AJ1463">
        <v>5.5229396081913755</v>
      </c>
      <c r="AK1463">
        <v>200175.48556778242</v>
      </c>
      <c r="AL1463">
        <v>434.94649016181569</v>
      </c>
      <c r="AM1463">
        <v>81746.846968483456</v>
      </c>
      <c r="AN1463">
        <v>2851.9504570394824</v>
      </c>
      <c r="AO1463">
        <v>5.339476266154997</v>
      </c>
      <c r="AP1463">
        <v>-7077.8053461992531</v>
      </c>
      <c r="AQ1463">
        <v>-14.93355754057211</v>
      </c>
      <c r="AR1463">
        <v>-2806.7159307574038</v>
      </c>
      <c r="AS1463">
        <v>-113.40683173132902</v>
      </c>
      <c r="AT1463">
        <v>-0.18346334203637849</v>
      </c>
      <c r="AU1463" s="3">
        <v>2067429.9576087988</v>
      </c>
      <c r="AV1463" s="3">
        <v>56699.737068881092</v>
      </c>
      <c r="AW1463">
        <v>21884.725121478001</v>
      </c>
      <c r="AX1463">
        <v>4113015.2393305753</v>
      </c>
      <c r="AY1463">
        <v>600.1935667255799</v>
      </c>
      <c r="AZ1463">
        <v>112800.37893040548</v>
      </c>
      <c r="BA1463">
        <v>32885.203772157998</v>
      </c>
      <c r="BB1463">
        <v>6180445.1969393743</v>
      </c>
      <c r="BC1463">
        <v>901.88419708037986</v>
      </c>
      <c r="BD1463">
        <v>169500.11599928659</v>
      </c>
      <c r="BE1463">
        <v>11000.478650679997</v>
      </c>
      <c r="BF1463">
        <v>2067429.9576087988</v>
      </c>
      <c r="BG1463">
        <v>301.69063035479991</v>
      </c>
      <c r="BH1463">
        <v>56699.737068881092</v>
      </c>
      <c r="BI1463">
        <v>0.36303372815136781</v>
      </c>
      <c r="BJ1463">
        <v>0.7382727033449189</v>
      </c>
      <c r="BK1463">
        <v>0.37523897519355109</v>
      </c>
      <c r="BL1463">
        <v>40.219735241473799</v>
      </c>
      <c r="BM1463">
        <v>30.395983703565101</v>
      </c>
      <c r="BN1463">
        <f t="shared" si="144"/>
        <v>-9.8237515379086986</v>
      </c>
      <c r="BO1463">
        <v>0.5725780212919831</v>
      </c>
      <c r="BP1463">
        <v>2.5171695837472E-3</v>
      </c>
      <c r="BQ1463">
        <v>3.5992336769014768E-2</v>
      </c>
      <c r="BR1463">
        <v>0.13690476190476192</v>
      </c>
      <c r="BS1463">
        <v>0.27586206896551724</v>
      </c>
      <c r="BT1463">
        <v>0.22222222222222221</v>
      </c>
      <c r="BU1463">
        <v>0.28133066627417125</v>
      </c>
      <c r="BV1463">
        <v>0.80072581264837128</v>
      </c>
      <c r="BW1463">
        <v>0.29942990509795481</v>
      </c>
      <c r="BX1463">
        <v>0.46719841942786972</v>
      </c>
      <c r="BY1463">
        <f t="shared" si="145"/>
        <v>0.30695398959250303</v>
      </c>
      <c r="BZ1463">
        <v>0</v>
      </c>
      <c r="CA1463">
        <f t="shared" si="146"/>
        <v>4.1271531915707633E-3</v>
      </c>
      <c r="CC1463">
        <v>0.30695398959250303</v>
      </c>
      <c r="CD1463">
        <v>4.1271531915707633E-3</v>
      </c>
    </row>
    <row r="1464" spans="1:82" x14ac:dyDescent="0.3">
      <c r="A1464">
        <v>1</v>
      </c>
      <c r="B1464" t="s">
        <v>1000</v>
      </c>
      <c r="C1464" t="s">
        <v>1004</v>
      </c>
      <c r="D1464">
        <v>29017</v>
      </c>
      <c r="E1464" s="2">
        <v>0</v>
      </c>
      <c r="F1464" s="2" t="s">
        <v>1954</v>
      </c>
      <c r="G1464" s="3">
        <v>-999</v>
      </c>
      <c r="H1464" s="1">
        <v>0.37414489802990242</v>
      </c>
      <c r="I1464" s="1">
        <f t="shared" si="147"/>
        <v>-999</v>
      </c>
      <c r="J1464" s="1">
        <v>-999</v>
      </c>
      <c r="K1464" s="1">
        <v>-999</v>
      </c>
      <c r="L1464" s="2">
        <v>-999</v>
      </c>
      <c r="M1464" s="2">
        <v>-999</v>
      </c>
      <c r="N1464" s="7">
        <v>-999</v>
      </c>
      <c r="O1464" s="2">
        <v>-999</v>
      </c>
      <c r="P1464" s="3">
        <v>-999</v>
      </c>
      <c r="Q1464" s="3">
        <v>-999</v>
      </c>
      <c r="R1464" s="3">
        <v>-999</v>
      </c>
      <c r="S1464" s="3">
        <v>-999</v>
      </c>
      <c r="T1464" s="3">
        <v>-999</v>
      </c>
      <c r="V1464">
        <v>29017</v>
      </c>
      <c r="W1464" s="2">
        <v>-999</v>
      </c>
      <c r="X1464" s="2">
        <v>1.0037071637762747E-2</v>
      </c>
      <c r="Y1464" s="2">
        <v>-999</v>
      </c>
      <c r="Z1464" s="2">
        <v>-999</v>
      </c>
      <c r="AA1464" s="2">
        <v>-999</v>
      </c>
      <c r="AB1464" s="2">
        <v>-999</v>
      </c>
      <c r="AC1464" s="2">
        <v>-999</v>
      </c>
      <c r="AD1464" s="2">
        <v>-999</v>
      </c>
      <c r="AE1464" s="2">
        <v>-999</v>
      </c>
      <c r="AF1464" s="2">
        <v>-999</v>
      </c>
      <c r="AG1464" s="2">
        <v>-999</v>
      </c>
      <c r="AH1464" s="2">
        <v>-999</v>
      </c>
      <c r="AI1464" s="2">
        <v>-999</v>
      </c>
      <c r="AJ1464" s="2">
        <v>-999</v>
      </c>
      <c r="AK1464" s="2">
        <v>-999</v>
      </c>
      <c r="AL1464" s="2">
        <v>-999</v>
      </c>
      <c r="AM1464" s="2">
        <v>-999</v>
      </c>
      <c r="AN1464" s="2">
        <v>-999</v>
      </c>
      <c r="AO1464" s="2">
        <v>-999</v>
      </c>
      <c r="AP1464" s="2">
        <v>-999</v>
      </c>
      <c r="AQ1464" s="2">
        <v>-999</v>
      </c>
      <c r="AR1464" s="2">
        <v>-999</v>
      </c>
      <c r="AS1464" s="2">
        <v>-999</v>
      </c>
      <c r="AT1464" s="2">
        <v>-999</v>
      </c>
      <c r="AU1464" s="2">
        <v>-999</v>
      </c>
      <c r="AV1464" s="2">
        <v>-999</v>
      </c>
      <c r="AW1464" s="2">
        <v>-999</v>
      </c>
      <c r="AX1464" s="2">
        <v>-999</v>
      </c>
      <c r="AY1464" s="2">
        <v>-999</v>
      </c>
      <c r="AZ1464" s="2">
        <v>-999</v>
      </c>
      <c r="BA1464" s="2">
        <v>-999</v>
      </c>
      <c r="BB1464" s="2">
        <v>-999</v>
      </c>
      <c r="BC1464" s="2">
        <v>-999</v>
      </c>
      <c r="BD1464" s="2">
        <v>-999</v>
      </c>
      <c r="BE1464" s="2">
        <v>-999</v>
      </c>
      <c r="BF1464" s="2">
        <v>-999</v>
      </c>
      <c r="BG1464" s="2">
        <v>-999</v>
      </c>
      <c r="BH1464" s="2">
        <v>-999</v>
      </c>
      <c r="BI1464">
        <v>0</v>
      </c>
      <c r="BJ1464">
        <v>0.37414489802990242</v>
      </c>
      <c r="BK1464">
        <v>0.37414489802990242</v>
      </c>
      <c r="BL1464">
        <v>-999</v>
      </c>
      <c r="BM1464">
        <v>29.609194930820113</v>
      </c>
      <c r="BN1464">
        <f t="shared" si="144"/>
        <v>-999</v>
      </c>
      <c r="BO1464" t="s">
        <v>3748</v>
      </c>
      <c r="BP1464" t="s">
        <v>3748</v>
      </c>
      <c r="BQ1464">
        <v>7.2439575864061106E-2</v>
      </c>
      <c r="BR1464">
        <v>0.14285714285714285</v>
      </c>
      <c r="BS1464">
        <v>0.17241379310344829</v>
      </c>
      <c r="BT1464">
        <v>0.22222222222222221</v>
      </c>
      <c r="BU1464" t="s">
        <v>3748</v>
      </c>
      <c r="BY1464">
        <f t="shared" si="145"/>
        <v>-999</v>
      </c>
      <c r="CA1464">
        <f t="shared" si="146"/>
        <v>-999</v>
      </c>
    </row>
    <row r="1465" spans="1:82" x14ac:dyDescent="0.3">
      <c r="A1465">
        <v>0</v>
      </c>
      <c r="B1465" t="s">
        <v>1000</v>
      </c>
      <c r="C1465" t="s">
        <v>93</v>
      </c>
      <c r="D1465">
        <v>29019</v>
      </c>
      <c r="E1465" s="2">
        <f>BO1465</f>
        <v>0.49487482719122722</v>
      </c>
      <c r="F1465" s="2" t="s">
        <v>1937</v>
      </c>
      <c r="G1465" s="3">
        <v>56616</v>
      </c>
      <c r="H1465" s="1">
        <v>23.671223058838649</v>
      </c>
      <c r="I1465" s="1">
        <f t="shared" si="147"/>
        <v>-10.874825332729301</v>
      </c>
      <c r="J1465" s="1">
        <v>2.74934100784</v>
      </c>
      <c r="K1465" s="1">
        <v>58.675539783399998</v>
      </c>
      <c r="L1465" s="2">
        <v>0.17045963094999994</v>
      </c>
      <c r="M1465" s="2">
        <v>1.0821491363573419E-2</v>
      </c>
      <c r="N1465" s="7">
        <v>0</v>
      </c>
      <c r="O1465" s="2">
        <v>2.2058008625882712E-3</v>
      </c>
      <c r="P1465" s="3">
        <v>965628.25498318998</v>
      </c>
      <c r="Q1465" s="3">
        <v>26482.574639265898</v>
      </c>
      <c r="R1465" s="3">
        <v>6297531.4895129111</v>
      </c>
      <c r="S1465" s="3">
        <v>13639.221275112854</v>
      </c>
      <c r="T1465" s="3">
        <v>2697265.4487068588</v>
      </c>
      <c r="V1465">
        <v>29019</v>
      </c>
      <c r="W1465" s="2">
        <v>0.59350740340137709</v>
      </c>
      <c r="X1465" s="2">
        <v>0.63502071749762656</v>
      </c>
      <c r="Y1465" s="2">
        <v>0.30024081251330048</v>
      </c>
      <c r="Z1465" s="2">
        <v>0.78404432511974531</v>
      </c>
      <c r="AA1465" s="2">
        <v>0.16912259320853365</v>
      </c>
      <c r="AB1465" s="2">
        <v>0.4207585268989314</v>
      </c>
      <c r="AC1465" s="2">
        <v>1.0821491363573419E-2</v>
      </c>
      <c r="AD1465" s="2">
        <v>0</v>
      </c>
      <c r="AE1465" s="2">
        <v>2.2058008625882712E-3</v>
      </c>
      <c r="AF1465">
        <v>4638868.2228871193</v>
      </c>
      <c r="AG1465">
        <v>10058.654897546128</v>
      </c>
      <c r="AH1465">
        <v>1890493.0634400069</v>
      </c>
      <c r="AI1465">
        <v>98087.779565308971</v>
      </c>
      <c r="AJ1465">
        <v>123.48811393374469</v>
      </c>
      <c r="AK1465">
        <v>10936399.71240003</v>
      </c>
      <c r="AL1465">
        <v>23697.87617265898</v>
      </c>
      <c r="AM1465">
        <v>4453942.4981765142</v>
      </c>
      <c r="AN1465">
        <v>231903.79353565999</v>
      </c>
      <c r="AO1465">
        <v>290.93904118221315</v>
      </c>
      <c r="AP1465">
        <v>6297531.4895129111</v>
      </c>
      <c r="AQ1465">
        <v>13639.221275112852</v>
      </c>
      <c r="AR1465">
        <v>2563449.434736507</v>
      </c>
      <c r="AS1465">
        <v>133816.01397035102</v>
      </c>
      <c r="AT1465">
        <v>167.45092724846847</v>
      </c>
      <c r="AU1465" s="3">
        <v>181480174.24154073</v>
      </c>
      <c r="AV1465" s="3">
        <v>4977135.0777036333</v>
      </c>
      <c r="AW1465">
        <v>590853.13847341004</v>
      </c>
      <c r="AX1465">
        <v>111044938.84469268</v>
      </c>
      <c r="AY1465">
        <v>16204.281782060098</v>
      </c>
      <c r="AZ1465">
        <v>3045432.7181203747</v>
      </c>
      <c r="BA1465">
        <v>1556481.3934566001</v>
      </c>
      <c r="BB1465">
        <v>292525113.08623344</v>
      </c>
      <c r="BC1465">
        <v>42686.856421325996</v>
      </c>
      <c r="BD1465">
        <v>8022567.7958240081</v>
      </c>
      <c r="BE1465">
        <v>965628.25498318998</v>
      </c>
      <c r="BF1465">
        <v>181480174.24154073</v>
      </c>
      <c r="BG1465">
        <v>26482.574639265898</v>
      </c>
      <c r="BH1465">
        <v>4977135.0777036333</v>
      </c>
      <c r="BI1465">
        <v>9.5088112439539305</v>
      </c>
      <c r="BJ1465">
        <v>33.180034302792578</v>
      </c>
      <c r="BK1465">
        <v>23.671223058838649</v>
      </c>
      <c r="BL1465">
        <v>45.150525253325327</v>
      </c>
      <c r="BM1465">
        <v>34.275699920596026</v>
      </c>
      <c r="BN1465">
        <f t="shared" si="144"/>
        <v>-10.874825332729301</v>
      </c>
      <c r="BO1465">
        <v>0.49487482719122722</v>
      </c>
      <c r="BP1465">
        <v>5.698393236186905E-2</v>
      </c>
      <c r="BQ1465">
        <v>3.1496034485706668E-2</v>
      </c>
      <c r="BR1465">
        <v>0.21428571428571427</v>
      </c>
      <c r="BS1465">
        <v>0.17241379310344829</v>
      </c>
      <c r="BT1465">
        <v>0.27777777777777779</v>
      </c>
      <c r="BU1465">
        <v>0.31143111108480526</v>
      </c>
      <c r="BV1465">
        <v>0.78404432511974531</v>
      </c>
      <c r="BW1465">
        <v>0.17543837469764903</v>
      </c>
      <c r="BX1465">
        <v>0.4207585268989314</v>
      </c>
      <c r="BY1465">
        <f t="shared" si="145"/>
        <v>5.7688229125565905E-2</v>
      </c>
      <c r="BZ1465">
        <v>0</v>
      </c>
      <c r="CA1465">
        <f t="shared" si="146"/>
        <v>1.2594975162711739E-3</v>
      </c>
      <c r="CC1465">
        <v>5.7688229125565905E-2</v>
      </c>
      <c r="CD1465">
        <v>1.2594975162711739E-3</v>
      </c>
    </row>
    <row r="1466" spans="1:82" x14ac:dyDescent="0.3">
      <c r="A1466">
        <v>0</v>
      </c>
      <c r="B1466" t="s">
        <v>1000</v>
      </c>
      <c r="C1466" t="s">
        <v>570</v>
      </c>
      <c r="D1466">
        <v>29021</v>
      </c>
      <c r="E1466" s="2">
        <f>BO1466</f>
        <v>0.49251999534926089</v>
      </c>
      <c r="F1466" s="2" t="s">
        <v>1937</v>
      </c>
      <c r="G1466" s="3">
        <v>8325</v>
      </c>
      <c r="H1466" s="1">
        <v>23.616967100967656</v>
      </c>
      <c r="I1466" s="1">
        <f t="shared" si="147"/>
        <v>-14.442631292703084</v>
      </c>
      <c r="J1466" s="1">
        <v>2.7691608831300001</v>
      </c>
      <c r="K1466" s="1">
        <v>30.161711197100001</v>
      </c>
      <c r="L1466" s="2">
        <v>0.17969716009999992</v>
      </c>
      <c r="M1466" s="2">
        <v>8.3760308885090819E-3</v>
      </c>
      <c r="N1466" s="7">
        <v>0</v>
      </c>
      <c r="O1466" s="2">
        <v>1.7837600345944231E-3</v>
      </c>
      <c r="P1466" s="3">
        <v>355800.60515602003</v>
      </c>
      <c r="Q1466" s="3">
        <v>9757.9125653321989</v>
      </c>
      <c r="R1466" s="3">
        <v>2272520.5085584614</v>
      </c>
      <c r="S1466" s="3">
        <v>4895.8812680548399</v>
      </c>
      <c r="T1466" s="3">
        <v>994996.65559323155</v>
      </c>
      <c r="V1466">
        <v>29021</v>
      </c>
      <c r="W1466" s="2">
        <v>0.60870431546247594</v>
      </c>
      <c r="X1466" s="2">
        <v>0.63356520938086724</v>
      </c>
      <c r="Y1466" s="2">
        <v>0.41775730707300052</v>
      </c>
      <c r="Z1466" s="2">
        <v>0.78969646528765924</v>
      </c>
      <c r="AA1466" s="2">
        <v>8.6936171905546894E-2</v>
      </c>
      <c r="AB1466" s="2">
        <v>0.44356022566877101</v>
      </c>
      <c r="AC1466" s="2">
        <v>8.3760308885090819E-3</v>
      </c>
      <c r="AD1466" s="2">
        <v>0</v>
      </c>
      <c r="AE1466" s="2">
        <v>1.7837600345944231E-3</v>
      </c>
      <c r="AF1466">
        <v>2889226.262404372</v>
      </c>
      <c r="AG1466">
        <v>6254.5418908708143</v>
      </c>
      <c r="AH1466">
        <v>1175521.7949241702</v>
      </c>
      <c r="AI1466">
        <v>93101.722957896869</v>
      </c>
      <c r="AJ1466">
        <v>76.788932412071873</v>
      </c>
      <c r="AK1466">
        <v>5161746.7709628334</v>
      </c>
      <c r="AL1466">
        <v>11150.423158925654</v>
      </c>
      <c r="AM1466">
        <v>2095687.5299014696</v>
      </c>
      <c r="AN1466">
        <v>167932.64357382926</v>
      </c>
      <c r="AO1466">
        <v>136.90443971229413</v>
      </c>
      <c r="AP1466">
        <v>2272520.5085584614</v>
      </c>
      <c r="AQ1466">
        <v>4895.8812680548399</v>
      </c>
      <c r="AR1466">
        <v>920165.73497729935</v>
      </c>
      <c r="AS1466">
        <v>74830.920615932395</v>
      </c>
      <c r="AT1466">
        <v>60.115507300222262</v>
      </c>
      <c r="AU1466" s="3">
        <v>66869165.733022407</v>
      </c>
      <c r="AV1466" s="3">
        <v>1833902.0875285335</v>
      </c>
      <c r="AW1466">
        <v>301845.02340339008</v>
      </c>
      <c r="AX1466">
        <v>56728753.698433131</v>
      </c>
      <c r="AY1466">
        <v>8278.1684571878995</v>
      </c>
      <c r="AZ1466">
        <v>1555798.9798438938</v>
      </c>
      <c r="BA1466">
        <v>657645.62855941011</v>
      </c>
      <c r="BB1466">
        <v>123597919.43145554</v>
      </c>
      <c r="BC1466">
        <v>18036.081022520098</v>
      </c>
      <c r="BD1466">
        <v>3389701.0673724273</v>
      </c>
      <c r="BE1466">
        <v>355800.60515602003</v>
      </c>
      <c r="BF1466">
        <v>66869165.733022407</v>
      </c>
      <c r="BG1466">
        <v>9757.9125653321989</v>
      </c>
      <c r="BH1466">
        <v>1833902.0875285335</v>
      </c>
      <c r="BI1466">
        <v>9.2186861000677141</v>
      </c>
      <c r="BJ1466">
        <v>32.83565320103537</v>
      </c>
      <c r="BK1466">
        <v>23.616967100967656</v>
      </c>
      <c r="BL1466">
        <v>39.646667930025856</v>
      </c>
      <c r="BM1466">
        <v>25.204036637322773</v>
      </c>
      <c r="BN1466">
        <f t="shared" si="144"/>
        <v>-14.442631292703084</v>
      </c>
      <c r="BO1466">
        <v>0.49251999534926089</v>
      </c>
      <c r="BP1466">
        <v>5.498240345448565E-2</v>
      </c>
      <c r="BQ1466">
        <v>1.6983481164270689E-2</v>
      </c>
      <c r="BR1466">
        <v>0.14285714285714285</v>
      </c>
      <c r="BS1466">
        <v>0.17241379310344829</v>
      </c>
      <c r="BT1466">
        <v>0.22222222222222221</v>
      </c>
      <c r="BU1466">
        <v>0.41360523712851627</v>
      </c>
      <c r="BV1466">
        <v>0.78969646528765924</v>
      </c>
      <c r="BW1466">
        <v>9.0182750939363995E-2</v>
      </c>
      <c r="BX1466">
        <v>0.44356022566877101</v>
      </c>
      <c r="BY1466">
        <f t="shared" si="145"/>
        <v>0.14245205240381528</v>
      </c>
      <c r="BZ1466">
        <v>0</v>
      </c>
      <c r="CA1466">
        <f t="shared" si="146"/>
        <v>9.7804713289042881E-4</v>
      </c>
      <c r="CC1466">
        <v>0.14245205240381528</v>
      </c>
      <c r="CD1466">
        <v>9.7804713289042881E-4</v>
      </c>
    </row>
    <row r="1467" spans="1:82" x14ac:dyDescent="0.3">
      <c r="A1467">
        <v>0</v>
      </c>
      <c r="B1467" t="s">
        <v>1000</v>
      </c>
      <c r="C1467" t="s">
        <v>11</v>
      </c>
      <c r="D1467">
        <v>29023</v>
      </c>
      <c r="E1467" s="2">
        <f>BO1467</f>
        <v>0.59647104570852172</v>
      </c>
      <c r="F1467" s="2" t="s">
        <v>1939</v>
      </c>
      <c r="G1467" s="3">
        <v>4765</v>
      </c>
      <c r="H1467" s="1">
        <v>4.9817755333465232</v>
      </c>
      <c r="I1467" s="1">
        <f t="shared" si="147"/>
        <v>-7.3579579841745471</v>
      </c>
      <c r="J1467" s="1">
        <v>2.9432503944900001</v>
      </c>
      <c r="K1467" s="1">
        <v>113.792318468</v>
      </c>
      <c r="L1467" s="2">
        <v>0.13571049789000011</v>
      </c>
      <c r="M1467" s="2">
        <v>2.4501602255029939E-2</v>
      </c>
      <c r="N1467" s="7">
        <v>0</v>
      </c>
      <c r="O1467" s="2">
        <v>4.2929136239288918E-3</v>
      </c>
      <c r="P1467" s="3">
        <v>262520.77262656001</v>
      </c>
      <c r="Q1467" s="3">
        <v>7199.6919306815998</v>
      </c>
      <c r="R1467" s="3">
        <v>937087.49823681521</v>
      </c>
      <c r="S1467" s="3">
        <v>2038.4236386011846</v>
      </c>
      <c r="T1467" s="3">
        <v>404207.9445221725</v>
      </c>
      <c r="V1467">
        <v>29023</v>
      </c>
      <c r="W1467" s="2">
        <v>0.47425404778712221</v>
      </c>
      <c r="X1467" s="2">
        <v>0.13364458041455499</v>
      </c>
      <c r="Y1467" s="2">
        <v>0.19085826295518413</v>
      </c>
      <c r="Z1467" s="2">
        <v>0.83934250521339149</v>
      </c>
      <c r="AA1467" s="2">
        <v>0.32798764285018256</v>
      </c>
      <c r="AB1467" s="2">
        <v>0.33498458760400718</v>
      </c>
      <c r="AC1467" s="2">
        <v>2.4501602255029939E-2</v>
      </c>
      <c r="AD1467" s="2">
        <v>0</v>
      </c>
      <c r="AE1467" s="2">
        <v>4.2929136239288918E-3</v>
      </c>
      <c r="AF1467">
        <v>901720.65689213714</v>
      </c>
      <c r="AG1467">
        <v>1955.8889519489915</v>
      </c>
      <c r="AH1467">
        <v>367603.27640036301</v>
      </c>
      <c r="AI1467">
        <v>20575.891401250032</v>
      </c>
      <c r="AJ1467">
        <v>24.011861708967281</v>
      </c>
      <c r="AK1467">
        <v>1838808.1551289523</v>
      </c>
      <c r="AL1467">
        <v>3994.3125905501765</v>
      </c>
      <c r="AM1467">
        <v>750718.69176944939</v>
      </c>
      <c r="AN1467">
        <v>41668.420554336262</v>
      </c>
      <c r="AO1467">
        <v>49.035189537493984</v>
      </c>
      <c r="AP1467">
        <v>937087.49823681521</v>
      </c>
      <c r="AQ1467">
        <v>2038.4236386011851</v>
      </c>
      <c r="AR1467">
        <v>383115.41536908637</v>
      </c>
      <c r="AS1467">
        <v>21092.529153086231</v>
      </c>
      <c r="AT1467">
        <v>25.023327828526703</v>
      </c>
      <c r="AU1467" s="3">
        <v>49338154.007435687</v>
      </c>
      <c r="AV1467" s="3">
        <v>1353110.1014522999</v>
      </c>
      <c r="AW1467">
        <v>150675.51605724002</v>
      </c>
      <c r="AX1467">
        <v>28317956.487797689</v>
      </c>
      <c r="AY1467">
        <v>4132.3103168363996</v>
      </c>
      <c r="AZ1467">
        <v>776626.40094623296</v>
      </c>
      <c r="BA1467">
        <v>413196.28868380003</v>
      </c>
      <c r="BB1467">
        <v>77656110.495233372</v>
      </c>
      <c r="BC1467">
        <v>11332.002247517999</v>
      </c>
      <c r="BD1467">
        <v>2129736.5023985328</v>
      </c>
      <c r="BE1467">
        <v>262520.77262656001</v>
      </c>
      <c r="BF1467">
        <v>49338154.007435687</v>
      </c>
      <c r="BG1467">
        <v>7199.6919306815998</v>
      </c>
      <c r="BH1467">
        <v>1353110.1014522999</v>
      </c>
      <c r="BI1467">
        <v>2.2517763903271302</v>
      </c>
      <c r="BJ1467">
        <v>7.2335519236736534</v>
      </c>
      <c r="BK1467">
        <v>4.9817755333465232</v>
      </c>
      <c r="BL1467">
        <v>48.064405432219068</v>
      </c>
      <c r="BM1467">
        <v>40.706447448044521</v>
      </c>
      <c r="BN1467">
        <f t="shared" si="144"/>
        <v>-7.3579579841745471</v>
      </c>
      <c r="BO1467">
        <v>0.59647104570852172</v>
      </c>
      <c r="BP1467">
        <v>1.6264677419985444E-2</v>
      </c>
      <c r="BQ1467">
        <v>9.9855809131663489E-2</v>
      </c>
      <c r="BR1467">
        <v>0.25</v>
      </c>
      <c r="BS1467">
        <v>0.17241379310344829</v>
      </c>
      <c r="BT1467">
        <v>0.33333333333333331</v>
      </c>
      <c r="BU1467">
        <v>0.2107157549859871</v>
      </c>
      <c r="BV1467">
        <v>0.83934250521339149</v>
      </c>
      <c r="BW1467">
        <v>0.3402361440354591</v>
      </c>
      <c r="BX1467">
        <v>0.33498458760400718</v>
      </c>
      <c r="BY1467">
        <f t="shared" si="145"/>
        <v>0.30945962238385405</v>
      </c>
      <c r="BZ1467">
        <v>0</v>
      </c>
      <c r="CA1467">
        <f t="shared" si="146"/>
        <v>2.9740718715299957E-3</v>
      </c>
      <c r="CC1467">
        <v>0.30945962238385405</v>
      </c>
      <c r="CD1467">
        <v>2.9740718715299957E-3</v>
      </c>
    </row>
    <row r="1468" spans="1:82" x14ac:dyDescent="0.3">
      <c r="A1468">
        <v>1</v>
      </c>
      <c r="B1468" t="s">
        <v>1000</v>
      </c>
      <c r="C1468" t="s">
        <v>688</v>
      </c>
      <c r="D1468">
        <v>29025</v>
      </c>
      <c r="E1468" s="2">
        <v>0</v>
      </c>
      <c r="F1468" s="2" t="s">
        <v>1954</v>
      </c>
      <c r="G1468" s="3">
        <v>-999</v>
      </c>
      <c r="H1468" s="1">
        <v>0.37467136295677611</v>
      </c>
      <c r="I1468" s="1">
        <f t="shared" si="147"/>
        <v>-999</v>
      </c>
      <c r="J1468" s="1">
        <v>-999</v>
      </c>
      <c r="K1468" s="1">
        <v>-999</v>
      </c>
      <c r="L1468" s="2">
        <v>-999</v>
      </c>
      <c r="M1468" s="2">
        <v>-999</v>
      </c>
      <c r="N1468" s="7">
        <v>-999</v>
      </c>
      <c r="O1468" s="2">
        <v>-999</v>
      </c>
      <c r="P1468" s="3">
        <v>-999</v>
      </c>
      <c r="Q1468" s="3">
        <v>-999</v>
      </c>
      <c r="R1468" s="3">
        <v>-999</v>
      </c>
      <c r="S1468" s="3">
        <v>-999</v>
      </c>
      <c r="T1468" s="3">
        <v>-999</v>
      </c>
      <c r="V1468">
        <v>29025</v>
      </c>
      <c r="W1468" s="2">
        <v>-999</v>
      </c>
      <c r="X1468" s="2">
        <v>1.005119495258977E-2</v>
      </c>
      <c r="Y1468" s="2">
        <v>-999</v>
      </c>
      <c r="Z1468" s="2">
        <v>-999</v>
      </c>
      <c r="AA1468" s="2">
        <v>-999</v>
      </c>
      <c r="AB1468" s="2">
        <v>-999</v>
      </c>
      <c r="AC1468" s="2">
        <v>-999</v>
      </c>
      <c r="AD1468" s="2">
        <v>-999</v>
      </c>
      <c r="AE1468" s="2">
        <v>-999</v>
      </c>
      <c r="AF1468" s="2">
        <v>-999</v>
      </c>
      <c r="AG1468" s="2">
        <v>-999</v>
      </c>
      <c r="AH1468" s="2">
        <v>-999</v>
      </c>
      <c r="AI1468" s="2">
        <v>-999</v>
      </c>
      <c r="AJ1468" s="2">
        <v>-999</v>
      </c>
      <c r="AK1468" s="2">
        <v>-999</v>
      </c>
      <c r="AL1468" s="2">
        <v>-999</v>
      </c>
      <c r="AM1468" s="2">
        <v>-999</v>
      </c>
      <c r="AN1468" s="2">
        <v>-999</v>
      </c>
      <c r="AO1468" s="2">
        <v>-999</v>
      </c>
      <c r="AP1468" s="2">
        <v>-999</v>
      </c>
      <c r="AQ1468" s="2">
        <v>-999</v>
      </c>
      <c r="AR1468" s="2">
        <v>-999</v>
      </c>
      <c r="AS1468" s="2">
        <v>-999</v>
      </c>
      <c r="AT1468" s="2">
        <v>-999</v>
      </c>
      <c r="AU1468" s="2">
        <v>-999</v>
      </c>
      <c r="AV1468" s="2">
        <v>-999</v>
      </c>
      <c r="AW1468" s="2">
        <v>-999</v>
      </c>
      <c r="AX1468" s="2">
        <v>-999</v>
      </c>
      <c r="AY1468" s="2">
        <v>-999</v>
      </c>
      <c r="AZ1468" s="2">
        <v>-999</v>
      </c>
      <c r="BA1468" s="2">
        <v>-999</v>
      </c>
      <c r="BB1468" s="2">
        <v>-999</v>
      </c>
      <c r="BC1468" s="2">
        <v>-999</v>
      </c>
      <c r="BD1468" s="2">
        <v>-999</v>
      </c>
      <c r="BE1468" s="2">
        <v>-999</v>
      </c>
      <c r="BF1468" s="2">
        <v>-999</v>
      </c>
      <c r="BG1468" s="2">
        <v>-999</v>
      </c>
      <c r="BH1468" s="2">
        <v>-999</v>
      </c>
      <c r="BI1468">
        <v>0</v>
      </c>
      <c r="BJ1468">
        <v>0.37467136295677611</v>
      </c>
      <c r="BK1468">
        <v>0.37467136295677611</v>
      </c>
      <c r="BL1468">
        <v>-999</v>
      </c>
      <c r="BM1468">
        <v>25.577346190213579</v>
      </c>
      <c r="BN1468">
        <f t="shared" si="144"/>
        <v>-999</v>
      </c>
      <c r="BO1468" t="s">
        <v>3748</v>
      </c>
      <c r="BP1468" t="s">
        <v>3748</v>
      </c>
      <c r="BQ1468">
        <v>2.1393719388086253E-2</v>
      </c>
      <c r="BR1468">
        <v>7.1428571428571425E-2</v>
      </c>
      <c r="BS1468">
        <v>0.2413793103448276</v>
      </c>
      <c r="BT1468">
        <v>0.22222222222222221</v>
      </c>
      <c r="BU1468" t="s">
        <v>3748</v>
      </c>
      <c r="BY1468">
        <f t="shared" si="145"/>
        <v>-999</v>
      </c>
      <c r="CA1468">
        <f t="shared" si="146"/>
        <v>-999</v>
      </c>
    </row>
    <row r="1469" spans="1:82" x14ac:dyDescent="0.3">
      <c r="A1469">
        <v>0</v>
      </c>
      <c r="B1469" t="s">
        <v>1000</v>
      </c>
      <c r="C1469" t="s">
        <v>1005</v>
      </c>
      <c r="D1469">
        <v>29027</v>
      </c>
      <c r="E1469" s="2">
        <f>BO1469</f>
        <v>0.46426933862611142</v>
      </c>
      <c r="F1469" s="2" t="s">
        <v>1936</v>
      </c>
      <c r="G1469" s="3">
        <v>5924</v>
      </c>
      <c r="H1469" s="1">
        <v>1.8872504684010274</v>
      </c>
      <c r="I1469" s="1">
        <f t="shared" si="147"/>
        <v>-10.897968730239121</v>
      </c>
      <c r="J1469" s="1">
        <v>2.7523407415299999</v>
      </c>
      <c r="K1469" s="1">
        <v>68.640253032499999</v>
      </c>
      <c r="L1469" s="2">
        <v>0.17793664968999989</v>
      </c>
      <c r="M1469" s="2">
        <v>1.8065952224981983E-3</v>
      </c>
      <c r="N1469" s="7">
        <v>0</v>
      </c>
      <c r="O1469" s="2">
        <v>3.4060299334933005E-3</v>
      </c>
      <c r="P1469" s="3">
        <v>77219.559395720004</v>
      </c>
      <c r="Q1469" s="3">
        <v>2117.7639891491999</v>
      </c>
      <c r="R1469" s="3">
        <v>484359.67645848473</v>
      </c>
      <c r="S1469" s="3">
        <v>1049.8696773927752</v>
      </c>
      <c r="T1469" s="3">
        <v>207435.55044094339</v>
      </c>
      <c r="V1469">
        <v>29027</v>
      </c>
      <c r="W1469" s="2">
        <v>0.45541091609892703</v>
      </c>
      <c r="X1469" s="2">
        <v>5.0628695592231467E-2</v>
      </c>
      <c r="Y1469" s="2">
        <v>0.30408468216384626</v>
      </c>
      <c r="Z1469" s="2">
        <v>0.78489977526936594</v>
      </c>
      <c r="AA1469" s="2">
        <v>0.19784424027796554</v>
      </c>
      <c r="AB1469" s="2">
        <v>0.43921462335475964</v>
      </c>
      <c r="AC1469" s="2">
        <v>1.8065952224981983E-3</v>
      </c>
      <c r="AD1469" s="2">
        <v>0</v>
      </c>
      <c r="AE1469" s="2">
        <v>3.4060299334933005E-3</v>
      </c>
      <c r="AF1469">
        <v>630633.20241420646</v>
      </c>
      <c r="AG1469">
        <v>1368.5621021522088</v>
      </c>
      <c r="AH1469">
        <v>257217.01234991199</v>
      </c>
      <c r="AI1469">
        <v>13098.160124644826</v>
      </c>
      <c r="AJ1469">
        <v>16.801217776784533</v>
      </c>
      <c r="AK1469">
        <v>1114992.8788726912</v>
      </c>
      <c r="AL1469">
        <v>2418.4317795449842</v>
      </c>
      <c r="AM1469">
        <v>454536.76959809411</v>
      </c>
      <c r="AN1469">
        <v>23213.953317406082</v>
      </c>
      <c r="AO1469">
        <v>29.690379024558244</v>
      </c>
      <c r="AP1469">
        <v>484359.67645848473</v>
      </c>
      <c r="AQ1469">
        <v>1049.8696773927754</v>
      </c>
      <c r="AR1469">
        <v>197319.75724818211</v>
      </c>
      <c r="AS1469">
        <v>10115.793192761255</v>
      </c>
      <c r="AT1469">
        <v>12.889161247773711</v>
      </c>
      <c r="AU1469" s="3">
        <v>14512643.992831618</v>
      </c>
      <c r="AV1469" s="3">
        <v>398012.56412070064</v>
      </c>
      <c r="AW1469">
        <v>96089.273613440004</v>
      </c>
      <c r="AX1469">
        <v>18059018.082909916</v>
      </c>
      <c r="AY1469">
        <v>2635.2701957183999</v>
      </c>
      <c r="AZ1469">
        <v>495272.68058331608</v>
      </c>
      <c r="BA1469">
        <v>173308.83300916001</v>
      </c>
      <c r="BB1469">
        <v>32571662.075741533</v>
      </c>
      <c r="BC1469">
        <v>4753.0341848675998</v>
      </c>
      <c r="BD1469">
        <v>893285.24470401672</v>
      </c>
      <c r="BE1469">
        <v>77219.559395720004</v>
      </c>
      <c r="BF1469">
        <v>14512643.992831618</v>
      </c>
      <c r="BG1469">
        <v>2117.7639891491999</v>
      </c>
      <c r="BH1469">
        <v>398012.56412070064</v>
      </c>
      <c r="BI1469">
        <v>1.316002616421531</v>
      </c>
      <c r="BJ1469">
        <v>3.2032530848225584</v>
      </c>
      <c r="BK1469">
        <v>1.8872504684010274</v>
      </c>
      <c r="BL1469">
        <v>43.264963733568898</v>
      </c>
      <c r="BM1469">
        <v>32.366995003329777</v>
      </c>
      <c r="BN1469">
        <f t="shared" si="144"/>
        <v>-10.897968730239121</v>
      </c>
      <c r="BO1469">
        <v>0.46426933862611142</v>
      </c>
      <c r="BP1469">
        <v>7.3987368628367434E-3</v>
      </c>
      <c r="BQ1469">
        <v>3.424000126554759E-2</v>
      </c>
      <c r="BR1469">
        <v>0.14285714285714285</v>
      </c>
      <c r="BS1469">
        <v>0.10344827586206896</v>
      </c>
      <c r="BT1469">
        <v>0.22222222222222221</v>
      </c>
      <c r="BU1469">
        <v>0.31209388715524644</v>
      </c>
      <c r="BV1469">
        <v>0.78489977526936594</v>
      </c>
      <c r="BW1469">
        <v>0.20523261439622983</v>
      </c>
      <c r="BX1469">
        <v>0.43921462335475964</v>
      </c>
      <c r="BY1469">
        <f t="shared" si="145"/>
        <v>4.9212525787481275E-2</v>
      </c>
      <c r="BZ1469">
        <v>0</v>
      </c>
      <c r="CA1469">
        <f t="shared" si="146"/>
        <v>1.8629711657449784E-3</v>
      </c>
      <c r="CC1469">
        <v>4.9212525787481275E-2</v>
      </c>
      <c r="CD1469">
        <v>1.8629711657449784E-3</v>
      </c>
    </row>
    <row r="1470" spans="1:82" x14ac:dyDescent="0.3">
      <c r="A1470">
        <v>0</v>
      </c>
      <c r="B1470" t="s">
        <v>1000</v>
      </c>
      <c r="C1470" t="s">
        <v>339</v>
      </c>
      <c r="D1470">
        <v>29029</v>
      </c>
      <c r="E1470" s="2">
        <f>BO1470</f>
        <v>0.53775456640400998</v>
      </c>
      <c r="F1470" s="2" t="s">
        <v>1938</v>
      </c>
      <c r="G1470" s="3">
        <v>8817</v>
      </c>
      <c r="H1470" s="1">
        <v>5.7878315764951145</v>
      </c>
      <c r="I1470" s="1">
        <f t="shared" si="147"/>
        <v>-10.785369510212753</v>
      </c>
      <c r="J1470" s="1">
        <v>2.6720109885299999</v>
      </c>
      <c r="K1470" s="1">
        <v>88.563701206800005</v>
      </c>
      <c r="L1470" s="2">
        <v>0.17323472367000003</v>
      </c>
      <c r="M1470" s="2">
        <v>8.7031105422124382E-3</v>
      </c>
      <c r="N1470" s="7">
        <v>0</v>
      </c>
      <c r="O1470" s="2">
        <v>1.4406371855785664E-2</v>
      </c>
      <c r="P1470" s="3">
        <v>367830.54299934005</v>
      </c>
      <c r="Q1470" s="3">
        <v>10087.8363483174</v>
      </c>
      <c r="R1470" s="3">
        <v>1089614.5512830152</v>
      </c>
      <c r="S1470" s="3">
        <v>2378.6713017944257</v>
      </c>
      <c r="T1470" s="3">
        <v>460636.34969409369</v>
      </c>
      <c r="V1470">
        <v>29029</v>
      </c>
      <c r="W1470" s="2">
        <v>0.48236197034041667</v>
      </c>
      <c r="X1470" s="2">
        <v>0.15526840127041866</v>
      </c>
      <c r="Y1470" s="2">
        <v>0.26408753870266777</v>
      </c>
      <c r="Z1470" s="2">
        <v>0.76199170864601085</v>
      </c>
      <c r="AA1470" s="2">
        <v>0.25527030288142738</v>
      </c>
      <c r="AB1470" s="2">
        <v>0.42760850022321772</v>
      </c>
      <c r="AC1470" s="2">
        <v>8.7031105422124382E-3</v>
      </c>
      <c r="AD1470" s="2">
        <v>0</v>
      </c>
      <c r="AE1470" s="2">
        <v>1.4406371855785664E-2</v>
      </c>
      <c r="AF1470">
        <v>780133.0872420636</v>
      </c>
      <c r="AG1470">
        <v>1697.8169296162166</v>
      </c>
      <c r="AH1470">
        <v>319099.43835666316</v>
      </c>
      <c r="AI1470">
        <v>9861.8170532475251</v>
      </c>
      <c r="AJ1470">
        <v>20.841851429716037</v>
      </c>
      <c r="AK1470">
        <v>1869747.6385250788</v>
      </c>
      <c r="AL1470">
        <v>4076.4882314106421</v>
      </c>
      <c r="AM1470">
        <v>766163.34919261513</v>
      </c>
      <c r="AN1470">
        <v>23434.255911389235</v>
      </c>
      <c r="AO1470">
        <v>50.039409521886611</v>
      </c>
      <c r="AP1470">
        <v>1089614.5512830152</v>
      </c>
      <c r="AQ1470">
        <v>2378.6713017944257</v>
      </c>
      <c r="AR1470">
        <v>447063.91083595197</v>
      </c>
      <c r="AS1470">
        <v>13572.43885814171</v>
      </c>
      <c r="AT1470">
        <v>29.197558092170574</v>
      </c>
      <c r="AU1470" s="3">
        <v>69130072.251295969</v>
      </c>
      <c r="AV1470" s="3">
        <v>1895907.963302772</v>
      </c>
      <c r="AW1470">
        <v>207051.08997897003</v>
      </c>
      <c r="AX1470">
        <v>38913181.850647628</v>
      </c>
      <c r="AY1470">
        <v>5678.4232609316996</v>
      </c>
      <c r="AZ1470">
        <v>1067202.8676595036</v>
      </c>
      <c r="BA1470">
        <v>574881.63297831011</v>
      </c>
      <c r="BB1470">
        <v>108043254.1019436</v>
      </c>
      <c r="BC1470">
        <v>15766.2596092491</v>
      </c>
      <c r="BD1470">
        <v>2963110.8309622761</v>
      </c>
      <c r="BE1470">
        <v>367830.54299934005</v>
      </c>
      <c r="BF1470">
        <v>69130072.251295969</v>
      </c>
      <c r="BG1470">
        <v>10087.8363483174</v>
      </c>
      <c r="BH1470">
        <v>1895907.963302772</v>
      </c>
      <c r="BI1470">
        <v>2.4887798696738708</v>
      </c>
      <c r="BJ1470">
        <v>8.2766114461689853</v>
      </c>
      <c r="BK1470">
        <v>5.7878315764951145</v>
      </c>
      <c r="BL1470">
        <v>58.947320386976685</v>
      </c>
      <c r="BM1470">
        <v>48.161950876763932</v>
      </c>
      <c r="BN1470">
        <f t="shared" si="144"/>
        <v>-10.785369510212753</v>
      </c>
      <c r="BO1470">
        <v>0.53775456640400998</v>
      </c>
      <c r="BP1470">
        <v>1.6206954712751659E-2</v>
      </c>
      <c r="BQ1470">
        <v>3.5691041191744544E-2</v>
      </c>
      <c r="BR1470">
        <v>0.14285714285714285</v>
      </c>
      <c r="BS1470">
        <v>0.31034482758620691</v>
      </c>
      <c r="BT1470">
        <v>0.27777777777777779</v>
      </c>
      <c r="BU1470">
        <v>0.30886929281674652</v>
      </c>
      <c r="BV1470">
        <v>0.76199170864601085</v>
      </c>
      <c r="BW1470">
        <v>0.2648032187566674</v>
      </c>
      <c r="BX1470">
        <v>0.42760850022321772</v>
      </c>
      <c r="BY1470">
        <f t="shared" si="145"/>
        <v>0.12057876190256743</v>
      </c>
      <c r="BZ1470">
        <v>0</v>
      </c>
      <c r="CA1470">
        <f t="shared" si="146"/>
        <v>8.0626716277393956E-3</v>
      </c>
      <c r="CC1470">
        <v>0.12057876190256743</v>
      </c>
      <c r="CD1470">
        <v>8.0626716277393956E-3</v>
      </c>
    </row>
    <row r="1471" spans="1:82" x14ac:dyDescent="0.3">
      <c r="A1471">
        <v>0</v>
      </c>
      <c r="B1471" t="s">
        <v>1000</v>
      </c>
      <c r="C1471" t="s">
        <v>1006</v>
      </c>
      <c r="D1471">
        <v>29031</v>
      </c>
      <c r="E1471" s="2">
        <f>BO1471</f>
        <v>0.54991111618809929</v>
      </c>
      <c r="F1471" s="2" t="s">
        <v>1938</v>
      </c>
      <c r="G1471" s="3">
        <v>17476</v>
      </c>
      <c r="H1471" s="1">
        <v>15.126706298991927</v>
      </c>
      <c r="I1471" s="1">
        <f t="shared" si="147"/>
        <v>-9.3022023786612635</v>
      </c>
      <c r="J1471" s="1">
        <v>2.9136313455199998</v>
      </c>
      <c r="K1471" s="1">
        <v>129.77900378999999</v>
      </c>
      <c r="L1471" s="2">
        <v>0.12084479409999993</v>
      </c>
      <c r="M1471" s="2">
        <v>2.3909664588842933E-2</v>
      </c>
      <c r="N1471" s="7">
        <v>0</v>
      </c>
      <c r="O1471" s="2">
        <v>1.5531108512693644E-3</v>
      </c>
      <c r="P1471" s="3">
        <v>538100.41136379004</v>
      </c>
      <c r="Q1471" s="3">
        <v>14757.526236231897</v>
      </c>
      <c r="R1471" s="3">
        <v>3274454.5566639723</v>
      </c>
      <c r="S1471" s="3">
        <v>7110.3438302725344</v>
      </c>
      <c r="T1471" s="3">
        <v>1378051.79622706</v>
      </c>
      <c r="V1471">
        <v>29031</v>
      </c>
      <c r="W1471" s="2">
        <v>0.56030051134413117</v>
      </c>
      <c r="X1471" s="2">
        <v>0.40579955938419499</v>
      </c>
      <c r="Y1471" s="2">
        <v>0.25777049476752095</v>
      </c>
      <c r="Z1471" s="2">
        <v>0.83089588211565601</v>
      </c>
      <c r="AA1471" s="2">
        <v>0.37406663400128487</v>
      </c>
      <c r="AB1471" s="2">
        <v>0.29829043548636558</v>
      </c>
      <c r="AC1471" s="2">
        <v>2.3909664588842933E-2</v>
      </c>
      <c r="AD1471" s="2">
        <v>0</v>
      </c>
      <c r="AE1471" s="2">
        <v>1.5531108512693644E-3</v>
      </c>
      <c r="AF1471">
        <v>2761412.7963278769</v>
      </c>
      <c r="AG1471">
        <v>5996.4029648784726</v>
      </c>
      <c r="AH1471">
        <v>1127005.3825446751</v>
      </c>
      <c r="AI1471">
        <v>35150.747328065154</v>
      </c>
      <c r="AJ1471">
        <v>73.613975074780356</v>
      </c>
      <c r="AK1471">
        <v>6035867.3529918492</v>
      </c>
      <c r="AL1471">
        <v>13106.746795151006</v>
      </c>
      <c r="AM1471">
        <v>2463372.5038665286</v>
      </c>
      <c r="AN1471">
        <v>76835.422233272373</v>
      </c>
      <c r="AO1471">
        <v>160.90312370177705</v>
      </c>
      <c r="AP1471">
        <v>3274454.5566639723</v>
      </c>
      <c r="AQ1471">
        <v>7110.3438302725335</v>
      </c>
      <c r="AR1471">
        <v>1336367.1213218535</v>
      </c>
      <c r="AS1471">
        <v>41684.674905207219</v>
      </c>
      <c r="AT1471">
        <v>87.289148626996692</v>
      </c>
      <c r="AU1471" s="3">
        <v>101130591.3117107</v>
      </c>
      <c r="AV1471" s="3">
        <v>2773529.4808374229</v>
      </c>
      <c r="AW1471">
        <v>301074.19401391002</v>
      </c>
      <c r="AX1471">
        <v>56583884.022974245</v>
      </c>
      <c r="AY1471">
        <v>8257.0282857650982</v>
      </c>
      <c r="AZ1471">
        <v>1551825.8960266926</v>
      </c>
      <c r="BA1471">
        <v>839174.60537770006</v>
      </c>
      <c r="BB1471">
        <v>157714475.33468494</v>
      </c>
      <c r="BC1471">
        <v>23014.554521996994</v>
      </c>
      <c r="BD1471">
        <v>4325355.3768641148</v>
      </c>
      <c r="BE1471">
        <v>538100.41136379004</v>
      </c>
      <c r="BF1471">
        <v>101130591.3117107</v>
      </c>
      <c r="BG1471">
        <v>14757.526236231897</v>
      </c>
      <c r="BH1471">
        <v>2773529.4808374229</v>
      </c>
      <c r="BI1471">
        <v>5.9038871494533671</v>
      </c>
      <c r="BJ1471">
        <v>21.030593448445295</v>
      </c>
      <c r="BK1471">
        <v>15.126706298991927</v>
      </c>
      <c r="BL1471">
        <v>43.66835828323633</v>
      </c>
      <c r="BM1471">
        <v>34.366155904575066</v>
      </c>
      <c r="BN1471">
        <f t="shared" si="144"/>
        <v>-9.3022023786612635</v>
      </c>
      <c r="BO1471">
        <v>0.54991111618809929</v>
      </c>
      <c r="BP1471">
        <v>3.9315279964136876E-2</v>
      </c>
      <c r="BQ1471">
        <v>7.9023838595371487E-2</v>
      </c>
      <c r="BR1471">
        <v>0.25</v>
      </c>
      <c r="BS1471">
        <v>0.20689655172413793</v>
      </c>
      <c r="BT1471">
        <v>0.27777777777777779</v>
      </c>
      <c r="BU1471">
        <v>0.26639464393081191</v>
      </c>
      <c r="BV1471">
        <v>0.83089588211565601</v>
      </c>
      <c r="BW1471">
        <v>0.38803592738722498</v>
      </c>
      <c r="BX1471">
        <v>0.29829043548636558</v>
      </c>
      <c r="BY1471">
        <f t="shared" si="145"/>
        <v>0.12017352539554753</v>
      </c>
      <c r="BZ1471">
        <v>0</v>
      </c>
      <c r="CA1471">
        <f t="shared" si="146"/>
        <v>1.1966785501831617E-3</v>
      </c>
      <c r="CC1471">
        <v>0.12017352539554753</v>
      </c>
      <c r="CD1471">
        <v>1.1966785501831617E-3</v>
      </c>
    </row>
    <row r="1472" spans="1:82" x14ac:dyDescent="0.3">
      <c r="A1472">
        <v>0</v>
      </c>
      <c r="B1472" t="s">
        <v>1000</v>
      </c>
      <c r="C1472" t="s">
        <v>95</v>
      </c>
      <c r="D1472">
        <v>29033</v>
      </c>
      <c r="E1472" s="2">
        <f>BO1472</f>
        <v>0.51158191821913201</v>
      </c>
      <c r="F1472" s="2" t="s">
        <v>1937</v>
      </c>
      <c r="G1472" s="3">
        <v>-66</v>
      </c>
      <c r="H1472" s="1">
        <v>0.37809892799679068</v>
      </c>
      <c r="I1472" s="1">
        <f t="shared" si="147"/>
        <v>-13.084091772702937</v>
      </c>
      <c r="J1472" s="1">
        <v>2.6783835588699998</v>
      </c>
      <c r="K1472" s="1">
        <v>37.529767935499997</v>
      </c>
      <c r="L1472" s="2">
        <v>0.18841004357000002</v>
      </c>
      <c r="M1472" s="2">
        <v>8.1977254462800662E-4</v>
      </c>
      <c r="N1472" s="7">
        <v>0</v>
      </c>
      <c r="O1472" s="2">
        <v>2.3992723389659712E-3</v>
      </c>
      <c r="P1472" s="3">
        <v>6805.1690012659992</v>
      </c>
      <c r="Q1472" s="3">
        <v>186.63330850026</v>
      </c>
      <c r="R1472" s="3">
        <v>65573.681899518968</v>
      </c>
      <c r="S1472" s="3">
        <v>141.52943276202927</v>
      </c>
      <c r="T1472" s="3">
        <v>27779.950941930932</v>
      </c>
      <c r="V1472">
        <v>29033</v>
      </c>
      <c r="W1472" s="2">
        <v>0.4435584862935395</v>
      </c>
      <c r="X1472" s="2">
        <v>1.014314519975569E-2</v>
      </c>
      <c r="Y1472" s="2">
        <v>0.38509819876330664</v>
      </c>
      <c r="Z1472" s="2">
        <v>0.76380900871801205</v>
      </c>
      <c r="AA1472" s="2">
        <v>0.10817338364839234</v>
      </c>
      <c r="AB1472" s="2">
        <v>0.46506690143386537</v>
      </c>
      <c r="AC1472" s="2">
        <v>8.1977254462800662E-4</v>
      </c>
      <c r="AD1472" s="2">
        <v>0</v>
      </c>
      <c r="AE1472" s="2">
        <v>2.3992723389659712E-3</v>
      </c>
      <c r="AF1472">
        <v>210625.73718158677</v>
      </c>
      <c r="AG1472">
        <v>456.26515635223456</v>
      </c>
      <c r="AH1472">
        <v>85753.624312501081</v>
      </c>
      <c r="AI1472">
        <v>3736.8712224021278</v>
      </c>
      <c r="AJ1472">
        <v>5.6016131903306006</v>
      </c>
      <c r="AK1472">
        <v>276199.41908110573</v>
      </c>
      <c r="AL1472">
        <v>597.79458911426389</v>
      </c>
      <c r="AM1472">
        <v>112353.64326478548</v>
      </c>
      <c r="AN1472">
        <v>4916.8032120486614</v>
      </c>
      <c r="AO1472">
        <v>7.3393437183234704</v>
      </c>
      <c r="AP1472">
        <v>65573.681899518968</v>
      </c>
      <c r="AQ1472">
        <v>141.52943276202933</v>
      </c>
      <c r="AR1472">
        <v>26600.018952284401</v>
      </c>
      <c r="AS1472">
        <v>1179.9319896465336</v>
      </c>
      <c r="AT1472">
        <v>1.7377305279928699</v>
      </c>
      <c r="AU1472" s="3">
        <v>1278963.4620979319</v>
      </c>
      <c r="AV1472" s="3">
        <v>35075.863999538866</v>
      </c>
      <c r="AW1472">
        <v>16669.973096554</v>
      </c>
      <c r="AX1472">
        <v>3132954.7437663586</v>
      </c>
      <c r="AY1472">
        <v>457.17780572993985</v>
      </c>
      <c r="AZ1472">
        <v>85921.996808884898</v>
      </c>
      <c r="BA1472">
        <v>23475.14209782</v>
      </c>
      <c r="BB1472">
        <v>4411918.2058642907</v>
      </c>
      <c r="BC1472">
        <v>643.81111423019979</v>
      </c>
      <c r="BD1472">
        <v>120997.86080842375</v>
      </c>
      <c r="BE1472">
        <v>6805.1690012659992</v>
      </c>
      <c r="BF1472">
        <v>1278963.4620979319</v>
      </c>
      <c r="BG1472">
        <v>186.63330850026</v>
      </c>
      <c r="BH1472">
        <v>35075.863999538866</v>
      </c>
      <c r="BI1472">
        <v>0.30866368935848487</v>
      </c>
      <c r="BJ1472">
        <v>0.68676261735527555</v>
      </c>
      <c r="BK1472">
        <v>0.37809892799679068</v>
      </c>
      <c r="BL1472">
        <v>38.661437962916516</v>
      </c>
      <c r="BM1472">
        <v>25.577346190213579</v>
      </c>
      <c r="BN1472">
        <f t="shared" si="144"/>
        <v>-13.084091772702937</v>
      </c>
      <c r="BO1472">
        <v>0.51158191821913201</v>
      </c>
      <c r="BP1472">
        <v>1.9121922564347322E-3</v>
      </c>
      <c r="BQ1472">
        <v>2.5013544199956741E-2</v>
      </c>
      <c r="BR1472">
        <v>8.9285714285714288E-2</v>
      </c>
      <c r="BS1472">
        <v>0.27586206896551724</v>
      </c>
      <c r="BT1472">
        <v>0.22222222222222221</v>
      </c>
      <c r="BU1472">
        <v>0.37469964929411576</v>
      </c>
      <c r="BV1472">
        <v>0.76380900871801205</v>
      </c>
      <c r="BW1472">
        <v>0.11221305357717049</v>
      </c>
      <c r="BX1472">
        <v>0.46506690143386537</v>
      </c>
      <c r="BY1472">
        <f t="shared" si="145"/>
        <v>0.19977010145319796</v>
      </c>
      <c r="BZ1472">
        <v>0</v>
      </c>
      <c r="CA1472">
        <f t="shared" si="146"/>
        <v>1.2486903422858741E-3</v>
      </c>
      <c r="CC1472">
        <v>0.19977010145319796</v>
      </c>
      <c r="CD1472">
        <v>1.2486903422858741E-3</v>
      </c>
    </row>
    <row r="1473" spans="1:82" x14ac:dyDescent="0.3">
      <c r="A1473">
        <v>1</v>
      </c>
      <c r="B1473" t="s">
        <v>1000</v>
      </c>
      <c r="C1473" t="s">
        <v>692</v>
      </c>
      <c r="D1473">
        <v>29035</v>
      </c>
      <c r="E1473" s="2">
        <v>0</v>
      </c>
      <c r="F1473" s="2" t="s">
        <v>1954</v>
      </c>
      <c r="G1473" s="3">
        <v>-999</v>
      </c>
      <c r="H1473" s="1">
        <v>0.37521946367753423</v>
      </c>
      <c r="I1473" s="1">
        <f t="shared" si="147"/>
        <v>-999</v>
      </c>
      <c r="J1473" s="1">
        <v>-999</v>
      </c>
      <c r="K1473" s="1">
        <v>-999</v>
      </c>
      <c r="L1473" s="2">
        <v>-999</v>
      </c>
      <c r="M1473" s="2">
        <v>-999</v>
      </c>
      <c r="N1473" s="7">
        <v>-999</v>
      </c>
      <c r="O1473" s="2">
        <v>-999</v>
      </c>
      <c r="P1473" s="3">
        <v>-999</v>
      </c>
      <c r="Q1473" s="3">
        <v>-999</v>
      </c>
      <c r="R1473" s="3">
        <v>-999</v>
      </c>
      <c r="S1473" s="3">
        <v>-999</v>
      </c>
      <c r="T1473" s="3">
        <v>-999</v>
      </c>
      <c r="V1473">
        <v>29035</v>
      </c>
      <c r="W1473" s="2">
        <v>-999</v>
      </c>
      <c r="X1473" s="2">
        <v>1.006589868429352E-2</v>
      </c>
      <c r="Y1473" s="2">
        <v>-999</v>
      </c>
      <c r="Z1473" s="2">
        <v>-999</v>
      </c>
      <c r="AA1473" s="2">
        <v>-999</v>
      </c>
      <c r="AB1473" s="2">
        <v>-999</v>
      </c>
      <c r="AC1473" s="2">
        <v>-999</v>
      </c>
      <c r="AD1473" s="2">
        <v>-999</v>
      </c>
      <c r="AE1473" s="2">
        <v>-999</v>
      </c>
      <c r="AF1473" s="2">
        <v>-999</v>
      </c>
      <c r="AG1473" s="2">
        <v>-999</v>
      </c>
      <c r="AH1473" s="2">
        <v>-999</v>
      </c>
      <c r="AI1473" s="2">
        <v>-999</v>
      </c>
      <c r="AJ1473" s="2">
        <v>-999</v>
      </c>
      <c r="AK1473" s="2">
        <v>-999</v>
      </c>
      <c r="AL1473" s="2">
        <v>-999</v>
      </c>
      <c r="AM1473" s="2">
        <v>-999</v>
      </c>
      <c r="AN1473" s="2">
        <v>-999</v>
      </c>
      <c r="AO1473" s="2">
        <v>-999</v>
      </c>
      <c r="AP1473" s="2">
        <v>-999</v>
      </c>
      <c r="AQ1473" s="2">
        <v>-999</v>
      </c>
      <c r="AR1473" s="2">
        <v>-999</v>
      </c>
      <c r="AS1473" s="2">
        <v>-999</v>
      </c>
      <c r="AT1473" s="2">
        <v>-999</v>
      </c>
      <c r="AU1473" s="2">
        <v>-999</v>
      </c>
      <c r="AV1473" s="2">
        <v>-999</v>
      </c>
      <c r="AW1473" s="2">
        <v>-999</v>
      </c>
      <c r="AX1473" s="2">
        <v>-999</v>
      </c>
      <c r="AY1473" s="2">
        <v>-999</v>
      </c>
      <c r="AZ1473" s="2">
        <v>-999</v>
      </c>
      <c r="BA1473" s="2">
        <v>-999</v>
      </c>
      <c r="BB1473" s="2">
        <v>-999</v>
      </c>
      <c r="BC1473" s="2">
        <v>-999</v>
      </c>
      <c r="BD1473" s="2">
        <v>-999</v>
      </c>
      <c r="BE1473" s="2">
        <v>-999</v>
      </c>
      <c r="BF1473" s="2">
        <v>-999</v>
      </c>
      <c r="BG1473" s="2">
        <v>-999</v>
      </c>
      <c r="BH1473" s="2">
        <v>-999</v>
      </c>
      <c r="BI1473">
        <v>0</v>
      </c>
      <c r="BJ1473">
        <v>0.37521946367753423</v>
      </c>
      <c r="BK1473">
        <v>0.37521946367753423</v>
      </c>
      <c r="BL1473">
        <v>-999</v>
      </c>
      <c r="BM1473">
        <v>30.63246718050047</v>
      </c>
      <c r="BN1473">
        <f t="shared" si="144"/>
        <v>-999</v>
      </c>
      <c r="BO1473" t="s">
        <v>3748</v>
      </c>
      <c r="BP1473" t="s">
        <v>3748</v>
      </c>
      <c r="BQ1473">
        <v>6.6758602720737234E-2</v>
      </c>
      <c r="BR1473">
        <v>0.17857142857142858</v>
      </c>
      <c r="BS1473">
        <v>0.13793103448275862</v>
      </c>
      <c r="BT1473">
        <v>0.33333333333333331</v>
      </c>
      <c r="BU1473" t="s">
        <v>3748</v>
      </c>
      <c r="BY1473">
        <f t="shared" si="145"/>
        <v>-999</v>
      </c>
      <c r="CA1473">
        <f t="shared" si="146"/>
        <v>-999</v>
      </c>
    </row>
    <row r="1474" spans="1:82" x14ac:dyDescent="0.3">
      <c r="A1474">
        <v>0</v>
      </c>
      <c r="B1474" t="s">
        <v>1000</v>
      </c>
      <c r="C1474" t="s">
        <v>471</v>
      </c>
      <c r="D1474">
        <v>29037</v>
      </c>
      <c r="E1474" s="2">
        <f>BO1474</f>
        <v>0.52455785287213597</v>
      </c>
      <c r="F1474" s="2" t="s">
        <v>1938</v>
      </c>
      <c r="G1474" s="3">
        <v>28503</v>
      </c>
      <c r="H1474" s="1">
        <v>13.137722424054097</v>
      </c>
      <c r="I1474" s="1">
        <f t="shared" si="147"/>
        <v>-11.312947646895232</v>
      </c>
      <c r="J1474" s="1">
        <v>2.6839731713299999</v>
      </c>
      <c r="K1474" s="1">
        <v>43.4803861774</v>
      </c>
      <c r="L1474" s="2">
        <v>0.1879548608099999</v>
      </c>
      <c r="M1474" s="2">
        <v>6.2654023222679473E-3</v>
      </c>
      <c r="N1474" s="7">
        <v>0</v>
      </c>
      <c r="O1474" s="2">
        <v>3.6694645773432317E-3</v>
      </c>
      <c r="P1474" s="3">
        <v>304168.60404308996</v>
      </c>
      <c r="Q1474" s="3">
        <v>8341.8931850048975</v>
      </c>
      <c r="R1474" s="3">
        <v>3077130.7421611138</v>
      </c>
      <c r="S1474" s="3">
        <v>6646.9398752910156</v>
      </c>
      <c r="T1474" s="3">
        <v>1319470.6485632914</v>
      </c>
      <c r="V1474">
        <v>29037</v>
      </c>
      <c r="W1474" s="2">
        <v>0.52548753754578281</v>
      </c>
      <c r="X1474" s="2">
        <v>0.35244169256781943</v>
      </c>
      <c r="Y1474" s="2">
        <v>0.33902519564907496</v>
      </c>
      <c r="Z1474" s="2">
        <v>0.76540302849089015</v>
      </c>
      <c r="AA1474" s="2">
        <v>0.12532506204758881</v>
      </c>
      <c r="AB1474" s="2">
        <v>0.46394333906018159</v>
      </c>
      <c r="AC1474" s="2">
        <v>6.2654023222679473E-3</v>
      </c>
      <c r="AD1474" s="2">
        <v>0</v>
      </c>
      <c r="AE1474" s="2">
        <v>3.6694645773432317E-3</v>
      </c>
      <c r="AF1474">
        <v>3254971.4530819645</v>
      </c>
      <c r="AG1474">
        <v>7047.2295358094952</v>
      </c>
      <c r="AH1474">
        <v>1324504.98497245</v>
      </c>
      <c r="AI1474">
        <v>73513.001434416001</v>
      </c>
      <c r="AJ1474">
        <v>86.520716242300452</v>
      </c>
      <c r="AK1474">
        <v>6332102.1952430783</v>
      </c>
      <c r="AL1474">
        <v>13694.169411100509</v>
      </c>
      <c r="AM1474">
        <v>2573776.7668690532</v>
      </c>
      <c r="AN1474">
        <v>143711.86810110425</v>
      </c>
      <c r="AO1474">
        <v>168.13166126066378</v>
      </c>
      <c r="AP1474">
        <v>3077130.7421611138</v>
      </c>
      <c r="AQ1474">
        <v>6646.9398752910138</v>
      </c>
      <c r="AR1474">
        <v>1249271.7818966033</v>
      </c>
      <c r="AS1474">
        <v>70198.866666688249</v>
      </c>
      <c r="AT1474">
        <v>81.610945018363324</v>
      </c>
      <c r="AU1474" s="3">
        <v>57165447.443858325</v>
      </c>
      <c r="AV1474" s="3">
        <v>1567775.4051898203</v>
      </c>
      <c r="AW1474">
        <v>259399.16821199004</v>
      </c>
      <c r="AX1474">
        <v>48751479.673761405</v>
      </c>
      <c r="AY1474">
        <v>7114.0812192338999</v>
      </c>
      <c r="AZ1474">
        <v>1337020.424342819</v>
      </c>
      <c r="BA1474">
        <v>563567.77225508005</v>
      </c>
      <c r="BB1474">
        <v>105916927.11761974</v>
      </c>
      <c r="BC1474">
        <v>15455.974404238797</v>
      </c>
      <c r="BD1474">
        <v>2904795.8295326396</v>
      </c>
      <c r="BE1474">
        <v>304168.60404308996</v>
      </c>
      <c r="BF1474">
        <v>57165447.443858325</v>
      </c>
      <c r="BG1474">
        <v>8341.8931850048975</v>
      </c>
      <c r="BH1474">
        <v>1567775.4051898203</v>
      </c>
      <c r="BI1474">
        <v>5.4214575970202041</v>
      </c>
      <c r="BJ1474">
        <v>18.559180021074301</v>
      </c>
      <c r="BK1474">
        <v>13.137722424054097</v>
      </c>
      <c r="BL1474">
        <v>34.196779906377628</v>
      </c>
      <c r="BM1474">
        <v>22.883832259482396</v>
      </c>
      <c r="BN1474">
        <f t="shared" si="144"/>
        <v>-11.312947646895232</v>
      </c>
      <c r="BO1474">
        <v>0.52455785287213597</v>
      </c>
      <c r="BP1474">
        <v>3.4438187373940311E-2</v>
      </c>
      <c r="BQ1474">
        <v>2.9911912885854753E-2</v>
      </c>
      <c r="BR1474">
        <v>0.17857142857142858</v>
      </c>
      <c r="BS1474">
        <v>0.34482758620689657</v>
      </c>
      <c r="BT1474">
        <v>0.27777777777777779</v>
      </c>
      <c r="BU1474">
        <v>0.32397797183125715</v>
      </c>
      <c r="BV1474">
        <v>0.76540302849089015</v>
      </c>
      <c r="BW1474">
        <v>0.13000525108671038</v>
      </c>
      <c r="BX1474">
        <v>0.46394333906018159</v>
      </c>
      <c r="BY1474">
        <f t="shared" si="145"/>
        <v>7.7008427701993801E-2</v>
      </c>
      <c r="BZ1474">
        <v>0</v>
      </c>
      <c r="CA1474">
        <f t="shared" si="146"/>
        <v>1.9154750526349997E-3</v>
      </c>
      <c r="CC1474">
        <v>7.7008427701993801E-2</v>
      </c>
      <c r="CD1474">
        <v>1.9154750526349997E-3</v>
      </c>
    </row>
    <row r="1475" spans="1:82" x14ac:dyDescent="0.3">
      <c r="A1475">
        <v>0</v>
      </c>
      <c r="B1475" t="s">
        <v>1000</v>
      </c>
      <c r="C1475" t="s">
        <v>572</v>
      </c>
      <c r="D1475">
        <v>29039</v>
      </c>
      <c r="E1475" s="2">
        <f>BO1475</f>
        <v>0.53487096493774033</v>
      </c>
      <c r="F1475" s="2" t="s">
        <v>1938</v>
      </c>
      <c r="G1475" s="3">
        <v>1109</v>
      </c>
      <c r="H1475" s="1">
        <v>0.37375994694384379</v>
      </c>
      <c r="I1475" s="1">
        <f t="shared" si="147"/>
        <v>-14.258026143411588</v>
      </c>
      <c r="J1475" s="1">
        <v>2.7868109379499999</v>
      </c>
      <c r="K1475" s="1">
        <v>76.203486654299994</v>
      </c>
      <c r="L1475" s="2">
        <v>0.1835974536999998</v>
      </c>
      <c r="M1475" s="2">
        <v>8.210994750480256E-5</v>
      </c>
      <c r="N1475" s="7">
        <v>0</v>
      </c>
      <c r="O1475" s="2">
        <v>3.5317940922156045E-3</v>
      </c>
      <c r="P1475" s="3">
        <v>3313.889691676</v>
      </c>
      <c r="Q1475" s="3">
        <v>90.884178930360065</v>
      </c>
      <c r="R1475" s="3">
        <v>58726.799035333534</v>
      </c>
      <c r="S1475" s="3">
        <v>127.17272638714724</v>
      </c>
      <c r="T1475" s="3">
        <v>25243.337640856378</v>
      </c>
      <c r="V1475">
        <v>29039</v>
      </c>
      <c r="W1475" s="2">
        <v>0.48466942515744615</v>
      </c>
      <c r="X1475" s="2">
        <v>1.002674467179809E-2</v>
      </c>
      <c r="Y1475" s="2">
        <v>0.41516219384762132</v>
      </c>
      <c r="Z1475" s="2">
        <v>0.79472982611129361</v>
      </c>
      <c r="AA1475" s="2">
        <v>0.21964401728696481</v>
      </c>
      <c r="AB1475" s="2">
        <v>0.45318761826878579</v>
      </c>
      <c r="AC1475" s="2">
        <v>8.210994750480256E-5</v>
      </c>
      <c r="AD1475" s="2">
        <v>0</v>
      </c>
      <c r="AE1475" s="2">
        <v>3.5317940922156045E-3</v>
      </c>
      <c r="AF1475">
        <v>182293.33821755872</v>
      </c>
      <c r="AG1475">
        <v>395.63333236301128</v>
      </c>
      <c r="AH1475">
        <v>74358.060607128791</v>
      </c>
      <c r="AI1475">
        <v>4120.5899151891344</v>
      </c>
      <c r="AJ1475">
        <v>4.8570018167337849</v>
      </c>
      <c r="AK1475">
        <v>241020.13725289225</v>
      </c>
      <c r="AL1475">
        <v>522.80605875015851</v>
      </c>
      <c r="AM1475">
        <v>98259.781020293332</v>
      </c>
      <c r="AN1475">
        <v>5462.207142880975</v>
      </c>
      <c r="AO1475">
        <v>6.4183275075834754</v>
      </c>
      <c r="AP1475">
        <v>58726.799035333534</v>
      </c>
      <c r="AQ1475">
        <v>127.17272638714724</v>
      </c>
      <c r="AR1475">
        <v>23901.720413164541</v>
      </c>
      <c r="AS1475">
        <v>1341.6172276918405</v>
      </c>
      <c r="AT1475">
        <v>1.5613256908496904</v>
      </c>
      <c r="AU1475" s="3">
        <v>622812.42865358747</v>
      </c>
      <c r="AV1475" s="3">
        <v>17080.772588171869</v>
      </c>
      <c r="AW1475">
        <v>15233.289874707001</v>
      </c>
      <c r="AX1475">
        <v>2862944.4990524338</v>
      </c>
      <c r="AY1475">
        <v>417.77644142726996</v>
      </c>
      <c r="AZ1475">
        <v>78516.904401841108</v>
      </c>
      <c r="BA1475">
        <v>18547.179566383002</v>
      </c>
      <c r="BB1475">
        <v>3485756.9277060213</v>
      </c>
      <c r="BC1475">
        <v>508.66062035763002</v>
      </c>
      <c r="BD1475">
        <v>95597.676990012988</v>
      </c>
      <c r="BE1475">
        <v>3313.889691676</v>
      </c>
      <c r="BF1475">
        <v>622812.42865358747</v>
      </c>
      <c r="BG1475">
        <v>90.884178930360065</v>
      </c>
      <c r="BH1475">
        <v>17080.772588171869</v>
      </c>
      <c r="BI1475">
        <v>0.38399460316840844</v>
      </c>
      <c r="BJ1475">
        <v>0.75775455011225223</v>
      </c>
      <c r="BK1475">
        <v>0.37375994694384379</v>
      </c>
      <c r="BL1475">
        <v>39.94599637667006</v>
      </c>
      <c r="BM1475">
        <v>25.687970233258472</v>
      </c>
      <c r="BN1475">
        <f t="shared" si="144"/>
        <v>-14.258026143411588</v>
      </c>
      <c r="BO1475">
        <v>0.53487096493774033</v>
      </c>
      <c r="BP1475">
        <v>2.4871671334597656E-3</v>
      </c>
      <c r="BQ1475">
        <v>4.5049144164381667E-2</v>
      </c>
      <c r="BR1475">
        <v>0.1130952380952381</v>
      </c>
      <c r="BS1475">
        <v>0.31034482758620691</v>
      </c>
      <c r="BT1475">
        <v>0.22222222222222221</v>
      </c>
      <c r="BU1475">
        <v>0.40831855113616311</v>
      </c>
      <c r="BV1475">
        <v>0.79472982611129361</v>
      </c>
      <c r="BW1475">
        <v>0.22784649096158177</v>
      </c>
      <c r="BX1475">
        <v>0.45318761826878579</v>
      </c>
      <c r="BY1475">
        <f t="shared" si="145"/>
        <v>1.2109512251073361E-2</v>
      </c>
      <c r="BZ1475">
        <v>0</v>
      </c>
      <c r="CA1475">
        <f t="shared" si="146"/>
        <v>1.8698262258863246E-3</v>
      </c>
      <c r="CC1475">
        <v>1.2109512251073361E-2</v>
      </c>
      <c r="CD1475">
        <v>1.8698262258863246E-3</v>
      </c>
    </row>
    <row r="1476" spans="1:82" x14ac:dyDescent="0.3">
      <c r="A1476">
        <v>1</v>
      </c>
      <c r="B1476" t="s">
        <v>1000</v>
      </c>
      <c r="C1476" t="s">
        <v>1007</v>
      </c>
      <c r="D1476">
        <v>29041</v>
      </c>
      <c r="E1476" s="2">
        <v>0</v>
      </c>
      <c r="F1476" s="2" t="s">
        <v>1954</v>
      </c>
      <c r="G1476" s="3">
        <v>-999</v>
      </c>
      <c r="H1476" s="1">
        <v>0.37629408361003236</v>
      </c>
      <c r="I1476" s="1">
        <f t="shared" si="147"/>
        <v>-999</v>
      </c>
      <c r="J1476" s="1">
        <v>-999</v>
      </c>
      <c r="K1476" s="1">
        <v>-999</v>
      </c>
      <c r="L1476" s="2">
        <v>-999</v>
      </c>
      <c r="M1476" s="2">
        <v>-999</v>
      </c>
      <c r="N1476" s="7">
        <v>-999</v>
      </c>
      <c r="O1476" s="2">
        <v>-999</v>
      </c>
      <c r="P1476" s="3">
        <v>-999</v>
      </c>
      <c r="Q1476" s="3">
        <v>-999</v>
      </c>
      <c r="R1476" s="3">
        <v>-999</v>
      </c>
      <c r="S1476" s="3">
        <v>-999</v>
      </c>
      <c r="T1476" s="3">
        <v>-999</v>
      </c>
      <c r="V1476">
        <v>29041</v>
      </c>
      <c r="W1476" s="2">
        <v>-999</v>
      </c>
      <c r="X1476" s="2">
        <v>1.0094727187107929E-2</v>
      </c>
      <c r="Y1476" s="2">
        <v>-999</v>
      </c>
      <c r="Z1476" s="2">
        <v>-999</v>
      </c>
      <c r="AA1476" s="2">
        <v>-999</v>
      </c>
      <c r="AB1476" s="2">
        <v>-999</v>
      </c>
      <c r="AC1476" s="2">
        <v>-999</v>
      </c>
      <c r="AD1476" s="2">
        <v>-999</v>
      </c>
      <c r="AE1476" s="2">
        <v>-999</v>
      </c>
      <c r="AF1476" s="2">
        <v>-999</v>
      </c>
      <c r="AG1476" s="2">
        <v>-999</v>
      </c>
      <c r="AH1476" s="2">
        <v>-999</v>
      </c>
      <c r="AI1476" s="2">
        <v>-999</v>
      </c>
      <c r="AJ1476" s="2">
        <v>-999</v>
      </c>
      <c r="AK1476" s="2">
        <v>-999</v>
      </c>
      <c r="AL1476" s="2">
        <v>-999</v>
      </c>
      <c r="AM1476" s="2">
        <v>-999</v>
      </c>
      <c r="AN1476" s="2">
        <v>-999</v>
      </c>
      <c r="AO1476" s="2">
        <v>-999</v>
      </c>
      <c r="AP1476" s="2">
        <v>-999</v>
      </c>
      <c r="AQ1476" s="2">
        <v>-999</v>
      </c>
      <c r="AR1476" s="2">
        <v>-999</v>
      </c>
      <c r="AS1476" s="2">
        <v>-999</v>
      </c>
      <c r="AT1476" s="2">
        <v>-999</v>
      </c>
      <c r="AU1476" s="2">
        <v>-999</v>
      </c>
      <c r="AV1476" s="2">
        <v>-999</v>
      </c>
      <c r="AW1476" s="2">
        <v>-999</v>
      </c>
      <c r="AX1476" s="2">
        <v>-999</v>
      </c>
      <c r="AY1476" s="2">
        <v>-999</v>
      </c>
      <c r="AZ1476" s="2">
        <v>-999</v>
      </c>
      <c r="BA1476" s="2">
        <v>-999</v>
      </c>
      <c r="BB1476" s="2">
        <v>-999</v>
      </c>
      <c r="BC1476" s="2">
        <v>-999</v>
      </c>
      <c r="BD1476" s="2">
        <v>-999</v>
      </c>
      <c r="BE1476" s="2">
        <v>-999</v>
      </c>
      <c r="BF1476" s="2">
        <v>-999</v>
      </c>
      <c r="BG1476" s="2">
        <v>-999</v>
      </c>
      <c r="BH1476" s="2">
        <v>-999</v>
      </c>
      <c r="BI1476">
        <v>0</v>
      </c>
      <c r="BJ1476">
        <v>0.37629408361003236</v>
      </c>
      <c r="BK1476">
        <v>0.37629408361003236</v>
      </c>
      <c r="BL1476">
        <v>-999</v>
      </c>
      <c r="BM1476">
        <v>26.653503237106758</v>
      </c>
      <c r="BN1476">
        <f t="shared" si="144"/>
        <v>-999</v>
      </c>
      <c r="BO1476" t="s">
        <v>3748</v>
      </c>
      <c r="BP1476" t="s">
        <v>3748</v>
      </c>
      <c r="BQ1476">
        <v>2.5873652592881775E-2</v>
      </c>
      <c r="BR1476">
        <v>0.19047619047619047</v>
      </c>
      <c r="BS1476">
        <v>0.2413793103448276</v>
      </c>
      <c r="BT1476">
        <v>0.22222222222222221</v>
      </c>
      <c r="BU1476" t="s">
        <v>3748</v>
      </c>
      <c r="BY1476">
        <f t="shared" si="145"/>
        <v>-999</v>
      </c>
      <c r="CA1476">
        <f t="shared" si="146"/>
        <v>-999</v>
      </c>
    </row>
    <row r="1477" spans="1:82" x14ac:dyDescent="0.3">
      <c r="A1477">
        <v>0</v>
      </c>
      <c r="B1477" t="s">
        <v>1000</v>
      </c>
      <c r="C1477" t="s">
        <v>473</v>
      </c>
      <c r="D1477">
        <v>29043</v>
      </c>
      <c r="E1477" s="2">
        <f>BO1477</f>
        <v>0.50745260490078958</v>
      </c>
      <c r="F1477" s="2" t="s">
        <v>1937</v>
      </c>
      <c r="G1477" s="3">
        <v>42008</v>
      </c>
      <c r="H1477" s="1">
        <v>13.088533182473704</v>
      </c>
      <c r="I1477" s="1">
        <f t="shared" si="147"/>
        <v>-11.441900308776422</v>
      </c>
      <c r="J1477" s="1">
        <v>2.6153639003600002</v>
      </c>
      <c r="K1477" s="1">
        <v>92.071542916400006</v>
      </c>
      <c r="L1477" s="2">
        <v>0.14375047879999991</v>
      </c>
      <c r="M1477" s="2">
        <v>5.2635831434169316E-3</v>
      </c>
      <c r="N1477" s="7">
        <v>0</v>
      </c>
      <c r="O1477" s="2">
        <v>1.9063257715987415E-2</v>
      </c>
      <c r="P1477" s="3">
        <v>268500.01659969002</v>
      </c>
      <c r="Q1477" s="3">
        <v>7363.6740573309007</v>
      </c>
      <c r="R1477" s="3">
        <v>2652938.1557970494</v>
      </c>
      <c r="S1477" s="3">
        <v>5736.8239826140589</v>
      </c>
      <c r="T1477" s="3">
        <v>1122855.5063966711</v>
      </c>
      <c r="V1477">
        <v>29043</v>
      </c>
      <c r="W1477" s="2">
        <v>0.53184581305202427</v>
      </c>
      <c r="X1477" s="2">
        <v>0.35112210771139257</v>
      </c>
      <c r="Y1477" s="2">
        <v>0.33945351681231306</v>
      </c>
      <c r="Z1477" s="2">
        <v>0.74583735460713541</v>
      </c>
      <c r="AA1477" s="2">
        <v>0.26538107968352587</v>
      </c>
      <c r="AB1477" s="2">
        <v>0.3548302865834877</v>
      </c>
      <c r="AC1477" s="2">
        <v>5.2635831434169316E-3</v>
      </c>
      <c r="AD1477" s="2">
        <v>0</v>
      </c>
      <c r="AE1477" s="2">
        <v>1.9063257715987415E-2</v>
      </c>
      <c r="AF1477">
        <v>2324876.1232679849</v>
      </c>
      <c r="AG1477">
        <v>5033.8499775556666</v>
      </c>
      <c r="AH1477">
        <v>946096.52701060683</v>
      </c>
      <c r="AI1477">
        <v>38903.687204834503</v>
      </c>
      <c r="AJ1477">
        <v>61.801814345652858</v>
      </c>
      <c r="AK1477">
        <v>4977814.2790650344</v>
      </c>
      <c r="AL1477">
        <v>10770.673960169726</v>
      </c>
      <c r="AM1477">
        <v>2024314.8430554257</v>
      </c>
      <c r="AN1477">
        <v>83540.877556686843</v>
      </c>
      <c r="AO1477">
        <v>132.23647410989315</v>
      </c>
      <c r="AP1477">
        <v>2652938.1557970494</v>
      </c>
      <c r="AQ1477">
        <v>5736.8239826140598</v>
      </c>
      <c r="AR1477">
        <v>1078218.3160448188</v>
      </c>
      <c r="AS1477">
        <v>44637.19035185234</v>
      </c>
      <c r="AT1477">
        <v>70.434659764240294</v>
      </c>
      <c r="AU1477" s="3">
        <v>50461893.119745739</v>
      </c>
      <c r="AV1477" s="3">
        <v>1383928.9023347695</v>
      </c>
      <c r="AW1477">
        <v>199947.06780210001</v>
      </c>
      <c r="AX1477">
        <v>37578051.922726676</v>
      </c>
      <c r="AY1477">
        <v>5483.5938360809987</v>
      </c>
      <c r="AZ1477">
        <v>1030586.6255530629</v>
      </c>
      <c r="BA1477">
        <v>468447.08440179005</v>
      </c>
      <c r="BB1477">
        <v>88039945.042472422</v>
      </c>
      <c r="BC1477">
        <v>12847.267893411899</v>
      </c>
      <c r="BD1477">
        <v>2414515.5278878324</v>
      </c>
      <c r="BE1477">
        <v>268500.01659969002</v>
      </c>
      <c r="BF1477">
        <v>50461893.119745739</v>
      </c>
      <c r="BG1477">
        <v>7363.6740573309007</v>
      </c>
      <c r="BH1477">
        <v>1383928.9023347695</v>
      </c>
      <c r="BI1477">
        <v>5.0069991105489633</v>
      </c>
      <c r="BJ1477">
        <v>18.095532293022668</v>
      </c>
      <c r="BK1477">
        <v>13.088533182473704</v>
      </c>
      <c r="BL1477">
        <v>35.565129199313809</v>
      </c>
      <c r="BM1477">
        <v>24.123228890537387</v>
      </c>
      <c r="BN1477">
        <f t="shared" si="144"/>
        <v>-11.441900308776422</v>
      </c>
      <c r="BO1477">
        <v>0.50745260490078958</v>
      </c>
      <c r="BP1477">
        <v>3.0768323048073587E-2</v>
      </c>
      <c r="BQ1477">
        <v>5.1765570686846771E-2</v>
      </c>
      <c r="BR1477">
        <v>0.23214285714285715</v>
      </c>
      <c r="BS1477">
        <v>0.2413793103448276</v>
      </c>
      <c r="BT1477">
        <v>0.22222222222222221</v>
      </c>
      <c r="BU1477">
        <v>0.32767089282430845</v>
      </c>
      <c r="BV1477">
        <v>0.74583735460713541</v>
      </c>
      <c r="BW1477">
        <v>0.27529157643519281</v>
      </c>
      <c r="BX1477">
        <v>0.3548302865834877</v>
      </c>
      <c r="BY1477">
        <f t="shared" si="145"/>
        <v>4.508229029157923E-2</v>
      </c>
      <c r="BZ1477">
        <v>0</v>
      </c>
      <c r="CA1477">
        <f t="shared" si="146"/>
        <v>1.2553833720634804E-2</v>
      </c>
      <c r="CC1477">
        <v>4.508229029157923E-2</v>
      </c>
      <c r="CD1477">
        <v>1.2553833720634804E-2</v>
      </c>
    </row>
    <row r="1478" spans="1:82" x14ac:dyDescent="0.3">
      <c r="A1478">
        <v>1</v>
      </c>
      <c r="B1478" t="s">
        <v>1000</v>
      </c>
      <c r="C1478" t="s">
        <v>97</v>
      </c>
      <c r="D1478">
        <v>29045</v>
      </c>
      <c r="E1478" s="2">
        <v>0</v>
      </c>
      <c r="F1478" s="2" t="s">
        <v>1954</v>
      </c>
      <c r="G1478" s="3">
        <v>-999</v>
      </c>
      <c r="H1478" s="1">
        <v>0.37487708818786775</v>
      </c>
      <c r="I1478" s="1">
        <f t="shared" si="147"/>
        <v>-999</v>
      </c>
      <c r="J1478" s="1">
        <v>-999</v>
      </c>
      <c r="K1478" s="1">
        <v>-999</v>
      </c>
      <c r="L1478" s="2">
        <v>-999</v>
      </c>
      <c r="M1478" s="2">
        <v>-999</v>
      </c>
      <c r="N1478" s="7">
        <v>-999</v>
      </c>
      <c r="O1478" s="2">
        <v>-999</v>
      </c>
      <c r="P1478" s="3">
        <v>-999</v>
      </c>
      <c r="Q1478" s="3">
        <v>-999</v>
      </c>
      <c r="R1478" s="3">
        <v>-999</v>
      </c>
      <c r="S1478" s="3">
        <v>-999</v>
      </c>
      <c r="T1478" s="3">
        <v>-999</v>
      </c>
      <c r="V1478">
        <v>29045</v>
      </c>
      <c r="W1478" s="2">
        <v>-999</v>
      </c>
      <c r="X1478" s="2">
        <v>1.0056713880932867E-2</v>
      </c>
      <c r="Y1478" s="2">
        <v>-999</v>
      </c>
      <c r="Z1478" s="2">
        <v>-999</v>
      </c>
      <c r="AA1478" s="2">
        <v>-999</v>
      </c>
      <c r="AB1478" s="2">
        <v>-999</v>
      </c>
      <c r="AC1478" s="2">
        <v>-999</v>
      </c>
      <c r="AD1478" s="2">
        <v>-999</v>
      </c>
      <c r="AE1478" s="2">
        <v>-999</v>
      </c>
      <c r="AF1478" s="2">
        <v>-999</v>
      </c>
      <c r="AG1478" s="2">
        <v>-999</v>
      </c>
      <c r="AH1478" s="2">
        <v>-999</v>
      </c>
      <c r="AI1478" s="2">
        <v>-999</v>
      </c>
      <c r="AJ1478" s="2">
        <v>-999</v>
      </c>
      <c r="AK1478" s="2">
        <v>-999</v>
      </c>
      <c r="AL1478" s="2">
        <v>-999</v>
      </c>
      <c r="AM1478" s="2">
        <v>-999</v>
      </c>
      <c r="AN1478" s="2">
        <v>-999</v>
      </c>
      <c r="AO1478" s="2">
        <v>-999</v>
      </c>
      <c r="AP1478" s="2">
        <v>-999</v>
      </c>
      <c r="AQ1478" s="2">
        <v>-999</v>
      </c>
      <c r="AR1478" s="2">
        <v>-999</v>
      </c>
      <c r="AS1478" s="2">
        <v>-999</v>
      </c>
      <c r="AT1478" s="2">
        <v>-999</v>
      </c>
      <c r="AU1478" s="2">
        <v>-999</v>
      </c>
      <c r="AV1478" s="2">
        <v>-999</v>
      </c>
      <c r="AW1478" s="2">
        <v>-999</v>
      </c>
      <c r="AX1478" s="2">
        <v>-999</v>
      </c>
      <c r="AY1478" s="2">
        <v>-999</v>
      </c>
      <c r="AZ1478" s="2">
        <v>-999</v>
      </c>
      <c r="BA1478" s="2">
        <v>-999</v>
      </c>
      <c r="BB1478" s="2">
        <v>-999</v>
      </c>
      <c r="BC1478" s="2">
        <v>-999</v>
      </c>
      <c r="BD1478" s="2">
        <v>-999</v>
      </c>
      <c r="BE1478" s="2">
        <v>-999</v>
      </c>
      <c r="BF1478" s="2">
        <v>-999</v>
      </c>
      <c r="BG1478" s="2">
        <v>-999</v>
      </c>
      <c r="BH1478" s="2">
        <v>-999</v>
      </c>
      <c r="BI1478">
        <v>0</v>
      </c>
      <c r="BJ1478">
        <v>0.37487708818786775</v>
      </c>
      <c r="BK1478">
        <v>0.37487708818786775</v>
      </c>
      <c r="BL1478">
        <v>-999</v>
      </c>
      <c r="BM1478">
        <v>16.564305259903922</v>
      </c>
      <c r="BN1478">
        <f t="shared" si="144"/>
        <v>-999</v>
      </c>
      <c r="BO1478" t="s">
        <v>3748</v>
      </c>
      <c r="BP1478" t="s">
        <v>3748</v>
      </c>
      <c r="BQ1478">
        <v>1.9441633180723797E-2</v>
      </c>
      <c r="BR1478">
        <v>7.7380952380952384E-2</v>
      </c>
      <c r="BS1478">
        <v>0.31034482758620691</v>
      </c>
      <c r="BT1478">
        <v>0.3888888888888889</v>
      </c>
      <c r="BU1478" t="s">
        <v>3748</v>
      </c>
      <c r="BY1478">
        <f t="shared" si="145"/>
        <v>-999</v>
      </c>
      <c r="CA1478">
        <f t="shared" si="146"/>
        <v>-999</v>
      </c>
    </row>
    <row r="1479" spans="1:82" x14ac:dyDescent="0.3">
      <c r="A1479">
        <v>0</v>
      </c>
      <c r="B1479" t="s">
        <v>1000</v>
      </c>
      <c r="C1479" t="s">
        <v>18</v>
      </c>
      <c r="D1479">
        <v>29047</v>
      </c>
      <c r="E1479" s="2">
        <f>BO1479</f>
        <v>0.53778837544672353</v>
      </c>
      <c r="F1479" s="2" t="s">
        <v>1938</v>
      </c>
      <c r="G1479" s="3">
        <v>53675</v>
      </c>
      <c r="H1479" s="1">
        <v>34.05039847184527</v>
      </c>
      <c r="I1479" s="1">
        <f t="shared" si="147"/>
        <v>-12.557303961831124</v>
      </c>
      <c r="J1479" s="1">
        <v>2.6910467849900002</v>
      </c>
      <c r="K1479" s="1">
        <v>27.224897903199999</v>
      </c>
      <c r="L1479" s="2">
        <v>0.18255375093999993</v>
      </c>
      <c r="M1479" s="2">
        <v>1.2862378416265195E-2</v>
      </c>
      <c r="N1479" s="7">
        <v>0</v>
      </c>
      <c r="O1479" s="2">
        <v>5.3571731604507055E-3</v>
      </c>
      <c r="P1479" s="3">
        <v>523998.22335900023</v>
      </c>
      <c r="Q1479" s="3">
        <v>14370.770520989998</v>
      </c>
      <c r="R1479" s="3">
        <v>4430214.0181227941</v>
      </c>
      <c r="S1479" s="3">
        <v>9557.1523869048688</v>
      </c>
      <c r="T1479" s="3">
        <v>1881296.5488761617</v>
      </c>
      <c r="V1479">
        <v>29047</v>
      </c>
      <c r="W1479" s="2">
        <v>0.6611330933217926</v>
      </c>
      <c r="X1479" s="2">
        <v>0.91345970653584452</v>
      </c>
      <c r="Y1479" s="2">
        <v>0.35863089487597372</v>
      </c>
      <c r="Z1479" s="2">
        <v>0.76742024884747662</v>
      </c>
      <c r="AA1479" s="2">
        <v>7.8471290596109314E-2</v>
      </c>
      <c r="AB1479" s="2">
        <v>0.45061136702753612</v>
      </c>
      <c r="AC1479" s="2">
        <v>1.2862378416265195E-2</v>
      </c>
      <c r="AD1479" s="2">
        <v>0</v>
      </c>
      <c r="AE1479" s="2">
        <v>5.3571731604507055E-3</v>
      </c>
      <c r="AF1479">
        <v>8650993.9461625386</v>
      </c>
      <c r="AG1479">
        <v>18730.512026032298</v>
      </c>
      <c r="AH1479">
        <v>3520341.7773615206</v>
      </c>
      <c r="AI1479">
        <v>163656.03098021628</v>
      </c>
      <c r="AJ1479">
        <v>229.9593262568844</v>
      </c>
      <c r="AK1479">
        <v>13081207.964285333</v>
      </c>
      <c r="AL1479">
        <v>28287.664412937167</v>
      </c>
      <c r="AM1479">
        <v>5316578.9957286092</v>
      </c>
      <c r="AN1479">
        <v>248715.36148928906</v>
      </c>
      <c r="AO1479">
        <v>347.30566377517988</v>
      </c>
      <c r="AP1479">
        <v>4430214.0181227941</v>
      </c>
      <c r="AQ1479">
        <v>9557.1523869048688</v>
      </c>
      <c r="AR1479">
        <v>1796237.2183670886</v>
      </c>
      <c r="AS1479">
        <v>85059.330509072781</v>
      </c>
      <c r="AT1479">
        <v>117.34633751829548</v>
      </c>
      <c r="AU1479" s="3">
        <v>98480226.0980905</v>
      </c>
      <c r="AV1479" s="3">
        <v>2700842.61171486</v>
      </c>
      <c r="AW1479">
        <v>859163.70246440009</v>
      </c>
      <c r="AX1479">
        <v>161471226.24115935</v>
      </c>
      <c r="AY1479">
        <v>23562.760058484</v>
      </c>
      <c r="AZ1479">
        <v>4428385.1253914833</v>
      </c>
      <c r="BA1479">
        <v>1383161.9258234003</v>
      </c>
      <c r="BB1479">
        <v>259951452.33924985</v>
      </c>
      <c r="BC1479">
        <v>37933.530579473998</v>
      </c>
      <c r="BD1479">
        <v>7129227.7371063428</v>
      </c>
      <c r="BE1479">
        <v>523998.22335900023</v>
      </c>
      <c r="BF1479">
        <v>98480226.0980905</v>
      </c>
      <c r="BG1479">
        <v>14370.770520989998</v>
      </c>
      <c r="BH1479">
        <v>2700842.61171486</v>
      </c>
      <c r="BI1479">
        <v>25.191072052592961</v>
      </c>
      <c r="BJ1479">
        <v>59.241470524438228</v>
      </c>
      <c r="BK1479">
        <v>34.05039847184527</v>
      </c>
      <c r="BL1479">
        <v>41.89924540266302</v>
      </c>
      <c r="BM1479">
        <v>29.341941440831896</v>
      </c>
      <c r="BN1479">
        <f t="shared" ref="BN1479:BN1542" si="149">IF(BL1479=-999,-999,BM1479-BL1479)</f>
        <v>-12.557303961831124</v>
      </c>
      <c r="BO1479">
        <v>0.53778837544672353</v>
      </c>
      <c r="BP1479">
        <v>0.16405477928409318</v>
      </c>
      <c r="BQ1479">
        <v>2.1650546760711032E-2</v>
      </c>
      <c r="BR1479">
        <v>0.26190476190476192</v>
      </c>
      <c r="BS1479">
        <v>0.34482758620689657</v>
      </c>
      <c r="BT1479">
        <v>0.27777777777777779</v>
      </c>
      <c r="BU1479">
        <v>0.35961360347487992</v>
      </c>
      <c r="BV1479">
        <v>0.76742024884747662</v>
      </c>
      <c r="BW1479">
        <v>8.1401753730403856E-2</v>
      </c>
      <c r="BX1479">
        <v>0.45061136702753612</v>
      </c>
      <c r="BY1479">
        <f t="shared" ref="BY1479:BY1542" si="150">IF(I1479=-999,-999,CC1479)</f>
        <v>9.0662150794090651E-2</v>
      </c>
      <c r="BZ1479">
        <v>0</v>
      </c>
      <c r="CA1479">
        <f t="shared" ref="CA1479:CA1542" si="151">IF(I1479=-999,-999,CD1479)</f>
        <v>2.8822941391045752E-3</v>
      </c>
      <c r="CC1479">
        <v>9.0662150794090651E-2</v>
      </c>
      <c r="CD1479">
        <v>2.8822941391045752E-3</v>
      </c>
    </row>
    <row r="1480" spans="1:82" x14ac:dyDescent="0.3">
      <c r="A1480">
        <v>0</v>
      </c>
      <c r="B1480" t="s">
        <v>1000</v>
      </c>
      <c r="C1480" t="s">
        <v>474</v>
      </c>
      <c r="D1480">
        <v>29049</v>
      </c>
      <c r="E1480" s="2">
        <f>BO1480</f>
        <v>0.47238520711417675</v>
      </c>
      <c r="F1480" s="2" t="s">
        <v>1937</v>
      </c>
      <c r="G1480" s="3">
        <v>1291</v>
      </c>
      <c r="H1480" s="1">
        <v>0.37777065378580266</v>
      </c>
      <c r="I1480" s="1">
        <f t="shared" ref="I1480:I1543" si="152">BN1480</f>
        <v>-8.4288404984345533</v>
      </c>
      <c r="J1480" s="1">
        <v>2.7932269032699999</v>
      </c>
      <c r="K1480" s="1">
        <v>44.515739633400003</v>
      </c>
      <c r="L1480" s="2">
        <v>0.19331998427999997</v>
      </c>
      <c r="M1480" s="2">
        <v>1.1858104281850694E-4</v>
      </c>
      <c r="N1480" s="7">
        <v>0</v>
      </c>
      <c r="O1480" s="2">
        <v>4.4321930153950733E-3</v>
      </c>
      <c r="P1480" s="3">
        <v>1154.4842084950003</v>
      </c>
      <c r="Q1480" s="3">
        <v>31.661992141949959</v>
      </c>
      <c r="R1480" s="3">
        <v>-16032.984425464529</v>
      </c>
      <c r="S1480" s="3">
        <v>-34.774333472908111</v>
      </c>
      <c r="T1480" s="3">
        <v>-7047.0789032068278</v>
      </c>
      <c r="V1480">
        <v>29049</v>
      </c>
      <c r="W1480" s="2">
        <v>0.43379742528468473</v>
      </c>
      <c r="X1480" s="2">
        <v>1.013433868711883E-2</v>
      </c>
      <c r="Y1480" s="2">
        <v>0.2805772192709754</v>
      </c>
      <c r="Z1480" s="2">
        <v>0.79655950136255071</v>
      </c>
      <c r="AA1480" s="2">
        <v>0.12830929810255351</v>
      </c>
      <c r="AB1480" s="2">
        <v>0.47718648311304107</v>
      </c>
      <c r="AC1480" s="2">
        <v>1.1858104281850694E-4</v>
      </c>
      <c r="AD1480" s="2">
        <v>0</v>
      </c>
      <c r="AE1480" s="2">
        <v>4.4321930153950733E-3</v>
      </c>
      <c r="AF1480">
        <v>281743.3496722636</v>
      </c>
      <c r="AG1480">
        <v>611.1755224425774</v>
      </c>
      <c r="AH1480">
        <v>114868.54827914295</v>
      </c>
      <c r="AI1480">
        <v>8979.2624800294143</v>
      </c>
      <c r="AJ1480">
        <v>7.5032011505499643</v>
      </c>
      <c r="AK1480">
        <v>265710.36524679908</v>
      </c>
      <c r="AL1480">
        <v>576.40118896966931</v>
      </c>
      <c r="AM1480">
        <v>108332.81990533024</v>
      </c>
      <c r="AN1480">
        <v>8467.9119506352963</v>
      </c>
      <c r="AO1480">
        <v>7.076286412371469</v>
      </c>
      <c r="AP1480">
        <v>-16032.984425464529</v>
      </c>
      <c r="AQ1480">
        <v>-34.774333472908097</v>
      </c>
      <c r="AR1480">
        <v>-6535.7283738127153</v>
      </c>
      <c r="AS1480">
        <v>-511.35052939411798</v>
      </c>
      <c r="AT1480">
        <v>-0.42691473817849523</v>
      </c>
      <c r="AU1480" s="3">
        <v>216973.76214455036</v>
      </c>
      <c r="AV1480" s="3">
        <v>5950.5548031580756</v>
      </c>
      <c r="AW1480">
        <v>16199.797352375002</v>
      </c>
      <c r="AX1480">
        <v>3044589.914405358</v>
      </c>
      <c r="AY1480">
        <v>444.28312894875</v>
      </c>
      <c r="AZ1480">
        <v>83498.57125462807</v>
      </c>
      <c r="BA1480">
        <v>17354.281560870004</v>
      </c>
      <c r="BB1480">
        <v>3261563.6765499087</v>
      </c>
      <c r="BC1480">
        <v>475.94512109069996</v>
      </c>
      <c r="BD1480">
        <v>89449.126057786154</v>
      </c>
      <c r="BE1480">
        <v>1154.4842084950003</v>
      </c>
      <c r="BF1480">
        <v>216973.76214455036</v>
      </c>
      <c r="BG1480">
        <v>31.661992141949959</v>
      </c>
      <c r="BH1480">
        <v>5950.5548031580756</v>
      </c>
      <c r="BI1480">
        <v>0.62058745335132004</v>
      </c>
      <c r="BJ1480">
        <v>0.9983581071371227</v>
      </c>
      <c r="BK1480">
        <v>0.37777065378580266</v>
      </c>
      <c r="BL1480">
        <v>30.949000801299849</v>
      </c>
      <c r="BM1480">
        <v>22.520160302865296</v>
      </c>
      <c r="BN1480">
        <f t="shared" si="149"/>
        <v>-8.4288404984345533</v>
      </c>
      <c r="BO1480">
        <v>0.47238520711417675</v>
      </c>
      <c r="BP1480">
        <v>3.5500143322889982E-3</v>
      </c>
      <c r="BQ1480">
        <v>2.0622861322289344E-2</v>
      </c>
      <c r="BR1480">
        <v>0.125</v>
      </c>
      <c r="BS1480">
        <v>0.2413793103448276</v>
      </c>
      <c r="BT1480">
        <v>0.27777777777777779</v>
      </c>
      <c r="BU1480">
        <v>0.24138347801171242</v>
      </c>
      <c r="BV1480">
        <v>0.79655950136255071</v>
      </c>
      <c r="BW1480">
        <v>0.13310093164165301</v>
      </c>
      <c r="BX1480">
        <v>0.47718648311304107</v>
      </c>
      <c r="BY1480">
        <f t="shared" si="150"/>
        <v>2.0139256637429326E-2</v>
      </c>
      <c r="BZ1480">
        <v>0</v>
      </c>
      <c r="CA1480">
        <f t="shared" si="151"/>
        <v>2.2581816510765943E-3</v>
      </c>
      <c r="CC1480">
        <v>2.0139256637429326E-2</v>
      </c>
      <c r="CD1480">
        <v>2.2581816510765943E-3</v>
      </c>
    </row>
    <row r="1481" spans="1:82" x14ac:dyDescent="0.3">
      <c r="A1481">
        <v>0</v>
      </c>
      <c r="B1481" t="s">
        <v>1000</v>
      </c>
      <c r="C1481" t="s">
        <v>1008</v>
      </c>
      <c r="D1481">
        <v>29051</v>
      </c>
      <c r="E1481" s="2">
        <f>BO1481</f>
        <v>0.47354942781885334</v>
      </c>
      <c r="F1481" s="2" t="s">
        <v>1936</v>
      </c>
      <c r="G1481" s="3">
        <v>21341</v>
      </c>
      <c r="H1481" s="1">
        <v>23.617554860945731</v>
      </c>
      <c r="I1481" s="1">
        <f t="shared" si="152"/>
        <v>-13.184415089667432</v>
      </c>
      <c r="J1481" s="1">
        <v>2.7838856144999999</v>
      </c>
      <c r="K1481" s="1">
        <v>79.525049896900001</v>
      </c>
      <c r="L1481" s="2">
        <v>0.18172142587999995</v>
      </c>
      <c r="M1481" s="2">
        <v>6.5125023644349378E-3</v>
      </c>
      <c r="N1481" s="7">
        <v>0</v>
      </c>
      <c r="O1481" s="2">
        <v>3.5805322973919045E-3</v>
      </c>
      <c r="P1481" s="3">
        <v>581187.15352370997</v>
      </c>
      <c r="Q1481" s="3">
        <v>15939.189945143096</v>
      </c>
      <c r="R1481" s="3">
        <v>3123376.9561368115</v>
      </c>
      <c r="S1481" s="3">
        <v>6766.3813862719871</v>
      </c>
      <c r="T1481" s="3">
        <v>1322825.5087696356</v>
      </c>
      <c r="V1481">
        <v>29051</v>
      </c>
      <c r="W1481" s="2">
        <v>0.63185338154097692</v>
      </c>
      <c r="X1481" s="2">
        <v>0.63358097703943161</v>
      </c>
      <c r="Y1481" s="2">
        <v>0.35690607704957505</v>
      </c>
      <c r="Z1481" s="2">
        <v>0.7938955959290166</v>
      </c>
      <c r="AA1481" s="2">
        <v>0.22921787704468255</v>
      </c>
      <c r="AB1481" s="2">
        <v>0.44855687550837181</v>
      </c>
      <c r="AC1481" s="2">
        <v>6.5125023644349378E-3</v>
      </c>
      <c r="AD1481" s="2">
        <v>0</v>
      </c>
      <c r="AE1481" s="2">
        <v>3.5805322973919045E-3</v>
      </c>
      <c r="AF1481">
        <v>2539691.2177659795</v>
      </c>
      <c r="AG1481">
        <v>5514.6420309143587</v>
      </c>
      <c r="AH1481">
        <v>1036459.9057217529</v>
      </c>
      <c r="AI1481">
        <v>41130.9032927726</v>
      </c>
      <c r="AJ1481">
        <v>67.699796373465574</v>
      </c>
      <c r="AK1481">
        <v>5663068.173902791</v>
      </c>
      <c r="AL1481">
        <v>12281.023417186347</v>
      </c>
      <c r="AM1481">
        <v>2308180.350018675</v>
      </c>
      <c r="AN1481">
        <v>92235.967765486435</v>
      </c>
      <c r="AO1481">
        <v>150.77121532449337</v>
      </c>
      <c r="AP1481">
        <v>3123376.9561368115</v>
      </c>
      <c r="AQ1481">
        <v>6766.381386271988</v>
      </c>
      <c r="AR1481">
        <v>1271720.4442969221</v>
      </c>
      <c r="AS1481">
        <v>51105.064472713835</v>
      </c>
      <c r="AT1481">
        <v>83.071418951027795</v>
      </c>
      <c r="AU1481" s="3">
        <v>109228313.63324605</v>
      </c>
      <c r="AV1481" s="3">
        <v>2995611.3582901936</v>
      </c>
      <c r="AW1481">
        <v>348018.98636529007</v>
      </c>
      <c r="AX1481">
        <v>65406688.297492616</v>
      </c>
      <c r="AY1481">
        <v>9544.4998991469001</v>
      </c>
      <c r="AZ1481">
        <v>1793793.3110456683</v>
      </c>
      <c r="BA1481">
        <v>929206.13988899998</v>
      </c>
      <c r="BB1481">
        <v>174635001.93073866</v>
      </c>
      <c r="BC1481">
        <v>25483.689844289998</v>
      </c>
      <c r="BD1481">
        <v>4789404.6693358626</v>
      </c>
      <c r="BE1481">
        <v>581187.15352370997</v>
      </c>
      <c r="BF1481">
        <v>109228313.63324605</v>
      </c>
      <c r="BG1481">
        <v>15939.189945143096</v>
      </c>
      <c r="BH1481">
        <v>2995611.3582901936</v>
      </c>
      <c r="BI1481">
        <v>8.8996363648939099</v>
      </c>
      <c r="BJ1481">
        <v>32.517191225839639</v>
      </c>
      <c r="BK1481">
        <v>23.617554860945731</v>
      </c>
      <c r="BL1481">
        <v>48.849301997244083</v>
      </c>
      <c r="BM1481">
        <v>35.664886907576651</v>
      </c>
      <c r="BN1481">
        <f t="shared" si="149"/>
        <v>-13.184415089667432</v>
      </c>
      <c r="BO1481">
        <v>0.47354942781885334</v>
      </c>
      <c r="BP1481">
        <v>5.1035033526558797E-2</v>
      </c>
      <c r="BQ1481">
        <v>3.5723347394264415E-2</v>
      </c>
      <c r="BR1481">
        <v>7.1428571428571425E-2</v>
      </c>
      <c r="BS1481">
        <v>0.10344827586206896</v>
      </c>
      <c r="BT1481">
        <v>0.22222222222222221</v>
      </c>
      <c r="BU1481">
        <v>0.37757268873282129</v>
      </c>
      <c r="BV1481">
        <v>0.7938955959290166</v>
      </c>
      <c r="BW1481">
        <v>0.23777788075174539</v>
      </c>
      <c r="BX1481">
        <v>0.44855687550837181</v>
      </c>
      <c r="BY1481">
        <f t="shared" si="150"/>
        <v>4.8611923272709627E-2</v>
      </c>
      <c r="BZ1481">
        <v>0</v>
      </c>
      <c r="CA1481">
        <f t="shared" si="151"/>
        <v>1.9261485116804605E-3</v>
      </c>
      <c r="CC1481">
        <v>4.8611923272709627E-2</v>
      </c>
      <c r="CD1481">
        <v>1.9261485116804605E-3</v>
      </c>
    </row>
    <row r="1482" spans="1:82" x14ac:dyDescent="0.3">
      <c r="A1482">
        <v>0</v>
      </c>
      <c r="B1482" t="s">
        <v>1000</v>
      </c>
      <c r="C1482" t="s">
        <v>1009</v>
      </c>
      <c r="D1482">
        <v>29053</v>
      </c>
      <c r="E1482" s="2">
        <f>BO1482</f>
        <v>0.4795446694649127</v>
      </c>
      <c r="F1482" s="2" t="s">
        <v>1937</v>
      </c>
      <c r="G1482" s="3">
        <v>1893</v>
      </c>
      <c r="H1482" s="1">
        <v>0.76302584350318436</v>
      </c>
      <c r="I1482" s="1">
        <f t="shared" si="152"/>
        <v>-15.538037787997553</v>
      </c>
      <c r="J1482" s="1">
        <v>2.70817501925</v>
      </c>
      <c r="K1482" s="1">
        <v>52.809038965799999</v>
      </c>
      <c r="L1482" s="2">
        <v>0.17825264878000002</v>
      </c>
      <c r="M1482" s="2">
        <v>3.3241476357600262E-4</v>
      </c>
      <c r="N1482" s="7">
        <v>0</v>
      </c>
      <c r="O1482" s="2">
        <v>2.3526871254289047E-3</v>
      </c>
      <c r="P1482" s="3">
        <v>13270.834797134996</v>
      </c>
      <c r="Q1482" s="3">
        <v>363.95566433235001</v>
      </c>
      <c r="R1482" s="3">
        <v>108237.6956846033</v>
      </c>
      <c r="S1482" s="3">
        <v>232.99843959064748</v>
      </c>
      <c r="T1482" s="3">
        <v>47312.968590796052</v>
      </c>
      <c r="V1482">
        <v>29053</v>
      </c>
      <c r="W1482" s="2">
        <v>0.46204315518451389</v>
      </c>
      <c r="X1482" s="2">
        <v>2.046946274834335E-2</v>
      </c>
      <c r="Y1482" s="2">
        <v>0.42016721822580316</v>
      </c>
      <c r="Z1482" s="2">
        <v>0.77230479930250551</v>
      </c>
      <c r="AA1482" s="2">
        <v>0.15221336945030267</v>
      </c>
      <c r="AB1482" s="2">
        <v>0.43999462804483702</v>
      </c>
      <c r="AC1482" s="2">
        <v>3.3241476357600262E-4</v>
      </c>
      <c r="AD1482" s="2">
        <v>0</v>
      </c>
      <c r="AE1482" s="2">
        <v>2.3526871254289047E-3</v>
      </c>
      <c r="AF1482">
        <v>341333.62339997967</v>
      </c>
      <c r="AG1482">
        <v>740.91804639085547</v>
      </c>
      <c r="AH1482">
        <v>139253.25419218262</v>
      </c>
      <c r="AI1482">
        <v>10682.24333598972</v>
      </c>
      <c r="AJ1482">
        <v>9.0958615159919063</v>
      </c>
      <c r="AK1482">
        <v>449571.31908458297</v>
      </c>
      <c r="AL1482">
        <v>973.91648598150289</v>
      </c>
      <c r="AM1482">
        <v>183044.58994483112</v>
      </c>
      <c r="AN1482">
        <v>14203.876174137267</v>
      </c>
      <c r="AO1482">
        <v>11.956858705561167</v>
      </c>
      <c r="AP1482">
        <v>108237.6956846033</v>
      </c>
      <c r="AQ1482">
        <v>232.99843959064742</v>
      </c>
      <c r="AR1482">
        <v>43791.335752648505</v>
      </c>
      <c r="AS1482">
        <v>3521.6328381475469</v>
      </c>
      <c r="AT1482">
        <v>2.860997189569261</v>
      </c>
      <c r="AU1482" s="3">
        <v>2494120.6917735511</v>
      </c>
      <c r="AV1482" s="3">
        <v>68401.827554621865</v>
      </c>
      <c r="AW1482">
        <v>43781.541293783004</v>
      </c>
      <c r="AX1482">
        <v>8228302.8707535779</v>
      </c>
      <c r="AY1482">
        <v>1200.7187332716298</v>
      </c>
      <c r="AZ1482">
        <v>225663.0787310701</v>
      </c>
      <c r="BA1482">
        <v>57052.376090917998</v>
      </c>
      <c r="BB1482">
        <v>10722423.562527128</v>
      </c>
      <c r="BC1482">
        <v>1564.6743976039797</v>
      </c>
      <c r="BD1482">
        <v>294064.90628569195</v>
      </c>
      <c r="BE1482">
        <v>13270.834797134996</v>
      </c>
      <c r="BF1482">
        <v>2494120.6917735511</v>
      </c>
      <c r="BG1482">
        <v>363.95566433235001</v>
      </c>
      <c r="BH1482">
        <v>68401.827554621865</v>
      </c>
      <c r="BI1482">
        <v>0.81528690418699956</v>
      </c>
      <c r="BJ1482">
        <v>1.5783127476901839</v>
      </c>
      <c r="BK1482">
        <v>0.76302584350318436</v>
      </c>
      <c r="BL1482">
        <v>47.37081158130988</v>
      </c>
      <c r="BM1482">
        <v>31.832773793312327</v>
      </c>
      <c r="BN1482">
        <f t="shared" si="149"/>
        <v>-15.538037787997553</v>
      </c>
      <c r="BO1482">
        <v>0.4795446694649127</v>
      </c>
      <c r="BP1482">
        <v>4.7344590056903231E-3</v>
      </c>
      <c r="BQ1482">
        <v>3.2085643901343441E-2</v>
      </c>
      <c r="BR1482">
        <v>6.5476190476190479E-2</v>
      </c>
      <c r="BS1482">
        <v>0.20689655172413793</v>
      </c>
      <c r="BT1482">
        <v>0.22222222222222221</v>
      </c>
      <c r="BU1482">
        <v>0.44497527310439072</v>
      </c>
      <c r="BV1482">
        <v>0.77230479930250551</v>
      </c>
      <c r="BW1482">
        <v>0.15789768615176628</v>
      </c>
      <c r="BX1482">
        <v>0.43999462804483702</v>
      </c>
      <c r="BY1482">
        <f t="shared" si="150"/>
        <v>2.7662891129946288E-2</v>
      </c>
      <c r="BZ1482">
        <v>0</v>
      </c>
      <c r="CA1482">
        <f t="shared" si="151"/>
        <v>1.2872973460698899E-3</v>
      </c>
      <c r="CC1482">
        <v>2.7662891129946288E-2</v>
      </c>
      <c r="CD1482">
        <v>1.2872973460698899E-3</v>
      </c>
    </row>
    <row r="1483" spans="1:82" x14ac:dyDescent="0.3">
      <c r="A1483">
        <v>0</v>
      </c>
      <c r="B1483" t="s">
        <v>1000</v>
      </c>
      <c r="C1483" t="s">
        <v>102</v>
      </c>
      <c r="D1483">
        <v>29055</v>
      </c>
      <c r="E1483" s="2">
        <f>BO1483</f>
        <v>0.4834723210925207</v>
      </c>
      <c r="F1483" s="2" t="s">
        <v>1937</v>
      </c>
      <c r="G1483" s="3">
        <v>2356</v>
      </c>
      <c r="H1483" s="1">
        <v>0.56972953587580744</v>
      </c>
      <c r="I1483" s="1">
        <f t="shared" si="152"/>
        <v>-8.4845084431422855</v>
      </c>
      <c r="J1483" s="1">
        <v>2.7827832838700002</v>
      </c>
      <c r="K1483" s="1">
        <v>98.2139207046</v>
      </c>
      <c r="L1483" s="2">
        <v>0.16393531189999999</v>
      </c>
      <c r="M1483" s="2">
        <v>4.1292148141249339E-5</v>
      </c>
      <c r="N1483" s="7">
        <v>0</v>
      </c>
      <c r="O1483" s="2">
        <v>1.0547320896537975E-2</v>
      </c>
      <c r="P1483" s="3">
        <v>16498.136549142004</v>
      </c>
      <c r="Q1483" s="3">
        <v>452.46514931262004</v>
      </c>
      <c r="R1483" s="3">
        <v>243806.81769881607</v>
      </c>
      <c r="S1483" s="3">
        <v>528.72213127164548</v>
      </c>
      <c r="T1483" s="3">
        <v>103185.38041182116</v>
      </c>
      <c r="V1483">
        <v>29055</v>
      </c>
      <c r="W1483" s="2">
        <v>0.44733366471843627</v>
      </c>
      <c r="X1483" s="2">
        <v>1.5283961363219693E-2</v>
      </c>
      <c r="Y1483" s="2">
        <v>0.24308747150563481</v>
      </c>
      <c r="Z1483" s="2">
        <v>0.79358123838937622</v>
      </c>
      <c r="AA1483" s="2">
        <v>0.28308547343672613</v>
      </c>
      <c r="AB1483" s="2">
        <v>0.40465405185579439</v>
      </c>
      <c r="AC1483" s="2">
        <v>4.1292148141249339E-5</v>
      </c>
      <c r="AD1483" s="2">
        <v>0</v>
      </c>
      <c r="AE1483" s="2">
        <v>1.0547320896537975E-2</v>
      </c>
      <c r="AF1483">
        <v>337615.00922714861</v>
      </c>
      <c r="AG1483">
        <v>732.90087812768195</v>
      </c>
      <c r="AH1483">
        <v>137746.4522246891</v>
      </c>
      <c r="AI1483">
        <v>5256.8216286545621</v>
      </c>
      <c r="AJ1483">
        <v>8.9974221824094798</v>
      </c>
      <c r="AK1483">
        <v>581421.82692596468</v>
      </c>
      <c r="AL1483">
        <v>1261.6230093993274</v>
      </c>
      <c r="AM1483">
        <v>237118.14076925864</v>
      </c>
      <c r="AN1483">
        <v>9070.5134959061634</v>
      </c>
      <c r="AO1483">
        <v>15.48841896359961</v>
      </c>
      <c r="AP1483">
        <v>243806.81769881607</v>
      </c>
      <c r="AQ1483">
        <v>528.72213127164548</v>
      </c>
      <c r="AR1483">
        <v>99371.688544569537</v>
      </c>
      <c r="AS1483">
        <v>3813.6918672516013</v>
      </c>
      <c r="AT1483">
        <v>6.4909967811901303</v>
      </c>
      <c r="AU1483" s="3">
        <v>3100659.7830457482</v>
      </c>
      <c r="AV1483" s="3">
        <v>85036.300161813808</v>
      </c>
      <c r="AW1483">
        <v>44738.40861898</v>
      </c>
      <c r="AX1483">
        <v>8408136.5158511009</v>
      </c>
      <c r="AY1483">
        <v>1226.9610374177998</v>
      </c>
      <c r="AZ1483">
        <v>230595.05737230129</v>
      </c>
      <c r="BA1483">
        <v>61236.545168122</v>
      </c>
      <c r="BB1483">
        <v>11508796.298896849</v>
      </c>
      <c r="BC1483">
        <v>1679.4261867304199</v>
      </c>
      <c r="BD1483">
        <v>315631.35753411509</v>
      </c>
      <c r="BE1483">
        <v>16498.136549142004</v>
      </c>
      <c r="BF1483">
        <v>3100659.7830457482</v>
      </c>
      <c r="BG1483">
        <v>452.46514931262004</v>
      </c>
      <c r="BH1483">
        <v>85036.300161813808</v>
      </c>
      <c r="BI1483">
        <v>0.74955591043267078</v>
      </c>
      <c r="BJ1483">
        <v>1.3192854463084782</v>
      </c>
      <c r="BK1483">
        <v>0.56972953587580744</v>
      </c>
      <c r="BL1483">
        <v>40.292674839284622</v>
      </c>
      <c r="BM1483">
        <v>31.808166396142337</v>
      </c>
      <c r="BN1483">
        <f t="shared" si="149"/>
        <v>-8.4845084431422855</v>
      </c>
      <c r="BO1483">
        <v>0.4834723210925207</v>
      </c>
      <c r="BP1483">
        <v>4.3884027140174324E-3</v>
      </c>
      <c r="BQ1483">
        <v>4.6541503595245566E-2</v>
      </c>
      <c r="BR1483">
        <v>9.5238095238095233E-2</v>
      </c>
      <c r="BS1483">
        <v>0.17241379310344829</v>
      </c>
      <c r="BT1483">
        <v>0.33333333333333331</v>
      </c>
      <c r="BU1483">
        <v>0.24297768567406072</v>
      </c>
      <c r="BV1483">
        <v>0.79358123838937622</v>
      </c>
      <c r="BW1483">
        <v>0.29365713012108519</v>
      </c>
      <c r="BX1483">
        <v>0.40465405185579439</v>
      </c>
      <c r="BY1483">
        <f t="shared" si="150"/>
        <v>1.6466592667681869E-3</v>
      </c>
      <c r="BZ1483">
        <v>0</v>
      </c>
      <c r="CA1483">
        <f t="shared" si="151"/>
        <v>6.1774646730312572E-3</v>
      </c>
      <c r="CC1483">
        <v>1.6466592667681869E-3</v>
      </c>
      <c r="CD1483">
        <v>6.1774646730312572E-3</v>
      </c>
    </row>
    <row r="1484" spans="1:82" x14ac:dyDescent="0.3">
      <c r="A1484">
        <v>1</v>
      </c>
      <c r="B1484" t="s">
        <v>1000</v>
      </c>
      <c r="C1484" t="s">
        <v>353</v>
      </c>
      <c r="D1484">
        <v>29057</v>
      </c>
      <c r="E1484" s="2">
        <v>0</v>
      </c>
      <c r="F1484" s="2" t="s">
        <v>1954</v>
      </c>
      <c r="G1484" s="3">
        <v>-999</v>
      </c>
      <c r="H1484" s="1">
        <v>0.3745781382986153</v>
      </c>
      <c r="I1484" s="1">
        <f t="shared" si="152"/>
        <v>-999</v>
      </c>
      <c r="J1484" s="1">
        <v>-999</v>
      </c>
      <c r="K1484" s="1">
        <v>-999</v>
      </c>
      <c r="L1484" s="2">
        <v>-999</v>
      </c>
      <c r="M1484" s="2">
        <v>-999</v>
      </c>
      <c r="N1484" s="7">
        <v>-999</v>
      </c>
      <c r="O1484" s="2">
        <v>-999</v>
      </c>
      <c r="P1484" s="3">
        <v>-999</v>
      </c>
      <c r="Q1484" s="3">
        <v>-999</v>
      </c>
      <c r="R1484" s="3">
        <v>-999</v>
      </c>
      <c r="S1484" s="3">
        <v>-999</v>
      </c>
      <c r="T1484" s="3">
        <v>-999</v>
      </c>
      <c r="V1484">
        <v>29057</v>
      </c>
      <c r="W1484" s="2">
        <v>-999</v>
      </c>
      <c r="X1484" s="2">
        <v>1.0048694042976161E-2</v>
      </c>
      <c r="Y1484" s="2">
        <v>-999</v>
      </c>
      <c r="Z1484" s="2">
        <v>-999</v>
      </c>
      <c r="AA1484" s="2">
        <v>-999</v>
      </c>
      <c r="AB1484" s="2">
        <v>-999</v>
      </c>
      <c r="AC1484" s="2">
        <v>-999</v>
      </c>
      <c r="AD1484" s="2">
        <v>-999</v>
      </c>
      <c r="AE1484" s="2">
        <v>-999</v>
      </c>
      <c r="AF1484" s="2">
        <v>-999</v>
      </c>
      <c r="AG1484" s="2">
        <v>-999</v>
      </c>
      <c r="AH1484" s="2">
        <v>-999</v>
      </c>
      <c r="AI1484" s="2">
        <v>-999</v>
      </c>
      <c r="AJ1484" s="2">
        <v>-999</v>
      </c>
      <c r="AK1484" s="2">
        <v>-999</v>
      </c>
      <c r="AL1484" s="2">
        <v>-999</v>
      </c>
      <c r="AM1484" s="2">
        <v>-999</v>
      </c>
      <c r="AN1484" s="2">
        <v>-999</v>
      </c>
      <c r="AO1484" s="2">
        <v>-999</v>
      </c>
      <c r="AP1484" s="2">
        <v>-999</v>
      </c>
      <c r="AQ1484" s="2">
        <v>-999</v>
      </c>
      <c r="AR1484" s="2">
        <v>-999</v>
      </c>
      <c r="AS1484" s="2">
        <v>-999</v>
      </c>
      <c r="AT1484" s="2">
        <v>-999</v>
      </c>
      <c r="AU1484" s="2">
        <v>-999</v>
      </c>
      <c r="AV1484" s="2">
        <v>-999</v>
      </c>
      <c r="AW1484" s="2">
        <v>-999</v>
      </c>
      <c r="AX1484" s="2">
        <v>-999</v>
      </c>
      <c r="AY1484" s="2">
        <v>-999</v>
      </c>
      <c r="AZ1484" s="2">
        <v>-999</v>
      </c>
      <c r="BA1484" s="2">
        <v>-999</v>
      </c>
      <c r="BB1484" s="2">
        <v>-999</v>
      </c>
      <c r="BC1484" s="2">
        <v>-999</v>
      </c>
      <c r="BD1484" s="2">
        <v>-999</v>
      </c>
      <c r="BE1484" s="2">
        <v>-999</v>
      </c>
      <c r="BF1484" s="2">
        <v>-999</v>
      </c>
      <c r="BG1484" s="2">
        <v>-999</v>
      </c>
      <c r="BH1484" s="2">
        <v>-999</v>
      </c>
      <c r="BI1484">
        <v>0</v>
      </c>
      <c r="BJ1484">
        <v>0.3745781382986153</v>
      </c>
      <c r="BK1484">
        <v>0.3745781382986153</v>
      </c>
      <c r="BL1484">
        <v>-999</v>
      </c>
      <c r="BM1484">
        <v>25.687970233258472</v>
      </c>
      <c r="BN1484">
        <f t="shared" si="149"/>
        <v>-999</v>
      </c>
      <c r="BO1484" t="s">
        <v>3748</v>
      </c>
      <c r="BP1484" t="s">
        <v>3748</v>
      </c>
      <c r="BQ1484">
        <v>4.9869835162727673E-2</v>
      </c>
      <c r="BR1484">
        <v>0.11904761904761904</v>
      </c>
      <c r="BS1484">
        <v>0.27586206896551724</v>
      </c>
      <c r="BT1484">
        <v>0.16666666666666666</v>
      </c>
      <c r="BU1484" t="s">
        <v>3748</v>
      </c>
      <c r="BY1484">
        <f t="shared" si="150"/>
        <v>-999</v>
      </c>
      <c r="CA1484">
        <f t="shared" si="151"/>
        <v>-999</v>
      </c>
    </row>
    <row r="1485" spans="1:82" x14ac:dyDescent="0.3">
      <c r="A1485">
        <v>0</v>
      </c>
      <c r="B1485" t="s">
        <v>1000</v>
      </c>
      <c r="C1485" t="s">
        <v>28</v>
      </c>
      <c r="D1485">
        <v>29059</v>
      </c>
      <c r="E1485" s="2">
        <f>BO1485</f>
        <v>0.48615641250119263</v>
      </c>
      <c r="F1485" s="2" t="s">
        <v>1937</v>
      </c>
      <c r="G1485" s="3">
        <v>1068</v>
      </c>
      <c r="H1485" s="1">
        <v>0.37424355840383627</v>
      </c>
      <c r="I1485" s="1">
        <f t="shared" si="152"/>
        <v>-11.164879118294017</v>
      </c>
      <c r="J1485" s="1">
        <v>2.7108363994000002</v>
      </c>
      <c r="K1485" s="1">
        <v>91.850556837200003</v>
      </c>
      <c r="L1485" s="2">
        <v>0.14108985721000011</v>
      </c>
      <c r="M1485" s="2">
        <v>2.0545729428383557E-5</v>
      </c>
      <c r="N1485" s="7">
        <v>0</v>
      </c>
      <c r="O1485" s="2">
        <v>1.8607735737919979E-2</v>
      </c>
      <c r="P1485" s="3">
        <v>3663.9897778240015</v>
      </c>
      <c r="Q1485" s="3">
        <v>100.48575346463998</v>
      </c>
      <c r="R1485" s="3">
        <v>34183.184070615971</v>
      </c>
      <c r="S1485" s="3">
        <v>73.814564923782555</v>
      </c>
      <c r="T1485" s="3">
        <v>14603.408860062191</v>
      </c>
      <c r="V1485">
        <v>29059</v>
      </c>
      <c r="W1485" s="2">
        <v>0.44923239887399868</v>
      </c>
      <c r="X1485" s="2">
        <v>1.0039718369673824E-2</v>
      </c>
      <c r="Y1485" s="2">
        <v>0.34297122590530077</v>
      </c>
      <c r="Z1485" s="2">
        <v>0.77306375935789462</v>
      </c>
      <c r="AA1485" s="2">
        <v>0.26474412365525146</v>
      </c>
      <c r="AB1485" s="2">
        <v>0.3482628710927656</v>
      </c>
      <c r="AC1485" s="2">
        <v>2.0545729428383557E-5</v>
      </c>
      <c r="AD1485" s="2">
        <v>0</v>
      </c>
      <c r="AE1485" s="2">
        <v>1.8607735737919979E-2</v>
      </c>
      <c r="AF1485">
        <v>243023.24307787203</v>
      </c>
      <c r="AG1485">
        <v>527.26358677213841</v>
      </c>
      <c r="AH1485">
        <v>99097.559619069812</v>
      </c>
      <c r="AI1485">
        <v>5081.9117437786772</v>
      </c>
      <c r="AJ1485">
        <v>6.4730166498331458</v>
      </c>
      <c r="AK1485">
        <v>277206.427148488</v>
      </c>
      <c r="AL1485">
        <v>601.07815169592095</v>
      </c>
      <c r="AM1485">
        <v>112970.77869166133</v>
      </c>
      <c r="AN1485">
        <v>5812.1015312493601</v>
      </c>
      <c r="AO1485">
        <v>7.3793175131797755</v>
      </c>
      <c r="AP1485">
        <v>34183.184070615971</v>
      </c>
      <c r="AQ1485">
        <v>73.814564923782541</v>
      </c>
      <c r="AR1485">
        <v>13873.219072591513</v>
      </c>
      <c r="AS1485">
        <v>730.18978747068286</v>
      </c>
      <c r="AT1485">
        <v>0.90630086334662963</v>
      </c>
      <c r="AU1485" s="3">
        <v>688610.23884424288</v>
      </c>
      <c r="AV1485" s="3">
        <v>18885.292506144437</v>
      </c>
      <c r="AW1485">
        <v>14809.661768969001</v>
      </c>
      <c r="AX1485">
        <v>2783327.832860034</v>
      </c>
      <c r="AY1485">
        <v>406.15834422309001</v>
      </c>
      <c r="AZ1485">
        <v>76333.399213287543</v>
      </c>
      <c r="BA1485">
        <v>18473.651546793004</v>
      </c>
      <c r="BB1485">
        <v>3471938.0717042773</v>
      </c>
      <c r="BC1485">
        <v>506.64409768772998</v>
      </c>
      <c r="BD1485">
        <v>95218.691719431969</v>
      </c>
      <c r="BE1485">
        <v>3663.9897778240015</v>
      </c>
      <c r="BF1485">
        <v>688610.23884424288</v>
      </c>
      <c r="BG1485">
        <v>100.48575346463998</v>
      </c>
      <c r="BH1485">
        <v>18885.292506144437</v>
      </c>
      <c r="BI1485">
        <v>0.39207603138400593</v>
      </c>
      <c r="BJ1485">
        <v>0.7663195897878422</v>
      </c>
      <c r="BK1485">
        <v>0.37424355840383627</v>
      </c>
      <c r="BL1485">
        <v>34.935760183417827</v>
      </c>
      <c r="BM1485">
        <v>23.77088106512381</v>
      </c>
      <c r="BN1485">
        <f t="shared" si="149"/>
        <v>-11.164879118294017</v>
      </c>
      <c r="BO1485">
        <v>0.48615641250119263</v>
      </c>
      <c r="BP1485">
        <v>2.3082196740821714E-3</v>
      </c>
      <c r="BQ1485">
        <v>4.7920181689543304E-2</v>
      </c>
      <c r="BR1485">
        <v>7.1428571428571425E-2</v>
      </c>
      <c r="BS1485">
        <v>0.27586206896551724</v>
      </c>
      <c r="BT1485">
        <v>0.22222222222222221</v>
      </c>
      <c r="BU1485">
        <v>0.31973761440315346</v>
      </c>
      <c r="BV1485">
        <v>0.77306375935789462</v>
      </c>
      <c r="BW1485">
        <v>0.27463083366727331</v>
      </c>
      <c r="BX1485">
        <v>0.3482628710927656</v>
      </c>
      <c r="BY1485">
        <f t="shared" si="150"/>
        <v>2.3096775388031479E-3</v>
      </c>
      <c r="BZ1485">
        <v>0</v>
      </c>
      <c r="CA1485">
        <f t="shared" si="151"/>
        <v>1.2497379729846466E-2</v>
      </c>
      <c r="CC1485">
        <v>2.3096775388031479E-3</v>
      </c>
      <c r="CD1485">
        <v>1.2497379729846466E-2</v>
      </c>
    </row>
    <row r="1486" spans="1:82" x14ac:dyDescent="0.3">
      <c r="A1486">
        <v>1</v>
      </c>
      <c r="B1486" t="s">
        <v>1000</v>
      </c>
      <c r="C1486" t="s">
        <v>525</v>
      </c>
      <c r="D1486">
        <v>29061</v>
      </c>
      <c r="E1486" s="2">
        <v>0</v>
      </c>
      <c r="F1486" s="2" t="s">
        <v>1954</v>
      </c>
      <c r="G1486" s="3">
        <v>-999</v>
      </c>
      <c r="H1486" s="1">
        <v>0.37436280223002927</v>
      </c>
      <c r="I1486" s="1">
        <f t="shared" si="152"/>
        <v>-999</v>
      </c>
      <c r="J1486" s="1">
        <v>-999</v>
      </c>
      <c r="K1486" s="1">
        <v>-999</v>
      </c>
      <c r="L1486" s="2">
        <v>-999</v>
      </c>
      <c r="M1486" s="2">
        <v>-999</v>
      </c>
      <c r="N1486" s="7">
        <v>-999</v>
      </c>
      <c r="O1486" s="2">
        <v>-999</v>
      </c>
      <c r="P1486" s="3">
        <v>-999</v>
      </c>
      <c r="Q1486" s="3">
        <v>-999</v>
      </c>
      <c r="R1486" s="3">
        <v>-999</v>
      </c>
      <c r="S1486" s="3">
        <v>-999</v>
      </c>
      <c r="T1486" s="3">
        <v>-999</v>
      </c>
      <c r="V1486">
        <v>29061</v>
      </c>
      <c r="W1486" s="2">
        <v>-999</v>
      </c>
      <c r="X1486" s="2">
        <v>1.0042917287612202E-2</v>
      </c>
      <c r="Y1486" s="2">
        <v>-999</v>
      </c>
      <c r="Z1486" s="2">
        <v>-999</v>
      </c>
      <c r="AA1486" s="2">
        <v>-999</v>
      </c>
      <c r="AB1486" s="2">
        <v>-999</v>
      </c>
      <c r="AC1486" s="2">
        <v>-999</v>
      </c>
      <c r="AD1486" s="2">
        <v>-999</v>
      </c>
      <c r="AE1486" s="2">
        <v>-999</v>
      </c>
      <c r="AF1486" s="2">
        <v>-999</v>
      </c>
      <c r="AG1486" s="2">
        <v>-999</v>
      </c>
      <c r="AH1486" s="2">
        <v>-999</v>
      </c>
      <c r="AI1486" s="2">
        <v>-999</v>
      </c>
      <c r="AJ1486" s="2">
        <v>-999</v>
      </c>
      <c r="AK1486" s="2">
        <v>-999</v>
      </c>
      <c r="AL1486" s="2">
        <v>-999</v>
      </c>
      <c r="AM1486" s="2">
        <v>-999</v>
      </c>
      <c r="AN1486" s="2">
        <v>-999</v>
      </c>
      <c r="AO1486" s="2">
        <v>-999</v>
      </c>
      <c r="AP1486" s="2">
        <v>-999</v>
      </c>
      <c r="AQ1486" s="2">
        <v>-999</v>
      </c>
      <c r="AR1486" s="2">
        <v>-999</v>
      </c>
      <c r="AS1486" s="2">
        <v>-999</v>
      </c>
      <c r="AT1486" s="2">
        <v>-999</v>
      </c>
      <c r="AU1486" s="2">
        <v>-999</v>
      </c>
      <c r="AV1486" s="2">
        <v>-999</v>
      </c>
      <c r="AW1486" s="2">
        <v>-999</v>
      </c>
      <c r="AX1486" s="2">
        <v>-999</v>
      </c>
      <c r="AY1486" s="2">
        <v>-999</v>
      </c>
      <c r="AZ1486" s="2">
        <v>-999</v>
      </c>
      <c r="BA1486" s="2">
        <v>-999</v>
      </c>
      <c r="BB1486" s="2">
        <v>-999</v>
      </c>
      <c r="BC1486" s="2">
        <v>-999</v>
      </c>
      <c r="BD1486" s="2">
        <v>-999</v>
      </c>
      <c r="BE1486" s="2">
        <v>-999</v>
      </c>
      <c r="BF1486" s="2">
        <v>-999</v>
      </c>
      <c r="BG1486" s="2">
        <v>-999</v>
      </c>
      <c r="BH1486" s="2">
        <v>-999</v>
      </c>
      <c r="BI1486">
        <v>0</v>
      </c>
      <c r="BJ1486">
        <v>0.37436280223002927</v>
      </c>
      <c r="BK1486">
        <v>0.37436280223002927</v>
      </c>
      <c r="BL1486">
        <v>-999</v>
      </c>
      <c r="BM1486">
        <v>25.851010966026092</v>
      </c>
      <c r="BN1486">
        <f t="shared" si="149"/>
        <v>-999</v>
      </c>
      <c r="BO1486" t="s">
        <v>3748</v>
      </c>
      <c r="BP1486" t="s">
        <v>3748</v>
      </c>
      <c r="BQ1486">
        <v>1.9178889479752482E-2</v>
      </c>
      <c r="BR1486">
        <v>0.1130952380952381</v>
      </c>
      <c r="BS1486">
        <v>0.31034482758620691</v>
      </c>
      <c r="BT1486">
        <v>0.16666666666666666</v>
      </c>
      <c r="BU1486" t="s">
        <v>3748</v>
      </c>
      <c r="BY1486">
        <f t="shared" si="150"/>
        <v>-999</v>
      </c>
      <c r="CA1486">
        <f t="shared" si="151"/>
        <v>-999</v>
      </c>
    </row>
    <row r="1487" spans="1:82" x14ac:dyDescent="0.3">
      <c r="A1487">
        <v>0</v>
      </c>
      <c r="B1487" t="s">
        <v>1000</v>
      </c>
      <c r="C1487" t="s">
        <v>29</v>
      </c>
      <c r="D1487">
        <v>29063</v>
      </c>
      <c r="E1487" s="2">
        <f t="shared" ref="E1487:E1492" si="153">BO1487</f>
        <v>0.48540851087120246</v>
      </c>
      <c r="F1487" s="2" t="s">
        <v>1937</v>
      </c>
      <c r="G1487" s="3">
        <v>1631</v>
      </c>
      <c r="H1487" s="1">
        <v>0.37449983595574238</v>
      </c>
      <c r="I1487" s="1">
        <f t="shared" si="152"/>
        <v>-10.532130361075847</v>
      </c>
      <c r="J1487" s="1">
        <v>2.79586553634</v>
      </c>
      <c r="K1487" s="1">
        <v>44.723557782</v>
      </c>
      <c r="L1487" s="2">
        <v>0.19232880122999996</v>
      </c>
      <c r="M1487" s="2">
        <v>0</v>
      </c>
      <c r="N1487" s="7">
        <v>0</v>
      </c>
      <c r="O1487" s="2">
        <v>2.7966358393150185E-3</v>
      </c>
      <c r="P1487" s="3">
        <v>859.2346860859999</v>
      </c>
      <c r="Q1487" s="3">
        <v>23.564706800459962</v>
      </c>
      <c r="R1487" s="3">
        <v>21885.153065163613</v>
      </c>
      <c r="S1487" s="3">
        <v>47.342662005660436</v>
      </c>
      <c r="T1487" s="3">
        <v>10019.592043706158</v>
      </c>
      <c r="V1487">
        <v>29063</v>
      </c>
      <c r="W1487" s="2">
        <v>0.4509605800089776</v>
      </c>
      <c r="X1487" s="2">
        <v>1.0046593449786307E-2</v>
      </c>
      <c r="Y1487" s="2">
        <v>0.35066845409493824</v>
      </c>
      <c r="Z1487" s="2">
        <v>0.7973119745111007</v>
      </c>
      <c r="AA1487" s="2">
        <v>0.1289082997365695</v>
      </c>
      <c r="AB1487" s="2">
        <v>0.47473987028347603</v>
      </c>
      <c r="AC1487" s="2">
        <v>0</v>
      </c>
      <c r="AD1487" s="2">
        <v>0</v>
      </c>
      <c r="AE1487" s="2">
        <v>2.7966358393150185E-3</v>
      </c>
      <c r="AF1487">
        <v>213212.06334628223</v>
      </c>
      <c r="AG1487">
        <v>461.45013601730841</v>
      </c>
      <c r="AH1487">
        <v>86728.125196639288</v>
      </c>
      <c r="AI1487">
        <v>10902.744813010697</v>
      </c>
      <c r="AJ1487">
        <v>5.6653980943318976</v>
      </c>
      <c r="AK1487">
        <v>235097.21641144584</v>
      </c>
      <c r="AL1487">
        <v>508.79279802296895</v>
      </c>
      <c r="AM1487">
        <v>95626.032027931418</v>
      </c>
      <c r="AN1487">
        <v>12024.430025424706</v>
      </c>
      <c r="AO1487">
        <v>6.2466489299722578</v>
      </c>
      <c r="AP1487">
        <v>21885.153065163613</v>
      </c>
      <c r="AQ1487">
        <v>47.342662005660543</v>
      </c>
      <c r="AR1487">
        <v>8897.9068312921299</v>
      </c>
      <c r="AS1487">
        <v>1121.6852124140096</v>
      </c>
      <c r="AT1487">
        <v>0.58125083564036029</v>
      </c>
      <c r="AU1487" s="3">
        <v>161484.56690300282</v>
      </c>
      <c r="AV1487" s="3">
        <v>4428.7509960784455</v>
      </c>
      <c r="AW1487">
        <v>7869.5536708110003</v>
      </c>
      <c r="AX1487">
        <v>1479003.9168922193</v>
      </c>
      <c r="AY1487">
        <v>215.82430028271</v>
      </c>
      <c r="AZ1487">
        <v>40562.018995132516</v>
      </c>
      <c r="BA1487">
        <v>8728.788356897001</v>
      </c>
      <c r="BB1487">
        <v>1640488.4837952224</v>
      </c>
      <c r="BC1487">
        <v>239.38900708316996</v>
      </c>
      <c r="BD1487">
        <v>44990.76999121096</v>
      </c>
      <c r="BE1487">
        <v>859.2346860859999</v>
      </c>
      <c r="BF1487">
        <v>161484.56690300282</v>
      </c>
      <c r="BG1487">
        <v>23.564706800459962</v>
      </c>
      <c r="BH1487">
        <v>4428.7509960784455</v>
      </c>
      <c r="BI1487">
        <v>0.33939577921892455</v>
      </c>
      <c r="BJ1487">
        <v>0.71389561517466693</v>
      </c>
      <c r="BK1487">
        <v>0.37449983595574238</v>
      </c>
      <c r="BL1487">
        <v>27.339611067522949</v>
      </c>
      <c r="BM1487">
        <v>16.807480706447102</v>
      </c>
      <c r="BN1487">
        <f t="shared" si="149"/>
        <v>-10.532130361075847</v>
      </c>
      <c r="BO1487">
        <v>0.48540851087120246</v>
      </c>
      <c r="BP1487">
        <v>1.9950080391231335E-3</v>
      </c>
      <c r="BQ1487">
        <v>1.8282758304150337E-2</v>
      </c>
      <c r="BR1487">
        <v>0.11904761904761904</v>
      </c>
      <c r="BS1487">
        <v>0.27586206896551724</v>
      </c>
      <c r="BT1487">
        <v>0.27777777777777779</v>
      </c>
      <c r="BU1487">
        <v>0.3016170798227118</v>
      </c>
      <c r="BV1487">
        <v>0.7973119745111007</v>
      </c>
      <c r="BW1487">
        <v>0.13372230263129617</v>
      </c>
      <c r="BX1487">
        <v>0.47473987028347603</v>
      </c>
      <c r="BY1487">
        <f t="shared" si="150"/>
        <v>0</v>
      </c>
      <c r="BZ1487">
        <v>0</v>
      </c>
      <c r="CA1487">
        <f t="shared" si="151"/>
        <v>1.4317610564688454E-3</v>
      </c>
      <c r="CC1487">
        <v>0</v>
      </c>
      <c r="CD1487">
        <v>1.4317610564688454E-3</v>
      </c>
    </row>
    <row r="1488" spans="1:82" x14ac:dyDescent="0.3">
      <c r="A1488">
        <v>0</v>
      </c>
      <c r="B1488" t="s">
        <v>1000</v>
      </c>
      <c r="C1488" t="s">
        <v>1010</v>
      </c>
      <c r="D1488">
        <v>29065</v>
      </c>
      <c r="E1488" s="2">
        <f t="shared" si="153"/>
        <v>0.48962118392299053</v>
      </c>
      <c r="F1488" s="2" t="s">
        <v>1937</v>
      </c>
      <c r="G1488" s="3">
        <v>944</v>
      </c>
      <c r="H1488" s="1">
        <v>0.37479453270902358</v>
      </c>
      <c r="I1488" s="1">
        <f t="shared" si="152"/>
        <v>-7.361066695477259</v>
      </c>
      <c r="J1488" s="1">
        <v>2.7405899524000001</v>
      </c>
      <c r="K1488" s="1">
        <v>100.90232416000001</v>
      </c>
      <c r="L1488" s="2">
        <v>0.14617743186999999</v>
      </c>
      <c r="M1488" s="2">
        <v>9.82024227867263E-4</v>
      </c>
      <c r="N1488" s="7">
        <v>0</v>
      </c>
      <c r="O1488" s="2">
        <v>1.4109806740643516E-2</v>
      </c>
      <c r="P1488" s="3">
        <v>10859.467048394003</v>
      </c>
      <c r="Q1488" s="3">
        <v>297.82335507233995</v>
      </c>
      <c r="R1488" s="3">
        <v>51672.224268597667</v>
      </c>
      <c r="S1488" s="3">
        <v>112.86001175924685</v>
      </c>
      <c r="T1488" s="3">
        <v>22579.73442276087</v>
      </c>
      <c r="V1488">
        <v>29065</v>
      </c>
      <c r="W1488" s="2">
        <v>0.42960080537701723</v>
      </c>
      <c r="X1488" s="2">
        <v>1.005449919015501E-2</v>
      </c>
      <c r="Y1488" s="2">
        <v>0.22254717077218844</v>
      </c>
      <c r="Z1488" s="2">
        <v>0.78154873969146454</v>
      </c>
      <c r="AA1488" s="2">
        <v>0.29083435424202314</v>
      </c>
      <c r="AB1488" s="2">
        <v>0.36082092021853063</v>
      </c>
      <c r="AC1488" s="2">
        <v>9.82024227867263E-4</v>
      </c>
      <c r="AD1488" s="2">
        <v>0</v>
      </c>
      <c r="AE1488" s="2">
        <v>1.4109806740643516E-2</v>
      </c>
      <c r="AF1488">
        <v>325239.12800280668</v>
      </c>
      <c r="AG1488">
        <v>705.91688933124669</v>
      </c>
      <c r="AH1488">
        <v>132674.89502711108</v>
      </c>
      <c r="AI1488">
        <v>8887.0085741738039</v>
      </c>
      <c r="AJ1488">
        <v>8.6661908100443732</v>
      </c>
      <c r="AK1488">
        <v>376911.35227140435</v>
      </c>
      <c r="AL1488">
        <v>818.77690109049365</v>
      </c>
      <c r="AM1488">
        <v>153886.58501387708</v>
      </c>
      <c r="AN1488">
        <v>10255.053010168656</v>
      </c>
      <c r="AO1488">
        <v>10.05149991443206</v>
      </c>
      <c r="AP1488">
        <v>51672.224268597667</v>
      </c>
      <c r="AQ1488">
        <v>112.86001175924696</v>
      </c>
      <c r="AR1488">
        <v>21211.689986765996</v>
      </c>
      <c r="AS1488">
        <v>1368.0444359948524</v>
      </c>
      <c r="AT1488">
        <v>1.3853091043876873</v>
      </c>
      <c r="AU1488" s="3">
        <v>2040928.2370751689</v>
      </c>
      <c r="AV1488" s="3">
        <v>55972.921352295569</v>
      </c>
      <c r="AW1488">
        <v>25939.140587985003</v>
      </c>
      <c r="AX1488">
        <v>4875002.0821059011</v>
      </c>
      <c r="AY1488">
        <v>711.38683355084993</v>
      </c>
      <c r="AZ1488">
        <v>133698.04149754674</v>
      </c>
      <c r="BA1488">
        <v>36798.607636379005</v>
      </c>
      <c r="BB1488">
        <v>6915930.3191810697</v>
      </c>
      <c r="BC1488">
        <v>1009.2101886231899</v>
      </c>
      <c r="BD1488">
        <v>189670.9628498423</v>
      </c>
      <c r="BE1488">
        <v>10859.467048394003</v>
      </c>
      <c r="BF1488">
        <v>2040928.2370751689</v>
      </c>
      <c r="BG1488">
        <v>297.82335507233995</v>
      </c>
      <c r="BH1488">
        <v>55972.921352295569</v>
      </c>
      <c r="BI1488">
        <v>0.45976683286372605</v>
      </c>
      <c r="BJ1488">
        <v>0.83456136557274962</v>
      </c>
      <c r="BK1488">
        <v>0.37479453270902358</v>
      </c>
      <c r="BL1488">
        <v>37.542713797324076</v>
      </c>
      <c r="BM1488">
        <v>30.181647101846817</v>
      </c>
      <c r="BN1488">
        <f t="shared" si="149"/>
        <v>-7.361066695477259</v>
      </c>
      <c r="BO1488">
        <v>0.48962118392299053</v>
      </c>
      <c r="BP1488">
        <v>2.7260176565973024E-3</v>
      </c>
      <c r="BQ1488">
        <v>5.4562473337164942E-2</v>
      </c>
      <c r="BR1488">
        <v>6.5476190476190479E-2</v>
      </c>
      <c r="BS1488">
        <v>0.2413793103448276</v>
      </c>
      <c r="BT1488">
        <v>0.33333333333333331</v>
      </c>
      <c r="BU1488">
        <v>0.21080478164944363</v>
      </c>
      <c r="BV1488">
        <v>0.78154873969146454</v>
      </c>
      <c r="BW1488">
        <v>0.30169538821786634</v>
      </c>
      <c r="BX1488">
        <v>0.36082092021853063</v>
      </c>
      <c r="BY1488">
        <f t="shared" si="150"/>
        <v>6.1858116401982105E-2</v>
      </c>
      <c r="BZ1488">
        <v>0</v>
      </c>
      <c r="CA1488">
        <f t="shared" si="151"/>
        <v>9.1408374702688054E-3</v>
      </c>
      <c r="CC1488">
        <v>6.1858116401982105E-2</v>
      </c>
      <c r="CD1488">
        <v>9.1408374702688054E-3</v>
      </c>
    </row>
    <row r="1489" spans="1:82" x14ac:dyDescent="0.3">
      <c r="A1489">
        <v>0</v>
      </c>
      <c r="B1489" t="s">
        <v>1000</v>
      </c>
      <c r="C1489" t="s">
        <v>222</v>
      </c>
      <c r="D1489">
        <v>29067</v>
      </c>
      <c r="E1489" s="2">
        <f t="shared" si="153"/>
        <v>0.47481628287577143</v>
      </c>
      <c r="F1489" s="2" t="s">
        <v>1937</v>
      </c>
      <c r="G1489" s="3">
        <v>977</v>
      </c>
      <c r="H1489" s="1">
        <v>0.37483569511789011</v>
      </c>
      <c r="I1489" s="1">
        <f t="shared" si="152"/>
        <v>-11.651610589586305</v>
      </c>
      <c r="J1489" s="1">
        <v>2.5477585560899998</v>
      </c>
      <c r="K1489" s="1">
        <v>88.096741784100004</v>
      </c>
      <c r="L1489" s="2">
        <v>0.12110447400000002</v>
      </c>
      <c r="M1489" s="2">
        <v>6.3501985448078432E-5</v>
      </c>
      <c r="N1489" s="7">
        <v>0</v>
      </c>
      <c r="O1489" s="2">
        <v>1.0172265777279763E-2</v>
      </c>
      <c r="P1489" s="3">
        <v>11489.348146589</v>
      </c>
      <c r="Q1489" s="3">
        <v>315.0979875312899</v>
      </c>
      <c r="R1489" s="3">
        <v>101096.00395845799</v>
      </c>
      <c r="S1489" s="3">
        <v>218.33599565608606</v>
      </c>
      <c r="T1489" s="3">
        <v>43034.943840337743</v>
      </c>
      <c r="V1489">
        <v>29067</v>
      </c>
      <c r="W1489" s="2">
        <v>0.41874906626653297</v>
      </c>
      <c r="X1489" s="2">
        <v>1.0055603441606125E-2</v>
      </c>
      <c r="Y1489" s="2">
        <v>0.33873281531894489</v>
      </c>
      <c r="Z1489" s="2">
        <v>0.72655797588637638</v>
      </c>
      <c r="AA1489" s="2">
        <v>0.25392436914512578</v>
      </c>
      <c r="AB1489" s="2">
        <v>0.29893142321806698</v>
      </c>
      <c r="AC1489" s="2">
        <v>6.3501985448078432E-5</v>
      </c>
      <c r="AD1489" s="2">
        <v>0</v>
      </c>
      <c r="AE1489" s="2">
        <v>1.0172265777279763E-2</v>
      </c>
      <c r="AF1489">
        <v>233775.19352658754</v>
      </c>
      <c r="AG1489">
        <v>506.99303589486505</v>
      </c>
      <c r="AH1489">
        <v>95287.772304968617</v>
      </c>
      <c r="AI1489">
        <v>4535.0001721396675</v>
      </c>
      <c r="AJ1489">
        <v>6.224225947286353</v>
      </c>
      <c r="AK1489">
        <v>334871.19748504553</v>
      </c>
      <c r="AL1489">
        <v>725.32903155095107</v>
      </c>
      <c r="AM1489">
        <v>136323.34709020102</v>
      </c>
      <c r="AN1489">
        <v>6534.3692272449971</v>
      </c>
      <c r="AO1489">
        <v>8.9049623889690892</v>
      </c>
      <c r="AP1489">
        <v>101096.00395845799</v>
      </c>
      <c r="AQ1489">
        <v>218.33599565608603</v>
      </c>
      <c r="AR1489">
        <v>41035.574785232398</v>
      </c>
      <c r="AS1489">
        <v>1999.3690551053296</v>
      </c>
      <c r="AT1489">
        <v>2.6807364416827362</v>
      </c>
      <c r="AU1489" s="3">
        <v>2159308.0906699365</v>
      </c>
      <c r="AV1489" s="3">
        <v>59219.515776630622</v>
      </c>
      <c r="AW1489">
        <v>16662.080842633</v>
      </c>
      <c r="AX1489">
        <v>3131471.473564446</v>
      </c>
      <c r="AY1489">
        <v>456.96135887013003</v>
      </c>
      <c r="AZ1489">
        <v>85881.317786052241</v>
      </c>
      <c r="BA1489">
        <v>28151.428989222</v>
      </c>
      <c r="BB1489">
        <v>5290779.5642343825</v>
      </c>
      <c r="BC1489">
        <v>772.05934640141993</v>
      </c>
      <c r="BD1489">
        <v>145100.83356268285</v>
      </c>
      <c r="BE1489">
        <v>11489.348146589</v>
      </c>
      <c r="BF1489">
        <v>2159308.0906699365</v>
      </c>
      <c r="BG1489">
        <v>315.0979875312899</v>
      </c>
      <c r="BH1489">
        <v>59219.515776630622</v>
      </c>
      <c r="BI1489">
        <v>0.25713520329378764</v>
      </c>
      <c r="BJ1489">
        <v>0.63197089841167775</v>
      </c>
      <c r="BK1489">
        <v>0.37483569511789011</v>
      </c>
      <c r="BL1489">
        <v>39.938076488903441</v>
      </c>
      <c r="BM1489">
        <v>28.286465899317136</v>
      </c>
      <c r="BN1489">
        <f t="shared" si="149"/>
        <v>-11.651610589586305</v>
      </c>
      <c r="BO1489">
        <v>0.47481628287577143</v>
      </c>
      <c r="BP1489">
        <v>1.4784885591465863E-3</v>
      </c>
      <c r="BQ1489">
        <v>5.5298233311716107E-2</v>
      </c>
      <c r="BR1489">
        <v>0.19047619047619047</v>
      </c>
      <c r="BS1489">
        <v>0.2413793103448276</v>
      </c>
      <c r="BT1489">
        <v>0.22222222222222221</v>
      </c>
      <c r="BU1489">
        <v>0.33367653464017905</v>
      </c>
      <c r="BV1489">
        <v>0.72655797588637638</v>
      </c>
      <c r="BW1489">
        <v>0.26340702193477777</v>
      </c>
      <c r="BX1489">
        <v>0.29893142321806698</v>
      </c>
      <c r="BY1489">
        <f t="shared" si="150"/>
        <v>7.6389706557679331E-3</v>
      </c>
      <c r="BZ1489">
        <v>0</v>
      </c>
      <c r="CA1489">
        <f t="shared" si="151"/>
        <v>7.838804858568485E-3</v>
      </c>
      <c r="CC1489">
        <v>7.6389706557679331E-3</v>
      </c>
      <c r="CD1489">
        <v>7.838804858568485E-3</v>
      </c>
    </row>
    <row r="1490" spans="1:82" x14ac:dyDescent="0.3">
      <c r="A1490">
        <v>0</v>
      </c>
      <c r="B1490" t="s">
        <v>1000</v>
      </c>
      <c r="C1490" t="s">
        <v>1011</v>
      </c>
      <c r="D1490">
        <v>29069</v>
      </c>
      <c r="E1490" s="2">
        <f t="shared" si="153"/>
        <v>0.54736427124903941</v>
      </c>
      <c r="F1490" s="2" t="s">
        <v>1938</v>
      </c>
      <c r="G1490" s="3">
        <v>1335</v>
      </c>
      <c r="H1490" s="1">
        <v>2.7078635944948495</v>
      </c>
      <c r="I1490" s="1">
        <f t="shared" si="152"/>
        <v>-12.998067072019058</v>
      </c>
      <c r="J1490" s="1">
        <v>3.0507612498099999</v>
      </c>
      <c r="K1490" s="1">
        <v>140.56479808</v>
      </c>
      <c r="L1490" s="2">
        <v>0.12063964695999996</v>
      </c>
      <c r="M1490" s="2">
        <v>6.7134629277062184E-4</v>
      </c>
      <c r="N1490" s="7">
        <v>0</v>
      </c>
      <c r="O1490" s="2">
        <v>3.4728148060680041E-4</v>
      </c>
      <c r="P1490" s="3">
        <v>27682.980962725997</v>
      </c>
      <c r="Q1490" s="3">
        <v>759.21205267085963</v>
      </c>
      <c r="R1490" s="3">
        <v>363011.95088774315</v>
      </c>
      <c r="S1490" s="3">
        <v>785.47500493767734</v>
      </c>
      <c r="T1490" s="3">
        <v>156984.36966475972</v>
      </c>
      <c r="V1490">
        <v>29069</v>
      </c>
      <c r="W1490" s="2">
        <v>0.52085572020453796</v>
      </c>
      <c r="X1490" s="2">
        <v>7.2643034894631475E-2</v>
      </c>
      <c r="Y1490" s="2">
        <v>0.39134770724320461</v>
      </c>
      <c r="Z1490" s="2">
        <v>0.87000195260898394</v>
      </c>
      <c r="AA1490" s="2">
        <v>0.40515491212999605</v>
      </c>
      <c r="AB1490" s="2">
        <v>0.29778405513142259</v>
      </c>
      <c r="AC1490" s="2">
        <v>6.7134629277062184E-4</v>
      </c>
      <c r="AD1490" s="2">
        <v>0</v>
      </c>
      <c r="AE1490" s="2">
        <v>3.4728148060680041E-4</v>
      </c>
      <c r="AF1490">
        <v>775930.3763402584</v>
      </c>
      <c r="AG1490">
        <v>1680.1631084526111</v>
      </c>
      <c r="AH1490">
        <v>315781.45729528402</v>
      </c>
      <c r="AI1490">
        <v>19927.682839349</v>
      </c>
      <c r="AJ1490">
        <v>20.627742148707721</v>
      </c>
      <c r="AK1490">
        <v>1138942.3272280016</v>
      </c>
      <c r="AL1490">
        <v>2465.6381133902887</v>
      </c>
      <c r="AM1490">
        <v>463409.05397348834</v>
      </c>
      <c r="AN1490">
        <v>29284.455825904457</v>
      </c>
      <c r="AO1490">
        <v>30.271372810233103</v>
      </c>
      <c r="AP1490">
        <v>363011.95088774315</v>
      </c>
      <c r="AQ1490">
        <v>785.47500493767757</v>
      </c>
      <c r="AR1490">
        <v>147627.59667820431</v>
      </c>
      <c r="AS1490">
        <v>9356.7729865554575</v>
      </c>
      <c r="AT1490">
        <v>9.643630661525382</v>
      </c>
      <c r="AU1490" s="3">
        <v>5202739.442134724</v>
      </c>
      <c r="AV1490" s="3">
        <v>142686.31317896137</v>
      </c>
      <c r="AW1490">
        <v>58584.891216874006</v>
      </c>
      <c r="AX1490">
        <v>11010444.455299301</v>
      </c>
      <c r="AY1490">
        <v>1606.70397368514</v>
      </c>
      <c r="AZ1490">
        <v>301963.94481438521</v>
      </c>
      <c r="BA1490">
        <v>86267.872179600003</v>
      </c>
      <c r="BB1490">
        <v>16213183.897434024</v>
      </c>
      <c r="BC1490">
        <v>2365.9160263559997</v>
      </c>
      <c r="BD1490">
        <v>444650.2579933466</v>
      </c>
      <c r="BE1490">
        <v>27682.980962725997</v>
      </c>
      <c r="BF1490">
        <v>5202739.442134724</v>
      </c>
      <c r="BG1490">
        <v>759.21205267085963</v>
      </c>
      <c r="BH1490">
        <v>142686.31317896137</v>
      </c>
      <c r="BI1490">
        <v>1.6495823492465902</v>
      </c>
      <c r="BJ1490">
        <v>4.3574459437414399</v>
      </c>
      <c r="BK1490">
        <v>2.7078635944948495</v>
      </c>
      <c r="BL1490">
        <v>32.588263734684233</v>
      </c>
      <c r="BM1490">
        <v>19.590196662665175</v>
      </c>
      <c r="BN1490">
        <f t="shared" si="149"/>
        <v>-12.998067072019058</v>
      </c>
      <c r="BO1490">
        <v>0.54736427124903941</v>
      </c>
      <c r="BP1490">
        <v>1.0934055475573589E-2</v>
      </c>
      <c r="BQ1490">
        <v>0.12846050363820158</v>
      </c>
      <c r="BR1490">
        <v>0.20238095238095238</v>
      </c>
      <c r="BS1490">
        <v>6.8965517241379309E-2</v>
      </c>
      <c r="BT1490">
        <v>0.27777777777777779</v>
      </c>
      <c r="BU1490">
        <v>0.37223609081892001</v>
      </c>
      <c r="BV1490">
        <v>0.87000195260898394</v>
      </c>
      <c r="BW1490">
        <v>0.42028517855808722</v>
      </c>
      <c r="BX1490">
        <v>0.29778405513142259</v>
      </c>
      <c r="BY1490">
        <f t="shared" si="150"/>
        <v>1.2377734228351931E-2</v>
      </c>
      <c r="BZ1490">
        <v>0</v>
      </c>
      <c r="CA1490">
        <f t="shared" si="151"/>
        <v>2.6869037560289772E-4</v>
      </c>
      <c r="CC1490">
        <v>1.2377734228351931E-2</v>
      </c>
      <c r="CD1490">
        <v>2.6869037560289772E-4</v>
      </c>
    </row>
    <row r="1491" spans="1:82" x14ac:dyDescent="0.3">
      <c r="A1491">
        <v>0</v>
      </c>
      <c r="B1491" t="s">
        <v>1000</v>
      </c>
      <c r="C1491" t="s">
        <v>34</v>
      </c>
      <c r="D1491">
        <v>29071</v>
      </c>
      <c r="E1491" s="2">
        <f t="shared" si="153"/>
        <v>0.49689808613324637</v>
      </c>
      <c r="F1491" s="2" t="s">
        <v>1937</v>
      </c>
      <c r="G1491" s="3">
        <v>14024</v>
      </c>
      <c r="H1491" s="1">
        <v>9.4877088325966987</v>
      </c>
      <c r="I1491" s="1">
        <f t="shared" si="152"/>
        <v>-9.3367461823448892</v>
      </c>
      <c r="J1491" s="1">
        <v>2.6384251133699999</v>
      </c>
      <c r="K1491" s="1">
        <v>91.830220041299995</v>
      </c>
      <c r="L1491" s="2">
        <v>0.15819411249999993</v>
      </c>
      <c r="M1491" s="2">
        <v>8.6907743080577287E-3</v>
      </c>
      <c r="N1491" s="7">
        <v>0</v>
      </c>
      <c r="O1491" s="2">
        <v>3.7817964604338304E-3</v>
      </c>
      <c r="P1491" s="3">
        <v>554050.42037130997</v>
      </c>
      <c r="Q1491" s="3">
        <v>15194.958862979098</v>
      </c>
      <c r="R1491" s="3">
        <v>2752325.0085858391</v>
      </c>
      <c r="S1491" s="3">
        <v>5971.3002615210926</v>
      </c>
      <c r="T1491" s="3">
        <v>1160307.5058220683</v>
      </c>
      <c r="V1491">
        <v>29071</v>
      </c>
      <c r="W1491" s="2">
        <v>0.49395213704590479</v>
      </c>
      <c r="X1491" s="2">
        <v>0.25452388561876516</v>
      </c>
      <c r="Y1491" s="2">
        <v>0.25810631953284996</v>
      </c>
      <c r="Z1491" s="2">
        <v>0.75241384444208426</v>
      </c>
      <c r="AA1491" s="2">
        <v>0.26468550618581088</v>
      </c>
      <c r="AB1491" s="2">
        <v>0.39048261085997515</v>
      </c>
      <c r="AC1491" s="2">
        <v>8.6907743080577287E-3</v>
      </c>
      <c r="AD1491" s="2">
        <v>0</v>
      </c>
      <c r="AE1491" s="2">
        <v>3.7817964604338304E-3</v>
      </c>
      <c r="AF1491">
        <v>2161737.1985060819</v>
      </c>
      <c r="AG1491">
        <v>4690.230589656846</v>
      </c>
      <c r="AH1491">
        <v>881514.32631847472</v>
      </c>
      <c r="AI1491">
        <v>29854.993872181334</v>
      </c>
      <c r="AJ1491">
        <v>57.580158490696412</v>
      </c>
      <c r="AK1491">
        <v>4914062.207091921</v>
      </c>
      <c r="AL1491">
        <v>10661.530851177939</v>
      </c>
      <c r="AM1491">
        <v>2003801.7334425699</v>
      </c>
      <c r="AN1491">
        <v>67875.092570154273</v>
      </c>
      <c r="AO1491">
        <v>130.8876103216148</v>
      </c>
      <c r="AP1491">
        <v>2752325.0085858391</v>
      </c>
      <c r="AQ1491">
        <v>5971.3002615210926</v>
      </c>
      <c r="AR1491">
        <v>1122287.4071240951</v>
      </c>
      <c r="AS1491">
        <v>38020.098697972935</v>
      </c>
      <c r="AT1491">
        <v>73.307451830918382</v>
      </c>
      <c r="AU1491" s="3">
        <v>104128236.004584</v>
      </c>
      <c r="AV1491" s="3">
        <v>2855740.5687082917</v>
      </c>
      <c r="AW1491">
        <v>259407.98633498998</v>
      </c>
      <c r="AX1491">
        <v>48753136.951798014</v>
      </c>
      <c r="AY1491">
        <v>7114.323058263898</v>
      </c>
      <c r="AZ1491">
        <v>1337065.875570117</v>
      </c>
      <c r="BA1491">
        <v>813458.40670629998</v>
      </c>
      <c r="BB1491">
        <v>152881372.95638201</v>
      </c>
      <c r="BC1491">
        <v>22309.281921242997</v>
      </c>
      <c r="BD1491">
        <v>4192806.4442784088</v>
      </c>
      <c r="BE1491">
        <v>554050.42037130997</v>
      </c>
      <c r="BF1491">
        <v>104128236.004584</v>
      </c>
      <c r="BG1491">
        <v>15194.958862979098</v>
      </c>
      <c r="BH1491">
        <v>2855740.5687082917</v>
      </c>
      <c r="BI1491">
        <v>3.1668643047669116</v>
      </c>
      <c r="BJ1491">
        <v>12.654573137363609</v>
      </c>
      <c r="BK1491">
        <v>9.4877088325966987</v>
      </c>
      <c r="BL1491">
        <v>44.190250720631745</v>
      </c>
      <c r="BM1491">
        <v>34.853504538286856</v>
      </c>
      <c r="BN1491">
        <f t="shared" si="149"/>
        <v>-9.3367461823448892</v>
      </c>
      <c r="BO1491">
        <v>0.49689808613324637</v>
      </c>
      <c r="BP1491">
        <v>1.905581839275395E-2</v>
      </c>
      <c r="BQ1491">
        <v>4.2914052212563114E-2</v>
      </c>
      <c r="BR1491">
        <v>0.13095238095238096</v>
      </c>
      <c r="BS1491">
        <v>0.13793103448275862</v>
      </c>
      <c r="BT1491">
        <v>0.3888888888888889</v>
      </c>
      <c r="BU1491">
        <v>0.26738390259319328</v>
      </c>
      <c r="BV1491">
        <v>0.75241384444208426</v>
      </c>
      <c r="BW1491">
        <v>0.27457002716370427</v>
      </c>
      <c r="BX1491">
        <v>0.39048261085997515</v>
      </c>
      <c r="BY1491">
        <f t="shared" si="150"/>
        <v>6.8764029621113332E-2</v>
      </c>
      <c r="BZ1491">
        <v>0</v>
      </c>
      <c r="CA1491">
        <f t="shared" si="151"/>
        <v>2.29532805028628E-3</v>
      </c>
      <c r="CC1491">
        <v>6.8764029621113332E-2</v>
      </c>
      <c r="CD1491">
        <v>2.29532805028628E-3</v>
      </c>
    </row>
    <row r="1492" spans="1:82" x14ac:dyDescent="0.3">
      <c r="A1492">
        <v>0</v>
      </c>
      <c r="B1492" t="s">
        <v>1000</v>
      </c>
      <c r="C1492" t="s">
        <v>1012</v>
      </c>
      <c r="D1492">
        <v>29073</v>
      </c>
      <c r="E1492" s="2">
        <f t="shared" si="153"/>
        <v>0.45012184300679769</v>
      </c>
      <c r="F1492" s="2" t="s">
        <v>1936</v>
      </c>
      <c r="G1492" s="3">
        <v>696</v>
      </c>
      <c r="H1492" s="1">
        <v>0.37478089948278603</v>
      </c>
      <c r="I1492" s="1">
        <f t="shared" si="152"/>
        <v>-10.668816850029952</v>
      </c>
      <c r="J1492" s="1">
        <v>2.7905850101</v>
      </c>
      <c r="K1492" s="1">
        <v>87.819418317599997</v>
      </c>
      <c r="L1492" s="2">
        <v>0.16758537963999998</v>
      </c>
      <c r="M1492" s="2">
        <v>3.4355125998231561E-5</v>
      </c>
      <c r="N1492" s="7">
        <v>0</v>
      </c>
      <c r="O1492" s="2">
        <v>2.8848661610619544E-3</v>
      </c>
      <c r="P1492" s="3">
        <v>5950.3965514920037</v>
      </c>
      <c r="Q1492" s="3">
        <v>163.19097954611999</v>
      </c>
      <c r="R1492" s="3">
        <v>46209.26660728117</v>
      </c>
      <c r="S1492" s="3">
        <v>99.804711260657413</v>
      </c>
      <c r="T1492" s="3">
        <v>19953.171545844998</v>
      </c>
      <c r="V1492">
        <v>29073</v>
      </c>
      <c r="W1492" s="2">
        <v>0.45799308760773294</v>
      </c>
      <c r="X1492" s="2">
        <v>1.0054133455732009E-2</v>
      </c>
      <c r="Y1492" s="2">
        <v>0.3164196189500702</v>
      </c>
      <c r="Z1492" s="2">
        <v>0.7958060985137938</v>
      </c>
      <c r="AA1492" s="2">
        <v>0.25312502986362623</v>
      </c>
      <c r="AB1492" s="2">
        <v>0.41366379285314642</v>
      </c>
      <c r="AC1492" s="2">
        <v>3.4355125998231561E-5</v>
      </c>
      <c r="AD1492" s="2">
        <v>0</v>
      </c>
      <c r="AE1492" s="2">
        <v>2.8848661610619544E-3</v>
      </c>
      <c r="AF1492">
        <v>129188.95206006945</v>
      </c>
      <c r="AG1492">
        <v>280.28354659291796</v>
      </c>
      <c r="AH1492">
        <v>52678.425299146278</v>
      </c>
      <c r="AI1492">
        <v>3271.030643350532</v>
      </c>
      <c r="AJ1492">
        <v>3.4409371661746202</v>
      </c>
      <c r="AK1492">
        <v>175398.21866735062</v>
      </c>
      <c r="AL1492">
        <v>380.08825785357539</v>
      </c>
      <c r="AM1492">
        <v>71436.411954293901</v>
      </c>
      <c r="AN1492">
        <v>4466.2155340478994</v>
      </c>
      <c r="AO1492">
        <v>4.666340481161269</v>
      </c>
      <c r="AP1492">
        <v>46209.26660728117</v>
      </c>
      <c r="AQ1492">
        <v>99.804711260657427</v>
      </c>
      <c r="AR1492">
        <v>18757.986655147623</v>
      </c>
      <c r="AS1492">
        <v>1195.1848906973673</v>
      </c>
      <c r="AT1492">
        <v>1.2254033149866488</v>
      </c>
      <c r="AU1492" s="3">
        <v>1118317.5278874072</v>
      </c>
      <c r="AV1492" s="3">
        <v>30670.112695897791</v>
      </c>
      <c r="AW1492">
        <v>14533.778953266001</v>
      </c>
      <c r="AX1492">
        <v>2731478.4164768122</v>
      </c>
      <c r="AY1492">
        <v>398.59219522025995</v>
      </c>
      <c r="AZ1492">
        <v>74911.417169695662</v>
      </c>
      <c r="BA1492">
        <v>20484.175504758005</v>
      </c>
      <c r="BB1492">
        <v>3849795.9443642194</v>
      </c>
      <c r="BC1492">
        <v>561.78317476637994</v>
      </c>
      <c r="BD1492">
        <v>105581.52986559345</v>
      </c>
      <c r="BE1492">
        <v>5950.3965514920037</v>
      </c>
      <c r="BF1492">
        <v>1118317.5278874072</v>
      </c>
      <c r="BG1492">
        <v>163.19097954611999</v>
      </c>
      <c r="BH1492">
        <v>30670.112695897791</v>
      </c>
      <c r="BI1492">
        <v>0.36428882843175581</v>
      </c>
      <c r="BJ1492">
        <v>0.73906972791454184</v>
      </c>
      <c r="BK1492">
        <v>0.37478089948278603</v>
      </c>
      <c r="BL1492">
        <v>38.194863817901336</v>
      </c>
      <c r="BM1492">
        <v>27.526046967871384</v>
      </c>
      <c r="BN1492">
        <f t="shared" si="149"/>
        <v>-10.668816850029952</v>
      </c>
      <c r="BO1492">
        <v>0.45012184300679769</v>
      </c>
      <c r="BP1492">
        <v>1.9856685976470394E-3</v>
      </c>
      <c r="BQ1492">
        <v>3.9894599143427099E-2</v>
      </c>
      <c r="BR1492">
        <v>4.1666666666666664E-2</v>
      </c>
      <c r="BS1492">
        <v>0.13793103448275862</v>
      </c>
      <c r="BT1492">
        <v>0.22222222222222221</v>
      </c>
      <c r="BU1492">
        <v>0.30553148063585794</v>
      </c>
      <c r="BV1492">
        <v>0.7958060985137938</v>
      </c>
      <c r="BW1492">
        <v>0.26257783180874089</v>
      </c>
      <c r="BX1492">
        <v>0.41366379285314642</v>
      </c>
      <c r="BY1492">
        <f t="shared" si="150"/>
        <v>4.3938425069241158E-3</v>
      </c>
      <c r="BZ1492">
        <v>0</v>
      </c>
      <c r="CA1492">
        <f t="shared" si="151"/>
        <v>1.65318932915335E-3</v>
      </c>
      <c r="CC1492">
        <v>4.3938425069241158E-3</v>
      </c>
      <c r="CD1492">
        <v>1.65318932915335E-3</v>
      </c>
    </row>
    <row r="1493" spans="1:82" x14ac:dyDescent="0.3">
      <c r="A1493">
        <v>1</v>
      </c>
      <c r="B1493" t="s">
        <v>1000</v>
      </c>
      <c r="C1493" t="s">
        <v>1013</v>
      </c>
      <c r="D1493">
        <v>29075</v>
      </c>
      <c r="E1493" s="2">
        <v>0</v>
      </c>
      <c r="F1493" s="2" t="s">
        <v>1954</v>
      </c>
      <c r="G1493" s="3">
        <v>-999</v>
      </c>
      <c r="H1493" s="1">
        <v>0.37734593078661377</v>
      </c>
      <c r="I1493" s="1">
        <f t="shared" si="152"/>
        <v>-999</v>
      </c>
      <c r="J1493" s="1">
        <v>-999</v>
      </c>
      <c r="K1493" s="1">
        <v>-999</v>
      </c>
      <c r="L1493" s="2">
        <v>-999</v>
      </c>
      <c r="M1493" s="2">
        <v>-999</v>
      </c>
      <c r="N1493" s="7">
        <v>-999</v>
      </c>
      <c r="O1493" s="2">
        <v>-999</v>
      </c>
      <c r="P1493" s="3">
        <v>-999</v>
      </c>
      <c r="Q1493" s="3">
        <v>-999</v>
      </c>
      <c r="R1493" s="3">
        <v>-999</v>
      </c>
      <c r="S1493" s="3">
        <v>-999</v>
      </c>
      <c r="T1493" s="3">
        <v>-999</v>
      </c>
      <c r="V1493">
        <v>29075</v>
      </c>
      <c r="W1493" s="2">
        <v>-999</v>
      </c>
      <c r="X1493" s="2">
        <v>1.0122944772110202E-2</v>
      </c>
      <c r="Y1493" s="2">
        <v>-999</v>
      </c>
      <c r="Z1493" s="2">
        <v>-999</v>
      </c>
      <c r="AA1493" s="2">
        <v>-999</v>
      </c>
      <c r="AB1493" s="2">
        <v>-999</v>
      </c>
      <c r="AC1493" s="2">
        <v>-999</v>
      </c>
      <c r="AD1493" s="2">
        <v>-999</v>
      </c>
      <c r="AE1493" s="2">
        <v>-999</v>
      </c>
      <c r="AF1493" s="2">
        <v>-999</v>
      </c>
      <c r="AG1493" s="2">
        <v>-999</v>
      </c>
      <c r="AH1493" s="2">
        <v>-999</v>
      </c>
      <c r="AI1493" s="2">
        <v>-999</v>
      </c>
      <c r="AJ1493" s="2">
        <v>-999</v>
      </c>
      <c r="AK1493" s="2">
        <v>-999</v>
      </c>
      <c r="AL1493" s="2">
        <v>-999</v>
      </c>
      <c r="AM1493" s="2">
        <v>-999</v>
      </c>
      <c r="AN1493" s="2">
        <v>-999</v>
      </c>
      <c r="AO1493" s="2">
        <v>-999</v>
      </c>
      <c r="AP1493" s="2">
        <v>-999</v>
      </c>
      <c r="AQ1493" s="2">
        <v>-999</v>
      </c>
      <c r="AR1493" s="2">
        <v>-999</v>
      </c>
      <c r="AS1493" s="2">
        <v>-999</v>
      </c>
      <c r="AT1493" s="2">
        <v>-999</v>
      </c>
      <c r="AU1493" s="2">
        <v>-999</v>
      </c>
      <c r="AV1493" s="2">
        <v>-999</v>
      </c>
      <c r="AW1493" s="2">
        <v>-999</v>
      </c>
      <c r="AX1493" s="2">
        <v>-999</v>
      </c>
      <c r="AY1493" s="2">
        <v>-999</v>
      </c>
      <c r="AZ1493" s="2">
        <v>-999</v>
      </c>
      <c r="BA1493" s="2">
        <v>-999</v>
      </c>
      <c r="BB1493" s="2">
        <v>-999</v>
      </c>
      <c r="BC1493" s="2">
        <v>-999</v>
      </c>
      <c r="BD1493" s="2">
        <v>-999</v>
      </c>
      <c r="BE1493" s="2">
        <v>-999</v>
      </c>
      <c r="BF1493" s="2">
        <v>-999</v>
      </c>
      <c r="BG1493" s="2">
        <v>-999</v>
      </c>
      <c r="BH1493" s="2">
        <v>-999</v>
      </c>
      <c r="BI1493">
        <v>0</v>
      </c>
      <c r="BJ1493">
        <v>0.37734593078661377</v>
      </c>
      <c r="BK1493">
        <v>0.37734593078661377</v>
      </c>
      <c r="BL1493">
        <v>-999</v>
      </c>
      <c r="BM1493">
        <v>16.807480706447102</v>
      </c>
      <c r="BN1493">
        <f t="shared" si="149"/>
        <v>-999</v>
      </c>
      <c r="BO1493" t="s">
        <v>3748</v>
      </c>
      <c r="BP1493" t="s">
        <v>3748</v>
      </c>
      <c r="BQ1493">
        <v>1.5537061246321515E-2</v>
      </c>
      <c r="BR1493">
        <v>8.3333333333333329E-2</v>
      </c>
      <c r="BS1493">
        <v>0.20689655172413793</v>
      </c>
      <c r="BT1493">
        <v>0.22222222222222221</v>
      </c>
      <c r="BU1493" t="s">
        <v>3748</v>
      </c>
      <c r="BY1493">
        <f t="shared" si="150"/>
        <v>-999</v>
      </c>
      <c r="CA1493">
        <f t="shared" si="151"/>
        <v>-999</v>
      </c>
    </row>
    <row r="1494" spans="1:82" x14ac:dyDescent="0.3">
      <c r="A1494">
        <v>0</v>
      </c>
      <c r="B1494" t="s">
        <v>1000</v>
      </c>
      <c r="C1494" t="s">
        <v>36</v>
      </c>
      <c r="D1494">
        <v>29077</v>
      </c>
      <c r="E1494" s="2">
        <f>BO1494</f>
        <v>0.55239905870051464</v>
      </c>
      <c r="F1494" s="2" t="s">
        <v>1938</v>
      </c>
      <c r="G1494" s="3">
        <v>105292</v>
      </c>
      <c r="H1494" s="1">
        <v>30.653584447014357</v>
      </c>
      <c r="I1494" s="1">
        <f t="shared" si="152"/>
        <v>-11.083010275726135</v>
      </c>
      <c r="J1494" s="1">
        <v>2.6450634911600002</v>
      </c>
      <c r="K1494" s="1">
        <v>90.895561090900003</v>
      </c>
      <c r="L1494" s="2">
        <v>0.14604042691999997</v>
      </c>
      <c r="M1494" s="2">
        <v>3.3050139086776585E-2</v>
      </c>
      <c r="N1494" s="7">
        <v>0</v>
      </c>
      <c r="O1494" s="2">
        <v>7.9454112431959021E-3</v>
      </c>
      <c r="P1494" s="3">
        <v>806199.36161180004</v>
      </c>
      <c r="Q1494" s="3">
        <v>22110.200957597994</v>
      </c>
      <c r="R1494" s="3">
        <v>7763956.5105152801</v>
      </c>
      <c r="S1494" s="3">
        <v>16810.876720002321</v>
      </c>
      <c r="T1494" s="3">
        <v>3366240.7880435418</v>
      </c>
      <c r="V1494">
        <v>29077</v>
      </c>
      <c r="W1494" s="2">
        <v>0.65568759363865869</v>
      </c>
      <c r="X1494" s="2">
        <v>0.82233440752225162</v>
      </c>
      <c r="Y1494" s="2">
        <v>0.32539532255331166</v>
      </c>
      <c r="Z1494" s="2">
        <v>0.75430694625062988</v>
      </c>
      <c r="AA1494" s="2">
        <v>0.26199150548226846</v>
      </c>
      <c r="AB1494" s="2">
        <v>0.36048274043591227</v>
      </c>
      <c r="AC1494" s="2">
        <v>3.3050139086776585E-2</v>
      </c>
      <c r="AD1494" s="2">
        <v>0</v>
      </c>
      <c r="AE1494" s="2">
        <v>7.9454112431959021E-3</v>
      </c>
      <c r="AF1494">
        <v>13463461.571341995</v>
      </c>
      <c r="AG1494">
        <v>29189.273268983539</v>
      </c>
      <c r="AH1494">
        <v>5486033.5903690485</v>
      </c>
      <c r="AI1494">
        <v>356388.36582475499</v>
      </c>
      <c r="AJ1494">
        <v>358.35219262038288</v>
      </c>
      <c r="AK1494">
        <v>21227418.081857275</v>
      </c>
      <c r="AL1494">
        <v>46000.149988985861</v>
      </c>
      <c r="AM1494">
        <v>8645585.8519008197</v>
      </c>
      <c r="AN1494">
        <v>563076.89233652491</v>
      </c>
      <c r="AO1494">
        <v>564.7433798901269</v>
      </c>
      <c r="AP1494">
        <v>7763956.5105152801</v>
      </c>
      <c r="AQ1494">
        <v>16810.876720002321</v>
      </c>
      <c r="AR1494">
        <v>3159552.2615317712</v>
      </c>
      <c r="AS1494">
        <v>206688.52651176992</v>
      </c>
      <c r="AT1494">
        <v>206.39118726974402</v>
      </c>
      <c r="AU1494" s="3">
        <v>151517108.02132168</v>
      </c>
      <c r="AV1494" s="3">
        <v>4155391.167970967</v>
      </c>
      <c r="AW1494">
        <v>932371.52260460006</v>
      </c>
      <c r="AX1494">
        <v>175229903.95830855</v>
      </c>
      <c r="AY1494">
        <v>25570.501185606001</v>
      </c>
      <c r="AZ1494">
        <v>4805719.9928227914</v>
      </c>
      <c r="BA1494">
        <v>1738570.8842164001</v>
      </c>
      <c r="BB1494">
        <v>326747011.97963023</v>
      </c>
      <c r="BC1494">
        <v>47680.702143203991</v>
      </c>
      <c r="BD1494">
        <v>8961111.1607937571</v>
      </c>
      <c r="BE1494">
        <v>806199.36161180004</v>
      </c>
      <c r="BF1494">
        <v>151517108.02132168</v>
      </c>
      <c r="BG1494">
        <v>22110.200957597994</v>
      </c>
      <c r="BH1494">
        <v>4155391.167970967</v>
      </c>
      <c r="BI1494">
        <v>17.941294666655732</v>
      </c>
      <c r="BJ1494">
        <v>48.594879113670089</v>
      </c>
      <c r="BK1494">
        <v>30.653584447014357</v>
      </c>
      <c r="BL1494">
        <v>38.4886123746899</v>
      </c>
      <c r="BM1494">
        <v>27.405602098963765</v>
      </c>
      <c r="BN1494">
        <f t="shared" si="149"/>
        <v>-11.083010275726135</v>
      </c>
      <c r="BO1494">
        <v>0.55239905870051464</v>
      </c>
      <c r="BP1494">
        <v>0.12001555428133774</v>
      </c>
      <c r="BQ1494">
        <v>5.6645294945124811E-2</v>
      </c>
      <c r="BR1494">
        <v>0.34523809523809523</v>
      </c>
      <c r="BS1494">
        <v>0.27586206896551724</v>
      </c>
      <c r="BT1494">
        <v>0.22222222222222221</v>
      </c>
      <c r="BU1494">
        <v>0.31739307057609933</v>
      </c>
      <c r="BV1494">
        <v>0.75430694625062988</v>
      </c>
      <c r="BW1494">
        <v>0.27177542062475984</v>
      </c>
      <c r="BX1494">
        <v>0.36048274043591227</v>
      </c>
      <c r="BY1494">
        <f t="shared" si="150"/>
        <v>6.634226282574783E-2</v>
      </c>
      <c r="BZ1494">
        <v>0</v>
      </c>
      <c r="CA1494">
        <f t="shared" si="151"/>
        <v>5.1616304392322308E-3</v>
      </c>
      <c r="CC1494">
        <v>6.634226282574783E-2</v>
      </c>
      <c r="CD1494">
        <v>5.1616304392322308E-3</v>
      </c>
    </row>
    <row r="1495" spans="1:82" x14ac:dyDescent="0.3">
      <c r="A1495">
        <v>0</v>
      </c>
      <c r="B1495" t="s">
        <v>1000</v>
      </c>
      <c r="C1495" t="s">
        <v>483</v>
      </c>
      <c r="D1495">
        <v>29079</v>
      </c>
      <c r="E1495" s="2">
        <f>BO1495</f>
        <v>0.45413020722663577</v>
      </c>
      <c r="F1495" s="2" t="s">
        <v>1936</v>
      </c>
      <c r="G1495" s="3">
        <v>129</v>
      </c>
      <c r="H1495" s="1">
        <v>0.76243154334679741</v>
      </c>
      <c r="I1495" s="1">
        <f t="shared" si="152"/>
        <v>-7.4442121678124273</v>
      </c>
      <c r="J1495" s="1">
        <v>2.95151202019</v>
      </c>
      <c r="K1495" s="1">
        <v>64.775280253600002</v>
      </c>
      <c r="L1495" s="2">
        <v>0.16685700306000006</v>
      </c>
      <c r="M1495" s="2">
        <v>1.0392767047707741E-3</v>
      </c>
      <c r="N1495" s="7">
        <v>0</v>
      </c>
      <c r="O1495" s="2">
        <v>8.2508930472087699E-4</v>
      </c>
      <c r="P1495" s="3">
        <v>9870.5827711650018</v>
      </c>
      <c r="Q1495" s="3">
        <v>270.70297873064999</v>
      </c>
      <c r="R1495" s="3">
        <v>30973.226954387559</v>
      </c>
      <c r="S1495" s="3">
        <v>66.62642869455415</v>
      </c>
      <c r="T1495" s="3">
        <v>13749.802523996274</v>
      </c>
      <c r="V1495">
        <v>29079</v>
      </c>
      <c r="W1495" s="2">
        <v>0.43388964055609219</v>
      </c>
      <c r="X1495" s="2">
        <v>2.0453519638400117E-2</v>
      </c>
      <c r="Y1495" s="2">
        <v>0.23509204475611864</v>
      </c>
      <c r="Z1495" s="2">
        <v>0.84169851733697931</v>
      </c>
      <c r="AA1495" s="2">
        <v>0.18670409190505041</v>
      </c>
      <c r="AB1495" s="2">
        <v>0.41186588530682339</v>
      </c>
      <c r="AC1495" s="2">
        <v>1.0392767047707741E-3</v>
      </c>
      <c r="AD1495" s="2">
        <v>0</v>
      </c>
      <c r="AE1495" s="2">
        <v>8.2508930472087699E-4</v>
      </c>
      <c r="AF1495">
        <v>394959.6428363389</v>
      </c>
      <c r="AG1495">
        <v>856.48510944274835</v>
      </c>
      <c r="AH1495">
        <v>160973.72609295705</v>
      </c>
      <c r="AI1495">
        <v>15078.808550115406</v>
      </c>
      <c r="AJ1495">
        <v>10.51487429460286</v>
      </c>
      <c r="AK1495">
        <v>425932.86979072646</v>
      </c>
      <c r="AL1495">
        <v>923.11153813730255</v>
      </c>
      <c r="AM1495">
        <v>173495.95720355641</v>
      </c>
      <c r="AN1495">
        <v>16306.379963512301</v>
      </c>
      <c r="AO1495">
        <v>11.332997813165782</v>
      </c>
      <c r="AP1495">
        <v>30973.226954387559</v>
      </c>
      <c r="AQ1495">
        <v>66.626428694554193</v>
      </c>
      <c r="AR1495">
        <v>12522.231110599358</v>
      </c>
      <c r="AS1495">
        <v>1227.5714133968959</v>
      </c>
      <c r="AT1495">
        <v>0.81812351856292231</v>
      </c>
      <c r="AU1495" s="3">
        <v>1855077.3260127504</v>
      </c>
      <c r="AV1495" s="3">
        <v>50875.917822638359</v>
      </c>
      <c r="AW1495">
        <v>25032.288675969001</v>
      </c>
      <c r="AX1495">
        <v>4704568.3337616138</v>
      </c>
      <c r="AY1495">
        <v>686.51621349308994</v>
      </c>
      <c r="AZ1495">
        <v>129023.85716389133</v>
      </c>
      <c r="BA1495">
        <v>34902.871447134006</v>
      </c>
      <c r="BB1495">
        <v>6559645.6597743649</v>
      </c>
      <c r="BC1495">
        <v>957.21919222373992</v>
      </c>
      <c r="BD1495">
        <v>179899.77498652966</v>
      </c>
      <c r="BE1495">
        <v>9870.5827711650018</v>
      </c>
      <c r="BF1495">
        <v>1855077.3260127504</v>
      </c>
      <c r="BG1495">
        <v>270.70297873064999</v>
      </c>
      <c r="BH1495">
        <v>50875.917822638359</v>
      </c>
      <c r="BI1495">
        <v>0.86176463821830573</v>
      </c>
      <c r="BJ1495">
        <v>1.6241961815651031</v>
      </c>
      <c r="BK1495">
        <v>0.76243154334679741</v>
      </c>
      <c r="BL1495">
        <v>33.295223133838519</v>
      </c>
      <c r="BM1495">
        <v>25.851010966026092</v>
      </c>
      <c r="BN1495">
        <f t="shared" si="149"/>
        <v>-7.4442121678124273</v>
      </c>
      <c r="BO1495">
        <v>0.45413020722663577</v>
      </c>
      <c r="BP1495">
        <v>4.739143794126527E-3</v>
      </c>
      <c r="BQ1495">
        <v>1.9101192703642526E-2</v>
      </c>
      <c r="BR1495">
        <v>7.1428571428571425E-2</v>
      </c>
      <c r="BS1495">
        <v>0.2413793103448276</v>
      </c>
      <c r="BT1495">
        <v>0.16666666666666666</v>
      </c>
      <c r="BU1495">
        <v>0.21318588534892838</v>
      </c>
      <c r="BV1495">
        <v>0.84169851733697931</v>
      </c>
      <c r="BW1495">
        <v>0.19367644388490707</v>
      </c>
      <c r="BX1495">
        <v>0.41186588530682339</v>
      </c>
      <c r="BY1495">
        <f t="shared" si="150"/>
        <v>8.5674246252201172E-2</v>
      </c>
      <c r="BZ1495">
        <v>0</v>
      </c>
      <c r="CA1495">
        <f t="shared" si="151"/>
        <v>4.8084274025526376E-4</v>
      </c>
      <c r="CC1495">
        <v>8.5674246252201172E-2</v>
      </c>
      <c r="CD1495">
        <v>4.8084274025526376E-4</v>
      </c>
    </row>
    <row r="1496" spans="1:82" x14ac:dyDescent="0.3">
      <c r="A1496">
        <v>0</v>
      </c>
      <c r="B1496" t="s">
        <v>1000</v>
      </c>
      <c r="C1496" t="s">
        <v>532</v>
      </c>
      <c r="D1496">
        <v>29081</v>
      </c>
      <c r="E1496" s="2">
        <f>BO1496</f>
        <v>0.51292008248818355</v>
      </c>
      <c r="F1496" s="2" t="s">
        <v>1937</v>
      </c>
      <c r="G1496" s="3">
        <v>25</v>
      </c>
      <c r="H1496" s="1">
        <v>0.37571840299425396</v>
      </c>
      <c r="I1496" s="1">
        <f t="shared" si="152"/>
        <v>-11.546421226621959</v>
      </c>
      <c r="J1496" s="1">
        <v>2.8783239959100002</v>
      </c>
      <c r="K1496" s="1">
        <v>63.146859314499999</v>
      </c>
      <c r="L1496" s="2">
        <v>0.16178115068999999</v>
      </c>
      <c r="M1496" s="2">
        <v>4.5396987569156839E-4</v>
      </c>
      <c r="N1496" s="7">
        <v>0</v>
      </c>
      <c r="O1496" s="2">
        <v>1.7851760525536143E-3</v>
      </c>
      <c r="P1496" s="3">
        <v>6905.5912878470026</v>
      </c>
      <c r="Q1496" s="3">
        <v>189.38741256267005</v>
      </c>
      <c r="R1496" s="3">
        <v>67347.142885002817</v>
      </c>
      <c r="S1496" s="3">
        <v>146.47863954849825</v>
      </c>
      <c r="T1496" s="3">
        <v>30576.705133765143</v>
      </c>
      <c r="V1496">
        <v>29081</v>
      </c>
      <c r="W1496" s="2">
        <v>0.45270737512303266</v>
      </c>
      <c r="X1496" s="2">
        <v>1.0079283577930136E-2</v>
      </c>
      <c r="Y1496" s="2">
        <v>0.35681377394199221</v>
      </c>
      <c r="Z1496" s="2">
        <v>0.82082709580730073</v>
      </c>
      <c r="AA1496" s="2">
        <v>0.18201043637035377</v>
      </c>
      <c r="AB1496" s="2">
        <v>0.39933677120482147</v>
      </c>
      <c r="AC1496" s="2">
        <v>4.5396987569156839E-4</v>
      </c>
      <c r="AD1496" s="2">
        <v>0</v>
      </c>
      <c r="AE1496" s="2">
        <v>1.7851760525536143E-3</v>
      </c>
      <c r="AF1496">
        <v>122312.18111796446</v>
      </c>
      <c r="AG1496">
        <v>265.37521870981556</v>
      </c>
      <c r="AH1496">
        <v>49876.451204442019</v>
      </c>
      <c r="AI1496">
        <v>5599.7828251657184</v>
      </c>
      <c r="AJ1496">
        <v>3.2579096971471326</v>
      </c>
      <c r="AK1496">
        <v>189659.32400296727</v>
      </c>
      <c r="AL1496">
        <v>411.85385825831378</v>
      </c>
      <c r="AM1496">
        <v>77406.658257884177</v>
      </c>
      <c r="AN1496">
        <v>8646.2809054887039</v>
      </c>
      <c r="AO1496">
        <v>5.0560616639829998</v>
      </c>
      <c r="AP1496">
        <v>67347.142885002817</v>
      </c>
      <c r="AQ1496">
        <v>146.47863954849822</v>
      </c>
      <c r="AR1496">
        <v>27530.207053442158</v>
      </c>
      <c r="AS1496">
        <v>3046.4980803229855</v>
      </c>
      <c r="AT1496">
        <v>1.7981519668358672</v>
      </c>
      <c r="AU1496" s="3">
        <v>1297836.8266379656</v>
      </c>
      <c r="AV1496" s="3">
        <v>35593.470317028208</v>
      </c>
      <c r="AW1496">
        <v>10186.32487011</v>
      </c>
      <c r="AX1496">
        <v>1914417.8960884735</v>
      </c>
      <c r="AY1496">
        <v>279.36227764709997</v>
      </c>
      <c r="AZ1496">
        <v>52503.34646099597</v>
      </c>
      <c r="BA1496">
        <v>17091.916157957003</v>
      </c>
      <c r="BB1496">
        <v>3212254.7227264391</v>
      </c>
      <c r="BC1496">
        <v>468.74969020977005</v>
      </c>
      <c r="BD1496">
        <v>88096.816778024178</v>
      </c>
      <c r="BE1496">
        <v>6905.5912878470026</v>
      </c>
      <c r="BF1496">
        <v>1297836.8266379656</v>
      </c>
      <c r="BG1496">
        <v>189.38741256267005</v>
      </c>
      <c r="BH1496">
        <v>35593.470317028208</v>
      </c>
      <c r="BI1496">
        <v>0.21167468399481074</v>
      </c>
      <c r="BJ1496">
        <v>0.58739308698906467</v>
      </c>
      <c r="BK1496">
        <v>0.37571840299425396</v>
      </c>
      <c r="BL1496">
        <v>33.261007383135762</v>
      </c>
      <c r="BM1496">
        <v>21.714586156513803</v>
      </c>
      <c r="BN1496">
        <f t="shared" si="149"/>
        <v>-11.546421226621959</v>
      </c>
      <c r="BO1496">
        <v>0.51292008248818355</v>
      </c>
      <c r="BP1496">
        <v>1.3147689824460804E-3</v>
      </c>
      <c r="BQ1496">
        <v>1.516857950512952E-2</v>
      </c>
      <c r="BR1496">
        <v>0.16666666666666666</v>
      </c>
      <c r="BS1496">
        <v>0.2413793103448276</v>
      </c>
      <c r="BT1496">
        <v>0.27777777777777779</v>
      </c>
      <c r="BU1496">
        <v>0.33066414233225888</v>
      </c>
      <c r="BV1496">
        <v>0.82082709580730073</v>
      </c>
      <c r="BW1496">
        <v>0.1888075066082508</v>
      </c>
      <c r="BX1496">
        <v>0.39933677120482147</v>
      </c>
      <c r="BY1496">
        <f t="shared" si="150"/>
        <v>9.4111309576320551E-2</v>
      </c>
      <c r="BZ1496">
        <v>0</v>
      </c>
      <c r="CA1496">
        <f t="shared" si="151"/>
        <v>1.0674955845832548E-3</v>
      </c>
      <c r="CC1496">
        <v>9.4111309576320551E-2</v>
      </c>
      <c r="CD1496">
        <v>1.0674955845832548E-3</v>
      </c>
    </row>
    <row r="1497" spans="1:82" x14ac:dyDescent="0.3">
      <c r="A1497">
        <v>0</v>
      </c>
      <c r="B1497" t="s">
        <v>1000</v>
      </c>
      <c r="C1497" t="s">
        <v>38</v>
      </c>
      <c r="D1497">
        <v>29083</v>
      </c>
      <c r="E1497" s="2">
        <f>BO1497</f>
        <v>0.51614452449943404</v>
      </c>
      <c r="F1497" s="2" t="s">
        <v>1937</v>
      </c>
      <c r="G1497" s="3">
        <v>2188</v>
      </c>
      <c r="H1497" s="1">
        <v>1.1500511144156347</v>
      </c>
      <c r="I1497" s="1">
        <f t="shared" si="152"/>
        <v>-13.332567832677981</v>
      </c>
      <c r="J1497" s="1">
        <v>2.7462246871499998</v>
      </c>
      <c r="K1497" s="1">
        <v>63.683804195199997</v>
      </c>
      <c r="L1497" s="2">
        <v>0.20189862130000003</v>
      </c>
      <c r="M1497" s="2">
        <v>2.2945001756485774E-3</v>
      </c>
      <c r="N1497" s="7">
        <v>0</v>
      </c>
      <c r="O1497" s="2">
        <v>6.8496465028071484E-3</v>
      </c>
      <c r="P1497" s="3">
        <v>20093.922874141997</v>
      </c>
      <c r="Q1497" s="3">
        <v>551.08040756261983</v>
      </c>
      <c r="R1497" s="3">
        <v>297175.10707711743</v>
      </c>
      <c r="S1497" s="3">
        <v>642.4874698771398</v>
      </c>
      <c r="T1497" s="3">
        <v>127010.13064154878</v>
      </c>
      <c r="V1497">
        <v>29083</v>
      </c>
      <c r="W1497" s="2">
        <v>0.48458154153966065</v>
      </c>
      <c r="X1497" s="2">
        <v>3.0852072240621749E-2</v>
      </c>
      <c r="Y1497" s="2">
        <v>0.39094871637350198</v>
      </c>
      <c r="Z1497" s="2">
        <v>0.78315562722985799</v>
      </c>
      <c r="AA1497" s="2">
        <v>0.18355809167900969</v>
      </c>
      <c r="AB1497" s="2">
        <v>0.49836178811176324</v>
      </c>
      <c r="AC1497" s="2">
        <v>2.2945001756485774E-3</v>
      </c>
      <c r="AD1497" s="2">
        <v>0</v>
      </c>
      <c r="AE1497" s="2">
        <v>6.8496465028071484E-3</v>
      </c>
      <c r="AF1497">
        <v>674950.36859755323</v>
      </c>
      <c r="AG1497">
        <v>1462.7587727388304</v>
      </c>
      <c r="AH1497">
        <v>274920.98511336709</v>
      </c>
      <c r="AI1497">
        <v>14071.694872978045</v>
      </c>
      <c r="AJ1497">
        <v>17.958234618744026</v>
      </c>
      <c r="AK1497">
        <v>972125.47567467066</v>
      </c>
      <c r="AL1497">
        <v>2105.24624261597</v>
      </c>
      <c r="AM1497">
        <v>395674.5170240968</v>
      </c>
      <c r="AN1497">
        <v>20328.293603797094</v>
      </c>
      <c r="AO1497">
        <v>25.846506491756976</v>
      </c>
      <c r="AP1497">
        <v>297175.10707711743</v>
      </c>
      <c r="AQ1497">
        <v>642.48746987713957</v>
      </c>
      <c r="AR1497">
        <v>120753.53191072971</v>
      </c>
      <c r="AS1497">
        <v>6256.5987308190488</v>
      </c>
      <c r="AT1497">
        <v>7.8882718730129504</v>
      </c>
      <c r="AU1497" s="3">
        <v>3776451.8649662468</v>
      </c>
      <c r="AV1497" s="3">
        <v>103570.05179731877</v>
      </c>
      <c r="AW1497">
        <v>51490.697667453998</v>
      </c>
      <c r="AX1497">
        <v>9677161.7196213044</v>
      </c>
      <c r="AY1497">
        <v>1412.1441011789398</v>
      </c>
      <c r="AZ1497">
        <v>265398.36237556994</v>
      </c>
      <c r="BA1497">
        <v>71584.620541595999</v>
      </c>
      <c r="BB1497">
        <v>13453613.584587552</v>
      </c>
      <c r="BC1497">
        <v>1963.2245087415595</v>
      </c>
      <c r="BD1497">
        <v>368968.41417288868</v>
      </c>
      <c r="BE1497">
        <v>20093.922874141997</v>
      </c>
      <c r="BF1497">
        <v>3776451.8649662468</v>
      </c>
      <c r="BG1497">
        <v>551.08040756261983</v>
      </c>
      <c r="BH1497">
        <v>103570.05179731877</v>
      </c>
      <c r="BI1497">
        <v>0.92853695998451247</v>
      </c>
      <c r="BJ1497">
        <v>2.0785880744001473</v>
      </c>
      <c r="BK1497">
        <v>1.1500511144156347</v>
      </c>
      <c r="BL1497">
        <v>38.018177483727683</v>
      </c>
      <c r="BM1497">
        <v>24.685609651049703</v>
      </c>
      <c r="BN1497">
        <f t="shared" si="149"/>
        <v>-13.332567832677981</v>
      </c>
      <c r="BO1497">
        <v>0.51614452449943404</v>
      </c>
      <c r="BP1497">
        <v>5.8036517704075198E-3</v>
      </c>
      <c r="BQ1497">
        <v>3.6232521971452589E-2</v>
      </c>
      <c r="BR1497">
        <v>8.3333333333333329E-2</v>
      </c>
      <c r="BS1497">
        <v>0.2413793103448276</v>
      </c>
      <c r="BT1497">
        <v>0.22222222222222221</v>
      </c>
      <c r="BU1497">
        <v>0.38181545787663218</v>
      </c>
      <c r="BV1497">
        <v>0.78315562722985799</v>
      </c>
      <c r="BW1497">
        <v>0.19041295817324658</v>
      </c>
      <c r="BX1497">
        <v>0.49836178811176324</v>
      </c>
      <c r="BY1497">
        <f t="shared" si="150"/>
        <v>0.1114997729516467</v>
      </c>
      <c r="BZ1497">
        <v>0</v>
      </c>
      <c r="CA1497">
        <f t="shared" si="151"/>
        <v>3.3348629846290836E-3</v>
      </c>
      <c r="CC1497">
        <v>0.1114997729516467</v>
      </c>
      <c r="CD1497">
        <v>3.3348629846290836E-3</v>
      </c>
    </row>
    <row r="1498" spans="1:82" x14ac:dyDescent="0.3">
      <c r="A1498">
        <v>1</v>
      </c>
      <c r="B1498" t="s">
        <v>1000</v>
      </c>
      <c r="C1498" t="s">
        <v>1014</v>
      </c>
      <c r="D1498">
        <v>29085</v>
      </c>
      <c r="E1498" s="2">
        <v>0</v>
      </c>
      <c r="F1498" s="2" t="s">
        <v>1954</v>
      </c>
      <c r="G1498" s="3">
        <v>-999</v>
      </c>
      <c r="H1498" s="1">
        <v>0.37506248582421087</v>
      </c>
      <c r="I1498" s="1">
        <f t="shared" si="152"/>
        <v>-999</v>
      </c>
      <c r="J1498" s="1">
        <v>-999</v>
      </c>
      <c r="K1498" s="1">
        <v>-999</v>
      </c>
      <c r="L1498" s="2">
        <v>-999</v>
      </c>
      <c r="M1498" s="2">
        <v>-999</v>
      </c>
      <c r="N1498" s="7">
        <v>-999</v>
      </c>
      <c r="O1498" s="2">
        <v>-999</v>
      </c>
      <c r="P1498" s="3">
        <v>-999</v>
      </c>
      <c r="Q1498" s="3">
        <v>-999</v>
      </c>
      <c r="R1498" s="3">
        <v>-999</v>
      </c>
      <c r="S1498" s="3">
        <v>-999</v>
      </c>
      <c r="T1498" s="3">
        <v>-999</v>
      </c>
      <c r="V1498">
        <v>29085</v>
      </c>
      <c r="W1498" s="2">
        <v>-999</v>
      </c>
      <c r="X1498" s="2">
        <v>1.0061687487060456E-2</v>
      </c>
      <c r="Y1498" s="2">
        <v>-999</v>
      </c>
      <c r="Z1498" s="2">
        <v>-999</v>
      </c>
      <c r="AA1498" s="2">
        <v>-999</v>
      </c>
      <c r="AB1498" s="2">
        <v>-999</v>
      </c>
      <c r="AC1498" s="2">
        <v>-999</v>
      </c>
      <c r="AD1498" s="2">
        <v>-999</v>
      </c>
      <c r="AE1498" s="2">
        <v>-999</v>
      </c>
      <c r="AF1498" s="2">
        <v>-999</v>
      </c>
      <c r="AG1498" s="2">
        <v>-999</v>
      </c>
      <c r="AH1498" s="2">
        <v>-999</v>
      </c>
      <c r="AI1498" s="2">
        <v>-999</v>
      </c>
      <c r="AJ1498" s="2">
        <v>-999</v>
      </c>
      <c r="AK1498" s="2">
        <v>-999</v>
      </c>
      <c r="AL1498" s="2">
        <v>-999</v>
      </c>
      <c r="AM1498" s="2">
        <v>-999</v>
      </c>
      <c r="AN1498" s="2">
        <v>-999</v>
      </c>
      <c r="AO1498" s="2">
        <v>-999</v>
      </c>
      <c r="AP1498" s="2">
        <v>-999</v>
      </c>
      <c r="AQ1498" s="2">
        <v>-999</v>
      </c>
      <c r="AR1498" s="2">
        <v>-999</v>
      </c>
      <c r="AS1498" s="2">
        <v>-999</v>
      </c>
      <c r="AT1498" s="2">
        <v>-999</v>
      </c>
      <c r="AU1498" s="2">
        <v>-999</v>
      </c>
      <c r="AV1498" s="2">
        <v>-999</v>
      </c>
      <c r="AW1498" s="2">
        <v>-999</v>
      </c>
      <c r="AX1498" s="2">
        <v>-999</v>
      </c>
      <c r="AY1498" s="2">
        <v>-999</v>
      </c>
      <c r="AZ1498" s="2">
        <v>-999</v>
      </c>
      <c r="BA1498" s="2">
        <v>-999</v>
      </c>
      <c r="BB1498" s="2">
        <v>-999</v>
      </c>
      <c r="BC1498" s="2">
        <v>-999</v>
      </c>
      <c r="BD1498" s="2">
        <v>-999</v>
      </c>
      <c r="BE1498" s="2">
        <v>-999</v>
      </c>
      <c r="BF1498" s="2">
        <v>-999</v>
      </c>
      <c r="BG1498" s="2">
        <v>-999</v>
      </c>
      <c r="BH1498" s="2">
        <v>-999</v>
      </c>
      <c r="BI1498">
        <v>0</v>
      </c>
      <c r="BJ1498">
        <v>0.37506248582421087</v>
      </c>
      <c r="BK1498">
        <v>0.37506248582421087</v>
      </c>
      <c r="BL1498">
        <v>-999</v>
      </c>
      <c r="BM1498">
        <v>30.395983703565101</v>
      </c>
      <c r="BN1498">
        <f t="shared" si="149"/>
        <v>-999</v>
      </c>
      <c r="BO1498" t="s">
        <v>3748</v>
      </c>
      <c r="BP1498" t="s">
        <v>3748</v>
      </c>
      <c r="BQ1498">
        <v>4.1615646529384973E-2</v>
      </c>
      <c r="BR1498">
        <v>7.7380952380952384E-2</v>
      </c>
      <c r="BS1498">
        <v>0.27586206896551724</v>
      </c>
      <c r="BT1498">
        <v>0.22222222222222221</v>
      </c>
      <c r="BU1498" t="s">
        <v>3748</v>
      </c>
      <c r="BY1498">
        <f t="shared" si="150"/>
        <v>-999</v>
      </c>
      <c r="CA1498">
        <f t="shared" si="151"/>
        <v>-999</v>
      </c>
    </row>
    <row r="1499" spans="1:82" x14ac:dyDescent="0.3">
      <c r="A1499">
        <v>1</v>
      </c>
      <c r="B1499" t="s">
        <v>1000</v>
      </c>
      <c r="C1499" t="s">
        <v>1015</v>
      </c>
      <c r="D1499">
        <v>29087</v>
      </c>
      <c r="E1499" s="2">
        <v>0</v>
      </c>
      <c r="F1499" s="2" t="s">
        <v>1954</v>
      </c>
      <c r="G1499" s="3">
        <v>-999</v>
      </c>
      <c r="H1499" s="1">
        <v>0.37463435945749729</v>
      </c>
      <c r="I1499" s="1">
        <f t="shared" si="152"/>
        <v>-999</v>
      </c>
      <c r="J1499" s="1">
        <v>-999</v>
      </c>
      <c r="K1499" s="1">
        <v>-999</v>
      </c>
      <c r="L1499" s="2">
        <v>-999</v>
      </c>
      <c r="M1499" s="2">
        <v>-999</v>
      </c>
      <c r="N1499" s="7">
        <v>-999</v>
      </c>
      <c r="O1499" s="2">
        <v>-999</v>
      </c>
      <c r="P1499" s="3">
        <v>-999</v>
      </c>
      <c r="Q1499" s="3">
        <v>-999</v>
      </c>
      <c r="R1499" s="3">
        <v>-999</v>
      </c>
      <c r="S1499" s="3">
        <v>-999</v>
      </c>
      <c r="T1499" s="3">
        <v>-999</v>
      </c>
      <c r="V1499">
        <v>29087</v>
      </c>
      <c r="W1499" s="2">
        <v>-999</v>
      </c>
      <c r="X1499" s="2">
        <v>1.0050202270944063E-2</v>
      </c>
      <c r="Y1499" s="2">
        <v>-999</v>
      </c>
      <c r="Z1499" s="2">
        <v>-999</v>
      </c>
      <c r="AA1499" s="2">
        <v>-999</v>
      </c>
      <c r="AB1499" s="2">
        <v>-999</v>
      </c>
      <c r="AC1499" s="2">
        <v>-999</v>
      </c>
      <c r="AD1499" s="2">
        <v>-999</v>
      </c>
      <c r="AE1499" s="2">
        <v>-999</v>
      </c>
      <c r="AF1499" s="2">
        <v>-999</v>
      </c>
      <c r="AG1499" s="2">
        <v>-999</v>
      </c>
      <c r="AH1499" s="2">
        <v>-999</v>
      </c>
      <c r="AI1499" s="2">
        <v>-999</v>
      </c>
      <c r="AJ1499" s="2">
        <v>-999</v>
      </c>
      <c r="AK1499" s="2">
        <v>-999</v>
      </c>
      <c r="AL1499" s="2">
        <v>-999</v>
      </c>
      <c r="AM1499" s="2">
        <v>-999</v>
      </c>
      <c r="AN1499" s="2">
        <v>-999</v>
      </c>
      <c r="AO1499" s="2">
        <v>-999</v>
      </c>
      <c r="AP1499" s="2">
        <v>-999</v>
      </c>
      <c r="AQ1499" s="2">
        <v>-999</v>
      </c>
      <c r="AR1499" s="2">
        <v>-999</v>
      </c>
      <c r="AS1499" s="2">
        <v>-999</v>
      </c>
      <c r="AT1499" s="2">
        <v>-999</v>
      </c>
      <c r="AU1499" s="2">
        <v>-999</v>
      </c>
      <c r="AV1499" s="2">
        <v>-999</v>
      </c>
      <c r="AW1499" s="2">
        <v>-999</v>
      </c>
      <c r="AX1499" s="2">
        <v>-999</v>
      </c>
      <c r="AY1499" s="2">
        <v>-999</v>
      </c>
      <c r="AZ1499" s="2">
        <v>-999</v>
      </c>
      <c r="BA1499" s="2">
        <v>-999</v>
      </c>
      <c r="BB1499" s="2">
        <v>-999</v>
      </c>
      <c r="BC1499" s="2">
        <v>-999</v>
      </c>
      <c r="BD1499" s="2">
        <v>-999</v>
      </c>
      <c r="BE1499" s="2">
        <v>-999</v>
      </c>
      <c r="BF1499" s="2">
        <v>-999</v>
      </c>
      <c r="BG1499" s="2">
        <v>-999</v>
      </c>
      <c r="BH1499" s="2">
        <v>-999</v>
      </c>
      <c r="BI1499">
        <v>0</v>
      </c>
      <c r="BJ1499">
        <v>0.37463435945749729</v>
      </c>
      <c r="BK1499">
        <v>0.37463435945749729</v>
      </c>
      <c r="BL1499">
        <v>-999</v>
      </c>
      <c r="BM1499">
        <v>17.384493353656786</v>
      </c>
      <c r="BN1499">
        <f t="shared" si="149"/>
        <v>-999</v>
      </c>
      <c r="BO1499" t="s">
        <v>3748</v>
      </c>
      <c r="BP1499" t="s">
        <v>3748</v>
      </c>
      <c r="BQ1499">
        <v>1.2199819580670049E-2</v>
      </c>
      <c r="BR1499">
        <v>2.976190476190476E-2</v>
      </c>
      <c r="BS1499">
        <v>0.13793103448275862</v>
      </c>
      <c r="BT1499">
        <v>0.22222222222222221</v>
      </c>
      <c r="BU1499" t="s">
        <v>3748</v>
      </c>
      <c r="BY1499">
        <f t="shared" si="150"/>
        <v>-999</v>
      </c>
      <c r="CA1499">
        <f t="shared" si="151"/>
        <v>-999</v>
      </c>
    </row>
    <row r="1500" spans="1:82" x14ac:dyDescent="0.3">
      <c r="A1500">
        <v>0</v>
      </c>
      <c r="B1500" t="s">
        <v>1000</v>
      </c>
      <c r="C1500" t="s">
        <v>113</v>
      </c>
      <c r="D1500">
        <v>29089</v>
      </c>
      <c r="E1500" s="2">
        <f t="shared" ref="E1500:E1506" si="154">BO1500</f>
        <v>0.48365394905089287</v>
      </c>
      <c r="F1500" s="2" t="s">
        <v>1937</v>
      </c>
      <c r="G1500" s="3">
        <v>563</v>
      </c>
      <c r="H1500" s="1">
        <v>0.37415017772842807</v>
      </c>
      <c r="I1500" s="1">
        <f t="shared" si="152"/>
        <v>-10.335257122093058</v>
      </c>
      <c r="J1500" s="1">
        <v>2.70546699971</v>
      </c>
      <c r="K1500" s="1">
        <v>49.512586691199999</v>
      </c>
      <c r="L1500" s="2">
        <v>0.16483762734000007</v>
      </c>
      <c r="M1500" s="2">
        <v>1.8737734993868064E-3</v>
      </c>
      <c r="N1500" s="7">
        <v>0</v>
      </c>
      <c r="O1500" s="2">
        <v>1.5508628756012617E-3</v>
      </c>
      <c r="P1500" s="3">
        <v>2646.8789757090026</v>
      </c>
      <c r="Q1500" s="3">
        <v>72.591258254490114</v>
      </c>
      <c r="R1500" s="3">
        <v>45473.355501101032</v>
      </c>
      <c r="S1500" s="3">
        <v>98.452582566398959</v>
      </c>
      <c r="T1500" s="3">
        <v>19523.626484121443</v>
      </c>
      <c r="V1500">
        <v>29089</v>
      </c>
      <c r="W1500" s="2">
        <v>0.42088494374150559</v>
      </c>
      <c r="X1500" s="2">
        <v>1.0037213274632865E-2</v>
      </c>
      <c r="Y1500" s="2">
        <v>0.3122074124371092</v>
      </c>
      <c r="Z1500" s="2">
        <v>0.77153253884205486</v>
      </c>
      <c r="AA1500" s="2">
        <v>0.14271188792790779</v>
      </c>
      <c r="AB1500" s="2">
        <v>0.40688130597582683</v>
      </c>
      <c r="AC1500" s="2">
        <v>1.8737734993868064E-3</v>
      </c>
      <c r="AD1500" s="2">
        <v>0</v>
      </c>
      <c r="AE1500" s="2">
        <v>1.5508628756012617E-3</v>
      </c>
      <c r="AF1500">
        <v>227811.0986944758</v>
      </c>
      <c r="AG1500">
        <v>493.71584778909613</v>
      </c>
      <c r="AH1500">
        <v>92792.36588416899</v>
      </c>
      <c r="AI1500">
        <v>5085.2927780908767</v>
      </c>
      <c r="AJ1500">
        <v>6.0613304954976366</v>
      </c>
      <c r="AK1500">
        <v>273284.45419557684</v>
      </c>
      <c r="AL1500">
        <v>592.16843035549505</v>
      </c>
      <c r="AM1500">
        <v>111296.22413513037</v>
      </c>
      <c r="AN1500">
        <v>6105.0610112509466</v>
      </c>
      <c r="AO1500">
        <v>7.2700591835371622</v>
      </c>
      <c r="AP1500">
        <v>45473.355501101032</v>
      </c>
      <c r="AQ1500">
        <v>98.452582566398917</v>
      </c>
      <c r="AR1500">
        <v>18503.858250961377</v>
      </c>
      <c r="AS1500">
        <v>1019.7682331600699</v>
      </c>
      <c r="AT1500">
        <v>1.2087286880395256</v>
      </c>
      <c r="AU1500" s="3">
        <v>497454.43469474994</v>
      </c>
      <c r="AV1500" s="3">
        <v>13642.801076348871</v>
      </c>
      <c r="AW1500">
        <v>20277.697459068</v>
      </c>
      <c r="AX1500">
        <v>3810990.4604572398</v>
      </c>
      <c r="AY1500">
        <v>556.12046737547985</v>
      </c>
      <c r="AZ1500">
        <v>104517.28063854769</v>
      </c>
      <c r="BA1500">
        <v>22924.576434777002</v>
      </c>
      <c r="BB1500">
        <v>4308444.8951519895</v>
      </c>
      <c r="BC1500">
        <v>628.71172562996992</v>
      </c>
      <c r="BD1500">
        <v>118160.08171489654</v>
      </c>
      <c r="BE1500">
        <v>2646.8789757090026</v>
      </c>
      <c r="BF1500">
        <v>497454.43469474994</v>
      </c>
      <c r="BG1500">
        <v>72.591258254490114</v>
      </c>
      <c r="BH1500">
        <v>13642.801076348871</v>
      </c>
      <c r="BI1500">
        <v>0.58373730421107406</v>
      </c>
      <c r="BJ1500">
        <v>0.95788748193950213</v>
      </c>
      <c r="BK1500">
        <v>0.37415017772842807</v>
      </c>
      <c r="BL1500">
        <v>36.988760359199816</v>
      </c>
      <c r="BM1500">
        <v>26.653503237106758</v>
      </c>
      <c r="BN1500">
        <f t="shared" si="149"/>
        <v>-10.335257122093058</v>
      </c>
      <c r="BO1500">
        <v>0.48365394905089287</v>
      </c>
      <c r="BP1500">
        <v>3.4188733471964255E-3</v>
      </c>
      <c r="BQ1500">
        <v>2.8563807989822276E-2</v>
      </c>
      <c r="BR1500">
        <v>6.5476190476190479E-2</v>
      </c>
      <c r="BS1500">
        <v>0.17241379310344829</v>
      </c>
      <c r="BT1500">
        <v>0.22222222222222221</v>
      </c>
      <c r="BU1500">
        <v>0.29597906268833574</v>
      </c>
      <c r="BV1500">
        <v>0.77153253884205486</v>
      </c>
      <c r="BW1500">
        <v>0.14804137751857654</v>
      </c>
      <c r="BX1500">
        <v>0.40688130597582683</v>
      </c>
      <c r="BY1500">
        <f t="shared" si="150"/>
        <v>0.27909538331483658</v>
      </c>
      <c r="BZ1500">
        <v>0</v>
      </c>
      <c r="CA1500">
        <f t="shared" si="151"/>
        <v>9.1321687541470753E-4</v>
      </c>
      <c r="CC1500">
        <v>0.27909538331483658</v>
      </c>
      <c r="CD1500">
        <v>9.1321687541470753E-4</v>
      </c>
    </row>
    <row r="1501" spans="1:82" x14ac:dyDescent="0.3">
      <c r="A1501">
        <v>0</v>
      </c>
      <c r="B1501" t="s">
        <v>1000</v>
      </c>
      <c r="C1501" t="s">
        <v>1016</v>
      </c>
      <c r="D1501">
        <v>29091</v>
      </c>
      <c r="E1501" s="2">
        <f t="shared" si="154"/>
        <v>0.53841212533481853</v>
      </c>
      <c r="F1501" s="2" t="s">
        <v>1938</v>
      </c>
      <c r="G1501" s="3">
        <v>4512</v>
      </c>
      <c r="H1501" s="1">
        <v>0.95533809845975093</v>
      </c>
      <c r="I1501" s="1">
        <f t="shared" si="152"/>
        <v>-7.5981012099971039</v>
      </c>
      <c r="J1501" s="1">
        <v>2.59519183472</v>
      </c>
      <c r="K1501" s="1">
        <v>107.532830262</v>
      </c>
      <c r="L1501" s="2">
        <v>0.12605937910999998</v>
      </c>
      <c r="M1501" s="2">
        <v>7.4450323710179784E-3</v>
      </c>
      <c r="N1501" s="7">
        <v>0</v>
      </c>
      <c r="O1501" s="2">
        <v>1.132039125705781E-2</v>
      </c>
      <c r="P1501" s="3">
        <v>44542.066806891991</v>
      </c>
      <c r="Q1501" s="3">
        <v>1221.5763185401197</v>
      </c>
      <c r="R1501" s="3">
        <v>246047.94557129208</v>
      </c>
      <c r="S1501" s="3">
        <v>533.13818221111933</v>
      </c>
      <c r="T1501" s="3">
        <v>105557.35421598866</v>
      </c>
      <c r="V1501">
        <v>29091</v>
      </c>
      <c r="W1501" s="2">
        <v>0.41462732698134408</v>
      </c>
      <c r="X1501" s="2">
        <v>2.5628565251097465E-2</v>
      </c>
      <c r="Y1501" s="2">
        <v>0.21672438155608037</v>
      </c>
      <c r="Z1501" s="2">
        <v>0.74008477842764908</v>
      </c>
      <c r="AA1501" s="2">
        <v>0.30994569757852697</v>
      </c>
      <c r="AB1501" s="2">
        <v>0.31116199396017485</v>
      </c>
      <c r="AC1501" s="2">
        <v>7.4450323710179784E-3</v>
      </c>
      <c r="AD1501" s="2">
        <v>0</v>
      </c>
      <c r="AE1501" s="2">
        <v>1.132039125705781E-2</v>
      </c>
      <c r="AF1501">
        <v>763638.39522684109</v>
      </c>
      <c r="AG1501">
        <v>1656.621976940552</v>
      </c>
      <c r="AH1501">
        <v>311356.97447105136</v>
      </c>
      <c r="AI1501">
        <v>16525.657308864669</v>
      </c>
      <c r="AJ1501">
        <v>20.337776516522705</v>
      </c>
      <c r="AK1501">
        <v>1009686.3407981332</v>
      </c>
      <c r="AL1501">
        <v>2189.7601591516718</v>
      </c>
      <c r="AM1501">
        <v>411558.64612508315</v>
      </c>
      <c r="AN1501">
        <v>21881.339870821543</v>
      </c>
      <c r="AO1501">
        <v>26.883124487869356</v>
      </c>
      <c r="AP1501">
        <v>246047.94557129208</v>
      </c>
      <c r="AQ1501">
        <v>533.13818221111978</v>
      </c>
      <c r="AR1501">
        <v>100201.67165403179</v>
      </c>
      <c r="AS1501">
        <v>5355.6825619568735</v>
      </c>
      <c r="AT1501">
        <v>6.5453479713466507</v>
      </c>
      <c r="AU1501" s="3">
        <v>8371236.0356872808</v>
      </c>
      <c r="AV1501" s="3">
        <v>229583.05330643008</v>
      </c>
      <c r="AW1501">
        <v>65127.341997258009</v>
      </c>
      <c r="AX1501">
        <v>12240032.654964671</v>
      </c>
      <c r="AY1501">
        <v>1786.1321751913797</v>
      </c>
      <c r="AZ1501">
        <v>335685.68100546789</v>
      </c>
      <c r="BA1501">
        <v>109669.40880415001</v>
      </c>
      <c r="BB1501">
        <v>20611268.690651953</v>
      </c>
      <c r="BC1501">
        <v>3007.7084937314994</v>
      </c>
      <c r="BD1501">
        <v>565268.73431189801</v>
      </c>
      <c r="BE1501">
        <v>44542.066806891991</v>
      </c>
      <c r="BF1501">
        <v>8371236.0356872808</v>
      </c>
      <c r="BG1501">
        <v>1221.5763185401197</v>
      </c>
      <c r="BH1501">
        <v>229583.05330643008</v>
      </c>
      <c r="BI1501">
        <v>0.87018005106244078</v>
      </c>
      <c r="BJ1501">
        <v>1.8255181495221917</v>
      </c>
      <c r="BK1501">
        <v>0.95533809845975093</v>
      </c>
      <c r="BL1501">
        <v>40.477055078539813</v>
      </c>
      <c r="BM1501">
        <v>32.878953868542709</v>
      </c>
      <c r="BN1501">
        <f t="shared" si="149"/>
        <v>-7.5981012099971039</v>
      </c>
      <c r="BO1501">
        <v>0.53841212533481853</v>
      </c>
      <c r="BP1501">
        <v>5.6735486206835528E-3</v>
      </c>
      <c r="BQ1501">
        <v>7.7987475025636702E-2</v>
      </c>
      <c r="BR1501">
        <v>0.36309523809523808</v>
      </c>
      <c r="BS1501">
        <v>0.20689655172413793</v>
      </c>
      <c r="BT1501">
        <v>0.22222222222222221</v>
      </c>
      <c r="BU1501">
        <v>0.2175929295013628</v>
      </c>
      <c r="BV1501">
        <v>0.74008477842764908</v>
      </c>
      <c r="BW1501">
        <v>0.32152043317274581</v>
      </c>
      <c r="BX1501">
        <v>0.31116199396017485</v>
      </c>
      <c r="BY1501">
        <f t="shared" si="150"/>
        <v>0.19289946619925735</v>
      </c>
      <c r="BZ1501">
        <v>0</v>
      </c>
      <c r="CA1501">
        <f t="shared" si="151"/>
        <v>8.3747363739913455E-3</v>
      </c>
      <c r="CC1501">
        <v>0.19289946619925735</v>
      </c>
      <c r="CD1501">
        <v>8.3747363739913455E-3</v>
      </c>
    </row>
    <row r="1502" spans="1:82" x14ac:dyDescent="0.3">
      <c r="A1502">
        <v>0</v>
      </c>
      <c r="B1502" t="s">
        <v>1000</v>
      </c>
      <c r="C1502" t="s">
        <v>865</v>
      </c>
      <c r="D1502">
        <v>29093</v>
      </c>
      <c r="E1502" s="2">
        <f t="shared" si="154"/>
        <v>0.49897756414963512</v>
      </c>
      <c r="F1502" s="2" t="s">
        <v>1937</v>
      </c>
      <c r="G1502" s="3">
        <v>424</v>
      </c>
      <c r="H1502" s="1">
        <v>0.37511146387986261</v>
      </c>
      <c r="I1502" s="1">
        <f t="shared" si="152"/>
        <v>-6.9446025028639511</v>
      </c>
      <c r="J1502" s="1">
        <v>2.7307904588</v>
      </c>
      <c r="K1502" s="1">
        <v>120.604454639</v>
      </c>
      <c r="L1502" s="2">
        <v>0.13856496204000002</v>
      </c>
      <c r="M1502" s="2">
        <v>1.9373277925633127E-3</v>
      </c>
      <c r="N1502" s="7">
        <v>0</v>
      </c>
      <c r="O1502" s="2">
        <v>6.7338146797032757E-3</v>
      </c>
      <c r="P1502" s="3">
        <v>13169.000471216004</v>
      </c>
      <c r="Q1502" s="3">
        <v>361.16283476976002</v>
      </c>
      <c r="R1502" s="3">
        <v>47992.742438470916</v>
      </c>
      <c r="S1502" s="3">
        <v>104.57322724355342</v>
      </c>
      <c r="T1502" s="3">
        <v>20446.113900962715</v>
      </c>
      <c r="V1502">
        <v>29093</v>
      </c>
      <c r="W1502" s="2">
        <v>0.42635142558498751</v>
      </c>
      <c r="X1502" s="2">
        <v>1.0063001406496063E-2</v>
      </c>
      <c r="Y1502" s="2">
        <v>0.18104238465376804</v>
      </c>
      <c r="Z1502" s="2">
        <v>0.77875416552834043</v>
      </c>
      <c r="AA1502" s="2">
        <v>0.34762250498834235</v>
      </c>
      <c r="AB1502" s="2">
        <v>0.34203047949140697</v>
      </c>
      <c r="AC1502" s="2">
        <v>1.9373277925633127E-3</v>
      </c>
      <c r="AD1502" s="2">
        <v>0</v>
      </c>
      <c r="AE1502" s="2">
        <v>6.7338146797032757E-3</v>
      </c>
      <c r="AF1502">
        <v>151093.39569210249</v>
      </c>
      <c r="AG1502">
        <v>328.37250749130476</v>
      </c>
      <c r="AH1502">
        <v>61716.596698049361</v>
      </c>
      <c r="AI1502">
        <v>2525.4931173659129</v>
      </c>
      <c r="AJ1502">
        <v>4.0311338001470256</v>
      </c>
      <c r="AK1502">
        <v>199086.13813057341</v>
      </c>
      <c r="AL1502">
        <v>432.94573473485815</v>
      </c>
      <c r="AM1502">
        <v>81370.811176935837</v>
      </c>
      <c r="AN1502">
        <v>3317.3925394421635</v>
      </c>
      <c r="AO1502">
        <v>5.3148024142506696</v>
      </c>
      <c r="AP1502">
        <v>47992.742438470916</v>
      </c>
      <c r="AQ1502">
        <v>104.57322724355339</v>
      </c>
      <c r="AR1502">
        <v>19654.214478886475</v>
      </c>
      <c r="AS1502">
        <v>791.89942207625063</v>
      </c>
      <c r="AT1502">
        <v>1.283668614103644</v>
      </c>
      <c r="AU1502" s="3">
        <v>2474981.9485603357</v>
      </c>
      <c r="AV1502" s="3">
        <v>67876.943166628698</v>
      </c>
      <c r="AW1502">
        <v>19800.111992318998</v>
      </c>
      <c r="AX1502">
        <v>3721233.0478364322</v>
      </c>
      <c r="AY1502">
        <v>543.02257726658991</v>
      </c>
      <c r="AZ1502">
        <v>102055.66317148291</v>
      </c>
      <c r="BA1502">
        <v>32969.112463534999</v>
      </c>
      <c r="BB1502">
        <v>6196214.9963967679</v>
      </c>
      <c r="BC1502">
        <v>904.18541203634993</v>
      </c>
      <c r="BD1502">
        <v>169932.6063381116</v>
      </c>
      <c r="BE1502">
        <v>13169.000471216004</v>
      </c>
      <c r="BF1502">
        <v>2474981.9485603357</v>
      </c>
      <c r="BG1502">
        <v>361.16283476976002</v>
      </c>
      <c r="BH1502">
        <v>67876.943166628698</v>
      </c>
      <c r="BI1502">
        <v>0.39472077486375812</v>
      </c>
      <c r="BJ1502">
        <v>0.76983223874362072</v>
      </c>
      <c r="BK1502">
        <v>0.37511146387986261</v>
      </c>
      <c r="BL1502">
        <v>45.620705454082966</v>
      </c>
      <c r="BM1502">
        <v>38.676102951219015</v>
      </c>
      <c r="BN1502">
        <f t="shared" si="149"/>
        <v>-6.9446025028639511</v>
      </c>
      <c r="BO1502">
        <v>0.49897756414963512</v>
      </c>
      <c r="BP1502">
        <v>2.3850738431660883E-3</v>
      </c>
      <c r="BQ1502">
        <v>5.0220900020408722E-2</v>
      </c>
      <c r="BR1502">
        <v>0.13095238095238096</v>
      </c>
      <c r="BS1502">
        <v>0.10344827586206896</v>
      </c>
      <c r="BT1502">
        <v>0.33333333333333331</v>
      </c>
      <c r="BU1502">
        <v>0.19887816193241251</v>
      </c>
      <c r="BV1502">
        <v>0.77875416552834043</v>
      </c>
      <c r="BW1502">
        <v>0.3606042582866622</v>
      </c>
      <c r="BX1502">
        <v>0.34203047949140697</v>
      </c>
      <c r="BY1502">
        <f t="shared" si="150"/>
        <v>0.16409772206752549</v>
      </c>
      <c r="BZ1502">
        <v>0</v>
      </c>
      <c r="CA1502">
        <f t="shared" si="151"/>
        <v>4.5570763695362108E-3</v>
      </c>
      <c r="CC1502">
        <v>0.16409772206752549</v>
      </c>
      <c r="CD1502">
        <v>4.5570763695362108E-3</v>
      </c>
    </row>
    <row r="1503" spans="1:82" x14ac:dyDescent="0.3">
      <c r="A1503">
        <v>0</v>
      </c>
      <c r="B1503" t="s">
        <v>1000</v>
      </c>
      <c r="C1503" t="s">
        <v>40</v>
      </c>
      <c r="D1503">
        <v>29095</v>
      </c>
      <c r="E1503" s="2">
        <f t="shared" si="154"/>
        <v>0.5434726895621278</v>
      </c>
      <c r="F1503" s="2" t="s">
        <v>1938</v>
      </c>
      <c r="G1503" s="3">
        <v>67402</v>
      </c>
      <c r="H1503" s="1">
        <v>35.51237779935753</v>
      </c>
      <c r="I1503" s="1">
        <f t="shared" si="152"/>
        <v>-9.7655926689769288</v>
      </c>
      <c r="J1503" s="1">
        <v>2.6670137841799999</v>
      </c>
      <c r="K1503" s="1">
        <v>33.692737786000002</v>
      </c>
      <c r="L1503" s="2">
        <v>0.1878956747499998</v>
      </c>
      <c r="M1503" s="2">
        <v>2.8883768824104126E-2</v>
      </c>
      <c r="N1503" s="7">
        <v>0</v>
      </c>
      <c r="O1503" s="2">
        <v>3.3857671889089328E-3</v>
      </c>
      <c r="P1503" s="3">
        <v>820375.92313629959</v>
      </c>
      <c r="Q1503" s="3">
        <v>22498.996383542999</v>
      </c>
      <c r="R1503" s="3">
        <v>5571878.289002724</v>
      </c>
      <c r="S1503" s="3">
        <v>12028.091885463207</v>
      </c>
      <c r="T1503" s="3">
        <v>2442201.831366308</v>
      </c>
      <c r="V1503">
        <v>29095</v>
      </c>
      <c r="W1503" s="2">
        <v>0.66017808195802918</v>
      </c>
      <c r="X1503" s="2">
        <v>0.95267978228841033</v>
      </c>
      <c r="Y1503" s="2">
        <v>0.27664942168576612</v>
      </c>
      <c r="Z1503" s="2">
        <v>0.76056662907206618</v>
      </c>
      <c r="AA1503" s="2">
        <v>9.7113775309069381E-2</v>
      </c>
      <c r="AB1503" s="2">
        <v>0.46379724558761098</v>
      </c>
      <c r="AC1503" s="2">
        <v>2.8883768824104126E-2</v>
      </c>
      <c r="AD1503" s="2">
        <v>0</v>
      </c>
      <c r="AE1503" s="2">
        <v>3.3857671889089328E-3</v>
      </c>
      <c r="AF1503">
        <v>26310324.858823143</v>
      </c>
      <c r="AG1503">
        <v>57015.321644545991</v>
      </c>
      <c r="AH1503">
        <v>10715853.280254247</v>
      </c>
      <c r="AI1503">
        <v>842473.76050063909</v>
      </c>
      <c r="AJ1503">
        <v>699.97639888760864</v>
      </c>
      <c r="AK1503">
        <v>31882203.147825867</v>
      </c>
      <c r="AL1503">
        <v>69043.413530009202</v>
      </c>
      <c r="AM1503">
        <v>12976495.931533054</v>
      </c>
      <c r="AN1503">
        <v>1024032.9405881376</v>
      </c>
      <c r="AO1503">
        <v>847.65937777240117</v>
      </c>
      <c r="AP1503">
        <v>5571878.289002724</v>
      </c>
      <c r="AQ1503">
        <v>12028.091885463211</v>
      </c>
      <c r="AR1503">
        <v>2260642.6512788069</v>
      </c>
      <c r="AS1503">
        <v>181559.18008749851</v>
      </c>
      <c r="AT1503">
        <v>147.68297888479253</v>
      </c>
      <c r="AU1503" s="3">
        <v>154181450.99423614</v>
      </c>
      <c r="AV1503" s="3">
        <v>4228461.380323071</v>
      </c>
      <c r="AW1503">
        <v>2313405.1984023005</v>
      </c>
      <c r="AX1503">
        <v>434781372.98772836</v>
      </c>
      <c r="AY1503">
        <v>63445.664023802987</v>
      </c>
      <c r="AZ1503">
        <v>11923978.096633533</v>
      </c>
      <c r="BA1503">
        <v>3133781.1215386</v>
      </c>
      <c r="BB1503">
        <v>588962823.98196447</v>
      </c>
      <c r="BC1503">
        <v>85944.660407345989</v>
      </c>
      <c r="BD1503">
        <v>16152439.476956606</v>
      </c>
      <c r="BE1503">
        <v>820375.92313629959</v>
      </c>
      <c r="BF1503">
        <v>154181450.99423614</v>
      </c>
      <c r="BG1503">
        <v>22498.996383542999</v>
      </c>
      <c r="BH1503">
        <v>4228461.380323071</v>
      </c>
      <c r="BI1503">
        <v>44.958692784953804</v>
      </c>
      <c r="BJ1503">
        <v>80.471070584311335</v>
      </c>
      <c r="BK1503">
        <v>35.51237779935753</v>
      </c>
      <c r="BL1503">
        <v>41.923528269082645</v>
      </c>
      <c r="BM1503">
        <v>32.157935600105716</v>
      </c>
      <c r="BN1503">
        <f t="shared" si="149"/>
        <v>-9.7655926689769288</v>
      </c>
      <c r="BO1503">
        <v>0.5434726895621278</v>
      </c>
      <c r="BP1503">
        <v>0.29588450772142949</v>
      </c>
      <c r="BQ1503">
        <v>2.4498508439439015E-2</v>
      </c>
      <c r="BR1503">
        <v>0.26785714285714285</v>
      </c>
      <c r="BS1503">
        <v>0.44827586206896552</v>
      </c>
      <c r="BT1503">
        <v>0.27777777777777779</v>
      </c>
      <c r="BU1503">
        <v>0.27966512401333654</v>
      </c>
      <c r="BV1503">
        <v>0.76056662907206618</v>
      </c>
      <c r="BW1503">
        <v>0.1007404308185367</v>
      </c>
      <c r="BX1503">
        <v>0.46379724558761098</v>
      </c>
      <c r="BY1503">
        <f t="shared" si="150"/>
        <v>6.1908506533956471E-2</v>
      </c>
      <c r="BZ1503">
        <v>0</v>
      </c>
      <c r="CA1503">
        <f t="shared" si="151"/>
        <v>1.7673341474416038E-3</v>
      </c>
      <c r="CC1503">
        <v>6.1908506533956471E-2</v>
      </c>
      <c r="CD1503">
        <v>1.7673341474416038E-3</v>
      </c>
    </row>
    <row r="1504" spans="1:82" x14ac:dyDescent="0.3">
      <c r="A1504">
        <v>0</v>
      </c>
      <c r="B1504" t="s">
        <v>1000</v>
      </c>
      <c r="C1504" t="s">
        <v>381</v>
      </c>
      <c r="D1504">
        <v>29097</v>
      </c>
      <c r="E1504" s="2">
        <f t="shared" si="154"/>
        <v>0.52838501460982479</v>
      </c>
      <c r="F1504" s="2" t="s">
        <v>1938</v>
      </c>
      <c r="G1504" s="3">
        <v>24352</v>
      </c>
      <c r="H1504" s="1">
        <v>23.591463690254152</v>
      </c>
      <c r="I1504" s="1">
        <f t="shared" si="152"/>
        <v>-8.6924508193819605</v>
      </c>
      <c r="J1504" s="1">
        <v>2.7711028531399999</v>
      </c>
      <c r="K1504" s="1">
        <v>64.817441415499999</v>
      </c>
      <c r="L1504" s="2">
        <v>0.1675342660000001</v>
      </c>
      <c r="M1504" s="2">
        <v>1.298697972749346E-2</v>
      </c>
      <c r="N1504" s="7">
        <v>0</v>
      </c>
      <c r="O1504" s="2">
        <v>7.5902591984425248E-3</v>
      </c>
      <c r="P1504" s="3">
        <v>919411.15628128021</v>
      </c>
      <c r="Q1504" s="3">
        <v>25215.060189820797</v>
      </c>
      <c r="R1504" s="3">
        <v>5374481.4758709827</v>
      </c>
      <c r="S1504" s="3">
        <v>11658.45521612871</v>
      </c>
      <c r="T1504" s="3">
        <v>2267623.5054314551</v>
      </c>
      <c r="V1504">
        <v>29097</v>
      </c>
      <c r="W1504" s="2">
        <v>0.5843529714752872</v>
      </c>
      <c r="X1504" s="2">
        <v>0.63288103712117161</v>
      </c>
      <c r="Y1504" s="2">
        <v>0.24232397181410278</v>
      </c>
      <c r="Z1504" s="2">
        <v>0.79025026729386771</v>
      </c>
      <c r="AA1504" s="2">
        <v>0.18682561452008786</v>
      </c>
      <c r="AB1504" s="2">
        <v>0.41353762515143938</v>
      </c>
      <c r="AC1504" s="2">
        <v>1.298697972749346E-2</v>
      </c>
      <c r="AD1504" s="2">
        <v>0</v>
      </c>
      <c r="AE1504" s="2">
        <v>7.5902591984425248E-3</v>
      </c>
      <c r="AF1504">
        <v>4911311.7795269815</v>
      </c>
      <c r="AG1504">
        <v>10657.330796489747</v>
      </c>
      <c r="AH1504">
        <v>2003012.3461601776</v>
      </c>
      <c r="AI1504">
        <v>69754.151401735711</v>
      </c>
      <c r="AJ1504">
        <v>130.83550535836966</v>
      </c>
      <c r="AK1504">
        <v>10285793.255397964</v>
      </c>
      <c r="AL1504">
        <v>22315.786012618461</v>
      </c>
      <c r="AM1504">
        <v>4194182.9292064407</v>
      </c>
      <c r="AN1504">
        <v>146207.07378692747</v>
      </c>
      <c r="AO1504">
        <v>273.96259548310445</v>
      </c>
      <c r="AP1504">
        <v>5374481.4758709827</v>
      </c>
      <c r="AQ1504">
        <v>11658.455216128714</v>
      </c>
      <c r="AR1504">
        <v>2191170.5830462631</v>
      </c>
      <c r="AS1504">
        <v>76452.922385191763</v>
      </c>
      <c r="AT1504">
        <v>143.12709012473479</v>
      </c>
      <c r="AU1504" s="3">
        <v>172794132.7115038</v>
      </c>
      <c r="AV1504" s="3">
        <v>4738918.4120749207</v>
      </c>
      <c r="AW1504">
        <v>549040.39951321995</v>
      </c>
      <c r="AX1504">
        <v>103186652.68451455</v>
      </c>
      <c r="AY1504">
        <v>15057.557900824198</v>
      </c>
      <c r="AZ1504">
        <v>2829917.4318808997</v>
      </c>
      <c r="BA1504">
        <v>1468451.5557945003</v>
      </c>
      <c r="BB1504">
        <v>275980785.39601839</v>
      </c>
      <c r="BC1504">
        <v>40272.618090644995</v>
      </c>
      <c r="BD1504">
        <v>7568835.8439558204</v>
      </c>
      <c r="BE1504">
        <v>919411.15628128021</v>
      </c>
      <c r="BF1504">
        <v>172794132.7115038</v>
      </c>
      <c r="BG1504">
        <v>25215.060189820797</v>
      </c>
      <c r="BH1504">
        <v>4738918.4120749207</v>
      </c>
      <c r="BI1504">
        <v>9.9485067052907024</v>
      </c>
      <c r="BJ1504">
        <v>33.539970395544856</v>
      </c>
      <c r="BK1504">
        <v>23.591463690254152</v>
      </c>
      <c r="BL1504">
        <v>43.208332539385438</v>
      </c>
      <c r="BM1504">
        <v>34.515881720003478</v>
      </c>
      <c r="BN1504">
        <f t="shared" si="149"/>
        <v>-8.6924508193819605</v>
      </c>
      <c r="BO1504">
        <v>0.52838501460982479</v>
      </c>
      <c r="BP1504">
        <v>6.3655981007755727E-2</v>
      </c>
      <c r="BQ1504">
        <v>5.15610753098854E-2</v>
      </c>
      <c r="BR1504">
        <v>0.34371833839918942</v>
      </c>
      <c r="BS1504">
        <v>0.27586206896551724</v>
      </c>
      <c r="BT1504">
        <v>0.22222222222222221</v>
      </c>
      <c r="BU1504">
        <v>0.24893269858622524</v>
      </c>
      <c r="BV1504">
        <v>0.79025026729386771</v>
      </c>
      <c r="BW1504">
        <v>0.19380250468888782</v>
      </c>
      <c r="BX1504">
        <v>0.41353762515143938</v>
      </c>
      <c r="BY1504">
        <f t="shared" si="150"/>
        <v>6.8005360008587784E-2</v>
      </c>
      <c r="BZ1504">
        <v>0</v>
      </c>
      <c r="CA1504">
        <f t="shared" si="151"/>
        <v>4.3710016306134237E-3</v>
      </c>
      <c r="CC1504">
        <v>6.8005360008587784E-2</v>
      </c>
      <c r="CD1504">
        <v>4.3710016306134237E-3</v>
      </c>
    </row>
    <row r="1505" spans="1:82" x14ac:dyDescent="0.3">
      <c r="A1505">
        <v>0</v>
      </c>
      <c r="B1505" t="s">
        <v>1000</v>
      </c>
      <c r="C1505" t="s">
        <v>41</v>
      </c>
      <c r="D1505">
        <v>29099</v>
      </c>
      <c r="E1505" s="2">
        <f t="shared" si="154"/>
        <v>0.48800555631329001</v>
      </c>
      <c r="F1505" s="2" t="s">
        <v>1937</v>
      </c>
      <c r="G1505" s="3">
        <v>56401</v>
      </c>
      <c r="H1505" s="1">
        <v>30.73005116199651</v>
      </c>
      <c r="I1505" s="1">
        <f t="shared" si="152"/>
        <v>-8.561859385418245</v>
      </c>
      <c r="J1505" s="1">
        <v>2.4731940905099998</v>
      </c>
      <c r="K1505" s="1">
        <v>103.448342119</v>
      </c>
      <c r="L1505" s="2">
        <v>0.15161082531000014</v>
      </c>
      <c r="M1505" s="2">
        <v>8.1980247183581378E-2</v>
      </c>
      <c r="N1505" s="7">
        <v>0</v>
      </c>
      <c r="O1505" s="2">
        <v>4.9518606469720798E-3</v>
      </c>
      <c r="P1505" s="3">
        <v>1922898.6222236</v>
      </c>
      <c r="Q1505" s="3">
        <v>52735.932305195995</v>
      </c>
      <c r="R1505" s="3">
        <v>7796128.1111672074</v>
      </c>
      <c r="S1505" s="3">
        <v>16991.022487079339</v>
      </c>
      <c r="T1505" s="3">
        <v>3283537.7343718302</v>
      </c>
      <c r="V1505">
        <v>29099</v>
      </c>
      <c r="W1505" s="2">
        <v>0.63429208442969331</v>
      </c>
      <c r="X1505" s="2">
        <v>0.82438575687973747</v>
      </c>
      <c r="Y1505" s="2">
        <v>0.19277503675043717</v>
      </c>
      <c r="Z1505" s="2">
        <v>0.70529402720671963</v>
      </c>
      <c r="AA1505" s="2">
        <v>0.29817283227172842</v>
      </c>
      <c r="AB1505" s="2">
        <v>0.37423258025284906</v>
      </c>
      <c r="AC1505" s="2">
        <v>8.1980247183581378E-2</v>
      </c>
      <c r="AD1505" s="2">
        <v>0</v>
      </c>
      <c r="AE1505" s="2">
        <v>4.9518606469720798E-3</v>
      </c>
      <c r="AF1505">
        <v>6241290.8635132611</v>
      </c>
      <c r="AG1505">
        <v>13592.42981711147</v>
      </c>
      <c r="AH1505">
        <v>2554655.1249922249</v>
      </c>
      <c r="AI1505">
        <v>72371.358013068937</v>
      </c>
      <c r="AJ1505">
        <v>166.85339452194575</v>
      </c>
      <c r="AK1505">
        <v>14037418.974680468</v>
      </c>
      <c r="AL1505">
        <v>30583.452304190811</v>
      </c>
      <c r="AM1505">
        <v>5748065.2260200372</v>
      </c>
      <c r="AN1505">
        <v>162498.99135708786</v>
      </c>
      <c r="AO1505">
        <v>375.42229240369329</v>
      </c>
      <c r="AP1505">
        <v>7796128.1111672074</v>
      </c>
      <c r="AQ1505">
        <v>16991.022487079339</v>
      </c>
      <c r="AR1505">
        <v>3193410.1010278123</v>
      </c>
      <c r="AS1505">
        <v>90127.633344018919</v>
      </c>
      <c r="AT1505">
        <v>208.56889788174755</v>
      </c>
      <c r="AU1505" s="3">
        <v>361389567.0607034</v>
      </c>
      <c r="AV1505" s="3">
        <v>9911191.1174385343</v>
      </c>
      <c r="AW1505">
        <v>1329929.8686944002</v>
      </c>
      <c r="AX1505">
        <v>249947019.52242556</v>
      </c>
      <c r="AY1505">
        <v>36473.629298783992</v>
      </c>
      <c r="AZ1505">
        <v>6854853.8904134631</v>
      </c>
      <c r="BA1505">
        <v>3252828.4909180002</v>
      </c>
      <c r="BB1505">
        <v>611336586.58312893</v>
      </c>
      <c r="BC1505">
        <v>89209.561603979993</v>
      </c>
      <c r="BD1505">
        <v>16766045.007851999</v>
      </c>
      <c r="BE1505">
        <v>1922898.6222236</v>
      </c>
      <c r="BF1505">
        <v>361389567.0607034</v>
      </c>
      <c r="BG1505">
        <v>52735.932305195995</v>
      </c>
      <c r="BH1505">
        <v>9911191.1174385343</v>
      </c>
      <c r="BI1505">
        <v>17.218256203911057</v>
      </c>
      <c r="BJ1505">
        <v>47.948307365907567</v>
      </c>
      <c r="BK1505">
        <v>30.73005116199651</v>
      </c>
      <c r="BL1505">
        <v>58.379551402608691</v>
      </c>
      <c r="BM1505">
        <v>49.817692017190446</v>
      </c>
      <c r="BN1505">
        <f t="shared" si="149"/>
        <v>-8.561859385418245</v>
      </c>
      <c r="BO1505">
        <v>0.48800555631329001</v>
      </c>
      <c r="BP1505">
        <v>0.10175242278316286</v>
      </c>
      <c r="BQ1505">
        <v>4.2863735736767529E-2</v>
      </c>
      <c r="BR1505">
        <v>0.16666666666666666</v>
      </c>
      <c r="BS1505">
        <v>0.13793103448275862</v>
      </c>
      <c r="BT1505">
        <v>0.27777777777777779</v>
      </c>
      <c r="BU1505">
        <v>0.24519284676027681</v>
      </c>
      <c r="BV1505">
        <v>0.70529402720671963</v>
      </c>
      <c r="BW1505">
        <v>0.30930791729432411</v>
      </c>
      <c r="BX1505">
        <v>0.37423258025284906</v>
      </c>
      <c r="BY1505">
        <f t="shared" si="150"/>
        <v>0.15023746994044956</v>
      </c>
      <c r="BZ1505">
        <v>0</v>
      </c>
      <c r="CA1505">
        <f t="shared" si="151"/>
        <v>3.1285933425524732E-3</v>
      </c>
      <c r="CC1505">
        <v>0.15023746994044956</v>
      </c>
      <c r="CD1505">
        <v>3.1285933425524732E-3</v>
      </c>
    </row>
    <row r="1506" spans="1:82" x14ac:dyDescent="0.3">
      <c r="A1506">
        <v>0</v>
      </c>
      <c r="B1506" t="s">
        <v>1000</v>
      </c>
      <c r="C1506" t="s">
        <v>116</v>
      </c>
      <c r="D1506">
        <v>29101</v>
      </c>
      <c r="E1506" s="2">
        <f t="shared" si="154"/>
        <v>0.46549512215129957</v>
      </c>
      <c r="F1506" s="2" t="s">
        <v>1936</v>
      </c>
      <c r="G1506" s="3">
        <v>9173</v>
      </c>
      <c r="H1506" s="1">
        <v>4.986435655720511</v>
      </c>
      <c r="I1506" s="1">
        <f t="shared" si="152"/>
        <v>-4.6317554867240531</v>
      </c>
      <c r="J1506" s="1">
        <v>2.7492024102900001</v>
      </c>
      <c r="K1506" s="1">
        <v>51.333220451300001</v>
      </c>
      <c r="L1506" s="2">
        <v>0.18815701481000002</v>
      </c>
      <c r="M1506" s="2">
        <v>1.0275515802796967E-3</v>
      </c>
      <c r="N1506" s="7">
        <v>0</v>
      </c>
      <c r="O1506" s="2">
        <v>4.7128400379826242E-3</v>
      </c>
      <c r="P1506" s="3">
        <v>314080.44858969998</v>
      </c>
      <c r="Q1506" s="3">
        <v>8613.727777316999</v>
      </c>
      <c r="R1506" s="3">
        <v>1272192.4757373913</v>
      </c>
      <c r="S1506" s="3">
        <v>2757.3568111552736</v>
      </c>
      <c r="T1506" s="3">
        <v>533548.63449679012</v>
      </c>
      <c r="V1506">
        <v>29101</v>
      </c>
      <c r="W1506" s="2">
        <v>0.4237072264981071</v>
      </c>
      <c r="X1506" s="2">
        <v>0.13376959610327546</v>
      </c>
      <c r="Y1506" s="2">
        <v>0.12192104559148266</v>
      </c>
      <c r="Z1506" s="2">
        <v>0.78400480051285104</v>
      </c>
      <c r="AA1506" s="2">
        <v>0.14795956530638205</v>
      </c>
      <c r="AB1506" s="2">
        <v>0.46444233121904488</v>
      </c>
      <c r="AC1506" s="2">
        <v>1.0275515802796967E-3</v>
      </c>
      <c r="AD1506" s="2">
        <v>0</v>
      </c>
      <c r="AE1506" s="2">
        <v>4.7128400379826242E-3</v>
      </c>
      <c r="AF1506">
        <v>1147338.5118818225</v>
      </c>
      <c r="AG1506">
        <v>2487.3494857905175</v>
      </c>
      <c r="AH1506">
        <v>467489.63923448673</v>
      </c>
      <c r="AI1506">
        <v>13797.377885513195</v>
      </c>
      <c r="AJ1506">
        <v>30.536842356747218</v>
      </c>
      <c r="AK1506">
        <v>2419530.9876192138</v>
      </c>
      <c r="AL1506">
        <v>5244.7062969457911</v>
      </c>
      <c r="AM1506">
        <v>985726.31978605723</v>
      </c>
      <c r="AN1506">
        <v>29109.331830732885</v>
      </c>
      <c r="AO1506">
        <v>64.388731942710663</v>
      </c>
      <c r="AP1506">
        <v>1272192.4757373913</v>
      </c>
      <c r="AQ1506">
        <v>2757.3568111552736</v>
      </c>
      <c r="AR1506">
        <v>518236.68055157049</v>
      </c>
      <c r="AS1506">
        <v>15311.95394521969</v>
      </c>
      <c r="AT1506">
        <v>33.851889585963448</v>
      </c>
      <c r="AU1506" s="3">
        <v>59028279.507948212</v>
      </c>
      <c r="AV1506" s="3">
        <v>1618863.9984689567</v>
      </c>
      <c r="AW1506">
        <v>157597.08435593001</v>
      </c>
      <c r="AX1506">
        <v>29618796.033853486</v>
      </c>
      <c r="AY1506">
        <v>4322.1359025573001</v>
      </c>
      <c r="AZ1506">
        <v>812302.22152661893</v>
      </c>
      <c r="BA1506">
        <v>471677.53294563002</v>
      </c>
      <c r="BB1506">
        <v>88647075.541801706</v>
      </c>
      <c r="BC1506">
        <v>12935.863679874299</v>
      </c>
      <c r="BD1506">
        <v>2431166.219995576</v>
      </c>
      <c r="BE1506">
        <v>314080.44858969998</v>
      </c>
      <c r="BF1506">
        <v>59028279.507948212</v>
      </c>
      <c r="BG1506">
        <v>8613.727777316999</v>
      </c>
      <c r="BH1506">
        <v>1618863.9984689567</v>
      </c>
      <c r="BI1506">
        <v>2.1400290536784019</v>
      </c>
      <c r="BJ1506">
        <v>7.1264647093989133</v>
      </c>
      <c r="BK1506">
        <v>4.986435655720511</v>
      </c>
      <c r="BL1506">
        <v>44.37897983181648</v>
      </c>
      <c r="BM1506">
        <v>39.747224345092427</v>
      </c>
      <c r="BN1506">
        <f t="shared" si="149"/>
        <v>-4.6317554867240531</v>
      </c>
      <c r="BO1506">
        <v>0.46549512215129957</v>
      </c>
      <c r="BP1506">
        <v>1.2063286163648776E-2</v>
      </c>
      <c r="BQ1506">
        <v>3.0089560796573541E-2</v>
      </c>
      <c r="BR1506">
        <v>0.17857142857142858</v>
      </c>
      <c r="BS1506">
        <v>0.31034482758620691</v>
      </c>
      <c r="BT1506">
        <v>0.22222222222222221</v>
      </c>
      <c r="BU1506">
        <v>0.13264330353539491</v>
      </c>
      <c r="BV1506">
        <v>0.78400480051285104</v>
      </c>
      <c r="BW1506">
        <v>0.15348502625143368</v>
      </c>
      <c r="BX1506">
        <v>0.46444233121904488</v>
      </c>
      <c r="BY1506">
        <f t="shared" si="150"/>
        <v>2.3080574570392868E-2</v>
      </c>
      <c r="BZ1506">
        <v>0</v>
      </c>
      <c r="CA1506">
        <f t="shared" si="151"/>
        <v>2.4600699763960422E-3</v>
      </c>
      <c r="CC1506">
        <v>2.3080574570392868E-2</v>
      </c>
      <c r="CD1506">
        <v>2.4600699763960422E-3</v>
      </c>
    </row>
    <row r="1507" spans="1:82" x14ac:dyDescent="0.3">
      <c r="A1507">
        <v>1</v>
      </c>
      <c r="B1507" t="s">
        <v>1000</v>
      </c>
      <c r="C1507" t="s">
        <v>492</v>
      </c>
      <c r="D1507">
        <v>29103</v>
      </c>
      <c r="E1507" s="2">
        <v>0</v>
      </c>
      <c r="F1507" s="2" t="s">
        <v>1954</v>
      </c>
      <c r="G1507" s="3">
        <v>-999</v>
      </c>
      <c r="H1507" s="1">
        <v>0.37518173000514549</v>
      </c>
      <c r="I1507" s="1">
        <f t="shared" si="152"/>
        <v>-999</v>
      </c>
      <c r="J1507" s="1">
        <v>-999</v>
      </c>
      <c r="K1507" s="1">
        <v>-999</v>
      </c>
      <c r="L1507" s="2">
        <v>-999</v>
      </c>
      <c r="M1507" s="2">
        <v>-999</v>
      </c>
      <c r="N1507" s="7">
        <v>-999</v>
      </c>
      <c r="O1507" s="2">
        <v>-999</v>
      </c>
      <c r="P1507" s="3">
        <v>-999</v>
      </c>
      <c r="Q1507" s="3">
        <v>-999</v>
      </c>
      <c r="R1507" s="3">
        <v>-999</v>
      </c>
      <c r="S1507" s="3">
        <v>-999</v>
      </c>
      <c r="T1507" s="3">
        <v>-999</v>
      </c>
      <c r="V1507">
        <v>29103</v>
      </c>
      <c r="W1507" s="2">
        <v>-999</v>
      </c>
      <c r="X1507" s="2">
        <v>1.0064886414515379E-2</v>
      </c>
      <c r="Y1507" s="2">
        <v>-999</v>
      </c>
      <c r="Z1507" s="2">
        <v>-999</v>
      </c>
      <c r="AA1507" s="2">
        <v>-999</v>
      </c>
      <c r="AB1507" s="2">
        <v>-999</v>
      </c>
      <c r="AC1507" s="2">
        <v>-999</v>
      </c>
      <c r="AD1507" s="2">
        <v>-999</v>
      </c>
      <c r="AE1507" s="2">
        <v>-999</v>
      </c>
      <c r="AF1507" s="2">
        <v>-999</v>
      </c>
      <c r="AG1507" s="2">
        <v>-999</v>
      </c>
      <c r="AH1507" s="2">
        <v>-999</v>
      </c>
      <c r="AI1507" s="2">
        <v>-999</v>
      </c>
      <c r="AJ1507" s="2">
        <v>-999</v>
      </c>
      <c r="AK1507" s="2">
        <v>-999</v>
      </c>
      <c r="AL1507" s="2">
        <v>-999</v>
      </c>
      <c r="AM1507" s="2">
        <v>-999</v>
      </c>
      <c r="AN1507" s="2">
        <v>-999</v>
      </c>
      <c r="AO1507" s="2">
        <v>-999</v>
      </c>
      <c r="AP1507" s="2">
        <v>-999</v>
      </c>
      <c r="AQ1507" s="2">
        <v>-999</v>
      </c>
      <c r="AR1507" s="2">
        <v>-999</v>
      </c>
      <c r="AS1507" s="2">
        <v>-999</v>
      </c>
      <c r="AT1507" s="2">
        <v>-999</v>
      </c>
      <c r="AU1507" s="2">
        <v>-999</v>
      </c>
      <c r="AV1507" s="2">
        <v>-999</v>
      </c>
      <c r="AW1507" s="2">
        <v>-999</v>
      </c>
      <c r="AX1507" s="2">
        <v>-999</v>
      </c>
      <c r="AY1507" s="2">
        <v>-999</v>
      </c>
      <c r="AZ1507" s="2">
        <v>-999</v>
      </c>
      <c r="BA1507" s="2">
        <v>-999</v>
      </c>
      <c r="BB1507" s="2">
        <v>-999</v>
      </c>
      <c r="BC1507" s="2">
        <v>-999</v>
      </c>
      <c r="BD1507" s="2">
        <v>-999</v>
      </c>
      <c r="BE1507" s="2">
        <v>-999</v>
      </c>
      <c r="BF1507" s="2">
        <v>-999</v>
      </c>
      <c r="BG1507" s="2">
        <v>-999</v>
      </c>
      <c r="BH1507" s="2">
        <v>-999</v>
      </c>
      <c r="BI1507">
        <v>0</v>
      </c>
      <c r="BJ1507">
        <v>0.37518173000514549</v>
      </c>
      <c r="BK1507">
        <v>0.37518173000514549</v>
      </c>
      <c r="BL1507">
        <v>-999</v>
      </c>
      <c r="BM1507">
        <v>18.771912076333042</v>
      </c>
      <c r="BN1507">
        <f t="shared" si="149"/>
        <v>-999</v>
      </c>
      <c r="BO1507" t="s">
        <v>3748</v>
      </c>
      <c r="BP1507" t="s">
        <v>3748</v>
      </c>
      <c r="BQ1507">
        <v>2.2178765160586447E-2</v>
      </c>
      <c r="BR1507">
        <v>4.1666666666666664E-2</v>
      </c>
      <c r="BS1507">
        <v>0.2413793103448276</v>
      </c>
      <c r="BT1507">
        <v>0.22222222222222221</v>
      </c>
      <c r="BU1507" t="s">
        <v>3748</v>
      </c>
      <c r="BY1507">
        <f t="shared" si="150"/>
        <v>-999</v>
      </c>
      <c r="CA1507">
        <f t="shared" si="151"/>
        <v>-999</v>
      </c>
    </row>
    <row r="1508" spans="1:82" x14ac:dyDescent="0.3">
      <c r="A1508">
        <v>0</v>
      </c>
      <c r="B1508" t="s">
        <v>1000</v>
      </c>
      <c r="C1508" t="s">
        <v>1017</v>
      </c>
      <c r="D1508">
        <v>29105</v>
      </c>
      <c r="E1508" s="2">
        <f>BO1508</f>
        <v>0.49659814800689317</v>
      </c>
      <c r="F1508" s="2" t="s">
        <v>1937</v>
      </c>
      <c r="G1508" s="3">
        <v>5791</v>
      </c>
      <c r="H1508" s="1">
        <v>2.7032629470411629</v>
      </c>
      <c r="I1508" s="1">
        <f t="shared" si="152"/>
        <v>-7.9419612246316866</v>
      </c>
      <c r="J1508" s="1">
        <v>2.7512341122300001</v>
      </c>
      <c r="K1508" s="1">
        <v>95.328391590899997</v>
      </c>
      <c r="L1508" s="2">
        <v>0.1289717642299999</v>
      </c>
      <c r="M1508" s="2">
        <v>8.4402162406792118E-4</v>
      </c>
      <c r="N1508" s="7">
        <v>0</v>
      </c>
      <c r="O1508" s="2">
        <v>1.749132850727177E-2</v>
      </c>
      <c r="P1508" s="3">
        <v>102090.37205134003</v>
      </c>
      <c r="Q1508" s="3">
        <v>2799.8516860373998</v>
      </c>
      <c r="R1508" s="3">
        <v>504419.84903799032</v>
      </c>
      <c r="S1508" s="3">
        <v>1094.6554242726811</v>
      </c>
      <c r="T1508" s="3">
        <v>215587.04595991632</v>
      </c>
      <c r="V1508">
        <v>29105</v>
      </c>
      <c r="W1508" s="2">
        <v>0.4347406734562515</v>
      </c>
      <c r="X1508" s="2">
        <v>7.2519614721549094E-2</v>
      </c>
      <c r="Y1508" s="2">
        <v>0.23244983464683983</v>
      </c>
      <c r="Z1508" s="2">
        <v>0.78458419185493977</v>
      </c>
      <c r="AA1508" s="2">
        <v>0.27476841034213606</v>
      </c>
      <c r="AB1508" s="2">
        <v>0.31835085660186963</v>
      </c>
      <c r="AC1508" s="2">
        <v>8.4402162406792118E-4</v>
      </c>
      <c r="AD1508" s="2">
        <v>0</v>
      </c>
      <c r="AE1508" s="2">
        <v>1.749132850727177E-2</v>
      </c>
      <c r="AF1508">
        <v>925893.67821596668</v>
      </c>
      <c r="AG1508">
        <v>2007.6898448290915</v>
      </c>
      <c r="AH1508">
        <v>377339.09392937657</v>
      </c>
      <c r="AI1508">
        <v>18148.133114825941</v>
      </c>
      <c r="AJ1508">
        <v>24.647999742233008</v>
      </c>
      <c r="AK1508">
        <v>1430313.527253957</v>
      </c>
      <c r="AL1508">
        <v>3102.3452691017728</v>
      </c>
      <c r="AM1508">
        <v>583076.19372284238</v>
      </c>
      <c r="AN1508">
        <v>27998.079281276372</v>
      </c>
      <c r="AO1508">
        <v>38.086591018155822</v>
      </c>
      <c r="AP1508">
        <v>504419.84903799032</v>
      </c>
      <c r="AQ1508">
        <v>1094.6554242726813</v>
      </c>
      <c r="AR1508">
        <v>205737.09979346581</v>
      </c>
      <c r="AS1508">
        <v>9849.9461664504306</v>
      </c>
      <c r="AT1508">
        <v>13.438591275922814</v>
      </c>
      <c r="AU1508" s="3">
        <v>19186864.523328844</v>
      </c>
      <c r="AV1508" s="3">
        <v>526204.12587386894</v>
      </c>
      <c r="AW1508">
        <v>94198.020244330008</v>
      </c>
      <c r="AX1508">
        <v>17703575.924719382</v>
      </c>
      <c r="AY1508">
        <v>2583.4021416812998</v>
      </c>
      <c r="AZ1508">
        <v>485524.59850758349</v>
      </c>
      <c r="BA1508">
        <v>196288.39229567006</v>
      </c>
      <c r="BB1508">
        <v>36890440.448048227</v>
      </c>
      <c r="BC1508">
        <v>5383.2538277186995</v>
      </c>
      <c r="BD1508">
        <v>1011728.7243814524</v>
      </c>
      <c r="BE1508">
        <v>102090.37205134003</v>
      </c>
      <c r="BF1508">
        <v>19186864.523328844</v>
      </c>
      <c r="BG1508">
        <v>2799.8516860373998</v>
      </c>
      <c r="BH1508">
        <v>526204.12587386894</v>
      </c>
      <c r="BI1508">
        <v>1.6059881604974691</v>
      </c>
      <c r="BJ1508">
        <v>4.3092511075386319</v>
      </c>
      <c r="BK1508">
        <v>2.7032629470411629</v>
      </c>
      <c r="BL1508">
        <v>38.343655174467486</v>
      </c>
      <c r="BM1508">
        <v>30.401693949835799</v>
      </c>
      <c r="BN1508">
        <f t="shared" si="149"/>
        <v>-7.9419612246316866</v>
      </c>
      <c r="BO1508">
        <v>0.49659814800689317</v>
      </c>
      <c r="BP1508">
        <v>9.6578011930244043E-3</v>
      </c>
      <c r="BQ1508">
        <v>5.0364537736011843E-2</v>
      </c>
      <c r="BR1508">
        <v>0.17261904761904762</v>
      </c>
      <c r="BS1508">
        <v>0.31034482758620691</v>
      </c>
      <c r="BT1508">
        <v>0.22222222222222221</v>
      </c>
      <c r="BU1508">
        <v>0.22744032503543057</v>
      </c>
      <c r="BV1508">
        <v>0.78458419185493977</v>
      </c>
      <c r="BW1508">
        <v>0.28502947130926976</v>
      </c>
      <c r="BX1508">
        <v>0.31835085660186963</v>
      </c>
      <c r="BY1508">
        <f t="shared" si="150"/>
        <v>1.5838239636404631E-2</v>
      </c>
      <c r="BZ1508">
        <v>0</v>
      </c>
      <c r="CA1508">
        <f t="shared" si="151"/>
        <v>1.2763971082813394E-2</v>
      </c>
      <c r="CC1508">
        <v>1.5838239636404631E-2</v>
      </c>
      <c r="CD1508">
        <v>1.2763971082813394E-2</v>
      </c>
    </row>
    <row r="1509" spans="1:82" x14ac:dyDescent="0.3">
      <c r="A1509">
        <v>0</v>
      </c>
      <c r="B1509" t="s">
        <v>1000</v>
      </c>
      <c r="C1509" t="s">
        <v>117</v>
      </c>
      <c r="D1509">
        <v>29107</v>
      </c>
      <c r="E1509" s="2">
        <f>BO1509</f>
        <v>0.42929413970763636</v>
      </c>
      <c r="F1509" s="2" t="s">
        <v>1936</v>
      </c>
      <c r="G1509" s="3">
        <v>2142</v>
      </c>
      <c r="H1509" s="1">
        <v>1.6244799807470709</v>
      </c>
      <c r="I1509" s="1">
        <f t="shared" si="152"/>
        <v>-6.0383082266388826</v>
      </c>
      <c r="J1509" s="1">
        <v>2.6966347859200002</v>
      </c>
      <c r="K1509" s="1">
        <v>32.223720873399998</v>
      </c>
      <c r="L1509" s="2">
        <v>0.19225348075999982</v>
      </c>
      <c r="M1509" s="2">
        <v>5.0350383332619625E-5</v>
      </c>
      <c r="N1509" s="7">
        <v>0</v>
      </c>
      <c r="O1509" s="2">
        <v>2.4402631865152375E-3</v>
      </c>
      <c r="P1509" s="3">
        <v>61299.523645063004</v>
      </c>
      <c r="Q1509" s="3">
        <v>1681.1533857924301</v>
      </c>
      <c r="R1509" s="3">
        <v>198997.17157726106</v>
      </c>
      <c r="S1509" s="3">
        <v>429.28061680295167</v>
      </c>
      <c r="T1509" s="3">
        <v>86681.10957695666</v>
      </c>
      <c r="V1509">
        <v>29107</v>
      </c>
      <c r="W1509" s="2">
        <v>0.3975639569765419</v>
      </c>
      <c r="X1509" s="2">
        <v>4.3579431462851773E-2</v>
      </c>
      <c r="Y1509" s="2">
        <v>0.1730296736286526</v>
      </c>
      <c r="Z1509" s="2">
        <v>0.76901380905169892</v>
      </c>
      <c r="AA1509" s="2">
        <v>9.2879575663983305E-2</v>
      </c>
      <c r="AB1509" s="2">
        <v>0.47455395101434483</v>
      </c>
      <c r="AC1509" s="2">
        <v>5.0350383332619625E-5</v>
      </c>
      <c r="AD1509" s="2">
        <v>0</v>
      </c>
      <c r="AE1509" s="2">
        <v>2.4402631865152375E-3</v>
      </c>
      <c r="AF1509">
        <v>619877.82684085926</v>
      </c>
      <c r="AG1509">
        <v>1343.6323034684062</v>
      </c>
      <c r="AH1509">
        <v>252531.53382771098</v>
      </c>
      <c r="AI1509">
        <v>18292.034427699367</v>
      </c>
      <c r="AJ1509">
        <v>16.495653585867746</v>
      </c>
      <c r="AK1509">
        <v>818874.99841812032</v>
      </c>
      <c r="AL1509">
        <v>1772.912920271358</v>
      </c>
      <c r="AM1509">
        <v>333213.4974303405</v>
      </c>
      <c r="AN1509">
        <v>24291.180402026508</v>
      </c>
      <c r="AO1509">
        <v>21.766526499254987</v>
      </c>
      <c r="AP1509">
        <v>198997.17157726106</v>
      </c>
      <c r="AQ1509">
        <v>429.28061680295173</v>
      </c>
      <c r="AR1509">
        <v>80681.963602629519</v>
      </c>
      <c r="AS1509">
        <v>5999.1459743271407</v>
      </c>
      <c r="AT1509">
        <v>5.2708729133872403</v>
      </c>
      <c r="AU1509" s="3">
        <v>11520632.473853141</v>
      </c>
      <c r="AV1509" s="3">
        <v>315955.96732582932</v>
      </c>
      <c r="AW1509">
        <v>54299.169278517002</v>
      </c>
      <c r="AX1509">
        <v>10204985.874204485</v>
      </c>
      <c r="AY1509">
        <v>1489.1670742313697</v>
      </c>
      <c r="AZ1509">
        <v>279874.05993104359</v>
      </c>
      <c r="BA1509">
        <v>115598.69292358001</v>
      </c>
      <c r="BB1509">
        <v>21725618.348057628</v>
      </c>
      <c r="BC1509">
        <v>3170.3204600237996</v>
      </c>
      <c r="BD1509">
        <v>595830.02725687285</v>
      </c>
      <c r="BE1509">
        <v>61299.523645063004</v>
      </c>
      <c r="BF1509">
        <v>11520632.473853141</v>
      </c>
      <c r="BG1509">
        <v>1681.1533857924301</v>
      </c>
      <c r="BH1509">
        <v>315955.96732582932</v>
      </c>
      <c r="BI1509">
        <v>1.0615178960855609</v>
      </c>
      <c r="BJ1509">
        <v>2.6859978768326318</v>
      </c>
      <c r="BK1509">
        <v>1.6244799807470709</v>
      </c>
      <c r="BL1509">
        <v>40.194513091636871</v>
      </c>
      <c r="BM1509">
        <v>34.156204864997989</v>
      </c>
      <c r="BN1509">
        <f t="shared" si="149"/>
        <v>-6.0383082266388826</v>
      </c>
      <c r="BO1509">
        <v>0.42929413970763636</v>
      </c>
      <c r="BP1509">
        <v>5.5183991046923557E-3</v>
      </c>
      <c r="BQ1509">
        <v>2.699145292826053E-2</v>
      </c>
      <c r="BR1509">
        <v>0.1130952380952381</v>
      </c>
      <c r="BS1509">
        <v>0.2413793103448276</v>
      </c>
      <c r="BT1509">
        <v>0.22222222222222221</v>
      </c>
      <c r="BU1509">
        <v>0.17292388452759688</v>
      </c>
      <c r="BV1509">
        <v>0.76901380905169892</v>
      </c>
      <c r="BW1509">
        <v>9.63481075352524E-2</v>
      </c>
      <c r="BX1509">
        <v>0.47455395101434483</v>
      </c>
      <c r="BY1509">
        <f t="shared" si="150"/>
        <v>4.5939264307797443E-3</v>
      </c>
      <c r="BZ1509">
        <v>0</v>
      </c>
      <c r="CA1509">
        <f t="shared" si="151"/>
        <v>1.2495427684474736E-3</v>
      </c>
      <c r="CC1509">
        <v>4.5939264307797443E-3</v>
      </c>
      <c r="CD1509">
        <v>1.2495427684474736E-3</v>
      </c>
    </row>
    <row r="1510" spans="1:82" x14ac:dyDescent="0.3">
      <c r="A1510">
        <v>0</v>
      </c>
      <c r="B1510" t="s">
        <v>1000</v>
      </c>
      <c r="C1510" t="s">
        <v>44</v>
      </c>
      <c r="D1510">
        <v>29109</v>
      </c>
      <c r="E1510" s="2">
        <f>BO1510</f>
        <v>0.52548512035442108</v>
      </c>
      <c r="F1510" s="2" t="s">
        <v>1937</v>
      </c>
      <c r="G1510" s="3">
        <v>4756</v>
      </c>
      <c r="H1510" s="1">
        <v>2.7056270834813656</v>
      </c>
      <c r="I1510" s="1">
        <f t="shared" si="152"/>
        <v>-11.236771743476375</v>
      </c>
      <c r="J1510" s="1">
        <v>2.7152844511500001</v>
      </c>
      <c r="K1510" s="1">
        <v>87.961905316699998</v>
      </c>
      <c r="L1510" s="2">
        <v>0.16005946703999996</v>
      </c>
      <c r="M1510" s="2">
        <v>2.1943849489285848E-3</v>
      </c>
      <c r="N1510" s="7">
        <v>0</v>
      </c>
      <c r="O1510" s="2">
        <v>1.2160366423412266E-2</v>
      </c>
      <c r="P1510" s="3">
        <v>54265.680080599028</v>
      </c>
      <c r="Q1510" s="3">
        <v>1488.2486253573902</v>
      </c>
      <c r="R1510" s="3">
        <v>487930.49880103162</v>
      </c>
      <c r="S1510" s="3">
        <v>1057.9486091240294</v>
      </c>
      <c r="T1510" s="3">
        <v>209969.93315873342</v>
      </c>
      <c r="V1510">
        <v>29109</v>
      </c>
      <c r="W1510" s="2">
        <v>0.47066342556205798</v>
      </c>
      <c r="X1510" s="2">
        <v>7.2583036692386346E-2</v>
      </c>
      <c r="Y1510" s="2">
        <v>0.3316703249866832</v>
      </c>
      <c r="Z1510" s="2">
        <v>0.77433223413875363</v>
      </c>
      <c r="AA1510" s="2">
        <v>0.25353572520405687</v>
      </c>
      <c r="AB1510" s="2">
        <v>0.39508700794813301</v>
      </c>
      <c r="AC1510" s="2">
        <v>2.1943849489285848E-3</v>
      </c>
      <c r="AD1510" s="2">
        <v>0</v>
      </c>
      <c r="AE1510" s="2">
        <v>1.2160366423412266E-2</v>
      </c>
      <c r="AF1510">
        <v>1099346.3540735177</v>
      </c>
      <c r="AG1510">
        <v>2384.9658513050526</v>
      </c>
      <c r="AH1510">
        <v>448246.9519392135</v>
      </c>
      <c r="AI1510">
        <v>25018.456606078893</v>
      </c>
      <c r="AJ1510">
        <v>29.279382834673402</v>
      </c>
      <c r="AK1510">
        <v>1587276.8528745493</v>
      </c>
      <c r="AL1510">
        <v>3442.9144604290818</v>
      </c>
      <c r="AM1510">
        <v>647085.11940759979</v>
      </c>
      <c r="AN1510">
        <v>36150.222296425942</v>
      </c>
      <c r="AO1510">
        <v>42.267624279835353</v>
      </c>
      <c r="AP1510">
        <v>487930.49880103162</v>
      </c>
      <c r="AQ1510">
        <v>1057.9486091240292</v>
      </c>
      <c r="AR1510">
        <v>198838.16746838629</v>
      </c>
      <c r="AS1510">
        <v>11131.765690347049</v>
      </c>
      <c r="AT1510">
        <v>12.98824144516195</v>
      </c>
      <c r="AU1510" s="3">
        <v>10198691.914347781</v>
      </c>
      <c r="AV1510" s="3">
        <v>279701.44664966792</v>
      </c>
      <c r="AW1510">
        <v>75182.406408861003</v>
      </c>
      <c r="AX1510">
        <v>14129781.460481336</v>
      </c>
      <c r="AY1510">
        <v>2061.8946048932094</v>
      </c>
      <c r="AZ1510">
        <v>387512.47204362974</v>
      </c>
      <c r="BA1510">
        <v>129448.08648946002</v>
      </c>
      <c r="BB1510">
        <v>24328473.374829117</v>
      </c>
      <c r="BC1510">
        <v>3550.1432302505996</v>
      </c>
      <c r="BD1510">
        <v>667213.91869329766</v>
      </c>
      <c r="BE1510">
        <v>54265.680080599028</v>
      </c>
      <c r="BF1510">
        <v>10198691.914347781</v>
      </c>
      <c r="BG1510">
        <v>1488.2486253573902</v>
      </c>
      <c r="BH1510">
        <v>279701.44664966792</v>
      </c>
      <c r="BI1510">
        <v>1.6954414861642342</v>
      </c>
      <c r="BJ1510">
        <v>4.4010685696455996</v>
      </c>
      <c r="BK1510">
        <v>2.7056270834813656</v>
      </c>
      <c r="BL1510">
        <v>36.300550735639618</v>
      </c>
      <c r="BM1510">
        <v>25.063778992163243</v>
      </c>
      <c r="BN1510">
        <f t="shared" si="149"/>
        <v>-11.236771743476375</v>
      </c>
      <c r="BO1510">
        <v>0.52548512035442108</v>
      </c>
      <c r="BP1510">
        <v>1.0788822675973597E-2</v>
      </c>
      <c r="BQ1510">
        <v>5.7116399470897035E-2</v>
      </c>
      <c r="BR1510">
        <v>0.17261904761904762</v>
      </c>
      <c r="BS1510">
        <v>0.27586206896551724</v>
      </c>
      <c r="BT1510">
        <v>0.22222222222222221</v>
      </c>
      <c r="BU1510">
        <v>0.32179646127694744</v>
      </c>
      <c r="BV1510">
        <v>0.77433223413875363</v>
      </c>
      <c r="BW1510">
        <v>0.26300386431956108</v>
      </c>
      <c r="BX1510">
        <v>0.39508700794813301</v>
      </c>
      <c r="BY1510">
        <f t="shared" si="150"/>
        <v>5.30747993045598E-2</v>
      </c>
      <c r="BZ1510">
        <v>0</v>
      </c>
      <c r="CA1510">
        <f t="shared" si="151"/>
        <v>7.2568213092458417E-3</v>
      </c>
      <c r="CC1510">
        <v>5.30747993045598E-2</v>
      </c>
      <c r="CD1510">
        <v>7.2568213092458417E-3</v>
      </c>
    </row>
    <row r="1511" spans="1:82" x14ac:dyDescent="0.3">
      <c r="A1511">
        <v>1</v>
      </c>
      <c r="B1511" t="s">
        <v>1000</v>
      </c>
      <c r="C1511" t="s">
        <v>455</v>
      </c>
      <c r="D1511">
        <v>29111</v>
      </c>
      <c r="E1511" s="2">
        <v>0</v>
      </c>
      <c r="F1511" s="2" t="s">
        <v>1954</v>
      </c>
      <c r="G1511" s="3">
        <v>-999</v>
      </c>
      <c r="H1511" s="1">
        <v>0.37798720033920885</v>
      </c>
      <c r="I1511" s="1">
        <f t="shared" si="152"/>
        <v>-999</v>
      </c>
      <c r="J1511" s="1">
        <v>-999</v>
      </c>
      <c r="K1511" s="1">
        <v>-999</v>
      </c>
      <c r="L1511" s="2">
        <v>-999</v>
      </c>
      <c r="M1511" s="2">
        <v>-999</v>
      </c>
      <c r="N1511" s="7">
        <v>-999</v>
      </c>
      <c r="O1511" s="2">
        <v>-999</v>
      </c>
      <c r="P1511" s="3">
        <v>-999</v>
      </c>
      <c r="Q1511" s="3">
        <v>-999</v>
      </c>
      <c r="R1511" s="3">
        <v>-999</v>
      </c>
      <c r="S1511" s="3">
        <v>-999</v>
      </c>
      <c r="T1511" s="3">
        <v>-999</v>
      </c>
      <c r="V1511">
        <v>29111</v>
      </c>
      <c r="W1511" s="2">
        <v>-999</v>
      </c>
      <c r="X1511" s="2">
        <v>1.0140147915791715E-2</v>
      </c>
      <c r="Y1511" s="2">
        <v>-999</v>
      </c>
      <c r="Z1511" s="2">
        <v>-999</v>
      </c>
      <c r="AA1511" s="2">
        <v>-999</v>
      </c>
      <c r="AB1511" s="2">
        <v>-999</v>
      </c>
      <c r="AC1511" s="2">
        <v>-999</v>
      </c>
      <c r="AD1511" s="2">
        <v>-999</v>
      </c>
      <c r="AE1511" s="2">
        <v>-999</v>
      </c>
      <c r="AF1511" s="2">
        <v>-999</v>
      </c>
      <c r="AG1511" s="2">
        <v>-999</v>
      </c>
      <c r="AH1511" s="2">
        <v>-999</v>
      </c>
      <c r="AI1511" s="2">
        <v>-999</v>
      </c>
      <c r="AJ1511" s="2">
        <v>-999</v>
      </c>
      <c r="AK1511" s="2">
        <v>-999</v>
      </c>
      <c r="AL1511" s="2">
        <v>-999</v>
      </c>
      <c r="AM1511" s="2">
        <v>-999</v>
      </c>
      <c r="AN1511" s="2">
        <v>-999</v>
      </c>
      <c r="AO1511" s="2">
        <v>-999</v>
      </c>
      <c r="AP1511" s="2">
        <v>-999</v>
      </c>
      <c r="AQ1511" s="2">
        <v>-999</v>
      </c>
      <c r="AR1511" s="2">
        <v>-999</v>
      </c>
      <c r="AS1511" s="2">
        <v>-999</v>
      </c>
      <c r="AT1511" s="2">
        <v>-999</v>
      </c>
      <c r="AU1511" s="2">
        <v>-999</v>
      </c>
      <c r="AV1511" s="2">
        <v>-999</v>
      </c>
      <c r="AW1511" s="2">
        <v>-999</v>
      </c>
      <c r="AX1511" s="2">
        <v>-999</v>
      </c>
      <c r="AY1511" s="2">
        <v>-999</v>
      </c>
      <c r="AZ1511" s="2">
        <v>-999</v>
      </c>
      <c r="BA1511" s="2">
        <v>-999</v>
      </c>
      <c r="BB1511" s="2">
        <v>-999</v>
      </c>
      <c r="BC1511" s="2">
        <v>-999</v>
      </c>
      <c r="BD1511" s="2">
        <v>-999</v>
      </c>
      <c r="BE1511" s="2">
        <v>-999</v>
      </c>
      <c r="BF1511" s="2">
        <v>-999</v>
      </c>
      <c r="BG1511" s="2">
        <v>-999</v>
      </c>
      <c r="BH1511" s="2">
        <v>-999</v>
      </c>
      <c r="BI1511">
        <v>0</v>
      </c>
      <c r="BJ1511">
        <v>0.37798720033920885</v>
      </c>
      <c r="BK1511">
        <v>0.37798720033920885</v>
      </c>
      <c r="BL1511">
        <v>-999</v>
      </c>
      <c r="BM1511">
        <v>16.564305259903922</v>
      </c>
      <c r="BN1511">
        <f t="shared" si="149"/>
        <v>-999</v>
      </c>
      <c r="BO1511" t="s">
        <v>3748</v>
      </c>
      <c r="BP1511" t="s">
        <v>3748</v>
      </c>
      <c r="BQ1511">
        <v>2.2602172543781662E-2</v>
      </c>
      <c r="BR1511">
        <v>8.9285714285714288E-2</v>
      </c>
      <c r="BS1511">
        <v>0.20689655172413793</v>
      </c>
      <c r="BT1511">
        <v>0.22222222222222221</v>
      </c>
      <c r="BU1511" t="s">
        <v>3748</v>
      </c>
      <c r="BY1511">
        <f t="shared" si="150"/>
        <v>-999</v>
      </c>
      <c r="CA1511">
        <f t="shared" si="151"/>
        <v>-999</v>
      </c>
    </row>
    <row r="1512" spans="1:82" x14ac:dyDescent="0.3">
      <c r="A1512">
        <v>0</v>
      </c>
      <c r="B1512" t="s">
        <v>1000</v>
      </c>
      <c r="C1512" t="s">
        <v>118</v>
      </c>
      <c r="D1512">
        <v>29113</v>
      </c>
      <c r="E1512" s="2">
        <f t="shared" ref="E1512:E1517" si="155">BO1512</f>
        <v>0.43024777220774835</v>
      </c>
      <c r="F1512" s="2" t="s">
        <v>1936</v>
      </c>
      <c r="G1512" s="3">
        <v>8384</v>
      </c>
      <c r="H1512" s="1">
        <v>1.8887672601602141</v>
      </c>
      <c r="I1512" s="1">
        <f t="shared" si="152"/>
        <v>-7.2975170207474029</v>
      </c>
      <c r="J1512" s="1">
        <v>2.6661109221400001</v>
      </c>
      <c r="K1512" s="1">
        <v>70.684287111299994</v>
      </c>
      <c r="L1512" s="2">
        <v>0.15298799668000007</v>
      </c>
      <c r="M1512" s="2">
        <v>1.819886273750401E-3</v>
      </c>
      <c r="N1512" s="7">
        <v>0</v>
      </c>
      <c r="O1512" s="2">
        <v>3.6167676586580278E-3</v>
      </c>
      <c r="P1512" s="3">
        <v>52951.247276466995</v>
      </c>
      <c r="Q1512" s="3">
        <v>1452.20000658087</v>
      </c>
      <c r="R1512" s="3">
        <v>226347.58671601862</v>
      </c>
      <c r="S1512" s="3">
        <v>490.60198389683376</v>
      </c>
      <c r="T1512" s="3">
        <v>94977.307504209661</v>
      </c>
      <c r="V1512">
        <v>29113</v>
      </c>
      <c r="W1512" s="2">
        <v>0.41420776625792327</v>
      </c>
      <c r="X1512" s="2">
        <v>5.0669386104454643E-2</v>
      </c>
      <c r="Y1512" s="2">
        <v>0.2228862417138627</v>
      </c>
      <c r="Z1512" s="2">
        <v>0.76030915506036334</v>
      </c>
      <c r="AA1512" s="2">
        <v>0.2037358323330091</v>
      </c>
      <c r="AB1512" s="2">
        <v>0.37763195753472595</v>
      </c>
      <c r="AC1512" s="2">
        <v>1.819886273750401E-3</v>
      </c>
      <c r="AD1512" s="2">
        <v>0</v>
      </c>
      <c r="AE1512" s="2">
        <v>3.6167676586580278E-3</v>
      </c>
      <c r="AF1512">
        <v>532300.86549362564</v>
      </c>
      <c r="AG1512">
        <v>1153.5553362758317</v>
      </c>
      <c r="AH1512">
        <v>216807.156000121</v>
      </c>
      <c r="AI1512">
        <v>6518.971311203768</v>
      </c>
      <c r="AJ1512">
        <v>14.162171628645638</v>
      </c>
      <c r="AK1512">
        <v>758648.45220964425</v>
      </c>
      <c r="AL1512">
        <v>1644.1573201726653</v>
      </c>
      <c r="AM1512">
        <v>309014.28080098622</v>
      </c>
      <c r="AN1512">
        <v>9289.1540145482559</v>
      </c>
      <c r="AO1512">
        <v>20.185255549925085</v>
      </c>
      <c r="AP1512">
        <v>226347.58671601862</v>
      </c>
      <c r="AQ1512">
        <v>490.60198389683364</v>
      </c>
      <c r="AR1512">
        <v>92207.124800865218</v>
      </c>
      <c r="AS1512">
        <v>2770.1827033444879</v>
      </c>
      <c r="AT1512">
        <v>6.0230839212794471</v>
      </c>
      <c r="AU1512" s="3">
        <v>9951657.4131392073</v>
      </c>
      <c r="AV1512" s="3">
        <v>272926.46923680871</v>
      </c>
      <c r="AW1512">
        <v>62872.506177923009</v>
      </c>
      <c r="AX1512">
        <v>11816258.81107885</v>
      </c>
      <c r="AY1512">
        <v>1724.2927897170298</v>
      </c>
      <c r="AZ1512">
        <v>324063.58689941856</v>
      </c>
      <c r="BA1512">
        <v>115823.75345439001</v>
      </c>
      <c r="BB1512">
        <v>21767916.224218059</v>
      </c>
      <c r="BC1512">
        <v>3176.4927962979</v>
      </c>
      <c r="BD1512">
        <v>596990.05613622733</v>
      </c>
      <c r="BE1512">
        <v>52951.247276466995</v>
      </c>
      <c r="BF1512">
        <v>9951657.4131392073</v>
      </c>
      <c r="BG1512">
        <v>1452.20000658087</v>
      </c>
      <c r="BH1512">
        <v>272926.46923680871</v>
      </c>
      <c r="BI1512">
        <v>1.3643875691905694</v>
      </c>
      <c r="BJ1512">
        <v>3.2531548293507835</v>
      </c>
      <c r="BK1512">
        <v>1.8887672601602141</v>
      </c>
      <c r="BL1512">
        <v>36.124824108487189</v>
      </c>
      <c r="BM1512">
        <v>28.827307087739786</v>
      </c>
      <c r="BN1512">
        <f t="shared" si="149"/>
        <v>-7.2975170207474029</v>
      </c>
      <c r="BO1512">
        <v>0.43024777220774835</v>
      </c>
      <c r="BP1512">
        <v>7.1086512857686818E-3</v>
      </c>
      <c r="BQ1512">
        <v>3.8179242058266137E-2</v>
      </c>
      <c r="BR1512">
        <v>0.10714285714285714</v>
      </c>
      <c r="BS1512">
        <v>0.13793103448275862</v>
      </c>
      <c r="BT1512">
        <v>0.22222222222222221</v>
      </c>
      <c r="BU1512">
        <v>0.20898485855140247</v>
      </c>
      <c r="BV1512">
        <v>0.76030915506036334</v>
      </c>
      <c r="BW1512">
        <v>0.21134422441183517</v>
      </c>
      <c r="BX1512">
        <v>0.37763195753472595</v>
      </c>
      <c r="BY1512">
        <f t="shared" si="150"/>
        <v>6.1059040383622802E-2</v>
      </c>
      <c r="BZ1512">
        <v>0</v>
      </c>
      <c r="CA1512">
        <f t="shared" si="151"/>
        <v>2.2814815734934859E-3</v>
      </c>
      <c r="CC1512">
        <v>6.1059040383622802E-2</v>
      </c>
      <c r="CD1512">
        <v>2.2814815734934859E-3</v>
      </c>
    </row>
    <row r="1513" spans="1:82" x14ac:dyDescent="0.3">
      <c r="A1513">
        <v>0</v>
      </c>
      <c r="B1513" t="s">
        <v>1000</v>
      </c>
      <c r="C1513" t="s">
        <v>585</v>
      </c>
      <c r="D1513">
        <v>29115</v>
      </c>
      <c r="E1513" s="2">
        <f t="shared" si="155"/>
        <v>0.49019660290644396</v>
      </c>
      <c r="F1513" s="2" t="s">
        <v>1937</v>
      </c>
      <c r="G1513" s="3">
        <v>79</v>
      </c>
      <c r="H1513" s="1">
        <v>0.37440552540347782</v>
      </c>
      <c r="I1513" s="1">
        <f t="shared" si="152"/>
        <v>-9.3917650946019293</v>
      </c>
      <c r="J1513" s="1">
        <v>2.93952168056</v>
      </c>
      <c r="K1513" s="1">
        <v>45.099572347500001</v>
      </c>
      <c r="L1513" s="2">
        <v>0.17172365570999992</v>
      </c>
      <c r="M1513" s="2">
        <v>9.0855249418953714E-4</v>
      </c>
      <c r="N1513" s="7">
        <v>0</v>
      </c>
      <c r="O1513" s="2">
        <v>1.5254928113988687E-3</v>
      </c>
      <c r="P1513" s="3">
        <v>2833.0812728720011</v>
      </c>
      <c r="Q1513" s="3">
        <v>77.69789862792004</v>
      </c>
      <c r="R1513" s="3">
        <v>7271.6000468280399</v>
      </c>
      <c r="S1513" s="3">
        <v>15.569463397627979</v>
      </c>
      <c r="T1513" s="3">
        <v>3222.3378937746456</v>
      </c>
      <c r="V1513">
        <v>29115</v>
      </c>
      <c r="W1513" s="2">
        <v>0.43687879305222305</v>
      </c>
      <c r="X1513" s="2">
        <v>1.0044063409221113E-2</v>
      </c>
      <c r="Y1513" s="2">
        <v>0.30474607888382604</v>
      </c>
      <c r="Z1513" s="2">
        <v>0.83827916785783063</v>
      </c>
      <c r="AA1513" s="2">
        <v>0.12999209987946195</v>
      </c>
      <c r="AB1513" s="2">
        <v>0.42387861576112879</v>
      </c>
      <c r="AC1513" s="2">
        <v>9.0855249418953714E-4</v>
      </c>
      <c r="AD1513" s="2">
        <v>0</v>
      </c>
      <c r="AE1513" s="2">
        <v>1.5254928113988687E-3</v>
      </c>
      <c r="AF1513">
        <v>302356.75846815237</v>
      </c>
      <c r="AG1513">
        <v>656.07599266781006</v>
      </c>
      <c r="AH1513">
        <v>123307.4527221918</v>
      </c>
      <c r="AI1513">
        <v>11555.956240288346</v>
      </c>
      <c r="AJ1513">
        <v>8.0543728164994182</v>
      </c>
      <c r="AK1513">
        <v>309628.35851498041</v>
      </c>
      <c r="AL1513">
        <v>671.64545606543811</v>
      </c>
      <c r="AM1513">
        <v>126233.68519109569</v>
      </c>
      <c r="AN1513">
        <v>11852.061665159126</v>
      </c>
      <c r="AO1513">
        <v>8.2455768027072622</v>
      </c>
      <c r="AP1513">
        <v>7271.6000468280399</v>
      </c>
      <c r="AQ1513">
        <v>15.569463397628056</v>
      </c>
      <c r="AR1513">
        <v>2926.2324689038942</v>
      </c>
      <c r="AS1513">
        <v>296.10542487078055</v>
      </c>
      <c r="AT1513">
        <v>0.19120398620784407</v>
      </c>
      <c r="AU1513" s="3">
        <v>532449.29442356387</v>
      </c>
      <c r="AV1513" s="3">
        <v>14602.543068131292</v>
      </c>
      <c r="AW1513">
        <v>18502.689289778998</v>
      </c>
      <c r="AX1513">
        <v>3477395.4251210648</v>
      </c>
      <c r="AY1513">
        <v>507.44046439718988</v>
      </c>
      <c r="AZ1513">
        <v>95368.360878807871</v>
      </c>
      <c r="BA1513">
        <v>21335.770562651</v>
      </c>
      <c r="BB1513">
        <v>4009844.7195446286</v>
      </c>
      <c r="BC1513">
        <v>585.13836302510992</v>
      </c>
      <c r="BD1513">
        <v>109970.90394693916</v>
      </c>
      <c r="BE1513">
        <v>2833.0812728720011</v>
      </c>
      <c r="BF1513">
        <v>532449.29442356387</v>
      </c>
      <c r="BG1513">
        <v>77.69789862792004</v>
      </c>
      <c r="BH1513">
        <v>14602.543068131292</v>
      </c>
      <c r="BI1513">
        <v>0.47377674780671342</v>
      </c>
      <c r="BJ1513">
        <v>0.84818227321019124</v>
      </c>
      <c r="BK1513">
        <v>0.37440552540347782</v>
      </c>
      <c r="BL1513">
        <v>31.555862830671689</v>
      </c>
      <c r="BM1513">
        <v>22.16409773606976</v>
      </c>
      <c r="BN1513">
        <f t="shared" si="149"/>
        <v>-9.3917650946019293</v>
      </c>
      <c r="BO1513">
        <v>0.49019660290644396</v>
      </c>
      <c r="BP1513">
        <v>2.8123856023861945E-3</v>
      </c>
      <c r="BQ1513">
        <v>2.2100976179985462E-2</v>
      </c>
      <c r="BR1513">
        <v>0.10119047619047619</v>
      </c>
      <c r="BS1513">
        <v>0.27586206896551724</v>
      </c>
      <c r="BT1513">
        <v>0.22222222222222221</v>
      </c>
      <c r="BU1513">
        <v>0.26895952339174706</v>
      </c>
      <c r="BV1513">
        <v>0.83827916785783063</v>
      </c>
      <c r="BW1513">
        <v>0.13484657663844601</v>
      </c>
      <c r="BX1513">
        <v>0.42387861576112879</v>
      </c>
      <c r="BY1513">
        <f t="shared" si="150"/>
        <v>0.13526126143993242</v>
      </c>
      <c r="BZ1513">
        <v>0</v>
      </c>
      <c r="CA1513">
        <f t="shared" si="151"/>
        <v>8.6399515780298888E-4</v>
      </c>
      <c r="CC1513">
        <v>0.13526126143993242</v>
      </c>
      <c r="CD1513">
        <v>8.6399515780298888E-4</v>
      </c>
    </row>
    <row r="1514" spans="1:82" x14ac:dyDescent="0.3">
      <c r="A1514">
        <v>0</v>
      </c>
      <c r="B1514" t="s">
        <v>1000</v>
      </c>
      <c r="C1514" t="s">
        <v>494</v>
      </c>
      <c r="D1514">
        <v>29117</v>
      </c>
      <c r="E1514" s="2">
        <f t="shared" si="155"/>
        <v>0.48390420461003891</v>
      </c>
      <c r="F1514" s="2" t="s">
        <v>1937</v>
      </c>
      <c r="G1514" s="3">
        <v>282</v>
      </c>
      <c r="H1514" s="1">
        <v>1.8984862778353713</v>
      </c>
      <c r="I1514" s="1">
        <f t="shared" si="152"/>
        <v>-9.4995027158979326</v>
      </c>
      <c r="J1514" s="1">
        <v>2.84756469486</v>
      </c>
      <c r="K1514" s="1">
        <v>49.941225772999999</v>
      </c>
      <c r="L1514" s="2">
        <v>0.17373408253</v>
      </c>
      <c r="M1514" s="2">
        <v>2.5218408928123063E-3</v>
      </c>
      <c r="N1514" s="7">
        <v>0</v>
      </c>
      <c r="O1514" s="2">
        <v>1.5831920020272061E-3</v>
      </c>
      <c r="P1514" s="3">
        <v>30020.488756871997</v>
      </c>
      <c r="Q1514" s="3">
        <v>823.31873586791983</v>
      </c>
      <c r="R1514" s="3">
        <v>230375.45442893985</v>
      </c>
      <c r="S1514" s="3">
        <v>496.90231427493103</v>
      </c>
      <c r="T1514" s="3">
        <v>100980.44903414475</v>
      </c>
      <c r="V1514">
        <v>29117</v>
      </c>
      <c r="W1514" s="2">
        <v>0.44293706069551875</v>
      </c>
      <c r="X1514" s="2">
        <v>5.0930115242197524E-2</v>
      </c>
      <c r="Y1514" s="2">
        <v>0.293199308494133</v>
      </c>
      <c r="Z1514" s="2">
        <v>0.81205530090658395</v>
      </c>
      <c r="AA1514" s="2">
        <v>0.14394736958401433</v>
      </c>
      <c r="AB1514" s="2">
        <v>0.42884110583873231</v>
      </c>
      <c r="AC1514" s="2">
        <v>2.5218408928123063E-3</v>
      </c>
      <c r="AD1514" s="2">
        <v>0</v>
      </c>
      <c r="AE1514" s="2">
        <v>1.5831920020272061E-3</v>
      </c>
      <c r="AF1514">
        <v>700191.84387525287</v>
      </c>
      <c r="AG1514">
        <v>1516.6559369713671</v>
      </c>
      <c r="AH1514">
        <v>285050.79035656666</v>
      </c>
      <c r="AI1514">
        <v>22610.034217491357</v>
      </c>
      <c r="AJ1514">
        <v>18.620175883642755</v>
      </c>
      <c r="AK1514">
        <v>930567.29830419272</v>
      </c>
      <c r="AL1514">
        <v>2013.5582512462981</v>
      </c>
      <c r="AM1514">
        <v>378442.04275684676</v>
      </c>
      <c r="AN1514">
        <v>30199.230851355998</v>
      </c>
      <c r="AO1514">
        <v>24.721355108365763</v>
      </c>
      <c r="AP1514">
        <v>230375.45442893985</v>
      </c>
      <c r="AQ1514">
        <v>496.90231427493109</v>
      </c>
      <c r="AR1514">
        <v>93391.252400280093</v>
      </c>
      <c r="AS1514">
        <v>7589.1966338646416</v>
      </c>
      <c r="AT1514">
        <v>6.1011792247230083</v>
      </c>
      <c r="AU1514" s="3">
        <v>5642050.6569665233</v>
      </c>
      <c r="AV1514" s="3">
        <v>154734.52321901685</v>
      </c>
      <c r="AW1514">
        <v>50529.79064606801</v>
      </c>
      <c r="AX1514">
        <v>9496568.8540220223</v>
      </c>
      <c r="AY1514">
        <v>1385.7910074454801</v>
      </c>
      <c r="AZ1514">
        <v>260445.56193930353</v>
      </c>
      <c r="BA1514">
        <v>80550.27940294001</v>
      </c>
      <c r="BB1514">
        <v>15138619.510988545</v>
      </c>
      <c r="BC1514">
        <v>2209.1097433134</v>
      </c>
      <c r="BD1514">
        <v>415180.08515832038</v>
      </c>
      <c r="BE1514">
        <v>30020.488756871997</v>
      </c>
      <c r="BF1514">
        <v>5642050.6569665233</v>
      </c>
      <c r="BG1514">
        <v>823.31873586791983</v>
      </c>
      <c r="BH1514">
        <v>154734.52321901685</v>
      </c>
      <c r="BI1514">
        <v>1.4044786144129393</v>
      </c>
      <c r="BJ1514">
        <v>3.3029648922483106</v>
      </c>
      <c r="BK1514">
        <v>1.8984862778353713</v>
      </c>
      <c r="BL1514">
        <v>33.53977314903738</v>
      </c>
      <c r="BM1514">
        <v>24.040270433139447</v>
      </c>
      <c r="BN1514">
        <f t="shared" si="149"/>
        <v>-9.4995027158979326</v>
      </c>
      <c r="BO1514">
        <v>0.48390420461003891</v>
      </c>
      <c r="BP1514">
        <v>8.2301045580270519E-3</v>
      </c>
      <c r="BQ1514">
        <v>2.1654528514148712E-2</v>
      </c>
      <c r="BR1514">
        <v>4.1666666666666664E-2</v>
      </c>
      <c r="BS1514">
        <v>0.31034482758620691</v>
      </c>
      <c r="BT1514">
        <v>0.22222222222222221</v>
      </c>
      <c r="BU1514">
        <v>0.27204489222106204</v>
      </c>
      <c r="BV1514">
        <v>0.81205530090658395</v>
      </c>
      <c r="BW1514">
        <v>0.1493229974937908</v>
      </c>
      <c r="BX1514">
        <v>0.42884110583873231</v>
      </c>
      <c r="BY1514">
        <f t="shared" si="150"/>
        <v>0.13331445946433301</v>
      </c>
      <c r="BZ1514">
        <v>0</v>
      </c>
      <c r="CA1514">
        <f t="shared" si="151"/>
        <v>8.891273107511559E-4</v>
      </c>
      <c r="CC1514">
        <v>0.13331445946433301</v>
      </c>
      <c r="CD1514">
        <v>8.891273107511559E-4</v>
      </c>
    </row>
    <row r="1515" spans="1:82" x14ac:dyDescent="0.3">
      <c r="A1515">
        <v>0</v>
      </c>
      <c r="B1515" t="s">
        <v>1000</v>
      </c>
      <c r="C1515" t="s">
        <v>1018</v>
      </c>
      <c r="D1515">
        <v>29119</v>
      </c>
      <c r="E1515" s="2">
        <f t="shared" si="155"/>
        <v>0.51804662786567934</v>
      </c>
      <c r="F1515" s="2" t="s">
        <v>1937</v>
      </c>
      <c r="G1515" s="3">
        <v>1</v>
      </c>
      <c r="H1515" s="1">
        <v>0.37528781013417312</v>
      </c>
      <c r="I1515" s="1">
        <f t="shared" si="152"/>
        <v>-3.9403785656125052</v>
      </c>
      <c r="J1515" s="1">
        <v>2.7218490313700001</v>
      </c>
      <c r="K1515" s="1">
        <v>72.766140175399997</v>
      </c>
      <c r="L1515" s="2">
        <v>0.16560636157999986</v>
      </c>
      <c r="M1515" s="2">
        <v>3.2024773295441169E-4</v>
      </c>
      <c r="N1515" s="7">
        <v>0</v>
      </c>
      <c r="O1515" s="2">
        <v>8.5575943325373067E-3</v>
      </c>
      <c r="P1515" s="3">
        <v>15899.811060423299</v>
      </c>
      <c r="Q1515" s="3">
        <v>436.05593662461297</v>
      </c>
      <c r="R1515" s="3">
        <v>36394.991407740039</v>
      </c>
      <c r="S1515" s="3">
        <v>78.725345764682501</v>
      </c>
      <c r="T1515" s="3">
        <v>14804.43131457888</v>
      </c>
      <c r="V1515">
        <v>29119</v>
      </c>
      <c r="W1515" s="2">
        <v>0.38907430880826366</v>
      </c>
      <c r="X1515" s="2">
        <v>1.0067732193944684E-2</v>
      </c>
      <c r="Y1515" s="2">
        <v>0.10866451098702788</v>
      </c>
      <c r="Z1515" s="2">
        <v>0.7762042906983464</v>
      </c>
      <c r="AA1515" s="2">
        <v>0.2097364313931874</v>
      </c>
      <c r="AB1515" s="2">
        <v>0.40877883141687371</v>
      </c>
      <c r="AC1515" s="2">
        <v>3.2024773295441169E-4</v>
      </c>
      <c r="AD1515" s="2">
        <v>0</v>
      </c>
      <c r="AE1515" s="2">
        <v>8.5575943325373067E-3</v>
      </c>
      <c r="AF1515">
        <v>18476.732881693963</v>
      </c>
      <c r="AG1515">
        <v>39.556257111539409</v>
      </c>
      <c r="AH1515">
        <v>7434.4761249596086</v>
      </c>
      <c r="AI1515">
        <v>4.0621968416094099</v>
      </c>
      <c r="AJ1515">
        <v>0.48578024247459417</v>
      </c>
      <c r="AK1515">
        <v>54871.724289434002</v>
      </c>
      <c r="AL1515">
        <v>118.28160287622192</v>
      </c>
      <c r="AM1515">
        <v>22230.661261140827</v>
      </c>
      <c r="AN1515">
        <v>12.308375239269317</v>
      </c>
      <c r="AO1515">
        <v>1.4523345231054068</v>
      </c>
      <c r="AP1515">
        <v>36394.991407740039</v>
      </c>
      <c r="AQ1515">
        <v>78.725345764682515</v>
      </c>
      <c r="AR1515">
        <v>14796.185136181219</v>
      </c>
      <c r="AS1515">
        <v>8.2461783976599072</v>
      </c>
      <c r="AT1515">
        <v>0.96655428063081261</v>
      </c>
      <c r="AU1515" s="3">
        <v>2988210.4906959548</v>
      </c>
      <c r="AV1515" s="3">
        <v>81952.352729229766</v>
      </c>
      <c r="AW1515">
        <v>2172.9372772706997</v>
      </c>
      <c r="AX1515">
        <v>408381.83189025533</v>
      </c>
      <c r="AY1515">
        <v>59.593299320726999</v>
      </c>
      <c r="AZ1515">
        <v>11199.964674337432</v>
      </c>
      <c r="BA1515">
        <v>18072.748337694</v>
      </c>
      <c r="BB1515">
        <v>3396592.3225862104</v>
      </c>
      <c r="BC1515">
        <v>495.64923594533997</v>
      </c>
      <c r="BD1515">
        <v>93152.317403567198</v>
      </c>
      <c r="BE1515">
        <v>15899.811060423299</v>
      </c>
      <c r="BF1515">
        <v>2988210.4906959548</v>
      </c>
      <c r="BG1515">
        <v>436.05593662461297</v>
      </c>
      <c r="BH1515">
        <v>81952.352729229766</v>
      </c>
      <c r="BI1515">
        <v>4.6037373332835405E-2</v>
      </c>
      <c r="BJ1515">
        <v>0.42132518346700853</v>
      </c>
      <c r="BK1515">
        <v>0.37528781013417312</v>
      </c>
      <c r="BL1515">
        <v>43.910896042304977</v>
      </c>
      <c r="BM1515">
        <v>39.970517476692471</v>
      </c>
      <c r="BN1515">
        <f t="shared" si="149"/>
        <v>-3.9403785656125052</v>
      </c>
      <c r="BO1515">
        <v>0.51804662786567934</v>
      </c>
      <c r="BP1515">
        <v>2.8880866185453113E-4</v>
      </c>
      <c r="BQ1515">
        <v>4.7170292599087588E-2</v>
      </c>
      <c r="BR1515">
        <v>0.16071428571428573</v>
      </c>
      <c r="BS1515">
        <v>0.17241379310344829</v>
      </c>
      <c r="BT1515">
        <v>0.22222222222222221</v>
      </c>
      <c r="BU1515">
        <v>0.11284378711721975</v>
      </c>
      <c r="BV1515">
        <v>0.7762042906983464</v>
      </c>
      <c r="BW1515">
        <v>0.2175689122335969</v>
      </c>
      <c r="BX1515">
        <v>0.40877883141687371</v>
      </c>
      <c r="BY1515">
        <f t="shared" si="150"/>
        <v>0.38271942692865385</v>
      </c>
      <c r="BZ1515">
        <v>0</v>
      </c>
      <c r="CA1515">
        <f t="shared" si="151"/>
        <v>4.960196204451448E-3</v>
      </c>
      <c r="CC1515">
        <v>0.38271942692865385</v>
      </c>
      <c r="CD1515">
        <v>4.960196204451448E-3</v>
      </c>
    </row>
    <row r="1516" spans="1:82" x14ac:dyDescent="0.3">
      <c r="A1516">
        <v>0</v>
      </c>
      <c r="B1516" t="s">
        <v>1000</v>
      </c>
      <c r="C1516" t="s">
        <v>48</v>
      </c>
      <c r="D1516">
        <v>29121</v>
      </c>
      <c r="E1516" s="2">
        <f t="shared" si="155"/>
        <v>0.50859754093107246</v>
      </c>
      <c r="F1516" s="2" t="s">
        <v>1937</v>
      </c>
      <c r="G1516" s="3">
        <v>435</v>
      </c>
      <c r="H1516" s="1">
        <v>0.37545762164898444</v>
      </c>
      <c r="I1516" s="1">
        <f t="shared" si="152"/>
        <v>-11.289783180286502</v>
      </c>
      <c r="J1516" s="1">
        <v>2.9243895012799999</v>
      </c>
      <c r="K1516" s="1">
        <v>57.2646817814</v>
      </c>
      <c r="L1516" s="2">
        <v>0.2098375805299999</v>
      </c>
      <c r="M1516" s="2">
        <v>1.7814338006403972E-4</v>
      </c>
      <c r="N1516" s="7">
        <v>0</v>
      </c>
      <c r="O1516" s="2">
        <v>1.6860626072167169E-3</v>
      </c>
      <c r="P1516" s="3">
        <v>4035.2182850820013</v>
      </c>
      <c r="Q1516" s="3">
        <v>110.66677975601998</v>
      </c>
      <c r="R1516" s="3">
        <v>43056.168895919749</v>
      </c>
      <c r="S1516" s="3">
        <v>93.240861164838321</v>
      </c>
      <c r="T1516" s="3">
        <v>18806.749206824868</v>
      </c>
      <c r="V1516">
        <v>29121</v>
      </c>
      <c r="W1516" s="2">
        <v>0.48144415814716596</v>
      </c>
      <c r="X1516" s="2">
        <v>1.0072287675919857E-2</v>
      </c>
      <c r="Y1516" s="2">
        <v>0.3548303222840779</v>
      </c>
      <c r="Z1516" s="2">
        <v>0.83396384311006511</v>
      </c>
      <c r="AA1516" s="2">
        <v>0.16505602705800365</v>
      </c>
      <c r="AB1516" s="2">
        <v>0.5179581275623939</v>
      </c>
      <c r="AC1516" s="2">
        <v>1.7814338006403972E-4</v>
      </c>
      <c r="AD1516" s="2">
        <v>0</v>
      </c>
      <c r="AE1516" s="2">
        <v>1.6860626072167169E-3</v>
      </c>
      <c r="AF1516">
        <v>181926.62555108959</v>
      </c>
      <c r="AG1516">
        <v>394.84241007075536</v>
      </c>
      <c r="AH1516">
        <v>74209.409209654696</v>
      </c>
      <c r="AI1516">
        <v>5361.655872394248</v>
      </c>
      <c r="AJ1516">
        <v>4.8472905192853277</v>
      </c>
      <c r="AK1516">
        <v>224982.79444700934</v>
      </c>
      <c r="AL1516">
        <v>488.08327123559366</v>
      </c>
      <c r="AM1516">
        <v>91733.740549852286</v>
      </c>
      <c r="AN1516">
        <v>6644.0737390215345</v>
      </c>
      <c r="AO1516">
        <v>5.9920268549759301</v>
      </c>
      <c r="AP1516">
        <v>43056.168895919749</v>
      </c>
      <c r="AQ1516">
        <v>93.240861164838293</v>
      </c>
      <c r="AR1516">
        <v>17524.33134019759</v>
      </c>
      <c r="AS1516">
        <v>1282.4178666272865</v>
      </c>
      <c r="AT1516">
        <v>1.1447363356906024</v>
      </c>
      <c r="AU1516" s="3">
        <v>758378.92449831136</v>
      </c>
      <c r="AV1516" s="3">
        <v>20798.714587346396</v>
      </c>
      <c r="AW1516">
        <v>19377.751418514999</v>
      </c>
      <c r="AX1516">
        <v>3641854.6015957091</v>
      </c>
      <c r="AY1516">
        <v>531.43924241414993</v>
      </c>
      <c r="AZ1516">
        <v>99878.69121931534</v>
      </c>
      <c r="BA1516">
        <v>23412.969703597002</v>
      </c>
      <c r="BB1516">
        <v>4400233.5260940203</v>
      </c>
      <c r="BC1516">
        <v>642.10602217016992</v>
      </c>
      <c r="BD1516">
        <v>120677.40580666173</v>
      </c>
      <c r="BE1516">
        <v>4035.2182850820013</v>
      </c>
      <c r="BF1516">
        <v>758378.92449831136</v>
      </c>
      <c r="BG1516">
        <v>110.66677975601998</v>
      </c>
      <c r="BH1516">
        <v>20798.714587346396</v>
      </c>
      <c r="BI1516">
        <v>0.36807086807835354</v>
      </c>
      <c r="BJ1516">
        <v>0.74352848972733798</v>
      </c>
      <c r="BK1516">
        <v>0.37545762164898444</v>
      </c>
      <c r="BL1516">
        <v>32.537460695059927</v>
      </c>
      <c r="BM1516">
        <v>21.247677514773425</v>
      </c>
      <c r="BN1516">
        <f t="shared" si="149"/>
        <v>-11.289783180286502</v>
      </c>
      <c r="BO1516">
        <v>0.50859754093107246</v>
      </c>
      <c r="BP1516">
        <v>2.2669217417710451E-3</v>
      </c>
      <c r="BQ1516">
        <v>2.3322508025805905E-2</v>
      </c>
      <c r="BR1516">
        <v>0.125</v>
      </c>
      <c r="BS1516">
        <v>0.27586206896551724</v>
      </c>
      <c r="BT1516">
        <v>0.22222222222222221</v>
      </c>
      <c r="BU1516">
        <v>0.32331459238810123</v>
      </c>
      <c r="BV1516">
        <v>0.83396384311006511</v>
      </c>
      <c r="BW1516">
        <v>0.17121994508091665</v>
      </c>
      <c r="BX1516">
        <v>0.5179581275623939</v>
      </c>
      <c r="BY1516">
        <f t="shared" si="150"/>
        <v>2.0779314170471675E-2</v>
      </c>
      <c r="BZ1516">
        <v>0</v>
      </c>
      <c r="CA1516">
        <f t="shared" si="151"/>
        <v>7.9398029509507523E-4</v>
      </c>
      <c r="CC1516">
        <v>2.0779314170471675E-2</v>
      </c>
      <c r="CD1516">
        <v>7.9398029509507523E-4</v>
      </c>
    </row>
    <row r="1517" spans="1:82" x14ac:dyDescent="0.3">
      <c r="A1517">
        <v>0</v>
      </c>
      <c r="B1517" t="s">
        <v>1000</v>
      </c>
      <c r="C1517" t="s">
        <v>49</v>
      </c>
      <c r="D1517">
        <v>29123</v>
      </c>
      <c r="E1517" s="2">
        <f t="shared" si="155"/>
        <v>0.51772197687712174</v>
      </c>
      <c r="F1517" s="2" t="s">
        <v>1937</v>
      </c>
      <c r="G1517" s="3">
        <v>1177</v>
      </c>
      <c r="H1517" s="1">
        <v>0.37409165345397288</v>
      </c>
      <c r="I1517" s="1">
        <f t="shared" si="152"/>
        <v>-9.9551596398818134</v>
      </c>
      <c r="J1517" s="1">
        <v>2.8506750639699998</v>
      </c>
      <c r="K1517" s="1">
        <v>113.006721184</v>
      </c>
      <c r="L1517" s="2">
        <v>0.16027162214000001</v>
      </c>
      <c r="M1517" s="2">
        <v>8.7111898940853106E-4</v>
      </c>
      <c r="N1517" s="7">
        <v>0</v>
      </c>
      <c r="O1517" s="2">
        <v>2.0077734134026129E-3</v>
      </c>
      <c r="P1517" s="3">
        <v>2044.9729455520026</v>
      </c>
      <c r="Q1517" s="3">
        <v>56.083848402720001</v>
      </c>
      <c r="R1517" s="3">
        <v>19978.117755779298</v>
      </c>
      <c r="S1517" s="3">
        <v>43.204144125016121</v>
      </c>
      <c r="T1517" s="3">
        <v>8435.3702176072838</v>
      </c>
      <c r="V1517">
        <v>29123</v>
      </c>
      <c r="W1517" s="2">
        <v>0.4770131060295999</v>
      </c>
      <c r="X1517" s="2">
        <v>1.0035643261682407E-2</v>
      </c>
      <c r="Y1517" s="2">
        <v>0.3192166404204323</v>
      </c>
      <c r="Z1517" s="2">
        <v>0.81294230155247293</v>
      </c>
      <c r="AA1517" s="2">
        <v>0.32572328788424409</v>
      </c>
      <c r="AB1517" s="2">
        <v>0.39561068658601711</v>
      </c>
      <c r="AC1517" s="2">
        <v>8.7111898940853106E-4</v>
      </c>
      <c r="AD1517" s="2">
        <v>0</v>
      </c>
      <c r="AE1517" s="2">
        <v>2.0077734134026129E-3</v>
      </c>
      <c r="AF1517">
        <v>233057.23686930328</v>
      </c>
      <c r="AG1517">
        <v>505.38370765620664</v>
      </c>
      <c r="AH1517">
        <v>94985.30404226642</v>
      </c>
      <c r="AI1517">
        <v>3634.1378042047709</v>
      </c>
      <c r="AJ1517">
        <v>6.204484683751577</v>
      </c>
      <c r="AK1517">
        <v>253035.35462508257</v>
      </c>
      <c r="AL1517">
        <v>548.58785178122275</v>
      </c>
      <c r="AM1517">
        <v>103105.38924373119</v>
      </c>
      <c r="AN1517">
        <v>3949.4228203472808</v>
      </c>
      <c r="AO1517">
        <v>6.734928803071524</v>
      </c>
      <c r="AP1517">
        <v>19978.117755779298</v>
      </c>
      <c r="AQ1517">
        <v>43.204144125016114</v>
      </c>
      <c r="AR1517">
        <v>8120.085201464768</v>
      </c>
      <c r="AS1517">
        <v>315.2850161425099</v>
      </c>
      <c r="AT1517">
        <v>0.53044411931994695</v>
      </c>
      <c r="AU1517" s="3">
        <v>384332.21538704337</v>
      </c>
      <c r="AV1517" s="3">
        <v>10540.398468807196</v>
      </c>
      <c r="AW1517">
        <v>14932.162079386</v>
      </c>
      <c r="AX1517">
        <v>2806350.5411998047</v>
      </c>
      <c r="AY1517">
        <v>409.51794311345992</v>
      </c>
      <c r="AZ1517">
        <v>76964.802228743662</v>
      </c>
      <c r="BA1517">
        <v>16977.135024938001</v>
      </c>
      <c r="BB1517">
        <v>3190682.7565868478</v>
      </c>
      <c r="BC1517">
        <v>465.6017915161799</v>
      </c>
      <c r="BD1517">
        <v>87505.200697550856</v>
      </c>
      <c r="BE1517">
        <v>2044.9729455520026</v>
      </c>
      <c r="BF1517">
        <v>384332.21538704337</v>
      </c>
      <c r="BG1517">
        <v>56.083848402720001</v>
      </c>
      <c r="BH1517">
        <v>10540.398468807196</v>
      </c>
      <c r="BI1517">
        <v>0.46996911332261182</v>
      </c>
      <c r="BJ1517">
        <v>0.8440607667765847</v>
      </c>
      <c r="BK1517">
        <v>0.37409165345397288</v>
      </c>
      <c r="BL1517">
        <v>32.058174004406062</v>
      </c>
      <c r="BM1517">
        <v>22.103014364524249</v>
      </c>
      <c r="BN1517">
        <f t="shared" si="149"/>
        <v>-9.9551596398818134</v>
      </c>
      <c r="BO1517">
        <v>0.51772197687712174</v>
      </c>
      <c r="BP1517">
        <v>2.9464341797511315E-3</v>
      </c>
      <c r="BQ1517">
        <v>6.0695782292704809E-2</v>
      </c>
      <c r="BR1517">
        <v>0.19047619047619047</v>
      </c>
      <c r="BS1517">
        <v>6.8965517241379309E-2</v>
      </c>
      <c r="BT1517">
        <v>0.27777777777777779</v>
      </c>
      <c r="BU1517">
        <v>0.28509390567810577</v>
      </c>
      <c r="BV1517">
        <v>0.81294230155247293</v>
      </c>
      <c r="BW1517">
        <v>0.33788722809568889</v>
      </c>
      <c r="BX1517">
        <v>0.39561068658601711</v>
      </c>
      <c r="BY1517">
        <f t="shared" si="150"/>
        <v>7.3351157022609609E-2</v>
      </c>
      <c r="BZ1517">
        <v>0</v>
      </c>
      <c r="CA1517">
        <f t="shared" si="151"/>
        <v>1.1904614811730735E-3</v>
      </c>
      <c r="CC1517">
        <v>7.3351157022609609E-2</v>
      </c>
      <c r="CD1517">
        <v>1.1904614811730735E-3</v>
      </c>
    </row>
    <row r="1518" spans="1:82" x14ac:dyDescent="0.3">
      <c r="A1518">
        <v>1</v>
      </c>
      <c r="B1518" t="s">
        <v>1000</v>
      </c>
      <c r="C1518" t="s">
        <v>1019</v>
      </c>
      <c r="D1518">
        <v>29125</v>
      </c>
      <c r="E1518" s="2">
        <v>0</v>
      </c>
      <c r="F1518" s="2" t="s">
        <v>1954</v>
      </c>
      <c r="G1518" s="3">
        <v>-999</v>
      </c>
      <c r="H1518" s="1">
        <v>0.37455657278134197</v>
      </c>
      <c r="I1518" s="1">
        <f t="shared" si="152"/>
        <v>-999</v>
      </c>
      <c r="J1518" s="1">
        <v>-999</v>
      </c>
      <c r="K1518" s="1">
        <v>-999</v>
      </c>
      <c r="L1518" s="2">
        <v>-999</v>
      </c>
      <c r="M1518" s="2">
        <v>-999</v>
      </c>
      <c r="N1518" s="7">
        <v>-999</v>
      </c>
      <c r="O1518" s="2">
        <v>-999</v>
      </c>
      <c r="P1518" s="3">
        <v>-999</v>
      </c>
      <c r="Q1518" s="3">
        <v>-999</v>
      </c>
      <c r="R1518" s="3">
        <v>-999</v>
      </c>
      <c r="S1518" s="3">
        <v>-999</v>
      </c>
      <c r="T1518" s="3">
        <v>-999</v>
      </c>
      <c r="V1518">
        <v>29125</v>
      </c>
      <c r="W1518" s="2">
        <v>-999</v>
      </c>
      <c r="X1518" s="2">
        <v>1.0048115511388752E-2</v>
      </c>
      <c r="Y1518" s="2">
        <v>-999</v>
      </c>
      <c r="Z1518" s="2">
        <v>-999</v>
      </c>
      <c r="AA1518" s="2">
        <v>-999</v>
      </c>
      <c r="AB1518" s="2">
        <v>-999</v>
      </c>
      <c r="AC1518" s="2">
        <v>-999</v>
      </c>
      <c r="AD1518" s="2">
        <v>-999</v>
      </c>
      <c r="AE1518" s="2">
        <v>-999</v>
      </c>
      <c r="AF1518" s="2">
        <v>-999</v>
      </c>
      <c r="AG1518" s="2">
        <v>-999</v>
      </c>
      <c r="AH1518" s="2">
        <v>-999</v>
      </c>
      <c r="AI1518" s="2">
        <v>-999</v>
      </c>
      <c r="AJ1518" s="2">
        <v>-999</v>
      </c>
      <c r="AK1518" s="2">
        <v>-999</v>
      </c>
      <c r="AL1518" s="2">
        <v>-999</v>
      </c>
      <c r="AM1518" s="2">
        <v>-999</v>
      </c>
      <c r="AN1518" s="2">
        <v>-999</v>
      </c>
      <c r="AO1518" s="2">
        <v>-999</v>
      </c>
      <c r="AP1518" s="2">
        <v>-999</v>
      </c>
      <c r="AQ1518" s="2">
        <v>-999</v>
      </c>
      <c r="AR1518" s="2">
        <v>-999</v>
      </c>
      <c r="AS1518" s="2">
        <v>-999</v>
      </c>
      <c r="AT1518" s="2">
        <v>-999</v>
      </c>
      <c r="AU1518" s="2">
        <v>-999</v>
      </c>
      <c r="AV1518" s="2">
        <v>-999</v>
      </c>
      <c r="AW1518" s="2">
        <v>-999</v>
      </c>
      <c r="AX1518" s="2">
        <v>-999</v>
      </c>
      <c r="AY1518" s="2">
        <v>-999</v>
      </c>
      <c r="AZ1518" s="2">
        <v>-999</v>
      </c>
      <c r="BA1518" s="2">
        <v>-999</v>
      </c>
      <c r="BB1518" s="2">
        <v>-999</v>
      </c>
      <c r="BC1518" s="2">
        <v>-999</v>
      </c>
      <c r="BD1518" s="2">
        <v>-999</v>
      </c>
      <c r="BE1518" s="2">
        <v>-999</v>
      </c>
      <c r="BF1518" s="2">
        <v>-999</v>
      </c>
      <c r="BG1518" s="2">
        <v>-999</v>
      </c>
      <c r="BH1518" s="2">
        <v>-999</v>
      </c>
      <c r="BI1518">
        <v>0</v>
      </c>
      <c r="BJ1518">
        <v>0.37455657278134197</v>
      </c>
      <c r="BK1518">
        <v>0.37455657278134197</v>
      </c>
      <c r="BL1518">
        <v>-999</v>
      </c>
      <c r="BM1518">
        <v>51.543941748823713</v>
      </c>
      <c r="BN1518">
        <f t="shared" si="149"/>
        <v>-999</v>
      </c>
      <c r="BO1518" t="s">
        <v>3748</v>
      </c>
      <c r="BP1518" t="s">
        <v>3748</v>
      </c>
      <c r="BQ1518">
        <v>4.3915692386859821E-2</v>
      </c>
      <c r="BR1518">
        <v>4.7619047619047616E-2</v>
      </c>
      <c r="BS1518">
        <v>0.31034482758620691</v>
      </c>
      <c r="BT1518">
        <v>0.27777777777777779</v>
      </c>
      <c r="BU1518" t="s">
        <v>3748</v>
      </c>
      <c r="BY1518">
        <f t="shared" si="150"/>
        <v>-999</v>
      </c>
      <c r="CA1518">
        <f t="shared" si="151"/>
        <v>-999</v>
      </c>
    </row>
    <row r="1519" spans="1:82" x14ac:dyDescent="0.3">
      <c r="A1519">
        <v>0</v>
      </c>
      <c r="B1519" t="s">
        <v>1000</v>
      </c>
      <c r="C1519" t="s">
        <v>51</v>
      </c>
      <c r="D1519">
        <v>29127</v>
      </c>
      <c r="E1519" s="2">
        <f>BO1519</f>
        <v>0.44005836816479615</v>
      </c>
      <c r="F1519" s="2" t="s">
        <v>1936</v>
      </c>
      <c r="G1519" s="3">
        <v>2599</v>
      </c>
      <c r="H1519" s="1">
        <v>6.7062622463780288</v>
      </c>
      <c r="I1519" s="1">
        <f t="shared" si="152"/>
        <v>-1.3804904742977371</v>
      </c>
      <c r="J1519" s="1">
        <v>2.9317203053399998</v>
      </c>
      <c r="K1519" s="1">
        <v>53.675223019100002</v>
      </c>
      <c r="L1519" s="2">
        <v>0.20100323088000005</v>
      </c>
      <c r="M1519" s="2">
        <v>2.8226807148724006E-3</v>
      </c>
      <c r="N1519" s="7">
        <v>0</v>
      </c>
      <c r="O1519" s="2">
        <v>1.8634574534574229E-3</v>
      </c>
      <c r="P1519" s="3">
        <v>242437.30462886</v>
      </c>
      <c r="Q1519" s="3">
        <v>6648.8982504845981</v>
      </c>
      <c r="R1519" s="3">
        <v>727299.49535182549</v>
      </c>
      <c r="S1519" s="3">
        <v>1585.1034295685702</v>
      </c>
      <c r="T1519" s="3">
        <v>313728.50322580972</v>
      </c>
      <c r="V1519">
        <v>29127</v>
      </c>
      <c r="W1519" s="2">
        <v>0.4356129938013743</v>
      </c>
      <c r="X1519" s="2">
        <v>0.1799068621353761</v>
      </c>
      <c r="Y1519" s="2">
        <v>3.2912344744379936E-2</v>
      </c>
      <c r="Z1519" s="2">
        <v>0.83605440783281781</v>
      </c>
      <c r="AA1519" s="2">
        <v>0.15471000252484696</v>
      </c>
      <c r="AB1519" s="2">
        <v>0.49615162754753489</v>
      </c>
      <c r="AC1519" s="2">
        <v>2.8226807148724006E-3</v>
      </c>
      <c r="AD1519" s="2">
        <v>0</v>
      </c>
      <c r="AE1519" s="2">
        <v>1.8634574534574229E-3</v>
      </c>
      <c r="AF1519">
        <v>616420.93328661832</v>
      </c>
      <c r="AG1519">
        <v>1336.7548572582225</v>
      </c>
      <c r="AH1519">
        <v>251238.93909342837</v>
      </c>
      <c r="AI1519">
        <v>13730.835699329265</v>
      </c>
      <c r="AJ1519">
        <v>16.411030646487074</v>
      </c>
      <c r="AK1519">
        <v>1343720.4286384438</v>
      </c>
      <c r="AL1519">
        <v>2921.8582868267922</v>
      </c>
      <c r="AM1519">
        <v>549154.22388616879</v>
      </c>
      <c r="AN1519">
        <v>29544.054132398527</v>
      </c>
      <c r="AO1519">
        <v>35.868553235812847</v>
      </c>
      <c r="AP1519">
        <v>727299.49535182549</v>
      </c>
      <c r="AQ1519">
        <v>1585.1034295685697</v>
      </c>
      <c r="AR1519">
        <v>297915.28479274042</v>
      </c>
      <c r="AS1519">
        <v>15813.218433069262</v>
      </c>
      <c r="AT1519">
        <v>19.457522589325773</v>
      </c>
      <c r="AU1519" s="3">
        <v>45563667.031947948</v>
      </c>
      <c r="AV1519" s="3">
        <v>1249593.9371960755</v>
      </c>
      <c r="AW1519">
        <v>98912.382403569994</v>
      </c>
      <c r="AX1519">
        <v>18589593.148926944</v>
      </c>
      <c r="AY1519">
        <v>2712.6945967376996</v>
      </c>
      <c r="AZ1519">
        <v>509823.82251088327</v>
      </c>
      <c r="BA1519">
        <v>341349.68703242997</v>
      </c>
      <c r="BB1519">
        <v>64153260.180874884</v>
      </c>
      <c r="BC1519">
        <v>9361.5928472222986</v>
      </c>
      <c r="BD1519">
        <v>1759417.7597069587</v>
      </c>
      <c r="BE1519">
        <v>242437.30462886</v>
      </c>
      <c r="BF1519">
        <v>45563667.031947948</v>
      </c>
      <c r="BG1519">
        <v>6648.8982504845981</v>
      </c>
      <c r="BH1519">
        <v>1249593.9371960755</v>
      </c>
      <c r="BI1519">
        <v>2.6275223502857381</v>
      </c>
      <c r="BJ1519">
        <v>9.3337845966637669</v>
      </c>
      <c r="BK1519">
        <v>6.7062622463780288</v>
      </c>
      <c r="BL1519">
        <v>42.53968214835826</v>
      </c>
      <c r="BM1519">
        <v>41.159191674060523</v>
      </c>
      <c r="BN1519">
        <f t="shared" si="149"/>
        <v>-1.3804904742977371</v>
      </c>
      <c r="BO1519">
        <v>0.44005836816479615</v>
      </c>
      <c r="BP1519">
        <v>1.4001917974789276E-2</v>
      </c>
      <c r="BQ1519">
        <v>2.6152865334917379E-2</v>
      </c>
      <c r="BR1519">
        <v>4.1666666666666664E-2</v>
      </c>
      <c r="BS1519">
        <v>0.20689655172413793</v>
      </c>
      <c r="BT1519">
        <v>0.27777777777777779</v>
      </c>
      <c r="BU1519">
        <v>3.953421495043298E-2</v>
      </c>
      <c r="BV1519">
        <v>0.83605440783281781</v>
      </c>
      <c r="BW1519">
        <v>0.16048755448635577</v>
      </c>
      <c r="BX1519">
        <v>0.49615162754753489</v>
      </c>
      <c r="BY1519">
        <f t="shared" si="150"/>
        <v>8.9948603593802676E-2</v>
      </c>
      <c r="BZ1519">
        <v>0</v>
      </c>
      <c r="CA1519">
        <f t="shared" si="151"/>
        <v>9.1804658699491692E-4</v>
      </c>
      <c r="CC1519">
        <v>8.9948603593802676E-2</v>
      </c>
      <c r="CD1519">
        <v>9.1804658699491692E-4</v>
      </c>
    </row>
    <row r="1520" spans="1:82" x14ac:dyDescent="0.3">
      <c r="A1520">
        <v>1</v>
      </c>
      <c r="B1520" t="s">
        <v>1000</v>
      </c>
      <c r="C1520" t="s">
        <v>502</v>
      </c>
      <c r="D1520">
        <v>29129</v>
      </c>
      <c r="E1520" s="2">
        <v>0</v>
      </c>
      <c r="F1520" s="2" t="s">
        <v>1954</v>
      </c>
      <c r="G1520" s="3">
        <v>-999</v>
      </c>
      <c r="H1520" s="1">
        <v>0.3761211526474294</v>
      </c>
      <c r="I1520" s="1">
        <f t="shared" si="152"/>
        <v>-999</v>
      </c>
      <c r="J1520" s="1">
        <v>-999</v>
      </c>
      <c r="K1520" s="1">
        <v>-999</v>
      </c>
      <c r="L1520" s="2">
        <v>-999</v>
      </c>
      <c r="M1520" s="2">
        <v>-999</v>
      </c>
      <c r="N1520" s="7">
        <v>-999</v>
      </c>
      <c r="O1520" s="2">
        <v>-999</v>
      </c>
      <c r="P1520" s="3">
        <v>-999</v>
      </c>
      <c r="Q1520" s="3">
        <v>-999</v>
      </c>
      <c r="R1520" s="3">
        <v>-999</v>
      </c>
      <c r="S1520" s="3">
        <v>-999</v>
      </c>
      <c r="T1520" s="3">
        <v>-999</v>
      </c>
      <c r="V1520">
        <v>29129</v>
      </c>
      <c r="W1520" s="2">
        <v>-999</v>
      </c>
      <c r="X1520" s="2">
        <v>1.0090088020653507E-2</v>
      </c>
      <c r="Y1520" s="2">
        <v>-999</v>
      </c>
      <c r="Z1520" s="2">
        <v>-999</v>
      </c>
      <c r="AA1520" s="2">
        <v>-999</v>
      </c>
      <c r="AB1520" s="2">
        <v>-999</v>
      </c>
      <c r="AC1520" s="2">
        <v>-999</v>
      </c>
      <c r="AD1520" s="2">
        <v>-999</v>
      </c>
      <c r="AE1520" s="2">
        <v>-999</v>
      </c>
      <c r="AF1520" s="2">
        <v>-999</v>
      </c>
      <c r="AG1520" s="2">
        <v>-999</v>
      </c>
      <c r="AH1520" s="2">
        <v>-999</v>
      </c>
      <c r="AI1520" s="2">
        <v>-999</v>
      </c>
      <c r="AJ1520" s="2">
        <v>-999</v>
      </c>
      <c r="AK1520" s="2">
        <v>-999</v>
      </c>
      <c r="AL1520" s="2">
        <v>-999</v>
      </c>
      <c r="AM1520" s="2">
        <v>-999</v>
      </c>
      <c r="AN1520" s="2">
        <v>-999</v>
      </c>
      <c r="AO1520" s="2">
        <v>-999</v>
      </c>
      <c r="AP1520" s="2">
        <v>-999</v>
      </c>
      <c r="AQ1520" s="2">
        <v>-999</v>
      </c>
      <c r="AR1520" s="2">
        <v>-999</v>
      </c>
      <c r="AS1520" s="2">
        <v>-999</v>
      </c>
      <c r="AT1520" s="2">
        <v>-999</v>
      </c>
      <c r="AU1520" s="2">
        <v>-999</v>
      </c>
      <c r="AV1520" s="2">
        <v>-999</v>
      </c>
      <c r="AW1520" s="2">
        <v>-999</v>
      </c>
      <c r="AX1520" s="2">
        <v>-999</v>
      </c>
      <c r="AY1520" s="2">
        <v>-999</v>
      </c>
      <c r="AZ1520" s="2">
        <v>-999</v>
      </c>
      <c r="BA1520" s="2">
        <v>-999</v>
      </c>
      <c r="BB1520" s="2">
        <v>-999</v>
      </c>
      <c r="BC1520" s="2">
        <v>-999</v>
      </c>
      <c r="BD1520" s="2">
        <v>-999</v>
      </c>
      <c r="BE1520" s="2">
        <v>-999</v>
      </c>
      <c r="BF1520" s="2">
        <v>-999</v>
      </c>
      <c r="BG1520" s="2">
        <v>-999</v>
      </c>
      <c r="BH1520" s="2">
        <v>-999</v>
      </c>
      <c r="BI1520">
        <v>0</v>
      </c>
      <c r="BJ1520">
        <v>0.3761211526474294</v>
      </c>
      <c r="BK1520">
        <v>0.3761211526474294</v>
      </c>
      <c r="BL1520">
        <v>-999</v>
      </c>
      <c r="BM1520">
        <v>25.851010966026092</v>
      </c>
      <c r="BN1520">
        <f t="shared" si="149"/>
        <v>-999</v>
      </c>
      <c r="BO1520" t="s">
        <v>3748</v>
      </c>
      <c r="BP1520" t="s">
        <v>3748</v>
      </c>
      <c r="BQ1520">
        <v>1.5220993354347088E-2</v>
      </c>
      <c r="BR1520">
        <v>0.10714285714285714</v>
      </c>
      <c r="BS1520">
        <v>0.2413793103448276</v>
      </c>
      <c r="BT1520">
        <v>0.27777777777777779</v>
      </c>
      <c r="BU1520" t="s">
        <v>3748</v>
      </c>
      <c r="BY1520">
        <f t="shared" si="150"/>
        <v>-999</v>
      </c>
      <c r="CA1520">
        <f t="shared" si="151"/>
        <v>-999</v>
      </c>
    </row>
    <row r="1521" spans="1:82" x14ac:dyDescent="0.3">
      <c r="A1521">
        <v>0</v>
      </c>
      <c r="B1521" t="s">
        <v>1000</v>
      </c>
      <c r="C1521" t="s">
        <v>122</v>
      </c>
      <c r="D1521">
        <v>29131</v>
      </c>
      <c r="E1521" s="2">
        <f>BO1521</f>
        <v>0.48235527621215091</v>
      </c>
      <c r="F1521" s="2" t="s">
        <v>1937</v>
      </c>
      <c r="G1521" s="3">
        <v>1929</v>
      </c>
      <c r="H1521" s="1">
        <v>0.37529703379231605</v>
      </c>
      <c r="I1521" s="1">
        <f t="shared" si="152"/>
        <v>-3.7990838193341716</v>
      </c>
      <c r="J1521" s="1">
        <v>2.7569047789400001</v>
      </c>
      <c r="K1521" s="1">
        <v>80.681515338300002</v>
      </c>
      <c r="L1521" s="2">
        <v>0.18864081193000004</v>
      </c>
      <c r="M1521" s="2">
        <v>5.251181912439847E-5</v>
      </c>
      <c r="N1521" s="7">
        <v>0</v>
      </c>
      <c r="O1521" s="2">
        <v>7.9278039066108322E-3</v>
      </c>
      <c r="P1521" s="3">
        <v>11747.389390216</v>
      </c>
      <c r="Q1521" s="3">
        <v>322.17482735976006</v>
      </c>
      <c r="R1521" s="3">
        <v>21160.290990150883</v>
      </c>
      <c r="S1521" s="3">
        <v>46.792753698790662</v>
      </c>
      <c r="T1521" s="3">
        <v>9257.5627777058398</v>
      </c>
      <c r="V1521">
        <v>29131</v>
      </c>
      <c r="W1521" s="2">
        <v>0.41510163976817527</v>
      </c>
      <c r="X1521" s="2">
        <v>1.0067979634222584E-2</v>
      </c>
      <c r="Y1521" s="2">
        <v>0.12172933757978756</v>
      </c>
      <c r="Z1521" s="2">
        <v>0.78620132630313755</v>
      </c>
      <c r="AA1521" s="2">
        <v>0.23255119847858186</v>
      </c>
      <c r="AB1521" s="2">
        <v>0.46563652460310112</v>
      </c>
      <c r="AC1521" s="2">
        <v>5.251181912439847E-5</v>
      </c>
      <c r="AD1521" s="2">
        <v>0</v>
      </c>
      <c r="AE1521" s="2">
        <v>7.9278039066108322E-3</v>
      </c>
      <c r="AF1521">
        <v>293681.79283377621</v>
      </c>
      <c r="AG1521">
        <v>637.63564767501555</v>
      </c>
      <c r="AH1521">
        <v>119841.64694086176</v>
      </c>
      <c r="AI1521">
        <v>7019.7458863324418</v>
      </c>
      <c r="AJ1521">
        <v>7.8278707295068379</v>
      </c>
      <c r="AK1521">
        <v>314842.0838239271</v>
      </c>
      <c r="AL1521">
        <v>684.42840137380608</v>
      </c>
      <c r="AM1521">
        <v>128636.20020746217</v>
      </c>
      <c r="AN1521">
        <v>7482.7553974378734</v>
      </c>
      <c r="AO1521">
        <v>8.4020566097743927</v>
      </c>
      <c r="AP1521">
        <v>21160.290990150883</v>
      </c>
      <c r="AQ1521">
        <v>46.792753698790534</v>
      </c>
      <c r="AR1521">
        <v>8794.5532666004146</v>
      </c>
      <c r="AS1521">
        <v>463.00951110543156</v>
      </c>
      <c r="AT1521">
        <v>0.57418588026755479</v>
      </c>
      <c r="AU1521" s="3">
        <v>2207804.3619971951</v>
      </c>
      <c r="AV1521" s="3">
        <v>60549.537053993306</v>
      </c>
      <c r="AW1521">
        <v>22591.485498198999</v>
      </c>
      <c r="AX1521">
        <v>4245843.7845315197</v>
      </c>
      <c r="AY1521">
        <v>619.57663089338996</v>
      </c>
      <c r="AZ1521">
        <v>116443.2320101037</v>
      </c>
      <c r="BA1521">
        <v>34338.874888414997</v>
      </c>
      <c r="BB1521">
        <v>6453648.1465287143</v>
      </c>
      <c r="BC1521">
        <v>941.75145825315008</v>
      </c>
      <c r="BD1521">
        <v>176992.76906409702</v>
      </c>
      <c r="BE1521">
        <v>11747.389390216</v>
      </c>
      <c r="BF1521">
        <v>2207804.3619971951</v>
      </c>
      <c r="BG1521">
        <v>322.17482735976006</v>
      </c>
      <c r="BH1521">
        <v>60549.537053993306</v>
      </c>
      <c r="BI1521">
        <v>0.51347748077499999</v>
      </c>
      <c r="BJ1521">
        <v>0.88877451456731604</v>
      </c>
      <c r="BK1521">
        <v>0.37529703379231605</v>
      </c>
      <c r="BL1521">
        <v>36.816984323778932</v>
      </c>
      <c r="BM1521">
        <v>33.017900504444761</v>
      </c>
      <c r="BN1521">
        <f t="shared" si="149"/>
        <v>-3.7990838193341716</v>
      </c>
      <c r="BO1521">
        <v>0.48235527621215091</v>
      </c>
      <c r="BP1521">
        <v>2.9992955382969178E-3</v>
      </c>
      <c r="BQ1521">
        <v>3.725778283777742E-2</v>
      </c>
      <c r="BR1521">
        <v>0.14880952380952381</v>
      </c>
      <c r="BS1521">
        <v>0.31034482758620691</v>
      </c>
      <c r="BT1521">
        <v>0.27777777777777779</v>
      </c>
      <c r="BU1521">
        <v>0.10879741593629859</v>
      </c>
      <c r="BV1521">
        <v>0.78620132630313755</v>
      </c>
      <c r="BW1521">
        <v>0.24123568306906831</v>
      </c>
      <c r="BX1521">
        <v>0.46563652460310112</v>
      </c>
      <c r="BY1521">
        <f t="shared" si="150"/>
        <v>4.5181823102926379E-3</v>
      </c>
      <c r="BZ1521">
        <v>0</v>
      </c>
      <c r="CA1521">
        <f t="shared" si="151"/>
        <v>4.1193940816868961E-3</v>
      </c>
      <c r="CC1521">
        <v>4.5181823102926379E-3</v>
      </c>
      <c r="CD1521">
        <v>4.1193940816868961E-3</v>
      </c>
    </row>
    <row r="1522" spans="1:82" x14ac:dyDescent="0.3">
      <c r="A1522">
        <v>0</v>
      </c>
      <c r="B1522" t="s">
        <v>1000</v>
      </c>
      <c r="C1522" t="s">
        <v>123</v>
      </c>
      <c r="D1522">
        <v>29133</v>
      </c>
      <c r="E1522" s="2">
        <f>BO1522</f>
        <v>0.55182383445057759</v>
      </c>
      <c r="F1522" s="2" t="s">
        <v>1938</v>
      </c>
      <c r="G1522" s="3">
        <v>548</v>
      </c>
      <c r="H1522" s="1">
        <v>1.8955704112317282</v>
      </c>
      <c r="I1522" s="1">
        <f t="shared" si="152"/>
        <v>-12.31710473743529</v>
      </c>
      <c r="J1522" s="1">
        <v>3.0825683879499999</v>
      </c>
      <c r="K1522" s="1">
        <v>168.064201002</v>
      </c>
      <c r="L1522" s="2">
        <v>0.12246617772000001</v>
      </c>
      <c r="M1522" s="2">
        <v>1.095177053731765E-3</v>
      </c>
      <c r="N1522" s="7">
        <v>0</v>
      </c>
      <c r="O1522" s="2">
        <v>5.1892366377582686E-4</v>
      </c>
      <c r="P1522" s="3">
        <v>10587.259438259996</v>
      </c>
      <c r="Q1522" s="3">
        <v>290.35799941859995</v>
      </c>
      <c r="R1522" s="3">
        <v>118950.94577157043</v>
      </c>
      <c r="S1522" s="3">
        <v>256.22686833342829</v>
      </c>
      <c r="T1522" s="3">
        <v>51835.499791003705</v>
      </c>
      <c r="V1522">
        <v>29133</v>
      </c>
      <c r="W1522" s="2">
        <v>0.53697023337809735</v>
      </c>
      <c r="X1522" s="2">
        <v>5.0851892173699106E-2</v>
      </c>
      <c r="Y1522" s="2">
        <v>0.3827528905661558</v>
      </c>
      <c r="Z1522" s="2">
        <v>0.8790725648341875</v>
      </c>
      <c r="AA1522" s="2">
        <v>0.48441741829565255</v>
      </c>
      <c r="AB1522" s="2">
        <v>0.30229262051801925</v>
      </c>
      <c r="AC1522" s="2">
        <v>1.095177053731765E-3</v>
      </c>
      <c r="AD1522" s="2">
        <v>0</v>
      </c>
      <c r="AE1522" s="2">
        <v>5.1892366377582686E-4</v>
      </c>
      <c r="AF1522">
        <v>621838.76945254439</v>
      </c>
      <c r="AG1522">
        <v>1348.4209394763097</v>
      </c>
      <c r="AH1522">
        <v>253431.54314789243</v>
      </c>
      <c r="AI1522">
        <v>18645.303280664128</v>
      </c>
      <c r="AJ1522">
        <v>16.554277902113171</v>
      </c>
      <c r="AK1522">
        <v>740789.71522411483</v>
      </c>
      <c r="AL1522">
        <v>1604.647807809738</v>
      </c>
      <c r="AM1522">
        <v>301588.59020688571</v>
      </c>
      <c r="AN1522">
        <v>22323.756012674578</v>
      </c>
      <c r="AO1522">
        <v>19.700446391710937</v>
      </c>
      <c r="AP1522">
        <v>118950.94577157043</v>
      </c>
      <c r="AQ1522">
        <v>256.22686833342823</v>
      </c>
      <c r="AR1522">
        <v>48157.047058993281</v>
      </c>
      <c r="AS1522">
        <v>3678.4527320104498</v>
      </c>
      <c r="AT1522">
        <v>3.1461684895977662</v>
      </c>
      <c r="AU1522" s="3">
        <v>1989769.5388265837</v>
      </c>
      <c r="AV1522" s="3">
        <v>54569.882410731676</v>
      </c>
      <c r="AW1522">
        <v>34685.183633076005</v>
      </c>
      <c r="AX1522">
        <v>6518733.4120003041</v>
      </c>
      <c r="AY1522">
        <v>951.24905438436008</v>
      </c>
      <c r="AZ1522">
        <v>178777.74728099664</v>
      </c>
      <c r="BA1522">
        <v>45272.443071336005</v>
      </c>
      <c r="BB1522">
        <v>8508502.9508268889</v>
      </c>
      <c r="BC1522">
        <v>1241.6070538029601</v>
      </c>
      <c r="BD1522">
        <v>233347.6296917283</v>
      </c>
      <c r="BE1522">
        <v>10587.259438259996</v>
      </c>
      <c r="BF1522">
        <v>1989769.5388265837</v>
      </c>
      <c r="BG1522">
        <v>290.35799941859995</v>
      </c>
      <c r="BH1522">
        <v>54569.882410731676</v>
      </c>
      <c r="BI1522">
        <v>1.3298980268329965</v>
      </c>
      <c r="BJ1522">
        <v>3.2254684380647247</v>
      </c>
      <c r="BK1522">
        <v>1.8955704112317282</v>
      </c>
      <c r="BL1522">
        <v>30.541687830023903</v>
      </c>
      <c r="BM1522">
        <v>18.224583092588613</v>
      </c>
      <c r="BN1522">
        <f t="shared" si="149"/>
        <v>-12.31710473743529</v>
      </c>
      <c r="BO1522">
        <v>0.55182383445057759</v>
      </c>
      <c r="BP1522">
        <v>8.8868862756298524E-3</v>
      </c>
      <c r="BQ1522">
        <v>0.11349795952621394</v>
      </c>
      <c r="BR1522">
        <v>0.19047619047619047</v>
      </c>
      <c r="BS1522">
        <v>0.13793103448275862</v>
      </c>
      <c r="BT1522">
        <v>0.16666666666666666</v>
      </c>
      <c r="BU1522">
        <v>0.3527348252833658</v>
      </c>
      <c r="BV1522">
        <v>0.8790725648341875</v>
      </c>
      <c r="BW1522">
        <v>0.50250769532744044</v>
      </c>
      <c r="BX1522">
        <v>0.30229262051801925</v>
      </c>
      <c r="BY1522">
        <f t="shared" si="150"/>
        <v>2.701146229352518E-2</v>
      </c>
      <c r="BZ1522">
        <v>0</v>
      </c>
      <c r="CA1522">
        <f t="shared" si="151"/>
        <v>3.9490318679695269E-4</v>
      </c>
      <c r="CC1522">
        <v>2.701146229352518E-2</v>
      </c>
      <c r="CD1522">
        <v>3.9490318679695269E-4</v>
      </c>
    </row>
    <row r="1523" spans="1:82" x14ac:dyDescent="0.3">
      <c r="A1523">
        <v>0</v>
      </c>
      <c r="B1523" t="s">
        <v>1000</v>
      </c>
      <c r="C1523" t="s">
        <v>1020</v>
      </c>
      <c r="D1523">
        <v>29135</v>
      </c>
      <c r="E1523" s="2">
        <f>BO1523</f>
        <v>0.46166693105075779</v>
      </c>
      <c r="F1523" s="2" t="s">
        <v>1936</v>
      </c>
      <c r="G1523" s="3">
        <v>2123</v>
      </c>
      <c r="H1523" s="1">
        <v>0.95469163434547677</v>
      </c>
      <c r="I1523" s="1">
        <f t="shared" si="152"/>
        <v>-10.374384400386084</v>
      </c>
      <c r="J1523" s="1">
        <v>2.7629684702200001</v>
      </c>
      <c r="K1523" s="1">
        <v>63.682046598299998</v>
      </c>
      <c r="L1523" s="2">
        <v>0.18409746076000011</v>
      </c>
      <c r="M1523" s="2">
        <v>1.6683639349865387E-5</v>
      </c>
      <c r="N1523" s="7">
        <v>0</v>
      </c>
      <c r="O1523" s="2">
        <v>4.0006679779491482E-3</v>
      </c>
      <c r="P1523" s="3">
        <v>8692.6428653369985</v>
      </c>
      <c r="Q1523" s="3">
        <v>238.39770875156984</v>
      </c>
      <c r="R1523" s="3">
        <v>14504.577346937847</v>
      </c>
      <c r="S1523" s="3">
        <v>30.934847130497012</v>
      </c>
      <c r="T1523" s="3">
        <v>6367.8097315450141</v>
      </c>
      <c r="V1523">
        <v>29135</v>
      </c>
      <c r="W1523" s="2">
        <v>0.45348037519342554</v>
      </c>
      <c r="X1523" s="2">
        <v>2.5611222754486181E-2</v>
      </c>
      <c r="Y1523" s="2">
        <v>0.31879705577691497</v>
      </c>
      <c r="Z1523" s="2">
        <v>0.78793054167649612</v>
      </c>
      <c r="AA1523" s="2">
        <v>0.18355302569501294</v>
      </c>
      <c r="AB1523" s="2">
        <v>0.45442182388587121</v>
      </c>
      <c r="AC1523" s="2">
        <v>1.6683639349865387E-5</v>
      </c>
      <c r="AD1523" s="2">
        <v>0</v>
      </c>
      <c r="AE1523" s="2">
        <v>4.0006679779491482E-3</v>
      </c>
      <c r="AF1523">
        <v>441949.80594974826</v>
      </c>
      <c r="AG1523">
        <v>958.21090918556058</v>
      </c>
      <c r="AH1523">
        <v>180092.77538389052</v>
      </c>
      <c r="AI1523">
        <v>15666.449332684419</v>
      </c>
      <c r="AJ1523">
        <v>11.763792456229034</v>
      </c>
      <c r="AK1523">
        <v>456454.38329668611</v>
      </c>
      <c r="AL1523">
        <v>989.14575631605771</v>
      </c>
      <c r="AM1523">
        <v>185906.88418019176</v>
      </c>
      <c r="AN1523">
        <v>16220.150267928164</v>
      </c>
      <c r="AO1523">
        <v>12.143731940924141</v>
      </c>
      <c r="AP1523">
        <v>14504.577346937847</v>
      </c>
      <c r="AQ1523">
        <v>30.934847130497133</v>
      </c>
      <c r="AR1523">
        <v>5814.1087963012396</v>
      </c>
      <c r="AS1523">
        <v>553.70093524374533</v>
      </c>
      <c r="AT1523">
        <v>0.37993948469510741</v>
      </c>
      <c r="AU1523" s="3">
        <v>1633695.3001114356</v>
      </c>
      <c r="AV1523" s="3">
        <v>44804.465382770031</v>
      </c>
      <c r="AW1523">
        <v>23526.872275648002</v>
      </c>
      <c r="AX1523">
        <v>4421640.3754852852</v>
      </c>
      <c r="AY1523">
        <v>645.22982612928001</v>
      </c>
      <c r="AZ1523">
        <v>121264.49352273688</v>
      </c>
      <c r="BA1523">
        <v>32219.515140985</v>
      </c>
      <c r="BB1523">
        <v>6055335.6755967205</v>
      </c>
      <c r="BC1523">
        <v>883.62753488084991</v>
      </c>
      <c r="BD1523">
        <v>166068.95890550694</v>
      </c>
      <c r="BE1523">
        <v>8692.6428653369985</v>
      </c>
      <c r="BF1523">
        <v>1633695.3001114356</v>
      </c>
      <c r="BG1523">
        <v>238.39770875156984</v>
      </c>
      <c r="BH1523">
        <v>44804.465382770031</v>
      </c>
      <c r="BI1523">
        <v>0.85106488882399733</v>
      </c>
      <c r="BJ1523">
        <v>1.8057565231694741</v>
      </c>
      <c r="BK1523">
        <v>0.95469163434547677</v>
      </c>
      <c r="BL1523">
        <v>33.135254889157487</v>
      </c>
      <c r="BM1523">
        <v>22.760870488771403</v>
      </c>
      <c r="BN1523">
        <f t="shared" si="149"/>
        <v>-10.374384400386084</v>
      </c>
      <c r="BO1523">
        <v>0.46166693105075779</v>
      </c>
      <c r="BP1523">
        <v>4.7579762237975574E-3</v>
      </c>
      <c r="BQ1523">
        <v>3.5208975059915423E-2</v>
      </c>
      <c r="BR1523">
        <v>0.11904761904761904</v>
      </c>
      <c r="BS1523">
        <v>0.17241379310344829</v>
      </c>
      <c r="BT1523">
        <v>0.22222222222222221</v>
      </c>
      <c r="BU1523">
        <v>0.29709958199597447</v>
      </c>
      <c r="BV1523">
        <v>0.78793054167649612</v>
      </c>
      <c r="BW1523">
        <v>0.19040770300312546</v>
      </c>
      <c r="BX1523">
        <v>0.45442182388587121</v>
      </c>
      <c r="BY1523">
        <f t="shared" si="150"/>
        <v>1.5353499680278479E-3</v>
      </c>
      <c r="BZ1523">
        <v>0</v>
      </c>
      <c r="CA1523">
        <f t="shared" si="151"/>
        <v>2.1304826594367747E-3</v>
      </c>
      <c r="CC1523">
        <v>1.5353499680278479E-3</v>
      </c>
      <c r="CD1523">
        <v>2.1304826594367747E-3</v>
      </c>
    </row>
    <row r="1524" spans="1:82" x14ac:dyDescent="0.3">
      <c r="A1524">
        <v>1</v>
      </c>
      <c r="B1524" t="s">
        <v>1000</v>
      </c>
      <c r="C1524" t="s">
        <v>54</v>
      </c>
      <c r="D1524">
        <v>29137</v>
      </c>
      <c r="E1524" s="2">
        <v>0</v>
      </c>
      <c r="F1524" s="2" t="s">
        <v>1954</v>
      </c>
      <c r="G1524" s="3">
        <v>-999</v>
      </c>
      <c r="H1524" s="1">
        <v>0.37648387209469736</v>
      </c>
      <c r="I1524" s="1">
        <f t="shared" si="152"/>
        <v>-999</v>
      </c>
      <c r="J1524" s="1">
        <v>-999</v>
      </c>
      <c r="K1524" s="1">
        <v>-999</v>
      </c>
      <c r="L1524" s="2">
        <v>-999</v>
      </c>
      <c r="M1524" s="2">
        <v>-999</v>
      </c>
      <c r="N1524" s="7">
        <v>-999</v>
      </c>
      <c r="O1524" s="2">
        <v>-999</v>
      </c>
      <c r="P1524" s="3">
        <v>-999</v>
      </c>
      <c r="Q1524" s="3">
        <v>-999</v>
      </c>
      <c r="R1524" s="3">
        <v>-999</v>
      </c>
      <c r="S1524" s="3">
        <v>-999</v>
      </c>
      <c r="T1524" s="3">
        <v>-999</v>
      </c>
      <c r="V1524">
        <v>29137</v>
      </c>
      <c r="W1524" s="2">
        <v>-999</v>
      </c>
      <c r="X1524" s="2">
        <v>1.0099818585190958E-2</v>
      </c>
      <c r="Y1524" s="2">
        <v>-999</v>
      </c>
      <c r="Z1524" s="2">
        <v>-999</v>
      </c>
      <c r="AA1524" s="2">
        <v>-999</v>
      </c>
      <c r="AB1524" s="2">
        <v>-999</v>
      </c>
      <c r="AC1524" s="2">
        <v>-999</v>
      </c>
      <c r="AD1524" s="2">
        <v>-999</v>
      </c>
      <c r="AE1524" s="2">
        <v>-999</v>
      </c>
      <c r="AF1524" s="2">
        <v>-999</v>
      </c>
      <c r="AG1524" s="2">
        <v>-999</v>
      </c>
      <c r="AH1524" s="2">
        <v>-999</v>
      </c>
      <c r="AI1524" s="2">
        <v>-999</v>
      </c>
      <c r="AJ1524" s="2">
        <v>-999</v>
      </c>
      <c r="AK1524" s="2">
        <v>-999</v>
      </c>
      <c r="AL1524" s="2">
        <v>-999</v>
      </c>
      <c r="AM1524" s="2">
        <v>-999</v>
      </c>
      <c r="AN1524" s="2">
        <v>-999</v>
      </c>
      <c r="AO1524" s="2">
        <v>-999</v>
      </c>
      <c r="AP1524" s="2">
        <v>-999</v>
      </c>
      <c r="AQ1524" s="2">
        <v>-999</v>
      </c>
      <c r="AR1524" s="2">
        <v>-999</v>
      </c>
      <c r="AS1524" s="2">
        <v>-999</v>
      </c>
      <c r="AT1524" s="2">
        <v>-999</v>
      </c>
      <c r="AU1524" s="2">
        <v>-999</v>
      </c>
      <c r="AV1524" s="2">
        <v>-999</v>
      </c>
      <c r="AW1524" s="2">
        <v>-999</v>
      </c>
      <c r="AX1524" s="2">
        <v>-999</v>
      </c>
      <c r="AY1524" s="2">
        <v>-999</v>
      </c>
      <c r="AZ1524" s="2">
        <v>-999</v>
      </c>
      <c r="BA1524" s="2">
        <v>-999</v>
      </c>
      <c r="BB1524" s="2">
        <v>-999</v>
      </c>
      <c r="BC1524" s="2">
        <v>-999</v>
      </c>
      <c r="BD1524" s="2">
        <v>-999</v>
      </c>
      <c r="BE1524" s="2">
        <v>-999</v>
      </c>
      <c r="BF1524" s="2">
        <v>-999</v>
      </c>
      <c r="BG1524" s="2">
        <v>-999</v>
      </c>
      <c r="BH1524" s="2">
        <v>-999</v>
      </c>
      <c r="BI1524">
        <v>0</v>
      </c>
      <c r="BJ1524">
        <v>0.37648387209469736</v>
      </c>
      <c r="BK1524">
        <v>0.37648387209469736</v>
      </c>
      <c r="BL1524">
        <v>-999</v>
      </c>
      <c r="BM1524">
        <v>24.310362804380677</v>
      </c>
      <c r="BN1524">
        <f t="shared" si="149"/>
        <v>-999</v>
      </c>
      <c r="BO1524" t="s">
        <v>3748</v>
      </c>
      <c r="BP1524" t="s">
        <v>3748</v>
      </c>
      <c r="BQ1524">
        <v>3.0036844654341196E-2</v>
      </c>
      <c r="BR1524">
        <v>0.10119047619047619</v>
      </c>
      <c r="BS1524">
        <v>0.20689655172413793</v>
      </c>
      <c r="BT1524">
        <v>0.22222222222222221</v>
      </c>
      <c r="BU1524" t="s">
        <v>3748</v>
      </c>
      <c r="BY1524">
        <f t="shared" si="150"/>
        <v>-999</v>
      </c>
      <c r="CA1524">
        <f t="shared" si="151"/>
        <v>-999</v>
      </c>
    </row>
    <row r="1525" spans="1:82" x14ac:dyDescent="0.3">
      <c r="A1525">
        <v>0</v>
      </c>
      <c r="B1525" t="s">
        <v>1000</v>
      </c>
      <c r="C1525" t="s">
        <v>55</v>
      </c>
      <c r="D1525">
        <v>29139</v>
      </c>
      <c r="E1525" s="2">
        <f>BO1525</f>
        <v>0.44654894148225732</v>
      </c>
      <c r="F1525" s="2" t="s">
        <v>1936</v>
      </c>
      <c r="G1525" s="3">
        <v>361</v>
      </c>
      <c r="H1525" s="1">
        <v>0.37417920687150447</v>
      </c>
      <c r="I1525" s="1">
        <f t="shared" si="152"/>
        <v>-10.391211102046668</v>
      </c>
      <c r="J1525" s="1">
        <v>2.7541699784999998</v>
      </c>
      <c r="K1525" s="1">
        <v>59.168908309499997</v>
      </c>
      <c r="L1525" s="2">
        <v>0.16151070945000012</v>
      </c>
      <c r="M1525" s="2">
        <v>0</v>
      </c>
      <c r="N1525" s="7">
        <v>0</v>
      </c>
      <c r="O1525" s="2">
        <v>8.1223266433838928E-4</v>
      </c>
      <c r="P1525" s="3">
        <v>3087.9978264950009</v>
      </c>
      <c r="Q1525" s="3">
        <v>84.689043121950021</v>
      </c>
      <c r="R1525" s="3">
        <v>53910.257211212651</v>
      </c>
      <c r="S1525" s="3">
        <v>116.69657482912254</v>
      </c>
      <c r="T1525" s="3">
        <v>23437.330165413136</v>
      </c>
      <c r="V1525">
        <v>29139</v>
      </c>
      <c r="W1525" s="2">
        <v>0.43450738466895394</v>
      </c>
      <c r="X1525" s="2">
        <v>1.0037992030644708E-2</v>
      </c>
      <c r="Y1525" s="2">
        <v>0.33460994954331441</v>
      </c>
      <c r="Z1525" s="2">
        <v>0.78542142858975716</v>
      </c>
      <c r="AA1525" s="2">
        <v>0.17054464684194751</v>
      </c>
      <c r="AB1525" s="2">
        <v>0.39866922043564001</v>
      </c>
      <c r="AC1525" s="2">
        <v>0</v>
      </c>
      <c r="AD1525" s="2">
        <v>0</v>
      </c>
      <c r="AE1525" s="2">
        <v>8.1223266433838928E-4</v>
      </c>
      <c r="AF1525">
        <v>221457.40153367491</v>
      </c>
      <c r="AG1525">
        <v>480.23603225439649</v>
      </c>
      <c r="AH1525">
        <v>90258.876265093044</v>
      </c>
      <c r="AI1525">
        <v>6127.1447283585358</v>
      </c>
      <c r="AJ1525">
        <v>5.8957501978540039</v>
      </c>
      <c r="AK1525">
        <v>275367.65874488757</v>
      </c>
      <c r="AL1525">
        <v>596.93260708351897</v>
      </c>
      <c r="AM1525">
        <v>112191.63640934297</v>
      </c>
      <c r="AN1525">
        <v>7631.7147495217496</v>
      </c>
      <c r="AO1525">
        <v>7.3284721527248839</v>
      </c>
      <c r="AP1525">
        <v>53910.257211212651</v>
      </c>
      <c r="AQ1525">
        <v>116.69657482912248</v>
      </c>
      <c r="AR1525">
        <v>21932.760144249929</v>
      </c>
      <c r="AS1525">
        <v>1504.5700211632138</v>
      </c>
      <c r="AT1525">
        <v>1.4327219548708801</v>
      </c>
      <c r="AU1525" s="3">
        <v>580358.31151147047</v>
      </c>
      <c r="AV1525" s="3">
        <v>15916.458764339286</v>
      </c>
      <c r="AW1525">
        <v>10611.11106524</v>
      </c>
      <c r="AX1525">
        <v>1994252.2136012057</v>
      </c>
      <c r="AY1525">
        <v>291.0121357164</v>
      </c>
      <c r="AZ1525">
        <v>54692.820786540215</v>
      </c>
      <c r="BA1525">
        <v>13699.108891735001</v>
      </c>
      <c r="BB1525">
        <v>2574610.525112676</v>
      </c>
      <c r="BC1525">
        <v>375.70117883835002</v>
      </c>
      <c r="BD1525">
        <v>70609.279550879495</v>
      </c>
      <c r="BE1525">
        <v>3087.9978264950009</v>
      </c>
      <c r="BF1525">
        <v>580358.31151147047</v>
      </c>
      <c r="BG1525">
        <v>84.689043121950021</v>
      </c>
      <c r="BH1525">
        <v>15916.458764339286</v>
      </c>
      <c r="BI1525">
        <v>0.32152506100320949</v>
      </c>
      <c r="BJ1525">
        <v>0.69570426787471396</v>
      </c>
      <c r="BK1525">
        <v>0.37417920687150447</v>
      </c>
      <c r="BL1525">
        <v>30.571804497963189</v>
      </c>
      <c r="BM1525">
        <v>20.180593395916521</v>
      </c>
      <c r="BN1525">
        <f t="shared" si="149"/>
        <v>-10.391211102046668</v>
      </c>
      <c r="BO1525">
        <v>0.44654894148225732</v>
      </c>
      <c r="BP1525">
        <v>1.7386602284085351E-3</v>
      </c>
      <c r="BQ1525">
        <v>3.6425808742063137E-2</v>
      </c>
      <c r="BR1525">
        <v>0.13095238095238096</v>
      </c>
      <c r="BS1525">
        <v>0.10344827586206896</v>
      </c>
      <c r="BT1525">
        <v>0.27777777777777779</v>
      </c>
      <c r="BU1525">
        <v>0.29758146177185246</v>
      </c>
      <c r="BV1525">
        <v>0.78542142858975716</v>
      </c>
      <c r="BW1525">
        <v>0.17691353406841029</v>
      </c>
      <c r="BX1525">
        <v>0.39866922043564001</v>
      </c>
      <c r="BY1525">
        <f t="shared" si="150"/>
        <v>0</v>
      </c>
      <c r="BZ1525">
        <v>0</v>
      </c>
      <c r="CA1525">
        <f t="shared" si="151"/>
        <v>4.8693405074506219E-4</v>
      </c>
      <c r="CC1525">
        <v>0</v>
      </c>
      <c r="CD1525">
        <v>4.8693405074506219E-4</v>
      </c>
    </row>
    <row r="1526" spans="1:82" x14ac:dyDescent="0.3">
      <c r="A1526">
        <v>1</v>
      </c>
      <c r="B1526" t="s">
        <v>1000</v>
      </c>
      <c r="C1526" t="s">
        <v>56</v>
      </c>
      <c r="D1526">
        <v>29141</v>
      </c>
      <c r="E1526" s="2">
        <v>0</v>
      </c>
      <c r="F1526" s="2" t="s">
        <v>1954</v>
      </c>
      <c r="G1526" s="3">
        <v>-999</v>
      </c>
      <c r="H1526" s="1">
        <v>0.37552384562036434</v>
      </c>
      <c r="I1526" s="1">
        <f t="shared" si="152"/>
        <v>-999</v>
      </c>
      <c r="J1526" s="1">
        <v>-999</v>
      </c>
      <c r="K1526" s="1">
        <v>-999</v>
      </c>
      <c r="L1526" s="2">
        <v>-999</v>
      </c>
      <c r="M1526" s="2">
        <v>-999</v>
      </c>
      <c r="N1526" s="7">
        <v>-999</v>
      </c>
      <c r="O1526" s="2">
        <v>-999</v>
      </c>
      <c r="P1526" s="3">
        <v>-999</v>
      </c>
      <c r="Q1526" s="3">
        <v>-999</v>
      </c>
      <c r="R1526" s="3">
        <v>-999</v>
      </c>
      <c r="S1526" s="3">
        <v>-999</v>
      </c>
      <c r="T1526" s="3">
        <v>-999</v>
      </c>
      <c r="V1526">
        <v>29141</v>
      </c>
      <c r="W1526" s="2">
        <v>-999</v>
      </c>
      <c r="X1526" s="2">
        <v>1.007406424630309E-2</v>
      </c>
      <c r="Y1526" s="2">
        <v>-999</v>
      </c>
      <c r="Z1526" s="2">
        <v>-999</v>
      </c>
      <c r="AA1526" s="2">
        <v>-999</v>
      </c>
      <c r="AB1526" s="2">
        <v>-999</v>
      </c>
      <c r="AC1526" s="2">
        <v>-999</v>
      </c>
      <c r="AD1526" s="2">
        <v>-999</v>
      </c>
      <c r="AE1526" s="2">
        <v>-999</v>
      </c>
      <c r="AF1526" s="2">
        <v>-999</v>
      </c>
      <c r="AG1526" s="2">
        <v>-999</v>
      </c>
      <c r="AH1526" s="2">
        <v>-999</v>
      </c>
      <c r="AI1526" s="2">
        <v>-999</v>
      </c>
      <c r="AJ1526" s="2">
        <v>-999</v>
      </c>
      <c r="AK1526" s="2">
        <v>-999</v>
      </c>
      <c r="AL1526" s="2">
        <v>-999</v>
      </c>
      <c r="AM1526" s="2">
        <v>-999</v>
      </c>
      <c r="AN1526" s="2">
        <v>-999</v>
      </c>
      <c r="AO1526" s="2">
        <v>-999</v>
      </c>
      <c r="AP1526" s="2">
        <v>-999</v>
      </c>
      <c r="AQ1526" s="2">
        <v>-999</v>
      </c>
      <c r="AR1526" s="2">
        <v>-999</v>
      </c>
      <c r="AS1526" s="2">
        <v>-999</v>
      </c>
      <c r="AT1526" s="2">
        <v>-999</v>
      </c>
      <c r="AU1526" s="2">
        <v>-999</v>
      </c>
      <c r="AV1526" s="2">
        <v>-999</v>
      </c>
      <c r="AW1526" s="2">
        <v>-999</v>
      </c>
      <c r="AX1526" s="2">
        <v>-999</v>
      </c>
      <c r="AY1526" s="2">
        <v>-999</v>
      </c>
      <c r="AZ1526" s="2">
        <v>-999</v>
      </c>
      <c r="BA1526" s="2">
        <v>-999</v>
      </c>
      <c r="BB1526" s="2">
        <v>-999</v>
      </c>
      <c r="BC1526" s="2">
        <v>-999</v>
      </c>
      <c r="BD1526" s="2">
        <v>-999</v>
      </c>
      <c r="BE1526" s="2">
        <v>-999</v>
      </c>
      <c r="BF1526" s="2">
        <v>-999</v>
      </c>
      <c r="BG1526" s="2">
        <v>-999</v>
      </c>
      <c r="BH1526" s="2">
        <v>-999</v>
      </c>
      <c r="BI1526">
        <v>0</v>
      </c>
      <c r="BJ1526">
        <v>0.37552384562036434</v>
      </c>
      <c r="BK1526">
        <v>0.37552384562036434</v>
      </c>
      <c r="BL1526">
        <v>-999</v>
      </c>
      <c r="BM1526">
        <v>30.395983703565101</v>
      </c>
      <c r="BN1526">
        <f t="shared" si="149"/>
        <v>-999</v>
      </c>
      <c r="BO1526" t="s">
        <v>3748</v>
      </c>
      <c r="BP1526" t="s">
        <v>3748</v>
      </c>
      <c r="BQ1526">
        <v>3.4072302078707255E-2</v>
      </c>
      <c r="BR1526">
        <v>0.13690476190476192</v>
      </c>
      <c r="BS1526">
        <v>0.27586206896551724</v>
      </c>
      <c r="BT1526">
        <v>0.22222222222222221</v>
      </c>
      <c r="BU1526" t="s">
        <v>3748</v>
      </c>
      <c r="BY1526">
        <f t="shared" si="150"/>
        <v>-999</v>
      </c>
      <c r="CA1526">
        <f t="shared" si="151"/>
        <v>-999</v>
      </c>
    </row>
    <row r="1527" spans="1:82" x14ac:dyDescent="0.3">
      <c r="A1527">
        <v>0</v>
      </c>
      <c r="B1527" t="s">
        <v>1000</v>
      </c>
      <c r="C1527" t="s">
        <v>1021</v>
      </c>
      <c r="D1527">
        <v>29143</v>
      </c>
      <c r="E1527" s="2">
        <f>BO1527</f>
        <v>0.57036056396733226</v>
      </c>
      <c r="F1527" s="2" t="s">
        <v>1938</v>
      </c>
      <c r="G1527" s="3">
        <v>435</v>
      </c>
      <c r="H1527" s="1">
        <v>0.57019555716178327</v>
      </c>
      <c r="I1527" s="1">
        <f t="shared" si="152"/>
        <v>-10.79904445128302</v>
      </c>
      <c r="J1527" s="1">
        <v>3.12316331809</v>
      </c>
      <c r="K1527" s="1">
        <v>155.196281787</v>
      </c>
      <c r="L1527" s="2">
        <v>0.12605609570999987</v>
      </c>
      <c r="M1527" s="2">
        <v>2.4183873305059808E-3</v>
      </c>
      <c r="N1527" s="7">
        <v>0</v>
      </c>
      <c r="O1527" s="2">
        <v>5.7831685646953911E-4</v>
      </c>
      <c r="P1527" s="3">
        <v>3926.7932146719991</v>
      </c>
      <c r="Q1527" s="3">
        <v>107.69319752591989</v>
      </c>
      <c r="R1527" s="3">
        <v>36075.631286776974</v>
      </c>
      <c r="S1527" s="3">
        <v>77.655846845413635</v>
      </c>
      <c r="T1527" s="3">
        <v>15344.939293516203</v>
      </c>
      <c r="V1527">
        <v>29143</v>
      </c>
      <c r="W1527" s="2">
        <v>0.51166346123479567</v>
      </c>
      <c r="X1527" s="2">
        <v>1.529646317483517E-2</v>
      </c>
      <c r="Y1527" s="2">
        <v>0.33455971839026016</v>
      </c>
      <c r="Z1527" s="2">
        <v>0.89064923884957459</v>
      </c>
      <c r="AA1527" s="2">
        <v>0.44732775751243115</v>
      </c>
      <c r="AB1527" s="2">
        <v>0.31115388929316623</v>
      </c>
      <c r="AC1527" s="2">
        <v>2.4183873305059808E-3</v>
      </c>
      <c r="AD1527" s="2">
        <v>0</v>
      </c>
      <c r="AE1527" s="2">
        <v>5.7831685646953911E-4</v>
      </c>
      <c r="AF1527">
        <v>288524.40450062626</v>
      </c>
      <c r="AG1527">
        <v>623.69864270140852</v>
      </c>
      <c r="AH1527">
        <v>117222.22998142708</v>
      </c>
      <c r="AI1527">
        <v>5883.1883152660894</v>
      </c>
      <c r="AJ1527">
        <v>7.6576147277025246</v>
      </c>
      <c r="AK1527">
        <v>324600.03578740323</v>
      </c>
      <c r="AL1527">
        <v>701.35448954682215</v>
      </c>
      <c r="AM1527">
        <v>131817.40610508842</v>
      </c>
      <c r="AN1527">
        <v>6632.9514851209287</v>
      </c>
      <c r="AO1527">
        <v>8.6111547758438771</v>
      </c>
      <c r="AP1527">
        <v>36075.631286776974</v>
      </c>
      <c r="AQ1527">
        <v>77.655846845413635</v>
      </c>
      <c r="AR1527">
        <v>14595.176123661338</v>
      </c>
      <c r="AS1527">
        <v>749.76316985483936</v>
      </c>
      <c r="AT1527">
        <v>0.95354004814135251</v>
      </c>
      <c r="AU1527" s="3">
        <v>738001.51676545548</v>
      </c>
      <c r="AV1527" s="3">
        <v>20239.859543021383</v>
      </c>
      <c r="AW1527">
        <v>32101.308256769</v>
      </c>
      <c r="AX1527">
        <v>6033119.873777166</v>
      </c>
      <c r="AY1527">
        <v>880.38568418108991</v>
      </c>
      <c r="AZ1527">
        <v>165459.68548499403</v>
      </c>
      <c r="BA1527">
        <v>36028.101471440998</v>
      </c>
      <c r="BB1527">
        <v>6771121.3905426208</v>
      </c>
      <c r="BC1527">
        <v>988.07888170700983</v>
      </c>
      <c r="BD1527">
        <v>185699.54502801542</v>
      </c>
      <c r="BE1527">
        <v>3926.7932146719991</v>
      </c>
      <c r="BF1527">
        <v>738001.51676545548</v>
      </c>
      <c r="BG1527">
        <v>107.69319752591989</v>
      </c>
      <c r="BH1527">
        <v>20239.859543021383</v>
      </c>
      <c r="BI1527">
        <v>0.70915900605997717</v>
      </c>
      <c r="BJ1527">
        <v>1.2793545632217604</v>
      </c>
      <c r="BK1527">
        <v>0.57019555716178327</v>
      </c>
      <c r="BL1527">
        <v>32.626949291376697</v>
      </c>
      <c r="BM1527">
        <v>21.827904840093677</v>
      </c>
      <c r="BN1527">
        <f t="shared" si="149"/>
        <v>-10.79904445128302</v>
      </c>
      <c r="BO1527">
        <v>0.57036056396733226</v>
      </c>
      <c r="BP1527">
        <v>4.8980581715365734E-3</v>
      </c>
      <c r="BQ1527">
        <v>0.11928777914010978</v>
      </c>
      <c r="BR1527">
        <v>0.21428571428571427</v>
      </c>
      <c r="BS1527">
        <v>0.10344827586206896</v>
      </c>
      <c r="BT1527">
        <v>0.27777777777777779</v>
      </c>
      <c r="BU1527">
        <v>0.30926091309212833</v>
      </c>
      <c r="BV1527">
        <v>0.89064923884957459</v>
      </c>
      <c r="BW1527">
        <v>0.46403294347762569</v>
      </c>
      <c r="BX1527">
        <v>0.31115388929316623</v>
      </c>
      <c r="BY1527">
        <f t="shared" si="150"/>
        <v>7.3903749088415321E-2</v>
      </c>
      <c r="BZ1527">
        <v>0</v>
      </c>
      <c r="CA1527">
        <f t="shared" si="151"/>
        <v>4.2869428768532443E-4</v>
      </c>
      <c r="CC1527">
        <v>7.3903749088415321E-2</v>
      </c>
      <c r="CD1527">
        <v>4.2869428768532443E-4</v>
      </c>
    </row>
    <row r="1528" spans="1:82" x14ac:dyDescent="0.3">
      <c r="A1528">
        <v>0</v>
      </c>
      <c r="B1528" t="s">
        <v>1000</v>
      </c>
      <c r="C1528" t="s">
        <v>125</v>
      </c>
      <c r="D1528">
        <v>29145</v>
      </c>
      <c r="E1528" s="2">
        <f>BO1528</f>
        <v>0.51030655918194212</v>
      </c>
      <c r="F1528" s="2" t="s">
        <v>1937</v>
      </c>
      <c r="G1528" s="3">
        <v>7919</v>
      </c>
      <c r="H1528" s="1">
        <v>7.3603177560214181</v>
      </c>
      <c r="I1528" s="1">
        <f t="shared" si="152"/>
        <v>-7.3089851094927951</v>
      </c>
      <c r="J1528" s="1">
        <v>2.7309905967999999</v>
      </c>
      <c r="K1528" s="1">
        <v>65.796067596699999</v>
      </c>
      <c r="L1528" s="2">
        <v>0.16927054342999992</v>
      </c>
      <c r="M1528" s="2">
        <v>4.4472637114196913E-3</v>
      </c>
      <c r="N1528" s="7">
        <v>0</v>
      </c>
      <c r="O1528" s="2">
        <v>1.2853126894714698E-2</v>
      </c>
      <c r="P1528" s="3">
        <v>400572.86804644007</v>
      </c>
      <c r="Q1528" s="3">
        <v>10985.802063848401</v>
      </c>
      <c r="R1528" s="3">
        <v>1756426.3697210732</v>
      </c>
      <c r="S1528" s="3">
        <v>3818.4561736793921</v>
      </c>
      <c r="T1528" s="3">
        <v>736397.66886727675</v>
      </c>
      <c r="V1528">
        <v>29145</v>
      </c>
      <c r="W1528" s="2">
        <v>0.45485610108878999</v>
      </c>
      <c r="X1528" s="2">
        <v>0.19745301080647049</v>
      </c>
      <c r="Y1528" s="2">
        <v>0.17867942288032759</v>
      </c>
      <c r="Z1528" s="2">
        <v>0.77881123995551882</v>
      </c>
      <c r="AA1528" s="2">
        <v>0.18964634353523246</v>
      </c>
      <c r="AB1528" s="2">
        <v>0.41782341134998441</v>
      </c>
      <c r="AC1528" s="2">
        <v>4.4472637114196913E-3</v>
      </c>
      <c r="AD1528" s="2">
        <v>0</v>
      </c>
      <c r="AE1528" s="2">
        <v>1.2853126894714698E-2</v>
      </c>
      <c r="AF1528">
        <v>1195523.6641015545</v>
      </c>
      <c r="AG1528">
        <v>2596.3671830144472</v>
      </c>
      <c r="AH1528">
        <v>487979.17809363583</v>
      </c>
      <c r="AI1528">
        <v>12807.994423699965</v>
      </c>
      <c r="AJ1528">
        <v>31.873837948330991</v>
      </c>
      <c r="AK1528">
        <v>2951950.0338226277</v>
      </c>
      <c r="AL1528">
        <v>6414.8233566938407</v>
      </c>
      <c r="AM1528">
        <v>1205646.2004657451</v>
      </c>
      <c r="AN1528">
        <v>31538.640918867532</v>
      </c>
      <c r="AO1528">
        <v>78.749220639956135</v>
      </c>
      <c r="AP1528">
        <v>1756426.3697210732</v>
      </c>
      <c r="AQ1528">
        <v>3818.4561736793935</v>
      </c>
      <c r="AR1528">
        <v>717667.02237210923</v>
      </c>
      <c r="AS1528">
        <v>18730.646495167566</v>
      </c>
      <c r="AT1528">
        <v>46.875382691625148</v>
      </c>
      <c r="AU1528" s="3">
        <v>75283664.82064794</v>
      </c>
      <c r="AV1528" s="3">
        <v>2064671.6398796686</v>
      </c>
      <c r="AW1528">
        <v>190848.93080843001</v>
      </c>
      <c r="AX1528">
        <v>35868148.05613634</v>
      </c>
      <c r="AY1528">
        <v>5234.0753585822995</v>
      </c>
      <c r="AZ1528">
        <v>983692.12289195741</v>
      </c>
      <c r="BA1528">
        <v>591421.79885487002</v>
      </c>
      <c r="BB1528">
        <v>111151812.87678427</v>
      </c>
      <c r="BC1528">
        <v>16219.877422430702</v>
      </c>
      <c r="BD1528">
        <v>3048363.762771626</v>
      </c>
      <c r="BE1528">
        <v>400572.86804644007</v>
      </c>
      <c r="BF1528">
        <v>75283664.82064794</v>
      </c>
      <c r="BG1528">
        <v>10985.802063848401</v>
      </c>
      <c r="BH1528">
        <v>2064671.6398796686</v>
      </c>
      <c r="BI1528">
        <v>2.8971320948928749</v>
      </c>
      <c r="BJ1528">
        <v>10.257449850914293</v>
      </c>
      <c r="BK1528">
        <v>7.3603177560214181</v>
      </c>
      <c r="BL1528">
        <v>52.786884101828143</v>
      </c>
      <c r="BM1528">
        <v>45.477898992335348</v>
      </c>
      <c r="BN1528">
        <f t="shared" si="149"/>
        <v>-7.3089851094927951</v>
      </c>
      <c r="BO1528">
        <v>0.51030655918194212</v>
      </c>
      <c r="BP1528">
        <v>1.7903183958729356E-2</v>
      </c>
      <c r="BQ1528">
        <v>5.5627054790418476E-2</v>
      </c>
      <c r="BR1528">
        <v>0.29166666666666669</v>
      </c>
      <c r="BS1528">
        <v>0.20689655172413793</v>
      </c>
      <c r="BT1528">
        <v>0.22222222222222221</v>
      </c>
      <c r="BU1528">
        <v>0.20931327942352881</v>
      </c>
      <c r="BV1528">
        <v>0.77881123995551882</v>
      </c>
      <c r="BW1528">
        <v>0.19672857213198389</v>
      </c>
      <c r="BX1528">
        <v>0.41782341134998441</v>
      </c>
      <c r="BY1528">
        <f t="shared" si="150"/>
        <v>8.0925905552481914E-2</v>
      </c>
      <c r="BZ1528">
        <v>0</v>
      </c>
      <c r="CA1528">
        <f t="shared" si="151"/>
        <v>7.3152946702955855E-3</v>
      </c>
      <c r="CC1528">
        <v>8.0925905552481914E-2</v>
      </c>
      <c r="CD1528">
        <v>7.3152946702955855E-3</v>
      </c>
    </row>
    <row r="1529" spans="1:82" x14ac:dyDescent="0.3">
      <c r="A1529">
        <v>0</v>
      </c>
      <c r="B1529" t="s">
        <v>1000</v>
      </c>
      <c r="C1529" t="s">
        <v>1022</v>
      </c>
      <c r="D1529">
        <v>29147</v>
      </c>
      <c r="E1529" s="2">
        <f>BO1529</f>
        <v>0.44724305032919792</v>
      </c>
      <c r="F1529" s="2" t="s">
        <v>1936</v>
      </c>
      <c r="G1529" s="3">
        <v>1738</v>
      </c>
      <c r="H1529" s="1">
        <v>0.37748807438100895</v>
      </c>
      <c r="I1529" s="1">
        <f t="shared" si="152"/>
        <v>-9.4277046419346995</v>
      </c>
      <c r="J1529" s="1">
        <v>2.8353713672</v>
      </c>
      <c r="K1529" s="1">
        <v>45.191439463199998</v>
      </c>
      <c r="L1529" s="2">
        <v>0.14987513657000018</v>
      </c>
      <c r="M1529" s="2">
        <v>5.0144442832859967E-4</v>
      </c>
      <c r="N1529" s="7">
        <v>0</v>
      </c>
      <c r="O1529" s="2">
        <v>5.9750501173955564E-4</v>
      </c>
      <c r="P1529" s="3">
        <v>814.94588978900015</v>
      </c>
      <c r="Q1529" s="3">
        <v>22.350076483289971</v>
      </c>
      <c r="R1529" s="3">
        <v>-22114.99348258652</v>
      </c>
      <c r="S1529" s="3">
        <v>-48.194365348396566</v>
      </c>
      <c r="T1529" s="3">
        <v>-9692.5221723439463</v>
      </c>
      <c r="V1529">
        <v>29147</v>
      </c>
      <c r="W1529" s="2">
        <v>0.41622833965348638</v>
      </c>
      <c r="X1529" s="2">
        <v>1.0126758015180752E-2</v>
      </c>
      <c r="Y1529" s="2">
        <v>0.3085662062933775</v>
      </c>
      <c r="Z1529" s="2">
        <v>0.80857806424191159</v>
      </c>
      <c r="AA1529" s="2">
        <v>0.13025689173131583</v>
      </c>
      <c r="AB1529" s="2">
        <v>0.36994824716279523</v>
      </c>
      <c r="AC1529" s="2">
        <v>5.0144442832859967E-4</v>
      </c>
      <c r="AD1529" s="2">
        <v>0</v>
      </c>
      <c r="AE1529" s="2">
        <v>5.9750501173955564E-4</v>
      </c>
      <c r="AF1529">
        <v>389169.89960823045</v>
      </c>
      <c r="AG1529">
        <v>842.65888988872143</v>
      </c>
      <c r="AH1529">
        <v>158375.13091032844</v>
      </c>
      <c r="AI1529">
        <v>11489.440623624178</v>
      </c>
      <c r="AJ1529">
        <v>10.345523230038447</v>
      </c>
      <c r="AK1529">
        <v>367054.90612564393</v>
      </c>
      <c r="AL1529">
        <v>794.46452454032487</v>
      </c>
      <c r="AM1529">
        <v>149317.14907119962</v>
      </c>
      <c r="AN1529">
        <v>10854.900290409087</v>
      </c>
      <c r="AO1529">
        <v>9.7539247202744424</v>
      </c>
      <c r="AP1529">
        <v>-22114.99348258652</v>
      </c>
      <c r="AQ1529">
        <v>-48.194365348396559</v>
      </c>
      <c r="AR1529">
        <v>-9057.9818391288281</v>
      </c>
      <c r="AS1529">
        <v>-634.54033321509087</v>
      </c>
      <c r="AT1529">
        <v>-0.59159850976400463</v>
      </c>
      <c r="AU1529" s="3">
        <v>153160.93052694469</v>
      </c>
      <c r="AV1529" s="3">
        <v>4200.4733742695171</v>
      </c>
      <c r="AW1529">
        <v>33859.670516714003</v>
      </c>
      <c r="AX1529">
        <v>6363586.47691123</v>
      </c>
      <c r="AY1529">
        <v>928.6091693075399</v>
      </c>
      <c r="AZ1529">
        <v>174522.80727965906</v>
      </c>
      <c r="BA1529">
        <v>34674.616406503003</v>
      </c>
      <c r="BB1529">
        <v>6516747.4074381739</v>
      </c>
      <c r="BC1529">
        <v>950.95924579082987</v>
      </c>
      <c r="BD1529">
        <v>178723.28065392855</v>
      </c>
      <c r="BE1529">
        <v>814.94588978900015</v>
      </c>
      <c r="BF1529">
        <v>153160.93052694469</v>
      </c>
      <c r="BG1529">
        <v>22.350076483289971</v>
      </c>
      <c r="BH1529">
        <v>4200.4733742695171</v>
      </c>
      <c r="BI1529">
        <v>0.61940632310621513</v>
      </c>
      <c r="BJ1529">
        <v>0.99689439748722408</v>
      </c>
      <c r="BK1529">
        <v>0.37748807438100895</v>
      </c>
      <c r="BL1529">
        <v>31.264755812767472</v>
      </c>
      <c r="BM1529">
        <v>21.837051170832773</v>
      </c>
      <c r="BN1529">
        <f t="shared" si="149"/>
        <v>-9.4277046419346995</v>
      </c>
      <c r="BO1529">
        <v>0.44724305032919792</v>
      </c>
      <c r="BP1529">
        <v>3.354671982541592E-3</v>
      </c>
      <c r="BQ1529">
        <v>1.2389581271213434E-2</v>
      </c>
      <c r="BR1529">
        <v>0.16666666666666666</v>
      </c>
      <c r="BS1529">
        <v>0.2413793103448276</v>
      </c>
      <c r="BT1529">
        <v>0.16666666666666666</v>
      </c>
      <c r="BU1529">
        <v>0.269988753086503</v>
      </c>
      <c r="BV1529">
        <v>0.80857806424191159</v>
      </c>
      <c r="BW1529">
        <v>0.13512125698269278</v>
      </c>
      <c r="BX1529">
        <v>0.36994824716279523</v>
      </c>
      <c r="BY1529">
        <f t="shared" si="150"/>
        <v>3.9987060446698391E-2</v>
      </c>
      <c r="BZ1529">
        <v>0</v>
      </c>
      <c r="CA1529">
        <f t="shared" si="151"/>
        <v>3.8279447801605821E-4</v>
      </c>
      <c r="CC1529">
        <v>3.9987060446698391E-2</v>
      </c>
      <c r="CD1529">
        <v>3.8279447801605821E-4</v>
      </c>
    </row>
    <row r="1530" spans="1:82" x14ac:dyDescent="0.3">
      <c r="A1530">
        <v>0</v>
      </c>
      <c r="B1530" t="s">
        <v>1000</v>
      </c>
      <c r="C1530" t="s">
        <v>1023</v>
      </c>
      <c r="D1530">
        <v>29149</v>
      </c>
      <c r="E1530" s="2">
        <f>BO1530</f>
        <v>0.52901156446080211</v>
      </c>
      <c r="F1530" s="2" t="s">
        <v>1937</v>
      </c>
      <c r="G1530" s="3">
        <v>462</v>
      </c>
      <c r="H1530" s="1">
        <v>0.37475361934941592</v>
      </c>
      <c r="I1530" s="1">
        <f t="shared" si="152"/>
        <v>-15.770549401306958</v>
      </c>
      <c r="J1530" s="1">
        <v>2.61551320403</v>
      </c>
      <c r="K1530" s="1">
        <v>98.104286874099998</v>
      </c>
      <c r="L1530" s="2">
        <v>0.1210739165000001</v>
      </c>
      <c r="M1530" s="2">
        <v>5.4269058968071915E-4</v>
      </c>
      <c r="N1530" s="7">
        <v>0</v>
      </c>
      <c r="O1530" s="2">
        <v>1.0024807387170718E-2</v>
      </c>
      <c r="P1530" s="3">
        <v>13008.288598476996</v>
      </c>
      <c r="Q1530" s="3">
        <v>356.75527508696996</v>
      </c>
      <c r="R1530" s="3">
        <v>144839.56893234281</v>
      </c>
      <c r="S1530" s="3">
        <v>314.29939633087724</v>
      </c>
      <c r="T1530" s="3">
        <v>63684.553424535523</v>
      </c>
      <c r="V1530">
        <v>29149</v>
      </c>
      <c r="W1530" s="2">
        <v>0.45668451391963438</v>
      </c>
      <c r="X1530" s="2">
        <v>1.0053401619872785E-2</v>
      </c>
      <c r="Y1530" s="2">
        <v>0.43874154370321594</v>
      </c>
      <c r="Z1530" s="2">
        <v>0.74587993233570704</v>
      </c>
      <c r="AA1530" s="2">
        <v>0.2827694719515077</v>
      </c>
      <c r="AB1530" s="2">
        <v>0.29885599580681416</v>
      </c>
      <c r="AC1530" s="2">
        <v>5.4269058968071915E-4</v>
      </c>
      <c r="AD1530" s="2">
        <v>0</v>
      </c>
      <c r="AE1530" s="2">
        <v>1.0024807387170718E-2</v>
      </c>
      <c r="AF1530">
        <v>126564.06998121634</v>
      </c>
      <c r="AG1530">
        <v>274.8969867094545</v>
      </c>
      <c r="AH1530">
        <v>51666.038036712591</v>
      </c>
      <c r="AI1530">
        <v>4012.3420373939985</v>
      </c>
      <c r="AJ1530">
        <v>3.3747137365091913</v>
      </c>
      <c r="AK1530">
        <v>271403.63891355915</v>
      </c>
      <c r="AL1530">
        <v>589.19638304033185</v>
      </c>
      <c r="AM1530">
        <v>110737.63703866854</v>
      </c>
      <c r="AN1530">
        <v>8625.296459973566</v>
      </c>
      <c r="AO1530">
        <v>7.2332321965968109</v>
      </c>
      <c r="AP1530">
        <v>144839.56893234281</v>
      </c>
      <c r="AQ1530">
        <v>314.29939633087736</v>
      </c>
      <c r="AR1530">
        <v>59071.599001955954</v>
      </c>
      <c r="AS1530">
        <v>4612.9544225795671</v>
      </c>
      <c r="AT1530">
        <v>3.8585184600876197</v>
      </c>
      <c r="AU1530" s="3">
        <v>2444777.7591977669</v>
      </c>
      <c r="AV1530" s="3">
        <v>67048.586399845139</v>
      </c>
      <c r="AW1530">
        <v>13931.715949446003</v>
      </c>
      <c r="AX1530">
        <v>2618326.6955388817</v>
      </c>
      <c r="AY1530">
        <v>382.08048033005997</v>
      </c>
      <c r="AZ1530">
        <v>71808.205473231472</v>
      </c>
      <c r="BA1530">
        <v>26940.004547922999</v>
      </c>
      <c r="BB1530">
        <v>5063104.4547366481</v>
      </c>
      <c r="BC1530">
        <v>738.83575541702999</v>
      </c>
      <c r="BD1530">
        <v>138856.79187307661</v>
      </c>
      <c r="BE1530">
        <v>13008.288598476996</v>
      </c>
      <c r="BF1530">
        <v>2444777.7591977669</v>
      </c>
      <c r="BG1530">
        <v>356.75527508696996</v>
      </c>
      <c r="BH1530">
        <v>67048.586399845139</v>
      </c>
      <c r="BI1530">
        <v>0.19044173878839016</v>
      </c>
      <c r="BJ1530">
        <v>0.56519535813780608</v>
      </c>
      <c r="BK1530">
        <v>0.37475361934941592</v>
      </c>
      <c r="BL1530">
        <v>46.403016581807428</v>
      </c>
      <c r="BM1530">
        <v>30.63246718050047</v>
      </c>
      <c r="BN1530">
        <f t="shared" si="149"/>
        <v>-15.770549401306958</v>
      </c>
      <c r="BO1530">
        <v>0.52901156446080211</v>
      </c>
      <c r="BP1530">
        <v>1.2199952235941408E-3</v>
      </c>
      <c r="BQ1530">
        <v>7.7564798945988001E-2</v>
      </c>
      <c r="BR1530">
        <v>0.13095238095238096</v>
      </c>
      <c r="BS1530">
        <v>0.13793103448275862</v>
      </c>
      <c r="BT1530">
        <v>0.33333333333333331</v>
      </c>
      <c r="BU1530">
        <v>0.45163389500014994</v>
      </c>
      <c r="BV1530">
        <v>0.74587993233570704</v>
      </c>
      <c r="BW1530">
        <v>0.29332932775052667</v>
      </c>
      <c r="BX1530">
        <v>0.29885599580681416</v>
      </c>
      <c r="BY1530">
        <f t="shared" si="150"/>
        <v>8.2591059938900119E-2</v>
      </c>
      <c r="BZ1530">
        <v>0</v>
      </c>
      <c r="CA1530">
        <f t="shared" si="151"/>
        <v>7.7334248261992974E-3</v>
      </c>
      <c r="CC1530">
        <v>8.2591059938900119E-2</v>
      </c>
      <c r="CD1530">
        <v>7.7334248261992974E-3</v>
      </c>
    </row>
    <row r="1531" spans="1:82" x14ac:dyDescent="0.3">
      <c r="A1531">
        <v>1</v>
      </c>
      <c r="B1531" t="s">
        <v>1000</v>
      </c>
      <c r="C1531" t="s">
        <v>649</v>
      </c>
      <c r="D1531">
        <v>29151</v>
      </c>
      <c r="E1531" s="2">
        <v>0</v>
      </c>
      <c r="F1531" s="2" t="s">
        <v>1954</v>
      </c>
      <c r="G1531" s="3">
        <v>-999</v>
      </c>
      <c r="H1531" s="1">
        <v>0.37598680484111269</v>
      </c>
      <c r="I1531" s="1">
        <f t="shared" si="152"/>
        <v>-999</v>
      </c>
      <c r="J1531" s="1">
        <v>-999</v>
      </c>
      <c r="K1531" s="1">
        <v>-999</v>
      </c>
      <c r="L1531" s="2">
        <v>-999</v>
      </c>
      <c r="M1531" s="2">
        <v>-999</v>
      </c>
      <c r="N1531" s="7">
        <v>-999</v>
      </c>
      <c r="O1531" s="2">
        <v>-999</v>
      </c>
      <c r="P1531" s="3">
        <v>-999</v>
      </c>
      <c r="Q1531" s="3">
        <v>-999</v>
      </c>
      <c r="R1531" s="3">
        <v>-999</v>
      </c>
      <c r="S1531" s="3">
        <v>-999</v>
      </c>
      <c r="T1531" s="3">
        <v>-999</v>
      </c>
      <c r="V1531">
        <v>29151</v>
      </c>
      <c r="W1531" s="2">
        <v>-999</v>
      </c>
      <c r="X1531" s="2">
        <v>1.0086483912823954E-2</v>
      </c>
      <c r="Y1531" s="2">
        <v>-999</v>
      </c>
      <c r="Z1531" s="2">
        <v>-999</v>
      </c>
      <c r="AA1531" s="2">
        <v>-999</v>
      </c>
      <c r="AB1531" s="2">
        <v>-999</v>
      </c>
      <c r="AC1531" s="2">
        <v>-999</v>
      </c>
      <c r="AD1531" s="2">
        <v>-999</v>
      </c>
      <c r="AE1531" s="2">
        <v>-999</v>
      </c>
      <c r="AF1531" s="2">
        <v>-999</v>
      </c>
      <c r="AG1531" s="2">
        <v>-999</v>
      </c>
      <c r="AH1531" s="2">
        <v>-999</v>
      </c>
      <c r="AI1531" s="2">
        <v>-999</v>
      </c>
      <c r="AJ1531" s="2">
        <v>-999</v>
      </c>
      <c r="AK1531" s="2">
        <v>-999</v>
      </c>
      <c r="AL1531" s="2">
        <v>-999</v>
      </c>
      <c r="AM1531" s="2">
        <v>-999</v>
      </c>
      <c r="AN1531" s="2">
        <v>-999</v>
      </c>
      <c r="AO1531" s="2">
        <v>-999</v>
      </c>
      <c r="AP1531" s="2">
        <v>-999</v>
      </c>
      <c r="AQ1531" s="2">
        <v>-999</v>
      </c>
      <c r="AR1531" s="2">
        <v>-999</v>
      </c>
      <c r="AS1531" s="2">
        <v>-999</v>
      </c>
      <c r="AT1531" s="2">
        <v>-999</v>
      </c>
      <c r="AU1531" s="2">
        <v>-999</v>
      </c>
      <c r="AV1531" s="2">
        <v>-999</v>
      </c>
      <c r="AW1531" s="2">
        <v>-999</v>
      </c>
      <c r="AX1531" s="2">
        <v>-999</v>
      </c>
      <c r="AY1531" s="2">
        <v>-999</v>
      </c>
      <c r="AZ1531" s="2">
        <v>-999</v>
      </c>
      <c r="BA1531" s="2">
        <v>-999</v>
      </c>
      <c r="BB1531" s="2">
        <v>-999</v>
      </c>
      <c r="BC1531" s="2">
        <v>-999</v>
      </c>
      <c r="BD1531" s="2">
        <v>-999</v>
      </c>
      <c r="BE1531" s="2">
        <v>-999</v>
      </c>
      <c r="BF1531" s="2">
        <v>-999</v>
      </c>
      <c r="BG1531" s="2">
        <v>-999</v>
      </c>
      <c r="BH1531" s="2">
        <v>-999</v>
      </c>
      <c r="BI1531">
        <v>0</v>
      </c>
      <c r="BJ1531">
        <v>0.37598680484111269</v>
      </c>
      <c r="BK1531">
        <v>0.37598680484111269</v>
      </c>
      <c r="BL1531">
        <v>-999</v>
      </c>
      <c r="BM1531">
        <v>27.526046967871384</v>
      </c>
      <c r="BN1531">
        <f t="shared" si="149"/>
        <v>-999</v>
      </c>
      <c r="BO1531" t="s">
        <v>3748</v>
      </c>
      <c r="BP1531" t="s">
        <v>3748</v>
      </c>
      <c r="BQ1531">
        <v>3.4682040018644555E-2</v>
      </c>
      <c r="BR1531">
        <v>6.5476190476190479E-2</v>
      </c>
      <c r="BS1531">
        <v>0.10344827586206896</v>
      </c>
      <c r="BT1531">
        <v>0.22222222222222221</v>
      </c>
      <c r="BU1531" t="s">
        <v>3748</v>
      </c>
      <c r="BY1531">
        <f t="shared" si="150"/>
        <v>-999</v>
      </c>
      <c r="CA1531">
        <f t="shared" si="151"/>
        <v>-999</v>
      </c>
    </row>
    <row r="1532" spans="1:82" x14ac:dyDescent="0.3">
      <c r="A1532">
        <v>1</v>
      </c>
      <c r="B1532" t="s">
        <v>1000</v>
      </c>
      <c r="C1532" t="s">
        <v>1024</v>
      </c>
      <c r="D1532">
        <v>29153</v>
      </c>
      <c r="E1532" s="2">
        <v>0</v>
      </c>
      <c r="F1532" s="2" t="s">
        <v>1954</v>
      </c>
      <c r="G1532" s="3">
        <v>-999</v>
      </c>
      <c r="H1532" s="1">
        <v>0.374705171734102</v>
      </c>
      <c r="I1532" s="1">
        <f t="shared" si="152"/>
        <v>-999</v>
      </c>
      <c r="J1532" s="1">
        <v>-999</v>
      </c>
      <c r="K1532" s="1">
        <v>-999</v>
      </c>
      <c r="L1532" s="2">
        <v>-999</v>
      </c>
      <c r="M1532" s="2">
        <v>-999</v>
      </c>
      <c r="N1532" s="7">
        <v>-999</v>
      </c>
      <c r="O1532" s="2">
        <v>-999</v>
      </c>
      <c r="P1532" s="3">
        <v>-999</v>
      </c>
      <c r="Q1532" s="3">
        <v>-999</v>
      </c>
      <c r="R1532" s="3">
        <v>-999</v>
      </c>
      <c r="S1532" s="3">
        <v>-999</v>
      </c>
      <c r="T1532" s="3">
        <v>-999</v>
      </c>
      <c r="V1532">
        <v>29153</v>
      </c>
      <c r="W1532" s="2">
        <v>-999</v>
      </c>
      <c r="X1532" s="2">
        <v>1.0052101930399149E-2</v>
      </c>
      <c r="Y1532" s="2">
        <v>-999</v>
      </c>
      <c r="Z1532" s="2">
        <v>-999</v>
      </c>
      <c r="AA1532" s="2">
        <v>-999</v>
      </c>
      <c r="AB1532" s="2">
        <v>-999</v>
      </c>
      <c r="AC1532" s="2">
        <v>-999</v>
      </c>
      <c r="AD1532" s="2">
        <v>-999</v>
      </c>
      <c r="AE1532" s="2">
        <v>-999</v>
      </c>
      <c r="AF1532" s="2">
        <v>-999</v>
      </c>
      <c r="AG1532" s="2">
        <v>-999</v>
      </c>
      <c r="AH1532" s="2">
        <v>-999</v>
      </c>
      <c r="AI1532" s="2">
        <v>-999</v>
      </c>
      <c r="AJ1532" s="2">
        <v>-999</v>
      </c>
      <c r="AK1532" s="2">
        <v>-999</v>
      </c>
      <c r="AL1532" s="2">
        <v>-999</v>
      </c>
      <c r="AM1532" s="2">
        <v>-999</v>
      </c>
      <c r="AN1532" s="2">
        <v>-999</v>
      </c>
      <c r="AO1532" s="2">
        <v>-999</v>
      </c>
      <c r="AP1532" s="2">
        <v>-999</v>
      </c>
      <c r="AQ1532" s="2">
        <v>-999</v>
      </c>
      <c r="AR1532" s="2">
        <v>-999</v>
      </c>
      <c r="AS1532" s="2">
        <v>-999</v>
      </c>
      <c r="AT1532" s="2">
        <v>-999</v>
      </c>
      <c r="AU1532" s="2">
        <v>-999</v>
      </c>
      <c r="AV1532" s="2">
        <v>-999</v>
      </c>
      <c r="AW1532" s="2">
        <v>-999</v>
      </c>
      <c r="AX1532" s="2">
        <v>-999</v>
      </c>
      <c r="AY1532" s="2">
        <v>-999</v>
      </c>
      <c r="AZ1532" s="2">
        <v>-999</v>
      </c>
      <c r="BA1532" s="2">
        <v>-999</v>
      </c>
      <c r="BB1532" s="2">
        <v>-999</v>
      </c>
      <c r="BC1532" s="2">
        <v>-999</v>
      </c>
      <c r="BD1532" s="2">
        <v>-999</v>
      </c>
      <c r="BE1532" s="2">
        <v>-999</v>
      </c>
      <c r="BF1532" s="2">
        <v>-999</v>
      </c>
      <c r="BG1532" s="2">
        <v>-999</v>
      </c>
      <c r="BH1532" s="2">
        <v>-999</v>
      </c>
      <c r="BI1532">
        <v>0</v>
      </c>
      <c r="BJ1532">
        <v>0.374705171734102</v>
      </c>
      <c r="BK1532">
        <v>0.374705171734102</v>
      </c>
      <c r="BL1532">
        <v>-999</v>
      </c>
      <c r="BM1532">
        <v>30.81445245612046</v>
      </c>
      <c r="BN1532">
        <f t="shared" si="149"/>
        <v>-999</v>
      </c>
      <c r="BO1532" t="s">
        <v>3748</v>
      </c>
      <c r="BP1532" t="s">
        <v>3748</v>
      </c>
      <c r="BQ1532">
        <v>6.1710870541008114E-2</v>
      </c>
      <c r="BR1532">
        <v>0.18452380952380953</v>
      </c>
      <c r="BS1532">
        <v>0.17241379310344829</v>
      </c>
      <c r="BT1532">
        <v>0.27777777777777779</v>
      </c>
      <c r="BU1532" t="s">
        <v>3748</v>
      </c>
      <c r="BY1532">
        <f t="shared" si="150"/>
        <v>-999</v>
      </c>
      <c r="CA1532">
        <f t="shared" si="151"/>
        <v>-999</v>
      </c>
    </row>
    <row r="1533" spans="1:82" x14ac:dyDescent="0.3">
      <c r="A1533">
        <v>0</v>
      </c>
      <c r="B1533" t="s">
        <v>1000</v>
      </c>
      <c r="C1533" t="s">
        <v>1025</v>
      </c>
      <c r="D1533">
        <v>29155</v>
      </c>
      <c r="E1533" s="2">
        <f t="shared" ref="E1533:E1540" si="156">BO1533</f>
        <v>0.57212211961057879</v>
      </c>
      <c r="F1533" s="2" t="s">
        <v>1938</v>
      </c>
      <c r="G1533" s="3">
        <v>232</v>
      </c>
      <c r="H1533" s="1">
        <v>0.95866660276724946</v>
      </c>
      <c r="I1533" s="1">
        <f t="shared" si="152"/>
        <v>-12.441746912659305</v>
      </c>
      <c r="J1533" s="1">
        <v>3.1737993286099999</v>
      </c>
      <c r="K1533" s="1">
        <v>182.45327327699999</v>
      </c>
      <c r="L1533" s="2">
        <v>0.12161864054000016</v>
      </c>
      <c r="M1533" s="2">
        <v>2.3611710695524681E-4</v>
      </c>
      <c r="N1533" s="7">
        <v>0</v>
      </c>
      <c r="O1533" s="2">
        <v>1.3245648467739846E-3</v>
      </c>
      <c r="P1533" s="3">
        <v>9211.9531608810048</v>
      </c>
      <c r="Q1533" s="3">
        <v>252.63991178541005</v>
      </c>
      <c r="R1533" s="3">
        <v>104067.32413508138</v>
      </c>
      <c r="S1533" s="3">
        <v>225.3937487316114</v>
      </c>
      <c r="T1533" s="3">
        <v>45342.942806961975</v>
      </c>
      <c r="V1533">
        <v>29155</v>
      </c>
      <c r="W1533" s="2">
        <v>0.54404351458443045</v>
      </c>
      <c r="X1533" s="2">
        <v>2.5717858026054117E-2</v>
      </c>
      <c r="Y1533" s="2">
        <v>0.37021703489884661</v>
      </c>
      <c r="Z1533" s="2">
        <v>0.9050893816262251</v>
      </c>
      <c r="AA1533" s="2">
        <v>0.52589155259414067</v>
      </c>
      <c r="AB1533" s="2">
        <v>0.30020057976114689</v>
      </c>
      <c r="AC1533" s="2">
        <v>2.3611710695524681E-4</v>
      </c>
      <c r="AD1533" s="2">
        <v>0</v>
      </c>
      <c r="AE1533" s="2">
        <v>1.3245648467739846E-3</v>
      </c>
      <c r="AF1533">
        <v>343896.16859669215</v>
      </c>
      <c r="AG1533">
        <v>743.63410588831766</v>
      </c>
      <c r="AH1533">
        <v>139763.72917041212</v>
      </c>
      <c r="AI1533">
        <v>9928.249396884501</v>
      </c>
      <c r="AJ1533">
        <v>9.1300784230554903</v>
      </c>
      <c r="AK1533">
        <v>447963.49273177353</v>
      </c>
      <c r="AL1533">
        <v>969.02785461992903</v>
      </c>
      <c r="AM1533">
        <v>182125.78680734351</v>
      </c>
      <c r="AN1533">
        <v>12909.134566915105</v>
      </c>
      <c r="AO1533">
        <v>11.897272641808494</v>
      </c>
      <c r="AP1533">
        <v>104067.32413508138</v>
      </c>
      <c r="AQ1533">
        <v>225.39374873161137</v>
      </c>
      <c r="AR1533">
        <v>42362.057636931393</v>
      </c>
      <c r="AS1533">
        <v>2980.8851700306041</v>
      </c>
      <c r="AT1533">
        <v>2.7671942187530032</v>
      </c>
      <c r="AU1533" s="3">
        <v>1731294.4770559759</v>
      </c>
      <c r="AV1533" s="3">
        <v>47481.145020949967</v>
      </c>
      <c r="AW1533">
        <v>32506.824653035001</v>
      </c>
      <c r="AX1533">
        <v>6109332.6252913978</v>
      </c>
      <c r="AY1533">
        <v>891.50706363134987</v>
      </c>
      <c r="AZ1533">
        <v>167549.8375388759</v>
      </c>
      <c r="BA1533">
        <v>41718.777813916007</v>
      </c>
      <c r="BB1533">
        <v>7840627.102347374</v>
      </c>
      <c r="BC1533">
        <v>1144.1469754167599</v>
      </c>
      <c r="BD1533">
        <v>215030.98255982585</v>
      </c>
      <c r="BE1533">
        <v>9211.9531608810048</v>
      </c>
      <c r="BF1533">
        <v>1731294.4770559759</v>
      </c>
      <c r="BG1533">
        <v>252.63991178541005</v>
      </c>
      <c r="BH1533">
        <v>47481.145020949967</v>
      </c>
      <c r="BI1533">
        <v>0.89021574855482921</v>
      </c>
      <c r="BJ1533">
        <v>1.8488823513220787</v>
      </c>
      <c r="BK1533">
        <v>0.95866660276724946</v>
      </c>
      <c r="BL1533">
        <v>35.709262369557898</v>
      </c>
      <c r="BM1533">
        <v>23.267515456898593</v>
      </c>
      <c r="BN1533">
        <f t="shared" si="149"/>
        <v>-12.441746912659305</v>
      </c>
      <c r="BO1533">
        <v>0.57212211961057879</v>
      </c>
      <c r="BP1533">
        <v>6.167580664259183E-3</v>
      </c>
      <c r="BQ1533">
        <v>0.13266409831461889</v>
      </c>
      <c r="BR1533">
        <v>0.17857142857142858</v>
      </c>
      <c r="BS1533">
        <v>6.8965517241379309E-2</v>
      </c>
      <c r="BT1533">
        <v>0.27777777777777779</v>
      </c>
      <c r="BU1533">
        <v>0.35630430340649627</v>
      </c>
      <c r="BV1533">
        <v>0.9050893816262251</v>
      </c>
      <c r="BW1533">
        <v>0.54553065621798824</v>
      </c>
      <c r="BX1533">
        <v>0.30020057976114689</v>
      </c>
      <c r="BY1533">
        <f t="shared" si="150"/>
        <v>6.8186059333932795E-3</v>
      </c>
      <c r="BZ1533">
        <v>0</v>
      </c>
      <c r="CA1533">
        <f t="shared" si="151"/>
        <v>1.0155162001614134E-3</v>
      </c>
      <c r="CC1533">
        <v>6.8186059333932795E-3</v>
      </c>
      <c r="CD1533">
        <v>1.0155162001614134E-3</v>
      </c>
    </row>
    <row r="1534" spans="1:82" x14ac:dyDescent="0.3">
      <c r="A1534">
        <v>0</v>
      </c>
      <c r="B1534" t="s">
        <v>1000</v>
      </c>
      <c r="C1534" t="s">
        <v>57</v>
      </c>
      <c r="D1534">
        <v>29157</v>
      </c>
      <c r="E1534" s="2">
        <f t="shared" si="156"/>
        <v>0.51202604094411042</v>
      </c>
      <c r="F1534" s="2" t="s">
        <v>1937</v>
      </c>
      <c r="G1534" s="3">
        <v>1906</v>
      </c>
      <c r="H1534" s="1">
        <v>1.8996653726307231</v>
      </c>
      <c r="I1534" s="1">
        <f t="shared" si="152"/>
        <v>-6.8899644531281901</v>
      </c>
      <c r="J1534" s="1">
        <v>2.7770066248099998</v>
      </c>
      <c r="K1534" s="1">
        <v>115.508997858</v>
      </c>
      <c r="L1534" s="2">
        <v>0.11518165429000016</v>
      </c>
      <c r="M1534" s="2">
        <v>1.1509714915728575E-3</v>
      </c>
      <c r="N1534" s="7">
        <v>0</v>
      </c>
      <c r="O1534" s="2">
        <v>9.5903229976128932E-4</v>
      </c>
      <c r="P1534" s="3">
        <v>39545.425758270008</v>
      </c>
      <c r="Q1534" s="3">
        <v>1084.5423007046998</v>
      </c>
      <c r="R1534" s="3">
        <v>185109.47787977941</v>
      </c>
      <c r="S1534" s="3">
        <v>400.95543094112304</v>
      </c>
      <c r="T1534" s="3">
        <v>77789.82868079163</v>
      </c>
      <c r="V1534">
        <v>29157</v>
      </c>
      <c r="W1534" s="2">
        <v>0.42828231329947608</v>
      </c>
      <c r="X1534" s="2">
        <v>5.0961746460452741E-2</v>
      </c>
      <c r="Y1534" s="2">
        <v>0.2134856643283447</v>
      </c>
      <c r="Z1534" s="2">
        <v>0.79193387753409139</v>
      </c>
      <c r="AA1534" s="2">
        <v>0.33293568885395497</v>
      </c>
      <c r="AB1534" s="2">
        <v>0.28431167493878973</v>
      </c>
      <c r="AC1534" s="2">
        <v>1.1509714915728575E-3</v>
      </c>
      <c r="AD1534" s="2">
        <v>0</v>
      </c>
      <c r="AE1534" s="2">
        <v>9.5903229976128932E-4</v>
      </c>
      <c r="AF1534">
        <v>394393.56284885621</v>
      </c>
      <c r="AG1534">
        <v>853.79948938959137</v>
      </c>
      <c r="AH1534">
        <v>160468.97211409578</v>
      </c>
      <c r="AI1534">
        <v>5193.0466237148712</v>
      </c>
      <c r="AJ1534">
        <v>10.482351318148863</v>
      </c>
      <c r="AK1534">
        <v>579503.04072863562</v>
      </c>
      <c r="AL1534">
        <v>1254.7549203307144</v>
      </c>
      <c r="AM1534">
        <v>235827.30468078036</v>
      </c>
      <c r="AN1534">
        <v>7624.5427378219101</v>
      </c>
      <c r="AO1534">
        <v>15.404932355289898</v>
      </c>
      <c r="AP1534">
        <v>185109.47787977941</v>
      </c>
      <c r="AQ1534">
        <v>400.95543094112304</v>
      </c>
      <c r="AR1534">
        <v>75358.332566684578</v>
      </c>
      <c r="AS1534">
        <v>2431.4961141070389</v>
      </c>
      <c r="AT1534">
        <v>4.9225810371410343</v>
      </c>
      <c r="AU1534" s="3">
        <v>7432167.3170092655</v>
      </c>
      <c r="AV1534" s="3">
        <v>203828.87999444126</v>
      </c>
      <c r="AW1534">
        <v>45471.087780039998</v>
      </c>
      <c r="AX1534">
        <v>8545836.2373807169</v>
      </c>
      <c r="AY1534">
        <v>1247.0549301443998</v>
      </c>
      <c r="AZ1534">
        <v>234371.50357133849</v>
      </c>
      <c r="BA1534">
        <v>85016.513538310013</v>
      </c>
      <c r="BB1534">
        <v>15978003.554389983</v>
      </c>
      <c r="BC1534">
        <v>2331.5972308490996</v>
      </c>
      <c r="BD1534">
        <v>438200.38356577978</v>
      </c>
      <c r="BE1534">
        <v>39545.425758270008</v>
      </c>
      <c r="BF1534">
        <v>7432167.3170092655</v>
      </c>
      <c r="BG1534">
        <v>1084.5423007046998</v>
      </c>
      <c r="BH1534">
        <v>203828.87999444126</v>
      </c>
      <c r="BI1534">
        <v>1.3461321757529692</v>
      </c>
      <c r="BJ1534">
        <v>3.2457975483836923</v>
      </c>
      <c r="BK1534">
        <v>1.8996653726307231</v>
      </c>
      <c r="BL1534">
        <v>35.030749228636239</v>
      </c>
      <c r="BM1534">
        <v>28.140784775508049</v>
      </c>
      <c r="BN1534">
        <f t="shared" si="149"/>
        <v>-6.8899644531281901</v>
      </c>
      <c r="BO1534">
        <v>0.51202604094411042</v>
      </c>
      <c r="BP1534">
        <v>8.3466188245295281E-3</v>
      </c>
      <c r="BQ1534">
        <v>6.7613985014355685E-2</v>
      </c>
      <c r="BR1534">
        <v>0.21428571428571427</v>
      </c>
      <c r="BS1534">
        <v>0.20689655172413793</v>
      </c>
      <c r="BT1534">
        <v>0.33333333333333331</v>
      </c>
      <c r="BU1534">
        <v>0.19731344819990748</v>
      </c>
      <c r="BV1534">
        <v>0.79193387753409139</v>
      </c>
      <c r="BW1534">
        <v>0.34536897184020227</v>
      </c>
      <c r="BX1534">
        <v>0.28431167493878973</v>
      </c>
      <c r="BY1534">
        <f t="shared" si="150"/>
        <v>3.399745545067407E-2</v>
      </c>
      <c r="BZ1534">
        <v>0</v>
      </c>
      <c r="CA1534">
        <f t="shared" si="151"/>
        <v>7.7606855536537997E-4</v>
      </c>
      <c r="CC1534">
        <v>3.399745545067407E-2</v>
      </c>
      <c r="CD1534">
        <v>7.7606855536537997E-4</v>
      </c>
    </row>
    <row r="1535" spans="1:82" x14ac:dyDescent="0.3">
      <c r="A1535">
        <v>0</v>
      </c>
      <c r="B1535" t="s">
        <v>1000</v>
      </c>
      <c r="C1535" t="s">
        <v>1026</v>
      </c>
      <c r="D1535">
        <v>29159</v>
      </c>
      <c r="E1535" s="2">
        <f t="shared" si="156"/>
        <v>0.53118820459873495</v>
      </c>
      <c r="F1535" s="2" t="s">
        <v>1938</v>
      </c>
      <c r="G1535" s="3">
        <v>5254</v>
      </c>
      <c r="H1535" s="1">
        <v>6.6642360288359654</v>
      </c>
      <c r="I1535" s="1">
        <f t="shared" si="152"/>
        <v>-13.800280593248445</v>
      </c>
      <c r="J1535" s="1">
        <v>2.77282758068</v>
      </c>
      <c r="K1535" s="1">
        <v>52.106463579900002</v>
      </c>
      <c r="L1535" s="2">
        <v>0.19407825744000018</v>
      </c>
      <c r="M1535" s="2">
        <v>1.1021978597842851E-3</v>
      </c>
      <c r="N1535" s="7">
        <v>0</v>
      </c>
      <c r="O1535" s="2">
        <v>3.9775168424901674E-3</v>
      </c>
      <c r="P1535" s="3">
        <v>122563.05599536997</v>
      </c>
      <c r="Q1535" s="3">
        <v>3361.3197021356987</v>
      </c>
      <c r="R1535" s="3">
        <v>1475637.945838518</v>
      </c>
      <c r="S1535" s="3">
        <v>3189.6056093355137</v>
      </c>
      <c r="T1535" s="3">
        <v>621033.27284513158</v>
      </c>
      <c r="V1535">
        <v>29159</v>
      </c>
      <c r="W1535" s="2">
        <v>0.51433152839995655</v>
      </c>
      <c r="X1535" s="2">
        <v>0.1787794375510639</v>
      </c>
      <c r="Y1535" s="2">
        <v>0.40857534066469725</v>
      </c>
      <c r="Z1535" s="2">
        <v>0.79074211709942432</v>
      </c>
      <c r="AA1535" s="2">
        <v>0.15018831145123659</v>
      </c>
      <c r="AB1535" s="2">
        <v>0.4790581866713004</v>
      </c>
      <c r="AC1535" s="2">
        <v>1.1021978597842851E-3</v>
      </c>
      <c r="AD1535" s="2">
        <v>0</v>
      </c>
      <c r="AE1535" s="2">
        <v>3.9775168424901674E-3</v>
      </c>
      <c r="AF1535">
        <v>1947019.6735892347</v>
      </c>
      <c r="AG1535">
        <v>4218.3056276327325</v>
      </c>
      <c r="AH1535">
        <v>792817.4899861709</v>
      </c>
      <c r="AI1535">
        <v>28201.763428141585</v>
      </c>
      <c r="AJ1535">
        <v>51.788377597910213</v>
      </c>
      <c r="AK1535">
        <v>3422657.6194277527</v>
      </c>
      <c r="AL1535">
        <v>7407.9112369682452</v>
      </c>
      <c r="AM1535">
        <v>1392293.9946457716</v>
      </c>
      <c r="AN1535">
        <v>49758.531613672334</v>
      </c>
      <c r="AO1535">
        <v>90.949630670034537</v>
      </c>
      <c r="AP1535">
        <v>1475637.945838518</v>
      </c>
      <c r="AQ1535">
        <v>3189.6056093355128</v>
      </c>
      <c r="AR1535">
        <v>599476.50465960067</v>
      </c>
      <c r="AS1535">
        <v>21556.768185530749</v>
      </c>
      <c r="AT1535">
        <v>39.161253072124325</v>
      </c>
      <c r="AU1535" s="3">
        <v>23034500.743769832</v>
      </c>
      <c r="AV1535" s="3">
        <v>631726.42481938319</v>
      </c>
      <c r="AW1535">
        <v>131076.75005146003</v>
      </c>
      <c r="AX1535">
        <v>24634564.404671397</v>
      </c>
      <c r="AY1535">
        <v>3594.8096990706003</v>
      </c>
      <c r="AZ1535">
        <v>675608.53484332864</v>
      </c>
      <c r="BA1535">
        <v>253639.80604683</v>
      </c>
      <c r="BB1535">
        <v>47669065.148441225</v>
      </c>
      <c r="BC1535">
        <v>6956.129401206299</v>
      </c>
      <c r="BD1535">
        <v>1307334.9596627117</v>
      </c>
      <c r="BE1535">
        <v>122563.05599536997</v>
      </c>
      <c r="BF1535">
        <v>23034500.743769832</v>
      </c>
      <c r="BG1535">
        <v>3361.3197021356987</v>
      </c>
      <c r="BH1535">
        <v>631726.42481938319</v>
      </c>
      <c r="BI1535">
        <v>2.759819499045038</v>
      </c>
      <c r="BJ1535">
        <v>9.4240555278810039</v>
      </c>
      <c r="BK1535">
        <v>6.6642360288359654</v>
      </c>
      <c r="BL1535">
        <v>34.747252615583569</v>
      </c>
      <c r="BM1535">
        <v>20.946972022335125</v>
      </c>
      <c r="BN1535">
        <f t="shared" si="149"/>
        <v>-13.800280593248445</v>
      </c>
      <c r="BO1535">
        <v>0.53118820459873495</v>
      </c>
      <c r="BP1535">
        <v>1.7752516611158699E-2</v>
      </c>
      <c r="BQ1535">
        <v>3.3513257487561683E-2</v>
      </c>
      <c r="BR1535">
        <v>0.21428571428571427</v>
      </c>
      <c r="BS1535">
        <v>0.31034482758620691</v>
      </c>
      <c r="BT1535">
        <v>0.22222222222222221</v>
      </c>
      <c r="BU1535">
        <v>0.39520972401299176</v>
      </c>
      <c r="BV1535">
        <v>0.79074211709942432</v>
      </c>
      <c r="BW1535">
        <v>0.15579700358012094</v>
      </c>
      <c r="BX1535">
        <v>0.4790581866713004</v>
      </c>
      <c r="BY1535">
        <f t="shared" si="150"/>
        <v>2.2937765208029193E-2</v>
      </c>
      <c r="BZ1535">
        <v>0</v>
      </c>
      <c r="CA1535">
        <f t="shared" si="151"/>
        <v>2.0109315767031931E-3</v>
      </c>
      <c r="CC1535">
        <v>2.2937765208029193E-2</v>
      </c>
      <c r="CD1535">
        <v>2.0109315767031931E-3</v>
      </c>
    </row>
    <row r="1536" spans="1:82" x14ac:dyDescent="0.3">
      <c r="A1536">
        <v>0</v>
      </c>
      <c r="B1536" t="s">
        <v>1000</v>
      </c>
      <c r="C1536" t="s">
        <v>1027</v>
      </c>
      <c r="D1536">
        <v>29161</v>
      </c>
      <c r="E1536" s="2">
        <f t="shared" si="156"/>
        <v>0.50349802754720696</v>
      </c>
      <c r="F1536" s="2" t="s">
        <v>1937</v>
      </c>
      <c r="G1536" s="3">
        <v>8998</v>
      </c>
      <c r="H1536" s="1">
        <v>3.9197859123392376</v>
      </c>
      <c r="I1536" s="1">
        <f t="shared" si="152"/>
        <v>-0.85717005829419435</v>
      </c>
      <c r="J1536" s="1">
        <v>2.8868852535</v>
      </c>
      <c r="K1536" s="1">
        <v>89.752703098500007</v>
      </c>
      <c r="L1536" s="2">
        <v>0.16500520866000001</v>
      </c>
      <c r="M1536" s="2">
        <v>1.5848287357166752E-3</v>
      </c>
      <c r="N1536" s="7">
        <v>0</v>
      </c>
      <c r="O1536" s="2">
        <v>9.286938378169865E-3</v>
      </c>
      <c r="P1536" s="3">
        <v>257990.89312129997</v>
      </c>
      <c r="Q1536" s="3">
        <v>7075.4589543929997</v>
      </c>
      <c r="R1536" s="3">
        <v>1039390.0159487722</v>
      </c>
      <c r="S1536" s="3">
        <v>2265.8581807530109</v>
      </c>
      <c r="T1536" s="3">
        <v>457321.22263691714</v>
      </c>
      <c r="V1536">
        <v>29161</v>
      </c>
      <c r="W1536" s="2">
        <v>0.41116249227740964</v>
      </c>
      <c r="X1536" s="2">
        <v>0.10515490713359334</v>
      </c>
      <c r="Y1536" s="2">
        <v>3.466399363949916E-3</v>
      </c>
      <c r="Z1536" s="2">
        <v>0.82326855556445222</v>
      </c>
      <c r="AA1536" s="2">
        <v>0.25869740528212903</v>
      </c>
      <c r="AB1536" s="2">
        <v>0.40729495974796037</v>
      </c>
      <c r="AC1536" s="2">
        <v>1.5848287357166752E-3</v>
      </c>
      <c r="AD1536" s="2">
        <v>0</v>
      </c>
      <c r="AE1536" s="2">
        <v>9.286938378169865E-3</v>
      </c>
      <c r="AF1536">
        <v>1052539.8009725639</v>
      </c>
      <c r="AG1536">
        <v>2286.9176577954609</v>
      </c>
      <c r="AH1536">
        <v>429819.09736017569</v>
      </c>
      <c r="AI1536">
        <v>32380.684443479295</v>
      </c>
      <c r="AJ1536">
        <v>28.074606684203054</v>
      </c>
      <c r="AK1536">
        <v>2091929.8169213361</v>
      </c>
      <c r="AL1536">
        <v>4552.7758385484722</v>
      </c>
      <c r="AM1536">
        <v>855680.13117468404</v>
      </c>
      <c r="AN1536">
        <v>63840.873265888134</v>
      </c>
      <c r="AO1536">
        <v>55.88838105186656</v>
      </c>
      <c r="AP1536">
        <v>1039390.0159487722</v>
      </c>
      <c r="AQ1536">
        <v>2265.8581807530113</v>
      </c>
      <c r="AR1536">
        <v>425861.03381450835</v>
      </c>
      <c r="AS1536">
        <v>31460.18882240884</v>
      </c>
      <c r="AT1536">
        <v>27.813774367663505</v>
      </c>
      <c r="AU1536" s="3">
        <v>48486808.453217119</v>
      </c>
      <c r="AV1536" s="3">
        <v>1329761.7558886204</v>
      </c>
      <c r="AW1536">
        <v>126203.26249032</v>
      </c>
      <c r="AX1536">
        <v>23718641.152430743</v>
      </c>
      <c r="AY1536">
        <v>3461.1531936551996</v>
      </c>
      <c r="AZ1536">
        <v>650489.13121555815</v>
      </c>
      <c r="BA1536">
        <v>384194.15561161999</v>
      </c>
      <c r="BB1536">
        <v>72205449.605647862</v>
      </c>
      <c r="BC1536">
        <v>10536.6121480482</v>
      </c>
      <c r="BD1536">
        <v>1980250.8871041785</v>
      </c>
      <c r="BE1536">
        <v>257990.89312129997</v>
      </c>
      <c r="BF1536">
        <v>48486808.453217119</v>
      </c>
      <c r="BG1536">
        <v>7075.4589543929997</v>
      </c>
      <c r="BH1536">
        <v>1329761.7558886204</v>
      </c>
      <c r="BI1536">
        <v>1.910064879851173</v>
      </c>
      <c r="BJ1536">
        <v>5.8298507921904106</v>
      </c>
      <c r="BK1536">
        <v>3.9197859123392376</v>
      </c>
      <c r="BL1536">
        <v>49.196898926555747</v>
      </c>
      <c r="BM1536">
        <v>48.339728868261552</v>
      </c>
      <c r="BN1536">
        <f t="shared" si="149"/>
        <v>-0.85717005829419435</v>
      </c>
      <c r="BO1536">
        <v>0.50349802754720696</v>
      </c>
      <c r="BP1536">
        <v>1.1645998213660483E-2</v>
      </c>
      <c r="BQ1536">
        <v>4.6791194198189966E-2</v>
      </c>
      <c r="BR1536">
        <v>0.18452380952380951</v>
      </c>
      <c r="BS1536">
        <v>0.31034482758620691</v>
      </c>
      <c r="BT1536">
        <v>0.33333333333333331</v>
      </c>
      <c r="BU1536">
        <v>2.4547467704126406E-2</v>
      </c>
      <c r="BV1536">
        <v>0.82326855556445222</v>
      </c>
      <c r="BW1536">
        <v>0.26835830423457369</v>
      </c>
      <c r="BX1536">
        <v>0.40729495974796037</v>
      </c>
      <c r="BY1536">
        <f t="shared" si="150"/>
        <v>2.9813439940700577E-2</v>
      </c>
      <c r="BZ1536">
        <v>0</v>
      </c>
      <c r="CA1536">
        <f t="shared" si="151"/>
        <v>5.3938585209851809E-3</v>
      </c>
      <c r="CC1536">
        <v>2.9813439940700577E-2</v>
      </c>
      <c r="CD1536">
        <v>5.3938585209851809E-3</v>
      </c>
    </row>
    <row r="1537" spans="1:82" x14ac:dyDescent="0.3">
      <c r="A1537">
        <v>0</v>
      </c>
      <c r="B1537" t="s">
        <v>1000</v>
      </c>
      <c r="C1537" t="s">
        <v>59</v>
      </c>
      <c r="D1537">
        <v>29163</v>
      </c>
      <c r="E1537" s="2">
        <f t="shared" si="156"/>
        <v>0.44788332314361173</v>
      </c>
      <c r="F1537" s="2" t="s">
        <v>1936</v>
      </c>
      <c r="G1537" s="3">
        <v>1047</v>
      </c>
      <c r="H1537" s="1">
        <v>0.37462066514179992</v>
      </c>
      <c r="I1537" s="1">
        <f t="shared" si="152"/>
        <v>-10.517176529642406</v>
      </c>
      <c r="J1537" s="1">
        <v>2.8111379966599999</v>
      </c>
      <c r="K1537" s="1">
        <v>52.732170833799998</v>
      </c>
      <c r="L1537" s="2">
        <v>0.18433931035999995</v>
      </c>
      <c r="M1537" s="2">
        <v>8.5693077782608978E-4</v>
      </c>
      <c r="N1537" s="7">
        <v>0</v>
      </c>
      <c r="O1537" s="2">
        <v>1.2183915316101262E-3</v>
      </c>
      <c r="P1537" s="3">
        <v>2219.3035160709992</v>
      </c>
      <c r="Q1537" s="3">
        <v>60.864903971309921</v>
      </c>
      <c r="R1537" s="3">
        <v>32269.994178359513</v>
      </c>
      <c r="S1537" s="3">
        <v>69.899858031316256</v>
      </c>
      <c r="T1537" s="3">
        <v>14062.555254849081</v>
      </c>
      <c r="V1537">
        <v>29163</v>
      </c>
      <c r="W1537" s="2">
        <v>0.44610309624519767</v>
      </c>
      <c r="X1537" s="2">
        <v>1.004983489769266E-2</v>
      </c>
      <c r="Y1537" s="2">
        <v>0.32466289819652472</v>
      </c>
      <c r="Z1537" s="2">
        <v>0.80166730395563546</v>
      </c>
      <c r="AA1537" s="2">
        <v>0.15199180970211926</v>
      </c>
      <c r="AB1537" s="2">
        <v>0.4550187997261913</v>
      </c>
      <c r="AC1537" s="2">
        <v>8.5693077782608978E-4</v>
      </c>
      <c r="AD1537" s="2">
        <v>0</v>
      </c>
      <c r="AE1537" s="2">
        <v>1.2183915316101262E-3</v>
      </c>
      <c r="AF1537">
        <v>389909.73550135246</v>
      </c>
      <c r="AG1537">
        <v>845.8856653600908</v>
      </c>
      <c r="AH1537">
        <v>158981.59337554243</v>
      </c>
      <c r="AI1537">
        <v>11095.712385839455</v>
      </c>
      <c r="AJ1537">
        <v>10.384639373999528</v>
      </c>
      <c r="AK1537">
        <v>422179.72967971198</v>
      </c>
      <c r="AL1537">
        <v>915.78552339140708</v>
      </c>
      <c r="AM1537">
        <v>172119.05540099498</v>
      </c>
      <c r="AN1537">
        <v>12020.805615235991</v>
      </c>
      <c r="AO1537">
        <v>11.242808365939309</v>
      </c>
      <c r="AP1537">
        <v>32269.994178359513</v>
      </c>
      <c r="AQ1537">
        <v>69.899858031316285</v>
      </c>
      <c r="AR1537">
        <v>13137.462025452551</v>
      </c>
      <c r="AS1537">
        <v>925.09322939653612</v>
      </c>
      <c r="AT1537">
        <v>0.85816899193978102</v>
      </c>
      <c r="AU1537" s="3">
        <v>417095.90281038359</v>
      </c>
      <c r="AV1537" s="3">
        <v>11438.950052367987</v>
      </c>
      <c r="AW1537">
        <v>28464.384344441005</v>
      </c>
      <c r="AX1537">
        <v>5349596.3936942425</v>
      </c>
      <c r="AY1537">
        <v>780.64221823700996</v>
      </c>
      <c r="AZ1537">
        <v>146713.89849546365</v>
      </c>
      <c r="BA1537">
        <v>30683.687860512004</v>
      </c>
      <c r="BB1537">
        <v>5766692.2965046261</v>
      </c>
      <c r="BC1537">
        <v>841.50712220831986</v>
      </c>
      <c r="BD1537">
        <v>158152.84854783164</v>
      </c>
      <c r="BE1537">
        <v>2219.3035160709992</v>
      </c>
      <c r="BF1537">
        <v>417095.90281038359</v>
      </c>
      <c r="BG1537">
        <v>60.864903971309921</v>
      </c>
      <c r="BH1537">
        <v>11438.950052367987</v>
      </c>
      <c r="BI1537">
        <v>0.59245380113872526</v>
      </c>
      <c r="BJ1537">
        <v>0.96707446628052518</v>
      </c>
      <c r="BK1537">
        <v>0.37462066514179992</v>
      </c>
      <c r="BL1537">
        <v>35.230049767598935</v>
      </c>
      <c r="BM1537">
        <v>24.712873237956529</v>
      </c>
      <c r="BN1537">
        <f t="shared" si="149"/>
        <v>-10.517176529642406</v>
      </c>
      <c r="BO1537">
        <v>0.44788332314361173</v>
      </c>
      <c r="BP1537">
        <v>3.2132921152868915E-3</v>
      </c>
      <c r="BQ1537">
        <v>3.2311722440065152E-2</v>
      </c>
      <c r="BR1537">
        <v>5.9523809523809521E-2</v>
      </c>
      <c r="BS1537">
        <v>0.10344827586206896</v>
      </c>
      <c r="BT1537">
        <v>0.22222222222222221</v>
      </c>
      <c r="BU1537">
        <v>0.30118883493639853</v>
      </c>
      <c r="BV1537">
        <v>0.80166730395563546</v>
      </c>
      <c r="BW1537">
        <v>0.15766785238809053</v>
      </c>
      <c r="BX1537">
        <v>0.4550187997261913</v>
      </c>
      <c r="BY1537">
        <f t="shared" si="150"/>
        <v>8.0574861349832286E-2</v>
      </c>
      <c r="BZ1537">
        <v>0</v>
      </c>
      <c r="CA1537">
        <f t="shared" si="151"/>
        <v>6.5014006774602266E-4</v>
      </c>
      <c r="CC1537">
        <v>8.0574861349832286E-2</v>
      </c>
      <c r="CD1537">
        <v>6.5014006774602266E-4</v>
      </c>
    </row>
    <row r="1538" spans="1:82" x14ac:dyDescent="0.3">
      <c r="A1538">
        <v>0</v>
      </c>
      <c r="B1538" t="s">
        <v>1000</v>
      </c>
      <c r="C1538" t="s">
        <v>1028</v>
      </c>
      <c r="D1538">
        <v>29165</v>
      </c>
      <c r="E1538" s="2">
        <f t="shared" si="156"/>
        <v>0.52815521369573315</v>
      </c>
      <c r="F1538" s="2" t="s">
        <v>1938</v>
      </c>
      <c r="G1538" s="3">
        <v>39825</v>
      </c>
      <c r="H1538" s="1">
        <v>27.438745095647818</v>
      </c>
      <c r="I1538" s="1">
        <f t="shared" si="152"/>
        <v>-16.1515836366871</v>
      </c>
      <c r="J1538" s="1">
        <v>2.70040700826</v>
      </c>
      <c r="K1538" s="1">
        <v>26.488761475099999</v>
      </c>
      <c r="L1538" s="2">
        <v>0.18094553470999997</v>
      </c>
      <c r="M1538" s="2">
        <v>6.6448296924482833E-3</v>
      </c>
      <c r="N1538" s="7">
        <v>0</v>
      </c>
      <c r="O1538" s="2">
        <v>4.3187457286350487E-3</v>
      </c>
      <c r="P1538" s="3">
        <v>542575.40127164021</v>
      </c>
      <c r="Q1538" s="3">
        <v>14880.253852820402</v>
      </c>
      <c r="R1538" s="3">
        <v>5330945.5286439639</v>
      </c>
      <c r="S1538" s="3">
        <v>11527.375219552083</v>
      </c>
      <c r="T1538" s="3">
        <v>2235878.2348260158</v>
      </c>
      <c r="V1538">
        <v>29165</v>
      </c>
      <c r="W1538" s="2">
        <v>0.6350003099695184</v>
      </c>
      <c r="X1538" s="2">
        <v>0.73609088784986587</v>
      </c>
      <c r="Y1538" s="2">
        <v>0.44442821300847701</v>
      </c>
      <c r="Z1538" s="2">
        <v>0.77008955393395728</v>
      </c>
      <c r="AA1538" s="2">
        <v>7.6349498412601163E-2</v>
      </c>
      <c r="AB1538" s="2">
        <v>0.44664168407035421</v>
      </c>
      <c r="AC1538" s="2">
        <v>6.6448296924482833E-3</v>
      </c>
      <c r="AD1538" s="2">
        <v>0</v>
      </c>
      <c r="AE1538" s="2">
        <v>4.3187457286350487E-3</v>
      </c>
      <c r="AF1538">
        <v>3854114.4126415639</v>
      </c>
      <c r="AG1538">
        <v>8350.1865307035932</v>
      </c>
      <c r="AH1538">
        <v>1569391.7204154609</v>
      </c>
      <c r="AI1538">
        <v>49744.769054190052</v>
      </c>
      <c r="AJ1538">
        <v>102.51569106537727</v>
      </c>
      <c r="AK1538">
        <v>9185059.9412855282</v>
      </c>
      <c r="AL1538">
        <v>19877.561750255674</v>
      </c>
      <c r="AM1538">
        <v>3735926.2237067348</v>
      </c>
      <c r="AN1538">
        <v>119088.50058893149</v>
      </c>
      <c r="AO1538">
        <v>244.0448033748826</v>
      </c>
      <c r="AP1538">
        <v>5330945.5286439639</v>
      </c>
      <c r="AQ1538">
        <v>11527.375219552081</v>
      </c>
      <c r="AR1538">
        <v>2166534.503291274</v>
      </c>
      <c r="AS1538">
        <v>69343.731534741441</v>
      </c>
      <c r="AT1538">
        <v>141.52911230950534</v>
      </c>
      <c r="AU1538" s="3">
        <v>101971620.91499206</v>
      </c>
      <c r="AV1538" s="3">
        <v>2796594.9090990662</v>
      </c>
      <c r="AW1538">
        <v>556335.67662715993</v>
      </c>
      <c r="AX1538">
        <v>104557727.06530844</v>
      </c>
      <c r="AY1538">
        <v>15257.632535847597</v>
      </c>
      <c r="AZ1538">
        <v>2867519.4587871972</v>
      </c>
      <c r="BA1538">
        <v>1098911.0778988001</v>
      </c>
      <c r="BB1538">
        <v>206529347.98030049</v>
      </c>
      <c r="BC1538">
        <v>30137.886388667997</v>
      </c>
      <c r="BD1538">
        <v>5664114.3678862629</v>
      </c>
      <c r="BE1538">
        <v>542575.40127164021</v>
      </c>
      <c r="BF1538">
        <v>101971620.91499206</v>
      </c>
      <c r="BG1538">
        <v>14880.253852820402</v>
      </c>
      <c r="BH1538">
        <v>2796594.9090990662</v>
      </c>
      <c r="BI1538">
        <v>13.688678216040264</v>
      </c>
      <c r="BJ1538">
        <v>41.127423311688084</v>
      </c>
      <c r="BK1538">
        <v>27.438745095647818</v>
      </c>
      <c r="BL1538">
        <v>47.810736308947277</v>
      </c>
      <c r="BM1538">
        <v>31.659152672260177</v>
      </c>
      <c r="BN1538">
        <f t="shared" si="149"/>
        <v>-16.1515836366871</v>
      </c>
      <c r="BO1538">
        <v>0.52815521369573315</v>
      </c>
      <c r="BP1538">
        <v>8.7549548773822802E-2</v>
      </c>
      <c r="BQ1538">
        <v>1.8689076000705275E-2</v>
      </c>
      <c r="BR1538">
        <v>0.21428571428571427</v>
      </c>
      <c r="BS1538">
        <v>0.31034482758620691</v>
      </c>
      <c r="BT1538">
        <v>0.22222222222222221</v>
      </c>
      <c r="BU1538">
        <v>0.46254587856356821</v>
      </c>
      <c r="BV1538">
        <v>0.77008955393395728</v>
      </c>
      <c r="BW1538">
        <v>7.9200724494399549E-2</v>
      </c>
      <c r="BX1538">
        <v>0.44664168407035421</v>
      </c>
      <c r="BY1538">
        <f t="shared" si="150"/>
        <v>8.4760482501967382E-2</v>
      </c>
      <c r="BZ1538">
        <v>0</v>
      </c>
      <c r="CA1538">
        <f t="shared" si="151"/>
        <v>2.3468943439331515E-3</v>
      </c>
      <c r="CC1538">
        <v>8.4760482501967382E-2</v>
      </c>
      <c r="CD1538">
        <v>2.3468943439331515E-3</v>
      </c>
    </row>
    <row r="1539" spans="1:82" x14ac:dyDescent="0.3">
      <c r="A1539">
        <v>0</v>
      </c>
      <c r="B1539" t="s">
        <v>1000</v>
      </c>
      <c r="C1539" t="s">
        <v>129</v>
      </c>
      <c r="D1539">
        <v>29167</v>
      </c>
      <c r="E1539" s="2">
        <f t="shared" si="156"/>
        <v>0.50380825011535491</v>
      </c>
      <c r="F1539" s="2" t="s">
        <v>1937</v>
      </c>
      <c r="G1539" s="3">
        <v>3747</v>
      </c>
      <c r="H1539" s="1">
        <v>0.75995099497979846</v>
      </c>
      <c r="I1539" s="1">
        <f t="shared" si="152"/>
        <v>-10.571105585706547</v>
      </c>
      <c r="J1539" s="1">
        <v>2.7853979161</v>
      </c>
      <c r="K1539" s="1">
        <v>93.588667274599999</v>
      </c>
      <c r="L1539" s="2">
        <v>0.15519371400000015</v>
      </c>
      <c r="M1539" s="2">
        <v>4.1587695626638951E-4</v>
      </c>
      <c r="N1539" s="7">
        <v>0</v>
      </c>
      <c r="O1539" s="2">
        <v>1.4349579444940152E-2</v>
      </c>
      <c r="P1539" s="3">
        <v>9412.0489587429911</v>
      </c>
      <c r="Q1539" s="3">
        <v>258.12758457722992</v>
      </c>
      <c r="R1539" s="3">
        <v>99937.208531339886</v>
      </c>
      <c r="S1539" s="3">
        <v>216.29610295276839</v>
      </c>
      <c r="T1539" s="3">
        <v>43311.367489789322</v>
      </c>
      <c r="V1539">
        <v>29167</v>
      </c>
      <c r="W1539" s="2">
        <v>0.46074718992877645</v>
      </c>
      <c r="X1539" s="2">
        <v>2.0386974720130208E-2</v>
      </c>
      <c r="Y1539" s="2">
        <v>0.32045412368965942</v>
      </c>
      <c r="Z1539" s="2">
        <v>0.7943268670896213</v>
      </c>
      <c r="AA1539" s="2">
        <v>0.26975394112844442</v>
      </c>
      <c r="AB1539" s="2">
        <v>0.38307649806990357</v>
      </c>
      <c r="AC1539" s="2">
        <v>4.1587695626638951E-4</v>
      </c>
      <c r="AD1539" s="2">
        <v>0</v>
      </c>
      <c r="AE1539" s="2">
        <v>1.4349579444940152E-2</v>
      </c>
      <c r="AF1539">
        <v>668580.05831230502</v>
      </c>
      <c r="AG1539">
        <v>1451.1166300730442</v>
      </c>
      <c r="AH1539">
        <v>272732.88042368175</v>
      </c>
      <c r="AI1539">
        <v>17566.760921117824</v>
      </c>
      <c r="AJ1539">
        <v>17.814639595058683</v>
      </c>
      <c r="AK1539">
        <v>768517.2668436449</v>
      </c>
      <c r="AL1539">
        <v>1667.4127330258125</v>
      </c>
      <c r="AM1539">
        <v>313385.06368737732</v>
      </c>
      <c r="AN1539">
        <v>20225.945147211529</v>
      </c>
      <c r="AO1539">
        <v>20.470187474466478</v>
      </c>
      <c r="AP1539">
        <v>99937.208531339886</v>
      </c>
      <c r="AQ1539">
        <v>216.29610295276825</v>
      </c>
      <c r="AR1539">
        <v>40652.183263695566</v>
      </c>
      <c r="AS1539">
        <v>2659.1842260937046</v>
      </c>
      <c r="AT1539">
        <v>2.6555478794077949</v>
      </c>
      <c r="AU1539" s="3">
        <v>1768900.4813061578</v>
      </c>
      <c r="AV1539" s="3">
        <v>48512.498245444593</v>
      </c>
      <c r="AW1539">
        <v>36911.388315868004</v>
      </c>
      <c r="AX1539">
        <v>6937126.3200842328</v>
      </c>
      <c r="AY1539">
        <v>1012.3032244234797</v>
      </c>
      <c r="AZ1539">
        <v>190252.26799814877</v>
      </c>
      <c r="BA1539">
        <v>46323.437274610995</v>
      </c>
      <c r="BB1539">
        <v>8706026.8013903908</v>
      </c>
      <c r="BC1539">
        <v>1270.4308090007096</v>
      </c>
      <c r="BD1539">
        <v>238764.76624359336</v>
      </c>
      <c r="BE1539">
        <v>9412.0489587429911</v>
      </c>
      <c r="BF1539">
        <v>1768900.4813061578</v>
      </c>
      <c r="BG1539">
        <v>258.12758457722992</v>
      </c>
      <c r="BH1539">
        <v>48512.498245444593</v>
      </c>
      <c r="BI1539">
        <v>0.83649462017767395</v>
      </c>
      <c r="BJ1539">
        <v>1.5964456151574724</v>
      </c>
      <c r="BK1539">
        <v>0.75995099497979846</v>
      </c>
      <c r="BL1539">
        <v>34.488133422491458</v>
      </c>
      <c r="BM1539">
        <v>23.917027836784911</v>
      </c>
      <c r="BN1539">
        <f t="shared" si="149"/>
        <v>-10.571105585706547</v>
      </c>
      <c r="BO1539">
        <v>0.50380825011535491</v>
      </c>
      <c r="BP1539">
        <v>5.1033958189532665E-3</v>
      </c>
      <c r="BQ1539">
        <v>4.8936169007109842E-2</v>
      </c>
      <c r="BR1539">
        <v>0.10119047619047619</v>
      </c>
      <c r="BS1539">
        <v>0.27586206896551724</v>
      </c>
      <c r="BT1539">
        <v>0.22222222222222221</v>
      </c>
      <c r="BU1539">
        <v>0.30273324464744583</v>
      </c>
      <c r="BV1539">
        <v>0.7943268670896213</v>
      </c>
      <c r="BW1539">
        <v>0.27982773975979713</v>
      </c>
      <c r="BX1539">
        <v>0.38307649806990357</v>
      </c>
      <c r="BY1539">
        <f t="shared" si="150"/>
        <v>1.8206290464486873E-2</v>
      </c>
      <c r="BZ1539">
        <v>0</v>
      </c>
      <c r="CA1539">
        <f t="shared" si="151"/>
        <v>8.8218718369531372E-3</v>
      </c>
      <c r="CC1539">
        <v>1.8206290464486873E-2</v>
      </c>
      <c r="CD1539">
        <v>8.8218718369531372E-3</v>
      </c>
    </row>
    <row r="1540" spans="1:82" x14ac:dyDescent="0.3">
      <c r="A1540">
        <v>0</v>
      </c>
      <c r="B1540" t="s">
        <v>1000</v>
      </c>
      <c r="C1540" t="s">
        <v>132</v>
      </c>
      <c r="D1540">
        <v>29169</v>
      </c>
      <c r="E1540" s="2">
        <f t="shared" si="156"/>
        <v>0.50107249795238318</v>
      </c>
      <c r="F1540" s="2" t="s">
        <v>1937</v>
      </c>
      <c r="G1540" s="3">
        <v>4857</v>
      </c>
      <c r="H1540" s="1">
        <v>13.232952067833597</v>
      </c>
      <c r="I1540" s="1">
        <f t="shared" si="152"/>
        <v>-4.3408682672167487</v>
      </c>
      <c r="J1540" s="1">
        <v>2.7806082885199999</v>
      </c>
      <c r="K1540" s="1">
        <v>94.270503482400002</v>
      </c>
      <c r="L1540" s="2">
        <v>0.14056396760000012</v>
      </c>
      <c r="M1540" s="2">
        <v>6.5513100138841077E-3</v>
      </c>
      <c r="N1540" s="7">
        <v>0</v>
      </c>
      <c r="O1540" s="2">
        <v>8.1992124484023335E-3</v>
      </c>
      <c r="P1540" s="3">
        <v>749565.86015309009</v>
      </c>
      <c r="Q1540" s="3">
        <v>20557.014292104901</v>
      </c>
      <c r="R1540" s="3">
        <v>2290781.2594764233</v>
      </c>
      <c r="S1540" s="3">
        <v>5002.7389221724779</v>
      </c>
      <c r="T1540" s="3">
        <v>965318.22925457673</v>
      </c>
      <c r="V1540">
        <v>29169</v>
      </c>
      <c r="W1540" s="2">
        <v>0.47734303037676123</v>
      </c>
      <c r="X1540" s="2">
        <v>0.35499638932216909</v>
      </c>
      <c r="Y1540" s="2">
        <v>8.6306451366328363E-2</v>
      </c>
      <c r="Z1540" s="2">
        <v>0.7929609832968042</v>
      </c>
      <c r="AA1540" s="2">
        <v>0.27171922185755726</v>
      </c>
      <c r="AB1540" s="2">
        <v>0.3469647776005888</v>
      </c>
      <c r="AC1540" s="2">
        <v>6.5513100138841077E-3</v>
      </c>
      <c r="AD1540" s="2">
        <v>0</v>
      </c>
      <c r="AE1540" s="2">
        <v>8.1992124484023335E-3</v>
      </c>
      <c r="AF1540">
        <v>1022317.1796157311</v>
      </c>
      <c r="AG1540">
        <v>2229.0532281089017</v>
      </c>
      <c r="AH1540">
        <v>418943.65685082495</v>
      </c>
      <c r="AI1540">
        <v>11263.403120838551</v>
      </c>
      <c r="AJ1540">
        <v>27.36186128082127</v>
      </c>
      <c r="AK1540">
        <v>3313098.4390921546</v>
      </c>
      <c r="AL1540">
        <v>7231.7921502813788</v>
      </c>
      <c r="AM1540">
        <v>1359192.9572692793</v>
      </c>
      <c r="AN1540">
        <v>36332.331956960828</v>
      </c>
      <c r="AO1540">
        <v>88.768580497349106</v>
      </c>
      <c r="AP1540">
        <v>2290781.2594764233</v>
      </c>
      <c r="AQ1540">
        <v>5002.738922172477</v>
      </c>
      <c r="AR1540">
        <v>940249.30041845434</v>
      </c>
      <c r="AS1540">
        <v>25068.928836122279</v>
      </c>
      <c r="AT1540">
        <v>61.406719216527833</v>
      </c>
      <c r="AU1540" s="3">
        <v>140873407.75717175</v>
      </c>
      <c r="AV1540" s="3">
        <v>3863485.2660581949</v>
      </c>
      <c r="AW1540">
        <v>289035.90712221002</v>
      </c>
      <c r="AX1540">
        <v>54321408.38454815</v>
      </c>
      <c r="AY1540">
        <v>7926.875528228099</v>
      </c>
      <c r="AZ1540">
        <v>1489776.9867751889</v>
      </c>
      <c r="BA1540">
        <v>1038601.7672753001</v>
      </c>
      <c r="BB1540">
        <v>195194816.14171991</v>
      </c>
      <c r="BC1540">
        <v>28483.889820332999</v>
      </c>
      <c r="BD1540">
        <v>5353262.2528333841</v>
      </c>
      <c r="BE1540">
        <v>749565.86015309009</v>
      </c>
      <c r="BF1540">
        <v>140873407.75717175</v>
      </c>
      <c r="BG1540">
        <v>20557.014292104901</v>
      </c>
      <c r="BH1540">
        <v>3863485.2660581949</v>
      </c>
      <c r="BI1540">
        <v>4.7089344294318325</v>
      </c>
      <c r="BJ1540">
        <v>17.941886497265429</v>
      </c>
      <c r="BK1540">
        <v>13.232952067833597</v>
      </c>
      <c r="BL1540">
        <v>55.884810016040461</v>
      </c>
      <c r="BM1540">
        <v>51.543941748823713</v>
      </c>
      <c r="BN1540">
        <f t="shared" si="149"/>
        <v>-4.3408682672167487</v>
      </c>
      <c r="BO1540">
        <v>0.50107249795238318</v>
      </c>
      <c r="BP1540">
        <v>2.8572881226334151E-2</v>
      </c>
      <c r="BQ1540">
        <v>4.2772824580607896E-2</v>
      </c>
      <c r="BR1540">
        <v>0.125</v>
      </c>
      <c r="BS1540">
        <v>0.31034482758620691</v>
      </c>
      <c r="BT1540">
        <v>0.33333333333333331</v>
      </c>
      <c r="BU1540">
        <v>0.12431293249956023</v>
      </c>
      <c r="BV1540">
        <v>0.7929609832968042</v>
      </c>
      <c r="BW1540">
        <v>0.28186641271530838</v>
      </c>
      <c r="BX1540">
        <v>0.3469647776005888</v>
      </c>
      <c r="BY1540">
        <f t="shared" si="150"/>
        <v>5.8609769629896377E-2</v>
      </c>
      <c r="BZ1540">
        <v>0</v>
      </c>
      <c r="CA1540">
        <f t="shared" si="151"/>
        <v>5.5124029147940777E-3</v>
      </c>
      <c r="CC1540">
        <v>5.8609769629896377E-2</v>
      </c>
      <c r="CD1540">
        <v>5.5124029147940777E-3</v>
      </c>
    </row>
    <row r="1541" spans="1:82" x14ac:dyDescent="0.3">
      <c r="A1541">
        <v>1</v>
      </c>
      <c r="B1541" t="s">
        <v>1000</v>
      </c>
      <c r="C1541" t="s">
        <v>312</v>
      </c>
      <c r="D1541">
        <v>29171</v>
      </c>
      <c r="E1541" s="2">
        <v>0</v>
      </c>
      <c r="F1541" s="2" t="s">
        <v>1954</v>
      </c>
      <c r="G1541" s="3">
        <v>-999</v>
      </c>
      <c r="H1541" s="1">
        <v>0.37655299251646718</v>
      </c>
      <c r="I1541" s="1">
        <f t="shared" si="152"/>
        <v>-999</v>
      </c>
      <c r="J1541" s="1">
        <v>-999</v>
      </c>
      <c r="K1541" s="1">
        <v>-999</v>
      </c>
      <c r="L1541" s="2">
        <v>-999</v>
      </c>
      <c r="M1541" s="2">
        <v>-999</v>
      </c>
      <c r="N1541" s="7">
        <v>-999</v>
      </c>
      <c r="O1541" s="2">
        <v>-999</v>
      </c>
      <c r="P1541" s="3">
        <v>-999</v>
      </c>
      <c r="Q1541" s="3">
        <v>-999</v>
      </c>
      <c r="R1541" s="3">
        <v>-999</v>
      </c>
      <c r="S1541" s="3">
        <v>-999</v>
      </c>
      <c r="T1541" s="3">
        <v>-999</v>
      </c>
      <c r="V1541">
        <v>29171</v>
      </c>
      <c r="W1541" s="2">
        <v>-999</v>
      </c>
      <c r="X1541" s="2">
        <v>1.0101672857769816E-2</v>
      </c>
      <c r="Y1541" s="2">
        <v>-999</v>
      </c>
      <c r="Z1541" s="2">
        <v>-999</v>
      </c>
      <c r="AA1541" s="2">
        <v>-999</v>
      </c>
      <c r="AB1541" s="2">
        <v>-999</v>
      </c>
      <c r="AC1541" s="2">
        <v>-999</v>
      </c>
      <c r="AD1541" s="2">
        <v>-999</v>
      </c>
      <c r="AE1541" s="2">
        <v>-999</v>
      </c>
      <c r="AF1541" s="2">
        <v>-999</v>
      </c>
      <c r="AG1541" s="2">
        <v>-999</v>
      </c>
      <c r="AH1541" s="2">
        <v>-999</v>
      </c>
      <c r="AI1541" s="2">
        <v>-999</v>
      </c>
      <c r="AJ1541" s="2">
        <v>-999</v>
      </c>
      <c r="AK1541" s="2">
        <v>-999</v>
      </c>
      <c r="AL1541" s="2">
        <v>-999</v>
      </c>
      <c r="AM1541" s="2">
        <v>-999</v>
      </c>
      <c r="AN1541" s="2">
        <v>-999</v>
      </c>
      <c r="AO1541" s="2">
        <v>-999</v>
      </c>
      <c r="AP1541" s="2">
        <v>-999</v>
      </c>
      <c r="AQ1541" s="2">
        <v>-999</v>
      </c>
      <c r="AR1541" s="2">
        <v>-999</v>
      </c>
      <c r="AS1541" s="2">
        <v>-999</v>
      </c>
      <c r="AT1541" s="2">
        <v>-999</v>
      </c>
      <c r="AU1541" s="2">
        <v>-999</v>
      </c>
      <c r="AV1541" s="2">
        <v>-999</v>
      </c>
      <c r="AW1541" s="2">
        <v>-999</v>
      </c>
      <c r="AX1541" s="2">
        <v>-999</v>
      </c>
      <c r="AY1541" s="2">
        <v>-999</v>
      </c>
      <c r="AZ1541" s="2">
        <v>-999</v>
      </c>
      <c r="BA1541" s="2">
        <v>-999</v>
      </c>
      <c r="BB1541" s="2">
        <v>-999</v>
      </c>
      <c r="BC1541" s="2">
        <v>-999</v>
      </c>
      <c r="BD1541" s="2">
        <v>-999</v>
      </c>
      <c r="BE1541" s="2">
        <v>-999</v>
      </c>
      <c r="BF1541" s="2">
        <v>-999</v>
      </c>
      <c r="BG1541" s="2">
        <v>-999</v>
      </c>
      <c r="BH1541" s="2">
        <v>-999</v>
      </c>
      <c r="BI1541">
        <v>0</v>
      </c>
      <c r="BJ1541">
        <v>0.37655299251646718</v>
      </c>
      <c r="BK1541">
        <v>0.37655299251646718</v>
      </c>
      <c r="BL1541">
        <v>-999</v>
      </c>
      <c r="BM1541">
        <v>18.771912076333042</v>
      </c>
      <c r="BN1541">
        <f t="shared" si="149"/>
        <v>-999</v>
      </c>
      <c r="BO1541" t="s">
        <v>3748</v>
      </c>
      <c r="BP1541" t="s">
        <v>3748</v>
      </c>
      <c r="BQ1541">
        <v>1.5344679828401958E-2</v>
      </c>
      <c r="BR1541">
        <v>4.1666666666666664E-2</v>
      </c>
      <c r="BS1541">
        <v>0.2413793103448276</v>
      </c>
      <c r="BT1541">
        <v>0.27777777777777779</v>
      </c>
      <c r="BU1541" t="s">
        <v>3748</v>
      </c>
      <c r="BY1541">
        <f t="shared" si="150"/>
        <v>-999</v>
      </c>
      <c r="CA1541">
        <f t="shared" si="151"/>
        <v>-999</v>
      </c>
    </row>
    <row r="1542" spans="1:82" x14ac:dyDescent="0.3">
      <c r="A1542">
        <v>0</v>
      </c>
      <c r="B1542" t="s">
        <v>1000</v>
      </c>
      <c r="C1542" t="s">
        <v>1029</v>
      </c>
      <c r="D1542">
        <v>29173</v>
      </c>
      <c r="E1542" s="2">
        <f>BO1542</f>
        <v>0.55117196986945116</v>
      </c>
      <c r="F1542" s="2" t="s">
        <v>1938</v>
      </c>
      <c r="G1542" s="3">
        <v>75</v>
      </c>
      <c r="H1542" s="1">
        <v>0.37492006176440112</v>
      </c>
      <c r="I1542" s="1">
        <f t="shared" si="152"/>
        <v>-10.05204305148602</v>
      </c>
      <c r="J1542" s="1">
        <v>2.9301317144399999</v>
      </c>
      <c r="K1542" s="1">
        <v>52.370116203800002</v>
      </c>
      <c r="L1542" s="2">
        <v>0.20012381763999998</v>
      </c>
      <c r="M1542" s="2">
        <v>8.2643508722197165E-4</v>
      </c>
      <c r="N1542" s="7">
        <v>0</v>
      </c>
      <c r="O1542" s="2">
        <v>1.1101394176174847E-3</v>
      </c>
      <c r="P1542" s="3">
        <v>5893.8996816391991</v>
      </c>
      <c r="Q1542" s="3">
        <v>161.64154003351197</v>
      </c>
      <c r="R1542" s="3">
        <v>58649.288498696136</v>
      </c>
      <c r="S1542" s="3">
        <v>126.72851032621944</v>
      </c>
      <c r="T1542" s="3">
        <v>24074.460920116962</v>
      </c>
      <c r="V1542">
        <v>29173</v>
      </c>
      <c r="W1542" s="2">
        <v>0.46166195183495756</v>
      </c>
      <c r="X1542" s="2">
        <v>1.0057866720029344E-2</v>
      </c>
      <c r="Y1542" s="2">
        <v>0.31381807317328031</v>
      </c>
      <c r="Z1542" s="2">
        <v>0.8356013808432482</v>
      </c>
      <c r="AA1542" s="2">
        <v>0.15094824677735041</v>
      </c>
      <c r="AB1542" s="2">
        <v>0.49398090467704842</v>
      </c>
      <c r="AC1542" s="2">
        <v>8.2643508722197165E-4</v>
      </c>
      <c r="AD1542" s="2">
        <v>0</v>
      </c>
      <c r="AE1542" s="2">
        <v>1.1101394176174847E-3</v>
      </c>
      <c r="AF1542">
        <v>58300.803945533909</v>
      </c>
      <c r="AG1542">
        <v>126.08464416481107</v>
      </c>
      <c r="AH1542">
        <v>23697.218726335548</v>
      </c>
      <c r="AI1542">
        <v>253.79341639628583</v>
      </c>
      <c r="AJ1542">
        <v>1.5480180069552798</v>
      </c>
      <c r="AK1542">
        <v>116950.09244423005</v>
      </c>
      <c r="AL1542">
        <v>252.81315449103053</v>
      </c>
      <c r="AM1542">
        <v>47515.450105389034</v>
      </c>
      <c r="AN1542">
        <v>510.02295745976437</v>
      </c>
      <c r="AO1542">
        <v>3.1039749586784962</v>
      </c>
      <c r="AP1542">
        <v>58649.288498696136</v>
      </c>
      <c r="AQ1542">
        <v>126.72851032621946</v>
      </c>
      <c r="AR1542">
        <v>23818.231379053486</v>
      </c>
      <c r="AS1542">
        <v>256.22954106347856</v>
      </c>
      <c r="AT1542">
        <v>1.5559569517232164</v>
      </c>
      <c r="AU1542" s="3">
        <v>1107699.5061672712</v>
      </c>
      <c r="AV1542" s="3">
        <v>30378.911033898239</v>
      </c>
      <c r="AW1542">
        <v>5122.6430253008002</v>
      </c>
      <c r="AX1542">
        <v>962749.53017503233</v>
      </c>
      <c r="AY1542">
        <v>140.48965071988798</v>
      </c>
      <c r="AZ1542">
        <v>26403.624956295746</v>
      </c>
      <c r="BA1542">
        <v>11016.542706939999</v>
      </c>
      <c r="BB1542">
        <v>2070449.0363423035</v>
      </c>
      <c r="BC1542">
        <v>302.13119075339995</v>
      </c>
      <c r="BD1542">
        <v>56782.535990193988</v>
      </c>
      <c r="BE1542">
        <v>5893.8996816391991</v>
      </c>
      <c r="BF1542">
        <v>1107699.5061672712</v>
      </c>
      <c r="BG1542">
        <v>161.64154003351197</v>
      </c>
      <c r="BH1542">
        <v>30378.911033898239</v>
      </c>
      <c r="BI1542">
        <v>0.16173606283288039</v>
      </c>
      <c r="BJ1542">
        <v>0.53665612459728151</v>
      </c>
      <c r="BK1542">
        <v>0.37492006176440112</v>
      </c>
      <c r="BL1542">
        <v>32.866757268749794</v>
      </c>
      <c r="BM1542">
        <v>22.814714217263774</v>
      </c>
      <c r="BN1542">
        <f t="shared" si="149"/>
        <v>-10.05204305148602</v>
      </c>
      <c r="BO1542">
        <v>0.55117196986945116</v>
      </c>
      <c r="BP1542">
        <v>1.0795053928743491E-3</v>
      </c>
      <c r="BQ1542">
        <v>2.9532313674716464E-2</v>
      </c>
      <c r="BR1542">
        <v>2.976190476190476E-2</v>
      </c>
      <c r="BS1542">
        <v>0.20689655172413793</v>
      </c>
      <c r="BT1542">
        <v>0.27777777777777779</v>
      </c>
      <c r="BU1542">
        <v>0.28786843378301025</v>
      </c>
      <c r="BV1542">
        <v>0.8356013808432482</v>
      </c>
      <c r="BW1542">
        <v>0.15658531823376601</v>
      </c>
      <c r="BX1542">
        <v>0.49398090467704842</v>
      </c>
      <c r="BY1542">
        <f t="shared" si="150"/>
        <v>0.40636532276910881</v>
      </c>
      <c r="BZ1542">
        <v>0</v>
      </c>
      <c r="CA1542">
        <f t="shared" si="151"/>
        <v>5.4884067452768282E-4</v>
      </c>
      <c r="CC1542">
        <v>0.40636532276910881</v>
      </c>
      <c r="CD1542">
        <v>5.4884067452768282E-4</v>
      </c>
    </row>
    <row r="1543" spans="1:82" x14ac:dyDescent="0.3">
      <c r="A1543">
        <v>0</v>
      </c>
      <c r="B1543" t="s">
        <v>1000</v>
      </c>
      <c r="C1543" t="s">
        <v>60</v>
      </c>
      <c r="D1543">
        <v>29175</v>
      </c>
      <c r="E1543" s="2">
        <f>BO1543</f>
        <v>0.46054592603279237</v>
      </c>
      <c r="F1543" s="2" t="s">
        <v>1936</v>
      </c>
      <c r="G1543" s="3">
        <v>2748</v>
      </c>
      <c r="H1543" s="1">
        <v>3.9650420262693613</v>
      </c>
      <c r="I1543" s="1">
        <f t="shared" si="152"/>
        <v>-14.335231989645891</v>
      </c>
      <c r="J1543" s="1">
        <v>2.8399894910599999</v>
      </c>
      <c r="K1543" s="1">
        <v>43.795872267299998</v>
      </c>
      <c r="L1543" s="2">
        <v>0.16172409928999998</v>
      </c>
      <c r="M1543" s="2">
        <v>1.7436768748138297E-4</v>
      </c>
      <c r="N1543" s="7">
        <v>0</v>
      </c>
      <c r="O1543" s="2">
        <v>1.2003962948250871E-3</v>
      </c>
      <c r="P1543" s="3">
        <v>54180.977235231992</v>
      </c>
      <c r="Q1543" s="3">
        <v>1485.9256305475201</v>
      </c>
      <c r="R1543" s="3">
        <v>495385.66144755523</v>
      </c>
      <c r="S1543" s="3">
        <v>1069.7575797321936</v>
      </c>
      <c r="T1543" s="3">
        <v>214260.9577952812</v>
      </c>
      <c r="V1543">
        <v>29175</v>
      </c>
      <c r="W1543" s="2">
        <v>0.47550034245855105</v>
      </c>
      <c r="X1543" s="2">
        <v>0.10636897916813194</v>
      </c>
      <c r="Y1543" s="2">
        <v>0.41741933932246367</v>
      </c>
      <c r="Z1543" s="2">
        <v>0.80989503939879748</v>
      </c>
      <c r="AA1543" s="2">
        <v>0.126234398814529</v>
      </c>
      <c r="AB1543" s="2">
        <v>0.39919594687657589</v>
      </c>
      <c r="AC1543" s="2">
        <v>1.7436768748138297E-4</v>
      </c>
      <c r="AD1543" s="2">
        <v>0</v>
      </c>
      <c r="AE1543" s="2">
        <v>1.2003962948250871E-3</v>
      </c>
      <c r="AF1543">
        <v>480498.88472526468</v>
      </c>
      <c r="AG1543">
        <v>1041.3346566759835</v>
      </c>
      <c r="AH1543">
        <v>195715.62651442483</v>
      </c>
      <c r="AI1543">
        <v>12596.488929971427</v>
      </c>
      <c r="AJ1543">
        <v>12.784428705624469</v>
      </c>
      <c r="AK1543">
        <v>975884.54617281992</v>
      </c>
      <c r="AL1543">
        <v>2111.0922364081771</v>
      </c>
      <c r="AM1543">
        <v>396773.25346804975</v>
      </c>
      <c r="AN1543">
        <v>25799.819771627677</v>
      </c>
      <c r="AO1543">
        <v>25.918984526061379</v>
      </c>
      <c r="AP1543">
        <v>495385.66144755523</v>
      </c>
      <c r="AQ1543">
        <v>1069.7575797321936</v>
      </c>
      <c r="AR1543">
        <v>201057.62695362492</v>
      </c>
      <c r="AS1543">
        <v>13203.33084165625</v>
      </c>
      <c r="AT1543">
        <v>13.13455582043691</v>
      </c>
      <c r="AU1543" s="3">
        <v>10182772.861589501</v>
      </c>
      <c r="AV1543" s="3">
        <v>279264.86300510092</v>
      </c>
      <c r="AW1543">
        <v>61781.505187978</v>
      </c>
      <c r="AX1543">
        <v>11611216.085028585</v>
      </c>
      <c r="AY1543">
        <v>1694.3718392905798</v>
      </c>
      <c r="AZ1543">
        <v>318440.24347627157</v>
      </c>
      <c r="BA1543">
        <v>115962.48242320999</v>
      </c>
      <c r="BB1543">
        <v>21793988.946618088</v>
      </c>
      <c r="BC1543">
        <v>3180.2974698380999</v>
      </c>
      <c r="BD1543">
        <v>597705.1064813725</v>
      </c>
      <c r="BE1543">
        <v>54180.977235231992</v>
      </c>
      <c r="BF1543">
        <v>10182772.861589501</v>
      </c>
      <c r="BG1543">
        <v>1485.9256305475201</v>
      </c>
      <c r="BH1543">
        <v>279264.86300510092</v>
      </c>
      <c r="BI1543">
        <v>1.753976094641345</v>
      </c>
      <c r="BJ1543">
        <v>5.7190181209107065</v>
      </c>
      <c r="BK1543">
        <v>3.9650420262693613</v>
      </c>
      <c r="BL1543">
        <v>36.250449525840118</v>
      </c>
      <c r="BM1543">
        <v>21.915217536194227</v>
      </c>
      <c r="BN1543">
        <f t="shared" ref="BN1543:BN1606" si="157">IF(BL1543=-999,-999,BM1543-BL1543)</f>
        <v>-14.335231989645891</v>
      </c>
      <c r="BO1543">
        <v>0.46054592603279237</v>
      </c>
      <c r="BP1543">
        <v>9.7819951048824082E-3</v>
      </c>
      <c r="BQ1543">
        <v>2.7662476981026331E-2</v>
      </c>
      <c r="BR1543">
        <v>5.9523809523809521E-2</v>
      </c>
      <c r="BS1543">
        <v>0.20689655172413793</v>
      </c>
      <c r="BT1543">
        <v>0.22222222222222221</v>
      </c>
      <c r="BU1543">
        <v>0.41052955699044819</v>
      </c>
      <c r="BV1543">
        <v>0.80989503939879748</v>
      </c>
      <c r="BW1543">
        <v>0.13094854648810061</v>
      </c>
      <c r="BX1543">
        <v>0.39919594687657589</v>
      </c>
      <c r="BY1543">
        <f t="shared" ref="BY1543:BY1606" si="158">IF(I1543=-999,-999,CC1543)</f>
        <v>9.2841928015844569E-3</v>
      </c>
      <c r="BZ1543">
        <v>0</v>
      </c>
      <c r="CA1543">
        <f t="shared" ref="CA1543:CA1606" si="159">IF(I1543=-999,-999,CD1543)</f>
        <v>7.1765430204215558E-4</v>
      </c>
      <c r="CC1543">
        <v>9.2841928015844569E-3</v>
      </c>
      <c r="CD1543">
        <v>7.1765430204215558E-4</v>
      </c>
    </row>
    <row r="1544" spans="1:82" x14ac:dyDescent="0.3">
      <c r="A1544">
        <v>0</v>
      </c>
      <c r="B1544" t="s">
        <v>1000</v>
      </c>
      <c r="C1544" t="s">
        <v>1030</v>
      </c>
      <c r="D1544">
        <v>29177</v>
      </c>
      <c r="E1544" s="2">
        <f>BO1544</f>
        <v>0.50704925961125058</v>
      </c>
      <c r="F1544" s="2" t="s">
        <v>1937</v>
      </c>
      <c r="G1544" s="3">
        <v>924</v>
      </c>
      <c r="H1544" s="1">
        <v>0.57031925894509317</v>
      </c>
      <c r="I1544" s="1">
        <f t="shared" ref="I1544:I1607" si="160">BN1544</f>
        <v>-8.9012296789791456</v>
      </c>
      <c r="J1544" s="1">
        <v>2.7134807219999999</v>
      </c>
      <c r="K1544" s="1">
        <v>31.135109222899999</v>
      </c>
      <c r="L1544" s="2">
        <v>0.18485620709000017</v>
      </c>
      <c r="M1544" s="2">
        <v>7.2998316623732113E-4</v>
      </c>
      <c r="N1544" s="7">
        <v>0</v>
      </c>
      <c r="O1544" s="2">
        <v>5.126953667348149E-3</v>
      </c>
      <c r="P1544" s="3">
        <v>10183.256869248004</v>
      </c>
      <c r="Q1544" s="3">
        <v>279.27813702527999</v>
      </c>
      <c r="R1544" s="3">
        <v>54239.733555878513</v>
      </c>
      <c r="S1544" s="3">
        <v>117.07664021046185</v>
      </c>
      <c r="T1544" s="3">
        <v>23099.773200781114</v>
      </c>
      <c r="V1544">
        <v>29177</v>
      </c>
      <c r="W1544" s="2">
        <v>0.40967728270874321</v>
      </c>
      <c r="X1544" s="2">
        <v>1.5299781685036266E-2</v>
      </c>
      <c r="Y1544" s="2">
        <v>0.26193171953917627</v>
      </c>
      <c r="Z1544" s="2">
        <v>0.77381785502023837</v>
      </c>
      <c r="AA1544" s="2">
        <v>8.9741831622612456E-2</v>
      </c>
      <c r="AB1544" s="2">
        <v>0.45629469540578221</v>
      </c>
      <c r="AC1544" s="2">
        <v>7.2998316623732113E-4</v>
      </c>
      <c r="AD1544" s="2">
        <v>0</v>
      </c>
      <c r="AE1544" s="2">
        <v>5.126953667348149E-3</v>
      </c>
      <c r="AF1544">
        <v>324116.72860623291</v>
      </c>
      <c r="AG1544">
        <v>701.5589868869157</v>
      </c>
      <c r="AH1544">
        <v>131855.84074738174</v>
      </c>
      <c r="AI1544">
        <v>6464.2209373185351</v>
      </c>
      <c r="AJ1544">
        <v>8.6132806747453827</v>
      </c>
      <c r="AK1544">
        <v>378356.46216211142</v>
      </c>
      <c r="AL1544">
        <v>818.63562709737766</v>
      </c>
      <c r="AM1544">
        <v>153860.03300401586</v>
      </c>
      <c r="AN1544">
        <v>7559.8018814655024</v>
      </c>
      <c r="AO1544">
        <v>10.050771307263741</v>
      </c>
      <c r="AP1544">
        <v>54239.733555878513</v>
      </c>
      <c r="AQ1544">
        <v>117.07664021046196</v>
      </c>
      <c r="AR1544">
        <v>22004.192256634124</v>
      </c>
      <c r="AS1544">
        <v>1095.5809441469673</v>
      </c>
      <c r="AT1544">
        <v>1.4374906325183581</v>
      </c>
      <c r="AU1544" s="3">
        <v>1913841.2960064698</v>
      </c>
      <c r="AV1544" s="3">
        <v>52487.533072531121</v>
      </c>
      <c r="AW1544">
        <v>33433.511125974001</v>
      </c>
      <c r="AX1544">
        <v>6283494.0810155533</v>
      </c>
      <c r="AY1544">
        <v>916.92165103613979</v>
      </c>
      <c r="AZ1544">
        <v>172326.25509573211</v>
      </c>
      <c r="BA1544">
        <v>43616.767995222006</v>
      </c>
      <c r="BB1544">
        <v>8197335.3770220233</v>
      </c>
      <c r="BC1544">
        <v>1196.1997880614199</v>
      </c>
      <c r="BD1544">
        <v>224813.78816826324</v>
      </c>
      <c r="BE1544">
        <v>10183.256869248004</v>
      </c>
      <c r="BF1544">
        <v>1913841.2960064698</v>
      </c>
      <c r="BG1544">
        <v>279.27813702527999</v>
      </c>
      <c r="BH1544">
        <v>52487.533072531121</v>
      </c>
      <c r="BI1544">
        <v>0.76518719174242045</v>
      </c>
      <c r="BJ1544">
        <v>1.3355064506875136</v>
      </c>
      <c r="BK1544">
        <v>0.57031925894509317</v>
      </c>
      <c r="BL1544">
        <v>38.223881632404485</v>
      </c>
      <c r="BM1544">
        <v>29.322651953425339</v>
      </c>
      <c r="BN1544">
        <f t="shared" si="157"/>
        <v>-8.9012296789791456</v>
      </c>
      <c r="BO1544">
        <v>0.50704925961125058</v>
      </c>
      <c r="BP1544">
        <v>4.6983857545294504E-3</v>
      </c>
      <c r="BQ1544">
        <v>2.2535649031906475E-2</v>
      </c>
      <c r="BR1544">
        <v>0.24404761904761904</v>
      </c>
      <c r="BS1544">
        <v>0.27586206896551724</v>
      </c>
      <c r="BT1544">
        <v>0.27777777777777779</v>
      </c>
      <c r="BU1544">
        <v>0.25491166654442154</v>
      </c>
      <c r="BV1544">
        <v>0.77381785502023837</v>
      </c>
      <c r="BW1544">
        <v>9.3093186330510849E-2</v>
      </c>
      <c r="BX1544">
        <v>0.45629469540578221</v>
      </c>
      <c r="BY1544">
        <f t="shared" si="158"/>
        <v>0.10572190822815832</v>
      </c>
      <c r="BZ1544">
        <v>0</v>
      </c>
      <c r="CA1544">
        <f t="shared" si="159"/>
        <v>2.719684624387072E-3</v>
      </c>
      <c r="CC1544">
        <v>0.10572190822815832</v>
      </c>
      <c r="CD1544">
        <v>2.719684624387072E-3</v>
      </c>
    </row>
    <row r="1545" spans="1:82" x14ac:dyDescent="0.3">
      <c r="A1545">
        <v>1</v>
      </c>
      <c r="B1545" t="s">
        <v>1000</v>
      </c>
      <c r="C1545" t="s">
        <v>1031</v>
      </c>
      <c r="D1545">
        <v>29179</v>
      </c>
      <c r="E1545" s="2">
        <v>0</v>
      </c>
      <c r="F1545" s="2" t="s">
        <v>1954</v>
      </c>
      <c r="G1545" s="3">
        <v>-999</v>
      </c>
      <c r="H1545" s="1">
        <v>0.37510898475438564</v>
      </c>
      <c r="I1545" s="1">
        <f t="shared" si="160"/>
        <v>-999</v>
      </c>
      <c r="J1545" s="1">
        <v>-999</v>
      </c>
      <c r="K1545" s="1">
        <v>-999</v>
      </c>
      <c r="L1545" s="2">
        <v>-999</v>
      </c>
      <c r="M1545" s="2">
        <v>-999</v>
      </c>
      <c r="N1545" s="7">
        <v>-999</v>
      </c>
      <c r="O1545" s="2">
        <v>-999</v>
      </c>
      <c r="P1545" s="3">
        <v>-999</v>
      </c>
      <c r="Q1545" s="3">
        <v>-999</v>
      </c>
      <c r="R1545" s="3">
        <v>-999</v>
      </c>
      <c r="S1545" s="3">
        <v>-999</v>
      </c>
      <c r="T1545" s="3">
        <v>-999</v>
      </c>
      <c r="V1545">
        <v>29179</v>
      </c>
      <c r="W1545" s="2">
        <v>-999</v>
      </c>
      <c r="X1545" s="2">
        <v>1.0062934899749233E-2</v>
      </c>
      <c r="Y1545" s="2">
        <v>-999</v>
      </c>
      <c r="Z1545" s="2">
        <v>-999</v>
      </c>
      <c r="AA1545" s="2">
        <v>-999</v>
      </c>
      <c r="AB1545" s="2">
        <v>-999</v>
      </c>
      <c r="AC1545" s="2">
        <v>-999</v>
      </c>
      <c r="AD1545" s="2">
        <v>-999</v>
      </c>
      <c r="AE1545" s="2">
        <v>-999</v>
      </c>
      <c r="AF1545" s="2">
        <v>-999</v>
      </c>
      <c r="AG1545" s="2">
        <v>-999</v>
      </c>
      <c r="AH1545" s="2">
        <v>-999</v>
      </c>
      <c r="AI1545" s="2">
        <v>-999</v>
      </c>
      <c r="AJ1545" s="2">
        <v>-999</v>
      </c>
      <c r="AK1545" s="2">
        <v>-999</v>
      </c>
      <c r="AL1545" s="2">
        <v>-999</v>
      </c>
      <c r="AM1545" s="2">
        <v>-999</v>
      </c>
      <c r="AN1545" s="2">
        <v>-999</v>
      </c>
      <c r="AO1545" s="2">
        <v>-999</v>
      </c>
      <c r="AP1545" s="2">
        <v>-999</v>
      </c>
      <c r="AQ1545" s="2">
        <v>-999</v>
      </c>
      <c r="AR1545" s="2">
        <v>-999</v>
      </c>
      <c r="AS1545" s="2">
        <v>-999</v>
      </c>
      <c r="AT1545" s="2">
        <v>-999</v>
      </c>
      <c r="AU1545" s="2">
        <v>-999</v>
      </c>
      <c r="AV1545" s="2">
        <v>-999</v>
      </c>
      <c r="AW1545" s="2">
        <v>-999</v>
      </c>
      <c r="AX1545" s="2">
        <v>-999</v>
      </c>
      <c r="AY1545" s="2">
        <v>-999</v>
      </c>
      <c r="AZ1545" s="2">
        <v>-999</v>
      </c>
      <c r="BA1545" s="2">
        <v>-999</v>
      </c>
      <c r="BB1545" s="2">
        <v>-999</v>
      </c>
      <c r="BC1545" s="2">
        <v>-999</v>
      </c>
      <c r="BD1545" s="2">
        <v>-999</v>
      </c>
      <c r="BE1545" s="2">
        <v>-999</v>
      </c>
      <c r="BF1545" s="2">
        <v>-999</v>
      </c>
      <c r="BG1545" s="2">
        <v>-999</v>
      </c>
      <c r="BH1545" s="2">
        <v>-999</v>
      </c>
      <c r="BI1545">
        <v>0</v>
      </c>
      <c r="BJ1545">
        <v>0.37510898475438564</v>
      </c>
      <c r="BK1545">
        <v>0.37510898475438564</v>
      </c>
      <c r="BL1545">
        <v>-999</v>
      </c>
      <c r="BM1545">
        <v>38.676102951219015</v>
      </c>
      <c r="BN1545">
        <f t="shared" si="157"/>
        <v>-999</v>
      </c>
      <c r="BO1545" t="s">
        <v>3748</v>
      </c>
      <c r="BP1545" t="s">
        <v>3748</v>
      </c>
      <c r="BQ1545">
        <v>4.8884872605858699E-2</v>
      </c>
      <c r="BR1545">
        <v>5.9523809523809521E-2</v>
      </c>
      <c r="BS1545">
        <v>6.8965517241379309E-2</v>
      </c>
      <c r="BT1545">
        <v>0.33333333333333331</v>
      </c>
      <c r="BU1545" t="s">
        <v>3748</v>
      </c>
      <c r="BY1545">
        <f t="shared" si="158"/>
        <v>-999</v>
      </c>
      <c r="CA1545">
        <f t="shared" si="159"/>
        <v>-999</v>
      </c>
    </row>
    <row r="1546" spans="1:82" x14ac:dyDescent="0.3">
      <c r="A1546">
        <v>1</v>
      </c>
      <c r="B1546" t="s">
        <v>1000</v>
      </c>
      <c r="C1546" t="s">
        <v>547</v>
      </c>
      <c r="D1546">
        <v>29181</v>
      </c>
      <c r="E1546" s="2">
        <v>0</v>
      </c>
      <c r="F1546" s="2" t="s">
        <v>1954</v>
      </c>
      <c r="G1546" s="3">
        <v>-999</v>
      </c>
      <c r="H1546" s="1">
        <v>0.37574077899909075</v>
      </c>
      <c r="I1546" s="1">
        <f t="shared" si="160"/>
        <v>-999</v>
      </c>
      <c r="J1546" s="1">
        <v>-999</v>
      </c>
      <c r="K1546" s="1">
        <v>-999</v>
      </c>
      <c r="L1546" s="2">
        <v>-999</v>
      </c>
      <c r="M1546" s="2">
        <v>-999</v>
      </c>
      <c r="N1546" s="7">
        <v>-999</v>
      </c>
      <c r="O1546" s="2">
        <v>-999</v>
      </c>
      <c r="P1546" s="3">
        <v>-999</v>
      </c>
      <c r="Q1546" s="3">
        <v>-999</v>
      </c>
      <c r="R1546" s="3">
        <v>-999</v>
      </c>
      <c r="S1546" s="3">
        <v>-999</v>
      </c>
      <c r="T1546" s="3">
        <v>-999</v>
      </c>
      <c r="V1546">
        <v>29181</v>
      </c>
      <c r="W1546" s="2">
        <v>-999</v>
      </c>
      <c r="X1546" s="2">
        <v>1.0079883852221449E-2</v>
      </c>
      <c r="Y1546" s="2">
        <v>-999</v>
      </c>
      <c r="Z1546" s="2">
        <v>-999</v>
      </c>
      <c r="AA1546" s="2">
        <v>-999</v>
      </c>
      <c r="AB1546" s="2">
        <v>-999</v>
      </c>
      <c r="AC1546" s="2">
        <v>-999</v>
      </c>
      <c r="AD1546" s="2">
        <v>-999</v>
      </c>
      <c r="AE1546" s="2">
        <v>-999</v>
      </c>
      <c r="AF1546" s="2">
        <v>-999</v>
      </c>
      <c r="AG1546" s="2">
        <v>-999</v>
      </c>
      <c r="AH1546" s="2">
        <v>-999</v>
      </c>
      <c r="AI1546" s="2">
        <v>-999</v>
      </c>
      <c r="AJ1546" s="2">
        <v>-999</v>
      </c>
      <c r="AK1546" s="2">
        <v>-999</v>
      </c>
      <c r="AL1546" s="2">
        <v>-999</v>
      </c>
      <c r="AM1546" s="2">
        <v>-999</v>
      </c>
      <c r="AN1546" s="2">
        <v>-999</v>
      </c>
      <c r="AO1546" s="2">
        <v>-999</v>
      </c>
      <c r="AP1546" s="2">
        <v>-999</v>
      </c>
      <c r="AQ1546" s="2">
        <v>-999</v>
      </c>
      <c r="AR1546" s="2">
        <v>-999</v>
      </c>
      <c r="AS1546" s="2">
        <v>-999</v>
      </c>
      <c r="AT1546" s="2">
        <v>-999</v>
      </c>
      <c r="AU1546" s="2">
        <v>-999</v>
      </c>
      <c r="AV1546" s="2">
        <v>-999</v>
      </c>
      <c r="AW1546" s="2">
        <v>-999</v>
      </c>
      <c r="AX1546" s="2">
        <v>-999</v>
      </c>
      <c r="AY1546" s="2">
        <v>-999</v>
      </c>
      <c r="AZ1546" s="2">
        <v>-999</v>
      </c>
      <c r="BA1546" s="2">
        <v>-999</v>
      </c>
      <c r="BB1546" s="2">
        <v>-999</v>
      </c>
      <c r="BC1546" s="2">
        <v>-999</v>
      </c>
      <c r="BD1546" s="2">
        <v>-999</v>
      </c>
      <c r="BE1546" s="2">
        <v>-999</v>
      </c>
      <c r="BF1546" s="2">
        <v>-999</v>
      </c>
      <c r="BG1546" s="2">
        <v>-999</v>
      </c>
      <c r="BH1546" s="2">
        <v>-999</v>
      </c>
      <c r="BI1546">
        <v>0</v>
      </c>
      <c r="BJ1546">
        <v>0.37574077899909075</v>
      </c>
      <c r="BK1546">
        <v>0.37574077899909075</v>
      </c>
      <c r="BL1546">
        <v>-999</v>
      </c>
      <c r="BM1546">
        <v>30.337508905395808</v>
      </c>
      <c r="BN1546">
        <f t="shared" si="157"/>
        <v>-999</v>
      </c>
      <c r="BO1546" t="s">
        <v>3748</v>
      </c>
      <c r="BP1546" t="s">
        <v>3748</v>
      </c>
      <c r="BQ1546">
        <v>8.9402770594780287E-2</v>
      </c>
      <c r="BR1546">
        <v>0.16666666666666666</v>
      </c>
      <c r="BS1546">
        <v>0.17241379310344829</v>
      </c>
      <c r="BT1546">
        <v>0.33333333333333331</v>
      </c>
      <c r="BU1546" t="s">
        <v>3748</v>
      </c>
      <c r="BY1546">
        <f t="shared" si="158"/>
        <v>-999</v>
      </c>
      <c r="CA1546">
        <f t="shared" si="159"/>
        <v>-999</v>
      </c>
    </row>
    <row r="1547" spans="1:82" x14ac:dyDescent="0.3">
      <c r="A1547">
        <v>0</v>
      </c>
      <c r="B1547" t="s">
        <v>1000</v>
      </c>
      <c r="C1547" t="s">
        <v>1032</v>
      </c>
      <c r="D1547">
        <v>29183</v>
      </c>
      <c r="E1547" s="2">
        <f>BO1547</f>
        <v>0.48949699250212125</v>
      </c>
      <c r="F1547" s="2" t="s">
        <v>1937</v>
      </c>
      <c r="G1547" s="3">
        <v>265432</v>
      </c>
      <c r="H1547" s="1">
        <v>34.02932757275741</v>
      </c>
      <c r="I1547" s="1">
        <f t="shared" si="160"/>
        <v>-7.1232657107181225</v>
      </c>
      <c r="J1547" s="1">
        <v>2.5826686384499999</v>
      </c>
      <c r="K1547" s="1">
        <v>89.9878526647</v>
      </c>
      <c r="L1547" s="2">
        <v>0.15018501745000012</v>
      </c>
      <c r="M1547" s="2">
        <v>5.425051600573931E-2</v>
      </c>
      <c r="N1547" s="7">
        <v>0</v>
      </c>
      <c r="O1547" s="2">
        <v>2.2304612282235976E-3</v>
      </c>
      <c r="P1547" s="3">
        <v>1094782.0238328995</v>
      </c>
      <c r="Q1547" s="3">
        <v>30024.64614126899</v>
      </c>
      <c r="R1547" s="3">
        <v>8804428.7461172119</v>
      </c>
      <c r="S1547" s="3">
        <v>19091.44647808827</v>
      </c>
      <c r="T1547" s="3">
        <v>3744855.2145755868</v>
      </c>
      <c r="V1547">
        <v>29183</v>
      </c>
      <c r="W1547" s="2">
        <v>0.64978239239108293</v>
      </c>
      <c r="X1547" s="2">
        <v>0.91289444392039654</v>
      </c>
      <c r="Y1547" s="2">
        <v>0.20642398548681606</v>
      </c>
      <c r="Z1547" s="2">
        <v>0.73651347136175394</v>
      </c>
      <c r="AA1547" s="2">
        <v>0.25937518523224812</v>
      </c>
      <c r="AB1547" s="2">
        <v>0.370713149807816</v>
      </c>
      <c r="AC1547" s="2">
        <v>5.425051600573931E-2</v>
      </c>
      <c r="AD1547" s="2">
        <v>0</v>
      </c>
      <c r="AE1547" s="2">
        <v>2.2304612282235976E-3</v>
      </c>
      <c r="AF1547">
        <v>12903407.801603101</v>
      </c>
      <c r="AG1547">
        <v>27974.786704018286</v>
      </c>
      <c r="AH1547">
        <v>5257774.5984766036</v>
      </c>
      <c r="AI1547">
        <v>229772.54668274883</v>
      </c>
      <c r="AJ1547">
        <v>343.44221176721356</v>
      </c>
      <c r="AK1547">
        <v>21707836.547720313</v>
      </c>
      <c r="AL1547">
        <v>47066.233182106553</v>
      </c>
      <c r="AM1547">
        <v>8845952.8892604895</v>
      </c>
      <c r="AN1547">
        <v>386449.47047444945</v>
      </c>
      <c r="AO1547">
        <v>577.82398685292958</v>
      </c>
      <c r="AP1547">
        <v>8804428.7461172119</v>
      </c>
      <c r="AQ1547">
        <v>19091.446478088266</v>
      </c>
      <c r="AR1547">
        <v>3588178.2907838859</v>
      </c>
      <c r="AS1547">
        <v>156676.92379170062</v>
      </c>
      <c r="AT1547">
        <v>234.38177508571601</v>
      </c>
      <c r="AU1547" s="3">
        <v>205753333.55915514</v>
      </c>
      <c r="AV1547" s="3">
        <v>5642831.9957900941</v>
      </c>
      <c r="AW1547">
        <v>1158853.6558828</v>
      </c>
      <c r="AX1547">
        <v>217794956.08661342</v>
      </c>
      <c r="AY1547">
        <v>31781.825230907998</v>
      </c>
      <c r="AZ1547">
        <v>5973076.2338968487</v>
      </c>
      <c r="BA1547">
        <v>2253635.6797156995</v>
      </c>
      <c r="BB1547">
        <v>423548289.64576858</v>
      </c>
      <c r="BC1547">
        <v>61806.471372176988</v>
      </c>
      <c r="BD1547">
        <v>11615908.229686944</v>
      </c>
      <c r="BE1547">
        <v>1094782.0238328995</v>
      </c>
      <c r="BF1547">
        <v>205753333.55915514</v>
      </c>
      <c r="BG1547">
        <v>30024.64614126899</v>
      </c>
      <c r="BH1547">
        <v>5642831.9957900941</v>
      </c>
      <c r="BI1547">
        <v>24.357386623509132</v>
      </c>
      <c r="BJ1547">
        <v>58.386714196266539</v>
      </c>
      <c r="BK1547">
        <v>34.02932757275741</v>
      </c>
      <c r="BL1547">
        <v>40.309544515125729</v>
      </c>
      <c r="BM1547">
        <v>33.186278804407607</v>
      </c>
      <c r="BN1547">
        <f t="shared" si="157"/>
        <v>-7.1232657107181225</v>
      </c>
      <c r="BO1547">
        <v>0.48949699250212125</v>
      </c>
      <c r="BP1547">
        <v>0.14438149812533868</v>
      </c>
      <c r="BQ1547">
        <v>4.3492333730660512E-2</v>
      </c>
      <c r="BR1547">
        <v>0.25595238095238093</v>
      </c>
      <c r="BS1547">
        <v>0.17241379310344829</v>
      </c>
      <c r="BT1547">
        <v>0.27777777777777779</v>
      </c>
      <c r="BU1547">
        <v>0.20399468377341531</v>
      </c>
      <c r="BV1547">
        <v>0.73651347136175394</v>
      </c>
      <c r="BW1547">
        <v>0.26906139546913704</v>
      </c>
      <c r="BX1547">
        <v>0.370713149807816</v>
      </c>
      <c r="BY1547">
        <f t="shared" si="158"/>
        <v>8.8658565190769728E-2</v>
      </c>
      <c r="BZ1547">
        <v>0</v>
      </c>
      <c r="CA1547">
        <f t="shared" si="159"/>
        <v>1.4285545942468968E-3</v>
      </c>
      <c r="CC1547">
        <v>8.8658565190769728E-2</v>
      </c>
      <c r="CD1547">
        <v>1.4285545942468968E-3</v>
      </c>
    </row>
    <row r="1548" spans="1:82" x14ac:dyDescent="0.3">
      <c r="A1548">
        <v>1</v>
      </c>
      <c r="B1548" t="s">
        <v>1000</v>
      </c>
      <c r="C1548" t="s">
        <v>62</v>
      </c>
      <c r="D1548">
        <v>29185</v>
      </c>
      <c r="E1548" s="2">
        <v>0</v>
      </c>
      <c r="F1548" s="2" t="s">
        <v>1954</v>
      </c>
      <c r="G1548" s="3">
        <v>-999</v>
      </c>
      <c r="H1548" s="1">
        <v>0.37086505142828691</v>
      </c>
      <c r="I1548" s="1">
        <f t="shared" si="160"/>
        <v>-999</v>
      </c>
      <c r="J1548" s="1">
        <v>-999</v>
      </c>
      <c r="K1548" s="1">
        <v>-999</v>
      </c>
      <c r="L1548" s="2">
        <v>-999</v>
      </c>
      <c r="M1548" s="2">
        <v>-999</v>
      </c>
      <c r="N1548" s="7">
        <v>-999</v>
      </c>
      <c r="O1548" s="2">
        <v>-999</v>
      </c>
      <c r="P1548" s="3">
        <v>-999</v>
      </c>
      <c r="Q1548" s="3">
        <v>-999</v>
      </c>
      <c r="R1548" s="3">
        <v>-999</v>
      </c>
      <c r="S1548" s="3">
        <v>-999</v>
      </c>
      <c r="T1548" s="3">
        <v>-999</v>
      </c>
      <c r="V1548">
        <v>29185</v>
      </c>
      <c r="W1548" s="2">
        <v>-999</v>
      </c>
      <c r="X1548" s="2">
        <v>9.9490841883156707E-3</v>
      </c>
      <c r="Y1548" s="2">
        <v>-999</v>
      </c>
      <c r="Z1548" s="2">
        <v>-999</v>
      </c>
      <c r="AA1548" s="2">
        <v>-999</v>
      </c>
      <c r="AB1548" s="2">
        <v>-999</v>
      </c>
      <c r="AC1548" s="2">
        <v>-999</v>
      </c>
      <c r="AD1548" s="2">
        <v>-999</v>
      </c>
      <c r="AE1548" s="2">
        <v>-999</v>
      </c>
      <c r="AF1548" s="2">
        <v>-999</v>
      </c>
      <c r="AG1548" s="2">
        <v>-999</v>
      </c>
      <c r="AH1548" s="2">
        <v>-999</v>
      </c>
      <c r="AI1548" s="2">
        <v>-999</v>
      </c>
      <c r="AJ1548" s="2">
        <v>-999</v>
      </c>
      <c r="AK1548" s="2">
        <v>-999</v>
      </c>
      <c r="AL1548" s="2">
        <v>-999</v>
      </c>
      <c r="AM1548" s="2">
        <v>-999</v>
      </c>
      <c r="AN1548" s="2">
        <v>-999</v>
      </c>
      <c r="AO1548" s="2">
        <v>-999</v>
      </c>
      <c r="AP1548" s="2">
        <v>-999</v>
      </c>
      <c r="AQ1548" s="2">
        <v>-999</v>
      </c>
      <c r="AR1548" s="2">
        <v>-999</v>
      </c>
      <c r="AS1548" s="2">
        <v>-999</v>
      </c>
      <c r="AT1548" s="2">
        <v>-999</v>
      </c>
      <c r="AU1548" s="2">
        <v>-999</v>
      </c>
      <c r="AV1548" s="2">
        <v>-999</v>
      </c>
      <c r="AW1548" s="2">
        <v>-999</v>
      </c>
      <c r="AX1548" s="2">
        <v>-999</v>
      </c>
      <c r="AY1548" s="2">
        <v>-999</v>
      </c>
      <c r="AZ1548" s="2">
        <v>-999</v>
      </c>
      <c r="BA1548" s="2">
        <v>-999</v>
      </c>
      <c r="BB1548" s="2">
        <v>-999</v>
      </c>
      <c r="BC1548" s="2">
        <v>-999</v>
      </c>
      <c r="BD1548" s="2">
        <v>-999</v>
      </c>
      <c r="BE1548" s="2">
        <v>-999</v>
      </c>
      <c r="BF1548" s="2">
        <v>-999</v>
      </c>
      <c r="BG1548" s="2">
        <v>-999</v>
      </c>
      <c r="BH1548" s="2">
        <v>-999</v>
      </c>
      <c r="BI1548">
        <v>0</v>
      </c>
      <c r="BJ1548">
        <v>0.37086505142828691</v>
      </c>
      <c r="BK1548">
        <v>0.37086505142828691</v>
      </c>
      <c r="BL1548">
        <v>-999</v>
      </c>
      <c r="BM1548">
        <v>24.685609651049703</v>
      </c>
      <c r="BN1548">
        <f t="shared" si="157"/>
        <v>-999</v>
      </c>
      <c r="BO1548" t="s">
        <v>3748</v>
      </c>
      <c r="BP1548" t="s">
        <v>3748</v>
      </c>
      <c r="BQ1548">
        <v>3.9827285572182493E-2</v>
      </c>
      <c r="BR1548">
        <v>0.10714285714285714</v>
      </c>
      <c r="BS1548">
        <v>0.27586206896551724</v>
      </c>
      <c r="BT1548">
        <v>0.22222222222222221</v>
      </c>
      <c r="BU1548" t="s">
        <v>3748</v>
      </c>
      <c r="BY1548">
        <f t="shared" si="158"/>
        <v>-999</v>
      </c>
      <c r="CA1548">
        <f t="shared" si="159"/>
        <v>-999</v>
      </c>
    </row>
    <row r="1549" spans="1:82" x14ac:dyDescent="0.3">
      <c r="A1549">
        <v>0</v>
      </c>
      <c r="B1549" t="s">
        <v>1000</v>
      </c>
      <c r="C1549" t="s">
        <v>1033</v>
      </c>
      <c r="D1549">
        <v>29186</v>
      </c>
      <c r="E1549" s="2">
        <f>BO1549</f>
        <v>0.47082276860875516</v>
      </c>
      <c r="F1549" s="2" t="s">
        <v>1936</v>
      </c>
      <c r="G1549" s="3">
        <v>1216</v>
      </c>
      <c r="H1549" s="1">
        <v>0.3746407909030402</v>
      </c>
      <c r="I1549" s="1">
        <f t="shared" si="160"/>
        <v>-10.210907210077224</v>
      </c>
      <c r="J1549" s="1">
        <v>2.4276162083799999</v>
      </c>
      <c r="K1549" s="1">
        <v>108.05824626899999</v>
      </c>
      <c r="L1549" s="2">
        <v>0.12993643372000019</v>
      </c>
      <c r="M1549" s="2">
        <v>2.4416533713939965E-3</v>
      </c>
      <c r="N1549" s="7">
        <v>0</v>
      </c>
      <c r="O1549" s="2">
        <v>8.1110349445354644E-4</v>
      </c>
      <c r="P1549" s="3">
        <v>5022.5014112619983</v>
      </c>
      <c r="Q1549" s="3">
        <v>137.74324416581999</v>
      </c>
      <c r="R1549" s="3">
        <v>65179.925424680056</v>
      </c>
      <c r="S1549" s="3">
        <v>141.34807268669567</v>
      </c>
      <c r="T1549" s="3">
        <v>27748.813897085187</v>
      </c>
      <c r="V1549">
        <v>29186</v>
      </c>
      <c r="W1549" s="2">
        <v>0.4190671771684536</v>
      </c>
      <c r="X1549" s="2">
        <v>1.0050374805381892E-2</v>
      </c>
      <c r="Y1549" s="2">
        <v>0.30189100964490867</v>
      </c>
      <c r="Z1549" s="2">
        <v>0.69229633803935142</v>
      </c>
      <c r="AA1549" s="2">
        <v>0.31146012280486723</v>
      </c>
      <c r="AB1549" s="2">
        <v>0.32073202398616324</v>
      </c>
      <c r="AC1549" s="2">
        <v>2.4416533713939965E-3</v>
      </c>
      <c r="AD1549" s="2">
        <v>0</v>
      </c>
      <c r="AE1549" s="2">
        <v>8.1110349445354644E-4</v>
      </c>
      <c r="AF1549">
        <v>199146.85927481379</v>
      </c>
      <c r="AG1549">
        <v>431.76009366607985</v>
      </c>
      <c r="AH1549">
        <v>81147.973606794927</v>
      </c>
      <c r="AI1549">
        <v>3618.1277581470108</v>
      </c>
      <c r="AJ1549">
        <v>5.3006511202486308</v>
      </c>
      <c r="AK1549">
        <v>264326.78469949384</v>
      </c>
      <c r="AL1549">
        <v>573.10816635277547</v>
      </c>
      <c r="AM1549">
        <v>107713.9064941039</v>
      </c>
      <c r="AN1549">
        <v>4801.0087679232174</v>
      </c>
      <c r="AO1549">
        <v>7.0359485990648851</v>
      </c>
      <c r="AP1549">
        <v>65179.925424680056</v>
      </c>
      <c r="AQ1549">
        <v>141.34807268669562</v>
      </c>
      <c r="AR1549">
        <v>26565.932887308969</v>
      </c>
      <c r="AS1549">
        <v>1182.8810097762066</v>
      </c>
      <c r="AT1549">
        <v>1.7352974788162543</v>
      </c>
      <c r="AU1549" s="3">
        <v>943928.91523257992</v>
      </c>
      <c r="AV1549" s="3">
        <v>25887.46530852421</v>
      </c>
      <c r="AW1549">
        <v>18994.313381369004</v>
      </c>
      <c r="AX1549">
        <v>3569791.2568944907</v>
      </c>
      <c r="AY1549">
        <v>520.92336698709005</v>
      </c>
      <c r="AZ1549">
        <v>97902.337591553704</v>
      </c>
      <c r="BA1549">
        <v>24016.814792631001</v>
      </c>
      <c r="BB1549">
        <v>4513720.1721270699</v>
      </c>
      <c r="BC1549">
        <v>658.66661115291004</v>
      </c>
      <c r="BD1549">
        <v>123789.80290007791</v>
      </c>
      <c r="BE1549">
        <v>5022.5014112619983</v>
      </c>
      <c r="BF1549">
        <v>943928.91523257992</v>
      </c>
      <c r="BG1549">
        <v>137.74324416581999</v>
      </c>
      <c r="BH1549">
        <v>25887.46530852421</v>
      </c>
      <c r="BI1549">
        <v>0.48491597281124416</v>
      </c>
      <c r="BJ1549">
        <v>0.85955676371428436</v>
      </c>
      <c r="BK1549">
        <v>0.3746407909030402</v>
      </c>
      <c r="BL1549">
        <v>38.807216881733574</v>
      </c>
      <c r="BM1549">
        <v>28.59630967165635</v>
      </c>
      <c r="BN1549">
        <f t="shared" si="157"/>
        <v>-10.210907210077224</v>
      </c>
      <c r="BO1549">
        <v>0.47082276860875516</v>
      </c>
      <c r="BP1549">
        <v>2.7647430360315008E-3</v>
      </c>
      <c r="BQ1549">
        <v>5.526434616136728E-2</v>
      </c>
      <c r="BR1549">
        <v>5.9523809523809521E-2</v>
      </c>
      <c r="BS1549">
        <v>0.10344827586206896</v>
      </c>
      <c r="BT1549">
        <v>0.22222222222222221</v>
      </c>
      <c r="BU1549">
        <v>0.29241795434153439</v>
      </c>
      <c r="BV1549">
        <v>0.69229633803935142</v>
      </c>
      <c r="BW1549">
        <v>0.32309141369799504</v>
      </c>
      <c r="BX1549">
        <v>0.32073202398616324</v>
      </c>
      <c r="BY1549">
        <f t="shared" si="158"/>
        <v>0.20254013688543329</v>
      </c>
      <c r="BZ1549">
        <v>0</v>
      </c>
      <c r="CA1549">
        <f t="shared" si="159"/>
        <v>5.9122355547750523E-4</v>
      </c>
      <c r="CC1549">
        <v>0.20254013688543329</v>
      </c>
      <c r="CD1549">
        <v>5.9122355547750523E-4</v>
      </c>
    </row>
    <row r="1550" spans="1:82" x14ac:dyDescent="0.3">
      <c r="A1550">
        <v>0</v>
      </c>
      <c r="B1550" t="s">
        <v>1000</v>
      </c>
      <c r="C1550" t="s">
        <v>1034</v>
      </c>
      <c r="D1550">
        <v>29187</v>
      </c>
      <c r="E1550" s="2">
        <f>BO1550</f>
        <v>0.49601436515307495</v>
      </c>
      <c r="F1550" s="2" t="s">
        <v>1937</v>
      </c>
      <c r="G1550" s="3">
        <v>15221</v>
      </c>
      <c r="H1550" s="1">
        <v>13.117539450061269</v>
      </c>
      <c r="I1550" s="1">
        <f t="shared" si="160"/>
        <v>-9.7613190487991695</v>
      </c>
      <c r="J1550" s="1">
        <v>2.6463471953400002</v>
      </c>
      <c r="K1550" s="1">
        <v>107.910422721</v>
      </c>
      <c r="L1550" s="2">
        <v>0.15681605661000009</v>
      </c>
      <c r="M1550" s="2">
        <v>4.5340190650364678E-3</v>
      </c>
      <c r="N1550" s="7">
        <v>0</v>
      </c>
      <c r="O1550" s="2">
        <v>7.6964163754268504E-3</v>
      </c>
      <c r="P1550" s="3">
        <v>275860.41460227</v>
      </c>
      <c r="Q1550" s="3">
        <v>7565.5346475447004</v>
      </c>
      <c r="R1550" s="3">
        <v>2309765.3509694119</v>
      </c>
      <c r="S1550" s="3">
        <v>5012.7324723002303</v>
      </c>
      <c r="T1550" s="3">
        <v>990255.56240357447</v>
      </c>
      <c r="V1550">
        <v>29187</v>
      </c>
      <c r="W1550" s="2">
        <v>0.5374595782670808</v>
      </c>
      <c r="X1550" s="2">
        <v>0.35190025004943737</v>
      </c>
      <c r="Y1550" s="2">
        <v>0.28599733654160753</v>
      </c>
      <c r="Z1550" s="2">
        <v>0.7546730270585732</v>
      </c>
      <c r="AA1550" s="2">
        <v>0.31103404573992099</v>
      </c>
      <c r="AB1550" s="2">
        <v>0.3870810502498222</v>
      </c>
      <c r="AC1550" s="2">
        <v>4.5340190650364678E-3</v>
      </c>
      <c r="AD1550" s="2">
        <v>0</v>
      </c>
      <c r="AE1550" s="2">
        <v>7.6964163754268504E-3</v>
      </c>
      <c r="AF1550">
        <v>1744203.5167981</v>
      </c>
      <c r="AG1550">
        <v>3786.6857061995611</v>
      </c>
      <c r="AH1550">
        <v>711695.86131681525</v>
      </c>
      <c r="AI1550">
        <v>36283.018351305596</v>
      </c>
      <c r="AJ1550">
        <v>46.486960660938202</v>
      </c>
      <c r="AK1550">
        <v>4053968.8677675119</v>
      </c>
      <c r="AL1550">
        <v>8799.4181784997909</v>
      </c>
      <c r="AM1550">
        <v>1653823.4185586809</v>
      </c>
      <c r="AN1550">
        <v>84411.023513014632</v>
      </c>
      <c r="AO1550">
        <v>108.02594215812942</v>
      </c>
      <c r="AP1550">
        <v>2309765.3509694119</v>
      </c>
      <c r="AQ1550">
        <v>5012.7324723002293</v>
      </c>
      <c r="AR1550">
        <v>942127.55724186567</v>
      </c>
      <c r="AS1550">
        <v>48128.005161709036</v>
      </c>
      <c r="AT1550">
        <v>61.538981497191223</v>
      </c>
      <c r="AU1550" s="3">
        <v>51845206.320350625</v>
      </c>
      <c r="AV1550" s="3">
        <v>1421866.581659551</v>
      </c>
      <c r="AW1550">
        <v>171905.87722220001</v>
      </c>
      <c r="AX1550">
        <v>32307990.56514027</v>
      </c>
      <c r="AY1550">
        <v>4714.5578031419991</v>
      </c>
      <c r="AZ1550">
        <v>886053.99352250725</v>
      </c>
      <c r="BA1550">
        <v>447766.29182447004</v>
      </c>
      <c r="BB1550">
        <v>84153196.885490894</v>
      </c>
      <c r="BC1550">
        <v>12280.0924506867</v>
      </c>
      <c r="BD1550">
        <v>2307920.5751820584</v>
      </c>
      <c r="BE1550">
        <v>275860.41460227</v>
      </c>
      <c r="BF1550">
        <v>51845206.320350625</v>
      </c>
      <c r="BG1550">
        <v>7565.5346475447004</v>
      </c>
      <c r="BH1550">
        <v>1421866.581659551</v>
      </c>
      <c r="BI1550">
        <v>5.0223012983360391</v>
      </c>
      <c r="BJ1550">
        <v>18.139840748397308</v>
      </c>
      <c r="BK1550">
        <v>13.117539450061269</v>
      </c>
      <c r="BL1550">
        <v>37.79757802375314</v>
      </c>
      <c r="BM1550">
        <v>28.03625897495397</v>
      </c>
      <c r="BN1550">
        <f t="shared" si="157"/>
        <v>-9.7613190487991695</v>
      </c>
      <c r="BO1550">
        <v>0.49601436515307495</v>
      </c>
      <c r="BP1550">
        <v>3.0166702753937444E-2</v>
      </c>
      <c r="BQ1550">
        <v>6.152504373186482E-2</v>
      </c>
      <c r="BR1550">
        <v>0.22023809523809523</v>
      </c>
      <c r="BS1550">
        <v>0.10344827586206896</v>
      </c>
      <c r="BT1550">
        <v>0.27777777777777779</v>
      </c>
      <c r="BU1550">
        <v>0.27954273691840925</v>
      </c>
      <c r="BV1550">
        <v>0.7546730270585732</v>
      </c>
      <c r="BW1550">
        <v>0.32264942504141181</v>
      </c>
      <c r="BX1550">
        <v>0.3870810502498222</v>
      </c>
      <c r="BY1550">
        <f t="shared" si="158"/>
        <v>4.0610728542453657E-2</v>
      </c>
      <c r="BZ1550">
        <v>0</v>
      </c>
      <c r="CA1550">
        <f t="shared" si="159"/>
        <v>4.6809433254306641E-3</v>
      </c>
      <c r="CC1550">
        <v>4.0610728542453657E-2</v>
      </c>
      <c r="CD1550">
        <v>4.6809433254306641E-3</v>
      </c>
    </row>
    <row r="1551" spans="1:82" x14ac:dyDescent="0.3">
      <c r="A1551">
        <v>0</v>
      </c>
      <c r="B1551" t="s">
        <v>1000</v>
      </c>
      <c r="C1551" t="s">
        <v>949</v>
      </c>
      <c r="D1551">
        <v>29189</v>
      </c>
      <c r="E1551" s="2">
        <f>BO1551</f>
        <v>0.57071569694872393</v>
      </c>
      <c r="F1551" s="2" t="s">
        <v>1938</v>
      </c>
      <c r="G1551" s="3">
        <v>87722</v>
      </c>
      <c r="H1551" s="1">
        <v>20.3829399966137</v>
      </c>
      <c r="I1551" s="1">
        <f t="shared" si="160"/>
        <v>-9.3005031997465508</v>
      </c>
      <c r="J1551" s="1">
        <v>2.4802757121800001</v>
      </c>
      <c r="K1551" s="1">
        <v>98.320020708200005</v>
      </c>
      <c r="L1551" s="2">
        <v>0.14782192366000002</v>
      </c>
      <c r="M1551" s="2">
        <v>0.16270646905469396</v>
      </c>
      <c r="N1551" s="7">
        <v>0</v>
      </c>
      <c r="O1551" s="2">
        <v>2.0509436172122322E-3</v>
      </c>
      <c r="P1551" s="3">
        <v>104804.6643192997</v>
      </c>
      <c r="Q1551" s="3">
        <v>2874.2917691729886</v>
      </c>
      <c r="R1551" s="3">
        <v>4572902.548056297</v>
      </c>
      <c r="S1551" s="3">
        <v>9899.3352638945889</v>
      </c>
      <c r="T1551" s="3">
        <v>1966496.7470511906</v>
      </c>
      <c r="V1551">
        <v>29189</v>
      </c>
      <c r="W1551" s="2">
        <v>0.59062389605364773</v>
      </c>
      <c r="X1551" s="2">
        <v>0.54680694568199195</v>
      </c>
      <c r="Y1551" s="2">
        <v>0.24378265494688867</v>
      </c>
      <c r="Z1551" s="2">
        <v>0.70731353125047991</v>
      </c>
      <c r="AA1551" s="2">
        <v>0.28339128924710483</v>
      </c>
      <c r="AB1551" s="2">
        <v>0.36488014491121323</v>
      </c>
      <c r="AC1551" s="2">
        <v>0.16270646905469396</v>
      </c>
      <c r="AD1551" s="2">
        <v>0</v>
      </c>
      <c r="AE1551" s="2">
        <v>2.0509436172122322E-3</v>
      </c>
      <c r="AF1551">
        <v>50386290.558730103</v>
      </c>
      <c r="AG1551">
        <v>109397.81089431219</v>
      </c>
      <c r="AH1551">
        <v>20560980.047309592</v>
      </c>
      <c r="AI1551">
        <v>1151804.6031369371</v>
      </c>
      <c r="AJ1551">
        <v>1343.0113128846108</v>
      </c>
      <c r="AK1551">
        <v>54959193.1067864</v>
      </c>
      <c r="AL1551">
        <v>119297.14615820679</v>
      </c>
      <c r="AM1551">
        <v>22421529.478588454</v>
      </c>
      <c r="AN1551">
        <v>1257751.9189092699</v>
      </c>
      <c r="AO1551">
        <v>1464.5484924025302</v>
      </c>
      <c r="AP1551">
        <v>4572902.548056297</v>
      </c>
      <c r="AQ1551">
        <v>9899.3352638945944</v>
      </c>
      <c r="AR1551">
        <v>1860549.4312788621</v>
      </c>
      <c r="AS1551">
        <v>105947.31577233272</v>
      </c>
      <c r="AT1551">
        <v>121.53717951791941</v>
      </c>
      <c r="AU1551" s="3">
        <v>19696988.612169184</v>
      </c>
      <c r="AV1551" s="3">
        <v>540194.39509837143</v>
      </c>
      <c r="AW1551">
        <v>3519620.6910856003</v>
      </c>
      <c r="AX1551">
        <v>661477512.68262768</v>
      </c>
      <c r="AY1551">
        <v>96526.398407015993</v>
      </c>
      <c r="AZ1551">
        <v>18141171.316614587</v>
      </c>
      <c r="BA1551">
        <v>3624425.3554048999</v>
      </c>
      <c r="BB1551">
        <v>681174501.29479682</v>
      </c>
      <c r="BC1551">
        <v>99400.690176188975</v>
      </c>
      <c r="BD1551">
        <v>18681365.711712956</v>
      </c>
      <c r="BE1551">
        <v>104804.6643192997</v>
      </c>
      <c r="BF1551">
        <v>19696988.612169184</v>
      </c>
      <c r="BG1551">
        <v>2874.2917691729886</v>
      </c>
      <c r="BH1551">
        <v>540194.39509837143</v>
      </c>
      <c r="BI1551">
        <v>73.176499040271395</v>
      </c>
      <c r="BJ1551">
        <v>93.559439036885095</v>
      </c>
      <c r="BK1551">
        <v>20.3829399966137</v>
      </c>
      <c r="BL1551">
        <v>46.172807069035244</v>
      </c>
      <c r="BM1551">
        <v>36.872303869288693</v>
      </c>
      <c r="BN1551">
        <f t="shared" si="157"/>
        <v>-9.3005031997465508</v>
      </c>
      <c r="BO1551">
        <v>0.57071569694872393</v>
      </c>
      <c r="BP1551">
        <v>0.50573413956088953</v>
      </c>
      <c r="BQ1551">
        <v>4.3385890375314061E-2</v>
      </c>
      <c r="BR1551">
        <v>0.38690476190476192</v>
      </c>
      <c r="BS1551">
        <v>0.27586206896551724</v>
      </c>
      <c r="BT1551">
        <v>0.3888888888888889</v>
      </c>
      <c r="BU1551">
        <v>0.26634598317892394</v>
      </c>
      <c r="BV1551">
        <v>0.70731353125047991</v>
      </c>
      <c r="BW1551">
        <v>0.29397436643890545</v>
      </c>
      <c r="BX1551">
        <v>0.36488014491121323</v>
      </c>
      <c r="BY1551">
        <f t="shared" si="158"/>
        <v>9.2653654451649095E-2</v>
      </c>
      <c r="BZ1551">
        <v>0</v>
      </c>
      <c r="CA1551">
        <f t="shared" si="159"/>
        <v>1.3309691770100279E-3</v>
      </c>
      <c r="CC1551">
        <v>9.2653654451649095E-2</v>
      </c>
      <c r="CD1551">
        <v>1.3309691770100279E-3</v>
      </c>
    </row>
    <row r="1552" spans="1:82" x14ac:dyDescent="0.3">
      <c r="A1552">
        <v>0</v>
      </c>
      <c r="B1552" t="s">
        <v>1000</v>
      </c>
      <c r="C1552" t="s">
        <v>134</v>
      </c>
      <c r="D1552">
        <v>29195</v>
      </c>
      <c r="E1552" s="2">
        <f>BO1552</f>
        <v>0.48573334636775145</v>
      </c>
      <c r="F1552" s="2" t="s">
        <v>1937</v>
      </c>
      <c r="G1552" s="3">
        <v>823</v>
      </c>
      <c r="H1552" s="1">
        <v>0.76362614972340026</v>
      </c>
      <c r="I1552" s="1">
        <f t="shared" si="160"/>
        <v>-14.268270930938826</v>
      </c>
      <c r="J1552" s="1">
        <v>2.7108789515999998</v>
      </c>
      <c r="K1552" s="1">
        <v>40.869887869400003</v>
      </c>
      <c r="L1552" s="2">
        <v>0.16072590653999996</v>
      </c>
      <c r="M1552" s="2">
        <v>8.4429063242536521E-5</v>
      </c>
      <c r="N1552" s="7">
        <v>0</v>
      </c>
      <c r="O1552" s="2">
        <v>1.2361958933012967E-3</v>
      </c>
      <c r="P1552" s="3">
        <v>10526.172810516999</v>
      </c>
      <c r="Q1552" s="3">
        <v>288.68268475136989</v>
      </c>
      <c r="R1552" s="3">
        <v>242203.441556965</v>
      </c>
      <c r="S1552" s="3">
        <v>524.26954682557459</v>
      </c>
      <c r="T1552" s="3">
        <v>104939.45973675119</v>
      </c>
      <c r="V1552">
        <v>29195</v>
      </c>
      <c r="W1552" s="2">
        <v>0.43876957140690453</v>
      </c>
      <c r="X1552" s="2">
        <v>2.0485566981138258E-2</v>
      </c>
      <c r="Y1552" s="2">
        <v>0.40735726509592857</v>
      </c>
      <c r="Z1552" s="2">
        <v>0.77307589419705647</v>
      </c>
      <c r="AA1552" s="2">
        <v>0.11780073001681039</v>
      </c>
      <c r="AB1552" s="2">
        <v>0.39673203146909508</v>
      </c>
      <c r="AC1552" s="2">
        <v>8.4429063242536521E-5</v>
      </c>
      <c r="AD1552" s="2">
        <v>0</v>
      </c>
      <c r="AE1552" s="2">
        <v>1.2361958933012967E-3</v>
      </c>
      <c r="AF1552">
        <v>532905.59891641978</v>
      </c>
      <c r="AG1552">
        <v>1155.816366908896</v>
      </c>
      <c r="AH1552">
        <v>217232.10971128536</v>
      </c>
      <c r="AI1552">
        <v>13975.507448178216</v>
      </c>
      <c r="AJ1552">
        <v>14.189638151791156</v>
      </c>
      <c r="AK1552">
        <v>775109.04047338478</v>
      </c>
      <c r="AL1552">
        <v>1680.0859137344708</v>
      </c>
      <c r="AM1552">
        <v>315766.94878687355</v>
      </c>
      <c r="AN1552">
        <v>20380.128109341356</v>
      </c>
      <c r="AO1552">
        <v>20.626271170593967</v>
      </c>
      <c r="AP1552">
        <v>242203.441556965</v>
      </c>
      <c r="AQ1552">
        <v>524.26954682557471</v>
      </c>
      <c r="AR1552">
        <v>98534.839075588185</v>
      </c>
      <c r="AS1552">
        <v>6404.6206611631405</v>
      </c>
      <c r="AT1552">
        <v>6.4366330188028105</v>
      </c>
      <c r="AU1552" s="3">
        <v>1978288.9180085647</v>
      </c>
      <c r="AV1552" s="3">
        <v>54255.023772172455</v>
      </c>
      <c r="AW1552">
        <v>49809.848947237995</v>
      </c>
      <c r="AX1552">
        <v>9361263.0111439079</v>
      </c>
      <c r="AY1552">
        <v>1366.0464425191799</v>
      </c>
      <c r="AZ1552">
        <v>256734.76840705465</v>
      </c>
      <c r="BA1552">
        <v>60336.021757754992</v>
      </c>
      <c r="BB1552">
        <v>11339551.929152474</v>
      </c>
      <c r="BC1552">
        <v>1654.7291272705497</v>
      </c>
      <c r="BD1552">
        <v>310989.79217922711</v>
      </c>
      <c r="BE1552">
        <v>10526.172810516999</v>
      </c>
      <c r="BF1552">
        <v>1978288.9180085647</v>
      </c>
      <c r="BG1552">
        <v>288.68268475136989</v>
      </c>
      <c r="BH1552">
        <v>54255.023772172455</v>
      </c>
      <c r="BI1552">
        <v>0.8143287791275915</v>
      </c>
      <c r="BJ1552">
        <v>1.5779549288509918</v>
      </c>
      <c r="BK1552">
        <v>0.76362614972340026</v>
      </c>
      <c r="BL1552">
        <v>40.045153759191159</v>
      </c>
      <c r="BM1552">
        <v>25.776882828252333</v>
      </c>
      <c r="BN1552">
        <f t="shared" si="157"/>
        <v>-14.268270930938826</v>
      </c>
      <c r="BO1552">
        <v>0.48573334636775145</v>
      </c>
      <c r="BP1552">
        <v>4.7899229691959633E-3</v>
      </c>
      <c r="BQ1552">
        <v>2.8642290650623042E-2</v>
      </c>
      <c r="BR1552">
        <v>0.16666666666666666</v>
      </c>
      <c r="BS1552">
        <v>0.27586206896551724</v>
      </c>
      <c r="BT1552">
        <v>0.22222222222222221</v>
      </c>
      <c r="BU1552">
        <v>0.40861193934837037</v>
      </c>
      <c r="BV1552">
        <v>0.77307589419705647</v>
      </c>
      <c r="BW1552">
        <v>0.12219992740333029</v>
      </c>
      <c r="BX1552">
        <v>0.39673203146909508</v>
      </c>
      <c r="BY1552">
        <f t="shared" si="158"/>
        <v>6.6392238692719614E-3</v>
      </c>
      <c r="BZ1552">
        <v>0</v>
      </c>
      <c r="CA1552">
        <f t="shared" si="159"/>
        <v>7.4688982427597217E-4</v>
      </c>
      <c r="CC1552">
        <v>6.6392238692719614E-3</v>
      </c>
      <c r="CD1552">
        <v>7.4688982427597217E-4</v>
      </c>
    </row>
    <row r="1553" spans="1:82" x14ac:dyDescent="0.3">
      <c r="A1553">
        <v>1</v>
      </c>
      <c r="B1553" t="s">
        <v>1000</v>
      </c>
      <c r="C1553" t="s">
        <v>510</v>
      </c>
      <c r="D1553">
        <v>29197</v>
      </c>
      <c r="E1553" s="2">
        <v>0</v>
      </c>
      <c r="F1553" s="2" t="s">
        <v>1954</v>
      </c>
      <c r="G1553" s="3">
        <v>-999</v>
      </c>
      <c r="H1553" s="1">
        <v>0.3754515668005079</v>
      </c>
      <c r="I1553" s="1">
        <f t="shared" si="160"/>
        <v>-999</v>
      </c>
      <c r="J1553" s="1">
        <v>-999</v>
      </c>
      <c r="K1553" s="1">
        <v>-999</v>
      </c>
      <c r="L1553" s="2">
        <v>-999</v>
      </c>
      <c r="M1553" s="2">
        <v>-999</v>
      </c>
      <c r="N1553" s="7">
        <v>-999</v>
      </c>
      <c r="O1553" s="2">
        <v>-999</v>
      </c>
      <c r="P1553" s="3">
        <v>-999</v>
      </c>
      <c r="Q1553" s="3">
        <v>-999</v>
      </c>
      <c r="R1553" s="3">
        <v>-999</v>
      </c>
      <c r="S1553" s="3">
        <v>-999</v>
      </c>
      <c r="T1553" s="3">
        <v>-999</v>
      </c>
      <c r="V1553">
        <v>29197</v>
      </c>
      <c r="W1553" s="2">
        <v>-999</v>
      </c>
      <c r="X1553" s="2">
        <v>1.0072125244337241E-2</v>
      </c>
      <c r="Y1553" s="2">
        <v>-999</v>
      </c>
      <c r="Z1553" s="2">
        <v>-999</v>
      </c>
      <c r="AA1553" s="2">
        <v>-999</v>
      </c>
      <c r="AB1553" s="2">
        <v>-999</v>
      </c>
      <c r="AC1553" s="2">
        <v>-999</v>
      </c>
      <c r="AD1553" s="2">
        <v>-999</v>
      </c>
      <c r="AE1553" s="2">
        <v>-999</v>
      </c>
      <c r="AF1553" s="2">
        <v>-999</v>
      </c>
      <c r="AG1553" s="2">
        <v>-999</v>
      </c>
      <c r="AH1553" s="2">
        <v>-999</v>
      </c>
      <c r="AI1553" s="2">
        <v>-999</v>
      </c>
      <c r="AJ1553" s="2">
        <v>-999</v>
      </c>
      <c r="AK1553" s="2">
        <v>-999</v>
      </c>
      <c r="AL1553" s="2">
        <v>-999</v>
      </c>
      <c r="AM1553" s="2">
        <v>-999</v>
      </c>
      <c r="AN1553" s="2">
        <v>-999</v>
      </c>
      <c r="AO1553" s="2">
        <v>-999</v>
      </c>
      <c r="AP1553" s="2">
        <v>-999</v>
      </c>
      <c r="AQ1553" s="2">
        <v>-999</v>
      </c>
      <c r="AR1553" s="2">
        <v>-999</v>
      </c>
      <c r="AS1553" s="2">
        <v>-999</v>
      </c>
      <c r="AT1553" s="2">
        <v>-999</v>
      </c>
      <c r="AU1553" s="2">
        <v>-999</v>
      </c>
      <c r="AV1553" s="2">
        <v>-999</v>
      </c>
      <c r="AW1553" s="2">
        <v>-999</v>
      </c>
      <c r="AX1553" s="2">
        <v>-999</v>
      </c>
      <c r="AY1553" s="2">
        <v>-999</v>
      </c>
      <c r="AZ1553" s="2">
        <v>-999</v>
      </c>
      <c r="BA1553" s="2">
        <v>-999</v>
      </c>
      <c r="BB1553" s="2">
        <v>-999</v>
      </c>
      <c r="BC1553" s="2">
        <v>-999</v>
      </c>
      <c r="BD1553" s="2">
        <v>-999</v>
      </c>
      <c r="BE1553" s="2">
        <v>-999</v>
      </c>
      <c r="BF1553" s="2">
        <v>-999</v>
      </c>
      <c r="BG1553" s="2">
        <v>-999</v>
      </c>
      <c r="BH1553" s="2">
        <v>-999</v>
      </c>
      <c r="BI1553">
        <v>0</v>
      </c>
      <c r="BJ1553">
        <v>0.3754515668005079</v>
      </c>
      <c r="BK1553">
        <v>0.3754515668005079</v>
      </c>
      <c r="BL1553">
        <v>-999</v>
      </c>
      <c r="BM1553">
        <v>18.771912076333042</v>
      </c>
      <c r="BN1553">
        <f t="shared" si="157"/>
        <v>-999</v>
      </c>
      <c r="BO1553" t="s">
        <v>3748</v>
      </c>
      <c r="BP1553" t="s">
        <v>3748</v>
      </c>
      <c r="BQ1553">
        <v>1.6582558830740821E-2</v>
      </c>
      <c r="BR1553">
        <v>6.5476190476190479E-2</v>
      </c>
      <c r="BS1553">
        <v>0.2413793103448276</v>
      </c>
      <c r="BT1553">
        <v>0.22222222222222221</v>
      </c>
      <c r="BU1553" t="s">
        <v>3748</v>
      </c>
      <c r="BY1553">
        <f t="shared" si="158"/>
        <v>-999</v>
      </c>
      <c r="CA1553">
        <f t="shared" si="159"/>
        <v>-999</v>
      </c>
    </row>
    <row r="1554" spans="1:82" x14ac:dyDescent="0.3">
      <c r="A1554">
        <v>1</v>
      </c>
      <c r="B1554" t="s">
        <v>1000</v>
      </c>
      <c r="C1554" t="s">
        <v>1035</v>
      </c>
      <c r="D1554">
        <v>29199</v>
      </c>
      <c r="E1554" s="2">
        <v>0</v>
      </c>
      <c r="F1554" s="2" t="s">
        <v>1954</v>
      </c>
      <c r="G1554" s="3">
        <v>-999</v>
      </c>
      <c r="H1554" s="1">
        <v>0.37527570981346658</v>
      </c>
      <c r="I1554" s="1">
        <f t="shared" si="160"/>
        <v>-999</v>
      </c>
      <c r="J1554" s="1">
        <v>-999</v>
      </c>
      <c r="K1554" s="1">
        <v>-999</v>
      </c>
      <c r="L1554" s="2">
        <v>-999</v>
      </c>
      <c r="M1554" s="2">
        <v>-999</v>
      </c>
      <c r="N1554" s="7">
        <v>-999</v>
      </c>
      <c r="O1554" s="2">
        <v>-999</v>
      </c>
      <c r="P1554" s="3">
        <v>-999</v>
      </c>
      <c r="Q1554" s="3">
        <v>-999</v>
      </c>
      <c r="R1554" s="3">
        <v>-999</v>
      </c>
      <c r="S1554" s="3">
        <v>-999</v>
      </c>
      <c r="T1554" s="3">
        <v>-999</v>
      </c>
      <c r="V1554">
        <v>29199</v>
      </c>
      <c r="W1554" s="2">
        <v>-999</v>
      </c>
      <c r="X1554" s="2">
        <v>1.0067407582313172E-2</v>
      </c>
      <c r="Y1554" s="2">
        <v>-999</v>
      </c>
      <c r="Z1554" s="2">
        <v>-999</v>
      </c>
      <c r="AA1554" s="2">
        <v>-999</v>
      </c>
      <c r="AB1554" s="2">
        <v>-999</v>
      </c>
      <c r="AC1554" s="2">
        <v>-999</v>
      </c>
      <c r="AD1554" s="2">
        <v>-999</v>
      </c>
      <c r="AE1554" s="2">
        <v>-999</v>
      </c>
      <c r="AF1554" s="2">
        <v>-999</v>
      </c>
      <c r="AG1554" s="2">
        <v>-999</v>
      </c>
      <c r="AH1554" s="2">
        <v>-999</v>
      </c>
      <c r="AI1554" s="2">
        <v>-999</v>
      </c>
      <c r="AJ1554" s="2">
        <v>-999</v>
      </c>
      <c r="AK1554" s="2">
        <v>-999</v>
      </c>
      <c r="AL1554" s="2">
        <v>-999</v>
      </c>
      <c r="AM1554" s="2">
        <v>-999</v>
      </c>
      <c r="AN1554" s="2">
        <v>-999</v>
      </c>
      <c r="AO1554" s="2">
        <v>-999</v>
      </c>
      <c r="AP1554" s="2">
        <v>-999</v>
      </c>
      <c r="AQ1554" s="2">
        <v>-999</v>
      </c>
      <c r="AR1554" s="2">
        <v>-999</v>
      </c>
      <c r="AS1554" s="2">
        <v>-999</v>
      </c>
      <c r="AT1554" s="2">
        <v>-999</v>
      </c>
      <c r="AU1554" s="2">
        <v>-999</v>
      </c>
      <c r="AV1554" s="2">
        <v>-999</v>
      </c>
      <c r="AW1554" s="2">
        <v>-999</v>
      </c>
      <c r="AX1554" s="2">
        <v>-999</v>
      </c>
      <c r="AY1554" s="2">
        <v>-999</v>
      </c>
      <c r="AZ1554" s="2">
        <v>-999</v>
      </c>
      <c r="BA1554" s="2">
        <v>-999</v>
      </c>
      <c r="BB1554" s="2">
        <v>-999</v>
      </c>
      <c r="BC1554" s="2">
        <v>-999</v>
      </c>
      <c r="BD1554" s="2">
        <v>-999</v>
      </c>
      <c r="BE1554" s="2">
        <v>-999</v>
      </c>
      <c r="BF1554" s="2">
        <v>-999</v>
      </c>
      <c r="BG1554" s="2">
        <v>-999</v>
      </c>
      <c r="BH1554" s="2">
        <v>-999</v>
      </c>
      <c r="BI1554">
        <v>0</v>
      </c>
      <c r="BJ1554">
        <v>0.37527570981346658</v>
      </c>
      <c r="BK1554">
        <v>0.37527570981346658</v>
      </c>
      <c r="BL1554">
        <v>-999</v>
      </c>
      <c r="BM1554">
        <v>18.771912076333042</v>
      </c>
      <c r="BN1554">
        <f t="shared" si="157"/>
        <v>-999</v>
      </c>
      <c r="BO1554" t="s">
        <v>3748</v>
      </c>
      <c r="BP1554" t="s">
        <v>3748</v>
      </c>
      <c r="BQ1554">
        <v>1.8701713653500318E-2</v>
      </c>
      <c r="BR1554">
        <v>4.7619047619047616E-2</v>
      </c>
      <c r="BS1554">
        <v>0.31034482758620691</v>
      </c>
      <c r="BT1554">
        <v>0.27777777777777779</v>
      </c>
      <c r="BU1554" t="s">
        <v>3748</v>
      </c>
      <c r="BY1554">
        <f t="shared" si="158"/>
        <v>-999</v>
      </c>
      <c r="CA1554">
        <f t="shared" si="159"/>
        <v>-999</v>
      </c>
    </row>
    <row r="1555" spans="1:82" x14ac:dyDescent="0.3">
      <c r="A1555">
        <v>0</v>
      </c>
      <c r="B1555" t="s">
        <v>1000</v>
      </c>
      <c r="C1555" t="s">
        <v>135</v>
      </c>
      <c r="D1555">
        <v>29201</v>
      </c>
      <c r="E1555" s="2">
        <f>BO1555</f>
        <v>0.56609748723533981</v>
      </c>
      <c r="F1555" s="2" t="s">
        <v>1938</v>
      </c>
      <c r="G1555" s="3">
        <v>5243</v>
      </c>
      <c r="H1555" s="1">
        <v>6.6921279711971193</v>
      </c>
      <c r="I1555" s="1">
        <f t="shared" si="160"/>
        <v>-13.739893356476852</v>
      </c>
      <c r="J1555" s="1">
        <v>3.0499444823499999</v>
      </c>
      <c r="K1555" s="1">
        <v>137.17230355300001</v>
      </c>
      <c r="L1555" s="2">
        <v>0.12243280392</v>
      </c>
      <c r="M1555" s="2">
        <v>1.0120212876316113E-2</v>
      </c>
      <c r="N1555" s="7">
        <v>0</v>
      </c>
      <c r="O1555" s="2">
        <v>1.240991608604188E-3</v>
      </c>
      <c r="P1555" s="3">
        <v>73557.157469090016</v>
      </c>
      <c r="Q1555" s="3">
        <v>2017.3217828649001</v>
      </c>
      <c r="R1555" s="3">
        <v>757827.7033767635</v>
      </c>
      <c r="S1555" s="3">
        <v>1641.147067204882</v>
      </c>
      <c r="T1555" s="3">
        <v>326418.95891635591</v>
      </c>
      <c r="V1555">
        <v>29201</v>
      </c>
      <c r="W1555" s="2">
        <v>0.55360637611863828</v>
      </c>
      <c r="X1555" s="2">
        <v>0.1795276862244238</v>
      </c>
      <c r="Y1555" s="2">
        <v>0.4078488951569495</v>
      </c>
      <c r="Z1555" s="2">
        <v>0.86976903065054767</v>
      </c>
      <c r="AA1555" s="2">
        <v>0.39537660461088364</v>
      </c>
      <c r="AB1555" s="2">
        <v>0.30221024141836517</v>
      </c>
      <c r="AC1555" s="2">
        <v>1.0120212876316113E-2</v>
      </c>
      <c r="AD1555" s="2">
        <v>0</v>
      </c>
      <c r="AE1555" s="2">
        <v>1.240991608604188E-3</v>
      </c>
      <c r="AF1555">
        <v>1088039.8738191295</v>
      </c>
      <c r="AG1555">
        <v>2359.0113073213802</v>
      </c>
      <c r="AH1555">
        <v>443368.87570877717</v>
      </c>
      <c r="AI1555">
        <v>25665.074433272839</v>
      </c>
      <c r="AJ1555">
        <v>28.961185763026801</v>
      </c>
      <c r="AK1555">
        <v>1845867.577195893</v>
      </c>
      <c r="AL1555">
        <v>4000.1583745262619</v>
      </c>
      <c r="AM1555">
        <v>751817.38877911167</v>
      </c>
      <c r="AN1555">
        <v>43635.520279294149</v>
      </c>
      <c r="AO1555">
        <v>49.109862986529528</v>
      </c>
      <c r="AP1555">
        <v>757827.7033767635</v>
      </c>
      <c r="AQ1555">
        <v>1641.1470672048818</v>
      </c>
      <c r="AR1555">
        <v>308448.51307033451</v>
      </c>
      <c r="AS1555">
        <v>17970.44584602131</v>
      </c>
      <c r="AT1555">
        <v>20.148677223502727</v>
      </c>
      <c r="AU1555" s="3">
        <v>13824332.174740778</v>
      </c>
      <c r="AV1555" s="3">
        <v>379135.4558716293</v>
      </c>
      <c r="AW1555">
        <v>82997.817313530002</v>
      </c>
      <c r="AX1555">
        <v>15598609.785904828</v>
      </c>
      <c r="AY1555">
        <v>2276.2340274932999</v>
      </c>
      <c r="AZ1555">
        <v>427795.42312709079</v>
      </c>
      <c r="BA1555">
        <v>156554.97478262003</v>
      </c>
      <c r="BB1555">
        <v>29422941.960645609</v>
      </c>
      <c r="BC1555">
        <v>4293.5558103581998</v>
      </c>
      <c r="BD1555">
        <v>806930.87899872009</v>
      </c>
      <c r="BE1555">
        <v>73557.157469090016</v>
      </c>
      <c r="BF1555">
        <v>13824332.174740778</v>
      </c>
      <c r="BG1555">
        <v>2017.3217828649001</v>
      </c>
      <c r="BH1555">
        <v>379135.4558716293</v>
      </c>
      <c r="BI1555">
        <v>2.8461294923640823</v>
      </c>
      <c r="BJ1555">
        <v>9.5382574635612016</v>
      </c>
      <c r="BK1555">
        <v>6.6921279711971193</v>
      </c>
      <c r="BL1555">
        <v>34.381224951632845</v>
      </c>
      <c r="BM1555">
        <v>20.641331595155993</v>
      </c>
      <c r="BN1555">
        <f t="shared" si="157"/>
        <v>-13.739893356476852</v>
      </c>
      <c r="BO1555">
        <v>0.56609748723533981</v>
      </c>
      <c r="BP1555">
        <v>1.9510873315398299E-2</v>
      </c>
      <c r="BQ1555">
        <v>9.9412791838616413E-2</v>
      </c>
      <c r="BR1555">
        <v>0.24404761904761904</v>
      </c>
      <c r="BS1555">
        <v>0.17241379310344829</v>
      </c>
      <c r="BT1555">
        <v>0.16666666666666666</v>
      </c>
      <c r="BU1555">
        <v>0.39348036619181209</v>
      </c>
      <c r="BV1555">
        <v>0.86976903065054767</v>
      </c>
      <c r="BW1555">
        <v>0.41014170602788763</v>
      </c>
      <c r="BX1555">
        <v>0.30221024141836517</v>
      </c>
      <c r="BY1555">
        <f t="shared" si="158"/>
        <v>0.13962084447917464</v>
      </c>
      <c r="BZ1555">
        <v>0</v>
      </c>
      <c r="CA1555">
        <f t="shared" si="159"/>
        <v>9.4540365140482802E-4</v>
      </c>
      <c r="CC1555">
        <v>0.13962084447917464</v>
      </c>
      <c r="CD1555">
        <v>9.4540365140482802E-4</v>
      </c>
    </row>
    <row r="1556" spans="1:82" x14ac:dyDescent="0.3">
      <c r="A1556">
        <v>1</v>
      </c>
      <c r="B1556" t="s">
        <v>1000</v>
      </c>
      <c r="C1556" t="s">
        <v>1036</v>
      </c>
      <c r="D1556">
        <v>29203</v>
      </c>
      <c r="E1556" s="2">
        <v>0</v>
      </c>
      <c r="F1556" s="2" t="s">
        <v>1954</v>
      </c>
      <c r="G1556" s="3">
        <v>-999</v>
      </c>
      <c r="H1556" s="1">
        <v>0.37576675057261372</v>
      </c>
      <c r="I1556" s="1">
        <f t="shared" si="160"/>
        <v>-999</v>
      </c>
      <c r="J1556" s="1">
        <v>-999</v>
      </c>
      <c r="K1556" s="1">
        <v>-999</v>
      </c>
      <c r="L1556" s="2">
        <v>-999</v>
      </c>
      <c r="M1556" s="2">
        <v>-999</v>
      </c>
      <c r="N1556" s="7">
        <v>-999</v>
      </c>
      <c r="O1556" s="2">
        <v>-999</v>
      </c>
      <c r="P1556" s="3">
        <v>-999</v>
      </c>
      <c r="Q1556" s="3">
        <v>-999</v>
      </c>
      <c r="R1556" s="3">
        <v>-999</v>
      </c>
      <c r="S1556" s="3">
        <v>-999</v>
      </c>
      <c r="T1556" s="3">
        <v>-999</v>
      </c>
      <c r="V1556">
        <v>29203</v>
      </c>
      <c r="W1556" s="2">
        <v>-999</v>
      </c>
      <c r="X1556" s="2">
        <v>1.0080580583742761E-2</v>
      </c>
      <c r="Y1556" s="2">
        <v>-999</v>
      </c>
      <c r="Z1556" s="2">
        <v>-999</v>
      </c>
      <c r="AA1556" s="2">
        <v>-999</v>
      </c>
      <c r="AB1556" s="2">
        <v>-999</v>
      </c>
      <c r="AC1556" s="2">
        <v>-999</v>
      </c>
      <c r="AD1556" s="2">
        <v>-999</v>
      </c>
      <c r="AE1556" s="2">
        <v>-999</v>
      </c>
      <c r="AF1556" s="2">
        <v>-999</v>
      </c>
      <c r="AG1556" s="2">
        <v>-999</v>
      </c>
      <c r="AH1556" s="2">
        <v>-999</v>
      </c>
      <c r="AI1556" s="2">
        <v>-999</v>
      </c>
      <c r="AJ1556" s="2">
        <v>-999</v>
      </c>
      <c r="AK1556" s="2">
        <v>-999</v>
      </c>
      <c r="AL1556" s="2">
        <v>-999</v>
      </c>
      <c r="AM1556" s="2">
        <v>-999</v>
      </c>
      <c r="AN1556" s="2">
        <v>-999</v>
      </c>
      <c r="AO1556" s="2">
        <v>-999</v>
      </c>
      <c r="AP1556" s="2">
        <v>-999</v>
      </c>
      <c r="AQ1556" s="2">
        <v>-999</v>
      </c>
      <c r="AR1556" s="2">
        <v>-999</v>
      </c>
      <c r="AS1556" s="2">
        <v>-999</v>
      </c>
      <c r="AT1556" s="2">
        <v>-999</v>
      </c>
      <c r="AU1556" s="2">
        <v>-999</v>
      </c>
      <c r="AV1556" s="2">
        <v>-999</v>
      </c>
      <c r="AW1556" s="2">
        <v>-999</v>
      </c>
      <c r="AX1556" s="2">
        <v>-999</v>
      </c>
      <c r="AY1556" s="2">
        <v>-999</v>
      </c>
      <c r="AZ1556" s="2">
        <v>-999</v>
      </c>
      <c r="BA1556" s="2">
        <v>-999</v>
      </c>
      <c r="BB1556" s="2">
        <v>-999</v>
      </c>
      <c r="BC1556" s="2">
        <v>-999</v>
      </c>
      <c r="BD1556" s="2">
        <v>-999</v>
      </c>
      <c r="BE1556" s="2">
        <v>-999</v>
      </c>
      <c r="BF1556" s="2">
        <v>-999</v>
      </c>
      <c r="BG1556" s="2">
        <v>-999</v>
      </c>
      <c r="BH1556" s="2">
        <v>-999</v>
      </c>
      <c r="BI1556">
        <v>0</v>
      </c>
      <c r="BJ1556">
        <v>0.37576675057261372</v>
      </c>
      <c r="BK1556">
        <v>0.37576675057261372</v>
      </c>
      <c r="BL1556">
        <v>-999</v>
      </c>
      <c r="BM1556">
        <v>14.138782318798881</v>
      </c>
      <c r="BN1556">
        <f t="shared" si="157"/>
        <v>-999</v>
      </c>
      <c r="BO1556" t="s">
        <v>3748</v>
      </c>
      <c r="BP1556" t="s">
        <v>3748</v>
      </c>
      <c r="BQ1556">
        <v>5.5204292764207137E-2</v>
      </c>
      <c r="BR1556">
        <v>7.7380952380952384E-2</v>
      </c>
      <c r="BS1556">
        <v>0.2413793103448276</v>
      </c>
      <c r="BT1556">
        <v>0.33333333333333331</v>
      </c>
      <c r="BU1556" t="s">
        <v>3748</v>
      </c>
      <c r="BY1556">
        <f t="shared" si="158"/>
        <v>-999</v>
      </c>
      <c r="CA1556">
        <f t="shared" si="159"/>
        <v>-999</v>
      </c>
    </row>
    <row r="1557" spans="1:82" x14ac:dyDescent="0.3">
      <c r="A1557">
        <v>1</v>
      </c>
      <c r="B1557" t="s">
        <v>1000</v>
      </c>
      <c r="C1557" t="s">
        <v>63</v>
      </c>
      <c r="D1557">
        <v>29205</v>
      </c>
      <c r="E1557" s="2">
        <v>0</v>
      </c>
      <c r="F1557" s="2" t="s">
        <v>1954</v>
      </c>
      <c r="G1557" s="3">
        <v>-999</v>
      </c>
      <c r="H1557" s="1">
        <v>0.37634732963643797</v>
      </c>
      <c r="I1557" s="1">
        <f t="shared" si="160"/>
        <v>-999</v>
      </c>
      <c r="J1557" s="1">
        <v>-999</v>
      </c>
      <c r="K1557" s="1">
        <v>-999</v>
      </c>
      <c r="L1557" s="2">
        <v>-999</v>
      </c>
      <c r="M1557" s="2">
        <v>-999</v>
      </c>
      <c r="N1557" s="7">
        <v>-999</v>
      </c>
      <c r="O1557" s="2">
        <v>-999</v>
      </c>
      <c r="P1557" s="3">
        <v>-999</v>
      </c>
      <c r="Q1557" s="3">
        <v>-999</v>
      </c>
      <c r="R1557" s="3">
        <v>-999</v>
      </c>
      <c r="S1557" s="3">
        <v>-999</v>
      </c>
      <c r="T1557" s="3">
        <v>-999</v>
      </c>
      <c r="V1557">
        <v>29205</v>
      </c>
      <c r="W1557" s="2">
        <v>-999</v>
      </c>
      <c r="X1557" s="2">
        <v>1.0096155602099749E-2</v>
      </c>
      <c r="Y1557" s="2">
        <v>-999</v>
      </c>
      <c r="Z1557" s="2">
        <v>-999</v>
      </c>
      <c r="AA1557" s="2">
        <v>-999</v>
      </c>
      <c r="AB1557" s="2">
        <v>-999</v>
      </c>
      <c r="AC1557" s="2">
        <v>-999</v>
      </c>
      <c r="AD1557" s="2">
        <v>-999</v>
      </c>
      <c r="AE1557" s="2">
        <v>-999</v>
      </c>
      <c r="AF1557" s="2">
        <v>-999</v>
      </c>
      <c r="AG1557" s="2">
        <v>-999</v>
      </c>
      <c r="AH1557" s="2">
        <v>-999</v>
      </c>
      <c r="AI1557" s="2">
        <v>-999</v>
      </c>
      <c r="AJ1557" s="2">
        <v>-999</v>
      </c>
      <c r="AK1557" s="2">
        <v>-999</v>
      </c>
      <c r="AL1557" s="2">
        <v>-999</v>
      </c>
      <c r="AM1557" s="2">
        <v>-999</v>
      </c>
      <c r="AN1557" s="2">
        <v>-999</v>
      </c>
      <c r="AO1557" s="2">
        <v>-999</v>
      </c>
      <c r="AP1557" s="2">
        <v>-999</v>
      </c>
      <c r="AQ1557" s="2">
        <v>-999</v>
      </c>
      <c r="AR1557" s="2">
        <v>-999</v>
      </c>
      <c r="AS1557" s="2">
        <v>-999</v>
      </c>
      <c r="AT1557" s="2">
        <v>-999</v>
      </c>
      <c r="AU1557" s="2">
        <v>-999</v>
      </c>
      <c r="AV1557" s="2">
        <v>-999</v>
      </c>
      <c r="AW1557" s="2">
        <v>-999</v>
      </c>
      <c r="AX1557" s="2">
        <v>-999</v>
      </c>
      <c r="AY1557" s="2">
        <v>-999</v>
      </c>
      <c r="AZ1557" s="2">
        <v>-999</v>
      </c>
      <c r="BA1557" s="2">
        <v>-999</v>
      </c>
      <c r="BB1557" s="2">
        <v>-999</v>
      </c>
      <c r="BC1557" s="2">
        <v>-999</v>
      </c>
      <c r="BD1557" s="2">
        <v>-999</v>
      </c>
      <c r="BE1557" s="2">
        <v>-999</v>
      </c>
      <c r="BF1557" s="2">
        <v>-999</v>
      </c>
      <c r="BG1557" s="2">
        <v>-999</v>
      </c>
      <c r="BH1557" s="2">
        <v>-999</v>
      </c>
      <c r="BI1557">
        <v>0</v>
      </c>
      <c r="BJ1557">
        <v>0.37634732963643797</v>
      </c>
      <c r="BK1557">
        <v>0.37634732963643797</v>
      </c>
      <c r="BL1557">
        <v>-999</v>
      </c>
      <c r="BM1557">
        <v>41.159191674060523</v>
      </c>
      <c r="BN1557">
        <f t="shared" si="157"/>
        <v>-999</v>
      </c>
      <c r="BO1557" t="s">
        <v>3748</v>
      </c>
      <c r="BP1557" t="s">
        <v>3748</v>
      </c>
      <c r="BQ1557">
        <v>2.6409332131886037E-2</v>
      </c>
      <c r="BR1557">
        <v>0.1130952380952381</v>
      </c>
      <c r="BS1557">
        <v>0.20689655172413793</v>
      </c>
      <c r="BT1557">
        <v>0.22222222222222221</v>
      </c>
      <c r="BU1557" t="s">
        <v>3748</v>
      </c>
      <c r="BY1557">
        <f t="shared" si="158"/>
        <v>-999</v>
      </c>
      <c r="CA1557">
        <f t="shared" si="159"/>
        <v>-999</v>
      </c>
    </row>
    <row r="1558" spans="1:82" x14ac:dyDescent="0.3">
      <c r="A1558">
        <v>0</v>
      </c>
      <c r="B1558" t="s">
        <v>1000</v>
      </c>
      <c r="C1558" t="s">
        <v>1037</v>
      </c>
      <c r="D1558">
        <v>29207</v>
      </c>
      <c r="E1558" s="2">
        <f>BO1558</f>
        <v>0.54313283491628783</v>
      </c>
      <c r="F1558" s="2" t="s">
        <v>1938</v>
      </c>
      <c r="G1558" s="3">
        <v>2012</v>
      </c>
      <c r="H1558" s="1">
        <v>0.56950105974410303</v>
      </c>
      <c r="I1558" s="1">
        <f t="shared" si="160"/>
        <v>-9.6305053492164596</v>
      </c>
      <c r="J1558" s="1">
        <v>2.9880083739800001</v>
      </c>
      <c r="K1558" s="1">
        <v>130.495253951</v>
      </c>
      <c r="L1558" s="2">
        <v>0.13023416855999992</v>
      </c>
      <c r="M1558" s="2">
        <v>6.5822060521287455E-4</v>
      </c>
      <c r="N1558" s="7">
        <v>0</v>
      </c>
      <c r="O1558" s="2">
        <v>1.4028332336522523E-3</v>
      </c>
      <c r="P1558" s="3">
        <v>15239.69008253</v>
      </c>
      <c r="Q1558" s="3">
        <v>417.95196858329973</v>
      </c>
      <c r="R1558" s="3">
        <v>105656.98457603494</v>
      </c>
      <c r="S1558" s="3">
        <v>228.1514360329287</v>
      </c>
      <c r="T1558" s="3">
        <v>45653.924321204162</v>
      </c>
      <c r="V1558">
        <v>29207</v>
      </c>
      <c r="W1558" s="2">
        <v>0.47182325279822324</v>
      </c>
      <c r="X1558" s="2">
        <v>1.5277832103370069E-2</v>
      </c>
      <c r="Y1558" s="2">
        <v>0.27905781495622128</v>
      </c>
      <c r="Z1558" s="2">
        <v>0.85210637834622283</v>
      </c>
      <c r="AA1558" s="2">
        <v>0.37613110729052113</v>
      </c>
      <c r="AB1558" s="2">
        <v>0.32146694563292855</v>
      </c>
      <c r="AC1558" s="2">
        <v>6.5822060521287455E-4</v>
      </c>
      <c r="AD1558" s="2">
        <v>0</v>
      </c>
      <c r="AE1558" s="2">
        <v>1.4028332336522523E-3</v>
      </c>
      <c r="AF1558">
        <v>378928.71719007182</v>
      </c>
      <c r="AG1558">
        <v>821.31157347692215</v>
      </c>
      <c r="AH1558">
        <v>154362.96884585492</v>
      </c>
      <c r="AI1558">
        <v>9778.1340340042116</v>
      </c>
      <c r="AJ1558">
        <v>10.083182605412107</v>
      </c>
      <c r="AK1558">
        <v>484585.70176610677</v>
      </c>
      <c r="AL1558">
        <v>1049.4630095098507</v>
      </c>
      <c r="AM1558">
        <v>197243.32527794119</v>
      </c>
      <c r="AN1558">
        <v>12551.701923122091</v>
      </c>
      <c r="AO1558">
        <v>12.884444092886865</v>
      </c>
      <c r="AP1558">
        <v>105656.98457603494</v>
      </c>
      <c r="AQ1558">
        <v>228.15143603292859</v>
      </c>
      <c r="AR1558">
        <v>42880.356432086264</v>
      </c>
      <c r="AS1558">
        <v>2773.5678891178795</v>
      </c>
      <c r="AT1558">
        <v>2.8012614874747577</v>
      </c>
      <c r="AU1558" s="3">
        <v>2864147.354110688</v>
      </c>
      <c r="AV1558" s="3">
        <v>78549.892975545357</v>
      </c>
      <c r="AW1558">
        <v>45744.592532453004</v>
      </c>
      <c r="AX1558">
        <v>8597238.7205492165</v>
      </c>
      <c r="AY1558">
        <v>1254.55586022033</v>
      </c>
      <c r="AZ1558">
        <v>235781.22836980881</v>
      </c>
      <c r="BA1558">
        <v>60984.282614983007</v>
      </c>
      <c r="BB1558">
        <v>11461386.074659906</v>
      </c>
      <c r="BC1558">
        <v>1672.5078288036298</v>
      </c>
      <c r="BD1558">
        <v>314331.12134535419</v>
      </c>
      <c r="BE1558">
        <v>15239.69008253</v>
      </c>
      <c r="BF1558">
        <v>2864147.354110688</v>
      </c>
      <c r="BG1558">
        <v>417.95196858329973</v>
      </c>
      <c r="BH1558">
        <v>78549.892975545357</v>
      </c>
      <c r="BI1558">
        <v>0.70603157357771984</v>
      </c>
      <c r="BJ1558">
        <v>1.2755326333218229</v>
      </c>
      <c r="BK1558">
        <v>0.56950105974410303</v>
      </c>
      <c r="BL1558">
        <v>39.239700280036573</v>
      </c>
      <c r="BM1558">
        <v>29.609194930820113</v>
      </c>
      <c r="BN1558">
        <f t="shared" si="157"/>
        <v>-9.6305053492164596</v>
      </c>
      <c r="BO1558">
        <v>0.54313283491628783</v>
      </c>
      <c r="BP1558">
        <v>4.6436663515725396E-3</v>
      </c>
      <c r="BQ1558">
        <v>0.10481337483860756</v>
      </c>
      <c r="BR1558">
        <v>0.21428571428571427</v>
      </c>
      <c r="BS1558">
        <v>0.17241379310344829</v>
      </c>
      <c r="BT1558">
        <v>0.27777777777777779</v>
      </c>
      <c r="BU1558">
        <v>0.27579651989333703</v>
      </c>
      <c r="BV1558">
        <v>0.85210637834622283</v>
      </c>
      <c r="BW1558">
        <v>0.39017749718933731</v>
      </c>
      <c r="BX1558">
        <v>0.32146694563292855</v>
      </c>
      <c r="BY1558">
        <f t="shared" si="158"/>
        <v>1.9771795646732853E-2</v>
      </c>
      <c r="BZ1558">
        <v>0</v>
      </c>
      <c r="CA1558">
        <f t="shared" si="159"/>
        <v>1.0090142127276915E-3</v>
      </c>
      <c r="CC1558">
        <v>1.9771795646732853E-2</v>
      </c>
      <c r="CD1558">
        <v>1.0090142127276915E-3</v>
      </c>
    </row>
    <row r="1559" spans="1:82" x14ac:dyDescent="0.3">
      <c r="A1559">
        <v>0</v>
      </c>
      <c r="B1559" t="s">
        <v>1000</v>
      </c>
      <c r="C1559" t="s">
        <v>140</v>
      </c>
      <c r="D1559">
        <v>29209</v>
      </c>
      <c r="E1559" s="2">
        <f>BO1559</f>
        <v>0.5088043975515304</v>
      </c>
      <c r="F1559" s="2" t="s">
        <v>1937</v>
      </c>
      <c r="G1559" s="3">
        <v>2931</v>
      </c>
      <c r="H1559" s="1">
        <v>1.6168931343798445</v>
      </c>
      <c r="I1559" s="1">
        <f t="shared" si="160"/>
        <v>-10.156636120566283</v>
      </c>
      <c r="J1559" s="1">
        <v>2.6249158264100001</v>
      </c>
      <c r="K1559" s="1">
        <v>86.723784500799994</v>
      </c>
      <c r="L1559" s="2">
        <v>0.14018852909000001</v>
      </c>
      <c r="M1559" s="2">
        <v>5.9997249570571069E-3</v>
      </c>
      <c r="N1559" s="7">
        <v>0</v>
      </c>
      <c r="O1559" s="2">
        <v>7.139970740173837E-3</v>
      </c>
      <c r="P1559" s="3">
        <v>69619.871679289005</v>
      </c>
      <c r="Q1559" s="3">
        <v>1909.3408240782899</v>
      </c>
      <c r="R1559" s="3">
        <v>81085.139457619807</v>
      </c>
      <c r="S1559" s="3">
        <v>180.55947356109988</v>
      </c>
      <c r="T1559" s="3">
        <v>34623.867865874607</v>
      </c>
      <c r="V1559">
        <v>29209</v>
      </c>
      <c r="W1559" s="2">
        <v>0.41926287370261051</v>
      </c>
      <c r="X1559" s="2">
        <v>4.3375901437737105E-2</v>
      </c>
      <c r="Y1559" s="2">
        <v>0.23936630189512095</v>
      </c>
      <c r="Z1559" s="2">
        <v>0.74856132860385305</v>
      </c>
      <c r="AA1559" s="2">
        <v>0.24996704558281346</v>
      </c>
      <c r="AB1559" s="2">
        <v>0.3460380540501013</v>
      </c>
      <c r="AC1559" s="2">
        <v>5.9997249570571069E-3</v>
      </c>
      <c r="AD1559" s="2">
        <v>0</v>
      </c>
      <c r="AE1559" s="2">
        <v>7.139970740173837E-3</v>
      </c>
      <c r="AF1559">
        <v>408708.48077428807</v>
      </c>
      <c r="AG1559">
        <v>889.66267297132754</v>
      </c>
      <c r="AH1559">
        <v>167209.34649662758</v>
      </c>
      <c r="AI1559">
        <v>3891.634101384419</v>
      </c>
      <c r="AJ1559">
        <v>10.92115505670222</v>
      </c>
      <c r="AK1559">
        <v>489793.62023190787</v>
      </c>
      <c r="AL1559">
        <v>1070.2221465324276</v>
      </c>
      <c r="AM1559">
        <v>201144.94084621721</v>
      </c>
      <c r="AN1559">
        <v>4579.907617669407</v>
      </c>
      <c r="AO1559">
        <v>13.136392415231169</v>
      </c>
      <c r="AP1559">
        <v>81085.139457619807</v>
      </c>
      <c r="AQ1559">
        <v>180.55947356110005</v>
      </c>
      <c r="AR1559">
        <v>33935.594349589635</v>
      </c>
      <c r="AS1559">
        <v>688.27351628498809</v>
      </c>
      <c r="AT1559">
        <v>2.2152373585289489</v>
      </c>
      <c r="AU1559" s="3">
        <v>13084358.683405576</v>
      </c>
      <c r="AV1559" s="3">
        <v>358841.5144772738</v>
      </c>
      <c r="AW1559">
        <v>75700.706579841004</v>
      </c>
      <c r="AX1559">
        <v>14227190.794615319</v>
      </c>
      <c r="AY1559">
        <v>2076.1091050310097</v>
      </c>
      <c r="AZ1559">
        <v>390183.94519952795</v>
      </c>
      <c r="BA1559">
        <v>145320.57825913001</v>
      </c>
      <c r="BB1559">
        <v>27311549.478020895</v>
      </c>
      <c r="BC1559">
        <v>3985.4499291092998</v>
      </c>
      <c r="BD1559">
        <v>749025.45967680181</v>
      </c>
      <c r="BE1559">
        <v>69619.871679289005</v>
      </c>
      <c r="BF1559">
        <v>13084358.683405576</v>
      </c>
      <c r="BG1559">
        <v>1909.3408240782899</v>
      </c>
      <c r="BH1559">
        <v>358841.5144772738</v>
      </c>
      <c r="BI1559">
        <v>1.2800871849782787</v>
      </c>
      <c r="BJ1559">
        <v>2.8969803193581232</v>
      </c>
      <c r="BK1559">
        <v>1.6168931343798445</v>
      </c>
      <c r="BL1559">
        <v>58.127373408693231</v>
      </c>
      <c r="BM1559">
        <v>47.970737288126948</v>
      </c>
      <c r="BN1559">
        <f t="shared" si="157"/>
        <v>-10.156636120566283</v>
      </c>
      <c r="BO1559">
        <v>0.5088043975515304</v>
      </c>
      <c r="BP1559">
        <v>7.8871705566887877E-3</v>
      </c>
      <c r="BQ1559">
        <v>4.8467933438397719E-2</v>
      </c>
      <c r="BR1559">
        <v>0.13095238095238096</v>
      </c>
      <c r="BS1559">
        <v>0.17241379310344829</v>
      </c>
      <c r="BT1559">
        <v>0.22222222222222221</v>
      </c>
      <c r="BU1559">
        <v>0.29086374954384381</v>
      </c>
      <c r="BV1559">
        <v>0.74856132860385305</v>
      </c>
      <c r="BW1559">
        <v>0.25930191450499324</v>
      </c>
      <c r="BX1559">
        <v>0.3460380540501013</v>
      </c>
      <c r="BY1559">
        <f t="shared" si="158"/>
        <v>0.23627012596345587</v>
      </c>
      <c r="BZ1559">
        <v>0</v>
      </c>
      <c r="CA1559">
        <f t="shared" si="159"/>
        <v>4.8122146897032932E-3</v>
      </c>
      <c r="CC1559">
        <v>0.23627012596345587</v>
      </c>
      <c r="CD1559">
        <v>4.8122146897032932E-3</v>
      </c>
    </row>
    <row r="1560" spans="1:82" x14ac:dyDescent="0.3">
      <c r="A1560">
        <v>1</v>
      </c>
      <c r="B1560" t="s">
        <v>1000</v>
      </c>
      <c r="C1560" t="s">
        <v>553</v>
      </c>
      <c r="D1560">
        <v>29211</v>
      </c>
      <c r="E1560" s="2">
        <v>0</v>
      </c>
      <c r="F1560" s="2" t="s">
        <v>1954</v>
      </c>
      <c r="G1560" s="3">
        <v>-999</v>
      </c>
      <c r="H1560" s="1">
        <v>0.37540856147697294</v>
      </c>
      <c r="I1560" s="1">
        <f t="shared" si="160"/>
        <v>-999</v>
      </c>
      <c r="J1560" s="1">
        <v>-999</v>
      </c>
      <c r="K1560" s="1">
        <v>-999</v>
      </c>
      <c r="L1560" s="2">
        <v>-999</v>
      </c>
      <c r="M1560" s="2">
        <v>-999</v>
      </c>
      <c r="N1560" s="7">
        <v>-999</v>
      </c>
      <c r="O1560" s="2">
        <v>-999</v>
      </c>
      <c r="P1560" s="3">
        <v>-999</v>
      </c>
      <c r="Q1560" s="3">
        <v>-999</v>
      </c>
      <c r="R1560" s="3">
        <v>-999</v>
      </c>
      <c r="S1560" s="3">
        <v>-999</v>
      </c>
      <c r="T1560" s="3">
        <v>-999</v>
      </c>
      <c r="V1560">
        <v>29211</v>
      </c>
      <c r="W1560" s="2">
        <v>-999</v>
      </c>
      <c r="X1560" s="2">
        <v>1.0070971553573588E-2</v>
      </c>
      <c r="Y1560" s="2">
        <v>-999</v>
      </c>
      <c r="Z1560" s="2">
        <v>-999</v>
      </c>
      <c r="AA1560" s="2">
        <v>-999</v>
      </c>
      <c r="AB1560" s="2">
        <v>-999</v>
      </c>
      <c r="AC1560" s="2">
        <v>-999</v>
      </c>
      <c r="AD1560" s="2">
        <v>-999</v>
      </c>
      <c r="AE1560" s="2">
        <v>-999</v>
      </c>
      <c r="AF1560" s="2">
        <v>-999</v>
      </c>
      <c r="AG1560" s="2">
        <v>-999</v>
      </c>
      <c r="AH1560" s="2">
        <v>-999</v>
      </c>
      <c r="AI1560" s="2">
        <v>-999</v>
      </c>
      <c r="AJ1560" s="2">
        <v>-999</v>
      </c>
      <c r="AK1560" s="2">
        <v>-999</v>
      </c>
      <c r="AL1560" s="2">
        <v>-999</v>
      </c>
      <c r="AM1560" s="2">
        <v>-999</v>
      </c>
      <c r="AN1560" s="2">
        <v>-999</v>
      </c>
      <c r="AO1560" s="2">
        <v>-999</v>
      </c>
      <c r="AP1560" s="2">
        <v>-999</v>
      </c>
      <c r="AQ1560" s="2">
        <v>-999</v>
      </c>
      <c r="AR1560" s="2">
        <v>-999</v>
      </c>
      <c r="AS1560" s="2">
        <v>-999</v>
      </c>
      <c r="AT1560" s="2">
        <v>-999</v>
      </c>
      <c r="AU1560" s="2">
        <v>-999</v>
      </c>
      <c r="AV1560" s="2">
        <v>-999</v>
      </c>
      <c r="AW1560" s="2">
        <v>-999</v>
      </c>
      <c r="AX1560" s="2">
        <v>-999</v>
      </c>
      <c r="AY1560" s="2">
        <v>-999</v>
      </c>
      <c r="AZ1560" s="2">
        <v>-999</v>
      </c>
      <c r="BA1560" s="2">
        <v>-999</v>
      </c>
      <c r="BB1560" s="2">
        <v>-999</v>
      </c>
      <c r="BC1560" s="2">
        <v>-999</v>
      </c>
      <c r="BD1560" s="2">
        <v>-999</v>
      </c>
      <c r="BE1560" s="2">
        <v>-999</v>
      </c>
      <c r="BF1560" s="2">
        <v>-999</v>
      </c>
      <c r="BG1560" s="2">
        <v>-999</v>
      </c>
      <c r="BH1560" s="2">
        <v>-999</v>
      </c>
      <c r="BI1560">
        <v>0</v>
      </c>
      <c r="BJ1560">
        <v>0.37540856147697294</v>
      </c>
      <c r="BK1560">
        <v>0.37540856147697294</v>
      </c>
      <c r="BL1560">
        <v>-999</v>
      </c>
      <c r="BM1560">
        <v>25.851010966026092</v>
      </c>
      <c r="BN1560">
        <f t="shared" si="157"/>
        <v>-999</v>
      </c>
      <c r="BO1560" t="s">
        <v>3748</v>
      </c>
      <c r="BP1560" t="s">
        <v>3748</v>
      </c>
      <c r="BQ1560">
        <v>1.7879919833915545E-2</v>
      </c>
      <c r="BR1560">
        <v>2.3809523809523808E-2</v>
      </c>
      <c r="BS1560">
        <v>0.2413793103448276</v>
      </c>
      <c r="BT1560">
        <v>0.16666666666666666</v>
      </c>
      <c r="BU1560" t="s">
        <v>3748</v>
      </c>
      <c r="BY1560">
        <f t="shared" si="158"/>
        <v>-999</v>
      </c>
      <c r="CA1560">
        <f t="shared" si="159"/>
        <v>-999</v>
      </c>
    </row>
    <row r="1561" spans="1:82" x14ac:dyDescent="0.3">
      <c r="A1561">
        <v>0</v>
      </c>
      <c r="B1561" t="s">
        <v>1000</v>
      </c>
      <c r="C1561" t="s">
        <v>1038</v>
      </c>
      <c r="D1561">
        <v>29213</v>
      </c>
      <c r="E1561" s="2">
        <f>BO1561</f>
        <v>0.41832075813943981</v>
      </c>
      <c r="F1561" s="2" t="s">
        <v>1935</v>
      </c>
      <c r="G1561" s="3">
        <v>23488</v>
      </c>
      <c r="H1561" s="1">
        <v>13.090817862791528</v>
      </c>
      <c r="I1561" s="1">
        <f t="shared" si="160"/>
        <v>-4.0245042872243673</v>
      </c>
      <c r="J1561" s="1">
        <v>2.5716579603</v>
      </c>
      <c r="K1561" s="1">
        <v>86.608885105799999</v>
      </c>
      <c r="L1561" s="2">
        <v>0.13344021712999998</v>
      </c>
      <c r="M1561" s="2">
        <v>1.3682299379442901E-2</v>
      </c>
      <c r="N1561" s="7">
        <v>0</v>
      </c>
      <c r="O1561" s="2">
        <v>7.2156566618091049E-3</v>
      </c>
      <c r="P1561" s="3">
        <v>978876.33234422014</v>
      </c>
      <c r="Q1561" s="3">
        <v>26845.906175734202</v>
      </c>
      <c r="R1561" s="3">
        <v>3620573.8785711322</v>
      </c>
      <c r="S1561" s="3">
        <v>7889.4144517020868</v>
      </c>
      <c r="T1561" s="3">
        <v>1525983.2012391114</v>
      </c>
      <c r="V1561">
        <v>29213</v>
      </c>
      <c r="W1561" s="2">
        <v>0.44696078321870442</v>
      </c>
      <c r="X1561" s="2">
        <v>0.35118339813694738</v>
      </c>
      <c r="Y1561" s="2">
        <v>6.4350438948846192E-2</v>
      </c>
      <c r="Z1561" s="2">
        <v>0.73337349720263367</v>
      </c>
      <c r="AA1561" s="2">
        <v>0.24963586697393789</v>
      </c>
      <c r="AB1561" s="2">
        <v>0.32938068019847699</v>
      </c>
      <c r="AC1561" s="2">
        <v>1.3682299379442901E-2</v>
      </c>
      <c r="AD1561" s="2">
        <v>0</v>
      </c>
      <c r="AE1561" s="2">
        <v>7.2156566618091049E-3</v>
      </c>
      <c r="AF1561">
        <v>2206785.4303515358</v>
      </c>
      <c r="AG1561">
        <v>4794.6467621386464</v>
      </c>
      <c r="AH1561">
        <v>901139.02284086554</v>
      </c>
      <c r="AI1561">
        <v>26697.214033488955</v>
      </c>
      <c r="AJ1561">
        <v>58.859986263420794</v>
      </c>
      <c r="AK1561">
        <v>5827359.308922668</v>
      </c>
      <c r="AL1561">
        <v>12684.061213840732</v>
      </c>
      <c r="AM1561">
        <v>2383930.056777691</v>
      </c>
      <c r="AN1561">
        <v>69889.381335775004</v>
      </c>
      <c r="AO1561">
        <v>155.70485725679026</v>
      </c>
      <c r="AP1561">
        <v>3620573.8785711322</v>
      </c>
      <c r="AQ1561">
        <v>7889.4144517020859</v>
      </c>
      <c r="AR1561">
        <v>1482791.0339368256</v>
      </c>
      <c r="AS1561">
        <v>43192.167302286049</v>
      </c>
      <c r="AT1561">
        <v>96.844870993369469</v>
      </c>
      <c r="AU1561" s="3">
        <v>183970017.90077272</v>
      </c>
      <c r="AV1561" s="3">
        <v>5045419.606667486</v>
      </c>
      <c r="AW1561">
        <v>411889.30260498007</v>
      </c>
      <c r="AX1561">
        <v>77410475.531579956</v>
      </c>
      <c r="AY1561">
        <v>11296.1578568778</v>
      </c>
      <c r="AZ1561">
        <v>2122999.9076216137</v>
      </c>
      <c r="BA1561">
        <v>1390765.6349492003</v>
      </c>
      <c r="BB1561">
        <v>261380493.43235269</v>
      </c>
      <c r="BC1561">
        <v>38142.064032612005</v>
      </c>
      <c r="BD1561">
        <v>7168419.5142890997</v>
      </c>
      <c r="BE1561">
        <v>978876.33234422014</v>
      </c>
      <c r="BF1561">
        <v>183970017.90077272</v>
      </c>
      <c r="BG1561">
        <v>26845.906175734202</v>
      </c>
      <c r="BH1561">
        <v>5045419.606667486</v>
      </c>
      <c r="BI1561">
        <v>5.2086166131834313</v>
      </c>
      <c r="BJ1561">
        <v>18.299434475974959</v>
      </c>
      <c r="BK1561">
        <v>13.090817862791528</v>
      </c>
      <c r="BL1561">
        <v>60.926469471931192</v>
      </c>
      <c r="BM1561">
        <v>56.901965184706825</v>
      </c>
      <c r="BN1561">
        <f t="shared" si="157"/>
        <v>-4.0245042872243673</v>
      </c>
      <c r="BO1561">
        <v>0.41832075813943981</v>
      </c>
      <c r="BP1561">
        <v>2.638533630379505E-2</v>
      </c>
      <c r="BQ1561">
        <v>5.2725675001003391E-2</v>
      </c>
      <c r="BR1561">
        <v>5.3571428571428568E-2</v>
      </c>
      <c r="BS1561">
        <v>0.13793103448275862</v>
      </c>
      <c r="BT1561">
        <v>0.22222222222222221</v>
      </c>
      <c r="BU1561">
        <v>0.11525296300288133</v>
      </c>
      <c r="BV1561">
        <v>0.73337349720263367</v>
      </c>
      <c r="BW1561">
        <v>0.25895836823022605</v>
      </c>
      <c r="BX1561">
        <v>0.32938068019847699</v>
      </c>
      <c r="BY1561">
        <f t="shared" si="158"/>
        <v>0.10405149459134819</v>
      </c>
      <c r="BZ1561">
        <v>0</v>
      </c>
      <c r="CA1561">
        <f t="shared" si="159"/>
        <v>5.0976299350278713E-3</v>
      </c>
      <c r="CC1561">
        <v>0.10405149459134819</v>
      </c>
      <c r="CD1561">
        <v>5.0976299350278713E-3</v>
      </c>
    </row>
    <row r="1562" spans="1:82" x14ac:dyDescent="0.3">
      <c r="A1562">
        <v>0</v>
      </c>
      <c r="B1562" t="s">
        <v>1000</v>
      </c>
      <c r="C1562" t="s">
        <v>1039</v>
      </c>
      <c r="D1562">
        <v>29215</v>
      </c>
      <c r="E1562" s="2">
        <f>BO1562</f>
        <v>0.55580483207100528</v>
      </c>
      <c r="F1562" s="2" t="s">
        <v>1938</v>
      </c>
      <c r="G1562" s="3">
        <v>56</v>
      </c>
      <c r="H1562" s="1">
        <v>0.37480307982865996</v>
      </c>
      <c r="I1562" s="1">
        <f t="shared" si="160"/>
        <v>-15.045484551712804</v>
      </c>
      <c r="J1562" s="1">
        <v>2.5966501235999999</v>
      </c>
      <c r="K1562" s="1">
        <v>100.152770996</v>
      </c>
      <c r="L1562" s="2">
        <v>0.12264337693999994</v>
      </c>
      <c r="M1562" s="2">
        <v>0</v>
      </c>
      <c r="N1562" s="7">
        <v>0</v>
      </c>
      <c r="O1562" s="2">
        <v>9.1869356816795724E-3</v>
      </c>
      <c r="P1562" s="3">
        <v>10317.411034221008</v>
      </c>
      <c r="Q1562" s="3">
        <v>282.95734552889604</v>
      </c>
      <c r="R1562" s="3">
        <v>284009.52008111251</v>
      </c>
      <c r="S1562" s="3">
        <v>616.348473930051</v>
      </c>
      <c r="T1562" s="3">
        <v>121662.82658635789</v>
      </c>
      <c r="V1562">
        <v>29215</v>
      </c>
      <c r="W1562" s="2">
        <v>0.46305180963017312</v>
      </c>
      <c r="X1562" s="2">
        <v>1.0054728481139703E-2</v>
      </c>
      <c r="Y1562" s="2">
        <v>0.46063492219155955</v>
      </c>
      <c r="Z1562" s="2">
        <v>0.74050064649111913</v>
      </c>
      <c r="AA1562" s="2">
        <v>0.28867389052389975</v>
      </c>
      <c r="AB1562" s="2">
        <v>0.30273001488734458</v>
      </c>
      <c r="AC1562" s="2">
        <v>0</v>
      </c>
      <c r="AD1562" s="2">
        <v>0</v>
      </c>
      <c r="AE1562" s="2">
        <v>9.1869356816795724E-3</v>
      </c>
      <c r="AF1562">
        <v>17290.048446666646</v>
      </c>
      <c r="AG1562">
        <v>37.466441360196342</v>
      </c>
      <c r="AH1562">
        <v>7041.7017210235936</v>
      </c>
      <c r="AI1562">
        <v>357.01533075164855</v>
      </c>
      <c r="AJ1562">
        <v>0.45997554462407442</v>
      </c>
      <c r="AK1562">
        <v>301299.56852777913</v>
      </c>
      <c r="AL1562">
        <v>653.81491529024731</v>
      </c>
      <c r="AM1562">
        <v>122882.4902255436</v>
      </c>
      <c r="AN1562">
        <v>6179.0534125895228</v>
      </c>
      <c r="AO1562">
        <v>8.0266044126008662</v>
      </c>
      <c r="AP1562">
        <v>284009.52008111251</v>
      </c>
      <c r="AQ1562">
        <v>616.348473930051</v>
      </c>
      <c r="AR1562">
        <v>115840.78850452001</v>
      </c>
      <c r="AS1562">
        <v>5822.0380818378744</v>
      </c>
      <c r="AT1562">
        <v>7.5666288679767915</v>
      </c>
      <c r="AU1562" s="3">
        <v>1939054.2297714963</v>
      </c>
      <c r="AV1562" s="3">
        <v>53179.003518700723</v>
      </c>
      <c r="AW1562">
        <v>739.26257829599001</v>
      </c>
      <c r="AX1562">
        <v>138937.00896494836</v>
      </c>
      <c r="AY1562">
        <v>20.274444442473897</v>
      </c>
      <c r="AZ1562">
        <v>3810.379088518544</v>
      </c>
      <c r="BA1562">
        <v>11056.673612516997</v>
      </c>
      <c r="BB1562">
        <v>2077991.2387364444</v>
      </c>
      <c r="BC1562">
        <v>303.23178997136995</v>
      </c>
      <c r="BD1562">
        <v>56989.382607219268</v>
      </c>
      <c r="BE1562">
        <v>10317.411034221008</v>
      </c>
      <c r="BF1562">
        <v>1939054.2297714963</v>
      </c>
      <c r="BG1562">
        <v>282.95734552889604</v>
      </c>
      <c r="BH1562">
        <v>53179.003518700723</v>
      </c>
      <c r="BI1562">
        <v>1.0785172332909392E-2</v>
      </c>
      <c r="BJ1562">
        <v>0.38558825216156933</v>
      </c>
      <c r="BK1562">
        <v>0.37480307982865996</v>
      </c>
      <c r="BL1562">
        <v>29.184266870511685</v>
      </c>
      <c r="BM1562">
        <v>14.138782318798881</v>
      </c>
      <c r="BN1562">
        <f t="shared" si="157"/>
        <v>-15.045484551712804</v>
      </c>
      <c r="BO1562">
        <v>0.55580483207100528</v>
      </c>
      <c r="BP1562">
        <v>7.2590574472580327E-5</v>
      </c>
      <c r="BQ1562">
        <v>5.8485586563528535E-2</v>
      </c>
      <c r="BR1562">
        <v>0.24404761904761904</v>
      </c>
      <c r="BS1562">
        <v>0.27586206896551724</v>
      </c>
      <c r="BT1562">
        <v>0.33333333333333331</v>
      </c>
      <c r="BU1562">
        <v>0.4308696303054293</v>
      </c>
      <c r="BV1562">
        <v>0.74050064649111913</v>
      </c>
      <c r="BW1562">
        <v>0.29945424328205367</v>
      </c>
      <c r="BX1562">
        <v>0.30273001488734458</v>
      </c>
      <c r="BY1562">
        <f t="shared" si="158"/>
        <v>0</v>
      </c>
      <c r="BZ1562">
        <v>0</v>
      </c>
      <c r="CA1562">
        <f t="shared" si="159"/>
        <v>6.9842868500630071E-3</v>
      </c>
      <c r="CC1562">
        <v>0</v>
      </c>
      <c r="CD1562">
        <v>6.9842868500630071E-3</v>
      </c>
    </row>
    <row r="1563" spans="1:82" x14ac:dyDescent="0.3">
      <c r="A1563">
        <v>0</v>
      </c>
      <c r="B1563" t="s">
        <v>1000</v>
      </c>
      <c r="C1563" t="s">
        <v>1040</v>
      </c>
      <c r="D1563">
        <v>29217</v>
      </c>
      <c r="E1563" s="2">
        <f>BO1563</f>
        <v>0.52346150806961422</v>
      </c>
      <c r="F1563" s="2" t="s">
        <v>1937</v>
      </c>
      <c r="G1563" s="3">
        <v>990</v>
      </c>
      <c r="H1563" s="1">
        <v>0.37400309497893069</v>
      </c>
      <c r="I1563" s="1">
        <f t="shared" si="160"/>
        <v>-11.63449171103461</v>
      </c>
      <c r="J1563" s="1">
        <v>2.7607724248099998</v>
      </c>
      <c r="K1563" s="1">
        <v>89.678010973599996</v>
      </c>
      <c r="L1563" s="2">
        <v>0.16375236855999997</v>
      </c>
      <c r="M1563" s="2">
        <v>5.9707677712070209E-4</v>
      </c>
      <c r="N1563" s="7">
        <v>0</v>
      </c>
      <c r="O1563" s="2">
        <v>2.5964796504404412E-3</v>
      </c>
      <c r="P1563" s="3">
        <v>1549.1007095569969</v>
      </c>
      <c r="Q1563" s="3">
        <v>42.484439485770025</v>
      </c>
      <c r="R1563" s="3">
        <v>41341.916215322679</v>
      </c>
      <c r="S1563" s="3">
        <v>89.189189668504142</v>
      </c>
      <c r="T1563" s="3">
        <v>17441.610653899435</v>
      </c>
      <c r="V1563">
        <v>29217</v>
      </c>
      <c r="W1563" s="2">
        <v>0.46248916170274579</v>
      </c>
      <c r="X1563" s="2">
        <v>1.0033267530347275E-2</v>
      </c>
      <c r="Y1563" s="2">
        <v>0.34636396381298806</v>
      </c>
      <c r="Z1563" s="2">
        <v>0.78730428362538274</v>
      </c>
      <c r="AA1563" s="2">
        <v>0.25848211751652894</v>
      </c>
      <c r="AB1563" s="2">
        <v>0.40420247883633298</v>
      </c>
      <c r="AC1563" s="2">
        <v>5.9707677712070209E-4</v>
      </c>
      <c r="AD1563" s="2">
        <v>0</v>
      </c>
      <c r="AE1563" s="2">
        <v>2.5964796504404412E-3</v>
      </c>
      <c r="AF1563">
        <v>665286.01933026989</v>
      </c>
      <c r="AG1563">
        <v>1442.940985052081</v>
      </c>
      <c r="AH1563">
        <v>271196.29323993728</v>
      </c>
      <c r="AI1563">
        <v>10663.794607722883</v>
      </c>
      <c r="AJ1563">
        <v>17.714586100172866</v>
      </c>
      <c r="AK1563">
        <v>706627.93554559257</v>
      </c>
      <c r="AL1563">
        <v>1532.1301747205853</v>
      </c>
      <c r="AM1563">
        <v>287959.12545950932</v>
      </c>
      <c r="AN1563">
        <v>11342.573042050291</v>
      </c>
      <c r="AO1563">
        <v>18.809683629024551</v>
      </c>
      <c r="AP1563">
        <v>41341.916215322679</v>
      </c>
      <c r="AQ1563">
        <v>89.189189668504241</v>
      </c>
      <c r="AR1563">
        <v>16762.832219572039</v>
      </c>
      <c r="AS1563">
        <v>678.77843432740883</v>
      </c>
      <c r="AT1563">
        <v>1.0950975288516851</v>
      </c>
      <c r="AU1563" s="3">
        <v>291137.98735414201</v>
      </c>
      <c r="AV1563" s="3">
        <v>7984.5255569556184</v>
      </c>
      <c r="AW1563">
        <v>42466.267413588001</v>
      </c>
      <c r="AX1563">
        <v>7981110.2977097286</v>
      </c>
      <c r="AY1563">
        <v>1164.6470477926798</v>
      </c>
      <c r="AZ1563">
        <v>218883.76616215624</v>
      </c>
      <c r="BA1563">
        <v>44015.368123144995</v>
      </c>
      <c r="BB1563">
        <v>8272248.2850638703</v>
      </c>
      <c r="BC1563">
        <v>1207.1314872784499</v>
      </c>
      <c r="BD1563">
        <v>226868.29171911188</v>
      </c>
      <c r="BE1563">
        <v>1549.1007095569969</v>
      </c>
      <c r="BF1563">
        <v>291137.98735414201</v>
      </c>
      <c r="BG1563">
        <v>42.484439485770025</v>
      </c>
      <c r="BH1563">
        <v>7984.5255569556184</v>
      </c>
      <c r="BI1563">
        <v>0.66903547524066298</v>
      </c>
      <c r="BJ1563">
        <v>1.0430385702195937</v>
      </c>
      <c r="BK1563">
        <v>0.37400309497893069</v>
      </c>
      <c r="BL1563">
        <v>38.08252955130542</v>
      </c>
      <c r="BM1563">
        <v>26.448037840270811</v>
      </c>
      <c r="BN1563">
        <f t="shared" si="157"/>
        <v>-11.63449171103461</v>
      </c>
      <c r="BO1563">
        <v>0.52346150806961422</v>
      </c>
      <c r="BP1563">
        <v>4.2409653573140518E-3</v>
      </c>
      <c r="BQ1563">
        <v>4.1348496440832418E-2</v>
      </c>
      <c r="BR1563">
        <v>0.17261904761904762</v>
      </c>
      <c r="BS1563">
        <v>0.27586206896551724</v>
      </c>
      <c r="BT1563">
        <v>0.22222222222222221</v>
      </c>
      <c r="BU1563">
        <v>0.3331862875599032</v>
      </c>
      <c r="BV1563">
        <v>0.78730428362538274</v>
      </c>
      <c r="BW1563">
        <v>0.26813497667689723</v>
      </c>
      <c r="BX1563">
        <v>0.40420247883633298</v>
      </c>
      <c r="BY1563">
        <f t="shared" si="158"/>
        <v>2.5958827599255965E-2</v>
      </c>
      <c r="BZ1563">
        <v>0</v>
      </c>
      <c r="CA1563">
        <f t="shared" si="159"/>
        <v>1.5277749798003376E-3</v>
      </c>
      <c r="CC1563">
        <v>2.5958827599255965E-2</v>
      </c>
      <c r="CD1563">
        <v>1.5277749798003376E-3</v>
      </c>
    </row>
    <row r="1564" spans="1:82" x14ac:dyDescent="0.3">
      <c r="A1564">
        <v>0</v>
      </c>
      <c r="B1564" t="s">
        <v>1000</v>
      </c>
      <c r="C1564" t="s">
        <v>424</v>
      </c>
      <c r="D1564">
        <v>29219</v>
      </c>
      <c r="E1564" s="2">
        <f>BO1564</f>
        <v>0.44025300062800238</v>
      </c>
      <c r="F1564" s="2" t="s">
        <v>1936</v>
      </c>
      <c r="G1564" s="3">
        <v>7885</v>
      </c>
      <c r="H1564" s="1">
        <v>3.9125268801707813</v>
      </c>
      <c r="I1564" s="1">
        <f t="shared" si="160"/>
        <v>-8.9505985064040203</v>
      </c>
      <c r="J1564" s="1">
        <v>2.7319439332900002</v>
      </c>
      <c r="K1564" s="1">
        <v>76.152597246499994</v>
      </c>
      <c r="L1564" s="2">
        <v>0.15163815642</v>
      </c>
      <c r="M1564" s="2">
        <v>8.1414140279912543E-4</v>
      </c>
      <c r="N1564" s="7">
        <v>0</v>
      </c>
      <c r="O1564" s="2">
        <v>2.6116731858999665E-3</v>
      </c>
      <c r="P1564" s="3">
        <v>103111.43683613499</v>
      </c>
      <c r="Q1564" s="3">
        <v>2827.8546201223494</v>
      </c>
      <c r="R1564" s="3">
        <v>562848.04299325857</v>
      </c>
      <c r="S1564" s="3">
        <v>1221.8337032277445</v>
      </c>
      <c r="T1564" s="3">
        <v>236486.15737620881</v>
      </c>
      <c r="V1564">
        <v>29219</v>
      </c>
      <c r="W1564" s="2">
        <v>0.44167802104579851</v>
      </c>
      <c r="X1564" s="2">
        <v>0.10496017128050736</v>
      </c>
      <c r="Y1564" s="2">
        <v>0.24688551851959137</v>
      </c>
      <c r="Z1564" s="2">
        <v>0.77908310803691827</v>
      </c>
      <c r="AA1564" s="2">
        <v>0.21949733693863308</v>
      </c>
      <c r="AB1564" s="2">
        <v>0.37430004371923087</v>
      </c>
      <c r="AC1564" s="2">
        <v>8.1414140279912543E-4</v>
      </c>
      <c r="AD1564" s="2">
        <v>0</v>
      </c>
      <c r="AE1564" s="2">
        <v>2.6116731858999665E-3</v>
      </c>
      <c r="AF1564">
        <v>438783.49134267506</v>
      </c>
      <c r="AG1564">
        <v>952.99954994611244</v>
      </c>
      <c r="AH1564">
        <v>179113.31654037515</v>
      </c>
      <c r="AI1564">
        <v>5325.9180663539064</v>
      </c>
      <c r="AJ1564">
        <v>11.699305544102474</v>
      </c>
      <c r="AK1564">
        <v>1001631.5343359336</v>
      </c>
      <c r="AL1564">
        <v>2174.833253173857</v>
      </c>
      <c r="AM1564">
        <v>408753.18033496407</v>
      </c>
      <c r="AN1564">
        <v>12172.211647973774</v>
      </c>
      <c r="AO1564">
        <v>26.69909011206715</v>
      </c>
      <c r="AP1564">
        <v>562848.04299325857</v>
      </c>
      <c r="AQ1564">
        <v>1221.8337032277445</v>
      </c>
      <c r="AR1564">
        <v>229639.86379458892</v>
      </c>
      <c r="AS1564">
        <v>6846.2935816198678</v>
      </c>
      <c r="AT1564">
        <v>14.999784567964676</v>
      </c>
      <c r="AU1564" s="3">
        <v>19378763.438983209</v>
      </c>
      <c r="AV1564" s="3">
        <v>531466.99730579439</v>
      </c>
      <c r="AW1564">
        <v>74106.849354345002</v>
      </c>
      <c r="AX1564">
        <v>13927641.2676556</v>
      </c>
      <c r="AY1564">
        <v>2032.3972079104501</v>
      </c>
      <c r="AZ1564">
        <v>381968.73125468998</v>
      </c>
      <c r="BA1564">
        <v>177218.28619047999</v>
      </c>
      <c r="BB1564">
        <v>33306404.706638809</v>
      </c>
      <c r="BC1564">
        <v>4860.2518280327995</v>
      </c>
      <c r="BD1564">
        <v>913435.72856048436</v>
      </c>
      <c r="BE1564">
        <v>103111.43683613499</v>
      </c>
      <c r="BF1564">
        <v>19378763.438983209</v>
      </c>
      <c r="BG1564">
        <v>2827.8546201223494</v>
      </c>
      <c r="BH1564">
        <v>531466.99730579439</v>
      </c>
      <c r="BI1564">
        <v>1.9390302467445357</v>
      </c>
      <c r="BJ1564">
        <v>5.851557126915317</v>
      </c>
      <c r="BK1564">
        <v>3.9125268801707813</v>
      </c>
      <c r="BL1564">
        <v>43.833039728946922</v>
      </c>
      <c r="BM1564">
        <v>34.882441222542901</v>
      </c>
      <c r="BN1564">
        <f t="shared" si="157"/>
        <v>-8.9505985064040203</v>
      </c>
      <c r="BO1564">
        <v>0.44025300062800238</v>
      </c>
      <c r="BP1564">
        <v>1.0337552653109377E-2</v>
      </c>
      <c r="BQ1564">
        <v>3.5908771706679797E-2</v>
      </c>
      <c r="BR1564">
        <v>5.9523809523809521E-2</v>
      </c>
      <c r="BS1564">
        <v>0.13793103448275862</v>
      </c>
      <c r="BT1564">
        <v>0.27777777777777779</v>
      </c>
      <c r="BU1564">
        <v>0.25632548132373661</v>
      </c>
      <c r="BV1564">
        <v>0.77908310803691827</v>
      </c>
      <c r="BW1564">
        <v>0.22769433292389324</v>
      </c>
      <c r="BX1564">
        <v>0.37430004371923087</v>
      </c>
      <c r="BY1564">
        <f t="shared" si="158"/>
        <v>2.63462064393747E-2</v>
      </c>
      <c r="BZ1564">
        <v>0</v>
      </c>
      <c r="CA1564">
        <f t="shared" si="159"/>
        <v>1.6599868149856456E-3</v>
      </c>
      <c r="CC1564">
        <v>2.63462064393747E-2</v>
      </c>
      <c r="CD1564">
        <v>1.6599868149856456E-3</v>
      </c>
    </row>
    <row r="1565" spans="1:82" x14ac:dyDescent="0.3">
      <c r="A1565">
        <v>0</v>
      </c>
      <c r="B1565" t="s">
        <v>1000</v>
      </c>
      <c r="C1565" t="s">
        <v>69</v>
      </c>
      <c r="D1565">
        <v>29221</v>
      </c>
      <c r="E1565" s="2">
        <f>BO1565</f>
        <v>0.50177456785284158</v>
      </c>
      <c r="F1565" s="2" t="s">
        <v>1937</v>
      </c>
      <c r="G1565" s="3">
        <v>1883</v>
      </c>
      <c r="H1565" s="1">
        <v>0.37550889694186085</v>
      </c>
      <c r="I1565" s="1">
        <f t="shared" si="160"/>
        <v>-9.0545382271521859</v>
      </c>
      <c r="J1565" s="1">
        <v>2.7250736621099998</v>
      </c>
      <c r="K1565" s="1">
        <v>97.256297447700007</v>
      </c>
      <c r="L1565" s="2">
        <v>0.15967607292999997</v>
      </c>
      <c r="M1565" s="2">
        <v>6.1647008636134617E-4</v>
      </c>
      <c r="N1565" s="7">
        <v>0</v>
      </c>
      <c r="O1565" s="2">
        <v>9.2116297638231235E-3</v>
      </c>
      <c r="P1565" s="3">
        <v>15136.534422361001</v>
      </c>
      <c r="Q1565" s="3">
        <v>415.12290112820995</v>
      </c>
      <c r="R1565" s="3">
        <v>80030.579698217596</v>
      </c>
      <c r="S1565" s="3">
        <v>173.86240095943856</v>
      </c>
      <c r="T1565" s="3">
        <v>34224.423148564834</v>
      </c>
      <c r="V1565">
        <v>29221</v>
      </c>
      <c r="W1565" s="2">
        <v>0.4392928457693876</v>
      </c>
      <c r="X1565" s="2">
        <v>1.007366322264135E-2</v>
      </c>
      <c r="Y1565" s="2">
        <v>0.24732795852105671</v>
      </c>
      <c r="Z1565" s="2">
        <v>0.77712387594626364</v>
      </c>
      <c r="AA1565" s="2">
        <v>0.28032528189657863</v>
      </c>
      <c r="AB1565" s="2">
        <v>0.39414064698251156</v>
      </c>
      <c r="AC1565" s="2">
        <v>6.1647008636134617E-4</v>
      </c>
      <c r="AD1565" s="2">
        <v>0</v>
      </c>
      <c r="AE1565" s="2">
        <v>9.2116297638231235E-3</v>
      </c>
      <c r="AF1565">
        <v>164880.71822435607</v>
      </c>
      <c r="AG1565">
        <v>357.94476367834079</v>
      </c>
      <c r="AH1565">
        <v>67274.610742800127</v>
      </c>
      <c r="AI1565">
        <v>3198.5821521299831</v>
      </c>
      <c r="AJ1565">
        <v>4.3942858527046234</v>
      </c>
      <c r="AK1565">
        <v>244911.29792257366</v>
      </c>
      <c r="AL1565">
        <v>531.80716463777924</v>
      </c>
      <c r="AM1565">
        <v>99951.511019697864</v>
      </c>
      <c r="AN1565">
        <v>4746.1050237970849</v>
      </c>
      <c r="AO1565">
        <v>6.5286591601239792</v>
      </c>
      <c r="AP1565">
        <v>80030.579698217596</v>
      </c>
      <c r="AQ1565">
        <v>173.86240095943845</v>
      </c>
      <c r="AR1565">
        <v>32676.900276897737</v>
      </c>
      <c r="AS1565">
        <v>1547.5228716671018</v>
      </c>
      <c r="AT1565">
        <v>2.1343733074193558</v>
      </c>
      <c r="AU1565" s="3">
        <v>2844760.2793385265</v>
      </c>
      <c r="AV1565" s="3">
        <v>78018.198038035771</v>
      </c>
      <c r="AW1565">
        <v>24402.895110701003</v>
      </c>
      <c r="AX1565">
        <v>4586280.1071051462</v>
      </c>
      <c r="AY1565">
        <v>669.25495173561001</v>
      </c>
      <c r="AZ1565">
        <v>125779.77562919054</v>
      </c>
      <c r="BA1565">
        <v>39539.429533062008</v>
      </c>
      <c r="BB1565">
        <v>7431040.3864436736</v>
      </c>
      <c r="BC1565">
        <v>1084.37785286382</v>
      </c>
      <c r="BD1565">
        <v>203797.97366722632</v>
      </c>
      <c r="BE1565">
        <v>15136.534422361001</v>
      </c>
      <c r="BF1565">
        <v>2844760.2793385265</v>
      </c>
      <c r="BG1565">
        <v>415.12290112820995</v>
      </c>
      <c r="BH1565">
        <v>78018.198038035771</v>
      </c>
      <c r="BI1565">
        <v>0.36162533154685406</v>
      </c>
      <c r="BJ1565">
        <v>0.7371342284887149</v>
      </c>
      <c r="BK1565">
        <v>0.37550889694186085</v>
      </c>
      <c r="BL1565">
        <v>44.435039737991872</v>
      </c>
      <c r="BM1565">
        <v>35.380501510839686</v>
      </c>
      <c r="BN1565">
        <f t="shared" si="157"/>
        <v>-9.0545382271521859</v>
      </c>
      <c r="BO1565">
        <v>0.50177456785284158</v>
      </c>
      <c r="BP1565">
        <v>2.1973453382298975E-3</v>
      </c>
      <c r="BQ1565">
        <v>4.7683136068896945E-2</v>
      </c>
      <c r="BR1565">
        <v>0.18452380952380953</v>
      </c>
      <c r="BS1565">
        <v>0.13793103448275862</v>
      </c>
      <c r="BT1565">
        <v>0.33333333333333331</v>
      </c>
      <c r="BU1565">
        <v>0.25930208662341192</v>
      </c>
      <c r="BV1565">
        <v>0.77712387594626364</v>
      </c>
      <c r="BW1565">
        <v>0.29079386088856707</v>
      </c>
      <c r="BX1565">
        <v>0.39414064698251156</v>
      </c>
      <c r="BY1565">
        <f t="shared" si="158"/>
        <v>5.0353464778479989E-2</v>
      </c>
      <c r="BZ1565">
        <v>0</v>
      </c>
      <c r="CA1565">
        <f t="shared" si="159"/>
        <v>5.5195085404302893E-3</v>
      </c>
      <c r="CC1565">
        <v>5.0353464778479989E-2</v>
      </c>
      <c r="CD1565">
        <v>5.5195085404302893E-3</v>
      </c>
    </row>
    <row r="1566" spans="1:82" x14ac:dyDescent="0.3">
      <c r="A1566">
        <v>1</v>
      </c>
      <c r="B1566" t="s">
        <v>1000</v>
      </c>
      <c r="C1566" t="s">
        <v>425</v>
      </c>
      <c r="D1566">
        <v>29223</v>
      </c>
      <c r="E1566" s="2">
        <v>0</v>
      </c>
      <c r="F1566" s="2" t="s">
        <v>1954</v>
      </c>
      <c r="G1566" s="3">
        <v>-999</v>
      </c>
      <c r="H1566" s="1">
        <v>0.37552161286782904</v>
      </c>
      <c r="I1566" s="1">
        <f t="shared" si="160"/>
        <v>-999</v>
      </c>
      <c r="J1566" s="1">
        <v>-999</v>
      </c>
      <c r="K1566" s="1">
        <v>-999</v>
      </c>
      <c r="L1566" s="2">
        <v>-999</v>
      </c>
      <c r="M1566" s="2">
        <v>-999</v>
      </c>
      <c r="N1566" s="7">
        <v>-999</v>
      </c>
      <c r="O1566" s="2">
        <v>-999</v>
      </c>
      <c r="P1566" s="3">
        <v>-999</v>
      </c>
      <c r="Q1566" s="3">
        <v>-999</v>
      </c>
      <c r="R1566" s="3">
        <v>-999</v>
      </c>
      <c r="S1566" s="3">
        <v>-999</v>
      </c>
      <c r="T1566" s="3">
        <v>-999</v>
      </c>
      <c r="V1566">
        <v>29223</v>
      </c>
      <c r="W1566" s="2">
        <v>-999</v>
      </c>
      <c r="X1566" s="2">
        <v>1.0074004348928398E-2</v>
      </c>
      <c r="Y1566" s="2">
        <v>-999</v>
      </c>
      <c r="Z1566" s="2">
        <v>-999</v>
      </c>
      <c r="AA1566" s="2">
        <v>-999</v>
      </c>
      <c r="AB1566" s="2">
        <v>-999</v>
      </c>
      <c r="AC1566" s="2">
        <v>-999</v>
      </c>
      <c r="AD1566" s="2">
        <v>-999</v>
      </c>
      <c r="AE1566" s="2">
        <v>-999</v>
      </c>
      <c r="AF1566" s="2">
        <v>-999</v>
      </c>
      <c r="AG1566" s="2">
        <v>-999</v>
      </c>
      <c r="AH1566" s="2">
        <v>-999</v>
      </c>
      <c r="AI1566" s="2">
        <v>-999</v>
      </c>
      <c r="AJ1566" s="2">
        <v>-999</v>
      </c>
      <c r="AK1566" s="2">
        <v>-999</v>
      </c>
      <c r="AL1566" s="2">
        <v>-999</v>
      </c>
      <c r="AM1566" s="2">
        <v>-999</v>
      </c>
      <c r="AN1566" s="2">
        <v>-999</v>
      </c>
      <c r="AO1566" s="2">
        <v>-999</v>
      </c>
      <c r="AP1566" s="2">
        <v>-999</v>
      </c>
      <c r="AQ1566" s="2">
        <v>-999</v>
      </c>
      <c r="AR1566" s="2">
        <v>-999</v>
      </c>
      <c r="AS1566" s="2">
        <v>-999</v>
      </c>
      <c r="AT1566" s="2">
        <v>-999</v>
      </c>
      <c r="AU1566" s="2">
        <v>-999</v>
      </c>
      <c r="AV1566" s="2">
        <v>-999</v>
      </c>
      <c r="AW1566" s="2">
        <v>-999</v>
      </c>
      <c r="AX1566" s="2">
        <v>-999</v>
      </c>
      <c r="AY1566" s="2">
        <v>-999</v>
      </c>
      <c r="AZ1566" s="2">
        <v>-999</v>
      </c>
      <c r="BA1566" s="2">
        <v>-999</v>
      </c>
      <c r="BB1566" s="2">
        <v>-999</v>
      </c>
      <c r="BC1566" s="2">
        <v>-999</v>
      </c>
      <c r="BD1566" s="2">
        <v>-999</v>
      </c>
      <c r="BE1566" s="2">
        <v>-999</v>
      </c>
      <c r="BF1566" s="2">
        <v>-999</v>
      </c>
      <c r="BG1566" s="2">
        <v>-999</v>
      </c>
      <c r="BH1566" s="2">
        <v>-999</v>
      </c>
      <c r="BI1566">
        <v>0</v>
      </c>
      <c r="BJ1566">
        <v>0.37552161286782904</v>
      </c>
      <c r="BK1566">
        <v>0.37552161286782904</v>
      </c>
      <c r="BL1566">
        <v>-999</v>
      </c>
      <c r="BM1566">
        <v>29.609194930820113</v>
      </c>
      <c r="BN1566">
        <f t="shared" si="157"/>
        <v>-999</v>
      </c>
      <c r="BO1566" t="s">
        <v>3748</v>
      </c>
      <c r="BP1566" t="s">
        <v>3748</v>
      </c>
      <c r="BQ1566">
        <v>6.7534978512338389E-2</v>
      </c>
      <c r="BR1566">
        <v>0.14285714285714285</v>
      </c>
      <c r="BS1566">
        <v>0.17241379310344829</v>
      </c>
      <c r="BT1566">
        <v>0.33333333333333331</v>
      </c>
      <c r="BU1566" t="s">
        <v>3748</v>
      </c>
      <c r="BY1566">
        <f t="shared" si="158"/>
        <v>-999</v>
      </c>
      <c r="CA1566">
        <f t="shared" si="159"/>
        <v>-999</v>
      </c>
    </row>
    <row r="1567" spans="1:82" x14ac:dyDescent="0.3">
      <c r="A1567">
        <v>0</v>
      </c>
      <c r="B1567" t="s">
        <v>1000</v>
      </c>
      <c r="C1567" t="s">
        <v>426</v>
      </c>
      <c r="D1567">
        <v>29225</v>
      </c>
      <c r="E1567" s="2">
        <f>BO1567</f>
        <v>0.5135509797062956</v>
      </c>
      <c r="F1567" s="2" t="s">
        <v>1937</v>
      </c>
      <c r="G1567" s="3">
        <v>4943</v>
      </c>
      <c r="H1567" s="1">
        <v>1.1471609340156372</v>
      </c>
      <c r="I1567" s="1">
        <f t="shared" si="160"/>
        <v>-11.215546812875235</v>
      </c>
      <c r="J1567" s="1">
        <v>2.6126073276200001</v>
      </c>
      <c r="K1567" s="1">
        <v>91.877570754800004</v>
      </c>
      <c r="L1567" s="2">
        <v>0.1371628628099999</v>
      </c>
      <c r="M1567" s="2">
        <v>2.2963484758861693E-4</v>
      </c>
      <c r="N1567" s="7">
        <v>0</v>
      </c>
      <c r="O1567" s="2">
        <v>1.1639991839706612E-2</v>
      </c>
      <c r="P1567" s="3">
        <v>18528.013411800996</v>
      </c>
      <c r="Q1567" s="3">
        <v>508.13498420660977</v>
      </c>
      <c r="R1567" s="3">
        <v>211319.50219488994</v>
      </c>
      <c r="S1567" s="3">
        <v>457.38876316104205</v>
      </c>
      <c r="T1567" s="3">
        <v>90389.093198878341</v>
      </c>
      <c r="V1567">
        <v>29225</v>
      </c>
      <c r="W1567" s="2">
        <v>0.44145063485579128</v>
      </c>
      <c r="X1567" s="2">
        <v>3.0774538248113548E-2</v>
      </c>
      <c r="Y1567" s="2">
        <v>0.33617532935751143</v>
      </c>
      <c r="Z1567" s="2">
        <v>0.74505124797015809</v>
      </c>
      <c r="AA1567" s="2">
        <v>0.264821986829823</v>
      </c>
      <c r="AB1567" s="2">
        <v>0.33856957086868433</v>
      </c>
      <c r="AC1567" s="2">
        <v>2.2963484758861693E-4</v>
      </c>
      <c r="AD1567" s="2">
        <v>0</v>
      </c>
      <c r="AE1567" s="2">
        <v>1.1639991839706612E-2</v>
      </c>
      <c r="AF1567">
        <v>509227.84732410451</v>
      </c>
      <c r="AG1567">
        <v>1104.231592123755</v>
      </c>
      <c r="AH1567">
        <v>207536.91090948385</v>
      </c>
      <c r="AI1567">
        <v>10578.379850379248</v>
      </c>
      <c r="AJ1567">
        <v>13.556416814233348</v>
      </c>
      <c r="AK1567">
        <v>720547.34951899445</v>
      </c>
      <c r="AL1567">
        <v>1561.6203552847971</v>
      </c>
      <c r="AM1567">
        <v>293501.7136449173</v>
      </c>
      <c r="AN1567">
        <v>15002.670313824123</v>
      </c>
      <c r="AO1567">
        <v>19.171941232042183</v>
      </c>
      <c r="AP1567">
        <v>211319.50219488994</v>
      </c>
      <c r="AQ1567">
        <v>457.38876316104211</v>
      </c>
      <c r="AR1567">
        <v>85964.802735433448</v>
      </c>
      <c r="AS1567">
        <v>4424.2904634448751</v>
      </c>
      <c r="AT1567">
        <v>5.6155244178088353</v>
      </c>
      <c r="AU1567" s="3">
        <v>3482154.8406138793</v>
      </c>
      <c r="AV1567" s="3">
        <v>95498.888931790236</v>
      </c>
      <c r="AW1567">
        <v>39661.917223420001</v>
      </c>
      <c r="AX1567">
        <v>7454060.7229695553</v>
      </c>
      <c r="AY1567">
        <v>1087.7371056462</v>
      </c>
      <c r="AZ1567">
        <v>204429.31163514682</v>
      </c>
      <c r="BA1567">
        <v>58189.930635220997</v>
      </c>
      <c r="BB1567">
        <v>10936215.563583434</v>
      </c>
      <c r="BC1567">
        <v>1595.8720898528097</v>
      </c>
      <c r="BD1567">
        <v>299928.20056693704</v>
      </c>
      <c r="BE1567">
        <v>18528.013411800996</v>
      </c>
      <c r="BF1567">
        <v>3482154.8406138793</v>
      </c>
      <c r="BG1567">
        <v>508.13498420660977</v>
      </c>
      <c r="BH1567">
        <v>95498.888931790236</v>
      </c>
      <c r="BI1567">
        <v>0.92942633292680921</v>
      </c>
      <c r="BJ1567">
        <v>2.0765872669424463</v>
      </c>
      <c r="BK1567">
        <v>1.1471609340156372</v>
      </c>
      <c r="BL1567">
        <v>36.082752787868138</v>
      </c>
      <c r="BM1567">
        <v>24.867205974992903</v>
      </c>
      <c r="BN1567">
        <f t="shared" si="157"/>
        <v>-11.215546812875235</v>
      </c>
      <c r="BO1567">
        <v>0.5135509797062956</v>
      </c>
      <c r="BP1567">
        <v>5.7800202677891314E-3</v>
      </c>
      <c r="BQ1567">
        <v>5.6789453253421919E-2</v>
      </c>
      <c r="BR1567">
        <v>0.19642857142857142</v>
      </c>
      <c r="BS1567">
        <v>0.31034482758620691</v>
      </c>
      <c r="BT1567">
        <v>0.22222222222222221</v>
      </c>
      <c r="BU1567">
        <v>0.32118862588487757</v>
      </c>
      <c r="BV1567">
        <v>0.74505124797015809</v>
      </c>
      <c r="BW1567">
        <v>0.27471160459525207</v>
      </c>
      <c r="BX1567">
        <v>0.33856957086868433</v>
      </c>
      <c r="BY1567">
        <f t="shared" si="158"/>
        <v>1.0051784612584224E-2</v>
      </c>
      <c r="BZ1567">
        <v>0</v>
      </c>
      <c r="CA1567">
        <f t="shared" si="159"/>
        <v>8.012260890125052E-3</v>
      </c>
      <c r="CC1567">
        <v>1.0051784612584224E-2</v>
      </c>
      <c r="CD1567">
        <v>8.012260890125052E-3</v>
      </c>
    </row>
    <row r="1568" spans="1:82" x14ac:dyDescent="0.3">
      <c r="A1568">
        <v>1</v>
      </c>
      <c r="B1568" t="s">
        <v>1000</v>
      </c>
      <c r="C1568" t="s">
        <v>431</v>
      </c>
      <c r="D1568">
        <v>29227</v>
      </c>
      <c r="E1568" s="2">
        <v>0</v>
      </c>
      <c r="F1568" s="2" t="s">
        <v>1954</v>
      </c>
      <c r="G1568" s="3">
        <v>-999</v>
      </c>
      <c r="H1568" s="1">
        <v>0.37702463670813324</v>
      </c>
      <c r="I1568" s="1">
        <f t="shared" si="160"/>
        <v>-999</v>
      </c>
      <c r="J1568" s="1">
        <v>-999</v>
      </c>
      <c r="K1568" s="1">
        <v>-999</v>
      </c>
      <c r="L1568" s="2">
        <v>-999</v>
      </c>
      <c r="M1568" s="2">
        <v>-999</v>
      </c>
      <c r="N1568" s="7">
        <v>-999</v>
      </c>
      <c r="O1568" s="2">
        <v>-999</v>
      </c>
      <c r="P1568" s="3">
        <v>-999</v>
      </c>
      <c r="Q1568" s="3">
        <v>-999</v>
      </c>
      <c r="R1568" s="3">
        <v>-999</v>
      </c>
      <c r="S1568" s="3">
        <v>-999</v>
      </c>
      <c r="T1568" s="3">
        <v>-999</v>
      </c>
      <c r="V1568">
        <v>29227</v>
      </c>
      <c r="W1568" s="2">
        <v>-999</v>
      </c>
      <c r="X1568" s="2">
        <v>1.0114325513369863E-2</v>
      </c>
      <c r="Y1568" s="2">
        <v>-999</v>
      </c>
      <c r="Z1568" s="2">
        <v>-999</v>
      </c>
      <c r="AA1568" s="2">
        <v>-999</v>
      </c>
      <c r="AB1568" s="2">
        <v>-999</v>
      </c>
      <c r="AC1568" s="2">
        <v>-999</v>
      </c>
      <c r="AD1568" s="2">
        <v>-999</v>
      </c>
      <c r="AE1568" s="2">
        <v>-999</v>
      </c>
      <c r="AF1568" s="2">
        <v>-999</v>
      </c>
      <c r="AG1568" s="2">
        <v>-999</v>
      </c>
      <c r="AH1568" s="2">
        <v>-999</v>
      </c>
      <c r="AI1568" s="2">
        <v>-999</v>
      </c>
      <c r="AJ1568" s="2">
        <v>-999</v>
      </c>
      <c r="AK1568" s="2">
        <v>-999</v>
      </c>
      <c r="AL1568" s="2">
        <v>-999</v>
      </c>
      <c r="AM1568" s="2">
        <v>-999</v>
      </c>
      <c r="AN1568" s="2">
        <v>-999</v>
      </c>
      <c r="AO1568" s="2">
        <v>-999</v>
      </c>
      <c r="AP1568" s="2">
        <v>-999</v>
      </c>
      <c r="AQ1568" s="2">
        <v>-999</v>
      </c>
      <c r="AR1568" s="2">
        <v>-999</v>
      </c>
      <c r="AS1568" s="2">
        <v>-999</v>
      </c>
      <c r="AT1568" s="2">
        <v>-999</v>
      </c>
      <c r="AU1568" s="2">
        <v>-999</v>
      </c>
      <c r="AV1568" s="2">
        <v>-999</v>
      </c>
      <c r="AW1568" s="2">
        <v>-999</v>
      </c>
      <c r="AX1568" s="2">
        <v>-999</v>
      </c>
      <c r="AY1568" s="2">
        <v>-999</v>
      </c>
      <c r="AZ1568" s="2">
        <v>-999</v>
      </c>
      <c r="BA1568" s="2">
        <v>-999</v>
      </c>
      <c r="BB1568" s="2">
        <v>-999</v>
      </c>
      <c r="BC1568" s="2">
        <v>-999</v>
      </c>
      <c r="BD1568" s="2">
        <v>-999</v>
      </c>
      <c r="BE1568" s="2">
        <v>-999</v>
      </c>
      <c r="BF1568" s="2">
        <v>-999</v>
      </c>
      <c r="BG1568" s="2">
        <v>-999</v>
      </c>
      <c r="BH1568" s="2">
        <v>-999</v>
      </c>
      <c r="BI1568">
        <v>0</v>
      </c>
      <c r="BJ1568">
        <v>0.37702463670813324</v>
      </c>
      <c r="BK1568">
        <v>0.37702463670813324</v>
      </c>
      <c r="BL1568">
        <v>-999</v>
      </c>
      <c r="BM1568">
        <v>21.714586156513803</v>
      </c>
      <c r="BN1568">
        <f t="shared" si="157"/>
        <v>-999</v>
      </c>
      <c r="BO1568" t="s">
        <v>3748</v>
      </c>
      <c r="BP1568" t="s">
        <v>3748</v>
      </c>
      <c r="BQ1568">
        <v>1.2626595661997017E-2</v>
      </c>
      <c r="BR1568">
        <v>6.5476190476190479E-2</v>
      </c>
      <c r="BS1568">
        <v>0.20689655172413793</v>
      </c>
      <c r="BT1568">
        <v>0.22222222222222221</v>
      </c>
      <c r="BU1568" t="s">
        <v>3748</v>
      </c>
      <c r="BY1568">
        <f t="shared" si="158"/>
        <v>-999</v>
      </c>
      <c r="CA1568">
        <f t="shared" si="159"/>
        <v>-999</v>
      </c>
    </row>
    <row r="1569" spans="1:82" x14ac:dyDescent="0.3">
      <c r="A1569">
        <v>0</v>
      </c>
      <c r="B1569" t="s">
        <v>1000</v>
      </c>
      <c r="C1569" t="s">
        <v>608</v>
      </c>
      <c r="D1569">
        <v>29229</v>
      </c>
      <c r="E1569" s="2">
        <f>BO1569</f>
        <v>0.51900387358663358</v>
      </c>
      <c r="F1569" s="2" t="s">
        <v>1937</v>
      </c>
      <c r="G1569" s="3">
        <v>1309</v>
      </c>
      <c r="H1569" s="1">
        <v>0.37463352074789574</v>
      </c>
      <c r="I1569" s="1">
        <f t="shared" si="160"/>
        <v>-13.622144473859091</v>
      </c>
      <c r="J1569" s="1">
        <v>2.5963735852899998</v>
      </c>
      <c r="K1569" s="1">
        <v>100.418512261</v>
      </c>
      <c r="L1569" s="2">
        <v>0.1225056069699999</v>
      </c>
      <c r="M1569" s="2">
        <v>5.3825413119521645E-5</v>
      </c>
      <c r="N1569" s="7">
        <v>0</v>
      </c>
      <c r="O1569" s="2">
        <v>8.2802620137052748E-3</v>
      </c>
      <c r="P1569" s="3">
        <v>2478.8461799059996</v>
      </c>
      <c r="Q1569" s="3">
        <v>67.982920590660072</v>
      </c>
      <c r="R1569" s="3">
        <v>43852.809401823208</v>
      </c>
      <c r="S1569" s="3">
        <v>94.358196898426797</v>
      </c>
      <c r="T1569" s="3">
        <v>18860.316784366878</v>
      </c>
      <c r="V1569">
        <v>29229</v>
      </c>
      <c r="W1569" s="2">
        <v>0.45056138828542203</v>
      </c>
      <c r="X1569" s="2">
        <v>1.0050179771136106E-2</v>
      </c>
      <c r="Y1569" s="2">
        <v>0.41227406736687877</v>
      </c>
      <c r="Z1569" s="2">
        <v>0.74042178457765861</v>
      </c>
      <c r="AA1569" s="2">
        <v>0.28943984601447081</v>
      </c>
      <c r="AB1569" s="2">
        <v>0.30238994674742747</v>
      </c>
      <c r="AC1569" s="2">
        <v>5.3825413119521645E-5</v>
      </c>
      <c r="AD1569" s="2">
        <v>0</v>
      </c>
      <c r="AE1569" s="2">
        <v>8.2802620137052748E-3</v>
      </c>
      <c r="AF1569">
        <v>370298.22298265283</v>
      </c>
      <c r="AG1569">
        <v>803.17069431865411</v>
      </c>
      <c r="AH1569">
        <v>150953.44674148533</v>
      </c>
      <c r="AI1569">
        <v>9163.7563762964255</v>
      </c>
      <c r="AJ1569">
        <v>9.8602946421417048</v>
      </c>
      <c r="AK1569">
        <v>414151.03238447604</v>
      </c>
      <c r="AL1569">
        <v>897.52889121708097</v>
      </c>
      <c r="AM1569">
        <v>168687.77787543248</v>
      </c>
      <c r="AN1569">
        <v>10289.742026716147</v>
      </c>
      <c r="AO1569">
        <v>11.018935654321904</v>
      </c>
      <c r="AP1569">
        <v>43852.809401823208</v>
      </c>
      <c r="AQ1569">
        <v>94.358196898426854</v>
      </c>
      <c r="AR1569">
        <v>17734.331133947155</v>
      </c>
      <c r="AS1569">
        <v>1125.9856504197214</v>
      </c>
      <c r="AT1569">
        <v>1.1586410121801993</v>
      </c>
      <c r="AU1569" s="3">
        <v>465874.35105153354</v>
      </c>
      <c r="AV1569" s="3">
        <v>12776.710095808654</v>
      </c>
      <c r="AW1569">
        <v>18601.320583819001</v>
      </c>
      <c r="AX1569">
        <v>3495932.1905229432</v>
      </c>
      <c r="AY1569">
        <v>510.14545008158996</v>
      </c>
      <c r="AZ1569">
        <v>95876.73588833402</v>
      </c>
      <c r="BA1569">
        <v>21080.166763724999</v>
      </c>
      <c r="BB1569">
        <v>3961806.5415744763</v>
      </c>
      <c r="BC1569">
        <v>578.12837067225007</v>
      </c>
      <c r="BD1569">
        <v>108653.44598414267</v>
      </c>
      <c r="BE1569">
        <v>2478.8461799059996</v>
      </c>
      <c r="BF1569">
        <v>465874.35105153354</v>
      </c>
      <c r="BG1569">
        <v>67.982920590660072</v>
      </c>
      <c r="BH1569">
        <v>12776.710095808654</v>
      </c>
      <c r="BI1569">
        <v>0.38381125337647076</v>
      </c>
      <c r="BJ1569">
        <v>0.75844477412436651</v>
      </c>
      <c r="BK1569">
        <v>0.37463352074789574</v>
      </c>
      <c r="BL1569">
        <v>35.621785509963864</v>
      </c>
      <c r="BM1569">
        <v>21.999641036104773</v>
      </c>
      <c r="BN1569">
        <f t="shared" si="157"/>
        <v>-13.622144473859091</v>
      </c>
      <c r="BO1569">
        <v>0.51900387358663358</v>
      </c>
      <c r="BP1569">
        <v>2.4122323068120929E-3</v>
      </c>
      <c r="BQ1569">
        <v>5.6393785935028799E-2</v>
      </c>
      <c r="BR1569">
        <v>0.14285714285714285</v>
      </c>
      <c r="BS1569">
        <v>0.34482758620689657</v>
      </c>
      <c r="BT1569">
        <v>0.22222222222222221</v>
      </c>
      <c r="BU1569">
        <v>0.39010829682787679</v>
      </c>
      <c r="BV1569">
        <v>0.74042178457765861</v>
      </c>
      <c r="BW1569">
        <v>0.30024880291957556</v>
      </c>
      <c r="BX1569">
        <v>0.30238994674742747</v>
      </c>
      <c r="BY1569">
        <f t="shared" si="158"/>
        <v>4.5572556259037425E-3</v>
      </c>
      <c r="BZ1569">
        <v>0</v>
      </c>
      <c r="CA1569">
        <f t="shared" si="159"/>
        <v>6.3017060904299281E-3</v>
      </c>
      <c r="CC1569">
        <v>4.5572556259037425E-3</v>
      </c>
      <c r="CD1569">
        <v>6.3017060904299281E-3</v>
      </c>
    </row>
    <row r="1570" spans="1:82" x14ac:dyDescent="0.3">
      <c r="A1570">
        <v>0</v>
      </c>
      <c r="B1570" t="s">
        <v>1000</v>
      </c>
      <c r="C1570" t="s">
        <v>1041</v>
      </c>
      <c r="D1570">
        <v>29510</v>
      </c>
      <c r="E1570" s="2">
        <f>BO1570</f>
        <v>0.39048350202519416</v>
      </c>
      <c r="F1570" s="2" t="s">
        <v>1935</v>
      </c>
      <c r="G1570" s="3">
        <v>-48126</v>
      </c>
      <c r="H1570" s="1">
        <v>0</v>
      </c>
      <c r="I1570" s="1">
        <f t="shared" si="160"/>
        <v>-5.8211450621806549</v>
      </c>
      <c r="J1570" s="1">
        <v>2.4276072337399999</v>
      </c>
      <c r="K1570" s="1">
        <v>103.902832612</v>
      </c>
      <c r="L1570" s="2">
        <v>0.14391467192999996</v>
      </c>
      <c r="M1570" s="2">
        <v>2.3794481059135796E-2</v>
      </c>
      <c r="N1570" s="7">
        <v>0</v>
      </c>
      <c r="O1570" s="2">
        <v>3.3049617685786332E-4</v>
      </c>
      <c r="P1570" s="3">
        <v>-94908.711149999974</v>
      </c>
      <c r="Q1570" s="3">
        <v>-2602.8930014999996</v>
      </c>
      <c r="R1570" s="3">
        <v>-2059704.1285985652</v>
      </c>
      <c r="S1570" s="3">
        <v>-4457.4141076192054</v>
      </c>
      <c r="T1570" s="3">
        <v>-952421.66650346154</v>
      </c>
      <c r="V1570">
        <v>29510</v>
      </c>
      <c r="W1570" s="2">
        <v>0.40244722201090921</v>
      </c>
      <c r="X1570" s="2">
        <v>0</v>
      </c>
      <c r="Y1570" s="2">
        <v>0.20351662847754365</v>
      </c>
      <c r="Z1570" s="2">
        <v>0.6922937786931147</v>
      </c>
      <c r="AA1570" s="2">
        <v>0.29948282636890294</v>
      </c>
      <c r="AB1570" s="2">
        <v>0.35523557702745218</v>
      </c>
      <c r="AC1570" s="2">
        <v>2.3794481059135796E-2</v>
      </c>
      <c r="AD1570" s="2">
        <v>0</v>
      </c>
      <c r="AE1570" s="2">
        <v>3.3049617685786332E-4</v>
      </c>
      <c r="AF1570">
        <v>9995330.9025117513</v>
      </c>
      <c r="AG1570">
        <v>21626.858532464306</v>
      </c>
      <c r="AH1570">
        <v>4064701.1410637386</v>
      </c>
      <c r="AI1570">
        <v>556916.5212302783</v>
      </c>
      <c r="AJ1570">
        <v>265.52292248828155</v>
      </c>
      <c r="AK1570">
        <v>7935626.773913186</v>
      </c>
      <c r="AL1570">
        <v>17169.4444248451</v>
      </c>
      <c r="AM1570">
        <v>3226943.9521388565</v>
      </c>
      <c r="AN1570">
        <v>442252.04365169886</v>
      </c>
      <c r="AO1570">
        <v>210.79745113753734</v>
      </c>
      <c r="AP1570">
        <v>-2059704.1285985652</v>
      </c>
      <c r="AQ1570">
        <v>-4457.4141076192063</v>
      </c>
      <c r="AR1570">
        <v>-837757.1889248821</v>
      </c>
      <c r="AS1570">
        <v>-114664.47757857945</v>
      </c>
      <c r="AT1570">
        <v>-54.725471350744215</v>
      </c>
      <c r="AU1570" s="3">
        <v>-17837143.173530996</v>
      </c>
      <c r="AV1570" s="3">
        <v>-489187.71070190991</v>
      </c>
      <c r="AW1570">
        <v>421683.20056925999</v>
      </c>
      <c r="AX1570">
        <v>79251140.714986727</v>
      </c>
      <c r="AY1570">
        <v>11564.757737328599</v>
      </c>
      <c r="AZ1570">
        <v>2173480.5691535366</v>
      </c>
      <c r="BA1570">
        <v>326774.48941926</v>
      </c>
      <c r="BB1570">
        <v>61413997.541455723</v>
      </c>
      <c r="BC1570">
        <v>8961.8647358285998</v>
      </c>
      <c r="BD1570">
        <v>1684292.858451627</v>
      </c>
      <c r="BE1570">
        <v>-94908.711149999974</v>
      </c>
      <c r="BF1570">
        <v>-17837143.173530996</v>
      </c>
      <c r="BG1570">
        <v>-2602.8930014999996</v>
      </c>
      <c r="BH1570">
        <v>-489187.71070190991</v>
      </c>
      <c r="BI1570">
        <v>96.214907780145765</v>
      </c>
      <c r="BJ1570">
        <v>96.214907780145765</v>
      </c>
      <c r="BK1570">
        <v>0</v>
      </c>
      <c r="BL1570">
        <v>33.322800045640257</v>
      </c>
      <c r="BM1570">
        <v>27.501654983459602</v>
      </c>
      <c r="BN1570">
        <f t="shared" si="157"/>
        <v>-5.8211450621806549</v>
      </c>
      <c r="BO1570">
        <v>0.39048350202519416</v>
      </c>
      <c r="BP1570">
        <v>0.45496279556466229</v>
      </c>
      <c r="BQ1570">
        <v>4.9939483811607017E-2</v>
      </c>
      <c r="BR1570">
        <v>0</v>
      </c>
      <c r="BS1570">
        <v>0</v>
      </c>
      <c r="BT1570">
        <v>0.27777777777777779</v>
      </c>
      <c r="BU1570">
        <v>0.1667048084942217</v>
      </c>
      <c r="BV1570">
        <v>0.6922937786931147</v>
      </c>
      <c r="BW1570">
        <v>0.31066683233288689</v>
      </c>
      <c r="BX1570">
        <v>0.35523557702745218</v>
      </c>
      <c r="BY1570">
        <f t="shared" si="158"/>
        <v>7.7658575381635828E-2</v>
      </c>
      <c r="BZ1570">
        <v>0</v>
      </c>
      <c r="CA1570">
        <f t="shared" si="159"/>
        <v>2.2013290744831901E-4</v>
      </c>
      <c r="CC1570">
        <v>7.7658575381635828E-2</v>
      </c>
      <c r="CD1570">
        <v>2.2013290744831901E-4</v>
      </c>
    </row>
    <row r="1571" spans="1:82" x14ac:dyDescent="0.3">
      <c r="A1571">
        <v>0</v>
      </c>
      <c r="B1571" t="s">
        <v>1042</v>
      </c>
      <c r="C1571" t="s">
        <v>1043</v>
      </c>
      <c r="D1571">
        <v>30001</v>
      </c>
      <c r="E1571" s="2">
        <f>BO1571</f>
        <v>0.48592760496998882</v>
      </c>
      <c r="F1571" s="2" t="s">
        <v>1937</v>
      </c>
      <c r="G1571" s="3">
        <v>964</v>
      </c>
      <c r="H1571" s="1">
        <v>0.37488433891901046</v>
      </c>
      <c r="I1571" s="1">
        <f t="shared" si="160"/>
        <v>-9.262191041446977</v>
      </c>
      <c r="J1571" s="1">
        <v>3.26548510763</v>
      </c>
      <c r="K1571" s="1">
        <v>-25.258006834100001</v>
      </c>
      <c r="L1571" s="2">
        <v>0.10181958505000005</v>
      </c>
      <c r="M1571" s="2">
        <v>-9.0181301504368083E-4</v>
      </c>
      <c r="N1571" s="7">
        <v>0</v>
      </c>
      <c r="O1571" s="2">
        <v>9.7253386757726148E-4</v>
      </c>
      <c r="P1571" s="3">
        <v>8764.7191175110001</v>
      </c>
      <c r="Q1571" s="3">
        <v>155.18909688430401</v>
      </c>
      <c r="R1571" s="3">
        <v>70001.935674896406</v>
      </c>
      <c r="S1571" s="3">
        <v>198.58411091155173</v>
      </c>
      <c r="T1571" s="3">
        <v>49051.05855642612</v>
      </c>
      <c r="V1571">
        <v>30001</v>
      </c>
      <c r="W1571" s="2">
        <v>0.42601156681899577</v>
      </c>
      <c r="X1571" s="2">
        <v>1.0056908394096854E-2</v>
      </c>
      <c r="Y1571" s="2">
        <v>0.40135926860922522</v>
      </c>
      <c r="Z1571" s="2">
        <v>0.93123590711354198</v>
      </c>
      <c r="AA1571" s="2">
        <v>7.2802050579010971E-2</v>
      </c>
      <c r="AB1571" s="2">
        <v>0.25132905882956502</v>
      </c>
      <c r="AC1571" s="2">
        <v>-9.0181301504368083E-4</v>
      </c>
      <c r="AD1571" s="2">
        <v>0</v>
      </c>
      <c r="AE1571" s="2">
        <v>9.7253386757726148E-4</v>
      </c>
      <c r="AF1571">
        <v>61750.467950448226</v>
      </c>
      <c r="AG1571">
        <v>175.10810382599607</v>
      </c>
      <c r="AH1571">
        <v>32911.026276081662</v>
      </c>
      <c r="AI1571">
        <v>10368.637151291896</v>
      </c>
      <c r="AJ1571">
        <v>1.364640737467794</v>
      </c>
      <c r="AK1571">
        <v>131752.40362534462</v>
      </c>
      <c r="AL1571">
        <v>373.69221473754777</v>
      </c>
      <c r="AM1571">
        <v>70234.295441949565</v>
      </c>
      <c r="AN1571">
        <v>22096.426541850105</v>
      </c>
      <c r="AO1571">
        <v>2.9120890060272222</v>
      </c>
      <c r="AP1571">
        <v>70001.935674896406</v>
      </c>
      <c r="AQ1571">
        <v>198.5841109115517</v>
      </c>
      <c r="AR1571">
        <v>37323.269165867903</v>
      </c>
      <c r="AS1571">
        <v>11727.78939055821</v>
      </c>
      <c r="AT1571">
        <v>1.5474482685594282</v>
      </c>
      <c r="AU1571" s="3">
        <v>1647241.3109450173</v>
      </c>
      <c r="AV1571" s="3">
        <v>29166.238868436096</v>
      </c>
      <c r="AW1571">
        <v>8322.5567460290004</v>
      </c>
      <c r="AX1571">
        <v>1564141.3148486903</v>
      </c>
      <c r="AY1571">
        <v>147.36012048625602</v>
      </c>
      <c r="AZ1571">
        <v>27694.861044186957</v>
      </c>
      <c r="BA1571">
        <v>17087.275863540002</v>
      </c>
      <c r="BB1571">
        <v>3211382.625793708</v>
      </c>
      <c r="BC1571">
        <v>302.54921737056003</v>
      </c>
      <c r="BD1571">
        <v>56861.099912623053</v>
      </c>
      <c r="BE1571">
        <v>8764.7191175110001</v>
      </c>
      <c r="BF1571">
        <v>1647241.3109450173</v>
      </c>
      <c r="BG1571">
        <v>155.18909688430401</v>
      </c>
      <c r="BH1571">
        <v>29166.238868436096</v>
      </c>
      <c r="BI1571">
        <v>4.0543463266162941E-2</v>
      </c>
      <c r="BJ1571">
        <v>0.41542780218517339</v>
      </c>
      <c r="BK1571">
        <v>0.37488433891901046</v>
      </c>
      <c r="BL1571">
        <v>18.497274848403727</v>
      </c>
      <c r="BM1571">
        <v>9.2350838069567498</v>
      </c>
      <c r="BN1571">
        <f t="shared" si="157"/>
        <v>-9.262191041446977</v>
      </c>
      <c r="BO1571">
        <v>0.48592760496998882</v>
      </c>
      <c r="BP1571">
        <v>2.3857407114606313E-4</v>
      </c>
      <c r="BQ1571">
        <v>0</v>
      </c>
      <c r="BR1571">
        <v>2.976190476190476E-2</v>
      </c>
      <c r="BS1571">
        <v>0</v>
      </c>
      <c r="BT1571">
        <v>0.61111111111111116</v>
      </c>
      <c r="BU1571">
        <v>0.26524880711749488</v>
      </c>
      <c r="BV1571">
        <v>0.93123590711354198</v>
      </c>
      <c r="BW1571">
        <v>7.5520799355820512E-2</v>
      </c>
      <c r="BX1571">
        <v>0.25132905882956502</v>
      </c>
      <c r="BY1571">
        <f t="shared" si="158"/>
        <v>0.23717463203968356</v>
      </c>
      <c r="BZ1571">
        <v>0</v>
      </c>
      <c r="CA1571">
        <f t="shared" si="159"/>
        <v>9.7732221759478906E-4</v>
      </c>
      <c r="CC1571">
        <v>0.23717463203968356</v>
      </c>
      <c r="CD1571">
        <v>9.7732221759478906E-4</v>
      </c>
    </row>
    <row r="1572" spans="1:82" x14ac:dyDescent="0.3">
      <c r="A1572">
        <v>0</v>
      </c>
      <c r="B1572" t="s">
        <v>1042</v>
      </c>
      <c r="C1572" t="s">
        <v>1044</v>
      </c>
      <c r="D1572">
        <v>30003</v>
      </c>
      <c r="E1572" s="2">
        <f>BO1572</f>
        <v>0.46835814867434872</v>
      </c>
      <c r="F1572" s="2" t="s">
        <v>1937</v>
      </c>
      <c r="G1572" s="3">
        <v>760</v>
      </c>
      <c r="H1572" s="1">
        <v>0.37471192530333325</v>
      </c>
      <c r="I1572" s="1">
        <f t="shared" si="160"/>
        <v>-10.37581011723837</v>
      </c>
      <c r="J1572" s="1">
        <v>2.9890680378400001</v>
      </c>
      <c r="K1572" s="1">
        <v>-5.5103655503500004</v>
      </c>
      <c r="L1572" s="2">
        <v>6.7348161248000027E-2</v>
      </c>
      <c r="M1572" s="2">
        <v>-1.3806107549939008E-4</v>
      </c>
      <c r="N1572" s="7">
        <v>0</v>
      </c>
      <c r="O1572" s="2">
        <v>4.8965178447944466E-3</v>
      </c>
      <c r="P1572" s="3">
        <v>31349.757568942903</v>
      </c>
      <c r="Q1572" s="3">
        <v>555.08231347038566</v>
      </c>
      <c r="R1572" s="3">
        <v>220100.95293617237</v>
      </c>
      <c r="S1572" s="3">
        <v>608.34267870064104</v>
      </c>
      <c r="T1572" s="3">
        <v>146586.21229197949</v>
      </c>
      <c r="V1572">
        <v>30003</v>
      </c>
      <c r="W1572" s="2">
        <v>0.36414230595420283</v>
      </c>
      <c r="X1572" s="2">
        <v>1.0052283106351411E-2</v>
      </c>
      <c r="Y1572" s="2">
        <v>0.37543564031676202</v>
      </c>
      <c r="Z1572" s="2">
        <v>0.85240856837415979</v>
      </c>
      <c r="AA1572" s="2">
        <v>1.5882722423046444E-2</v>
      </c>
      <c r="AB1572" s="2">
        <v>0.16624061050778779</v>
      </c>
      <c r="AC1572" s="2">
        <v>-1.3806107549939008E-4</v>
      </c>
      <c r="AD1572" s="2">
        <v>0</v>
      </c>
      <c r="AE1572" s="2">
        <v>4.8965178447944466E-3</v>
      </c>
      <c r="AF1572">
        <v>53897.00014391249</v>
      </c>
      <c r="AG1572">
        <v>148.47258797858427</v>
      </c>
      <c r="AH1572">
        <v>27904.963490990725</v>
      </c>
      <c r="AI1572">
        <v>8019.5364108099466</v>
      </c>
      <c r="AJ1572">
        <v>1.1652351338562845</v>
      </c>
      <c r="AK1572">
        <v>273997.95308008487</v>
      </c>
      <c r="AL1572">
        <v>756.81526667922537</v>
      </c>
      <c r="AM1572">
        <v>142241.08755452145</v>
      </c>
      <c r="AN1572">
        <v>40269.624639258691</v>
      </c>
      <c r="AO1572">
        <v>5.9357079777401989</v>
      </c>
      <c r="AP1572">
        <v>220100.95293617237</v>
      </c>
      <c r="AQ1572">
        <v>608.34267870064104</v>
      </c>
      <c r="AR1572">
        <v>114336.12406353073</v>
      </c>
      <c r="AS1572">
        <v>32250.088228448745</v>
      </c>
      <c r="AT1572">
        <v>4.7704728438839146</v>
      </c>
      <c r="AU1572" s="3">
        <v>5891873.4375071293</v>
      </c>
      <c r="AV1572" s="3">
        <v>104322.16999362428</v>
      </c>
      <c r="AW1572">
        <v>6059.0694689870998</v>
      </c>
      <c r="AX1572">
        <v>1138741.5160014355</v>
      </c>
      <c r="AY1572">
        <v>107.28256162513441</v>
      </c>
      <c r="AZ1572">
        <v>20162.68463182776</v>
      </c>
      <c r="BA1572">
        <v>37408.827037930001</v>
      </c>
      <c r="BB1572">
        <v>7030614.9535085643</v>
      </c>
      <c r="BC1572">
        <v>662.36487509552012</v>
      </c>
      <c r="BD1572">
        <v>124484.85462545205</v>
      </c>
      <c r="BE1572">
        <v>31349.757568942903</v>
      </c>
      <c r="BF1572">
        <v>5891873.4375071293</v>
      </c>
      <c r="BG1572">
        <v>555.08231347038566</v>
      </c>
      <c r="BH1572">
        <v>104322.16999362428</v>
      </c>
      <c r="BI1572">
        <v>2.6173205082549542E-2</v>
      </c>
      <c r="BJ1572">
        <v>0.4008851303858828</v>
      </c>
      <c r="BK1572">
        <v>0.37471192530333325</v>
      </c>
      <c r="BL1572">
        <v>23.178754613845104</v>
      </c>
      <c r="BM1572">
        <v>12.802944496606735</v>
      </c>
      <c r="BN1572">
        <f t="shared" si="157"/>
        <v>-10.37581011723837</v>
      </c>
      <c r="BO1572">
        <v>0.46835814867434872</v>
      </c>
      <c r="BP1572">
        <v>1.4844508238168658E-4</v>
      </c>
      <c r="BQ1572">
        <v>0</v>
      </c>
      <c r="BR1572">
        <v>3.5714285714285712E-2</v>
      </c>
      <c r="BS1572">
        <v>3.4482758620689655E-2</v>
      </c>
      <c r="BT1572">
        <v>0.61111111111111116</v>
      </c>
      <c r="BU1572">
        <v>0.29714041139505115</v>
      </c>
      <c r="BV1572">
        <v>0.85240856837415979</v>
      </c>
      <c r="BW1572">
        <v>1.6475853135940296E-2</v>
      </c>
      <c r="BX1572">
        <v>0.16624061050778779</v>
      </c>
      <c r="BY1572">
        <f t="shared" si="158"/>
        <v>0.29481504189400992</v>
      </c>
      <c r="BZ1572">
        <v>0</v>
      </c>
      <c r="CA1572">
        <f t="shared" si="159"/>
        <v>7.1099155943165114E-3</v>
      </c>
      <c r="CC1572">
        <v>0.29481504189400992</v>
      </c>
      <c r="CD1572">
        <v>7.1099155943165114E-3</v>
      </c>
    </row>
    <row r="1573" spans="1:82" x14ac:dyDescent="0.3">
      <c r="A1573">
        <v>1</v>
      </c>
      <c r="B1573" t="s">
        <v>1042</v>
      </c>
      <c r="C1573" t="s">
        <v>438</v>
      </c>
      <c r="D1573">
        <v>30005</v>
      </c>
      <c r="E1573" s="2">
        <v>0</v>
      </c>
      <c r="F1573" s="2" t="s">
        <v>1954</v>
      </c>
      <c r="G1573" s="3">
        <v>-999</v>
      </c>
      <c r="H1573" s="1">
        <v>0.37494667454016062</v>
      </c>
      <c r="I1573" s="1">
        <f t="shared" si="160"/>
        <v>-999</v>
      </c>
      <c r="J1573" s="1">
        <v>-999</v>
      </c>
      <c r="K1573" s="1">
        <v>-999</v>
      </c>
      <c r="L1573" s="2">
        <v>-999</v>
      </c>
      <c r="M1573" s="2">
        <v>-999</v>
      </c>
      <c r="N1573" s="7">
        <v>-999</v>
      </c>
      <c r="O1573" s="2">
        <v>-999</v>
      </c>
      <c r="P1573" s="3">
        <v>-999</v>
      </c>
      <c r="Q1573" s="3">
        <v>-999</v>
      </c>
      <c r="R1573" s="3">
        <v>-999</v>
      </c>
      <c r="S1573" s="3">
        <v>-999</v>
      </c>
      <c r="T1573" s="3">
        <v>-999</v>
      </c>
      <c r="V1573">
        <v>30005</v>
      </c>
      <c r="W1573" s="2">
        <v>-999</v>
      </c>
      <c r="X1573" s="2">
        <v>1.005858065288847E-2</v>
      </c>
      <c r="Y1573" s="2">
        <v>-999</v>
      </c>
      <c r="Z1573" s="2">
        <v>-999</v>
      </c>
      <c r="AA1573" s="2">
        <v>-999</v>
      </c>
      <c r="AB1573" s="2">
        <v>-999</v>
      </c>
      <c r="AC1573" s="2">
        <v>-999</v>
      </c>
      <c r="AD1573" s="2">
        <v>-999</v>
      </c>
      <c r="AE1573" s="2">
        <v>-999</v>
      </c>
      <c r="AF1573" s="2">
        <v>-999</v>
      </c>
      <c r="AG1573" s="2">
        <v>-999</v>
      </c>
      <c r="AH1573" s="2">
        <v>-999</v>
      </c>
      <c r="AI1573" s="2">
        <v>-999</v>
      </c>
      <c r="AJ1573" s="2">
        <v>-999</v>
      </c>
      <c r="AK1573" s="2">
        <v>-999</v>
      </c>
      <c r="AL1573" s="2">
        <v>-999</v>
      </c>
      <c r="AM1573" s="2">
        <v>-999</v>
      </c>
      <c r="AN1573" s="2">
        <v>-999</v>
      </c>
      <c r="AO1573" s="2">
        <v>-999</v>
      </c>
      <c r="AP1573" s="2">
        <v>-999</v>
      </c>
      <c r="AQ1573" s="2">
        <v>-999</v>
      </c>
      <c r="AR1573" s="2">
        <v>-999</v>
      </c>
      <c r="AS1573" s="2">
        <v>-999</v>
      </c>
      <c r="AT1573" s="2">
        <v>-999</v>
      </c>
      <c r="AU1573" s="2">
        <v>-999</v>
      </c>
      <c r="AV1573" s="2">
        <v>-999</v>
      </c>
      <c r="AW1573" s="2">
        <v>-999</v>
      </c>
      <c r="AX1573" s="2">
        <v>-999</v>
      </c>
      <c r="AY1573" s="2">
        <v>-999</v>
      </c>
      <c r="AZ1573" s="2">
        <v>-999</v>
      </c>
      <c r="BA1573" s="2">
        <v>-999</v>
      </c>
      <c r="BB1573" s="2">
        <v>-999</v>
      </c>
      <c r="BC1573" s="2">
        <v>-999</v>
      </c>
      <c r="BD1573" s="2">
        <v>-999</v>
      </c>
      <c r="BE1573" s="2">
        <v>-999</v>
      </c>
      <c r="BF1573" s="2">
        <v>-999</v>
      </c>
      <c r="BG1573" s="2">
        <v>-999</v>
      </c>
      <c r="BH1573" s="2">
        <v>-999</v>
      </c>
      <c r="BI1573">
        <v>0</v>
      </c>
      <c r="BJ1573">
        <v>0.37494667454016062</v>
      </c>
      <c r="BK1573">
        <v>0.37494667454016062</v>
      </c>
      <c r="BL1573">
        <v>-999</v>
      </c>
      <c r="BM1573">
        <v>9.9393162392393712</v>
      </c>
      <c r="BN1573">
        <f t="shared" si="157"/>
        <v>-999</v>
      </c>
      <c r="BO1573" t="s">
        <v>3748</v>
      </c>
      <c r="BP1573" t="s">
        <v>3748</v>
      </c>
      <c r="BQ1573">
        <v>0</v>
      </c>
      <c r="BR1573">
        <v>5.9523809523809521E-3</v>
      </c>
      <c r="BS1573">
        <v>0</v>
      </c>
      <c r="BT1573">
        <v>0.44444444444444442</v>
      </c>
      <c r="BU1573" t="s">
        <v>3748</v>
      </c>
      <c r="BY1573">
        <f t="shared" si="158"/>
        <v>-999</v>
      </c>
      <c r="CA1573">
        <f t="shared" si="159"/>
        <v>-999</v>
      </c>
    </row>
    <row r="1574" spans="1:82" x14ac:dyDescent="0.3">
      <c r="A1574">
        <v>1</v>
      </c>
      <c r="B1574" t="s">
        <v>1042</v>
      </c>
      <c r="C1574" t="s">
        <v>1045</v>
      </c>
      <c r="D1574">
        <v>30007</v>
      </c>
      <c r="E1574" s="2">
        <v>0</v>
      </c>
      <c r="F1574" s="2" t="s">
        <v>1954</v>
      </c>
      <c r="G1574" s="3">
        <v>-999</v>
      </c>
      <c r="H1574" s="1">
        <v>0.37516223921100339</v>
      </c>
      <c r="I1574" s="1">
        <f t="shared" si="160"/>
        <v>-999</v>
      </c>
      <c r="J1574" s="1">
        <v>-999</v>
      </c>
      <c r="K1574" s="1">
        <v>-999</v>
      </c>
      <c r="L1574" s="2">
        <v>-999</v>
      </c>
      <c r="M1574" s="2">
        <v>-999</v>
      </c>
      <c r="N1574" s="7">
        <v>-999</v>
      </c>
      <c r="O1574" s="2">
        <v>-999</v>
      </c>
      <c r="P1574" s="3">
        <v>-999</v>
      </c>
      <c r="Q1574" s="3">
        <v>-999</v>
      </c>
      <c r="R1574" s="3">
        <v>-999</v>
      </c>
      <c r="S1574" s="3">
        <v>-999</v>
      </c>
      <c r="T1574" s="3">
        <v>-999</v>
      </c>
      <c r="V1574">
        <v>30007</v>
      </c>
      <c r="W1574" s="2">
        <v>-999</v>
      </c>
      <c r="X1574" s="2">
        <v>1.0064363540895797E-2</v>
      </c>
      <c r="Y1574" s="2">
        <v>-999</v>
      </c>
      <c r="Z1574" s="2">
        <v>-999</v>
      </c>
      <c r="AA1574" s="2">
        <v>-999</v>
      </c>
      <c r="AB1574" s="2">
        <v>-999</v>
      </c>
      <c r="AC1574" s="2">
        <v>-999</v>
      </c>
      <c r="AD1574" s="2">
        <v>-999</v>
      </c>
      <c r="AE1574" s="2">
        <v>-999</v>
      </c>
      <c r="AF1574" s="2">
        <v>-999</v>
      </c>
      <c r="AG1574" s="2">
        <v>-999</v>
      </c>
      <c r="AH1574" s="2">
        <v>-999</v>
      </c>
      <c r="AI1574" s="2">
        <v>-999</v>
      </c>
      <c r="AJ1574" s="2">
        <v>-999</v>
      </c>
      <c r="AK1574" s="2">
        <v>-999</v>
      </c>
      <c r="AL1574" s="2">
        <v>-999</v>
      </c>
      <c r="AM1574" s="2">
        <v>-999</v>
      </c>
      <c r="AN1574" s="2">
        <v>-999</v>
      </c>
      <c r="AO1574" s="2">
        <v>-999</v>
      </c>
      <c r="AP1574" s="2">
        <v>-999</v>
      </c>
      <c r="AQ1574" s="2">
        <v>-999</v>
      </c>
      <c r="AR1574" s="2">
        <v>-999</v>
      </c>
      <c r="AS1574" s="2">
        <v>-999</v>
      </c>
      <c r="AT1574" s="2">
        <v>-999</v>
      </c>
      <c r="AU1574" s="2">
        <v>-999</v>
      </c>
      <c r="AV1574" s="2">
        <v>-999</v>
      </c>
      <c r="AW1574" s="2">
        <v>-999</v>
      </c>
      <c r="AX1574" s="2">
        <v>-999</v>
      </c>
      <c r="AY1574" s="2">
        <v>-999</v>
      </c>
      <c r="AZ1574" s="2">
        <v>-999</v>
      </c>
      <c r="BA1574" s="2">
        <v>-999</v>
      </c>
      <c r="BB1574" s="2">
        <v>-999</v>
      </c>
      <c r="BC1574" s="2">
        <v>-999</v>
      </c>
      <c r="BD1574" s="2">
        <v>-999</v>
      </c>
      <c r="BE1574" s="2">
        <v>-999</v>
      </c>
      <c r="BF1574" s="2">
        <v>-999</v>
      </c>
      <c r="BG1574" s="2">
        <v>-999</v>
      </c>
      <c r="BH1574" s="2">
        <v>-999</v>
      </c>
      <c r="BI1574">
        <v>0</v>
      </c>
      <c r="BJ1574">
        <v>0.37516223921100339</v>
      </c>
      <c r="BK1574">
        <v>0.37516223921100339</v>
      </c>
      <c r="BL1574">
        <v>-999</v>
      </c>
      <c r="BM1574">
        <v>10.121262376741011</v>
      </c>
      <c r="BN1574">
        <f t="shared" si="157"/>
        <v>-999</v>
      </c>
      <c r="BO1574" t="s">
        <v>3748</v>
      </c>
      <c r="BP1574" t="s">
        <v>3748</v>
      </c>
      <c r="BQ1574">
        <v>0</v>
      </c>
      <c r="BR1574">
        <v>0</v>
      </c>
      <c r="BS1574">
        <v>0</v>
      </c>
      <c r="BT1574">
        <v>0.66666666666666663</v>
      </c>
      <c r="BU1574" t="s">
        <v>3748</v>
      </c>
      <c r="BY1574">
        <f t="shared" si="158"/>
        <v>-999</v>
      </c>
      <c r="CA1574">
        <f t="shared" si="159"/>
        <v>-999</v>
      </c>
    </row>
    <row r="1575" spans="1:82" x14ac:dyDescent="0.3">
      <c r="A1575">
        <v>1</v>
      </c>
      <c r="B1575" t="s">
        <v>1042</v>
      </c>
      <c r="C1575" t="s">
        <v>1046</v>
      </c>
      <c r="D1575">
        <v>30009</v>
      </c>
      <c r="E1575" s="2">
        <v>0</v>
      </c>
      <c r="F1575" s="2" t="s">
        <v>1954</v>
      </c>
      <c r="G1575" s="3">
        <v>-999</v>
      </c>
      <c r="H1575" s="1">
        <v>0.37476227837543247</v>
      </c>
      <c r="I1575" s="1">
        <f t="shared" si="160"/>
        <v>-999</v>
      </c>
      <c r="J1575" s="1">
        <v>-999</v>
      </c>
      <c r="K1575" s="1">
        <v>-999</v>
      </c>
      <c r="L1575" s="2">
        <v>-999</v>
      </c>
      <c r="M1575" s="2">
        <v>-999</v>
      </c>
      <c r="N1575" s="7">
        <v>-999</v>
      </c>
      <c r="O1575" s="2">
        <v>-999</v>
      </c>
      <c r="P1575" s="3">
        <v>-999</v>
      </c>
      <c r="Q1575" s="3">
        <v>-999</v>
      </c>
      <c r="R1575" s="3">
        <v>-999</v>
      </c>
      <c r="S1575" s="3">
        <v>-999</v>
      </c>
      <c r="T1575" s="3">
        <v>-999</v>
      </c>
      <c r="V1575">
        <v>30009</v>
      </c>
      <c r="W1575" s="2">
        <v>-999</v>
      </c>
      <c r="X1575" s="2">
        <v>1.0053633912935978E-2</v>
      </c>
      <c r="Y1575" s="2">
        <v>-999</v>
      </c>
      <c r="Z1575" s="2">
        <v>-999</v>
      </c>
      <c r="AA1575" s="2">
        <v>-999</v>
      </c>
      <c r="AB1575" s="2">
        <v>-999</v>
      </c>
      <c r="AC1575" s="2">
        <v>-999</v>
      </c>
      <c r="AD1575" s="2">
        <v>-999</v>
      </c>
      <c r="AE1575" s="2">
        <v>-999</v>
      </c>
      <c r="AF1575" s="2">
        <v>-999</v>
      </c>
      <c r="AG1575" s="2">
        <v>-999</v>
      </c>
      <c r="AH1575" s="2">
        <v>-999</v>
      </c>
      <c r="AI1575" s="2">
        <v>-999</v>
      </c>
      <c r="AJ1575" s="2">
        <v>-999</v>
      </c>
      <c r="AK1575" s="2">
        <v>-999</v>
      </c>
      <c r="AL1575" s="2">
        <v>-999</v>
      </c>
      <c r="AM1575" s="2">
        <v>-999</v>
      </c>
      <c r="AN1575" s="2">
        <v>-999</v>
      </c>
      <c r="AO1575" s="2">
        <v>-999</v>
      </c>
      <c r="AP1575" s="2">
        <v>-999</v>
      </c>
      <c r="AQ1575" s="2">
        <v>-999</v>
      </c>
      <c r="AR1575" s="2">
        <v>-999</v>
      </c>
      <c r="AS1575" s="2">
        <v>-999</v>
      </c>
      <c r="AT1575" s="2">
        <v>-999</v>
      </c>
      <c r="AU1575" s="2">
        <v>-999</v>
      </c>
      <c r="AV1575" s="2">
        <v>-999</v>
      </c>
      <c r="AW1575" s="2">
        <v>-999</v>
      </c>
      <c r="AX1575" s="2">
        <v>-999</v>
      </c>
      <c r="AY1575" s="2">
        <v>-999</v>
      </c>
      <c r="AZ1575" s="2">
        <v>-999</v>
      </c>
      <c r="BA1575" s="2">
        <v>-999</v>
      </c>
      <c r="BB1575" s="2">
        <v>-999</v>
      </c>
      <c r="BC1575" s="2">
        <v>-999</v>
      </c>
      <c r="BD1575" s="2">
        <v>-999</v>
      </c>
      <c r="BE1575" s="2">
        <v>-999</v>
      </c>
      <c r="BF1575" s="2">
        <v>-999</v>
      </c>
      <c r="BG1575" s="2">
        <v>-999</v>
      </c>
      <c r="BH1575" s="2">
        <v>-999</v>
      </c>
      <c r="BI1575">
        <v>0</v>
      </c>
      <c r="BJ1575">
        <v>0.37476227837543247</v>
      </c>
      <c r="BK1575">
        <v>0.37476227837543247</v>
      </c>
      <c r="BL1575">
        <v>-999</v>
      </c>
      <c r="BM1575">
        <v>17.028692916029737</v>
      </c>
      <c r="BN1575">
        <f t="shared" si="157"/>
        <v>-999</v>
      </c>
      <c r="BO1575" t="s">
        <v>3748</v>
      </c>
      <c r="BP1575" t="s">
        <v>3748</v>
      </c>
      <c r="BQ1575">
        <v>0</v>
      </c>
      <c r="BR1575">
        <v>1.7857142857142856E-2</v>
      </c>
      <c r="BS1575">
        <v>3.4482758620689655E-2</v>
      </c>
      <c r="BT1575">
        <v>0.5</v>
      </c>
      <c r="BU1575" t="s">
        <v>3748</v>
      </c>
      <c r="BY1575">
        <f t="shared" si="158"/>
        <v>-999</v>
      </c>
      <c r="CA1575">
        <f t="shared" si="159"/>
        <v>-999</v>
      </c>
    </row>
    <row r="1576" spans="1:82" x14ac:dyDescent="0.3">
      <c r="A1576">
        <v>1</v>
      </c>
      <c r="B1576" t="s">
        <v>1042</v>
      </c>
      <c r="C1576" t="s">
        <v>692</v>
      </c>
      <c r="D1576">
        <v>30011</v>
      </c>
      <c r="E1576" s="2">
        <v>0</v>
      </c>
      <c r="F1576" s="2" t="s">
        <v>1954</v>
      </c>
      <c r="G1576" s="3">
        <v>-999</v>
      </c>
      <c r="H1576" s="1">
        <v>0.37453987654759979</v>
      </c>
      <c r="I1576" s="1">
        <f t="shared" si="160"/>
        <v>-999</v>
      </c>
      <c r="J1576" s="1">
        <v>-999</v>
      </c>
      <c r="K1576" s="1">
        <v>-999</v>
      </c>
      <c r="L1576" s="2">
        <v>-999</v>
      </c>
      <c r="M1576" s="2">
        <v>-999</v>
      </c>
      <c r="N1576" s="7">
        <v>-999</v>
      </c>
      <c r="O1576" s="2">
        <v>-999</v>
      </c>
      <c r="P1576" s="3">
        <v>-999</v>
      </c>
      <c r="Q1576" s="3">
        <v>-999</v>
      </c>
      <c r="R1576" s="3">
        <v>-999</v>
      </c>
      <c r="S1576" s="3">
        <v>-999</v>
      </c>
      <c r="T1576" s="3">
        <v>-999</v>
      </c>
      <c r="V1576">
        <v>30011</v>
      </c>
      <c r="W1576" s="2">
        <v>-999</v>
      </c>
      <c r="X1576" s="2">
        <v>1.0047667606592954E-2</v>
      </c>
      <c r="Y1576" s="2">
        <v>-999</v>
      </c>
      <c r="Z1576" s="2">
        <v>-999</v>
      </c>
      <c r="AA1576" s="2">
        <v>-999</v>
      </c>
      <c r="AB1576" s="2">
        <v>-999</v>
      </c>
      <c r="AC1576" s="2">
        <v>-999</v>
      </c>
      <c r="AD1576" s="2">
        <v>-999</v>
      </c>
      <c r="AE1576" s="2">
        <v>-999</v>
      </c>
      <c r="AF1576" s="2">
        <v>-999</v>
      </c>
      <c r="AG1576" s="2">
        <v>-999</v>
      </c>
      <c r="AH1576" s="2">
        <v>-999</v>
      </c>
      <c r="AI1576" s="2">
        <v>-999</v>
      </c>
      <c r="AJ1576" s="2">
        <v>-999</v>
      </c>
      <c r="AK1576" s="2">
        <v>-999</v>
      </c>
      <c r="AL1576" s="2">
        <v>-999</v>
      </c>
      <c r="AM1576" s="2">
        <v>-999</v>
      </c>
      <c r="AN1576" s="2">
        <v>-999</v>
      </c>
      <c r="AO1576" s="2">
        <v>-999</v>
      </c>
      <c r="AP1576" s="2">
        <v>-999</v>
      </c>
      <c r="AQ1576" s="2">
        <v>-999</v>
      </c>
      <c r="AR1576" s="2">
        <v>-999</v>
      </c>
      <c r="AS1576" s="2">
        <v>-999</v>
      </c>
      <c r="AT1576" s="2">
        <v>-999</v>
      </c>
      <c r="AU1576" s="2">
        <v>-999</v>
      </c>
      <c r="AV1576" s="2">
        <v>-999</v>
      </c>
      <c r="AW1576" s="2">
        <v>-999</v>
      </c>
      <c r="AX1576" s="2">
        <v>-999</v>
      </c>
      <c r="AY1576" s="2">
        <v>-999</v>
      </c>
      <c r="AZ1576" s="2">
        <v>-999</v>
      </c>
      <c r="BA1576" s="2">
        <v>-999</v>
      </c>
      <c r="BB1576" s="2">
        <v>-999</v>
      </c>
      <c r="BC1576" s="2">
        <v>-999</v>
      </c>
      <c r="BD1576" s="2">
        <v>-999</v>
      </c>
      <c r="BE1576" s="2">
        <v>-999</v>
      </c>
      <c r="BF1576" s="2">
        <v>-999</v>
      </c>
      <c r="BG1576" s="2">
        <v>-999</v>
      </c>
      <c r="BH1576" s="2">
        <v>-999</v>
      </c>
      <c r="BI1576">
        <v>0</v>
      </c>
      <c r="BJ1576">
        <v>0.37453987654759979</v>
      </c>
      <c r="BK1576">
        <v>0.37453987654759979</v>
      </c>
      <c r="BL1576">
        <v>-999</v>
      </c>
      <c r="BM1576">
        <v>9.8036232392517153</v>
      </c>
      <c r="BN1576">
        <f t="shared" si="157"/>
        <v>-999</v>
      </c>
      <c r="BO1576" t="s">
        <v>3748</v>
      </c>
      <c r="BP1576" t="s">
        <v>3748</v>
      </c>
      <c r="BQ1576">
        <v>0</v>
      </c>
      <c r="BR1576">
        <v>6.5476190476190479E-2</v>
      </c>
      <c r="BS1576">
        <v>0.10344827586206896</v>
      </c>
      <c r="BT1576">
        <v>0.1111111111111111</v>
      </c>
      <c r="BU1576" t="s">
        <v>3748</v>
      </c>
      <c r="BY1576">
        <f t="shared" si="158"/>
        <v>-999</v>
      </c>
      <c r="CA1576">
        <f t="shared" si="159"/>
        <v>-999</v>
      </c>
    </row>
    <row r="1577" spans="1:82" x14ac:dyDescent="0.3">
      <c r="A1577">
        <v>0</v>
      </c>
      <c r="B1577" t="s">
        <v>1042</v>
      </c>
      <c r="C1577" t="s">
        <v>1047</v>
      </c>
      <c r="D1577">
        <v>30013</v>
      </c>
      <c r="E1577" s="2">
        <f>BO1577</f>
        <v>0.43995084328352829</v>
      </c>
      <c r="F1577" s="2" t="s">
        <v>1936</v>
      </c>
      <c r="G1577" s="3">
        <v>4164</v>
      </c>
      <c r="H1577" s="1">
        <v>1.6177356393317097</v>
      </c>
      <c r="I1577" s="1">
        <f t="shared" si="160"/>
        <v>-13.012591126217341</v>
      </c>
      <c r="J1577" s="1">
        <v>2.8408979589499999</v>
      </c>
      <c r="K1577" s="1">
        <v>31.9367339239</v>
      </c>
      <c r="L1577" s="2">
        <v>6.4877551702000047E-2</v>
      </c>
      <c r="M1577" s="2">
        <v>4.3490419477216742E-3</v>
      </c>
      <c r="N1577" s="7">
        <v>0</v>
      </c>
      <c r="O1577" s="2">
        <v>1.0695589619234712E-3</v>
      </c>
      <c r="P1577" s="3">
        <v>-76235.304452350989</v>
      </c>
      <c r="Q1577" s="3">
        <v>-1349.830826298064</v>
      </c>
      <c r="R1577" s="3">
        <v>-1030226.5077656105</v>
      </c>
      <c r="S1577" s="3">
        <v>-2888.497530761294</v>
      </c>
      <c r="T1577" s="3">
        <v>-924275.30278393696</v>
      </c>
      <c r="V1577">
        <v>30013</v>
      </c>
      <c r="W1577" s="2">
        <v>0.41184778072510986</v>
      </c>
      <c r="X1577" s="2">
        <v>4.3398503062405967E-2</v>
      </c>
      <c r="Y1577" s="2">
        <v>0.50026950455955332</v>
      </c>
      <c r="Z1577" s="2">
        <v>0.81015411206081978</v>
      </c>
      <c r="AA1577" s="2">
        <v>9.2052382982064807E-2</v>
      </c>
      <c r="AB1577" s="2">
        <v>0.16014221625852235</v>
      </c>
      <c r="AC1577" s="2">
        <v>4.3490419477216742E-3</v>
      </c>
      <c r="AD1577" s="2">
        <v>0</v>
      </c>
      <c r="AE1577" s="2">
        <v>1.0695589619234712E-3</v>
      </c>
      <c r="AF1577">
        <v>1684755.9799945713</v>
      </c>
      <c r="AG1577">
        <v>4725.0703021173467</v>
      </c>
      <c r="AH1577">
        <v>888062.34247070306</v>
      </c>
      <c r="AI1577">
        <v>622671.86339619861</v>
      </c>
      <c r="AJ1577">
        <v>36.921260486368979</v>
      </c>
      <c r="AK1577">
        <v>654529.47222896083</v>
      </c>
      <c r="AL1577">
        <v>1836.5727713560532</v>
      </c>
      <c r="AM1577">
        <v>345178.16945866507</v>
      </c>
      <c r="AN1577">
        <v>241280.7336242999</v>
      </c>
      <c r="AO1577">
        <v>14.349147844645369</v>
      </c>
      <c r="AP1577">
        <v>-1030226.5077656105</v>
      </c>
      <c r="AQ1577">
        <v>-2888.4975307612935</v>
      </c>
      <c r="AR1577">
        <v>-542884.17301203799</v>
      </c>
      <c r="AS1577">
        <v>-381391.12977189873</v>
      </c>
      <c r="AT1577">
        <v>-22.57211264172361</v>
      </c>
      <c r="AU1577" s="3">
        <v>-14327663.118774844</v>
      </c>
      <c r="AV1577" s="3">
        <v>-253687.20549445815</v>
      </c>
      <c r="AW1577">
        <v>146088.98822080999</v>
      </c>
      <c r="AX1577">
        <v>27455964.446219027</v>
      </c>
      <c r="AY1577">
        <v>2586.6679630878398</v>
      </c>
      <c r="AZ1577">
        <v>486138.3769827286</v>
      </c>
      <c r="BA1577">
        <v>69853.683768458999</v>
      </c>
      <c r="BB1577">
        <v>13128301.327444185</v>
      </c>
      <c r="BC1577">
        <v>1236.8371367897757</v>
      </c>
      <c r="BD1577">
        <v>232451.17148827045</v>
      </c>
      <c r="BE1577">
        <v>-76235.304452350989</v>
      </c>
      <c r="BF1577">
        <v>-14327663.118774844</v>
      </c>
      <c r="BG1577">
        <v>-1349.830826298064</v>
      </c>
      <c r="BH1577">
        <v>-253687.20549445815</v>
      </c>
      <c r="BI1577">
        <v>1.1724894495301148</v>
      </c>
      <c r="BJ1577">
        <v>2.7902250888618245</v>
      </c>
      <c r="BK1577">
        <v>1.6177356393317097</v>
      </c>
      <c r="BL1577">
        <v>23.071708255294986</v>
      </c>
      <c r="BM1577">
        <v>10.059117129077645</v>
      </c>
      <c r="BN1577">
        <f t="shared" si="157"/>
        <v>-13.012591126217341</v>
      </c>
      <c r="BO1577">
        <v>0.43995084328352829</v>
      </c>
      <c r="BP1577">
        <v>6.2466032703096391E-3</v>
      </c>
      <c r="BQ1577">
        <v>0</v>
      </c>
      <c r="BR1577">
        <v>2.3809523809523808E-2</v>
      </c>
      <c r="BS1577">
        <v>3.4482758620689655E-2</v>
      </c>
      <c r="BT1577">
        <v>0.61111111111111116</v>
      </c>
      <c r="BU1577">
        <v>0.37265202782921975</v>
      </c>
      <c r="BV1577">
        <v>0.81015411206081978</v>
      </c>
      <c r="BW1577">
        <v>9.5490023840316199E-2</v>
      </c>
      <c r="BX1577">
        <v>0.16014221625852235</v>
      </c>
      <c r="BY1577">
        <f t="shared" si="158"/>
        <v>6.5657730364174341E-2</v>
      </c>
      <c r="BZ1577">
        <v>0</v>
      </c>
      <c r="CA1577">
        <f t="shared" si="159"/>
        <v>1.5572243170925051E-3</v>
      </c>
      <c r="CC1577">
        <v>6.5657730364174341E-2</v>
      </c>
      <c r="CD1577">
        <v>1.5572243170925051E-3</v>
      </c>
    </row>
    <row r="1578" spans="1:82" x14ac:dyDescent="0.3">
      <c r="A1578">
        <v>1</v>
      </c>
      <c r="B1578" t="s">
        <v>1042</v>
      </c>
      <c r="C1578" t="s">
        <v>1048</v>
      </c>
      <c r="D1578">
        <v>30015</v>
      </c>
      <c r="E1578" s="2">
        <v>0</v>
      </c>
      <c r="F1578" s="2" t="s">
        <v>1954</v>
      </c>
      <c r="G1578" s="3">
        <v>-999</v>
      </c>
      <c r="H1578" s="1">
        <v>0.37440940068897643</v>
      </c>
      <c r="I1578" s="1">
        <f t="shared" si="160"/>
        <v>-999</v>
      </c>
      <c r="J1578" s="1">
        <v>-999</v>
      </c>
      <c r="K1578" s="1">
        <v>-999</v>
      </c>
      <c r="L1578" s="2">
        <v>-999</v>
      </c>
      <c r="M1578" s="2">
        <v>-999</v>
      </c>
      <c r="N1578" s="7">
        <v>-999</v>
      </c>
      <c r="O1578" s="2">
        <v>-999</v>
      </c>
      <c r="P1578" s="3">
        <v>-999</v>
      </c>
      <c r="Q1578" s="3">
        <v>-999</v>
      </c>
      <c r="R1578" s="3">
        <v>-999</v>
      </c>
      <c r="S1578" s="3">
        <v>-999</v>
      </c>
      <c r="T1578" s="3">
        <v>-999</v>
      </c>
      <c r="V1578">
        <v>30015</v>
      </c>
      <c r="W1578" s="2">
        <v>-999</v>
      </c>
      <c r="X1578" s="2">
        <v>1.0044167370329151E-2</v>
      </c>
      <c r="Y1578" s="2">
        <v>-999</v>
      </c>
      <c r="Z1578" s="2">
        <v>-999</v>
      </c>
      <c r="AA1578" s="2">
        <v>-999</v>
      </c>
      <c r="AB1578" s="2">
        <v>-999</v>
      </c>
      <c r="AC1578" s="2">
        <v>-999</v>
      </c>
      <c r="AD1578" s="2">
        <v>-999</v>
      </c>
      <c r="AE1578" s="2">
        <v>-999</v>
      </c>
      <c r="AF1578" s="2">
        <v>-999</v>
      </c>
      <c r="AG1578" s="2">
        <v>-999</v>
      </c>
      <c r="AH1578" s="2">
        <v>-999</v>
      </c>
      <c r="AI1578" s="2">
        <v>-999</v>
      </c>
      <c r="AJ1578" s="2">
        <v>-999</v>
      </c>
      <c r="AK1578" s="2">
        <v>-999</v>
      </c>
      <c r="AL1578" s="2">
        <v>-999</v>
      </c>
      <c r="AM1578" s="2">
        <v>-999</v>
      </c>
      <c r="AN1578" s="2">
        <v>-999</v>
      </c>
      <c r="AO1578" s="2">
        <v>-999</v>
      </c>
      <c r="AP1578" s="2">
        <v>-999</v>
      </c>
      <c r="AQ1578" s="2">
        <v>-999</v>
      </c>
      <c r="AR1578" s="2">
        <v>-999</v>
      </c>
      <c r="AS1578" s="2">
        <v>-999</v>
      </c>
      <c r="AT1578" s="2">
        <v>-999</v>
      </c>
      <c r="AU1578" s="2">
        <v>-999</v>
      </c>
      <c r="AV1578" s="2">
        <v>-999</v>
      </c>
      <c r="AW1578" s="2">
        <v>-999</v>
      </c>
      <c r="AX1578" s="2">
        <v>-999</v>
      </c>
      <c r="AY1578" s="2">
        <v>-999</v>
      </c>
      <c r="AZ1578" s="2">
        <v>-999</v>
      </c>
      <c r="BA1578" s="2">
        <v>-999</v>
      </c>
      <c r="BB1578" s="2">
        <v>-999</v>
      </c>
      <c r="BC1578" s="2">
        <v>-999</v>
      </c>
      <c r="BD1578" s="2">
        <v>-999</v>
      </c>
      <c r="BE1578" s="2">
        <v>-999</v>
      </c>
      <c r="BF1578" s="2">
        <v>-999</v>
      </c>
      <c r="BG1578" s="2">
        <v>-999</v>
      </c>
      <c r="BH1578" s="2">
        <v>-999</v>
      </c>
      <c r="BI1578">
        <v>0</v>
      </c>
      <c r="BJ1578">
        <v>0.37440940068897643</v>
      </c>
      <c r="BK1578">
        <v>0.37440940068897643</v>
      </c>
      <c r="BL1578">
        <v>-999</v>
      </c>
      <c r="BM1578">
        <v>9.9393162392393712</v>
      </c>
      <c r="BN1578">
        <f t="shared" si="157"/>
        <v>-999</v>
      </c>
      <c r="BO1578" t="s">
        <v>3748</v>
      </c>
      <c r="BP1578" t="s">
        <v>3748</v>
      </c>
      <c r="BQ1578">
        <v>0</v>
      </c>
      <c r="BR1578">
        <v>6.5476190476190479E-2</v>
      </c>
      <c r="BS1578">
        <v>3.4482758620689655E-2</v>
      </c>
      <c r="BT1578">
        <v>0.61111111111111116</v>
      </c>
      <c r="BU1578" t="s">
        <v>3748</v>
      </c>
      <c r="BY1578">
        <f t="shared" si="158"/>
        <v>-999</v>
      </c>
      <c r="CA1578">
        <f t="shared" si="159"/>
        <v>-999</v>
      </c>
    </row>
    <row r="1579" spans="1:82" x14ac:dyDescent="0.3">
      <c r="A1579">
        <v>0</v>
      </c>
      <c r="B1579" t="s">
        <v>1042</v>
      </c>
      <c r="C1579" t="s">
        <v>218</v>
      </c>
      <c r="D1579">
        <v>30017</v>
      </c>
      <c r="E1579" s="2">
        <f>BO1579</f>
        <v>0.47593038500687501</v>
      </c>
      <c r="F1579" s="2" t="s">
        <v>1937</v>
      </c>
      <c r="G1579" s="3">
        <v>811</v>
      </c>
      <c r="H1579" s="1">
        <v>0.37493983813303855</v>
      </c>
      <c r="I1579" s="1">
        <f t="shared" si="160"/>
        <v>-13.263536385042675</v>
      </c>
      <c r="J1579" s="1">
        <v>2.8906877001</v>
      </c>
      <c r="K1579" s="1">
        <v>-1.72107693118</v>
      </c>
      <c r="L1579" s="2">
        <v>6.6452603219000039E-2</v>
      </c>
      <c r="M1579" s="2">
        <v>-4.9767505834023157E-4</v>
      </c>
      <c r="N1579" s="7">
        <v>0</v>
      </c>
      <c r="O1579" s="2">
        <v>2.2170924625403224E-3</v>
      </c>
      <c r="P1579" s="3">
        <v>-8475.3614277910074</v>
      </c>
      <c r="Q1579" s="3">
        <v>-150.06569727022406</v>
      </c>
      <c r="R1579" s="3">
        <v>-47981.478893609776</v>
      </c>
      <c r="S1579" s="3">
        <v>-135.83297868019869</v>
      </c>
      <c r="T1579" s="3">
        <v>-25533.174668730062</v>
      </c>
      <c r="V1579">
        <v>30017</v>
      </c>
      <c r="W1579" s="2">
        <v>0.3827422539652634</v>
      </c>
      <c r="X1579" s="2">
        <v>1.0058397254669249E-2</v>
      </c>
      <c r="Y1579" s="2">
        <v>0.49243273897247791</v>
      </c>
      <c r="Z1579" s="2">
        <v>0.8243529196610847</v>
      </c>
      <c r="AA1579" s="2">
        <v>4.9607211929713615E-3</v>
      </c>
      <c r="AB1579" s="2">
        <v>0.16403003622146264</v>
      </c>
      <c r="AC1579" s="2">
        <v>-4.9767505834023157E-4</v>
      </c>
      <c r="AD1579" s="2">
        <v>0</v>
      </c>
      <c r="AE1579" s="2">
        <v>2.2170924625403224E-3</v>
      </c>
      <c r="AF1579">
        <v>275321.21828931262</v>
      </c>
      <c r="AG1579">
        <v>776.18575078809044</v>
      </c>
      <c r="AH1579">
        <v>145881.71010458207</v>
      </c>
      <c r="AI1579">
        <v>-0.76584634225174852</v>
      </c>
      <c r="AJ1579">
        <v>6.0574386104077629</v>
      </c>
      <c r="AK1579">
        <v>227339.73939570284</v>
      </c>
      <c r="AL1579">
        <v>640.35277210789172</v>
      </c>
      <c r="AM1579">
        <v>120352.32207040706</v>
      </c>
      <c r="AN1579">
        <v>-4.552480897286145</v>
      </c>
      <c r="AO1579">
        <v>4.9984439522643838</v>
      </c>
      <c r="AP1579">
        <v>-47981.478893609776</v>
      </c>
      <c r="AQ1579">
        <v>-135.83297868019872</v>
      </c>
      <c r="AR1579">
        <v>-25529.388034175019</v>
      </c>
      <c r="AS1579">
        <v>-3.7866345550343965</v>
      </c>
      <c r="AT1579">
        <v>-1.0589946581433791</v>
      </c>
      <c r="AU1579" s="3">
        <v>-1592859.4267390419</v>
      </c>
      <c r="AV1579" s="3">
        <v>-28203.347144965912</v>
      </c>
      <c r="AW1579">
        <v>33915.366772823007</v>
      </c>
      <c r="AX1579">
        <v>6374054.0312843556</v>
      </c>
      <c r="AY1579">
        <v>600.50927695547205</v>
      </c>
      <c r="AZ1579">
        <v>112859.71351101142</v>
      </c>
      <c r="BA1579">
        <v>25440.005345031997</v>
      </c>
      <c r="BB1579">
        <v>4781194.6045453139</v>
      </c>
      <c r="BC1579">
        <v>450.44357968524798</v>
      </c>
      <c r="BD1579">
        <v>84656.366366045506</v>
      </c>
      <c r="BE1579">
        <v>-8475.3614277910074</v>
      </c>
      <c r="BF1579">
        <v>-1592859.4267390419</v>
      </c>
      <c r="BG1579">
        <v>-150.06569727022406</v>
      </c>
      <c r="BH1579">
        <v>-28203.347144965912</v>
      </c>
      <c r="BI1579">
        <v>0.18587803322901933</v>
      </c>
      <c r="BJ1579">
        <v>0.56081787136205785</v>
      </c>
      <c r="BK1579">
        <v>0.37493983813303855</v>
      </c>
      <c r="BL1579">
        <v>24.151584123180321</v>
      </c>
      <c r="BM1579">
        <v>10.888047738137645</v>
      </c>
      <c r="BN1579">
        <f t="shared" si="157"/>
        <v>-13.263536385042675</v>
      </c>
      <c r="BO1579">
        <v>0.47593038500687501</v>
      </c>
      <c r="BP1579">
        <v>1.0712783481201279E-3</v>
      </c>
      <c r="BQ1579">
        <v>0</v>
      </c>
      <c r="BR1579">
        <v>2.976190476190476E-2</v>
      </c>
      <c r="BS1579">
        <v>0.10344827586206896</v>
      </c>
      <c r="BT1579">
        <v>0.22222222222222221</v>
      </c>
      <c r="BU1579">
        <v>0.37983854884323809</v>
      </c>
      <c r="BV1579">
        <v>0.8243529196610847</v>
      </c>
      <c r="BW1579">
        <v>5.1459763412565994E-3</v>
      </c>
      <c r="BX1579">
        <v>0.16403003622146264</v>
      </c>
      <c r="BY1579">
        <f t="shared" si="158"/>
        <v>0.62089987566441285</v>
      </c>
      <c r="BZ1579">
        <v>0</v>
      </c>
      <c r="CA1579">
        <f t="shared" si="159"/>
        <v>3.2348963569783177E-3</v>
      </c>
      <c r="CC1579">
        <v>0.62089987566441285</v>
      </c>
      <c r="CD1579">
        <v>3.2348963569783177E-3</v>
      </c>
    </row>
    <row r="1580" spans="1:82" x14ac:dyDescent="0.3">
      <c r="A1580">
        <v>1</v>
      </c>
      <c r="B1580" t="s">
        <v>1042</v>
      </c>
      <c r="C1580" t="s">
        <v>1049</v>
      </c>
      <c r="D1580">
        <v>30019</v>
      </c>
      <c r="E1580" s="2">
        <v>0</v>
      </c>
      <c r="F1580" s="2" t="s">
        <v>1954</v>
      </c>
      <c r="G1580" s="3">
        <v>-999</v>
      </c>
      <c r="H1580" s="1">
        <v>0.37607017627959755</v>
      </c>
      <c r="I1580" s="1">
        <f t="shared" si="160"/>
        <v>-999</v>
      </c>
      <c r="J1580" s="1">
        <v>-999</v>
      </c>
      <c r="K1580" s="1">
        <v>-999</v>
      </c>
      <c r="L1580" s="2">
        <v>-999</v>
      </c>
      <c r="M1580" s="2">
        <v>-999</v>
      </c>
      <c r="N1580" s="7">
        <v>-999</v>
      </c>
      <c r="O1580" s="2">
        <v>-999</v>
      </c>
      <c r="P1580" s="3">
        <v>-999</v>
      </c>
      <c r="Q1580" s="3">
        <v>-999</v>
      </c>
      <c r="R1580" s="3">
        <v>-999</v>
      </c>
      <c r="S1580" s="3">
        <v>-999</v>
      </c>
      <c r="T1580" s="3">
        <v>-999</v>
      </c>
      <c r="V1580">
        <v>30019</v>
      </c>
      <c r="W1580" s="2">
        <v>-999</v>
      </c>
      <c r="X1580" s="2">
        <v>1.0088720493103472E-2</v>
      </c>
      <c r="Y1580" s="2">
        <v>-999</v>
      </c>
      <c r="Z1580" s="2">
        <v>-999</v>
      </c>
      <c r="AA1580" s="2">
        <v>-999</v>
      </c>
      <c r="AB1580" s="2">
        <v>-999</v>
      </c>
      <c r="AC1580" s="2">
        <v>-999</v>
      </c>
      <c r="AD1580" s="2">
        <v>-999</v>
      </c>
      <c r="AE1580" s="2">
        <v>-999</v>
      </c>
      <c r="AF1580" s="2">
        <v>-999</v>
      </c>
      <c r="AG1580" s="2">
        <v>-999</v>
      </c>
      <c r="AH1580" s="2">
        <v>-999</v>
      </c>
      <c r="AI1580" s="2">
        <v>-999</v>
      </c>
      <c r="AJ1580" s="2">
        <v>-999</v>
      </c>
      <c r="AK1580" s="2">
        <v>-999</v>
      </c>
      <c r="AL1580" s="2">
        <v>-999</v>
      </c>
      <c r="AM1580" s="2">
        <v>-999</v>
      </c>
      <c r="AN1580" s="2">
        <v>-999</v>
      </c>
      <c r="AO1580" s="2">
        <v>-999</v>
      </c>
      <c r="AP1580" s="2">
        <v>-999</v>
      </c>
      <c r="AQ1580" s="2">
        <v>-999</v>
      </c>
      <c r="AR1580" s="2">
        <v>-999</v>
      </c>
      <c r="AS1580" s="2">
        <v>-999</v>
      </c>
      <c r="AT1580" s="2">
        <v>-999</v>
      </c>
      <c r="AU1580" s="2">
        <v>-999</v>
      </c>
      <c r="AV1580" s="2">
        <v>-999</v>
      </c>
      <c r="AW1580" s="2">
        <v>-999</v>
      </c>
      <c r="AX1580" s="2">
        <v>-999</v>
      </c>
      <c r="AY1580" s="2">
        <v>-999</v>
      </c>
      <c r="AZ1580" s="2">
        <v>-999</v>
      </c>
      <c r="BA1580" s="2">
        <v>-999</v>
      </c>
      <c r="BB1580" s="2">
        <v>-999</v>
      </c>
      <c r="BC1580" s="2">
        <v>-999</v>
      </c>
      <c r="BD1580" s="2">
        <v>-999</v>
      </c>
      <c r="BE1580" s="2">
        <v>-999</v>
      </c>
      <c r="BF1580" s="2">
        <v>-999</v>
      </c>
      <c r="BG1580" s="2">
        <v>-999</v>
      </c>
      <c r="BH1580" s="2">
        <v>-999</v>
      </c>
      <c r="BI1580">
        <v>0</v>
      </c>
      <c r="BJ1580">
        <v>0.37607017627959755</v>
      </c>
      <c r="BK1580">
        <v>0.37607017627959755</v>
      </c>
      <c r="BL1580">
        <v>-999</v>
      </c>
      <c r="BM1580">
        <v>8.9327651341311647</v>
      </c>
      <c r="BN1580">
        <f t="shared" si="157"/>
        <v>-999</v>
      </c>
      <c r="BO1580" t="s">
        <v>3748</v>
      </c>
      <c r="BP1580" t="s">
        <v>3748</v>
      </c>
      <c r="BQ1580">
        <v>0</v>
      </c>
      <c r="BR1580">
        <v>1.1904761904761904E-2</v>
      </c>
      <c r="BS1580">
        <v>6.8965517241379309E-2</v>
      </c>
      <c r="BT1580">
        <v>5.5555555555555552E-2</v>
      </c>
      <c r="BU1580" t="s">
        <v>3748</v>
      </c>
      <c r="BY1580">
        <f t="shared" si="158"/>
        <v>-999</v>
      </c>
      <c r="CA1580">
        <f t="shared" si="159"/>
        <v>-999</v>
      </c>
    </row>
    <row r="1581" spans="1:82" x14ac:dyDescent="0.3">
      <c r="A1581">
        <v>0</v>
      </c>
      <c r="B1581" t="s">
        <v>1042</v>
      </c>
      <c r="C1581" t="s">
        <v>354</v>
      </c>
      <c r="D1581">
        <v>30021</v>
      </c>
      <c r="E1581" s="2">
        <f>BO1581</f>
        <v>0.32866618579713147</v>
      </c>
      <c r="F1581" s="2" t="s">
        <v>1934</v>
      </c>
      <c r="G1581" s="3">
        <v>211</v>
      </c>
      <c r="H1581" s="1">
        <v>0.37535200407484737</v>
      </c>
      <c r="I1581" s="1">
        <f t="shared" si="160"/>
        <v>-12.018225134156067</v>
      </c>
      <c r="J1581" s="1">
        <v>2.8345512897399998</v>
      </c>
      <c r="K1581" s="1">
        <v>2.93652301392</v>
      </c>
      <c r="L1581" s="2">
        <v>7.6393999714999938E-2</v>
      </c>
      <c r="M1581" s="2">
        <v>7.5778703795692574E-5</v>
      </c>
      <c r="N1581" s="7">
        <v>0</v>
      </c>
      <c r="O1581" s="2">
        <v>1.5818899761229808E-4</v>
      </c>
      <c r="P1581" s="3">
        <v>-6361.7631506319995</v>
      </c>
      <c r="Q1581" s="3">
        <v>-112.64208980364798</v>
      </c>
      <c r="R1581" s="3">
        <v>-65412.966365534448</v>
      </c>
      <c r="S1581" s="3">
        <v>-185.105633116973</v>
      </c>
      <c r="T1581" s="3">
        <v>-39951.948628357772</v>
      </c>
      <c r="V1581">
        <v>30021</v>
      </c>
      <c r="W1581" s="2">
        <v>0.38014887810770281</v>
      </c>
      <c r="X1581" s="2">
        <v>1.0069454305310229E-2</v>
      </c>
      <c r="Y1581" s="2">
        <v>0.47172632887462623</v>
      </c>
      <c r="Z1581" s="2">
        <v>0.80834419835301741</v>
      </c>
      <c r="AA1581" s="2">
        <v>8.4640446251368368E-3</v>
      </c>
      <c r="AB1581" s="2">
        <v>0.18856914452331078</v>
      </c>
      <c r="AC1581" s="2">
        <v>7.5778703795692574E-5</v>
      </c>
      <c r="AD1581" s="2">
        <v>0</v>
      </c>
      <c r="AE1581" s="2">
        <v>1.5818899761229808E-4</v>
      </c>
      <c r="AF1581">
        <v>190101.55176654493</v>
      </c>
      <c r="AG1581">
        <v>537.93245744992907</v>
      </c>
      <c r="AH1581">
        <v>101102.74085021258</v>
      </c>
      <c r="AI1581">
        <v>15003.993888756366</v>
      </c>
      <c r="AJ1581">
        <v>4.1943229352156823</v>
      </c>
      <c r="AK1581">
        <v>124688.58540101048</v>
      </c>
      <c r="AL1581">
        <v>352.82682433295605</v>
      </c>
      <c r="AM1581">
        <v>66312.709879304268</v>
      </c>
      <c r="AN1581">
        <v>9842.0762313069135</v>
      </c>
      <c r="AO1581">
        <v>2.7510433941421155</v>
      </c>
      <c r="AP1581">
        <v>-65412.966365534448</v>
      </c>
      <c r="AQ1581">
        <v>-185.10563311697302</v>
      </c>
      <c r="AR1581">
        <v>-34790.030970908309</v>
      </c>
      <c r="AS1581">
        <v>-5161.9176574494522</v>
      </c>
      <c r="AT1581">
        <v>-1.4432795410735668</v>
      </c>
      <c r="AU1581" s="3">
        <v>-1195629.766529778</v>
      </c>
      <c r="AV1581" s="3">
        <v>-21169.954357697599</v>
      </c>
      <c r="AW1581">
        <v>19952.809670807001</v>
      </c>
      <c r="AX1581">
        <v>3749931.0495314677</v>
      </c>
      <c r="AY1581">
        <v>353.28667942484799</v>
      </c>
      <c r="AZ1581">
        <v>66396.698531105925</v>
      </c>
      <c r="BA1581">
        <v>13591.046520175001</v>
      </c>
      <c r="BB1581">
        <v>2554301.2830016897</v>
      </c>
      <c r="BC1581">
        <v>240.6445896212</v>
      </c>
      <c r="BD1581">
        <v>45226.744173408326</v>
      </c>
      <c r="BE1581">
        <v>-6361.7631506319995</v>
      </c>
      <c r="BF1581">
        <v>-1195629.766529778</v>
      </c>
      <c r="BG1581">
        <v>-112.64208980364798</v>
      </c>
      <c r="BH1581">
        <v>-21169.954357697599</v>
      </c>
      <c r="BI1581">
        <v>0.18703272802988791</v>
      </c>
      <c r="BJ1581">
        <v>0.56238473210473527</v>
      </c>
      <c r="BK1581">
        <v>0.37535200407484737</v>
      </c>
      <c r="BL1581">
        <v>22.47553901340002</v>
      </c>
      <c r="BM1581">
        <v>10.457313879243953</v>
      </c>
      <c r="BN1581">
        <f t="shared" si="157"/>
        <v>-12.018225134156067</v>
      </c>
      <c r="BO1581">
        <v>0.32866618579713147</v>
      </c>
      <c r="BP1581">
        <v>7.443950208647558E-4</v>
      </c>
      <c r="BQ1581">
        <v>0</v>
      </c>
      <c r="BR1581">
        <v>2.976190476190476E-2</v>
      </c>
      <c r="BS1581">
        <v>0.10344827586206896</v>
      </c>
      <c r="BT1581">
        <v>5.5555555555555552E-2</v>
      </c>
      <c r="BU1581">
        <v>0.34417556993149401</v>
      </c>
      <c r="BV1581">
        <v>0.80834419835301741</v>
      </c>
      <c r="BW1581">
        <v>8.7801292791875908E-3</v>
      </c>
      <c r="BX1581">
        <v>0.18856914452331078</v>
      </c>
      <c r="BY1581">
        <f t="shared" si="158"/>
        <v>8.6043231188324909E-2</v>
      </c>
      <c r="BZ1581">
        <v>0</v>
      </c>
      <c r="CA1581">
        <f t="shared" si="159"/>
        <v>2.0260997595711536E-4</v>
      </c>
      <c r="CC1581">
        <v>8.6043231188324909E-2</v>
      </c>
      <c r="CD1581">
        <v>2.0260997595711536E-4</v>
      </c>
    </row>
    <row r="1582" spans="1:82" x14ac:dyDescent="0.3">
      <c r="A1582">
        <v>0</v>
      </c>
      <c r="B1582" t="s">
        <v>1042</v>
      </c>
      <c r="C1582" t="s">
        <v>1050</v>
      </c>
      <c r="D1582">
        <v>30023</v>
      </c>
      <c r="E1582" s="2">
        <f>BO1582</f>
        <v>0.43077372325253294</v>
      </c>
      <c r="F1582" s="2" t="s">
        <v>1936</v>
      </c>
      <c r="G1582" s="3">
        <v>-829</v>
      </c>
      <c r="H1582" s="1">
        <v>0.37596901788945297</v>
      </c>
      <c r="I1582" s="1">
        <f t="shared" si="160"/>
        <v>-11.243483662409677</v>
      </c>
      <c r="J1582" s="1">
        <v>2.9995022495599999</v>
      </c>
      <c r="K1582" s="1">
        <v>-0.26522661128399999</v>
      </c>
      <c r="L1582" s="2">
        <v>0.11460867032800004</v>
      </c>
      <c r="M1582" s="2">
        <v>-2.3385795706525565E-6</v>
      </c>
      <c r="N1582" s="7">
        <v>0</v>
      </c>
      <c r="O1582" s="2">
        <v>1.4704538738715255E-3</v>
      </c>
      <c r="P1582" s="3">
        <v>-7767.9547594002997</v>
      </c>
      <c r="Q1582" s="3">
        <v>-137.5402756878992</v>
      </c>
      <c r="R1582" s="3">
        <v>-55017.289628339589</v>
      </c>
      <c r="S1582" s="3">
        <v>-156.31219926185605</v>
      </c>
      <c r="T1582" s="3">
        <v>-46662.0169883005</v>
      </c>
      <c r="V1582">
        <v>30023</v>
      </c>
      <c r="W1582" s="2">
        <v>0.42038079370948961</v>
      </c>
      <c r="X1582" s="2">
        <v>1.0086006747669582E-2</v>
      </c>
      <c r="Y1582" s="2">
        <v>0.49422233133132337</v>
      </c>
      <c r="Z1582" s="2">
        <v>0.85538414850875755</v>
      </c>
      <c r="AA1582" s="2">
        <v>7.6447208587848475E-4</v>
      </c>
      <c r="AB1582" s="2">
        <v>0.28289733486047175</v>
      </c>
      <c r="AC1582" s="2">
        <v>-2.3385795706525565E-6</v>
      </c>
      <c r="AD1582" s="2">
        <v>0</v>
      </c>
      <c r="AE1582" s="2">
        <v>1.4704538738715255E-3</v>
      </c>
      <c r="AF1582">
        <v>63801.179373547217</v>
      </c>
      <c r="AG1582">
        <v>181.31657140682435</v>
      </c>
      <c r="AH1582">
        <v>34077.888547001348</v>
      </c>
      <c r="AI1582">
        <v>20011.663405663399</v>
      </c>
      <c r="AJ1582">
        <v>1.4122883751030277</v>
      </c>
      <c r="AK1582">
        <v>8783.8897452076253</v>
      </c>
      <c r="AL1582">
        <v>25.004372144968329</v>
      </c>
      <c r="AM1582">
        <v>4699.4943734740436</v>
      </c>
      <c r="AN1582">
        <v>2728.0405908901985</v>
      </c>
      <c r="AO1582">
        <v>0.19468355914248142</v>
      </c>
      <c r="AP1582">
        <v>-55017.289628339589</v>
      </c>
      <c r="AQ1582">
        <v>-156.31219926185602</v>
      </c>
      <c r="AR1582">
        <v>-29378.394173527304</v>
      </c>
      <c r="AS1582">
        <v>-17283.6228147732</v>
      </c>
      <c r="AT1582">
        <v>-1.2176048159605464</v>
      </c>
      <c r="AU1582" s="3">
        <v>-1459909.4174816923</v>
      </c>
      <c r="AV1582" s="3">
        <v>-25849.319412783774</v>
      </c>
      <c r="AW1582">
        <v>9517.2765640649995</v>
      </c>
      <c r="AX1582">
        <v>1788676.9574503759</v>
      </c>
      <c r="AY1582">
        <v>168.51396319416</v>
      </c>
      <c r="AZ1582">
        <v>31670.514242710429</v>
      </c>
      <c r="BA1582">
        <v>1749.3218046646998</v>
      </c>
      <c r="BB1582">
        <v>328767.53996868368</v>
      </c>
      <c r="BC1582">
        <v>30.973687506260802</v>
      </c>
      <c r="BD1582">
        <v>5821.1948299266551</v>
      </c>
      <c r="BE1582">
        <v>-7767.9547594002997</v>
      </c>
      <c r="BF1582">
        <v>-1459909.4174816923</v>
      </c>
      <c r="BG1582">
        <v>-137.5402756878992</v>
      </c>
      <c r="BH1582">
        <v>-25849.319412783774</v>
      </c>
      <c r="BI1582">
        <v>0.3238700881500492</v>
      </c>
      <c r="BJ1582">
        <v>0.69983910603950217</v>
      </c>
      <c r="BK1582">
        <v>0.37596901788945297</v>
      </c>
      <c r="BL1582">
        <v>19.906344311610773</v>
      </c>
      <c r="BM1582">
        <v>8.6628606492010967</v>
      </c>
      <c r="BN1582">
        <f t="shared" si="157"/>
        <v>-11.243483662409677</v>
      </c>
      <c r="BO1582">
        <v>0.43077372325253294</v>
      </c>
      <c r="BP1582">
        <v>1.6894714988622403E-3</v>
      </c>
      <c r="BQ1582">
        <v>0</v>
      </c>
      <c r="BR1582">
        <v>0</v>
      </c>
      <c r="BS1582">
        <v>0</v>
      </c>
      <c r="BT1582">
        <v>0.61111111111111116</v>
      </c>
      <c r="BU1582">
        <v>0.32198867589253471</v>
      </c>
      <c r="BV1582">
        <v>0.85538414850875755</v>
      </c>
      <c r="BW1582">
        <v>7.930208359735319E-4</v>
      </c>
      <c r="BX1582">
        <v>0.28289733486047175</v>
      </c>
      <c r="BY1582">
        <f t="shared" si="158"/>
        <v>5.6231005221638493E-2</v>
      </c>
      <c r="BZ1582">
        <v>0</v>
      </c>
      <c r="CA1582">
        <f t="shared" si="159"/>
        <v>1.2810069397759508E-3</v>
      </c>
      <c r="CC1582">
        <v>5.6231005221638493E-2</v>
      </c>
      <c r="CD1582">
        <v>1.2810069397759508E-3</v>
      </c>
    </row>
    <row r="1583" spans="1:82" x14ac:dyDescent="0.3">
      <c r="A1583">
        <v>1</v>
      </c>
      <c r="B1583" t="s">
        <v>1042</v>
      </c>
      <c r="C1583" t="s">
        <v>1051</v>
      </c>
      <c r="D1583">
        <v>30025</v>
      </c>
      <c r="E1583" s="2">
        <v>0</v>
      </c>
      <c r="F1583" s="2" t="s">
        <v>1954</v>
      </c>
      <c r="G1583" s="3">
        <v>-999</v>
      </c>
      <c r="H1583" s="1">
        <v>0.3748430257839061</v>
      </c>
      <c r="I1583" s="1">
        <f t="shared" si="160"/>
        <v>-999</v>
      </c>
      <c r="J1583" s="1">
        <v>-999</v>
      </c>
      <c r="K1583" s="1">
        <v>-999</v>
      </c>
      <c r="L1583" s="2">
        <v>-999</v>
      </c>
      <c r="M1583" s="2">
        <v>-999</v>
      </c>
      <c r="N1583" s="7">
        <v>-999</v>
      </c>
      <c r="O1583" s="2">
        <v>-999</v>
      </c>
      <c r="P1583" s="3">
        <v>-999</v>
      </c>
      <c r="Q1583" s="3">
        <v>-999</v>
      </c>
      <c r="R1583" s="3">
        <v>-999</v>
      </c>
      <c r="S1583" s="3">
        <v>-999</v>
      </c>
      <c r="T1583" s="3">
        <v>-999</v>
      </c>
      <c r="V1583">
        <v>30025</v>
      </c>
      <c r="W1583" s="2">
        <v>-999</v>
      </c>
      <c r="X1583" s="2">
        <v>1.0055800099158699E-2</v>
      </c>
      <c r="Y1583" s="2">
        <v>-999</v>
      </c>
      <c r="Z1583" s="2">
        <v>-999</v>
      </c>
      <c r="AA1583" s="2">
        <v>-999</v>
      </c>
      <c r="AB1583" s="2">
        <v>-999</v>
      </c>
      <c r="AC1583" s="2">
        <v>-999</v>
      </c>
      <c r="AD1583" s="2">
        <v>-999</v>
      </c>
      <c r="AE1583" s="2">
        <v>-999</v>
      </c>
      <c r="AF1583" s="2">
        <v>-999</v>
      </c>
      <c r="AG1583" s="2">
        <v>-999</v>
      </c>
      <c r="AH1583" s="2">
        <v>-999</v>
      </c>
      <c r="AI1583" s="2">
        <v>-999</v>
      </c>
      <c r="AJ1583" s="2">
        <v>-999</v>
      </c>
      <c r="AK1583" s="2">
        <v>-999</v>
      </c>
      <c r="AL1583" s="2">
        <v>-999</v>
      </c>
      <c r="AM1583" s="2">
        <v>-999</v>
      </c>
      <c r="AN1583" s="2">
        <v>-999</v>
      </c>
      <c r="AO1583" s="2">
        <v>-999</v>
      </c>
      <c r="AP1583" s="2">
        <v>-999</v>
      </c>
      <c r="AQ1583" s="2">
        <v>-999</v>
      </c>
      <c r="AR1583" s="2">
        <v>-999</v>
      </c>
      <c r="AS1583" s="2">
        <v>-999</v>
      </c>
      <c r="AT1583" s="2">
        <v>-999</v>
      </c>
      <c r="AU1583" s="2">
        <v>-999</v>
      </c>
      <c r="AV1583" s="2">
        <v>-999</v>
      </c>
      <c r="AW1583" s="2">
        <v>-999</v>
      </c>
      <c r="AX1583" s="2">
        <v>-999</v>
      </c>
      <c r="AY1583" s="2">
        <v>-999</v>
      </c>
      <c r="AZ1583" s="2">
        <v>-999</v>
      </c>
      <c r="BA1583" s="2">
        <v>-999</v>
      </c>
      <c r="BB1583" s="2">
        <v>-999</v>
      </c>
      <c r="BC1583" s="2">
        <v>-999</v>
      </c>
      <c r="BD1583" s="2">
        <v>-999</v>
      </c>
      <c r="BE1583" s="2">
        <v>-999</v>
      </c>
      <c r="BF1583" s="2">
        <v>-999</v>
      </c>
      <c r="BG1583" s="2">
        <v>-999</v>
      </c>
      <c r="BH1583" s="2">
        <v>-999</v>
      </c>
      <c r="BI1583">
        <v>0</v>
      </c>
      <c r="BJ1583">
        <v>0.3748430257839061</v>
      </c>
      <c r="BK1583">
        <v>0.3748430257839061</v>
      </c>
      <c r="BL1583">
        <v>-999</v>
      </c>
      <c r="BM1583">
        <v>10.888047738137645</v>
      </c>
      <c r="BN1583">
        <f t="shared" si="157"/>
        <v>-999</v>
      </c>
      <c r="BO1583" t="s">
        <v>3748</v>
      </c>
      <c r="BP1583" t="s">
        <v>3748</v>
      </c>
      <c r="BQ1583">
        <v>0</v>
      </c>
      <c r="BR1583">
        <v>5.3571428571428568E-2</v>
      </c>
      <c r="BS1583">
        <v>0.10344827586206896</v>
      </c>
      <c r="BT1583">
        <v>0.1111111111111111</v>
      </c>
      <c r="BU1583" t="s">
        <v>3748</v>
      </c>
      <c r="BY1583">
        <f t="shared" si="158"/>
        <v>-999</v>
      </c>
      <c r="CA1583">
        <f t="shared" si="159"/>
        <v>-999</v>
      </c>
    </row>
    <row r="1584" spans="1:82" x14ac:dyDescent="0.3">
      <c r="A1584">
        <v>0</v>
      </c>
      <c r="B1584" t="s">
        <v>1042</v>
      </c>
      <c r="C1584" t="s">
        <v>1052</v>
      </c>
      <c r="D1584">
        <v>30027</v>
      </c>
      <c r="E1584" s="2">
        <f>BO1584</f>
        <v>0.45715854715665921</v>
      </c>
      <c r="F1584" s="2" t="s">
        <v>1937</v>
      </c>
      <c r="G1584" s="3">
        <v>453</v>
      </c>
      <c r="H1584" s="1">
        <v>0.37497716863174513</v>
      </c>
      <c r="I1584" s="1">
        <f t="shared" si="160"/>
        <v>-11.940392007428789</v>
      </c>
      <c r="J1584" s="1">
        <v>2.7905936951900001</v>
      </c>
      <c r="K1584" s="1">
        <v>-26.2565014909</v>
      </c>
      <c r="L1584" s="2">
        <v>0.11100073933099996</v>
      </c>
      <c r="M1584" s="2">
        <v>-3.8692852797197628E-4</v>
      </c>
      <c r="N1584" s="7">
        <v>0</v>
      </c>
      <c r="O1584" s="2">
        <v>9.9759852845078957E-4</v>
      </c>
      <c r="P1584" s="3">
        <v>12016.231829434999</v>
      </c>
      <c r="Q1584" s="3">
        <v>212.76074458983996</v>
      </c>
      <c r="R1584" s="3">
        <v>92966.925690097982</v>
      </c>
      <c r="S1584" s="3">
        <v>264.97570452788108</v>
      </c>
      <c r="T1584" s="3">
        <v>81089.878824475978</v>
      </c>
      <c r="V1584">
        <v>30027</v>
      </c>
      <c r="W1584" s="2">
        <v>0.41075737616781988</v>
      </c>
      <c r="X1584" s="2">
        <v>1.0059398708629371E-2</v>
      </c>
      <c r="Y1584" s="2">
        <v>0.45101860346313982</v>
      </c>
      <c r="Z1584" s="2">
        <v>0.79580857528750359</v>
      </c>
      <c r="AA1584" s="2">
        <v>7.5680047207354828E-2</v>
      </c>
      <c r="AB1584" s="2">
        <v>0.2739916032043001</v>
      </c>
      <c r="AC1584" s="2">
        <v>-3.8692852797197628E-4</v>
      </c>
      <c r="AD1584" s="2">
        <v>0</v>
      </c>
      <c r="AE1584" s="2">
        <v>9.9759852845078957E-4</v>
      </c>
      <c r="AF1584">
        <v>128504.76579852182</v>
      </c>
      <c r="AG1584">
        <v>365.33008578110224</v>
      </c>
      <c r="AH1584">
        <v>68662.659179569411</v>
      </c>
      <c r="AI1584">
        <v>43909.572004388901</v>
      </c>
      <c r="AJ1584">
        <v>2.8453362321164546</v>
      </c>
      <c r="AK1584">
        <v>221471.69148861981</v>
      </c>
      <c r="AL1584">
        <v>630.30579030898332</v>
      </c>
      <c r="AM1584">
        <v>118464.02292973587</v>
      </c>
      <c r="AN1584">
        <v>75198.087078698401</v>
      </c>
      <c r="AO1584">
        <v>4.9078084912359667</v>
      </c>
      <c r="AP1584">
        <v>92966.925690097982</v>
      </c>
      <c r="AQ1584">
        <v>264.97570452788108</v>
      </c>
      <c r="AR1584">
        <v>49801.363750166463</v>
      </c>
      <c r="AS1584">
        <v>31288.5150743095</v>
      </c>
      <c r="AT1584">
        <v>2.0624722591195122</v>
      </c>
      <c r="AU1584" s="3">
        <v>2258330.6100240136</v>
      </c>
      <c r="AV1584" s="3">
        <v>39986.254338214523</v>
      </c>
      <c r="AW1584">
        <v>9857.880140790001</v>
      </c>
      <c r="AX1584">
        <v>1852689.9936600728</v>
      </c>
      <c r="AY1584">
        <v>174.54472821456</v>
      </c>
      <c r="AZ1584">
        <v>32803.936220644406</v>
      </c>
      <c r="BA1584">
        <v>21874.111970225</v>
      </c>
      <c r="BB1584">
        <v>4111020.6036840864</v>
      </c>
      <c r="BC1584">
        <v>387.30547280439998</v>
      </c>
      <c r="BD1584">
        <v>72790.190558858929</v>
      </c>
      <c r="BE1584">
        <v>12016.231829434999</v>
      </c>
      <c r="BF1584">
        <v>2258330.6100240136</v>
      </c>
      <c r="BG1584">
        <v>212.76074458983996</v>
      </c>
      <c r="BH1584">
        <v>39986.254338214523</v>
      </c>
      <c r="BI1584">
        <v>5.0439639566243061E-2</v>
      </c>
      <c r="BJ1584">
        <v>0.42541680819798822</v>
      </c>
      <c r="BK1584">
        <v>0.37497716863174513</v>
      </c>
      <c r="BL1584">
        <v>22.554921984852367</v>
      </c>
      <c r="BM1584">
        <v>10.614529977423578</v>
      </c>
      <c r="BN1584">
        <f t="shared" si="157"/>
        <v>-11.940392007428789</v>
      </c>
      <c r="BO1584">
        <v>0.45715854715665921</v>
      </c>
      <c r="BP1584">
        <v>2.7923486610700686E-4</v>
      </c>
      <c r="BQ1584">
        <v>0</v>
      </c>
      <c r="BR1584">
        <v>8.3333333333333329E-2</v>
      </c>
      <c r="BS1584">
        <v>3.4482758620689655E-2</v>
      </c>
      <c r="BT1584">
        <v>0.55555555555555558</v>
      </c>
      <c r="BU1584">
        <v>0.34194660014170553</v>
      </c>
      <c r="BV1584">
        <v>0.79580857528750359</v>
      </c>
      <c r="BW1584">
        <v>7.8506273036675137E-2</v>
      </c>
      <c r="BX1584">
        <v>0.2739916032043001</v>
      </c>
      <c r="BY1584">
        <f t="shared" si="158"/>
        <v>9.5632972920410148E-2</v>
      </c>
      <c r="BZ1584">
        <v>0</v>
      </c>
      <c r="CA1584">
        <f t="shared" si="159"/>
        <v>8.715878673124333E-4</v>
      </c>
      <c r="CC1584">
        <v>9.5632972920410148E-2</v>
      </c>
      <c r="CD1584">
        <v>8.715878673124333E-4</v>
      </c>
    </row>
    <row r="1585" spans="1:82" x14ac:dyDescent="0.3">
      <c r="A1585">
        <v>0</v>
      </c>
      <c r="B1585" t="s">
        <v>1042</v>
      </c>
      <c r="C1585" t="s">
        <v>1053</v>
      </c>
      <c r="D1585">
        <v>30029</v>
      </c>
      <c r="E1585" s="2">
        <f>BO1585</f>
        <v>0.53446563072687348</v>
      </c>
      <c r="F1585" s="2" t="s">
        <v>1938</v>
      </c>
      <c r="G1585" s="3">
        <v>22758</v>
      </c>
      <c r="H1585" s="1">
        <v>0.37428859366887901</v>
      </c>
      <c r="I1585" s="1">
        <f t="shared" si="160"/>
        <v>-13.998677321503552</v>
      </c>
      <c r="J1585" s="1">
        <v>2.6466993265899998</v>
      </c>
      <c r="K1585" s="1">
        <v>12.445316550599999</v>
      </c>
      <c r="L1585" s="2">
        <v>9.5855105850000011E-2</v>
      </c>
      <c r="M1585" s="2">
        <v>4.4248486789436568E-3</v>
      </c>
      <c r="N1585" s="7">
        <v>0</v>
      </c>
      <c r="O1585" s="2">
        <v>2.7940097025689652E-2</v>
      </c>
      <c r="P1585" s="3">
        <v>-65242.129874407008</v>
      </c>
      <c r="Q1585" s="3">
        <v>-1155.1844478152477</v>
      </c>
      <c r="R1585" s="3">
        <v>-230457.3756078569</v>
      </c>
      <c r="S1585" s="3">
        <v>-655.03874174450084</v>
      </c>
      <c r="T1585" s="3">
        <v>-149057.10889734895</v>
      </c>
      <c r="V1585">
        <v>30029</v>
      </c>
      <c r="W1585" s="2">
        <v>0.39915257984713265</v>
      </c>
      <c r="X1585" s="2">
        <v>1.0040926517062282E-2</v>
      </c>
      <c r="Y1585" s="2">
        <v>0.49210547754817957</v>
      </c>
      <c r="Z1585" s="2">
        <v>0.75477344621628117</v>
      </c>
      <c r="AA1585" s="2">
        <v>3.5871578107476113E-2</v>
      </c>
      <c r="AB1585" s="2">
        <v>0.23660647924913955</v>
      </c>
      <c r="AC1585" s="2">
        <v>4.4248486789436568E-3</v>
      </c>
      <c r="AD1585" s="2">
        <v>0</v>
      </c>
      <c r="AE1585" s="2">
        <v>2.7940097025689652E-2</v>
      </c>
      <c r="AF1585">
        <v>485267.93135645223</v>
      </c>
      <c r="AG1585">
        <v>1379.9240717074658</v>
      </c>
      <c r="AH1585">
        <v>259352.45937041473</v>
      </c>
      <c r="AI1585">
        <v>54485.736394195883</v>
      </c>
      <c r="AJ1585">
        <v>10.746761486945516</v>
      </c>
      <c r="AK1585">
        <v>254810.55574859533</v>
      </c>
      <c r="AL1585">
        <v>724.88532996296499</v>
      </c>
      <c r="AM1585">
        <v>136239.95474968743</v>
      </c>
      <c r="AN1585">
        <v>28541.132117574249</v>
      </c>
      <c r="AO1585">
        <v>5.6448059162182007</v>
      </c>
      <c r="AP1585">
        <v>-230457.3756078569</v>
      </c>
      <c r="AQ1585">
        <v>-655.03874174450084</v>
      </c>
      <c r="AR1585">
        <v>-123112.5046207273</v>
      </c>
      <c r="AS1585">
        <v>-25944.604276621634</v>
      </c>
      <c r="AT1585">
        <v>-5.1019555707273154</v>
      </c>
      <c r="AU1585" s="3">
        <v>-12261605.888596052</v>
      </c>
      <c r="AV1585" s="3">
        <v>-217105.36512239766</v>
      </c>
      <c r="AW1585">
        <v>140178.32475966</v>
      </c>
      <c r="AX1585">
        <v>26345114.355330501</v>
      </c>
      <c r="AY1585">
        <v>2482.0130948342398</v>
      </c>
      <c r="AZ1585">
        <v>466469.54104314704</v>
      </c>
      <c r="BA1585">
        <v>74936.194885252989</v>
      </c>
      <c r="BB1585">
        <v>14083508.466734447</v>
      </c>
      <c r="BC1585">
        <v>1326.8286470189921</v>
      </c>
      <c r="BD1585">
        <v>249364.17592074937</v>
      </c>
      <c r="BE1585">
        <v>-65242.129874407008</v>
      </c>
      <c r="BF1585">
        <v>-12261605.888596052</v>
      </c>
      <c r="BG1585">
        <v>-1155.1844478152477</v>
      </c>
      <c r="BH1585">
        <v>-217105.36512239766</v>
      </c>
      <c r="BI1585">
        <v>0.51059618983939103</v>
      </c>
      <c r="BJ1585">
        <v>0.88488478350827005</v>
      </c>
      <c r="BK1585">
        <v>0.37428859366887901</v>
      </c>
      <c r="BL1585">
        <v>26.22427487909393</v>
      </c>
      <c r="BM1585">
        <v>12.225597557590378</v>
      </c>
      <c r="BN1585">
        <f t="shared" si="157"/>
        <v>-13.998677321503552</v>
      </c>
      <c r="BO1585">
        <v>0.53446563072687348</v>
      </c>
      <c r="BP1585">
        <v>3.3046706150321355E-3</v>
      </c>
      <c r="BQ1585">
        <v>0</v>
      </c>
      <c r="BR1585">
        <v>0</v>
      </c>
      <c r="BS1585">
        <v>0.10344827586206896</v>
      </c>
      <c r="BT1585">
        <v>0.83333333333333337</v>
      </c>
      <c r="BU1585">
        <v>0.40089137053379809</v>
      </c>
      <c r="BV1585">
        <v>0.75477344621628117</v>
      </c>
      <c r="BW1585">
        <v>3.7211180609415057E-2</v>
      </c>
      <c r="BX1585">
        <v>0.23660647924913955</v>
      </c>
      <c r="BY1585">
        <f t="shared" si="158"/>
        <v>0.19260441985506313</v>
      </c>
      <c r="BZ1585">
        <v>0</v>
      </c>
      <c r="CA1585">
        <f t="shared" si="159"/>
        <v>2.7900834526252565E-2</v>
      </c>
      <c r="CC1585">
        <v>0.19260441985506313</v>
      </c>
      <c r="CD1585">
        <v>2.7900834526252565E-2</v>
      </c>
    </row>
    <row r="1586" spans="1:82" x14ac:dyDescent="0.3">
      <c r="A1586">
        <v>0</v>
      </c>
      <c r="B1586" t="s">
        <v>1042</v>
      </c>
      <c r="C1586" t="s">
        <v>482</v>
      </c>
      <c r="D1586">
        <v>30031</v>
      </c>
      <c r="E1586" s="2">
        <f>BO1586</f>
        <v>0.45493787231349947</v>
      </c>
      <c r="F1586" s="2" t="s">
        <v>1936</v>
      </c>
      <c r="G1586" s="3">
        <v>36990</v>
      </c>
      <c r="H1586" s="1">
        <v>1.8922557475681814</v>
      </c>
      <c r="I1586" s="1">
        <f t="shared" si="160"/>
        <v>-10.899503791208588</v>
      </c>
      <c r="J1586" s="1">
        <v>3.1185026045700002</v>
      </c>
      <c r="K1586" s="1">
        <v>-4.8249199194800001</v>
      </c>
      <c r="L1586" s="2">
        <v>0.12902907350300008</v>
      </c>
      <c r="M1586" s="2">
        <v>-3.6341520284112412E-4</v>
      </c>
      <c r="N1586" s="7">
        <v>0</v>
      </c>
      <c r="O1586" s="2">
        <v>9.0687370887902723E-3</v>
      </c>
      <c r="P1586" s="3">
        <v>-67501.312691559011</v>
      </c>
      <c r="Q1586" s="3">
        <v>-1195.1857914281759</v>
      </c>
      <c r="R1586" s="3">
        <v>-387182.25228276616</v>
      </c>
      <c r="S1586" s="3">
        <v>-1098.4444201418753</v>
      </c>
      <c r="T1586" s="3">
        <v>-232065.04609358788</v>
      </c>
      <c r="V1586">
        <v>30031</v>
      </c>
      <c r="W1586" s="2">
        <v>0.44338582219643086</v>
      </c>
      <c r="X1586" s="2">
        <v>5.0762970697497529E-2</v>
      </c>
      <c r="Y1586" s="2">
        <v>0.4536463341219899</v>
      </c>
      <c r="Z1586" s="2">
        <v>0.88932011817085765</v>
      </c>
      <c r="AA1586" s="2">
        <v>1.3907038125567E-2</v>
      </c>
      <c r="AB1586" s="2">
        <v>0.31849231745773809</v>
      </c>
      <c r="AC1586" s="2">
        <v>-3.6341520284112412E-4</v>
      </c>
      <c r="AD1586" s="2">
        <v>0</v>
      </c>
      <c r="AE1586" s="2">
        <v>9.0687370887902723E-3</v>
      </c>
      <c r="AF1586">
        <v>793159.6580647619</v>
      </c>
      <c r="AG1586">
        <v>2251.3365896080172</v>
      </c>
      <c r="AH1586">
        <v>423131.7456930498</v>
      </c>
      <c r="AI1586">
        <v>52328.780495266503</v>
      </c>
      <c r="AJ1586">
        <v>17.540952991427631</v>
      </c>
      <c r="AK1586">
        <v>405977.40578199574</v>
      </c>
      <c r="AL1586">
        <v>1152.8921694661419</v>
      </c>
      <c r="AM1586">
        <v>216682.51585028067</v>
      </c>
      <c r="AN1586">
        <v>26712.964244447805</v>
      </c>
      <c r="AO1586">
        <v>8.9815601154223845</v>
      </c>
      <c r="AP1586">
        <v>-387182.25228276616</v>
      </c>
      <c r="AQ1586">
        <v>-1098.4444201418753</v>
      </c>
      <c r="AR1586">
        <v>-206449.22984276913</v>
      </c>
      <c r="AS1586">
        <v>-25615.816250818698</v>
      </c>
      <c r="AT1586">
        <v>-8.559392876005246</v>
      </c>
      <c r="AU1586" s="3">
        <v>-12686196.707251601</v>
      </c>
      <c r="AV1586" s="3">
        <v>-224623.21764101138</v>
      </c>
      <c r="AW1586">
        <v>138546.55622174</v>
      </c>
      <c r="AX1586">
        <v>26038439.776313815</v>
      </c>
      <c r="AY1586">
        <v>2453.1208186153599</v>
      </c>
      <c r="AZ1586">
        <v>461039.52665057074</v>
      </c>
      <c r="BA1586">
        <v>71045.243530180989</v>
      </c>
      <c r="BB1586">
        <v>13352243.069062214</v>
      </c>
      <c r="BC1586">
        <v>1257.935027187184</v>
      </c>
      <c r="BD1586">
        <v>236416.30900955937</v>
      </c>
      <c r="BE1586">
        <v>-67501.312691559011</v>
      </c>
      <c r="BF1586">
        <v>-12686196.707251601</v>
      </c>
      <c r="BG1586">
        <v>-1195.1857914281759</v>
      </c>
      <c r="BH1586">
        <v>-224623.21764101138</v>
      </c>
      <c r="BI1586">
        <v>1.2572608925600457</v>
      </c>
      <c r="BJ1586">
        <v>3.1495166401282271</v>
      </c>
      <c r="BK1586">
        <v>1.8922557475681814</v>
      </c>
      <c r="BL1586">
        <v>21.020766167949599</v>
      </c>
      <c r="BM1586">
        <v>10.121262376741011</v>
      </c>
      <c r="BN1586">
        <f t="shared" si="157"/>
        <v>-10.899503791208588</v>
      </c>
      <c r="BO1586">
        <v>0.45493787231349947</v>
      </c>
      <c r="BP1586">
        <v>6.9264120710452242E-3</v>
      </c>
      <c r="BQ1586">
        <v>0</v>
      </c>
      <c r="BR1586">
        <v>5.9523809523809521E-3</v>
      </c>
      <c r="BS1586">
        <v>0</v>
      </c>
      <c r="BT1586">
        <v>0.61111111111111116</v>
      </c>
      <c r="BU1586">
        <v>0.31213784792966592</v>
      </c>
      <c r="BV1586">
        <v>0.88932011817085765</v>
      </c>
      <c r="BW1586">
        <v>1.4426388097061203E-2</v>
      </c>
      <c r="BX1586">
        <v>0.31849231745773809</v>
      </c>
      <c r="BY1586">
        <f t="shared" si="158"/>
        <v>3.5158796361535509E-2</v>
      </c>
      <c r="BZ1586">
        <v>0</v>
      </c>
      <c r="CA1586">
        <f t="shared" si="159"/>
        <v>6.996031976499905E-3</v>
      </c>
      <c r="CC1586">
        <v>3.5158796361535509E-2</v>
      </c>
      <c r="CD1586">
        <v>6.996031976499905E-3</v>
      </c>
    </row>
    <row r="1587" spans="1:82" x14ac:dyDescent="0.3">
      <c r="A1587">
        <v>1</v>
      </c>
      <c r="B1587" t="s">
        <v>1042</v>
      </c>
      <c r="C1587" t="s">
        <v>227</v>
      </c>
      <c r="D1587">
        <v>30033</v>
      </c>
      <c r="E1587" s="2">
        <v>0</v>
      </c>
      <c r="F1587" s="2" t="s">
        <v>1954</v>
      </c>
      <c r="G1587" s="3">
        <v>-999</v>
      </c>
      <c r="H1587" s="1">
        <v>0.37332049788566229</v>
      </c>
      <c r="I1587" s="1">
        <f t="shared" si="160"/>
        <v>-999</v>
      </c>
      <c r="J1587" s="1">
        <v>-999</v>
      </c>
      <c r="K1587" s="1">
        <v>-999</v>
      </c>
      <c r="L1587" s="2">
        <v>-999</v>
      </c>
      <c r="M1587" s="2">
        <v>-999</v>
      </c>
      <c r="N1587" s="7">
        <v>-999</v>
      </c>
      <c r="O1587" s="2">
        <v>-999</v>
      </c>
      <c r="P1587" s="3">
        <v>-999</v>
      </c>
      <c r="Q1587" s="3">
        <v>-999</v>
      </c>
      <c r="R1587" s="3">
        <v>-999</v>
      </c>
      <c r="S1587" s="3">
        <v>-999</v>
      </c>
      <c r="T1587" s="3">
        <v>-999</v>
      </c>
      <c r="V1587">
        <v>30033</v>
      </c>
      <c r="W1587" s="2">
        <v>-999</v>
      </c>
      <c r="X1587" s="2">
        <v>1.0014955705273783E-2</v>
      </c>
      <c r="Y1587" s="2">
        <v>-999</v>
      </c>
      <c r="Z1587" s="2">
        <v>-999</v>
      </c>
      <c r="AA1587" s="2">
        <v>-999</v>
      </c>
      <c r="AB1587" s="2">
        <v>-999</v>
      </c>
      <c r="AC1587" s="2">
        <v>-999</v>
      </c>
      <c r="AD1587" s="2">
        <v>-999</v>
      </c>
      <c r="AE1587" s="2">
        <v>-999</v>
      </c>
      <c r="AF1587" s="2">
        <v>-999</v>
      </c>
      <c r="AG1587" s="2">
        <v>-999</v>
      </c>
      <c r="AH1587" s="2">
        <v>-999</v>
      </c>
      <c r="AI1587" s="2">
        <v>-999</v>
      </c>
      <c r="AJ1587" s="2">
        <v>-999</v>
      </c>
      <c r="AK1587" s="2">
        <v>-999</v>
      </c>
      <c r="AL1587" s="2">
        <v>-999</v>
      </c>
      <c r="AM1587" s="2">
        <v>-999</v>
      </c>
      <c r="AN1587" s="2">
        <v>-999</v>
      </c>
      <c r="AO1587" s="2">
        <v>-999</v>
      </c>
      <c r="AP1587" s="2">
        <v>-999</v>
      </c>
      <c r="AQ1587" s="2">
        <v>-999</v>
      </c>
      <c r="AR1587" s="2">
        <v>-999</v>
      </c>
      <c r="AS1587" s="2">
        <v>-999</v>
      </c>
      <c r="AT1587" s="2">
        <v>-999</v>
      </c>
      <c r="AU1587" s="2">
        <v>-999</v>
      </c>
      <c r="AV1587" s="2">
        <v>-999</v>
      </c>
      <c r="AW1587" s="2">
        <v>-999</v>
      </c>
      <c r="AX1587" s="2">
        <v>-999</v>
      </c>
      <c r="AY1587" s="2">
        <v>-999</v>
      </c>
      <c r="AZ1587" s="2">
        <v>-999</v>
      </c>
      <c r="BA1587" s="2">
        <v>-999</v>
      </c>
      <c r="BB1587" s="2">
        <v>-999</v>
      </c>
      <c r="BC1587" s="2">
        <v>-999</v>
      </c>
      <c r="BD1587" s="2">
        <v>-999</v>
      </c>
      <c r="BE1587" s="2">
        <v>-999</v>
      </c>
      <c r="BF1587" s="2">
        <v>-999</v>
      </c>
      <c r="BG1587" s="2">
        <v>-999</v>
      </c>
      <c r="BH1587" s="2">
        <v>-999</v>
      </c>
      <c r="BI1587">
        <v>0</v>
      </c>
      <c r="BJ1587">
        <v>0.37332049788566229</v>
      </c>
      <c r="BK1587">
        <v>0.37332049788566229</v>
      </c>
      <c r="BL1587">
        <v>-999</v>
      </c>
      <c r="BM1587">
        <v>8.9327651341311647</v>
      </c>
      <c r="BN1587">
        <f t="shared" si="157"/>
        <v>-999</v>
      </c>
      <c r="BO1587" t="s">
        <v>3748</v>
      </c>
      <c r="BP1587" t="s">
        <v>3748</v>
      </c>
      <c r="BQ1587">
        <v>0</v>
      </c>
      <c r="BR1587">
        <v>0</v>
      </c>
      <c r="BS1587">
        <v>6.8965517241379309E-2</v>
      </c>
      <c r="BT1587">
        <v>0.16666666666666666</v>
      </c>
      <c r="BU1587" t="s">
        <v>3748</v>
      </c>
      <c r="BY1587">
        <f t="shared" si="158"/>
        <v>-999</v>
      </c>
      <c r="CA1587">
        <f t="shared" si="159"/>
        <v>-999</v>
      </c>
    </row>
    <row r="1588" spans="1:82" x14ac:dyDescent="0.3">
      <c r="A1588">
        <v>0</v>
      </c>
      <c r="B1588" t="s">
        <v>1042</v>
      </c>
      <c r="C1588" t="s">
        <v>1054</v>
      </c>
      <c r="D1588">
        <v>30035</v>
      </c>
      <c r="E1588" s="2">
        <f>BO1588</f>
        <v>0.46056622717181317</v>
      </c>
      <c r="F1588" s="2" t="s">
        <v>1937</v>
      </c>
      <c r="G1588" s="3">
        <v>2333</v>
      </c>
      <c r="H1588" s="1">
        <v>0.37378819037662558</v>
      </c>
      <c r="I1588" s="1">
        <f t="shared" si="160"/>
        <v>-9.7413523729531679</v>
      </c>
      <c r="J1588" s="1">
        <v>2.8401085805599999</v>
      </c>
      <c r="K1588" s="1">
        <v>44.745496703199997</v>
      </c>
      <c r="L1588" s="2">
        <v>9.7408719499999963E-2</v>
      </c>
      <c r="M1588" s="2">
        <v>5.9346744471896372E-5</v>
      </c>
      <c r="N1588" s="7">
        <v>0</v>
      </c>
      <c r="O1588" s="2">
        <v>3.8629403151832255E-2</v>
      </c>
      <c r="P1588" s="3">
        <v>1202.5642901420015</v>
      </c>
      <c r="Q1588" s="3">
        <v>21.292737808288042</v>
      </c>
      <c r="R1588" s="3">
        <v>-13749.521061554493</v>
      </c>
      <c r="S1588" s="3">
        <v>-38.670427139957958</v>
      </c>
      <c r="T1588" s="3">
        <v>-9600.8200609855121</v>
      </c>
      <c r="V1588">
        <v>30035</v>
      </c>
      <c r="W1588" s="2">
        <v>0.41988077634484383</v>
      </c>
      <c r="X1588" s="2">
        <v>1.0027502349798297E-2</v>
      </c>
      <c r="Y1588" s="2">
        <v>0.41480782210420236</v>
      </c>
      <c r="Z1588" s="2">
        <v>0.80992900079041463</v>
      </c>
      <c r="AA1588" s="2">
        <v>0.1289715350686898</v>
      </c>
      <c r="AB1588" s="2">
        <v>0.24044138248752445</v>
      </c>
      <c r="AC1588" s="2">
        <v>5.9346744471896372E-5</v>
      </c>
      <c r="AD1588" s="2">
        <v>0</v>
      </c>
      <c r="AE1588" s="2">
        <v>3.8629403151832255E-2</v>
      </c>
      <c r="AF1588">
        <v>119698.38985980148</v>
      </c>
      <c r="AG1588">
        <v>340.09013762881335</v>
      </c>
      <c r="AH1588">
        <v>63918.889024463679</v>
      </c>
      <c r="AI1588">
        <v>19200.876897328857</v>
      </c>
      <c r="AJ1588">
        <v>2.6491383086024247</v>
      </c>
      <c r="AK1588">
        <v>105948.86879824699</v>
      </c>
      <c r="AL1588">
        <v>301.4197104888554</v>
      </c>
      <c r="AM1588">
        <v>56650.901901634017</v>
      </c>
      <c r="AN1588">
        <v>16868.043959173021</v>
      </c>
      <c r="AO1588">
        <v>2.3471764547673692</v>
      </c>
      <c r="AP1588">
        <v>-13749.521061554493</v>
      </c>
      <c r="AQ1588">
        <v>-38.670427139957951</v>
      </c>
      <c r="AR1588">
        <v>-7267.9871228296615</v>
      </c>
      <c r="AS1588">
        <v>-2332.832938155836</v>
      </c>
      <c r="AT1588">
        <v>-0.30196185383505547</v>
      </c>
      <c r="AU1588" s="3">
        <v>226009.93268928776</v>
      </c>
      <c r="AV1588" s="3">
        <v>4001.7571436896546</v>
      </c>
      <c r="AW1588">
        <v>11516.704888642</v>
      </c>
      <c r="AX1588">
        <v>2164449.5167713775</v>
      </c>
      <c r="AY1588">
        <v>203.91606471228795</v>
      </c>
      <c r="AZ1588">
        <v>38323.985202027397</v>
      </c>
      <c r="BA1588">
        <v>12719.269178784001</v>
      </c>
      <c r="BB1588">
        <v>2390459.4494606652</v>
      </c>
      <c r="BC1588">
        <v>225.208802520576</v>
      </c>
      <c r="BD1588">
        <v>42325.742345717052</v>
      </c>
      <c r="BE1588">
        <v>1202.5642901420015</v>
      </c>
      <c r="BF1588">
        <v>226009.93268928776</v>
      </c>
      <c r="BG1588">
        <v>21.292737808288042</v>
      </c>
      <c r="BH1588">
        <v>4001.7571436896546</v>
      </c>
      <c r="BI1588">
        <v>9.6386165489128608E-2</v>
      </c>
      <c r="BJ1588">
        <v>0.47017435586575418</v>
      </c>
      <c r="BK1588">
        <v>0.37378819037662558</v>
      </c>
      <c r="BL1588">
        <v>19.76039955427521</v>
      </c>
      <c r="BM1588">
        <v>10.019047181322042</v>
      </c>
      <c r="BN1588">
        <f t="shared" si="157"/>
        <v>-9.7413523729531679</v>
      </c>
      <c r="BO1588">
        <v>0.46056622717181317</v>
      </c>
      <c r="BP1588">
        <v>5.3757321050142137E-4</v>
      </c>
      <c r="BQ1588">
        <v>0</v>
      </c>
      <c r="BR1588">
        <v>1.1904761904761904E-2</v>
      </c>
      <c r="BS1588">
        <v>3.4482758620689655E-2</v>
      </c>
      <c r="BT1588">
        <v>0.72222222222222221</v>
      </c>
      <c r="BU1588">
        <v>0.27897093517878263</v>
      </c>
      <c r="BV1588">
        <v>0.80992900079041463</v>
      </c>
      <c r="BW1588">
        <v>0.13378789944884834</v>
      </c>
      <c r="BX1588">
        <v>0.24044138248752445</v>
      </c>
      <c r="BY1588">
        <f t="shared" si="158"/>
        <v>7.0699056648967969E-3</v>
      </c>
      <c r="BZ1588">
        <v>0</v>
      </c>
      <c r="CA1588">
        <f t="shared" si="159"/>
        <v>3.8167497042156204E-2</v>
      </c>
      <c r="CC1588">
        <v>7.0699056648967969E-3</v>
      </c>
      <c r="CD1588">
        <v>3.8167497042156204E-2</v>
      </c>
    </row>
    <row r="1589" spans="1:82" x14ac:dyDescent="0.3">
      <c r="A1589">
        <v>1</v>
      </c>
      <c r="B1589" t="s">
        <v>1042</v>
      </c>
      <c r="C1589" t="s">
        <v>1055</v>
      </c>
      <c r="D1589">
        <v>30037</v>
      </c>
      <c r="E1589" s="2">
        <v>0</v>
      </c>
      <c r="F1589" s="2" t="s">
        <v>1954</v>
      </c>
      <c r="G1589" s="3">
        <v>-999</v>
      </c>
      <c r="H1589" s="1">
        <v>0.37494785020635385</v>
      </c>
      <c r="I1589" s="1">
        <f t="shared" si="160"/>
        <v>-999</v>
      </c>
      <c r="J1589" s="1">
        <v>-999</v>
      </c>
      <c r="K1589" s="1">
        <v>-999</v>
      </c>
      <c r="L1589" s="2">
        <v>-999</v>
      </c>
      <c r="M1589" s="2">
        <v>-999</v>
      </c>
      <c r="N1589" s="7">
        <v>-999</v>
      </c>
      <c r="O1589" s="2">
        <v>-999</v>
      </c>
      <c r="P1589" s="3">
        <v>-999</v>
      </c>
      <c r="Q1589" s="3">
        <v>-999</v>
      </c>
      <c r="R1589" s="3">
        <v>-999</v>
      </c>
      <c r="S1589" s="3">
        <v>-999</v>
      </c>
      <c r="T1589" s="3">
        <v>-999</v>
      </c>
      <c r="V1589">
        <v>30037</v>
      </c>
      <c r="W1589" s="2">
        <v>-999</v>
      </c>
      <c r="X1589" s="2">
        <v>1.0058612192128656E-2</v>
      </c>
      <c r="Y1589" s="2">
        <v>-999</v>
      </c>
      <c r="Z1589" s="2">
        <v>-999</v>
      </c>
      <c r="AA1589" s="2">
        <v>-999</v>
      </c>
      <c r="AB1589" s="2">
        <v>-999</v>
      </c>
      <c r="AC1589" s="2">
        <v>-999</v>
      </c>
      <c r="AD1589" s="2">
        <v>-999</v>
      </c>
      <c r="AE1589" s="2">
        <v>-999</v>
      </c>
      <c r="AF1589" s="2">
        <v>-999</v>
      </c>
      <c r="AG1589" s="2">
        <v>-999</v>
      </c>
      <c r="AH1589" s="2">
        <v>-999</v>
      </c>
      <c r="AI1589" s="2">
        <v>-999</v>
      </c>
      <c r="AJ1589" s="2">
        <v>-999</v>
      </c>
      <c r="AK1589" s="2">
        <v>-999</v>
      </c>
      <c r="AL1589" s="2">
        <v>-999</v>
      </c>
      <c r="AM1589" s="2">
        <v>-999</v>
      </c>
      <c r="AN1589" s="2">
        <v>-999</v>
      </c>
      <c r="AO1589" s="2">
        <v>-999</v>
      </c>
      <c r="AP1589" s="2">
        <v>-999</v>
      </c>
      <c r="AQ1589" s="2">
        <v>-999</v>
      </c>
      <c r="AR1589" s="2">
        <v>-999</v>
      </c>
      <c r="AS1589" s="2">
        <v>-999</v>
      </c>
      <c r="AT1589" s="2">
        <v>-999</v>
      </c>
      <c r="AU1589" s="2">
        <v>-999</v>
      </c>
      <c r="AV1589" s="2">
        <v>-999</v>
      </c>
      <c r="AW1589" s="2">
        <v>-999</v>
      </c>
      <c r="AX1589" s="2">
        <v>-999</v>
      </c>
      <c r="AY1589" s="2">
        <v>-999</v>
      </c>
      <c r="AZ1589" s="2">
        <v>-999</v>
      </c>
      <c r="BA1589" s="2">
        <v>-999</v>
      </c>
      <c r="BB1589" s="2">
        <v>-999</v>
      </c>
      <c r="BC1589" s="2">
        <v>-999</v>
      </c>
      <c r="BD1589" s="2">
        <v>-999</v>
      </c>
      <c r="BE1589" s="2">
        <v>-999</v>
      </c>
      <c r="BF1589" s="2">
        <v>-999</v>
      </c>
      <c r="BG1589" s="2">
        <v>-999</v>
      </c>
      <c r="BH1589" s="2">
        <v>-999</v>
      </c>
      <c r="BI1589">
        <v>0</v>
      </c>
      <c r="BJ1589">
        <v>0.37494785020635385</v>
      </c>
      <c r="BK1589">
        <v>0.37494785020635385</v>
      </c>
      <c r="BL1589">
        <v>-999</v>
      </c>
      <c r="BM1589">
        <v>11.774708876464477</v>
      </c>
      <c r="BN1589">
        <f t="shared" si="157"/>
        <v>-999</v>
      </c>
      <c r="BO1589" t="s">
        <v>3748</v>
      </c>
      <c r="BP1589" t="s">
        <v>3748</v>
      </c>
      <c r="BQ1589">
        <v>0</v>
      </c>
      <c r="BR1589">
        <v>0</v>
      </c>
      <c r="BS1589">
        <v>3.4482758620689655E-2</v>
      </c>
      <c r="BT1589">
        <v>0.5</v>
      </c>
      <c r="BU1589" t="s">
        <v>3748</v>
      </c>
      <c r="BY1589">
        <f t="shared" si="158"/>
        <v>-999</v>
      </c>
      <c r="CA1589">
        <f t="shared" si="159"/>
        <v>-999</v>
      </c>
    </row>
    <row r="1590" spans="1:82" x14ac:dyDescent="0.3">
      <c r="A1590">
        <v>1</v>
      </c>
      <c r="B1590" t="s">
        <v>1042</v>
      </c>
      <c r="C1590" t="s">
        <v>1056</v>
      </c>
      <c r="D1590">
        <v>30039</v>
      </c>
      <c r="E1590" s="2">
        <v>0</v>
      </c>
      <c r="F1590" s="2" t="s">
        <v>1954</v>
      </c>
      <c r="G1590" s="3">
        <v>-999</v>
      </c>
      <c r="H1590" s="1">
        <v>0.37510151830568667</v>
      </c>
      <c r="I1590" s="1">
        <f t="shared" si="160"/>
        <v>-999</v>
      </c>
      <c r="J1590" s="1">
        <v>-999</v>
      </c>
      <c r="K1590" s="1">
        <v>-999</v>
      </c>
      <c r="L1590" s="2">
        <v>-999</v>
      </c>
      <c r="M1590" s="2">
        <v>-999</v>
      </c>
      <c r="N1590" s="7">
        <v>-999</v>
      </c>
      <c r="O1590" s="2">
        <v>-999</v>
      </c>
      <c r="P1590" s="3">
        <v>-999</v>
      </c>
      <c r="Q1590" s="3">
        <v>-999</v>
      </c>
      <c r="R1590" s="3">
        <v>-999</v>
      </c>
      <c r="S1590" s="3">
        <v>-999</v>
      </c>
      <c r="T1590" s="3">
        <v>-999</v>
      </c>
      <c r="V1590">
        <v>30039</v>
      </c>
      <c r="W1590" s="2">
        <v>-999</v>
      </c>
      <c r="X1590" s="2">
        <v>1.0062734599595826E-2</v>
      </c>
      <c r="Y1590" s="2">
        <v>-999</v>
      </c>
      <c r="Z1590" s="2">
        <v>-999</v>
      </c>
      <c r="AA1590" s="2">
        <v>-999</v>
      </c>
      <c r="AB1590" s="2">
        <v>-999</v>
      </c>
      <c r="AC1590" s="2">
        <v>-999</v>
      </c>
      <c r="AD1590" s="2">
        <v>-999</v>
      </c>
      <c r="AE1590" s="2">
        <v>-999</v>
      </c>
      <c r="AF1590" s="2">
        <v>-999</v>
      </c>
      <c r="AG1590" s="2">
        <v>-999</v>
      </c>
      <c r="AH1590" s="2">
        <v>-999</v>
      </c>
      <c r="AI1590" s="2">
        <v>-999</v>
      </c>
      <c r="AJ1590" s="2">
        <v>-999</v>
      </c>
      <c r="AK1590" s="2">
        <v>-999</v>
      </c>
      <c r="AL1590" s="2">
        <v>-999</v>
      </c>
      <c r="AM1590" s="2">
        <v>-999</v>
      </c>
      <c r="AN1590" s="2">
        <v>-999</v>
      </c>
      <c r="AO1590" s="2">
        <v>-999</v>
      </c>
      <c r="AP1590" s="2">
        <v>-999</v>
      </c>
      <c r="AQ1590" s="2">
        <v>-999</v>
      </c>
      <c r="AR1590" s="2">
        <v>-999</v>
      </c>
      <c r="AS1590" s="2">
        <v>-999</v>
      </c>
      <c r="AT1590" s="2">
        <v>-999</v>
      </c>
      <c r="AU1590" s="2">
        <v>-999</v>
      </c>
      <c r="AV1590" s="2">
        <v>-999</v>
      </c>
      <c r="AW1590" s="2">
        <v>-999</v>
      </c>
      <c r="AX1590" s="2">
        <v>-999</v>
      </c>
      <c r="AY1590" s="2">
        <v>-999</v>
      </c>
      <c r="AZ1590" s="2">
        <v>-999</v>
      </c>
      <c r="BA1590" s="2">
        <v>-999</v>
      </c>
      <c r="BB1590" s="2">
        <v>-999</v>
      </c>
      <c r="BC1590" s="2">
        <v>-999</v>
      </c>
      <c r="BD1590" s="2">
        <v>-999</v>
      </c>
      <c r="BE1590" s="2">
        <v>-999</v>
      </c>
      <c r="BF1590" s="2">
        <v>-999</v>
      </c>
      <c r="BG1590" s="2">
        <v>-999</v>
      </c>
      <c r="BH1590" s="2">
        <v>-999</v>
      </c>
      <c r="BI1590">
        <v>0</v>
      </c>
      <c r="BJ1590">
        <v>0.37510151830568667</v>
      </c>
      <c r="BK1590">
        <v>0.37510151830568667</v>
      </c>
      <c r="BL1590">
        <v>-999</v>
      </c>
      <c r="BM1590">
        <v>9.6749463690387749</v>
      </c>
      <c r="BN1590">
        <f t="shared" si="157"/>
        <v>-999</v>
      </c>
      <c r="BO1590" t="s">
        <v>3748</v>
      </c>
      <c r="BP1590" t="s">
        <v>3748</v>
      </c>
      <c r="BQ1590">
        <v>0</v>
      </c>
      <c r="BR1590">
        <v>0</v>
      </c>
      <c r="BS1590">
        <v>0</v>
      </c>
      <c r="BT1590">
        <v>0.72222222222222221</v>
      </c>
      <c r="BU1590" t="s">
        <v>3748</v>
      </c>
      <c r="BY1590">
        <f t="shared" si="158"/>
        <v>-999</v>
      </c>
      <c r="CA1590">
        <f t="shared" si="159"/>
        <v>-999</v>
      </c>
    </row>
    <row r="1591" spans="1:82" x14ac:dyDescent="0.3">
      <c r="A1591">
        <v>0</v>
      </c>
      <c r="B1591" t="s">
        <v>1042</v>
      </c>
      <c r="C1591" t="s">
        <v>1057</v>
      </c>
      <c r="D1591">
        <v>30041</v>
      </c>
      <c r="E1591" s="2">
        <f>BO1591</f>
        <v>0.42931625024967818</v>
      </c>
      <c r="F1591" s="2" t="s">
        <v>1936</v>
      </c>
      <c r="G1591" s="3">
        <v>363</v>
      </c>
      <c r="H1591" s="1">
        <v>0.37422422973533986</v>
      </c>
      <c r="I1591" s="1">
        <f t="shared" si="160"/>
        <v>-16.08411252195701</v>
      </c>
      <c r="J1591" s="1">
        <v>2.6604237335400001</v>
      </c>
      <c r="K1591" s="1">
        <v>29.8037026513</v>
      </c>
      <c r="L1591" s="2">
        <v>3.3554419507999977E-2</v>
      </c>
      <c r="M1591" s="2">
        <v>1.2299218629630308E-3</v>
      </c>
      <c r="N1591" s="7">
        <v>0</v>
      </c>
      <c r="O1591" s="2">
        <v>1.8616564858339828E-3</v>
      </c>
      <c r="P1591" s="3">
        <v>-6929.06458759</v>
      </c>
      <c r="Q1591" s="3">
        <v>-122.68679248975999</v>
      </c>
      <c r="R1591" s="3">
        <v>-82049.46541482734</v>
      </c>
      <c r="S1591" s="3">
        <v>-232.18549337523774</v>
      </c>
      <c r="T1591" s="3">
        <v>-57097.904379080108</v>
      </c>
      <c r="V1591">
        <v>30041</v>
      </c>
      <c r="W1591" s="2">
        <v>0.38632826125862635</v>
      </c>
      <c r="X1591" s="2">
        <v>1.0039199845349739E-2</v>
      </c>
      <c r="Y1591" s="2">
        <v>0.57103789354943013</v>
      </c>
      <c r="Z1591" s="2">
        <v>0.75868730897615599</v>
      </c>
      <c r="AA1591" s="2">
        <v>8.5904271153035339E-2</v>
      </c>
      <c r="AB1591" s="2">
        <v>8.2824936581471831E-2</v>
      </c>
      <c r="AC1591" s="2">
        <v>1.2299218629630308E-3</v>
      </c>
      <c r="AD1591" s="2">
        <v>0</v>
      </c>
      <c r="AE1591" s="2">
        <v>1.8616564858339828E-3</v>
      </c>
      <c r="AF1591">
        <v>268153.72920243721</v>
      </c>
      <c r="AG1591">
        <v>758.86696137037222</v>
      </c>
      <c r="AH1591">
        <v>142626.6972231518</v>
      </c>
      <c r="AI1591">
        <v>43975.0829339216</v>
      </c>
      <c r="AJ1591">
        <v>5.9168452300223873</v>
      </c>
      <c r="AK1591">
        <v>186104.26378760987</v>
      </c>
      <c r="AL1591">
        <v>526.68146799513443</v>
      </c>
      <c r="AM1591">
        <v>98988.152196185416</v>
      </c>
      <c r="AN1591">
        <v>30515.723581807884</v>
      </c>
      <c r="AO1591">
        <v>4.1064847852647883</v>
      </c>
      <c r="AP1591">
        <v>-82049.46541482734</v>
      </c>
      <c r="AQ1591">
        <v>-232.1854933752378</v>
      </c>
      <c r="AR1591">
        <v>-43638.545026966385</v>
      </c>
      <c r="AS1591">
        <v>-13459.359352113715</v>
      </c>
      <c r="AT1591">
        <v>-1.8103604447575989</v>
      </c>
      <c r="AU1591" s="3">
        <v>-1302248.3985916646</v>
      </c>
      <c r="AV1591" s="3">
        <v>-23057.755780525495</v>
      </c>
      <c r="AW1591">
        <v>21951.581377813</v>
      </c>
      <c r="AX1591">
        <v>4125580.2041461752</v>
      </c>
      <c r="AY1591">
        <v>388.67715479883196</v>
      </c>
      <c r="AZ1591">
        <v>73047.98447289248</v>
      </c>
      <c r="BA1591">
        <v>15022.516790222999</v>
      </c>
      <c r="BB1591">
        <v>2823331.8055545106</v>
      </c>
      <c r="BC1591">
        <v>265.990362309072</v>
      </c>
      <c r="BD1591">
        <v>49990.228692366989</v>
      </c>
      <c r="BE1591">
        <v>-6929.06458759</v>
      </c>
      <c r="BF1591">
        <v>-1302248.3985916646</v>
      </c>
      <c r="BG1591">
        <v>-122.68679248975999</v>
      </c>
      <c r="BH1591">
        <v>-23057.755780525495</v>
      </c>
      <c r="BI1591">
        <v>0.14524741934972582</v>
      </c>
      <c r="BJ1591">
        <v>0.51947164908506571</v>
      </c>
      <c r="BK1591">
        <v>0.37422422973533986</v>
      </c>
      <c r="BL1591">
        <v>26.023428761196381</v>
      </c>
      <c r="BM1591">
        <v>9.9393162392393712</v>
      </c>
      <c r="BN1591">
        <f t="shared" si="157"/>
        <v>-16.08411252195701</v>
      </c>
      <c r="BO1591">
        <v>0.42931625024967818</v>
      </c>
      <c r="BP1591">
        <v>7.5512105292954452E-4</v>
      </c>
      <c r="BQ1591">
        <v>0</v>
      </c>
      <c r="BR1591">
        <v>1.1904761904761904E-2</v>
      </c>
      <c r="BS1591">
        <v>6.8965517241379309E-2</v>
      </c>
      <c r="BT1591">
        <v>0.5</v>
      </c>
      <c r="BU1591">
        <v>0.46061365403732396</v>
      </c>
      <c r="BV1591">
        <v>0.75868730897615599</v>
      </c>
      <c r="BW1591">
        <v>8.9112314474103047E-2</v>
      </c>
      <c r="BX1591">
        <v>8.2824936581471831E-2</v>
      </c>
      <c r="BY1591">
        <f t="shared" si="158"/>
        <v>0.14532211810836179</v>
      </c>
      <c r="BZ1591">
        <v>0</v>
      </c>
      <c r="CA1591">
        <f t="shared" si="159"/>
        <v>5.0501450874442817E-3</v>
      </c>
      <c r="CC1591">
        <v>0.14532211810836179</v>
      </c>
      <c r="CD1591">
        <v>5.0501450874442817E-3</v>
      </c>
    </row>
    <row r="1592" spans="1:82" x14ac:dyDescent="0.3">
      <c r="A1592">
        <v>1</v>
      </c>
      <c r="B1592" t="s">
        <v>1042</v>
      </c>
      <c r="C1592" t="s">
        <v>41</v>
      </c>
      <c r="D1592">
        <v>30043</v>
      </c>
      <c r="E1592" s="2">
        <v>0</v>
      </c>
      <c r="F1592" s="2" t="s">
        <v>1954</v>
      </c>
      <c r="G1592" s="3">
        <v>-999</v>
      </c>
      <c r="H1592" s="1">
        <v>0.37514469157313551</v>
      </c>
      <c r="I1592" s="1">
        <f t="shared" si="160"/>
        <v>-999</v>
      </c>
      <c r="J1592" s="1">
        <v>-999</v>
      </c>
      <c r="K1592" s="1">
        <v>-999</v>
      </c>
      <c r="L1592" s="2">
        <v>-999</v>
      </c>
      <c r="M1592" s="2">
        <v>-999</v>
      </c>
      <c r="N1592" s="7">
        <v>-999</v>
      </c>
      <c r="O1592" s="2">
        <v>-999</v>
      </c>
      <c r="P1592" s="3">
        <v>-999</v>
      </c>
      <c r="Q1592" s="3">
        <v>-999</v>
      </c>
      <c r="R1592" s="3">
        <v>-999</v>
      </c>
      <c r="S1592" s="3">
        <v>-999</v>
      </c>
      <c r="T1592" s="3">
        <v>-999</v>
      </c>
      <c r="V1592">
        <v>30043</v>
      </c>
      <c r="W1592" s="2">
        <v>-999</v>
      </c>
      <c r="X1592" s="2">
        <v>1.0063892795739894E-2</v>
      </c>
      <c r="Y1592" s="2">
        <v>-999</v>
      </c>
      <c r="Z1592" s="2">
        <v>-999</v>
      </c>
      <c r="AA1592" s="2">
        <v>-999</v>
      </c>
      <c r="AB1592" s="2">
        <v>-999</v>
      </c>
      <c r="AC1592" s="2">
        <v>-999</v>
      </c>
      <c r="AD1592" s="2">
        <v>-999</v>
      </c>
      <c r="AE1592" s="2">
        <v>-999</v>
      </c>
      <c r="AF1592" s="2">
        <v>-999</v>
      </c>
      <c r="AG1592" s="2">
        <v>-999</v>
      </c>
      <c r="AH1592" s="2">
        <v>-999</v>
      </c>
      <c r="AI1592" s="2">
        <v>-999</v>
      </c>
      <c r="AJ1592" s="2">
        <v>-999</v>
      </c>
      <c r="AK1592" s="2">
        <v>-999</v>
      </c>
      <c r="AL1592" s="2">
        <v>-999</v>
      </c>
      <c r="AM1592" s="2">
        <v>-999</v>
      </c>
      <c r="AN1592" s="2">
        <v>-999</v>
      </c>
      <c r="AO1592" s="2">
        <v>-999</v>
      </c>
      <c r="AP1592" s="2">
        <v>-999</v>
      </c>
      <c r="AQ1592" s="2">
        <v>-999</v>
      </c>
      <c r="AR1592" s="2">
        <v>-999</v>
      </c>
      <c r="AS1592" s="2">
        <v>-999</v>
      </c>
      <c r="AT1592" s="2">
        <v>-999</v>
      </c>
      <c r="AU1592" s="2">
        <v>-999</v>
      </c>
      <c r="AV1592" s="2">
        <v>-999</v>
      </c>
      <c r="AW1592" s="2">
        <v>-999</v>
      </c>
      <c r="AX1592" s="2">
        <v>-999</v>
      </c>
      <c r="AY1592" s="2">
        <v>-999</v>
      </c>
      <c r="AZ1592" s="2">
        <v>-999</v>
      </c>
      <c r="BA1592" s="2">
        <v>-999</v>
      </c>
      <c r="BB1592" s="2">
        <v>-999</v>
      </c>
      <c r="BC1592" s="2">
        <v>-999</v>
      </c>
      <c r="BD1592" s="2">
        <v>-999</v>
      </c>
      <c r="BE1592" s="2">
        <v>-999</v>
      </c>
      <c r="BF1592" s="2">
        <v>-999</v>
      </c>
      <c r="BG1592" s="2">
        <v>-999</v>
      </c>
      <c r="BH1592" s="2">
        <v>-999</v>
      </c>
      <c r="BI1592">
        <v>0</v>
      </c>
      <c r="BJ1592">
        <v>0.37514469157313551</v>
      </c>
      <c r="BK1592">
        <v>0.37514469157313551</v>
      </c>
      <c r="BL1592">
        <v>-999</v>
      </c>
      <c r="BM1592">
        <v>9.6749463690387749</v>
      </c>
      <c r="BN1592">
        <f t="shared" si="157"/>
        <v>-999</v>
      </c>
      <c r="BO1592" t="s">
        <v>3748</v>
      </c>
      <c r="BP1592" t="s">
        <v>3748</v>
      </c>
      <c r="BQ1592">
        <v>0</v>
      </c>
      <c r="BR1592">
        <v>0</v>
      </c>
      <c r="BS1592">
        <v>0</v>
      </c>
      <c r="BT1592">
        <v>0.66666666666666663</v>
      </c>
      <c r="BU1592" t="s">
        <v>3748</v>
      </c>
      <c r="BY1592">
        <f t="shared" si="158"/>
        <v>-999</v>
      </c>
      <c r="CA1592">
        <f t="shared" si="159"/>
        <v>-999</v>
      </c>
    </row>
    <row r="1593" spans="1:82" x14ac:dyDescent="0.3">
      <c r="A1593">
        <v>1</v>
      </c>
      <c r="B1593" t="s">
        <v>1042</v>
      </c>
      <c r="C1593" t="s">
        <v>1058</v>
      </c>
      <c r="D1593">
        <v>30045</v>
      </c>
      <c r="E1593" s="2">
        <v>0</v>
      </c>
      <c r="F1593" s="2" t="s">
        <v>1954</v>
      </c>
      <c r="G1593" s="3">
        <v>-999</v>
      </c>
      <c r="H1593" s="1">
        <v>0.3752068978680691</v>
      </c>
      <c r="I1593" s="1">
        <f t="shared" si="160"/>
        <v>-999</v>
      </c>
      <c r="J1593" s="1">
        <v>-999</v>
      </c>
      <c r="K1593" s="1">
        <v>-999</v>
      </c>
      <c r="L1593" s="2">
        <v>-999</v>
      </c>
      <c r="M1593" s="2">
        <v>-999</v>
      </c>
      <c r="N1593" s="7">
        <v>-999</v>
      </c>
      <c r="O1593" s="2">
        <v>-999</v>
      </c>
      <c r="P1593" s="3">
        <v>-999</v>
      </c>
      <c r="Q1593" s="3">
        <v>-999</v>
      </c>
      <c r="R1593" s="3">
        <v>-999</v>
      </c>
      <c r="S1593" s="3">
        <v>-999</v>
      </c>
      <c r="T1593" s="3">
        <v>-999</v>
      </c>
      <c r="V1593">
        <v>30045</v>
      </c>
      <c r="W1593" s="2">
        <v>-999</v>
      </c>
      <c r="X1593" s="2">
        <v>1.0065561585136343E-2</v>
      </c>
      <c r="Y1593" s="2">
        <v>-999</v>
      </c>
      <c r="Z1593" s="2">
        <v>-999</v>
      </c>
      <c r="AA1593" s="2">
        <v>-999</v>
      </c>
      <c r="AB1593" s="2">
        <v>-999</v>
      </c>
      <c r="AC1593" s="2">
        <v>-999</v>
      </c>
      <c r="AD1593" s="2">
        <v>-999</v>
      </c>
      <c r="AE1593" s="2">
        <v>-999</v>
      </c>
      <c r="AF1593" s="2">
        <v>-999</v>
      </c>
      <c r="AG1593" s="2">
        <v>-999</v>
      </c>
      <c r="AH1593" s="2">
        <v>-999</v>
      </c>
      <c r="AI1593" s="2">
        <v>-999</v>
      </c>
      <c r="AJ1593" s="2">
        <v>-999</v>
      </c>
      <c r="AK1593" s="2">
        <v>-999</v>
      </c>
      <c r="AL1593" s="2">
        <v>-999</v>
      </c>
      <c r="AM1593" s="2">
        <v>-999</v>
      </c>
      <c r="AN1593" s="2">
        <v>-999</v>
      </c>
      <c r="AO1593" s="2">
        <v>-999</v>
      </c>
      <c r="AP1593" s="2">
        <v>-999</v>
      </c>
      <c r="AQ1593" s="2">
        <v>-999</v>
      </c>
      <c r="AR1593" s="2">
        <v>-999</v>
      </c>
      <c r="AS1593" s="2">
        <v>-999</v>
      </c>
      <c r="AT1593" s="2">
        <v>-999</v>
      </c>
      <c r="AU1593" s="2">
        <v>-999</v>
      </c>
      <c r="AV1593" s="2">
        <v>-999</v>
      </c>
      <c r="AW1593" s="2">
        <v>-999</v>
      </c>
      <c r="AX1593" s="2">
        <v>-999</v>
      </c>
      <c r="AY1593" s="2">
        <v>-999</v>
      </c>
      <c r="AZ1593" s="2">
        <v>-999</v>
      </c>
      <c r="BA1593" s="2">
        <v>-999</v>
      </c>
      <c r="BB1593" s="2">
        <v>-999</v>
      </c>
      <c r="BC1593" s="2">
        <v>-999</v>
      </c>
      <c r="BD1593" s="2">
        <v>-999</v>
      </c>
      <c r="BE1593" s="2">
        <v>-999</v>
      </c>
      <c r="BF1593" s="2">
        <v>-999</v>
      </c>
      <c r="BG1593" s="2">
        <v>-999</v>
      </c>
      <c r="BH1593" s="2">
        <v>-999</v>
      </c>
      <c r="BI1593">
        <v>0</v>
      </c>
      <c r="BJ1593">
        <v>0.3752068978680691</v>
      </c>
      <c r="BK1593">
        <v>0.3752068978680691</v>
      </c>
      <c r="BL1593">
        <v>-999</v>
      </c>
      <c r="BM1593">
        <v>10.059117129077645</v>
      </c>
      <c r="BN1593">
        <f t="shared" si="157"/>
        <v>-999</v>
      </c>
      <c r="BO1593" t="s">
        <v>3748</v>
      </c>
      <c r="BP1593" t="s">
        <v>3748</v>
      </c>
      <c r="BQ1593">
        <v>0</v>
      </c>
      <c r="BR1593">
        <v>5.3571428571428568E-2</v>
      </c>
      <c r="BS1593">
        <v>3.4482758620689655E-2</v>
      </c>
      <c r="BT1593">
        <v>0.5</v>
      </c>
      <c r="BU1593" t="s">
        <v>3748</v>
      </c>
      <c r="BY1593">
        <f t="shared" si="158"/>
        <v>-999</v>
      </c>
      <c r="CA1593">
        <f t="shared" si="159"/>
        <v>-999</v>
      </c>
    </row>
    <row r="1594" spans="1:82" x14ac:dyDescent="0.3">
      <c r="A1594">
        <v>0</v>
      </c>
      <c r="B1594" t="s">
        <v>1042</v>
      </c>
      <c r="C1594" t="s">
        <v>163</v>
      </c>
      <c r="D1594">
        <v>30047</v>
      </c>
      <c r="E1594" s="2">
        <f>BO1594</f>
        <v>0.47413485192841148</v>
      </c>
      <c r="F1594" s="2" t="s">
        <v>1937</v>
      </c>
      <c r="G1594" s="3">
        <v>2126</v>
      </c>
      <c r="H1594" s="1">
        <v>0.37442817135703577</v>
      </c>
      <c r="I1594" s="1">
        <f t="shared" si="160"/>
        <v>-11.243997893338769</v>
      </c>
      <c r="J1594" s="1">
        <v>2.66119431572</v>
      </c>
      <c r="K1594" s="1">
        <v>17.418215587100001</v>
      </c>
      <c r="L1594" s="2">
        <v>9.5043516496000069E-2</v>
      </c>
      <c r="M1594" s="2">
        <v>2.1396519291984968E-4</v>
      </c>
      <c r="N1594" s="7">
        <v>0</v>
      </c>
      <c r="O1594" s="2">
        <v>2.5250269352568463E-2</v>
      </c>
      <c r="P1594" s="3">
        <v>-4890.3262034160007</v>
      </c>
      <c r="Q1594" s="3">
        <v>-86.588662660224003</v>
      </c>
      <c r="R1594" s="3">
        <v>-58790.915297045103</v>
      </c>
      <c r="S1594" s="3">
        <v>-166.75746015375185</v>
      </c>
      <c r="T1594" s="3">
        <v>-38446.404432408337</v>
      </c>
      <c r="V1594">
        <v>30047</v>
      </c>
      <c r="W1594" s="2">
        <v>0.39340563475861356</v>
      </c>
      <c r="X1594" s="2">
        <v>1.0044670925344848E-2</v>
      </c>
      <c r="Y1594" s="2">
        <v>0.46005252365336347</v>
      </c>
      <c r="Z1594" s="2">
        <v>0.75890706003051578</v>
      </c>
      <c r="AA1594" s="2">
        <v>5.0205141700103442E-2</v>
      </c>
      <c r="AB1594" s="2">
        <v>0.23460317125690275</v>
      </c>
      <c r="AC1594" s="2">
        <v>2.1396519291984968E-4</v>
      </c>
      <c r="AD1594" s="2">
        <v>0</v>
      </c>
      <c r="AE1594" s="2">
        <v>2.5250269352568463E-2</v>
      </c>
      <c r="AF1594">
        <v>96973.191240203247</v>
      </c>
      <c r="AG1594">
        <v>275.29410732655487</v>
      </c>
      <c r="AH1594">
        <v>51740.675627883997</v>
      </c>
      <c r="AI1594">
        <v>11661.562104777673</v>
      </c>
      <c r="AJ1594">
        <v>2.1448354303093335</v>
      </c>
      <c r="AK1594">
        <v>38182.275943158143</v>
      </c>
      <c r="AL1594">
        <v>108.53664717280306</v>
      </c>
      <c r="AM1594">
        <v>20399.126990555815</v>
      </c>
      <c r="AN1594">
        <v>4556.7063096975144</v>
      </c>
      <c r="AO1594">
        <v>0.84535072108752651</v>
      </c>
      <c r="AP1594">
        <v>-58790.915297045103</v>
      </c>
      <c r="AQ1594">
        <v>-166.75746015375182</v>
      </c>
      <c r="AR1594">
        <v>-31341.548637328182</v>
      </c>
      <c r="AS1594">
        <v>-7104.8557950801587</v>
      </c>
      <c r="AT1594">
        <v>-1.2994847092218071</v>
      </c>
      <c r="AU1594" s="3">
        <v>-919087.9066700032</v>
      </c>
      <c r="AV1594" s="3">
        <v>-16273.4732603625</v>
      </c>
      <c r="AW1594">
        <v>12599.037535255002</v>
      </c>
      <c r="AX1594">
        <v>2367863.114375825</v>
      </c>
      <c r="AY1594">
        <v>223.07996759432001</v>
      </c>
      <c r="AZ1594">
        <v>41925.649109676502</v>
      </c>
      <c r="BA1594">
        <v>7708.7113318390011</v>
      </c>
      <c r="BB1594">
        <v>1448775.2077058218</v>
      </c>
      <c r="BC1594">
        <v>136.49130493409601</v>
      </c>
      <c r="BD1594">
        <v>25652.175849314004</v>
      </c>
      <c r="BE1594">
        <v>-4890.3262034160007</v>
      </c>
      <c r="BF1594">
        <v>-919087.9066700032</v>
      </c>
      <c r="BG1594">
        <v>-86.588662660224003</v>
      </c>
      <c r="BH1594">
        <v>-16273.4732603625</v>
      </c>
      <c r="BI1594">
        <v>0.18068948620012679</v>
      </c>
      <c r="BJ1594">
        <v>0.55511765755716258</v>
      </c>
      <c r="BK1594">
        <v>0.37442817135703577</v>
      </c>
      <c r="BL1594">
        <v>21.169986037904575</v>
      </c>
      <c r="BM1594">
        <v>9.9259881445658067</v>
      </c>
      <c r="BN1594">
        <f t="shared" si="157"/>
        <v>-11.243997893338769</v>
      </c>
      <c r="BO1594">
        <v>0.47413485192841148</v>
      </c>
      <c r="BP1594">
        <v>1.037446211599344E-3</v>
      </c>
      <c r="BQ1594">
        <v>0</v>
      </c>
      <c r="BR1594">
        <v>0</v>
      </c>
      <c r="BS1594">
        <v>0</v>
      </c>
      <c r="BT1594">
        <v>0.83333333333333337</v>
      </c>
      <c r="BU1594">
        <v>0.32200340233684083</v>
      </c>
      <c r="BV1594">
        <v>0.75890706003051578</v>
      </c>
      <c r="BW1594">
        <v>5.2080022510480752E-2</v>
      </c>
      <c r="BX1594">
        <v>0.23460317125690275</v>
      </c>
      <c r="BY1594">
        <f t="shared" si="158"/>
        <v>6.1718414159353009E-2</v>
      </c>
      <c r="BZ1594">
        <v>0</v>
      </c>
      <c r="CA1594">
        <f t="shared" si="159"/>
        <v>2.585682706800032E-2</v>
      </c>
      <c r="CC1594">
        <v>6.1718414159353009E-2</v>
      </c>
      <c r="CD1594">
        <v>2.585682706800032E-2</v>
      </c>
    </row>
    <row r="1595" spans="1:82" x14ac:dyDescent="0.3">
      <c r="A1595">
        <v>0</v>
      </c>
      <c r="B1595" t="s">
        <v>1042</v>
      </c>
      <c r="C1595" t="s">
        <v>1059</v>
      </c>
      <c r="D1595">
        <v>30049</v>
      </c>
      <c r="E1595" s="2">
        <f>BO1595</f>
        <v>0.43539008694695047</v>
      </c>
      <c r="F1595" s="2" t="s">
        <v>1936</v>
      </c>
      <c r="G1595" s="3">
        <v>18268</v>
      </c>
      <c r="H1595" s="1">
        <v>0.76055045180886494</v>
      </c>
      <c r="I1595" s="1">
        <f t="shared" si="160"/>
        <v>-10.319261384640944</v>
      </c>
      <c r="J1595" s="1">
        <v>2.9405132887800001</v>
      </c>
      <c r="K1595" s="1">
        <v>26.227309050100001</v>
      </c>
      <c r="L1595" s="2">
        <v>7.2272491092000068E-2</v>
      </c>
      <c r="M1595" s="2">
        <v>9.8252933672686275E-4</v>
      </c>
      <c r="N1595" s="7">
        <v>0</v>
      </c>
      <c r="O1595" s="2">
        <v>1.3521097141974742E-2</v>
      </c>
      <c r="P1595" s="3">
        <v>-80541.956539010003</v>
      </c>
      <c r="Q1595" s="3">
        <v>-1426.0848897726401</v>
      </c>
      <c r="R1595" s="3">
        <v>-691549.41157152643</v>
      </c>
      <c r="S1595" s="3">
        <v>-1958.2828759801444</v>
      </c>
      <c r="T1595" s="3">
        <v>-446697.09421621583</v>
      </c>
      <c r="V1595">
        <v>30049</v>
      </c>
      <c r="W1595" s="2">
        <v>0.40381929032194031</v>
      </c>
      <c r="X1595" s="2">
        <v>2.0403056166566517E-2</v>
      </c>
      <c r="Y1595" s="2">
        <v>0.45256202699113274</v>
      </c>
      <c r="Z1595" s="2">
        <v>0.83856195009379775</v>
      </c>
      <c r="AA1595" s="2">
        <v>7.5595904797955485E-2</v>
      </c>
      <c r="AB1595" s="2">
        <v>0.17839570998546797</v>
      </c>
      <c r="AC1595" s="2">
        <v>9.8252933672686275E-4</v>
      </c>
      <c r="AD1595" s="2">
        <v>0</v>
      </c>
      <c r="AE1595" s="2">
        <v>1.3521097141974742E-2</v>
      </c>
      <c r="AF1595">
        <v>927479.96379190497</v>
      </c>
      <c r="AG1595">
        <v>2626.4695802085275</v>
      </c>
      <c r="AH1595">
        <v>493636.83050024218</v>
      </c>
      <c r="AI1595">
        <v>105452.84425737339</v>
      </c>
      <c r="AJ1595">
        <v>20.475200667484099</v>
      </c>
      <c r="AK1595">
        <v>235930.55222037854</v>
      </c>
      <c r="AL1595">
        <v>668.18670422838318</v>
      </c>
      <c r="AM1595">
        <v>125583.62348575697</v>
      </c>
      <c r="AN1595">
        <v>26808.957055642753</v>
      </c>
      <c r="AO1595">
        <v>5.2088591131509689</v>
      </c>
      <c r="AP1595">
        <v>-691549.41157152643</v>
      </c>
      <c r="AQ1595">
        <v>-1958.2828759801444</v>
      </c>
      <c r="AR1595">
        <v>-368053.2070144852</v>
      </c>
      <c r="AS1595">
        <v>-78643.887201730642</v>
      </c>
      <c r="AT1595">
        <v>-15.266341554333131</v>
      </c>
      <c r="AU1595" s="3">
        <v>-15137055.31194154</v>
      </c>
      <c r="AV1595" s="3">
        <v>-268018.39418387</v>
      </c>
      <c r="AW1595">
        <v>108411.92683118001</v>
      </c>
      <c r="AX1595">
        <v>20374937.528651971</v>
      </c>
      <c r="AY1595">
        <v>1919.5537005635201</v>
      </c>
      <c r="AZ1595">
        <v>360760.92248390795</v>
      </c>
      <c r="BA1595">
        <v>27869.970292170008</v>
      </c>
      <c r="BB1595">
        <v>5237882.2167104315</v>
      </c>
      <c r="BC1595">
        <v>493.46881079088007</v>
      </c>
      <c r="BD1595">
        <v>92742.528300038</v>
      </c>
      <c r="BE1595">
        <v>-80541.956539010003</v>
      </c>
      <c r="BF1595">
        <v>-15137055.31194154</v>
      </c>
      <c r="BG1595">
        <v>-1426.0848897726401</v>
      </c>
      <c r="BH1595">
        <v>-268018.39418387</v>
      </c>
      <c r="BI1595">
        <v>0.80941831738866477</v>
      </c>
      <c r="BJ1595">
        <v>1.5699687691975297</v>
      </c>
      <c r="BK1595">
        <v>0.76055045180886494</v>
      </c>
      <c r="BL1595">
        <v>19.226010509589436</v>
      </c>
      <c r="BM1595">
        <v>8.906749124948492</v>
      </c>
      <c r="BN1595">
        <f t="shared" si="157"/>
        <v>-10.319261384640944</v>
      </c>
      <c r="BO1595">
        <v>0.43539008694695047</v>
      </c>
      <c r="BP1595">
        <v>4.2675870773510663E-3</v>
      </c>
      <c r="BQ1595">
        <v>0</v>
      </c>
      <c r="BR1595">
        <v>0</v>
      </c>
      <c r="BS1595">
        <v>0</v>
      </c>
      <c r="BT1595">
        <v>0.72222222222222221</v>
      </c>
      <c r="BU1595">
        <v>0.29552097990218379</v>
      </c>
      <c r="BV1595">
        <v>0.83856195009379775</v>
      </c>
      <c r="BW1595">
        <v>7.8418988379621871E-2</v>
      </c>
      <c r="BX1595">
        <v>0.17839570998546797</v>
      </c>
      <c r="BY1595">
        <f t="shared" si="158"/>
        <v>2.102954495031276E-2</v>
      </c>
      <c r="BZ1595">
        <v>0</v>
      </c>
      <c r="CA1595">
        <f t="shared" si="159"/>
        <v>1.8359577838776245E-2</v>
      </c>
      <c r="CC1595">
        <v>2.102954495031276E-2</v>
      </c>
      <c r="CD1595">
        <v>1.8359577838776245E-2</v>
      </c>
    </row>
    <row r="1596" spans="1:82" x14ac:dyDescent="0.3">
      <c r="A1596">
        <v>1</v>
      </c>
      <c r="B1596" t="s">
        <v>1042</v>
      </c>
      <c r="C1596" t="s">
        <v>301</v>
      </c>
      <c r="D1596">
        <v>30051</v>
      </c>
      <c r="E1596" s="2">
        <v>0</v>
      </c>
      <c r="F1596" s="2" t="s">
        <v>1954</v>
      </c>
      <c r="G1596" s="3">
        <v>-999</v>
      </c>
      <c r="H1596" s="1">
        <v>0.37512998973585948</v>
      </c>
      <c r="I1596" s="1">
        <f t="shared" si="160"/>
        <v>-999</v>
      </c>
      <c r="J1596" s="1">
        <v>-999</v>
      </c>
      <c r="K1596" s="1">
        <v>-999</v>
      </c>
      <c r="L1596" s="2">
        <v>-999</v>
      </c>
      <c r="M1596" s="2">
        <v>-999</v>
      </c>
      <c r="N1596" s="7">
        <v>-999</v>
      </c>
      <c r="O1596" s="2">
        <v>-999</v>
      </c>
      <c r="P1596" s="3">
        <v>-999</v>
      </c>
      <c r="Q1596" s="3">
        <v>-999</v>
      </c>
      <c r="R1596" s="3">
        <v>-999</v>
      </c>
      <c r="S1596" s="3">
        <v>-999</v>
      </c>
      <c r="T1596" s="3">
        <v>-999</v>
      </c>
      <c r="V1596">
        <v>30051</v>
      </c>
      <c r="W1596" s="2">
        <v>-999</v>
      </c>
      <c r="X1596" s="2">
        <v>1.0063498394012852E-2</v>
      </c>
      <c r="Y1596" s="2">
        <v>-999</v>
      </c>
      <c r="Z1596" s="2">
        <v>-999</v>
      </c>
      <c r="AA1596" s="2">
        <v>-999</v>
      </c>
      <c r="AB1596" s="2">
        <v>-999</v>
      </c>
      <c r="AC1596" s="2">
        <v>-999</v>
      </c>
      <c r="AD1596" s="2">
        <v>-999</v>
      </c>
      <c r="AE1596" s="2">
        <v>-999</v>
      </c>
      <c r="AF1596" s="2">
        <v>-999</v>
      </c>
      <c r="AG1596" s="2">
        <v>-999</v>
      </c>
      <c r="AH1596" s="2">
        <v>-999</v>
      </c>
      <c r="AI1596" s="2">
        <v>-999</v>
      </c>
      <c r="AJ1596" s="2">
        <v>-999</v>
      </c>
      <c r="AK1596" s="2">
        <v>-999</v>
      </c>
      <c r="AL1596" s="2">
        <v>-999</v>
      </c>
      <c r="AM1596" s="2">
        <v>-999</v>
      </c>
      <c r="AN1596" s="2">
        <v>-999</v>
      </c>
      <c r="AO1596" s="2">
        <v>-999</v>
      </c>
      <c r="AP1596" s="2">
        <v>-999</v>
      </c>
      <c r="AQ1596" s="2">
        <v>-999</v>
      </c>
      <c r="AR1596" s="2">
        <v>-999</v>
      </c>
      <c r="AS1596" s="2">
        <v>-999</v>
      </c>
      <c r="AT1596" s="2">
        <v>-999</v>
      </c>
      <c r="AU1596" s="2">
        <v>-999</v>
      </c>
      <c r="AV1596" s="2">
        <v>-999</v>
      </c>
      <c r="AW1596" s="2">
        <v>-999</v>
      </c>
      <c r="AX1596" s="2">
        <v>-999</v>
      </c>
      <c r="AY1596" s="2">
        <v>-999</v>
      </c>
      <c r="AZ1596" s="2">
        <v>-999</v>
      </c>
      <c r="BA1596" s="2">
        <v>-999</v>
      </c>
      <c r="BB1596" s="2">
        <v>-999</v>
      </c>
      <c r="BC1596" s="2">
        <v>-999</v>
      </c>
      <c r="BD1596" s="2">
        <v>-999</v>
      </c>
      <c r="BE1596" s="2">
        <v>-999</v>
      </c>
      <c r="BF1596" s="2">
        <v>-999</v>
      </c>
      <c r="BG1596" s="2">
        <v>-999</v>
      </c>
      <c r="BH1596" s="2">
        <v>-999</v>
      </c>
      <c r="BI1596">
        <v>0</v>
      </c>
      <c r="BJ1596">
        <v>0.37512998973585948</v>
      </c>
      <c r="BK1596">
        <v>0.37512998973585948</v>
      </c>
      <c r="BL1596">
        <v>-999</v>
      </c>
      <c r="BM1596">
        <v>9.9393162392393712</v>
      </c>
      <c r="BN1596">
        <f t="shared" si="157"/>
        <v>-999</v>
      </c>
      <c r="BO1596" t="s">
        <v>3748</v>
      </c>
      <c r="BP1596" t="s">
        <v>3748</v>
      </c>
      <c r="BQ1596">
        <v>0</v>
      </c>
      <c r="BR1596">
        <v>5.9523809523809521E-3</v>
      </c>
      <c r="BS1596">
        <v>0</v>
      </c>
      <c r="BT1596">
        <v>0.27777777777777779</v>
      </c>
      <c r="BU1596" t="s">
        <v>3748</v>
      </c>
      <c r="BY1596">
        <f t="shared" si="158"/>
        <v>-999</v>
      </c>
      <c r="CA1596">
        <f t="shared" si="159"/>
        <v>-999</v>
      </c>
    </row>
    <row r="1597" spans="1:82" x14ac:dyDescent="0.3">
      <c r="A1597">
        <v>0</v>
      </c>
      <c r="B1597" t="s">
        <v>1042</v>
      </c>
      <c r="C1597" t="s">
        <v>118</v>
      </c>
      <c r="D1597">
        <v>30053</v>
      </c>
      <c r="E1597" s="2">
        <f>BO1597</f>
        <v>0.47213652606448286</v>
      </c>
      <c r="F1597" s="2" t="s">
        <v>1936</v>
      </c>
      <c r="G1597" s="3">
        <v>1087</v>
      </c>
      <c r="H1597" s="1">
        <v>0.37430912508689257</v>
      </c>
      <c r="I1597" s="1">
        <f t="shared" si="160"/>
        <v>-9.1947929868888671</v>
      </c>
      <c r="J1597" s="1">
        <v>2.59566390068</v>
      </c>
      <c r="K1597" s="1">
        <v>28.1214410147</v>
      </c>
      <c r="L1597" s="2">
        <v>9.7334003556999948E-2</v>
      </c>
      <c r="M1597" s="2">
        <v>2.0657608211163553E-4</v>
      </c>
      <c r="N1597" s="7">
        <v>0</v>
      </c>
      <c r="O1597" s="2">
        <v>8.1684982646811663E-2</v>
      </c>
      <c r="P1597" s="3">
        <v>44303.960391022003</v>
      </c>
      <c r="Q1597" s="3">
        <v>784.45087735260802</v>
      </c>
      <c r="R1597" s="3">
        <v>100096.32706396448</v>
      </c>
      <c r="S1597" s="3">
        <v>285.47379066920792</v>
      </c>
      <c r="T1597" s="3">
        <v>71384.401206816634</v>
      </c>
      <c r="V1597">
        <v>30053</v>
      </c>
      <c r="W1597" s="2">
        <v>0.36232565117533416</v>
      </c>
      <c r="X1597" s="2">
        <v>1.0041477307182666E-2</v>
      </c>
      <c r="Y1597" s="2">
        <v>0.26420544279692643</v>
      </c>
      <c r="Z1597" s="2">
        <v>0.7402194000100446</v>
      </c>
      <c r="AA1597" s="2">
        <v>8.1055428662837839E-2</v>
      </c>
      <c r="AB1597" s="2">
        <v>0.24025695541856187</v>
      </c>
      <c r="AC1597" s="2">
        <v>2.0657608211163553E-4</v>
      </c>
      <c r="AD1597" s="2">
        <v>0</v>
      </c>
      <c r="AE1597" s="2">
        <v>8.1684982646811663E-2</v>
      </c>
      <c r="AF1597">
        <v>56673.687673390734</v>
      </c>
      <c r="AG1597">
        <v>160.77295711219179</v>
      </c>
      <c r="AH1597">
        <v>30216.7798085492</v>
      </c>
      <c r="AI1597">
        <v>10362.933015387815</v>
      </c>
      <c r="AJ1597">
        <v>1.2528103812169662</v>
      </c>
      <c r="AK1597">
        <v>156770.0147373552</v>
      </c>
      <c r="AL1597">
        <v>446.24674778139973</v>
      </c>
      <c r="AM1597">
        <v>83870.69542163203</v>
      </c>
      <c r="AN1597">
        <v>28093.418609121611</v>
      </c>
      <c r="AO1597">
        <v>3.4745011580299781</v>
      </c>
      <c r="AP1597">
        <v>100096.32706396448</v>
      </c>
      <c r="AQ1597">
        <v>285.47379066920792</v>
      </c>
      <c r="AR1597">
        <v>53653.915613082834</v>
      </c>
      <c r="AS1597">
        <v>17730.485593733796</v>
      </c>
      <c r="AT1597">
        <v>2.2216907768130119</v>
      </c>
      <c r="AU1597" s="3">
        <v>8326486.3158886749</v>
      </c>
      <c r="AV1597" s="3">
        <v>147429.69788964913</v>
      </c>
      <c r="AW1597">
        <v>16309.401075237</v>
      </c>
      <c r="AX1597">
        <v>3065188.8380800416</v>
      </c>
      <c r="AY1597">
        <v>288.77607937636799</v>
      </c>
      <c r="AZ1597">
        <v>54272.5763579946</v>
      </c>
      <c r="BA1597">
        <v>60613.361466259004</v>
      </c>
      <c r="BB1597">
        <v>11391675.153968718</v>
      </c>
      <c r="BC1597">
        <v>1073.2269567289759</v>
      </c>
      <c r="BD1597">
        <v>201702.27424764371</v>
      </c>
      <c r="BE1597">
        <v>44303.960391022003</v>
      </c>
      <c r="BF1597">
        <v>8326486.3158886749</v>
      </c>
      <c r="BG1597">
        <v>784.45087735260802</v>
      </c>
      <c r="BH1597">
        <v>147429.69788964913</v>
      </c>
      <c r="BI1597">
        <v>7.9642047672507973E-2</v>
      </c>
      <c r="BJ1597">
        <v>0.45395117275940056</v>
      </c>
      <c r="BK1597">
        <v>0.37430912508689257</v>
      </c>
      <c r="BL1597">
        <v>27.98040050255948</v>
      </c>
      <c r="BM1597">
        <v>18.785607515670613</v>
      </c>
      <c r="BN1597">
        <f t="shared" si="157"/>
        <v>-9.1947929868888671</v>
      </c>
      <c r="BO1597">
        <v>0.47213652606448286</v>
      </c>
      <c r="BP1597">
        <v>4.5534528520674164E-4</v>
      </c>
      <c r="BQ1597">
        <v>0</v>
      </c>
      <c r="BR1597">
        <v>0</v>
      </c>
      <c r="BS1597">
        <v>0</v>
      </c>
      <c r="BT1597">
        <v>0.83333333333333337</v>
      </c>
      <c r="BU1597">
        <v>0.26331867487410016</v>
      </c>
      <c r="BV1597">
        <v>0.7402194000100446</v>
      </c>
      <c r="BW1597">
        <v>8.4082394878462488E-2</v>
      </c>
      <c r="BX1597">
        <v>0.24025695541856187</v>
      </c>
      <c r="BY1597">
        <f t="shared" si="158"/>
        <v>3.6945939848581452E-2</v>
      </c>
      <c r="BZ1597">
        <v>0</v>
      </c>
      <c r="CA1597">
        <f t="shared" si="159"/>
        <v>8.0466082885087414E-2</v>
      </c>
      <c r="CC1597">
        <v>3.6945939848581452E-2</v>
      </c>
      <c r="CD1597">
        <v>8.0466082885087414E-2</v>
      </c>
    </row>
    <row r="1598" spans="1:82" x14ac:dyDescent="0.3">
      <c r="A1598">
        <v>1</v>
      </c>
      <c r="B1598" t="s">
        <v>1042</v>
      </c>
      <c r="C1598" t="s">
        <v>1060</v>
      </c>
      <c r="D1598">
        <v>30055</v>
      </c>
      <c r="E1598" s="2">
        <v>0</v>
      </c>
      <c r="F1598" s="2" t="s">
        <v>1954</v>
      </c>
      <c r="G1598" s="3">
        <v>-999</v>
      </c>
      <c r="H1598" s="1">
        <v>0.37437655901772898</v>
      </c>
      <c r="I1598" s="1">
        <f t="shared" si="160"/>
        <v>-999</v>
      </c>
      <c r="J1598" s="1">
        <v>-999</v>
      </c>
      <c r="K1598" s="1">
        <v>-999</v>
      </c>
      <c r="L1598" s="2">
        <v>-999</v>
      </c>
      <c r="M1598" s="2">
        <v>-999</v>
      </c>
      <c r="N1598" s="7">
        <v>-999</v>
      </c>
      <c r="O1598" s="2">
        <v>-999</v>
      </c>
      <c r="P1598" s="3">
        <v>-999</v>
      </c>
      <c r="Q1598" s="3">
        <v>-999</v>
      </c>
      <c r="R1598" s="3">
        <v>-999</v>
      </c>
      <c r="S1598" s="3">
        <v>-999</v>
      </c>
      <c r="T1598" s="3">
        <v>-999</v>
      </c>
      <c r="V1598">
        <v>30055</v>
      </c>
      <c r="W1598" s="2">
        <v>-999</v>
      </c>
      <c r="X1598" s="2">
        <v>1.0043286336781051E-2</v>
      </c>
      <c r="Y1598" s="2">
        <v>-999</v>
      </c>
      <c r="Z1598" s="2">
        <v>-999</v>
      </c>
      <c r="AA1598" s="2">
        <v>-999</v>
      </c>
      <c r="AB1598" s="2">
        <v>-999</v>
      </c>
      <c r="AC1598" s="2">
        <v>-999</v>
      </c>
      <c r="AD1598" s="2">
        <v>-999</v>
      </c>
      <c r="AE1598" s="2">
        <v>-999</v>
      </c>
      <c r="AF1598" s="2">
        <v>-999</v>
      </c>
      <c r="AG1598" s="2">
        <v>-999</v>
      </c>
      <c r="AH1598" s="2">
        <v>-999</v>
      </c>
      <c r="AI1598" s="2">
        <v>-999</v>
      </c>
      <c r="AJ1598" s="2">
        <v>-999</v>
      </c>
      <c r="AK1598" s="2">
        <v>-999</v>
      </c>
      <c r="AL1598" s="2">
        <v>-999</v>
      </c>
      <c r="AM1598" s="2">
        <v>-999</v>
      </c>
      <c r="AN1598" s="2">
        <v>-999</v>
      </c>
      <c r="AO1598" s="2">
        <v>-999</v>
      </c>
      <c r="AP1598" s="2">
        <v>-999</v>
      </c>
      <c r="AQ1598" s="2">
        <v>-999</v>
      </c>
      <c r="AR1598" s="2">
        <v>-999</v>
      </c>
      <c r="AS1598" s="2">
        <v>-999</v>
      </c>
      <c r="AT1598" s="2">
        <v>-999</v>
      </c>
      <c r="AU1598" s="2">
        <v>-999</v>
      </c>
      <c r="AV1598" s="2">
        <v>-999</v>
      </c>
      <c r="AW1598" s="2">
        <v>-999</v>
      </c>
      <c r="AX1598" s="2">
        <v>-999</v>
      </c>
      <c r="AY1598" s="2">
        <v>-999</v>
      </c>
      <c r="AZ1598" s="2">
        <v>-999</v>
      </c>
      <c r="BA1598" s="2">
        <v>-999</v>
      </c>
      <c r="BB1598" s="2">
        <v>-999</v>
      </c>
      <c r="BC1598" s="2">
        <v>-999</v>
      </c>
      <c r="BD1598" s="2">
        <v>-999</v>
      </c>
      <c r="BE1598" s="2">
        <v>-999</v>
      </c>
      <c r="BF1598" s="2">
        <v>-999</v>
      </c>
      <c r="BG1598" s="2">
        <v>-999</v>
      </c>
      <c r="BH1598" s="2">
        <v>-999</v>
      </c>
      <c r="BI1598">
        <v>0</v>
      </c>
      <c r="BJ1598">
        <v>0.37437655901772898</v>
      </c>
      <c r="BK1598">
        <v>0.37437655901772898</v>
      </c>
      <c r="BL1598">
        <v>-999</v>
      </c>
      <c r="BM1598">
        <v>8.9327651341311647</v>
      </c>
      <c r="BN1598">
        <f t="shared" si="157"/>
        <v>-999</v>
      </c>
      <c r="BO1598" t="s">
        <v>3748</v>
      </c>
      <c r="BP1598" t="s">
        <v>3748</v>
      </c>
      <c r="BQ1598">
        <v>0</v>
      </c>
      <c r="BR1598">
        <v>2.3809523809523808E-2</v>
      </c>
      <c r="BS1598">
        <v>0.13793103448275862</v>
      </c>
      <c r="BT1598">
        <v>5.5555555555555552E-2</v>
      </c>
      <c r="BU1598" t="s">
        <v>3748</v>
      </c>
      <c r="BY1598">
        <f t="shared" si="158"/>
        <v>-999</v>
      </c>
      <c r="CA1598">
        <f t="shared" si="159"/>
        <v>-999</v>
      </c>
    </row>
    <row r="1599" spans="1:82" x14ac:dyDescent="0.3">
      <c r="A1599">
        <v>1</v>
      </c>
      <c r="B1599" t="s">
        <v>1042</v>
      </c>
      <c r="C1599" t="s">
        <v>49</v>
      </c>
      <c r="D1599">
        <v>30057</v>
      </c>
      <c r="E1599" s="2">
        <v>0</v>
      </c>
      <c r="F1599" s="2" t="s">
        <v>1954</v>
      </c>
      <c r="G1599" s="3">
        <v>-999</v>
      </c>
      <c r="H1599" s="1">
        <v>0.37519200848884732</v>
      </c>
      <c r="I1599" s="1">
        <f t="shared" si="160"/>
        <v>-999</v>
      </c>
      <c r="J1599" s="1">
        <v>-999</v>
      </c>
      <c r="K1599" s="1">
        <v>-999</v>
      </c>
      <c r="L1599" s="2">
        <v>-999</v>
      </c>
      <c r="M1599" s="2">
        <v>-999</v>
      </c>
      <c r="N1599" s="7">
        <v>-999</v>
      </c>
      <c r="O1599" s="2">
        <v>-999</v>
      </c>
      <c r="P1599" s="3">
        <v>-999</v>
      </c>
      <c r="Q1599" s="3">
        <v>-999</v>
      </c>
      <c r="R1599" s="3">
        <v>-999</v>
      </c>
      <c r="S1599" s="3">
        <v>-999</v>
      </c>
      <c r="T1599" s="3">
        <v>-999</v>
      </c>
      <c r="V1599">
        <v>30057</v>
      </c>
      <c r="W1599" s="2">
        <v>-999</v>
      </c>
      <c r="X1599" s="2">
        <v>1.0065162152278437E-2</v>
      </c>
      <c r="Y1599" s="2">
        <v>-999</v>
      </c>
      <c r="Z1599" s="2">
        <v>-999</v>
      </c>
      <c r="AA1599" s="2">
        <v>-999</v>
      </c>
      <c r="AB1599" s="2">
        <v>-999</v>
      </c>
      <c r="AC1599" s="2">
        <v>-999</v>
      </c>
      <c r="AD1599" s="2">
        <v>-999</v>
      </c>
      <c r="AE1599" s="2">
        <v>-999</v>
      </c>
      <c r="AF1599" s="2">
        <v>-999</v>
      </c>
      <c r="AG1599" s="2">
        <v>-999</v>
      </c>
      <c r="AH1599" s="2">
        <v>-999</v>
      </c>
      <c r="AI1599" s="2">
        <v>-999</v>
      </c>
      <c r="AJ1599" s="2">
        <v>-999</v>
      </c>
      <c r="AK1599" s="2">
        <v>-999</v>
      </c>
      <c r="AL1599" s="2">
        <v>-999</v>
      </c>
      <c r="AM1599" s="2">
        <v>-999</v>
      </c>
      <c r="AN1599" s="2">
        <v>-999</v>
      </c>
      <c r="AO1599" s="2">
        <v>-999</v>
      </c>
      <c r="AP1599" s="2">
        <v>-999</v>
      </c>
      <c r="AQ1599" s="2">
        <v>-999</v>
      </c>
      <c r="AR1599" s="2">
        <v>-999</v>
      </c>
      <c r="AS1599" s="2">
        <v>-999</v>
      </c>
      <c r="AT1599" s="2">
        <v>-999</v>
      </c>
      <c r="AU1599" s="2">
        <v>-999</v>
      </c>
      <c r="AV1599" s="2">
        <v>-999</v>
      </c>
      <c r="AW1599" s="2">
        <v>-999</v>
      </c>
      <c r="AX1599" s="2">
        <v>-999</v>
      </c>
      <c r="AY1599" s="2">
        <v>-999</v>
      </c>
      <c r="AZ1599" s="2">
        <v>-999</v>
      </c>
      <c r="BA1599" s="2">
        <v>-999</v>
      </c>
      <c r="BB1599" s="2">
        <v>-999</v>
      </c>
      <c r="BC1599" s="2">
        <v>-999</v>
      </c>
      <c r="BD1599" s="2">
        <v>-999</v>
      </c>
      <c r="BE1599" s="2">
        <v>-999</v>
      </c>
      <c r="BF1599" s="2">
        <v>-999</v>
      </c>
      <c r="BG1599" s="2">
        <v>-999</v>
      </c>
      <c r="BH1599" s="2">
        <v>-999</v>
      </c>
      <c r="BI1599">
        <v>0</v>
      </c>
      <c r="BJ1599">
        <v>0.37519200848884732</v>
      </c>
      <c r="BK1599">
        <v>0.37519200848884732</v>
      </c>
      <c r="BL1599">
        <v>-999</v>
      </c>
      <c r="BM1599">
        <v>9.518261092206556</v>
      </c>
      <c r="BN1599">
        <f t="shared" si="157"/>
        <v>-999</v>
      </c>
      <c r="BO1599" t="s">
        <v>3748</v>
      </c>
      <c r="BP1599" t="s">
        <v>3748</v>
      </c>
      <c r="BQ1599">
        <v>0</v>
      </c>
      <c r="BR1599">
        <v>0</v>
      </c>
      <c r="BS1599">
        <v>0</v>
      </c>
      <c r="BT1599">
        <v>0.55555555555555558</v>
      </c>
      <c r="BU1599" t="s">
        <v>3748</v>
      </c>
      <c r="BY1599">
        <f t="shared" si="158"/>
        <v>-999</v>
      </c>
      <c r="CA1599">
        <f t="shared" si="159"/>
        <v>-999</v>
      </c>
    </row>
    <row r="1600" spans="1:82" x14ac:dyDescent="0.3">
      <c r="A1600">
        <v>1</v>
      </c>
      <c r="B1600" t="s">
        <v>1042</v>
      </c>
      <c r="C1600" t="s">
        <v>1061</v>
      </c>
      <c r="D1600">
        <v>30059</v>
      </c>
      <c r="E1600" s="2">
        <v>0</v>
      </c>
      <c r="F1600" s="2" t="s">
        <v>1954</v>
      </c>
      <c r="G1600" s="3">
        <v>-999</v>
      </c>
      <c r="H1600" s="1">
        <v>0.37504088463800989</v>
      </c>
      <c r="I1600" s="1">
        <f t="shared" si="160"/>
        <v>-999</v>
      </c>
      <c r="J1600" s="1">
        <v>-999</v>
      </c>
      <c r="K1600" s="1">
        <v>-999</v>
      </c>
      <c r="L1600" s="2">
        <v>-999</v>
      </c>
      <c r="M1600" s="2">
        <v>-999</v>
      </c>
      <c r="N1600" s="7">
        <v>-999</v>
      </c>
      <c r="O1600" s="2">
        <v>-999</v>
      </c>
      <c r="P1600" s="3">
        <v>-999</v>
      </c>
      <c r="Q1600" s="3">
        <v>-999</v>
      </c>
      <c r="R1600" s="3">
        <v>-999</v>
      </c>
      <c r="S1600" s="3">
        <v>-999</v>
      </c>
      <c r="T1600" s="3">
        <v>-999</v>
      </c>
      <c r="V1600">
        <v>30059</v>
      </c>
      <c r="W1600" s="2">
        <v>-999</v>
      </c>
      <c r="X1600" s="2">
        <v>1.006110799859355E-2</v>
      </c>
      <c r="Y1600" s="2">
        <v>-999</v>
      </c>
      <c r="Z1600" s="2">
        <v>-999</v>
      </c>
      <c r="AA1600" s="2">
        <v>-999</v>
      </c>
      <c r="AB1600" s="2">
        <v>-999</v>
      </c>
      <c r="AC1600" s="2">
        <v>-999</v>
      </c>
      <c r="AD1600" s="2">
        <v>-999</v>
      </c>
      <c r="AE1600" s="2">
        <v>-999</v>
      </c>
      <c r="AF1600" s="2">
        <v>-999</v>
      </c>
      <c r="AG1600" s="2">
        <v>-999</v>
      </c>
      <c r="AH1600" s="2">
        <v>-999</v>
      </c>
      <c r="AI1600" s="2">
        <v>-999</v>
      </c>
      <c r="AJ1600" s="2">
        <v>-999</v>
      </c>
      <c r="AK1600" s="2">
        <v>-999</v>
      </c>
      <c r="AL1600" s="2">
        <v>-999</v>
      </c>
      <c r="AM1600" s="2">
        <v>-999</v>
      </c>
      <c r="AN1600" s="2">
        <v>-999</v>
      </c>
      <c r="AO1600" s="2">
        <v>-999</v>
      </c>
      <c r="AP1600" s="2">
        <v>-999</v>
      </c>
      <c r="AQ1600" s="2">
        <v>-999</v>
      </c>
      <c r="AR1600" s="2">
        <v>-999</v>
      </c>
      <c r="AS1600" s="2">
        <v>-999</v>
      </c>
      <c r="AT1600" s="2">
        <v>-999</v>
      </c>
      <c r="AU1600" s="2">
        <v>-999</v>
      </c>
      <c r="AV1600" s="2">
        <v>-999</v>
      </c>
      <c r="AW1600" s="2">
        <v>-999</v>
      </c>
      <c r="AX1600" s="2">
        <v>-999</v>
      </c>
      <c r="AY1600" s="2">
        <v>-999</v>
      </c>
      <c r="AZ1600" s="2">
        <v>-999</v>
      </c>
      <c r="BA1600" s="2">
        <v>-999</v>
      </c>
      <c r="BB1600" s="2">
        <v>-999</v>
      </c>
      <c r="BC1600" s="2">
        <v>-999</v>
      </c>
      <c r="BD1600" s="2">
        <v>-999</v>
      </c>
      <c r="BE1600" s="2">
        <v>-999</v>
      </c>
      <c r="BF1600" s="2">
        <v>-999</v>
      </c>
      <c r="BG1600" s="2">
        <v>-999</v>
      </c>
      <c r="BH1600" s="2">
        <v>-999</v>
      </c>
      <c r="BI1600">
        <v>0</v>
      </c>
      <c r="BJ1600">
        <v>0.37504088463800989</v>
      </c>
      <c r="BK1600">
        <v>0.37504088463800989</v>
      </c>
      <c r="BL1600">
        <v>-999</v>
      </c>
      <c r="BM1600">
        <v>11.62554946244952</v>
      </c>
      <c r="BN1600">
        <f t="shared" si="157"/>
        <v>-999</v>
      </c>
      <c r="BO1600" t="s">
        <v>3748</v>
      </c>
      <c r="BP1600" t="s">
        <v>3748</v>
      </c>
      <c r="BQ1600">
        <v>0</v>
      </c>
      <c r="BR1600">
        <v>5.9523809523809521E-3</v>
      </c>
      <c r="BS1600">
        <v>0</v>
      </c>
      <c r="BT1600">
        <v>0.66666666666666663</v>
      </c>
      <c r="BU1600" t="s">
        <v>3748</v>
      </c>
      <c r="BY1600">
        <f t="shared" si="158"/>
        <v>-999</v>
      </c>
      <c r="CA1600">
        <f t="shared" si="159"/>
        <v>-999</v>
      </c>
    </row>
    <row r="1601" spans="1:82" x14ac:dyDescent="0.3">
      <c r="A1601">
        <v>1</v>
      </c>
      <c r="B1601" t="s">
        <v>1042</v>
      </c>
      <c r="C1601" t="s">
        <v>239</v>
      </c>
      <c r="D1601">
        <v>30061</v>
      </c>
      <c r="E1601" s="2">
        <v>0</v>
      </c>
      <c r="F1601" s="2" t="s">
        <v>1954</v>
      </c>
      <c r="G1601" s="3">
        <v>-999</v>
      </c>
      <c r="H1601" s="1">
        <v>0.37500647250367136</v>
      </c>
      <c r="I1601" s="1">
        <f t="shared" si="160"/>
        <v>-999</v>
      </c>
      <c r="J1601" s="1">
        <v>-999</v>
      </c>
      <c r="K1601" s="1">
        <v>-999</v>
      </c>
      <c r="L1601" s="2">
        <v>-999</v>
      </c>
      <c r="M1601" s="2">
        <v>-999</v>
      </c>
      <c r="N1601" s="7">
        <v>-999</v>
      </c>
      <c r="O1601" s="2">
        <v>-999</v>
      </c>
      <c r="P1601" s="3">
        <v>-999</v>
      </c>
      <c r="Q1601" s="3">
        <v>-999</v>
      </c>
      <c r="R1601" s="3">
        <v>-999</v>
      </c>
      <c r="S1601" s="3">
        <v>-999</v>
      </c>
      <c r="T1601" s="3">
        <v>-999</v>
      </c>
      <c r="V1601">
        <v>30061</v>
      </c>
      <c r="W1601" s="2">
        <v>-999</v>
      </c>
      <c r="X1601" s="2">
        <v>1.0060184834708694E-2</v>
      </c>
      <c r="Y1601" s="2">
        <v>-999</v>
      </c>
      <c r="Z1601" s="2">
        <v>-999</v>
      </c>
      <c r="AA1601" s="2">
        <v>-999</v>
      </c>
      <c r="AB1601" s="2">
        <v>-999</v>
      </c>
      <c r="AC1601" s="2">
        <v>-999</v>
      </c>
      <c r="AD1601" s="2">
        <v>-999</v>
      </c>
      <c r="AE1601" s="2">
        <v>-999</v>
      </c>
      <c r="AF1601" s="2">
        <v>-999</v>
      </c>
      <c r="AG1601" s="2">
        <v>-999</v>
      </c>
      <c r="AH1601" s="2">
        <v>-999</v>
      </c>
      <c r="AI1601" s="2">
        <v>-999</v>
      </c>
      <c r="AJ1601" s="2">
        <v>-999</v>
      </c>
      <c r="AK1601" s="2">
        <v>-999</v>
      </c>
      <c r="AL1601" s="2">
        <v>-999</v>
      </c>
      <c r="AM1601" s="2">
        <v>-999</v>
      </c>
      <c r="AN1601" s="2">
        <v>-999</v>
      </c>
      <c r="AO1601" s="2">
        <v>-999</v>
      </c>
      <c r="AP1601" s="2">
        <v>-999</v>
      </c>
      <c r="AQ1601" s="2">
        <v>-999</v>
      </c>
      <c r="AR1601" s="2">
        <v>-999</v>
      </c>
      <c r="AS1601" s="2">
        <v>-999</v>
      </c>
      <c r="AT1601" s="2">
        <v>-999</v>
      </c>
      <c r="AU1601" s="2">
        <v>-999</v>
      </c>
      <c r="AV1601" s="2">
        <v>-999</v>
      </c>
      <c r="AW1601" s="2">
        <v>-999</v>
      </c>
      <c r="AX1601" s="2">
        <v>-999</v>
      </c>
      <c r="AY1601" s="2">
        <v>-999</v>
      </c>
      <c r="AZ1601" s="2">
        <v>-999</v>
      </c>
      <c r="BA1601" s="2">
        <v>-999</v>
      </c>
      <c r="BB1601" s="2">
        <v>-999</v>
      </c>
      <c r="BC1601" s="2">
        <v>-999</v>
      </c>
      <c r="BD1601" s="2">
        <v>-999</v>
      </c>
      <c r="BE1601" s="2">
        <v>-999</v>
      </c>
      <c r="BF1601" s="2">
        <v>-999</v>
      </c>
      <c r="BG1601" s="2">
        <v>-999</v>
      </c>
      <c r="BH1601" s="2">
        <v>-999</v>
      </c>
      <c r="BI1601">
        <v>0</v>
      </c>
      <c r="BJ1601">
        <v>0.37500647250367136</v>
      </c>
      <c r="BK1601">
        <v>0.37500647250367136</v>
      </c>
      <c r="BL1601">
        <v>-999</v>
      </c>
      <c r="BM1601">
        <v>12.901848086104456</v>
      </c>
      <c r="BN1601">
        <f t="shared" si="157"/>
        <v>-999</v>
      </c>
      <c r="BO1601" t="s">
        <v>3748</v>
      </c>
      <c r="BP1601" t="s">
        <v>3748</v>
      </c>
      <c r="BQ1601">
        <v>0</v>
      </c>
      <c r="BR1601">
        <v>0</v>
      </c>
      <c r="BS1601">
        <v>0</v>
      </c>
      <c r="BT1601">
        <v>0.77777777777777779</v>
      </c>
      <c r="BU1601" t="s">
        <v>3748</v>
      </c>
      <c r="BY1601">
        <f t="shared" si="158"/>
        <v>-999</v>
      </c>
      <c r="CA1601">
        <f t="shared" si="159"/>
        <v>-999</v>
      </c>
    </row>
    <row r="1602" spans="1:82" x14ac:dyDescent="0.3">
      <c r="A1602">
        <v>0</v>
      </c>
      <c r="B1602" t="s">
        <v>1042</v>
      </c>
      <c r="C1602" t="s">
        <v>1062</v>
      </c>
      <c r="D1602">
        <v>30063</v>
      </c>
      <c r="E1602" s="2">
        <f>BO1602</f>
        <v>0.47325101300696792</v>
      </c>
      <c r="F1602" s="2" t="s">
        <v>1937</v>
      </c>
      <c r="G1602" s="3">
        <v>33639</v>
      </c>
      <c r="H1602" s="1">
        <v>3.9156721994378749</v>
      </c>
      <c r="I1602" s="1">
        <f t="shared" si="160"/>
        <v>-9.374814803014571</v>
      </c>
      <c r="J1602" s="1">
        <v>2.6686265889</v>
      </c>
      <c r="K1602" s="1">
        <v>10.3141694318</v>
      </c>
      <c r="L1602" s="2">
        <v>9.1069843232999936E-2</v>
      </c>
      <c r="M1602" s="2">
        <v>2.4124265373744944E-3</v>
      </c>
      <c r="N1602" s="7">
        <v>0</v>
      </c>
      <c r="O1602" s="2">
        <v>7.1727028423555411E-2</v>
      </c>
      <c r="P1602" s="3">
        <v>54993.653699130031</v>
      </c>
      <c r="Q1602" s="3">
        <v>973.72378253232068</v>
      </c>
      <c r="R1602" s="3">
        <v>-30750.025436169119</v>
      </c>
      <c r="S1602" s="3">
        <v>-80.932453579015814</v>
      </c>
      <c r="T1602" s="3">
        <v>-19111.890963715618</v>
      </c>
      <c r="V1602">
        <v>30063</v>
      </c>
      <c r="W1602" s="2">
        <v>0.39837820080701836</v>
      </c>
      <c r="X1602" s="2">
        <v>0.10504454980597619</v>
      </c>
      <c r="Y1602" s="2">
        <v>0.36399883019219703</v>
      </c>
      <c r="Z1602" s="2">
        <v>0.76102656124658974</v>
      </c>
      <c r="AA1602" s="2">
        <v>2.9728897041893149E-2</v>
      </c>
      <c r="AB1602" s="2">
        <v>0.22479465002991481</v>
      </c>
      <c r="AC1602" s="2">
        <v>2.4124265373744944E-3</v>
      </c>
      <c r="AD1602" s="2">
        <v>0</v>
      </c>
      <c r="AE1602" s="2">
        <v>7.1727028423555411E-2</v>
      </c>
      <c r="AF1602">
        <v>938745.11959380936</v>
      </c>
      <c r="AG1602">
        <v>2669.0377025188454</v>
      </c>
      <c r="AH1602">
        <v>501637.37736968038</v>
      </c>
      <c r="AI1602">
        <v>83238.402280419599</v>
      </c>
      <c r="AJ1602">
        <v>20.787060653130531</v>
      </c>
      <c r="AK1602">
        <v>907995.09415764024</v>
      </c>
      <c r="AL1602">
        <v>2588.1052489398294</v>
      </c>
      <c r="AM1602">
        <v>486426.37314926164</v>
      </c>
      <c r="AN1602">
        <v>79337.515537122614</v>
      </c>
      <c r="AO1602">
        <v>20.144616678383731</v>
      </c>
      <c r="AP1602">
        <v>-30750.025436169119</v>
      </c>
      <c r="AQ1602">
        <v>-80.932453579016055</v>
      </c>
      <c r="AR1602">
        <v>-15211.004220418748</v>
      </c>
      <c r="AS1602">
        <v>-3900.8867432969855</v>
      </c>
      <c r="AT1602">
        <v>-0.64244397474680071</v>
      </c>
      <c r="AU1602" s="3">
        <v>10335507.276214497</v>
      </c>
      <c r="AV1602" s="3">
        <v>183001.64768912434</v>
      </c>
      <c r="AW1602">
        <v>209210.18685552999</v>
      </c>
      <c r="AX1602">
        <v>39318962.517628305</v>
      </c>
      <c r="AY1602">
        <v>3704.2989651819198</v>
      </c>
      <c r="AZ1602">
        <v>696185.94751629001</v>
      </c>
      <c r="BA1602">
        <v>264203.84055466001</v>
      </c>
      <c r="BB1602">
        <v>49654469.7938428</v>
      </c>
      <c r="BC1602">
        <v>4678.0227477142407</v>
      </c>
      <c r="BD1602">
        <v>879187.59520541434</v>
      </c>
      <c r="BE1602">
        <v>54993.653699130031</v>
      </c>
      <c r="BF1602">
        <v>10335507.276214497</v>
      </c>
      <c r="BG1602">
        <v>973.72378253232068</v>
      </c>
      <c r="BH1602">
        <v>183001.64768912434</v>
      </c>
      <c r="BI1602">
        <v>1.8008956235694829</v>
      </c>
      <c r="BJ1602">
        <v>5.7165678230073578</v>
      </c>
      <c r="BK1602">
        <v>3.9156721994378749</v>
      </c>
      <c r="BL1602">
        <v>22.276662889119027</v>
      </c>
      <c r="BM1602">
        <v>12.901848086104456</v>
      </c>
      <c r="BN1602">
        <f t="shared" si="157"/>
        <v>-9.374814803014571</v>
      </c>
      <c r="BO1602">
        <v>0.47325101300696792</v>
      </c>
      <c r="BP1602">
        <v>1.032074199073321E-2</v>
      </c>
      <c r="BQ1602">
        <v>0</v>
      </c>
      <c r="BR1602">
        <v>0</v>
      </c>
      <c r="BS1602">
        <v>6.8965517241379309E-2</v>
      </c>
      <c r="BT1602">
        <v>0.77777777777777779</v>
      </c>
      <c r="BU1602">
        <v>0.26847410427183022</v>
      </c>
      <c r="BV1602">
        <v>0.76102656124658974</v>
      </c>
      <c r="BW1602">
        <v>3.0839104815241856E-2</v>
      </c>
      <c r="BX1602">
        <v>0.22479465002991481</v>
      </c>
      <c r="BY1602">
        <f t="shared" si="158"/>
        <v>7.5771278813100154E-2</v>
      </c>
      <c r="BZ1602">
        <v>0</v>
      </c>
      <c r="CA1602">
        <f t="shared" si="159"/>
        <v>7.6483657893052795E-2</v>
      </c>
      <c r="CC1602">
        <v>7.5771278813100154E-2</v>
      </c>
      <c r="CD1602">
        <v>7.6483657893052795E-2</v>
      </c>
    </row>
    <row r="1603" spans="1:82" x14ac:dyDescent="0.3">
      <c r="A1603">
        <v>1</v>
      </c>
      <c r="B1603" t="s">
        <v>1042</v>
      </c>
      <c r="C1603" t="s">
        <v>1063</v>
      </c>
      <c r="D1603">
        <v>30065</v>
      </c>
      <c r="E1603" s="2">
        <v>0</v>
      </c>
      <c r="F1603" s="2" t="s">
        <v>1954</v>
      </c>
      <c r="G1603" s="3">
        <v>-999</v>
      </c>
      <c r="H1603" s="1">
        <v>0.37470934400020406</v>
      </c>
      <c r="I1603" s="1">
        <f t="shared" si="160"/>
        <v>-999</v>
      </c>
      <c r="J1603" s="1">
        <v>-999</v>
      </c>
      <c r="K1603" s="1">
        <v>-999</v>
      </c>
      <c r="L1603" s="2">
        <v>-999</v>
      </c>
      <c r="M1603" s="2">
        <v>-999</v>
      </c>
      <c r="N1603" s="7">
        <v>-999</v>
      </c>
      <c r="O1603" s="2">
        <v>-999</v>
      </c>
      <c r="P1603" s="3">
        <v>-999</v>
      </c>
      <c r="Q1603" s="3">
        <v>-999</v>
      </c>
      <c r="R1603" s="3">
        <v>-999</v>
      </c>
      <c r="S1603" s="3">
        <v>-999</v>
      </c>
      <c r="T1603" s="3">
        <v>-999</v>
      </c>
      <c r="V1603">
        <v>30065</v>
      </c>
      <c r="W1603" s="2">
        <v>-999</v>
      </c>
      <c r="X1603" s="2">
        <v>1.0052213858515711E-2</v>
      </c>
      <c r="Y1603" s="2">
        <v>-999</v>
      </c>
      <c r="Z1603" s="2">
        <v>-999</v>
      </c>
      <c r="AA1603" s="2">
        <v>-999</v>
      </c>
      <c r="AB1603" s="2">
        <v>-999</v>
      </c>
      <c r="AC1603" s="2">
        <v>-999</v>
      </c>
      <c r="AD1603" s="2">
        <v>-999</v>
      </c>
      <c r="AE1603" s="2">
        <v>-999</v>
      </c>
      <c r="AF1603" s="2">
        <v>-999</v>
      </c>
      <c r="AG1603" s="2">
        <v>-999</v>
      </c>
      <c r="AH1603" s="2">
        <v>-999</v>
      </c>
      <c r="AI1603" s="2">
        <v>-999</v>
      </c>
      <c r="AJ1603" s="2">
        <v>-999</v>
      </c>
      <c r="AK1603" s="2">
        <v>-999</v>
      </c>
      <c r="AL1603" s="2">
        <v>-999</v>
      </c>
      <c r="AM1603" s="2">
        <v>-999</v>
      </c>
      <c r="AN1603" s="2">
        <v>-999</v>
      </c>
      <c r="AO1603" s="2">
        <v>-999</v>
      </c>
      <c r="AP1603" s="2">
        <v>-999</v>
      </c>
      <c r="AQ1603" s="2">
        <v>-999</v>
      </c>
      <c r="AR1603" s="2">
        <v>-999</v>
      </c>
      <c r="AS1603" s="2">
        <v>-999</v>
      </c>
      <c r="AT1603" s="2">
        <v>-999</v>
      </c>
      <c r="AU1603" s="2">
        <v>-999</v>
      </c>
      <c r="AV1603" s="2">
        <v>-999</v>
      </c>
      <c r="AW1603" s="2">
        <v>-999</v>
      </c>
      <c r="AX1603" s="2">
        <v>-999</v>
      </c>
      <c r="AY1603" s="2">
        <v>-999</v>
      </c>
      <c r="AZ1603" s="2">
        <v>-999</v>
      </c>
      <c r="BA1603" s="2">
        <v>-999</v>
      </c>
      <c r="BB1603" s="2">
        <v>-999</v>
      </c>
      <c r="BC1603" s="2">
        <v>-999</v>
      </c>
      <c r="BD1603" s="2">
        <v>-999</v>
      </c>
      <c r="BE1603" s="2">
        <v>-999</v>
      </c>
      <c r="BF1603" s="2">
        <v>-999</v>
      </c>
      <c r="BG1603" s="2">
        <v>-999</v>
      </c>
      <c r="BH1603" s="2">
        <v>-999</v>
      </c>
      <c r="BI1603">
        <v>0</v>
      </c>
      <c r="BJ1603">
        <v>0.37470934400020406</v>
      </c>
      <c r="BK1603">
        <v>0.37470934400020406</v>
      </c>
      <c r="BL1603">
        <v>-999</v>
      </c>
      <c r="BM1603">
        <v>11.774708876464477</v>
      </c>
      <c r="BN1603">
        <f t="shared" si="157"/>
        <v>-999</v>
      </c>
      <c r="BO1603" t="s">
        <v>3748</v>
      </c>
      <c r="BP1603" t="s">
        <v>3748</v>
      </c>
      <c r="BQ1603">
        <v>0</v>
      </c>
      <c r="BR1603">
        <v>1.1904761904761904E-2</v>
      </c>
      <c r="BS1603">
        <v>0</v>
      </c>
      <c r="BT1603">
        <v>0.16666666666666666</v>
      </c>
      <c r="BU1603" t="s">
        <v>3748</v>
      </c>
      <c r="BY1603">
        <f t="shared" si="158"/>
        <v>-999</v>
      </c>
      <c r="CA1603">
        <f t="shared" si="159"/>
        <v>-999</v>
      </c>
    </row>
    <row r="1604" spans="1:82" x14ac:dyDescent="0.3">
      <c r="A1604">
        <v>0</v>
      </c>
      <c r="B1604" t="s">
        <v>1042</v>
      </c>
      <c r="C1604" t="s">
        <v>245</v>
      </c>
      <c r="D1604">
        <v>30067</v>
      </c>
      <c r="E1604" s="2">
        <f>BO1604</f>
        <v>0.46914363687919503</v>
      </c>
      <c r="F1604" s="2" t="s">
        <v>1937</v>
      </c>
      <c r="G1604" s="3">
        <v>2878</v>
      </c>
      <c r="H1604" s="1">
        <v>0.37511542351897792</v>
      </c>
      <c r="I1604" s="1">
        <f t="shared" si="160"/>
        <v>-12.029923323716496</v>
      </c>
      <c r="J1604" s="1">
        <v>3.06097623925</v>
      </c>
      <c r="K1604" s="1">
        <v>-15.0260701477</v>
      </c>
      <c r="L1604" s="2">
        <v>0.12054298097899996</v>
      </c>
      <c r="M1604" s="2">
        <v>-8.2491480924558227E-4</v>
      </c>
      <c r="N1604" s="7">
        <v>0</v>
      </c>
      <c r="O1604" s="2">
        <v>9.6522689544110644E-3</v>
      </c>
      <c r="P1604" s="3">
        <v>1606.7224432339967</v>
      </c>
      <c r="Q1604" s="3">
        <v>28.448807265375965</v>
      </c>
      <c r="R1604" s="3">
        <v>-14140.532450024621</v>
      </c>
      <c r="S1604" s="3">
        <v>-39.697833640248</v>
      </c>
      <c r="T1604" s="3">
        <v>-9486.7633876743203</v>
      </c>
      <c r="V1604">
        <v>30067</v>
      </c>
      <c r="W1604" s="2">
        <v>0.42953276124678713</v>
      </c>
      <c r="X1604" s="2">
        <v>1.0063107630532978E-2</v>
      </c>
      <c r="Y1604" s="2">
        <v>0.44797017832717662</v>
      </c>
      <c r="Z1604" s="2">
        <v>0.87291501594989063</v>
      </c>
      <c r="AA1604" s="2">
        <v>4.3310175901122384E-2</v>
      </c>
      <c r="AB1604" s="2">
        <v>0.29754544710710551</v>
      </c>
      <c r="AC1604" s="2">
        <v>-8.2491480924558227E-4</v>
      </c>
      <c r="AD1604" s="2">
        <v>0</v>
      </c>
      <c r="AE1604" s="2">
        <v>9.6522689544110644E-3</v>
      </c>
      <c r="AF1604">
        <v>185347.31585563038</v>
      </c>
      <c r="AG1604">
        <v>525.25266849503623</v>
      </c>
      <c r="AH1604">
        <v>98719.613751284458</v>
      </c>
      <c r="AI1604">
        <v>25204.307761786873</v>
      </c>
      <c r="AJ1604">
        <v>4.0940069145756333</v>
      </c>
      <c r="AK1604">
        <v>171206.78340560576</v>
      </c>
      <c r="AL1604">
        <v>485.55483485478823</v>
      </c>
      <c r="AM1604">
        <v>91258.528755835156</v>
      </c>
      <c r="AN1604">
        <v>23178.629369561851</v>
      </c>
      <c r="AO1604">
        <v>3.7838860228468025</v>
      </c>
      <c r="AP1604">
        <v>-14140.532450024621</v>
      </c>
      <c r="AQ1604">
        <v>-39.697833640248007</v>
      </c>
      <c r="AR1604">
        <v>-7461.0849954493024</v>
      </c>
      <c r="AS1604">
        <v>-2025.6783922250215</v>
      </c>
      <c r="AT1604">
        <v>-0.31012089172883073</v>
      </c>
      <c r="AU1604" s="3">
        <v>301967.41598139732</v>
      </c>
      <c r="AV1604" s="3">
        <v>5346.6688374547584</v>
      </c>
      <c r="AW1604">
        <v>19223.946878339004</v>
      </c>
      <c r="AX1604">
        <v>3612948.5763150323</v>
      </c>
      <c r="AY1604">
        <v>340.38135331009602</v>
      </c>
      <c r="AZ1604">
        <v>63971.271541099442</v>
      </c>
      <c r="BA1604">
        <v>20830.669321573001</v>
      </c>
      <c r="BB1604">
        <v>3914915.9922964298</v>
      </c>
      <c r="BC1604">
        <v>368.83016057547201</v>
      </c>
      <c r="BD1604">
        <v>69317.940378554209</v>
      </c>
      <c r="BE1604">
        <v>1606.7224432339967</v>
      </c>
      <c r="BF1604">
        <v>301967.41598139732</v>
      </c>
      <c r="BG1604">
        <v>28.448807265375965</v>
      </c>
      <c r="BH1604">
        <v>5346.6688374547584</v>
      </c>
      <c r="BI1604">
        <v>0.14502544923676991</v>
      </c>
      <c r="BJ1604">
        <v>0.52014087275574783</v>
      </c>
      <c r="BK1604">
        <v>0.37511542351897792</v>
      </c>
      <c r="BL1604">
        <v>23.655472786166015</v>
      </c>
      <c r="BM1604">
        <v>11.62554946244952</v>
      </c>
      <c r="BN1604">
        <f t="shared" si="157"/>
        <v>-12.029923323716496</v>
      </c>
      <c r="BO1604">
        <v>0.46914363687919503</v>
      </c>
      <c r="BP1604">
        <v>8.2391209049748461E-4</v>
      </c>
      <c r="BQ1604">
        <v>0</v>
      </c>
      <c r="BR1604">
        <v>1.1904761904761904E-2</v>
      </c>
      <c r="BS1604">
        <v>3.4482758620689655E-2</v>
      </c>
      <c r="BT1604">
        <v>0.5</v>
      </c>
      <c r="BU1604">
        <v>0.34451058038554888</v>
      </c>
      <c r="BV1604">
        <v>0.87291501594989063</v>
      </c>
      <c r="BW1604">
        <v>4.492756836216015E-2</v>
      </c>
      <c r="BX1604">
        <v>0.29754544710710551</v>
      </c>
      <c r="BY1604">
        <f t="shared" si="158"/>
        <v>0.20504835502924787</v>
      </c>
      <c r="BZ1604">
        <v>0</v>
      </c>
      <c r="CA1604">
        <f t="shared" si="159"/>
        <v>8.0474151184621329E-3</v>
      </c>
      <c r="CC1604">
        <v>0.20504835502924787</v>
      </c>
      <c r="CD1604">
        <v>8.0474151184621329E-3</v>
      </c>
    </row>
    <row r="1605" spans="1:82" x14ac:dyDescent="0.3">
      <c r="A1605">
        <v>1</v>
      </c>
      <c r="B1605" t="s">
        <v>1042</v>
      </c>
      <c r="C1605" t="s">
        <v>1064</v>
      </c>
      <c r="D1605">
        <v>30069</v>
      </c>
      <c r="E1605" s="2">
        <v>0</v>
      </c>
      <c r="F1605" s="2" t="s">
        <v>1954</v>
      </c>
      <c r="G1605" s="3">
        <v>-999</v>
      </c>
      <c r="H1605" s="1">
        <v>0.3719611599598931</v>
      </c>
      <c r="I1605" s="1">
        <f t="shared" si="160"/>
        <v>-999</v>
      </c>
      <c r="J1605" s="1">
        <v>-999</v>
      </c>
      <c r="K1605" s="1">
        <v>-999</v>
      </c>
      <c r="L1605" s="2">
        <v>-999</v>
      </c>
      <c r="M1605" s="2">
        <v>-999</v>
      </c>
      <c r="N1605" s="7">
        <v>-999</v>
      </c>
      <c r="O1605" s="2">
        <v>-999</v>
      </c>
      <c r="P1605" s="3">
        <v>-999</v>
      </c>
      <c r="Q1605" s="3">
        <v>-999</v>
      </c>
      <c r="R1605" s="3">
        <v>-999</v>
      </c>
      <c r="S1605" s="3">
        <v>-999</v>
      </c>
      <c r="T1605" s="3">
        <v>-999</v>
      </c>
      <c r="V1605">
        <v>30069</v>
      </c>
      <c r="W1605" s="2">
        <v>-999</v>
      </c>
      <c r="X1605" s="2">
        <v>9.97848915925721E-3</v>
      </c>
      <c r="Y1605" s="2">
        <v>-999</v>
      </c>
      <c r="Z1605" s="2">
        <v>-999</v>
      </c>
      <c r="AA1605" s="2">
        <v>-999</v>
      </c>
      <c r="AB1605" s="2">
        <v>-999</v>
      </c>
      <c r="AC1605" s="2">
        <v>-999</v>
      </c>
      <c r="AD1605" s="2">
        <v>-999</v>
      </c>
      <c r="AE1605" s="2">
        <v>-999</v>
      </c>
      <c r="AF1605" s="2">
        <v>-999</v>
      </c>
      <c r="AG1605" s="2">
        <v>-999</v>
      </c>
      <c r="AH1605" s="2">
        <v>-999</v>
      </c>
      <c r="AI1605" s="2">
        <v>-999</v>
      </c>
      <c r="AJ1605" s="2">
        <v>-999</v>
      </c>
      <c r="AK1605" s="2">
        <v>-999</v>
      </c>
      <c r="AL1605" s="2">
        <v>-999</v>
      </c>
      <c r="AM1605" s="2">
        <v>-999</v>
      </c>
      <c r="AN1605" s="2">
        <v>-999</v>
      </c>
      <c r="AO1605" s="2">
        <v>-999</v>
      </c>
      <c r="AP1605" s="2">
        <v>-999</v>
      </c>
      <c r="AQ1605" s="2">
        <v>-999</v>
      </c>
      <c r="AR1605" s="2">
        <v>-999</v>
      </c>
      <c r="AS1605" s="2">
        <v>-999</v>
      </c>
      <c r="AT1605" s="2">
        <v>-999</v>
      </c>
      <c r="AU1605" s="2">
        <v>-999</v>
      </c>
      <c r="AV1605" s="2">
        <v>-999</v>
      </c>
      <c r="AW1605" s="2">
        <v>-999</v>
      </c>
      <c r="AX1605" s="2">
        <v>-999</v>
      </c>
      <c r="AY1605" s="2">
        <v>-999</v>
      </c>
      <c r="AZ1605" s="2">
        <v>-999</v>
      </c>
      <c r="BA1605" s="2">
        <v>-999</v>
      </c>
      <c r="BB1605" s="2">
        <v>-999</v>
      </c>
      <c r="BC1605" s="2">
        <v>-999</v>
      </c>
      <c r="BD1605" s="2">
        <v>-999</v>
      </c>
      <c r="BE1605" s="2">
        <v>-999</v>
      </c>
      <c r="BF1605" s="2">
        <v>-999</v>
      </c>
      <c r="BG1605" s="2">
        <v>-999</v>
      </c>
      <c r="BH1605" s="2">
        <v>-999</v>
      </c>
      <c r="BI1605">
        <v>0</v>
      </c>
      <c r="BJ1605">
        <v>0.3719611599598931</v>
      </c>
      <c r="BK1605">
        <v>0.3719611599598931</v>
      </c>
      <c r="BL1605">
        <v>-999</v>
      </c>
      <c r="BM1605">
        <v>10.614529977423578</v>
      </c>
      <c r="BN1605">
        <f t="shared" si="157"/>
        <v>-999</v>
      </c>
      <c r="BO1605" t="s">
        <v>3748</v>
      </c>
      <c r="BP1605" t="s">
        <v>3748</v>
      </c>
      <c r="BQ1605">
        <v>0</v>
      </c>
      <c r="BR1605">
        <v>1.1904761904761904E-2</v>
      </c>
      <c r="BS1605">
        <v>3.4482758620689655E-2</v>
      </c>
      <c r="BT1605">
        <v>0.16666666666666666</v>
      </c>
      <c r="BU1605" t="s">
        <v>3748</v>
      </c>
      <c r="BY1605">
        <f t="shared" si="158"/>
        <v>-999</v>
      </c>
      <c r="CA1605">
        <f t="shared" si="159"/>
        <v>-999</v>
      </c>
    </row>
    <row r="1606" spans="1:82" x14ac:dyDescent="0.3">
      <c r="A1606">
        <v>1</v>
      </c>
      <c r="B1606" t="s">
        <v>1042</v>
      </c>
      <c r="C1606" t="s">
        <v>127</v>
      </c>
      <c r="D1606">
        <v>30071</v>
      </c>
      <c r="E1606" s="2">
        <v>0</v>
      </c>
      <c r="F1606" s="2" t="s">
        <v>1954</v>
      </c>
      <c r="G1606" s="3">
        <v>-999</v>
      </c>
      <c r="H1606" s="1">
        <v>0.37305878707012496</v>
      </c>
      <c r="I1606" s="1">
        <f t="shared" si="160"/>
        <v>-999</v>
      </c>
      <c r="J1606" s="1">
        <v>-999</v>
      </c>
      <c r="K1606" s="1">
        <v>-999</v>
      </c>
      <c r="L1606" s="2">
        <v>-999</v>
      </c>
      <c r="M1606" s="2">
        <v>-999</v>
      </c>
      <c r="N1606" s="7">
        <v>-999</v>
      </c>
      <c r="O1606" s="2">
        <v>-999</v>
      </c>
      <c r="P1606" s="3">
        <v>-999</v>
      </c>
      <c r="Q1606" s="3">
        <v>-999</v>
      </c>
      <c r="R1606" s="3">
        <v>-999</v>
      </c>
      <c r="S1606" s="3">
        <v>-999</v>
      </c>
      <c r="T1606" s="3">
        <v>-999</v>
      </c>
      <c r="V1606">
        <v>30071</v>
      </c>
      <c r="W1606" s="2">
        <v>-999</v>
      </c>
      <c r="X1606" s="2">
        <v>1.0007934868646696E-2</v>
      </c>
      <c r="Y1606" s="2">
        <v>-999</v>
      </c>
      <c r="Z1606" s="2">
        <v>-999</v>
      </c>
      <c r="AA1606" s="2">
        <v>-999</v>
      </c>
      <c r="AB1606" s="2">
        <v>-999</v>
      </c>
      <c r="AC1606" s="2">
        <v>-999</v>
      </c>
      <c r="AD1606" s="2">
        <v>-999</v>
      </c>
      <c r="AE1606" s="2">
        <v>-999</v>
      </c>
      <c r="AF1606" s="2">
        <v>-999</v>
      </c>
      <c r="AG1606" s="2">
        <v>-999</v>
      </c>
      <c r="AH1606" s="2">
        <v>-999</v>
      </c>
      <c r="AI1606" s="2">
        <v>-999</v>
      </c>
      <c r="AJ1606" s="2">
        <v>-999</v>
      </c>
      <c r="AK1606" s="2">
        <v>-999</v>
      </c>
      <c r="AL1606" s="2">
        <v>-999</v>
      </c>
      <c r="AM1606" s="2">
        <v>-999</v>
      </c>
      <c r="AN1606" s="2">
        <v>-999</v>
      </c>
      <c r="AO1606" s="2">
        <v>-999</v>
      </c>
      <c r="AP1606" s="2">
        <v>-999</v>
      </c>
      <c r="AQ1606" s="2">
        <v>-999</v>
      </c>
      <c r="AR1606" s="2">
        <v>-999</v>
      </c>
      <c r="AS1606" s="2">
        <v>-999</v>
      </c>
      <c r="AT1606" s="2">
        <v>-999</v>
      </c>
      <c r="AU1606" s="2">
        <v>-999</v>
      </c>
      <c r="AV1606" s="2">
        <v>-999</v>
      </c>
      <c r="AW1606" s="2">
        <v>-999</v>
      </c>
      <c r="AX1606" s="2">
        <v>-999</v>
      </c>
      <c r="AY1606" s="2">
        <v>-999</v>
      </c>
      <c r="AZ1606" s="2">
        <v>-999</v>
      </c>
      <c r="BA1606" s="2">
        <v>-999</v>
      </c>
      <c r="BB1606" s="2">
        <v>-999</v>
      </c>
      <c r="BC1606" s="2">
        <v>-999</v>
      </c>
      <c r="BD1606" s="2">
        <v>-999</v>
      </c>
      <c r="BE1606" s="2">
        <v>-999</v>
      </c>
      <c r="BF1606" s="2">
        <v>-999</v>
      </c>
      <c r="BG1606" s="2">
        <v>-999</v>
      </c>
      <c r="BH1606" s="2">
        <v>-999</v>
      </c>
      <c r="BI1606">
        <v>0</v>
      </c>
      <c r="BJ1606">
        <v>0.37305878707012496</v>
      </c>
      <c r="BK1606">
        <v>0.37305878707012496</v>
      </c>
      <c r="BL1606">
        <v>-999</v>
      </c>
      <c r="BM1606">
        <v>8.9327651341311647</v>
      </c>
      <c r="BN1606">
        <f t="shared" si="157"/>
        <v>-999</v>
      </c>
      <c r="BO1606" t="s">
        <v>3748</v>
      </c>
      <c r="BP1606" t="s">
        <v>3748</v>
      </c>
      <c r="BQ1606">
        <v>0</v>
      </c>
      <c r="BR1606">
        <v>2.976190476190476E-2</v>
      </c>
      <c r="BS1606">
        <v>0.10344827586206896</v>
      </c>
      <c r="BT1606">
        <v>0.27777777777777779</v>
      </c>
      <c r="BU1606" t="s">
        <v>3748</v>
      </c>
      <c r="BY1606">
        <f t="shared" si="158"/>
        <v>-999</v>
      </c>
      <c r="CA1606">
        <f t="shared" si="159"/>
        <v>-999</v>
      </c>
    </row>
    <row r="1607" spans="1:82" x14ac:dyDescent="0.3">
      <c r="A1607">
        <v>0</v>
      </c>
      <c r="B1607" t="s">
        <v>1042</v>
      </c>
      <c r="C1607" t="s">
        <v>1065</v>
      </c>
      <c r="D1607">
        <v>30073</v>
      </c>
      <c r="E1607" s="2">
        <f>BO1607</f>
        <v>0.38821112747281666</v>
      </c>
      <c r="F1607" s="2" t="s">
        <v>1935</v>
      </c>
      <c r="G1607" s="3">
        <v>263</v>
      </c>
      <c r="H1607" s="1">
        <v>0.37338269593155482</v>
      </c>
      <c r="I1607" s="1">
        <f t="shared" si="160"/>
        <v>-10.176450952931443</v>
      </c>
      <c r="J1607" s="1">
        <v>2.7175307609799999</v>
      </c>
      <c r="K1607" s="1">
        <v>49.618103072799997</v>
      </c>
      <c r="L1607" s="2">
        <v>3.866737945699994E-2</v>
      </c>
      <c r="M1607" s="2">
        <v>7.4669232446515147E-5</v>
      </c>
      <c r="N1607" s="7">
        <v>0</v>
      </c>
      <c r="O1607" s="2">
        <v>7.4294251416076913E-5</v>
      </c>
      <c r="P1607" s="3">
        <v>-4.0497920054998247</v>
      </c>
      <c r="Q1607" s="3">
        <v>-7.1706070152002213E-2</v>
      </c>
      <c r="R1607" s="3">
        <v>-337.58273854842992</v>
      </c>
      <c r="S1607" s="3">
        <v>-0.95681658729518604</v>
      </c>
      <c r="T1607" s="3">
        <v>-316.37472030177014</v>
      </c>
      <c r="V1607">
        <v>30073</v>
      </c>
      <c r="W1607" s="2">
        <v>0.37281926759185535</v>
      </c>
      <c r="X1607" s="2">
        <v>1.0016624273375711E-2</v>
      </c>
      <c r="Y1607" s="2">
        <v>0.43512851604673752</v>
      </c>
      <c r="Z1607" s="2">
        <v>0.77497282636418141</v>
      </c>
      <c r="AA1607" s="2">
        <v>0.14301602154385828</v>
      </c>
      <c r="AB1607" s="2">
        <v>9.5445646155021796E-2</v>
      </c>
      <c r="AC1607" s="2">
        <v>7.4669232446515147E-5</v>
      </c>
      <c r="AD1607" s="2">
        <v>0</v>
      </c>
      <c r="AE1607" s="2">
        <v>7.4294251416076913E-5</v>
      </c>
      <c r="AF1607">
        <v>74822.514611221006</v>
      </c>
      <c r="AG1607">
        <v>212.75181958036163</v>
      </c>
      <c r="AH1607">
        <v>39986.046170948182</v>
      </c>
      <c r="AI1607">
        <v>29696.926530109446</v>
      </c>
      <c r="AJ1607">
        <v>1.6569275460227328</v>
      </c>
      <c r="AK1607">
        <v>74484.931872672576</v>
      </c>
      <c r="AL1607">
        <v>211.79500299306642</v>
      </c>
      <c r="AM1607">
        <v>39806.215454049132</v>
      </c>
      <c r="AN1607">
        <v>29560.382526706726</v>
      </c>
      <c r="AO1607">
        <v>1.6494700500846837</v>
      </c>
      <c r="AP1607">
        <v>-337.58273854842992</v>
      </c>
      <c r="AQ1607">
        <v>-0.95681658729520791</v>
      </c>
      <c r="AR1607">
        <v>-179.83071689905046</v>
      </c>
      <c r="AS1607">
        <v>-136.54400340271968</v>
      </c>
      <c r="AT1607">
        <v>-7.457495938049119E-3</v>
      </c>
      <c r="AU1607" s="3">
        <v>-761.11790951363707</v>
      </c>
      <c r="AV1607" s="3">
        <v>-13.476438824367296</v>
      </c>
      <c r="AW1607">
        <v>4813.8960211976</v>
      </c>
      <c r="AX1607">
        <v>904723.61822387693</v>
      </c>
      <c r="AY1607">
        <v>85.235381306406396</v>
      </c>
      <c r="AZ1607">
        <v>16019.137562726019</v>
      </c>
      <c r="BA1607">
        <v>4809.8462291921005</v>
      </c>
      <c r="BB1607">
        <v>903962.50031436339</v>
      </c>
      <c r="BC1607">
        <v>85.163675236254392</v>
      </c>
      <c r="BD1607">
        <v>16005.661123901649</v>
      </c>
      <c r="BE1607">
        <v>-4.0497920054998247</v>
      </c>
      <c r="BF1607">
        <v>-761.11790951363707</v>
      </c>
      <c r="BG1607">
        <v>-7.1706070152002213E-2</v>
      </c>
      <c r="BH1607">
        <v>-13.476438824367296</v>
      </c>
      <c r="BI1607">
        <v>7.6328922134751703E-2</v>
      </c>
      <c r="BJ1607">
        <v>0.44971161806630655</v>
      </c>
      <c r="BK1607">
        <v>0.37338269593155482</v>
      </c>
      <c r="BL1607">
        <v>19.310083319004093</v>
      </c>
      <c r="BM1607">
        <v>9.1336323660726499</v>
      </c>
      <c r="BN1607">
        <f t="shared" ref="BN1607:BN1670" si="161">IF(BL1607=-999,-999,BM1607-BL1607)</f>
        <v>-10.176450952931443</v>
      </c>
      <c r="BO1607">
        <v>0.38821112747281666</v>
      </c>
      <c r="BP1607">
        <v>3.5882933108122663E-4</v>
      </c>
      <c r="BQ1607">
        <v>0</v>
      </c>
      <c r="BR1607">
        <v>0</v>
      </c>
      <c r="BS1607">
        <v>3.4482758620689655E-2</v>
      </c>
      <c r="BT1607">
        <v>0.55555555555555558</v>
      </c>
      <c r="BU1607">
        <v>0.29143120281970181</v>
      </c>
      <c r="BV1607">
        <v>0.77497282636418141</v>
      </c>
      <c r="BW1607">
        <v>0.14835686882142976</v>
      </c>
      <c r="BX1607">
        <v>9.5445646155021796E-2</v>
      </c>
      <c r="BY1607">
        <f t="shared" ref="BY1607:BY1670" si="162">IF(I1607=-999,-999,CC1607)</f>
        <v>1.8841799447220111E-2</v>
      </c>
      <c r="BZ1607">
        <v>0</v>
      </c>
      <c r="CA1607">
        <f t="shared" ref="CA1607:CA1670" si="163">IF(I1607=-999,-999,CD1607)</f>
        <v>1.7600000395883854E-4</v>
      </c>
      <c r="CC1607">
        <v>1.8841799447220111E-2</v>
      </c>
      <c r="CD1607">
        <v>1.7600000395883854E-4</v>
      </c>
    </row>
    <row r="1608" spans="1:82" x14ac:dyDescent="0.3">
      <c r="A1608">
        <v>1</v>
      </c>
      <c r="B1608" t="s">
        <v>1042</v>
      </c>
      <c r="C1608" t="s">
        <v>1066</v>
      </c>
      <c r="D1608">
        <v>30075</v>
      </c>
      <c r="E1608" s="2">
        <v>0</v>
      </c>
      <c r="F1608" s="2" t="s">
        <v>1954</v>
      </c>
      <c r="G1608" s="3">
        <v>-999</v>
      </c>
      <c r="H1608" s="1">
        <v>0.37525785487349356</v>
      </c>
      <c r="I1608" s="1">
        <f t="shared" ref="I1608:I1671" si="164">BN1608</f>
        <v>-999</v>
      </c>
      <c r="J1608" s="1">
        <v>-999</v>
      </c>
      <c r="K1608" s="1">
        <v>-999</v>
      </c>
      <c r="L1608" s="2">
        <v>-999</v>
      </c>
      <c r="M1608" s="2">
        <v>-999</v>
      </c>
      <c r="N1608" s="7">
        <v>-999</v>
      </c>
      <c r="O1608" s="2">
        <v>-999</v>
      </c>
      <c r="P1608" s="3">
        <v>-999</v>
      </c>
      <c r="Q1608" s="3">
        <v>-999</v>
      </c>
      <c r="R1608" s="3">
        <v>-999</v>
      </c>
      <c r="S1608" s="3">
        <v>-999</v>
      </c>
      <c r="T1608" s="3">
        <v>-999</v>
      </c>
      <c r="V1608">
        <v>30075</v>
      </c>
      <c r="W1608" s="2">
        <v>-999</v>
      </c>
      <c r="X1608" s="2">
        <v>1.0066928593256952E-2</v>
      </c>
      <c r="Y1608" s="2">
        <v>-999</v>
      </c>
      <c r="Z1608" s="2">
        <v>-999</v>
      </c>
      <c r="AA1608" s="2">
        <v>-999</v>
      </c>
      <c r="AB1608" s="2">
        <v>-999</v>
      </c>
      <c r="AC1608" s="2">
        <v>-999</v>
      </c>
      <c r="AD1608" s="2">
        <v>-999</v>
      </c>
      <c r="AE1608" s="2">
        <v>-999</v>
      </c>
      <c r="AF1608" s="2">
        <v>-999</v>
      </c>
      <c r="AG1608" s="2">
        <v>-999</v>
      </c>
      <c r="AH1608" s="2">
        <v>-999</v>
      </c>
      <c r="AI1608" s="2">
        <v>-999</v>
      </c>
      <c r="AJ1608" s="2">
        <v>-999</v>
      </c>
      <c r="AK1608" s="2">
        <v>-999</v>
      </c>
      <c r="AL1608" s="2">
        <v>-999</v>
      </c>
      <c r="AM1608" s="2">
        <v>-999</v>
      </c>
      <c r="AN1608" s="2">
        <v>-999</v>
      </c>
      <c r="AO1608" s="2">
        <v>-999</v>
      </c>
      <c r="AP1608" s="2">
        <v>-999</v>
      </c>
      <c r="AQ1608" s="2">
        <v>-999</v>
      </c>
      <c r="AR1608" s="2">
        <v>-999</v>
      </c>
      <c r="AS1608" s="2">
        <v>-999</v>
      </c>
      <c r="AT1608" s="2">
        <v>-999</v>
      </c>
      <c r="AU1608" s="2">
        <v>-999</v>
      </c>
      <c r="AV1608" s="2">
        <v>-999</v>
      </c>
      <c r="AW1608" s="2">
        <v>-999</v>
      </c>
      <c r="AX1608" s="2">
        <v>-999</v>
      </c>
      <c r="AY1608" s="2">
        <v>-999</v>
      </c>
      <c r="AZ1608" s="2">
        <v>-999</v>
      </c>
      <c r="BA1608" s="2">
        <v>-999</v>
      </c>
      <c r="BB1608" s="2">
        <v>-999</v>
      </c>
      <c r="BC1608" s="2">
        <v>-999</v>
      </c>
      <c r="BD1608" s="2">
        <v>-999</v>
      </c>
      <c r="BE1608" s="2">
        <v>-999</v>
      </c>
      <c r="BF1608" s="2">
        <v>-999</v>
      </c>
      <c r="BG1608" s="2">
        <v>-999</v>
      </c>
      <c r="BH1608" s="2">
        <v>-999</v>
      </c>
      <c r="BI1608">
        <v>0</v>
      </c>
      <c r="BJ1608">
        <v>0.37525785487349356</v>
      </c>
      <c r="BK1608">
        <v>0.37525785487349356</v>
      </c>
      <c r="BL1608">
        <v>-999</v>
      </c>
      <c r="BM1608">
        <v>20.195296815142502</v>
      </c>
      <c r="BN1608">
        <f t="shared" si="161"/>
        <v>-999</v>
      </c>
      <c r="BO1608" t="s">
        <v>3748</v>
      </c>
      <c r="BP1608" t="s">
        <v>3748</v>
      </c>
      <c r="BQ1608">
        <v>0</v>
      </c>
      <c r="BR1608">
        <v>8.3333333333333329E-2</v>
      </c>
      <c r="BS1608">
        <v>6.8965517241379309E-2</v>
      </c>
      <c r="BT1608">
        <v>0.22222222222222221</v>
      </c>
      <c r="BU1608" t="s">
        <v>3748</v>
      </c>
      <c r="BY1608">
        <f t="shared" si="162"/>
        <v>-999</v>
      </c>
      <c r="CA1608">
        <f t="shared" si="163"/>
        <v>-999</v>
      </c>
    </row>
    <row r="1609" spans="1:82" x14ac:dyDescent="0.3">
      <c r="A1609">
        <v>0</v>
      </c>
      <c r="B1609" t="s">
        <v>1042</v>
      </c>
      <c r="C1609" t="s">
        <v>724</v>
      </c>
      <c r="D1609">
        <v>30077</v>
      </c>
      <c r="E1609" s="2">
        <f>BO1609</f>
        <v>0.45675083796847787</v>
      </c>
      <c r="F1609" s="2" t="s">
        <v>1937</v>
      </c>
      <c r="G1609" s="3">
        <v>302</v>
      </c>
      <c r="H1609" s="1">
        <v>0.37509375877367968</v>
      </c>
      <c r="I1609" s="1">
        <f t="shared" si="164"/>
        <v>-9.8042026917123657</v>
      </c>
      <c r="J1609" s="1">
        <v>2.6732465887400001</v>
      </c>
      <c r="K1609" s="1">
        <v>15.2264686433</v>
      </c>
      <c r="L1609" s="2">
        <v>9.0399711546999995E-2</v>
      </c>
      <c r="M1609" s="2">
        <v>1.4339849644633371E-4</v>
      </c>
      <c r="N1609" s="7">
        <v>0</v>
      </c>
      <c r="O1609" s="2">
        <v>5.9749731510747184E-3</v>
      </c>
      <c r="P1609" s="3">
        <v>2863.7233964762986</v>
      </c>
      <c r="Q1609" s="3">
        <v>50.705406718363186</v>
      </c>
      <c r="R1609" s="3">
        <v>21320.206313126804</v>
      </c>
      <c r="S1609" s="3">
        <v>60.199521846252168</v>
      </c>
      <c r="T1609" s="3">
        <v>15727.480544018665</v>
      </c>
      <c r="V1609">
        <v>30077</v>
      </c>
      <c r="W1609" s="2">
        <v>0.3731189517520872</v>
      </c>
      <c r="X1609" s="2">
        <v>1.0062526436985459E-2</v>
      </c>
      <c r="Y1609" s="2">
        <v>0.41434789711409137</v>
      </c>
      <c r="Z1609" s="2">
        <v>0.76234407138675675</v>
      </c>
      <c r="AA1609" s="2">
        <v>4.3887791605657402E-2</v>
      </c>
      <c r="AB1609" s="2">
        <v>0.22314051280423736</v>
      </c>
      <c r="AC1609" s="2">
        <v>1.4339849644633371E-4</v>
      </c>
      <c r="AD1609" s="2">
        <v>0</v>
      </c>
      <c r="AE1609" s="2">
        <v>5.9749731510747184E-3</v>
      </c>
      <c r="AF1609">
        <v>28487.252021026889</v>
      </c>
      <c r="AG1609">
        <v>80.676208740070621</v>
      </c>
      <c r="AH1609">
        <v>15162.843795838871</v>
      </c>
      <c r="AI1609">
        <v>5797.2280698271679</v>
      </c>
      <c r="AJ1609">
        <v>0.62891906825139754</v>
      </c>
      <c r="AK1609">
        <v>49807.458334153693</v>
      </c>
      <c r="AL1609">
        <v>140.87573058632279</v>
      </c>
      <c r="AM1609">
        <v>26477.157651114765</v>
      </c>
      <c r="AN1609">
        <v>10210.394758569935</v>
      </c>
      <c r="AO1609">
        <v>1.0985465808102093</v>
      </c>
      <c r="AP1609">
        <v>21320.206313126804</v>
      </c>
      <c r="AQ1609">
        <v>60.199521846252168</v>
      </c>
      <c r="AR1609">
        <v>11314.313855275894</v>
      </c>
      <c r="AS1609">
        <v>4413.1666887427673</v>
      </c>
      <c r="AT1609">
        <v>0.46962751255881174</v>
      </c>
      <c r="AU1609" s="3">
        <v>538208.17513375555</v>
      </c>
      <c r="AV1609" s="3">
        <v>9529.5741386491773</v>
      </c>
      <c r="AW1609">
        <v>5705.3788683167004</v>
      </c>
      <c r="AX1609">
        <v>1072268.9045114405</v>
      </c>
      <c r="AY1609">
        <v>101.02007629518882</v>
      </c>
      <c r="AZ1609">
        <v>18985.713138917785</v>
      </c>
      <c r="BA1609">
        <v>8569.1022647929985</v>
      </c>
      <c r="BB1609">
        <v>1610477.0796451962</v>
      </c>
      <c r="BC1609">
        <v>151.72548301355201</v>
      </c>
      <c r="BD1609">
        <v>28515.287277566964</v>
      </c>
      <c r="BE1609">
        <v>2863.7233964762986</v>
      </c>
      <c r="BF1609">
        <v>538208.17513375555</v>
      </c>
      <c r="BG1609">
        <v>50.705406718363186</v>
      </c>
      <c r="BH1609">
        <v>9529.5741386491773</v>
      </c>
      <c r="BI1609">
        <v>6.3041605523111999E-2</v>
      </c>
      <c r="BJ1609">
        <v>0.43813536429679167</v>
      </c>
      <c r="BK1609">
        <v>0.37509375877367968</v>
      </c>
      <c r="BL1609">
        <v>19.479149060751141</v>
      </c>
      <c r="BM1609">
        <v>9.6749463690387749</v>
      </c>
      <c r="BN1609">
        <f t="shared" si="161"/>
        <v>-9.8042026917123657</v>
      </c>
      <c r="BO1609">
        <v>0.45675083796847787</v>
      </c>
      <c r="BP1609">
        <v>3.4868835540217112E-4</v>
      </c>
      <c r="BQ1609">
        <v>0</v>
      </c>
      <c r="BR1609">
        <v>5.9523809523809521E-3</v>
      </c>
      <c r="BS1609">
        <v>0</v>
      </c>
      <c r="BT1609">
        <v>0.77777777777777779</v>
      </c>
      <c r="BU1609">
        <v>0.28077083025795246</v>
      </c>
      <c r="BV1609">
        <v>0.76234407138675675</v>
      </c>
      <c r="BW1609">
        <v>4.552675477765291E-2</v>
      </c>
      <c r="BX1609">
        <v>0.22314051280423736</v>
      </c>
      <c r="BY1609">
        <f t="shared" si="162"/>
        <v>0.10043780372386989</v>
      </c>
      <c r="BZ1609">
        <v>0</v>
      </c>
      <c r="CA1609">
        <f t="shared" si="163"/>
        <v>6.6079143311745647E-3</v>
      </c>
      <c r="CC1609">
        <v>0.10043780372386989</v>
      </c>
      <c r="CD1609">
        <v>6.6079143311745647E-3</v>
      </c>
    </row>
    <row r="1610" spans="1:82" x14ac:dyDescent="0.3">
      <c r="A1610">
        <v>1</v>
      </c>
      <c r="B1610" t="s">
        <v>1042</v>
      </c>
      <c r="C1610" t="s">
        <v>131</v>
      </c>
      <c r="D1610">
        <v>30079</v>
      </c>
      <c r="E1610" s="2">
        <v>0</v>
      </c>
      <c r="F1610" s="2" t="s">
        <v>1954</v>
      </c>
      <c r="G1610" s="3">
        <v>-999</v>
      </c>
      <c r="H1610" s="1">
        <v>0.37487911941339463</v>
      </c>
      <c r="I1610" s="1">
        <f t="shared" si="164"/>
        <v>-999</v>
      </c>
      <c r="J1610" s="1">
        <v>-999</v>
      </c>
      <c r="K1610" s="1">
        <v>-999</v>
      </c>
      <c r="L1610" s="2">
        <v>-999</v>
      </c>
      <c r="M1610" s="2">
        <v>-999</v>
      </c>
      <c r="N1610" s="7">
        <v>-999</v>
      </c>
      <c r="O1610" s="2">
        <v>-999</v>
      </c>
      <c r="P1610" s="3">
        <v>-999</v>
      </c>
      <c r="Q1610" s="3">
        <v>-999</v>
      </c>
      <c r="R1610" s="3">
        <v>-999</v>
      </c>
      <c r="S1610" s="3">
        <v>-999</v>
      </c>
      <c r="T1610" s="3">
        <v>-999</v>
      </c>
      <c r="V1610">
        <v>30079</v>
      </c>
      <c r="W1610" s="2">
        <v>-999</v>
      </c>
      <c r="X1610" s="2">
        <v>1.0056768372003661E-2</v>
      </c>
      <c r="Y1610" s="2">
        <v>-999</v>
      </c>
      <c r="Z1610" s="2">
        <v>-999</v>
      </c>
      <c r="AA1610" s="2">
        <v>-999</v>
      </c>
      <c r="AB1610" s="2">
        <v>-999</v>
      </c>
      <c r="AC1610" s="2">
        <v>-999</v>
      </c>
      <c r="AD1610" s="2">
        <v>-999</v>
      </c>
      <c r="AE1610" s="2">
        <v>-999</v>
      </c>
      <c r="AF1610" s="2">
        <v>-999</v>
      </c>
      <c r="AG1610" s="2">
        <v>-999</v>
      </c>
      <c r="AH1610" s="2">
        <v>-999</v>
      </c>
      <c r="AI1610" s="2">
        <v>-999</v>
      </c>
      <c r="AJ1610" s="2">
        <v>-999</v>
      </c>
      <c r="AK1610" s="2">
        <v>-999</v>
      </c>
      <c r="AL1610" s="2">
        <v>-999</v>
      </c>
      <c r="AM1610" s="2">
        <v>-999</v>
      </c>
      <c r="AN1610" s="2">
        <v>-999</v>
      </c>
      <c r="AO1610" s="2">
        <v>-999</v>
      </c>
      <c r="AP1610" s="2">
        <v>-999</v>
      </c>
      <c r="AQ1610" s="2">
        <v>-999</v>
      </c>
      <c r="AR1610" s="2">
        <v>-999</v>
      </c>
      <c r="AS1610" s="2">
        <v>-999</v>
      </c>
      <c r="AT1610" s="2">
        <v>-999</v>
      </c>
      <c r="AU1610" s="2">
        <v>-999</v>
      </c>
      <c r="AV1610" s="2">
        <v>-999</v>
      </c>
      <c r="AW1610" s="2">
        <v>-999</v>
      </c>
      <c r="AX1610" s="2">
        <v>-999</v>
      </c>
      <c r="AY1610" s="2">
        <v>-999</v>
      </c>
      <c r="AZ1610" s="2">
        <v>-999</v>
      </c>
      <c r="BA1610" s="2">
        <v>-999</v>
      </c>
      <c r="BB1610" s="2">
        <v>-999</v>
      </c>
      <c r="BC1610" s="2">
        <v>-999</v>
      </c>
      <c r="BD1610" s="2">
        <v>-999</v>
      </c>
      <c r="BE1610" s="2">
        <v>-999</v>
      </c>
      <c r="BF1610" s="2">
        <v>-999</v>
      </c>
      <c r="BG1610" s="2">
        <v>-999</v>
      </c>
      <c r="BH1610" s="2">
        <v>-999</v>
      </c>
      <c r="BI1610">
        <v>0</v>
      </c>
      <c r="BJ1610">
        <v>0.37487911941339463</v>
      </c>
      <c r="BK1610">
        <v>0.37487911941339463</v>
      </c>
      <c r="BL1610">
        <v>-999</v>
      </c>
      <c r="BM1610">
        <v>10.457313879243953</v>
      </c>
      <c r="BN1610">
        <f t="shared" si="161"/>
        <v>-999</v>
      </c>
      <c r="BO1610" t="s">
        <v>3748</v>
      </c>
      <c r="BP1610" t="s">
        <v>3748</v>
      </c>
      <c r="BQ1610">
        <v>0</v>
      </c>
      <c r="BR1610">
        <v>2.3809523809523808E-2</v>
      </c>
      <c r="BS1610">
        <v>6.8965517241379309E-2</v>
      </c>
      <c r="BT1610">
        <v>0.1111111111111111</v>
      </c>
      <c r="BU1610" t="s">
        <v>3748</v>
      </c>
      <c r="BY1610">
        <f t="shared" si="162"/>
        <v>-999</v>
      </c>
      <c r="CA1610">
        <f t="shared" si="163"/>
        <v>-999</v>
      </c>
    </row>
    <row r="1611" spans="1:82" x14ac:dyDescent="0.3">
      <c r="A1611">
        <v>0</v>
      </c>
      <c r="B1611" t="s">
        <v>1042</v>
      </c>
      <c r="C1611" t="s">
        <v>1067</v>
      </c>
      <c r="D1611">
        <v>30081</v>
      </c>
      <c r="E1611" s="2">
        <f>BO1611</f>
        <v>0.49035840109534357</v>
      </c>
      <c r="F1611" s="2" t="s">
        <v>1937</v>
      </c>
      <c r="G1611" s="3">
        <v>3924</v>
      </c>
      <c r="H1611" s="1">
        <v>0.37469961677174368</v>
      </c>
      <c r="I1611" s="1">
        <f t="shared" si="164"/>
        <v>-9.8166761697805303</v>
      </c>
      <c r="J1611" s="1">
        <v>2.7763969933000001</v>
      </c>
      <c r="K1611" s="1">
        <v>4.1027980500399996</v>
      </c>
      <c r="L1611" s="2">
        <v>7.9874987884999915E-2</v>
      </c>
      <c r="M1611" s="2">
        <v>1.9422138181721975E-4</v>
      </c>
      <c r="N1611" s="7">
        <v>0</v>
      </c>
      <c r="O1611" s="2">
        <v>7.2696169542864855E-2</v>
      </c>
      <c r="P1611" s="3">
        <v>-775.26160941500211</v>
      </c>
      <c r="Q1611" s="3">
        <v>-13.726868756559998</v>
      </c>
      <c r="R1611" s="3">
        <v>-33014.588689015189</v>
      </c>
      <c r="S1611" s="3">
        <v>-92.87583132780324</v>
      </c>
      <c r="T1611" s="3">
        <v>-20799.881435521958</v>
      </c>
      <c r="V1611">
        <v>30081</v>
      </c>
      <c r="W1611" s="2">
        <v>0.37991661683612876</v>
      </c>
      <c r="X1611" s="2">
        <v>1.0051952909109724E-2</v>
      </c>
      <c r="Y1611" s="2">
        <v>0.40280882696118286</v>
      </c>
      <c r="Z1611" s="2">
        <v>0.7917600256457783</v>
      </c>
      <c r="AA1611" s="2">
        <v>1.1825640602457407E-2</v>
      </c>
      <c r="AB1611" s="2">
        <v>0.19716153350361673</v>
      </c>
      <c r="AC1611" s="2">
        <v>1.9422138181721975E-4</v>
      </c>
      <c r="AD1611" s="2">
        <v>0</v>
      </c>
      <c r="AE1611" s="2">
        <v>7.2696169542864855E-2</v>
      </c>
      <c r="AF1611">
        <v>110043.68231189312</v>
      </c>
      <c r="AG1611">
        <v>309.91144135275374</v>
      </c>
      <c r="AH1611">
        <v>58246.89644149199</v>
      </c>
      <c r="AI1611">
        <v>11080.319712954668</v>
      </c>
      <c r="AJ1611">
        <v>2.419192269718013</v>
      </c>
      <c r="AK1611">
        <v>77029.093622877932</v>
      </c>
      <c r="AL1611">
        <v>217.0356100249505</v>
      </c>
      <c r="AM1611">
        <v>40791.171329651217</v>
      </c>
      <c r="AN1611">
        <v>7736.1633892734853</v>
      </c>
      <c r="AO1611">
        <v>1.6940046908118551</v>
      </c>
      <c r="AP1611">
        <v>-33014.588689015189</v>
      </c>
      <c r="AQ1611">
        <v>-92.87583132780324</v>
      </c>
      <c r="AR1611">
        <v>-17455.725111840773</v>
      </c>
      <c r="AS1611">
        <v>-3344.1563236811826</v>
      </c>
      <c r="AT1611">
        <v>-0.72518757890615793</v>
      </c>
      <c r="AU1611" s="3">
        <v>-145702.66687345548</v>
      </c>
      <c r="AV1611" s="3">
        <v>-2579.8277141078861</v>
      </c>
      <c r="AW1611">
        <v>17915.897960005001</v>
      </c>
      <c r="AX1611">
        <v>3367113.8626033398</v>
      </c>
      <c r="AY1611">
        <v>317.22089287832</v>
      </c>
      <c r="AZ1611">
        <v>59618.49460755146</v>
      </c>
      <c r="BA1611">
        <v>17140.636350589997</v>
      </c>
      <c r="BB1611">
        <v>3221411.1957298839</v>
      </c>
      <c r="BC1611">
        <v>303.49402412175999</v>
      </c>
      <c r="BD1611">
        <v>57038.666893443573</v>
      </c>
      <c r="BE1611">
        <v>-775.26160941500211</v>
      </c>
      <c r="BF1611">
        <v>-145702.66687345548</v>
      </c>
      <c r="BG1611">
        <v>-13.726868756559998</v>
      </c>
      <c r="BH1611">
        <v>-2579.8277141078861</v>
      </c>
      <c r="BI1611">
        <v>0.17543991725745048</v>
      </c>
      <c r="BJ1611">
        <v>0.55013953402919413</v>
      </c>
      <c r="BK1611">
        <v>0.37469961677174368</v>
      </c>
      <c r="BL1611">
        <v>21.36184614729591</v>
      </c>
      <c r="BM1611">
        <v>11.54516997751538</v>
      </c>
      <c r="BN1611">
        <f t="shared" si="161"/>
        <v>-9.8166761697805303</v>
      </c>
      <c r="BO1611">
        <v>0.49035840109534357</v>
      </c>
      <c r="BP1611">
        <v>1.041772431301572E-3</v>
      </c>
      <c r="BQ1611">
        <v>0</v>
      </c>
      <c r="BR1611">
        <v>1.1904761904761904E-2</v>
      </c>
      <c r="BS1611">
        <v>3.4482758620689655E-2</v>
      </c>
      <c r="BT1611">
        <v>0.77777777777777779</v>
      </c>
      <c r="BU1611">
        <v>0.28112804327195551</v>
      </c>
      <c r="BV1611">
        <v>0.7917600256457783</v>
      </c>
      <c r="BW1611">
        <v>1.2267262035744199E-2</v>
      </c>
      <c r="BX1611">
        <v>0.19716153350361673</v>
      </c>
      <c r="BY1611">
        <f t="shared" si="162"/>
        <v>0.17345362792678914</v>
      </c>
      <c r="BZ1611">
        <v>0</v>
      </c>
      <c r="CA1611">
        <f t="shared" si="163"/>
        <v>8.8773445653860833E-2</v>
      </c>
      <c r="CC1611">
        <v>0.17345362792678914</v>
      </c>
      <c r="CD1611">
        <v>8.8773445653860833E-2</v>
      </c>
    </row>
    <row r="1612" spans="1:82" x14ac:dyDescent="0.3">
      <c r="A1612">
        <v>0</v>
      </c>
      <c r="B1612" t="s">
        <v>1042</v>
      </c>
      <c r="C1612" t="s">
        <v>507</v>
      </c>
      <c r="D1612">
        <v>30083</v>
      </c>
      <c r="E1612" s="2">
        <f>BO1612</f>
        <v>0.37462055377581377</v>
      </c>
      <c r="F1612" s="2" t="s">
        <v>1935</v>
      </c>
      <c r="G1612" s="3">
        <v>1236</v>
      </c>
      <c r="H1612" s="1">
        <v>0.37549675606649385</v>
      </c>
      <c r="I1612" s="1">
        <f t="shared" si="164"/>
        <v>-12.406990936608254</v>
      </c>
      <c r="J1612" s="1">
        <v>2.7690479215299999</v>
      </c>
      <c r="K1612" s="1">
        <v>-2.67372208918</v>
      </c>
      <c r="L1612" s="2">
        <v>0.11482985219399999</v>
      </c>
      <c r="M1612" s="2">
        <v>-1.1543132942357022E-4</v>
      </c>
      <c r="N1612" s="7">
        <v>0</v>
      </c>
      <c r="O1612" s="2">
        <v>1.5286265837070497E-3</v>
      </c>
      <c r="P1612" s="3">
        <v>-10220.531942985503</v>
      </c>
      <c r="Q1612" s="3">
        <v>-180.96588158087201</v>
      </c>
      <c r="R1612" s="3">
        <v>-113186.97406553882</v>
      </c>
      <c r="S1612" s="3">
        <v>-321.05810149382103</v>
      </c>
      <c r="T1612" s="3">
        <v>-67008.175576150184</v>
      </c>
      <c r="V1612">
        <v>30083</v>
      </c>
      <c r="W1612" s="2">
        <v>0.40844864701077671</v>
      </c>
      <c r="X1612" s="2">
        <v>1.0073337523062269E-2</v>
      </c>
      <c r="Y1612" s="2">
        <v>0.50583489832578143</v>
      </c>
      <c r="Z1612" s="2">
        <v>0.78966425142216057</v>
      </c>
      <c r="AA1612" s="2">
        <v>7.7065641817749215E-3</v>
      </c>
      <c r="AB1612" s="2">
        <v>0.28344329495434401</v>
      </c>
      <c r="AC1612" s="2">
        <v>-1.1543132942357022E-4</v>
      </c>
      <c r="AD1612" s="2">
        <v>0</v>
      </c>
      <c r="AE1612" s="2">
        <v>1.5286265837070497E-3</v>
      </c>
      <c r="AF1612">
        <v>199938.71058243036</v>
      </c>
      <c r="AG1612">
        <v>567.00776481144351</v>
      </c>
      <c r="AH1612">
        <v>106567.35490091817</v>
      </c>
      <c r="AI1612">
        <v>11789.542421838154</v>
      </c>
      <c r="AJ1612">
        <v>4.4187030764843973</v>
      </c>
      <c r="AK1612">
        <v>86751.736516891542</v>
      </c>
      <c r="AL1612">
        <v>245.94966331762248</v>
      </c>
      <c r="AM1612">
        <v>46225.478177087272</v>
      </c>
      <c r="AN1612">
        <v>5123.2435695188651</v>
      </c>
      <c r="AO1612">
        <v>1.916822231255058</v>
      </c>
      <c r="AP1612">
        <v>-113186.97406553882</v>
      </c>
      <c r="AQ1612">
        <v>-321.05810149382103</v>
      </c>
      <c r="AR1612">
        <v>-60341.876723830901</v>
      </c>
      <c r="AS1612">
        <v>-6666.2988523192889</v>
      </c>
      <c r="AT1612">
        <v>-2.5018808452293393</v>
      </c>
      <c r="AU1612" s="3">
        <v>-1920846.7733646953</v>
      </c>
      <c r="AV1612" s="3">
        <v>-34010.727784309085</v>
      </c>
      <c r="AW1612">
        <v>16928.555751555003</v>
      </c>
      <c r="AX1612">
        <v>3181552.7679472473</v>
      </c>
      <c r="AY1612">
        <v>299.73890131751995</v>
      </c>
      <c r="AZ1612">
        <v>56332.9291136147</v>
      </c>
      <c r="BA1612">
        <v>6708.0238085695</v>
      </c>
      <c r="BB1612">
        <v>1260705.9945825518</v>
      </c>
      <c r="BC1612">
        <v>118.77301973664794</v>
      </c>
      <c r="BD1612">
        <v>22322.201329305612</v>
      </c>
      <c r="BE1612">
        <v>-10220.531942985503</v>
      </c>
      <c r="BF1612">
        <v>-1920846.7733646953</v>
      </c>
      <c r="BG1612">
        <v>-180.96588158087201</v>
      </c>
      <c r="BH1612">
        <v>-34010.727784309085</v>
      </c>
      <c r="BI1612">
        <v>0.18811899509496161</v>
      </c>
      <c r="BJ1612">
        <v>0.56361575116145546</v>
      </c>
      <c r="BK1612">
        <v>0.37549675606649385</v>
      </c>
      <c r="BL1612">
        <v>21.482255591487757</v>
      </c>
      <c r="BM1612">
        <v>9.0752646548795024</v>
      </c>
      <c r="BN1612">
        <f t="shared" si="161"/>
        <v>-12.406990936608254</v>
      </c>
      <c r="BO1612">
        <v>0.37462055377581377</v>
      </c>
      <c r="BP1612">
        <v>8.5340479351812414E-4</v>
      </c>
      <c r="BQ1612">
        <v>0</v>
      </c>
      <c r="BR1612">
        <v>2.976190476190476E-2</v>
      </c>
      <c r="BS1612">
        <v>0.17241379310344829</v>
      </c>
      <c r="BT1612">
        <v>5.5555555555555552E-2</v>
      </c>
      <c r="BU1612">
        <v>0.35530896859354633</v>
      </c>
      <c r="BV1612">
        <v>0.78966425142216057</v>
      </c>
      <c r="BW1612">
        <v>7.9943611844138195E-3</v>
      </c>
      <c r="BX1612">
        <v>0.28344329495434401</v>
      </c>
      <c r="BY1612">
        <f t="shared" si="162"/>
        <v>0.15658483799826856</v>
      </c>
      <c r="BZ1612">
        <v>0</v>
      </c>
      <c r="CA1612">
        <f t="shared" si="163"/>
        <v>1.3457547674660031E-3</v>
      </c>
      <c r="CC1612">
        <v>0.15658483799826856</v>
      </c>
      <c r="CD1612">
        <v>1.3457547674660031E-3</v>
      </c>
    </row>
    <row r="1613" spans="1:82" x14ac:dyDescent="0.3">
      <c r="A1613">
        <v>0</v>
      </c>
      <c r="B1613" t="s">
        <v>1042</v>
      </c>
      <c r="C1613" t="s">
        <v>1068</v>
      </c>
      <c r="D1613">
        <v>30085</v>
      </c>
      <c r="E1613" s="2">
        <f>BO1613</f>
        <v>0.36125038208763999</v>
      </c>
      <c r="F1613" s="2" t="s">
        <v>1935</v>
      </c>
      <c r="G1613" s="3">
        <v>1439</v>
      </c>
      <c r="H1613" s="1">
        <v>0.37618070319328162</v>
      </c>
      <c r="I1613" s="1">
        <f t="shared" si="164"/>
        <v>-9.9612716469133389</v>
      </c>
      <c r="J1613" s="1">
        <v>2.80093083538</v>
      </c>
      <c r="K1613" s="1">
        <v>-3.4084376010800002</v>
      </c>
      <c r="L1613" s="2">
        <v>9.5591818541999996E-2</v>
      </c>
      <c r="M1613" s="2">
        <v>-3.959115227765659E-5</v>
      </c>
      <c r="N1613" s="7">
        <v>0</v>
      </c>
      <c r="O1613" s="2">
        <v>6.7130298116440616E-3</v>
      </c>
      <c r="P1613" s="3">
        <v>-1185.0399559429977</v>
      </c>
      <c r="Q1613" s="3">
        <v>-20.982449987151963</v>
      </c>
      <c r="R1613" s="3">
        <v>-18970.795143914307</v>
      </c>
      <c r="S1613" s="3">
        <v>-53.659197421737332</v>
      </c>
      <c r="T1613" s="3">
        <v>-11932.584106992879</v>
      </c>
      <c r="V1613">
        <v>30085</v>
      </c>
      <c r="W1613" s="2">
        <v>0.38038894510982568</v>
      </c>
      <c r="X1613" s="2">
        <v>1.0091685565075292E-2</v>
      </c>
      <c r="Y1613" s="2">
        <v>0.42704400255011493</v>
      </c>
      <c r="Z1613" s="2">
        <v>0.79875647301311314</v>
      </c>
      <c r="AA1613" s="2">
        <v>9.8242608080310479E-3</v>
      </c>
      <c r="AB1613" s="2">
        <v>0.23595658707673559</v>
      </c>
      <c r="AC1613" s="2">
        <v>-3.959115227765659E-5</v>
      </c>
      <c r="AD1613" s="2">
        <v>0</v>
      </c>
      <c r="AE1613" s="2">
        <v>6.7130298116440616E-3</v>
      </c>
      <c r="AF1613">
        <v>108362.15824491254</v>
      </c>
      <c r="AG1613">
        <v>306.60293497011031</v>
      </c>
      <c r="AH1613">
        <v>57625.072904404507</v>
      </c>
      <c r="AI1613">
        <v>10535.070228273944</v>
      </c>
      <c r="AJ1613">
        <v>2.3906768084309147</v>
      </c>
      <c r="AK1613">
        <v>89391.363100998235</v>
      </c>
      <c r="AL1613">
        <v>252.94373754837298</v>
      </c>
      <c r="AM1613">
        <v>47539.992786952636</v>
      </c>
      <c r="AN1613">
        <v>8687.5662387329448</v>
      </c>
      <c r="AO1613">
        <v>1.97224719120605</v>
      </c>
      <c r="AP1613">
        <v>-18970.795143914307</v>
      </c>
      <c r="AQ1613">
        <v>-53.659197421737332</v>
      </c>
      <c r="AR1613">
        <v>-10085.080117451871</v>
      </c>
      <c r="AS1613">
        <v>-1847.5039895409991</v>
      </c>
      <c r="AT1613">
        <v>-0.41842961722486471</v>
      </c>
      <c r="AU1613" s="3">
        <v>-222716.40931992698</v>
      </c>
      <c r="AV1613" s="3">
        <v>-3943.4416505853396</v>
      </c>
      <c r="AW1613">
        <v>10070.059068778999</v>
      </c>
      <c r="AX1613">
        <v>1892566.901386325</v>
      </c>
      <c r="AY1613">
        <v>178.30159204225598</v>
      </c>
      <c r="AZ1613">
        <v>33510.001208421585</v>
      </c>
      <c r="BA1613">
        <v>8885.019112836002</v>
      </c>
      <c r="BB1613">
        <v>1669850.4920663983</v>
      </c>
      <c r="BC1613">
        <v>157.31914205510401</v>
      </c>
      <c r="BD1613">
        <v>29566.559557836248</v>
      </c>
      <c r="BE1613">
        <v>-1185.0399559429977</v>
      </c>
      <c r="BF1613">
        <v>-222716.40931992698</v>
      </c>
      <c r="BG1613">
        <v>-20.982449987151963</v>
      </c>
      <c r="BH1613">
        <v>-3943.4416505853396</v>
      </c>
      <c r="BI1613">
        <v>0.10875681544909922</v>
      </c>
      <c r="BJ1613">
        <v>0.48493751864238083</v>
      </c>
      <c r="BK1613">
        <v>0.37618070319328162</v>
      </c>
      <c r="BL1613">
        <v>19.619749028355031</v>
      </c>
      <c r="BM1613">
        <v>9.658477381441692</v>
      </c>
      <c r="BN1613">
        <f t="shared" si="161"/>
        <v>-9.9612716469133389</v>
      </c>
      <c r="BO1613">
        <v>0.36125038208763999</v>
      </c>
      <c r="BP1613">
        <v>4.757684333402343E-4</v>
      </c>
      <c r="BQ1613">
        <v>0</v>
      </c>
      <c r="BR1613">
        <v>5.3571428571428568E-2</v>
      </c>
      <c r="BS1613">
        <v>0.27586206896551724</v>
      </c>
      <c r="BT1613">
        <v>5.5555555555555552E-2</v>
      </c>
      <c r="BU1613">
        <v>0.28526894013452664</v>
      </c>
      <c r="BV1613">
        <v>0.79875647301311314</v>
      </c>
      <c r="BW1613">
        <v>1.0191141917044656E-2</v>
      </c>
      <c r="BX1613">
        <v>0.23595658707673559</v>
      </c>
      <c r="BY1613">
        <f t="shared" si="162"/>
        <v>6.3795813877101107E-2</v>
      </c>
      <c r="BZ1613">
        <v>0</v>
      </c>
      <c r="CA1613">
        <f t="shared" si="163"/>
        <v>7.0144151361830375E-3</v>
      </c>
      <c r="CC1613">
        <v>6.3795813877101107E-2</v>
      </c>
      <c r="CD1613">
        <v>7.0144151361830375E-3</v>
      </c>
    </row>
    <row r="1614" spans="1:82" x14ac:dyDescent="0.3">
      <c r="A1614">
        <v>1</v>
      </c>
      <c r="B1614" t="s">
        <v>1042</v>
      </c>
      <c r="C1614" t="s">
        <v>1069</v>
      </c>
      <c r="D1614">
        <v>30087</v>
      </c>
      <c r="E1614" s="2">
        <v>0</v>
      </c>
      <c r="F1614" s="2" t="s">
        <v>1954</v>
      </c>
      <c r="G1614" s="3">
        <v>-999</v>
      </c>
      <c r="H1614" s="1">
        <v>0.37475053965473082</v>
      </c>
      <c r="I1614" s="1">
        <f t="shared" si="164"/>
        <v>-999</v>
      </c>
      <c r="J1614" s="1">
        <v>-999</v>
      </c>
      <c r="K1614" s="1">
        <v>-999</v>
      </c>
      <c r="L1614" s="2">
        <v>-999</v>
      </c>
      <c r="M1614" s="2">
        <v>-999</v>
      </c>
      <c r="N1614" s="7">
        <v>-999</v>
      </c>
      <c r="O1614" s="2">
        <v>-999</v>
      </c>
      <c r="P1614" s="3">
        <v>-999</v>
      </c>
      <c r="Q1614" s="3">
        <v>-999</v>
      </c>
      <c r="R1614" s="3">
        <v>-999</v>
      </c>
      <c r="S1614" s="3">
        <v>-999</v>
      </c>
      <c r="T1614" s="3">
        <v>-999</v>
      </c>
      <c r="V1614">
        <v>30087</v>
      </c>
      <c r="W1614" s="2">
        <v>-999</v>
      </c>
      <c r="X1614" s="2">
        <v>1.0053319001838062E-2</v>
      </c>
      <c r="Y1614" s="2">
        <v>-999</v>
      </c>
      <c r="Z1614" s="2">
        <v>-999</v>
      </c>
      <c r="AA1614" s="2">
        <v>-999</v>
      </c>
      <c r="AB1614" s="2">
        <v>-999</v>
      </c>
      <c r="AC1614" s="2">
        <v>-999</v>
      </c>
      <c r="AD1614" s="2">
        <v>-999</v>
      </c>
      <c r="AE1614" s="2">
        <v>-999</v>
      </c>
      <c r="AF1614" s="2">
        <v>-999</v>
      </c>
      <c r="AG1614" s="2">
        <v>-999</v>
      </c>
      <c r="AH1614" s="2">
        <v>-999</v>
      </c>
      <c r="AI1614" s="2">
        <v>-999</v>
      </c>
      <c r="AJ1614" s="2">
        <v>-999</v>
      </c>
      <c r="AK1614" s="2">
        <v>-999</v>
      </c>
      <c r="AL1614" s="2">
        <v>-999</v>
      </c>
      <c r="AM1614" s="2">
        <v>-999</v>
      </c>
      <c r="AN1614" s="2">
        <v>-999</v>
      </c>
      <c r="AO1614" s="2">
        <v>-999</v>
      </c>
      <c r="AP1614" s="2">
        <v>-999</v>
      </c>
      <c r="AQ1614" s="2">
        <v>-999</v>
      </c>
      <c r="AR1614" s="2">
        <v>-999</v>
      </c>
      <c r="AS1614" s="2">
        <v>-999</v>
      </c>
      <c r="AT1614" s="2">
        <v>-999</v>
      </c>
      <c r="AU1614" s="2">
        <v>-999</v>
      </c>
      <c r="AV1614" s="2">
        <v>-999</v>
      </c>
      <c r="AW1614" s="2">
        <v>-999</v>
      </c>
      <c r="AX1614" s="2">
        <v>-999</v>
      </c>
      <c r="AY1614" s="2">
        <v>-999</v>
      </c>
      <c r="AZ1614" s="2">
        <v>-999</v>
      </c>
      <c r="BA1614" s="2">
        <v>-999</v>
      </c>
      <c r="BB1614" s="2">
        <v>-999</v>
      </c>
      <c r="BC1614" s="2">
        <v>-999</v>
      </c>
      <c r="BD1614" s="2">
        <v>-999</v>
      </c>
      <c r="BE1614" s="2">
        <v>-999</v>
      </c>
      <c r="BF1614" s="2">
        <v>-999</v>
      </c>
      <c r="BG1614" s="2">
        <v>-999</v>
      </c>
      <c r="BH1614" s="2">
        <v>-999</v>
      </c>
      <c r="BI1614">
        <v>0</v>
      </c>
      <c r="BJ1614">
        <v>0.37475053965473082</v>
      </c>
      <c r="BK1614">
        <v>0.37475053965473082</v>
      </c>
      <c r="BL1614">
        <v>-999</v>
      </c>
      <c r="BM1614">
        <v>11.774708876464477</v>
      </c>
      <c r="BN1614">
        <f t="shared" si="161"/>
        <v>-999</v>
      </c>
      <c r="BO1614" t="s">
        <v>3748</v>
      </c>
      <c r="BP1614" t="s">
        <v>3748</v>
      </c>
      <c r="BQ1614">
        <v>0</v>
      </c>
      <c r="BR1614">
        <v>5.9523809523809521E-3</v>
      </c>
      <c r="BS1614">
        <v>0.10344827586206896</v>
      </c>
      <c r="BT1614">
        <v>0.16666666666666666</v>
      </c>
      <c r="BU1614" t="s">
        <v>3748</v>
      </c>
      <c r="BY1614">
        <f t="shared" si="162"/>
        <v>-999</v>
      </c>
      <c r="CA1614">
        <f t="shared" si="163"/>
        <v>-999</v>
      </c>
    </row>
    <row r="1615" spans="1:82" x14ac:dyDescent="0.3">
      <c r="A1615">
        <v>1</v>
      </c>
      <c r="B1615" t="s">
        <v>1042</v>
      </c>
      <c r="C1615" t="s">
        <v>1070</v>
      </c>
      <c r="D1615">
        <v>30089</v>
      </c>
      <c r="E1615" s="2">
        <v>0</v>
      </c>
      <c r="F1615" s="2" t="s">
        <v>1954</v>
      </c>
      <c r="G1615" s="3">
        <v>-999</v>
      </c>
      <c r="H1615" s="1">
        <v>0.37517368698378922</v>
      </c>
      <c r="I1615" s="1">
        <f t="shared" si="164"/>
        <v>-999</v>
      </c>
      <c r="J1615" s="1">
        <v>-999</v>
      </c>
      <c r="K1615" s="1">
        <v>-999</v>
      </c>
      <c r="L1615" s="2">
        <v>-999</v>
      </c>
      <c r="M1615" s="2">
        <v>-999</v>
      </c>
      <c r="N1615" s="7">
        <v>-999</v>
      </c>
      <c r="O1615" s="2">
        <v>-999</v>
      </c>
      <c r="P1615" s="3">
        <v>-999</v>
      </c>
      <c r="Q1615" s="3">
        <v>-999</v>
      </c>
      <c r="R1615" s="3">
        <v>-999</v>
      </c>
      <c r="S1615" s="3">
        <v>-999</v>
      </c>
      <c r="T1615" s="3">
        <v>-999</v>
      </c>
      <c r="V1615">
        <v>30089</v>
      </c>
      <c r="W1615" s="2">
        <v>-999</v>
      </c>
      <c r="X1615" s="2">
        <v>1.0064670646822269E-2</v>
      </c>
      <c r="Y1615" s="2">
        <v>-999</v>
      </c>
      <c r="Z1615" s="2">
        <v>-999</v>
      </c>
      <c r="AA1615" s="2">
        <v>-999</v>
      </c>
      <c r="AB1615" s="2">
        <v>-999</v>
      </c>
      <c r="AC1615" s="2">
        <v>-999</v>
      </c>
      <c r="AD1615" s="2">
        <v>-999</v>
      </c>
      <c r="AE1615" s="2">
        <v>-999</v>
      </c>
      <c r="AF1615" s="2">
        <v>-999</v>
      </c>
      <c r="AG1615" s="2">
        <v>-999</v>
      </c>
      <c r="AH1615" s="2">
        <v>-999</v>
      </c>
      <c r="AI1615" s="2">
        <v>-999</v>
      </c>
      <c r="AJ1615" s="2">
        <v>-999</v>
      </c>
      <c r="AK1615" s="2">
        <v>-999</v>
      </c>
      <c r="AL1615" s="2">
        <v>-999</v>
      </c>
      <c r="AM1615" s="2">
        <v>-999</v>
      </c>
      <c r="AN1615" s="2">
        <v>-999</v>
      </c>
      <c r="AO1615" s="2">
        <v>-999</v>
      </c>
      <c r="AP1615" s="2">
        <v>-999</v>
      </c>
      <c r="AQ1615" s="2">
        <v>-999</v>
      </c>
      <c r="AR1615" s="2">
        <v>-999</v>
      </c>
      <c r="AS1615" s="2">
        <v>-999</v>
      </c>
      <c r="AT1615" s="2">
        <v>-999</v>
      </c>
      <c r="AU1615" s="2">
        <v>-999</v>
      </c>
      <c r="AV1615" s="2">
        <v>-999</v>
      </c>
      <c r="AW1615" s="2">
        <v>-999</v>
      </c>
      <c r="AX1615" s="2">
        <v>-999</v>
      </c>
      <c r="AY1615" s="2">
        <v>-999</v>
      </c>
      <c r="AZ1615" s="2">
        <v>-999</v>
      </c>
      <c r="BA1615" s="2">
        <v>-999</v>
      </c>
      <c r="BB1615" s="2">
        <v>-999</v>
      </c>
      <c r="BC1615" s="2">
        <v>-999</v>
      </c>
      <c r="BD1615" s="2">
        <v>-999</v>
      </c>
      <c r="BE1615" s="2">
        <v>-999</v>
      </c>
      <c r="BF1615" s="2">
        <v>-999</v>
      </c>
      <c r="BG1615" s="2">
        <v>-999</v>
      </c>
      <c r="BH1615" s="2">
        <v>-999</v>
      </c>
      <c r="BI1615">
        <v>0</v>
      </c>
      <c r="BJ1615">
        <v>0.37517368698378922</v>
      </c>
      <c r="BK1615">
        <v>0.37517368698378922</v>
      </c>
      <c r="BL1615">
        <v>-999</v>
      </c>
      <c r="BM1615">
        <v>12.901848086104456</v>
      </c>
      <c r="BN1615">
        <f t="shared" si="161"/>
        <v>-999</v>
      </c>
      <c r="BO1615" t="s">
        <v>3748</v>
      </c>
      <c r="BP1615" t="s">
        <v>3748</v>
      </c>
      <c r="BQ1615">
        <v>0</v>
      </c>
      <c r="BR1615">
        <v>0</v>
      </c>
      <c r="BS1615">
        <v>0</v>
      </c>
      <c r="BT1615">
        <v>0.77777777777777779</v>
      </c>
      <c r="BU1615" t="s">
        <v>3748</v>
      </c>
      <c r="BY1615">
        <f t="shared" si="162"/>
        <v>-999</v>
      </c>
      <c r="CA1615">
        <f t="shared" si="163"/>
        <v>-999</v>
      </c>
    </row>
    <row r="1616" spans="1:82" x14ac:dyDescent="0.3">
      <c r="A1616">
        <v>1</v>
      </c>
      <c r="B1616" t="s">
        <v>1042</v>
      </c>
      <c r="C1616" t="s">
        <v>663</v>
      </c>
      <c r="D1616">
        <v>30091</v>
      </c>
      <c r="E1616" s="2">
        <v>0</v>
      </c>
      <c r="F1616" s="2" t="s">
        <v>1954</v>
      </c>
      <c r="G1616" s="3">
        <v>-999</v>
      </c>
      <c r="H1616" s="1">
        <v>0.37674291244332225</v>
      </c>
      <c r="I1616" s="1">
        <f t="shared" si="164"/>
        <v>-999</v>
      </c>
      <c r="J1616" s="1">
        <v>-999</v>
      </c>
      <c r="K1616" s="1">
        <v>-999</v>
      </c>
      <c r="L1616" s="2">
        <v>-999</v>
      </c>
      <c r="M1616" s="2">
        <v>-999</v>
      </c>
      <c r="N1616" s="7">
        <v>-999</v>
      </c>
      <c r="O1616" s="2">
        <v>-999</v>
      </c>
      <c r="P1616" s="3">
        <v>-999</v>
      </c>
      <c r="Q1616" s="3">
        <v>-999</v>
      </c>
      <c r="R1616" s="3">
        <v>-999</v>
      </c>
      <c r="S1616" s="3">
        <v>-999</v>
      </c>
      <c r="T1616" s="3">
        <v>-999</v>
      </c>
      <c r="V1616">
        <v>30091</v>
      </c>
      <c r="W1616" s="2">
        <v>-999</v>
      </c>
      <c r="X1616" s="2">
        <v>1.0106767782012591E-2</v>
      </c>
      <c r="Y1616" s="2">
        <v>-999</v>
      </c>
      <c r="Z1616" s="2">
        <v>-999</v>
      </c>
      <c r="AA1616" s="2">
        <v>-999</v>
      </c>
      <c r="AB1616" s="2">
        <v>-999</v>
      </c>
      <c r="AC1616" s="2">
        <v>-999</v>
      </c>
      <c r="AD1616" s="2">
        <v>-999</v>
      </c>
      <c r="AE1616" s="2">
        <v>-999</v>
      </c>
      <c r="AF1616" s="2">
        <v>-999</v>
      </c>
      <c r="AG1616" s="2">
        <v>-999</v>
      </c>
      <c r="AH1616" s="2">
        <v>-999</v>
      </c>
      <c r="AI1616" s="2">
        <v>-999</v>
      </c>
      <c r="AJ1616" s="2">
        <v>-999</v>
      </c>
      <c r="AK1616" s="2">
        <v>-999</v>
      </c>
      <c r="AL1616" s="2">
        <v>-999</v>
      </c>
      <c r="AM1616" s="2">
        <v>-999</v>
      </c>
      <c r="AN1616" s="2">
        <v>-999</v>
      </c>
      <c r="AO1616" s="2">
        <v>-999</v>
      </c>
      <c r="AP1616" s="2">
        <v>-999</v>
      </c>
      <c r="AQ1616" s="2">
        <v>-999</v>
      </c>
      <c r="AR1616" s="2">
        <v>-999</v>
      </c>
      <c r="AS1616" s="2">
        <v>-999</v>
      </c>
      <c r="AT1616" s="2">
        <v>-999</v>
      </c>
      <c r="AU1616" s="2">
        <v>-999</v>
      </c>
      <c r="AV1616" s="2">
        <v>-999</v>
      </c>
      <c r="AW1616" s="2">
        <v>-999</v>
      </c>
      <c r="AX1616" s="2">
        <v>-999</v>
      </c>
      <c r="AY1616" s="2">
        <v>-999</v>
      </c>
      <c r="AZ1616" s="2">
        <v>-999</v>
      </c>
      <c r="BA1616" s="2">
        <v>-999</v>
      </c>
      <c r="BB1616" s="2">
        <v>-999</v>
      </c>
      <c r="BC1616" s="2">
        <v>-999</v>
      </c>
      <c r="BD1616" s="2">
        <v>-999</v>
      </c>
      <c r="BE1616" s="2">
        <v>-999</v>
      </c>
      <c r="BF1616" s="2">
        <v>-999</v>
      </c>
      <c r="BG1616" s="2">
        <v>-999</v>
      </c>
      <c r="BH1616" s="2">
        <v>-999</v>
      </c>
      <c r="BI1616">
        <v>0</v>
      </c>
      <c r="BJ1616">
        <v>0.37674291244332225</v>
      </c>
      <c r="BK1616">
        <v>0.37674291244332225</v>
      </c>
      <c r="BL1616">
        <v>-999</v>
      </c>
      <c r="BM1616">
        <v>2.2613843331996879</v>
      </c>
      <c r="BN1616">
        <f t="shared" si="161"/>
        <v>-999</v>
      </c>
      <c r="BO1616" t="s">
        <v>3748</v>
      </c>
      <c r="BP1616" t="s">
        <v>3748</v>
      </c>
      <c r="BQ1616">
        <v>0</v>
      </c>
      <c r="BR1616">
        <v>3.5714285714285712E-2</v>
      </c>
      <c r="BS1616">
        <v>0.10344827586206896</v>
      </c>
      <c r="BT1616">
        <v>5.5555555555555552E-2</v>
      </c>
      <c r="BU1616" t="s">
        <v>3748</v>
      </c>
      <c r="BY1616">
        <f t="shared" si="162"/>
        <v>-999</v>
      </c>
      <c r="CA1616">
        <f t="shared" si="163"/>
        <v>-999</v>
      </c>
    </row>
    <row r="1617" spans="1:82" x14ac:dyDescent="0.3">
      <c r="A1617">
        <v>0</v>
      </c>
      <c r="B1617" t="s">
        <v>1042</v>
      </c>
      <c r="C1617" t="s">
        <v>1071</v>
      </c>
      <c r="D1617">
        <v>30093</v>
      </c>
      <c r="E1617" s="2">
        <f>BO1617</f>
        <v>0.43278493059827683</v>
      </c>
      <c r="F1617" s="2" t="s">
        <v>1936</v>
      </c>
      <c r="G1617" s="3">
        <v>-776</v>
      </c>
      <c r="H1617" s="1">
        <v>4.9771517330809782</v>
      </c>
      <c r="I1617" s="1">
        <f t="shared" si="164"/>
        <v>-9.4318634628646034</v>
      </c>
      <c r="J1617" s="1">
        <v>3.0017351754599999</v>
      </c>
      <c r="K1617" s="1">
        <v>-1.6122734347200001</v>
      </c>
      <c r="L1617" s="2">
        <v>0.13364484570900004</v>
      </c>
      <c r="M1617" s="2">
        <v>-1.0805240709471738E-4</v>
      </c>
      <c r="N1617" s="7">
        <v>0</v>
      </c>
      <c r="O1617" s="2">
        <v>6.8686487915431563E-3</v>
      </c>
      <c r="P1617" s="3">
        <v>-23807.318457315007</v>
      </c>
      <c r="Q1617" s="3">
        <v>-421.53504306215996</v>
      </c>
      <c r="R1617" s="3">
        <v>-129158.79590699362</v>
      </c>
      <c r="S1617" s="3">
        <v>-363.24291822233431</v>
      </c>
      <c r="T1617" s="3">
        <v>-96612.513112515851</v>
      </c>
      <c r="V1617">
        <v>30093</v>
      </c>
      <c r="W1617" s="2">
        <v>0.4459530797088252</v>
      </c>
      <c r="X1617" s="2">
        <v>0.13352053912801506</v>
      </c>
      <c r="Y1617" s="2">
        <v>0.41404404659084648</v>
      </c>
      <c r="Z1617" s="2">
        <v>0.85602092396706397</v>
      </c>
      <c r="AA1617" s="2">
        <v>4.6471130090603441E-3</v>
      </c>
      <c r="AB1617" s="2">
        <v>0.32988578054969586</v>
      </c>
      <c r="AC1617" s="2">
        <v>-1.0805240709471738E-4</v>
      </c>
      <c r="AD1617" s="2">
        <v>0</v>
      </c>
      <c r="AE1617" s="2">
        <v>6.8686487915431563E-3</v>
      </c>
      <c r="AF1617">
        <v>326799.26394536812</v>
      </c>
      <c r="AG1617">
        <v>921.00528256462462</v>
      </c>
      <c r="AH1617">
        <v>173100.09298607035</v>
      </c>
      <c r="AI1617">
        <v>70885.044005852484</v>
      </c>
      <c r="AJ1617">
        <v>7.1882047234364608</v>
      </c>
      <c r="AK1617">
        <v>197640.4680383745</v>
      </c>
      <c r="AL1617">
        <v>557.76236434229031</v>
      </c>
      <c r="AM1617">
        <v>104829.71049083676</v>
      </c>
      <c r="AN1617">
        <v>42542.913388570189</v>
      </c>
      <c r="AO1617">
        <v>4.351757711714578</v>
      </c>
      <c r="AP1617">
        <v>-129158.79590699362</v>
      </c>
      <c r="AQ1617">
        <v>-363.24291822233431</v>
      </c>
      <c r="AR1617">
        <v>-68270.382495233585</v>
      </c>
      <c r="AS1617">
        <v>-28342.130617282295</v>
      </c>
      <c r="AT1617">
        <v>-2.8364470117218827</v>
      </c>
      <c r="AU1617" s="3">
        <v>-4474347.4308677819</v>
      </c>
      <c r="AV1617" s="3">
        <v>-79223.295993102336</v>
      </c>
      <c r="AW1617">
        <v>62248.222273143008</v>
      </c>
      <c r="AX1617">
        <v>11698930.894014496</v>
      </c>
      <c r="AY1617">
        <v>1102.1739850079521</v>
      </c>
      <c r="AZ1617">
        <v>207142.57874239451</v>
      </c>
      <c r="BA1617">
        <v>38440.903815828002</v>
      </c>
      <c r="BB1617">
        <v>7224583.4631467145</v>
      </c>
      <c r="BC1617">
        <v>680.63894194579211</v>
      </c>
      <c r="BD1617">
        <v>127919.28274929216</v>
      </c>
      <c r="BE1617">
        <v>-23807.318457315007</v>
      </c>
      <c r="BF1617">
        <v>-4474347.4308677819</v>
      </c>
      <c r="BG1617">
        <v>-421.53504306215996</v>
      </c>
      <c r="BH1617">
        <v>-79223.295993102336</v>
      </c>
      <c r="BI1617">
        <v>2.2937289502693541</v>
      </c>
      <c r="BJ1617">
        <v>7.2708806833503328</v>
      </c>
      <c r="BK1617">
        <v>4.9771517330809782</v>
      </c>
      <c r="BL1617">
        <v>18.950124555071159</v>
      </c>
      <c r="BM1617">
        <v>9.518261092206556</v>
      </c>
      <c r="BN1617">
        <f t="shared" si="161"/>
        <v>-9.4318634628646034</v>
      </c>
      <c r="BO1617">
        <v>0.43278493059827683</v>
      </c>
      <c r="BP1617">
        <v>1.2021123328435707E-2</v>
      </c>
      <c r="BQ1617">
        <v>0</v>
      </c>
      <c r="BR1617">
        <v>0</v>
      </c>
      <c r="BS1617">
        <v>0</v>
      </c>
      <c r="BT1617">
        <v>0.61111111111111116</v>
      </c>
      <c r="BU1617">
        <v>0.27010785258312708</v>
      </c>
      <c r="BV1617">
        <v>0.85602092396706397</v>
      </c>
      <c r="BW1617">
        <v>4.8206566484028466E-3</v>
      </c>
      <c r="BX1617">
        <v>0.32988578054969586</v>
      </c>
      <c r="BY1617">
        <f t="shared" si="162"/>
        <v>6.2457009289830751E-2</v>
      </c>
      <c r="BZ1617">
        <v>0</v>
      </c>
      <c r="CA1617">
        <f t="shared" si="163"/>
        <v>5.2261029505633943E-3</v>
      </c>
      <c r="CC1617">
        <v>6.2457009289830751E-2</v>
      </c>
      <c r="CD1617">
        <v>5.2261029505633943E-3</v>
      </c>
    </row>
    <row r="1618" spans="1:82" x14ac:dyDescent="0.3">
      <c r="A1618">
        <v>1</v>
      </c>
      <c r="B1618" t="s">
        <v>1042</v>
      </c>
      <c r="C1618" t="s">
        <v>1072</v>
      </c>
      <c r="D1618">
        <v>30095</v>
      </c>
      <c r="E1618" s="2">
        <v>0</v>
      </c>
      <c r="F1618" s="2" t="s">
        <v>1954</v>
      </c>
      <c r="G1618" s="3">
        <v>-999</v>
      </c>
      <c r="H1618" s="1">
        <v>0.3744655555938271</v>
      </c>
      <c r="I1618" s="1">
        <f t="shared" si="164"/>
        <v>-999</v>
      </c>
      <c r="J1618" s="1">
        <v>-999</v>
      </c>
      <c r="K1618" s="1">
        <v>-999</v>
      </c>
      <c r="L1618" s="2">
        <v>-999</v>
      </c>
      <c r="M1618" s="2">
        <v>-999</v>
      </c>
      <c r="N1618" s="7">
        <v>-999</v>
      </c>
      <c r="O1618" s="2">
        <v>-999</v>
      </c>
      <c r="P1618" s="3">
        <v>-999</v>
      </c>
      <c r="Q1618" s="3">
        <v>-999</v>
      </c>
      <c r="R1618" s="3">
        <v>-999</v>
      </c>
      <c r="S1618" s="3">
        <v>-999</v>
      </c>
      <c r="T1618" s="3">
        <v>-999</v>
      </c>
      <c r="V1618">
        <v>30095</v>
      </c>
      <c r="W1618" s="2">
        <v>-999</v>
      </c>
      <c r="X1618" s="2">
        <v>1.004567382092026E-2</v>
      </c>
      <c r="Y1618" s="2">
        <v>-999</v>
      </c>
      <c r="Z1618" s="2">
        <v>-999</v>
      </c>
      <c r="AA1618" s="2">
        <v>-999</v>
      </c>
      <c r="AB1618" s="2">
        <v>-999</v>
      </c>
      <c r="AC1618" s="2">
        <v>-999</v>
      </c>
      <c r="AD1618" s="2">
        <v>-999</v>
      </c>
      <c r="AE1618" s="2">
        <v>-999</v>
      </c>
      <c r="AF1618" s="2">
        <v>-999</v>
      </c>
      <c r="AG1618" s="2">
        <v>-999</v>
      </c>
      <c r="AH1618" s="2">
        <v>-999</v>
      </c>
      <c r="AI1618" s="2">
        <v>-999</v>
      </c>
      <c r="AJ1618" s="2">
        <v>-999</v>
      </c>
      <c r="AK1618" s="2">
        <v>-999</v>
      </c>
      <c r="AL1618" s="2">
        <v>-999</v>
      </c>
      <c r="AM1618" s="2">
        <v>-999</v>
      </c>
      <c r="AN1618" s="2">
        <v>-999</v>
      </c>
      <c r="AO1618" s="2">
        <v>-999</v>
      </c>
      <c r="AP1618" s="2">
        <v>-999</v>
      </c>
      <c r="AQ1618" s="2">
        <v>-999</v>
      </c>
      <c r="AR1618" s="2">
        <v>-999</v>
      </c>
      <c r="AS1618" s="2">
        <v>-999</v>
      </c>
      <c r="AT1618" s="2">
        <v>-999</v>
      </c>
      <c r="AU1618" s="2">
        <v>-999</v>
      </c>
      <c r="AV1618" s="2">
        <v>-999</v>
      </c>
      <c r="AW1618" s="2">
        <v>-999</v>
      </c>
      <c r="AX1618" s="2">
        <v>-999</v>
      </c>
      <c r="AY1618" s="2">
        <v>-999</v>
      </c>
      <c r="AZ1618" s="2">
        <v>-999</v>
      </c>
      <c r="BA1618" s="2">
        <v>-999</v>
      </c>
      <c r="BB1618" s="2">
        <v>-999</v>
      </c>
      <c r="BC1618" s="2">
        <v>-999</v>
      </c>
      <c r="BD1618" s="2">
        <v>-999</v>
      </c>
      <c r="BE1618" s="2">
        <v>-999</v>
      </c>
      <c r="BF1618" s="2">
        <v>-999</v>
      </c>
      <c r="BG1618" s="2">
        <v>-999</v>
      </c>
      <c r="BH1618" s="2">
        <v>-999</v>
      </c>
      <c r="BI1618">
        <v>0</v>
      </c>
      <c r="BJ1618">
        <v>0.3744655555938271</v>
      </c>
      <c r="BK1618">
        <v>0.3744655555938271</v>
      </c>
      <c r="BL1618">
        <v>-999</v>
      </c>
      <c r="BM1618">
        <v>11.62554946244952</v>
      </c>
      <c r="BN1618">
        <f t="shared" si="161"/>
        <v>-999</v>
      </c>
      <c r="BO1618" t="s">
        <v>3748</v>
      </c>
      <c r="BP1618" t="s">
        <v>3748</v>
      </c>
      <c r="BQ1618">
        <v>0</v>
      </c>
      <c r="BR1618">
        <v>0</v>
      </c>
      <c r="BS1618">
        <v>3.4482758620689655E-2</v>
      </c>
      <c r="BT1618">
        <v>0.5</v>
      </c>
      <c r="BU1618" t="s">
        <v>3748</v>
      </c>
      <c r="BY1618">
        <f t="shared" si="162"/>
        <v>-999</v>
      </c>
      <c r="CA1618">
        <f t="shared" si="163"/>
        <v>-999</v>
      </c>
    </row>
    <row r="1619" spans="1:82" x14ac:dyDescent="0.3">
      <c r="A1619">
        <v>1</v>
      </c>
      <c r="B1619" t="s">
        <v>1042</v>
      </c>
      <c r="C1619" t="s">
        <v>1073</v>
      </c>
      <c r="D1619">
        <v>30097</v>
      </c>
      <c r="E1619" s="2">
        <v>0</v>
      </c>
      <c r="F1619" s="2" t="s">
        <v>1954</v>
      </c>
      <c r="G1619" s="3">
        <v>-999</v>
      </c>
      <c r="H1619" s="1">
        <v>0.37523060130591379</v>
      </c>
      <c r="I1619" s="1">
        <f t="shared" si="164"/>
        <v>-999</v>
      </c>
      <c r="J1619" s="1">
        <v>-999</v>
      </c>
      <c r="K1619" s="1">
        <v>-999</v>
      </c>
      <c r="L1619" s="2">
        <v>-999</v>
      </c>
      <c r="M1619" s="2">
        <v>-999</v>
      </c>
      <c r="N1619" s="7">
        <v>-999</v>
      </c>
      <c r="O1619" s="2">
        <v>-999</v>
      </c>
      <c r="P1619" s="3">
        <v>-999</v>
      </c>
      <c r="Q1619" s="3">
        <v>-999</v>
      </c>
      <c r="R1619" s="3">
        <v>-999</v>
      </c>
      <c r="S1619" s="3">
        <v>-999</v>
      </c>
      <c r="T1619" s="3">
        <v>-999</v>
      </c>
      <c r="V1619">
        <v>30097</v>
      </c>
      <c r="W1619" s="2">
        <v>-999</v>
      </c>
      <c r="X1619" s="2">
        <v>1.0066197470070124E-2</v>
      </c>
      <c r="Y1619" s="2">
        <v>-999</v>
      </c>
      <c r="Z1619" s="2">
        <v>-999</v>
      </c>
      <c r="AA1619" s="2">
        <v>-999</v>
      </c>
      <c r="AB1619" s="2">
        <v>-999</v>
      </c>
      <c r="AC1619" s="2">
        <v>-999</v>
      </c>
      <c r="AD1619" s="2">
        <v>-999</v>
      </c>
      <c r="AE1619" s="2">
        <v>-999</v>
      </c>
      <c r="AF1619" s="2">
        <v>-999</v>
      </c>
      <c r="AG1619" s="2">
        <v>-999</v>
      </c>
      <c r="AH1619" s="2">
        <v>-999</v>
      </c>
      <c r="AI1619" s="2">
        <v>-999</v>
      </c>
      <c r="AJ1619" s="2">
        <v>-999</v>
      </c>
      <c r="AK1619" s="2">
        <v>-999</v>
      </c>
      <c r="AL1619" s="2">
        <v>-999</v>
      </c>
      <c r="AM1619" s="2">
        <v>-999</v>
      </c>
      <c r="AN1619" s="2">
        <v>-999</v>
      </c>
      <c r="AO1619" s="2">
        <v>-999</v>
      </c>
      <c r="AP1619" s="2">
        <v>-999</v>
      </c>
      <c r="AQ1619" s="2">
        <v>-999</v>
      </c>
      <c r="AR1619" s="2">
        <v>-999</v>
      </c>
      <c r="AS1619" s="2">
        <v>-999</v>
      </c>
      <c r="AT1619" s="2">
        <v>-999</v>
      </c>
      <c r="AU1619" s="2">
        <v>-999</v>
      </c>
      <c r="AV1619" s="2">
        <v>-999</v>
      </c>
      <c r="AW1619" s="2">
        <v>-999</v>
      </c>
      <c r="AX1619" s="2">
        <v>-999</v>
      </c>
      <c r="AY1619" s="2">
        <v>-999</v>
      </c>
      <c r="AZ1619" s="2">
        <v>-999</v>
      </c>
      <c r="BA1619" s="2">
        <v>-999</v>
      </c>
      <c r="BB1619" s="2">
        <v>-999</v>
      </c>
      <c r="BC1619" s="2">
        <v>-999</v>
      </c>
      <c r="BD1619" s="2">
        <v>-999</v>
      </c>
      <c r="BE1619" s="2">
        <v>-999</v>
      </c>
      <c r="BF1619" s="2">
        <v>-999</v>
      </c>
      <c r="BG1619" s="2">
        <v>-999</v>
      </c>
      <c r="BH1619" s="2">
        <v>-999</v>
      </c>
      <c r="BI1619">
        <v>0</v>
      </c>
      <c r="BJ1619">
        <v>0.37523060130591379</v>
      </c>
      <c r="BK1619">
        <v>0.37523060130591379</v>
      </c>
      <c r="BL1619">
        <v>-999</v>
      </c>
      <c r="BM1619">
        <v>11.62554946244952</v>
      </c>
      <c r="BN1619">
        <f t="shared" si="161"/>
        <v>-999</v>
      </c>
      <c r="BO1619" t="s">
        <v>3748</v>
      </c>
      <c r="BP1619" t="s">
        <v>3748</v>
      </c>
      <c r="BQ1619">
        <v>0</v>
      </c>
      <c r="BR1619">
        <v>5.9523809523809521E-3</v>
      </c>
      <c r="BS1619">
        <v>3.4482758620689655E-2</v>
      </c>
      <c r="BT1619">
        <v>0.5</v>
      </c>
      <c r="BU1619" t="s">
        <v>3748</v>
      </c>
      <c r="BY1619">
        <f t="shared" si="162"/>
        <v>-999</v>
      </c>
      <c r="CA1619">
        <f t="shared" si="163"/>
        <v>-999</v>
      </c>
    </row>
    <row r="1620" spans="1:82" x14ac:dyDescent="0.3">
      <c r="A1620">
        <v>1</v>
      </c>
      <c r="B1620" t="s">
        <v>1042</v>
      </c>
      <c r="C1620" t="s">
        <v>463</v>
      </c>
      <c r="D1620">
        <v>30099</v>
      </c>
      <c r="E1620" s="2">
        <v>0</v>
      </c>
      <c r="F1620" s="2" t="s">
        <v>1954</v>
      </c>
      <c r="G1620" s="3">
        <v>-999</v>
      </c>
      <c r="H1620" s="1">
        <v>0.37427760176594049</v>
      </c>
      <c r="I1620" s="1">
        <f t="shared" si="164"/>
        <v>-999</v>
      </c>
      <c r="J1620" s="1">
        <v>-999</v>
      </c>
      <c r="K1620" s="1">
        <v>-999</v>
      </c>
      <c r="L1620" s="2">
        <v>-999</v>
      </c>
      <c r="M1620" s="2">
        <v>-999</v>
      </c>
      <c r="N1620" s="7">
        <v>-999</v>
      </c>
      <c r="O1620" s="2">
        <v>-999</v>
      </c>
      <c r="P1620" s="3">
        <v>-999</v>
      </c>
      <c r="Q1620" s="3">
        <v>-999</v>
      </c>
      <c r="R1620" s="3">
        <v>-999</v>
      </c>
      <c r="S1620" s="3">
        <v>-999</v>
      </c>
      <c r="T1620" s="3">
        <v>-999</v>
      </c>
      <c r="V1620">
        <v>30099</v>
      </c>
      <c r="W1620" s="2">
        <v>-999</v>
      </c>
      <c r="X1620" s="2">
        <v>1.0040631640617862E-2</v>
      </c>
      <c r="Y1620" s="2">
        <v>-999</v>
      </c>
      <c r="Z1620" s="2">
        <v>-999</v>
      </c>
      <c r="AA1620" s="2">
        <v>-999</v>
      </c>
      <c r="AB1620" s="2">
        <v>-999</v>
      </c>
      <c r="AC1620" s="2">
        <v>-999</v>
      </c>
      <c r="AD1620" s="2">
        <v>-999</v>
      </c>
      <c r="AE1620" s="2">
        <v>-999</v>
      </c>
      <c r="AF1620" s="2">
        <v>-999</v>
      </c>
      <c r="AG1620" s="2">
        <v>-999</v>
      </c>
      <c r="AH1620" s="2">
        <v>-999</v>
      </c>
      <c r="AI1620" s="2">
        <v>-999</v>
      </c>
      <c r="AJ1620" s="2">
        <v>-999</v>
      </c>
      <c r="AK1620" s="2">
        <v>-999</v>
      </c>
      <c r="AL1620" s="2">
        <v>-999</v>
      </c>
      <c r="AM1620" s="2">
        <v>-999</v>
      </c>
      <c r="AN1620" s="2">
        <v>-999</v>
      </c>
      <c r="AO1620" s="2">
        <v>-999</v>
      </c>
      <c r="AP1620" s="2">
        <v>-999</v>
      </c>
      <c r="AQ1620" s="2">
        <v>-999</v>
      </c>
      <c r="AR1620" s="2">
        <v>-999</v>
      </c>
      <c r="AS1620" s="2">
        <v>-999</v>
      </c>
      <c r="AT1620" s="2">
        <v>-999</v>
      </c>
      <c r="AU1620" s="2">
        <v>-999</v>
      </c>
      <c r="AV1620" s="2">
        <v>-999</v>
      </c>
      <c r="AW1620" s="2">
        <v>-999</v>
      </c>
      <c r="AX1620" s="2">
        <v>-999</v>
      </c>
      <c r="AY1620" s="2">
        <v>-999</v>
      </c>
      <c r="AZ1620" s="2">
        <v>-999</v>
      </c>
      <c r="BA1620" s="2">
        <v>-999</v>
      </c>
      <c r="BB1620" s="2">
        <v>-999</v>
      </c>
      <c r="BC1620" s="2">
        <v>-999</v>
      </c>
      <c r="BD1620" s="2">
        <v>-999</v>
      </c>
      <c r="BE1620" s="2">
        <v>-999</v>
      </c>
      <c r="BF1620" s="2">
        <v>-999</v>
      </c>
      <c r="BG1620" s="2">
        <v>-999</v>
      </c>
      <c r="BH1620" s="2">
        <v>-999</v>
      </c>
      <c r="BI1620">
        <v>0</v>
      </c>
      <c r="BJ1620">
        <v>0.37427760176594049</v>
      </c>
      <c r="BK1620">
        <v>0.37427760176594049</v>
      </c>
      <c r="BL1620">
        <v>-999</v>
      </c>
      <c r="BM1620">
        <v>9.1336323660726499</v>
      </c>
      <c r="BN1620">
        <f t="shared" si="161"/>
        <v>-999</v>
      </c>
      <c r="BO1620" t="s">
        <v>3748</v>
      </c>
      <c r="BP1620" t="s">
        <v>3748</v>
      </c>
      <c r="BQ1620">
        <v>0</v>
      </c>
      <c r="BR1620">
        <v>1.1904761904761904E-2</v>
      </c>
      <c r="BS1620">
        <v>3.4482758620689655E-2</v>
      </c>
      <c r="BT1620">
        <v>0.55555555555555558</v>
      </c>
      <c r="BU1620" t="s">
        <v>3748</v>
      </c>
      <c r="BY1620">
        <f t="shared" si="162"/>
        <v>-999</v>
      </c>
      <c r="CA1620">
        <f t="shared" si="163"/>
        <v>-999</v>
      </c>
    </row>
    <row r="1621" spans="1:82" x14ac:dyDescent="0.3">
      <c r="A1621">
        <v>0</v>
      </c>
      <c r="B1621" t="s">
        <v>1042</v>
      </c>
      <c r="C1621" t="s">
        <v>1074</v>
      </c>
      <c r="D1621">
        <v>30101</v>
      </c>
      <c r="E1621" s="2">
        <f>BO1621</f>
        <v>0.3283232535379384</v>
      </c>
      <c r="F1621" s="2" t="s">
        <v>1934</v>
      </c>
      <c r="G1621" s="3">
        <v>184</v>
      </c>
      <c r="H1621" s="1">
        <v>0.37159386232536651</v>
      </c>
      <c r="I1621" s="1">
        <f t="shared" si="164"/>
        <v>-10.561279547094692</v>
      </c>
      <c r="J1621" s="1">
        <v>2.7344180105499998</v>
      </c>
      <c r="K1621" s="1">
        <v>56.277958577</v>
      </c>
      <c r="L1621" s="2">
        <v>2.6815116342000012E-2</v>
      </c>
      <c r="M1621" s="2">
        <v>7.701947338113147E-5</v>
      </c>
      <c r="N1621" s="7">
        <v>0</v>
      </c>
      <c r="O1621" s="2">
        <v>6.1670419446380035E-4</v>
      </c>
      <c r="P1621" s="3">
        <v>470.64674914279954</v>
      </c>
      <c r="Q1621" s="3">
        <v>8.3333239744191925</v>
      </c>
      <c r="R1621" s="3">
        <v>5476.9660284067213</v>
      </c>
      <c r="S1621" s="3">
        <v>15.540347324066028</v>
      </c>
      <c r="T1621" s="3">
        <v>5261.3620638269349</v>
      </c>
      <c r="V1621">
        <v>30101</v>
      </c>
      <c r="W1621" s="2">
        <v>0.37324992139002428</v>
      </c>
      <c r="X1621" s="2">
        <v>9.9686357770795118E-3</v>
      </c>
      <c r="Y1621" s="2">
        <v>0.44156084252661393</v>
      </c>
      <c r="Z1621" s="2">
        <v>0.77978865392230645</v>
      </c>
      <c r="AA1621" s="2">
        <v>0.1622119597051819</v>
      </c>
      <c r="AB1621" s="2">
        <v>6.6189799824175846E-2</v>
      </c>
      <c r="AC1621" s="2">
        <v>7.701947338113147E-5</v>
      </c>
      <c r="AD1621" s="2">
        <v>0</v>
      </c>
      <c r="AE1621" s="2">
        <v>6.1670419446380035E-4</v>
      </c>
      <c r="AF1621">
        <v>81628.205800826021</v>
      </c>
      <c r="AG1621">
        <v>231.062901695329</v>
      </c>
      <c r="AH1621">
        <v>43427.557394369447</v>
      </c>
      <c r="AI1621">
        <v>35371.17947952031</v>
      </c>
      <c r="AJ1621">
        <v>1.8014772235008334</v>
      </c>
      <c r="AK1621">
        <v>87105.171829232742</v>
      </c>
      <c r="AL1621">
        <v>246.60324901939504</v>
      </c>
      <c r="AM1621">
        <v>46348.317587341415</v>
      </c>
      <c r="AN1621">
        <v>37711.781350375277</v>
      </c>
      <c r="AO1621">
        <v>1.9225681679252484</v>
      </c>
      <c r="AP1621">
        <v>5476.9660284067213</v>
      </c>
      <c r="AQ1621">
        <v>15.540347324066033</v>
      </c>
      <c r="AR1621">
        <v>2920.7601929719676</v>
      </c>
      <c r="AS1621">
        <v>2340.6018708549673</v>
      </c>
      <c r="AT1621">
        <v>0.12109094442441504</v>
      </c>
      <c r="AU1621" s="3">
        <v>88453.350033897746</v>
      </c>
      <c r="AV1621" s="3">
        <v>1566.164907752343</v>
      </c>
      <c r="AW1621">
        <v>5730.4563055971003</v>
      </c>
      <c r="AX1621">
        <v>1076981.9580739189</v>
      </c>
      <c r="AY1621">
        <v>101.46410020417439</v>
      </c>
      <c r="AZ1621">
        <v>19069.162992372534</v>
      </c>
      <c r="BA1621">
        <v>6201.1030547398996</v>
      </c>
      <c r="BB1621">
        <v>1165435.3081078166</v>
      </c>
      <c r="BC1621">
        <v>109.79742417859357</v>
      </c>
      <c r="BD1621">
        <v>20635.327900124877</v>
      </c>
      <c r="BE1621">
        <v>470.64674914279954</v>
      </c>
      <c r="BF1621">
        <v>88453.350033897746</v>
      </c>
      <c r="BG1621">
        <v>8.3333239744191925</v>
      </c>
      <c r="BH1621">
        <v>1566.164907752343</v>
      </c>
      <c r="BI1621">
        <v>7.4470232449300761E-2</v>
      </c>
      <c r="BJ1621">
        <v>0.44606409477466724</v>
      </c>
      <c r="BK1621">
        <v>0.37159386232536651</v>
      </c>
      <c r="BL1621">
        <v>19.860421486288256</v>
      </c>
      <c r="BM1621">
        <v>9.2991419391935644</v>
      </c>
      <c r="BN1621">
        <f t="shared" si="161"/>
        <v>-10.561279547094692</v>
      </c>
      <c r="BO1621">
        <v>0.3283232535379384</v>
      </c>
      <c r="BP1621">
        <v>2.9608416307406657E-4</v>
      </c>
      <c r="BQ1621">
        <v>0</v>
      </c>
      <c r="BR1621">
        <v>1.1904761904761904E-2</v>
      </c>
      <c r="BS1621">
        <v>0</v>
      </c>
      <c r="BT1621">
        <v>0.27777777777777779</v>
      </c>
      <c r="BU1621">
        <v>0.30245184848439732</v>
      </c>
      <c r="BV1621">
        <v>0.77978865392230645</v>
      </c>
      <c r="BW1621">
        <v>0.16826966774396462</v>
      </c>
      <c r="BX1621">
        <v>6.6189799824175846E-2</v>
      </c>
      <c r="BY1621">
        <f t="shared" si="162"/>
        <v>1.4726484933278959E-2</v>
      </c>
      <c r="BZ1621">
        <v>0</v>
      </c>
      <c r="CA1621">
        <f t="shared" si="163"/>
        <v>2.0762147072635414E-3</v>
      </c>
      <c r="CC1621">
        <v>1.4726484933278959E-2</v>
      </c>
      <c r="CD1621">
        <v>2.0762147072635414E-3</v>
      </c>
    </row>
    <row r="1622" spans="1:82" x14ac:dyDescent="0.3">
      <c r="A1622">
        <v>1</v>
      </c>
      <c r="B1622" t="s">
        <v>1042</v>
      </c>
      <c r="C1622" t="s">
        <v>1075</v>
      </c>
      <c r="D1622">
        <v>30103</v>
      </c>
      <c r="E1622" s="2">
        <v>0</v>
      </c>
      <c r="F1622" s="2" t="s">
        <v>1954</v>
      </c>
      <c r="G1622" s="3">
        <v>-999</v>
      </c>
      <c r="H1622" s="1">
        <v>0.3742384892140434</v>
      </c>
      <c r="I1622" s="1">
        <f t="shared" si="164"/>
        <v>-999</v>
      </c>
      <c r="J1622" s="1">
        <v>-999</v>
      </c>
      <c r="K1622" s="1">
        <v>-999</v>
      </c>
      <c r="L1622" s="2">
        <v>-999</v>
      </c>
      <c r="M1622" s="2">
        <v>-999</v>
      </c>
      <c r="N1622" s="7">
        <v>-999</v>
      </c>
      <c r="O1622" s="2">
        <v>-999</v>
      </c>
      <c r="P1622" s="3">
        <v>-999</v>
      </c>
      <c r="Q1622" s="3">
        <v>-999</v>
      </c>
      <c r="R1622" s="3">
        <v>-999</v>
      </c>
      <c r="S1622" s="3">
        <v>-999</v>
      </c>
      <c r="T1622" s="3">
        <v>-999</v>
      </c>
      <c r="V1622">
        <v>30103</v>
      </c>
      <c r="W1622" s="2">
        <v>-999</v>
      </c>
      <c r="X1622" s="2">
        <v>1.0039582380057597E-2</v>
      </c>
      <c r="Y1622" s="2">
        <v>-999</v>
      </c>
      <c r="Z1622" s="2">
        <v>-999</v>
      </c>
      <c r="AA1622" s="2">
        <v>-999</v>
      </c>
      <c r="AB1622" s="2">
        <v>-999</v>
      </c>
      <c r="AC1622" s="2">
        <v>-999</v>
      </c>
      <c r="AD1622" s="2">
        <v>-999</v>
      </c>
      <c r="AE1622" s="2">
        <v>-999</v>
      </c>
      <c r="AF1622" s="2">
        <v>-999</v>
      </c>
      <c r="AG1622" s="2">
        <v>-999</v>
      </c>
      <c r="AH1622" s="2">
        <v>-999</v>
      </c>
      <c r="AI1622" s="2">
        <v>-999</v>
      </c>
      <c r="AJ1622" s="2">
        <v>-999</v>
      </c>
      <c r="AK1622" s="2">
        <v>-999</v>
      </c>
      <c r="AL1622" s="2">
        <v>-999</v>
      </c>
      <c r="AM1622" s="2">
        <v>-999</v>
      </c>
      <c r="AN1622" s="2">
        <v>-999</v>
      </c>
      <c r="AO1622" s="2">
        <v>-999</v>
      </c>
      <c r="AP1622" s="2">
        <v>-999</v>
      </c>
      <c r="AQ1622" s="2">
        <v>-999</v>
      </c>
      <c r="AR1622" s="2">
        <v>-999</v>
      </c>
      <c r="AS1622" s="2">
        <v>-999</v>
      </c>
      <c r="AT1622" s="2">
        <v>-999</v>
      </c>
      <c r="AU1622" s="2">
        <v>-999</v>
      </c>
      <c r="AV1622" s="2">
        <v>-999</v>
      </c>
      <c r="AW1622" s="2">
        <v>-999</v>
      </c>
      <c r="AX1622" s="2">
        <v>-999</v>
      </c>
      <c r="AY1622" s="2">
        <v>-999</v>
      </c>
      <c r="AZ1622" s="2">
        <v>-999</v>
      </c>
      <c r="BA1622" s="2">
        <v>-999</v>
      </c>
      <c r="BB1622" s="2">
        <v>-999</v>
      </c>
      <c r="BC1622" s="2">
        <v>-999</v>
      </c>
      <c r="BD1622" s="2">
        <v>-999</v>
      </c>
      <c r="BE1622" s="2">
        <v>-999</v>
      </c>
      <c r="BF1622" s="2">
        <v>-999</v>
      </c>
      <c r="BG1622" s="2">
        <v>-999</v>
      </c>
      <c r="BH1622" s="2">
        <v>-999</v>
      </c>
      <c r="BI1622">
        <v>0</v>
      </c>
      <c r="BJ1622">
        <v>0.3742384892140434</v>
      </c>
      <c r="BK1622">
        <v>0.3742384892140434</v>
      </c>
      <c r="BL1622">
        <v>-999</v>
      </c>
      <c r="BM1622">
        <v>11.774708876464477</v>
      </c>
      <c r="BN1622">
        <f t="shared" si="161"/>
        <v>-999</v>
      </c>
      <c r="BO1622" t="s">
        <v>3748</v>
      </c>
      <c r="BP1622" t="s">
        <v>3748</v>
      </c>
      <c r="BQ1622">
        <v>0</v>
      </c>
      <c r="BR1622">
        <v>5.9523809523809521E-3</v>
      </c>
      <c r="BS1622">
        <v>6.8965517241379309E-2</v>
      </c>
      <c r="BT1622">
        <v>0.1111111111111111</v>
      </c>
      <c r="BU1622" t="s">
        <v>3748</v>
      </c>
      <c r="BY1622">
        <f t="shared" si="162"/>
        <v>-999</v>
      </c>
      <c r="CA1622">
        <f t="shared" si="163"/>
        <v>-999</v>
      </c>
    </row>
    <row r="1623" spans="1:82" x14ac:dyDescent="0.3">
      <c r="A1623">
        <v>0</v>
      </c>
      <c r="B1623" t="s">
        <v>1042</v>
      </c>
      <c r="C1623" t="s">
        <v>465</v>
      </c>
      <c r="D1623">
        <v>30105</v>
      </c>
      <c r="E1623" s="2">
        <f>BO1623</f>
        <v>0.35804257920100924</v>
      </c>
      <c r="F1623" s="2" t="s">
        <v>1935</v>
      </c>
      <c r="G1623" s="3">
        <v>-615</v>
      </c>
      <c r="H1623" s="1">
        <v>0.37374422778644695</v>
      </c>
      <c r="I1623" s="1">
        <f t="shared" si="164"/>
        <v>-9.6113047980471595</v>
      </c>
      <c r="J1623" s="1">
        <v>2.8180085310799998</v>
      </c>
      <c r="K1623" s="1">
        <v>9.2297011093400005</v>
      </c>
      <c r="L1623" s="2">
        <v>8.1008730623000069E-2</v>
      </c>
      <c r="M1623" s="2">
        <v>2.6622064511744396E-4</v>
      </c>
      <c r="N1623" s="7">
        <v>0</v>
      </c>
      <c r="O1623" s="2">
        <v>5.8426726105768759E-4</v>
      </c>
      <c r="P1623" s="3">
        <v>-1944.8468500870001</v>
      </c>
      <c r="Q1623" s="3">
        <v>-34.435675826767998</v>
      </c>
      <c r="R1623" s="3">
        <v>-43743.904715725672</v>
      </c>
      <c r="S1623" s="3">
        <v>-123.61570530818864</v>
      </c>
      <c r="T1623" s="3">
        <v>-26073.714673876202</v>
      </c>
      <c r="V1623">
        <v>30105</v>
      </c>
      <c r="W1623" s="2">
        <v>0.37477969824530133</v>
      </c>
      <c r="X1623" s="2">
        <v>1.0026322978732894E-2</v>
      </c>
      <c r="Y1623" s="2">
        <v>0.42533261302083503</v>
      </c>
      <c r="Z1623" s="2">
        <v>0.80362661111585298</v>
      </c>
      <c r="AA1623" s="2">
        <v>2.660309546215495E-2</v>
      </c>
      <c r="AB1623" s="2">
        <v>0.19996003729988054</v>
      </c>
      <c r="AC1623" s="2">
        <v>2.6622064511744396E-4</v>
      </c>
      <c r="AD1623" s="2">
        <v>0</v>
      </c>
      <c r="AE1623" s="2">
        <v>5.8426726105768759E-4</v>
      </c>
      <c r="AF1623">
        <v>139701.17729349041</v>
      </c>
      <c r="AG1623">
        <v>396.56822370001856</v>
      </c>
      <c r="AH1623">
        <v>74533.770541079648</v>
      </c>
      <c r="AI1623">
        <v>8848.3463577230013</v>
      </c>
      <c r="AJ1623">
        <v>3.0897371967635698</v>
      </c>
      <c r="AK1623">
        <v>95957.272577764743</v>
      </c>
      <c r="AL1623">
        <v>272.95251839182993</v>
      </c>
      <c r="AM1623">
        <v>51300.581233194564</v>
      </c>
      <c r="AN1623">
        <v>6007.8209917318827</v>
      </c>
      <c r="AO1623">
        <v>2.1255779416921468</v>
      </c>
      <c r="AP1623">
        <v>-43743.904715725672</v>
      </c>
      <c r="AQ1623">
        <v>-123.61570530818864</v>
      </c>
      <c r="AR1623">
        <v>-23233.189307885084</v>
      </c>
      <c r="AS1623">
        <v>-2840.5253659911186</v>
      </c>
      <c r="AT1623">
        <v>-0.96415925507142308</v>
      </c>
      <c r="AU1623" s="3">
        <v>-365514.51700535079</v>
      </c>
      <c r="AV1623" s="3">
        <v>-6471.8409148827777</v>
      </c>
      <c r="AW1623">
        <v>15093.196540704001</v>
      </c>
      <c r="AX1623">
        <v>2836615.35785991</v>
      </c>
      <c r="AY1623">
        <v>267.24182587545602</v>
      </c>
      <c r="AZ1623">
        <v>50225.428755033201</v>
      </c>
      <c r="BA1623">
        <v>13148.349690617</v>
      </c>
      <c r="BB1623">
        <v>2471100.8408545591</v>
      </c>
      <c r="BC1623">
        <v>232.80615004868801</v>
      </c>
      <c r="BD1623">
        <v>43753.587840150423</v>
      </c>
      <c r="BE1623">
        <v>-1944.8468500870001</v>
      </c>
      <c r="BF1623">
        <v>-365514.51700535079</v>
      </c>
      <c r="BG1623">
        <v>-34.435675826767998</v>
      </c>
      <c r="BH1623">
        <v>-6471.8409148827777</v>
      </c>
      <c r="BI1623">
        <v>8.0733610390580413E-2</v>
      </c>
      <c r="BJ1623">
        <v>0.45447783817702736</v>
      </c>
      <c r="BK1623">
        <v>0.37374422778644695</v>
      </c>
      <c r="BL1623">
        <v>18.544069932178324</v>
      </c>
      <c r="BM1623">
        <v>8.9327651341311647</v>
      </c>
      <c r="BN1623">
        <f t="shared" si="161"/>
        <v>-9.6113047980471595</v>
      </c>
      <c r="BO1623">
        <v>0.35804257920100924</v>
      </c>
      <c r="BP1623">
        <v>3.5004177524977116E-4</v>
      </c>
      <c r="BQ1623">
        <v>0</v>
      </c>
      <c r="BR1623">
        <v>7.7380952380952384E-2</v>
      </c>
      <c r="BS1623">
        <v>0.17241379310344829</v>
      </c>
      <c r="BT1623">
        <v>0.1111111111111111</v>
      </c>
      <c r="BU1623">
        <v>0.275246658281666</v>
      </c>
      <c r="BV1623">
        <v>0.80362661111585298</v>
      </c>
      <c r="BW1623">
        <v>2.7596572056177333E-2</v>
      </c>
      <c r="BX1623">
        <v>0.19996003729988054</v>
      </c>
      <c r="BY1623">
        <f t="shared" si="162"/>
        <v>0.10206162661429735</v>
      </c>
      <c r="BZ1623">
        <v>0</v>
      </c>
      <c r="CA1623">
        <f t="shared" si="163"/>
        <v>7.1612404592664351E-4</v>
      </c>
      <c r="CC1623">
        <v>0.10206162661429735</v>
      </c>
      <c r="CD1623">
        <v>7.1612404592664351E-4</v>
      </c>
    </row>
    <row r="1624" spans="1:82" x14ac:dyDescent="0.3">
      <c r="A1624">
        <v>1</v>
      </c>
      <c r="B1624" t="s">
        <v>1042</v>
      </c>
      <c r="C1624" t="s">
        <v>1076</v>
      </c>
      <c r="D1624">
        <v>30107</v>
      </c>
      <c r="E1624" s="2">
        <v>0</v>
      </c>
      <c r="F1624" s="2" t="s">
        <v>1954</v>
      </c>
      <c r="G1624" s="3">
        <v>-999</v>
      </c>
      <c r="H1624" s="1">
        <v>0.37469695113357848</v>
      </c>
      <c r="I1624" s="1">
        <f t="shared" si="164"/>
        <v>-999</v>
      </c>
      <c r="J1624" s="1">
        <v>-999</v>
      </c>
      <c r="K1624" s="1">
        <v>-999</v>
      </c>
      <c r="L1624" s="2">
        <v>-999</v>
      </c>
      <c r="M1624" s="2">
        <v>-999</v>
      </c>
      <c r="N1624" s="7">
        <v>-999</v>
      </c>
      <c r="O1624" s="2">
        <v>-999</v>
      </c>
      <c r="P1624" s="3">
        <v>-999</v>
      </c>
      <c r="Q1624" s="3">
        <v>-999</v>
      </c>
      <c r="R1624" s="3">
        <v>-999</v>
      </c>
      <c r="S1624" s="3">
        <v>-999</v>
      </c>
      <c r="T1624" s="3">
        <v>-999</v>
      </c>
      <c r="V1624">
        <v>30107</v>
      </c>
      <c r="W1624" s="2">
        <v>-999</v>
      </c>
      <c r="X1624" s="2">
        <v>1.0051881398843608E-2</v>
      </c>
      <c r="Y1624" s="2">
        <v>-999</v>
      </c>
      <c r="Z1624" s="2">
        <v>-999</v>
      </c>
      <c r="AA1624" s="2">
        <v>-999</v>
      </c>
      <c r="AB1624" s="2">
        <v>-999</v>
      </c>
      <c r="AC1624" s="2">
        <v>-999</v>
      </c>
      <c r="AD1624" s="2">
        <v>-999</v>
      </c>
      <c r="AE1624" s="2">
        <v>-999</v>
      </c>
      <c r="AF1624" s="2">
        <v>-999</v>
      </c>
      <c r="AG1624" s="2">
        <v>-999</v>
      </c>
      <c r="AH1624" s="2">
        <v>-999</v>
      </c>
      <c r="AI1624" s="2">
        <v>-999</v>
      </c>
      <c r="AJ1624" s="2">
        <v>-999</v>
      </c>
      <c r="AK1624" s="2">
        <v>-999</v>
      </c>
      <c r="AL1624" s="2">
        <v>-999</v>
      </c>
      <c r="AM1624" s="2">
        <v>-999</v>
      </c>
      <c r="AN1624" s="2">
        <v>-999</v>
      </c>
      <c r="AO1624" s="2">
        <v>-999</v>
      </c>
      <c r="AP1624" s="2">
        <v>-999</v>
      </c>
      <c r="AQ1624" s="2">
        <v>-999</v>
      </c>
      <c r="AR1624" s="2">
        <v>-999</v>
      </c>
      <c r="AS1624" s="2">
        <v>-999</v>
      </c>
      <c r="AT1624" s="2">
        <v>-999</v>
      </c>
      <c r="AU1624" s="2">
        <v>-999</v>
      </c>
      <c r="AV1624" s="2">
        <v>-999</v>
      </c>
      <c r="AW1624" s="2">
        <v>-999</v>
      </c>
      <c r="AX1624" s="2">
        <v>-999</v>
      </c>
      <c r="AY1624" s="2">
        <v>-999</v>
      </c>
      <c r="AZ1624" s="2">
        <v>-999</v>
      </c>
      <c r="BA1624" s="2">
        <v>-999</v>
      </c>
      <c r="BB1624" s="2">
        <v>-999</v>
      </c>
      <c r="BC1624" s="2">
        <v>-999</v>
      </c>
      <c r="BD1624" s="2">
        <v>-999</v>
      </c>
      <c r="BE1624" s="2">
        <v>-999</v>
      </c>
      <c r="BF1624" s="2">
        <v>-999</v>
      </c>
      <c r="BG1624" s="2">
        <v>-999</v>
      </c>
      <c r="BH1624" s="2">
        <v>-999</v>
      </c>
      <c r="BI1624">
        <v>0</v>
      </c>
      <c r="BJ1624">
        <v>0.37469695113357848</v>
      </c>
      <c r="BK1624">
        <v>0.37469695113357848</v>
      </c>
      <c r="BL1624">
        <v>-999</v>
      </c>
      <c r="BM1624">
        <v>10.614529977423578</v>
      </c>
      <c r="BN1624">
        <f t="shared" si="161"/>
        <v>-999</v>
      </c>
      <c r="BO1624" t="s">
        <v>3748</v>
      </c>
      <c r="BP1624" t="s">
        <v>3748</v>
      </c>
      <c r="BQ1624">
        <v>0</v>
      </c>
      <c r="BR1624">
        <v>0</v>
      </c>
      <c r="BS1624">
        <v>3.4482758620689655E-2</v>
      </c>
      <c r="BT1624">
        <v>0.5</v>
      </c>
      <c r="BU1624" t="s">
        <v>3748</v>
      </c>
      <c r="BY1624">
        <f t="shared" si="162"/>
        <v>-999</v>
      </c>
      <c r="CA1624">
        <f t="shared" si="163"/>
        <v>-999</v>
      </c>
    </row>
    <row r="1625" spans="1:82" x14ac:dyDescent="0.3">
      <c r="A1625">
        <v>1</v>
      </c>
      <c r="B1625" t="s">
        <v>1042</v>
      </c>
      <c r="C1625" t="s">
        <v>1077</v>
      </c>
      <c r="D1625">
        <v>30109</v>
      </c>
      <c r="E1625" s="2">
        <v>0</v>
      </c>
      <c r="F1625" s="2" t="s">
        <v>1954</v>
      </c>
      <c r="G1625" s="3">
        <v>-999</v>
      </c>
      <c r="H1625" s="1">
        <v>0.37530945904486346</v>
      </c>
      <c r="I1625" s="1">
        <f t="shared" si="164"/>
        <v>-999</v>
      </c>
      <c r="J1625" s="1">
        <v>-999</v>
      </c>
      <c r="K1625" s="1">
        <v>-999</v>
      </c>
      <c r="L1625" s="2">
        <v>-999</v>
      </c>
      <c r="M1625" s="2">
        <v>-999</v>
      </c>
      <c r="N1625" s="7">
        <v>-999</v>
      </c>
      <c r="O1625" s="2">
        <v>-999</v>
      </c>
      <c r="P1625" s="3">
        <v>-999</v>
      </c>
      <c r="Q1625" s="3">
        <v>-999</v>
      </c>
      <c r="R1625" s="3">
        <v>-999</v>
      </c>
      <c r="S1625" s="3">
        <v>-999</v>
      </c>
      <c r="T1625" s="3">
        <v>-999</v>
      </c>
      <c r="V1625">
        <v>30109</v>
      </c>
      <c r="W1625" s="2">
        <v>-999</v>
      </c>
      <c r="X1625" s="2">
        <v>1.0068312962701984E-2</v>
      </c>
      <c r="Y1625" s="2">
        <v>-999</v>
      </c>
      <c r="Z1625" s="2">
        <v>-999</v>
      </c>
      <c r="AA1625" s="2">
        <v>-999</v>
      </c>
      <c r="AB1625" s="2">
        <v>-999</v>
      </c>
      <c r="AC1625" s="2">
        <v>-999</v>
      </c>
      <c r="AD1625" s="2">
        <v>-999</v>
      </c>
      <c r="AE1625" s="2">
        <v>-999</v>
      </c>
      <c r="AF1625" s="2">
        <v>-999</v>
      </c>
      <c r="AG1625" s="2">
        <v>-999</v>
      </c>
      <c r="AH1625" s="2">
        <v>-999</v>
      </c>
      <c r="AI1625" s="2">
        <v>-999</v>
      </c>
      <c r="AJ1625" s="2">
        <v>-999</v>
      </c>
      <c r="AK1625" s="2">
        <v>-999</v>
      </c>
      <c r="AL1625" s="2">
        <v>-999</v>
      </c>
      <c r="AM1625" s="2">
        <v>-999</v>
      </c>
      <c r="AN1625" s="2">
        <v>-999</v>
      </c>
      <c r="AO1625" s="2">
        <v>-999</v>
      </c>
      <c r="AP1625" s="2">
        <v>-999</v>
      </c>
      <c r="AQ1625" s="2">
        <v>-999</v>
      </c>
      <c r="AR1625" s="2">
        <v>-999</v>
      </c>
      <c r="AS1625" s="2">
        <v>-999</v>
      </c>
      <c r="AT1625" s="2">
        <v>-999</v>
      </c>
      <c r="AU1625" s="2">
        <v>-999</v>
      </c>
      <c r="AV1625" s="2">
        <v>-999</v>
      </c>
      <c r="AW1625" s="2">
        <v>-999</v>
      </c>
      <c r="AX1625" s="2">
        <v>-999</v>
      </c>
      <c r="AY1625" s="2">
        <v>-999</v>
      </c>
      <c r="AZ1625" s="2">
        <v>-999</v>
      </c>
      <c r="BA1625" s="2">
        <v>-999</v>
      </c>
      <c r="BB1625" s="2">
        <v>-999</v>
      </c>
      <c r="BC1625" s="2">
        <v>-999</v>
      </c>
      <c r="BD1625" s="2">
        <v>-999</v>
      </c>
      <c r="BE1625" s="2">
        <v>-999</v>
      </c>
      <c r="BF1625" s="2">
        <v>-999</v>
      </c>
      <c r="BG1625" s="2">
        <v>-999</v>
      </c>
      <c r="BH1625" s="2">
        <v>-999</v>
      </c>
      <c r="BI1625">
        <v>0</v>
      </c>
      <c r="BJ1625">
        <v>0.37530945904486346</v>
      </c>
      <c r="BK1625">
        <v>0.37530945904486346</v>
      </c>
      <c r="BL1625">
        <v>-999</v>
      </c>
      <c r="BM1625">
        <v>9.0752646548795024</v>
      </c>
      <c r="BN1625">
        <f t="shared" si="161"/>
        <v>-999</v>
      </c>
      <c r="BO1625" t="s">
        <v>3748</v>
      </c>
      <c r="BP1625" t="s">
        <v>3748</v>
      </c>
      <c r="BQ1625">
        <v>0</v>
      </c>
      <c r="BR1625">
        <v>1.7857142857142856E-2</v>
      </c>
      <c r="BS1625">
        <v>3.4482758620689655E-2</v>
      </c>
      <c r="BT1625">
        <v>5.5555555555555552E-2</v>
      </c>
      <c r="BU1625" t="s">
        <v>3748</v>
      </c>
      <c r="BY1625">
        <f t="shared" si="162"/>
        <v>-999</v>
      </c>
      <c r="CA1625">
        <f t="shared" si="163"/>
        <v>-999</v>
      </c>
    </row>
    <row r="1626" spans="1:82" x14ac:dyDescent="0.3">
      <c r="A1626">
        <v>0</v>
      </c>
      <c r="B1626" t="s">
        <v>1042</v>
      </c>
      <c r="C1626" t="s">
        <v>1078</v>
      </c>
      <c r="D1626">
        <v>30111</v>
      </c>
      <c r="E1626" s="2">
        <f>BO1626</f>
        <v>0.36713454421492114</v>
      </c>
      <c r="F1626" s="2" t="s">
        <v>1935</v>
      </c>
      <c r="G1626" s="3">
        <v>38157</v>
      </c>
      <c r="H1626" s="1">
        <v>4.9615707312163764</v>
      </c>
      <c r="I1626" s="1">
        <f t="shared" si="164"/>
        <v>-14.158172093782969</v>
      </c>
      <c r="J1626" s="1">
        <v>2.83935741226</v>
      </c>
      <c r="K1626" s="1">
        <v>-3.34803198996</v>
      </c>
      <c r="L1626" s="2">
        <v>8.373097862400003E-2</v>
      </c>
      <c r="M1626" s="2">
        <v>-1.7506119945002343E-3</v>
      </c>
      <c r="N1626" s="7">
        <v>0</v>
      </c>
      <c r="O1626" s="2">
        <v>4.2074800995149627E-3</v>
      </c>
      <c r="P1626" s="3">
        <v>-3254.5068626400234</v>
      </c>
      <c r="Q1626" s="3">
        <v>-57.624662472959422</v>
      </c>
      <c r="R1626" s="3">
        <v>-421030.42764053168</v>
      </c>
      <c r="S1626" s="3">
        <v>-1158.2309085541765</v>
      </c>
      <c r="T1626" s="3">
        <v>-291558.73175817239</v>
      </c>
      <c r="V1626">
        <v>30111</v>
      </c>
      <c r="W1626" s="2">
        <v>0.42115597600477817</v>
      </c>
      <c r="X1626" s="2">
        <v>0.13310255231935725</v>
      </c>
      <c r="Y1626" s="2">
        <v>0.48625153372986607</v>
      </c>
      <c r="Z1626" s="2">
        <v>0.80971478609636782</v>
      </c>
      <c r="AA1626" s="2">
        <v>9.6501515687352057E-3</v>
      </c>
      <c r="AB1626" s="2">
        <v>0.20667956996794248</v>
      </c>
      <c r="AC1626" s="2">
        <v>-1.7506119945002343E-3</v>
      </c>
      <c r="AD1626" s="2">
        <v>0</v>
      </c>
      <c r="AE1626" s="2">
        <v>4.2074800995149627E-3</v>
      </c>
      <c r="AF1626">
        <v>2722333.7229247806</v>
      </c>
      <c r="AG1626">
        <v>7568.7702128452356</v>
      </c>
      <c r="AH1626">
        <v>1422526.9414149963</v>
      </c>
      <c r="AI1626">
        <v>453533.62980517844</v>
      </c>
      <c r="AJ1626">
        <v>59.267098821774134</v>
      </c>
      <c r="AK1626">
        <v>2301303.2952842489</v>
      </c>
      <c r="AL1626">
        <v>6410.5393042910591</v>
      </c>
      <c r="AM1626">
        <v>1204841.0260728104</v>
      </c>
      <c r="AN1626">
        <v>379660.81338919187</v>
      </c>
      <c r="AO1626">
        <v>50.174044339299058</v>
      </c>
      <c r="AP1626">
        <v>-421030.42764053168</v>
      </c>
      <c r="AQ1626">
        <v>-1158.2309085541765</v>
      </c>
      <c r="AR1626">
        <v>-217685.91534218588</v>
      </c>
      <c r="AS1626">
        <v>-73872.81641598657</v>
      </c>
      <c r="AT1626">
        <v>-9.0930544824750754</v>
      </c>
      <c r="AU1626" s="3">
        <v>-611652.01976456598</v>
      </c>
      <c r="AV1626" s="3">
        <v>-10829.979065167994</v>
      </c>
      <c r="AW1626">
        <v>308300.70407954004</v>
      </c>
      <c r="AX1626">
        <v>57942034.324708752</v>
      </c>
      <c r="AY1626">
        <v>5458.8067447945596</v>
      </c>
      <c r="AZ1626">
        <v>1025928.1396166895</v>
      </c>
      <c r="BA1626">
        <v>305046.19721690001</v>
      </c>
      <c r="BB1626">
        <v>57330382.304944187</v>
      </c>
      <c r="BC1626">
        <v>5401.1820823216003</v>
      </c>
      <c r="BD1626">
        <v>1015098.1605515216</v>
      </c>
      <c r="BE1626">
        <v>-3254.5068626400234</v>
      </c>
      <c r="BF1626">
        <v>-611652.01976456598</v>
      </c>
      <c r="BG1626">
        <v>-57.624662472959422</v>
      </c>
      <c r="BH1626">
        <v>-10829.979065167994</v>
      </c>
      <c r="BI1626">
        <v>2.2532349432241148</v>
      </c>
      <c r="BJ1626">
        <v>7.2148056744404911</v>
      </c>
      <c r="BK1626">
        <v>4.9615707312163764</v>
      </c>
      <c r="BL1626">
        <v>25.932880970247446</v>
      </c>
      <c r="BM1626">
        <v>11.774708876464477</v>
      </c>
      <c r="BN1626">
        <f t="shared" si="161"/>
        <v>-14.158172093782969</v>
      </c>
      <c r="BO1626">
        <v>0.36713454421492114</v>
      </c>
      <c r="BP1626">
        <v>1.0017573873200564E-2</v>
      </c>
      <c r="BQ1626">
        <v>0</v>
      </c>
      <c r="BR1626">
        <v>4.1666666666666664E-2</v>
      </c>
      <c r="BS1626">
        <v>3.4482758620689655E-2</v>
      </c>
      <c r="BT1626">
        <v>0.16666666666666666</v>
      </c>
      <c r="BU1626">
        <v>0.40545895048321606</v>
      </c>
      <c r="BV1626">
        <v>0.80971478609636782</v>
      </c>
      <c r="BW1626">
        <v>1.0010530672961832E-2</v>
      </c>
      <c r="BX1626">
        <v>0.20667956996794248</v>
      </c>
      <c r="BY1626">
        <f t="shared" si="162"/>
        <v>0.13548617318757353</v>
      </c>
      <c r="BZ1626">
        <v>0</v>
      </c>
      <c r="CA1626">
        <f t="shared" si="163"/>
        <v>4.8968137439624566E-3</v>
      </c>
      <c r="CC1626">
        <v>0.13548617318757353</v>
      </c>
      <c r="CD1626">
        <v>4.8968137439624566E-3</v>
      </c>
    </row>
    <row r="1627" spans="1:82" x14ac:dyDescent="0.3">
      <c r="A1627">
        <v>0</v>
      </c>
      <c r="B1627" t="s">
        <v>1079</v>
      </c>
      <c r="C1627" t="s">
        <v>204</v>
      </c>
      <c r="D1627">
        <v>31001</v>
      </c>
      <c r="E1627" s="2">
        <f>BO1627</f>
        <v>0.43535598940130571</v>
      </c>
      <c r="F1627" s="2" t="s">
        <v>1936</v>
      </c>
      <c r="G1627" s="3">
        <v>2992</v>
      </c>
      <c r="H1627" s="1">
        <v>2.7171977097310922</v>
      </c>
      <c r="I1627" s="1">
        <f t="shared" si="164"/>
        <v>-16.429549687320893</v>
      </c>
      <c r="J1627" s="1">
        <v>2.61527296011</v>
      </c>
      <c r="K1627" s="1">
        <v>37.505178907900003</v>
      </c>
      <c r="L1627" s="2">
        <v>0.10968601296699998</v>
      </c>
      <c r="M1627" s="2">
        <v>8.294898774442429E-4</v>
      </c>
      <c r="N1627" s="7">
        <v>0</v>
      </c>
      <c r="O1627" s="2">
        <v>1.1012205786775995E-3</v>
      </c>
      <c r="P1627" s="3">
        <v>-20713.217243154995</v>
      </c>
      <c r="Q1627" s="3">
        <v>-474.38385186793982</v>
      </c>
      <c r="R1627" s="3">
        <v>-294809.29649300245</v>
      </c>
      <c r="S1627" s="3">
        <v>-777.47343564278231</v>
      </c>
      <c r="T1627" s="3">
        <v>-152678.84876362668</v>
      </c>
      <c r="V1627">
        <v>31001</v>
      </c>
      <c r="W1627" s="2">
        <v>0.43900497532726068</v>
      </c>
      <c r="X1627" s="2">
        <v>7.2893438371451874E-2</v>
      </c>
      <c r="Y1627" s="2">
        <v>0.51820873374657328</v>
      </c>
      <c r="Z1627" s="2">
        <v>0.74581142068815831</v>
      </c>
      <c r="AA1627" s="2">
        <v>0.10810250982043032</v>
      </c>
      <c r="AB1627" s="2">
        <v>0.27074636370032584</v>
      </c>
      <c r="AC1627" s="2">
        <v>8.294898774442429E-4</v>
      </c>
      <c r="AD1627" s="2">
        <v>0</v>
      </c>
      <c r="AE1627" s="2">
        <v>1.1012205786775995E-3</v>
      </c>
      <c r="AF1627">
        <v>524577.00052973628</v>
      </c>
      <c r="AG1627">
        <v>1384.325255428625</v>
      </c>
      <c r="AH1627">
        <v>260179.64823219841</v>
      </c>
      <c r="AI1627">
        <v>11656.170594423425</v>
      </c>
      <c r="AJ1627">
        <v>15.848168383314972</v>
      </c>
      <c r="AK1627">
        <v>229767.7040367338</v>
      </c>
      <c r="AL1627">
        <v>606.85181978584274</v>
      </c>
      <c r="AM1627">
        <v>114055.9217436677</v>
      </c>
      <c r="AN1627">
        <v>5101.0483193274304</v>
      </c>
      <c r="AO1627">
        <v>6.947412489254611</v>
      </c>
      <c r="AP1627">
        <v>-294809.29649300245</v>
      </c>
      <c r="AQ1627">
        <v>-777.47343564278231</v>
      </c>
      <c r="AR1627">
        <v>-146123.72648853069</v>
      </c>
      <c r="AS1627">
        <v>-6555.1222750959951</v>
      </c>
      <c r="AT1627">
        <v>-8.9007558940603602</v>
      </c>
      <c r="AU1627" s="3">
        <v>-3892842.0486785499</v>
      </c>
      <c r="AV1627" s="3">
        <v>-89155.701120060607</v>
      </c>
      <c r="AW1627">
        <v>41037.944627473</v>
      </c>
      <c r="AX1627">
        <v>7712671.3132872758</v>
      </c>
      <c r="AY1627">
        <v>939.87032611060386</v>
      </c>
      <c r="AZ1627">
        <v>176639.22908922689</v>
      </c>
      <c r="BA1627">
        <v>20324.727384318005</v>
      </c>
      <c r="BB1627">
        <v>3819829.2646087259</v>
      </c>
      <c r="BC1627">
        <v>465.48647424266403</v>
      </c>
      <c r="BD1627">
        <v>87483.527969166273</v>
      </c>
      <c r="BE1627">
        <v>-20713.217243154995</v>
      </c>
      <c r="BF1627">
        <v>-3892842.0486785499</v>
      </c>
      <c r="BG1627">
        <v>-474.38385186793982</v>
      </c>
      <c r="BH1627">
        <v>-89155.701120060607</v>
      </c>
      <c r="BI1627">
        <v>1.5659671434510154</v>
      </c>
      <c r="BJ1627">
        <v>4.2831648531821074</v>
      </c>
      <c r="BK1627">
        <v>2.7171977097310922</v>
      </c>
      <c r="BL1627">
        <v>23.319628573665952</v>
      </c>
      <c r="BM1627">
        <v>6.8900788863450595</v>
      </c>
      <c r="BN1627">
        <f t="shared" si="161"/>
        <v>-16.429549687320893</v>
      </c>
      <c r="BO1627">
        <v>0.43535598940130571</v>
      </c>
      <c r="BP1627">
        <v>8.2557777979978316E-3</v>
      </c>
      <c r="BQ1627">
        <v>4.2123789089288394E-3</v>
      </c>
      <c r="BR1627">
        <v>0.20238095238095238</v>
      </c>
      <c r="BS1627">
        <v>0.2413793103448276</v>
      </c>
      <c r="BT1627">
        <v>5.5555555555555552E-2</v>
      </c>
      <c r="BU1627">
        <v>0.47050621570408313</v>
      </c>
      <c r="BV1627">
        <v>0.74581142068815831</v>
      </c>
      <c r="BW1627">
        <v>0.11213953300874514</v>
      </c>
      <c r="BX1627">
        <v>0.27074636370032584</v>
      </c>
      <c r="BY1627">
        <f t="shared" si="162"/>
        <v>4.8649047515429818E-2</v>
      </c>
      <c r="BZ1627">
        <v>0</v>
      </c>
      <c r="CA1627">
        <f t="shared" si="163"/>
        <v>9.5962196856929651E-4</v>
      </c>
      <c r="CC1627">
        <v>4.8649047515429818E-2</v>
      </c>
      <c r="CD1627">
        <v>9.5962196856929651E-4</v>
      </c>
    </row>
    <row r="1628" spans="1:82" x14ac:dyDescent="0.3">
      <c r="A1628">
        <v>1</v>
      </c>
      <c r="B1628" t="s">
        <v>1079</v>
      </c>
      <c r="C1628" t="s">
        <v>1080</v>
      </c>
      <c r="D1628">
        <v>31003</v>
      </c>
      <c r="E1628" s="2">
        <v>0</v>
      </c>
      <c r="F1628" s="2" t="s">
        <v>1954</v>
      </c>
      <c r="G1628" s="3">
        <v>-999</v>
      </c>
      <c r="H1628" s="1">
        <v>0.37605635434461598</v>
      </c>
      <c r="I1628" s="1">
        <f t="shared" si="164"/>
        <v>-999</v>
      </c>
      <c r="J1628" s="1">
        <v>-999</v>
      </c>
      <c r="K1628" s="1">
        <v>-999</v>
      </c>
      <c r="L1628" s="2">
        <v>-999</v>
      </c>
      <c r="M1628" s="2">
        <v>-999</v>
      </c>
      <c r="N1628" s="7">
        <v>-999</v>
      </c>
      <c r="O1628" s="2">
        <v>-999</v>
      </c>
      <c r="P1628" s="3">
        <v>-999</v>
      </c>
      <c r="Q1628" s="3">
        <v>-999</v>
      </c>
      <c r="R1628" s="3">
        <v>-999</v>
      </c>
      <c r="S1628" s="3">
        <v>-999</v>
      </c>
      <c r="T1628" s="3">
        <v>-999</v>
      </c>
      <c r="V1628">
        <v>31003</v>
      </c>
      <c r="W1628" s="2">
        <v>-999</v>
      </c>
      <c r="X1628" s="2">
        <v>1.008834969624826E-2</v>
      </c>
      <c r="Y1628" s="2">
        <v>-999</v>
      </c>
      <c r="Z1628" s="2">
        <v>-999</v>
      </c>
      <c r="AA1628" s="2">
        <v>-999</v>
      </c>
      <c r="AB1628" s="2">
        <v>-999</v>
      </c>
      <c r="AC1628" s="2">
        <v>-999</v>
      </c>
      <c r="AD1628" s="2">
        <v>-999</v>
      </c>
      <c r="AE1628" s="2">
        <v>-999</v>
      </c>
      <c r="AF1628" s="2">
        <v>-999</v>
      </c>
      <c r="AG1628" s="2">
        <v>-999</v>
      </c>
      <c r="AH1628" s="2">
        <v>-999</v>
      </c>
      <c r="AI1628" s="2">
        <v>-999</v>
      </c>
      <c r="AJ1628" s="2">
        <v>-999</v>
      </c>
      <c r="AK1628" s="2">
        <v>-999</v>
      </c>
      <c r="AL1628" s="2">
        <v>-999</v>
      </c>
      <c r="AM1628" s="2">
        <v>-999</v>
      </c>
      <c r="AN1628" s="2">
        <v>-999</v>
      </c>
      <c r="AO1628" s="2">
        <v>-999</v>
      </c>
      <c r="AP1628" s="2">
        <v>-999</v>
      </c>
      <c r="AQ1628" s="2">
        <v>-999</v>
      </c>
      <c r="AR1628" s="2">
        <v>-999</v>
      </c>
      <c r="AS1628" s="2">
        <v>-999</v>
      </c>
      <c r="AT1628" s="2">
        <v>-999</v>
      </c>
      <c r="AU1628" s="2">
        <v>-999</v>
      </c>
      <c r="AV1628" s="2">
        <v>-999</v>
      </c>
      <c r="AW1628" s="2">
        <v>-999</v>
      </c>
      <c r="AX1628" s="2">
        <v>-999</v>
      </c>
      <c r="AY1628" s="2">
        <v>-999</v>
      </c>
      <c r="AZ1628" s="2">
        <v>-999</v>
      </c>
      <c r="BA1628" s="2">
        <v>-999</v>
      </c>
      <c r="BB1628" s="2">
        <v>-999</v>
      </c>
      <c r="BC1628" s="2">
        <v>-999</v>
      </c>
      <c r="BD1628" s="2">
        <v>-999</v>
      </c>
      <c r="BE1628" s="2">
        <v>-999</v>
      </c>
      <c r="BF1628" s="2">
        <v>-999</v>
      </c>
      <c r="BG1628" s="2">
        <v>-999</v>
      </c>
      <c r="BH1628" s="2">
        <v>-999</v>
      </c>
      <c r="BI1628">
        <v>0</v>
      </c>
      <c r="BJ1628">
        <v>0.37605635434461598</v>
      </c>
      <c r="BK1628">
        <v>0.37605635434461598</v>
      </c>
      <c r="BL1628">
        <v>-999</v>
      </c>
      <c r="BM1628">
        <v>6.5770007954028165</v>
      </c>
      <c r="BN1628">
        <f t="shared" si="161"/>
        <v>-999</v>
      </c>
      <c r="BO1628" t="s">
        <v>3748</v>
      </c>
      <c r="BP1628" t="s">
        <v>3748</v>
      </c>
      <c r="BQ1628">
        <v>1.7893481206159179E-3</v>
      </c>
      <c r="BR1628">
        <v>0.13690476190476192</v>
      </c>
      <c r="BS1628">
        <v>0.10344827586206896</v>
      </c>
      <c r="BT1628">
        <v>5.5555555555555552E-2</v>
      </c>
      <c r="BU1628" t="s">
        <v>3748</v>
      </c>
      <c r="BY1628">
        <f t="shared" si="162"/>
        <v>-999</v>
      </c>
      <c r="CA1628">
        <f t="shared" si="163"/>
        <v>-999</v>
      </c>
    </row>
    <row r="1629" spans="1:82" x14ac:dyDescent="0.3">
      <c r="A1629">
        <v>1</v>
      </c>
      <c r="B1629" t="s">
        <v>1079</v>
      </c>
      <c r="C1629" t="s">
        <v>1081</v>
      </c>
      <c r="D1629">
        <v>31005</v>
      </c>
      <c r="E1629" s="2">
        <v>0</v>
      </c>
      <c r="F1629" s="2" t="s">
        <v>1954</v>
      </c>
      <c r="G1629" s="3">
        <v>-999</v>
      </c>
      <c r="H1629" s="1">
        <v>0.37560549227239581</v>
      </c>
      <c r="I1629" s="1">
        <f t="shared" si="164"/>
        <v>-999</v>
      </c>
      <c r="J1629" s="1">
        <v>-999</v>
      </c>
      <c r="K1629" s="1">
        <v>-999</v>
      </c>
      <c r="L1629" s="2">
        <v>-999</v>
      </c>
      <c r="M1629" s="2">
        <v>-999</v>
      </c>
      <c r="N1629" s="7">
        <v>-999</v>
      </c>
      <c r="O1629" s="2">
        <v>-999</v>
      </c>
      <c r="P1629" s="3">
        <v>-999</v>
      </c>
      <c r="Q1629" s="3">
        <v>-999</v>
      </c>
      <c r="R1629" s="3">
        <v>-999</v>
      </c>
      <c r="S1629" s="3">
        <v>-999</v>
      </c>
      <c r="T1629" s="3">
        <v>-999</v>
      </c>
      <c r="V1629">
        <v>31005</v>
      </c>
      <c r="W1629" s="2">
        <v>-999</v>
      </c>
      <c r="X1629" s="2">
        <v>1.0076254556259844E-2</v>
      </c>
      <c r="Y1629" s="2">
        <v>-999</v>
      </c>
      <c r="Z1629" s="2">
        <v>-999</v>
      </c>
      <c r="AA1629" s="2">
        <v>-999</v>
      </c>
      <c r="AB1629" s="2">
        <v>-999</v>
      </c>
      <c r="AC1629" s="2">
        <v>-999</v>
      </c>
      <c r="AD1629" s="2">
        <v>-999</v>
      </c>
      <c r="AE1629" s="2">
        <v>-999</v>
      </c>
      <c r="AF1629" s="2">
        <v>-999</v>
      </c>
      <c r="AG1629" s="2">
        <v>-999</v>
      </c>
      <c r="AH1629" s="2">
        <v>-999</v>
      </c>
      <c r="AI1629" s="2">
        <v>-999</v>
      </c>
      <c r="AJ1629" s="2">
        <v>-999</v>
      </c>
      <c r="AK1629" s="2">
        <v>-999</v>
      </c>
      <c r="AL1629" s="2">
        <v>-999</v>
      </c>
      <c r="AM1629" s="2">
        <v>-999</v>
      </c>
      <c r="AN1629" s="2">
        <v>-999</v>
      </c>
      <c r="AO1629" s="2">
        <v>-999</v>
      </c>
      <c r="AP1629" s="2">
        <v>-999</v>
      </c>
      <c r="AQ1629" s="2">
        <v>-999</v>
      </c>
      <c r="AR1629" s="2">
        <v>-999</v>
      </c>
      <c r="AS1629" s="2">
        <v>-999</v>
      </c>
      <c r="AT1629" s="2">
        <v>-999</v>
      </c>
      <c r="AU1629" s="2">
        <v>-999</v>
      </c>
      <c r="AV1629" s="2">
        <v>-999</v>
      </c>
      <c r="AW1629" s="2">
        <v>-999</v>
      </c>
      <c r="AX1629" s="2">
        <v>-999</v>
      </c>
      <c r="AY1629" s="2">
        <v>-999</v>
      </c>
      <c r="AZ1629" s="2">
        <v>-999</v>
      </c>
      <c r="BA1629" s="2">
        <v>-999</v>
      </c>
      <c r="BB1629" s="2">
        <v>-999</v>
      </c>
      <c r="BC1629" s="2">
        <v>-999</v>
      </c>
      <c r="BD1629" s="2">
        <v>-999</v>
      </c>
      <c r="BE1629" s="2">
        <v>-999</v>
      </c>
      <c r="BF1629" s="2">
        <v>-999</v>
      </c>
      <c r="BG1629" s="2">
        <v>-999</v>
      </c>
      <c r="BH1629" s="2">
        <v>-999</v>
      </c>
      <c r="BI1629">
        <v>0</v>
      </c>
      <c r="BJ1629">
        <v>0.37560549227239581</v>
      </c>
      <c r="BK1629">
        <v>0.37560549227239581</v>
      </c>
      <c r="BL1629">
        <v>-999</v>
      </c>
      <c r="BM1629">
        <v>3.8609655630810829</v>
      </c>
      <c r="BN1629">
        <f t="shared" si="161"/>
        <v>-999</v>
      </c>
      <c r="BO1629" t="s">
        <v>3748</v>
      </c>
      <c r="BP1629" t="s">
        <v>3748</v>
      </c>
      <c r="BQ1629">
        <v>8.2774246808426429E-4</v>
      </c>
      <c r="BR1629">
        <v>1.7857142857142856E-2</v>
      </c>
      <c r="BS1629">
        <v>0</v>
      </c>
      <c r="BT1629">
        <v>5.5555555555555552E-2</v>
      </c>
      <c r="BU1629" t="s">
        <v>3748</v>
      </c>
      <c r="BY1629">
        <f t="shared" si="162"/>
        <v>-999</v>
      </c>
      <c r="CA1629">
        <f t="shared" si="163"/>
        <v>-999</v>
      </c>
    </row>
    <row r="1630" spans="1:82" x14ac:dyDescent="0.3">
      <c r="A1630">
        <v>1</v>
      </c>
      <c r="B1630" t="s">
        <v>1079</v>
      </c>
      <c r="C1630" t="s">
        <v>1082</v>
      </c>
      <c r="D1630">
        <v>31007</v>
      </c>
      <c r="E1630" s="2">
        <v>0</v>
      </c>
      <c r="F1630" s="2" t="s">
        <v>1954</v>
      </c>
      <c r="G1630" s="3">
        <v>-999</v>
      </c>
      <c r="H1630" s="1">
        <v>0.37512106352886665</v>
      </c>
      <c r="I1630" s="1">
        <f t="shared" si="164"/>
        <v>-999</v>
      </c>
      <c r="J1630" s="1">
        <v>-999</v>
      </c>
      <c r="K1630" s="1">
        <v>-999</v>
      </c>
      <c r="L1630" s="2">
        <v>-999</v>
      </c>
      <c r="M1630" s="2">
        <v>-999</v>
      </c>
      <c r="N1630" s="7">
        <v>-999</v>
      </c>
      <c r="O1630" s="2">
        <v>-999</v>
      </c>
      <c r="P1630" s="3">
        <v>-999</v>
      </c>
      <c r="Q1630" s="3">
        <v>-999</v>
      </c>
      <c r="R1630" s="3">
        <v>-999</v>
      </c>
      <c r="S1630" s="3">
        <v>-999</v>
      </c>
      <c r="T1630" s="3">
        <v>-999</v>
      </c>
      <c r="V1630">
        <v>31007</v>
      </c>
      <c r="W1630" s="2">
        <v>-999</v>
      </c>
      <c r="X1630" s="2">
        <v>1.0063258933366691E-2</v>
      </c>
      <c r="Y1630" s="2">
        <v>-999</v>
      </c>
      <c r="Z1630" s="2">
        <v>-999</v>
      </c>
      <c r="AA1630" s="2">
        <v>-999</v>
      </c>
      <c r="AB1630" s="2">
        <v>-999</v>
      </c>
      <c r="AC1630" s="2">
        <v>-999</v>
      </c>
      <c r="AD1630" s="2">
        <v>-999</v>
      </c>
      <c r="AE1630" s="2">
        <v>-999</v>
      </c>
      <c r="AF1630" s="2">
        <v>-999</v>
      </c>
      <c r="AG1630" s="2">
        <v>-999</v>
      </c>
      <c r="AH1630" s="2">
        <v>-999</v>
      </c>
      <c r="AI1630" s="2">
        <v>-999</v>
      </c>
      <c r="AJ1630" s="2">
        <v>-999</v>
      </c>
      <c r="AK1630" s="2">
        <v>-999</v>
      </c>
      <c r="AL1630" s="2">
        <v>-999</v>
      </c>
      <c r="AM1630" s="2">
        <v>-999</v>
      </c>
      <c r="AN1630" s="2">
        <v>-999</v>
      </c>
      <c r="AO1630" s="2">
        <v>-999</v>
      </c>
      <c r="AP1630" s="2">
        <v>-999</v>
      </c>
      <c r="AQ1630" s="2">
        <v>-999</v>
      </c>
      <c r="AR1630" s="2">
        <v>-999</v>
      </c>
      <c r="AS1630" s="2">
        <v>-999</v>
      </c>
      <c r="AT1630" s="2">
        <v>-999</v>
      </c>
      <c r="AU1630" s="2">
        <v>-999</v>
      </c>
      <c r="AV1630" s="2">
        <v>-999</v>
      </c>
      <c r="AW1630" s="2">
        <v>-999</v>
      </c>
      <c r="AX1630" s="2">
        <v>-999</v>
      </c>
      <c r="AY1630" s="2">
        <v>-999</v>
      </c>
      <c r="AZ1630" s="2">
        <v>-999</v>
      </c>
      <c r="BA1630" s="2">
        <v>-999</v>
      </c>
      <c r="BB1630" s="2">
        <v>-999</v>
      </c>
      <c r="BC1630" s="2">
        <v>-999</v>
      </c>
      <c r="BD1630" s="2">
        <v>-999</v>
      </c>
      <c r="BE1630" s="2">
        <v>-999</v>
      </c>
      <c r="BF1630" s="2">
        <v>-999</v>
      </c>
      <c r="BG1630" s="2">
        <v>-999</v>
      </c>
      <c r="BH1630" s="2">
        <v>-999</v>
      </c>
      <c r="BI1630">
        <v>0</v>
      </c>
      <c r="BJ1630">
        <v>0.37512106352886665</v>
      </c>
      <c r="BK1630">
        <v>0.37512106352886665</v>
      </c>
      <c r="BL1630">
        <v>-999</v>
      </c>
      <c r="BM1630">
        <v>4.9272994526060891</v>
      </c>
      <c r="BN1630">
        <f t="shared" si="161"/>
        <v>-999</v>
      </c>
      <c r="BO1630" t="s">
        <v>3748</v>
      </c>
      <c r="BP1630" t="s">
        <v>3748</v>
      </c>
      <c r="BQ1630">
        <v>1.3103241147461735E-4</v>
      </c>
      <c r="BR1630">
        <v>8.6405529953917051E-2</v>
      </c>
      <c r="BS1630">
        <v>0</v>
      </c>
      <c r="BT1630">
        <v>0.1111111111111111</v>
      </c>
      <c r="BU1630" t="s">
        <v>3748</v>
      </c>
      <c r="BY1630">
        <f t="shared" si="162"/>
        <v>-999</v>
      </c>
      <c r="CA1630">
        <f t="shared" si="163"/>
        <v>-999</v>
      </c>
    </row>
    <row r="1631" spans="1:82" x14ac:dyDescent="0.3">
      <c r="A1631">
        <v>1</v>
      </c>
      <c r="B1631" t="s">
        <v>1079</v>
      </c>
      <c r="C1631" t="s">
        <v>438</v>
      </c>
      <c r="D1631">
        <v>31009</v>
      </c>
      <c r="E1631" s="2">
        <v>0</v>
      </c>
      <c r="F1631" s="2" t="s">
        <v>1954</v>
      </c>
      <c r="G1631" s="3">
        <v>-999</v>
      </c>
      <c r="H1631" s="1">
        <v>0.37654846504836376</v>
      </c>
      <c r="I1631" s="1">
        <f t="shared" si="164"/>
        <v>-999</v>
      </c>
      <c r="J1631" s="1">
        <v>-999</v>
      </c>
      <c r="K1631" s="1">
        <v>-999</v>
      </c>
      <c r="L1631" s="2">
        <v>-999</v>
      </c>
      <c r="M1631" s="2">
        <v>-999</v>
      </c>
      <c r="N1631" s="7">
        <v>-999</v>
      </c>
      <c r="O1631" s="2">
        <v>-999</v>
      </c>
      <c r="P1631" s="3">
        <v>-999</v>
      </c>
      <c r="Q1631" s="3">
        <v>-999</v>
      </c>
      <c r="R1631" s="3">
        <v>-999</v>
      </c>
      <c r="S1631" s="3">
        <v>-999</v>
      </c>
      <c r="T1631" s="3">
        <v>-999</v>
      </c>
      <c r="V1631">
        <v>31009</v>
      </c>
      <c r="W1631" s="2">
        <v>-999</v>
      </c>
      <c r="X1631" s="2">
        <v>1.0101551400756956E-2</v>
      </c>
      <c r="Y1631" s="2">
        <v>-999</v>
      </c>
      <c r="Z1631" s="2">
        <v>-999</v>
      </c>
      <c r="AA1631" s="2">
        <v>-999</v>
      </c>
      <c r="AB1631" s="2">
        <v>-999</v>
      </c>
      <c r="AC1631" s="2">
        <v>-999</v>
      </c>
      <c r="AD1631" s="2">
        <v>-999</v>
      </c>
      <c r="AE1631" s="2">
        <v>-999</v>
      </c>
      <c r="AF1631" s="2">
        <v>-999</v>
      </c>
      <c r="AG1631" s="2">
        <v>-999</v>
      </c>
      <c r="AH1631" s="2">
        <v>-999</v>
      </c>
      <c r="AI1631" s="2">
        <v>-999</v>
      </c>
      <c r="AJ1631" s="2">
        <v>-999</v>
      </c>
      <c r="AK1631" s="2">
        <v>-999</v>
      </c>
      <c r="AL1631" s="2">
        <v>-999</v>
      </c>
      <c r="AM1631" s="2">
        <v>-999</v>
      </c>
      <c r="AN1631" s="2">
        <v>-999</v>
      </c>
      <c r="AO1631" s="2">
        <v>-999</v>
      </c>
      <c r="AP1631" s="2">
        <v>-999</v>
      </c>
      <c r="AQ1631" s="2">
        <v>-999</v>
      </c>
      <c r="AR1631" s="2">
        <v>-999</v>
      </c>
      <c r="AS1631" s="2">
        <v>-999</v>
      </c>
      <c r="AT1631" s="2">
        <v>-999</v>
      </c>
      <c r="AU1631" s="2">
        <v>-999</v>
      </c>
      <c r="AV1631" s="2">
        <v>-999</v>
      </c>
      <c r="AW1631" s="2">
        <v>-999</v>
      </c>
      <c r="AX1631" s="2">
        <v>-999</v>
      </c>
      <c r="AY1631" s="2">
        <v>-999</v>
      </c>
      <c r="AZ1631" s="2">
        <v>-999</v>
      </c>
      <c r="BA1631" s="2">
        <v>-999</v>
      </c>
      <c r="BB1631" s="2">
        <v>-999</v>
      </c>
      <c r="BC1631" s="2">
        <v>-999</v>
      </c>
      <c r="BD1631" s="2">
        <v>-999</v>
      </c>
      <c r="BE1631" s="2">
        <v>-999</v>
      </c>
      <c r="BF1631" s="2">
        <v>-999</v>
      </c>
      <c r="BG1631" s="2">
        <v>-999</v>
      </c>
      <c r="BH1631" s="2">
        <v>-999</v>
      </c>
      <c r="BI1631">
        <v>0</v>
      </c>
      <c r="BJ1631">
        <v>0.37654846504836376</v>
      </c>
      <c r="BK1631">
        <v>0.37654846504836376</v>
      </c>
      <c r="BL1631">
        <v>-999</v>
      </c>
      <c r="BM1631">
        <v>3.4287468885655596</v>
      </c>
      <c r="BN1631">
        <f t="shared" si="161"/>
        <v>-999</v>
      </c>
      <c r="BO1631" t="s">
        <v>3748</v>
      </c>
      <c r="BP1631" t="s">
        <v>3748</v>
      </c>
      <c r="BQ1631">
        <v>1.0883828002740668E-3</v>
      </c>
      <c r="BR1631">
        <v>2.976190476190476E-2</v>
      </c>
      <c r="BS1631">
        <v>3.4482758620689655E-2</v>
      </c>
      <c r="BT1631">
        <v>0.1111111111111111</v>
      </c>
      <c r="BU1631" t="s">
        <v>3748</v>
      </c>
      <c r="BY1631">
        <f t="shared" si="162"/>
        <v>-999</v>
      </c>
      <c r="CA1631">
        <f t="shared" si="163"/>
        <v>-999</v>
      </c>
    </row>
    <row r="1632" spans="1:82" x14ac:dyDescent="0.3">
      <c r="A1632">
        <v>1</v>
      </c>
      <c r="B1632" t="s">
        <v>1079</v>
      </c>
      <c r="C1632" t="s">
        <v>93</v>
      </c>
      <c r="D1632">
        <v>31011</v>
      </c>
      <c r="E1632" s="2">
        <v>0</v>
      </c>
      <c r="F1632" s="2" t="s">
        <v>1954</v>
      </c>
      <c r="G1632" s="3">
        <v>-999</v>
      </c>
      <c r="H1632" s="1">
        <v>0.37583340584304326</v>
      </c>
      <c r="I1632" s="1">
        <f t="shared" si="164"/>
        <v>-999</v>
      </c>
      <c r="J1632" s="1">
        <v>-999</v>
      </c>
      <c r="K1632" s="1">
        <v>-999</v>
      </c>
      <c r="L1632" s="2">
        <v>-999</v>
      </c>
      <c r="M1632" s="2">
        <v>-999</v>
      </c>
      <c r="N1632" s="7">
        <v>-999</v>
      </c>
      <c r="O1632" s="2">
        <v>-999</v>
      </c>
      <c r="P1632" s="3">
        <v>-999</v>
      </c>
      <c r="Q1632" s="3">
        <v>-999</v>
      </c>
      <c r="R1632" s="3">
        <v>-999</v>
      </c>
      <c r="S1632" s="3">
        <v>-999</v>
      </c>
      <c r="T1632" s="3">
        <v>-999</v>
      </c>
      <c r="V1632">
        <v>31011</v>
      </c>
      <c r="W1632" s="2">
        <v>-999</v>
      </c>
      <c r="X1632" s="2">
        <v>1.0082368724454711E-2</v>
      </c>
      <c r="Y1632" s="2">
        <v>-999</v>
      </c>
      <c r="Z1632" s="2">
        <v>-999</v>
      </c>
      <c r="AA1632" s="2">
        <v>-999</v>
      </c>
      <c r="AB1632" s="2">
        <v>-999</v>
      </c>
      <c r="AC1632" s="2">
        <v>-999</v>
      </c>
      <c r="AD1632" s="2">
        <v>-999</v>
      </c>
      <c r="AE1632" s="2">
        <v>-999</v>
      </c>
      <c r="AF1632" s="2">
        <v>-999</v>
      </c>
      <c r="AG1632" s="2">
        <v>-999</v>
      </c>
      <c r="AH1632" s="2">
        <v>-999</v>
      </c>
      <c r="AI1632" s="2">
        <v>-999</v>
      </c>
      <c r="AJ1632" s="2">
        <v>-999</v>
      </c>
      <c r="AK1632" s="2">
        <v>-999</v>
      </c>
      <c r="AL1632" s="2">
        <v>-999</v>
      </c>
      <c r="AM1632" s="2">
        <v>-999</v>
      </c>
      <c r="AN1632" s="2">
        <v>-999</v>
      </c>
      <c r="AO1632" s="2">
        <v>-999</v>
      </c>
      <c r="AP1632" s="2">
        <v>-999</v>
      </c>
      <c r="AQ1632" s="2">
        <v>-999</v>
      </c>
      <c r="AR1632" s="2">
        <v>-999</v>
      </c>
      <c r="AS1632" s="2">
        <v>-999</v>
      </c>
      <c r="AT1632" s="2">
        <v>-999</v>
      </c>
      <c r="AU1632" s="2">
        <v>-999</v>
      </c>
      <c r="AV1632" s="2">
        <v>-999</v>
      </c>
      <c r="AW1632" s="2">
        <v>-999</v>
      </c>
      <c r="AX1632" s="2">
        <v>-999</v>
      </c>
      <c r="AY1632" s="2">
        <v>-999</v>
      </c>
      <c r="AZ1632" s="2">
        <v>-999</v>
      </c>
      <c r="BA1632" s="2">
        <v>-999</v>
      </c>
      <c r="BB1632" s="2">
        <v>-999</v>
      </c>
      <c r="BC1632" s="2">
        <v>-999</v>
      </c>
      <c r="BD1632" s="2">
        <v>-999</v>
      </c>
      <c r="BE1632" s="2">
        <v>-999</v>
      </c>
      <c r="BF1632" s="2">
        <v>-999</v>
      </c>
      <c r="BG1632" s="2">
        <v>-999</v>
      </c>
      <c r="BH1632" s="2">
        <v>-999</v>
      </c>
      <c r="BI1632">
        <v>0</v>
      </c>
      <c r="BJ1632">
        <v>0.37583340584304326</v>
      </c>
      <c r="BK1632">
        <v>0.37583340584304326</v>
      </c>
      <c r="BL1632">
        <v>-999</v>
      </c>
      <c r="BM1632">
        <v>6.5770007954028165</v>
      </c>
      <c r="BN1632">
        <f t="shared" si="161"/>
        <v>-999</v>
      </c>
      <c r="BO1632" t="s">
        <v>3748</v>
      </c>
      <c r="BP1632" t="s">
        <v>3748</v>
      </c>
      <c r="BQ1632">
        <v>2.1647555402622698E-3</v>
      </c>
      <c r="BR1632">
        <v>0.11904761904761904</v>
      </c>
      <c r="BS1632">
        <v>6.8965517241379309E-2</v>
      </c>
      <c r="BT1632">
        <v>5.5555555555555552E-2</v>
      </c>
      <c r="BU1632" t="s">
        <v>3748</v>
      </c>
      <c r="BY1632">
        <f t="shared" si="162"/>
        <v>-999</v>
      </c>
      <c r="CA1632">
        <f t="shared" si="163"/>
        <v>-999</v>
      </c>
    </row>
    <row r="1633" spans="1:82" x14ac:dyDescent="0.3">
      <c r="A1633">
        <v>0</v>
      </c>
      <c r="B1633" t="s">
        <v>1079</v>
      </c>
      <c r="C1633" t="s">
        <v>1083</v>
      </c>
      <c r="D1633">
        <v>31013</v>
      </c>
      <c r="E1633" s="2">
        <f>BO1633</f>
        <v>0.36995891675459941</v>
      </c>
      <c r="F1633" s="2" t="s">
        <v>1935</v>
      </c>
      <c r="G1633" s="3">
        <v>1819</v>
      </c>
      <c r="H1633" s="1">
        <v>0.37463238140287342</v>
      </c>
      <c r="I1633" s="1">
        <f t="shared" si="164"/>
        <v>-12.670667505360168</v>
      </c>
      <c r="J1633" s="1">
        <v>2.4333853158899998</v>
      </c>
      <c r="K1633" s="1">
        <v>59.528008524599997</v>
      </c>
      <c r="L1633" s="2">
        <v>7.5620453721999992E-2</v>
      </c>
      <c r="M1633" s="2">
        <v>3.9991281278443152E-3</v>
      </c>
      <c r="N1633" s="7">
        <v>0</v>
      </c>
      <c r="O1633" s="2">
        <v>1.1443906095326647E-3</v>
      </c>
      <c r="P1633" s="3">
        <v>-15947.207862577201</v>
      </c>
      <c r="Q1633" s="3">
        <v>-365.23046147686557</v>
      </c>
      <c r="R1633" s="3">
        <v>-11917.652208236799</v>
      </c>
      <c r="S1633" s="3">
        <v>26.100378533206541</v>
      </c>
      <c r="T1633" s="3">
        <v>4532.3524654631019</v>
      </c>
      <c r="V1633">
        <v>31013</v>
      </c>
      <c r="W1633" s="2">
        <v>0.39549969657262185</v>
      </c>
      <c r="X1633" s="2">
        <v>1.0050149206272948E-2</v>
      </c>
      <c r="Y1633" s="2">
        <v>0.48009558084746062</v>
      </c>
      <c r="Z1633" s="2">
        <v>0.69394154537860941</v>
      </c>
      <c r="AA1633" s="2">
        <v>0.17157969415167224</v>
      </c>
      <c r="AB1633" s="2">
        <v>0.1866597418648086</v>
      </c>
      <c r="AC1633" s="2">
        <v>3.9991281278443152E-3</v>
      </c>
      <c r="AD1633" s="2">
        <v>0</v>
      </c>
      <c r="AE1633" s="2">
        <v>1.1443906095326647E-3</v>
      </c>
      <c r="AF1633">
        <v>12739.067153316653</v>
      </c>
      <c r="AG1633">
        <v>-27.920207260788388</v>
      </c>
      <c r="AH1633">
        <v>-5247.5165610070289</v>
      </c>
      <c r="AI1633">
        <v>398.93291109033555</v>
      </c>
      <c r="AJ1633">
        <v>-0.31865687939982468</v>
      </c>
      <c r="AK1633">
        <v>821.41494507985453</v>
      </c>
      <c r="AL1633">
        <v>-1.8198287275818463</v>
      </c>
      <c r="AM1633">
        <v>-342.03117824249409</v>
      </c>
      <c r="AN1633">
        <v>25.799993788902867</v>
      </c>
      <c r="AO1633">
        <v>-2.0770312230185418E-2</v>
      </c>
      <c r="AP1633">
        <v>-11917.652208236799</v>
      </c>
      <c r="AQ1633">
        <v>26.100378533206541</v>
      </c>
      <c r="AR1633">
        <v>4905.4853827645347</v>
      </c>
      <c r="AS1633">
        <v>-373.13291730143271</v>
      </c>
      <c r="AT1633">
        <v>0.29788656716963924</v>
      </c>
      <c r="AU1633" s="3">
        <v>-2997118.2456927593</v>
      </c>
      <c r="AV1633" s="3">
        <v>-68641.412929962113</v>
      </c>
      <c r="AW1633">
        <v>17044.474244802001</v>
      </c>
      <c r="AX1633">
        <v>3203338.4895680877</v>
      </c>
      <c r="AY1633">
        <v>390.36057269109591</v>
      </c>
      <c r="AZ1633">
        <v>73364.366031564568</v>
      </c>
      <c r="BA1633">
        <v>1097.2663822247996</v>
      </c>
      <c r="BB1633">
        <v>206220.24387532883</v>
      </c>
      <c r="BC1633">
        <v>25.13011121423034</v>
      </c>
      <c r="BD1633">
        <v>4722.9531016024503</v>
      </c>
      <c r="BE1633">
        <v>-15947.207862577201</v>
      </c>
      <c r="BF1633">
        <v>-2997118.2456927593</v>
      </c>
      <c r="BG1633">
        <v>-365.23046147686557</v>
      </c>
      <c r="BH1633">
        <v>-68641.412929962113</v>
      </c>
      <c r="BI1633">
        <v>0.43326776876609757</v>
      </c>
      <c r="BJ1633">
        <v>0.80790015016897099</v>
      </c>
      <c r="BK1633">
        <v>0.37463238140287342</v>
      </c>
      <c r="BL1633">
        <v>18.325161311942129</v>
      </c>
      <c r="BM1633">
        <v>5.6544938065819599</v>
      </c>
      <c r="BN1633">
        <f t="shared" si="161"/>
        <v>-12.670667505360168</v>
      </c>
      <c r="BO1633">
        <v>0.36995891675459941</v>
      </c>
      <c r="BP1633">
        <v>1.9410678126653889E-3</v>
      </c>
      <c r="BQ1633">
        <v>1.4442560797539418E-4</v>
      </c>
      <c r="BR1633">
        <v>7.5581395348837205E-2</v>
      </c>
      <c r="BS1633">
        <v>0</v>
      </c>
      <c r="BT1633">
        <v>5.5555555555555552E-2</v>
      </c>
      <c r="BU1633">
        <v>0.36286008635966754</v>
      </c>
      <c r="BV1633">
        <v>0.69394154537860941</v>
      </c>
      <c r="BW1633">
        <v>0.17798723459717036</v>
      </c>
      <c r="BX1633">
        <v>0.1866597418648086</v>
      </c>
      <c r="BY1633">
        <f t="shared" si="162"/>
        <v>0.27485145103536845</v>
      </c>
      <c r="BZ1633">
        <v>0</v>
      </c>
      <c r="CA1633">
        <f t="shared" si="163"/>
        <v>1.4447914624366209E-3</v>
      </c>
      <c r="CC1633">
        <v>0.27485145103536845</v>
      </c>
      <c r="CD1633">
        <v>1.4447914624366209E-3</v>
      </c>
    </row>
    <row r="1634" spans="1:82" x14ac:dyDescent="0.3">
      <c r="A1634">
        <v>1</v>
      </c>
      <c r="B1634" t="s">
        <v>1079</v>
      </c>
      <c r="C1634" t="s">
        <v>682</v>
      </c>
      <c r="D1634">
        <v>31015</v>
      </c>
      <c r="E1634" s="2">
        <v>0</v>
      </c>
      <c r="F1634" s="2" t="s">
        <v>1954</v>
      </c>
      <c r="G1634" s="3">
        <v>-999</v>
      </c>
      <c r="H1634" s="1">
        <v>0.38027239318467843</v>
      </c>
      <c r="I1634" s="1">
        <f t="shared" si="164"/>
        <v>-999</v>
      </c>
      <c r="J1634" s="1">
        <v>-999</v>
      </c>
      <c r="K1634" s="1">
        <v>-999</v>
      </c>
      <c r="L1634" s="2">
        <v>-999</v>
      </c>
      <c r="M1634" s="2">
        <v>-999</v>
      </c>
      <c r="N1634" s="7">
        <v>-999</v>
      </c>
      <c r="O1634" s="2">
        <v>-999</v>
      </c>
      <c r="P1634" s="3">
        <v>-999</v>
      </c>
      <c r="Q1634" s="3">
        <v>-999</v>
      </c>
      <c r="R1634" s="3">
        <v>-999</v>
      </c>
      <c r="S1634" s="3">
        <v>-999</v>
      </c>
      <c r="T1634" s="3">
        <v>-999</v>
      </c>
      <c r="V1634">
        <v>31015</v>
      </c>
      <c r="W1634" s="2">
        <v>-999</v>
      </c>
      <c r="X1634" s="2">
        <v>1.0201452090770061E-2</v>
      </c>
      <c r="Y1634" s="2">
        <v>-999</v>
      </c>
      <c r="Z1634" s="2">
        <v>-999</v>
      </c>
      <c r="AA1634" s="2">
        <v>-999</v>
      </c>
      <c r="AB1634" s="2">
        <v>-999</v>
      </c>
      <c r="AC1634" s="2">
        <v>-999</v>
      </c>
      <c r="AD1634" s="2">
        <v>-999</v>
      </c>
      <c r="AE1634" s="2">
        <v>-999</v>
      </c>
      <c r="AF1634" s="2">
        <v>-999</v>
      </c>
      <c r="AG1634" s="2">
        <v>-999</v>
      </c>
      <c r="AH1634" s="2">
        <v>-999</v>
      </c>
      <c r="AI1634" s="2">
        <v>-999</v>
      </c>
      <c r="AJ1634" s="2">
        <v>-999</v>
      </c>
      <c r="AK1634" s="2">
        <v>-999</v>
      </c>
      <c r="AL1634" s="2">
        <v>-999</v>
      </c>
      <c r="AM1634" s="2">
        <v>-999</v>
      </c>
      <c r="AN1634" s="2">
        <v>-999</v>
      </c>
      <c r="AO1634" s="2">
        <v>-999</v>
      </c>
      <c r="AP1634" s="2">
        <v>-999</v>
      </c>
      <c r="AQ1634" s="2">
        <v>-999</v>
      </c>
      <c r="AR1634" s="2">
        <v>-999</v>
      </c>
      <c r="AS1634" s="2">
        <v>-999</v>
      </c>
      <c r="AT1634" s="2">
        <v>-999</v>
      </c>
      <c r="AU1634" s="2">
        <v>-999</v>
      </c>
      <c r="AV1634" s="2">
        <v>-999</v>
      </c>
      <c r="AW1634" s="2">
        <v>-999</v>
      </c>
      <c r="AX1634" s="2">
        <v>-999</v>
      </c>
      <c r="AY1634" s="2">
        <v>-999</v>
      </c>
      <c r="AZ1634" s="2">
        <v>-999</v>
      </c>
      <c r="BA1634" s="2">
        <v>-999</v>
      </c>
      <c r="BB1634" s="2">
        <v>-999</v>
      </c>
      <c r="BC1634" s="2">
        <v>-999</v>
      </c>
      <c r="BD1634" s="2">
        <v>-999</v>
      </c>
      <c r="BE1634" s="2">
        <v>-999</v>
      </c>
      <c r="BF1634" s="2">
        <v>-999</v>
      </c>
      <c r="BG1634" s="2">
        <v>-999</v>
      </c>
      <c r="BH1634" s="2">
        <v>-999</v>
      </c>
      <c r="BI1634">
        <v>0</v>
      </c>
      <c r="BJ1634">
        <v>0.38027239318467843</v>
      </c>
      <c r="BK1634">
        <v>0.38027239318467843</v>
      </c>
      <c r="BL1634">
        <v>-999</v>
      </c>
      <c r="BM1634">
        <v>3.0396650870260058</v>
      </c>
      <c r="BN1634">
        <f t="shared" si="161"/>
        <v>-999</v>
      </c>
      <c r="BO1634" t="s">
        <v>3748</v>
      </c>
      <c r="BP1634" t="s">
        <v>3748</v>
      </c>
      <c r="BQ1634">
        <v>9.3839340451744736E-4</v>
      </c>
      <c r="BR1634">
        <v>5.9523809523809521E-2</v>
      </c>
      <c r="BS1634">
        <v>6.8965517241379309E-2</v>
      </c>
      <c r="BT1634">
        <v>5.5555555555555552E-2</v>
      </c>
      <c r="BU1634" t="s">
        <v>3748</v>
      </c>
      <c r="BY1634">
        <f t="shared" si="162"/>
        <v>-999</v>
      </c>
      <c r="CA1634">
        <f t="shared" si="163"/>
        <v>-999</v>
      </c>
    </row>
    <row r="1635" spans="1:82" x14ac:dyDescent="0.3">
      <c r="A1635">
        <v>1</v>
      </c>
      <c r="B1635" t="s">
        <v>1079</v>
      </c>
      <c r="C1635" t="s">
        <v>469</v>
      </c>
      <c r="D1635">
        <v>31017</v>
      </c>
      <c r="E1635" s="2">
        <v>0</v>
      </c>
      <c r="F1635" s="2" t="s">
        <v>1954</v>
      </c>
      <c r="G1635" s="3">
        <v>-999</v>
      </c>
      <c r="H1635" s="1">
        <v>0.38042427145423946</v>
      </c>
      <c r="I1635" s="1">
        <f t="shared" si="164"/>
        <v>-999</v>
      </c>
      <c r="J1635" s="1">
        <v>-999</v>
      </c>
      <c r="K1635" s="1">
        <v>-999</v>
      </c>
      <c r="L1635" s="2">
        <v>-999</v>
      </c>
      <c r="M1635" s="2">
        <v>-999</v>
      </c>
      <c r="N1635" s="7">
        <v>-999</v>
      </c>
      <c r="O1635" s="2">
        <v>-999</v>
      </c>
      <c r="P1635" s="3">
        <v>-999</v>
      </c>
      <c r="Q1635" s="3">
        <v>-999</v>
      </c>
      <c r="R1635" s="3">
        <v>-999</v>
      </c>
      <c r="S1635" s="3">
        <v>-999</v>
      </c>
      <c r="T1635" s="3">
        <v>-999</v>
      </c>
      <c r="V1635">
        <v>31017</v>
      </c>
      <c r="W1635" s="2">
        <v>-999</v>
      </c>
      <c r="X1635" s="2">
        <v>1.0205526483017105E-2</v>
      </c>
      <c r="Y1635" s="2">
        <v>-999</v>
      </c>
      <c r="Z1635" s="2">
        <v>-999</v>
      </c>
      <c r="AA1635" s="2">
        <v>-999</v>
      </c>
      <c r="AB1635" s="2">
        <v>-999</v>
      </c>
      <c r="AC1635" s="2">
        <v>-999</v>
      </c>
      <c r="AD1635" s="2">
        <v>-999</v>
      </c>
      <c r="AE1635" s="2">
        <v>-999</v>
      </c>
      <c r="AF1635" s="2">
        <v>-999</v>
      </c>
      <c r="AG1635" s="2">
        <v>-999</v>
      </c>
      <c r="AH1635" s="2">
        <v>-999</v>
      </c>
      <c r="AI1635" s="2">
        <v>-999</v>
      </c>
      <c r="AJ1635" s="2">
        <v>-999</v>
      </c>
      <c r="AK1635" s="2">
        <v>-999</v>
      </c>
      <c r="AL1635" s="2">
        <v>-999</v>
      </c>
      <c r="AM1635" s="2">
        <v>-999</v>
      </c>
      <c r="AN1635" s="2">
        <v>-999</v>
      </c>
      <c r="AO1635" s="2">
        <v>-999</v>
      </c>
      <c r="AP1635" s="2">
        <v>-999</v>
      </c>
      <c r="AQ1635" s="2">
        <v>-999</v>
      </c>
      <c r="AR1635" s="2">
        <v>-999</v>
      </c>
      <c r="AS1635" s="2">
        <v>-999</v>
      </c>
      <c r="AT1635" s="2">
        <v>-999</v>
      </c>
      <c r="AU1635" s="2">
        <v>-999</v>
      </c>
      <c r="AV1635" s="2">
        <v>-999</v>
      </c>
      <c r="AW1635" s="2">
        <v>-999</v>
      </c>
      <c r="AX1635" s="2">
        <v>-999</v>
      </c>
      <c r="AY1635" s="2">
        <v>-999</v>
      </c>
      <c r="AZ1635" s="2">
        <v>-999</v>
      </c>
      <c r="BA1635" s="2">
        <v>-999</v>
      </c>
      <c r="BB1635" s="2">
        <v>-999</v>
      </c>
      <c r="BC1635" s="2">
        <v>-999</v>
      </c>
      <c r="BD1635" s="2">
        <v>-999</v>
      </c>
      <c r="BE1635" s="2">
        <v>-999</v>
      </c>
      <c r="BF1635" s="2">
        <v>-999</v>
      </c>
      <c r="BG1635" s="2">
        <v>-999</v>
      </c>
      <c r="BH1635" s="2">
        <v>-999</v>
      </c>
      <c r="BI1635">
        <v>0</v>
      </c>
      <c r="BJ1635">
        <v>0.38042427145423946</v>
      </c>
      <c r="BK1635">
        <v>0.38042427145423946</v>
      </c>
      <c r="BL1635">
        <v>-999</v>
      </c>
      <c r="BM1635">
        <v>5.5726933259000573</v>
      </c>
      <c r="BN1635">
        <f t="shared" si="161"/>
        <v>-999</v>
      </c>
      <c r="BO1635" t="s">
        <v>3748</v>
      </c>
      <c r="BP1635" t="s">
        <v>3748</v>
      </c>
      <c r="BQ1635">
        <v>1.0303790210656981E-3</v>
      </c>
      <c r="BR1635">
        <v>9.5238095238095233E-2</v>
      </c>
      <c r="BS1635">
        <v>3.4482758620689655E-2</v>
      </c>
      <c r="BT1635">
        <v>5.5555555555555552E-2</v>
      </c>
      <c r="BU1635" t="s">
        <v>3748</v>
      </c>
      <c r="BY1635">
        <f t="shared" si="162"/>
        <v>-999</v>
      </c>
      <c r="CA1635">
        <f t="shared" si="163"/>
        <v>-999</v>
      </c>
    </row>
    <row r="1636" spans="1:82" x14ac:dyDescent="0.3">
      <c r="A1636">
        <v>0</v>
      </c>
      <c r="B1636" t="s">
        <v>1079</v>
      </c>
      <c r="C1636" t="s">
        <v>1084</v>
      </c>
      <c r="D1636">
        <v>31019</v>
      </c>
      <c r="E1636" s="2">
        <f>BO1636</f>
        <v>0.46129004584158484</v>
      </c>
      <c r="F1636" s="2" t="s">
        <v>1937</v>
      </c>
      <c r="G1636" s="3">
        <v>9730</v>
      </c>
      <c r="H1636" s="1">
        <v>1.904919181038951</v>
      </c>
      <c r="I1636" s="1">
        <f t="shared" si="164"/>
        <v>-13.638491760141783</v>
      </c>
      <c r="J1636" s="1">
        <v>2.5854155618000001</v>
      </c>
      <c r="K1636" s="1">
        <v>69.195922541300007</v>
      </c>
      <c r="L1636" s="2">
        <v>9.9622348207E-2</v>
      </c>
      <c r="M1636" s="2">
        <v>1.1713129207363009E-3</v>
      </c>
      <c r="N1636" s="7">
        <v>0</v>
      </c>
      <c r="O1636" s="2">
        <v>1.8358600798043555E-3</v>
      </c>
      <c r="P1636" s="3">
        <v>-42880.865977693706</v>
      </c>
      <c r="Q1636" s="3">
        <v>-982.07777841240761</v>
      </c>
      <c r="R1636" s="3">
        <v>-38015.131320606437</v>
      </c>
      <c r="S1636" s="3">
        <v>29.403594262032001</v>
      </c>
      <c r="T1636" s="3">
        <v>4660.6147449930304</v>
      </c>
      <c r="V1636">
        <v>31019</v>
      </c>
      <c r="W1636" s="2">
        <v>0.43945527218980079</v>
      </c>
      <c r="X1636" s="2">
        <v>5.1102688784247972E-2</v>
      </c>
      <c r="Y1636" s="2">
        <v>0.48269704611979564</v>
      </c>
      <c r="Z1636" s="2">
        <v>0.73729682623041704</v>
      </c>
      <c r="AA1636" s="2">
        <v>0.19944586624752766</v>
      </c>
      <c r="AB1636" s="2">
        <v>0.2459054513035113</v>
      </c>
      <c r="AC1636" s="2">
        <v>1.1713129207363009E-3</v>
      </c>
      <c r="AD1636" s="2">
        <v>0</v>
      </c>
      <c r="AE1636" s="2">
        <v>1.8358600798043555E-3</v>
      </c>
      <c r="AF1636">
        <v>44671.641523091443</v>
      </c>
      <c r="AG1636">
        <v>-33.153196499673221</v>
      </c>
      <c r="AH1636">
        <v>-6231.0406959866905</v>
      </c>
      <c r="AI1636">
        <v>1012.5356760134765</v>
      </c>
      <c r="AJ1636">
        <v>-0.37713750168902932</v>
      </c>
      <c r="AK1636">
        <v>6656.5102024850021</v>
      </c>
      <c r="AL1636">
        <v>-3.749602237641219</v>
      </c>
      <c r="AM1636">
        <v>-704.7261381488654</v>
      </c>
      <c r="AN1636">
        <v>146.83586316868164</v>
      </c>
      <c r="AO1636">
        <v>-4.2586422441340137E-2</v>
      </c>
      <c r="AP1636">
        <v>-38015.131320606437</v>
      </c>
      <c r="AQ1636">
        <v>29.403594262032001</v>
      </c>
      <c r="AR1636">
        <v>5526.3145578378253</v>
      </c>
      <c r="AS1636">
        <v>-865.69981284479491</v>
      </c>
      <c r="AT1636">
        <v>0.33455107924768918</v>
      </c>
      <c r="AU1636" s="3">
        <v>-8059029.9518477554</v>
      </c>
      <c r="AV1636" s="3">
        <v>-184571.69767482788</v>
      </c>
      <c r="AW1636">
        <v>50398.553668207001</v>
      </c>
      <c r="AX1636">
        <v>9471904.176402824</v>
      </c>
      <c r="AY1636">
        <v>1154.2514007860359</v>
      </c>
      <c r="AZ1636">
        <v>216930.00826372759</v>
      </c>
      <c r="BA1636">
        <v>7517.6876905132958</v>
      </c>
      <c r="BB1636">
        <v>1412874.2245550689</v>
      </c>
      <c r="BC1636">
        <v>172.17362237362829</v>
      </c>
      <c r="BD1636">
        <v>32358.310588899702</v>
      </c>
      <c r="BE1636">
        <v>-42880.865977693706</v>
      </c>
      <c r="BF1636">
        <v>-8059029.9518477554</v>
      </c>
      <c r="BG1636">
        <v>-982.07777841240761</v>
      </c>
      <c r="BH1636">
        <v>-184571.69767482788</v>
      </c>
      <c r="BI1636">
        <v>1.3674892740176325</v>
      </c>
      <c r="BJ1636">
        <v>3.2724084550565835</v>
      </c>
      <c r="BK1636">
        <v>1.904919181038951</v>
      </c>
      <c r="BL1636">
        <v>18.970888831783739</v>
      </c>
      <c r="BM1636">
        <v>5.3323970716419566</v>
      </c>
      <c r="BN1636">
        <f t="shared" si="161"/>
        <v>-13.638491760141783</v>
      </c>
      <c r="BO1636">
        <v>0.46129004584158484</v>
      </c>
      <c r="BP1636">
        <v>7.6388650539504577E-3</v>
      </c>
      <c r="BQ1636">
        <v>3.232314774697246E-3</v>
      </c>
      <c r="BR1636">
        <v>0.35119047619047616</v>
      </c>
      <c r="BS1636">
        <v>0.20689655172413793</v>
      </c>
      <c r="BT1636">
        <v>0.1111111111111111</v>
      </c>
      <c r="BU1636">
        <v>0.39057644720036305</v>
      </c>
      <c r="BV1636">
        <v>0.73729682623041704</v>
      </c>
      <c r="BW1636">
        <v>0.20689405212399137</v>
      </c>
      <c r="BX1636">
        <v>0.2459054513035113</v>
      </c>
      <c r="BY1636">
        <f t="shared" si="162"/>
        <v>2.5697464478164761E-2</v>
      </c>
      <c r="BZ1636">
        <v>0</v>
      </c>
      <c r="CA1636">
        <f t="shared" si="163"/>
        <v>1.7541286167335331E-3</v>
      </c>
      <c r="CC1636">
        <v>2.5697464478164761E-2</v>
      </c>
      <c r="CD1636">
        <v>1.7541286167335331E-3</v>
      </c>
    </row>
    <row r="1637" spans="1:82" x14ac:dyDescent="0.3">
      <c r="A1637">
        <v>1</v>
      </c>
      <c r="B1637" t="s">
        <v>1079</v>
      </c>
      <c r="C1637" t="s">
        <v>1085</v>
      </c>
      <c r="D1637">
        <v>31021</v>
      </c>
      <c r="E1637" s="2">
        <v>0</v>
      </c>
      <c r="F1637" s="2" t="s">
        <v>1954</v>
      </c>
      <c r="G1637" s="3">
        <v>-999</v>
      </c>
      <c r="H1637" s="1">
        <v>0.37469688213144964</v>
      </c>
      <c r="I1637" s="1">
        <f t="shared" si="164"/>
        <v>-999</v>
      </c>
      <c r="J1637" s="1">
        <v>-999</v>
      </c>
      <c r="K1637" s="1">
        <v>-999</v>
      </c>
      <c r="L1637" s="2">
        <v>-999</v>
      </c>
      <c r="M1637" s="2">
        <v>-999</v>
      </c>
      <c r="N1637" s="7">
        <v>-999</v>
      </c>
      <c r="O1637" s="2">
        <v>-999</v>
      </c>
      <c r="P1637" s="3">
        <v>-999</v>
      </c>
      <c r="Q1637" s="3">
        <v>-999</v>
      </c>
      <c r="R1637" s="3">
        <v>-999</v>
      </c>
      <c r="S1637" s="3">
        <v>-999</v>
      </c>
      <c r="T1637" s="3">
        <v>-999</v>
      </c>
      <c r="V1637">
        <v>31021</v>
      </c>
      <c r="W1637" s="2">
        <v>-999</v>
      </c>
      <c r="X1637" s="2">
        <v>1.0051879547744438E-2</v>
      </c>
      <c r="Y1637" s="2">
        <v>-999</v>
      </c>
      <c r="Z1637" s="2">
        <v>-999</v>
      </c>
      <c r="AA1637" s="2">
        <v>-999</v>
      </c>
      <c r="AB1637" s="2">
        <v>-999</v>
      </c>
      <c r="AC1637" s="2">
        <v>-999</v>
      </c>
      <c r="AD1637" s="2">
        <v>-999</v>
      </c>
      <c r="AE1637" s="2">
        <v>-999</v>
      </c>
      <c r="AF1637" s="2">
        <v>-999</v>
      </c>
      <c r="AG1637" s="2">
        <v>-999</v>
      </c>
      <c r="AH1637" s="2">
        <v>-999</v>
      </c>
      <c r="AI1637" s="2">
        <v>-999</v>
      </c>
      <c r="AJ1637" s="2">
        <v>-999</v>
      </c>
      <c r="AK1637" s="2">
        <v>-999</v>
      </c>
      <c r="AL1637" s="2">
        <v>-999</v>
      </c>
      <c r="AM1637" s="2">
        <v>-999</v>
      </c>
      <c r="AN1637" s="2">
        <v>-999</v>
      </c>
      <c r="AO1637" s="2">
        <v>-999</v>
      </c>
      <c r="AP1637" s="2">
        <v>-999</v>
      </c>
      <c r="AQ1637" s="2">
        <v>-999</v>
      </c>
      <c r="AR1637" s="2">
        <v>-999</v>
      </c>
      <c r="AS1637" s="2">
        <v>-999</v>
      </c>
      <c r="AT1637" s="2">
        <v>-999</v>
      </c>
      <c r="AU1637" s="2">
        <v>-999</v>
      </c>
      <c r="AV1637" s="2">
        <v>-999</v>
      </c>
      <c r="AW1637" s="2">
        <v>-999</v>
      </c>
      <c r="AX1637" s="2">
        <v>-999</v>
      </c>
      <c r="AY1637" s="2">
        <v>-999</v>
      </c>
      <c r="AZ1637" s="2">
        <v>-999</v>
      </c>
      <c r="BA1637" s="2">
        <v>-999</v>
      </c>
      <c r="BB1637" s="2">
        <v>-999</v>
      </c>
      <c r="BC1637" s="2">
        <v>-999</v>
      </c>
      <c r="BD1637" s="2">
        <v>-999</v>
      </c>
      <c r="BE1637" s="2">
        <v>-999</v>
      </c>
      <c r="BF1637" s="2">
        <v>-999</v>
      </c>
      <c r="BG1637" s="2">
        <v>-999</v>
      </c>
      <c r="BH1637" s="2">
        <v>-999</v>
      </c>
      <c r="BI1637">
        <v>0</v>
      </c>
      <c r="BJ1637">
        <v>0.37469688213144964</v>
      </c>
      <c r="BK1637">
        <v>0.37469688213144964</v>
      </c>
      <c r="BL1637">
        <v>-999</v>
      </c>
      <c r="BM1637">
        <v>6.5763641130254529</v>
      </c>
      <c r="BN1637">
        <f t="shared" si="161"/>
        <v>-999</v>
      </c>
      <c r="BO1637" t="s">
        <v>3748</v>
      </c>
      <c r="BP1637" t="s">
        <v>3748</v>
      </c>
      <c r="BQ1637">
        <v>2.9900546738550341E-3</v>
      </c>
      <c r="BR1637">
        <v>0.10714285714285714</v>
      </c>
      <c r="BS1637">
        <v>6.8965517241379309E-2</v>
      </c>
      <c r="BT1637">
        <v>0.1111111111111111</v>
      </c>
      <c r="BU1637" t="s">
        <v>3748</v>
      </c>
      <c r="BY1637">
        <f t="shared" si="162"/>
        <v>-999</v>
      </c>
      <c r="CA1637">
        <f t="shared" si="163"/>
        <v>-999</v>
      </c>
    </row>
    <row r="1638" spans="1:82" x14ac:dyDescent="0.3">
      <c r="A1638">
        <v>0</v>
      </c>
      <c r="B1638" t="s">
        <v>1079</v>
      </c>
      <c r="C1638" t="s">
        <v>11</v>
      </c>
      <c r="D1638">
        <v>31023</v>
      </c>
      <c r="E1638" s="2">
        <f>BO1638</f>
        <v>0.40362581270847919</v>
      </c>
      <c r="F1638" s="2" t="s">
        <v>1935</v>
      </c>
      <c r="G1638" s="3">
        <v>270</v>
      </c>
      <c r="H1638" s="1">
        <v>0.37517447956842748</v>
      </c>
      <c r="I1638" s="1">
        <f t="shared" si="164"/>
        <v>-15.436727094691999</v>
      </c>
      <c r="J1638" s="1">
        <v>2.6482683782100001</v>
      </c>
      <c r="K1638" s="1">
        <v>65.481436415800005</v>
      </c>
      <c r="L1638" s="2">
        <v>0.12897660390400012</v>
      </c>
      <c r="M1638" s="2">
        <v>4.8775385614018669E-5</v>
      </c>
      <c r="N1638" s="7">
        <v>0</v>
      </c>
      <c r="O1638" s="2">
        <v>1.9133248438228472E-3</v>
      </c>
      <c r="P1638" s="3">
        <v>-3460.9514926653997</v>
      </c>
      <c r="Q1638" s="3">
        <v>-79.264340297559201</v>
      </c>
      <c r="R1638" s="3">
        <v>-49157.79112893698</v>
      </c>
      <c r="S1638" s="3">
        <v>-129.95675607759276</v>
      </c>
      <c r="T1638" s="3">
        <v>-25128.603913866529</v>
      </c>
      <c r="V1638">
        <v>31023</v>
      </c>
      <c r="W1638" s="2">
        <v>0.45853019921938198</v>
      </c>
      <c r="X1638" s="2">
        <v>1.0064691909249832E-2</v>
      </c>
      <c r="Y1638" s="2">
        <v>0.51973948271580672</v>
      </c>
      <c r="Z1638" s="2">
        <v>0.75522090108454709</v>
      </c>
      <c r="AA1638" s="2">
        <v>0.18873947090288007</v>
      </c>
      <c r="AB1638" s="2">
        <v>0.31836280273886203</v>
      </c>
      <c r="AC1638" s="2">
        <v>4.8775385614018669E-5</v>
      </c>
      <c r="AD1638" s="2">
        <v>0</v>
      </c>
      <c r="AE1638" s="2">
        <v>1.9133248438228472E-3</v>
      </c>
      <c r="AF1638">
        <v>77752.628170791795</v>
      </c>
      <c r="AG1638">
        <v>205.65969563769599</v>
      </c>
      <c r="AH1638">
        <v>38653.103421124142</v>
      </c>
      <c r="AI1638">
        <v>1112.5155440039905</v>
      </c>
      <c r="AJ1638">
        <v>2.3544459441063066</v>
      </c>
      <c r="AK1638">
        <v>28594.837041854815</v>
      </c>
      <c r="AL1638">
        <v>75.702939560103189</v>
      </c>
      <c r="AM1638">
        <v>14228.133242279464</v>
      </c>
      <c r="AN1638">
        <v>408.88180898213687</v>
      </c>
      <c r="AO1638">
        <v>0.86666595217593012</v>
      </c>
      <c r="AP1638">
        <v>-49157.79112893698</v>
      </c>
      <c r="AQ1638">
        <v>-129.95675607759279</v>
      </c>
      <c r="AR1638">
        <v>-24424.970178844676</v>
      </c>
      <c r="AS1638">
        <v>-703.63373502185368</v>
      </c>
      <c r="AT1638">
        <v>-1.4877799919303765</v>
      </c>
      <c r="AU1638" s="3">
        <v>-650451.22353153524</v>
      </c>
      <c r="AV1638" s="3">
        <v>-14896.940115523275</v>
      </c>
      <c r="AW1638">
        <v>5856.4530490771003</v>
      </c>
      <c r="AX1638">
        <v>1100661.7860435501</v>
      </c>
      <c r="AY1638">
        <v>134.1272446038308</v>
      </c>
      <c r="AZ1638">
        <v>25207.874350843962</v>
      </c>
      <c r="BA1638">
        <v>2395.5015564117007</v>
      </c>
      <c r="BB1638">
        <v>450210.56251201499</v>
      </c>
      <c r="BC1638">
        <v>54.862904306271602</v>
      </c>
      <c r="BD1638">
        <v>10310.934235320685</v>
      </c>
      <c r="BE1638">
        <v>-3460.9514926653997</v>
      </c>
      <c r="BF1638">
        <v>-650451.22353153524</v>
      </c>
      <c r="BG1638">
        <v>-79.264340297559201</v>
      </c>
      <c r="BH1638">
        <v>-14896.940115523275</v>
      </c>
      <c r="BI1638">
        <v>0.22049996853361348</v>
      </c>
      <c r="BJ1638">
        <v>0.59567444810204095</v>
      </c>
      <c r="BK1638">
        <v>0.37517447956842748</v>
      </c>
      <c r="BL1638">
        <v>22.57097793744688</v>
      </c>
      <c r="BM1638">
        <v>7.1342508427548808</v>
      </c>
      <c r="BN1638">
        <f t="shared" si="161"/>
        <v>-15.436727094691999</v>
      </c>
      <c r="BO1638">
        <v>0.40362581270847919</v>
      </c>
      <c r="BP1638">
        <v>1.0777506429056098E-3</v>
      </c>
      <c r="BQ1638">
        <v>3.9189836562503275E-3</v>
      </c>
      <c r="BR1638">
        <v>0.14285714285714285</v>
      </c>
      <c r="BS1638">
        <v>6.8965517241379309E-2</v>
      </c>
      <c r="BT1638">
        <v>5.5555555555555552E-2</v>
      </c>
      <c r="BU1638">
        <v>0.44207395737603944</v>
      </c>
      <c r="BV1638">
        <v>0.75522090108454709</v>
      </c>
      <c r="BW1638">
        <v>0.19578783288680507</v>
      </c>
      <c r="BX1638">
        <v>0.31836280273886203</v>
      </c>
      <c r="BY1638">
        <f t="shared" si="162"/>
        <v>1.1300608053087793E-2</v>
      </c>
      <c r="BZ1638">
        <v>0</v>
      </c>
      <c r="CA1638">
        <f t="shared" si="163"/>
        <v>1.4274494624451082E-3</v>
      </c>
      <c r="CC1638">
        <v>1.1300608053087793E-2</v>
      </c>
      <c r="CD1638">
        <v>1.4274494624451082E-3</v>
      </c>
    </row>
    <row r="1639" spans="1:82" x14ac:dyDescent="0.3">
      <c r="A1639">
        <v>0</v>
      </c>
      <c r="B1639" t="s">
        <v>1079</v>
      </c>
      <c r="C1639" t="s">
        <v>471</v>
      </c>
      <c r="D1639">
        <v>31025</v>
      </c>
      <c r="E1639" s="2">
        <f>BO1639</f>
        <v>0.47381961921356819</v>
      </c>
      <c r="F1639" s="2" t="s">
        <v>1936</v>
      </c>
      <c r="G1639" s="3">
        <v>1472</v>
      </c>
      <c r="H1639" s="1">
        <v>0.37826797920004662</v>
      </c>
      <c r="I1639" s="1">
        <f t="shared" si="164"/>
        <v>-18.784516548470563</v>
      </c>
      <c r="J1639" s="1">
        <v>2.6339595569699998</v>
      </c>
      <c r="K1639" s="1">
        <v>78.558246669100001</v>
      </c>
      <c r="L1639" s="2">
        <v>0.12407363917999992</v>
      </c>
      <c r="M1639" s="2">
        <v>4.8270854597981099E-4</v>
      </c>
      <c r="N1639" s="7">
        <v>0</v>
      </c>
      <c r="O1639" s="2">
        <v>3.5819833249534395E-3</v>
      </c>
      <c r="P1639" s="3">
        <v>-4281.3856950050013</v>
      </c>
      <c r="Q1639" s="3">
        <v>-98.054310611740007</v>
      </c>
      <c r="R1639" s="3">
        <v>-31496.825653444292</v>
      </c>
      <c r="S1639" s="3">
        <v>-83.089316338012082</v>
      </c>
      <c r="T1639" s="3">
        <v>-16123.9086724511</v>
      </c>
      <c r="V1639">
        <v>31025</v>
      </c>
      <c r="W1639" s="2">
        <v>0.45667700047431464</v>
      </c>
      <c r="X1639" s="2">
        <v>1.0147680285083499E-2</v>
      </c>
      <c r="Y1639" s="2">
        <v>0.48879402947440853</v>
      </c>
      <c r="Z1639" s="2">
        <v>0.75114037776627418</v>
      </c>
      <c r="AA1639" s="2">
        <v>0.2264312257482223</v>
      </c>
      <c r="AB1639" s="2">
        <v>0.30626044041876016</v>
      </c>
      <c r="AC1639" s="2">
        <v>4.8270854597981099E-4</v>
      </c>
      <c r="AD1639" s="2">
        <v>0</v>
      </c>
      <c r="AE1639" s="2">
        <v>3.5819833249534395E-3</v>
      </c>
      <c r="AF1639">
        <v>151126.21912530417</v>
      </c>
      <c r="AG1639">
        <v>399.72793538989896</v>
      </c>
      <c r="AH1639">
        <v>75127.628576078583</v>
      </c>
      <c r="AI1639">
        <v>2428.6807043820795</v>
      </c>
      <c r="AJ1639">
        <v>4.5761900099985899</v>
      </c>
      <c r="AK1639">
        <v>119629.39347185988</v>
      </c>
      <c r="AL1639">
        <v>316.63861905188685</v>
      </c>
      <c r="AM1639">
        <v>59511.248674099348</v>
      </c>
      <c r="AN1639">
        <v>1921.1519339102208</v>
      </c>
      <c r="AO1639">
        <v>3.6249582765800108</v>
      </c>
      <c r="AP1639">
        <v>-31496.825653444292</v>
      </c>
      <c r="AQ1639">
        <v>-83.089316338012111</v>
      </c>
      <c r="AR1639">
        <v>-15616.379901979235</v>
      </c>
      <c r="AS1639">
        <v>-507.52877047185871</v>
      </c>
      <c r="AT1639">
        <v>-0.95123173341857914</v>
      </c>
      <c r="AU1639" s="3">
        <v>-804643.6275192399</v>
      </c>
      <c r="AV1639" s="3">
        <v>-18428.327136370415</v>
      </c>
      <c r="AW1639">
        <v>20680.839343285999</v>
      </c>
      <c r="AX1639">
        <v>3886756.9461771706</v>
      </c>
      <c r="AY1639">
        <v>473.64231796352794</v>
      </c>
      <c r="AZ1639">
        <v>89016.337238065447</v>
      </c>
      <c r="BA1639">
        <v>16399.453648281</v>
      </c>
      <c r="BB1639">
        <v>3082113.3186579309</v>
      </c>
      <c r="BC1639">
        <v>375.58800735178795</v>
      </c>
      <c r="BD1639">
        <v>70588.010101695021</v>
      </c>
      <c r="BE1639">
        <v>-4281.3856950050013</v>
      </c>
      <c r="BF1639">
        <v>-804643.6275192399</v>
      </c>
      <c r="BG1639">
        <v>-98.054310611740007</v>
      </c>
      <c r="BH1639">
        <v>-18428.327136370415</v>
      </c>
      <c r="BI1639">
        <v>0.54272359174067675</v>
      </c>
      <c r="BJ1639">
        <v>0.92099157094072337</v>
      </c>
      <c r="BK1639">
        <v>0.37826797920004662</v>
      </c>
      <c r="BL1639">
        <v>33.813837141759784</v>
      </c>
      <c r="BM1639">
        <v>15.029320593289222</v>
      </c>
      <c r="BN1639">
        <f t="shared" si="161"/>
        <v>-18.784516548470563</v>
      </c>
      <c r="BO1639">
        <v>0.47381961921356819</v>
      </c>
      <c r="BP1639">
        <v>3.1140283787576225E-3</v>
      </c>
      <c r="BQ1639">
        <v>6.324346726171489E-3</v>
      </c>
      <c r="BR1639">
        <v>0.13690476190476192</v>
      </c>
      <c r="BS1639">
        <v>0.10344827586206896</v>
      </c>
      <c r="BT1639">
        <v>0.22222222222222221</v>
      </c>
      <c r="BU1639">
        <v>0.53794729394636431</v>
      </c>
      <c r="BV1639">
        <v>0.75114037776627418</v>
      </c>
      <c r="BW1639">
        <v>0.23488716363923476</v>
      </c>
      <c r="BX1639">
        <v>0.30626044041876016</v>
      </c>
      <c r="BY1639">
        <f t="shared" si="162"/>
        <v>4.0604456435168572E-2</v>
      </c>
      <c r="BZ1639">
        <v>0</v>
      </c>
      <c r="CA1639">
        <f t="shared" si="163"/>
        <v>2.7599799515212629E-3</v>
      </c>
      <c r="CC1639">
        <v>4.0604456435168572E-2</v>
      </c>
      <c r="CD1639">
        <v>2.7599799515212629E-3</v>
      </c>
    </row>
    <row r="1640" spans="1:82" x14ac:dyDescent="0.3">
      <c r="A1640">
        <v>1</v>
      </c>
      <c r="B1640" t="s">
        <v>1079</v>
      </c>
      <c r="C1640" t="s">
        <v>572</v>
      </c>
      <c r="D1640">
        <v>31027</v>
      </c>
      <c r="E1640" s="2">
        <v>0</v>
      </c>
      <c r="F1640" s="2" t="s">
        <v>1954</v>
      </c>
      <c r="G1640" s="3">
        <v>-999</v>
      </c>
      <c r="H1640" s="1">
        <v>0.37641813037086796</v>
      </c>
      <c r="I1640" s="1">
        <f t="shared" si="164"/>
        <v>-999</v>
      </c>
      <c r="J1640" s="1">
        <v>-999</v>
      </c>
      <c r="K1640" s="1">
        <v>-999</v>
      </c>
      <c r="L1640" s="2">
        <v>-999</v>
      </c>
      <c r="M1640" s="2">
        <v>-999</v>
      </c>
      <c r="N1640" s="7">
        <v>-999</v>
      </c>
      <c r="O1640" s="2">
        <v>-999</v>
      </c>
      <c r="P1640" s="3">
        <v>-999</v>
      </c>
      <c r="Q1640" s="3">
        <v>-999</v>
      </c>
      <c r="R1640" s="3">
        <v>-999</v>
      </c>
      <c r="S1640" s="3">
        <v>-999</v>
      </c>
      <c r="T1640" s="3">
        <v>-999</v>
      </c>
      <c r="V1640">
        <v>31027</v>
      </c>
      <c r="W1640" s="2">
        <v>-999</v>
      </c>
      <c r="X1640" s="2">
        <v>1.0098054951916418E-2</v>
      </c>
      <c r="Y1640" s="2">
        <v>-999</v>
      </c>
      <c r="Z1640" s="2">
        <v>-999</v>
      </c>
      <c r="AA1640" s="2">
        <v>-999</v>
      </c>
      <c r="AB1640" s="2">
        <v>-999</v>
      </c>
      <c r="AC1640" s="2">
        <v>-999</v>
      </c>
      <c r="AD1640" s="2">
        <v>-999</v>
      </c>
      <c r="AE1640" s="2">
        <v>-999</v>
      </c>
      <c r="AF1640" s="2">
        <v>-999</v>
      </c>
      <c r="AG1640" s="2">
        <v>-999</v>
      </c>
      <c r="AH1640" s="2">
        <v>-999</v>
      </c>
      <c r="AI1640" s="2">
        <v>-999</v>
      </c>
      <c r="AJ1640" s="2">
        <v>-999</v>
      </c>
      <c r="AK1640" s="2">
        <v>-999</v>
      </c>
      <c r="AL1640" s="2">
        <v>-999</v>
      </c>
      <c r="AM1640" s="2">
        <v>-999</v>
      </c>
      <c r="AN1640" s="2">
        <v>-999</v>
      </c>
      <c r="AO1640" s="2">
        <v>-999</v>
      </c>
      <c r="AP1640" s="2">
        <v>-999</v>
      </c>
      <c r="AQ1640" s="2">
        <v>-999</v>
      </c>
      <c r="AR1640" s="2">
        <v>-999</v>
      </c>
      <c r="AS1640" s="2">
        <v>-999</v>
      </c>
      <c r="AT1640" s="2">
        <v>-999</v>
      </c>
      <c r="AU1640" s="2">
        <v>-999</v>
      </c>
      <c r="AV1640" s="2">
        <v>-999</v>
      </c>
      <c r="AW1640" s="2">
        <v>-999</v>
      </c>
      <c r="AX1640" s="2">
        <v>-999</v>
      </c>
      <c r="AY1640" s="2">
        <v>-999</v>
      </c>
      <c r="AZ1640" s="2">
        <v>-999</v>
      </c>
      <c r="BA1640" s="2">
        <v>-999</v>
      </c>
      <c r="BB1640" s="2">
        <v>-999</v>
      </c>
      <c r="BC1640" s="2">
        <v>-999</v>
      </c>
      <c r="BD1640" s="2">
        <v>-999</v>
      </c>
      <c r="BE1640" s="2">
        <v>-999</v>
      </c>
      <c r="BF1640" s="2">
        <v>-999</v>
      </c>
      <c r="BG1640" s="2">
        <v>-999</v>
      </c>
      <c r="BH1640" s="2">
        <v>-999</v>
      </c>
      <c r="BI1640">
        <v>0</v>
      </c>
      <c r="BJ1640">
        <v>0.37641813037086796</v>
      </c>
      <c r="BK1640">
        <v>0.37641813037086796</v>
      </c>
      <c r="BL1640">
        <v>-999</v>
      </c>
      <c r="BM1640">
        <v>7.935257732840661</v>
      </c>
      <c r="BN1640">
        <f t="shared" si="161"/>
        <v>-999</v>
      </c>
      <c r="BO1640" t="s">
        <v>3748</v>
      </c>
      <c r="BP1640" t="s">
        <v>3748</v>
      </c>
      <c r="BQ1640">
        <v>1.9308713026043205E-3</v>
      </c>
      <c r="BR1640">
        <v>0.19047619047619047</v>
      </c>
      <c r="BS1640">
        <v>3.4482758620689655E-2</v>
      </c>
      <c r="BT1640">
        <v>0.1111111111111111</v>
      </c>
      <c r="BU1640" t="s">
        <v>3748</v>
      </c>
      <c r="BY1640">
        <f t="shared" si="162"/>
        <v>-999</v>
      </c>
      <c r="CA1640">
        <f t="shared" si="163"/>
        <v>-999</v>
      </c>
    </row>
    <row r="1641" spans="1:82" x14ac:dyDescent="0.3">
      <c r="A1641">
        <v>1</v>
      </c>
      <c r="B1641" t="s">
        <v>1079</v>
      </c>
      <c r="C1641" t="s">
        <v>615</v>
      </c>
      <c r="D1641">
        <v>31029</v>
      </c>
      <c r="E1641" s="2">
        <v>0</v>
      </c>
      <c r="F1641" s="2" t="s">
        <v>1954</v>
      </c>
      <c r="G1641" s="3">
        <v>-999</v>
      </c>
      <c r="H1641" s="1">
        <v>0.3748382795226865</v>
      </c>
      <c r="I1641" s="1">
        <f t="shared" si="164"/>
        <v>-999</v>
      </c>
      <c r="J1641" s="1">
        <v>-999</v>
      </c>
      <c r="K1641" s="1">
        <v>-999</v>
      </c>
      <c r="L1641" s="2">
        <v>-999</v>
      </c>
      <c r="M1641" s="2">
        <v>-999</v>
      </c>
      <c r="N1641" s="7">
        <v>-999</v>
      </c>
      <c r="O1641" s="2">
        <v>-999</v>
      </c>
      <c r="P1641" s="3">
        <v>-999</v>
      </c>
      <c r="Q1641" s="3">
        <v>-999</v>
      </c>
      <c r="R1641" s="3">
        <v>-999</v>
      </c>
      <c r="S1641" s="3">
        <v>-999</v>
      </c>
      <c r="T1641" s="3">
        <v>-999</v>
      </c>
      <c r="V1641">
        <v>31029</v>
      </c>
      <c r="W1641" s="2">
        <v>-999</v>
      </c>
      <c r="X1641" s="2">
        <v>1.0055672772649307E-2</v>
      </c>
      <c r="Y1641" s="2">
        <v>-999</v>
      </c>
      <c r="Z1641" s="2">
        <v>-999</v>
      </c>
      <c r="AA1641" s="2">
        <v>-999</v>
      </c>
      <c r="AB1641" s="2">
        <v>-999</v>
      </c>
      <c r="AC1641" s="2">
        <v>-999</v>
      </c>
      <c r="AD1641" s="2">
        <v>-999</v>
      </c>
      <c r="AE1641" s="2">
        <v>-999</v>
      </c>
      <c r="AF1641" s="2">
        <v>-999</v>
      </c>
      <c r="AG1641" s="2">
        <v>-999</v>
      </c>
      <c r="AH1641" s="2">
        <v>-999</v>
      </c>
      <c r="AI1641" s="2">
        <v>-999</v>
      </c>
      <c r="AJ1641" s="2">
        <v>-999</v>
      </c>
      <c r="AK1641" s="2">
        <v>-999</v>
      </c>
      <c r="AL1641" s="2">
        <v>-999</v>
      </c>
      <c r="AM1641" s="2">
        <v>-999</v>
      </c>
      <c r="AN1641" s="2">
        <v>-999</v>
      </c>
      <c r="AO1641" s="2">
        <v>-999</v>
      </c>
      <c r="AP1641" s="2">
        <v>-999</v>
      </c>
      <c r="AQ1641" s="2">
        <v>-999</v>
      </c>
      <c r="AR1641" s="2">
        <v>-999</v>
      </c>
      <c r="AS1641" s="2">
        <v>-999</v>
      </c>
      <c r="AT1641" s="2">
        <v>-999</v>
      </c>
      <c r="AU1641" s="2">
        <v>-999</v>
      </c>
      <c r="AV1641" s="2">
        <v>-999</v>
      </c>
      <c r="AW1641" s="2">
        <v>-999</v>
      </c>
      <c r="AX1641" s="2">
        <v>-999</v>
      </c>
      <c r="AY1641" s="2">
        <v>-999</v>
      </c>
      <c r="AZ1641" s="2">
        <v>-999</v>
      </c>
      <c r="BA1641" s="2">
        <v>-999</v>
      </c>
      <c r="BB1641" s="2">
        <v>-999</v>
      </c>
      <c r="BC1641" s="2">
        <v>-999</v>
      </c>
      <c r="BD1641" s="2">
        <v>-999</v>
      </c>
      <c r="BE1641" s="2">
        <v>-999</v>
      </c>
      <c r="BF1641" s="2">
        <v>-999</v>
      </c>
      <c r="BG1641" s="2">
        <v>-999</v>
      </c>
      <c r="BH1641" s="2">
        <v>-999</v>
      </c>
      <c r="BI1641">
        <v>0</v>
      </c>
      <c r="BJ1641">
        <v>0.3748382795226865</v>
      </c>
      <c r="BK1641">
        <v>0.3748382795226865</v>
      </c>
      <c r="BL1641">
        <v>-999</v>
      </c>
      <c r="BM1641">
        <v>12.999808322839405</v>
      </c>
      <c r="BN1641">
        <f t="shared" si="161"/>
        <v>-999</v>
      </c>
      <c r="BO1641" t="s">
        <v>3748</v>
      </c>
      <c r="BP1641" t="s">
        <v>3748</v>
      </c>
      <c r="BQ1641">
        <v>1.8905358530747819E-3</v>
      </c>
      <c r="BR1641">
        <v>8.9285714285714288E-2</v>
      </c>
      <c r="BS1641">
        <v>0</v>
      </c>
      <c r="BT1641">
        <v>5.5555555555555552E-2</v>
      </c>
      <c r="BU1641" t="s">
        <v>3748</v>
      </c>
      <c r="BY1641">
        <f t="shared" si="162"/>
        <v>-999</v>
      </c>
      <c r="CA1641">
        <f t="shared" si="163"/>
        <v>-999</v>
      </c>
    </row>
    <row r="1642" spans="1:82" x14ac:dyDescent="0.3">
      <c r="A1642">
        <v>0</v>
      </c>
      <c r="B1642" t="s">
        <v>1079</v>
      </c>
      <c r="C1642" t="s">
        <v>1086</v>
      </c>
      <c r="D1642">
        <v>31031</v>
      </c>
      <c r="E1642" s="2">
        <f>BO1642</f>
        <v>0.37719754665401323</v>
      </c>
      <c r="F1642" s="2" t="s">
        <v>1935</v>
      </c>
      <c r="G1642" s="3">
        <v>172</v>
      </c>
      <c r="H1642" s="1">
        <v>0.37761172856820024</v>
      </c>
      <c r="I1642" s="1">
        <f t="shared" si="164"/>
        <v>-14.162215205677374</v>
      </c>
      <c r="J1642" s="1">
        <v>2.6305375043999999</v>
      </c>
      <c r="K1642" s="1">
        <v>46.780999164299999</v>
      </c>
      <c r="L1642" s="2">
        <v>5.6098162390999962E-2</v>
      </c>
      <c r="M1642" s="2">
        <v>2.0055064577619399E-4</v>
      </c>
      <c r="N1642" s="7">
        <v>0</v>
      </c>
      <c r="O1642" s="2">
        <v>4.038289435936657E-3</v>
      </c>
      <c r="P1642" s="3">
        <v>-177.93141471080017</v>
      </c>
      <c r="Q1642" s="3">
        <v>-4.0750690193584092</v>
      </c>
      <c r="R1642" s="3">
        <v>1509.6170952555522</v>
      </c>
      <c r="S1642" s="3">
        <v>7.7756399489668997</v>
      </c>
      <c r="T1642" s="3">
        <v>1463.7948585238937</v>
      </c>
      <c r="V1642">
        <v>31031</v>
      </c>
      <c r="W1642" s="2">
        <v>0.39193539526196697</v>
      </c>
      <c r="X1642" s="2">
        <v>1.0130075248535217E-2</v>
      </c>
      <c r="Y1642" s="2">
        <v>0.49568087816733503</v>
      </c>
      <c r="Z1642" s="2">
        <v>0.75016449267594931</v>
      </c>
      <c r="AA1642" s="2">
        <v>0.13483853613888663</v>
      </c>
      <c r="AB1642" s="2">
        <v>0.13847137904632539</v>
      </c>
      <c r="AC1642" s="2">
        <v>2.0055064577619399E-4</v>
      </c>
      <c r="AD1642" s="2">
        <v>0</v>
      </c>
      <c r="AE1642" s="2">
        <v>4.038289435936657E-3</v>
      </c>
      <c r="AF1642">
        <v>5547.9694597630178</v>
      </c>
      <c r="AG1642">
        <v>2.8406529436589478</v>
      </c>
      <c r="AH1642">
        <v>533.8919309119334</v>
      </c>
      <c r="AI1642">
        <v>106.07041484370487</v>
      </c>
      <c r="AJ1642">
        <v>3.2708940192015049E-2</v>
      </c>
      <c r="AK1642">
        <v>7057.5865550185699</v>
      </c>
      <c r="AL1642">
        <v>10.616292892625847</v>
      </c>
      <c r="AM1642">
        <v>1995.2993991127803</v>
      </c>
      <c r="AN1642">
        <v>108.45780516675154</v>
      </c>
      <c r="AO1642">
        <v>0.12166627733287307</v>
      </c>
      <c r="AP1642">
        <v>1509.6170952555522</v>
      </c>
      <c r="AQ1642">
        <v>7.7756399489668988</v>
      </c>
      <c r="AR1642">
        <v>1461.4074682008468</v>
      </c>
      <c r="AS1642">
        <v>2.3873903230466738</v>
      </c>
      <c r="AT1642">
        <v>8.8957337140858017E-2</v>
      </c>
      <c r="AU1642" s="3">
        <v>-33440.430080747785</v>
      </c>
      <c r="AV1642" s="3">
        <v>-765.86847149821938</v>
      </c>
      <c r="AW1642">
        <v>7360.5819219261002</v>
      </c>
      <c r="AX1642">
        <v>1383347.7664067913</v>
      </c>
      <c r="AY1642">
        <v>168.5755121052828</v>
      </c>
      <c r="AZ1642">
        <v>31682.081745066847</v>
      </c>
      <c r="BA1642">
        <v>7182.6505072153004</v>
      </c>
      <c r="BB1642">
        <v>1349907.3363260436</v>
      </c>
      <c r="BC1642">
        <v>164.50044308592439</v>
      </c>
      <c r="BD1642">
        <v>30916.213273568628</v>
      </c>
      <c r="BE1642">
        <v>-177.93141471080017</v>
      </c>
      <c r="BF1642">
        <v>-33440.430080747785</v>
      </c>
      <c r="BG1642">
        <v>-4.0750690193584092</v>
      </c>
      <c r="BH1642">
        <v>-765.86847149821938</v>
      </c>
      <c r="BI1642">
        <v>3.1161609868093697E-2</v>
      </c>
      <c r="BJ1642">
        <v>0.40877333843629393</v>
      </c>
      <c r="BK1642">
        <v>0.37761172856820024</v>
      </c>
      <c r="BL1642">
        <v>19.734908531577432</v>
      </c>
      <c r="BM1642">
        <v>5.5726933259000573</v>
      </c>
      <c r="BN1642">
        <f t="shared" si="161"/>
        <v>-14.162215205677374</v>
      </c>
      <c r="BO1642">
        <v>0.37719754665401323</v>
      </c>
      <c r="BP1642">
        <v>1.4233757801724724E-4</v>
      </c>
      <c r="BQ1642">
        <v>7.2590700170043301E-4</v>
      </c>
      <c r="BR1642">
        <v>0.21428571428571427</v>
      </c>
      <c r="BS1642">
        <v>0</v>
      </c>
      <c r="BT1642">
        <v>0.16666666666666666</v>
      </c>
      <c r="BU1642">
        <v>0.40557473632721713</v>
      </c>
      <c r="BV1642">
        <v>0.75016449267594931</v>
      </c>
      <c r="BW1642">
        <v>0.13987400014407328</v>
      </c>
      <c r="BX1642">
        <v>0.13847137904632539</v>
      </c>
      <c r="BY1642">
        <f t="shared" si="162"/>
        <v>4.240495212807837E-2</v>
      </c>
      <c r="BZ1642">
        <v>0</v>
      </c>
      <c r="CA1642">
        <f t="shared" si="163"/>
        <v>6.6451739962748047E-3</v>
      </c>
      <c r="CC1642">
        <v>4.240495212807837E-2</v>
      </c>
      <c r="CD1642">
        <v>6.6451739962748047E-3</v>
      </c>
    </row>
    <row r="1643" spans="1:82" x14ac:dyDescent="0.3">
      <c r="A1643">
        <v>0</v>
      </c>
      <c r="B1643" t="s">
        <v>1079</v>
      </c>
      <c r="C1643" t="s">
        <v>213</v>
      </c>
      <c r="D1643">
        <v>31033</v>
      </c>
      <c r="E1643" s="2">
        <f>BO1643</f>
        <v>0.4348925926931197</v>
      </c>
      <c r="F1643" s="2" t="s">
        <v>1936</v>
      </c>
      <c r="G1643" s="3">
        <v>263</v>
      </c>
      <c r="H1643" s="1">
        <v>0.37523218514557882</v>
      </c>
      <c r="I1643" s="1">
        <f t="shared" si="164"/>
        <v>-13.773361928356792</v>
      </c>
      <c r="J1643" s="1">
        <v>2.41115264416</v>
      </c>
      <c r="K1643" s="1">
        <v>88.715361571800003</v>
      </c>
      <c r="L1643" s="2">
        <v>8.6664813226999926E-2</v>
      </c>
      <c r="M1643" s="2">
        <v>4.4569550310721052E-3</v>
      </c>
      <c r="N1643" s="7">
        <v>0</v>
      </c>
      <c r="O1643" s="2">
        <v>1.3443008326688756E-3</v>
      </c>
      <c r="P1643" s="3">
        <v>-11585.836778020679</v>
      </c>
      <c r="Q1643" s="3">
        <v>-265.34428782119659</v>
      </c>
      <c r="R1643" s="3">
        <v>-11542.55787896633</v>
      </c>
      <c r="S1643" s="3">
        <v>8.8397663187000806</v>
      </c>
      <c r="T1643" s="3">
        <v>1414.5772696249319</v>
      </c>
      <c r="V1643">
        <v>31033</v>
      </c>
      <c r="W1643" s="2">
        <v>0.42780690967497254</v>
      </c>
      <c r="X1643" s="2">
        <v>1.006623995925617E-2</v>
      </c>
      <c r="Y1643" s="2">
        <v>0.50078089799169168</v>
      </c>
      <c r="Z1643" s="2">
        <v>0.68760133510551147</v>
      </c>
      <c r="AA1643" s="2">
        <v>0.25570743894034453</v>
      </c>
      <c r="AB1643" s="2">
        <v>0.21392137800685251</v>
      </c>
      <c r="AC1643" s="2">
        <v>4.4569550310721052E-3</v>
      </c>
      <c r="AD1643" s="2">
        <v>0</v>
      </c>
      <c r="AE1643" s="2">
        <v>1.3443008326688756E-3</v>
      </c>
      <c r="AF1643">
        <v>11941.426278391056</v>
      </c>
      <c r="AG1643">
        <v>-9.0479038044638589</v>
      </c>
      <c r="AH1643">
        <v>-1700.5255230681239</v>
      </c>
      <c r="AI1643">
        <v>255.21149757833103</v>
      </c>
      <c r="AJ1643">
        <v>-0.10293586196841574</v>
      </c>
      <c r="AK1643">
        <v>398.86839942472545</v>
      </c>
      <c r="AL1643">
        <v>-0.2081374857637768</v>
      </c>
      <c r="AM1643">
        <v>-39.118796408280772</v>
      </c>
      <c r="AN1643">
        <v>8.3820405434199152</v>
      </c>
      <c r="AO1643">
        <v>-2.3627021674179336E-3</v>
      </c>
      <c r="AP1643">
        <v>-11542.55787896633</v>
      </c>
      <c r="AQ1643">
        <v>8.8397663187000823</v>
      </c>
      <c r="AR1643">
        <v>1661.4067266598431</v>
      </c>
      <c r="AS1643">
        <v>-246.82945703491112</v>
      </c>
      <c r="AT1643">
        <v>0.10057315980099781</v>
      </c>
      <c r="AU1643" s="3">
        <v>-2177442.1640612064</v>
      </c>
      <c r="AV1643" s="3">
        <v>-49868.805453115689</v>
      </c>
      <c r="AW1643">
        <v>11962.963251727</v>
      </c>
      <c r="AX1643">
        <v>2248319.3135295724</v>
      </c>
      <c r="AY1643">
        <v>273.98141585099597</v>
      </c>
      <c r="AZ1643">
        <v>51492.067295036184</v>
      </c>
      <c r="BA1643">
        <v>377.12647370632112</v>
      </c>
      <c r="BB1643">
        <v>70877.149468365984</v>
      </c>
      <c r="BC1643">
        <v>8.6371280297993849</v>
      </c>
      <c r="BD1643">
        <v>1623.2618419204964</v>
      </c>
      <c r="BE1643">
        <v>-11585.836778020679</v>
      </c>
      <c r="BF1643">
        <v>-2177442.1640612064</v>
      </c>
      <c r="BG1643">
        <v>-265.34428782119659</v>
      </c>
      <c r="BH1643">
        <v>-49868.805453115689</v>
      </c>
      <c r="BI1643">
        <v>0.268460625339279</v>
      </c>
      <c r="BJ1643">
        <v>0.64369281048485782</v>
      </c>
      <c r="BK1643">
        <v>0.37523218514557882</v>
      </c>
      <c r="BL1643">
        <v>18.700661380962881</v>
      </c>
      <c r="BM1643">
        <v>4.9272994526060891</v>
      </c>
      <c r="BN1643">
        <f t="shared" si="161"/>
        <v>-13.773361928356792</v>
      </c>
      <c r="BO1643">
        <v>0.4348925926931197</v>
      </c>
      <c r="BP1643">
        <v>1.4138177649317097E-3</v>
      </c>
      <c r="BQ1643">
        <v>2.4808006774598305E-4</v>
      </c>
      <c r="BR1643">
        <v>0.123015873015873</v>
      </c>
      <c r="BS1643">
        <v>3.4482758620689655E-2</v>
      </c>
      <c r="BT1643">
        <v>0.1111111111111111</v>
      </c>
      <c r="BU1643">
        <v>0.39443883257707174</v>
      </c>
      <c r="BV1643">
        <v>0.68760133510551147</v>
      </c>
      <c r="BW1643">
        <v>0.26525667939869768</v>
      </c>
      <c r="BX1643">
        <v>0.21392137800685251</v>
      </c>
      <c r="BY1643">
        <f t="shared" si="162"/>
        <v>0.31849144285548164</v>
      </c>
      <c r="BZ1643">
        <v>0</v>
      </c>
      <c r="CA1643">
        <f t="shared" si="163"/>
        <v>1.4819391426153224E-3</v>
      </c>
      <c r="CC1643">
        <v>0.31849144285548164</v>
      </c>
      <c r="CD1643">
        <v>1.4819391426153224E-3</v>
      </c>
    </row>
    <row r="1644" spans="1:82" x14ac:dyDescent="0.3">
      <c r="A1644">
        <v>1</v>
      </c>
      <c r="B1644" t="s">
        <v>1079</v>
      </c>
      <c r="C1644" t="s">
        <v>18</v>
      </c>
      <c r="D1644">
        <v>31035</v>
      </c>
      <c r="E1644" s="2">
        <v>0</v>
      </c>
      <c r="F1644" s="2" t="s">
        <v>1954</v>
      </c>
      <c r="G1644" s="3">
        <v>-999</v>
      </c>
      <c r="H1644" s="1">
        <v>0.37590627999740561</v>
      </c>
      <c r="I1644" s="1">
        <f t="shared" si="164"/>
        <v>-999</v>
      </c>
      <c r="J1644" s="1">
        <v>-999</v>
      </c>
      <c r="K1644" s="1">
        <v>-999</v>
      </c>
      <c r="L1644" s="2">
        <v>-999</v>
      </c>
      <c r="M1644" s="2">
        <v>-999</v>
      </c>
      <c r="N1644" s="7">
        <v>-999</v>
      </c>
      <c r="O1644" s="2">
        <v>-999</v>
      </c>
      <c r="P1644" s="3">
        <v>-999</v>
      </c>
      <c r="Q1644" s="3">
        <v>-999</v>
      </c>
      <c r="R1644" s="3">
        <v>-999</v>
      </c>
      <c r="S1644" s="3">
        <v>-999</v>
      </c>
      <c r="T1644" s="3">
        <v>-999</v>
      </c>
      <c r="V1644">
        <v>31035</v>
      </c>
      <c r="W1644" s="2">
        <v>-999</v>
      </c>
      <c r="X1644" s="2">
        <v>1.0084323697278684E-2</v>
      </c>
      <c r="Y1644" s="2">
        <v>-999</v>
      </c>
      <c r="Z1644" s="2">
        <v>-999</v>
      </c>
      <c r="AA1644" s="2">
        <v>-999</v>
      </c>
      <c r="AB1644" s="2">
        <v>-999</v>
      </c>
      <c r="AC1644" s="2">
        <v>-999</v>
      </c>
      <c r="AD1644" s="2">
        <v>-999</v>
      </c>
      <c r="AE1644" s="2">
        <v>-999</v>
      </c>
      <c r="AF1644" s="2">
        <v>-999</v>
      </c>
      <c r="AG1644" s="2">
        <v>-999</v>
      </c>
      <c r="AH1644" s="2">
        <v>-999</v>
      </c>
      <c r="AI1644" s="2">
        <v>-999</v>
      </c>
      <c r="AJ1644" s="2">
        <v>-999</v>
      </c>
      <c r="AK1644" s="2">
        <v>-999</v>
      </c>
      <c r="AL1644" s="2">
        <v>-999</v>
      </c>
      <c r="AM1644" s="2">
        <v>-999</v>
      </c>
      <c r="AN1644" s="2">
        <v>-999</v>
      </c>
      <c r="AO1644" s="2">
        <v>-999</v>
      </c>
      <c r="AP1644" s="2">
        <v>-999</v>
      </c>
      <c r="AQ1644" s="2">
        <v>-999</v>
      </c>
      <c r="AR1644" s="2">
        <v>-999</v>
      </c>
      <c r="AS1644" s="2">
        <v>-999</v>
      </c>
      <c r="AT1644" s="2">
        <v>-999</v>
      </c>
      <c r="AU1644" s="2">
        <v>-999</v>
      </c>
      <c r="AV1644" s="2">
        <v>-999</v>
      </c>
      <c r="AW1644" s="2">
        <v>-999</v>
      </c>
      <c r="AX1644" s="2">
        <v>-999</v>
      </c>
      <c r="AY1644" s="2">
        <v>-999</v>
      </c>
      <c r="AZ1644" s="2">
        <v>-999</v>
      </c>
      <c r="BA1644" s="2">
        <v>-999</v>
      </c>
      <c r="BB1644" s="2">
        <v>-999</v>
      </c>
      <c r="BC1644" s="2">
        <v>-999</v>
      </c>
      <c r="BD1644" s="2">
        <v>-999</v>
      </c>
      <c r="BE1644" s="2">
        <v>-999</v>
      </c>
      <c r="BF1644" s="2">
        <v>-999</v>
      </c>
      <c r="BG1644" s="2">
        <v>-999</v>
      </c>
      <c r="BH1644" s="2">
        <v>-999</v>
      </c>
      <c r="BI1644">
        <v>0</v>
      </c>
      <c r="BJ1644">
        <v>0.37590627999740561</v>
      </c>
      <c r="BK1644">
        <v>0.37590627999740561</v>
      </c>
      <c r="BL1644">
        <v>-999</v>
      </c>
      <c r="BM1644">
        <v>10.312936029509535</v>
      </c>
      <c r="BN1644">
        <f t="shared" si="161"/>
        <v>-999</v>
      </c>
      <c r="BO1644" t="s">
        <v>3748</v>
      </c>
      <c r="BP1644" t="s">
        <v>3748</v>
      </c>
      <c r="BQ1644">
        <v>4.8187960267011059E-3</v>
      </c>
      <c r="BR1644">
        <v>0.22619047619047619</v>
      </c>
      <c r="BS1644">
        <v>0.20689655172413793</v>
      </c>
      <c r="BT1644">
        <v>5.5555555555555552E-2</v>
      </c>
      <c r="BU1644" t="s">
        <v>3748</v>
      </c>
      <c r="BY1644">
        <f t="shared" si="162"/>
        <v>-999</v>
      </c>
      <c r="CA1644">
        <f t="shared" si="163"/>
        <v>-999</v>
      </c>
    </row>
    <row r="1645" spans="1:82" x14ac:dyDescent="0.3">
      <c r="A1645">
        <v>0</v>
      </c>
      <c r="B1645" t="s">
        <v>1079</v>
      </c>
      <c r="C1645" t="s">
        <v>1087</v>
      </c>
      <c r="D1645">
        <v>31037</v>
      </c>
      <c r="E1645" s="2">
        <f t="shared" ref="E1645:E1650" si="165">BO1645</f>
        <v>0.40736343131211644</v>
      </c>
      <c r="F1645" s="2" t="s">
        <v>1936</v>
      </c>
      <c r="G1645" s="3">
        <v>642</v>
      </c>
      <c r="H1645" s="1">
        <v>0.37492538879944615</v>
      </c>
      <c r="I1645" s="1">
        <f t="shared" si="164"/>
        <v>-13.551575202651746</v>
      </c>
      <c r="J1645" s="1">
        <v>2.6087570473200001</v>
      </c>
      <c r="K1645" s="1">
        <v>74.509767384</v>
      </c>
      <c r="L1645" s="2">
        <v>0.12680438517900006</v>
      </c>
      <c r="M1645" s="2">
        <v>3.5354887017253767E-4</v>
      </c>
      <c r="N1645" s="7">
        <v>0</v>
      </c>
      <c r="O1645" s="2">
        <v>2.2480666680537759E-3</v>
      </c>
      <c r="P1645" s="3">
        <v>-7422.914410875499</v>
      </c>
      <c r="Q1645" s="3">
        <v>-170.00308010967402</v>
      </c>
      <c r="R1645" s="3">
        <v>-95319.625452390639</v>
      </c>
      <c r="S1645" s="3">
        <v>-251.91619752539594</v>
      </c>
      <c r="T1645" s="3">
        <v>-49138.869383922021</v>
      </c>
      <c r="V1645">
        <v>31037</v>
      </c>
      <c r="W1645" s="2">
        <v>0.44749075156807233</v>
      </c>
      <c r="X1645" s="2">
        <v>1.0058009626781902E-2</v>
      </c>
      <c r="Y1645" s="2">
        <v>0.46651947530090898</v>
      </c>
      <c r="Z1645" s="2">
        <v>0.7439532428806741</v>
      </c>
      <c r="AA1645" s="2">
        <v>0.21476215005203503</v>
      </c>
      <c r="AB1645" s="2">
        <v>0.31300094934436895</v>
      </c>
      <c r="AC1645" s="2">
        <v>3.5354887017253767E-4</v>
      </c>
      <c r="AD1645" s="2">
        <v>0</v>
      </c>
      <c r="AE1645" s="2">
        <v>2.2480666680537759E-3</v>
      </c>
      <c r="AF1645">
        <v>141209.74051705428</v>
      </c>
      <c r="AG1645">
        <v>373.32158610222268</v>
      </c>
      <c r="AH1645">
        <v>70164.636936778537</v>
      </c>
      <c r="AI1645">
        <v>2653.9847796161744</v>
      </c>
      <c r="AJ1645">
        <v>4.2738860361500741</v>
      </c>
      <c r="AK1645">
        <v>45890.115064663645</v>
      </c>
      <c r="AL1645">
        <v>121.40538857682675</v>
      </c>
      <c r="AM1645">
        <v>22817.767117621417</v>
      </c>
      <c r="AN1645">
        <v>861.98521485127515</v>
      </c>
      <c r="AO1645">
        <v>1.3898802403567749</v>
      </c>
      <c r="AP1645">
        <v>-95319.625452390639</v>
      </c>
      <c r="AQ1645">
        <v>-251.91619752539594</v>
      </c>
      <c r="AR1645">
        <v>-47346.869819157117</v>
      </c>
      <c r="AS1645">
        <v>-1791.9995647648993</v>
      </c>
      <c r="AT1645">
        <v>-2.884005795793299</v>
      </c>
      <c r="AU1645" s="3">
        <v>-1395062.5343799412</v>
      </c>
      <c r="AV1645" s="3">
        <v>-31950.378875812134</v>
      </c>
      <c r="AW1645">
        <v>11289.219989207</v>
      </c>
      <c r="AX1645">
        <v>2121696.0047715637</v>
      </c>
      <c r="AY1645">
        <v>258.55103049403601</v>
      </c>
      <c r="AZ1645">
        <v>48592.080671049131</v>
      </c>
      <c r="BA1645">
        <v>3866.3055783315012</v>
      </c>
      <c r="BB1645">
        <v>726633.47039162228</v>
      </c>
      <c r="BC1645">
        <v>88.547950384361997</v>
      </c>
      <c r="BD1645">
        <v>16641.701795236993</v>
      </c>
      <c r="BE1645">
        <v>-7422.914410875499</v>
      </c>
      <c r="BF1645">
        <v>-1395062.5343799412</v>
      </c>
      <c r="BG1645">
        <v>-170.00308010967402</v>
      </c>
      <c r="BH1645">
        <v>-31950.378875812134</v>
      </c>
      <c r="BI1645">
        <v>0.62235748347332209</v>
      </c>
      <c r="BJ1645">
        <v>0.99728287227276824</v>
      </c>
      <c r="BK1645">
        <v>0.37492538879944615</v>
      </c>
      <c r="BL1645">
        <v>21.865341231097741</v>
      </c>
      <c r="BM1645">
        <v>8.3137660284459951</v>
      </c>
      <c r="BN1645">
        <f t="shared" si="161"/>
        <v>-13.551575202651746</v>
      </c>
      <c r="BO1645">
        <v>0.40736343131211644</v>
      </c>
      <c r="BP1645">
        <v>3.0701018438143899E-3</v>
      </c>
      <c r="BQ1645">
        <v>2.8410507450392841E-3</v>
      </c>
      <c r="BR1645">
        <v>0.125</v>
      </c>
      <c r="BS1645">
        <v>6.8965517241379309E-2</v>
      </c>
      <c r="BT1645">
        <v>0.1111111111111111</v>
      </c>
      <c r="BU1645">
        <v>0.3880873479051935</v>
      </c>
      <c r="BV1645">
        <v>0.7439532428806741</v>
      </c>
      <c r="BW1645">
        <v>0.22278231333198656</v>
      </c>
      <c r="BX1645">
        <v>0.31300094934436895</v>
      </c>
      <c r="BY1645">
        <f t="shared" si="162"/>
        <v>3.6495606581581609E-2</v>
      </c>
      <c r="BZ1645">
        <v>0</v>
      </c>
      <c r="CA1645">
        <f t="shared" si="163"/>
        <v>1.7118863676768715E-3</v>
      </c>
      <c r="CC1645">
        <v>3.6495606581581609E-2</v>
      </c>
      <c r="CD1645">
        <v>1.7118863676768715E-3</v>
      </c>
    </row>
    <row r="1646" spans="1:82" x14ac:dyDescent="0.3">
      <c r="A1646">
        <v>0</v>
      </c>
      <c r="B1646" t="s">
        <v>1079</v>
      </c>
      <c r="C1646" t="s">
        <v>1088</v>
      </c>
      <c r="D1646">
        <v>31039</v>
      </c>
      <c r="E1646" s="2">
        <f t="shared" si="165"/>
        <v>0.49601353957942879</v>
      </c>
      <c r="F1646" s="2" t="s">
        <v>1937</v>
      </c>
      <c r="G1646" s="3">
        <v>91</v>
      </c>
      <c r="H1646" s="1">
        <v>0.3756409033646228</v>
      </c>
      <c r="I1646" s="1">
        <f t="shared" si="164"/>
        <v>-18.979682294768207</v>
      </c>
      <c r="J1646" s="1">
        <v>2.68455640567</v>
      </c>
      <c r="K1646" s="1">
        <v>106.739452593</v>
      </c>
      <c r="L1646" s="2">
        <v>0.10687236100599995</v>
      </c>
      <c r="M1646" s="2">
        <v>1.7469483242610101E-3</v>
      </c>
      <c r="N1646" s="7">
        <v>0</v>
      </c>
      <c r="O1646" s="2">
        <v>1.77247391549764E-3</v>
      </c>
      <c r="P1646" s="3">
        <v>-2781.4854397284994</v>
      </c>
      <c r="Q1646" s="3">
        <v>-63.702888900517969</v>
      </c>
      <c r="R1646" s="3">
        <v>-15429.55556904721</v>
      </c>
      <c r="S1646" s="3">
        <v>-40.763644937847985</v>
      </c>
      <c r="T1646" s="3">
        <v>-7981.6929700532564</v>
      </c>
      <c r="V1646">
        <v>31039</v>
      </c>
      <c r="W1646" s="2">
        <v>0.49013223023670754</v>
      </c>
      <c r="X1646" s="2">
        <v>1.0077204518884818E-2</v>
      </c>
      <c r="Y1646" s="2">
        <v>0.56711249396823349</v>
      </c>
      <c r="Z1646" s="2">
        <v>0.76556935255661651</v>
      </c>
      <c r="AA1646" s="2">
        <v>0.30765891693244618</v>
      </c>
      <c r="AB1646" s="2">
        <v>0.26380121165629777</v>
      </c>
      <c r="AC1646" s="2">
        <v>1.7469483242610101E-3</v>
      </c>
      <c r="AD1646" s="2">
        <v>0</v>
      </c>
      <c r="AE1646" s="2">
        <v>1.77247391549764E-3</v>
      </c>
      <c r="AF1646">
        <v>71855.827782879103</v>
      </c>
      <c r="AG1646">
        <v>190.12354058956768</v>
      </c>
      <c r="AH1646">
        <v>35733.131153442489</v>
      </c>
      <c r="AI1646">
        <v>1489.1707248382943</v>
      </c>
      <c r="AJ1646">
        <v>2.1765830067036225</v>
      </c>
      <c r="AK1646">
        <v>56426.272213831893</v>
      </c>
      <c r="AL1646">
        <v>149.35989565171968</v>
      </c>
      <c r="AM1646">
        <v>28071.730222555281</v>
      </c>
      <c r="AN1646">
        <v>1168.8786856722484</v>
      </c>
      <c r="AO1646">
        <v>1.7099093767074627</v>
      </c>
      <c r="AP1646">
        <v>-15429.55556904721</v>
      </c>
      <c r="AQ1646">
        <v>-40.763644937847999</v>
      </c>
      <c r="AR1646">
        <v>-7661.4009308872082</v>
      </c>
      <c r="AS1646">
        <v>-320.29203916604592</v>
      </c>
      <c r="AT1646">
        <v>-0.4666736299961598</v>
      </c>
      <c r="AU1646" s="3">
        <v>-522752.37354257418</v>
      </c>
      <c r="AV1646" s="3">
        <v>-11972.320939963347</v>
      </c>
      <c r="AW1646">
        <v>8789.5667356039994</v>
      </c>
      <c r="AX1646">
        <v>1651911.1722894157</v>
      </c>
      <c r="AY1646">
        <v>201.30279499019198</v>
      </c>
      <c r="AZ1646">
        <v>37832.847290456681</v>
      </c>
      <c r="BA1646">
        <v>6008.0812958754996</v>
      </c>
      <c r="BB1646">
        <v>1129158.7987468413</v>
      </c>
      <c r="BC1646">
        <v>137.59990608967402</v>
      </c>
      <c r="BD1646">
        <v>25860.526350493335</v>
      </c>
      <c r="BE1646">
        <v>-2781.4854397284994</v>
      </c>
      <c r="BF1646">
        <v>-522752.37354257418</v>
      </c>
      <c r="BG1646">
        <v>-63.702888900517969</v>
      </c>
      <c r="BH1646">
        <v>-11972.320939963347</v>
      </c>
      <c r="BI1646">
        <v>0.26382575769028199</v>
      </c>
      <c r="BJ1646">
        <v>0.63946666105490479</v>
      </c>
      <c r="BK1646">
        <v>0.3756409033646228</v>
      </c>
      <c r="BL1646">
        <v>29.10806966547413</v>
      </c>
      <c r="BM1646">
        <v>10.128387370705923</v>
      </c>
      <c r="BN1646">
        <f t="shared" si="161"/>
        <v>-18.979682294768207</v>
      </c>
      <c r="BO1646">
        <v>0.49601353957942879</v>
      </c>
      <c r="BP1646">
        <v>1.5846799089981598E-3</v>
      </c>
      <c r="BQ1646">
        <v>2.7518406804779645E-3</v>
      </c>
      <c r="BR1646">
        <v>0.15476190476190477</v>
      </c>
      <c r="BS1646">
        <v>6.8965517241379309E-2</v>
      </c>
      <c r="BT1646">
        <v>0.1111111111111111</v>
      </c>
      <c r="BU1646">
        <v>0.54353641224072824</v>
      </c>
      <c r="BV1646">
        <v>0.76556935255661651</v>
      </c>
      <c r="BW1646">
        <v>0.31914825407930103</v>
      </c>
      <c r="BX1646">
        <v>0.26380121165629777</v>
      </c>
      <c r="BY1646">
        <f t="shared" si="162"/>
        <v>0.22101498723284571</v>
      </c>
      <c r="BZ1646">
        <v>0</v>
      </c>
      <c r="CA1646">
        <f t="shared" si="163"/>
        <v>1.5624306621816542E-3</v>
      </c>
      <c r="CC1646">
        <v>0.22101498723284571</v>
      </c>
      <c r="CD1646">
        <v>1.5624306621816542E-3</v>
      </c>
    </row>
    <row r="1647" spans="1:82" x14ac:dyDescent="0.3">
      <c r="A1647">
        <v>0</v>
      </c>
      <c r="B1647" t="s">
        <v>1079</v>
      </c>
      <c r="C1647" t="s">
        <v>218</v>
      </c>
      <c r="D1647">
        <v>31041</v>
      </c>
      <c r="E1647" s="2">
        <f t="shared" si="165"/>
        <v>0.50830383455402139</v>
      </c>
      <c r="F1647" s="2" t="s">
        <v>1937</v>
      </c>
      <c r="G1647" s="3">
        <v>65</v>
      </c>
      <c r="H1647" s="1">
        <v>0.37597671909026359</v>
      </c>
      <c r="I1647" s="1">
        <f t="shared" si="164"/>
        <v>-15.515410800265187</v>
      </c>
      <c r="J1647" s="1">
        <v>2.5397418904100002</v>
      </c>
      <c r="K1647" s="1">
        <v>65.770394712799998</v>
      </c>
      <c r="L1647" s="2">
        <v>0.10043665878200003</v>
      </c>
      <c r="M1647" s="2">
        <v>1.9879255236859095E-3</v>
      </c>
      <c r="N1647" s="7">
        <v>0</v>
      </c>
      <c r="O1647" s="2">
        <v>1.4451211369389267E-3</v>
      </c>
      <c r="P1647" s="3">
        <v>-6114.1365778199997</v>
      </c>
      <c r="Q1647" s="3">
        <v>-140.02883408136</v>
      </c>
      <c r="R1647" s="3">
        <v>-4305.5949123838836</v>
      </c>
      <c r="S1647" s="3">
        <v>5.1157128707765658</v>
      </c>
      <c r="T1647" s="3">
        <v>796.63550461772297</v>
      </c>
      <c r="V1647">
        <v>31041</v>
      </c>
      <c r="W1647" s="2">
        <v>0.42852168277013619</v>
      </c>
      <c r="X1647" s="2">
        <v>1.0086213345446645E-2</v>
      </c>
      <c r="Y1647" s="2">
        <v>0.50139633367268344</v>
      </c>
      <c r="Z1647" s="2">
        <v>0.72427182032587578</v>
      </c>
      <c r="AA1647" s="2">
        <v>0.18957234566974479</v>
      </c>
      <c r="AB1647" s="2">
        <v>0.24791547629339139</v>
      </c>
      <c r="AC1647" s="2">
        <v>1.9879255236859095E-3</v>
      </c>
      <c r="AD1647" s="2">
        <v>0</v>
      </c>
      <c r="AE1647" s="2">
        <v>1.4451211369389267E-3</v>
      </c>
      <c r="AF1647">
        <v>5396.5222816192727</v>
      </c>
      <c r="AG1647">
        <v>-4.8916454985792681</v>
      </c>
      <c r="AH1647">
        <v>-919.36963521113125</v>
      </c>
      <c r="AI1647">
        <v>197.68251236340342</v>
      </c>
      <c r="AJ1647">
        <v>-5.5695708945480191E-2</v>
      </c>
      <c r="AK1647">
        <v>1090.9273692353886</v>
      </c>
      <c r="AL1647">
        <v>0.22406737219729733</v>
      </c>
      <c r="AM1647">
        <v>42.112769271521607</v>
      </c>
      <c r="AN1647">
        <v>32.835612498473409</v>
      </c>
      <c r="AO1647">
        <v>2.6075540049631408E-3</v>
      </c>
      <c r="AP1647">
        <v>-4305.5949123838836</v>
      </c>
      <c r="AQ1647">
        <v>5.1157128707765658</v>
      </c>
      <c r="AR1647">
        <v>961.4824044826529</v>
      </c>
      <c r="AS1647">
        <v>-164.84689986493001</v>
      </c>
      <c r="AT1647">
        <v>5.830326295044333E-2</v>
      </c>
      <c r="AU1647" s="3">
        <v>-1149090.8284354908</v>
      </c>
      <c r="AV1647" s="3">
        <v>-26317.019077250799</v>
      </c>
      <c r="AW1647">
        <v>7191.5214677438998</v>
      </c>
      <c r="AX1647">
        <v>1351574.5446477886</v>
      </c>
      <c r="AY1647">
        <v>164.70360999987719</v>
      </c>
      <c r="AZ1647">
        <v>30954.396463376917</v>
      </c>
      <c r="BA1647">
        <v>1077.3848899239001</v>
      </c>
      <c r="BB1647">
        <v>202483.71621229779</v>
      </c>
      <c r="BC1647">
        <v>24.674775918517184</v>
      </c>
      <c r="BD1647">
        <v>4637.3773861261197</v>
      </c>
      <c r="BE1647">
        <v>-6114.1365778199997</v>
      </c>
      <c r="BF1647">
        <v>-1149090.8284354908</v>
      </c>
      <c r="BG1647">
        <v>-140.02883408136</v>
      </c>
      <c r="BH1647">
        <v>-26317.019077250799</v>
      </c>
      <c r="BI1647">
        <v>7.3991596389264058E-2</v>
      </c>
      <c r="BJ1647">
        <v>0.44996831547952765</v>
      </c>
      <c r="BK1647">
        <v>0.37597671909026359</v>
      </c>
      <c r="BL1647">
        <v>18.944157688830746</v>
      </c>
      <c r="BM1647">
        <v>3.4287468885655596</v>
      </c>
      <c r="BN1647">
        <f t="shared" si="161"/>
        <v>-15.515410800265187</v>
      </c>
      <c r="BO1647">
        <v>0.50830383455402139</v>
      </c>
      <c r="BP1647">
        <v>4.5544570372945309E-4</v>
      </c>
      <c r="BQ1647">
        <v>1.6445569592599227E-3</v>
      </c>
      <c r="BR1647">
        <v>0.42261904761904762</v>
      </c>
      <c r="BS1647">
        <v>0.10344827586206896</v>
      </c>
      <c r="BT1647">
        <v>5.5555555555555552E-2</v>
      </c>
      <c r="BU1647">
        <v>0.44432728587568693</v>
      </c>
      <c r="BV1647">
        <v>0.72427182032587578</v>
      </c>
      <c r="BW1647">
        <v>0.19665181086073111</v>
      </c>
      <c r="BX1647">
        <v>0.24791547629339139</v>
      </c>
      <c r="BY1647">
        <f t="shared" si="162"/>
        <v>0.31517514972738125</v>
      </c>
      <c r="BZ1647">
        <v>0</v>
      </c>
      <c r="CA1647">
        <f t="shared" si="163"/>
        <v>1.3755786296718079E-3</v>
      </c>
      <c r="CC1647">
        <v>0.31517514972738125</v>
      </c>
      <c r="CD1647">
        <v>1.3755786296718079E-3</v>
      </c>
    </row>
    <row r="1648" spans="1:82" x14ac:dyDescent="0.3">
      <c r="A1648">
        <v>0</v>
      </c>
      <c r="B1648" t="s">
        <v>1079</v>
      </c>
      <c r="C1648" t="s">
        <v>913</v>
      </c>
      <c r="D1648">
        <v>31043</v>
      </c>
      <c r="E1648" s="2">
        <f t="shared" si="165"/>
        <v>0.44373553745418015</v>
      </c>
      <c r="F1648" s="2" t="s">
        <v>1936</v>
      </c>
      <c r="G1648" s="3">
        <v>3586</v>
      </c>
      <c r="H1648" s="1">
        <v>10.846917232334068</v>
      </c>
      <c r="I1648" s="1">
        <f t="shared" si="164"/>
        <v>-14.76857201284497</v>
      </c>
      <c r="J1648" s="1">
        <v>2.68286532676</v>
      </c>
      <c r="K1648" s="1">
        <v>108.659256259</v>
      </c>
      <c r="L1648" s="2">
        <v>9.4856112802000014E-2</v>
      </c>
      <c r="M1648" s="2">
        <v>7.5901824987729327E-3</v>
      </c>
      <c r="N1648" s="7">
        <v>0</v>
      </c>
      <c r="O1648" s="2">
        <v>2.2600734813889348E-3</v>
      </c>
      <c r="P1648" s="3">
        <v>-27450.242003828</v>
      </c>
      <c r="Q1648" s="3">
        <v>-628.67836433214393</v>
      </c>
      <c r="R1648" s="3">
        <v>-227996.08458646806</v>
      </c>
      <c r="S1648" s="3">
        <v>-602.70457531047327</v>
      </c>
      <c r="T1648" s="3">
        <v>-116486.87753412419</v>
      </c>
      <c r="V1648">
        <v>31043</v>
      </c>
      <c r="W1648" s="2">
        <v>0.53897176213110454</v>
      </c>
      <c r="X1648" s="2">
        <v>0.29098695687978898</v>
      </c>
      <c r="Y1648" s="2">
        <v>0.49557552637632063</v>
      </c>
      <c r="Z1648" s="2">
        <v>0.76508709851139822</v>
      </c>
      <c r="AA1648" s="2">
        <v>0.31319243525445445</v>
      </c>
      <c r="AB1648" s="2">
        <v>0.23414058840497806</v>
      </c>
      <c r="AC1648" s="2">
        <v>7.5901824987729327E-3</v>
      </c>
      <c r="AD1648" s="2">
        <v>0</v>
      </c>
      <c r="AE1648" s="2">
        <v>2.2600734813889348E-3</v>
      </c>
      <c r="AF1648">
        <v>377656.20282909973</v>
      </c>
      <c r="AG1648">
        <v>999.09957885037909</v>
      </c>
      <c r="AH1648">
        <v>187777.67432534706</v>
      </c>
      <c r="AI1648">
        <v>5313.9566034651998</v>
      </c>
      <c r="AJ1648">
        <v>11.437950231800718</v>
      </c>
      <c r="AK1648">
        <v>149660.11824263167</v>
      </c>
      <c r="AL1648">
        <v>396.39500353990582</v>
      </c>
      <c r="AM1648">
        <v>74501.214347982605</v>
      </c>
      <c r="AN1648">
        <v>2103.5390467055058</v>
      </c>
      <c r="AO1648">
        <v>4.5380250587929201</v>
      </c>
      <c r="AP1648">
        <v>-227996.08458646806</v>
      </c>
      <c r="AQ1648">
        <v>-602.70457531047327</v>
      </c>
      <c r="AR1648">
        <v>-113276.45997736446</v>
      </c>
      <c r="AS1648">
        <v>-3210.417556759694</v>
      </c>
      <c r="AT1648">
        <v>-6.899925173007798</v>
      </c>
      <c r="AU1648" s="3">
        <v>-5158998.4821994342</v>
      </c>
      <c r="AV1648" s="3">
        <v>-118153.81179258313</v>
      </c>
      <c r="AW1648">
        <v>44422.797987506005</v>
      </c>
      <c r="AX1648">
        <v>8348820.6537718782</v>
      </c>
      <c r="AY1648">
        <v>1017.391831152088</v>
      </c>
      <c r="AZ1648">
        <v>191208.62074672341</v>
      </c>
      <c r="BA1648">
        <v>16972.555983678005</v>
      </c>
      <c r="BB1648">
        <v>3189822.171572444</v>
      </c>
      <c r="BC1648">
        <v>388.71346681994407</v>
      </c>
      <c r="BD1648">
        <v>73054.808954140288</v>
      </c>
      <c r="BE1648">
        <v>-27450.242003828</v>
      </c>
      <c r="BF1648">
        <v>-5158998.4821994342</v>
      </c>
      <c r="BG1648">
        <v>-628.67836433214393</v>
      </c>
      <c r="BH1648">
        <v>-118153.81179258313</v>
      </c>
      <c r="BI1648">
        <v>4.0890657220932214</v>
      </c>
      <c r="BJ1648">
        <v>14.935982954427288</v>
      </c>
      <c r="BK1648">
        <v>10.846917232334068</v>
      </c>
      <c r="BL1648">
        <v>20.396428045284242</v>
      </c>
      <c r="BM1648">
        <v>5.627856032439273</v>
      </c>
      <c r="BN1648">
        <f t="shared" si="161"/>
        <v>-14.76857201284497</v>
      </c>
      <c r="BO1648">
        <v>0.44373553745418015</v>
      </c>
      <c r="BP1648">
        <v>2.1972482568661033E-2</v>
      </c>
      <c r="BQ1648">
        <v>2.3811944176476852E-3</v>
      </c>
      <c r="BR1648">
        <v>4.1666666666666664E-2</v>
      </c>
      <c r="BS1648">
        <v>0.10344827586206896</v>
      </c>
      <c r="BT1648">
        <v>0.16666666666666666</v>
      </c>
      <c r="BU1648">
        <v>0.42293946342786348</v>
      </c>
      <c r="BV1648">
        <v>0.76508709851139822</v>
      </c>
      <c r="BW1648">
        <v>0.32488841831374943</v>
      </c>
      <c r="BX1648">
        <v>0.23414058840497806</v>
      </c>
      <c r="BY1648">
        <f t="shared" si="162"/>
        <v>0.13031301108523793</v>
      </c>
      <c r="BZ1648">
        <v>0</v>
      </c>
      <c r="CA1648">
        <f t="shared" si="163"/>
        <v>2.2363546095119369E-3</v>
      </c>
      <c r="CC1648">
        <v>0.13031301108523793</v>
      </c>
      <c r="CD1648">
        <v>2.2363546095119369E-3</v>
      </c>
    </row>
    <row r="1649" spans="1:82" x14ac:dyDescent="0.3">
      <c r="A1649">
        <v>0</v>
      </c>
      <c r="B1649" t="s">
        <v>1079</v>
      </c>
      <c r="C1649" t="s">
        <v>1089</v>
      </c>
      <c r="D1649">
        <v>31045</v>
      </c>
      <c r="E1649" s="2">
        <f t="shared" si="165"/>
        <v>0.33709550982217817</v>
      </c>
      <c r="F1649" s="2" t="s">
        <v>1934</v>
      </c>
      <c r="G1649" s="3">
        <v>362</v>
      </c>
      <c r="H1649" s="1">
        <v>0.3755206190887978</v>
      </c>
      <c r="I1649" s="1">
        <f t="shared" si="164"/>
        <v>-14.512950152494083</v>
      </c>
      <c r="J1649" s="1">
        <v>2.6124551240099998</v>
      </c>
      <c r="K1649" s="1">
        <v>34.4879327831</v>
      </c>
      <c r="L1649" s="2">
        <v>6.2152274244999917E-2</v>
      </c>
      <c r="M1649" s="2">
        <v>0</v>
      </c>
      <c r="N1649" s="7">
        <v>0</v>
      </c>
      <c r="O1649" s="2">
        <v>1.1483608368340996E-3</v>
      </c>
      <c r="P1649" s="3">
        <v>-6471.1351427264008</v>
      </c>
      <c r="Q1649" s="3">
        <v>-148.2049832687872</v>
      </c>
      <c r="R1649" s="3">
        <v>-5671.9248749319759</v>
      </c>
      <c r="S1649" s="3">
        <v>7.8667402545607574</v>
      </c>
      <c r="T1649" s="3">
        <v>1191.0889867297726</v>
      </c>
      <c r="V1649">
        <v>31045</v>
      </c>
      <c r="W1649" s="2">
        <v>0.38289666686844626</v>
      </c>
      <c r="X1649" s="2">
        <v>1.007397768911991E-2</v>
      </c>
      <c r="Y1649" s="2">
        <v>0.48910721988040656</v>
      </c>
      <c r="Z1649" s="2">
        <v>0.74500784325013858</v>
      </c>
      <c r="AA1649" s="2">
        <v>9.9405794104507061E-2</v>
      </c>
      <c r="AB1649" s="2">
        <v>0.15341520575282325</v>
      </c>
      <c r="AC1649" s="2">
        <v>0</v>
      </c>
      <c r="AD1649" s="2">
        <v>0</v>
      </c>
      <c r="AE1649" s="2">
        <v>1.1483608368340996E-3</v>
      </c>
      <c r="AF1649">
        <v>6134.3375245556163</v>
      </c>
      <c r="AG1649">
        <v>-8.4321665964731451</v>
      </c>
      <c r="AH1649">
        <v>-1584.7996201054586</v>
      </c>
      <c r="AI1649">
        <v>310.30102446485279</v>
      </c>
      <c r="AJ1649">
        <v>-9.6141083334312469E-2</v>
      </c>
      <c r="AK1649">
        <v>462.41264962363994</v>
      </c>
      <c r="AL1649">
        <v>-0.56542634191238783</v>
      </c>
      <c r="AM1649">
        <v>-106.27013136044665</v>
      </c>
      <c r="AN1649">
        <v>22.860522449613484</v>
      </c>
      <c r="AO1649">
        <v>-6.4446742900936878E-3</v>
      </c>
      <c r="AP1649">
        <v>-5671.9248749319759</v>
      </c>
      <c r="AQ1649">
        <v>7.8667402545607574</v>
      </c>
      <c r="AR1649">
        <v>1478.529488745012</v>
      </c>
      <c r="AS1649">
        <v>-287.4405020152393</v>
      </c>
      <c r="AT1649">
        <v>8.9696409044218786E-2</v>
      </c>
      <c r="AU1649" s="3">
        <v>-1216185.1387239997</v>
      </c>
      <c r="AV1649" s="3">
        <v>-27853.644555535866</v>
      </c>
      <c r="AW1649">
        <v>6987.2966376556005</v>
      </c>
      <c r="AX1649">
        <v>1313192.5300809937</v>
      </c>
      <c r="AY1649">
        <v>160.0263568041488</v>
      </c>
      <c r="AZ1649">
        <v>30075.353497771725</v>
      </c>
      <c r="BA1649">
        <v>516.16149492919976</v>
      </c>
      <c r="BB1649">
        <v>97007.391356993801</v>
      </c>
      <c r="BC1649">
        <v>11.821373535361602</v>
      </c>
      <c r="BD1649">
        <v>2221.7089422358595</v>
      </c>
      <c r="BE1649">
        <v>-6471.1351427264008</v>
      </c>
      <c r="BF1649">
        <v>-1216185.1387239997</v>
      </c>
      <c r="BG1649">
        <v>-148.2049832687872</v>
      </c>
      <c r="BH1649">
        <v>-27853.644555535866</v>
      </c>
      <c r="BI1649">
        <v>0.13618784646860277</v>
      </c>
      <c r="BJ1649">
        <v>0.51170846555740057</v>
      </c>
      <c r="BK1649">
        <v>0.3755206190887978</v>
      </c>
      <c r="BL1649">
        <v>18.386069107909858</v>
      </c>
      <c r="BM1649">
        <v>3.8731189554157743</v>
      </c>
      <c r="BN1649">
        <f t="shared" si="161"/>
        <v>-14.512950152494083</v>
      </c>
      <c r="BO1649">
        <v>0.33709550982217817</v>
      </c>
      <c r="BP1649">
        <v>5.5593260577120509E-4</v>
      </c>
      <c r="BQ1649">
        <v>1.1281848019248818E-4</v>
      </c>
      <c r="BR1649">
        <v>8.0882352941176475E-2</v>
      </c>
      <c r="BS1649">
        <v>0</v>
      </c>
      <c r="BT1649">
        <v>0.16666666666666666</v>
      </c>
      <c r="BU1649">
        <v>0.41561901481826158</v>
      </c>
      <c r="BV1649">
        <v>0.74500784325013858</v>
      </c>
      <c r="BW1649">
        <v>0.10311804367687455</v>
      </c>
      <c r="BX1649">
        <v>0.15341520575282325</v>
      </c>
      <c r="BY1649">
        <f t="shared" si="162"/>
        <v>0</v>
      </c>
      <c r="BZ1649">
        <v>0</v>
      </c>
      <c r="CA1649">
        <f t="shared" si="163"/>
        <v>1.7320976256643464E-3</v>
      </c>
      <c r="CC1649">
        <v>0</v>
      </c>
      <c r="CD1649">
        <v>1.7320976256643464E-3</v>
      </c>
    </row>
    <row r="1650" spans="1:82" x14ac:dyDescent="0.3">
      <c r="A1650">
        <v>0</v>
      </c>
      <c r="B1650" t="s">
        <v>1079</v>
      </c>
      <c r="C1650" t="s">
        <v>354</v>
      </c>
      <c r="D1650">
        <v>31047</v>
      </c>
      <c r="E1650" s="2">
        <f t="shared" si="165"/>
        <v>0.43400269167117367</v>
      </c>
      <c r="F1650" s="2" t="s">
        <v>1936</v>
      </c>
      <c r="G1650" s="3">
        <v>3205</v>
      </c>
      <c r="H1650" s="1">
        <v>0.5710108818789319</v>
      </c>
      <c r="I1650" s="1">
        <f t="shared" si="164"/>
        <v>-12.022358643074263</v>
      </c>
      <c r="J1650" s="1">
        <v>2.4563809716699998</v>
      </c>
      <c r="K1650" s="1">
        <v>88.811513291500006</v>
      </c>
      <c r="L1650" s="2">
        <v>9.9665757592000026E-2</v>
      </c>
      <c r="M1650" s="2">
        <v>9.3580875027234078E-4</v>
      </c>
      <c r="N1650" s="7">
        <v>0</v>
      </c>
      <c r="O1650" s="2">
        <v>1.3026237532392582E-3</v>
      </c>
      <c r="P1650" s="3">
        <v>-22673.5700512125</v>
      </c>
      <c r="Q1650" s="3">
        <v>-519.28077469694983</v>
      </c>
      <c r="R1650" s="3">
        <v>-19917.479367686319</v>
      </c>
      <c r="S1650" s="3">
        <v>26.307443329871919</v>
      </c>
      <c r="T1650" s="3">
        <v>4154.367227754261</v>
      </c>
      <c r="V1650">
        <v>31047</v>
      </c>
      <c r="W1650" s="2">
        <v>0.42511596694703752</v>
      </c>
      <c r="X1650" s="2">
        <v>1.531833564359567E-2</v>
      </c>
      <c r="Y1650" s="2">
        <v>0.44329641348666182</v>
      </c>
      <c r="Z1650" s="2">
        <v>0.70049933990657187</v>
      </c>
      <c r="AA1650" s="2">
        <v>0.25598458045855044</v>
      </c>
      <c r="AB1650" s="2">
        <v>0.24601260200414587</v>
      </c>
      <c r="AC1650" s="2">
        <v>9.3580875027234078E-4</v>
      </c>
      <c r="AD1650" s="2">
        <v>0</v>
      </c>
      <c r="AE1650" s="2">
        <v>1.3026237532392582E-3</v>
      </c>
      <c r="AF1650">
        <v>23568.656127505077</v>
      </c>
      <c r="AG1650">
        <v>-30.418535369010939</v>
      </c>
      <c r="AH1650">
        <v>-5717.069598356401</v>
      </c>
      <c r="AI1650">
        <v>930.93677488315132</v>
      </c>
      <c r="AJ1650">
        <v>-0.34676257929481569</v>
      </c>
      <c r="AK1650">
        <v>3651.1767598187562</v>
      </c>
      <c r="AL1650">
        <v>-4.1110920391390229</v>
      </c>
      <c r="AM1650">
        <v>-772.66702778040258</v>
      </c>
      <c r="AN1650">
        <v>140.90143206141337</v>
      </c>
      <c r="AO1650">
        <v>-4.6845652973099006E-2</v>
      </c>
      <c r="AP1650">
        <v>-19917.479367686319</v>
      </c>
      <c r="AQ1650">
        <v>26.307443329871916</v>
      </c>
      <c r="AR1650">
        <v>4944.4025705759987</v>
      </c>
      <c r="AS1650">
        <v>-790.03534282173791</v>
      </c>
      <c r="AT1650">
        <v>0.29991692632171668</v>
      </c>
      <c r="AU1650" s="3">
        <v>-4261270.7554248776</v>
      </c>
      <c r="AV1650" s="3">
        <v>-97593.628796544755</v>
      </c>
      <c r="AW1650">
        <v>26900.053389175002</v>
      </c>
      <c r="AX1650">
        <v>5055596.0339615494</v>
      </c>
      <c r="AY1650">
        <v>616.07768568289998</v>
      </c>
      <c r="AZ1650">
        <v>115785.64024724423</v>
      </c>
      <c r="BA1650">
        <v>4226.4833379625015</v>
      </c>
      <c r="BB1650">
        <v>794325.27853667247</v>
      </c>
      <c r="BC1650">
        <v>96.796910985950149</v>
      </c>
      <c r="BD1650">
        <v>18192.011450699472</v>
      </c>
      <c r="BE1650">
        <v>-22673.5700512125</v>
      </c>
      <c r="BF1650">
        <v>-4261270.7554248776</v>
      </c>
      <c r="BG1650">
        <v>-519.28077469694983</v>
      </c>
      <c r="BH1650">
        <v>-97593.628796544755</v>
      </c>
      <c r="BI1650">
        <v>0.73910558100897816</v>
      </c>
      <c r="BJ1650">
        <v>1.3101164628879101</v>
      </c>
      <c r="BK1650">
        <v>0.5710108818789319</v>
      </c>
      <c r="BL1650">
        <v>17.925237680010866</v>
      </c>
      <c r="BM1650">
        <v>5.9028790369366044</v>
      </c>
      <c r="BN1650">
        <f t="shared" si="161"/>
        <v>-12.022358643074263</v>
      </c>
      <c r="BO1650">
        <v>0.43400269167117367</v>
      </c>
      <c r="BP1650">
        <v>3.8844517467248141E-3</v>
      </c>
      <c r="BQ1650">
        <v>2.6941840570443758E-3</v>
      </c>
      <c r="BR1650">
        <v>0.23809523809523808</v>
      </c>
      <c r="BS1650">
        <v>0.20689655172413793</v>
      </c>
      <c r="BT1650">
        <v>0.1111111111111111</v>
      </c>
      <c r="BU1650">
        <v>0.34429394454770035</v>
      </c>
      <c r="BV1650">
        <v>0.70049933990657187</v>
      </c>
      <c r="BW1650">
        <v>0.26554417060015606</v>
      </c>
      <c r="BX1650">
        <v>0.24601260200414587</v>
      </c>
      <c r="BY1650">
        <f t="shared" si="162"/>
        <v>2.9243719034745753E-2</v>
      </c>
      <c r="BZ1650">
        <v>0</v>
      </c>
      <c r="CA1650">
        <f t="shared" si="163"/>
        <v>1.2590200194371418E-3</v>
      </c>
      <c r="CC1650">
        <v>2.9243719034745753E-2</v>
      </c>
      <c r="CD1650">
        <v>1.2590200194371418E-3</v>
      </c>
    </row>
    <row r="1651" spans="1:82" x14ac:dyDescent="0.3">
      <c r="A1651">
        <v>1</v>
      </c>
      <c r="B1651" t="s">
        <v>1079</v>
      </c>
      <c r="C1651" t="s">
        <v>1090</v>
      </c>
      <c r="D1651">
        <v>31049</v>
      </c>
      <c r="E1651" s="2">
        <v>0</v>
      </c>
      <c r="F1651" s="2" t="s">
        <v>1954</v>
      </c>
      <c r="G1651" s="3">
        <v>-999</v>
      </c>
      <c r="H1651" s="1">
        <v>0.37524699704209696</v>
      </c>
      <c r="I1651" s="1">
        <f t="shared" si="164"/>
        <v>-999</v>
      </c>
      <c r="J1651" s="1">
        <v>-999</v>
      </c>
      <c r="K1651" s="1">
        <v>-999</v>
      </c>
      <c r="L1651" s="2">
        <v>-999</v>
      </c>
      <c r="M1651" s="2">
        <v>-999</v>
      </c>
      <c r="N1651" s="7">
        <v>-999</v>
      </c>
      <c r="O1651" s="2">
        <v>-999</v>
      </c>
      <c r="P1651" s="3">
        <v>-999</v>
      </c>
      <c r="Q1651" s="3">
        <v>-999</v>
      </c>
      <c r="R1651" s="3">
        <v>-999</v>
      </c>
      <c r="S1651" s="3">
        <v>-999</v>
      </c>
      <c r="T1651" s="3">
        <v>-999</v>
      </c>
      <c r="V1651">
        <v>31049</v>
      </c>
      <c r="W1651" s="2">
        <v>-999</v>
      </c>
      <c r="X1651" s="2">
        <v>1.00666373135091E-2</v>
      </c>
      <c r="Y1651" s="2">
        <v>-999</v>
      </c>
      <c r="Z1651" s="2">
        <v>-999</v>
      </c>
      <c r="AA1651" s="2">
        <v>-999</v>
      </c>
      <c r="AB1651" s="2">
        <v>-999</v>
      </c>
      <c r="AC1651" s="2">
        <v>-999</v>
      </c>
      <c r="AD1651" s="2">
        <v>-999</v>
      </c>
      <c r="AE1651" s="2">
        <v>-999</v>
      </c>
      <c r="AF1651" s="2">
        <v>-999</v>
      </c>
      <c r="AG1651" s="2">
        <v>-999</v>
      </c>
      <c r="AH1651" s="2">
        <v>-999</v>
      </c>
      <c r="AI1651" s="2">
        <v>-999</v>
      </c>
      <c r="AJ1651" s="2">
        <v>-999</v>
      </c>
      <c r="AK1651" s="2">
        <v>-999</v>
      </c>
      <c r="AL1651" s="2">
        <v>-999</v>
      </c>
      <c r="AM1651" s="2">
        <v>-999</v>
      </c>
      <c r="AN1651" s="2">
        <v>-999</v>
      </c>
      <c r="AO1651" s="2">
        <v>-999</v>
      </c>
      <c r="AP1651" s="2">
        <v>-999</v>
      </c>
      <c r="AQ1651" s="2">
        <v>-999</v>
      </c>
      <c r="AR1651" s="2">
        <v>-999</v>
      </c>
      <c r="AS1651" s="2">
        <v>-999</v>
      </c>
      <c r="AT1651" s="2">
        <v>-999</v>
      </c>
      <c r="AU1651" s="2">
        <v>-999</v>
      </c>
      <c r="AV1651" s="2">
        <v>-999</v>
      </c>
      <c r="AW1651" s="2">
        <v>-999</v>
      </c>
      <c r="AX1651" s="2">
        <v>-999</v>
      </c>
      <c r="AY1651" s="2">
        <v>-999</v>
      </c>
      <c r="AZ1651" s="2">
        <v>-999</v>
      </c>
      <c r="BA1651" s="2">
        <v>-999</v>
      </c>
      <c r="BB1651" s="2">
        <v>-999</v>
      </c>
      <c r="BC1651" s="2">
        <v>-999</v>
      </c>
      <c r="BD1651" s="2">
        <v>-999</v>
      </c>
      <c r="BE1651" s="2">
        <v>-999</v>
      </c>
      <c r="BF1651" s="2">
        <v>-999</v>
      </c>
      <c r="BG1651" s="2">
        <v>-999</v>
      </c>
      <c r="BH1651" s="2">
        <v>-999</v>
      </c>
      <c r="BI1651">
        <v>0</v>
      </c>
      <c r="BJ1651">
        <v>0.37524699704209696</v>
      </c>
      <c r="BK1651">
        <v>0.37524699704209696</v>
      </c>
      <c r="BL1651">
        <v>-999</v>
      </c>
      <c r="BM1651">
        <v>3.8609655630810829</v>
      </c>
      <c r="BN1651">
        <f t="shared" si="161"/>
        <v>-999</v>
      </c>
      <c r="BO1651" t="s">
        <v>3748</v>
      </c>
      <c r="BP1651" t="s">
        <v>3748</v>
      </c>
      <c r="BQ1651">
        <v>5.6763922046576564E-4</v>
      </c>
      <c r="BR1651">
        <v>3.5714285714285712E-2</v>
      </c>
      <c r="BS1651">
        <v>0</v>
      </c>
      <c r="BT1651">
        <v>5.5555555555555552E-2</v>
      </c>
      <c r="BU1651" t="s">
        <v>3748</v>
      </c>
      <c r="BY1651">
        <f t="shared" si="162"/>
        <v>-999</v>
      </c>
      <c r="CA1651">
        <f t="shared" si="163"/>
        <v>-999</v>
      </c>
    </row>
    <row r="1652" spans="1:82" x14ac:dyDescent="0.3">
      <c r="A1652">
        <v>1</v>
      </c>
      <c r="B1652" t="s">
        <v>1079</v>
      </c>
      <c r="C1652" t="s">
        <v>1091</v>
      </c>
      <c r="D1652">
        <v>31051</v>
      </c>
      <c r="E1652" s="2">
        <v>0</v>
      </c>
      <c r="F1652" s="2" t="s">
        <v>1954</v>
      </c>
      <c r="G1652" s="3">
        <v>-999</v>
      </c>
      <c r="H1652" s="1">
        <v>0.37720458212538754</v>
      </c>
      <c r="I1652" s="1">
        <f t="shared" si="164"/>
        <v>-999</v>
      </c>
      <c r="J1652" s="1">
        <v>-999</v>
      </c>
      <c r="K1652" s="1">
        <v>-999</v>
      </c>
      <c r="L1652" s="2">
        <v>-999</v>
      </c>
      <c r="M1652" s="2">
        <v>-999</v>
      </c>
      <c r="N1652" s="7">
        <v>-999</v>
      </c>
      <c r="O1652" s="2">
        <v>-999</v>
      </c>
      <c r="P1652" s="3">
        <v>-999</v>
      </c>
      <c r="Q1652" s="3">
        <v>-999</v>
      </c>
      <c r="R1652" s="3">
        <v>-999</v>
      </c>
      <c r="S1652" s="3">
        <v>-999</v>
      </c>
      <c r="T1652" s="3">
        <v>-999</v>
      </c>
      <c r="V1652">
        <v>31051</v>
      </c>
      <c r="W1652" s="2">
        <v>-999</v>
      </c>
      <c r="X1652" s="2">
        <v>1.0119152854470541E-2</v>
      </c>
      <c r="Y1652" s="2">
        <v>-999</v>
      </c>
      <c r="Z1652" s="2">
        <v>-999</v>
      </c>
      <c r="AA1652" s="2">
        <v>-999</v>
      </c>
      <c r="AB1652" s="2">
        <v>-999</v>
      </c>
      <c r="AC1652" s="2">
        <v>-999</v>
      </c>
      <c r="AD1652" s="2">
        <v>-999</v>
      </c>
      <c r="AE1652" s="2">
        <v>-999</v>
      </c>
      <c r="AF1652" s="2">
        <v>-999</v>
      </c>
      <c r="AG1652" s="2">
        <v>-999</v>
      </c>
      <c r="AH1652" s="2">
        <v>-999</v>
      </c>
      <c r="AI1652" s="2">
        <v>-999</v>
      </c>
      <c r="AJ1652" s="2">
        <v>-999</v>
      </c>
      <c r="AK1652" s="2">
        <v>-999</v>
      </c>
      <c r="AL1652" s="2">
        <v>-999</v>
      </c>
      <c r="AM1652" s="2">
        <v>-999</v>
      </c>
      <c r="AN1652" s="2">
        <v>-999</v>
      </c>
      <c r="AO1652" s="2">
        <v>-999</v>
      </c>
      <c r="AP1652" s="2">
        <v>-999</v>
      </c>
      <c r="AQ1652" s="2">
        <v>-999</v>
      </c>
      <c r="AR1652" s="2">
        <v>-999</v>
      </c>
      <c r="AS1652" s="2">
        <v>-999</v>
      </c>
      <c r="AT1652" s="2">
        <v>-999</v>
      </c>
      <c r="AU1652" s="2">
        <v>-999</v>
      </c>
      <c r="AV1652" s="2">
        <v>-999</v>
      </c>
      <c r="AW1652" s="2">
        <v>-999</v>
      </c>
      <c r="AX1652" s="2">
        <v>-999</v>
      </c>
      <c r="AY1652" s="2">
        <v>-999</v>
      </c>
      <c r="AZ1652" s="2">
        <v>-999</v>
      </c>
      <c r="BA1652" s="2">
        <v>-999</v>
      </c>
      <c r="BB1652" s="2">
        <v>-999</v>
      </c>
      <c r="BC1652" s="2">
        <v>-999</v>
      </c>
      <c r="BD1652" s="2">
        <v>-999</v>
      </c>
      <c r="BE1652" s="2">
        <v>-999</v>
      </c>
      <c r="BF1652" s="2">
        <v>-999</v>
      </c>
      <c r="BG1652" s="2">
        <v>-999</v>
      </c>
      <c r="BH1652" s="2">
        <v>-999</v>
      </c>
      <c r="BI1652">
        <v>0</v>
      </c>
      <c r="BJ1652">
        <v>0.37720458212538754</v>
      </c>
      <c r="BK1652">
        <v>0.37720458212538754</v>
      </c>
      <c r="BL1652">
        <v>-999</v>
      </c>
      <c r="BM1652">
        <v>5.627856032439273</v>
      </c>
      <c r="BN1652">
        <f t="shared" si="161"/>
        <v>-999</v>
      </c>
      <c r="BO1652" t="s">
        <v>3748</v>
      </c>
      <c r="BP1652" t="s">
        <v>3748</v>
      </c>
      <c r="BQ1652">
        <v>2.2284236039538672E-3</v>
      </c>
      <c r="BR1652">
        <v>8.9285714285714288E-2</v>
      </c>
      <c r="BS1652">
        <v>0.10344827586206896</v>
      </c>
      <c r="BT1652">
        <v>0.1111111111111111</v>
      </c>
      <c r="BU1652" t="s">
        <v>3748</v>
      </c>
      <c r="BY1652">
        <f t="shared" si="162"/>
        <v>-999</v>
      </c>
      <c r="CA1652">
        <f t="shared" si="163"/>
        <v>-999</v>
      </c>
    </row>
    <row r="1653" spans="1:82" x14ac:dyDescent="0.3">
      <c r="A1653">
        <v>0</v>
      </c>
      <c r="B1653" t="s">
        <v>1079</v>
      </c>
      <c r="C1653" t="s">
        <v>356</v>
      </c>
      <c r="D1653">
        <v>31053</v>
      </c>
      <c r="E1653" s="2">
        <f>BO1653</f>
        <v>0.511753162326813</v>
      </c>
      <c r="F1653" s="2" t="s">
        <v>1938</v>
      </c>
      <c r="G1653" s="3">
        <v>2071</v>
      </c>
      <c r="H1653" s="1">
        <v>4.97394849429649</v>
      </c>
      <c r="I1653" s="1">
        <f t="shared" si="164"/>
        <v>-14.420201675235742</v>
      </c>
      <c r="J1653" s="1">
        <v>2.58185671181</v>
      </c>
      <c r="K1653" s="1">
        <v>90.286680765900002</v>
      </c>
      <c r="L1653" s="2">
        <v>0.12682221038800001</v>
      </c>
      <c r="M1653" s="2">
        <v>2.7061131883159197E-2</v>
      </c>
      <c r="N1653" s="7">
        <v>0</v>
      </c>
      <c r="O1653" s="2">
        <v>2.7778134592656455E-3</v>
      </c>
      <c r="P1653" s="3">
        <v>-21300.979999106003</v>
      </c>
      <c r="Q1653" s="3">
        <v>-487.84507118888791</v>
      </c>
      <c r="R1653" s="3">
        <v>-342999.02236371487</v>
      </c>
      <c r="S1653" s="3">
        <v>-905.52327390340747</v>
      </c>
      <c r="T1653" s="3">
        <v>-177820.25508439066</v>
      </c>
      <c r="V1653">
        <v>31053</v>
      </c>
      <c r="W1653" s="2">
        <v>0.49842375129166538</v>
      </c>
      <c r="X1653" s="2">
        <v>0.13343460681322988</v>
      </c>
      <c r="Y1653" s="2">
        <v>0.47734386747283408</v>
      </c>
      <c r="Z1653" s="2">
        <v>0.73628192988592744</v>
      </c>
      <c r="AA1653" s="2">
        <v>0.26023650808645771</v>
      </c>
      <c r="AB1653" s="2">
        <v>0.31304494866924537</v>
      </c>
      <c r="AC1653" s="2">
        <v>2.7061131883159197E-2</v>
      </c>
      <c r="AD1653" s="2">
        <v>0</v>
      </c>
      <c r="AE1653" s="2">
        <v>2.7778134592656455E-3</v>
      </c>
      <c r="AF1653">
        <v>564516.28503799019</v>
      </c>
      <c r="AG1653">
        <v>1490.9785721131007</v>
      </c>
      <c r="AH1653">
        <v>280224.80908507353</v>
      </c>
      <c r="AI1653">
        <v>12552.337872765136</v>
      </c>
      <c r="AJ1653">
        <v>17.069147316955799</v>
      </c>
      <c r="AK1653">
        <v>221517.26267427535</v>
      </c>
      <c r="AL1653">
        <v>585.45529820969307</v>
      </c>
      <c r="AM1653">
        <v>110034.51172081035</v>
      </c>
      <c r="AN1653">
        <v>4922.3801526376101</v>
      </c>
      <c r="AO1653">
        <v>6.7024527311396183</v>
      </c>
      <c r="AP1653">
        <v>-342999.02236371487</v>
      </c>
      <c r="AQ1653">
        <v>-905.52327390340758</v>
      </c>
      <c r="AR1653">
        <v>-170190.29736426318</v>
      </c>
      <c r="AS1653">
        <v>-7629.957720127526</v>
      </c>
      <c r="AT1653">
        <v>-10.36669458581618</v>
      </c>
      <c r="AU1653" s="3">
        <v>-4003306.1810319819</v>
      </c>
      <c r="AV1653" s="3">
        <v>-91685.602679239601</v>
      </c>
      <c r="AW1653">
        <v>47290.586751160001</v>
      </c>
      <c r="AX1653">
        <v>8887792.8740130104</v>
      </c>
      <c r="AY1653">
        <v>1083.0712794036799</v>
      </c>
      <c r="AZ1653">
        <v>203552.41625112761</v>
      </c>
      <c r="BA1653">
        <v>25989.606752053998</v>
      </c>
      <c r="BB1653">
        <v>4884486.692981028</v>
      </c>
      <c r="BC1653">
        <v>595.226208214792</v>
      </c>
      <c r="BD1653">
        <v>111866.81357188801</v>
      </c>
      <c r="BE1653">
        <v>-21300.979999106003</v>
      </c>
      <c r="BF1653">
        <v>-4003306.1810319819</v>
      </c>
      <c r="BG1653">
        <v>-487.84507118888791</v>
      </c>
      <c r="BH1653">
        <v>-91685.602679239601</v>
      </c>
      <c r="BI1653">
        <v>2.0825400807213859</v>
      </c>
      <c r="BJ1653">
        <v>7.0564885750178759</v>
      </c>
      <c r="BK1653">
        <v>4.97394849429649</v>
      </c>
      <c r="BL1653">
        <v>20.996565788261194</v>
      </c>
      <c r="BM1653">
        <v>6.5763641130254529</v>
      </c>
      <c r="BN1653">
        <f t="shared" si="161"/>
        <v>-14.420201675235742</v>
      </c>
      <c r="BO1653">
        <v>0.511753162326813</v>
      </c>
      <c r="BP1653">
        <v>1.2905794036526233E-2</v>
      </c>
      <c r="BQ1653">
        <v>3.1641049122847803E-3</v>
      </c>
      <c r="BR1653">
        <v>9.5238095238095233E-2</v>
      </c>
      <c r="BS1653">
        <v>0.10344827586206896</v>
      </c>
      <c r="BT1653">
        <v>5.5555555555555552E-2</v>
      </c>
      <c r="BU1653">
        <v>0.41296290215068093</v>
      </c>
      <c r="BV1653">
        <v>0.73628192988592744</v>
      </c>
      <c r="BW1653">
        <v>0.26995488390711381</v>
      </c>
      <c r="BX1653">
        <v>0.31304494866924537</v>
      </c>
      <c r="BY1653">
        <f t="shared" si="162"/>
        <v>0.53828266443338868</v>
      </c>
      <c r="BZ1653">
        <v>0</v>
      </c>
      <c r="CA1653">
        <f t="shared" si="163"/>
        <v>2.1042012981956821E-3</v>
      </c>
      <c r="CC1653">
        <v>0.53828266443338868</v>
      </c>
      <c r="CD1653">
        <v>2.1042012981956821E-3</v>
      </c>
    </row>
    <row r="1654" spans="1:82" x14ac:dyDescent="0.3">
      <c r="A1654">
        <v>0</v>
      </c>
      <c r="B1654" t="s">
        <v>1079</v>
      </c>
      <c r="C1654" t="s">
        <v>222</v>
      </c>
      <c r="D1654">
        <v>31055</v>
      </c>
      <c r="E1654" s="2">
        <f>BO1654</f>
        <v>0.47374433734728894</v>
      </c>
      <c r="F1654" s="2" t="s">
        <v>1937</v>
      </c>
      <c r="G1654" s="3">
        <v>90202</v>
      </c>
      <c r="H1654" s="1">
        <v>35.580070729691599</v>
      </c>
      <c r="I1654" s="1">
        <f t="shared" si="164"/>
        <v>-14.843801279351361</v>
      </c>
      <c r="J1654" s="1">
        <v>2.6693780861800001</v>
      </c>
      <c r="K1654" s="1">
        <v>87.197650384100001</v>
      </c>
      <c r="L1654" s="2">
        <v>0.12288202839099993</v>
      </c>
      <c r="M1654" s="2">
        <v>6.1637622000705369E-2</v>
      </c>
      <c r="N1654" s="7">
        <v>0</v>
      </c>
      <c r="O1654" s="2">
        <v>3.7687639515705659E-3</v>
      </c>
      <c r="P1654" s="3">
        <v>-427940.55213123001</v>
      </c>
      <c r="Q1654" s="3">
        <v>-9800.8959741680392</v>
      </c>
      <c r="R1654" s="3">
        <v>-4144700.4764640732</v>
      </c>
      <c r="S1654" s="3">
        <v>-10938.547578232976</v>
      </c>
      <c r="T1654" s="3">
        <v>-2126474.7980262013</v>
      </c>
      <c r="V1654">
        <v>31055</v>
      </c>
      <c r="W1654" s="2">
        <v>0.71838827675131722</v>
      </c>
      <c r="X1654" s="2">
        <v>0.95449575998772085</v>
      </c>
      <c r="Y1654" s="2">
        <v>0.47504021002679053</v>
      </c>
      <c r="Z1654" s="2">
        <v>0.76124086975762806</v>
      </c>
      <c r="AA1654" s="2">
        <v>0.25133288605590653</v>
      </c>
      <c r="AB1654" s="2">
        <v>0.3033190964922115</v>
      </c>
      <c r="AC1654" s="2">
        <v>6.1637622000705369E-2</v>
      </c>
      <c r="AD1654" s="2">
        <v>0</v>
      </c>
      <c r="AE1654" s="2">
        <v>3.7687639515705659E-3</v>
      </c>
      <c r="AF1654">
        <v>7998850.6582052074</v>
      </c>
      <c r="AG1654">
        <v>21120.089512197927</v>
      </c>
      <c r="AH1654">
        <v>3969455.4718029704</v>
      </c>
      <c r="AI1654">
        <v>136215.78117106101</v>
      </c>
      <c r="AJ1654">
        <v>241.78889793421453</v>
      </c>
      <c r="AK1654">
        <v>3854150.1817411343</v>
      </c>
      <c r="AL1654">
        <v>10181.541933964952</v>
      </c>
      <c r="AM1654">
        <v>1913589.3016848606</v>
      </c>
      <c r="AN1654">
        <v>65607.153262969528</v>
      </c>
      <c r="AO1654">
        <v>116.56115807838178</v>
      </c>
      <c r="AP1654">
        <v>-4144700.4764640732</v>
      </c>
      <c r="AQ1654">
        <v>-10938.547578232974</v>
      </c>
      <c r="AR1654">
        <v>-2055866.1701181098</v>
      </c>
      <c r="AS1654">
        <v>-70608.627908091483</v>
      </c>
      <c r="AT1654">
        <v>-125.22773985583275</v>
      </c>
      <c r="AU1654" s="3">
        <v>-80427147.36754337</v>
      </c>
      <c r="AV1654" s="3">
        <v>-1841980.3893851412</v>
      </c>
      <c r="AW1654">
        <v>833309.75943640003</v>
      </c>
      <c r="AX1654">
        <v>156612236.18847701</v>
      </c>
      <c r="AY1654">
        <v>19084.852383867201</v>
      </c>
      <c r="AZ1654">
        <v>3586807.1570240017</v>
      </c>
      <c r="BA1654">
        <v>405369.20730517001</v>
      </c>
      <c r="BB1654">
        <v>76185088.820933655</v>
      </c>
      <c r="BC1654">
        <v>9283.9564096991617</v>
      </c>
      <c r="BD1654">
        <v>1744826.7676388605</v>
      </c>
      <c r="BE1654">
        <v>-427940.55213123001</v>
      </c>
      <c r="BF1654">
        <v>-80427147.36754337</v>
      </c>
      <c r="BG1654">
        <v>-9800.8959741680392</v>
      </c>
      <c r="BH1654">
        <v>-1841980.3893851412</v>
      </c>
      <c r="BI1654">
        <v>50.348326456223703</v>
      </c>
      <c r="BJ1654">
        <v>85.928397185915301</v>
      </c>
      <c r="BK1654">
        <v>35.580070729691599</v>
      </c>
      <c r="BL1654">
        <v>24.485260652252322</v>
      </c>
      <c r="BM1654">
        <v>9.641459372900961</v>
      </c>
      <c r="BN1654">
        <f t="shared" si="161"/>
        <v>-14.843801279351361</v>
      </c>
      <c r="BO1654">
        <v>0.47374433734728894</v>
      </c>
      <c r="BP1654">
        <v>0.28884170349320692</v>
      </c>
      <c r="BQ1654">
        <v>4.0624221772105375E-3</v>
      </c>
      <c r="BR1654">
        <v>0.11904761904761904</v>
      </c>
      <c r="BS1654">
        <v>0.10344827586206896</v>
      </c>
      <c r="BT1654">
        <v>0.27777777777777779</v>
      </c>
      <c r="BU1654">
        <v>0.42509386438027863</v>
      </c>
      <c r="BV1654">
        <v>0.76124086975762806</v>
      </c>
      <c r="BW1654">
        <v>0.2607187614687827</v>
      </c>
      <c r="BX1654">
        <v>0.3033190964922115</v>
      </c>
      <c r="BY1654">
        <f t="shared" si="162"/>
        <v>8.4481650229629029E-2</v>
      </c>
      <c r="BZ1654">
        <v>0</v>
      </c>
      <c r="CA1654">
        <f t="shared" si="163"/>
        <v>2.9367984405483465E-3</v>
      </c>
      <c r="CC1654">
        <v>8.4481650229629029E-2</v>
      </c>
      <c r="CD1654">
        <v>2.9367984405483465E-3</v>
      </c>
    </row>
    <row r="1655" spans="1:82" x14ac:dyDescent="0.3">
      <c r="A1655">
        <v>1</v>
      </c>
      <c r="B1655" t="s">
        <v>1079</v>
      </c>
      <c r="C1655" t="s">
        <v>1092</v>
      </c>
      <c r="D1655">
        <v>31057</v>
      </c>
      <c r="E1655" s="2">
        <v>0</v>
      </c>
      <c r="F1655" s="2" t="s">
        <v>1954</v>
      </c>
      <c r="G1655" s="3">
        <v>-999</v>
      </c>
      <c r="H1655" s="1">
        <v>0.37518975026714901</v>
      </c>
      <c r="I1655" s="1">
        <f t="shared" si="164"/>
        <v>-999</v>
      </c>
      <c r="J1655" s="1">
        <v>-999</v>
      </c>
      <c r="K1655" s="1">
        <v>-999</v>
      </c>
      <c r="L1655" s="2">
        <v>-999</v>
      </c>
      <c r="M1655" s="2">
        <v>-999</v>
      </c>
      <c r="N1655" s="7">
        <v>-999</v>
      </c>
      <c r="O1655" s="2">
        <v>-999</v>
      </c>
      <c r="P1655" s="3">
        <v>-999</v>
      </c>
      <c r="Q1655" s="3">
        <v>-999</v>
      </c>
      <c r="R1655" s="3">
        <v>-999</v>
      </c>
      <c r="S1655" s="3">
        <v>-999</v>
      </c>
      <c r="T1655" s="3">
        <v>-999</v>
      </c>
      <c r="V1655">
        <v>31057</v>
      </c>
      <c r="W1655" s="2">
        <v>-999</v>
      </c>
      <c r="X1655" s="2">
        <v>1.0065101571650239E-2</v>
      </c>
      <c r="Y1655" s="2">
        <v>-999</v>
      </c>
      <c r="Z1655" s="2">
        <v>-999</v>
      </c>
      <c r="AA1655" s="2">
        <v>-999</v>
      </c>
      <c r="AB1655" s="2">
        <v>-999</v>
      </c>
      <c r="AC1655" s="2">
        <v>-999</v>
      </c>
      <c r="AD1655" s="2">
        <v>-999</v>
      </c>
      <c r="AE1655" s="2">
        <v>-999</v>
      </c>
      <c r="AF1655" s="2">
        <v>-999</v>
      </c>
      <c r="AG1655" s="2">
        <v>-999</v>
      </c>
      <c r="AH1655" s="2">
        <v>-999</v>
      </c>
      <c r="AI1655" s="2">
        <v>-999</v>
      </c>
      <c r="AJ1655" s="2">
        <v>-999</v>
      </c>
      <c r="AK1655" s="2">
        <v>-999</v>
      </c>
      <c r="AL1655" s="2">
        <v>-999</v>
      </c>
      <c r="AM1655" s="2">
        <v>-999</v>
      </c>
      <c r="AN1655" s="2">
        <v>-999</v>
      </c>
      <c r="AO1655" s="2">
        <v>-999</v>
      </c>
      <c r="AP1655" s="2">
        <v>-999</v>
      </c>
      <c r="AQ1655" s="2">
        <v>-999</v>
      </c>
      <c r="AR1655" s="2">
        <v>-999</v>
      </c>
      <c r="AS1655" s="2">
        <v>-999</v>
      </c>
      <c r="AT1655" s="2">
        <v>-999</v>
      </c>
      <c r="AU1655" s="2">
        <v>-999</v>
      </c>
      <c r="AV1655" s="2">
        <v>-999</v>
      </c>
      <c r="AW1655" s="2">
        <v>-999</v>
      </c>
      <c r="AX1655" s="2">
        <v>-999</v>
      </c>
      <c r="AY1655" s="2">
        <v>-999</v>
      </c>
      <c r="AZ1655" s="2">
        <v>-999</v>
      </c>
      <c r="BA1655" s="2">
        <v>-999</v>
      </c>
      <c r="BB1655" s="2">
        <v>-999</v>
      </c>
      <c r="BC1655" s="2">
        <v>-999</v>
      </c>
      <c r="BD1655" s="2">
        <v>-999</v>
      </c>
      <c r="BE1655" s="2">
        <v>-999</v>
      </c>
      <c r="BF1655" s="2">
        <v>-999</v>
      </c>
      <c r="BG1655" s="2">
        <v>-999</v>
      </c>
      <c r="BH1655" s="2">
        <v>-999</v>
      </c>
      <c r="BI1655">
        <v>0</v>
      </c>
      <c r="BJ1655">
        <v>0.37518975026714901</v>
      </c>
      <c r="BK1655">
        <v>0.37518975026714901</v>
      </c>
      <c r="BL1655">
        <v>-999</v>
      </c>
      <c r="BM1655">
        <v>12.999808322839405</v>
      </c>
      <c r="BN1655">
        <f t="shared" si="161"/>
        <v>-999</v>
      </c>
      <c r="BO1655" t="s">
        <v>3748</v>
      </c>
      <c r="BP1655" t="s">
        <v>3748</v>
      </c>
      <c r="BQ1655">
        <v>2.4249444337060963E-3</v>
      </c>
      <c r="BR1655">
        <v>6.3051146384479714E-2</v>
      </c>
      <c r="BS1655">
        <v>6.8965517241379309E-2</v>
      </c>
      <c r="BT1655">
        <v>5.5555555555555552E-2</v>
      </c>
      <c r="BU1655" t="s">
        <v>3748</v>
      </c>
      <c r="BY1655">
        <f t="shared" si="162"/>
        <v>-999</v>
      </c>
      <c r="CA1655">
        <f t="shared" si="163"/>
        <v>-999</v>
      </c>
    </row>
    <row r="1656" spans="1:82" x14ac:dyDescent="0.3">
      <c r="A1656">
        <v>1</v>
      </c>
      <c r="B1656" t="s">
        <v>1079</v>
      </c>
      <c r="C1656" t="s">
        <v>915</v>
      </c>
      <c r="D1656">
        <v>31059</v>
      </c>
      <c r="E1656" s="2">
        <v>0</v>
      </c>
      <c r="F1656" s="2" t="s">
        <v>1954</v>
      </c>
      <c r="G1656" s="3">
        <v>-999</v>
      </c>
      <c r="H1656" s="1">
        <v>0.37522680823523841</v>
      </c>
      <c r="I1656" s="1">
        <f t="shared" si="164"/>
        <v>-999</v>
      </c>
      <c r="J1656" s="1">
        <v>-999</v>
      </c>
      <c r="K1656" s="1">
        <v>-999</v>
      </c>
      <c r="L1656" s="2">
        <v>-999</v>
      </c>
      <c r="M1656" s="2">
        <v>-999</v>
      </c>
      <c r="N1656" s="7">
        <v>-999</v>
      </c>
      <c r="O1656" s="2">
        <v>-999</v>
      </c>
      <c r="P1656" s="3">
        <v>-999</v>
      </c>
      <c r="Q1656" s="3">
        <v>-999</v>
      </c>
      <c r="R1656" s="3">
        <v>-999</v>
      </c>
      <c r="S1656" s="3">
        <v>-999</v>
      </c>
      <c r="T1656" s="3">
        <v>-999</v>
      </c>
      <c r="V1656">
        <v>31059</v>
      </c>
      <c r="W1656" s="2">
        <v>-999</v>
      </c>
      <c r="X1656" s="2">
        <v>1.0066095714514198E-2</v>
      </c>
      <c r="Y1656" s="2">
        <v>-999</v>
      </c>
      <c r="Z1656" s="2">
        <v>-999</v>
      </c>
      <c r="AA1656" s="2">
        <v>-999</v>
      </c>
      <c r="AB1656" s="2">
        <v>-999</v>
      </c>
      <c r="AC1656" s="2">
        <v>-999</v>
      </c>
      <c r="AD1656" s="2">
        <v>-999</v>
      </c>
      <c r="AE1656" s="2">
        <v>-999</v>
      </c>
      <c r="AF1656" s="2">
        <v>-999</v>
      </c>
      <c r="AG1656" s="2">
        <v>-999</v>
      </c>
      <c r="AH1656" s="2">
        <v>-999</v>
      </c>
      <c r="AI1656" s="2">
        <v>-999</v>
      </c>
      <c r="AJ1656" s="2">
        <v>-999</v>
      </c>
      <c r="AK1656" s="2">
        <v>-999</v>
      </c>
      <c r="AL1656" s="2">
        <v>-999</v>
      </c>
      <c r="AM1656" s="2">
        <v>-999</v>
      </c>
      <c r="AN1656" s="2">
        <v>-999</v>
      </c>
      <c r="AO1656" s="2">
        <v>-999</v>
      </c>
      <c r="AP1656" s="2">
        <v>-999</v>
      </c>
      <c r="AQ1656" s="2">
        <v>-999</v>
      </c>
      <c r="AR1656" s="2">
        <v>-999</v>
      </c>
      <c r="AS1656" s="2">
        <v>-999</v>
      </c>
      <c r="AT1656" s="2">
        <v>-999</v>
      </c>
      <c r="AU1656" s="2">
        <v>-999</v>
      </c>
      <c r="AV1656" s="2">
        <v>-999</v>
      </c>
      <c r="AW1656" s="2">
        <v>-999</v>
      </c>
      <c r="AX1656" s="2">
        <v>-999</v>
      </c>
      <c r="AY1656" s="2">
        <v>-999</v>
      </c>
      <c r="AZ1656" s="2">
        <v>-999</v>
      </c>
      <c r="BA1656" s="2">
        <v>-999</v>
      </c>
      <c r="BB1656" s="2">
        <v>-999</v>
      </c>
      <c r="BC1656" s="2">
        <v>-999</v>
      </c>
      <c r="BD1656" s="2">
        <v>-999</v>
      </c>
      <c r="BE1656" s="2">
        <v>-999</v>
      </c>
      <c r="BF1656" s="2">
        <v>-999</v>
      </c>
      <c r="BG1656" s="2">
        <v>-999</v>
      </c>
      <c r="BH1656" s="2">
        <v>-999</v>
      </c>
      <c r="BI1656">
        <v>0</v>
      </c>
      <c r="BJ1656">
        <v>0.37522680823523841</v>
      </c>
      <c r="BK1656">
        <v>0.37522680823523841</v>
      </c>
      <c r="BL1656">
        <v>-999</v>
      </c>
      <c r="BM1656">
        <v>13.495373904914832</v>
      </c>
      <c r="BN1656">
        <f t="shared" si="161"/>
        <v>-999</v>
      </c>
      <c r="BO1656" t="s">
        <v>3748</v>
      </c>
      <c r="BP1656" t="s">
        <v>3748</v>
      </c>
      <c r="BQ1656">
        <v>5.378981079095773E-3</v>
      </c>
      <c r="BR1656">
        <v>0.21428571428571427</v>
      </c>
      <c r="BS1656">
        <v>0.2413793103448276</v>
      </c>
      <c r="BT1656">
        <v>5.5555555555555552E-2</v>
      </c>
      <c r="BU1656" t="s">
        <v>3748</v>
      </c>
      <c r="BY1656">
        <f t="shared" si="162"/>
        <v>-999</v>
      </c>
      <c r="CA1656">
        <f t="shared" si="163"/>
        <v>-999</v>
      </c>
    </row>
    <row r="1657" spans="1:82" x14ac:dyDescent="0.3">
      <c r="A1657">
        <v>1</v>
      </c>
      <c r="B1657" t="s">
        <v>1079</v>
      </c>
      <c r="C1657" t="s">
        <v>34</v>
      </c>
      <c r="D1657">
        <v>31061</v>
      </c>
      <c r="E1657" s="2">
        <v>0</v>
      </c>
      <c r="F1657" s="2" t="s">
        <v>1954</v>
      </c>
      <c r="G1657" s="3">
        <v>-999</v>
      </c>
      <c r="H1657" s="1">
        <v>0.37685715061966557</v>
      </c>
      <c r="I1657" s="1">
        <f t="shared" si="164"/>
        <v>-999</v>
      </c>
      <c r="J1657" s="1">
        <v>-999</v>
      </c>
      <c r="K1657" s="1">
        <v>-999</v>
      </c>
      <c r="L1657" s="2">
        <v>-999</v>
      </c>
      <c r="M1657" s="2">
        <v>-999</v>
      </c>
      <c r="N1657" s="7">
        <v>-999</v>
      </c>
      <c r="O1657" s="2">
        <v>-999</v>
      </c>
      <c r="P1657" s="3">
        <v>-999</v>
      </c>
      <c r="Q1657" s="3">
        <v>-999</v>
      </c>
      <c r="R1657" s="3">
        <v>-999</v>
      </c>
      <c r="S1657" s="3">
        <v>-999</v>
      </c>
      <c r="T1657" s="3">
        <v>-999</v>
      </c>
      <c r="V1657">
        <v>31061</v>
      </c>
      <c r="W1657" s="2">
        <v>-999</v>
      </c>
      <c r="X1657" s="2">
        <v>1.0109832414901513E-2</v>
      </c>
      <c r="Y1657" s="2">
        <v>-999</v>
      </c>
      <c r="Z1657" s="2">
        <v>-999</v>
      </c>
      <c r="AA1657" s="2">
        <v>-999</v>
      </c>
      <c r="AB1657" s="2">
        <v>-999</v>
      </c>
      <c r="AC1657" s="2">
        <v>-999</v>
      </c>
      <c r="AD1657" s="2">
        <v>-999</v>
      </c>
      <c r="AE1657" s="2">
        <v>-999</v>
      </c>
      <c r="AF1657" s="2">
        <v>-999</v>
      </c>
      <c r="AG1657" s="2">
        <v>-999</v>
      </c>
      <c r="AH1657" s="2">
        <v>-999</v>
      </c>
      <c r="AI1657" s="2">
        <v>-999</v>
      </c>
      <c r="AJ1657" s="2">
        <v>-999</v>
      </c>
      <c r="AK1657" s="2">
        <v>-999</v>
      </c>
      <c r="AL1657" s="2">
        <v>-999</v>
      </c>
      <c r="AM1657" s="2">
        <v>-999</v>
      </c>
      <c r="AN1657" s="2">
        <v>-999</v>
      </c>
      <c r="AO1657" s="2">
        <v>-999</v>
      </c>
      <c r="AP1657" s="2">
        <v>-999</v>
      </c>
      <c r="AQ1657" s="2">
        <v>-999</v>
      </c>
      <c r="AR1657" s="2">
        <v>-999</v>
      </c>
      <c r="AS1657" s="2">
        <v>-999</v>
      </c>
      <c r="AT1657" s="2">
        <v>-999</v>
      </c>
      <c r="AU1657" s="2">
        <v>-999</v>
      </c>
      <c r="AV1657" s="2">
        <v>-999</v>
      </c>
      <c r="AW1657" s="2">
        <v>-999</v>
      </c>
      <c r="AX1657" s="2">
        <v>-999</v>
      </c>
      <c r="AY1657" s="2">
        <v>-999</v>
      </c>
      <c r="AZ1657" s="2">
        <v>-999</v>
      </c>
      <c r="BA1657" s="2">
        <v>-999</v>
      </c>
      <c r="BB1657" s="2">
        <v>-999</v>
      </c>
      <c r="BC1657" s="2">
        <v>-999</v>
      </c>
      <c r="BD1657" s="2">
        <v>-999</v>
      </c>
      <c r="BE1657" s="2">
        <v>-999</v>
      </c>
      <c r="BF1657" s="2">
        <v>-999</v>
      </c>
      <c r="BG1657" s="2">
        <v>-999</v>
      </c>
      <c r="BH1657" s="2">
        <v>-999</v>
      </c>
      <c r="BI1657">
        <v>0</v>
      </c>
      <c r="BJ1657">
        <v>0.37685715061966557</v>
      </c>
      <c r="BK1657">
        <v>0.37685715061966557</v>
      </c>
      <c r="BL1657">
        <v>-999</v>
      </c>
      <c r="BM1657">
        <v>12.104476480931234</v>
      </c>
      <c r="BN1657">
        <f t="shared" si="161"/>
        <v>-999</v>
      </c>
      <c r="BO1657" t="s">
        <v>3748</v>
      </c>
      <c r="BP1657" t="s">
        <v>3748</v>
      </c>
      <c r="BQ1657">
        <v>3.8982809552207689E-3</v>
      </c>
      <c r="BR1657">
        <v>9.5238095238095233E-2</v>
      </c>
      <c r="BS1657">
        <v>0.17241379310344829</v>
      </c>
      <c r="BT1657">
        <v>5.5555555555555552E-2</v>
      </c>
      <c r="BU1657" t="s">
        <v>3748</v>
      </c>
      <c r="BY1657">
        <f t="shared" si="162"/>
        <v>-999</v>
      </c>
      <c r="CA1657">
        <f t="shared" si="163"/>
        <v>-999</v>
      </c>
    </row>
    <row r="1658" spans="1:82" x14ac:dyDescent="0.3">
      <c r="A1658">
        <v>1</v>
      </c>
      <c r="B1658" t="s">
        <v>1079</v>
      </c>
      <c r="C1658" t="s">
        <v>1093</v>
      </c>
      <c r="D1658">
        <v>31063</v>
      </c>
      <c r="E1658" s="2">
        <v>0</v>
      </c>
      <c r="F1658" s="2" t="s">
        <v>1954</v>
      </c>
      <c r="G1658" s="3">
        <v>-999</v>
      </c>
      <c r="H1658" s="1">
        <v>0.37558214827004172</v>
      </c>
      <c r="I1658" s="1">
        <f t="shared" si="164"/>
        <v>-999</v>
      </c>
      <c r="J1658" s="1">
        <v>-999</v>
      </c>
      <c r="K1658" s="1">
        <v>-999</v>
      </c>
      <c r="L1658" s="2">
        <v>-999</v>
      </c>
      <c r="M1658" s="2">
        <v>-999</v>
      </c>
      <c r="N1658" s="7">
        <v>-999</v>
      </c>
      <c r="O1658" s="2">
        <v>-999</v>
      </c>
      <c r="P1658" s="3">
        <v>-999</v>
      </c>
      <c r="Q1658" s="3">
        <v>-999</v>
      </c>
      <c r="R1658" s="3">
        <v>-999</v>
      </c>
      <c r="S1658" s="3">
        <v>-999</v>
      </c>
      <c r="T1658" s="3">
        <v>-999</v>
      </c>
      <c r="V1658">
        <v>31063</v>
      </c>
      <c r="W1658" s="2">
        <v>-999</v>
      </c>
      <c r="X1658" s="2">
        <v>1.0075628313792891E-2</v>
      </c>
      <c r="Y1658" s="2">
        <v>-999</v>
      </c>
      <c r="Z1658" s="2">
        <v>-999</v>
      </c>
      <c r="AA1658" s="2">
        <v>-999</v>
      </c>
      <c r="AB1658" s="2">
        <v>-999</v>
      </c>
      <c r="AC1658" s="2">
        <v>-999</v>
      </c>
      <c r="AD1658" s="2">
        <v>-999</v>
      </c>
      <c r="AE1658" s="2">
        <v>-999</v>
      </c>
      <c r="AF1658" s="2">
        <v>-999</v>
      </c>
      <c r="AG1658" s="2">
        <v>-999</v>
      </c>
      <c r="AH1658" s="2">
        <v>-999</v>
      </c>
      <c r="AI1658" s="2">
        <v>-999</v>
      </c>
      <c r="AJ1658" s="2">
        <v>-999</v>
      </c>
      <c r="AK1658" s="2">
        <v>-999</v>
      </c>
      <c r="AL1658" s="2">
        <v>-999</v>
      </c>
      <c r="AM1658" s="2">
        <v>-999</v>
      </c>
      <c r="AN1658" s="2">
        <v>-999</v>
      </c>
      <c r="AO1658" s="2">
        <v>-999</v>
      </c>
      <c r="AP1658" s="2">
        <v>-999</v>
      </c>
      <c r="AQ1658" s="2">
        <v>-999</v>
      </c>
      <c r="AR1658" s="2">
        <v>-999</v>
      </c>
      <c r="AS1658" s="2">
        <v>-999</v>
      </c>
      <c r="AT1658" s="2">
        <v>-999</v>
      </c>
      <c r="AU1658" s="2">
        <v>-999</v>
      </c>
      <c r="AV1658" s="2">
        <v>-999</v>
      </c>
      <c r="AW1658" s="2">
        <v>-999</v>
      </c>
      <c r="AX1658" s="2">
        <v>-999</v>
      </c>
      <c r="AY1658" s="2">
        <v>-999</v>
      </c>
      <c r="AZ1658" s="2">
        <v>-999</v>
      </c>
      <c r="BA1658" s="2">
        <v>-999</v>
      </c>
      <c r="BB1658" s="2">
        <v>-999</v>
      </c>
      <c r="BC1658" s="2">
        <v>-999</v>
      </c>
      <c r="BD1658" s="2">
        <v>-999</v>
      </c>
      <c r="BE1658" s="2">
        <v>-999</v>
      </c>
      <c r="BF1658" s="2">
        <v>-999</v>
      </c>
      <c r="BG1658" s="2">
        <v>-999</v>
      </c>
      <c r="BH1658" s="2">
        <v>-999</v>
      </c>
      <c r="BI1658">
        <v>0</v>
      </c>
      <c r="BJ1658">
        <v>0.37558214827004172</v>
      </c>
      <c r="BK1658">
        <v>0.37558214827004172</v>
      </c>
      <c r="BL1658">
        <v>-999</v>
      </c>
      <c r="BM1658">
        <v>5.9028790369366044</v>
      </c>
      <c r="BN1658">
        <f t="shared" si="161"/>
        <v>-999</v>
      </c>
      <c r="BO1658" t="s">
        <v>3748</v>
      </c>
      <c r="BP1658" t="s">
        <v>3748</v>
      </c>
      <c r="BQ1658">
        <v>2.6390865920030383E-3</v>
      </c>
      <c r="BR1658">
        <v>0.18452380952380953</v>
      </c>
      <c r="BS1658">
        <v>3.4482758620689655E-2</v>
      </c>
      <c r="BT1658">
        <v>5.5555555555555552E-2</v>
      </c>
      <c r="BU1658" t="s">
        <v>3748</v>
      </c>
      <c r="BY1658">
        <f t="shared" si="162"/>
        <v>-999</v>
      </c>
      <c r="CA1658">
        <f t="shared" si="163"/>
        <v>-999</v>
      </c>
    </row>
    <row r="1659" spans="1:82" x14ac:dyDescent="0.3">
      <c r="A1659">
        <v>1</v>
      </c>
      <c r="B1659" t="s">
        <v>1079</v>
      </c>
      <c r="C1659" t="s">
        <v>1094</v>
      </c>
      <c r="D1659">
        <v>31065</v>
      </c>
      <c r="E1659" s="2">
        <v>0</v>
      </c>
      <c r="F1659" s="2" t="s">
        <v>1954</v>
      </c>
      <c r="G1659" s="3">
        <v>-999</v>
      </c>
      <c r="H1659" s="1">
        <v>0.37571059355822312</v>
      </c>
      <c r="I1659" s="1">
        <f t="shared" si="164"/>
        <v>-999</v>
      </c>
      <c r="J1659" s="1">
        <v>-999</v>
      </c>
      <c r="K1659" s="1">
        <v>-999</v>
      </c>
      <c r="L1659" s="2">
        <v>-999</v>
      </c>
      <c r="M1659" s="2">
        <v>-999</v>
      </c>
      <c r="N1659" s="7">
        <v>-999</v>
      </c>
      <c r="O1659" s="2">
        <v>-999</v>
      </c>
      <c r="P1659" s="3">
        <v>-999</v>
      </c>
      <c r="Q1659" s="3">
        <v>-999</v>
      </c>
      <c r="R1659" s="3">
        <v>-999</v>
      </c>
      <c r="S1659" s="3">
        <v>-999</v>
      </c>
      <c r="T1659" s="3">
        <v>-999</v>
      </c>
      <c r="V1659">
        <v>31065</v>
      </c>
      <c r="W1659" s="2">
        <v>-999</v>
      </c>
      <c r="X1659" s="2">
        <v>1.0079074076559663E-2</v>
      </c>
      <c r="Y1659" s="2">
        <v>-999</v>
      </c>
      <c r="Z1659" s="2">
        <v>-999</v>
      </c>
      <c r="AA1659" s="2">
        <v>-999</v>
      </c>
      <c r="AB1659" s="2">
        <v>-999</v>
      </c>
      <c r="AC1659" s="2">
        <v>-999</v>
      </c>
      <c r="AD1659" s="2">
        <v>-999</v>
      </c>
      <c r="AE1659" s="2">
        <v>-999</v>
      </c>
      <c r="AF1659" s="2">
        <v>-999</v>
      </c>
      <c r="AG1659" s="2">
        <v>-999</v>
      </c>
      <c r="AH1659" s="2">
        <v>-999</v>
      </c>
      <c r="AI1659" s="2">
        <v>-999</v>
      </c>
      <c r="AJ1659" s="2">
        <v>-999</v>
      </c>
      <c r="AK1659" s="2">
        <v>-999</v>
      </c>
      <c r="AL1659" s="2">
        <v>-999</v>
      </c>
      <c r="AM1659" s="2">
        <v>-999</v>
      </c>
      <c r="AN1659" s="2">
        <v>-999</v>
      </c>
      <c r="AO1659" s="2">
        <v>-999</v>
      </c>
      <c r="AP1659" s="2">
        <v>-999</v>
      </c>
      <c r="AQ1659" s="2">
        <v>-999</v>
      </c>
      <c r="AR1659" s="2">
        <v>-999</v>
      </c>
      <c r="AS1659" s="2">
        <v>-999</v>
      </c>
      <c r="AT1659" s="2">
        <v>-999</v>
      </c>
      <c r="AU1659" s="2">
        <v>-999</v>
      </c>
      <c r="AV1659" s="2">
        <v>-999</v>
      </c>
      <c r="AW1659" s="2">
        <v>-999</v>
      </c>
      <c r="AX1659" s="2">
        <v>-999</v>
      </c>
      <c r="AY1659" s="2">
        <v>-999</v>
      </c>
      <c r="AZ1659" s="2">
        <v>-999</v>
      </c>
      <c r="BA1659" s="2">
        <v>-999</v>
      </c>
      <c r="BB1659" s="2">
        <v>-999</v>
      </c>
      <c r="BC1659" s="2">
        <v>-999</v>
      </c>
      <c r="BD1659" s="2">
        <v>-999</v>
      </c>
      <c r="BE1659" s="2">
        <v>-999</v>
      </c>
      <c r="BF1659" s="2">
        <v>-999</v>
      </c>
      <c r="BG1659" s="2">
        <v>-999</v>
      </c>
      <c r="BH1659" s="2">
        <v>-999</v>
      </c>
      <c r="BI1659">
        <v>0</v>
      </c>
      <c r="BJ1659">
        <v>0.37571059355822312</v>
      </c>
      <c r="BK1659">
        <v>0.37571059355822312</v>
      </c>
      <c r="BL1659">
        <v>-999</v>
      </c>
      <c r="BM1659">
        <v>13.775231517335323</v>
      </c>
      <c r="BN1659">
        <f t="shared" si="161"/>
        <v>-999</v>
      </c>
      <c r="BO1659" t="s">
        <v>3748</v>
      </c>
      <c r="BP1659" t="s">
        <v>3748</v>
      </c>
      <c r="BQ1659">
        <v>3.3809343192827868E-3</v>
      </c>
      <c r="BR1659">
        <v>0.13095238095238096</v>
      </c>
      <c r="BS1659">
        <v>0.13793103448275862</v>
      </c>
      <c r="BT1659">
        <v>5.5555555555555552E-2</v>
      </c>
      <c r="BU1659" t="s">
        <v>3748</v>
      </c>
      <c r="BY1659">
        <f t="shared" si="162"/>
        <v>-999</v>
      </c>
      <c r="CA1659">
        <f t="shared" si="163"/>
        <v>-999</v>
      </c>
    </row>
    <row r="1660" spans="1:82" x14ac:dyDescent="0.3">
      <c r="A1660">
        <v>0</v>
      </c>
      <c r="B1660" t="s">
        <v>1079</v>
      </c>
      <c r="C1660" t="s">
        <v>1095</v>
      </c>
      <c r="D1660">
        <v>31067</v>
      </c>
      <c r="E1660" s="2">
        <f>BO1660</f>
        <v>0.45763778566826363</v>
      </c>
      <c r="F1660" s="2" t="s">
        <v>1936</v>
      </c>
      <c r="G1660" s="3">
        <v>507</v>
      </c>
      <c r="H1660" s="1">
        <v>0.7640931361890706</v>
      </c>
      <c r="I1660" s="1">
        <f t="shared" si="164"/>
        <v>-14.390056348335156</v>
      </c>
      <c r="J1660" s="1">
        <v>2.6290577869199998</v>
      </c>
      <c r="K1660" s="1">
        <v>11.125069488399999</v>
      </c>
      <c r="L1660" s="2">
        <v>0.1389983519350001</v>
      </c>
      <c r="M1660" s="2">
        <v>7.7707334297629177E-4</v>
      </c>
      <c r="N1660" s="7">
        <v>0</v>
      </c>
      <c r="O1660" s="2">
        <v>5.4385378700486922E-3</v>
      </c>
      <c r="P1660" s="3">
        <v>-6306.1835641269981</v>
      </c>
      <c r="Q1660" s="3">
        <v>-144.42718456619588</v>
      </c>
      <c r="R1660" s="3">
        <v>-80896.629382143263</v>
      </c>
      <c r="S1660" s="3">
        <v>-213.71550597321831</v>
      </c>
      <c r="T1660" s="3">
        <v>-41500.357016044814</v>
      </c>
      <c r="V1660">
        <v>31067</v>
      </c>
      <c r="W1660" s="2">
        <v>0.40211539546815944</v>
      </c>
      <c r="X1660" s="2">
        <v>2.0498094685336497E-2</v>
      </c>
      <c r="Y1660" s="2">
        <v>0.42173279972890193</v>
      </c>
      <c r="Z1660" s="2">
        <v>0.74974251370365519</v>
      </c>
      <c r="AA1660" s="2">
        <v>3.2066183088368304E-2</v>
      </c>
      <c r="AB1660" s="2">
        <v>0.34310024887185697</v>
      </c>
      <c r="AC1660" s="2">
        <v>7.7707334297629177E-4</v>
      </c>
      <c r="AD1660" s="2">
        <v>0</v>
      </c>
      <c r="AE1660" s="2">
        <v>5.4385378700486922E-3</v>
      </c>
      <c r="AF1660">
        <v>344757.29347107315</v>
      </c>
      <c r="AG1660">
        <v>911.81899114079079</v>
      </c>
      <c r="AH1660">
        <v>171373.55793815525</v>
      </c>
      <c r="AI1660">
        <v>5674.789970727943</v>
      </c>
      <c r="AJ1660">
        <v>10.438743412960118</v>
      </c>
      <c r="AK1660">
        <v>263860.66408892989</v>
      </c>
      <c r="AL1660">
        <v>698.10348516757244</v>
      </c>
      <c r="AM1660">
        <v>131206.38989161002</v>
      </c>
      <c r="AN1660">
        <v>4341.6010012283677</v>
      </c>
      <c r="AO1660">
        <v>7.9920683037239035</v>
      </c>
      <c r="AP1660">
        <v>-80896.629382143263</v>
      </c>
      <c r="AQ1660">
        <v>-213.71550597321834</v>
      </c>
      <c r="AR1660">
        <v>-40167.168046545237</v>
      </c>
      <c r="AS1660">
        <v>-1333.1889694995753</v>
      </c>
      <c r="AT1660">
        <v>-2.4466751092362147</v>
      </c>
      <c r="AU1660" s="3">
        <v>-1185184.139042028</v>
      </c>
      <c r="AV1660" s="3">
        <v>-27143.645067370853</v>
      </c>
      <c r="AW1660">
        <v>36152.258000228001</v>
      </c>
      <c r="AX1660">
        <v>6794455.3685628502</v>
      </c>
      <c r="AY1660">
        <v>827.9760310793439</v>
      </c>
      <c r="AZ1660">
        <v>155609.81528105188</v>
      </c>
      <c r="BA1660">
        <v>29846.074436101004</v>
      </c>
      <c r="BB1660">
        <v>5609271.2295208229</v>
      </c>
      <c r="BC1660">
        <v>683.54884651314796</v>
      </c>
      <c r="BD1660">
        <v>128466.17021368102</v>
      </c>
      <c r="BE1660">
        <v>-6306.1835641269981</v>
      </c>
      <c r="BF1660">
        <v>-1185184.139042028</v>
      </c>
      <c r="BG1660">
        <v>-144.42718456619588</v>
      </c>
      <c r="BH1660">
        <v>-27143.645067370853</v>
      </c>
      <c r="BI1660">
        <v>0.78864085625942515</v>
      </c>
      <c r="BJ1660">
        <v>1.5527339924484957</v>
      </c>
      <c r="BK1660">
        <v>0.7640931361890706</v>
      </c>
      <c r="BL1660">
        <v>26.764153764379657</v>
      </c>
      <c r="BM1660">
        <v>12.374097416044501</v>
      </c>
      <c r="BN1660">
        <f t="shared" si="161"/>
        <v>-14.390056348335156</v>
      </c>
      <c r="BO1660">
        <v>0.45763778566826363</v>
      </c>
      <c r="BP1660">
        <v>4.3705085499328913E-3</v>
      </c>
      <c r="BQ1660">
        <v>7.8216260842231163E-3</v>
      </c>
      <c r="BR1660">
        <v>0.25595238095238093</v>
      </c>
      <c r="BS1660">
        <v>0.20689655172413793</v>
      </c>
      <c r="BT1660">
        <v>5.5555555555555552E-2</v>
      </c>
      <c r="BU1660">
        <v>0.4120996062021558</v>
      </c>
      <c r="BV1660">
        <v>0.74974251370365519</v>
      </c>
      <c r="BW1660">
        <v>3.3263675402871687E-2</v>
      </c>
      <c r="BX1660">
        <v>0.34310024887185697</v>
      </c>
      <c r="BY1660">
        <f t="shared" si="162"/>
        <v>0.19425901915884322</v>
      </c>
      <c r="BZ1660">
        <v>0</v>
      </c>
      <c r="CA1660">
        <f t="shared" si="163"/>
        <v>3.8073718926674065E-3</v>
      </c>
      <c r="CC1660">
        <v>0.19425901915884322</v>
      </c>
      <c r="CD1660">
        <v>3.8073718926674065E-3</v>
      </c>
    </row>
    <row r="1661" spans="1:82" x14ac:dyDescent="0.3">
      <c r="A1661">
        <v>1</v>
      </c>
      <c r="B1661" t="s">
        <v>1079</v>
      </c>
      <c r="C1661" t="s">
        <v>1096</v>
      </c>
      <c r="D1661">
        <v>31069</v>
      </c>
      <c r="E1661" s="2">
        <v>0</v>
      </c>
      <c r="F1661" s="2" t="s">
        <v>1954</v>
      </c>
      <c r="G1661" s="3">
        <v>-999</v>
      </c>
      <c r="H1661" s="1">
        <v>0.37667497397362215</v>
      </c>
      <c r="I1661" s="1">
        <f t="shared" si="164"/>
        <v>-999</v>
      </c>
      <c r="J1661" s="1">
        <v>-999</v>
      </c>
      <c r="K1661" s="1">
        <v>-999</v>
      </c>
      <c r="L1661" s="2">
        <v>-999</v>
      </c>
      <c r="M1661" s="2">
        <v>-999</v>
      </c>
      <c r="N1661" s="7">
        <v>-999</v>
      </c>
      <c r="O1661" s="2">
        <v>-999</v>
      </c>
      <c r="P1661" s="3">
        <v>-999</v>
      </c>
      <c r="Q1661" s="3">
        <v>-999</v>
      </c>
      <c r="R1661" s="3">
        <v>-999</v>
      </c>
      <c r="S1661" s="3">
        <v>-999</v>
      </c>
      <c r="T1661" s="3">
        <v>-999</v>
      </c>
      <c r="V1661">
        <v>31069</v>
      </c>
      <c r="W1661" s="2">
        <v>-999</v>
      </c>
      <c r="X1661" s="2">
        <v>1.0104945217303221E-2</v>
      </c>
      <c r="Y1661" s="2">
        <v>-999</v>
      </c>
      <c r="Z1661" s="2">
        <v>-999</v>
      </c>
      <c r="AA1661" s="2">
        <v>-999</v>
      </c>
      <c r="AB1661" s="2">
        <v>-999</v>
      </c>
      <c r="AC1661" s="2">
        <v>-999</v>
      </c>
      <c r="AD1661" s="2">
        <v>-999</v>
      </c>
      <c r="AE1661" s="2">
        <v>-999</v>
      </c>
      <c r="AF1661" s="2">
        <v>-999</v>
      </c>
      <c r="AG1661" s="2">
        <v>-999</v>
      </c>
      <c r="AH1661" s="2">
        <v>-999</v>
      </c>
      <c r="AI1661" s="2">
        <v>-999</v>
      </c>
      <c r="AJ1661" s="2">
        <v>-999</v>
      </c>
      <c r="AK1661" s="2">
        <v>-999</v>
      </c>
      <c r="AL1661" s="2">
        <v>-999</v>
      </c>
      <c r="AM1661" s="2">
        <v>-999</v>
      </c>
      <c r="AN1661" s="2">
        <v>-999</v>
      </c>
      <c r="AO1661" s="2">
        <v>-999</v>
      </c>
      <c r="AP1661" s="2">
        <v>-999</v>
      </c>
      <c r="AQ1661" s="2">
        <v>-999</v>
      </c>
      <c r="AR1661" s="2">
        <v>-999</v>
      </c>
      <c r="AS1661" s="2">
        <v>-999</v>
      </c>
      <c r="AT1661" s="2">
        <v>-999</v>
      </c>
      <c r="AU1661" s="2">
        <v>-999</v>
      </c>
      <c r="AV1661" s="2">
        <v>-999</v>
      </c>
      <c r="AW1661" s="2">
        <v>-999</v>
      </c>
      <c r="AX1661" s="2">
        <v>-999</v>
      </c>
      <c r="AY1661" s="2">
        <v>-999</v>
      </c>
      <c r="AZ1661" s="2">
        <v>-999</v>
      </c>
      <c r="BA1661" s="2">
        <v>-999</v>
      </c>
      <c r="BB1661" s="2">
        <v>-999</v>
      </c>
      <c r="BC1661" s="2">
        <v>-999</v>
      </c>
      <c r="BD1661" s="2">
        <v>-999</v>
      </c>
      <c r="BE1661" s="2">
        <v>-999</v>
      </c>
      <c r="BF1661" s="2">
        <v>-999</v>
      </c>
      <c r="BG1661" s="2">
        <v>-999</v>
      </c>
      <c r="BH1661" s="2">
        <v>-999</v>
      </c>
      <c r="BI1661">
        <v>0</v>
      </c>
      <c r="BJ1661">
        <v>0.37667497397362215</v>
      </c>
      <c r="BK1661">
        <v>0.37667497397362215</v>
      </c>
      <c r="BL1661">
        <v>-999</v>
      </c>
      <c r="BM1661">
        <v>3.8609655630810829</v>
      </c>
      <c r="BN1661">
        <f t="shared" si="161"/>
        <v>-999</v>
      </c>
      <c r="BO1661" t="s">
        <v>3748</v>
      </c>
      <c r="BP1661" t="s">
        <v>3748</v>
      </c>
      <c r="BQ1661">
        <v>4.0795224672794781E-4</v>
      </c>
      <c r="BR1661">
        <v>5.3571428571428568E-2</v>
      </c>
      <c r="BS1661">
        <v>0</v>
      </c>
      <c r="BT1661">
        <v>5.5555555555555552E-2</v>
      </c>
      <c r="BU1661" t="s">
        <v>3748</v>
      </c>
      <c r="BY1661">
        <f t="shared" si="162"/>
        <v>-999</v>
      </c>
      <c r="CA1661">
        <f t="shared" si="163"/>
        <v>-999</v>
      </c>
    </row>
    <row r="1662" spans="1:82" x14ac:dyDescent="0.3">
      <c r="A1662">
        <v>1</v>
      </c>
      <c r="B1662" t="s">
        <v>1079</v>
      </c>
      <c r="C1662" t="s">
        <v>227</v>
      </c>
      <c r="D1662">
        <v>31071</v>
      </c>
      <c r="E1662" s="2">
        <v>0</v>
      </c>
      <c r="F1662" s="2" t="s">
        <v>1954</v>
      </c>
      <c r="G1662" s="3">
        <v>-999</v>
      </c>
      <c r="H1662" s="1">
        <v>0.37805810990498817</v>
      </c>
      <c r="I1662" s="1">
        <f t="shared" si="164"/>
        <v>-999</v>
      </c>
      <c r="J1662" s="1">
        <v>-999</v>
      </c>
      <c r="K1662" s="1">
        <v>-999</v>
      </c>
      <c r="L1662" s="2">
        <v>-999</v>
      </c>
      <c r="M1662" s="2">
        <v>-999</v>
      </c>
      <c r="N1662" s="7">
        <v>-999</v>
      </c>
      <c r="O1662" s="2">
        <v>-999</v>
      </c>
      <c r="P1662" s="3">
        <v>-999</v>
      </c>
      <c r="Q1662" s="3">
        <v>-999</v>
      </c>
      <c r="R1662" s="3">
        <v>-999</v>
      </c>
      <c r="S1662" s="3">
        <v>-999</v>
      </c>
      <c r="T1662" s="3">
        <v>-999</v>
      </c>
      <c r="V1662">
        <v>31071</v>
      </c>
      <c r="W1662" s="2">
        <v>-999</v>
      </c>
      <c r="X1662" s="2">
        <v>1.0142050185193962E-2</v>
      </c>
      <c r="Y1662" s="2">
        <v>-999</v>
      </c>
      <c r="Z1662" s="2">
        <v>-999</v>
      </c>
      <c r="AA1662" s="2">
        <v>-999</v>
      </c>
      <c r="AB1662" s="2">
        <v>-999</v>
      </c>
      <c r="AC1662" s="2">
        <v>-999</v>
      </c>
      <c r="AD1662" s="2">
        <v>-999</v>
      </c>
      <c r="AE1662" s="2">
        <v>-999</v>
      </c>
      <c r="AF1662" s="2">
        <v>-999</v>
      </c>
      <c r="AG1662" s="2">
        <v>-999</v>
      </c>
      <c r="AH1662" s="2">
        <v>-999</v>
      </c>
      <c r="AI1662" s="2">
        <v>-999</v>
      </c>
      <c r="AJ1662" s="2">
        <v>-999</v>
      </c>
      <c r="AK1662" s="2">
        <v>-999</v>
      </c>
      <c r="AL1662" s="2">
        <v>-999</v>
      </c>
      <c r="AM1662" s="2">
        <v>-999</v>
      </c>
      <c r="AN1662" s="2">
        <v>-999</v>
      </c>
      <c r="AO1662" s="2">
        <v>-999</v>
      </c>
      <c r="AP1662" s="2">
        <v>-999</v>
      </c>
      <c r="AQ1662" s="2">
        <v>-999</v>
      </c>
      <c r="AR1662" s="2">
        <v>-999</v>
      </c>
      <c r="AS1662" s="2">
        <v>-999</v>
      </c>
      <c r="AT1662" s="2">
        <v>-999</v>
      </c>
      <c r="AU1662" s="2">
        <v>-999</v>
      </c>
      <c r="AV1662" s="2">
        <v>-999</v>
      </c>
      <c r="AW1662" s="2">
        <v>-999</v>
      </c>
      <c r="AX1662" s="2">
        <v>-999</v>
      </c>
      <c r="AY1662" s="2">
        <v>-999</v>
      </c>
      <c r="AZ1662" s="2">
        <v>-999</v>
      </c>
      <c r="BA1662" s="2">
        <v>-999</v>
      </c>
      <c r="BB1662" s="2">
        <v>-999</v>
      </c>
      <c r="BC1662" s="2">
        <v>-999</v>
      </c>
      <c r="BD1662" s="2">
        <v>-999</v>
      </c>
      <c r="BE1662" s="2">
        <v>-999</v>
      </c>
      <c r="BF1662" s="2">
        <v>-999</v>
      </c>
      <c r="BG1662" s="2">
        <v>-999</v>
      </c>
      <c r="BH1662" s="2">
        <v>-999</v>
      </c>
      <c r="BI1662">
        <v>0</v>
      </c>
      <c r="BJ1662">
        <v>0.37805810990498817</v>
      </c>
      <c r="BK1662">
        <v>0.37805810990498817</v>
      </c>
      <c r="BL1662">
        <v>-999</v>
      </c>
      <c r="BM1662">
        <v>3.4287468885655596</v>
      </c>
      <c r="BN1662">
        <f t="shared" si="161"/>
        <v>-999</v>
      </c>
      <c r="BO1662" t="s">
        <v>3748</v>
      </c>
      <c r="BP1662" t="s">
        <v>3748</v>
      </c>
      <c r="BQ1662">
        <v>1.3874792782439978E-3</v>
      </c>
      <c r="BR1662">
        <v>7.7380952380952384E-2</v>
      </c>
      <c r="BS1662">
        <v>3.4482758620689655E-2</v>
      </c>
      <c r="BT1662">
        <v>5.5555555555555552E-2</v>
      </c>
      <c r="BU1662" t="s">
        <v>3748</v>
      </c>
      <c r="BY1662">
        <f t="shared" si="162"/>
        <v>-999</v>
      </c>
      <c r="CA1662">
        <f t="shared" si="163"/>
        <v>-999</v>
      </c>
    </row>
    <row r="1663" spans="1:82" x14ac:dyDescent="0.3">
      <c r="A1663">
        <v>1</v>
      </c>
      <c r="B1663" t="s">
        <v>1079</v>
      </c>
      <c r="C1663" t="s">
        <v>1097</v>
      </c>
      <c r="D1663">
        <v>31073</v>
      </c>
      <c r="E1663" s="2">
        <v>0</v>
      </c>
      <c r="F1663" s="2" t="s">
        <v>1954</v>
      </c>
      <c r="G1663" s="3">
        <v>-999</v>
      </c>
      <c r="H1663" s="1">
        <v>0.37674322878945893</v>
      </c>
      <c r="I1663" s="1">
        <f t="shared" si="164"/>
        <v>-999</v>
      </c>
      <c r="J1663" s="1">
        <v>-999</v>
      </c>
      <c r="K1663" s="1">
        <v>-999</v>
      </c>
      <c r="L1663" s="2">
        <v>-999</v>
      </c>
      <c r="M1663" s="2">
        <v>-999</v>
      </c>
      <c r="N1663" s="7">
        <v>-999</v>
      </c>
      <c r="O1663" s="2">
        <v>-999</v>
      </c>
      <c r="P1663" s="3">
        <v>-999</v>
      </c>
      <c r="Q1663" s="3">
        <v>-999</v>
      </c>
      <c r="R1663" s="3">
        <v>-999</v>
      </c>
      <c r="S1663" s="3">
        <v>-999</v>
      </c>
      <c r="T1663" s="3">
        <v>-999</v>
      </c>
      <c r="V1663">
        <v>31073</v>
      </c>
      <c r="W1663" s="2">
        <v>-999</v>
      </c>
      <c r="X1663" s="2">
        <v>1.0106776268534397E-2</v>
      </c>
      <c r="Y1663" s="2">
        <v>-999</v>
      </c>
      <c r="Z1663" s="2">
        <v>-999</v>
      </c>
      <c r="AA1663" s="2">
        <v>-999</v>
      </c>
      <c r="AB1663" s="2">
        <v>-999</v>
      </c>
      <c r="AC1663" s="2">
        <v>-999</v>
      </c>
      <c r="AD1663" s="2">
        <v>-999</v>
      </c>
      <c r="AE1663" s="2">
        <v>-999</v>
      </c>
      <c r="AF1663" s="2">
        <v>-999</v>
      </c>
      <c r="AG1663" s="2">
        <v>-999</v>
      </c>
      <c r="AH1663" s="2">
        <v>-999</v>
      </c>
      <c r="AI1663" s="2">
        <v>-999</v>
      </c>
      <c r="AJ1663" s="2">
        <v>-999</v>
      </c>
      <c r="AK1663" s="2">
        <v>-999</v>
      </c>
      <c r="AL1663" s="2">
        <v>-999</v>
      </c>
      <c r="AM1663" s="2">
        <v>-999</v>
      </c>
      <c r="AN1663" s="2">
        <v>-999</v>
      </c>
      <c r="AO1663" s="2">
        <v>-999</v>
      </c>
      <c r="AP1663" s="2">
        <v>-999</v>
      </c>
      <c r="AQ1663" s="2">
        <v>-999</v>
      </c>
      <c r="AR1663" s="2">
        <v>-999</v>
      </c>
      <c r="AS1663" s="2">
        <v>-999</v>
      </c>
      <c r="AT1663" s="2">
        <v>-999</v>
      </c>
      <c r="AU1663" s="2">
        <v>-999</v>
      </c>
      <c r="AV1663" s="2">
        <v>-999</v>
      </c>
      <c r="AW1663" s="2">
        <v>-999</v>
      </c>
      <c r="AX1663" s="2">
        <v>-999</v>
      </c>
      <c r="AY1663" s="2">
        <v>-999</v>
      </c>
      <c r="AZ1663" s="2">
        <v>-999</v>
      </c>
      <c r="BA1663" s="2">
        <v>-999</v>
      </c>
      <c r="BB1663" s="2">
        <v>-999</v>
      </c>
      <c r="BC1663" s="2">
        <v>-999</v>
      </c>
      <c r="BD1663" s="2">
        <v>-999</v>
      </c>
      <c r="BE1663" s="2">
        <v>-999</v>
      </c>
      <c r="BF1663" s="2">
        <v>-999</v>
      </c>
      <c r="BG1663" s="2">
        <v>-999</v>
      </c>
      <c r="BH1663" s="2">
        <v>-999</v>
      </c>
      <c r="BI1663">
        <v>0</v>
      </c>
      <c r="BJ1663">
        <v>0.37674322878945893</v>
      </c>
      <c r="BK1663">
        <v>0.37674322878945893</v>
      </c>
      <c r="BL1663">
        <v>-999</v>
      </c>
      <c r="BM1663">
        <v>5.9028790369366044</v>
      </c>
      <c r="BN1663">
        <f t="shared" si="161"/>
        <v>-999</v>
      </c>
      <c r="BO1663" t="s">
        <v>3748</v>
      </c>
      <c r="BP1663" t="s">
        <v>3748</v>
      </c>
      <c r="BQ1663">
        <v>3.0160198425347074E-3</v>
      </c>
      <c r="BR1663">
        <v>2.976190476190476E-2</v>
      </c>
      <c r="BS1663">
        <v>0.20689655172413793</v>
      </c>
      <c r="BT1663">
        <v>5.5555555555555552E-2</v>
      </c>
      <c r="BU1663" t="s">
        <v>3748</v>
      </c>
      <c r="BY1663">
        <f t="shared" si="162"/>
        <v>-999</v>
      </c>
      <c r="CA1663">
        <f t="shared" si="163"/>
        <v>-999</v>
      </c>
    </row>
    <row r="1664" spans="1:82" x14ac:dyDescent="0.3">
      <c r="A1664">
        <v>1</v>
      </c>
      <c r="B1664" t="s">
        <v>1079</v>
      </c>
      <c r="C1664" t="s">
        <v>110</v>
      </c>
      <c r="D1664">
        <v>31075</v>
      </c>
      <c r="E1664" s="2">
        <v>0</v>
      </c>
      <c r="F1664" s="2" t="s">
        <v>1954</v>
      </c>
      <c r="G1664" s="3">
        <v>-999</v>
      </c>
      <c r="H1664" s="1">
        <v>0.37726641549796891</v>
      </c>
      <c r="I1664" s="1">
        <f t="shared" si="164"/>
        <v>-999</v>
      </c>
      <c r="J1664" s="1">
        <v>-999</v>
      </c>
      <c r="K1664" s="1">
        <v>-999</v>
      </c>
      <c r="L1664" s="2">
        <v>-999</v>
      </c>
      <c r="M1664" s="2">
        <v>-999</v>
      </c>
      <c r="N1664" s="7">
        <v>-999</v>
      </c>
      <c r="O1664" s="2">
        <v>-999</v>
      </c>
      <c r="P1664" s="3">
        <v>-999</v>
      </c>
      <c r="Q1664" s="3">
        <v>-999</v>
      </c>
      <c r="R1664" s="3">
        <v>-999</v>
      </c>
      <c r="S1664" s="3">
        <v>-999</v>
      </c>
      <c r="T1664" s="3">
        <v>-999</v>
      </c>
      <c r="V1664">
        <v>31075</v>
      </c>
      <c r="W1664" s="2">
        <v>-999</v>
      </c>
      <c r="X1664" s="2">
        <v>1.0120811639592218E-2</v>
      </c>
      <c r="Y1664" s="2">
        <v>-999</v>
      </c>
      <c r="Z1664" s="2">
        <v>-999</v>
      </c>
      <c r="AA1664" s="2">
        <v>-999</v>
      </c>
      <c r="AB1664" s="2">
        <v>-999</v>
      </c>
      <c r="AC1664" s="2">
        <v>-999</v>
      </c>
      <c r="AD1664" s="2">
        <v>-999</v>
      </c>
      <c r="AE1664" s="2">
        <v>-999</v>
      </c>
      <c r="AF1664" s="2">
        <v>-999</v>
      </c>
      <c r="AG1664" s="2">
        <v>-999</v>
      </c>
      <c r="AH1664" s="2">
        <v>-999</v>
      </c>
      <c r="AI1664" s="2">
        <v>-999</v>
      </c>
      <c r="AJ1664" s="2">
        <v>-999</v>
      </c>
      <c r="AK1664" s="2">
        <v>-999</v>
      </c>
      <c r="AL1664" s="2">
        <v>-999</v>
      </c>
      <c r="AM1664" s="2">
        <v>-999</v>
      </c>
      <c r="AN1664" s="2">
        <v>-999</v>
      </c>
      <c r="AO1664" s="2">
        <v>-999</v>
      </c>
      <c r="AP1664" s="2">
        <v>-999</v>
      </c>
      <c r="AQ1664" s="2">
        <v>-999</v>
      </c>
      <c r="AR1664" s="2">
        <v>-999</v>
      </c>
      <c r="AS1664" s="2">
        <v>-999</v>
      </c>
      <c r="AT1664" s="2">
        <v>-999</v>
      </c>
      <c r="AU1664" s="2">
        <v>-999</v>
      </c>
      <c r="AV1664" s="2">
        <v>-999</v>
      </c>
      <c r="AW1664" s="2">
        <v>-999</v>
      </c>
      <c r="AX1664" s="2">
        <v>-999</v>
      </c>
      <c r="AY1664" s="2">
        <v>-999</v>
      </c>
      <c r="AZ1664" s="2">
        <v>-999</v>
      </c>
      <c r="BA1664" s="2">
        <v>-999</v>
      </c>
      <c r="BB1664" s="2">
        <v>-999</v>
      </c>
      <c r="BC1664" s="2">
        <v>-999</v>
      </c>
      <c r="BD1664" s="2">
        <v>-999</v>
      </c>
      <c r="BE1664" s="2">
        <v>-999</v>
      </c>
      <c r="BF1664" s="2">
        <v>-999</v>
      </c>
      <c r="BG1664" s="2">
        <v>-999</v>
      </c>
      <c r="BH1664" s="2">
        <v>-999</v>
      </c>
      <c r="BI1664">
        <v>0</v>
      </c>
      <c r="BJ1664">
        <v>0.37726641549796891</v>
      </c>
      <c r="BK1664">
        <v>0.37726641549796891</v>
      </c>
      <c r="BL1664">
        <v>-999</v>
      </c>
      <c r="BM1664">
        <v>5.5726933259000573</v>
      </c>
      <c r="BN1664">
        <f t="shared" si="161"/>
        <v>-999</v>
      </c>
      <c r="BO1664" t="s">
        <v>3748</v>
      </c>
      <c r="BP1664" t="s">
        <v>3748</v>
      </c>
      <c r="BQ1664">
        <v>6.7648195885963995E-4</v>
      </c>
      <c r="BR1664">
        <v>1.7857142857142856E-2</v>
      </c>
      <c r="BS1664">
        <v>0</v>
      </c>
      <c r="BT1664">
        <v>5.5555555555555552E-2</v>
      </c>
      <c r="BU1664" t="s">
        <v>3748</v>
      </c>
      <c r="BY1664">
        <f t="shared" si="162"/>
        <v>-999</v>
      </c>
      <c r="CA1664">
        <f t="shared" si="163"/>
        <v>-999</v>
      </c>
    </row>
    <row r="1665" spans="1:82" x14ac:dyDescent="0.3">
      <c r="A1665">
        <v>1</v>
      </c>
      <c r="B1665" t="s">
        <v>1079</v>
      </c>
      <c r="C1665" t="s">
        <v>629</v>
      </c>
      <c r="D1665">
        <v>31077</v>
      </c>
      <c r="E1665" s="2">
        <v>0</v>
      </c>
      <c r="F1665" s="2" t="s">
        <v>1954</v>
      </c>
      <c r="G1665" s="3">
        <v>-999</v>
      </c>
      <c r="H1665" s="1">
        <v>0.37600327079887963</v>
      </c>
      <c r="I1665" s="1">
        <f t="shared" si="164"/>
        <v>-999</v>
      </c>
      <c r="J1665" s="1">
        <v>-999</v>
      </c>
      <c r="K1665" s="1">
        <v>-999</v>
      </c>
      <c r="L1665" s="2">
        <v>-999</v>
      </c>
      <c r="M1665" s="2">
        <v>-999</v>
      </c>
      <c r="N1665" s="7">
        <v>-999</v>
      </c>
      <c r="O1665" s="2">
        <v>-999</v>
      </c>
      <c r="P1665" s="3">
        <v>-999</v>
      </c>
      <c r="Q1665" s="3">
        <v>-999</v>
      </c>
      <c r="R1665" s="3">
        <v>-999</v>
      </c>
      <c r="S1665" s="3">
        <v>-999</v>
      </c>
      <c r="T1665" s="3">
        <v>-999</v>
      </c>
      <c r="V1665">
        <v>31077</v>
      </c>
      <c r="W1665" s="2">
        <v>-999</v>
      </c>
      <c r="X1665" s="2">
        <v>1.0086925640076046E-2</v>
      </c>
      <c r="Y1665" s="2">
        <v>-999</v>
      </c>
      <c r="Z1665" s="2">
        <v>-999</v>
      </c>
      <c r="AA1665" s="2">
        <v>-999</v>
      </c>
      <c r="AB1665" s="2">
        <v>-999</v>
      </c>
      <c r="AC1665" s="2">
        <v>-999</v>
      </c>
      <c r="AD1665" s="2">
        <v>-999</v>
      </c>
      <c r="AE1665" s="2">
        <v>-999</v>
      </c>
      <c r="AF1665" s="2">
        <v>-999</v>
      </c>
      <c r="AG1665" s="2">
        <v>-999</v>
      </c>
      <c r="AH1665" s="2">
        <v>-999</v>
      </c>
      <c r="AI1665" s="2">
        <v>-999</v>
      </c>
      <c r="AJ1665" s="2">
        <v>-999</v>
      </c>
      <c r="AK1665" s="2">
        <v>-999</v>
      </c>
      <c r="AL1665" s="2">
        <v>-999</v>
      </c>
      <c r="AM1665" s="2">
        <v>-999</v>
      </c>
      <c r="AN1665" s="2">
        <v>-999</v>
      </c>
      <c r="AO1665" s="2">
        <v>-999</v>
      </c>
      <c r="AP1665" s="2">
        <v>-999</v>
      </c>
      <c r="AQ1665" s="2">
        <v>-999</v>
      </c>
      <c r="AR1665" s="2">
        <v>-999</v>
      </c>
      <c r="AS1665" s="2">
        <v>-999</v>
      </c>
      <c r="AT1665" s="2">
        <v>-999</v>
      </c>
      <c r="AU1665" s="2">
        <v>-999</v>
      </c>
      <c r="AV1665" s="2">
        <v>-999</v>
      </c>
      <c r="AW1665" s="2">
        <v>-999</v>
      </c>
      <c r="AX1665" s="2">
        <v>-999</v>
      </c>
      <c r="AY1665" s="2">
        <v>-999</v>
      </c>
      <c r="AZ1665" s="2">
        <v>-999</v>
      </c>
      <c r="BA1665" s="2">
        <v>-999</v>
      </c>
      <c r="BB1665" s="2">
        <v>-999</v>
      </c>
      <c r="BC1665" s="2">
        <v>-999</v>
      </c>
      <c r="BD1665" s="2">
        <v>-999</v>
      </c>
      <c r="BE1665" s="2">
        <v>-999</v>
      </c>
      <c r="BF1665" s="2">
        <v>-999</v>
      </c>
      <c r="BG1665" s="2">
        <v>-999</v>
      </c>
      <c r="BH1665" s="2">
        <v>-999</v>
      </c>
      <c r="BI1665">
        <v>0</v>
      </c>
      <c r="BJ1665">
        <v>0.37600327079887963</v>
      </c>
      <c r="BK1665">
        <v>0.37600327079887963</v>
      </c>
      <c r="BL1665">
        <v>-999</v>
      </c>
      <c r="BM1665">
        <v>7.7251947688926865</v>
      </c>
      <c r="BN1665">
        <f t="shared" si="161"/>
        <v>-999</v>
      </c>
      <c r="BO1665" t="s">
        <v>3748</v>
      </c>
      <c r="BP1665" t="s">
        <v>3748</v>
      </c>
      <c r="BQ1665">
        <v>1.9573584170559412E-3</v>
      </c>
      <c r="BR1665">
        <v>7.7380952380952384E-2</v>
      </c>
      <c r="BS1665">
        <v>0.17241379310344829</v>
      </c>
      <c r="BT1665">
        <v>5.5555555555555552E-2</v>
      </c>
      <c r="BU1665" t="s">
        <v>3748</v>
      </c>
      <c r="BY1665">
        <f t="shared" si="162"/>
        <v>-999</v>
      </c>
      <c r="CA1665">
        <f t="shared" si="163"/>
        <v>-999</v>
      </c>
    </row>
    <row r="1666" spans="1:82" x14ac:dyDescent="0.3">
      <c r="A1666">
        <v>0</v>
      </c>
      <c r="B1666" t="s">
        <v>1079</v>
      </c>
      <c r="C1666" t="s">
        <v>374</v>
      </c>
      <c r="D1666">
        <v>31079</v>
      </c>
      <c r="E1666" s="2">
        <f>BO1666</f>
        <v>0.49532708768272221</v>
      </c>
      <c r="F1666" s="2" t="s">
        <v>1937</v>
      </c>
      <c r="G1666" s="3">
        <v>11427</v>
      </c>
      <c r="H1666" s="1">
        <v>13.318710652781462</v>
      </c>
      <c r="I1666" s="1">
        <f t="shared" si="164"/>
        <v>-14.555183400259683</v>
      </c>
      <c r="J1666" s="1">
        <v>2.6277565552</v>
      </c>
      <c r="K1666" s="1">
        <v>44.4155651003</v>
      </c>
      <c r="L1666" s="2">
        <v>0.10222640025599994</v>
      </c>
      <c r="M1666" s="2">
        <v>7.1733986970727521E-3</v>
      </c>
      <c r="N1666" s="7">
        <v>0</v>
      </c>
      <c r="O1666" s="2">
        <v>1.6485154121329271E-3</v>
      </c>
      <c r="P1666" s="3">
        <v>-85167.606705219005</v>
      </c>
      <c r="Q1666" s="3">
        <v>-1950.5486206662122</v>
      </c>
      <c r="R1666" s="3">
        <v>-691760.35418285057</v>
      </c>
      <c r="S1666" s="3">
        <v>-1808.2669147211479</v>
      </c>
      <c r="T1666" s="3">
        <v>-350368.21976637264</v>
      </c>
      <c r="V1666">
        <v>31079</v>
      </c>
      <c r="W1666" s="2">
        <v>0.50952914619785994</v>
      </c>
      <c r="X1666" s="2">
        <v>0.35729700885542298</v>
      </c>
      <c r="Y1666" s="2">
        <v>0.49778869389378655</v>
      </c>
      <c r="Z1666" s="2">
        <v>0.74937143447309684</v>
      </c>
      <c r="AA1666" s="2">
        <v>0.12802056148634397</v>
      </c>
      <c r="AB1666" s="2">
        <v>0.25233323187536266</v>
      </c>
      <c r="AC1666" s="2">
        <v>7.1733986970727521E-3</v>
      </c>
      <c r="AD1666" s="2">
        <v>0</v>
      </c>
      <c r="AE1666" s="2">
        <v>1.6485154121329271E-3</v>
      </c>
      <c r="AF1666">
        <v>863791.1173444856</v>
      </c>
      <c r="AG1666">
        <v>2258.4546662255743</v>
      </c>
      <c r="AH1666">
        <v>424469.56616781419</v>
      </c>
      <c r="AI1666">
        <v>13121.992806045271</v>
      </c>
      <c r="AJ1666">
        <v>25.855798240327182</v>
      </c>
      <c r="AK1666">
        <v>172030.76316163497</v>
      </c>
      <c r="AL1666">
        <v>450.1877515044261</v>
      </c>
      <c r="AM1666">
        <v>84611.394876704304</v>
      </c>
      <c r="AN1666">
        <v>2611.9443307825463</v>
      </c>
      <c r="AO1666">
        <v>5.1539441283220215</v>
      </c>
      <c r="AP1666">
        <v>-691760.35418285057</v>
      </c>
      <c r="AQ1666">
        <v>-1808.2669147211482</v>
      </c>
      <c r="AR1666">
        <v>-339858.17129110987</v>
      </c>
      <c r="AS1666">
        <v>-10510.048475262725</v>
      </c>
      <c r="AT1666">
        <v>-20.701854112005162</v>
      </c>
      <c r="AU1666" s="3">
        <v>-16006400.004178859</v>
      </c>
      <c r="AV1666" s="3">
        <v>-366586.1077680079</v>
      </c>
      <c r="AW1666">
        <v>108011.69095336001</v>
      </c>
      <c r="AX1666">
        <v>20299717.197774481</v>
      </c>
      <c r="AY1666">
        <v>2473.7345917692801</v>
      </c>
      <c r="AZ1666">
        <v>464913.67917711847</v>
      </c>
      <c r="BA1666">
        <v>22844.084248141007</v>
      </c>
      <c r="BB1666">
        <v>4293317.1935956208</v>
      </c>
      <c r="BC1666">
        <v>523.18597110306791</v>
      </c>
      <c r="BD1666">
        <v>98327.571409110576</v>
      </c>
      <c r="BE1666">
        <v>-85167.606705219005</v>
      </c>
      <c r="BF1666">
        <v>-16006400.004178859</v>
      </c>
      <c r="BG1666">
        <v>-1950.5486206662122</v>
      </c>
      <c r="BH1666">
        <v>-366586.1077680079</v>
      </c>
      <c r="BI1666">
        <v>5.0430882842536597</v>
      </c>
      <c r="BJ1666">
        <v>18.361798937035122</v>
      </c>
      <c r="BK1666">
        <v>13.318710652781462</v>
      </c>
      <c r="BL1666">
        <v>19.475828138927223</v>
      </c>
      <c r="BM1666">
        <v>4.9206447386675416</v>
      </c>
      <c r="BN1666">
        <f t="shared" si="161"/>
        <v>-14.555183400259683</v>
      </c>
      <c r="BO1666">
        <v>0.49532708768272221</v>
      </c>
      <c r="BP1666">
        <v>3.0249588835013365E-2</v>
      </c>
      <c r="BQ1666">
        <v>3.8713936245141608E-3</v>
      </c>
      <c r="BR1666">
        <v>0.48214285714285715</v>
      </c>
      <c r="BS1666">
        <v>0.2413793103448276</v>
      </c>
      <c r="BT1666">
        <v>5.5555555555555552E-2</v>
      </c>
      <c r="BU1666">
        <v>0.41682848226936403</v>
      </c>
      <c r="BV1666">
        <v>0.74937143447309684</v>
      </c>
      <c r="BW1666">
        <v>0.13280141233023235</v>
      </c>
      <c r="BX1666">
        <v>0.25233323187536266</v>
      </c>
      <c r="BY1666">
        <f t="shared" si="162"/>
        <v>0.11300473201503329</v>
      </c>
      <c r="BZ1666">
        <v>0</v>
      </c>
      <c r="CA1666">
        <f t="shared" si="163"/>
        <v>1.5408884082217991E-3</v>
      </c>
      <c r="CC1666">
        <v>0.11300473201503329</v>
      </c>
      <c r="CD1666">
        <v>1.5408884082217991E-3</v>
      </c>
    </row>
    <row r="1667" spans="1:82" x14ac:dyDescent="0.3">
      <c r="A1667">
        <v>0</v>
      </c>
      <c r="B1667" t="s">
        <v>1079</v>
      </c>
      <c r="C1667" t="s">
        <v>291</v>
      </c>
      <c r="D1667">
        <v>31081</v>
      </c>
      <c r="E1667" s="2">
        <f>BO1667</f>
        <v>0.45646571245570106</v>
      </c>
      <c r="F1667" s="2" t="s">
        <v>1936</v>
      </c>
      <c r="G1667" s="3">
        <v>591</v>
      </c>
      <c r="H1667" s="1">
        <v>0.37449859599978036</v>
      </c>
      <c r="I1667" s="1">
        <f t="shared" si="164"/>
        <v>-16.052223764801404</v>
      </c>
      <c r="J1667" s="1">
        <v>2.5836307725299998</v>
      </c>
      <c r="K1667" s="1">
        <v>38.130595320200001</v>
      </c>
      <c r="L1667" s="2">
        <v>0.11621180316800006</v>
      </c>
      <c r="M1667" s="2">
        <v>5.5046030099460577E-4</v>
      </c>
      <c r="N1667" s="7">
        <v>0</v>
      </c>
      <c r="O1667" s="2">
        <v>2.0707626998106273E-3</v>
      </c>
      <c r="P1667" s="3">
        <v>-4394.4101906349006</v>
      </c>
      <c r="Q1667" s="3">
        <v>-100.6428508159452</v>
      </c>
      <c r="R1667" s="3">
        <v>-63679.810602902115</v>
      </c>
      <c r="S1667" s="3">
        <v>-167.99227577943964</v>
      </c>
      <c r="T1667" s="3">
        <v>-32748.644170992324</v>
      </c>
      <c r="V1667">
        <v>31081</v>
      </c>
      <c r="W1667" s="2">
        <v>0.41939515090528656</v>
      </c>
      <c r="X1667" s="2">
        <v>1.0046560185864003E-2</v>
      </c>
      <c r="Y1667" s="2">
        <v>0.49475061644678797</v>
      </c>
      <c r="Z1667" s="2">
        <v>0.73678784829909172</v>
      </c>
      <c r="AA1667" s="2">
        <v>0.10990516976823497</v>
      </c>
      <c r="AB1667" s="2">
        <v>0.28685447009784398</v>
      </c>
      <c r="AC1667" s="2">
        <v>5.5046030099460577E-4</v>
      </c>
      <c r="AD1667" s="2">
        <v>0</v>
      </c>
      <c r="AE1667" s="2">
        <v>2.0707626998106273E-3</v>
      </c>
      <c r="AF1667">
        <v>137142.03218639368</v>
      </c>
      <c r="AG1667">
        <v>362.52014522312527</v>
      </c>
      <c r="AH1667">
        <v>68134.539546512911</v>
      </c>
      <c r="AI1667">
        <v>2526.4755787908457</v>
      </c>
      <c r="AJ1667">
        <v>4.1502289889892721</v>
      </c>
      <c r="AK1667">
        <v>73462.22158349157</v>
      </c>
      <c r="AL1667">
        <v>194.52786944368566</v>
      </c>
      <c r="AM1667">
        <v>36560.911133233814</v>
      </c>
      <c r="AN1667">
        <v>1351.4598210776255</v>
      </c>
      <c r="AO1667">
        <v>2.2270024414812708</v>
      </c>
      <c r="AP1667">
        <v>-63679.810602902115</v>
      </c>
      <c r="AQ1667">
        <v>-167.99227577943961</v>
      </c>
      <c r="AR1667">
        <v>-31573.628413279097</v>
      </c>
      <c r="AS1667">
        <v>-1175.0157577132202</v>
      </c>
      <c r="AT1667">
        <v>-1.9232265475080013</v>
      </c>
      <c r="AU1667" s="3">
        <v>-825885.45122792316</v>
      </c>
      <c r="AV1667" s="3">
        <v>-18914.817382348741</v>
      </c>
      <c r="AW1667">
        <v>11152.7663199</v>
      </c>
      <c r="AX1667">
        <v>2096050.9021620059</v>
      </c>
      <c r="AY1667">
        <v>255.42590432519998</v>
      </c>
      <c r="AZ1667">
        <v>48004.744458878085</v>
      </c>
      <c r="BA1667">
        <v>6758.3561292650993</v>
      </c>
      <c r="BB1667">
        <v>1270165.4509340827</v>
      </c>
      <c r="BC1667">
        <v>154.78305350925478</v>
      </c>
      <c r="BD1667">
        <v>29089.927076529344</v>
      </c>
      <c r="BE1667">
        <v>-4394.4101906349006</v>
      </c>
      <c r="BF1667">
        <v>-825885.45122792316</v>
      </c>
      <c r="BG1667">
        <v>-100.6428508159452</v>
      </c>
      <c r="BH1667">
        <v>-18914.817382348741</v>
      </c>
      <c r="BI1667">
        <v>0.38826884314053084</v>
      </c>
      <c r="BJ1667">
        <v>0.7627674391403112</v>
      </c>
      <c r="BK1667">
        <v>0.37449859599978036</v>
      </c>
      <c r="BL1667">
        <v>26.365159794310941</v>
      </c>
      <c r="BM1667">
        <v>10.312936029509535</v>
      </c>
      <c r="BN1667">
        <f t="shared" si="161"/>
        <v>-16.052223764801404</v>
      </c>
      <c r="BO1667">
        <v>0.45646571245570106</v>
      </c>
      <c r="BP1667">
        <v>2.1462066142558115E-3</v>
      </c>
      <c r="BQ1667">
        <v>4.2447955949049682E-3</v>
      </c>
      <c r="BR1667">
        <v>0.19047619047619047</v>
      </c>
      <c r="BS1667">
        <v>0.27586206896551724</v>
      </c>
      <c r="BT1667">
        <v>5.5555555555555552E-2</v>
      </c>
      <c r="BU1667">
        <v>0.45970043007572203</v>
      </c>
      <c r="BV1667">
        <v>0.73678784829909172</v>
      </c>
      <c r="BW1667">
        <v>0.11400951220771263</v>
      </c>
      <c r="BX1667">
        <v>0.28685447009784398</v>
      </c>
      <c r="BY1667">
        <f t="shared" si="162"/>
        <v>0.13150474862485934</v>
      </c>
      <c r="BZ1667">
        <v>0</v>
      </c>
      <c r="CA1667">
        <f t="shared" si="163"/>
        <v>1.7083601760645092E-3</v>
      </c>
      <c r="CC1667">
        <v>0.13150474862485934</v>
      </c>
      <c r="CD1667">
        <v>1.7083601760645092E-3</v>
      </c>
    </row>
    <row r="1668" spans="1:82" x14ac:dyDescent="0.3">
      <c r="A1668">
        <v>1</v>
      </c>
      <c r="B1668" t="s">
        <v>1079</v>
      </c>
      <c r="C1668" t="s">
        <v>703</v>
      </c>
      <c r="D1668">
        <v>31083</v>
      </c>
      <c r="E1668" s="2">
        <v>0</v>
      </c>
      <c r="F1668" s="2" t="s">
        <v>1954</v>
      </c>
      <c r="G1668" s="3">
        <v>-999</v>
      </c>
      <c r="H1668" s="1">
        <v>0.37612479488252243</v>
      </c>
      <c r="I1668" s="1">
        <f t="shared" si="164"/>
        <v>-999</v>
      </c>
      <c r="J1668" s="1">
        <v>-999</v>
      </c>
      <c r="K1668" s="1">
        <v>-999</v>
      </c>
      <c r="L1668" s="2">
        <v>-999</v>
      </c>
      <c r="M1668" s="2">
        <v>-999</v>
      </c>
      <c r="N1668" s="7">
        <v>-999</v>
      </c>
      <c r="O1668" s="2">
        <v>-999</v>
      </c>
      <c r="P1668" s="3">
        <v>-999</v>
      </c>
      <c r="Q1668" s="3">
        <v>-999</v>
      </c>
      <c r="R1668" s="3">
        <v>-999</v>
      </c>
      <c r="S1668" s="3">
        <v>-999</v>
      </c>
      <c r="T1668" s="3">
        <v>-999</v>
      </c>
      <c r="V1668">
        <v>31083</v>
      </c>
      <c r="W1668" s="2">
        <v>-999</v>
      </c>
      <c r="X1668" s="2">
        <v>1.009018572978904E-2</v>
      </c>
      <c r="Y1668" s="2">
        <v>-999</v>
      </c>
      <c r="Z1668" s="2">
        <v>-999</v>
      </c>
      <c r="AA1668" s="2">
        <v>-999</v>
      </c>
      <c r="AB1668" s="2">
        <v>-999</v>
      </c>
      <c r="AC1668" s="2">
        <v>-999</v>
      </c>
      <c r="AD1668" s="2">
        <v>-999</v>
      </c>
      <c r="AE1668" s="2">
        <v>-999</v>
      </c>
      <c r="AF1668" s="2">
        <v>-999</v>
      </c>
      <c r="AG1668" s="2">
        <v>-999</v>
      </c>
      <c r="AH1668" s="2">
        <v>-999</v>
      </c>
      <c r="AI1668" s="2">
        <v>-999</v>
      </c>
      <c r="AJ1668" s="2">
        <v>-999</v>
      </c>
      <c r="AK1668" s="2">
        <v>-999</v>
      </c>
      <c r="AL1668" s="2">
        <v>-999</v>
      </c>
      <c r="AM1668" s="2">
        <v>-999</v>
      </c>
      <c r="AN1668" s="2">
        <v>-999</v>
      </c>
      <c r="AO1668" s="2">
        <v>-999</v>
      </c>
      <c r="AP1668" s="2">
        <v>-999</v>
      </c>
      <c r="AQ1668" s="2">
        <v>-999</v>
      </c>
      <c r="AR1668" s="2">
        <v>-999</v>
      </c>
      <c r="AS1668" s="2">
        <v>-999</v>
      </c>
      <c r="AT1668" s="2">
        <v>-999</v>
      </c>
      <c r="AU1668" s="2">
        <v>-999</v>
      </c>
      <c r="AV1668" s="2">
        <v>-999</v>
      </c>
      <c r="AW1668" s="2">
        <v>-999</v>
      </c>
      <c r="AX1668" s="2">
        <v>-999</v>
      </c>
      <c r="AY1668" s="2">
        <v>-999</v>
      </c>
      <c r="AZ1668" s="2">
        <v>-999</v>
      </c>
      <c r="BA1668" s="2">
        <v>-999</v>
      </c>
      <c r="BB1668" s="2">
        <v>-999</v>
      </c>
      <c r="BC1668" s="2">
        <v>-999</v>
      </c>
      <c r="BD1668" s="2">
        <v>-999</v>
      </c>
      <c r="BE1668" s="2">
        <v>-999</v>
      </c>
      <c r="BF1668" s="2">
        <v>-999</v>
      </c>
      <c r="BG1668" s="2">
        <v>-999</v>
      </c>
      <c r="BH1668" s="2">
        <v>-999</v>
      </c>
      <c r="BI1668">
        <v>0</v>
      </c>
      <c r="BJ1668">
        <v>0.37612479488252243</v>
      </c>
      <c r="BK1668">
        <v>0.37612479488252243</v>
      </c>
      <c r="BL1668">
        <v>-999</v>
      </c>
      <c r="BM1668">
        <v>12.104476480931234</v>
      </c>
      <c r="BN1668">
        <f t="shared" si="161"/>
        <v>-999</v>
      </c>
      <c r="BO1668" t="s">
        <v>3748</v>
      </c>
      <c r="BP1668" t="s">
        <v>3748</v>
      </c>
      <c r="BQ1668">
        <v>3.5714544572032244E-3</v>
      </c>
      <c r="BR1668">
        <v>7.1428571428571425E-2</v>
      </c>
      <c r="BS1668">
        <v>0.17241379310344829</v>
      </c>
      <c r="BT1668">
        <v>5.5555555555555552E-2</v>
      </c>
      <c r="BU1668" t="s">
        <v>3748</v>
      </c>
      <c r="BY1668">
        <f t="shared" si="162"/>
        <v>-999</v>
      </c>
      <c r="CA1668">
        <f t="shared" si="163"/>
        <v>-999</v>
      </c>
    </row>
    <row r="1669" spans="1:82" x14ac:dyDescent="0.3">
      <c r="A1669">
        <v>1</v>
      </c>
      <c r="B1669" t="s">
        <v>1079</v>
      </c>
      <c r="C1669" t="s">
        <v>1098</v>
      </c>
      <c r="D1669">
        <v>31085</v>
      </c>
      <c r="E1669" s="2">
        <v>0</v>
      </c>
      <c r="F1669" s="2" t="s">
        <v>1954</v>
      </c>
      <c r="G1669" s="3">
        <v>-999</v>
      </c>
      <c r="H1669" s="1">
        <v>0.3752881838869066</v>
      </c>
      <c r="I1669" s="1">
        <f t="shared" si="164"/>
        <v>-999</v>
      </c>
      <c r="J1669" s="1">
        <v>-999</v>
      </c>
      <c r="K1669" s="1">
        <v>-999</v>
      </c>
      <c r="L1669" s="2">
        <v>-999</v>
      </c>
      <c r="M1669" s="2">
        <v>-999</v>
      </c>
      <c r="N1669" s="7">
        <v>-999</v>
      </c>
      <c r="O1669" s="2">
        <v>-999</v>
      </c>
      <c r="P1669" s="3">
        <v>-999</v>
      </c>
      <c r="Q1669" s="3">
        <v>-999</v>
      </c>
      <c r="R1669" s="3">
        <v>-999</v>
      </c>
      <c r="S1669" s="3">
        <v>-999</v>
      </c>
      <c r="T1669" s="3">
        <v>-999</v>
      </c>
      <c r="V1669">
        <v>31085</v>
      </c>
      <c r="W1669" s="2">
        <v>-999</v>
      </c>
      <c r="X1669" s="2">
        <v>1.0067742220495843E-2</v>
      </c>
      <c r="Y1669" s="2">
        <v>-999</v>
      </c>
      <c r="Z1669" s="2">
        <v>-999</v>
      </c>
      <c r="AA1669" s="2">
        <v>-999</v>
      </c>
      <c r="AB1669" s="2">
        <v>-999</v>
      </c>
      <c r="AC1669" s="2">
        <v>-999</v>
      </c>
      <c r="AD1669" s="2">
        <v>-999</v>
      </c>
      <c r="AE1669" s="2">
        <v>-999</v>
      </c>
      <c r="AF1669" s="2">
        <v>-999</v>
      </c>
      <c r="AG1669" s="2">
        <v>-999</v>
      </c>
      <c r="AH1669" s="2">
        <v>-999</v>
      </c>
      <c r="AI1669" s="2">
        <v>-999</v>
      </c>
      <c r="AJ1669" s="2">
        <v>-999</v>
      </c>
      <c r="AK1669" s="2">
        <v>-999</v>
      </c>
      <c r="AL1669" s="2">
        <v>-999</v>
      </c>
      <c r="AM1669" s="2">
        <v>-999</v>
      </c>
      <c r="AN1669" s="2">
        <v>-999</v>
      </c>
      <c r="AO1669" s="2">
        <v>-999</v>
      </c>
      <c r="AP1669" s="2">
        <v>-999</v>
      </c>
      <c r="AQ1669" s="2">
        <v>-999</v>
      </c>
      <c r="AR1669" s="2">
        <v>-999</v>
      </c>
      <c r="AS1669" s="2">
        <v>-999</v>
      </c>
      <c r="AT1669" s="2">
        <v>-999</v>
      </c>
      <c r="AU1669" s="2">
        <v>-999</v>
      </c>
      <c r="AV1669" s="2">
        <v>-999</v>
      </c>
      <c r="AW1669" s="2">
        <v>-999</v>
      </c>
      <c r="AX1669" s="2">
        <v>-999</v>
      </c>
      <c r="AY1669" s="2">
        <v>-999</v>
      </c>
      <c r="AZ1669" s="2">
        <v>-999</v>
      </c>
      <c r="BA1669" s="2">
        <v>-999</v>
      </c>
      <c r="BB1669" s="2">
        <v>-999</v>
      </c>
      <c r="BC1669" s="2">
        <v>-999</v>
      </c>
      <c r="BD1669" s="2">
        <v>-999</v>
      </c>
      <c r="BE1669" s="2">
        <v>-999</v>
      </c>
      <c r="BF1669" s="2">
        <v>-999</v>
      </c>
      <c r="BG1669" s="2">
        <v>-999</v>
      </c>
      <c r="BH1669" s="2">
        <v>-999</v>
      </c>
      <c r="BI1669">
        <v>0</v>
      </c>
      <c r="BJ1669">
        <v>0.3752881838869066</v>
      </c>
      <c r="BK1669">
        <v>0.3752881838869066</v>
      </c>
      <c r="BL1669">
        <v>-999</v>
      </c>
      <c r="BM1669">
        <v>7.3337011783455939</v>
      </c>
      <c r="BN1669">
        <f t="shared" si="161"/>
        <v>-999</v>
      </c>
      <c r="BO1669" t="s">
        <v>3748</v>
      </c>
      <c r="BP1669" t="s">
        <v>3748</v>
      </c>
      <c r="BQ1669">
        <v>2.3889429953302824E-3</v>
      </c>
      <c r="BR1669">
        <v>2.3809523809523808E-2</v>
      </c>
      <c r="BS1669">
        <v>0</v>
      </c>
      <c r="BT1669">
        <v>5.5555555555555552E-2</v>
      </c>
      <c r="BU1669" t="s">
        <v>3748</v>
      </c>
      <c r="BY1669">
        <f t="shared" si="162"/>
        <v>-999</v>
      </c>
      <c r="CA1669">
        <f t="shared" si="163"/>
        <v>-999</v>
      </c>
    </row>
    <row r="1670" spans="1:82" x14ac:dyDescent="0.3">
      <c r="A1670">
        <v>1</v>
      </c>
      <c r="B1670" t="s">
        <v>1079</v>
      </c>
      <c r="C1670" t="s">
        <v>1099</v>
      </c>
      <c r="D1670">
        <v>31087</v>
      </c>
      <c r="E1670" s="2">
        <v>0</v>
      </c>
      <c r="F1670" s="2" t="s">
        <v>1954</v>
      </c>
      <c r="G1670" s="3">
        <v>-999</v>
      </c>
      <c r="H1670" s="1">
        <v>0.3742680378416845</v>
      </c>
      <c r="I1670" s="1">
        <f t="shared" si="164"/>
        <v>-999</v>
      </c>
      <c r="J1670" s="1">
        <v>-999</v>
      </c>
      <c r="K1670" s="1">
        <v>-999</v>
      </c>
      <c r="L1670" s="2">
        <v>-999</v>
      </c>
      <c r="M1670" s="2">
        <v>-999</v>
      </c>
      <c r="N1670" s="7">
        <v>-999</v>
      </c>
      <c r="O1670" s="2">
        <v>-999</v>
      </c>
      <c r="P1670" s="3">
        <v>-999</v>
      </c>
      <c r="Q1670" s="3">
        <v>-999</v>
      </c>
      <c r="R1670" s="3">
        <v>-999</v>
      </c>
      <c r="S1670" s="3">
        <v>-999</v>
      </c>
      <c r="T1670" s="3">
        <v>-999</v>
      </c>
      <c r="V1670">
        <v>31087</v>
      </c>
      <c r="W1670" s="2">
        <v>-999</v>
      </c>
      <c r="X1670" s="2">
        <v>1.0040375072124208E-2</v>
      </c>
      <c r="Y1670" s="2">
        <v>-999</v>
      </c>
      <c r="Z1670" s="2">
        <v>-999</v>
      </c>
      <c r="AA1670" s="2">
        <v>-999</v>
      </c>
      <c r="AB1670" s="2">
        <v>-999</v>
      </c>
      <c r="AC1670" s="2">
        <v>-999</v>
      </c>
      <c r="AD1670" s="2">
        <v>-999</v>
      </c>
      <c r="AE1670" s="2">
        <v>-999</v>
      </c>
      <c r="AF1670" s="2">
        <v>-999</v>
      </c>
      <c r="AG1670" s="2">
        <v>-999</v>
      </c>
      <c r="AH1670" s="2">
        <v>-999</v>
      </c>
      <c r="AI1670" s="2">
        <v>-999</v>
      </c>
      <c r="AJ1670" s="2">
        <v>-999</v>
      </c>
      <c r="AK1670" s="2">
        <v>-999</v>
      </c>
      <c r="AL1670" s="2">
        <v>-999</v>
      </c>
      <c r="AM1670" s="2">
        <v>-999</v>
      </c>
      <c r="AN1670" s="2">
        <v>-999</v>
      </c>
      <c r="AO1670" s="2">
        <v>-999</v>
      </c>
      <c r="AP1670" s="2">
        <v>-999</v>
      </c>
      <c r="AQ1670" s="2">
        <v>-999</v>
      </c>
      <c r="AR1670" s="2">
        <v>-999</v>
      </c>
      <c r="AS1670" s="2">
        <v>-999</v>
      </c>
      <c r="AT1670" s="2">
        <v>-999</v>
      </c>
      <c r="AU1670" s="2">
        <v>-999</v>
      </c>
      <c r="AV1670" s="2">
        <v>-999</v>
      </c>
      <c r="AW1670" s="2">
        <v>-999</v>
      </c>
      <c r="AX1670" s="2">
        <v>-999</v>
      </c>
      <c r="AY1670" s="2">
        <v>-999</v>
      </c>
      <c r="AZ1670" s="2">
        <v>-999</v>
      </c>
      <c r="BA1670" s="2">
        <v>-999</v>
      </c>
      <c r="BB1670" s="2">
        <v>-999</v>
      </c>
      <c r="BC1670" s="2">
        <v>-999</v>
      </c>
      <c r="BD1670" s="2">
        <v>-999</v>
      </c>
      <c r="BE1670" s="2">
        <v>-999</v>
      </c>
      <c r="BF1670" s="2">
        <v>-999</v>
      </c>
      <c r="BG1670" s="2">
        <v>-999</v>
      </c>
      <c r="BH1670" s="2">
        <v>-999</v>
      </c>
      <c r="BI1670">
        <v>0</v>
      </c>
      <c r="BJ1670">
        <v>0.3742680378416845</v>
      </c>
      <c r="BK1670">
        <v>0.3742680378416845</v>
      </c>
      <c r="BL1670">
        <v>-999</v>
      </c>
      <c r="BM1670">
        <v>7.0443740810917852</v>
      </c>
      <c r="BN1670">
        <f t="shared" si="161"/>
        <v>-999</v>
      </c>
      <c r="BO1670" t="s">
        <v>3748</v>
      </c>
      <c r="BP1670" t="s">
        <v>3748</v>
      </c>
      <c r="BQ1670">
        <v>2.7350629089646313E-3</v>
      </c>
      <c r="BR1670">
        <v>6.8877551020408156E-2</v>
      </c>
      <c r="BS1670">
        <v>0.10344827586206896</v>
      </c>
      <c r="BT1670">
        <v>5.5555555555555552E-2</v>
      </c>
      <c r="BU1670" t="s">
        <v>3748</v>
      </c>
      <c r="BY1670">
        <f t="shared" si="162"/>
        <v>-999</v>
      </c>
      <c r="CA1670">
        <f t="shared" si="163"/>
        <v>-999</v>
      </c>
    </row>
    <row r="1671" spans="1:82" x14ac:dyDescent="0.3">
      <c r="A1671">
        <v>0</v>
      </c>
      <c r="B1671" t="s">
        <v>1079</v>
      </c>
      <c r="C1671" t="s">
        <v>1015</v>
      </c>
      <c r="D1671">
        <v>31089</v>
      </c>
      <c r="E1671" s="2">
        <f>BO1671</f>
        <v>0.3832953252639294</v>
      </c>
      <c r="F1671" s="2" t="s">
        <v>1935</v>
      </c>
      <c r="G1671" s="3">
        <v>262</v>
      </c>
      <c r="H1671" s="1">
        <v>0.37677180955882877</v>
      </c>
      <c r="I1671" s="1">
        <f t="shared" si="164"/>
        <v>-14.172103161871181</v>
      </c>
      <c r="J1671" s="1">
        <v>2.6498122175000001</v>
      </c>
      <c r="K1671" s="1">
        <v>32.859061086700002</v>
      </c>
      <c r="L1671" s="2">
        <v>8.4910328255999978E-2</v>
      </c>
      <c r="M1671" s="2">
        <v>1.8176599479736257E-6</v>
      </c>
      <c r="N1671" s="7">
        <v>0</v>
      </c>
      <c r="O1671" s="2">
        <v>1.527307108963101E-3</v>
      </c>
      <c r="P1671" s="3">
        <v>-6320.4786723845009</v>
      </c>
      <c r="Q1671" s="3">
        <v>-144.75457786480598</v>
      </c>
      <c r="R1671" s="3">
        <v>-83991.98886591004</v>
      </c>
      <c r="S1671" s="3">
        <v>-221.36524729348983</v>
      </c>
      <c r="T1671" s="3">
        <v>-43494.460412103937</v>
      </c>
      <c r="V1671">
        <v>31089</v>
      </c>
      <c r="W1671" s="2">
        <v>0.39070944734228358</v>
      </c>
      <c r="X1671" s="2">
        <v>1.0107542996160882E-2</v>
      </c>
      <c r="Y1671" s="2">
        <v>0.45712811751141508</v>
      </c>
      <c r="Z1671" s="2">
        <v>0.75566116601740552</v>
      </c>
      <c r="AA1671" s="2">
        <v>9.4710839336028099E-2</v>
      </c>
      <c r="AB1671" s="2">
        <v>0.20959064874415226</v>
      </c>
      <c r="AC1671" s="2">
        <v>1.8176599479736257E-6</v>
      </c>
      <c r="AD1671" s="2">
        <v>0</v>
      </c>
      <c r="AE1671" s="2">
        <v>1.527307108963101E-3</v>
      </c>
      <c r="AF1671">
        <v>94614.671153844116</v>
      </c>
      <c r="AG1671">
        <v>249.3753846824394</v>
      </c>
      <c r="AH1671">
        <v>46869.33190737525</v>
      </c>
      <c r="AI1671">
        <v>2128.4094299847848</v>
      </c>
      <c r="AJ1671">
        <v>2.8549286713116548</v>
      </c>
      <c r="AK1671">
        <v>10622.682287934073</v>
      </c>
      <c r="AL1671">
        <v>28.01013738894957</v>
      </c>
      <c r="AM1671">
        <v>5264.4186503236097</v>
      </c>
      <c r="AN1671">
        <v>238.86227493249075</v>
      </c>
      <c r="AO1671">
        <v>0.32066876467572636</v>
      </c>
      <c r="AP1671">
        <v>-83991.98886591004</v>
      </c>
      <c r="AQ1671">
        <v>-221.36524729348983</v>
      </c>
      <c r="AR1671">
        <v>-41604.913257051638</v>
      </c>
      <c r="AS1671">
        <v>-1889.5471550522941</v>
      </c>
      <c r="AT1671">
        <v>-2.5342599066359286</v>
      </c>
      <c r="AU1671" s="3">
        <v>-1187870.761687943</v>
      </c>
      <c r="AV1671" s="3">
        <v>-27205.175363911636</v>
      </c>
      <c r="AW1671">
        <v>7135.4466182470005</v>
      </c>
      <c r="AX1671">
        <v>1341035.8374333412</v>
      </c>
      <c r="AY1671">
        <v>163.419357399956</v>
      </c>
      <c r="AZ1671">
        <v>30713.034029747731</v>
      </c>
      <c r="BA1671">
        <v>814.96794586249962</v>
      </c>
      <c r="BB1671">
        <v>153165.07574539818</v>
      </c>
      <c r="BC1671">
        <v>18.664779535150018</v>
      </c>
      <c r="BD1671">
        <v>3507.8586658360941</v>
      </c>
      <c r="BE1671">
        <v>-6320.4786723845009</v>
      </c>
      <c r="BF1671">
        <v>-1187870.761687943</v>
      </c>
      <c r="BG1671">
        <v>-144.75457786480598</v>
      </c>
      <c r="BH1671">
        <v>-27205.175363911636</v>
      </c>
      <c r="BI1671">
        <v>8.6100838024199933E-2</v>
      </c>
      <c r="BJ1671">
        <v>0.46287264758302871</v>
      </c>
      <c r="BK1671">
        <v>0.37677180955882877</v>
      </c>
      <c r="BL1671">
        <v>17.211768248897187</v>
      </c>
      <c r="BM1671">
        <v>3.0396650870260058</v>
      </c>
      <c r="BN1671">
        <f t="shared" ref="BN1671:BN1734" si="166">IF(BL1671=-999,-999,BM1671-BL1671)</f>
        <v>-14.172103161871181</v>
      </c>
      <c r="BO1671">
        <v>0.3832953252639294</v>
      </c>
      <c r="BP1671">
        <v>3.9964255543814526E-4</v>
      </c>
      <c r="BQ1671">
        <v>1.291011893361751E-3</v>
      </c>
      <c r="BR1671">
        <v>0.29761904761904762</v>
      </c>
      <c r="BS1671">
        <v>6.8965517241379309E-2</v>
      </c>
      <c r="BT1671">
        <v>5.5555555555555552E-2</v>
      </c>
      <c r="BU1671">
        <v>0.40585790567381141</v>
      </c>
      <c r="BV1671">
        <v>0.75566116601740552</v>
      </c>
      <c r="BW1671">
        <v>9.8247758647332054E-2</v>
      </c>
      <c r="BX1671">
        <v>0.20959064874415226</v>
      </c>
      <c r="BY1671">
        <f t="shared" ref="BY1671:BY1734" si="167">IF(I1671=-999,-999,CC1671)</f>
        <v>4.8361555413194184E-4</v>
      </c>
      <c r="BZ1671">
        <v>0</v>
      </c>
      <c r="CA1671">
        <f t="shared" ref="CA1671:CA1734" si="168">IF(I1671=-999,-999,CD1671)</f>
        <v>1.6873778250278998E-3</v>
      </c>
      <c r="CC1671">
        <v>4.8361555413194184E-4</v>
      </c>
      <c r="CD1671">
        <v>1.6873778250278998E-3</v>
      </c>
    </row>
    <row r="1672" spans="1:82" x14ac:dyDescent="0.3">
      <c r="A1672">
        <v>1</v>
      </c>
      <c r="B1672" t="s">
        <v>1079</v>
      </c>
      <c r="C1672" t="s">
        <v>1100</v>
      </c>
      <c r="D1672">
        <v>31091</v>
      </c>
      <c r="E1672" s="2">
        <v>0</v>
      </c>
      <c r="F1672" s="2" t="s">
        <v>1954</v>
      </c>
      <c r="G1672" s="3">
        <v>-999</v>
      </c>
      <c r="H1672" s="1">
        <v>0.37569499518144345</v>
      </c>
      <c r="I1672" s="1">
        <f t="shared" ref="I1672:I1735" si="169">BN1672</f>
        <v>-999</v>
      </c>
      <c r="J1672" s="1">
        <v>-999</v>
      </c>
      <c r="K1672" s="1">
        <v>-999</v>
      </c>
      <c r="L1672" s="2">
        <v>-999</v>
      </c>
      <c r="M1672" s="2">
        <v>-999</v>
      </c>
      <c r="N1672" s="7">
        <v>-999</v>
      </c>
      <c r="O1672" s="2">
        <v>-999</v>
      </c>
      <c r="P1672" s="3">
        <v>-999</v>
      </c>
      <c r="Q1672" s="3">
        <v>-999</v>
      </c>
      <c r="R1672" s="3">
        <v>-999</v>
      </c>
      <c r="S1672" s="3">
        <v>-999</v>
      </c>
      <c r="T1672" s="3">
        <v>-999</v>
      </c>
      <c r="V1672">
        <v>31091</v>
      </c>
      <c r="W1672" s="2">
        <v>-999</v>
      </c>
      <c r="X1672" s="2">
        <v>1.0078655623639432E-2</v>
      </c>
      <c r="Y1672" s="2">
        <v>-999</v>
      </c>
      <c r="Z1672" s="2">
        <v>-999</v>
      </c>
      <c r="AA1672" s="2">
        <v>-999</v>
      </c>
      <c r="AB1672" s="2">
        <v>-999</v>
      </c>
      <c r="AC1672" s="2">
        <v>-999</v>
      </c>
      <c r="AD1672" s="2">
        <v>-999</v>
      </c>
      <c r="AE1672" s="2">
        <v>-999</v>
      </c>
      <c r="AF1672" s="2">
        <v>-999</v>
      </c>
      <c r="AG1672" s="2">
        <v>-999</v>
      </c>
      <c r="AH1672" s="2">
        <v>-999</v>
      </c>
      <c r="AI1672" s="2">
        <v>-999</v>
      </c>
      <c r="AJ1672" s="2">
        <v>-999</v>
      </c>
      <c r="AK1672" s="2">
        <v>-999</v>
      </c>
      <c r="AL1672" s="2">
        <v>-999</v>
      </c>
      <c r="AM1672" s="2">
        <v>-999</v>
      </c>
      <c r="AN1672" s="2">
        <v>-999</v>
      </c>
      <c r="AO1672" s="2">
        <v>-999</v>
      </c>
      <c r="AP1672" s="2">
        <v>-999</v>
      </c>
      <c r="AQ1672" s="2">
        <v>-999</v>
      </c>
      <c r="AR1672" s="2">
        <v>-999</v>
      </c>
      <c r="AS1672" s="2">
        <v>-999</v>
      </c>
      <c r="AT1672" s="2">
        <v>-999</v>
      </c>
      <c r="AU1672" s="2">
        <v>-999</v>
      </c>
      <c r="AV1672" s="2">
        <v>-999</v>
      </c>
      <c r="AW1672" s="2">
        <v>-999</v>
      </c>
      <c r="AX1672" s="2">
        <v>-999</v>
      </c>
      <c r="AY1672" s="2">
        <v>-999</v>
      </c>
      <c r="AZ1672" s="2">
        <v>-999</v>
      </c>
      <c r="BA1672" s="2">
        <v>-999</v>
      </c>
      <c r="BB1672" s="2">
        <v>-999</v>
      </c>
      <c r="BC1672" s="2">
        <v>-999</v>
      </c>
      <c r="BD1672" s="2">
        <v>-999</v>
      </c>
      <c r="BE1672" s="2">
        <v>-999</v>
      </c>
      <c r="BF1672" s="2">
        <v>-999</v>
      </c>
      <c r="BG1672" s="2">
        <v>-999</v>
      </c>
      <c r="BH1672" s="2">
        <v>-999</v>
      </c>
      <c r="BI1672">
        <v>0</v>
      </c>
      <c r="BJ1672">
        <v>0.37569499518144345</v>
      </c>
      <c r="BK1672">
        <v>0.37569499518144345</v>
      </c>
      <c r="BL1672">
        <v>-999</v>
      </c>
      <c r="BM1672">
        <v>5.5726933259000573</v>
      </c>
      <c r="BN1672">
        <f t="shared" si="166"/>
        <v>-999</v>
      </c>
      <c r="BO1672" t="s">
        <v>3748</v>
      </c>
      <c r="BP1672" t="s">
        <v>3748</v>
      </c>
      <c r="BQ1672">
        <v>9.3450574819961215E-4</v>
      </c>
      <c r="BR1672">
        <v>1.7857142857142856E-2</v>
      </c>
      <c r="BS1672">
        <v>0</v>
      </c>
      <c r="BT1672">
        <v>5.5555555555555552E-2</v>
      </c>
      <c r="BU1672" t="s">
        <v>3748</v>
      </c>
      <c r="BY1672">
        <f t="shared" si="167"/>
        <v>-999</v>
      </c>
      <c r="CA1672">
        <f t="shared" si="168"/>
        <v>-999</v>
      </c>
    </row>
    <row r="1673" spans="1:82" x14ac:dyDescent="0.3">
      <c r="A1673">
        <v>1</v>
      </c>
      <c r="B1673" t="s">
        <v>1079</v>
      </c>
      <c r="C1673" t="s">
        <v>113</v>
      </c>
      <c r="D1673">
        <v>31093</v>
      </c>
      <c r="E1673" s="2">
        <v>0</v>
      </c>
      <c r="F1673" s="2" t="s">
        <v>1954</v>
      </c>
      <c r="G1673" s="3">
        <v>-999</v>
      </c>
      <c r="H1673" s="1">
        <v>0.37635334001077059</v>
      </c>
      <c r="I1673" s="1">
        <f t="shared" si="169"/>
        <v>-999</v>
      </c>
      <c r="J1673" s="1">
        <v>-999</v>
      </c>
      <c r="K1673" s="1">
        <v>-999</v>
      </c>
      <c r="L1673" s="2">
        <v>-999</v>
      </c>
      <c r="M1673" s="2">
        <v>-999</v>
      </c>
      <c r="N1673" s="7">
        <v>-999</v>
      </c>
      <c r="O1673" s="2">
        <v>-999</v>
      </c>
      <c r="P1673" s="3">
        <v>-999</v>
      </c>
      <c r="Q1673" s="3">
        <v>-999</v>
      </c>
      <c r="R1673" s="3">
        <v>-999</v>
      </c>
      <c r="S1673" s="3">
        <v>-999</v>
      </c>
      <c r="T1673" s="3">
        <v>-999</v>
      </c>
      <c r="V1673">
        <v>31093</v>
      </c>
      <c r="W1673" s="2">
        <v>-999</v>
      </c>
      <c r="X1673" s="2">
        <v>1.0096316840588003E-2</v>
      </c>
      <c r="Y1673" s="2">
        <v>-999</v>
      </c>
      <c r="Z1673" s="2">
        <v>-999</v>
      </c>
      <c r="AA1673" s="2">
        <v>-999</v>
      </c>
      <c r="AB1673" s="2">
        <v>-999</v>
      </c>
      <c r="AC1673" s="2">
        <v>-999</v>
      </c>
      <c r="AD1673" s="2">
        <v>-999</v>
      </c>
      <c r="AE1673" s="2">
        <v>-999</v>
      </c>
      <c r="AF1673" s="2">
        <v>-999</v>
      </c>
      <c r="AG1673" s="2">
        <v>-999</v>
      </c>
      <c r="AH1673" s="2">
        <v>-999</v>
      </c>
      <c r="AI1673" s="2">
        <v>-999</v>
      </c>
      <c r="AJ1673" s="2">
        <v>-999</v>
      </c>
      <c r="AK1673" s="2">
        <v>-999</v>
      </c>
      <c r="AL1673" s="2">
        <v>-999</v>
      </c>
      <c r="AM1673" s="2">
        <v>-999</v>
      </c>
      <c r="AN1673" s="2">
        <v>-999</v>
      </c>
      <c r="AO1673" s="2">
        <v>-999</v>
      </c>
      <c r="AP1673" s="2">
        <v>-999</v>
      </c>
      <c r="AQ1673" s="2">
        <v>-999</v>
      </c>
      <c r="AR1673" s="2">
        <v>-999</v>
      </c>
      <c r="AS1673" s="2">
        <v>-999</v>
      </c>
      <c r="AT1673" s="2">
        <v>-999</v>
      </c>
      <c r="AU1673" s="2">
        <v>-999</v>
      </c>
      <c r="AV1673" s="2">
        <v>-999</v>
      </c>
      <c r="AW1673" s="2">
        <v>-999</v>
      </c>
      <c r="AX1673" s="2">
        <v>-999</v>
      </c>
      <c r="AY1673" s="2">
        <v>-999</v>
      </c>
      <c r="AZ1673" s="2">
        <v>-999</v>
      </c>
      <c r="BA1673" s="2">
        <v>-999</v>
      </c>
      <c r="BB1673" s="2">
        <v>-999</v>
      </c>
      <c r="BC1673" s="2">
        <v>-999</v>
      </c>
      <c r="BD1673" s="2">
        <v>-999</v>
      </c>
      <c r="BE1673" s="2">
        <v>-999</v>
      </c>
      <c r="BF1673" s="2">
        <v>-999</v>
      </c>
      <c r="BG1673" s="2">
        <v>-999</v>
      </c>
      <c r="BH1673" s="2">
        <v>-999</v>
      </c>
      <c r="BI1673">
        <v>0</v>
      </c>
      <c r="BJ1673">
        <v>0.37635334001077059</v>
      </c>
      <c r="BK1673">
        <v>0.37635334001077059</v>
      </c>
      <c r="BL1673">
        <v>-999</v>
      </c>
      <c r="BM1673">
        <v>7.7251947688926865</v>
      </c>
      <c r="BN1673">
        <f t="shared" si="166"/>
        <v>-999</v>
      </c>
      <c r="BO1673" t="s">
        <v>3748</v>
      </c>
      <c r="BP1673" t="s">
        <v>3748</v>
      </c>
      <c r="BQ1673">
        <v>2.6342412567164231E-3</v>
      </c>
      <c r="BR1673">
        <v>0.21428571428571427</v>
      </c>
      <c r="BS1673">
        <v>0.20689655172413793</v>
      </c>
      <c r="BT1673">
        <v>5.5555555555555552E-2</v>
      </c>
      <c r="BU1673" t="s">
        <v>3748</v>
      </c>
      <c r="BY1673">
        <f t="shared" si="167"/>
        <v>-999</v>
      </c>
      <c r="CA1673">
        <f t="shared" si="168"/>
        <v>-999</v>
      </c>
    </row>
    <row r="1674" spans="1:82" x14ac:dyDescent="0.3">
      <c r="A1674">
        <v>0</v>
      </c>
      <c r="B1674" t="s">
        <v>1079</v>
      </c>
      <c r="C1674" t="s">
        <v>41</v>
      </c>
      <c r="D1674">
        <v>31095</v>
      </c>
      <c r="E1674" s="2">
        <f>BO1674</f>
        <v>0.40798011615798685</v>
      </c>
      <c r="F1674" s="2" t="s">
        <v>1935</v>
      </c>
      <c r="G1674" s="3">
        <v>-223</v>
      </c>
      <c r="H1674" s="1">
        <v>0.37551607353191679</v>
      </c>
      <c r="I1674" s="1">
        <f t="shared" si="169"/>
        <v>-14.089575969724288</v>
      </c>
      <c r="J1674" s="1">
        <v>2.5946275886799999</v>
      </c>
      <c r="K1674" s="1">
        <v>-3.92230079082</v>
      </c>
      <c r="L1674" s="2">
        <v>0.13920040250599985</v>
      </c>
      <c r="M1674" s="2">
        <v>-4.524754734374873E-5</v>
      </c>
      <c r="N1674" s="7">
        <v>0</v>
      </c>
      <c r="O1674" s="2">
        <v>7.9571520831544958E-3</v>
      </c>
      <c r="P1674" s="3">
        <v>-1847.7243947980012</v>
      </c>
      <c r="Q1674" s="3">
        <v>-42.317453889704034</v>
      </c>
      <c r="R1674" s="3">
        <v>-42659.571177990641</v>
      </c>
      <c r="S1674" s="3">
        <v>-112.30403823255031</v>
      </c>
      <c r="T1674" s="3">
        <v>-21814.654580789887</v>
      </c>
      <c r="V1674">
        <v>31095</v>
      </c>
      <c r="W1674" s="2">
        <v>0.39399113162325838</v>
      </c>
      <c r="X1674" s="2">
        <v>1.0073855746844902E-2</v>
      </c>
      <c r="Y1674" s="2">
        <v>0.42875367126554598</v>
      </c>
      <c r="Z1674" s="2">
        <v>0.73992386935730392</v>
      </c>
      <c r="AA1674" s="2">
        <v>1.1305386938681904E-2</v>
      </c>
      <c r="AB1674" s="2">
        <v>0.34359898572901865</v>
      </c>
      <c r="AC1674" s="2">
        <v>-4.524754734374873E-5</v>
      </c>
      <c r="AD1674" s="2">
        <v>0</v>
      </c>
      <c r="AE1674" s="2">
        <v>7.9571520831544958E-3</v>
      </c>
      <c r="AF1674">
        <v>121285.54369499529</v>
      </c>
      <c r="AG1674">
        <v>320.57564638450367</v>
      </c>
      <c r="AH1674">
        <v>60251.200778898346</v>
      </c>
      <c r="AI1674">
        <v>2002.5300024201028</v>
      </c>
      <c r="AJ1674">
        <v>3.6700374563313956</v>
      </c>
      <c r="AK1674">
        <v>78625.972517004644</v>
      </c>
      <c r="AL1674">
        <v>208.27160815195336</v>
      </c>
      <c r="AM1674">
        <v>39144.004296122883</v>
      </c>
      <c r="AN1674">
        <v>1295.0719044056771</v>
      </c>
      <c r="AO1674">
        <v>2.3843429952451043</v>
      </c>
      <c r="AP1674">
        <v>-42659.571177990641</v>
      </c>
      <c r="AQ1674">
        <v>-112.30403823255031</v>
      </c>
      <c r="AR1674">
        <v>-21107.196482775464</v>
      </c>
      <c r="AS1674">
        <v>-707.45809801442579</v>
      </c>
      <c r="AT1674">
        <v>-1.2856944610862913</v>
      </c>
      <c r="AU1674" s="3">
        <v>-347261.32275833632</v>
      </c>
      <c r="AV1674" s="3">
        <v>-7953.142284030976</v>
      </c>
      <c r="AW1674">
        <v>10485.152787909001</v>
      </c>
      <c r="AX1674">
        <v>1970579.6149596176</v>
      </c>
      <c r="AY1674">
        <v>240.13590494233199</v>
      </c>
      <c r="AZ1674">
        <v>45131.141974861872</v>
      </c>
      <c r="BA1674">
        <v>8637.4283931110003</v>
      </c>
      <c r="BB1674">
        <v>1623318.2922012813</v>
      </c>
      <c r="BC1674">
        <v>197.81845105262795</v>
      </c>
      <c r="BD1674">
        <v>37177.999690830897</v>
      </c>
      <c r="BE1674">
        <v>-1847.7243947980012</v>
      </c>
      <c r="BF1674">
        <v>-347261.32275833632</v>
      </c>
      <c r="BG1674">
        <v>-42.317453889704034</v>
      </c>
      <c r="BH1674">
        <v>-7953.142284030976</v>
      </c>
      <c r="BI1674">
        <v>0.34908175140888259</v>
      </c>
      <c r="BJ1674">
        <v>0.72459782494079938</v>
      </c>
      <c r="BK1674">
        <v>0.37551607353191679</v>
      </c>
      <c r="BL1674">
        <v>26.197070072393064</v>
      </c>
      <c r="BM1674">
        <v>12.107494102668776</v>
      </c>
      <c r="BN1674">
        <f t="shared" si="166"/>
        <v>-14.089575969724288</v>
      </c>
      <c r="BO1674">
        <v>0.40798011615798685</v>
      </c>
      <c r="BP1674">
        <v>1.7246341037124213E-3</v>
      </c>
      <c r="BQ1674">
        <v>7.0256248955279637E-3</v>
      </c>
      <c r="BR1674">
        <v>0.13690476190476192</v>
      </c>
      <c r="BS1674">
        <v>0.20689655172413793</v>
      </c>
      <c r="BT1674">
        <v>5.5555555555555552E-2</v>
      </c>
      <c r="BU1674">
        <v>0.40349450816087262</v>
      </c>
      <c r="BV1674">
        <v>0.73992386935730392</v>
      </c>
      <c r="BW1674">
        <v>1.1727579811910688E-2</v>
      </c>
      <c r="BX1674">
        <v>0.34359898572901865</v>
      </c>
      <c r="BY1674">
        <f t="shared" si="167"/>
        <v>0.10632159433461247</v>
      </c>
      <c r="BZ1674">
        <v>0</v>
      </c>
      <c r="CA1674">
        <f t="shared" si="168"/>
        <v>5.5487994727211063E-3</v>
      </c>
      <c r="CC1674">
        <v>0.10632159433461247</v>
      </c>
      <c r="CD1674">
        <v>5.5487994727211063E-3</v>
      </c>
    </row>
    <row r="1675" spans="1:82" x14ac:dyDescent="0.3">
      <c r="A1675">
        <v>1</v>
      </c>
      <c r="B1675" t="s">
        <v>1079</v>
      </c>
      <c r="C1675" t="s">
        <v>116</v>
      </c>
      <c r="D1675">
        <v>31097</v>
      </c>
      <c r="E1675" s="2">
        <v>0</v>
      </c>
      <c r="F1675" s="2" t="s">
        <v>1954</v>
      </c>
      <c r="G1675" s="3">
        <v>-999</v>
      </c>
      <c r="H1675" s="1">
        <v>0.37871881139265218</v>
      </c>
      <c r="I1675" s="1">
        <f t="shared" si="169"/>
        <v>-999</v>
      </c>
      <c r="J1675" s="1">
        <v>-999</v>
      </c>
      <c r="K1675" s="1">
        <v>-999</v>
      </c>
      <c r="L1675" s="2">
        <v>-999</v>
      </c>
      <c r="M1675" s="2">
        <v>-999</v>
      </c>
      <c r="N1675" s="7">
        <v>-999</v>
      </c>
      <c r="O1675" s="2">
        <v>-999</v>
      </c>
      <c r="P1675" s="3">
        <v>-999</v>
      </c>
      <c r="Q1675" s="3">
        <v>-999</v>
      </c>
      <c r="R1675" s="3">
        <v>-999</v>
      </c>
      <c r="S1675" s="3">
        <v>-999</v>
      </c>
      <c r="T1675" s="3">
        <v>-999</v>
      </c>
      <c r="V1675">
        <v>31097</v>
      </c>
      <c r="W1675" s="2">
        <v>-999</v>
      </c>
      <c r="X1675" s="2">
        <v>1.0159774623500564E-2</v>
      </c>
      <c r="Y1675" s="2">
        <v>-999</v>
      </c>
      <c r="Z1675" s="2">
        <v>-999</v>
      </c>
      <c r="AA1675" s="2">
        <v>-999</v>
      </c>
      <c r="AB1675" s="2">
        <v>-999</v>
      </c>
      <c r="AC1675" s="2">
        <v>-999</v>
      </c>
      <c r="AD1675" s="2">
        <v>-999</v>
      </c>
      <c r="AE1675" s="2">
        <v>-999</v>
      </c>
      <c r="AF1675" s="2">
        <v>-999</v>
      </c>
      <c r="AG1675" s="2">
        <v>-999</v>
      </c>
      <c r="AH1675" s="2">
        <v>-999</v>
      </c>
      <c r="AI1675" s="2">
        <v>-999</v>
      </c>
      <c r="AJ1675" s="2">
        <v>-999</v>
      </c>
      <c r="AK1675" s="2">
        <v>-999</v>
      </c>
      <c r="AL1675" s="2">
        <v>-999</v>
      </c>
      <c r="AM1675" s="2">
        <v>-999</v>
      </c>
      <c r="AN1675" s="2">
        <v>-999</v>
      </c>
      <c r="AO1675" s="2">
        <v>-999</v>
      </c>
      <c r="AP1675" s="2">
        <v>-999</v>
      </c>
      <c r="AQ1675" s="2">
        <v>-999</v>
      </c>
      <c r="AR1675" s="2">
        <v>-999</v>
      </c>
      <c r="AS1675" s="2">
        <v>-999</v>
      </c>
      <c r="AT1675" s="2">
        <v>-999</v>
      </c>
      <c r="AU1675" s="2">
        <v>-999</v>
      </c>
      <c r="AV1675" s="2">
        <v>-999</v>
      </c>
      <c r="AW1675" s="2">
        <v>-999</v>
      </c>
      <c r="AX1675" s="2">
        <v>-999</v>
      </c>
      <c r="AY1675" s="2">
        <v>-999</v>
      </c>
      <c r="AZ1675" s="2">
        <v>-999</v>
      </c>
      <c r="BA1675" s="2">
        <v>-999</v>
      </c>
      <c r="BB1675" s="2">
        <v>-999</v>
      </c>
      <c r="BC1675" s="2">
        <v>-999</v>
      </c>
      <c r="BD1675" s="2">
        <v>-999</v>
      </c>
      <c r="BE1675" s="2">
        <v>-999</v>
      </c>
      <c r="BF1675" s="2">
        <v>-999</v>
      </c>
      <c r="BG1675" s="2">
        <v>-999</v>
      </c>
      <c r="BH1675" s="2">
        <v>-999</v>
      </c>
      <c r="BI1675">
        <v>0</v>
      </c>
      <c r="BJ1675">
        <v>0.37871881139265218</v>
      </c>
      <c r="BK1675">
        <v>0.37871881139265218</v>
      </c>
      <c r="BL1675">
        <v>-999</v>
      </c>
      <c r="BM1675">
        <v>14.589066974758261</v>
      </c>
      <c r="BN1675">
        <f t="shared" si="166"/>
        <v>-999</v>
      </c>
      <c r="BO1675" t="s">
        <v>3748</v>
      </c>
      <c r="BP1675" t="s">
        <v>3748</v>
      </c>
      <c r="BQ1675">
        <v>8.1893831077404344E-3</v>
      </c>
      <c r="BR1675">
        <v>7.1428571428571425E-2</v>
      </c>
      <c r="BS1675">
        <v>0.13793103448275862</v>
      </c>
      <c r="BT1675">
        <v>5.5555555555555552E-2</v>
      </c>
      <c r="BU1675" t="s">
        <v>3748</v>
      </c>
      <c r="BY1675">
        <f t="shared" si="167"/>
        <v>-999</v>
      </c>
      <c r="CA1675">
        <f t="shared" si="168"/>
        <v>-999</v>
      </c>
    </row>
    <row r="1676" spans="1:82" x14ac:dyDescent="0.3">
      <c r="A1676">
        <v>0</v>
      </c>
      <c r="B1676" t="s">
        <v>1079</v>
      </c>
      <c r="C1676" t="s">
        <v>1101</v>
      </c>
      <c r="D1676">
        <v>31099</v>
      </c>
      <c r="E1676" s="2">
        <f>BO1676</f>
        <v>0.41323932177047995</v>
      </c>
      <c r="F1676" s="2" t="s">
        <v>1936</v>
      </c>
      <c r="G1676" s="3">
        <v>384</v>
      </c>
      <c r="H1676" s="1">
        <v>0.375858265595028</v>
      </c>
      <c r="I1676" s="1">
        <f t="shared" si="169"/>
        <v>-16.289533901256206</v>
      </c>
      <c r="J1676" s="1">
        <v>2.5964197807699998</v>
      </c>
      <c r="K1676" s="1">
        <v>59.721902182800001</v>
      </c>
      <c r="L1676" s="2">
        <v>0.109653328695</v>
      </c>
      <c r="M1676" s="2">
        <v>2.1489286117852598E-4</v>
      </c>
      <c r="N1676" s="7">
        <v>0</v>
      </c>
      <c r="O1676" s="2">
        <v>5.8800811434388614E-4</v>
      </c>
      <c r="P1676" s="3">
        <v>-3935.5034479717006</v>
      </c>
      <c r="Q1676" s="3">
        <v>-90.132752569151592</v>
      </c>
      <c r="R1676" s="3">
        <v>-5226.2197153594261</v>
      </c>
      <c r="S1676" s="3">
        <v>0.20843598764704929</v>
      </c>
      <c r="T1676" s="3">
        <v>-103.40824481537214</v>
      </c>
      <c r="V1676">
        <v>31099</v>
      </c>
      <c r="W1676" s="2">
        <v>0.44065257354520304</v>
      </c>
      <c r="X1676" s="2">
        <v>1.0083035629477021E-2</v>
      </c>
      <c r="Y1676" s="2">
        <v>0.53001458601935347</v>
      </c>
      <c r="Z1676" s="2">
        <v>0.74043495839052387</v>
      </c>
      <c r="AA1676" s="2">
        <v>0.17213856073223588</v>
      </c>
      <c r="AB1676" s="2">
        <v>0.27066568661530088</v>
      </c>
      <c r="AC1676" s="2">
        <v>2.1489286117852598E-4</v>
      </c>
      <c r="AD1676" s="2">
        <v>0</v>
      </c>
      <c r="AE1676" s="2">
        <v>5.8800811434388614E-4</v>
      </c>
      <c r="AF1676">
        <v>9724.1801527825264</v>
      </c>
      <c r="AG1676">
        <v>0.54825279342579225</v>
      </c>
      <c r="AH1676">
        <v>103.04241606260101</v>
      </c>
      <c r="AI1676">
        <v>260.31986688057248</v>
      </c>
      <c r="AJ1676">
        <v>6.6773022676858114E-3</v>
      </c>
      <c r="AK1676">
        <v>4497.9604374231003</v>
      </c>
      <c r="AL1676">
        <v>0.75668878107284154</v>
      </c>
      <c r="AM1676">
        <v>142.21731497618677</v>
      </c>
      <c r="AN1676">
        <v>117.73672315161451</v>
      </c>
      <c r="AO1676">
        <v>8.8401351541345635E-3</v>
      </c>
      <c r="AP1676">
        <v>-5226.2197153594261</v>
      </c>
      <c r="AQ1676">
        <v>0.20843598764704929</v>
      </c>
      <c r="AR1676">
        <v>39.174898913585764</v>
      </c>
      <c r="AS1676">
        <v>-142.58314372895796</v>
      </c>
      <c r="AT1676">
        <v>2.162832886448752E-3</v>
      </c>
      <c r="AU1676" s="3">
        <v>-739638.51801180141</v>
      </c>
      <c r="AV1676" s="3">
        <v>-16939.54951784635</v>
      </c>
      <c r="AW1676">
        <v>7098.0433163741009</v>
      </c>
      <c r="AX1676">
        <v>1334006.2608793485</v>
      </c>
      <c r="AY1676">
        <v>162.56272937318678</v>
      </c>
      <c r="AZ1676">
        <v>30552.039358396723</v>
      </c>
      <c r="BA1676">
        <v>3162.5398684024003</v>
      </c>
      <c r="BB1676">
        <v>594367.74286754709</v>
      </c>
      <c r="BC1676">
        <v>72.429976804035192</v>
      </c>
      <c r="BD1676">
        <v>13612.489840550374</v>
      </c>
      <c r="BE1676">
        <v>-3935.5034479717006</v>
      </c>
      <c r="BF1676">
        <v>-739638.51801180141</v>
      </c>
      <c r="BG1676">
        <v>-90.132752569151592</v>
      </c>
      <c r="BH1676">
        <v>-16939.54951784635</v>
      </c>
      <c r="BI1676">
        <v>0.28541067574561096</v>
      </c>
      <c r="BJ1676">
        <v>0.66126894134063896</v>
      </c>
      <c r="BK1676">
        <v>0.375858265595028</v>
      </c>
      <c r="BL1676">
        <v>24.182518218602343</v>
      </c>
      <c r="BM1676">
        <v>7.8929843173461354</v>
      </c>
      <c r="BN1676">
        <f t="shared" si="166"/>
        <v>-16.289533901256206</v>
      </c>
      <c r="BO1676">
        <v>0.41323932177047995</v>
      </c>
      <c r="BP1676">
        <v>1.4282448941540145E-3</v>
      </c>
      <c r="BQ1676">
        <v>3.6792097497809423E-3</v>
      </c>
      <c r="BR1676">
        <v>7.1428571428571425E-2</v>
      </c>
      <c r="BS1676">
        <v>0.20689655172413793</v>
      </c>
      <c r="BT1676">
        <v>5.5555555555555552E-2</v>
      </c>
      <c r="BU1676">
        <v>0.46649647113445758</v>
      </c>
      <c r="BV1676">
        <v>0.74043495839052387</v>
      </c>
      <c r="BW1676">
        <v>0.17856697171393765</v>
      </c>
      <c r="BX1676">
        <v>0.27066568661530088</v>
      </c>
      <c r="BY1676">
        <f t="shared" si="167"/>
        <v>4.8757135125973017E-2</v>
      </c>
      <c r="BZ1676">
        <v>0</v>
      </c>
      <c r="CA1676">
        <f t="shared" si="168"/>
        <v>5.1751193109741012E-4</v>
      </c>
      <c r="CC1676">
        <v>4.8757135125973017E-2</v>
      </c>
      <c r="CD1676">
        <v>5.1751193109741012E-4</v>
      </c>
    </row>
    <row r="1677" spans="1:82" x14ac:dyDescent="0.3">
      <c r="A1677">
        <v>0</v>
      </c>
      <c r="B1677" t="s">
        <v>1079</v>
      </c>
      <c r="C1677" t="s">
        <v>1102</v>
      </c>
      <c r="D1677">
        <v>31101</v>
      </c>
      <c r="E1677" s="2">
        <f>BO1677</f>
        <v>0.39324875359738964</v>
      </c>
      <c r="F1677" s="2" t="s">
        <v>1935</v>
      </c>
      <c r="G1677" s="3">
        <v>295</v>
      </c>
      <c r="H1677" s="1">
        <v>0.37415058381811084</v>
      </c>
      <c r="I1677" s="1">
        <f t="shared" si="169"/>
        <v>-13.516055257836351</v>
      </c>
      <c r="J1677" s="1">
        <v>2.4428244186999999</v>
      </c>
      <c r="K1677" s="1">
        <v>111.314569826</v>
      </c>
      <c r="L1677" s="2">
        <v>6.5944286490999926E-2</v>
      </c>
      <c r="M1677" s="2">
        <v>1.7196065275891306E-3</v>
      </c>
      <c r="N1677" s="7">
        <v>0</v>
      </c>
      <c r="O1677" s="2">
        <v>2.2293602387506357E-3</v>
      </c>
      <c r="P1677" s="3">
        <v>-7082.9258893093502</v>
      </c>
      <c r="Q1677" s="3">
        <v>-162.21650294215382</v>
      </c>
      <c r="R1677" s="3">
        <v>-10017.81910700872</v>
      </c>
      <c r="S1677" s="3">
        <v>-0.85178760113523611</v>
      </c>
      <c r="T1677" s="3">
        <v>-391.64006848773477</v>
      </c>
      <c r="V1677">
        <v>31101</v>
      </c>
      <c r="W1677" s="2">
        <v>0.42418458327505726</v>
      </c>
      <c r="X1677" s="2">
        <v>1.0037224168677548E-2</v>
      </c>
      <c r="Y1677" s="2">
        <v>0.46546468746685915</v>
      </c>
      <c r="Z1677" s="2">
        <v>0.69663334496669205</v>
      </c>
      <c r="AA1677" s="2">
        <v>0.32084593989864846</v>
      </c>
      <c r="AB1677" s="2">
        <v>0.1627753192161551</v>
      </c>
      <c r="AC1677" s="2">
        <v>1.7196065275891306E-3</v>
      </c>
      <c r="AD1677" s="2">
        <v>0</v>
      </c>
      <c r="AE1677" s="2">
        <v>2.2293602387506357E-3</v>
      </c>
      <c r="AF1677">
        <v>10435.464670970028</v>
      </c>
      <c r="AG1677">
        <v>1.0500266536711755</v>
      </c>
      <c r="AH1677">
        <v>197.34926045397481</v>
      </c>
      <c r="AI1677">
        <v>240.65563773836902</v>
      </c>
      <c r="AJ1677">
        <v>1.2443704585520162E-2</v>
      </c>
      <c r="AK1677">
        <v>417.64556396130877</v>
      </c>
      <c r="AL1677">
        <v>0.19823905253593946</v>
      </c>
      <c r="AM1677">
        <v>37.258416511887695</v>
      </c>
      <c r="AN1677">
        <v>9.1064131927214049</v>
      </c>
      <c r="AO1677">
        <v>2.283923661414181E-3</v>
      </c>
      <c r="AP1677">
        <v>-10017.81910700872</v>
      </c>
      <c r="AQ1677">
        <v>-0.85178760113523611</v>
      </c>
      <c r="AR1677">
        <v>-160.0908439420871</v>
      </c>
      <c r="AS1677">
        <v>-231.54922454564763</v>
      </c>
      <c r="AT1677">
        <v>-1.0159780924105981E-2</v>
      </c>
      <c r="AU1677" s="3">
        <v>-1331165.0916367993</v>
      </c>
      <c r="AV1677" s="3">
        <v>-30486.96956294839</v>
      </c>
      <c r="AW1677">
        <v>7362.7066266311003</v>
      </c>
      <c r="AX1677">
        <v>1383747.0834090491</v>
      </c>
      <c r="AY1677">
        <v>168.62417309262281</v>
      </c>
      <c r="AZ1677">
        <v>31691.227091027529</v>
      </c>
      <c r="BA1677">
        <v>279.78073732175017</v>
      </c>
      <c r="BB1677">
        <v>52581.991772249727</v>
      </c>
      <c r="BC1677">
        <v>6.4076701504689879</v>
      </c>
      <c r="BD1677">
        <v>1204.2575280791416</v>
      </c>
      <c r="BE1677">
        <v>-7082.9258893093502</v>
      </c>
      <c r="BF1677">
        <v>-1331165.0916367993</v>
      </c>
      <c r="BG1677">
        <v>-162.21650294215382</v>
      </c>
      <c r="BH1677">
        <v>-30486.96956294839</v>
      </c>
      <c r="BI1677">
        <v>0.19169883305449012</v>
      </c>
      <c r="BJ1677">
        <v>0.56584941687260093</v>
      </c>
      <c r="BK1677">
        <v>0.37415058381811084</v>
      </c>
      <c r="BL1677">
        <v>17.377020820917433</v>
      </c>
      <c r="BM1677">
        <v>3.8609655630810829</v>
      </c>
      <c r="BN1677">
        <f t="shared" si="166"/>
        <v>-13.516055257836351</v>
      </c>
      <c r="BO1677">
        <v>0.39324875359738964</v>
      </c>
      <c r="BP1677">
        <v>9.1288831944763202E-4</v>
      </c>
      <c r="BQ1677">
        <v>1.123926692137894E-3</v>
      </c>
      <c r="BR1677">
        <v>9.5238095238095233E-2</v>
      </c>
      <c r="BS1677">
        <v>0</v>
      </c>
      <c r="BT1677">
        <v>0.1111111111111111</v>
      </c>
      <c r="BU1677">
        <v>0.38707013470488244</v>
      </c>
      <c r="BV1677">
        <v>0.69663334496669205</v>
      </c>
      <c r="BW1677">
        <v>0.33282773848407515</v>
      </c>
      <c r="BX1677">
        <v>0.1627753192161551</v>
      </c>
      <c r="BY1677">
        <f t="shared" si="167"/>
        <v>0.15421219132411176</v>
      </c>
      <c r="BZ1677">
        <v>0</v>
      </c>
      <c r="CA1677">
        <f t="shared" si="168"/>
        <v>3.1761298252647968E-3</v>
      </c>
      <c r="CC1677">
        <v>0.15421219132411176</v>
      </c>
      <c r="CD1677">
        <v>3.1761298252647968E-3</v>
      </c>
    </row>
    <row r="1678" spans="1:82" x14ac:dyDescent="0.3">
      <c r="A1678">
        <v>1</v>
      </c>
      <c r="B1678" t="s">
        <v>1079</v>
      </c>
      <c r="C1678" t="s">
        <v>1103</v>
      </c>
      <c r="D1678">
        <v>31103</v>
      </c>
      <c r="E1678" s="2">
        <v>0</v>
      </c>
      <c r="F1678" s="2" t="s">
        <v>1954</v>
      </c>
      <c r="G1678" s="3">
        <v>-999</v>
      </c>
      <c r="H1678" s="1">
        <v>0.37750717259190192</v>
      </c>
      <c r="I1678" s="1">
        <f t="shared" si="169"/>
        <v>-999</v>
      </c>
      <c r="J1678" s="1">
        <v>-999</v>
      </c>
      <c r="K1678" s="1">
        <v>-999</v>
      </c>
      <c r="L1678" s="2">
        <v>-999</v>
      </c>
      <c r="M1678" s="2">
        <v>-999</v>
      </c>
      <c r="N1678" s="7">
        <v>-999</v>
      </c>
      <c r="O1678" s="2">
        <v>-999</v>
      </c>
      <c r="P1678" s="3">
        <v>-999</v>
      </c>
      <c r="Q1678" s="3">
        <v>-999</v>
      </c>
      <c r="R1678" s="3">
        <v>-999</v>
      </c>
      <c r="S1678" s="3">
        <v>-999</v>
      </c>
      <c r="T1678" s="3">
        <v>-999</v>
      </c>
      <c r="V1678">
        <v>31103</v>
      </c>
      <c r="W1678" s="2">
        <v>-999</v>
      </c>
      <c r="X1678" s="2">
        <v>1.0127270357088646E-2</v>
      </c>
      <c r="Y1678" s="2">
        <v>-999</v>
      </c>
      <c r="Z1678" s="2">
        <v>-999</v>
      </c>
      <c r="AA1678" s="2">
        <v>-999</v>
      </c>
      <c r="AB1678" s="2">
        <v>-999</v>
      </c>
      <c r="AC1678" s="2">
        <v>-999</v>
      </c>
      <c r="AD1678" s="2">
        <v>-999</v>
      </c>
      <c r="AE1678" s="2">
        <v>-999</v>
      </c>
      <c r="AF1678" s="2">
        <v>-999</v>
      </c>
      <c r="AG1678" s="2">
        <v>-999</v>
      </c>
      <c r="AH1678" s="2">
        <v>-999</v>
      </c>
      <c r="AI1678" s="2">
        <v>-999</v>
      </c>
      <c r="AJ1678" s="2">
        <v>-999</v>
      </c>
      <c r="AK1678" s="2">
        <v>-999</v>
      </c>
      <c r="AL1678" s="2">
        <v>-999</v>
      </c>
      <c r="AM1678" s="2">
        <v>-999</v>
      </c>
      <c r="AN1678" s="2">
        <v>-999</v>
      </c>
      <c r="AO1678" s="2">
        <v>-999</v>
      </c>
      <c r="AP1678" s="2">
        <v>-999</v>
      </c>
      <c r="AQ1678" s="2">
        <v>-999</v>
      </c>
      <c r="AR1678" s="2">
        <v>-999</v>
      </c>
      <c r="AS1678" s="2">
        <v>-999</v>
      </c>
      <c r="AT1678" s="2">
        <v>-999</v>
      </c>
      <c r="AU1678" s="2">
        <v>-999</v>
      </c>
      <c r="AV1678" s="2">
        <v>-999</v>
      </c>
      <c r="AW1678" s="2">
        <v>-999</v>
      </c>
      <c r="AX1678" s="2">
        <v>-999</v>
      </c>
      <c r="AY1678" s="2">
        <v>-999</v>
      </c>
      <c r="AZ1678" s="2">
        <v>-999</v>
      </c>
      <c r="BA1678" s="2">
        <v>-999</v>
      </c>
      <c r="BB1678" s="2">
        <v>-999</v>
      </c>
      <c r="BC1678" s="2">
        <v>-999</v>
      </c>
      <c r="BD1678" s="2">
        <v>-999</v>
      </c>
      <c r="BE1678" s="2">
        <v>-999</v>
      </c>
      <c r="BF1678" s="2">
        <v>-999</v>
      </c>
      <c r="BG1678" s="2">
        <v>-999</v>
      </c>
      <c r="BH1678" s="2">
        <v>-999</v>
      </c>
      <c r="BI1678">
        <v>0</v>
      </c>
      <c r="BJ1678">
        <v>0.37750717259190192</v>
      </c>
      <c r="BK1678">
        <v>0.37750717259190192</v>
      </c>
      <c r="BL1678">
        <v>-999</v>
      </c>
      <c r="BM1678">
        <v>3.0396650870260058</v>
      </c>
      <c r="BN1678">
        <f t="shared" si="166"/>
        <v>-999</v>
      </c>
      <c r="BO1678" t="s">
        <v>3748</v>
      </c>
      <c r="BP1678" t="s">
        <v>3748</v>
      </c>
      <c r="BQ1678">
        <v>9.0620297719815328E-4</v>
      </c>
      <c r="BR1678">
        <v>5.9523809523809521E-2</v>
      </c>
      <c r="BS1678">
        <v>3.4482758620689655E-2</v>
      </c>
      <c r="BT1678">
        <v>0.1111111111111111</v>
      </c>
      <c r="BU1678" t="s">
        <v>3748</v>
      </c>
      <c r="BY1678">
        <f t="shared" si="167"/>
        <v>-999</v>
      </c>
      <c r="CA1678">
        <f t="shared" si="168"/>
        <v>-999</v>
      </c>
    </row>
    <row r="1679" spans="1:82" x14ac:dyDescent="0.3">
      <c r="A1679">
        <v>1</v>
      </c>
      <c r="B1679" t="s">
        <v>1079</v>
      </c>
      <c r="C1679" t="s">
        <v>1104</v>
      </c>
      <c r="D1679">
        <v>31105</v>
      </c>
      <c r="E1679" s="2">
        <v>0</v>
      </c>
      <c r="F1679" s="2" t="s">
        <v>1954</v>
      </c>
      <c r="G1679" s="3">
        <v>-999</v>
      </c>
      <c r="H1679" s="1">
        <v>0.37514629741062283</v>
      </c>
      <c r="I1679" s="1">
        <f t="shared" si="169"/>
        <v>-999</v>
      </c>
      <c r="J1679" s="1">
        <v>-999</v>
      </c>
      <c r="K1679" s="1">
        <v>-999</v>
      </c>
      <c r="L1679" s="2">
        <v>-999</v>
      </c>
      <c r="M1679" s="2">
        <v>-999</v>
      </c>
      <c r="N1679" s="7">
        <v>-999</v>
      </c>
      <c r="O1679" s="2">
        <v>-999</v>
      </c>
      <c r="P1679" s="3">
        <v>-999</v>
      </c>
      <c r="Q1679" s="3">
        <v>-999</v>
      </c>
      <c r="R1679" s="3">
        <v>-999</v>
      </c>
      <c r="S1679" s="3">
        <v>-999</v>
      </c>
      <c r="T1679" s="3">
        <v>-999</v>
      </c>
      <c r="V1679">
        <v>31105</v>
      </c>
      <c r="W1679" s="2">
        <v>-999</v>
      </c>
      <c r="X1679" s="2">
        <v>1.0063935875054842E-2</v>
      </c>
      <c r="Y1679" s="2">
        <v>-999</v>
      </c>
      <c r="Z1679" s="2">
        <v>-999</v>
      </c>
      <c r="AA1679" s="2">
        <v>-999</v>
      </c>
      <c r="AB1679" s="2">
        <v>-999</v>
      </c>
      <c r="AC1679" s="2">
        <v>-999</v>
      </c>
      <c r="AD1679" s="2">
        <v>-999</v>
      </c>
      <c r="AE1679" s="2">
        <v>-999</v>
      </c>
      <c r="AF1679" s="2">
        <v>-999</v>
      </c>
      <c r="AG1679" s="2">
        <v>-999</v>
      </c>
      <c r="AH1679" s="2">
        <v>-999</v>
      </c>
      <c r="AI1679" s="2">
        <v>-999</v>
      </c>
      <c r="AJ1679" s="2">
        <v>-999</v>
      </c>
      <c r="AK1679" s="2">
        <v>-999</v>
      </c>
      <c r="AL1679" s="2">
        <v>-999</v>
      </c>
      <c r="AM1679" s="2">
        <v>-999</v>
      </c>
      <c r="AN1679" s="2">
        <v>-999</v>
      </c>
      <c r="AO1679" s="2">
        <v>-999</v>
      </c>
      <c r="AP1679" s="2">
        <v>-999</v>
      </c>
      <c r="AQ1679" s="2">
        <v>-999</v>
      </c>
      <c r="AR1679" s="2">
        <v>-999</v>
      </c>
      <c r="AS1679" s="2">
        <v>-999</v>
      </c>
      <c r="AT1679" s="2">
        <v>-999</v>
      </c>
      <c r="AU1679" s="2">
        <v>-999</v>
      </c>
      <c r="AV1679" s="2">
        <v>-999</v>
      </c>
      <c r="AW1679" s="2">
        <v>-999</v>
      </c>
      <c r="AX1679" s="2">
        <v>-999</v>
      </c>
      <c r="AY1679" s="2">
        <v>-999</v>
      </c>
      <c r="AZ1679" s="2">
        <v>-999</v>
      </c>
      <c r="BA1679" s="2">
        <v>-999</v>
      </c>
      <c r="BB1679" s="2">
        <v>-999</v>
      </c>
      <c r="BC1679" s="2">
        <v>-999</v>
      </c>
      <c r="BD1679" s="2">
        <v>-999</v>
      </c>
      <c r="BE1679" s="2">
        <v>-999</v>
      </c>
      <c r="BF1679" s="2">
        <v>-999</v>
      </c>
      <c r="BG1679" s="2">
        <v>-999</v>
      </c>
      <c r="BH1679" s="2">
        <v>-999</v>
      </c>
      <c r="BI1679">
        <v>0</v>
      </c>
      <c r="BJ1679">
        <v>0.37514629741062283</v>
      </c>
      <c r="BK1679">
        <v>0.37514629741062283</v>
      </c>
      <c r="BL1679">
        <v>-999</v>
      </c>
      <c r="BM1679">
        <v>12.535054717581801</v>
      </c>
      <c r="BN1679">
        <f t="shared" si="166"/>
        <v>-999</v>
      </c>
      <c r="BO1679" t="s">
        <v>3748</v>
      </c>
      <c r="BP1679" t="s">
        <v>3748</v>
      </c>
      <c r="BQ1679">
        <v>1.4227426857281109E-4</v>
      </c>
      <c r="BR1679">
        <v>7.0129870129870125E-2</v>
      </c>
      <c r="BS1679">
        <v>0</v>
      </c>
      <c r="BT1679">
        <v>0.16666666666666666</v>
      </c>
      <c r="BU1679" t="s">
        <v>3748</v>
      </c>
      <c r="BY1679">
        <f t="shared" si="167"/>
        <v>-999</v>
      </c>
      <c r="CA1679">
        <f t="shared" si="168"/>
        <v>-999</v>
      </c>
    </row>
    <row r="1680" spans="1:82" x14ac:dyDescent="0.3">
      <c r="A1680">
        <v>1</v>
      </c>
      <c r="B1680" t="s">
        <v>1079</v>
      </c>
      <c r="C1680" t="s">
        <v>492</v>
      </c>
      <c r="D1680">
        <v>31107</v>
      </c>
      <c r="E1680" s="2">
        <v>0</v>
      </c>
      <c r="F1680" s="2" t="s">
        <v>1954</v>
      </c>
      <c r="G1680" s="3">
        <v>-999</v>
      </c>
      <c r="H1680" s="1">
        <v>0.37660130591098495</v>
      </c>
      <c r="I1680" s="1">
        <f t="shared" si="169"/>
        <v>-999</v>
      </c>
      <c r="J1680" s="1">
        <v>-999</v>
      </c>
      <c r="K1680" s="1">
        <v>-999</v>
      </c>
      <c r="L1680" s="2">
        <v>-999</v>
      </c>
      <c r="M1680" s="2">
        <v>-999</v>
      </c>
      <c r="N1680" s="7">
        <v>-999</v>
      </c>
      <c r="O1680" s="2">
        <v>-999</v>
      </c>
      <c r="P1680" s="3">
        <v>-999</v>
      </c>
      <c r="Q1680" s="3">
        <v>-999</v>
      </c>
      <c r="R1680" s="3">
        <v>-999</v>
      </c>
      <c r="S1680" s="3">
        <v>-999</v>
      </c>
      <c r="T1680" s="3">
        <v>-999</v>
      </c>
      <c r="V1680">
        <v>31107</v>
      </c>
      <c r="W1680" s="2">
        <v>-999</v>
      </c>
      <c r="X1680" s="2">
        <v>1.0102968946542886E-2</v>
      </c>
      <c r="Y1680" s="2">
        <v>-999</v>
      </c>
      <c r="Z1680" s="2">
        <v>-999</v>
      </c>
      <c r="AA1680" s="2">
        <v>-999</v>
      </c>
      <c r="AB1680" s="2">
        <v>-999</v>
      </c>
      <c r="AC1680" s="2">
        <v>-999</v>
      </c>
      <c r="AD1680" s="2">
        <v>-999</v>
      </c>
      <c r="AE1680" s="2">
        <v>-999</v>
      </c>
      <c r="AF1680" s="2">
        <v>-999</v>
      </c>
      <c r="AG1680" s="2">
        <v>-999</v>
      </c>
      <c r="AH1680" s="2">
        <v>-999</v>
      </c>
      <c r="AI1680" s="2">
        <v>-999</v>
      </c>
      <c r="AJ1680" s="2">
        <v>-999</v>
      </c>
      <c r="AK1680" s="2">
        <v>-999</v>
      </c>
      <c r="AL1680" s="2">
        <v>-999</v>
      </c>
      <c r="AM1680" s="2">
        <v>-999</v>
      </c>
      <c r="AN1680" s="2">
        <v>-999</v>
      </c>
      <c r="AO1680" s="2">
        <v>-999</v>
      </c>
      <c r="AP1680" s="2">
        <v>-999</v>
      </c>
      <c r="AQ1680" s="2">
        <v>-999</v>
      </c>
      <c r="AR1680" s="2">
        <v>-999</v>
      </c>
      <c r="AS1680" s="2">
        <v>-999</v>
      </c>
      <c r="AT1680" s="2">
        <v>-999</v>
      </c>
      <c r="AU1680" s="2">
        <v>-999</v>
      </c>
      <c r="AV1680" s="2">
        <v>-999</v>
      </c>
      <c r="AW1680" s="2">
        <v>-999</v>
      </c>
      <c r="AX1680" s="2">
        <v>-999</v>
      </c>
      <c r="AY1680" s="2">
        <v>-999</v>
      </c>
      <c r="AZ1680" s="2">
        <v>-999</v>
      </c>
      <c r="BA1680" s="2">
        <v>-999</v>
      </c>
      <c r="BB1680" s="2">
        <v>-999</v>
      </c>
      <c r="BC1680" s="2">
        <v>-999</v>
      </c>
      <c r="BD1680" s="2">
        <v>-999</v>
      </c>
      <c r="BE1680" s="2">
        <v>-999</v>
      </c>
      <c r="BF1680" s="2">
        <v>-999</v>
      </c>
      <c r="BG1680" s="2">
        <v>-999</v>
      </c>
      <c r="BH1680" s="2">
        <v>-999</v>
      </c>
      <c r="BI1680">
        <v>0</v>
      </c>
      <c r="BJ1680">
        <v>0.37660130591098495</v>
      </c>
      <c r="BK1680">
        <v>0.37660130591098495</v>
      </c>
      <c r="BL1680">
        <v>-999</v>
      </c>
      <c r="BM1680">
        <v>3.0396650870260058</v>
      </c>
      <c r="BN1680">
        <f t="shared" si="166"/>
        <v>-999</v>
      </c>
      <c r="BO1680" t="s">
        <v>3748</v>
      </c>
      <c r="BP1680" t="s">
        <v>3748</v>
      </c>
      <c r="BQ1680">
        <v>1.3030800137877748E-3</v>
      </c>
      <c r="BR1680">
        <v>0.16071428571428573</v>
      </c>
      <c r="BS1680">
        <v>0.10344827586206896</v>
      </c>
      <c r="BT1680">
        <v>0.1111111111111111</v>
      </c>
      <c r="BU1680" t="s">
        <v>3748</v>
      </c>
      <c r="BY1680">
        <f t="shared" si="167"/>
        <v>-999</v>
      </c>
      <c r="CA1680">
        <f t="shared" si="168"/>
        <v>-999</v>
      </c>
    </row>
    <row r="1681" spans="1:82" x14ac:dyDescent="0.3">
      <c r="A1681">
        <v>0</v>
      </c>
      <c r="B1681" t="s">
        <v>1079</v>
      </c>
      <c r="C1681" t="s">
        <v>1105</v>
      </c>
      <c r="D1681">
        <v>31109</v>
      </c>
      <c r="E1681" s="2">
        <f>BO1681</f>
        <v>0.44558861615767409</v>
      </c>
      <c r="F1681" s="2" t="s">
        <v>1936</v>
      </c>
      <c r="G1681" s="3">
        <v>72969</v>
      </c>
      <c r="H1681" s="1">
        <v>24.160674788401437</v>
      </c>
      <c r="I1681" s="1">
        <f t="shared" si="169"/>
        <v>-16.523293127703834</v>
      </c>
      <c r="J1681" s="1">
        <v>2.6284002529700001</v>
      </c>
      <c r="K1681" s="1">
        <v>44.328424371700002</v>
      </c>
      <c r="L1681" s="2">
        <v>0.11586838115099996</v>
      </c>
      <c r="M1681" s="2">
        <v>2.229673433967877E-2</v>
      </c>
      <c r="N1681" s="7">
        <v>0</v>
      </c>
      <c r="O1681" s="2">
        <v>7.663182093706619E-3</v>
      </c>
      <c r="P1681" s="3">
        <v>-191972.18831467006</v>
      </c>
      <c r="Q1681" s="3">
        <v>-4396.6374260051598</v>
      </c>
      <c r="R1681" s="3">
        <v>-2094783.7225636654</v>
      </c>
      <c r="S1681" s="3">
        <v>-5516.2867225540977</v>
      </c>
      <c r="T1681" s="3">
        <v>-1063085.6382550281</v>
      </c>
      <c r="V1681">
        <v>31109</v>
      </c>
      <c r="W1681" s="2">
        <v>0.60712652019221403</v>
      </c>
      <c r="X1681" s="2">
        <v>0.64815109051277842</v>
      </c>
      <c r="Y1681" s="2">
        <v>0.53405956026400325</v>
      </c>
      <c r="Z1681" s="2">
        <v>0.749555001219536</v>
      </c>
      <c r="AA1681" s="2">
        <v>0.12776939266796897</v>
      </c>
      <c r="AB1681" s="2">
        <v>0.28600677530247032</v>
      </c>
      <c r="AC1681" s="2">
        <v>2.229673433967877E-2</v>
      </c>
      <c r="AD1681" s="2">
        <v>0</v>
      </c>
      <c r="AE1681" s="2">
        <v>7.663182093706619E-3</v>
      </c>
      <c r="AF1681">
        <v>4510711.5018724771</v>
      </c>
      <c r="AG1681">
        <v>11895.991246878424</v>
      </c>
      <c r="AH1681">
        <v>2235814.7450165632</v>
      </c>
      <c r="AI1681">
        <v>56628.46772074121</v>
      </c>
      <c r="AJ1681">
        <v>136.18897513874651</v>
      </c>
      <c r="AK1681">
        <v>2415927.7793088118</v>
      </c>
      <c r="AL1681">
        <v>6379.7045243243256</v>
      </c>
      <c r="AM1681">
        <v>1199045.7245903001</v>
      </c>
      <c r="AN1681">
        <v>30311.849891976217</v>
      </c>
      <c r="AO1681">
        <v>73.036692645927985</v>
      </c>
      <c r="AP1681">
        <v>-2094783.7225636654</v>
      </c>
      <c r="AQ1681">
        <v>-5516.2867225540986</v>
      </c>
      <c r="AR1681">
        <v>-1036769.0204262631</v>
      </c>
      <c r="AS1681">
        <v>-26316.617828764993</v>
      </c>
      <c r="AT1681">
        <v>-63.152282492818529</v>
      </c>
      <c r="AU1681" s="3">
        <v>-36079253.071859092</v>
      </c>
      <c r="AV1681" s="3">
        <v>-826304.03784340969</v>
      </c>
      <c r="AW1681">
        <v>428708.02745800006</v>
      </c>
      <c r="AX1681">
        <v>80571386.680456534</v>
      </c>
      <c r="AY1681">
        <v>9818.4730553839981</v>
      </c>
      <c r="AZ1681">
        <v>1845283.8260288686</v>
      </c>
      <c r="BA1681">
        <v>236735.83914333</v>
      </c>
      <c r="BB1681">
        <v>44492133.608597443</v>
      </c>
      <c r="BC1681">
        <v>5421.8356293788383</v>
      </c>
      <c r="BD1681">
        <v>1018979.7881854589</v>
      </c>
      <c r="BE1681">
        <v>-191972.18831467006</v>
      </c>
      <c r="BF1681">
        <v>-36079253.071859092</v>
      </c>
      <c r="BG1681">
        <v>-4396.6374260051598</v>
      </c>
      <c r="BH1681">
        <v>-826304.03784340969</v>
      </c>
      <c r="BI1681">
        <v>10.727743459078544</v>
      </c>
      <c r="BJ1681">
        <v>34.888418247479983</v>
      </c>
      <c r="BK1681">
        <v>24.160674788401437</v>
      </c>
      <c r="BL1681">
        <v>23.70645705877152</v>
      </c>
      <c r="BM1681">
        <v>7.1831639310676856</v>
      </c>
      <c r="BN1681">
        <f t="shared" si="166"/>
        <v>-16.523293127703834</v>
      </c>
      <c r="BO1681">
        <v>0.44558861615767409</v>
      </c>
      <c r="BP1681">
        <v>5.7885966992062159E-2</v>
      </c>
      <c r="BQ1681">
        <v>5.9681319170287609E-3</v>
      </c>
      <c r="BR1681">
        <v>0.22698412698412698</v>
      </c>
      <c r="BS1681">
        <v>0.10344827586206896</v>
      </c>
      <c r="BT1681">
        <v>0.1111111111111111</v>
      </c>
      <c r="BU1681">
        <v>0.47319082193012579</v>
      </c>
      <c r="BV1681">
        <v>0.749555001219536</v>
      </c>
      <c r="BW1681">
        <v>0.13254086376345328</v>
      </c>
      <c r="BX1681">
        <v>0.28600677530247032</v>
      </c>
      <c r="BY1681">
        <f t="shared" si="167"/>
        <v>0.10779950136970869</v>
      </c>
      <c r="BZ1681">
        <v>0</v>
      </c>
      <c r="CA1681">
        <f t="shared" si="168"/>
        <v>6.3244958804277527E-3</v>
      </c>
      <c r="CC1681">
        <v>0.10779950136970869</v>
      </c>
      <c r="CD1681">
        <v>6.3244958804277527E-3</v>
      </c>
    </row>
    <row r="1682" spans="1:82" x14ac:dyDescent="0.3">
      <c r="A1682">
        <v>0</v>
      </c>
      <c r="B1682" t="s">
        <v>1079</v>
      </c>
      <c r="C1682" t="s">
        <v>118</v>
      </c>
      <c r="D1682">
        <v>31111</v>
      </c>
      <c r="E1682" s="2">
        <f>BO1682</f>
        <v>0.44743030880335366</v>
      </c>
      <c r="F1682" s="2" t="s">
        <v>1936</v>
      </c>
      <c r="G1682" s="3">
        <v>2789</v>
      </c>
      <c r="H1682" s="1">
        <v>0.3768888259042994</v>
      </c>
      <c r="I1682" s="1">
        <f t="shared" si="169"/>
        <v>-13.10099705678501</v>
      </c>
      <c r="J1682" s="1">
        <v>2.43861998147</v>
      </c>
      <c r="K1682" s="1">
        <v>97.076363054400005</v>
      </c>
      <c r="L1682" s="2">
        <v>6.8386209555999944E-2</v>
      </c>
      <c r="M1682" s="2">
        <v>1.8167839009827137E-2</v>
      </c>
      <c r="N1682" s="7">
        <v>0</v>
      </c>
      <c r="O1682" s="2">
        <v>1.9036316001863243E-3</v>
      </c>
      <c r="P1682" s="3">
        <v>-34947.669156095995</v>
      </c>
      <c r="Q1682" s="3">
        <v>-800.38797032140781</v>
      </c>
      <c r="R1682" s="3">
        <v>-44295.910976539002</v>
      </c>
      <c r="S1682" s="3">
        <v>-5.5336000751039123</v>
      </c>
      <c r="T1682" s="3">
        <v>-2231.245120672555</v>
      </c>
      <c r="V1682">
        <v>31111</v>
      </c>
      <c r="W1682" s="2">
        <v>0.41982023221898696</v>
      </c>
      <c r="X1682" s="2">
        <v>1.0110682158149892E-2</v>
      </c>
      <c r="Y1682" s="2">
        <v>0.46840305106684887</v>
      </c>
      <c r="Z1682" s="2">
        <v>0.6954343430454667</v>
      </c>
      <c r="AA1682" s="2">
        <v>0.27980665060124438</v>
      </c>
      <c r="AB1682" s="2">
        <v>0.16880290443327498</v>
      </c>
      <c r="AC1682" s="2">
        <v>1.8167839009827137E-2</v>
      </c>
      <c r="AD1682" s="2">
        <v>0</v>
      </c>
      <c r="AE1682" s="2">
        <v>1.9036316001863243E-3</v>
      </c>
      <c r="AF1682">
        <v>60709.809647539703</v>
      </c>
      <c r="AG1682">
        <v>6.7210153065624691</v>
      </c>
      <c r="AH1682">
        <v>1263.19402999204</v>
      </c>
      <c r="AI1682">
        <v>1636.549174425139</v>
      </c>
      <c r="AJ1682">
        <v>7.9393454488906987E-2</v>
      </c>
      <c r="AK1682">
        <v>16413.898671000701</v>
      </c>
      <c r="AL1682">
        <v>1.1874152314585578</v>
      </c>
      <c r="AM1682">
        <v>223.17101852684567</v>
      </c>
      <c r="AN1682">
        <v>445.32706521777845</v>
      </c>
      <c r="AO1682">
        <v>1.4266132087757242E-2</v>
      </c>
      <c r="AP1682">
        <v>-44295.910976539002</v>
      </c>
      <c r="AQ1682">
        <v>-5.5336000751039114</v>
      </c>
      <c r="AR1682">
        <v>-1040.0230114651943</v>
      </c>
      <c r="AS1682">
        <v>-1191.2221092073605</v>
      </c>
      <c r="AT1682">
        <v>-6.512732240114974E-2</v>
      </c>
      <c r="AU1682" s="3">
        <v>-6568064.941196681</v>
      </c>
      <c r="AV1682" s="3">
        <v>-150424.91514220537</v>
      </c>
      <c r="AW1682">
        <v>48633.034279890999</v>
      </c>
      <c r="AX1682">
        <v>9140092.4625627138</v>
      </c>
      <c r="AY1682">
        <v>1113.8166446520679</v>
      </c>
      <c r="AZ1682">
        <v>209330.70019590965</v>
      </c>
      <c r="BA1682">
        <v>13685.365123795003</v>
      </c>
      <c r="BB1682">
        <v>2572027.5213660328</v>
      </c>
      <c r="BC1682">
        <v>313.4286743306601</v>
      </c>
      <c r="BD1682">
        <v>58905.785053704261</v>
      </c>
      <c r="BE1682">
        <v>-34947.669156095995</v>
      </c>
      <c r="BF1682">
        <v>-6568064.941196681</v>
      </c>
      <c r="BG1682">
        <v>-800.38797032140781</v>
      </c>
      <c r="BH1682">
        <v>-150424.91514220537</v>
      </c>
      <c r="BI1682">
        <v>0.46402550730144887</v>
      </c>
      <c r="BJ1682">
        <v>0.84091433320574827</v>
      </c>
      <c r="BK1682">
        <v>0.3768888259042994</v>
      </c>
      <c r="BL1682">
        <v>20.434698235130604</v>
      </c>
      <c r="BM1682">
        <v>7.3337011783455939</v>
      </c>
      <c r="BN1682">
        <f t="shared" si="166"/>
        <v>-13.10099705678501</v>
      </c>
      <c r="BO1682">
        <v>0.44743030880335366</v>
      </c>
      <c r="BP1682">
        <v>2.5141899163357833E-3</v>
      </c>
      <c r="BQ1682">
        <v>1.752573540675146E-3</v>
      </c>
      <c r="BR1682">
        <v>0.29166666666666669</v>
      </c>
      <c r="BS1682">
        <v>0</v>
      </c>
      <c r="BT1682">
        <v>5.5555555555555552E-2</v>
      </c>
      <c r="BU1682">
        <v>0.37518377949793968</v>
      </c>
      <c r="BV1682">
        <v>0.6954343430454667</v>
      </c>
      <c r="BW1682">
        <v>0.29025586161954814</v>
      </c>
      <c r="BX1682">
        <v>0.16880290443327498</v>
      </c>
      <c r="BY1682">
        <f t="shared" si="167"/>
        <v>0.33077432544097202</v>
      </c>
      <c r="BZ1682">
        <v>0</v>
      </c>
      <c r="CA1682">
        <f t="shared" si="168"/>
        <v>2.6081718034482266E-3</v>
      </c>
      <c r="CC1682">
        <v>0.33077432544097202</v>
      </c>
      <c r="CD1682">
        <v>2.6081718034482266E-3</v>
      </c>
    </row>
    <row r="1683" spans="1:82" x14ac:dyDescent="0.3">
      <c r="A1683">
        <v>1</v>
      </c>
      <c r="B1683" t="s">
        <v>1079</v>
      </c>
      <c r="C1683" t="s">
        <v>120</v>
      </c>
      <c r="D1683">
        <v>31113</v>
      </c>
      <c r="E1683" s="2">
        <v>0</v>
      </c>
      <c r="F1683" s="2" t="s">
        <v>1954</v>
      </c>
      <c r="G1683" s="3">
        <v>-999</v>
      </c>
      <c r="H1683" s="1">
        <v>0.37560771091765366</v>
      </c>
      <c r="I1683" s="1">
        <f t="shared" si="169"/>
        <v>-999</v>
      </c>
      <c r="J1683" s="1">
        <v>-999</v>
      </c>
      <c r="K1683" s="1">
        <v>-999</v>
      </c>
      <c r="L1683" s="2">
        <v>-999</v>
      </c>
      <c r="M1683" s="2">
        <v>-999</v>
      </c>
      <c r="N1683" s="7">
        <v>-999</v>
      </c>
      <c r="O1683" s="2">
        <v>-999</v>
      </c>
      <c r="P1683" s="3">
        <v>-999</v>
      </c>
      <c r="Q1683" s="3">
        <v>-999</v>
      </c>
      <c r="R1683" s="3">
        <v>-999</v>
      </c>
      <c r="S1683" s="3">
        <v>-999</v>
      </c>
      <c r="T1683" s="3">
        <v>-999</v>
      </c>
      <c r="V1683">
        <v>31113</v>
      </c>
      <c r="W1683" s="2">
        <v>-999</v>
      </c>
      <c r="X1683" s="2">
        <v>1.0076314075182884E-2</v>
      </c>
      <c r="Y1683" s="2">
        <v>-999</v>
      </c>
      <c r="Z1683" s="2">
        <v>-999</v>
      </c>
      <c r="AA1683" s="2">
        <v>-999</v>
      </c>
      <c r="AB1683" s="2">
        <v>-999</v>
      </c>
      <c r="AC1683" s="2">
        <v>-999</v>
      </c>
      <c r="AD1683" s="2">
        <v>-999</v>
      </c>
      <c r="AE1683" s="2">
        <v>-999</v>
      </c>
      <c r="AF1683" s="2">
        <v>-999</v>
      </c>
      <c r="AG1683" s="2">
        <v>-999</v>
      </c>
      <c r="AH1683" s="2">
        <v>-999</v>
      </c>
      <c r="AI1683" s="2">
        <v>-999</v>
      </c>
      <c r="AJ1683" s="2">
        <v>-999</v>
      </c>
      <c r="AK1683" s="2">
        <v>-999</v>
      </c>
      <c r="AL1683" s="2">
        <v>-999</v>
      </c>
      <c r="AM1683" s="2">
        <v>-999</v>
      </c>
      <c r="AN1683" s="2">
        <v>-999</v>
      </c>
      <c r="AO1683" s="2">
        <v>-999</v>
      </c>
      <c r="AP1683" s="2">
        <v>-999</v>
      </c>
      <c r="AQ1683" s="2">
        <v>-999</v>
      </c>
      <c r="AR1683" s="2">
        <v>-999</v>
      </c>
      <c r="AS1683" s="2">
        <v>-999</v>
      </c>
      <c r="AT1683" s="2">
        <v>-999</v>
      </c>
      <c r="AU1683" s="2">
        <v>-999</v>
      </c>
      <c r="AV1683" s="2">
        <v>-999</v>
      </c>
      <c r="AW1683" s="2">
        <v>-999</v>
      </c>
      <c r="AX1683" s="2">
        <v>-999</v>
      </c>
      <c r="AY1683" s="2">
        <v>-999</v>
      </c>
      <c r="AZ1683" s="2">
        <v>-999</v>
      </c>
      <c r="BA1683" s="2">
        <v>-999</v>
      </c>
      <c r="BB1683" s="2">
        <v>-999</v>
      </c>
      <c r="BC1683" s="2">
        <v>-999</v>
      </c>
      <c r="BD1683" s="2">
        <v>-999</v>
      </c>
      <c r="BE1683" s="2">
        <v>-999</v>
      </c>
      <c r="BF1683" s="2">
        <v>-999</v>
      </c>
      <c r="BG1683" s="2">
        <v>-999</v>
      </c>
      <c r="BH1683" s="2">
        <v>-999</v>
      </c>
      <c r="BI1683">
        <v>0</v>
      </c>
      <c r="BJ1683">
        <v>0.37560771091765366</v>
      </c>
      <c r="BK1683">
        <v>0.37560771091765366</v>
      </c>
      <c r="BL1683">
        <v>-999</v>
      </c>
      <c r="BM1683">
        <v>7.3337011783455939</v>
      </c>
      <c r="BN1683">
        <f t="shared" si="166"/>
        <v>-999</v>
      </c>
      <c r="BO1683" t="s">
        <v>3748</v>
      </c>
      <c r="BP1683" t="s">
        <v>3748</v>
      </c>
      <c r="BQ1683">
        <v>1.1740685907164654E-3</v>
      </c>
      <c r="BR1683">
        <v>7.1428571428571425E-2</v>
      </c>
      <c r="BS1683">
        <v>3.4482758620689655E-2</v>
      </c>
      <c r="BT1683">
        <v>5.5555555555555552E-2</v>
      </c>
      <c r="BU1683" t="s">
        <v>3748</v>
      </c>
      <c r="BY1683">
        <f t="shared" si="167"/>
        <v>-999</v>
      </c>
      <c r="CA1683">
        <f t="shared" si="168"/>
        <v>-999</v>
      </c>
    </row>
    <row r="1684" spans="1:82" x14ac:dyDescent="0.3">
      <c r="A1684">
        <v>1</v>
      </c>
      <c r="B1684" t="s">
        <v>1079</v>
      </c>
      <c r="C1684" t="s">
        <v>1106</v>
      </c>
      <c r="D1684">
        <v>31115</v>
      </c>
      <c r="E1684" s="2">
        <v>0</v>
      </c>
      <c r="F1684" s="2" t="s">
        <v>1954</v>
      </c>
      <c r="G1684" s="3">
        <v>-999</v>
      </c>
      <c r="H1684" s="1">
        <v>0.38038161627159772</v>
      </c>
      <c r="I1684" s="1">
        <f t="shared" si="169"/>
        <v>-999</v>
      </c>
      <c r="J1684" s="1">
        <v>-999</v>
      </c>
      <c r="K1684" s="1">
        <v>-999</v>
      </c>
      <c r="L1684" s="2">
        <v>-999</v>
      </c>
      <c r="M1684" s="2">
        <v>-999</v>
      </c>
      <c r="N1684" s="7">
        <v>-999</v>
      </c>
      <c r="O1684" s="2">
        <v>-999</v>
      </c>
      <c r="P1684" s="3">
        <v>-999</v>
      </c>
      <c r="Q1684" s="3">
        <v>-999</v>
      </c>
      <c r="R1684" s="3">
        <v>-999</v>
      </c>
      <c r="S1684" s="3">
        <v>-999</v>
      </c>
      <c r="T1684" s="3">
        <v>-999</v>
      </c>
      <c r="V1684">
        <v>31115</v>
      </c>
      <c r="W1684" s="2">
        <v>-999</v>
      </c>
      <c r="X1684" s="2">
        <v>1.0204382185376936E-2</v>
      </c>
      <c r="Y1684" s="2">
        <v>-999</v>
      </c>
      <c r="Z1684" s="2">
        <v>-999</v>
      </c>
      <c r="AA1684" s="2">
        <v>-999</v>
      </c>
      <c r="AB1684" s="2">
        <v>-999</v>
      </c>
      <c r="AC1684" s="2">
        <v>-999</v>
      </c>
      <c r="AD1684" s="2">
        <v>-999</v>
      </c>
      <c r="AE1684" s="2">
        <v>-999</v>
      </c>
      <c r="AF1684" s="2">
        <v>-999</v>
      </c>
      <c r="AG1684" s="2">
        <v>-999</v>
      </c>
      <c r="AH1684" s="2">
        <v>-999</v>
      </c>
      <c r="AI1684" s="2">
        <v>-999</v>
      </c>
      <c r="AJ1684" s="2">
        <v>-999</v>
      </c>
      <c r="AK1684" s="2">
        <v>-999</v>
      </c>
      <c r="AL1684" s="2">
        <v>-999</v>
      </c>
      <c r="AM1684" s="2">
        <v>-999</v>
      </c>
      <c r="AN1684" s="2">
        <v>-999</v>
      </c>
      <c r="AO1684" s="2">
        <v>-999</v>
      </c>
      <c r="AP1684" s="2">
        <v>-999</v>
      </c>
      <c r="AQ1684" s="2">
        <v>-999</v>
      </c>
      <c r="AR1684" s="2">
        <v>-999</v>
      </c>
      <c r="AS1684" s="2">
        <v>-999</v>
      </c>
      <c r="AT1684" s="2">
        <v>-999</v>
      </c>
      <c r="AU1684" s="2">
        <v>-999</v>
      </c>
      <c r="AV1684" s="2">
        <v>-999</v>
      </c>
      <c r="AW1684" s="2">
        <v>-999</v>
      </c>
      <c r="AX1684" s="2">
        <v>-999</v>
      </c>
      <c r="AY1684" s="2">
        <v>-999</v>
      </c>
      <c r="AZ1684" s="2">
        <v>-999</v>
      </c>
      <c r="BA1684" s="2">
        <v>-999</v>
      </c>
      <c r="BB1684" s="2">
        <v>-999</v>
      </c>
      <c r="BC1684" s="2">
        <v>-999</v>
      </c>
      <c r="BD1684" s="2">
        <v>-999</v>
      </c>
      <c r="BE1684" s="2">
        <v>-999</v>
      </c>
      <c r="BF1684" s="2">
        <v>-999</v>
      </c>
      <c r="BG1684" s="2">
        <v>-999</v>
      </c>
      <c r="BH1684" s="2">
        <v>-999</v>
      </c>
      <c r="BI1684">
        <v>0</v>
      </c>
      <c r="BJ1684">
        <v>0.38038161627159772</v>
      </c>
      <c r="BK1684">
        <v>0.38038161627159772</v>
      </c>
      <c r="BL1684">
        <v>-999</v>
      </c>
      <c r="BM1684">
        <v>3.4287468885655596</v>
      </c>
      <c r="BN1684">
        <f t="shared" si="166"/>
        <v>-999</v>
      </c>
      <c r="BO1684" t="s">
        <v>3748</v>
      </c>
      <c r="BP1684" t="s">
        <v>3748</v>
      </c>
      <c r="BQ1684">
        <v>1.1740187128958541E-3</v>
      </c>
      <c r="BR1684">
        <v>5.9523809523809521E-2</v>
      </c>
      <c r="BS1684">
        <v>6.8965517241379309E-2</v>
      </c>
      <c r="BT1684">
        <v>5.5555555555555552E-2</v>
      </c>
      <c r="BU1684" t="s">
        <v>3748</v>
      </c>
      <c r="BY1684">
        <f t="shared" si="167"/>
        <v>-999</v>
      </c>
      <c r="CA1684">
        <f t="shared" si="168"/>
        <v>-999</v>
      </c>
    </row>
    <row r="1685" spans="1:82" x14ac:dyDescent="0.3">
      <c r="A1685">
        <v>1</v>
      </c>
      <c r="B1685" t="s">
        <v>1079</v>
      </c>
      <c r="C1685" t="s">
        <v>641</v>
      </c>
      <c r="D1685">
        <v>31117</v>
      </c>
      <c r="E1685" s="2">
        <v>0</v>
      </c>
      <c r="F1685" s="2" t="s">
        <v>1954</v>
      </c>
      <c r="G1685" s="3">
        <v>-999</v>
      </c>
      <c r="H1685" s="1">
        <v>0.37625293950592215</v>
      </c>
      <c r="I1685" s="1">
        <f t="shared" si="169"/>
        <v>-999</v>
      </c>
      <c r="J1685" s="1">
        <v>-999</v>
      </c>
      <c r="K1685" s="1">
        <v>-999</v>
      </c>
      <c r="L1685" s="2">
        <v>-999</v>
      </c>
      <c r="M1685" s="2">
        <v>-999</v>
      </c>
      <c r="N1685" s="7">
        <v>-999</v>
      </c>
      <c r="O1685" s="2">
        <v>-999</v>
      </c>
      <c r="P1685" s="3">
        <v>-999</v>
      </c>
      <c r="Q1685" s="3">
        <v>-999</v>
      </c>
      <c r="R1685" s="3">
        <v>-999</v>
      </c>
      <c r="S1685" s="3">
        <v>-999</v>
      </c>
      <c r="T1685" s="3">
        <v>-999</v>
      </c>
      <c r="V1685">
        <v>31117</v>
      </c>
      <c r="W1685" s="2">
        <v>-999</v>
      </c>
      <c r="X1685" s="2">
        <v>1.0093623426712958E-2</v>
      </c>
      <c r="Y1685" s="2">
        <v>-999</v>
      </c>
      <c r="Z1685" s="2">
        <v>-999</v>
      </c>
      <c r="AA1685" s="2">
        <v>-999</v>
      </c>
      <c r="AB1685" s="2">
        <v>-999</v>
      </c>
      <c r="AC1685" s="2">
        <v>-999</v>
      </c>
      <c r="AD1685" s="2">
        <v>-999</v>
      </c>
      <c r="AE1685" s="2">
        <v>-999</v>
      </c>
      <c r="AF1685" s="2">
        <v>-999</v>
      </c>
      <c r="AG1685" s="2">
        <v>-999</v>
      </c>
      <c r="AH1685" s="2">
        <v>-999</v>
      </c>
      <c r="AI1685" s="2">
        <v>-999</v>
      </c>
      <c r="AJ1685" s="2">
        <v>-999</v>
      </c>
      <c r="AK1685" s="2">
        <v>-999</v>
      </c>
      <c r="AL1685" s="2">
        <v>-999</v>
      </c>
      <c r="AM1685" s="2">
        <v>-999</v>
      </c>
      <c r="AN1685" s="2">
        <v>-999</v>
      </c>
      <c r="AO1685" s="2">
        <v>-999</v>
      </c>
      <c r="AP1685" s="2">
        <v>-999</v>
      </c>
      <c r="AQ1685" s="2">
        <v>-999</v>
      </c>
      <c r="AR1685" s="2">
        <v>-999</v>
      </c>
      <c r="AS1685" s="2">
        <v>-999</v>
      </c>
      <c r="AT1685" s="2">
        <v>-999</v>
      </c>
      <c r="AU1685" s="2">
        <v>-999</v>
      </c>
      <c r="AV1685" s="2">
        <v>-999</v>
      </c>
      <c r="AW1685" s="2">
        <v>-999</v>
      </c>
      <c r="AX1685" s="2">
        <v>-999</v>
      </c>
      <c r="AY1685" s="2">
        <v>-999</v>
      </c>
      <c r="AZ1685" s="2">
        <v>-999</v>
      </c>
      <c r="BA1685" s="2">
        <v>-999</v>
      </c>
      <c r="BB1685" s="2">
        <v>-999</v>
      </c>
      <c r="BC1685" s="2">
        <v>-999</v>
      </c>
      <c r="BD1685" s="2">
        <v>-999</v>
      </c>
      <c r="BE1685" s="2">
        <v>-999</v>
      </c>
      <c r="BF1685" s="2">
        <v>-999</v>
      </c>
      <c r="BG1685" s="2">
        <v>-999</v>
      </c>
      <c r="BH1685" s="2">
        <v>-999</v>
      </c>
      <c r="BI1685">
        <v>0</v>
      </c>
      <c r="BJ1685">
        <v>0.37625293950592215</v>
      </c>
      <c r="BK1685">
        <v>0.37625293950592215</v>
      </c>
      <c r="BL1685">
        <v>-999</v>
      </c>
      <c r="BM1685">
        <v>3.8609655630810829</v>
      </c>
      <c r="BN1685">
        <f t="shared" si="166"/>
        <v>-999</v>
      </c>
      <c r="BO1685" t="s">
        <v>3748</v>
      </c>
      <c r="BP1685" t="s">
        <v>3748</v>
      </c>
      <c r="BQ1685">
        <v>1.0632485485125302E-3</v>
      </c>
      <c r="BR1685">
        <v>5.9523809523809521E-3</v>
      </c>
      <c r="BS1685">
        <v>0</v>
      </c>
      <c r="BT1685">
        <v>5.5555555555555552E-2</v>
      </c>
      <c r="BU1685" t="s">
        <v>3748</v>
      </c>
      <c r="BY1685">
        <f t="shared" si="167"/>
        <v>-999</v>
      </c>
      <c r="CA1685">
        <f t="shared" si="168"/>
        <v>-999</v>
      </c>
    </row>
    <row r="1686" spans="1:82" x14ac:dyDescent="0.3">
      <c r="A1686">
        <v>0</v>
      </c>
      <c r="B1686" t="s">
        <v>1079</v>
      </c>
      <c r="C1686" t="s">
        <v>49</v>
      </c>
      <c r="D1686">
        <v>31119</v>
      </c>
      <c r="E1686" s="2">
        <f>BO1686</f>
        <v>0.43995503048175688</v>
      </c>
      <c r="F1686" s="2" t="s">
        <v>1936</v>
      </c>
      <c r="G1686" s="3">
        <v>5762</v>
      </c>
      <c r="H1686" s="1">
        <v>4.9889896828838181</v>
      </c>
      <c r="I1686" s="1">
        <f t="shared" si="169"/>
        <v>-15.195170931991967</v>
      </c>
      <c r="J1686" s="1">
        <v>2.5875255987700001</v>
      </c>
      <c r="K1686" s="1">
        <v>80.124761335599999</v>
      </c>
      <c r="L1686" s="2">
        <v>9.1253929023000002E-2</v>
      </c>
      <c r="M1686" s="2">
        <v>1.0279351170918077E-2</v>
      </c>
      <c r="N1686" s="7">
        <v>0</v>
      </c>
      <c r="O1686" s="2">
        <v>1.1891533699098008E-2</v>
      </c>
      <c r="P1686" s="3">
        <v>-24166.777017386004</v>
      </c>
      <c r="Q1686" s="3">
        <v>-553.47890355032791</v>
      </c>
      <c r="R1686" s="3">
        <v>-302900.50677500339</v>
      </c>
      <c r="S1686" s="3">
        <v>-799.47786753245646</v>
      </c>
      <c r="T1686" s="3">
        <v>-154863.63365103281</v>
      </c>
      <c r="V1686">
        <v>31119</v>
      </c>
      <c r="W1686" s="2">
        <v>0.47260753198616362</v>
      </c>
      <c r="X1686" s="2">
        <v>0.13383811221491532</v>
      </c>
      <c r="Y1686" s="2">
        <v>0.4990667349480481</v>
      </c>
      <c r="Z1686" s="2">
        <v>0.73789855679326966</v>
      </c>
      <c r="AA1686" s="2">
        <v>0.23094644663371697</v>
      </c>
      <c r="AB1686" s="2">
        <v>0.22524904304597251</v>
      </c>
      <c r="AC1686" s="2">
        <v>1.0279351170918077E-2</v>
      </c>
      <c r="AD1686" s="2">
        <v>0</v>
      </c>
      <c r="AE1686" s="2">
        <v>1.1891533699098008E-2</v>
      </c>
      <c r="AF1686">
        <v>571260.79409258929</v>
      </c>
      <c r="AG1686">
        <v>1509.5815629977421</v>
      </c>
      <c r="AH1686">
        <v>283721.18365850003</v>
      </c>
      <c r="AI1686">
        <v>8678.2267292451088</v>
      </c>
      <c r="AJ1686">
        <v>17.282107064465148</v>
      </c>
      <c r="AK1686">
        <v>268360.2873175859</v>
      </c>
      <c r="AL1686">
        <v>710.10369546528557</v>
      </c>
      <c r="AM1686">
        <v>133461.79228474534</v>
      </c>
      <c r="AN1686">
        <v>4073.9844519669737</v>
      </c>
      <c r="AO1686">
        <v>8.1294482796467129</v>
      </c>
      <c r="AP1686">
        <v>-302900.50677500339</v>
      </c>
      <c r="AQ1686">
        <v>-799.47786753245657</v>
      </c>
      <c r="AR1686">
        <v>-150259.39137375468</v>
      </c>
      <c r="AS1686">
        <v>-4604.2422772781356</v>
      </c>
      <c r="AT1686">
        <v>-9.1526587848184349</v>
      </c>
      <c r="AU1686" s="3">
        <v>-4541904.0726475259</v>
      </c>
      <c r="AV1686" s="3">
        <v>-104020.82513324863</v>
      </c>
      <c r="AW1686">
        <v>51492.146723376005</v>
      </c>
      <c r="AX1686">
        <v>9677434.0551912859</v>
      </c>
      <c r="AY1686">
        <v>1179.2973837348479</v>
      </c>
      <c r="AZ1686">
        <v>221637.15029912733</v>
      </c>
      <c r="BA1686">
        <v>27325.369705990001</v>
      </c>
      <c r="BB1686">
        <v>5135529.9825437609</v>
      </c>
      <c r="BC1686">
        <v>625.81848018452001</v>
      </c>
      <c r="BD1686">
        <v>117616.32516587869</v>
      </c>
      <c r="BE1686">
        <v>-24166.777017386004</v>
      </c>
      <c r="BF1686">
        <v>-4541904.0726475259</v>
      </c>
      <c r="BG1686">
        <v>-553.47890355032791</v>
      </c>
      <c r="BH1686">
        <v>-104020.82513324863</v>
      </c>
      <c r="BI1686">
        <v>2.0634916800923655</v>
      </c>
      <c r="BJ1686">
        <v>7.0524813629761836</v>
      </c>
      <c r="BK1686">
        <v>4.9889896828838181</v>
      </c>
      <c r="BL1686">
        <v>21.772171727394785</v>
      </c>
      <c r="BM1686">
        <v>6.5770007954028165</v>
      </c>
      <c r="BN1686">
        <f t="shared" si="166"/>
        <v>-15.195170931991967</v>
      </c>
      <c r="BO1686">
        <v>0.43995503048175688</v>
      </c>
      <c r="BP1686">
        <v>1.0993648224380325E-2</v>
      </c>
      <c r="BQ1686">
        <v>2.3302004029169964E-3</v>
      </c>
      <c r="BR1686">
        <v>0.18452380952380953</v>
      </c>
      <c r="BS1686">
        <v>6.8965517241379309E-2</v>
      </c>
      <c r="BT1686">
        <v>5.5555555555555552E-2</v>
      </c>
      <c r="BU1686">
        <v>0.43515631945199446</v>
      </c>
      <c r="BV1686">
        <v>0.73789855679326966</v>
      </c>
      <c r="BW1686">
        <v>0.23957100273207155</v>
      </c>
      <c r="BX1686">
        <v>0.22524904304597251</v>
      </c>
      <c r="BY1686">
        <f t="shared" si="167"/>
        <v>0.21361739017944054</v>
      </c>
      <c r="BZ1686">
        <v>0</v>
      </c>
      <c r="CA1686">
        <f t="shared" si="168"/>
        <v>1.2210034219762177E-2</v>
      </c>
      <c r="CC1686">
        <v>0.21361739017944054</v>
      </c>
      <c r="CD1686">
        <v>1.2210034219762177E-2</v>
      </c>
    </row>
    <row r="1687" spans="1:82" x14ac:dyDescent="0.3">
      <c r="A1687">
        <v>0</v>
      </c>
      <c r="B1687" t="s">
        <v>1079</v>
      </c>
      <c r="C1687" t="s">
        <v>1107</v>
      </c>
      <c r="D1687">
        <v>31121</v>
      </c>
      <c r="E1687" s="2">
        <f>BO1687</f>
        <v>0.44904960407751127</v>
      </c>
      <c r="F1687" s="2" t="s">
        <v>1936</v>
      </c>
      <c r="G1687" s="3">
        <v>156</v>
      </c>
      <c r="H1687" s="1">
        <v>0.37363382093114728</v>
      </c>
      <c r="I1687" s="1">
        <f t="shared" si="169"/>
        <v>-13.244103075600526</v>
      </c>
      <c r="J1687" s="1">
        <v>2.6631305685900002</v>
      </c>
      <c r="K1687" s="1">
        <v>44.838651505800001</v>
      </c>
      <c r="L1687" s="2">
        <v>0.10631740506199994</v>
      </c>
      <c r="M1687" s="2">
        <v>1.3443065739697309E-3</v>
      </c>
      <c r="N1687" s="7">
        <v>0</v>
      </c>
      <c r="O1687" s="2">
        <v>1.3141503297114654E-3</v>
      </c>
      <c r="P1687" s="3">
        <v>-5968.4358995251005</v>
      </c>
      <c r="Q1687" s="3">
        <v>-136.69192855973478</v>
      </c>
      <c r="R1687" s="3">
        <v>-65850.490997808403</v>
      </c>
      <c r="S1687" s="3">
        <v>-174.07059857865445</v>
      </c>
      <c r="T1687" s="3">
        <v>-33616.25519220603</v>
      </c>
      <c r="V1687">
        <v>31121</v>
      </c>
      <c r="W1687" s="2">
        <v>0.41653375399070558</v>
      </c>
      <c r="X1687" s="2">
        <v>1.002336112753092E-2</v>
      </c>
      <c r="Y1687" s="2">
        <v>0.4659576507971005</v>
      </c>
      <c r="Z1687" s="2">
        <v>0.75945923164923879</v>
      </c>
      <c r="AA1687" s="2">
        <v>0.12924003846625035</v>
      </c>
      <c r="AB1687" s="2">
        <v>0.26243137151180196</v>
      </c>
      <c r="AC1687" s="2">
        <v>1.3443065739697309E-3</v>
      </c>
      <c r="AD1687" s="2">
        <v>0</v>
      </c>
      <c r="AE1687" s="2">
        <v>1.3141503297114654E-3</v>
      </c>
      <c r="AF1687">
        <v>102491.87226569551</v>
      </c>
      <c r="AG1687">
        <v>270.89935060861336</v>
      </c>
      <c r="AH1687">
        <v>50914.694701467903</v>
      </c>
      <c r="AI1687">
        <v>1401.2582034859124</v>
      </c>
      <c r="AJ1687">
        <v>3.101329699371512</v>
      </c>
      <c r="AK1687">
        <v>36641.381267887096</v>
      </c>
      <c r="AL1687">
        <v>96.828752029958864</v>
      </c>
      <c r="AM1687">
        <v>18198.664326265629</v>
      </c>
      <c r="AN1687">
        <v>501.03338648216186</v>
      </c>
      <c r="AO1687">
        <v>1.1085222853097829</v>
      </c>
      <c r="AP1687">
        <v>-65850.490997808403</v>
      </c>
      <c r="AQ1687">
        <v>-174.07059857865448</v>
      </c>
      <c r="AR1687">
        <v>-32716.030375202274</v>
      </c>
      <c r="AS1687">
        <v>-900.22481700375056</v>
      </c>
      <c r="AT1687">
        <v>-1.9928074140617291</v>
      </c>
      <c r="AU1687" s="3">
        <v>-1121707.8429567474</v>
      </c>
      <c r="AV1687" s="3">
        <v>-25689.881053516554</v>
      </c>
      <c r="AW1687">
        <v>8995.0650737560009</v>
      </c>
      <c r="AX1687">
        <v>1690532.5299617029</v>
      </c>
      <c r="AY1687">
        <v>206.009214667088</v>
      </c>
      <c r="AZ1687">
        <v>38717.371804532522</v>
      </c>
      <c r="BA1687">
        <v>3026.6291742309004</v>
      </c>
      <c r="BB1687">
        <v>568824.68700495537</v>
      </c>
      <c r="BC1687">
        <v>69.317286107353226</v>
      </c>
      <c r="BD1687">
        <v>13027.490751015965</v>
      </c>
      <c r="BE1687">
        <v>-5968.4358995251005</v>
      </c>
      <c r="BF1687">
        <v>-1121707.8429567474</v>
      </c>
      <c r="BG1687">
        <v>-136.69192855973478</v>
      </c>
      <c r="BH1687">
        <v>-25689.881053516554</v>
      </c>
      <c r="BI1687">
        <v>0.43555898493252632</v>
      </c>
      <c r="BJ1687">
        <v>0.80919280586367359</v>
      </c>
      <c r="BK1687">
        <v>0.37363382093114728</v>
      </c>
      <c r="BL1687">
        <v>20.969297844493212</v>
      </c>
      <c r="BM1687">
        <v>7.7251947688926865</v>
      </c>
      <c r="BN1687">
        <f t="shared" si="166"/>
        <v>-13.244103075600526</v>
      </c>
      <c r="BO1687">
        <v>0.44904960407751127</v>
      </c>
      <c r="BP1687">
        <v>2.3684930849874547E-3</v>
      </c>
      <c r="BQ1687">
        <v>3.5095523788939396E-3</v>
      </c>
      <c r="BR1687">
        <v>0.1130952380952381</v>
      </c>
      <c r="BS1687">
        <v>0.2413793103448276</v>
      </c>
      <c r="BT1687">
        <v>5.5555555555555552E-2</v>
      </c>
      <c r="BU1687">
        <v>0.37928202154588381</v>
      </c>
      <c r="BV1687">
        <v>0.75945923164923879</v>
      </c>
      <c r="BW1687">
        <v>0.13406642994424312</v>
      </c>
      <c r="BX1687">
        <v>0.26243137151180196</v>
      </c>
      <c r="BY1687">
        <f t="shared" si="167"/>
        <v>0.27007768258602843</v>
      </c>
      <c r="BZ1687">
        <v>0</v>
      </c>
      <c r="CA1687">
        <f t="shared" si="168"/>
        <v>1.1833621026412079E-3</v>
      </c>
      <c r="CC1687">
        <v>0.27007768258602843</v>
      </c>
      <c r="CD1687">
        <v>1.1833621026412079E-3</v>
      </c>
    </row>
    <row r="1688" spans="1:82" x14ac:dyDescent="0.3">
      <c r="A1688">
        <v>1</v>
      </c>
      <c r="B1688" t="s">
        <v>1079</v>
      </c>
      <c r="C1688" t="s">
        <v>1108</v>
      </c>
      <c r="D1688">
        <v>31123</v>
      </c>
      <c r="E1688" s="2">
        <v>0</v>
      </c>
      <c r="F1688" s="2" t="s">
        <v>1954</v>
      </c>
      <c r="G1688" s="3">
        <v>-999</v>
      </c>
      <c r="H1688" s="1">
        <v>0.37601342658855669</v>
      </c>
      <c r="I1688" s="1">
        <f t="shared" si="169"/>
        <v>-999</v>
      </c>
      <c r="J1688" s="1">
        <v>-999</v>
      </c>
      <c r="K1688" s="1">
        <v>-999</v>
      </c>
      <c r="L1688" s="2">
        <v>-999</v>
      </c>
      <c r="M1688" s="2">
        <v>-999</v>
      </c>
      <c r="N1688" s="7">
        <v>-999</v>
      </c>
      <c r="O1688" s="2">
        <v>-999</v>
      </c>
      <c r="P1688" s="3">
        <v>-999</v>
      </c>
      <c r="Q1688" s="3">
        <v>-999</v>
      </c>
      <c r="R1688" s="3">
        <v>-999</v>
      </c>
      <c r="S1688" s="3">
        <v>-999</v>
      </c>
      <c r="T1688" s="3">
        <v>-999</v>
      </c>
      <c r="V1688">
        <v>31123</v>
      </c>
      <c r="W1688" s="2">
        <v>-999</v>
      </c>
      <c r="X1688" s="2">
        <v>1.0087198086363738E-2</v>
      </c>
      <c r="Y1688" s="2">
        <v>-999</v>
      </c>
      <c r="Z1688" s="2">
        <v>-999</v>
      </c>
      <c r="AA1688" s="2">
        <v>-999</v>
      </c>
      <c r="AB1688" s="2">
        <v>-999</v>
      </c>
      <c r="AC1688" s="2">
        <v>-999</v>
      </c>
      <c r="AD1688" s="2">
        <v>-999</v>
      </c>
      <c r="AE1688" s="2">
        <v>-999</v>
      </c>
      <c r="AF1688" s="2">
        <v>-999</v>
      </c>
      <c r="AG1688" s="2">
        <v>-999</v>
      </c>
      <c r="AH1688" s="2">
        <v>-999</v>
      </c>
      <c r="AI1688" s="2">
        <v>-999</v>
      </c>
      <c r="AJ1688" s="2">
        <v>-999</v>
      </c>
      <c r="AK1688" s="2">
        <v>-999</v>
      </c>
      <c r="AL1688" s="2">
        <v>-999</v>
      </c>
      <c r="AM1688" s="2">
        <v>-999</v>
      </c>
      <c r="AN1688" s="2">
        <v>-999</v>
      </c>
      <c r="AO1688" s="2">
        <v>-999</v>
      </c>
      <c r="AP1688" s="2">
        <v>-999</v>
      </c>
      <c r="AQ1688" s="2">
        <v>-999</v>
      </c>
      <c r="AR1688" s="2">
        <v>-999</v>
      </c>
      <c r="AS1688" s="2">
        <v>-999</v>
      </c>
      <c r="AT1688" s="2">
        <v>-999</v>
      </c>
      <c r="AU1688" s="2">
        <v>-999</v>
      </c>
      <c r="AV1688" s="2">
        <v>-999</v>
      </c>
      <c r="AW1688" s="2">
        <v>-999</v>
      </c>
      <c r="AX1688" s="2">
        <v>-999</v>
      </c>
      <c r="AY1688" s="2">
        <v>-999</v>
      </c>
      <c r="AZ1688" s="2">
        <v>-999</v>
      </c>
      <c r="BA1688" s="2">
        <v>-999</v>
      </c>
      <c r="BB1688" s="2">
        <v>-999</v>
      </c>
      <c r="BC1688" s="2">
        <v>-999</v>
      </c>
      <c r="BD1688" s="2">
        <v>-999</v>
      </c>
      <c r="BE1688" s="2">
        <v>-999</v>
      </c>
      <c r="BF1688" s="2">
        <v>-999</v>
      </c>
      <c r="BG1688" s="2">
        <v>-999</v>
      </c>
      <c r="BH1688" s="2">
        <v>-999</v>
      </c>
      <c r="BI1688">
        <v>0</v>
      </c>
      <c r="BJ1688">
        <v>0.37601342658855669</v>
      </c>
      <c r="BK1688">
        <v>0.37601342658855669</v>
      </c>
      <c r="BL1688">
        <v>-999</v>
      </c>
      <c r="BM1688">
        <v>4.9272994526060891</v>
      </c>
      <c r="BN1688">
        <f t="shared" si="166"/>
        <v>-999</v>
      </c>
      <c r="BO1688" t="s">
        <v>3748</v>
      </c>
      <c r="BP1688" t="s">
        <v>3748</v>
      </c>
      <c r="BQ1688">
        <v>1.4877868123749514E-4</v>
      </c>
      <c r="BR1688">
        <v>0.14880952380952381</v>
      </c>
      <c r="BS1688">
        <v>0</v>
      </c>
      <c r="BT1688">
        <v>0.1111111111111111</v>
      </c>
      <c r="BU1688" t="s">
        <v>3748</v>
      </c>
      <c r="BY1688">
        <f t="shared" si="167"/>
        <v>-999</v>
      </c>
      <c r="CA1688">
        <f t="shared" si="168"/>
        <v>-999</v>
      </c>
    </row>
    <row r="1689" spans="1:82" x14ac:dyDescent="0.3">
      <c r="A1689">
        <v>1</v>
      </c>
      <c r="B1689" t="s">
        <v>1079</v>
      </c>
      <c r="C1689" t="s">
        <v>1109</v>
      </c>
      <c r="D1689">
        <v>31125</v>
      </c>
      <c r="E1689" s="2">
        <v>0</v>
      </c>
      <c r="F1689" s="2" t="s">
        <v>1954</v>
      </c>
      <c r="G1689" s="3">
        <v>-999</v>
      </c>
      <c r="H1689" s="1">
        <v>0.37503343434737008</v>
      </c>
      <c r="I1689" s="1">
        <f t="shared" si="169"/>
        <v>-999</v>
      </c>
      <c r="J1689" s="1">
        <v>-999</v>
      </c>
      <c r="K1689" s="1">
        <v>-999</v>
      </c>
      <c r="L1689" s="2">
        <v>-999</v>
      </c>
      <c r="M1689" s="2">
        <v>-999</v>
      </c>
      <c r="N1689" s="7">
        <v>-999</v>
      </c>
      <c r="O1689" s="2">
        <v>-999</v>
      </c>
      <c r="P1689" s="3">
        <v>-999</v>
      </c>
      <c r="Q1689" s="3">
        <v>-999</v>
      </c>
      <c r="R1689" s="3">
        <v>-999</v>
      </c>
      <c r="S1689" s="3">
        <v>-999</v>
      </c>
      <c r="T1689" s="3">
        <v>-999</v>
      </c>
      <c r="V1689">
        <v>31125</v>
      </c>
      <c r="W1689" s="2">
        <v>-999</v>
      </c>
      <c r="X1689" s="2">
        <v>1.0060908131907494E-2</v>
      </c>
      <c r="Y1689" s="2">
        <v>-999</v>
      </c>
      <c r="Z1689" s="2">
        <v>-999</v>
      </c>
      <c r="AA1689" s="2">
        <v>-999</v>
      </c>
      <c r="AB1689" s="2">
        <v>-999</v>
      </c>
      <c r="AC1689" s="2">
        <v>-999</v>
      </c>
      <c r="AD1689" s="2">
        <v>-999</v>
      </c>
      <c r="AE1689" s="2">
        <v>-999</v>
      </c>
      <c r="AF1689" s="2">
        <v>-999</v>
      </c>
      <c r="AG1689" s="2">
        <v>-999</v>
      </c>
      <c r="AH1689" s="2">
        <v>-999</v>
      </c>
      <c r="AI1689" s="2">
        <v>-999</v>
      </c>
      <c r="AJ1689" s="2">
        <v>-999</v>
      </c>
      <c r="AK1689" s="2">
        <v>-999</v>
      </c>
      <c r="AL1689" s="2">
        <v>-999</v>
      </c>
      <c r="AM1689" s="2">
        <v>-999</v>
      </c>
      <c r="AN1689" s="2">
        <v>-999</v>
      </c>
      <c r="AO1689" s="2">
        <v>-999</v>
      </c>
      <c r="AP1689" s="2">
        <v>-999</v>
      </c>
      <c r="AQ1689" s="2">
        <v>-999</v>
      </c>
      <c r="AR1689" s="2">
        <v>-999</v>
      </c>
      <c r="AS1689" s="2">
        <v>-999</v>
      </c>
      <c r="AT1689" s="2">
        <v>-999</v>
      </c>
      <c r="AU1689" s="2">
        <v>-999</v>
      </c>
      <c r="AV1689" s="2">
        <v>-999</v>
      </c>
      <c r="AW1689" s="2">
        <v>-999</v>
      </c>
      <c r="AX1689" s="2">
        <v>-999</v>
      </c>
      <c r="AY1689" s="2">
        <v>-999</v>
      </c>
      <c r="AZ1689" s="2">
        <v>-999</v>
      </c>
      <c r="BA1689" s="2">
        <v>-999</v>
      </c>
      <c r="BB1689" s="2">
        <v>-999</v>
      </c>
      <c r="BC1689" s="2">
        <v>-999</v>
      </c>
      <c r="BD1689" s="2">
        <v>-999</v>
      </c>
      <c r="BE1689" s="2">
        <v>-999</v>
      </c>
      <c r="BF1689" s="2">
        <v>-999</v>
      </c>
      <c r="BG1689" s="2">
        <v>-999</v>
      </c>
      <c r="BH1689" s="2">
        <v>-999</v>
      </c>
      <c r="BI1689">
        <v>0</v>
      </c>
      <c r="BJ1689">
        <v>0.37503343434737008</v>
      </c>
      <c r="BK1689">
        <v>0.37503343434737008</v>
      </c>
      <c r="BL1689">
        <v>-999</v>
      </c>
      <c r="BM1689">
        <v>7.7251947688926865</v>
      </c>
      <c r="BN1689">
        <f t="shared" si="166"/>
        <v>-999</v>
      </c>
      <c r="BO1689" t="s">
        <v>3748</v>
      </c>
      <c r="BP1689" t="s">
        <v>3748</v>
      </c>
      <c r="BQ1689">
        <v>2.8401918037014103E-3</v>
      </c>
      <c r="BR1689">
        <v>8.9285714285714288E-2</v>
      </c>
      <c r="BS1689">
        <v>0.20689655172413793</v>
      </c>
      <c r="BT1689">
        <v>0.1111111111111111</v>
      </c>
      <c r="BU1689" t="s">
        <v>3748</v>
      </c>
      <c r="BY1689">
        <f t="shared" si="167"/>
        <v>-999</v>
      </c>
      <c r="CA1689">
        <f t="shared" si="168"/>
        <v>-999</v>
      </c>
    </row>
    <row r="1690" spans="1:82" x14ac:dyDescent="0.3">
      <c r="A1690">
        <v>0</v>
      </c>
      <c r="B1690" t="s">
        <v>1079</v>
      </c>
      <c r="C1690" t="s">
        <v>645</v>
      </c>
      <c r="D1690">
        <v>31127</v>
      </c>
      <c r="E1690" s="2">
        <f>BO1690</f>
        <v>0.42476170823771681</v>
      </c>
      <c r="F1690" s="2" t="s">
        <v>1936</v>
      </c>
      <c r="G1690" s="3">
        <v>121</v>
      </c>
      <c r="H1690" s="1">
        <v>0.37805717225351132</v>
      </c>
      <c r="I1690" s="1">
        <f t="shared" si="169"/>
        <v>-14.224835822885584</v>
      </c>
      <c r="J1690" s="1">
        <v>2.69959559635</v>
      </c>
      <c r="K1690" s="1">
        <v>31.070946216199999</v>
      </c>
      <c r="L1690" s="2">
        <v>0.15011173491700003</v>
      </c>
      <c r="M1690" s="2">
        <v>1.1849456452388294E-4</v>
      </c>
      <c r="N1690" s="7">
        <v>0</v>
      </c>
      <c r="O1690" s="2">
        <v>2.9764926362314879E-3</v>
      </c>
      <c r="P1690" s="3">
        <v>-4949.6152785096992</v>
      </c>
      <c r="Q1690" s="3">
        <v>-113.35841909637557</v>
      </c>
      <c r="R1690" s="3">
        <v>-55112.587738134884</v>
      </c>
      <c r="S1690" s="3">
        <v>-145.8100526418437</v>
      </c>
      <c r="T1690" s="3">
        <v>-28190.478623798452</v>
      </c>
      <c r="V1690">
        <v>31127</v>
      </c>
      <c r="W1690" s="2">
        <v>0.4374336606861885</v>
      </c>
      <c r="X1690" s="2">
        <v>1.0142025031102342E-2</v>
      </c>
      <c r="Y1690" s="2">
        <v>0.46836077495753997</v>
      </c>
      <c r="Z1690" s="2">
        <v>0.76985815924644629</v>
      </c>
      <c r="AA1690" s="2">
        <v>8.9556892308526578E-2</v>
      </c>
      <c r="AB1690" s="2">
        <v>0.37053226093424108</v>
      </c>
      <c r="AC1690" s="2">
        <v>1.1849456452388294E-4</v>
      </c>
      <c r="AD1690" s="2">
        <v>0</v>
      </c>
      <c r="AE1690" s="2">
        <v>2.9764926362314879E-3</v>
      </c>
      <c r="AF1690">
        <v>93994.199240682094</v>
      </c>
      <c r="AG1690">
        <v>248.85853034569496</v>
      </c>
      <c r="AH1690">
        <v>46772.190734089498</v>
      </c>
      <c r="AI1690">
        <v>1339.4105829794846</v>
      </c>
      <c r="AJ1690">
        <v>2.848993688003906</v>
      </c>
      <c r="AK1690">
        <v>38881.61150254721</v>
      </c>
      <c r="AL1690">
        <v>103.04847770385129</v>
      </c>
      <c r="AM1690">
        <v>19367.642520940732</v>
      </c>
      <c r="AN1690">
        <v>553.48017232979771</v>
      </c>
      <c r="AO1690">
        <v>1.179722646503115</v>
      </c>
      <c r="AP1690">
        <v>-55112.587738134884</v>
      </c>
      <c r="AQ1690">
        <v>-145.81005264184367</v>
      </c>
      <c r="AR1690">
        <v>-27404.548213148766</v>
      </c>
      <c r="AS1690">
        <v>-785.93041064968691</v>
      </c>
      <c r="AT1690">
        <v>-1.669271041500791</v>
      </c>
      <c r="AU1690" s="3">
        <v>-930230.69544311287</v>
      </c>
      <c r="AV1690" s="3">
        <v>-21304.581284972825</v>
      </c>
      <c r="AW1690">
        <v>9288.2856073519997</v>
      </c>
      <c r="AX1690">
        <v>1745640.3970457348</v>
      </c>
      <c r="AY1690">
        <v>212.72468935849602</v>
      </c>
      <c r="AZ1690">
        <v>39979.478118035739</v>
      </c>
      <c r="BA1690">
        <v>4338.6703288423005</v>
      </c>
      <c r="BB1690">
        <v>815409.70160262194</v>
      </c>
      <c r="BC1690">
        <v>99.366270262120452</v>
      </c>
      <c r="BD1690">
        <v>18674.896833062918</v>
      </c>
      <c r="BE1690">
        <v>-4949.6152785096992</v>
      </c>
      <c r="BF1690">
        <v>-930230.69544311287</v>
      </c>
      <c r="BG1690">
        <v>-113.35841909637557</v>
      </c>
      <c r="BH1690">
        <v>-21304.581284972825</v>
      </c>
      <c r="BI1690">
        <v>0.48631125447432655</v>
      </c>
      <c r="BJ1690">
        <v>0.86436842672783787</v>
      </c>
      <c r="BK1690">
        <v>0.37805717225351132</v>
      </c>
      <c r="BL1690">
        <v>23.41318680274852</v>
      </c>
      <c r="BM1690">
        <v>9.1883509798629355</v>
      </c>
      <c r="BN1690">
        <f t="shared" si="166"/>
        <v>-14.224835822885584</v>
      </c>
      <c r="BO1690">
        <v>0.42476170823771681</v>
      </c>
      <c r="BP1690">
        <v>2.5014423907042571E-3</v>
      </c>
      <c r="BQ1690">
        <v>9.0488472117199754E-3</v>
      </c>
      <c r="BR1690">
        <v>0.10714285714285714</v>
      </c>
      <c r="BS1690">
        <v>0.13793103448275862</v>
      </c>
      <c r="BT1690">
        <v>0.16666666666666666</v>
      </c>
      <c r="BU1690">
        <v>0.40736805325850389</v>
      </c>
      <c r="BV1690">
        <v>0.76985815924644629</v>
      </c>
      <c r="BW1690">
        <v>9.2901340569010976E-2</v>
      </c>
      <c r="BX1690">
        <v>0.37053226093424108</v>
      </c>
      <c r="BY1690">
        <f t="shared" si="167"/>
        <v>3.6584033571614792E-2</v>
      </c>
      <c r="BZ1690">
        <v>0</v>
      </c>
      <c r="CA1690">
        <f t="shared" si="168"/>
        <v>1.9304712580930727E-3</v>
      </c>
      <c r="CC1690">
        <v>3.6584033571614792E-2</v>
      </c>
      <c r="CD1690">
        <v>1.9304712580930727E-3</v>
      </c>
    </row>
    <row r="1691" spans="1:82" x14ac:dyDescent="0.3">
      <c r="A1691">
        <v>1</v>
      </c>
      <c r="B1691" t="s">
        <v>1079</v>
      </c>
      <c r="C1691" t="s">
        <v>1110</v>
      </c>
      <c r="D1691">
        <v>31129</v>
      </c>
      <c r="E1691" s="2">
        <v>0</v>
      </c>
      <c r="F1691" s="2" t="s">
        <v>1954</v>
      </c>
      <c r="G1691" s="3">
        <v>-999</v>
      </c>
      <c r="H1691" s="1">
        <v>0.37702813432705917</v>
      </c>
      <c r="I1691" s="1">
        <f t="shared" si="169"/>
        <v>-999</v>
      </c>
      <c r="J1691" s="1">
        <v>-999</v>
      </c>
      <c r="K1691" s="1">
        <v>-999</v>
      </c>
      <c r="L1691" s="2">
        <v>-999</v>
      </c>
      <c r="M1691" s="2">
        <v>-999</v>
      </c>
      <c r="N1691" s="7">
        <v>-999</v>
      </c>
      <c r="O1691" s="2">
        <v>-999</v>
      </c>
      <c r="P1691" s="3">
        <v>-999</v>
      </c>
      <c r="Q1691" s="3">
        <v>-999</v>
      </c>
      <c r="R1691" s="3">
        <v>-999</v>
      </c>
      <c r="S1691" s="3">
        <v>-999</v>
      </c>
      <c r="T1691" s="3">
        <v>-999</v>
      </c>
      <c r="V1691">
        <v>31129</v>
      </c>
      <c r="W1691" s="2">
        <v>-999</v>
      </c>
      <c r="X1691" s="2">
        <v>1.0114419342931367E-2</v>
      </c>
      <c r="Y1691" s="2">
        <v>-999</v>
      </c>
      <c r="Z1691" s="2">
        <v>-999</v>
      </c>
      <c r="AA1691" s="2">
        <v>-999</v>
      </c>
      <c r="AB1691" s="2">
        <v>-999</v>
      </c>
      <c r="AC1691" s="2">
        <v>-999</v>
      </c>
      <c r="AD1691" s="2">
        <v>-999</v>
      </c>
      <c r="AE1691" s="2">
        <v>-999</v>
      </c>
      <c r="AF1691" s="2">
        <v>-999</v>
      </c>
      <c r="AG1691" s="2">
        <v>-999</v>
      </c>
      <c r="AH1691" s="2">
        <v>-999</v>
      </c>
      <c r="AI1691" s="2">
        <v>-999</v>
      </c>
      <c r="AJ1691" s="2">
        <v>-999</v>
      </c>
      <c r="AK1691" s="2">
        <v>-999</v>
      </c>
      <c r="AL1691" s="2">
        <v>-999</v>
      </c>
      <c r="AM1691" s="2">
        <v>-999</v>
      </c>
      <c r="AN1691" s="2">
        <v>-999</v>
      </c>
      <c r="AO1691" s="2">
        <v>-999</v>
      </c>
      <c r="AP1691" s="2">
        <v>-999</v>
      </c>
      <c r="AQ1691" s="2">
        <v>-999</v>
      </c>
      <c r="AR1691" s="2">
        <v>-999</v>
      </c>
      <c r="AS1691" s="2">
        <v>-999</v>
      </c>
      <c r="AT1691" s="2">
        <v>-999</v>
      </c>
      <c r="AU1691" s="2">
        <v>-999</v>
      </c>
      <c r="AV1691" s="2">
        <v>-999</v>
      </c>
      <c r="AW1691" s="2">
        <v>-999</v>
      </c>
      <c r="AX1691" s="2">
        <v>-999</v>
      </c>
      <c r="AY1691" s="2">
        <v>-999</v>
      </c>
      <c r="AZ1691" s="2">
        <v>-999</v>
      </c>
      <c r="BA1691" s="2">
        <v>-999</v>
      </c>
      <c r="BB1691" s="2">
        <v>-999</v>
      </c>
      <c r="BC1691" s="2">
        <v>-999</v>
      </c>
      <c r="BD1691" s="2">
        <v>-999</v>
      </c>
      <c r="BE1691" s="2">
        <v>-999</v>
      </c>
      <c r="BF1691" s="2">
        <v>-999</v>
      </c>
      <c r="BG1691" s="2">
        <v>-999</v>
      </c>
      <c r="BH1691" s="2">
        <v>-999</v>
      </c>
      <c r="BI1691">
        <v>0</v>
      </c>
      <c r="BJ1691">
        <v>0.37702813432705917</v>
      </c>
      <c r="BK1691">
        <v>0.37702813432705917</v>
      </c>
      <c r="BL1691">
        <v>-999</v>
      </c>
      <c r="BM1691">
        <v>6.8900788863450595</v>
      </c>
      <c r="BN1691">
        <f t="shared" si="166"/>
        <v>-999</v>
      </c>
      <c r="BO1691" t="s">
        <v>3748</v>
      </c>
      <c r="BP1691" t="s">
        <v>3748</v>
      </c>
      <c r="BQ1691">
        <v>5.8455108207134086E-3</v>
      </c>
      <c r="BR1691">
        <v>0.21428571428571427</v>
      </c>
      <c r="BS1691">
        <v>0.17241379310344829</v>
      </c>
      <c r="BT1691">
        <v>5.5555555555555552E-2</v>
      </c>
      <c r="BU1691" t="s">
        <v>3748</v>
      </c>
      <c r="BY1691">
        <f t="shared" si="167"/>
        <v>-999</v>
      </c>
      <c r="CA1691">
        <f t="shared" si="168"/>
        <v>-999</v>
      </c>
    </row>
    <row r="1692" spans="1:82" x14ac:dyDescent="0.3">
      <c r="A1692">
        <v>0</v>
      </c>
      <c r="B1692" t="s">
        <v>1079</v>
      </c>
      <c r="C1692" t="s">
        <v>1111</v>
      </c>
      <c r="D1692">
        <v>31131</v>
      </c>
      <c r="E1692" s="2">
        <f>BO1692</f>
        <v>0.45090032370690164</v>
      </c>
      <c r="F1692" s="2" t="s">
        <v>1936</v>
      </c>
      <c r="G1692" s="3">
        <v>670</v>
      </c>
      <c r="H1692" s="1">
        <v>0.3781696781499696</v>
      </c>
      <c r="I1692" s="1">
        <f t="shared" si="169"/>
        <v>-16.148382832637022</v>
      </c>
      <c r="J1692" s="1">
        <v>2.63873400077</v>
      </c>
      <c r="K1692" s="1">
        <v>55.123180172300003</v>
      </c>
      <c r="L1692" s="2">
        <v>0.13545828053999998</v>
      </c>
      <c r="M1692" s="2">
        <v>9.3661061836108146E-4</v>
      </c>
      <c r="N1692" s="7">
        <v>0</v>
      </c>
      <c r="O1692" s="2">
        <v>3.2186841289804547E-3</v>
      </c>
      <c r="P1692" s="3">
        <v>-4078.6464573359995</v>
      </c>
      <c r="Q1692" s="3">
        <v>-93.411081152927991</v>
      </c>
      <c r="R1692" s="3">
        <v>-38583.635629564407</v>
      </c>
      <c r="S1692" s="3">
        <v>-101.80017879294763</v>
      </c>
      <c r="T1692" s="3">
        <v>-19808.782758864167</v>
      </c>
      <c r="V1692">
        <v>31131</v>
      </c>
      <c r="W1692" s="2">
        <v>0.43373201798542838</v>
      </c>
      <c r="X1692" s="2">
        <v>1.0145043192644485E-2</v>
      </c>
      <c r="Y1692" s="2">
        <v>0.43701390510092503</v>
      </c>
      <c r="Z1692" s="2">
        <v>0.7525019315190894</v>
      </c>
      <c r="AA1692" s="2">
        <v>0.1588835008771077</v>
      </c>
      <c r="AB1692" s="2">
        <v>0.33436202025446538</v>
      </c>
      <c r="AC1692" s="2">
        <v>9.3661061836108146E-4</v>
      </c>
      <c r="AD1692" s="2">
        <v>0</v>
      </c>
      <c r="AE1692" s="2">
        <v>3.2186841289804547E-3</v>
      </c>
      <c r="AF1692">
        <v>159211.55855546487</v>
      </c>
      <c r="AG1692">
        <v>420.91994881981174</v>
      </c>
      <c r="AH1692">
        <v>79110.601925661482</v>
      </c>
      <c r="AI1692">
        <v>2782.6186525200596</v>
      </c>
      <c r="AJ1692">
        <v>4.8188048087577187</v>
      </c>
      <c r="AK1692">
        <v>120627.92292590046</v>
      </c>
      <c r="AL1692">
        <v>319.1197700268641</v>
      </c>
      <c r="AM1692">
        <v>59977.573322406577</v>
      </c>
      <c r="AN1692">
        <v>2106.8644969107977</v>
      </c>
      <c r="AO1692">
        <v>3.6533656888260087</v>
      </c>
      <c r="AP1692">
        <v>-38583.635629564407</v>
      </c>
      <c r="AQ1692">
        <v>-101.80017879294763</v>
      </c>
      <c r="AR1692">
        <v>-19133.028603254905</v>
      </c>
      <c r="AS1692">
        <v>-675.75415560926194</v>
      </c>
      <c r="AT1692">
        <v>-1.16543911993171</v>
      </c>
      <c r="AU1692" s="3">
        <v>-766540.81519172771</v>
      </c>
      <c r="AV1692" s="3">
        <v>-17555.678591881286</v>
      </c>
      <c r="AW1692">
        <v>20807.501792379</v>
      </c>
      <c r="AX1692">
        <v>3910561.8868597094</v>
      </c>
      <c r="AY1692">
        <v>476.54320099789203</v>
      </c>
      <c r="AZ1692">
        <v>89561.52919554383</v>
      </c>
      <c r="BA1692">
        <v>16728.855335043001</v>
      </c>
      <c r="BB1692">
        <v>3144021.0716679818</v>
      </c>
      <c r="BC1692">
        <v>383.13211984496405</v>
      </c>
      <c r="BD1692">
        <v>72005.850603662548</v>
      </c>
      <c r="BE1692">
        <v>-4078.6464573359995</v>
      </c>
      <c r="BF1692">
        <v>-766540.81519172771</v>
      </c>
      <c r="BG1692">
        <v>-93.411081152927991</v>
      </c>
      <c r="BH1692">
        <v>-17555.678591881286</v>
      </c>
      <c r="BI1692">
        <v>0.54898240966289868</v>
      </c>
      <c r="BJ1692">
        <v>0.92715208781286829</v>
      </c>
      <c r="BK1692">
        <v>0.3781696781499696</v>
      </c>
      <c r="BL1692">
        <v>30.737449807395283</v>
      </c>
      <c r="BM1692">
        <v>14.589066974758261</v>
      </c>
      <c r="BN1692">
        <f t="shared" si="166"/>
        <v>-16.148382832637022</v>
      </c>
      <c r="BO1692">
        <v>0.45090032370690164</v>
      </c>
      <c r="BP1692">
        <v>2.9975732361678894E-3</v>
      </c>
      <c r="BQ1692">
        <v>7.4818128998362559E-3</v>
      </c>
      <c r="BR1692">
        <v>0.13690476190476192</v>
      </c>
      <c r="BS1692">
        <v>0.10344827586206896</v>
      </c>
      <c r="BT1692">
        <v>0.16666666666666666</v>
      </c>
      <c r="BU1692">
        <v>0.46245421456610791</v>
      </c>
      <c r="BV1692">
        <v>0.7525019315190894</v>
      </c>
      <c r="BW1692">
        <v>0.16481690962355572</v>
      </c>
      <c r="BX1692">
        <v>0.33436202025446538</v>
      </c>
      <c r="BY1692">
        <f t="shared" si="167"/>
        <v>9.8278325883716544E-2</v>
      </c>
      <c r="BZ1692">
        <v>0</v>
      </c>
      <c r="CA1692">
        <f t="shared" si="168"/>
        <v>2.2745409690043917E-3</v>
      </c>
      <c r="CC1692">
        <v>9.8278325883716544E-2</v>
      </c>
      <c r="CD1692">
        <v>2.2745409690043917E-3</v>
      </c>
    </row>
    <row r="1693" spans="1:82" x14ac:dyDescent="0.3">
      <c r="A1693">
        <v>1</v>
      </c>
      <c r="B1693" t="s">
        <v>1079</v>
      </c>
      <c r="C1693" t="s">
        <v>652</v>
      </c>
      <c r="D1693">
        <v>31133</v>
      </c>
      <c r="E1693" s="2">
        <v>0</v>
      </c>
      <c r="F1693" s="2" t="s">
        <v>1954</v>
      </c>
      <c r="G1693" s="3">
        <v>-999</v>
      </c>
      <c r="H1693" s="1">
        <v>0.37770825622848381</v>
      </c>
      <c r="I1693" s="1">
        <f t="shared" si="169"/>
        <v>-999</v>
      </c>
      <c r="J1693" s="1">
        <v>-999</v>
      </c>
      <c r="K1693" s="1">
        <v>-999</v>
      </c>
      <c r="L1693" s="2">
        <v>-999</v>
      </c>
      <c r="M1693" s="2">
        <v>-999</v>
      </c>
      <c r="N1693" s="7">
        <v>-999</v>
      </c>
      <c r="O1693" s="2">
        <v>-999</v>
      </c>
      <c r="P1693" s="3">
        <v>-999</v>
      </c>
      <c r="Q1693" s="3">
        <v>-999</v>
      </c>
      <c r="R1693" s="3">
        <v>-999</v>
      </c>
      <c r="S1693" s="3">
        <v>-999</v>
      </c>
      <c r="T1693" s="3">
        <v>-999</v>
      </c>
      <c r="V1693">
        <v>31133</v>
      </c>
      <c r="W1693" s="2">
        <v>-999</v>
      </c>
      <c r="X1693" s="2">
        <v>1.0132664766784413E-2</v>
      </c>
      <c r="Y1693" s="2">
        <v>-999</v>
      </c>
      <c r="Z1693" s="2">
        <v>-999</v>
      </c>
      <c r="AA1693" s="2">
        <v>-999</v>
      </c>
      <c r="AB1693" s="2">
        <v>-999</v>
      </c>
      <c r="AC1693" s="2">
        <v>-999</v>
      </c>
      <c r="AD1693" s="2">
        <v>-999</v>
      </c>
      <c r="AE1693" s="2">
        <v>-999</v>
      </c>
      <c r="AF1693" s="2">
        <v>-999</v>
      </c>
      <c r="AG1693" s="2">
        <v>-999</v>
      </c>
      <c r="AH1693" s="2">
        <v>-999</v>
      </c>
      <c r="AI1693" s="2">
        <v>-999</v>
      </c>
      <c r="AJ1693" s="2">
        <v>-999</v>
      </c>
      <c r="AK1693" s="2">
        <v>-999</v>
      </c>
      <c r="AL1693" s="2">
        <v>-999</v>
      </c>
      <c r="AM1693" s="2">
        <v>-999</v>
      </c>
      <c r="AN1693" s="2">
        <v>-999</v>
      </c>
      <c r="AO1693" s="2">
        <v>-999</v>
      </c>
      <c r="AP1693" s="2">
        <v>-999</v>
      </c>
      <c r="AQ1693" s="2">
        <v>-999</v>
      </c>
      <c r="AR1693" s="2">
        <v>-999</v>
      </c>
      <c r="AS1693" s="2">
        <v>-999</v>
      </c>
      <c r="AT1693" s="2">
        <v>-999</v>
      </c>
      <c r="AU1693" s="2">
        <v>-999</v>
      </c>
      <c r="AV1693" s="2">
        <v>-999</v>
      </c>
      <c r="AW1693" s="2">
        <v>-999</v>
      </c>
      <c r="AX1693" s="2">
        <v>-999</v>
      </c>
      <c r="AY1693" s="2">
        <v>-999</v>
      </c>
      <c r="AZ1693" s="2">
        <v>-999</v>
      </c>
      <c r="BA1693" s="2">
        <v>-999</v>
      </c>
      <c r="BB1693" s="2">
        <v>-999</v>
      </c>
      <c r="BC1693" s="2">
        <v>-999</v>
      </c>
      <c r="BD1693" s="2">
        <v>-999</v>
      </c>
      <c r="BE1693" s="2">
        <v>-999</v>
      </c>
      <c r="BF1693" s="2">
        <v>-999</v>
      </c>
      <c r="BG1693" s="2">
        <v>-999</v>
      </c>
      <c r="BH1693" s="2">
        <v>-999</v>
      </c>
      <c r="BI1693">
        <v>0</v>
      </c>
      <c r="BJ1693">
        <v>0.37770825622848381</v>
      </c>
      <c r="BK1693">
        <v>0.37770825622848381</v>
      </c>
      <c r="BL1693">
        <v>-999</v>
      </c>
      <c r="BM1693">
        <v>16.789474146696016</v>
      </c>
      <c r="BN1693">
        <f t="shared" si="166"/>
        <v>-999</v>
      </c>
      <c r="BO1693" t="s">
        <v>3748</v>
      </c>
      <c r="BP1693" t="s">
        <v>3748</v>
      </c>
      <c r="BQ1693">
        <v>9.7036532083636488E-3</v>
      </c>
      <c r="BR1693">
        <v>7.1428571428571425E-2</v>
      </c>
      <c r="BS1693">
        <v>0.10344827586206896</v>
      </c>
      <c r="BT1693">
        <v>5.5555555555555552E-2</v>
      </c>
      <c r="BU1693" t="s">
        <v>3748</v>
      </c>
      <c r="BY1693">
        <f t="shared" si="167"/>
        <v>-999</v>
      </c>
      <c r="CA1693">
        <f t="shared" si="168"/>
        <v>-999</v>
      </c>
    </row>
    <row r="1694" spans="1:82" x14ac:dyDescent="0.3">
      <c r="A1694">
        <v>1</v>
      </c>
      <c r="B1694" t="s">
        <v>1079</v>
      </c>
      <c r="C1694" t="s">
        <v>1112</v>
      </c>
      <c r="D1694">
        <v>31135</v>
      </c>
      <c r="E1694" s="2">
        <v>0</v>
      </c>
      <c r="F1694" s="2" t="s">
        <v>1954</v>
      </c>
      <c r="G1694" s="3">
        <v>-999</v>
      </c>
      <c r="H1694" s="1">
        <v>0.37479208038225664</v>
      </c>
      <c r="I1694" s="1">
        <f t="shared" si="169"/>
        <v>-999</v>
      </c>
      <c r="J1694" s="1">
        <v>-999</v>
      </c>
      <c r="K1694" s="1">
        <v>-999</v>
      </c>
      <c r="L1694" s="2">
        <v>-999</v>
      </c>
      <c r="M1694" s="2">
        <v>-999</v>
      </c>
      <c r="N1694" s="7">
        <v>-999</v>
      </c>
      <c r="O1694" s="2">
        <v>-999</v>
      </c>
      <c r="P1694" s="3">
        <v>-999</v>
      </c>
      <c r="Q1694" s="3">
        <v>-999</v>
      </c>
      <c r="R1694" s="3">
        <v>-999</v>
      </c>
      <c r="S1694" s="3">
        <v>-999</v>
      </c>
      <c r="T1694" s="3">
        <v>-999</v>
      </c>
      <c r="V1694">
        <v>31135</v>
      </c>
      <c r="W1694" s="2">
        <v>-999</v>
      </c>
      <c r="X1694" s="2">
        <v>1.0054433402329041E-2</v>
      </c>
      <c r="Y1694" s="2">
        <v>-999</v>
      </c>
      <c r="Z1694" s="2">
        <v>-999</v>
      </c>
      <c r="AA1694" s="2">
        <v>-999</v>
      </c>
      <c r="AB1694" s="2">
        <v>-999</v>
      </c>
      <c r="AC1694" s="2">
        <v>-999</v>
      </c>
      <c r="AD1694" s="2">
        <v>-999</v>
      </c>
      <c r="AE1694" s="2">
        <v>-999</v>
      </c>
      <c r="AF1694" s="2">
        <v>-999</v>
      </c>
      <c r="AG1694" s="2">
        <v>-999</v>
      </c>
      <c r="AH1694" s="2">
        <v>-999</v>
      </c>
      <c r="AI1694" s="2">
        <v>-999</v>
      </c>
      <c r="AJ1694" s="2">
        <v>-999</v>
      </c>
      <c r="AK1694" s="2">
        <v>-999</v>
      </c>
      <c r="AL1694" s="2">
        <v>-999</v>
      </c>
      <c r="AM1694" s="2">
        <v>-999</v>
      </c>
      <c r="AN1694" s="2">
        <v>-999</v>
      </c>
      <c r="AO1694" s="2">
        <v>-999</v>
      </c>
      <c r="AP1694" s="2">
        <v>-999</v>
      </c>
      <c r="AQ1694" s="2">
        <v>-999</v>
      </c>
      <c r="AR1694" s="2">
        <v>-999</v>
      </c>
      <c r="AS1694" s="2">
        <v>-999</v>
      </c>
      <c r="AT1694" s="2">
        <v>-999</v>
      </c>
      <c r="AU1694" s="2">
        <v>-999</v>
      </c>
      <c r="AV1694" s="2">
        <v>-999</v>
      </c>
      <c r="AW1694" s="2">
        <v>-999</v>
      </c>
      <c r="AX1694" s="2">
        <v>-999</v>
      </c>
      <c r="AY1694" s="2">
        <v>-999</v>
      </c>
      <c r="AZ1694" s="2">
        <v>-999</v>
      </c>
      <c r="BA1694" s="2">
        <v>-999</v>
      </c>
      <c r="BB1694" s="2">
        <v>-999</v>
      </c>
      <c r="BC1694" s="2">
        <v>-999</v>
      </c>
      <c r="BD1694" s="2">
        <v>-999</v>
      </c>
      <c r="BE1694" s="2">
        <v>-999</v>
      </c>
      <c r="BF1694" s="2">
        <v>-999</v>
      </c>
      <c r="BG1694" s="2">
        <v>-999</v>
      </c>
      <c r="BH1694" s="2">
        <v>-999</v>
      </c>
      <c r="BI1694">
        <v>0</v>
      </c>
      <c r="BJ1694">
        <v>0.37479208038225664</v>
      </c>
      <c r="BK1694">
        <v>0.37479208038225664</v>
      </c>
      <c r="BL1694">
        <v>-999</v>
      </c>
      <c r="BM1694">
        <v>3.8609655630810829</v>
      </c>
      <c r="BN1694">
        <f t="shared" si="166"/>
        <v>-999</v>
      </c>
      <c r="BO1694" t="s">
        <v>3748</v>
      </c>
      <c r="BP1694" t="s">
        <v>3748</v>
      </c>
      <c r="BQ1694">
        <v>1.5259452814341871E-3</v>
      </c>
      <c r="BR1694">
        <v>9.5238095238095233E-2</v>
      </c>
      <c r="BS1694">
        <v>0</v>
      </c>
      <c r="BT1694">
        <v>5.5555555555555552E-2</v>
      </c>
      <c r="BU1694" t="s">
        <v>3748</v>
      </c>
      <c r="BY1694">
        <f t="shared" si="167"/>
        <v>-999</v>
      </c>
      <c r="CA1694">
        <f t="shared" si="168"/>
        <v>-999</v>
      </c>
    </row>
    <row r="1695" spans="1:82" x14ac:dyDescent="0.3">
      <c r="A1695">
        <v>0</v>
      </c>
      <c r="B1695" t="s">
        <v>1079</v>
      </c>
      <c r="C1695" t="s">
        <v>1027</v>
      </c>
      <c r="D1695">
        <v>31137</v>
      </c>
      <c r="E1695" s="2">
        <f>BO1695</f>
        <v>0.40858275486258372</v>
      </c>
      <c r="F1695" s="2" t="s">
        <v>1936</v>
      </c>
      <c r="G1695" s="3">
        <v>510</v>
      </c>
      <c r="H1695" s="1">
        <v>0.37684224560131507</v>
      </c>
      <c r="I1695" s="1">
        <f t="shared" si="169"/>
        <v>-14.037067703099808</v>
      </c>
      <c r="J1695" s="1">
        <v>2.5163952744600002</v>
      </c>
      <c r="K1695" s="1">
        <v>75.396762974699996</v>
      </c>
      <c r="L1695" s="2">
        <v>0.11332221126000008</v>
      </c>
      <c r="M1695" s="2">
        <v>1.3469964659743654E-4</v>
      </c>
      <c r="N1695" s="7">
        <v>0</v>
      </c>
      <c r="O1695" s="2">
        <v>4.3138819767557491E-4</v>
      </c>
      <c r="P1695" s="3">
        <v>-7331.390311806399</v>
      </c>
      <c r="Q1695" s="3">
        <v>-167.90695210862719</v>
      </c>
      <c r="R1695" s="3">
        <v>-10057.02047201088</v>
      </c>
      <c r="S1695" s="3">
        <v>0.59187598781251927</v>
      </c>
      <c r="T1695" s="3">
        <v>-218.07257557649774</v>
      </c>
      <c r="V1695">
        <v>31137</v>
      </c>
      <c r="W1695" s="2">
        <v>0.43948969778629399</v>
      </c>
      <c r="X1695" s="2">
        <v>1.0109432562497448E-2</v>
      </c>
      <c r="Y1695" s="2">
        <v>0.49425964893999574</v>
      </c>
      <c r="Z1695" s="2">
        <v>0.71761394060337136</v>
      </c>
      <c r="AA1695" s="2">
        <v>0.21731876896031405</v>
      </c>
      <c r="AB1695" s="2">
        <v>0.27972186968229001</v>
      </c>
      <c r="AC1695" s="2">
        <v>1.3469964659743654E-4</v>
      </c>
      <c r="AD1695" s="2">
        <v>0</v>
      </c>
      <c r="AE1695" s="2">
        <v>4.3138819767557491E-4</v>
      </c>
      <c r="AF1695">
        <v>13196.725004095952</v>
      </c>
      <c r="AG1695">
        <v>-0.80891647585663828</v>
      </c>
      <c r="AH1695">
        <v>-152.03334860234455</v>
      </c>
      <c r="AI1695">
        <v>432.32781281229859</v>
      </c>
      <c r="AJ1695">
        <v>-8.6920890912138057E-3</v>
      </c>
      <c r="AK1695">
        <v>3139.7045320850721</v>
      </c>
      <c r="AL1695">
        <v>-0.21704048804411896</v>
      </c>
      <c r="AM1695">
        <v>-40.792088138259842</v>
      </c>
      <c r="AN1695">
        <v>103.0139767717161</v>
      </c>
      <c r="AO1695">
        <v>-2.3490665268849527E-3</v>
      </c>
      <c r="AP1695">
        <v>-10057.02047201088</v>
      </c>
      <c r="AQ1695">
        <v>0.59187598781251927</v>
      </c>
      <c r="AR1695">
        <v>111.2412604640847</v>
      </c>
      <c r="AS1695">
        <v>-329.31383604058249</v>
      </c>
      <c r="AT1695">
        <v>6.343022564328853E-3</v>
      </c>
      <c r="AU1695" s="3">
        <v>-1377861.4952008945</v>
      </c>
      <c r="AV1695" s="3">
        <v>-31556.432579295393</v>
      </c>
      <c r="AW1695">
        <v>9631.1807510159997</v>
      </c>
      <c r="AX1695">
        <v>1810084.1103459469</v>
      </c>
      <c r="AY1695">
        <v>220.57783535356799</v>
      </c>
      <c r="AZ1695">
        <v>41455.398376349571</v>
      </c>
      <c r="BA1695">
        <v>2299.7904392096007</v>
      </c>
      <c r="BB1695">
        <v>432222.61514505232</v>
      </c>
      <c r="BC1695">
        <v>52.670883244940796</v>
      </c>
      <c r="BD1695">
        <v>9898.9657970541739</v>
      </c>
      <c r="BE1695">
        <v>-7331.390311806399</v>
      </c>
      <c r="BF1695">
        <v>-1377861.4952008945</v>
      </c>
      <c r="BG1695">
        <v>-167.90695210862719</v>
      </c>
      <c r="BH1695">
        <v>-31556.432579295393</v>
      </c>
      <c r="BI1695">
        <v>0.42882137458180436</v>
      </c>
      <c r="BJ1695">
        <v>0.80566362018311943</v>
      </c>
      <c r="BK1695">
        <v>0.37684224560131507</v>
      </c>
      <c r="BL1695">
        <v>20.866517158797045</v>
      </c>
      <c r="BM1695">
        <v>6.8294494556972367</v>
      </c>
      <c r="BN1695">
        <f t="shared" si="166"/>
        <v>-14.037067703099808</v>
      </c>
      <c r="BO1695">
        <v>0.40858275486258372</v>
      </c>
      <c r="BP1695">
        <v>2.1217161552595032E-3</v>
      </c>
      <c r="BQ1695">
        <v>3.4614428671260414E-3</v>
      </c>
      <c r="BR1695">
        <v>0.1130952380952381</v>
      </c>
      <c r="BS1695">
        <v>0.20689655172413793</v>
      </c>
      <c r="BT1695">
        <v>5.5555555555555552E-2</v>
      </c>
      <c r="BU1695">
        <v>0.40199078673862748</v>
      </c>
      <c r="BV1695">
        <v>0.71761394060337136</v>
      </c>
      <c r="BW1695">
        <v>0.22543440763518055</v>
      </c>
      <c r="BX1695">
        <v>0.27972186968229001</v>
      </c>
      <c r="BY1695">
        <f t="shared" si="167"/>
        <v>1.5839011187697209E-2</v>
      </c>
      <c r="BZ1695">
        <v>0</v>
      </c>
      <c r="CA1695">
        <f t="shared" si="168"/>
        <v>3.6839009544374228E-4</v>
      </c>
      <c r="CC1695">
        <v>1.5839011187697209E-2</v>
      </c>
      <c r="CD1695">
        <v>3.6839009544374228E-4</v>
      </c>
    </row>
    <row r="1696" spans="1:82" x14ac:dyDescent="0.3">
      <c r="A1696">
        <v>1</v>
      </c>
      <c r="B1696" t="s">
        <v>1079</v>
      </c>
      <c r="C1696" t="s">
        <v>399</v>
      </c>
      <c r="D1696">
        <v>31139</v>
      </c>
      <c r="E1696" s="2">
        <v>0</v>
      </c>
      <c r="F1696" s="2" t="s">
        <v>1954</v>
      </c>
      <c r="G1696" s="3">
        <v>-999</v>
      </c>
      <c r="H1696" s="1">
        <v>0.37580207771810692</v>
      </c>
      <c r="I1696" s="1">
        <f t="shared" si="169"/>
        <v>-999</v>
      </c>
      <c r="J1696" s="1">
        <v>-999</v>
      </c>
      <c r="K1696" s="1">
        <v>-999</v>
      </c>
      <c r="L1696" s="2">
        <v>-999</v>
      </c>
      <c r="M1696" s="2">
        <v>-999</v>
      </c>
      <c r="N1696" s="7">
        <v>-999</v>
      </c>
      <c r="O1696" s="2">
        <v>-999</v>
      </c>
      <c r="P1696" s="3">
        <v>-999</v>
      </c>
      <c r="Q1696" s="3">
        <v>-999</v>
      </c>
      <c r="R1696" s="3">
        <v>-999</v>
      </c>
      <c r="S1696" s="3">
        <v>-999</v>
      </c>
      <c r="T1696" s="3">
        <v>-999</v>
      </c>
      <c r="V1696">
        <v>31139</v>
      </c>
      <c r="W1696" s="2">
        <v>-999</v>
      </c>
      <c r="X1696" s="2">
        <v>1.0081528294354184E-2</v>
      </c>
      <c r="Y1696" s="2">
        <v>-999</v>
      </c>
      <c r="Z1696" s="2">
        <v>-999</v>
      </c>
      <c r="AA1696" s="2">
        <v>-999</v>
      </c>
      <c r="AB1696" s="2">
        <v>-999</v>
      </c>
      <c r="AC1696" s="2">
        <v>-999</v>
      </c>
      <c r="AD1696" s="2">
        <v>-999</v>
      </c>
      <c r="AE1696" s="2">
        <v>-999</v>
      </c>
      <c r="AF1696" s="2">
        <v>-999</v>
      </c>
      <c r="AG1696" s="2">
        <v>-999</v>
      </c>
      <c r="AH1696" s="2">
        <v>-999</v>
      </c>
      <c r="AI1696" s="2">
        <v>-999</v>
      </c>
      <c r="AJ1696" s="2">
        <v>-999</v>
      </c>
      <c r="AK1696" s="2">
        <v>-999</v>
      </c>
      <c r="AL1696" s="2">
        <v>-999</v>
      </c>
      <c r="AM1696" s="2">
        <v>-999</v>
      </c>
      <c r="AN1696" s="2">
        <v>-999</v>
      </c>
      <c r="AO1696" s="2">
        <v>-999</v>
      </c>
      <c r="AP1696" s="2">
        <v>-999</v>
      </c>
      <c r="AQ1696" s="2">
        <v>-999</v>
      </c>
      <c r="AR1696" s="2">
        <v>-999</v>
      </c>
      <c r="AS1696" s="2">
        <v>-999</v>
      </c>
      <c r="AT1696" s="2">
        <v>-999</v>
      </c>
      <c r="AU1696" s="2">
        <v>-999</v>
      </c>
      <c r="AV1696" s="2">
        <v>-999</v>
      </c>
      <c r="AW1696" s="2">
        <v>-999</v>
      </c>
      <c r="AX1696" s="2">
        <v>-999</v>
      </c>
      <c r="AY1696" s="2">
        <v>-999</v>
      </c>
      <c r="AZ1696" s="2">
        <v>-999</v>
      </c>
      <c r="BA1696" s="2">
        <v>-999</v>
      </c>
      <c r="BB1696" s="2">
        <v>-999</v>
      </c>
      <c r="BC1696" s="2">
        <v>-999</v>
      </c>
      <c r="BD1696" s="2">
        <v>-999</v>
      </c>
      <c r="BE1696" s="2">
        <v>-999</v>
      </c>
      <c r="BF1696" s="2">
        <v>-999</v>
      </c>
      <c r="BG1696" s="2">
        <v>-999</v>
      </c>
      <c r="BH1696" s="2">
        <v>-999</v>
      </c>
      <c r="BI1696">
        <v>0</v>
      </c>
      <c r="BJ1696">
        <v>0.37580207771810692</v>
      </c>
      <c r="BK1696">
        <v>0.37580207771810692</v>
      </c>
      <c r="BL1696">
        <v>-999</v>
      </c>
      <c r="BM1696">
        <v>7.935257732840661</v>
      </c>
      <c r="BN1696">
        <f t="shared" si="166"/>
        <v>-999</v>
      </c>
      <c r="BO1696" t="s">
        <v>3748</v>
      </c>
      <c r="BP1696" t="s">
        <v>3748</v>
      </c>
      <c r="BQ1696">
        <v>2.1179785431215915E-3</v>
      </c>
      <c r="BR1696">
        <v>0.13095238095238096</v>
      </c>
      <c r="BS1696">
        <v>6.8965517241379309E-2</v>
      </c>
      <c r="BT1696">
        <v>5.5555555555555552E-2</v>
      </c>
      <c r="BU1696" t="s">
        <v>3748</v>
      </c>
      <c r="BY1696">
        <f t="shared" si="167"/>
        <v>-999</v>
      </c>
      <c r="CA1696">
        <f t="shared" si="168"/>
        <v>-999</v>
      </c>
    </row>
    <row r="1697" spans="1:82" x14ac:dyDescent="0.3">
      <c r="A1697">
        <v>0</v>
      </c>
      <c r="B1697" t="s">
        <v>1079</v>
      </c>
      <c r="C1697" t="s">
        <v>1028</v>
      </c>
      <c r="D1697">
        <v>31141</v>
      </c>
      <c r="E1697" s="2">
        <f>BO1697</f>
        <v>0.46843501832068896</v>
      </c>
      <c r="F1697" s="2" t="s">
        <v>1937</v>
      </c>
      <c r="G1697" s="3">
        <v>3549</v>
      </c>
      <c r="H1697" s="1">
        <v>1.6188791538558984</v>
      </c>
      <c r="I1697" s="1">
        <f t="shared" si="169"/>
        <v>-15.166238381160856</v>
      </c>
      <c r="J1697" s="1">
        <v>2.6247827884800001</v>
      </c>
      <c r="K1697" s="1">
        <v>64.017767746399997</v>
      </c>
      <c r="L1697" s="2">
        <v>0.12395257720099995</v>
      </c>
      <c r="M1697" s="2">
        <v>9.0164686291596095E-3</v>
      </c>
      <c r="N1697" s="7">
        <v>0</v>
      </c>
      <c r="O1697" s="2">
        <v>2.0652903370140794E-3</v>
      </c>
      <c r="P1697" s="3">
        <v>-22885.227135417004</v>
      </c>
      <c r="Q1697" s="3">
        <v>-524.12824487511614</v>
      </c>
      <c r="R1697" s="3">
        <v>-298813.49457231112</v>
      </c>
      <c r="S1697" s="3">
        <v>-788.22043031786677</v>
      </c>
      <c r="T1697" s="3">
        <v>-154401.93132110054</v>
      </c>
      <c r="V1697">
        <v>31141</v>
      </c>
      <c r="W1697" s="2">
        <v>0.45954073251784133</v>
      </c>
      <c r="X1697" s="2">
        <v>4.3429179779524228E-2</v>
      </c>
      <c r="Y1697" s="2">
        <v>0.50452673076955257</v>
      </c>
      <c r="Z1697" s="2">
        <v>0.74852338946362107</v>
      </c>
      <c r="AA1697" s="2">
        <v>0.18452068668920599</v>
      </c>
      <c r="AB1697" s="2">
        <v>0.30596161388919646</v>
      </c>
      <c r="AC1697" s="2">
        <v>9.0164686291596095E-3</v>
      </c>
      <c r="AD1697" s="2">
        <v>0</v>
      </c>
      <c r="AE1697" s="2">
        <v>2.0652903370140794E-3</v>
      </c>
      <c r="AF1697">
        <v>466129.06399204128</v>
      </c>
      <c r="AG1697">
        <v>1229.9235938006336</v>
      </c>
      <c r="AH1697">
        <v>231160.33369516843</v>
      </c>
      <c r="AI1697">
        <v>9760.4968050110601</v>
      </c>
      <c r="AJ1697">
        <v>14.080534686133685</v>
      </c>
      <c r="AK1697">
        <v>167315.56941973016</v>
      </c>
      <c r="AL1697">
        <v>441.7031634827668</v>
      </c>
      <c r="AM1697">
        <v>83016.742811943026</v>
      </c>
      <c r="AN1697">
        <v>3502.1563671359636</v>
      </c>
      <c r="AO1697">
        <v>5.0567468669210118</v>
      </c>
      <c r="AP1697">
        <v>-298813.49457231112</v>
      </c>
      <c r="AQ1697">
        <v>-788.22043031786689</v>
      </c>
      <c r="AR1697">
        <v>-148143.59088322541</v>
      </c>
      <c r="AS1697">
        <v>-6258.3404378750965</v>
      </c>
      <c r="AT1697">
        <v>-9.0237878192126733</v>
      </c>
      <c r="AU1697" s="3">
        <v>-4301049.5878302716</v>
      </c>
      <c r="AV1697" s="3">
        <v>-98504.662341829331</v>
      </c>
      <c r="AW1697">
        <v>35943.366675662</v>
      </c>
      <c r="AX1697">
        <v>6755196.333023916</v>
      </c>
      <c r="AY1697">
        <v>823.19190363037615</v>
      </c>
      <c r="AZ1697">
        <v>154710.6863682929</v>
      </c>
      <c r="BA1697">
        <v>13058.139540244996</v>
      </c>
      <c r="BB1697">
        <v>2454146.7451936444</v>
      </c>
      <c r="BC1697">
        <v>299.06365875526001</v>
      </c>
      <c r="BD1697">
        <v>56206.024026463565</v>
      </c>
      <c r="BE1697">
        <v>-22885.227135417004</v>
      </c>
      <c r="BF1697">
        <v>-4301049.5878302716</v>
      </c>
      <c r="BG1697">
        <v>-524.12824487511614</v>
      </c>
      <c r="BH1697">
        <v>-98504.662341829331</v>
      </c>
      <c r="BI1697">
        <v>1.1986798532448364</v>
      </c>
      <c r="BJ1697">
        <v>2.8175590071007348</v>
      </c>
      <c r="BK1697">
        <v>1.6188791538558984</v>
      </c>
      <c r="BL1697">
        <v>21.991859598606748</v>
      </c>
      <c r="BM1697">
        <v>6.8256212174458915</v>
      </c>
      <c r="BN1697">
        <f t="shared" si="166"/>
        <v>-15.166238381160856</v>
      </c>
      <c r="BO1697">
        <v>0.46843501832068896</v>
      </c>
      <c r="BP1697">
        <v>6.7996003254913112E-3</v>
      </c>
      <c r="BQ1697">
        <v>2.7529956521391359E-3</v>
      </c>
      <c r="BR1697">
        <v>0.1130952380952381</v>
      </c>
      <c r="BS1697">
        <v>6.8965517241379309E-2</v>
      </c>
      <c r="BT1697">
        <v>0.1111111111111111</v>
      </c>
      <c r="BU1697">
        <v>0.43432775474624857</v>
      </c>
      <c r="BV1697">
        <v>0.74852338946362107</v>
      </c>
      <c r="BW1697">
        <v>0.19141150071494398</v>
      </c>
      <c r="BX1697">
        <v>0.30596161388919646</v>
      </c>
      <c r="BY1697">
        <f t="shared" si="167"/>
        <v>0.33812175882735884</v>
      </c>
      <c r="BZ1697">
        <v>0</v>
      </c>
      <c r="CA1697">
        <f t="shared" si="168"/>
        <v>1.6077096121203322E-3</v>
      </c>
      <c r="CC1697">
        <v>0.33812175882735884</v>
      </c>
      <c r="CD1697">
        <v>1.6077096121203322E-3</v>
      </c>
    </row>
    <row r="1698" spans="1:82" x14ac:dyDescent="0.3">
      <c r="A1698">
        <v>1</v>
      </c>
      <c r="B1698" t="s">
        <v>1079</v>
      </c>
      <c r="C1698" t="s">
        <v>129</v>
      </c>
      <c r="D1698">
        <v>31143</v>
      </c>
      <c r="E1698" s="2">
        <v>0</v>
      </c>
      <c r="F1698" s="2" t="s">
        <v>1954</v>
      </c>
      <c r="G1698" s="3">
        <v>-999</v>
      </c>
      <c r="H1698" s="1">
        <v>0.37525503635431984</v>
      </c>
      <c r="I1698" s="1">
        <f t="shared" si="169"/>
        <v>-999</v>
      </c>
      <c r="J1698" s="1">
        <v>-999</v>
      </c>
      <c r="K1698" s="1">
        <v>-999</v>
      </c>
      <c r="L1698" s="2">
        <v>-999</v>
      </c>
      <c r="M1698" s="2">
        <v>-999</v>
      </c>
      <c r="N1698" s="7">
        <v>-999</v>
      </c>
      <c r="O1698" s="2">
        <v>-999</v>
      </c>
      <c r="P1698" s="3">
        <v>-999</v>
      </c>
      <c r="Q1698" s="3">
        <v>-999</v>
      </c>
      <c r="R1698" s="3">
        <v>-999</v>
      </c>
      <c r="S1698" s="3">
        <v>-999</v>
      </c>
      <c r="T1698" s="3">
        <v>-999</v>
      </c>
      <c r="V1698">
        <v>31143</v>
      </c>
      <c r="W1698" s="2">
        <v>-999</v>
      </c>
      <c r="X1698" s="2">
        <v>1.0066852981698415E-2</v>
      </c>
      <c r="Y1698" s="2">
        <v>-999</v>
      </c>
      <c r="Z1698" s="2">
        <v>-999</v>
      </c>
      <c r="AA1698" s="2">
        <v>-999</v>
      </c>
      <c r="AB1698" s="2">
        <v>-999</v>
      </c>
      <c r="AC1698" s="2">
        <v>-999</v>
      </c>
      <c r="AD1698" s="2">
        <v>-999</v>
      </c>
      <c r="AE1698" s="2">
        <v>-999</v>
      </c>
      <c r="AF1698" s="2">
        <v>-999</v>
      </c>
      <c r="AG1698" s="2">
        <v>-999</v>
      </c>
      <c r="AH1698" s="2">
        <v>-999</v>
      </c>
      <c r="AI1698" s="2">
        <v>-999</v>
      </c>
      <c r="AJ1698" s="2">
        <v>-999</v>
      </c>
      <c r="AK1698" s="2">
        <v>-999</v>
      </c>
      <c r="AL1698" s="2">
        <v>-999</v>
      </c>
      <c r="AM1698" s="2">
        <v>-999</v>
      </c>
      <c r="AN1698" s="2">
        <v>-999</v>
      </c>
      <c r="AO1698" s="2">
        <v>-999</v>
      </c>
      <c r="AP1698" s="2">
        <v>-999</v>
      </c>
      <c r="AQ1698" s="2">
        <v>-999</v>
      </c>
      <c r="AR1698" s="2">
        <v>-999</v>
      </c>
      <c r="AS1698" s="2">
        <v>-999</v>
      </c>
      <c r="AT1698" s="2">
        <v>-999</v>
      </c>
      <c r="AU1698" s="2">
        <v>-999</v>
      </c>
      <c r="AV1698" s="2">
        <v>-999</v>
      </c>
      <c r="AW1698" s="2">
        <v>-999</v>
      </c>
      <c r="AX1698" s="2">
        <v>-999</v>
      </c>
      <c r="AY1698" s="2">
        <v>-999</v>
      </c>
      <c r="AZ1698" s="2">
        <v>-999</v>
      </c>
      <c r="BA1698" s="2">
        <v>-999</v>
      </c>
      <c r="BB1698" s="2">
        <v>-999</v>
      </c>
      <c r="BC1698" s="2">
        <v>-999</v>
      </c>
      <c r="BD1698" s="2">
        <v>-999</v>
      </c>
      <c r="BE1698" s="2">
        <v>-999</v>
      </c>
      <c r="BF1698" s="2">
        <v>-999</v>
      </c>
      <c r="BG1698" s="2">
        <v>-999</v>
      </c>
      <c r="BH1698" s="2">
        <v>-999</v>
      </c>
      <c r="BI1698">
        <v>0</v>
      </c>
      <c r="BJ1698">
        <v>0.37525503635431984</v>
      </c>
      <c r="BK1698">
        <v>0.37525503635431984</v>
      </c>
      <c r="BL1698">
        <v>-999</v>
      </c>
      <c r="BM1698">
        <v>7.7251947688926865</v>
      </c>
      <c r="BN1698">
        <f t="shared" si="166"/>
        <v>-999</v>
      </c>
      <c r="BO1698" t="s">
        <v>3748</v>
      </c>
      <c r="BP1698" t="s">
        <v>3748</v>
      </c>
      <c r="BQ1698">
        <v>3.766741550566873E-3</v>
      </c>
      <c r="BR1698">
        <v>0.17857142857142858</v>
      </c>
      <c r="BS1698">
        <v>0.20689655172413793</v>
      </c>
      <c r="BT1698">
        <v>5.5555555555555552E-2</v>
      </c>
      <c r="BU1698" t="s">
        <v>3748</v>
      </c>
      <c r="BY1698">
        <f t="shared" si="167"/>
        <v>-999</v>
      </c>
      <c r="CA1698">
        <f t="shared" si="168"/>
        <v>-999</v>
      </c>
    </row>
    <row r="1699" spans="1:82" x14ac:dyDescent="0.3">
      <c r="A1699">
        <v>0</v>
      </c>
      <c r="B1699" t="s">
        <v>1079</v>
      </c>
      <c r="C1699" t="s">
        <v>1113</v>
      </c>
      <c r="D1699">
        <v>31145</v>
      </c>
      <c r="E1699" s="2">
        <f>BO1699</f>
        <v>0.37750399760657311</v>
      </c>
      <c r="F1699" s="2" t="s">
        <v>1935</v>
      </c>
      <c r="G1699" s="3">
        <v>135</v>
      </c>
      <c r="H1699" s="1">
        <v>0.37548149641167672</v>
      </c>
      <c r="I1699" s="1">
        <f t="shared" si="169"/>
        <v>-13.019038707214865</v>
      </c>
      <c r="J1699" s="1">
        <v>2.3383907554299999</v>
      </c>
      <c r="K1699" s="1">
        <v>90.720229952799997</v>
      </c>
      <c r="L1699" s="2">
        <v>9.3674307538999968E-2</v>
      </c>
      <c r="M1699" s="2">
        <v>9.829369458761463E-4</v>
      </c>
      <c r="N1699" s="7">
        <v>0</v>
      </c>
      <c r="O1699" s="2">
        <v>1.6676261880752029E-3</v>
      </c>
      <c r="P1699" s="3">
        <v>-14718.774409436102</v>
      </c>
      <c r="Q1699" s="3">
        <v>-337.09630025876282</v>
      </c>
      <c r="R1699" s="3">
        <v>-18217.521975483214</v>
      </c>
      <c r="S1699" s="3">
        <v>-8.5700857472910208</v>
      </c>
      <c r="T1699" s="3">
        <v>-1884.9190901626848</v>
      </c>
      <c r="V1699">
        <v>31145</v>
      </c>
      <c r="W1699" s="2">
        <v>0.4205975344787023</v>
      </c>
      <c r="X1699" s="2">
        <v>1.0072928156933334E-2</v>
      </c>
      <c r="Y1699" s="2">
        <v>0.47338593090316167</v>
      </c>
      <c r="Z1699" s="2">
        <v>0.66685143693679694</v>
      </c>
      <c r="AA1699" s="2">
        <v>0.26148614231296247</v>
      </c>
      <c r="AB1699" s="2">
        <v>0.23122344820720794</v>
      </c>
      <c r="AC1699" s="2">
        <v>9.829369458761463E-4</v>
      </c>
      <c r="AD1699" s="2">
        <v>0</v>
      </c>
      <c r="AE1699" s="2">
        <v>1.6676261880752029E-3</v>
      </c>
      <c r="AF1699">
        <v>23425.514290088562</v>
      </c>
      <c r="AG1699">
        <v>10.578180665715758</v>
      </c>
      <c r="AH1699">
        <v>1988.1363239959121</v>
      </c>
      <c r="AI1699">
        <v>353.78759768982223</v>
      </c>
      <c r="AJ1699">
        <v>0.121919825894224</v>
      </c>
      <c r="AK1699">
        <v>5207.9923146053497</v>
      </c>
      <c r="AL1699">
        <v>2.0080949184247352</v>
      </c>
      <c r="AM1699">
        <v>377.41522625825627</v>
      </c>
      <c r="AN1699">
        <v>79.589605264792837</v>
      </c>
      <c r="AO1699">
        <v>2.3176536454443918E-2</v>
      </c>
      <c r="AP1699">
        <v>-18217.521975483214</v>
      </c>
      <c r="AQ1699">
        <v>-8.5700857472910226</v>
      </c>
      <c r="AR1699">
        <v>-1610.7210977376558</v>
      </c>
      <c r="AS1699">
        <v>-274.19799242502938</v>
      </c>
      <c r="AT1699">
        <v>-9.8743289439780085E-2</v>
      </c>
      <c r="AU1699" s="3">
        <v>-2766246.4625094212</v>
      </c>
      <c r="AV1699" s="3">
        <v>-63353.878670631886</v>
      </c>
      <c r="AW1699">
        <v>18544.603411769003</v>
      </c>
      <c r="AX1699">
        <v>3485272.7652078662</v>
      </c>
      <c r="AY1699">
        <v>424.71723704561197</v>
      </c>
      <c r="AZ1699">
        <v>79821.35753035231</v>
      </c>
      <c r="BA1699">
        <v>3825.8290023329009</v>
      </c>
      <c r="BB1699">
        <v>719026.30269844539</v>
      </c>
      <c r="BC1699">
        <v>87.620936786849143</v>
      </c>
      <c r="BD1699">
        <v>16467.478859720428</v>
      </c>
      <c r="BE1699">
        <v>-14718.774409436102</v>
      </c>
      <c r="BF1699">
        <v>-2766246.4625094212</v>
      </c>
      <c r="BG1699">
        <v>-337.09630025876282</v>
      </c>
      <c r="BH1699">
        <v>-63353.878670631886</v>
      </c>
      <c r="BI1699">
        <v>0.64634436724556144</v>
      </c>
      <c r="BJ1699">
        <v>1.0218258636572382</v>
      </c>
      <c r="BK1699">
        <v>0.37548149641167672</v>
      </c>
      <c r="BL1699">
        <v>20.06341278830665</v>
      </c>
      <c r="BM1699">
        <v>7.0443740810917852</v>
      </c>
      <c r="BN1699">
        <f t="shared" si="166"/>
        <v>-13.019038707214865</v>
      </c>
      <c r="BO1699">
        <v>0.37750399760657311</v>
      </c>
      <c r="BP1699">
        <v>2.9547201210600588E-3</v>
      </c>
      <c r="BQ1699">
        <v>3.0333011380463035E-3</v>
      </c>
      <c r="BR1699">
        <v>0.11019536019536018</v>
      </c>
      <c r="BS1699">
        <v>0.10344827586206896</v>
      </c>
      <c r="BT1699">
        <v>5.5555555555555552E-2</v>
      </c>
      <c r="BU1699">
        <v>0.37283667238694196</v>
      </c>
      <c r="BV1699">
        <v>0.66685143693679694</v>
      </c>
      <c r="BW1699">
        <v>0.27125118497195277</v>
      </c>
      <c r="BX1699">
        <v>0.23122344820720794</v>
      </c>
      <c r="BY1699">
        <f t="shared" si="167"/>
        <v>5.020778386532751E-2</v>
      </c>
      <c r="BZ1699">
        <v>0</v>
      </c>
      <c r="CA1699">
        <f t="shared" si="168"/>
        <v>1.7250547009040227E-3</v>
      </c>
      <c r="CC1699">
        <v>5.020778386532751E-2</v>
      </c>
      <c r="CD1699">
        <v>1.7250547009040227E-3</v>
      </c>
    </row>
    <row r="1700" spans="1:82" x14ac:dyDescent="0.3">
      <c r="A1700">
        <v>0</v>
      </c>
      <c r="B1700" t="s">
        <v>1079</v>
      </c>
      <c r="C1700" t="s">
        <v>1114</v>
      </c>
      <c r="D1700">
        <v>31147</v>
      </c>
      <c r="E1700" s="2">
        <f>BO1700</f>
        <v>0.40583496745641251</v>
      </c>
      <c r="F1700" s="2" t="s">
        <v>1935</v>
      </c>
      <c r="G1700" s="3">
        <v>-211</v>
      </c>
      <c r="H1700" s="1">
        <v>0.37883318780895292</v>
      </c>
      <c r="I1700" s="1">
        <f t="shared" si="169"/>
        <v>-14.598647384225441</v>
      </c>
      <c r="J1700" s="1">
        <v>2.7226983018299999</v>
      </c>
      <c r="K1700" s="1">
        <v>24.158865991300001</v>
      </c>
      <c r="L1700" s="2">
        <v>0.18328893691199999</v>
      </c>
      <c r="M1700" s="2">
        <v>7.0264602577851535E-6</v>
      </c>
      <c r="N1700" s="7">
        <v>0</v>
      </c>
      <c r="O1700" s="2">
        <v>4.1002892053752923E-4</v>
      </c>
      <c r="P1700" s="3">
        <v>-4075.0294617603004</v>
      </c>
      <c r="Q1700" s="3">
        <v>-93.32824301758437</v>
      </c>
      <c r="R1700" s="3">
        <v>-57986.406737748264</v>
      </c>
      <c r="S1700" s="3">
        <v>-153.3031608209053</v>
      </c>
      <c r="T1700" s="3">
        <v>-30396.858548635748</v>
      </c>
      <c r="V1700">
        <v>31147</v>
      </c>
      <c r="W1700" s="2">
        <v>0.45733651437498335</v>
      </c>
      <c r="X1700" s="2">
        <v>1.0162842964910872E-2</v>
      </c>
      <c r="Y1700" s="2">
        <v>0.48033250256775473</v>
      </c>
      <c r="Z1700" s="2">
        <v>0.77644648171166775</v>
      </c>
      <c r="AA1700" s="2">
        <v>6.9633957872544908E-2</v>
      </c>
      <c r="AB1700" s="2">
        <v>0.45242608271623924</v>
      </c>
      <c r="AC1700" s="2">
        <v>7.0264602577851535E-6</v>
      </c>
      <c r="AD1700" s="2">
        <v>0</v>
      </c>
      <c r="AE1700" s="2">
        <v>4.1002892053752923E-4</v>
      </c>
      <c r="AF1700">
        <v>113155.29725405379</v>
      </c>
      <c r="AG1700">
        <v>299.17053382607156</v>
      </c>
      <c r="AH1700">
        <v>56228.176107504114</v>
      </c>
      <c r="AI1700">
        <v>3090.8947191635457</v>
      </c>
      <c r="AJ1700">
        <v>3.4249845446386362</v>
      </c>
      <c r="AK1700">
        <v>55168.890516305524</v>
      </c>
      <c r="AL1700">
        <v>145.86737300516629</v>
      </c>
      <c r="AM1700">
        <v>27415.321398068518</v>
      </c>
      <c r="AN1700">
        <v>1506.8908799633941</v>
      </c>
      <c r="AO1700">
        <v>1.6699287183684495</v>
      </c>
      <c r="AP1700">
        <v>-57986.406737748264</v>
      </c>
      <c r="AQ1700">
        <v>-153.30316082090528</v>
      </c>
      <c r="AR1700">
        <v>-28812.854709435596</v>
      </c>
      <c r="AS1700">
        <v>-1584.0038392001516</v>
      </c>
      <c r="AT1700">
        <v>-1.7550558262701867</v>
      </c>
      <c r="AU1700" s="3">
        <v>-765861.03704323084</v>
      </c>
      <c r="AV1700" s="3">
        <v>-17540.109992724807</v>
      </c>
      <c r="AW1700">
        <v>8677.6308287610009</v>
      </c>
      <c r="AX1700">
        <v>1630873.9379573425</v>
      </c>
      <c r="AY1700">
        <v>198.73918615882801</v>
      </c>
      <c r="AZ1700">
        <v>37351.042646690134</v>
      </c>
      <c r="BA1700">
        <v>4602.6013670007005</v>
      </c>
      <c r="BB1700">
        <v>865012.90091411164</v>
      </c>
      <c r="BC1700">
        <v>105.41094314124364</v>
      </c>
      <c r="BD1700">
        <v>19810.93265396533</v>
      </c>
      <c r="BE1700">
        <v>-4075.0294617603004</v>
      </c>
      <c r="BF1700">
        <v>-765861.03704323084</v>
      </c>
      <c r="BG1700">
        <v>-93.32824301758437</v>
      </c>
      <c r="BH1700">
        <v>-17540.109992724807</v>
      </c>
      <c r="BI1700">
        <v>0.33360005463922759</v>
      </c>
      <c r="BJ1700">
        <v>0.71243324244818051</v>
      </c>
      <c r="BK1700">
        <v>0.37883318780895292</v>
      </c>
      <c r="BL1700">
        <v>23.550182337830218</v>
      </c>
      <c r="BM1700">
        <v>8.9515349536047779</v>
      </c>
      <c r="BN1700">
        <f t="shared" si="166"/>
        <v>-14.598647384225441</v>
      </c>
      <c r="BO1700">
        <v>0.40583496745641251</v>
      </c>
      <c r="BP1700">
        <v>1.639481057694099E-3</v>
      </c>
      <c r="BQ1700">
        <v>1.0814304670031973E-2</v>
      </c>
      <c r="BR1700">
        <v>5.8583959899749377E-2</v>
      </c>
      <c r="BS1700">
        <v>0.10344827586206896</v>
      </c>
      <c r="BT1700">
        <v>0.1111111111111111</v>
      </c>
      <c r="BU1700">
        <v>0.41807319530193932</v>
      </c>
      <c r="BV1700">
        <v>0.77644648171166775</v>
      </c>
      <c r="BW1700">
        <v>7.2234396133345341E-2</v>
      </c>
      <c r="BX1700">
        <v>0.45242608271623924</v>
      </c>
      <c r="BY1700">
        <f t="shared" si="167"/>
        <v>3.0329663085558174E-3</v>
      </c>
      <c r="BZ1700">
        <v>0</v>
      </c>
      <c r="CA1700">
        <f t="shared" si="168"/>
        <v>2.2173577909313547E-4</v>
      </c>
      <c r="CC1700">
        <v>3.0329663085558174E-3</v>
      </c>
      <c r="CD1700">
        <v>2.2173577909313547E-4</v>
      </c>
    </row>
    <row r="1701" spans="1:82" x14ac:dyDescent="0.3">
      <c r="A1701">
        <v>1</v>
      </c>
      <c r="B1701" t="s">
        <v>1079</v>
      </c>
      <c r="C1701" t="s">
        <v>947</v>
      </c>
      <c r="D1701">
        <v>31149</v>
      </c>
      <c r="E1701" s="2">
        <v>0</v>
      </c>
      <c r="F1701" s="2" t="s">
        <v>1954</v>
      </c>
      <c r="G1701" s="3">
        <v>-999</v>
      </c>
      <c r="H1701" s="1">
        <v>0.37888732252637247</v>
      </c>
      <c r="I1701" s="1">
        <f t="shared" si="169"/>
        <v>-999</v>
      </c>
      <c r="J1701" s="1">
        <v>-999</v>
      </c>
      <c r="K1701" s="1">
        <v>-999</v>
      </c>
      <c r="L1701" s="2">
        <v>-999</v>
      </c>
      <c r="M1701" s="2">
        <v>-999</v>
      </c>
      <c r="N1701" s="7">
        <v>-999</v>
      </c>
      <c r="O1701" s="2">
        <v>-999</v>
      </c>
      <c r="P1701" s="3">
        <v>-999</v>
      </c>
      <c r="Q1701" s="3">
        <v>-999</v>
      </c>
      <c r="R1701" s="3">
        <v>-999</v>
      </c>
      <c r="S1701" s="3">
        <v>-999</v>
      </c>
      <c r="T1701" s="3">
        <v>-999</v>
      </c>
      <c r="V1701">
        <v>31149</v>
      </c>
      <c r="W1701" s="2">
        <v>-999</v>
      </c>
      <c r="X1701" s="2">
        <v>1.0164295220546833E-2</v>
      </c>
      <c r="Y1701" s="2">
        <v>-999</v>
      </c>
      <c r="Z1701" s="2">
        <v>-999</v>
      </c>
      <c r="AA1701" s="2">
        <v>-999</v>
      </c>
      <c r="AB1701" s="2">
        <v>-999</v>
      </c>
      <c r="AC1701" s="2">
        <v>-999</v>
      </c>
      <c r="AD1701" s="2">
        <v>-999</v>
      </c>
      <c r="AE1701" s="2">
        <v>-999</v>
      </c>
      <c r="AF1701" s="2">
        <v>-999</v>
      </c>
      <c r="AG1701" s="2">
        <v>-999</v>
      </c>
      <c r="AH1701" s="2">
        <v>-999</v>
      </c>
      <c r="AI1701" s="2">
        <v>-999</v>
      </c>
      <c r="AJ1701" s="2">
        <v>-999</v>
      </c>
      <c r="AK1701" s="2">
        <v>-999</v>
      </c>
      <c r="AL1701" s="2">
        <v>-999</v>
      </c>
      <c r="AM1701" s="2">
        <v>-999</v>
      </c>
      <c r="AN1701" s="2">
        <v>-999</v>
      </c>
      <c r="AO1701" s="2">
        <v>-999</v>
      </c>
      <c r="AP1701" s="2">
        <v>-999</v>
      </c>
      <c r="AQ1701" s="2">
        <v>-999</v>
      </c>
      <c r="AR1701" s="2">
        <v>-999</v>
      </c>
      <c r="AS1701" s="2">
        <v>-999</v>
      </c>
      <c r="AT1701" s="2">
        <v>-999</v>
      </c>
      <c r="AU1701" s="2">
        <v>-999</v>
      </c>
      <c r="AV1701" s="2">
        <v>-999</v>
      </c>
      <c r="AW1701" s="2">
        <v>-999</v>
      </c>
      <c r="AX1701" s="2">
        <v>-999</v>
      </c>
      <c r="AY1701" s="2">
        <v>-999</v>
      </c>
      <c r="AZ1701" s="2">
        <v>-999</v>
      </c>
      <c r="BA1701" s="2">
        <v>-999</v>
      </c>
      <c r="BB1701" s="2">
        <v>-999</v>
      </c>
      <c r="BC1701" s="2">
        <v>-999</v>
      </c>
      <c r="BD1701" s="2">
        <v>-999</v>
      </c>
      <c r="BE1701" s="2">
        <v>-999</v>
      </c>
      <c r="BF1701" s="2">
        <v>-999</v>
      </c>
      <c r="BG1701" s="2">
        <v>-999</v>
      </c>
      <c r="BH1701" s="2">
        <v>-999</v>
      </c>
      <c r="BI1701">
        <v>0</v>
      </c>
      <c r="BJ1701">
        <v>0.37888732252637247</v>
      </c>
      <c r="BK1701">
        <v>0.37888732252637247</v>
      </c>
      <c r="BL1701">
        <v>-999</v>
      </c>
      <c r="BM1701">
        <v>3.0396650870260058</v>
      </c>
      <c r="BN1701">
        <f t="shared" si="166"/>
        <v>-999</v>
      </c>
      <c r="BO1701" t="s">
        <v>3748</v>
      </c>
      <c r="BP1701" t="s">
        <v>3748</v>
      </c>
      <c r="BQ1701">
        <v>1.1430202136137634E-3</v>
      </c>
      <c r="BR1701">
        <v>8.3333333333333329E-2</v>
      </c>
      <c r="BS1701">
        <v>3.4482758620689655E-2</v>
      </c>
      <c r="BT1701">
        <v>5.5555555555555552E-2</v>
      </c>
      <c r="BU1701" t="s">
        <v>3748</v>
      </c>
      <c r="BY1701">
        <f t="shared" si="167"/>
        <v>-999</v>
      </c>
      <c r="CA1701">
        <f t="shared" si="168"/>
        <v>-999</v>
      </c>
    </row>
    <row r="1702" spans="1:82" x14ac:dyDescent="0.3">
      <c r="A1702">
        <v>0</v>
      </c>
      <c r="B1702" t="s">
        <v>1079</v>
      </c>
      <c r="C1702" t="s">
        <v>134</v>
      </c>
      <c r="D1702">
        <v>31151</v>
      </c>
      <c r="E1702" s="2">
        <f>BO1702</f>
        <v>0.44635735453485997</v>
      </c>
      <c r="F1702" s="2" t="s">
        <v>1936</v>
      </c>
      <c r="G1702" s="3">
        <v>1052</v>
      </c>
      <c r="H1702" s="1">
        <v>0.37703404819839653</v>
      </c>
      <c r="I1702" s="1">
        <f t="shared" si="169"/>
        <v>-16.495997019369792</v>
      </c>
      <c r="J1702" s="1">
        <v>2.6395316309600001</v>
      </c>
      <c r="K1702" s="1">
        <v>29.094349659599999</v>
      </c>
      <c r="L1702" s="2">
        <v>0.12090129846100006</v>
      </c>
      <c r="M1702" s="2">
        <v>8.688187734247402E-4</v>
      </c>
      <c r="N1702" s="7">
        <v>0</v>
      </c>
      <c r="O1702" s="2">
        <v>6.8547599241815414E-3</v>
      </c>
      <c r="P1702" s="3">
        <v>-3053.4060994349998</v>
      </c>
      <c r="Q1702" s="3">
        <v>-69.93054385338003</v>
      </c>
      <c r="R1702" s="3">
        <v>-29354.578412847943</v>
      </c>
      <c r="S1702" s="3">
        <v>-77.5698929314525</v>
      </c>
      <c r="T1702" s="3">
        <v>-15072.244988903512</v>
      </c>
      <c r="V1702">
        <v>31151</v>
      </c>
      <c r="W1702" s="2">
        <v>0.4131252819326991</v>
      </c>
      <c r="X1702" s="2">
        <v>1.0114577992563052E-2</v>
      </c>
      <c r="Y1702" s="2">
        <v>0.46357665415438321</v>
      </c>
      <c r="Z1702" s="2">
        <v>0.75272939599957056</v>
      </c>
      <c r="AA1702" s="2">
        <v>8.3859677819946382E-2</v>
      </c>
      <c r="AB1702" s="2">
        <v>0.29842990951646459</v>
      </c>
      <c r="AC1702" s="2">
        <v>8.688187734247402E-4</v>
      </c>
      <c r="AD1702" s="2">
        <v>0</v>
      </c>
      <c r="AE1702" s="2">
        <v>6.8547599241815414E-3</v>
      </c>
      <c r="AF1702">
        <v>131875.06480957451</v>
      </c>
      <c r="AG1702">
        <v>348.80905692566586</v>
      </c>
      <c r="AH1702">
        <v>65557.582927304902</v>
      </c>
      <c r="AI1702">
        <v>2214.5208907221045</v>
      </c>
      <c r="AJ1702">
        <v>3.9932573593627332</v>
      </c>
      <c r="AK1702">
        <v>102520.48639672657</v>
      </c>
      <c r="AL1702">
        <v>271.2391639942133</v>
      </c>
      <c r="AM1702">
        <v>50978.561575804903</v>
      </c>
      <c r="AN1702">
        <v>1721.2972533186023</v>
      </c>
      <c r="AO1702">
        <v>3.1052157667870945</v>
      </c>
      <c r="AP1702">
        <v>-29354.578412847943</v>
      </c>
      <c r="AQ1702">
        <v>-77.569892931452557</v>
      </c>
      <c r="AR1702">
        <v>-14579.0213515</v>
      </c>
      <c r="AS1702">
        <v>-493.22363740350215</v>
      </c>
      <c r="AT1702">
        <v>-0.88804159257563864</v>
      </c>
      <c r="AU1702" s="3">
        <v>-573857.1423278139</v>
      </c>
      <c r="AV1702" s="3">
        <v>-13142.746411804243</v>
      </c>
      <c r="AW1702">
        <v>15167.160225709</v>
      </c>
      <c r="AX1702">
        <v>2850516.0928197494</v>
      </c>
      <c r="AY1702">
        <v>347.365443296732</v>
      </c>
      <c r="AZ1702">
        <v>65283.861413187813</v>
      </c>
      <c r="BA1702">
        <v>12113.754126274</v>
      </c>
      <c r="BB1702">
        <v>2276658.9504919355</v>
      </c>
      <c r="BC1702">
        <v>277.43489944335198</v>
      </c>
      <c r="BD1702">
        <v>52141.115001383572</v>
      </c>
      <c r="BE1702">
        <v>-3053.4060994349998</v>
      </c>
      <c r="BF1702">
        <v>-573857.1423278139</v>
      </c>
      <c r="BG1702">
        <v>-69.93054385338003</v>
      </c>
      <c r="BH1702">
        <v>-13142.746411804243</v>
      </c>
      <c r="BI1702">
        <v>0.44057857064903788</v>
      </c>
      <c r="BJ1702">
        <v>0.81761261884743441</v>
      </c>
      <c r="BK1702">
        <v>0.37703404819839653</v>
      </c>
      <c r="BL1702">
        <v>29.991370924284624</v>
      </c>
      <c r="BM1702">
        <v>13.495373904914832</v>
      </c>
      <c r="BN1702">
        <f t="shared" si="166"/>
        <v>-16.495997019369792</v>
      </c>
      <c r="BO1702">
        <v>0.44635735453485997</v>
      </c>
      <c r="BP1702">
        <v>2.3814249032374593E-3</v>
      </c>
      <c r="BQ1702">
        <v>5.9971649326579848E-3</v>
      </c>
      <c r="BR1702">
        <v>0.13095238095238096</v>
      </c>
      <c r="BS1702">
        <v>0.17241379310344829</v>
      </c>
      <c r="BT1702">
        <v>5.5555555555555552E-2</v>
      </c>
      <c r="BU1702">
        <v>0.47240912134306651</v>
      </c>
      <c r="BV1702">
        <v>0.75272939599957056</v>
      </c>
      <c r="BW1702">
        <v>8.6991367033139408E-2</v>
      </c>
      <c r="BX1702">
        <v>0.29842990951646459</v>
      </c>
      <c r="BY1702">
        <f t="shared" si="167"/>
        <v>0.2258052539622688</v>
      </c>
      <c r="BZ1702">
        <v>0</v>
      </c>
      <c r="CA1702">
        <f t="shared" si="168"/>
        <v>5.4457002175640323E-3</v>
      </c>
      <c r="CC1702">
        <v>0.2258052539622688</v>
      </c>
      <c r="CD1702">
        <v>5.4457002175640323E-3</v>
      </c>
    </row>
    <row r="1703" spans="1:82" x14ac:dyDescent="0.3">
      <c r="A1703">
        <v>0</v>
      </c>
      <c r="B1703" t="s">
        <v>1079</v>
      </c>
      <c r="C1703" t="s">
        <v>1115</v>
      </c>
      <c r="D1703">
        <v>31153</v>
      </c>
      <c r="E1703" s="2">
        <f>BO1703</f>
        <v>0.45078019621799365</v>
      </c>
      <c r="F1703" s="2" t="s">
        <v>1936</v>
      </c>
      <c r="G1703" s="3">
        <v>69314</v>
      </c>
      <c r="H1703" s="1">
        <v>34.201555956052331</v>
      </c>
      <c r="I1703" s="1">
        <f t="shared" si="169"/>
        <v>-15.225780091163953</v>
      </c>
      <c r="J1703" s="1">
        <v>2.6492329734700002</v>
      </c>
      <c r="K1703" s="1">
        <v>81.748136114600001</v>
      </c>
      <c r="L1703" s="2">
        <v>0.12470997141700002</v>
      </c>
      <c r="M1703" s="2">
        <v>3.4349661676618404E-2</v>
      </c>
      <c r="N1703" s="7">
        <v>0</v>
      </c>
      <c r="O1703" s="2">
        <v>4.403562642399223E-3</v>
      </c>
      <c r="P1703" s="3">
        <v>-193093.08142274999</v>
      </c>
      <c r="Q1703" s="3">
        <v>-4422.3086476169992</v>
      </c>
      <c r="R1703" s="3">
        <v>-1492545.493660535</v>
      </c>
      <c r="S1703" s="3">
        <v>-3944.2985358094979</v>
      </c>
      <c r="T1703" s="3">
        <v>-757098.88810570596</v>
      </c>
      <c r="V1703">
        <v>31153</v>
      </c>
      <c r="W1703" s="2">
        <v>0.70663334665609345</v>
      </c>
      <c r="X1703" s="2">
        <v>0.91751476249293262</v>
      </c>
      <c r="Y1703" s="2">
        <v>0.5096210638416494</v>
      </c>
      <c r="Z1703" s="2">
        <v>0.75549597988978956</v>
      </c>
      <c r="AA1703" s="2">
        <v>0.23562555744185448</v>
      </c>
      <c r="AB1703" s="2">
        <v>0.30783114788284593</v>
      </c>
      <c r="AC1703" s="2">
        <v>3.4349661676618404E-2</v>
      </c>
      <c r="AD1703" s="2">
        <v>0</v>
      </c>
      <c r="AE1703" s="2">
        <v>4.403562642399223E-3</v>
      </c>
      <c r="AF1703">
        <v>2583417.5496742171</v>
      </c>
      <c r="AG1703">
        <v>6826.9015689846174</v>
      </c>
      <c r="AH1703">
        <v>1283095.0253698109</v>
      </c>
      <c r="AI1703">
        <v>27314.042895652317</v>
      </c>
      <c r="AJ1703">
        <v>78.156254770940109</v>
      </c>
      <c r="AK1703">
        <v>1090872.0560136822</v>
      </c>
      <c r="AL1703">
        <v>2882.6030331751199</v>
      </c>
      <c r="AM1703">
        <v>541776.32043009438</v>
      </c>
      <c r="AN1703">
        <v>11533.859729662618</v>
      </c>
      <c r="AO1703">
        <v>33.000837612070022</v>
      </c>
      <c r="AP1703">
        <v>-1492545.493660535</v>
      </c>
      <c r="AQ1703">
        <v>-3944.2985358094975</v>
      </c>
      <c r="AR1703">
        <v>-741318.7049397165</v>
      </c>
      <c r="AS1703">
        <v>-15780.1831659897</v>
      </c>
      <c r="AT1703">
        <v>-45.155417158870087</v>
      </c>
      <c r="AU1703" s="3">
        <v>-36289913.722591631</v>
      </c>
      <c r="AV1703" s="3">
        <v>-831128.68723313883</v>
      </c>
      <c r="AW1703">
        <v>314779.25968346</v>
      </c>
      <c r="AX1703">
        <v>59159614.064909473</v>
      </c>
      <c r="AY1703">
        <v>7209.222784844078</v>
      </c>
      <c r="AZ1703">
        <v>1354901.3301835959</v>
      </c>
      <c r="BA1703">
        <v>121686.17826071</v>
      </c>
      <c r="BB1703">
        <v>22869700.342317838</v>
      </c>
      <c r="BC1703">
        <v>2786.9141372270788</v>
      </c>
      <c r="BD1703">
        <v>523772.64295045717</v>
      </c>
      <c r="BE1703">
        <v>-193093.08142274999</v>
      </c>
      <c r="BF1703">
        <v>-36289913.722591631</v>
      </c>
      <c r="BG1703">
        <v>-4422.3086476169992</v>
      </c>
      <c r="BH1703">
        <v>-831128.68723313883</v>
      </c>
      <c r="BI1703">
        <v>28.075067144575993</v>
      </c>
      <c r="BJ1703">
        <v>62.276623100628328</v>
      </c>
      <c r="BK1703">
        <v>34.201555956052331</v>
      </c>
      <c r="BL1703">
        <v>22.744291551731031</v>
      </c>
      <c r="BM1703">
        <v>7.518511460567078</v>
      </c>
      <c r="BN1703">
        <f t="shared" si="166"/>
        <v>-15.225780091163953</v>
      </c>
      <c r="BO1703">
        <v>0.45078019621799365</v>
      </c>
      <c r="BP1703">
        <v>0.15325563720338362</v>
      </c>
      <c r="BQ1703">
        <v>5.2366471968221294E-3</v>
      </c>
      <c r="BR1703">
        <v>8.3333333333333329E-2</v>
      </c>
      <c r="BS1703">
        <v>0.10344827586206896</v>
      </c>
      <c r="BT1703">
        <v>0.16666666666666666</v>
      </c>
      <c r="BU1703">
        <v>0.43603289853796962</v>
      </c>
      <c r="BV1703">
        <v>0.75549597988978956</v>
      </c>
      <c r="BW1703">
        <v>0.24442485211810633</v>
      </c>
      <c r="BX1703">
        <v>0.30783114788284593</v>
      </c>
      <c r="BY1703">
        <f t="shared" si="167"/>
        <v>0.12274361709882803</v>
      </c>
      <c r="BZ1703">
        <v>0</v>
      </c>
      <c r="CA1703">
        <f t="shared" si="168"/>
        <v>3.3821477063328293E-3</v>
      </c>
      <c r="CC1703">
        <v>0.12274361709882803</v>
      </c>
      <c r="CD1703">
        <v>3.3821477063328293E-3</v>
      </c>
    </row>
    <row r="1704" spans="1:82" x14ac:dyDescent="0.3">
      <c r="A1704">
        <v>0</v>
      </c>
      <c r="B1704" t="s">
        <v>1079</v>
      </c>
      <c r="C1704" t="s">
        <v>1116</v>
      </c>
      <c r="D1704">
        <v>31155</v>
      </c>
      <c r="E1704" s="2">
        <f>BO1704</f>
        <v>0.43662812374285775</v>
      </c>
      <c r="F1704" s="2" t="s">
        <v>1936</v>
      </c>
      <c r="G1704" s="3">
        <v>1288</v>
      </c>
      <c r="H1704" s="1">
        <v>0.37516225165568351</v>
      </c>
      <c r="I1704" s="1">
        <f t="shared" si="169"/>
        <v>-13.63661032398365</v>
      </c>
      <c r="J1704" s="1">
        <v>2.6200733770700002</v>
      </c>
      <c r="K1704" s="1">
        <v>64.022503735499996</v>
      </c>
      <c r="L1704" s="2">
        <v>0.13057919556999997</v>
      </c>
      <c r="M1704" s="2">
        <v>2.1107100403702696E-3</v>
      </c>
      <c r="N1704" s="7">
        <v>0</v>
      </c>
      <c r="O1704" s="2">
        <v>4.6796451240175094E-3</v>
      </c>
      <c r="P1704" s="3">
        <v>-7573.7352360500008</v>
      </c>
      <c r="Q1704" s="3">
        <v>-173.45724964539997</v>
      </c>
      <c r="R1704" s="3">
        <v>-82136.418115724227</v>
      </c>
      <c r="S1704" s="3">
        <v>-217.20287421512643</v>
      </c>
      <c r="T1704" s="3">
        <v>-42107.808047787192</v>
      </c>
      <c r="V1704">
        <v>31155</v>
      </c>
      <c r="W1704" s="2">
        <v>0.44003795667570472</v>
      </c>
      <c r="X1704" s="2">
        <v>1.0064363874745453E-2</v>
      </c>
      <c r="Y1704" s="2">
        <v>0.45084687922394301</v>
      </c>
      <c r="Z1704" s="2">
        <v>0.74718038134635389</v>
      </c>
      <c r="AA1704" s="2">
        <v>0.18453433739887062</v>
      </c>
      <c r="AB1704" s="2">
        <v>0.32231860215511443</v>
      </c>
      <c r="AC1704" s="2">
        <v>2.1107100403702696E-3</v>
      </c>
      <c r="AD1704" s="2">
        <v>0</v>
      </c>
      <c r="AE1704" s="2">
        <v>4.6796451240175094E-3</v>
      </c>
      <c r="AF1704">
        <v>165824.70784963656</v>
      </c>
      <c r="AG1704">
        <v>439.04389869140715</v>
      </c>
      <c r="AH1704">
        <v>82516.942222985352</v>
      </c>
      <c r="AI1704">
        <v>2592.089854883508</v>
      </c>
      <c r="AJ1704">
        <v>5.0262824644906567</v>
      </c>
      <c r="AK1704">
        <v>83688.28973391233</v>
      </c>
      <c r="AL1704">
        <v>221.84102447628069</v>
      </c>
      <c r="AM1704">
        <v>41694.334106357113</v>
      </c>
      <c r="AN1704">
        <v>1306.8899237245744</v>
      </c>
      <c r="AO1704">
        <v>2.5396863646737371</v>
      </c>
      <c r="AP1704">
        <v>-82136.418115724227</v>
      </c>
      <c r="AQ1704">
        <v>-217.20287421512646</v>
      </c>
      <c r="AR1704">
        <v>-40822.608116628238</v>
      </c>
      <c r="AS1704">
        <v>-1285.1999311589336</v>
      </c>
      <c r="AT1704">
        <v>-2.4865960998169196</v>
      </c>
      <c r="AU1704" s="3">
        <v>-1423407.8002632372</v>
      </c>
      <c r="AV1704" s="3">
        <v>-32599.555498356469</v>
      </c>
      <c r="AW1704">
        <v>15746.102011053001</v>
      </c>
      <c r="AX1704">
        <v>2959322.4119573007</v>
      </c>
      <c r="AY1704">
        <v>360.62464059644395</v>
      </c>
      <c r="AZ1704">
        <v>67775.794953695673</v>
      </c>
      <c r="BA1704">
        <v>8172.3667750029999</v>
      </c>
      <c r="BB1704">
        <v>1535914.6116940638</v>
      </c>
      <c r="BC1704">
        <v>187.16739095104398</v>
      </c>
      <c r="BD1704">
        <v>35176.239455339208</v>
      </c>
      <c r="BE1704">
        <v>-7573.7352360500008</v>
      </c>
      <c r="BF1704">
        <v>-1423407.8002632372</v>
      </c>
      <c r="BG1704">
        <v>-173.45724964539997</v>
      </c>
      <c r="BH1704">
        <v>-32599.555498356469</v>
      </c>
      <c r="BI1704">
        <v>0.44915177497500647</v>
      </c>
      <c r="BJ1704">
        <v>0.82431402663068998</v>
      </c>
      <c r="BK1704">
        <v>0.37516225165568351</v>
      </c>
      <c r="BL1704">
        <v>23.165863893210968</v>
      </c>
      <c r="BM1704">
        <v>9.5292535692273184</v>
      </c>
      <c r="BN1704">
        <f t="shared" si="166"/>
        <v>-13.63661032398365</v>
      </c>
      <c r="BO1704">
        <v>0.43662812374285775</v>
      </c>
      <c r="BP1704">
        <v>2.374847092486422E-3</v>
      </c>
      <c r="BQ1704">
        <v>4.4102813906995893E-3</v>
      </c>
      <c r="BR1704">
        <v>0.14880952380952381</v>
      </c>
      <c r="BS1704">
        <v>0.10344827586206896</v>
      </c>
      <c r="BT1704">
        <v>5.5555555555555552E-2</v>
      </c>
      <c r="BU1704">
        <v>0.39052256700134974</v>
      </c>
      <c r="BV1704">
        <v>0.74718038134635389</v>
      </c>
      <c r="BW1704">
        <v>0.19142566120214796</v>
      </c>
      <c r="BX1704">
        <v>0.32231860215511443</v>
      </c>
      <c r="BY1704">
        <f t="shared" si="167"/>
        <v>0.19152192924284533</v>
      </c>
      <c r="BZ1704">
        <v>0</v>
      </c>
      <c r="CA1704">
        <f t="shared" si="168"/>
        <v>3.4368802054942091E-3</v>
      </c>
      <c r="CC1704">
        <v>0.19152192924284533</v>
      </c>
      <c r="CD1704">
        <v>3.4368802054942091E-3</v>
      </c>
    </row>
    <row r="1705" spans="1:82" x14ac:dyDescent="0.3">
      <c r="A1705">
        <v>0</v>
      </c>
      <c r="B1705" t="s">
        <v>1079</v>
      </c>
      <c r="C1705" t="s">
        <v>1117</v>
      </c>
      <c r="D1705">
        <v>31157</v>
      </c>
      <c r="E1705" s="2">
        <f>BO1705</f>
        <v>0.43444376165197801</v>
      </c>
      <c r="F1705" s="2" t="s">
        <v>1936</v>
      </c>
      <c r="G1705" s="3">
        <v>2135</v>
      </c>
      <c r="H1705" s="1">
        <v>3.9378553438471942</v>
      </c>
      <c r="I1705" s="1">
        <f t="shared" si="169"/>
        <v>-13.259026602848596</v>
      </c>
      <c r="J1705" s="1">
        <v>2.4334563274200001</v>
      </c>
      <c r="K1705" s="1">
        <v>65.649429138900004</v>
      </c>
      <c r="L1705" s="2">
        <v>6.6471416920000026E-2</v>
      </c>
      <c r="M1705" s="2">
        <v>1.6669102409442502E-2</v>
      </c>
      <c r="N1705" s="7">
        <v>0</v>
      </c>
      <c r="O1705" s="2">
        <v>2.8233429360055551E-3</v>
      </c>
      <c r="P1705" s="3">
        <v>-22346.720715823001</v>
      </c>
      <c r="Q1705" s="3">
        <v>-511.79511735640398</v>
      </c>
      <c r="R1705" s="3">
        <v>-26444.069319203853</v>
      </c>
      <c r="S1705" s="3">
        <v>8.0463223752470867</v>
      </c>
      <c r="T1705" s="3">
        <v>864.22576178688234</v>
      </c>
      <c r="V1705">
        <v>31157</v>
      </c>
      <c r="W1705" s="2">
        <v>0.41268659444350742</v>
      </c>
      <c r="X1705" s="2">
        <v>0.10563965028913012</v>
      </c>
      <c r="Y1705" s="2">
        <v>0.44232329366391315</v>
      </c>
      <c r="Z1705" s="2">
        <v>0.69396179611758868</v>
      </c>
      <c r="AA1705" s="2">
        <v>0.189223682297879</v>
      </c>
      <c r="AB1705" s="2">
        <v>0.16407647551664445</v>
      </c>
      <c r="AC1705" s="2">
        <v>1.6669102409442502E-2</v>
      </c>
      <c r="AD1705" s="2">
        <v>0</v>
      </c>
      <c r="AE1705" s="2">
        <v>2.8233429360055551E-3</v>
      </c>
      <c r="AF1705">
        <v>50755.376774772318</v>
      </c>
      <c r="AG1705">
        <v>-9.4666803227232581</v>
      </c>
      <c r="AH1705">
        <v>-1779.2332738523855</v>
      </c>
      <c r="AI1705">
        <v>1221.8538343193047</v>
      </c>
      <c r="AJ1705">
        <v>-0.10608898560189556</v>
      </c>
      <c r="AK1705">
        <v>24311.307455568465</v>
      </c>
      <c r="AL1705">
        <v>-1.4203579474761712</v>
      </c>
      <c r="AM1705">
        <v>-266.95188120636817</v>
      </c>
      <c r="AN1705">
        <v>573.79820346016982</v>
      </c>
      <c r="AO1705">
        <v>-1.5214256542703015E-2</v>
      </c>
      <c r="AP1705">
        <v>-26444.069319203853</v>
      </c>
      <c r="AQ1705">
        <v>8.0463223752470867</v>
      </c>
      <c r="AR1705">
        <v>1512.2813926460174</v>
      </c>
      <c r="AS1705">
        <v>-648.05563085913491</v>
      </c>
      <c r="AT1705">
        <v>9.0874729059192541E-2</v>
      </c>
      <c r="AU1705" s="3">
        <v>-4199842.6913317749</v>
      </c>
      <c r="AV1705" s="3">
        <v>-96186.774355962567</v>
      </c>
      <c r="AW1705">
        <v>52266.730713061006</v>
      </c>
      <c r="AX1705">
        <v>9823009.3702126853</v>
      </c>
      <c r="AY1705">
        <v>1197.0372708952279</v>
      </c>
      <c r="AZ1705">
        <v>224971.18469204914</v>
      </c>
      <c r="BA1705">
        <v>29920.009997238005</v>
      </c>
      <c r="BB1705">
        <v>5623166.6788809104</v>
      </c>
      <c r="BC1705">
        <v>685.24215353882391</v>
      </c>
      <c r="BD1705">
        <v>128784.41033608657</v>
      </c>
      <c r="BE1705">
        <v>-22346.720715823001</v>
      </c>
      <c r="BF1705">
        <v>-4199842.6913317749</v>
      </c>
      <c r="BG1705">
        <v>-511.79511735640398</v>
      </c>
      <c r="BH1705">
        <v>-96186.774355962567</v>
      </c>
      <c r="BI1705">
        <v>1.7756475166949188</v>
      </c>
      <c r="BJ1705">
        <v>5.7135028605421132</v>
      </c>
      <c r="BK1705">
        <v>3.9378553438471942</v>
      </c>
      <c r="BL1705">
        <v>19.828036999670214</v>
      </c>
      <c r="BM1705">
        <v>6.5690103968216178</v>
      </c>
      <c r="BN1705">
        <f t="shared" si="166"/>
        <v>-13.259026602848596</v>
      </c>
      <c r="BO1705">
        <v>0.43444376165197801</v>
      </c>
      <c r="BP1705">
        <v>9.341597478990056E-3</v>
      </c>
      <c r="BQ1705">
        <v>1.3456604635769297E-4</v>
      </c>
      <c r="BR1705">
        <v>0.22619047619047619</v>
      </c>
      <c r="BS1705">
        <v>0</v>
      </c>
      <c r="BT1705">
        <v>0.1111111111111111</v>
      </c>
      <c r="BU1705">
        <v>0.37970939858689096</v>
      </c>
      <c r="BV1705">
        <v>0.69396179611758868</v>
      </c>
      <c r="BW1705">
        <v>0.19629012686501973</v>
      </c>
      <c r="BX1705">
        <v>0.16407647551664445</v>
      </c>
      <c r="BY1705">
        <f t="shared" si="167"/>
        <v>0.37232107436430173</v>
      </c>
      <c r="BZ1705">
        <v>0</v>
      </c>
      <c r="CA1705">
        <f t="shared" si="168"/>
        <v>4.0354458927730208E-3</v>
      </c>
      <c r="CC1705">
        <v>0.37232107436430173</v>
      </c>
      <c r="CD1705">
        <v>4.0354458927730208E-3</v>
      </c>
    </row>
    <row r="1706" spans="1:82" x14ac:dyDescent="0.3">
      <c r="A1706">
        <v>0</v>
      </c>
      <c r="B1706" t="s">
        <v>1079</v>
      </c>
      <c r="C1706" t="s">
        <v>661</v>
      </c>
      <c r="D1706">
        <v>31159</v>
      </c>
      <c r="E1706" s="2">
        <f>BO1706</f>
        <v>0.4667249359962844</v>
      </c>
      <c r="F1706" s="2" t="s">
        <v>1936</v>
      </c>
      <c r="G1706" s="3">
        <v>1013</v>
      </c>
      <c r="H1706" s="1">
        <v>0.37404791774748575</v>
      </c>
      <c r="I1706" s="1">
        <f t="shared" si="169"/>
        <v>-14.116066395520763</v>
      </c>
      <c r="J1706" s="1">
        <v>2.5878991796099999</v>
      </c>
      <c r="K1706" s="1">
        <v>42.631514983099997</v>
      </c>
      <c r="L1706" s="2">
        <v>0.11618078420300004</v>
      </c>
      <c r="M1706" s="2">
        <v>1.5903822385937424E-3</v>
      </c>
      <c r="N1706" s="7">
        <v>0</v>
      </c>
      <c r="O1706" s="2">
        <v>3.1715763854893138E-3</v>
      </c>
      <c r="P1706" s="3">
        <v>-1742.8181645730008</v>
      </c>
      <c r="Q1706" s="3">
        <v>-39.914842021403992</v>
      </c>
      <c r="R1706" s="3">
        <v>-29382.97263896298</v>
      </c>
      <c r="S1706" s="3">
        <v>-77.756477008953695</v>
      </c>
      <c r="T1706" s="3">
        <v>-15066.404025794574</v>
      </c>
      <c r="V1706">
        <v>31159</v>
      </c>
      <c r="W1706" s="2">
        <v>0.39838244478581192</v>
      </c>
      <c r="X1706" s="2">
        <v>1.0034469977156945E-2</v>
      </c>
      <c r="Y1706" s="2">
        <v>0.39629179317208663</v>
      </c>
      <c r="Z1706" s="2">
        <v>0.73800509284563276</v>
      </c>
      <c r="AA1706" s="2">
        <v>0.12287833044171004</v>
      </c>
      <c r="AB1706" s="2">
        <v>0.28677790361728434</v>
      </c>
      <c r="AC1706" s="2">
        <v>1.5903822385937424E-3</v>
      </c>
      <c r="AD1706" s="2">
        <v>0</v>
      </c>
      <c r="AE1706" s="2">
        <v>3.1715763854893138E-3</v>
      </c>
      <c r="AF1706">
        <v>125661.32857933984</v>
      </c>
      <c r="AG1706">
        <v>332.39100908227482</v>
      </c>
      <c r="AH1706">
        <v>62471.86163759957</v>
      </c>
      <c r="AI1706">
        <v>1934.9910170192068</v>
      </c>
      <c r="AJ1706">
        <v>3.8052989765931811</v>
      </c>
      <c r="AK1706">
        <v>96278.35594037686</v>
      </c>
      <c r="AL1706">
        <v>254.63453207332114</v>
      </c>
      <c r="AM1706">
        <v>47857.772386081415</v>
      </c>
      <c r="AN1706">
        <v>1482.6762427427818</v>
      </c>
      <c r="AO1706">
        <v>2.9151230955463072</v>
      </c>
      <c r="AP1706">
        <v>-29382.97263896298</v>
      </c>
      <c r="AQ1706">
        <v>-77.756477008953681</v>
      </c>
      <c r="AR1706">
        <v>-14614.089251518155</v>
      </c>
      <c r="AS1706">
        <v>-452.31477427642494</v>
      </c>
      <c r="AT1706">
        <v>-0.89017588104687384</v>
      </c>
      <c r="AU1706" s="3">
        <v>-327545.24584984977</v>
      </c>
      <c r="AV1706" s="3">
        <v>-7501.5954095026664</v>
      </c>
      <c r="AW1706">
        <v>15223.723117903002</v>
      </c>
      <c r="AX1706">
        <v>2861146.5227786903</v>
      </c>
      <c r="AY1706">
        <v>348.66087328024395</v>
      </c>
      <c r="AZ1706">
        <v>65527.324524289048</v>
      </c>
      <c r="BA1706">
        <v>13480.904953330002</v>
      </c>
      <c r="BB1706">
        <v>2533601.2769288407</v>
      </c>
      <c r="BC1706">
        <v>308.74603125883993</v>
      </c>
      <c r="BD1706">
        <v>58025.72911478638</v>
      </c>
      <c r="BE1706">
        <v>-1742.8181645730008</v>
      </c>
      <c r="BF1706">
        <v>-327545.24584984977</v>
      </c>
      <c r="BG1706">
        <v>-39.914842021403992</v>
      </c>
      <c r="BH1706">
        <v>-7501.5954095026664</v>
      </c>
      <c r="BI1706">
        <v>0.46346886624811062</v>
      </c>
      <c r="BJ1706">
        <v>0.83751678399559637</v>
      </c>
      <c r="BK1706">
        <v>0.37404791774748575</v>
      </c>
      <c r="BL1706">
        <v>28.637444613382684</v>
      </c>
      <c r="BM1706">
        <v>14.521378217861921</v>
      </c>
      <c r="BN1706">
        <f t="shared" si="166"/>
        <v>-14.116066395520763</v>
      </c>
      <c r="BO1706">
        <v>0.4667249359962844</v>
      </c>
      <c r="BP1706">
        <v>2.6194637732887176E-3</v>
      </c>
      <c r="BQ1706">
        <v>4.8540349279389506E-3</v>
      </c>
      <c r="BR1706">
        <v>0.24404761904761904</v>
      </c>
      <c r="BS1706">
        <v>0.17241379310344829</v>
      </c>
      <c r="BT1706">
        <v>5.5555555555555552E-2</v>
      </c>
      <c r="BU1706">
        <v>0.4042531357697296</v>
      </c>
      <c r="BV1706">
        <v>0.73800509284563276</v>
      </c>
      <c r="BW1706">
        <v>0.12746714776111001</v>
      </c>
      <c r="BX1706">
        <v>0.28677790361728434</v>
      </c>
      <c r="BY1706">
        <f t="shared" si="167"/>
        <v>0.27142780907354697</v>
      </c>
      <c r="BZ1706">
        <v>0</v>
      </c>
      <c r="CA1706">
        <f t="shared" si="168"/>
        <v>2.6220847954300645E-3</v>
      </c>
      <c r="CC1706">
        <v>0.27142780907354697</v>
      </c>
      <c r="CD1706">
        <v>2.6220847954300645E-3</v>
      </c>
    </row>
    <row r="1707" spans="1:82" x14ac:dyDescent="0.3">
      <c r="A1707">
        <v>1</v>
      </c>
      <c r="B1707" t="s">
        <v>1079</v>
      </c>
      <c r="C1707" t="s">
        <v>663</v>
      </c>
      <c r="D1707">
        <v>31161</v>
      </c>
      <c r="E1707" s="2">
        <v>0</v>
      </c>
      <c r="F1707" s="2" t="s">
        <v>1954</v>
      </c>
      <c r="G1707" s="3">
        <v>-999</v>
      </c>
      <c r="H1707" s="1">
        <v>0.37719232672361364</v>
      </c>
      <c r="I1707" s="1">
        <f t="shared" si="169"/>
        <v>-999</v>
      </c>
      <c r="J1707" s="1">
        <v>-999</v>
      </c>
      <c r="K1707" s="1">
        <v>-999</v>
      </c>
      <c r="L1707" s="2">
        <v>-999</v>
      </c>
      <c r="M1707" s="2">
        <v>-999</v>
      </c>
      <c r="N1707" s="7">
        <v>-999</v>
      </c>
      <c r="O1707" s="2">
        <v>-999</v>
      </c>
      <c r="P1707" s="3">
        <v>-999</v>
      </c>
      <c r="Q1707" s="3">
        <v>-999</v>
      </c>
      <c r="R1707" s="3">
        <v>-999</v>
      </c>
      <c r="S1707" s="3">
        <v>-999</v>
      </c>
      <c r="T1707" s="3">
        <v>-999</v>
      </c>
      <c r="V1707">
        <v>31161</v>
      </c>
      <c r="W1707" s="2">
        <v>-999</v>
      </c>
      <c r="X1707" s="2">
        <v>1.0118824082526297E-2</v>
      </c>
      <c r="Y1707" s="2">
        <v>-999</v>
      </c>
      <c r="Z1707" s="2">
        <v>-999</v>
      </c>
      <c r="AA1707" s="2">
        <v>-999</v>
      </c>
      <c r="AB1707" s="2">
        <v>-999</v>
      </c>
      <c r="AC1707" s="2">
        <v>-999</v>
      </c>
      <c r="AD1707" s="2">
        <v>-999</v>
      </c>
      <c r="AE1707" s="2">
        <v>-999</v>
      </c>
      <c r="AF1707" s="2">
        <v>-999</v>
      </c>
      <c r="AG1707" s="2">
        <v>-999</v>
      </c>
      <c r="AH1707" s="2">
        <v>-999</v>
      </c>
      <c r="AI1707" s="2">
        <v>-999</v>
      </c>
      <c r="AJ1707" s="2">
        <v>-999</v>
      </c>
      <c r="AK1707" s="2">
        <v>-999</v>
      </c>
      <c r="AL1707" s="2">
        <v>-999</v>
      </c>
      <c r="AM1707" s="2">
        <v>-999</v>
      </c>
      <c r="AN1707" s="2">
        <v>-999</v>
      </c>
      <c r="AO1707" s="2">
        <v>-999</v>
      </c>
      <c r="AP1707" s="2">
        <v>-999</v>
      </c>
      <c r="AQ1707" s="2">
        <v>-999</v>
      </c>
      <c r="AR1707" s="2">
        <v>-999</v>
      </c>
      <c r="AS1707" s="2">
        <v>-999</v>
      </c>
      <c r="AT1707" s="2">
        <v>-999</v>
      </c>
      <c r="AU1707" s="2">
        <v>-999</v>
      </c>
      <c r="AV1707" s="2">
        <v>-999</v>
      </c>
      <c r="AW1707" s="2">
        <v>-999</v>
      </c>
      <c r="AX1707" s="2">
        <v>-999</v>
      </c>
      <c r="AY1707" s="2">
        <v>-999</v>
      </c>
      <c r="AZ1707" s="2">
        <v>-999</v>
      </c>
      <c r="BA1707" s="2">
        <v>-999</v>
      </c>
      <c r="BB1707" s="2">
        <v>-999</v>
      </c>
      <c r="BC1707" s="2">
        <v>-999</v>
      </c>
      <c r="BD1707" s="2">
        <v>-999</v>
      </c>
      <c r="BE1707" s="2">
        <v>-999</v>
      </c>
      <c r="BF1707" s="2">
        <v>-999</v>
      </c>
      <c r="BG1707" s="2">
        <v>-999</v>
      </c>
      <c r="BH1707" s="2">
        <v>-999</v>
      </c>
      <c r="BI1707">
        <v>0</v>
      </c>
      <c r="BJ1707">
        <v>0.37719232672361364</v>
      </c>
      <c r="BK1707">
        <v>0.37719232672361364</v>
      </c>
      <c r="BL1707">
        <v>-999</v>
      </c>
      <c r="BM1707">
        <v>5.6544938065819599</v>
      </c>
      <c r="BN1707">
        <f t="shared" si="166"/>
        <v>-999</v>
      </c>
      <c r="BO1707" t="s">
        <v>3748</v>
      </c>
      <c r="BP1707" t="s">
        <v>3748</v>
      </c>
      <c r="BQ1707">
        <v>1.4425423405080526E-4</v>
      </c>
      <c r="BR1707">
        <v>0.20238095238095238</v>
      </c>
      <c r="BS1707">
        <v>0</v>
      </c>
      <c r="BT1707">
        <v>0.22222222222222221</v>
      </c>
      <c r="BU1707" t="s">
        <v>3748</v>
      </c>
      <c r="BY1707">
        <f t="shared" si="167"/>
        <v>-999</v>
      </c>
      <c r="CA1707">
        <f t="shared" si="168"/>
        <v>-999</v>
      </c>
    </row>
    <row r="1708" spans="1:82" x14ac:dyDescent="0.3">
      <c r="A1708">
        <v>1</v>
      </c>
      <c r="B1708" t="s">
        <v>1079</v>
      </c>
      <c r="C1708" t="s">
        <v>664</v>
      </c>
      <c r="D1708">
        <v>31163</v>
      </c>
      <c r="E1708" s="2">
        <v>0</v>
      </c>
      <c r="F1708" s="2" t="s">
        <v>1954</v>
      </c>
      <c r="G1708" s="3">
        <v>-999</v>
      </c>
      <c r="H1708" s="1">
        <v>0.37674281856099229</v>
      </c>
      <c r="I1708" s="1">
        <f t="shared" si="169"/>
        <v>-999</v>
      </c>
      <c r="J1708" s="1">
        <v>-999</v>
      </c>
      <c r="K1708" s="1">
        <v>-999</v>
      </c>
      <c r="L1708" s="2">
        <v>-999</v>
      </c>
      <c r="M1708" s="2">
        <v>-999</v>
      </c>
      <c r="N1708" s="7">
        <v>-999</v>
      </c>
      <c r="O1708" s="2">
        <v>-999</v>
      </c>
      <c r="P1708" s="3">
        <v>-999</v>
      </c>
      <c r="Q1708" s="3">
        <v>-999</v>
      </c>
      <c r="R1708" s="3">
        <v>-999</v>
      </c>
      <c r="S1708" s="3">
        <v>-999</v>
      </c>
      <c r="T1708" s="3">
        <v>-999</v>
      </c>
      <c r="V1708">
        <v>31163</v>
      </c>
      <c r="W1708" s="2">
        <v>-999</v>
      </c>
      <c r="X1708" s="2">
        <v>1.0106765263459815E-2</v>
      </c>
      <c r="Y1708" s="2">
        <v>-999</v>
      </c>
      <c r="Z1708" s="2">
        <v>-999</v>
      </c>
      <c r="AA1708" s="2">
        <v>-999</v>
      </c>
      <c r="AB1708" s="2">
        <v>-999</v>
      </c>
      <c r="AC1708" s="2">
        <v>-999</v>
      </c>
      <c r="AD1708" s="2">
        <v>-999</v>
      </c>
      <c r="AE1708" s="2">
        <v>-999</v>
      </c>
      <c r="AF1708" s="2">
        <v>-999</v>
      </c>
      <c r="AG1708" s="2">
        <v>-999</v>
      </c>
      <c r="AH1708" s="2">
        <v>-999</v>
      </c>
      <c r="AI1708" s="2">
        <v>-999</v>
      </c>
      <c r="AJ1708" s="2">
        <v>-999</v>
      </c>
      <c r="AK1708" s="2">
        <v>-999</v>
      </c>
      <c r="AL1708" s="2">
        <v>-999</v>
      </c>
      <c r="AM1708" s="2">
        <v>-999</v>
      </c>
      <c r="AN1708" s="2">
        <v>-999</v>
      </c>
      <c r="AO1708" s="2">
        <v>-999</v>
      </c>
      <c r="AP1708" s="2">
        <v>-999</v>
      </c>
      <c r="AQ1708" s="2">
        <v>-999</v>
      </c>
      <c r="AR1708" s="2">
        <v>-999</v>
      </c>
      <c r="AS1708" s="2">
        <v>-999</v>
      </c>
      <c r="AT1708" s="2">
        <v>-999</v>
      </c>
      <c r="AU1708" s="2">
        <v>-999</v>
      </c>
      <c r="AV1708" s="2">
        <v>-999</v>
      </c>
      <c r="AW1708" s="2">
        <v>-999</v>
      </c>
      <c r="AX1708" s="2">
        <v>-999</v>
      </c>
      <c r="AY1708" s="2">
        <v>-999</v>
      </c>
      <c r="AZ1708" s="2">
        <v>-999</v>
      </c>
      <c r="BA1708" s="2">
        <v>-999</v>
      </c>
      <c r="BB1708" s="2">
        <v>-999</v>
      </c>
      <c r="BC1708" s="2">
        <v>-999</v>
      </c>
      <c r="BD1708" s="2">
        <v>-999</v>
      </c>
      <c r="BE1708" s="2">
        <v>-999</v>
      </c>
      <c r="BF1708" s="2">
        <v>-999</v>
      </c>
      <c r="BG1708" s="2">
        <v>-999</v>
      </c>
      <c r="BH1708" s="2">
        <v>-999</v>
      </c>
      <c r="BI1708">
        <v>0</v>
      </c>
      <c r="BJ1708">
        <v>0.37674281856099229</v>
      </c>
      <c r="BK1708">
        <v>0.37674281856099229</v>
      </c>
      <c r="BL1708">
        <v>-999</v>
      </c>
      <c r="BM1708">
        <v>5.3323970716419566</v>
      </c>
      <c r="BN1708">
        <f t="shared" si="166"/>
        <v>-999</v>
      </c>
      <c r="BO1708" t="s">
        <v>3748</v>
      </c>
      <c r="BP1708" t="s">
        <v>3748</v>
      </c>
      <c r="BQ1708">
        <v>2.2237127143072059E-3</v>
      </c>
      <c r="BR1708">
        <v>0.125</v>
      </c>
      <c r="BS1708">
        <v>0.20689655172413793</v>
      </c>
      <c r="BT1708">
        <v>5.5555555555555552E-2</v>
      </c>
      <c r="BU1708" t="s">
        <v>3748</v>
      </c>
      <c r="BY1708">
        <f t="shared" si="167"/>
        <v>-999</v>
      </c>
      <c r="CA1708">
        <f t="shared" si="168"/>
        <v>-999</v>
      </c>
    </row>
    <row r="1709" spans="1:82" x14ac:dyDescent="0.3">
      <c r="A1709">
        <v>1</v>
      </c>
      <c r="B1709" t="s">
        <v>1079</v>
      </c>
      <c r="C1709" t="s">
        <v>602</v>
      </c>
      <c r="D1709">
        <v>31165</v>
      </c>
      <c r="E1709" s="2">
        <v>0</v>
      </c>
      <c r="F1709" s="2" t="s">
        <v>1954</v>
      </c>
      <c r="G1709" s="3">
        <v>-999</v>
      </c>
      <c r="H1709" s="1">
        <v>0.37546584675442723</v>
      </c>
      <c r="I1709" s="1">
        <f t="shared" si="169"/>
        <v>-999</v>
      </c>
      <c r="J1709" s="1">
        <v>-999</v>
      </c>
      <c r="K1709" s="1">
        <v>-999</v>
      </c>
      <c r="L1709" s="2">
        <v>-999</v>
      </c>
      <c r="M1709" s="2">
        <v>-999</v>
      </c>
      <c r="N1709" s="7">
        <v>-999</v>
      </c>
      <c r="O1709" s="2">
        <v>-999</v>
      </c>
      <c r="P1709" s="3">
        <v>-999</v>
      </c>
      <c r="Q1709" s="3">
        <v>-999</v>
      </c>
      <c r="R1709" s="3">
        <v>-999</v>
      </c>
      <c r="S1709" s="3">
        <v>-999</v>
      </c>
      <c r="T1709" s="3">
        <v>-999</v>
      </c>
      <c r="V1709">
        <v>31165</v>
      </c>
      <c r="W1709" s="2">
        <v>-999</v>
      </c>
      <c r="X1709" s="2">
        <v>1.0072508328327501E-2</v>
      </c>
      <c r="Y1709" s="2">
        <v>-999</v>
      </c>
      <c r="Z1709" s="2">
        <v>-999</v>
      </c>
      <c r="AA1709" s="2">
        <v>-999</v>
      </c>
      <c r="AB1709" s="2">
        <v>-999</v>
      </c>
      <c r="AC1709" s="2">
        <v>-999</v>
      </c>
      <c r="AD1709" s="2">
        <v>-999</v>
      </c>
      <c r="AE1709" s="2">
        <v>-999</v>
      </c>
      <c r="AF1709" s="2">
        <v>-999</v>
      </c>
      <c r="AG1709" s="2">
        <v>-999</v>
      </c>
      <c r="AH1709" s="2">
        <v>-999</v>
      </c>
      <c r="AI1709" s="2">
        <v>-999</v>
      </c>
      <c r="AJ1709" s="2">
        <v>-999</v>
      </c>
      <c r="AK1709" s="2">
        <v>-999</v>
      </c>
      <c r="AL1709" s="2">
        <v>-999</v>
      </c>
      <c r="AM1709" s="2">
        <v>-999</v>
      </c>
      <c r="AN1709" s="2">
        <v>-999</v>
      </c>
      <c r="AO1709" s="2">
        <v>-999</v>
      </c>
      <c r="AP1709" s="2">
        <v>-999</v>
      </c>
      <c r="AQ1709" s="2">
        <v>-999</v>
      </c>
      <c r="AR1709" s="2">
        <v>-999</v>
      </c>
      <c r="AS1709" s="2">
        <v>-999</v>
      </c>
      <c r="AT1709" s="2">
        <v>-999</v>
      </c>
      <c r="AU1709" s="2">
        <v>-999</v>
      </c>
      <c r="AV1709" s="2">
        <v>-999</v>
      </c>
      <c r="AW1709" s="2">
        <v>-999</v>
      </c>
      <c r="AX1709" s="2">
        <v>-999</v>
      </c>
      <c r="AY1709" s="2">
        <v>-999</v>
      </c>
      <c r="AZ1709" s="2">
        <v>-999</v>
      </c>
      <c r="BA1709" s="2">
        <v>-999</v>
      </c>
      <c r="BB1709" s="2">
        <v>-999</v>
      </c>
      <c r="BC1709" s="2">
        <v>-999</v>
      </c>
      <c r="BD1709" s="2">
        <v>-999</v>
      </c>
      <c r="BE1709" s="2">
        <v>-999</v>
      </c>
      <c r="BF1709" s="2">
        <v>-999</v>
      </c>
      <c r="BG1709" s="2">
        <v>-999</v>
      </c>
      <c r="BH1709" s="2">
        <v>-999</v>
      </c>
      <c r="BI1709">
        <v>0</v>
      </c>
      <c r="BJ1709">
        <v>0.37546584675442723</v>
      </c>
      <c r="BK1709">
        <v>0.37546584675442723</v>
      </c>
      <c r="BL1709">
        <v>-999</v>
      </c>
      <c r="BM1709">
        <v>5.6544938065819599</v>
      </c>
      <c r="BN1709">
        <f t="shared" si="166"/>
        <v>-999</v>
      </c>
      <c r="BO1709" t="s">
        <v>3748</v>
      </c>
      <c r="BP1709" t="s">
        <v>3748</v>
      </c>
      <c r="BQ1709">
        <v>1.1303367647050811E-4</v>
      </c>
      <c r="BR1709">
        <v>6.3137755102040824E-2</v>
      </c>
      <c r="BS1709">
        <v>0</v>
      </c>
      <c r="BT1709">
        <v>0.16666666666666666</v>
      </c>
      <c r="BU1709" t="s">
        <v>3748</v>
      </c>
      <c r="BY1709">
        <f t="shared" si="167"/>
        <v>-999</v>
      </c>
      <c r="CA1709">
        <f t="shared" si="168"/>
        <v>-999</v>
      </c>
    </row>
    <row r="1710" spans="1:82" x14ac:dyDescent="0.3">
      <c r="A1710">
        <v>0</v>
      </c>
      <c r="B1710" t="s">
        <v>1079</v>
      </c>
      <c r="C1710" t="s">
        <v>667</v>
      </c>
      <c r="D1710">
        <v>31167</v>
      </c>
      <c r="E1710" s="2">
        <f>BO1710</f>
        <v>0.43219707820754755</v>
      </c>
      <c r="F1710" s="2" t="s">
        <v>1936</v>
      </c>
      <c r="G1710" s="3">
        <v>187</v>
      </c>
      <c r="H1710" s="1">
        <v>0.37575707464234731</v>
      </c>
      <c r="I1710" s="1">
        <f t="shared" si="169"/>
        <v>-20.425893999520323</v>
      </c>
      <c r="J1710" s="1">
        <v>2.5922629058100002</v>
      </c>
      <c r="K1710" s="1">
        <v>83.831588229199994</v>
      </c>
      <c r="L1710" s="2">
        <v>9.0912051454000053E-2</v>
      </c>
      <c r="M1710" s="2">
        <v>0</v>
      </c>
      <c r="N1710" s="7">
        <v>0</v>
      </c>
      <c r="O1710" s="2">
        <v>1.0553018718724331E-2</v>
      </c>
      <c r="P1710" s="3">
        <v>-1703.7606861020001</v>
      </c>
      <c r="Q1710" s="3">
        <v>-39.020329263495995</v>
      </c>
      <c r="R1710" s="3">
        <v>-8776.1776599075129</v>
      </c>
      <c r="S1710" s="3">
        <v>-23.377960031816187</v>
      </c>
      <c r="T1710" s="3">
        <v>-4547.7152982869356</v>
      </c>
      <c r="V1710">
        <v>31167</v>
      </c>
      <c r="W1710" s="2">
        <v>0.47815857155311642</v>
      </c>
      <c r="X1710" s="2">
        <v>1.0080321010497858E-2</v>
      </c>
      <c r="Y1710" s="2">
        <v>0.64497052509448138</v>
      </c>
      <c r="Z1710" s="2">
        <v>0.73924952005700095</v>
      </c>
      <c r="AA1710" s="2">
        <v>0.24163076550210721</v>
      </c>
      <c r="AB1710" s="2">
        <v>0.22440516052956366</v>
      </c>
      <c r="AC1710" s="2">
        <v>0</v>
      </c>
      <c r="AD1710" s="2">
        <v>0</v>
      </c>
      <c r="AE1710" s="2">
        <v>1.0553018718724331E-2</v>
      </c>
      <c r="AF1710">
        <v>27210.870734581567</v>
      </c>
      <c r="AG1710">
        <v>72.152148430578862</v>
      </c>
      <c r="AH1710">
        <v>13560.773036718811</v>
      </c>
      <c r="AI1710">
        <v>478.16125674100311</v>
      </c>
      <c r="AJ1710">
        <v>0.82601381814384656</v>
      </c>
      <c r="AK1710">
        <v>18434.693074674055</v>
      </c>
      <c r="AL1710">
        <v>48.774188398762675</v>
      </c>
      <c r="AM1710">
        <v>9166.9577872953432</v>
      </c>
      <c r="AN1710">
        <v>324.26120787753541</v>
      </c>
      <c r="AO1710">
        <v>0.55837944117383376</v>
      </c>
      <c r="AP1710">
        <v>-8776.1776599075129</v>
      </c>
      <c r="AQ1710">
        <v>-23.377960031816187</v>
      </c>
      <c r="AR1710">
        <v>-4393.8152494234673</v>
      </c>
      <c r="AS1710">
        <v>-153.9000488634677</v>
      </c>
      <c r="AT1710">
        <v>-0.2676343769700128</v>
      </c>
      <c r="AU1710" s="3">
        <v>-320204.78334600991</v>
      </c>
      <c r="AV1710" s="3">
        <v>-7333.4806817814369</v>
      </c>
      <c r="AW1710">
        <v>3202.5774685948004</v>
      </c>
      <c r="AX1710">
        <v>601892.40944770677</v>
      </c>
      <c r="AY1710">
        <v>73.346936770990382</v>
      </c>
      <c r="AZ1710">
        <v>13784.823296739933</v>
      </c>
      <c r="BA1710">
        <v>1498.8167824928003</v>
      </c>
      <c r="BB1710">
        <v>281687.62610169686</v>
      </c>
      <c r="BC1710">
        <v>34.326607507494387</v>
      </c>
      <c r="BD1710">
        <v>6451.3426149584948</v>
      </c>
      <c r="BE1710">
        <v>-1703.7606861020001</v>
      </c>
      <c r="BF1710">
        <v>-320204.78334600991</v>
      </c>
      <c r="BG1710">
        <v>-39.020329263495995</v>
      </c>
      <c r="BH1710">
        <v>-7333.4806817814369</v>
      </c>
      <c r="BI1710">
        <v>0.13730692976706196</v>
      </c>
      <c r="BJ1710">
        <v>0.51306400440940925</v>
      </c>
      <c r="BK1710">
        <v>0.37575707464234731</v>
      </c>
      <c r="BL1710">
        <v>27.17165844036273</v>
      </c>
      <c r="BM1710">
        <v>6.7457644408424073</v>
      </c>
      <c r="BN1710">
        <f t="shared" si="166"/>
        <v>-20.425893999520323</v>
      </c>
      <c r="BO1710">
        <v>0.43219707820754755</v>
      </c>
      <c r="BP1710">
        <v>7.186296124503858E-4</v>
      </c>
      <c r="BQ1710">
        <v>2.4350077187376374E-3</v>
      </c>
      <c r="BR1710">
        <v>0.17857142857142858</v>
      </c>
      <c r="BS1710">
        <v>3.4482758620689655E-2</v>
      </c>
      <c r="BT1710">
        <v>0.1111111111111111</v>
      </c>
      <c r="BU1710">
        <v>0.58495273887535237</v>
      </c>
      <c r="BV1710">
        <v>0.73924952005700095</v>
      </c>
      <c r="BW1710">
        <v>0.25065432106027719</v>
      </c>
      <c r="BX1710">
        <v>0.22440516052956366</v>
      </c>
      <c r="BY1710">
        <f t="shared" si="167"/>
        <v>0</v>
      </c>
      <c r="BZ1710">
        <v>0</v>
      </c>
      <c r="CA1710">
        <f t="shared" si="168"/>
        <v>1.0861128828509731E-2</v>
      </c>
      <c r="CC1710">
        <v>0</v>
      </c>
      <c r="CD1710">
        <v>1.0861128828509731E-2</v>
      </c>
    </row>
    <row r="1711" spans="1:82" x14ac:dyDescent="0.3">
      <c r="A1711">
        <v>1</v>
      </c>
      <c r="B1711" t="s">
        <v>1079</v>
      </c>
      <c r="C1711" t="s">
        <v>1118</v>
      </c>
      <c r="D1711">
        <v>31169</v>
      </c>
      <c r="E1711" s="2">
        <v>0</v>
      </c>
      <c r="F1711" s="2" t="s">
        <v>1954</v>
      </c>
      <c r="G1711" s="3">
        <v>-999</v>
      </c>
      <c r="H1711" s="1">
        <v>0.37681438777518145</v>
      </c>
      <c r="I1711" s="1">
        <f t="shared" si="169"/>
        <v>-999</v>
      </c>
      <c r="J1711" s="1">
        <v>-999</v>
      </c>
      <c r="K1711" s="1">
        <v>-999</v>
      </c>
      <c r="L1711" s="2">
        <v>-999</v>
      </c>
      <c r="M1711" s="2">
        <v>-999</v>
      </c>
      <c r="N1711" s="7">
        <v>-999</v>
      </c>
      <c r="O1711" s="2">
        <v>-999</v>
      </c>
      <c r="P1711" s="3">
        <v>-999</v>
      </c>
      <c r="Q1711" s="3">
        <v>-999</v>
      </c>
      <c r="R1711" s="3">
        <v>-999</v>
      </c>
      <c r="S1711" s="3">
        <v>-999</v>
      </c>
      <c r="T1711" s="3">
        <v>-999</v>
      </c>
      <c r="V1711">
        <v>31169</v>
      </c>
      <c r="W1711" s="2">
        <v>-999</v>
      </c>
      <c r="X1711" s="2">
        <v>1.0108685229049771E-2</v>
      </c>
      <c r="Y1711" s="2">
        <v>-999</v>
      </c>
      <c r="Z1711" s="2">
        <v>-999</v>
      </c>
      <c r="AA1711" s="2">
        <v>-999</v>
      </c>
      <c r="AB1711" s="2">
        <v>-999</v>
      </c>
      <c r="AC1711" s="2">
        <v>-999</v>
      </c>
      <c r="AD1711" s="2">
        <v>-999</v>
      </c>
      <c r="AE1711" s="2">
        <v>-999</v>
      </c>
      <c r="AF1711" s="2">
        <v>-999</v>
      </c>
      <c r="AG1711" s="2">
        <v>-999</v>
      </c>
      <c r="AH1711" s="2">
        <v>-999</v>
      </c>
      <c r="AI1711" s="2">
        <v>-999</v>
      </c>
      <c r="AJ1711" s="2">
        <v>-999</v>
      </c>
      <c r="AK1711" s="2">
        <v>-999</v>
      </c>
      <c r="AL1711" s="2">
        <v>-999</v>
      </c>
      <c r="AM1711" s="2">
        <v>-999</v>
      </c>
      <c r="AN1711" s="2">
        <v>-999</v>
      </c>
      <c r="AO1711" s="2">
        <v>-999</v>
      </c>
      <c r="AP1711" s="2">
        <v>-999</v>
      </c>
      <c r="AQ1711" s="2">
        <v>-999</v>
      </c>
      <c r="AR1711" s="2">
        <v>-999</v>
      </c>
      <c r="AS1711" s="2">
        <v>-999</v>
      </c>
      <c r="AT1711" s="2">
        <v>-999</v>
      </c>
      <c r="AU1711" s="2">
        <v>-999</v>
      </c>
      <c r="AV1711" s="2">
        <v>-999</v>
      </c>
      <c r="AW1711" s="2">
        <v>-999</v>
      </c>
      <c r="AX1711" s="2">
        <v>-999</v>
      </c>
      <c r="AY1711" s="2">
        <v>-999</v>
      </c>
      <c r="AZ1711" s="2">
        <v>-999</v>
      </c>
      <c r="BA1711" s="2">
        <v>-999</v>
      </c>
      <c r="BB1711" s="2">
        <v>-999</v>
      </c>
      <c r="BC1711" s="2">
        <v>-999</v>
      </c>
      <c r="BD1711" s="2">
        <v>-999</v>
      </c>
      <c r="BE1711" s="2">
        <v>-999</v>
      </c>
      <c r="BF1711" s="2">
        <v>-999</v>
      </c>
      <c r="BG1711" s="2">
        <v>-999</v>
      </c>
      <c r="BH1711" s="2">
        <v>-999</v>
      </c>
      <c r="BI1711">
        <v>0</v>
      </c>
      <c r="BJ1711">
        <v>0.37681438777518145</v>
      </c>
      <c r="BK1711">
        <v>0.37681438777518145</v>
      </c>
      <c r="BL1711">
        <v>-999</v>
      </c>
      <c r="BM1711">
        <v>12.107494102668776</v>
      </c>
      <c r="BN1711">
        <f t="shared" si="166"/>
        <v>-999</v>
      </c>
      <c r="BO1711" t="s">
        <v>3748</v>
      </c>
      <c r="BP1711" t="s">
        <v>3748</v>
      </c>
      <c r="BQ1711">
        <v>6.3363070739640218E-3</v>
      </c>
      <c r="BR1711">
        <v>0.3392857142857143</v>
      </c>
      <c r="BS1711">
        <v>0.13793103448275862</v>
      </c>
      <c r="BT1711">
        <v>5.5555555555555552E-2</v>
      </c>
      <c r="BU1711" t="s">
        <v>3748</v>
      </c>
      <c r="BY1711">
        <f t="shared" si="167"/>
        <v>-999</v>
      </c>
      <c r="CA1711">
        <f t="shared" si="168"/>
        <v>-999</v>
      </c>
    </row>
    <row r="1712" spans="1:82" x14ac:dyDescent="0.3">
      <c r="A1712">
        <v>1</v>
      </c>
      <c r="B1712" t="s">
        <v>1079</v>
      </c>
      <c r="C1712" t="s">
        <v>414</v>
      </c>
      <c r="D1712">
        <v>31171</v>
      </c>
      <c r="E1712" s="2">
        <v>0</v>
      </c>
      <c r="F1712" s="2" t="s">
        <v>1954</v>
      </c>
      <c r="G1712" s="3">
        <v>-999</v>
      </c>
      <c r="H1712" s="1">
        <v>0.37609848964409687</v>
      </c>
      <c r="I1712" s="1">
        <f t="shared" si="169"/>
        <v>-999</v>
      </c>
      <c r="J1712" s="1">
        <v>-999</v>
      </c>
      <c r="K1712" s="1">
        <v>-999</v>
      </c>
      <c r="L1712" s="2">
        <v>-999</v>
      </c>
      <c r="M1712" s="2">
        <v>-999</v>
      </c>
      <c r="N1712" s="7">
        <v>-999</v>
      </c>
      <c r="O1712" s="2">
        <v>-999</v>
      </c>
      <c r="P1712" s="3">
        <v>-999</v>
      </c>
      <c r="Q1712" s="3">
        <v>-999</v>
      </c>
      <c r="R1712" s="3">
        <v>-999</v>
      </c>
      <c r="S1712" s="3">
        <v>-999</v>
      </c>
      <c r="T1712" s="3">
        <v>-999</v>
      </c>
      <c r="V1712">
        <v>31171</v>
      </c>
      <c r="W1712" s="2">
        <v>-999</v>
      </c>
      <c r="X1712" s="2">
        <v>1.0089480047140643E-2</v>
      </c>
      <c r="Y1712" s="2">
        <v>-999</v>
      </c>
      <c r="Z1712" s="2">
        <v>-999</v>
      </c>
      <c r="AA1712" s="2">
        <v>-999</v>
      </c>
      <c r="AB1712" s="2">
        <v>-999</v>
      </c>
      <c r="AC1712" s="2">
        <v>-999</v>
      </c>
      <c r="AD1712" s="2">
        <v>-999</v>
      </c>
      <c r="AE1712" s="2">
        <v>-999</v>
      </c>
      <c r="AF1712" s="2">
        <v>-999</v>
      </c>
      <c r="AG1712" s="2">
        <v>-999</v>
      </c>
      <c r="AH1712" s="2">
        <v>-999</v>
      </c>
      <c r="AI1712" s="2">
        <v>-999</v>
      </c>
      <c r="AJ1712" s="2">
        <v>-999</v>
      </c>
      <c r="AK1712" s="2">
        <v>-999</v>
      </c>
      <c r="AL1712" s="2">
        <v>-999</v>
      </c>
      <c r="AM1712" s="2">
        <v>-999</v>
      </c>
      <c r="AN1712" s="2">
        <v>-999</v>
      </c>
      <c r="AO1712" s="2">
        <v>-999</v>
      </c>
      <c r="AP1712" s="2">
        <v>-999</v>
      </c>
      <c r="AQ1712" s="2">
        <v>-999</v>
      </c>
      <c r="AR1712" s="2">
        <v>-999</v>
      </c>
      <c r="AS1712" s="2">
        <v>-999</v>
      </c>
      <c r="AT1712" s="2">
        <v>-999</v>
      </c>
      <c r="AU1712" s="2">
        <v>-999</v>
      </c>
      <c r="AV1712" s="2">
        <v>-999</v>
      </c>
      <c r="AW1712" s="2">
        <v>-999</v>
      </c>
      <c r="AX1712" s="2">
        <v>-999</v>
      </c>
      <c r="AY1712" s="2">
        <v>-999</v>
      </c>
      <c r="AZ1712" s="2">
        <v>-999</v>
      </c>
      <c r="BA1712" s="2">
        <v>-999</v>
      </c>
      <c r="BB1712" s="2">
        <v>-999</v>
      </c>
      <c r="BC1712" s="2">
        <v>-999</v>
      </c>
      <c r="BD1712" s="2">
        <v>-999</v>
      </c>
      <c r="BE1712" s="2">
        <v>-999</v>
      </c>
      <c r="BF1712" s="2">
        <v>-999</v>
      </c>
      <c r="BG1712" s="2">
        <v>-999</v>
      </c>
      <c r="BH1712" s="2">
        <v>-999</v>
      </c>
      <c r="BI1712">
        <v>0</v>
      </c>
      <c r="BJ1712">
        <v>0.37609848964409687</v>
      </c>
      <c r="BK1712">
        <v>0.37609848964409687</v>
      </c>
      <c r="BL1712">
        <v>-999</v>
      </c>
      <c r="BM1712">
        <v>5.5726933259000573</v>
      </c>
      <c r="BN1712">
        <f t="shared" si="166"/>
        <v>-999</v>
      </c>
      <c r="BO1712" t="s">
        <v>3748</v>
      </c>
      <c r="BP1712" t="s">
        <v>3748</v>
      </c>
      <c r="BQ1712">
        <v>9.5347259488918936E-4</v>
      </c>
      <c r="BR1712">
        <v>4.1666666666666664E-2</v>
      </c>
      <c r="BS1712">
        <v>0</v>
      </c>
      <c r="BT1712">
        <v>0.27777777777777779</v>
      </c>
      <c r="BU1712" t="s">
        <v>3748</v>
      </c>
      <c r="BY1712">
        <f t="shared" si="167"/>
        <v>-999</v>
      </c>
      <c r="CA1712">
        <f t="shared" si="168"/>
        <v>-999</v>
      </c>
    </row>
    <row r="1713" spans="1:82" x14ac:dyDescent="0.3">
      <c r="A1713">
        <v>1</v>
      </c>
      <c r="B1713" t="s">
        <v>1079</v>
      </c>
      <c r="C1713" t="s">
        <v>1119</v>
      </c>
      <c r="D1713">
        <v>31173</v>
      </c>
      <c r="E1713" s="2">
        <v>0</v>
      </c>
      <c r="F1713" s="2" t="s">
        <v>1954</v>
      </c>
      <c r="G1713" s="3">
        <v>-999</v>
      </c>
      <c r="H1713" s="1">
        <v>0.37528259459611807</v>
      </c>
      <c r="I1713" s="1">
        <f t="shared" si="169"/>
        <v>-999</v>
      </c>
      <c r="J1713" s="1">
        <v>-999</v>
      </c>
      <c r="K1713" s="1">
        <v>-999</v>
      </c>
      <c r="L1713" s="2">
        <v>-999</v>
      </c>
      <c r="M1713" s="2">
        <v>-999</v>
      </c>
      <c r="N1713" s="7">
        <v>-999</v>
      </c>
      <c r="O1713" s="2">
        <v>-999</v>
      </c>
      <c r="P1713" s="3">
        <v>-999</v>
      </c>
      <c r="Q1713" s="3">
        <v>-999</v>
      </c>
      <c r="R1713" s="3">
        <v>-999</v>
      </c>
      <c r="S1713" s="3">
        <v>-999</v>
      </c>
      <c r="T1713" s="3">
        <v>-999</v>
      </c>
      <c r="V1713">
        <v>31173</v>
      </c>
      <c r="W1713" s="2">
        <v>-999</v>
      </c>
      <c r="X1713" s="2">
        <v>1.006759227828804E-2</v>
      </c>
      <c r="Y1713" s="2">
        <v>-999</v>
      </c>
      <c r="Z1713" s="2">
        <v>-999</v>
      </c>
      <c r="AA1713" s="2">
        <v>-999</v>
      </c>
      <c r="AB1713" s="2">
        <v>-999</v>
      </c>
      <c r="AC1713" s="2">
        <v>-999</v>
      </c>
      <c r="AD1713" s="2">
        <v>-999</v>
      </c>
      <c r="AE1713" s="2">
        <v>-999</v>
      </c>
      <c r="AF1713" s="2">
        <v>-999</v>
      </c>
      <c r="AG1713" s="2">
        <v>-999</v>
      </c>
      <c r="AH1713" s="2">
        <v>-999</v>
      </c>
      <c r="AI1713" s="2">
        <v>-999</v>
      </c>
      <c r="AJ1713" s="2">
        <v>-999</v>
      </c>
      <c r="AK1713" s="2">
        <v>-999</v>
      </c>
      <c r="AL1713" s="2">
        <v>-999</v>
      </c>
      <c r="AM1713" s="2">
        <v>-999</v>
      </c>
      <c r="AN1713" s="2">
        <v>-999</v>
      </c>
      <c r="AO1713" s="2">
        <v>-999</v>
      </c>
      <c r="AP1713" s="2">
        <v>-999</v>
      </c>
      <c r="AQ1713" s="2">
        <v>-999</v>
      </c>
      <c r="AR1713" s="2">
        <v>-999</v>
      </c>
      <c r="AS1713" s="2">
        <v>-999</v>
      </c>
      <c r="AT1713" s="2">
        <v>-999</v>
      </c>
      <c r="AU1713" s="2">
        <v>-999</v>
      </c>
      <c r="AV1713" s="2">
        <v>-999</v>
      </c>
      <c r="AW1713" s="2">
        <v>-999</v>
      </c>
      <c r="AX1713" s="2">
        <v>-999</v>
      </c>
      <c r="AY1713" s="2">
        <v>-999</v>
      </c>
      <c r="AZ1713" s="2">
        <v>-999</v>
      </c>
      <c r="BA1713" s="2">
        <v>-999</v>
      </c>
      <c r="BB1713" s="2">
        <v>-999</v>
      </c>
      <c r="BC1713" s="2">
        <v>-999</v>
      </c>
      <c r="BD1713" s="2">
        <v>-999</v>
      </c>
      <c r="BE1713" s="2">
        <v>-999</v>
      </c>
      <c r="BF1713" s="2">
        <v>-999</v>
      </c>
      <c r="BG1713" s="2">
        <v>-999</v>
      </c>
      <c r="BH1713" s="2">
        <v>-999</v>
      </c>
      <c r="BI1713">
        <v>0</v>
      </c>
      <c r="BJ1713">
        <v>0.37528259459611807</v>
      </c>
      <c r="BK1713">
        <v>0.37528259459611807</v>
      </c>
      <c r="BL1713">
        <v>-999</v>
      </c>
      <c r="BM1713">
        <v>7.935257732840661</v>
      </c>
      <c r="BN1713">
        <f t="shared" si="166"/>
        <v>-999</v>
      </c>
      <c r="BO1713" t="s">
        <v>3748</v>
      </c>
      <c r="BP1713" t="s">
        <v>3748</v>
      </c>
      <c r="BQ1713">
        <v>2.4637263135065986E-3</v>
      </c>
      <c r="BR1713">
        <v>6.5476190476190479E-2</v>
      </c>
      <c r="BS1713">
        <v>6.8965517241379309E-2</v>
      </c>
      <c r="BT1713">
        <v>0.16666666666666666</v>
      </c>
      <c r="BU1713" t="s">
        <v>3748</v>
      </c>
      <c r="BY1713">
        <f t="shared" si="167"/>
        <v>-999</v>
      </c>
      <c r="CA1713">
        <f t="shared" si="168"/>
        <v>-999</v>
      </c>
    </row>
    <row r="1714" spans="1:82" x14ac:dyDescent="0.3">
      <c r="A1714">
        <v>1</v>
      </c>
      <c r="B1714" t="s">
        <v>1079</v>
      </c>
      <c r="C1714" t="s">
        <v>465</v>
      </c>
      <c r="D1714">
        <v>31175</v>
      </c>
      <c r="E1714" s="2">
        <v>0</v>
      </c>
      <c r="F1714" s="2" t="s">
        <v>1954</v>
      </c>
      <c r="G1714" s="3">
        <v>-999</v>
      </c>
      <c r="H1714" s="1">
        <v>0.37732277855657437</v>
      </c>
      <c r="I1714" s="1">
        <f t="shared" si="169"/>
        <v>-999</v>
      </c>
      <c r="J1714" s="1">
        <v>-999</v>
      </c>
      <c r="K1714" s="1">
        <v>-999</v>
      </c>
      <c r="L1714" s="2">
        <v>-999</v>
      </c>
      <c r="M1714" s="2">
        <v>-999</v>
      </c>
      <c r="N1714" s="7">
        <v>-999</v>
      </c>
      <c r="O1714" s="2">
        <v>-999</v>
      </c>
      <c r="P1714" s="3">
        <v>-999</v>
      </c>
      <c r="Q1714" s="3">
        <v>-999</v>
      </c>
      <c r="R1714" s="3">
        <v>-999</v>
      </c>
      <c r="S1714" s="3">
        <v>-999</v>
      </c>
      <c r="T1714" s="3">
        <v>-999</v>
      </c>
      <c r="V1714">
        <v>31175</v>
      </c>
      <c r="W1714" s="2">
        <v>-999</v>
      </c>
      <c r="X1714" s="2">
        <v>1.012232367426094E-2</v>
      </c>
      <c r="Y1714" s="2">
        <v>-999</v>
      </c>
      <c r="Z1714" s="2">
        <v>-999</v>
      </c>
      <c r="AA1714" s="2">
        <v>-999</v>
      </c>
      <c r="AB1714" s="2">
        <v>-999</v>
      </c>
      <c r="AC1714" s="2">
        <v>-999</v>
      </c>
      <c r="AD1714" s="2">
        <v>-999</v>
      </c>
      <c r="AE1714" s="2">
        <v>-999</v>
      </c>
      <c r="AF1714" s="2">
        <v>-999</v>
      </c>
      <c r="AG1714" s="2">
        <v>-999</v>
      </c>
      <c r="AH1714" s="2">
        <v>-999</v>
      </c>
      <c r="AI1714" s="2">
        <v>-999</v>
      </c>
      <c r="AJ1714" s="2">
        <v>-999</v>
      </c>
      <c r="AK1714" s="2">
        <v>-999</v>
      </c>
      <c r="AL1714" s="2">
        <v>-999</v>
      </c>
      <c r="AM1714" s="2">
        <v>-999</v>
      </c>
      <c r="AN1714" s="2">
        <v>-999</v>
      </c>
      <c r="AO1714" s="2">
        <v>-999</v>
      </c>
      <c r="AP1714" s="2">
        <v>-999</v>
      </c>
      <c r="AQ1714" s="2">
        <v>-999</v>
      </c>
      <c r="AR1714" s="2">
        <v>-999</v>
      </c>
      <c r="AS1714" s="2">
        <v>-999</v>
      </c>
      <c r="AT1714" s="2">
        <v>-999</v>
      </c>
      <c r="AU1714" s="2">
        <v>-999</v>
      </c>
      <c r="AV1714" s="2">
        <v>-999</v>
      </c>
      <c r="AW1714" s="2">
        <v>-999</v>
      </c>
      <c r="AX1714" s="2">
        <v>-999</v>
      </c>
      <c r="AY1714" s="2">
        <v>-999</v>
      </c>
      <c r="AZ1714" s="2">
        <v>-999</v>
      </c>
      <c r="BA1714" s="2">
        <v>-999</v>
      </c>
      <c r="BB1714" s="2">
        <v>-999</v>
      </c>
      <c r="BC1714" s="2">
        <v>-999</v>
      </c>
      <c r="BD1714" s="2">
        <v>-999</v>
      </c>
      <c r="BE1714" s="2">
        <v>-999</v>
      </c>
      <c r="BF1714" s="2">
        <v>-999</v>
      </c>
      <c r="BG1714" s="2">
        <v>-999</v>
      </c>
      <c r="BH1714" s="2">
        <v>-999</v>
      </c>
      <c r="BI1714">
        <v>0</v>
      </c>
      <c r="BJ1714">
        <v>0.37732277855657437</v>
      </c>
      <c r="BK1714">
        <v>0.37732277855657437</v>
      </c>
      <c r="BL1714">
        <v>-999</v>
      </c>
      <c r="BM1714">
        <v>3.4287468885655596</v>
      </c>
      <c r="BN1714">
        <f t="shared" si="166"/>
        <v>-999</v>
      </c>
      <c r="BO1714" t="s">
        <v>3748</v>
      </c>
      <c r="BP1714" t="s">
        <v>3748</v>
      </c>
      <c r="BQ1714">
        <v>1.7901696412307652E-3</v>
      </c>
      <c r="BR1714">
        <v>0.14880952380952381</v>
      </c>
      <c r="BS1714">
        <v>0.17241379310344829</v>
      </c>
      <c r="BT1714">
        <v>5.5555555555555552E-2</v>
      </c>
      <c r="BU1714" t="s">
        <v>3748</v>
      </c>
      <c r="BY1714">
        <f t="shared" si="167"/>
        <v>-999</v>
      </c>
      <c r="CA1714">
        <f t="shared" si="168"/>
        <v>-999</v>
      </c>
    </row>
    <row r="1715" spans="1:82" x14ac:dyDescent="0.3">
      <c r="A1715">
        <v>0</v>
      </c>
      <c r="B1715" t="s">
        <v>1079</v>
      </c>
      <c r="C1715" t="s">
        <v>69</v>
      </c>
      <c r="D1715">
        <v>31177</v>
      </c>
      <c r="E1715" s="2">
        <f>BO1715</f>
        <v>0.47797686969379516</v>
      </c>
      <c r="F1715" s="2" t="s">
        <v>1937</v>
      </c>
      <c r="G1715" s="3">
        <v>1950</v>
      </c>
      <c r="H1715" s="1">
        <v>1.6245321988741741</v>
      </c>
      <c r="I1715" s="1">
        <f t="shared" si="169"/>
        <v>-15.885395022777972</v>
      </c>
      <c r="J1715" s="1">
        <v>2.7061111391599999</v>
      </c>
      <c r="K1715" s="1">
        <v>106.09502409700001</v>
      </c>
      <c r="L1715" s="2">
        <v>0.12369435727799993</v>
      </c>
      <c r="M1715" s="2">
        <v>2.6077244574161792E-3</v>
      </c>
      <c r="N1715" s="7">
        <v>0</v>
      </c>
      <c r="O1715" s="2">
        <v>9.1975323527735565E-3</v>
      </c>
      <c r="P1715" s="3">
        <v>-2213.1617491539978</v>
      </c>
      <c r="Q1715" s="3">
        <v>-50.686872205591975</v>
      </c>
      <c r="R1715" s="3">
        <v>-28883.567922837072</v>
      </c>
      <c r="S1715" s="3">
        <v>-76.001425296735661</v>
      </c>
      <c r="T1715" s="3">
        <v>-14692.793021325881</v>
      </c>
      <c r="V1715">
        <v>31177</v>
      </c>
      <c r="W1715" s="2">
        <v>0.49006795167146494</v>
      </c>
      <c r="X1715" s="2">
        <v>4.3580832302700948E-2</v>
      </c>
      <c r="Y1715" s="2">
        <v>0.47925909099472125</v>
      </c>
      <c r="Z1715" s="2">
        <v>0.771716231544749</v>
      </c>
      <c r="AA1715" s="2">
        <v>0.30580145778024548</v>
      </c>
      <c r="AB1715" s="2">
        <v>0.30532422993023839</v>
      </c>
      <c r="AC1715" s="2">
        <v>2.6077244574161792E-3</v>
      </c>
      <c r="AD1715" s="2">
        <v>0</v>
      </c>
      <c r="AE1715" s="2">
        <v>9.1975323527735565E-3</v>
      </c>
      <c r="AF1715">
        <v>191603.31589462503</v>
      </c>
      <c r="AG1715">
        <v>507.27268950154934</v>
      </c>
      <c r="AH1715">
        <v>95340.332335011175</v>
      </c>
      <c r="AI1715">
        <v>2697.2618862739509</v>
      </c>
      <c r="AJ1715">
        <v>5.807382807693668</v>
      </c>
      <c r="AK1715">
        <v>162719.74797178796</v>
      </c>
      <c r="AL1715">
        <v>431.27126420481363</v>
      </c>
      <c r="AM1715">
        <v>81056.099622137757</v>
      </c>
      <c r="AN1715">
        <v>2288.7015778214941</v>
      </c>
      <c r="AO1715">
        <v>4.9372923062441227</v>
      </c>
      <c r="AP1715">
        <v>-28883.567922837072</v>
      </c>
      <c r="AQ1715">
        <v>-76.001425296735704</v>
      </c>
      <c r="AR1715">
        <v>-14284.232712873418</v>
      </c>
      <c r="AS1715">
        <v>-408.56030845245687</v>
      </c>
      <c r="AT1715">
        <v>-0.87009050144954525</v>
      </c>
      <c r="AU1715" s="3">
        <v>-415941.61913600232</v>
      </c>
      <c r="AV1715" s="3">
        <v>-9526.090762318956</v>
      </c>
      <c r="AW1715">
        <v>21651.965400349</v>
      </c>
      <c r="AX1715">
        <v>4069270.3773415908</v>
      </c>
      <c r="AY1715">
        <v>495.88350407145197</v>
      </c>
      <c r="AZ1715">
        <v>93196.345755188682</v>
      </c>
      <c r="BA1715">
        <v>19438.803651195001</v>
      </c>
      <c r="BB1715">
        <v>3653328.7582055884</v>
      </c>
      <c r="BC1715">
        <v>445.19663186586001</v>
      </c>
      <c r="BD1715">
        <v>83670.254992869726</v>
      </c>
      <c r="BE1715">
        <v>-2213.1617491539978</v>
      </c>
      <c r="BF1715">
        <v>-415941.61913600232</v>
      </c>
      <c r="BG1715">
        <v>-50.686872205591975</v>
      </c>
      <c r="BH1715">
        <v>-9526.090762318956</v>
      </c>
      <c r="BI1715">
        <v>1.0225798354680535</v>
      </c>
      <c r="BJ1715">
        <v>2.6471120343422276</v>
      </c>
      <c r="BK1715">
        <v>1.6245321988741741</v>
      </c>
      <c r="BL1715">
        <v>27.039279574284475</v>
      </c>
      <c r="BM1715">
        <v>11.153884551506502</v>
      </c>
      <c r="BN1715">
        <f t="shared" si="166"/>
        <v>-15.885395022777972</v>
      </c>
      <c r="BO1715">
        <v>0.47797686969379516</v>
      </c>
      <c r="BP1715">
        <v>5.9188172584600319E-3</v>
      </c>
      <c r="BQ1715">
        <v>3.3504058397061391E-3</v>
      </c>
      <c r="BR1715">
        <v>7.1428571428571425E-2</v>
      </c>
      <c r="BS1715">
        <v>0.13793103448275862</v>
      </c>
      <c r="BT1715">
        <v>0.16666666666666666</v>
      </c>
      <c r="BU1715">
        <v>0.45492282134182632</v>
      </c>
      <c r="BV1715">
        <v>0.771716231544749</v>
      </c>
      <c r="BW1715">
        <v>0.31722142923261981</v>
      </c>
      <c r="BX1715">
        <v>0.30532422993023839</v>
      </c>
      <c r="BY1715">
        <f t="shared" si="167"/>
        <v>0.12738214533673109</v>
      </c>
      <c r="BZ1715">
        <v>0</v>
      </c>
      <c r="CA1715">
        <f t="shared" si="168"/>
        <v>7.1086602046623679E-3</v>
      </c>
      <c r="CC1715">
        <v>0.12738214533673109</v>
      </c>
      <c r="CD1715">
        <v>7.1086602046623679E-3</v>
      </c>
    </row>
    <row r="1716" spans="1:82" x14ac:dyDescent="0.3">
      <c r="A1716">
        <v>0</v>
      </c>
      <c r="B1716" t="s">
        <v>1079</v>
      </c>
      <c r="C1716" t="s">
        <v>425</v>
      </c>
      <c r="D1716">
        <v>31179</v>
      </c>
      <c r="E1716" s="2">
        <f>BO1716</f>
        <v>0.40228590210714033</v>
      </c>
      <c r="F1716" s="2" t="s">
        <v>1935</v>
      </c>
      <c r="G1716" s="3">
        <v>1098</v>
      </c>
      <c r="H1716" s="1">
        <v>0.37520099956469299</v>
      </c>
      <c r="I1716" s="1">
        <f t="shared" si="169"/>
        <v>-14.9693129630238</v>
      </c>
      <c r="J1716" s="1">
        <v>2.61622409227</v>
      </c>
      <c r="K1716" s="1">
        <v>97.923158017700004</v>
      </c>
      <c r="L1716" s="2">
        <v>8.9883889165000008E-2</v>
      </c>
      <c r="M1716" s="2">
        <v>5.0054667424947097E-4</v>
      </c>
      <c r="N1716" s="7">
        <v>0</v>
      </c>
      <c r="O1716" s="2">
        <v>1.0844463212178631E-3</v>
      </c>
      <c r="P1716" s="3">
        <v>-5172.4626693071004</v>
      </c>
      <c r="Q1716" s="3">
        <v>-118.46217494387079</v>
      </c>
      <c r="R1716" s="3">
        <v>-64733.694227882705</v>
      </c>
      <c r="S1716" s="3">
        <v>-171.04661389115364</v>
      </c>
      <c r="T1716" s="3">
        <v>-33232.466283601258</v>
      </c>
      <c r="V1716">
        <v>31179</v>
      </c>
      <c r="W1716" s="2">
        <v>0.45055221300816334</v>
      </c>
      <c r="X1716" s="2">
        <v>1.0065403353141629E-2</v>
      </c>
      <c r="Y1716" s="2">
        <v>0.5010262885001342</v>
      </c>
      <c r="Z1716" s="2">
        <v>0.74608266014894553</v>
      </c>
      <c r="AA1716" s="2">
        <v>0.28224739781273805</v>
      </c>
      <c r="AB1716" s="2">
        <v>0.22186726901987486</v>
      </c>
      <c r="AC1716" s="2">
        <v>5.0054667424947097E-4</v>
      </c>
      <c r="AD1716" s="2">
        <v>0</v>
      </c>
      <c r="AE1716" s="2">
        <v>1.0844463212178631E-3</v>
      </c>
      <c r="AF1716">
        <v>103816.33823009265</v>
      </c>
      <c r="AG1716">
        <v>274.31225193102688</v>
      </c>
      <c r="AH1716">
        <v>51556.138944455313</v>
      </c>
      <c r="AI1716">
        <v>1739.7229724073811</v>
      </c>
      <c r="AJ1716">
        <v>3.1404029245386429</v>
      </c>
      <c r="AK1716">
        <v>39082.644002209941</v>
      </c>
      <c r="AL1716">
        <v>103.26563803987324</v>
      </c>
      <c r="AM1716">
        <v>19408.45713413558</v>
      </c>
      <c r="AN1716">
        <v>654.93849912585608</v>
      </c>
      <c r="AO1716">
        <v>1.1822137630573346</v>
      </c>
      <c r="AP1716">
        <v>-64733.694227882705</v>
      </c>
      <c r="AQ1716">
        <v>-171.04661389115364</v>
      </c>
      <c r="AR1716">
        <v>-32147.681810319733</v>
      </c>
      <c r="AS1716">
        <v>-1084.7844732815252</v>
      </c>
      <c r="AT1716">
        <v>-1.9581891614813083</v>
      </c>
      <c r="AU1716" s="3">
        <v>-972112.63406957639</v>
      </c>
      <c r="AV1716" s="3">
        <v>-22263.781158951075</v>
      </c>
      <c r="AW1716">
        <v>8241.5865313060003</v>
      </c>
      <c r="AX1716">
        <v>1548923.7726936496</v>
      </c>
      <c r="AY1716">
        <v>188.75269439448797</v>
      </c>
      <c r="AZ1716">
        <v>35474.181384500072</v>
      </c>
      <c r="BA1716">
        <v>3069.1238619988999</v>
      </c>
      <c r="BB1716">
        <v>576811.13862407324</v>
      </c>
      <c r="BC1716">
        <v>70.290519450617182</v>
      </c>
      <c r="BD1716">
        <v>13210.400225548992</v>
      </c>
      <c r="BE1716">
        <v>-5172.4626693071004</v>
      </c>
      <c r="BF1716">
        <v>-972112.63406957639</v>
      </c>
      <c r="BG1716">
        <v>-118.46217494387079</v>
      </c>
      <c r="BH1716">
        <v>-22263.781158951075</v>
      </c>
      <c r="BI1716">
        <v>0.40749527959161125</v>
      </c>
      <c r="BJ1716">
        <v>0.78269627915630424</v>
      </c>
      <c r="BK1716">
        <v>0.37520099956469299</v>
      </c>
      <c r="BL1716">
        <v>22.904570695864461</v>
      </c>
      <c r="BM1716">
        <v>7.935257732840661</v>
      </c>
      <c r="BN1716">
        <f t="shared" si="166"/>
        <v>-14.9693129630238</v>
      </c>
      <c r="BO1716">
        <v>0.40228590210714033</v>
      </c>
      <c r="BP1716">
        <v>1.9851266592425367E-3</v>
      </c>
      <c r="BQ1716">
        <v>2.3530820805237732E-3</v>
      </c>
      <c r="BR1716">
        <v>0.14880952380952381</v>
      </c>
      <c r="BS1716">
        <v>3.4482758620689655E-2</v>
      </c>
      <c r="BT1716">
        <v>5.5555555555555552E-2</v>
      </c>
      <c r="BU1716">
        <v>0.42868824331550537</v>
      </c>
      <c r="BV1716">
        <v>0.74608266014894553</v>
      </c>
      <c r="BW1716">
        <v>0.29278775706715565</v>
      </c>
      <c r="BX1716">
        <v>0.22186726901987486</v>
      </c>
      <c r="BY1716">
        <f t="shared" si="167"/>
        <v>5.7092488867170881E-2</v>
      </c>
      <c r="BZ1716">
        <v>0</v>
      </c>
      <c r="CA1716">
        <f t="shared" si="168"/>
        <v>1.12707788358074E-3</v>
      </c>
      <c r="CC1716">
        <v>5.7092488867170881E-2</v>
      </c>
      <c r="CD1716">
        <v>1.12707788358074E-3</v>
      </c>
    </row>
    <row r="1717" spans="1:82" x14ac:dyDescent="0.3">
      <c r="A1717">
        <v>1</v>
      </c>
      <c r="B1717" t="s">
        <v>1079</v>
      </c>
      <c r="C1717" t="s">
        <v>426</v>
      </c>
      <c r="D1717">
        <v>31181</v>
      </c>
      <c r="E1717" s="2">
        <v>0</v>
      </c>
      <c r="F1717" s="2" t="s">
        <v>1954</v>
      </c>
      <c r="G1717" s="3">
        <v>-999</v>
      </c>
      <c r="H1717" s="1">
        <v>0.37754373001406144</v>
      </c>
      <c r="I1717" s="1">
        <f t="shared" si="169"/>
        <v>-999</v>
      </c>
      <c r="J1717" s="1">
        <v>-999</v>
      </c>
      <c r="K1717" s="1">
        <v>-999</v>
      </c>
      <c r="L1717" s="2">
        <v>-999</v>
      </c>
      <c r="M1717" s="2">
        <v>-999</v>
      </c>
      <c r="N1717" s="7">
        <v>-999</v>
      </c>
      <c r="O1717" s="2">
        <v>-999</v>
      </c>
      <c r="P1717" s="3">
        <v>-999</v>
      </c>
      <c r="Q1717" s="3">
        <v>-999</v>
      </c>
      <c r="R1717" s="3">
        <v>-999</v>
      </c>
      <c r="S1717" s="3">
        <v>-999</v>
      </c>
      <c r="T1717" s="3">
        <v>-999</v>
      </c>
      <c r="V1717">
        <v>31181</v>
      </c>
      <c r="W1717" s="2">
        <v>-999</v>
      </c>
      <c r="X1717" s="2">
        <v>1.0128251071958845E-2</v>
      </c>
      <c r="Y1717" s="2">
        <v>-999</v>
      </c>
      <c r="Z1717" s="2">
        <v>-999</v>
      </c>
      <c r="AA1717" s="2">
        <v>-999</v>
      </c>
      <c r="AB1717" s="2">
        <v>-999</v>
      </c>
      <c r="AC1717" s="2">
        <v>-999</v>
      </c>
      <c r="AD1717" s="2">
        <v>-999</v>
      </c>
      <c r="AE1717" s="2">
        <v>-999</v>
      </c>
      <c r="AF1717" s="2">
        <v>-999</v>
      </c>
      <c r="AG1717" s="2">
        <v>-999</v>
      </c>
      <c r="AH1717" s="2">
        <v>-999</v>
      </c>
      <c r="AI1717" s="2">
        <v>-999</v>
      </c>
      <c r="AJ1717" s="2">
        <v>-999</v>
      </c>
      <c r="AK1717" s="2">
        <v>-999</v>
      </c>
      <c r="AL1717" s="2">
        <v>-999</v>
      </c>
      <c r="AM1717" s="2">
        <v>-999</v>
      </c>
      <c r="AN1717" s="2">
        <v>-999</v>
      </c>
      <c r="AO1717" s="2">
        <v>-999</v>
      </c>
      <c r="AP1717" s="2">
        <v>-999</v>
      </c>
      <c r="AQ1717" s="2">
        <v>-999</v>
      </c>
      <c r="AR1717" s="2">
        <v>-999</v>
      </c>
      <c r="AS1717" s="2">
        <v>-999</v>
      </c>
      <c r="AT1717" s="2">
        <v>-999</v>
      </c>
      <c r="AU1717" s="2">
        <v>-999</v>
      </c>
      <c r="AV1717" s="2">
        <v>-999</v>
      </c>
      <c r="AW1717" s="2">
        <v>-999</v>
      </c>
      <c r="AX1717" s="2">
        <v>-999</v>
      </c>
      <c r="AY1717" s="2">
        <v>-999</v>
      </c>
      <c r="AZ1717" s="2">
        <v>-999</v>
      </c>
      <c r="BA1717" s="2">
        <v>-999</v>
      </c>
      <c r="BB1717" s="2">
        <v>-999</v>
      </c>
      <c r="BC1717" s="2">
        <v>-999</v>
      </c>
      <c r="BD1717" s="2">
        <v>-999</v>
      </c>
      <c r="BE1717" s="2">
        <v>-999</v>
      </c>
      <c r="BF1717" s="2">
        <v>-999</v>
      </c>
      <c r="BG1717" s="2">
        <v>-999</v>
      </c>
      <c r="BH1717" s="2">
        <v>-999</v>
      </c>
      <c r="BI1717">
        <v>0</v>
      </c>
      <c r="BJ1717">
        <v>0.37754373001406144</v>
      </c>
      <c r="BK1717">
        <v>0.37754373001406144</v>
      </c>
      <c r="BL1717">
        <v>-999</v>
      </c>
      <c r="BM1717">
        <v>6.8900788863450595</v>
      </c>
      <c r="BN1717">
        <f t="shared" si="166"/>
        <v>-999</v>
      </c>
      <c r="BO1717" t="s">
        <v>3748</v>
      </c>
      <c r="BP1717" t="s">
        <v>3748</v>
      </c>
      <c r="BQ1717">
        <v>5.0510378681790291E-3</v>
      </c>
      <c r="BR1717">
        <v>0.16071428571428573</v>
      </c>
      <c r="BS1717">
        <v>0.17241379310344829</v>
      </c>
      <c r="BT1717">
        <v>5.5555555555555552E-2</v>
      </c>
      <c r="BU1717" t="s">
        <v>3748</v>
      </c>
      <c r="BY1717">
        <f t="shared" si="167"/>
        <v>-999</v>
      </c>
      <c r="CA1717">
        <f t="shared" si="168"/>
        <v>-999</v>
      </c>
    </row>
    <row r="1718" spans="1:82" x14ac:dyDescent="0.3">
      <c r="A1718">
        <v>1</v>
      </c>
      <c r="B1718" t="s">
        <v>1079</v>
      </c>
      <c r="C1718" t="s">
        <v>427</v>
      </c>
      <c r="D1718">
        <v>31183</v>
      </c>
      <c r="E1718" s="2">
        <v>0</v>
      </c>
      <c r="F1718" s="2" t="s">
        <v>1954</v>
      </c>
      <c r="G1718" s="3">
        <v>-999</v>
      </c>
      <c r="H1718" s="1">
        <v>0.375804734973395</v>
      </c>
      <c r="I1718" s="1">
        <f t="shared" si="169"/>
        <v>-999</v>
      </c>
      <c r="J1718" s="1">
        <v>-999</v>
      </c>
      <c r="K1718" s="1">
        <v>-999</v>
      </c>
      <c r="L1718" s="2">
        <v>-999</v>
      </c>
      <c r="M1718" s="2">
        <v>-999</v>
      </c>
      <c r="N1718" s="7">
        <v>-999</v>
      </c>
      <c r="O1718" s="2">
        <v>-999</v>
      </c>
      <c r="P1718" s="3">
        <v>-999</v>
      </c>
      <c r="Q1718" s="3">
        <v>-999</v>
      </c>
      <c r="R1718" s="3">
        <v>-999</v>
      </c>
      <c r="S1718" s="3">
        <v>-999</v>
      </c>
      <c r="T1718" s="3">
        <v>-999</v>
      </c>
      <c r="V1718">
        <v>31183</v>
      </c>
      <c r="W1718" s="2">
        <v>-999</v>
      </c>
      <c r="X1718" s="2">
        <v>1.0081599579735402E-2</v>
      </c>
      <c r="Y1718" s="2">
        <v>-999</v>
      </c>
      <c r="Z1718" s="2">
        <v>-999</v>
      </c>
      <c r="AA1718" s="2">
        <v>-999</v>
      </c>
      <c r="AB1718" s="2">
        <v>-999</v>
      </c>
      <c r="AC1718" s="2">
        <v>-999</v>
      </c>
      <c r="AD1718" s="2">
        <v>-999</v>
      </c>
      <c r="AE1718" s="2">
        <v>-999</v>
      </c>
      <c r="AF1718" s="2">
        <v>-999</v>
      </c>
      <c r="AG1718" s="2">
        <v>-999</v>
      </c>
      <c r="AH1718" s="2">
        <v>-999</v>
      </c>
      <c r="AI1718" s="2">
        <v>-999</v>
      </c>
      <c r="AJ1718" s="2">
        <v>-999</v>
      </c>
      <c r="AK1718" s="2">
        <v>-999</v>
      </c>
      <c r="AL1718" s="2">
        <v>-999</v>
      </c>
      <c r="AM1718" s="2">
        <v>-999</v>
      </c>
      <c r="AN1718" s="2">
        <v>-999</v>
      </c>
      <c r="AO1718" s="2">
        <v>-999</v>
      </c>
      <c r="AP1718" s="2">
        <v>-999</v>
      </c>
      <c r="AQ1718" s="2">
        <v>-999</v>
      </c>
      <c r="AR1718" s="2">
        <v>-999</v>
      </c>
      <c r="AS1718" s="2">
        <v>-999</v>
      </c>
      <c r="AT1718" s="2">
        <v>-999</v>
      </c>
      <c r="AU1718" s="2">
        <v>-999</v>
      </c>
      <c r="AV1718" s="2">
        <v>-999</v>
      </c>
      <c r="AW1718" s="2">
        <v>-999</v>
      </c>
      <c r="AX1718" s="2">
        <v>-999</v>
      </c>
      <c r="AY1718" s="2">
        <v>-999</v>
      </c>
      <c r="AZ1718" s="2">
        <v>-999</v>
      </c>
      <c r="BA1718" s="2">
        <v>-999</v>
      </c>
      <c r="BB1718" s="2">
        <v>-999</v>
      </c>
      <c r="BC1718" s="2">
        <v>-999</v>
      </c>
      <c r="BD1718" s="2">
        <v>-999</v>
      </c>
      <c r="BE1718" s="2">
        <v>-999</v>
      </c>
      <c r="BF1718" s="2">
        <v>-999</v>
      </c>
      <c r="BG1718" s="2">
        <v>-999</v>
      </c>
      <c r="BH1718" s="2">
        <v>-999</v>
      </c>
      <c r="BI1718">
        <v>0</v>
      </c>
      <c r="BJ1718">
        <v>0.375804734973395</v>
      </c>
      <c r="BK1718">
        <v>0.375804734973395</v>
      </c>
      <c r="BL1718">
        <v>-999</v>
      </c>
      <c r="BM1718">
        <v>3.0396650870260058</v>
      </c>
      <c r="BN1718">
        <f t="shared" si="166"/>
        <v>-999</v>
      </c>
      <c r="BO1718" t="s">
        <v>3748</v>
      </c>
      <c r="BP1718" t="s">
        <v>3748</v>
      </c>
      <c r="BQ1718">
        <v>1.7526634234612719E-3</v>
      </c>
      <c r="BR1718">
        <v>2.976190476190476E-2</v>
      </c>
      <c r="BS1718">
        <v>3.4482758620689655E-2</v>
      </c>
      <c r="BT1718">
        <v>5.5555555555555552E-2</v>
      </c>
      <c r="BU1718" t="s">
        <v>3748</v>
      </c>
      <c r="BY1718">
        <f t="shared" si="167"/>
        <v>-999</v>
      </c>
      <c r="CA1718">
        <f t="shared" si="168"/>
        <v>-999</v>
      </c>
    </row>
    <row r="1719" spans="1:82" x14ac:dyDescent="0.3">
      <c r="A1719">
        <v>0</v>
      </c>
      <c r="B1719" t="s">
        <v>1079</v>
      </c>
      <c r="C1719" t="s">
        <v>808</v>
      </c>
      <c r="D1719">
        <v>31185</v>
      </c>
      <c r="E1719" s="2">
        <f>BO1719</f>
        <v>0.45245720967645997</v>
      </c>
      <c r="F1719" s="2" t="s">
        <v>1936</v>
      </c>
      <c r="G1719" s="3">
        <v>747</v>
      </c>
      <c r="H1719" s="1">
        <v>0.37386032868313379</v>
      </c>
      <c r="I1719" s="1">
        <f t="shared" si="169"/>
        <v>-15.450632877715977</v>
      </c>
      <c r="J1719" s="1">
        <v>2.6470487293199998</v>
      </c>
      <c r="K1719" s="1">
        <v>39.734897818199997</v>
      </c>
      <c r="L1719" s="2">
        <v>0.11689128980899999</v>
      </c>
      <c r="M1719" s="2">
        <v>6.8860063700034954E-4</v>
      </c>
      <c r="N1719" s="7">
        <v>0</v>
      </c>
      <c r="O1719" s="2">
        <v>2.0641811741732054E-3</v>
      </c>
      <c r="P1719" s="3">
        <v>-9630.4855534840008</v>
      </c>
      <c r="Q1719" s="3">
        <v>-220.56191361243194</v>
      </c>
      <c r="R1719" s="3">
        <v>-109240.55597153978</v>
      </c>
      <c r="S1719" s="3">
        <v>-288.37430939591763</v>
      </c>
      <c r="T1719" s="3">
        <v>-56067.195586175287</v>
      </c>
      <c r="V1719">
        <v>31185</v>
      </c>
      <c r="W1719" s="2">
        <v>0.4222001082154479</v>
      </c>
      <c r="X1719" s="2">
        <v>1.0029437582255194E-2</v>
      </c>
      <c r="Y1719" s="2">
        <v>0.48122452070850003</v>
      </c>
      <c r="Z1719" s="2">
        <v>0.75487308726730273</v>
      </c>
      <c r="AA1719" s="2">
        <v>0.11452930786315964</v>
      </c>
      <c r="AB1719" s="2">
        <v>0.28853169887348584</v>
      </c>
      <c r="AC1719" s="2">
        <v>6.8860063700034954E-4</v>
      </c>
      <c r="AD1719" s="2">
        <v>0</v>
      </c>
      <c r="AE1719" s="2">
        <v>2.0641811741732054E-3</v>
      </c>
      <c r="AF1719">
        <v>214676.72870927688</v>
      </c>
      <c r="AG1719">
        <v>566.7932182622435</v>
      </c>
      <c r="AH1719">
        <v>106527.03154086864</v>
      </c>
      <c r="AI1719">
        <v>3670.6805059276812</v>
      </c>
      <c r="AJ1719">
        <v>6.4888134136709583</v>
      </c>
      <c r="AK1719">
        <v>105436.1727377371</v>
      </c>
      <c r="AL1719">
        <v>278.41890886632586</v>
      </c>
      <c r="AM1719">
        <v>52327.972408192545</v>
      </c>
      <c r="AN1719">
        <v>1802.5440524285134</v>
      </c>
      <c r="AO1719">
        <v>3.187419838461885</v>
      </c>
      <c r="AP1719">
        <v>-109240.55597153978</v>
      </c>
      <c r="AQ1719">
        <v>-288.37430939591763</v>
      </c>
      <c r="AR1719">
        <v>-54199.059132676099</v>
      </c>
      <c r="AS1719">
        <v>-1868.1364534991678</v>
      </c>
      <c r="AT1719">
        <v>-3.3013935752090733</v>
      </c>
      <c r="AU1719" s="3">
        <v>-1809953.4549217832</v>
      </c>
      <c r="AV1719" s="3">
        <v>-41452.406044320458</v>
      </c>
      <c r="AW1719">
        <v>18796.649519092</v>
      </c>
      <c r="AX1719">
        <v>3532642.3106181505</v>
      </c>
      <c r="AY1719">
        <v>430.48971564401592</v>
      </c>
      <c r="AZ1719">
        <v>80906.237158136355</v>
      </c>
      <c r="BA1719">
        <v>9166.1639656079988</v>
      </c>
      <c r="BB1719">
        <v>1722688.8556963673</v>
      </c>
      <c r="BC1719">
        <v>209.92780203158398</v>
      </c>
      <c r="BD1719">
        <v>39453.83111381589</v>
      </c>
      <c r="BE1719">
        <v>-9630.4855534840008</v>
      </c>
      <c r="BF1719">
        <v>-1809953.4549217832</v>
      </c>
      <c r="BG1719">
        <v>-220.56191361243194</v>
      </c>
      <c r="BH1719">
        <v>-41452.406044320458</v>
      </c>
      <c r="BI1719">
        <v>0.63972395497975099</v>
      </c>
      <c r="BJ1719">
        <v>1.0135842836628848</v>
      </c>
      <c r="BK1719">
        <v>0.37386032868313379</v>
      </c>
      <c r="BL1719">
        <v>25.619152562224219</v>
      </c>
      <c r="BM1719">
        <v>10.168519684508242</v>
      </c>
      <c r="BN1719">
        <f t="shared" si="166"/>
        <v>-15.450632877715977</v>
      </c>
      <c r="BO1719">
        <v>0.45245720967645997</v>
      </c>
      <c r="BP1719">
        <v>3.5051043569127222E-3</v>
      </c>
      <c r="BQ1719">
        <v>4.6306343405982482E-3</v>
      </c>
      <c r="BR1719">
        <v>0.23809523809523808</v>
      </c>
      <c r="BS1719">
        <v>0.2413793103448276</v>
      </c>
      <c r="BT1719">
        <v>5.5555555555555552E-2</v>
      </c>
      <c r="BU1719">
        <v>0.44247218845793346</v>
      </c>
      <c r="BV1719">
        <v>0.75487308726730273</v>
      </c>
      <c r="BW1719">
        <v>0.11880633595763448</v>
      </c>
      <c r="BX1719">
        <v>0.28853169887348584</v>
      </c>
      <c r="BY1719">
        <f t="shared" si="167"/>
        <v>9.0847273100145967E-2</v>
      </c>
      <c r="BZ1719">
        <v>0</v>
      </c>
      <c r="CA1719">
        <f t="shared" si="168"/>
        <v>1.6951692109128105E-3</v>
      </c>
      <c r="CC1719">
        <v>9.0847273100145967E-2</v>
      </c>
      <c r="CD1719">
        <v>1.6951692109128105E-3</v>
      </c>
    </row>
    <row r="1720" spans="1:82" x14ac:dyDescent="0.3">
      <c r="A1720">
        <v>0</v>
      </c>
      <c r="B1720" t="s">
        <v>1120</v>
      </c>
      <c r="C1720" t="s">
        <v>1121</v>
      </c>
      <c r="D1720">
        <v>32001</v>
      </c>
      <c r="E1720" s="2">
        <f>BO1720</f>
        <v>0.20593801206278919</v>
      </c>
      <c r="F1720" s="2" t="s">
        <v>1931</v>
      </c>
      <c r="G1720" s="3">
        <v>9846</v>
      </c>
      <c r="H1720" s="1">
        <v>0.36904436908428728</v>
      </c>
      <c r="I1720" s="1">
        <f t="shared" si="169"/>
        <v>-3.3740507586475248</v>
      </c>
      <c r="J1720" s="1">
        <v>2.4362628798800001</v>
      </c>
      <c r="K1720" s="1">
        <v>6.7650502471599996</v>
      </c>
      <c r="L1720" s="2">
        <v>3.4280813729999998E-2</v>
      </c>
      <c r="M1720" s="2">
        <v>3.1879664475550348E-4</v>
      </c>
      <c r="N1720" s="7">
        <v>0</v>
      </c>
      <c r="O1720" s="2">
        <v>5.0400490946933996E-4</v>
      </c>
      <c r="P1720" s="3">
        <v>12802.971768164001</v>
      </c>
      <c r="Q1720" s="3">
        <v>255.02720617000813</v>
      </c>
      <c r="R1720" s="3">
        <v>3433.6771798274713</v>
      </c>
      <c r="S1720" s="3">
        <v>-10.187221862089729</v>
      </c>
      <c r="T1720" s="3">
        <v>-1659.1393378937155</v>
      </c>
      <c r="V1720">
        <v>32001</v>
      </c>
      <c r="W1720" s="2">
        <v>0.23682469345462512</v>
      </c>
      <c r="X1720" s="2">
        <v>9.9002412955953387E-3</v>
      </c>
      <c r="Y1720" s="2">
        <v>0.11702082602662965</v>
      </c>
      <c r="Z1720" s="2">
        <v>0.6947621557394541</v>
      </c>
      <c r="AA1720" s="2">
        <v>1.9499144706793418E-2</v>
      </c>
      <c r="AB1720" s="2">
        <v>8.4617950922129842E-2</v>
      </c>
      <c r="AC1720" s="2">
        <v>3.1879664475550348E-4</v>
      </c>
      <c r="AD1720" s="2">
        <v>0</v>
      </c>
      <c r="AE1720" s="2">
        <v>5.0400490946933996E-4</v>
      </c>
      <c r="AF1720">
        <v>22618.360492584936</v>
      </c>
      <c r="AG1720">
        <v>-20.518911272008413</v>
      </c>
      <c r="AH1720">
        <v>-3856.465881788642</v>
      </c>
      <c r="AI1720">
        <v>1005.9785117440033</v>
      </c>
      <c r="AJ1720">
        <v>-3.3254914840301825E-2</v>
      </c>
      <c r="AK1720">
        <v>26052.037672412407</v>
      </c>
      <c r="AL1720">
        <v>-30.706133134098138</v>
      </c>
      <c r="AM1720">
        <v>-5771.1227083891208</v>
      </c>
      <c r="AN1720">
        <v>1261.4960004507659</v>
      </c>
      <c r="AO1720">
        <v>-5.2618075352829176E-2</v>
      </c>
      <c r="AP1720">
        <v>3433.6771798274713</v>
      </c>
      <c r="AQ1720">
        <v>-10.187221862089725</v>
      </c>
      <c r="AR1720">
        <v>-1914.6568266004788</v>
      </c>
      <c r="AS1720">
        <v>255.51748870676261</v>
      </c>
      <c r="AT1720">
        <v>-1.9363160512527351E-2</v>
      </c>
      <c r="AU1720" s="3">
        <v>2406190.5141087426</v>
      </c>
      <c r="AV1720" s="3">
        <v>47929.813127591326</v>
      </c>
      <c r="AW1720">
        <v>31268.625000556</v>
      </c>
      <c r="AX1720">
        <v>5876625.3826044947</v>
      </c>
      <c r="AY1720">
        <v>622.8514925338319</v>
      </c>
      <c r="AZ1720">
        <v>117058.70950680837</v>
      </c>
      <c r="BA1720">
        <v>44071.596768720003</v>
      </c>
      <c r="BB1720">
        <v>8282815.8967132373</v>
      </c>
      <c r="BC1720">
        <v>877.87869870383997</v>
      </c>
      <c r="BD1720">
        <v>164988.52263439968</v>
      </c>
      <c r="BE1720">
        <v>12802.971768164001</v>
      </c>
      <c r="BF1720">
        <v>2406190.5141087426</v>
      </c>
      <c r="BG1720">
        <v>255.02720617000813</v>
      </c>
      <c r="BH1720">
        <v>47929.813127591326</v>
      </c>
      <c r="BI1720">
        <v>0.28212036102553206</v>
      </c>
      <c r="BJ1720">
        <v>0.65116473010981935</v>
      </c>
      <c r="BK1720">
        <v>0.36904436908428728</v>
      </c>
      <c r="BL1720">
        <v>11.076083714380717</v>
      </c>
      <c r="BM1720">
        <v>7.7020329557331921</v>
      </c>
      <c r="BN1720">
        <f t="shared" si="166"/>
        <v>-3.3740507586475248</v>
      </c>
      <c r="BO1720">
        <v>0.20593801206278919</v>
      </c>
      <c r="BP1720">
        <v>7.0356102566687846E-4</v>
      </c>
      <c r="BQ1720">
        <v>4.1402136794458597E-4</v>
      </c>
      <c r="BR1720">
        <v>0</v>
      </c>
      <c r="BS1720">
        <v>0</v>
      </c>
      <c r="BT1720">
        <v>5.5555555555555552E-2</v>
      </c>
      <c r="BU1720">
        <v>9.6625402659079665E-2</v>
      </c>
      <c r="BV1720">
        <v>0.6947621557394541</v>
      </c>
      <c r="BW1720">
        <v>2.0227328534018069E-2</v>
      </c>
      <c r="BX1720">
        <v>8.4617950922129842E-2</v>
      </c>
      <c r="BY1720">
        <f t="shared" si="167"/>
        <v>6.4427366893630392E-2</v>
      </c>
      <c r="BZ1720">
        <v>0</v>
      </c>
      <c r="CA1720">
        <f t="shared" si="168"/>
        <v>1.4995515705287872E-3</v>
      </c>
      <c r="CC1720">
        <v>6.4427366893630392E-2</v>
      </c>
      <c r="CD1720">
        <v>1.4995515705287872E-3</v>
      </c>
    </row>
    <row r="1721" spans="1:82" x14ac:dyDescent="0.3">
      <c r="A1721">
        <v>0</v>
      </c>
      <c r="B1721" t="s">
        <v>1120</v>
      </c>
      <c r="C1721" t="s">
        <v>97</v>
      </c>
      <c r="D1721">
        <v>32003</v>
      </c>
      <c r="E1721" s="2">
        <f>BO1721</f>
        <v>0.3126411155833716</v>
      </c>
      <c r="F1721" s="2" t="s">
        <v>1933</v>
      </c>
      <c r="G1721" s="3">
        <v>2173547</v>
      </c>
      <c r="H1721" s="1">
        <v>8.1466281925957222</v>
      </c>
      <c r="I1721" s="1">
        <f t="shared" si="169"/>
        <v>-4.2213067392052173</v>
      </c>
      <c r="J1721" s="1">
        <v>2.2259764495200001</v>
      </c>
      <c r="K1721" s="1">
        <v>29.335956211799999</v>
      </c>
      <c r="L1721" s="2">
        <v>9.1256794897000004E-3</v>
      </c>
      <c r="M1721" s="2">
        <v>1.9156241812126551E-2</v>
      </c>
      <c r="N1721" s="7">
        <v>0</v>
      </c>
      <c r="O1721" s="2">
        <v>6.201634384492324E-4</v>
      </c>
      <c r="P1721" s="3">
        <v>304676.62481420004</v>
      </c>
      <c r="Q1721" s="3">
        <v>6068.968191032397</v>
      </c>
      <c r="R1721" s="3">
        <v>5688680.1037900262</v>
      </c>
      <c r="S1721" s="3">
        <v>6674.330959373232</v>
      </c>
      <c r="T1721" s="3">
        <v>1393010.0934954137</v>
      </c>
      <c r="V1721">
        <v>32003</v>
      </c>
      <c r="W1721" s="2">
        <v>0.28739683698497098</v>
      </c>
      <c r="X1721" s="2">
        <v>0.21854712226696146</v>
      </c>
      <c r="Y1721" s="2">
        <v>0.14429770862381175</v>
      </c>
      <c r="Z1721" s="2">
        <v>0.63479364622997769</v>
      </c>
      <c r="AA1721" s="2">
        <v>8.4556068970246409E-2</v>
      </c>
      <c r="AB1721" s="2">
        <v>2.2525611710166416E-2</v>
      </c>
      <c r="AC1721" s="2">
        <v>1.9156241812126551E-2</v>
      </c>
      <c r="AD1721" s="2">
        <v>0</v>
      </c>
      <c r="AE1721" s="2">
        <v>6.201634384492324E-4</v>
      </c>
      <c r="AF1721">
        <v>21150942.20369786</v>
      </c>
      <c r="AG1721">
        <v>24815.218742112131</v>
      </c>
      <c r="AH1721">
        <v>4663943.5767056849</v>
      </c>
      <c r="AI1721">
        <v>515299.92823772936</v>
      </c>
      <c r="AJ1721">
        <v>57.967593366283403</v>
      </c>
      <c r="AK1721">
        <v>26839622.307487886</v>
      </c>
      <c r="AL1721">
        <v>31489.549701485364</v>
      </c>
      <c r="AM1721">
        <v>5918363.4280991508</v>
      </c>
      <c r="AN1721">
        <v>653890.17033967655</v>
      </c>
      <c r="AO1721">
        <v>73.558589155816406</v>
      </c>
      <c r="AP1721">
        <v>5688680.1037900262</v>
      </c>
      <c r="AQ1721">
        <v>6674.3309593732338</v>
      </c>
      <c r="AR1721">
        <v>1254419.8513934659</v>
      </c>
      <c r="AS1721">
        <v>138590.24210194719</v>
      </c>
      <c r="AT1721">
        <v>15.590995789533004</v>
      </c>
      <c r="AU1721" s="3">
        <v>57260924.867580757</v>
      </c>
      <c r="AV1721" s="3">
        <v>1140601.8818226287</v>
      </c>
      <c r="AW1721">
        <v>981047.66045800003</v>
      </c>
      <c r="AX1721">
        <v>184378097.30647653</v>
      </c>
      <c r="AY1721">
        <v>19541.857038875998</v>
      </c>
      <c r="AZ1721">
        <v>3672696.6118863551</v>
      </c>
      <c r="BA1721">
        <v>1285724.2852722001</v>
      </c>
      <c r="BB1721">
        <v>241639022.17405728</v>
      </c>
      <c r="BC1721">
        <v>25610.825229908394</v>
      </c>
      <c r="BD1721">
        <v>4813298.493708984</v>
      </c>
      <c r="BE1721">
        <v>304676.62481420004</v>
      </c>
      <c r="BF1721">
        <v>57260924.867580757</v>
      </c>
      <c r="BG1721">
        <v>6068.968191032397</v>
      </c>
      <c r="BH1721">
        <v>1140601.8818226287</v>
      </c>
      <c r="BI1721">
        <v>5.4527737004442312</v>
      </c>
      <c r="BJ1721">
        <v>13.599401893039953</v>
      </c>
      <c r="BK1721">
        <v>8.1466281925957222</v>
      </c>
      <c r="BL1721">
        <v>11.206381625033096</v>
      </c>
      <c r="BM1721">
        <v>6.9850748858278786</v>
      </c>
      <c r="BN1721">
        <f t="shared" si="166"/>
        <v>-4.2213067392052173</v>
      </c>
      <c r="BO1721">
        <v>0.3126411155833716</v>
      </c>
      <c r="BP1721">
        <v>2.0644025748717439E-2</v>
      </c>
      <c r="BQ1721">
        <v>3.7827066853108522E-3</v>
      </c>
      <c r="BR1721">
        <v>2.3809523809523808E-2</v>
      </c>
      <c r="BS1721">
        <v>0</v>
      </c>
      <c r="BT1721">
        <v>0.55555555555555558</v>
      </c>
      <c r="BU1721">
        <v>0.12088895295300478</v>
      </c>
      <c r="BV1721">
        <v>0.63479364622997769</v>
      </c>
      <c r="BW1721">
        <v>8.7713764491956864E-2</v>
      </c>
      <c r="BX1721">
        <v>2.2525611710166416E-2</v>
      </c>
      <c r="BY1721">
        <f t="shared" si="167"/>
        <v>3.4684733819482581E-2</v>
      </c>
      <c r="BZ1721">
        <v>0</v>
      </c>
      <c r="CA1721">
        <f t="shared" si="168"/>
        <v>6.3448157421709507E-3</v>
      </c>
      <c r="CC1721">
        <v>3.4684733819482581E-2</v>
      </c>
      <c r="CD1721">
        <v>6.3448157421709507E-3</v>
      </c>
    </row>
    <row r="1722" spans="1:82" x14ac:dyDescent="0.3">
      <c r="A1722">
        <v>0</v>
      </c>
      <c r="B1722" t="s">
        <v>1120</v>
      </c>
      <c r="C1722" t="s">
        <v>222</v>
      </c>
      <c r="D1722">
        <v>32005</v>
      </c>
      <c r="E1722" s="2">
        <f>BO1722</f>
        <v>0.38982744627823179</v>
      </c>
      <c r="F1722" s="2" t="s">
        <v>1935</v>
      </c>
      <c r="G1722" s="3">
        <v>37967</v>
      </c>
      <c r="H1722" s="1">
        <v>6.6831266057072938</v>
      </c>
      <c r="I1722" s="1">
        <f t="shared" si="169"/>
        <v>-5.0335720966741171</v>
      </c>
      <c r="J1722" s="1">
        <v>2.17605030585</v>
      </c>
      <c r="K1722" s="1">
        <v>28.0778411826</v>
      </c>
      <c r="L1722" s="2">
        <v>7.9630805489000034E-2</v>
      </c>
      <c r="M1722" s="2">
        <v>4.5169459289171859E-3</v>
      </c>
      <c r="N1722" s="7">
        <v>0</v>
      </c>
      <c r="O1722" s="2">
        <v>3.9643395568715475E-2</v>
      </c>
      <c r="P1722" s="3">
        <v>58185.052109217999</v>
      </c>
      <c r="Q1722" s="3">
        <v>1159.0099196475958</v>
      </c>
      <c r="R1722" s="3">
        <v>45492.377727071493</v>
      </c>
      <c r="S1722" s="3">
        <v>10.790415924632279</v>
      </c>
      <c r="T1722" s="3">
        <v>5810.629346356598</v>
      </c>
      <c r="V1722">
        <v>32005</v>
      </c>
      <c r="W1722" s="2">
        <v>0.32473012976743076</v>
      </c>
      <c r="X1722" s="2">
        <v>0.17928620932407102</v>
      </c>
      <c r="Y1722" s="2">
        <v>0.14907935291633295</v>
      </c>
      <c r="Z1722" s="2">
        <v>0.62055593999129977</v>
      </c>
      <c r="AA1722" s="2">
        <v>8.0929759317563327E-2</v>
      </c>
      <c r="AB1722" s="2">
        <v>0.19655879944474916</v>
      </c>
      <c r="AC1722" s="2">
        <v>4.5169459289171859E-3</v>
      </c>
      <c r="AD1722" s="2">
        <v>0</v>
      </c>
      <c r="AE1722" s="2">
        <v>3.9643395568715475E-2</v>
      </c>
      <c r="AF1722">
        <v>36758.483202752366</v>
      </c>
      <c r="AG1722">
        <v>-19.234037091443248</v>
      </c>
      <c r="AH1722">
        <v>-3614.9777553449971</v>
      </c>
      <c r="AI1722">
        <v>4287.2302784405665</v>
      </c>
      <c r="AJ1722">
        <v>-2.5479895899281742E-2</v>
      </c>
      <c r="AK1722">
        <v>82250.860929823859</v>
      </c>
      <c r="AL1722">
        <v>-8.4436211668109653</v>
      </c>
      <c r="AM1722">
        <v>-1586.9524711565091</v>
      </c>
      <c r="AN1722">
        <v>8069.834340608676</v>
      </c>
      <c r="AO1722">
        <v>1.3007848100260169E-2</v>
      </c>
      <c r="AP1722">
        <v>45492.377727071493</v>
      </c>
      <c r="AQ1722">
        <v>10.790415924632283</v>
      </c>
      <c r="AR1722">
        <v>2028.0252841884881</v>
      </c>
      <c r="AS1722">
        <v>3782.6040621681095</v>
      </c>
      <c r="AT1722">
        <v>3.8487743999541912E-2</v>
      </c>
      <c r="AU1722" s="3">
        <v>10935298.693406431</v>
      </c>
      <c r="AV1722" s="3">
        <v>217824.32429856915</v>
      </c>
      <c r="AW1722">
        <v>55545.870982692002</v>
      </c>
      <c r="AX1722">
        <v>10439290.992487134</v>
      </c>
      <c r="AY1722">
        <v>1106.4390789504239</v>
      </c>
      <c r="AZ1722">
        <v>207944.16049794268</v>
      </c>
      <c r="BA1722">
        <v>113730.92309190999</v>
      </c>
      <c r="BB1722">
        <v>21374589.685893565</v>
      </c>
      <c r="BC1722">
        <v>2265.4489985980199</v>
      </c>
      <c r="BD1722">
        <v>425768.48479651188</v>
      </c>
      <c r="BE1722">
        <v>58185.052109217999</v>
      </c>
      <c r="BF1722">
        <v>10935298.693406431</v>
      </c>
      <c r="BG1722">
        <v>1159.0099196475958</v>
      </c>
      <c r="BH1722">
        <v>217824.32429856915</v>
      </c>
      <c r="BI1722">
        <v>2.7616863132495837</v>
      </c>
      <c r="BJ1722">
        <v>9.4448129189568775</v>
      </c>
      <c r="BK1722">
        <v>6.6831266057072938</v>
      </c>
      <c r="BL1722">
        <v>13.690127226636834</v>
      </c>
      <c r="BM1722">
        <v>8.656555129962717</v>
      </c>
      <c r="BN1722">
        <f t="shared" si="166"/>
        <v>-5.0335720966741171</v>
      </c>
      <c r="BO1722">
        <v>0.38982744627823179</v>
      </c>
      <c r="BP1722">
        <v>1.3036997636152967E-2</v>
      </c>
      <c r="BQ1722">
        <v>3.5441335115498468E-4</v>
      </c>
      <c r="BR1722">
        <v>0</v>
      </c>
      <c r="BS1722">
        <v>0</v>
      </c>
      <c r="BT1722">
        <v>0.61111111111111116</v>
      </c>
      <c r="BU1722">
        <v>0.14415044865821885</v>
      </c>
      <c r="BV1722">
        <v>0.62055593999129977</v>
      </c>
      <c r="BW1722">
        <v>8.3952032487098885E-2</v>
      </c>
      <c r="BX1722">
        <v>0.19655879944474916</v>
      </c>
      <c r="BY1722">
        <f t="shared" si="167"/>
        <v>0.16538281343053035</v>
      </c>
      <c r="BZ1722">
        <v>0</v>
      </c>
      <c r="CA1722">
        <f t="shared" si="168"/>
        <v>4.9632402614940827E-2</v>
      </c>
      <c r="CC1722">
        <v>0.16538281343053035</v>
      </c>
      <c r="CD1722">
        <v>4.9632402614940827E-2</v>
      </c>
    </row>
    <row r="1723" spans="1:82" x14ac:dyDescent="0.3">
      <c r="A1723">
        <v>0</v>
      </c>
      <c r="B1723" t="s">
        <v>1120</v>
      </c>
      <c r="C1723" t="s">
        <v>1122</v>
      </c>
      <c r="D1723">
        <v>32007</v>
      </c>
      <c r="E1723" s="2">
        <f>BO1723</f>
        <v>0.61706084702666553</v>
      </c>
      <c r="F1723" s="2" t="s">
        <v>1939</v>
      </c>
      <c r="G1723" s="3">
        <v>28312</v>
      </c>
      <c r="H1723" s="1">
        <v>0.37480622763772664</v>
      </c>
      <c r="I1723" s="1">
        <f t="shared" si="169"/>
        <v>-3.4881304154174897</v>
      </c>
      <c r="J1723" s="1">
        <v>2.6351386542499999</v>
      </c>
      <c r="K1723" s="1">
        <v>33.5948849181</v>
      </c>
      <c r="L1723" s="2">
        <v>8.3899646767000013E-2</v>
      </c>
      <c r="M1723" s="2">
        <v>5.6594814661405281E-3</v>
      </c>
      <c r="N1723" s="7">
        <v>0</v>
      </c>
      <c r="O1723" s="2">
        <v>0.83675424348375993</v>
      </c>
      <c r="P1723" s="3">
        <v>67823.86917173001</v>
      </c>
      <c r="Q1723" s="3">
        <v>1351.0091391060598</v>
      </c>
      <c r="R1723" s="3">
        <v>74851.020798474157</v>
      </c>
      <c r="S1723" s="3">
        <v>-5.4533551585592948</v>
      </c>
      <c r="T1723" s="3">
        <v>1806.9762123347164</v>
      </c>
      <c r="V1723">
        <v>32007</v>
      </c>
      <c r="W1723" s="2">
        <v>0.51775340267224979</v>
      </c>
      <c r="X1723" s="2">
        <v>1.0054812926458269E-2</v>
      </c>
      <c r="Y1723" s="2">
        <v>0.11793906113140261</v>
      </c>
      <c r="Z1723" s="2">
        <v>0.75147662726333986</v>
      </c>
      <c r="AA1723" s="2">
        <v>9.6831730510960473E-2</v>
      </c>
      <c r="AB1723" s="2">
        <v>0.20709590642829928</v>
      </c>
      <c r="AC1723" s="2">
        <v>5.6594814661405281E-3</v>
      </c>
      <c r="AD1723" s="2">
        <v>0</v>
      </c>
      <c r="AE1723" s="2">
        <v>0.83675424348375993</v>
      </c>
      <c r="AF1723">
        <v>40143.90058573756</v>
      </c>
      <c r="AG1723">
        <v>-6.9482236063699281</v>
      </c>
      <c r="AH1723">
        <v>-1305.8971268889009</v>
      </c>
      <c r="AI1723">
        <v>1586.8517219065516</v>
      </c>
      <c r="AJ1723">
        <v>6.2629672477668087E-4</v>
      </c>
      <c r="AK1723">
        <v>114994.92138421172</v>
      </c>
      <c r="AL1723">
        <v>-12.401578764929221</v>
      </c>
      <c r="AM1723">
        <v>-2330.8383545918418</v>
      </c>
      <c r="AN1723">
        <v>4418.7691619442085</v>
      </c>
      <c r="AO1723">
        <v>1.6978806300135433E-2</v>
      </c>
      <c r="AP1723">
        <v>74851.020798474157</v>
      </c>
      <c r="AQ1723">
        <v>-5.453355158559293</v>
      </c>
      <c r="AR1723">
        <v>-1024.941227702941</v>
      </c>
      <c r="AS1723">
        <v>2831.9174400376569</v>
      </c>
      <c r="AT1723">
        <v>1.6352509575358751E-2</v>
      </c>
      <c r="AU1723" s="3">
        <v>12746817.972134938</v>
      </c>
      <c r="AV1723" s="3">
        <v>253908.65760359287</v>
      </c>
      <c r="AW1723">
        <v>45646.530031570001</v>
      </c>
      <c r="AX1723">
        <v>8578808.8541332651</v>
      </c>
      <c r="AY1723">
        <v>909.25038624654007</v>
      </c>
      <c r="AZ1723">
        <v>170884.51759117475</v>
      </c>
      <c r="BA1723">
        <v>113470.39920330001</v>
      </c>
      <c r="BB1723">
        <v>21325626.826268204</v>
      </c>
      <c r="BC1723">
        <v>2260.2595253525997</v>
      </c>
      <c r="BD1723">
        <v>424793.17519476759</v>
      </c>
      <c r="BE1723">
        <v>67823.86917173001</v>
      </c>
      <c r="BF1723">
        <v>12746817.972134938</v>
      </c>
      <c r="BG1723">
        <v>1351.0091391060598</v>
      </c>
      <c r="BH1723">
        <v>253908.65760359287</v>
      </c>
      <c r="BI1723">
        <v>0.12079931604353607</v>
      </c>
      <c r="BJ1723">
        <v>0.49560554368126269</v>
      </c>
      <c r="BK1723">
        <v>0.37480622763772664</v>
      </c>
      <c r="BL1723">
        <v>11.028487335251699</v>
      </c>
      <c r="BM1723">
        <v>7.5403569198342089</v>
      </c>
      <c r="BN1723">
        <f t="shared" si="166"/>
        <v>-3.4881304154174897</v>
      </c>
      <c r="BO1723">
        <v>0.61706084702666553</v>
      </c>
      <c r="BP1723">
        <v>9.0265811862549254E-4</v>
      </c>
      <c r="BQ1723">
        <v>2.9531334157370986E-4</v>
      </c>
      <c r="BR1723">
        <v>1.1904761904761904E-2</v>
      </c>
      <c r="BS1723">
        <v>0</v>
      </c>
      <c r="BT1723">
        <v>0.66666666666666663</v>
      </c>
      <c r="BU1723">
        <v>9.9892393454151754E-2</v>
      </c>
      <c r="BV1723">
        <v>0.75147662726333986</v>
      </c>
      <c r="BW1723">
        <v>0.10044785322713742</v>
      </c>
      <c r="BX1723">
        <v>0.20709590642829928</v>
      </c>
      <c r="BY1723">
        <f t="shared" si="167"/>
        <v>0.15732925780172921</v>
      </c>
      <c r="BZ1723">
        <v>0</v>
      </c>
      <c r="CA1723">
        <f t="shared" si="168"/>
        <v>1</v>
      </c>
      <c r="CC1723">
        <v>0.15732925780172921</v>
      </c>
      <c r="CD1723">
        <v>1</v>
      </c>
    </row>
    <row r="1724" spans="1:82" x14ac:dyDescent="0.3">
      <c r="A1724">
        <v>1</v>
      </c>
      <c r="B1724" t="s">
        <v>1120</v>
      </c>
      <c r="C1724" t="s">
        <v>1123</v>
      </c>
      <c r="D1724">
        <v>32009</v>
      </c>
      <c r="E1724" s="2">
        <v>0</v>
      </c>
      <c r="F1724" s="2" t="s">
        <v>1954</v>
      </c>
      <c r="G1724" s="3">
        <v>-999</v>
      </c>
      <c r="H1724" s="1">
        <v>0.37453420521026975</v>
      </c>
      <c r="I1724" s="1">
        <f t="shared" si="169"/>
        <v>-999</v>
      </c>
      <c r="J1724" s="1">
        <v>-999</v>
      </c>
      <c r="K1724" s="1">
        <v>-999</v>
      </c>
      <c r="L1724" s="2">
        <v>-999</v>
      </c>
      <c r="M1724" s="2">
        <v>-999</v>
      </c>
      <c r="N1724" s="7">
        <v>-999</v>
      </c>
      <c r="O1724" s="2">
        <v>-999</v>
      </c>
      <c r="P1724" s="3">
        <v>-999</v>
      </c>
      <c r="Q1724" s="3">
        <v>-999</v>
      </c>
      <c r="R1724" s="3">
        <v>-999</v>
      </c>
      <c r="S1724" s="3">
        <v>-999</v>
      </c>
      <c r="T1724" s="3">
        <v>-999</v>
      </c>
      <c r="V1724">
        <v>32009</v>
      </c>
      <c r="W1724" s="2">
        <v>-999</v>
      </c>
      <c r="X1724" s="2">
        <v>1.0047515463347482E-2</v>
      </c>
      <c r="Y1724" s="2">
        <v>-999</v>
      </c>
      <c r="Z1724" s="2">
        <v>-999</v>
      </c>
      <c r="AA1724" s="2">
        <v>-999</v>
      </c>
      <c r="AB1724" s="2">
        <v>-999</v>
      </c>
      <c r="AC1724" s="2">
        <v>-999</v>
      </c>
      <c r="AD1724" s="2">
        <v>-999</v>
      </c>
      <c r="AE1724" s="2">
        <v>-999</v>
      </c>
      <c r="AF1724" s="2">
        <v>-999</v>
      </c>
      <c r="AG1724" s="2">
        <v>-999</v>
      </c>
      <c r="AH1724" s="2">
        <v>-999</v>
      </c>
      <c r="AI1724" s="2">
        <v>-999</v>
      </c>
      <c r="AJ1724" s="2">
        <v>-999</v>
      </c>
      <c r="AK1724" s="2">
        <v>-999</v>
      </c>
      <c r="AL1724" s="2">
        <v>-999</v>
      </c>
      <c r="AM1724" s="2">
        <v>-999</v>
      </c>
      <c r="AN1724" s="2">
        <v>-999</v>
      </c>
      <c r="AO1724" s="2">
        <v>-999</v>
      </c>
      <c r="AP1724" s="2">
        <v>-999</v>
      </c>
      <c r="AQ1724" s="2">
        <v>-999</v>
      </c>
      <c r="AR1724" s="2">
        <v>-999</v>
      </c>
      <c r="AS1724" s="2">
        <v>-999</v>
      </c>
      <c r="AT1724" s="2">
        <v>-999</v>
      </c>
      <c r="AU1724" s="2">
        <v>-999</v>
      </c>
      <c r="AV1724" s="2">
        <v>-999</v>
      </c>
      <c r="AW1724" s="2">
        <v>-999</v>
      </c>
      <c r="AX1724" s="2">
        <v>-999</v>
      </c>
      <c r="AY1724" s="2">
        <v>-999</v>
      </c>
      <c r="AZ1724" s="2">
        <v>-999</v>
      </c>
      <c r="BA1724" s="2">
        <v>-999</v>
      </c>
      <c r="BB1724" s="2">
        <v>-999</v>
      </c>
      <c r="BC1724" s="2">
        <v>-999</v>
      </c>
      <c r="BD1724" s="2">
        <v>-999</v>
      </c>
      <c r="BE1724" s="2">
        <v>-999</v>
      </c>
      <c r="BF1724" s="2">
        <v>-999</v>
      </c>
      <c r="BG1724" s="2">
        <v>-999</v>
      </c>
      <c r="BH1724" s="2">
        <v>-999</v>
      </c>
      <c r="BI1724">
        <v>0</v>
      </c>
      <c r="BJ1724">
        <v>0.37453420521026975</v>
      </c>
      <c r="BK1724">
        <v>0.37453420521026975</v>
      </c>
      <c r="BL1724">
        <v>-999</v>
      </c>
      <c r="BM1724">
        <v>47.988092132960837</v>
      </c>
      <c r="BN1724">
        <f t="shared" si="166"/>
        <v>-999</v>
      </c>
      <c r="BO1724" t="s">
        <v>3748</v>
      </c>
      <c r="BP1724" t="s">
        <v>3748</v>
      </c>
      <c r="BQ1724">
        <v>1.3897947331933469E-3</v>
      </c>
      <c r="BR1724">
        <v>0</v>
      </c>
      <c r="BS1724">
        <v>0</v>
      </c>
      <c r="BT1724">
        <v>0.16666666666666666</v>
      </c>
      <c r="BU1724" t="s">
        <v>3748</v>
      </c>
      <c r="BY1724">
        <f t="shared" si="167"/>
        <v>-999</v>
      </c>
      <c r="CA1724">
        <f t="shared" si="168"/>
        <v>-999</v>
      </c>
    </row>
    <row r="1725" spans="1:82" x14ac:dyDescent="0.3">
      <c r="A1725">
        <v>1</v>
      </c>
      <c r="B1725" t="s">
        <v>1120</v>
      </c>
      <c r="C1725" t="s">
        <v>1124</v>
      </c>
      <c r="D1725">
        <v>32011</v>
      </c>
      <c r="E1725" s="2">
        <v>0</v>
      </c>
      <c r="F1725" s="2" t="s">
        <v>1954</v>
      </c>
      <c r="G1725" s="3">
        <v>-999</v>
      </c>
      <c r="H1725" s="1">
        <v>0.37490007509284051</v>
      </c>
      <c r="I1725" s="1">
        <f t="shared" si="169"/>
        <v>-999</v>
      </c>
      <c r="J1725" s="1">
        <v>-999</v>
      </c>
      <c r="K1725" s="1">
        <v>-999</v>
      </c>
      <c r="L1725" s="2">
        <v>-999</v>
      </c>
      <c r="M1725" s="2">
        <v>-999</v>
      </c>
      <c r="N1725" s="7">
        <v>-999</v>
      </c>
      <c r="O1725" s="2">
        <v>-999</v>
      </c>
      <c r="P1725" s="3">
        <v>-999</v>
      </c>
      <c r="Q1725" s="3">
        <v>-999</v>
      </c>
      <c r="R1725" s="3">
        <v>-999</v>
      </c>
      <c r="S1725" s="3">
        <v>-999</v>
      </c>
      <c r="T1725" s="3">
        <v>-999</v>
      </c>
      <c r="V1725">
        <v>32011</v>
      </c>
      <c r="W1725" s="2">
        <v>-999</v>
      </c>
      <c r="X1725" s="2">
        <v>1.0057330543656739E-2</v>
      </c>
      <c r="Y1725" s="2">
        <v>-999</v>
      </c>
      <c r="Z1725" s="2">
        <v>-999</v>
      </c>
      <c r="AA1725" s="2">
        <v>-999</v>
      </c>
      <c r="AB1725" s="2">
        <v>-999</v>
      </c>
      <c r="AC1725" s="2">
        <v>-999</v>
      </c>
      <c r="AD1725" s="2">
        <v>-999</v>
      </c>
      <c r="AE1725" s="2">
        <v>-999</v>
      </c>
      <c r="AF1725" s="2">
        <v>-999</v>
      </c>
      <c r="AG1725" s="2">
        <v>-999</v>
      </c>
      <c r="AH1725" s="2">
        <v>-999</v>
      </c>
      <c r="AI1725" s="2">
        <v>-999</v>
      </c>
      <c r="AJ1725" s="2">
        <v>-999</v>
      </c>
      <c r="AK1725" s="2">
        <v>-999</v>
      </c>
      <c r="AL1725" s="2">
        <v>-999</v>
      </c>
      <c r="AM1725" s="2">
        <v>-999</v>
      </c>
      <c r="AN1725" s="2">
        <v>-999</v>
      </c>
      <c r="AO1725" s="2">
        <v>-999</v>
      </c>
      <c r="AP1725" s="2">
        <v>-999</v>
      </c>
      <c r="AQ1725" s="2">
        <v>-999</v>
      </c>
      <c r="AR1725" s="2">
        <v>-999</v>
      </c>
      <c r="AS1725" s="2">
        <v>-999</v>
      </c>
      <c r="AT1725" s="2">
        <v>-999</v>
      </c>
      <c r="AU1725" s="2">
        <v>-999</v>
      </c>
      <c r="AV1725" s="2">
        <v>-999</v>
      </c>
      <c r="AW1725" s="2">
        <v>-999</v>
      </c>
      <c r="AX1725" s="2">
        <v>-999</v>
      </c>
      <c r="AY1725" s="2">
        <v>-999</v>
      </c>
      <c r="AZ1725" s="2">
        <v>-999</v>
      </c>
      <c r="BA1725" s="2">
        <v>-999</v>
      </c>
      <c r="BB1725" s="2">
        <v>-999</v>
      </c>
      <c r="BC1725" s="2">
        <v>-999</v>
      </c>
      <c r="BD1725" s="2">
        <v>-999</v>
      </c>
      <c r="BE1725" s="2">
        <v>-999</v>
      </c>
      <c r="BF1725" s="2">
        <v>-999</v>
      </c>
      <c r="BG1725" s="2">
        <v>-999</v>
      </c>
      <c r="BH1725" s="2">
        <v>-999</v>
      </c>
      <c r="BI1725">
        <v>0</v>
      </c>
      <c r="BJ1725">
        <v>0.37490007509284051</v>
      </c>
      <c r="BK1725">
        <v>0.37490007509284051</v>
      </c>
      <c r="BL1725">
        <v>-999</v>
      </c>
      <c r="BM1725">
        <v>6.7894175774998891</v>
      </c>
      <c r="BN1725">
        <f t="shared" si="166"/>
        <v>-999</v>
      </c>
      <c r="BO1725" t="s">
        <v>3748</v>
      </c>
      <c r="BP1725" t="s">
        <v>3748</v>
      </c>
      <c r="BQ1725">
        <v>4.344993702059138E-4</v>
      </c>
      <c r="BR1725">
        <v>0</v>
      </c>
      <c r="BS1725">
        <v>0</v>
      </c>
      <c r="BT1725">
        <v>0.27777777777777779</v>
      </c>
      <c r="BU1725" t="s">
        <v>3748</v>
      </c>
      <c r="BY1725">
        <f t="shared" si="167"/>
        <v>-999</v>
      </c>
      <c r="CA1725">
        <f t="shared" si="168"/>
        <v>-999</v>
      </c>
    </row>
    <row r="1726" spans="1:82" x14ac:dyDescent="0.3">
      <c r="A1726">
        <v>0</v>
      </c>
      <c r="B1726" t="s">
        <v>1120</v>
      </c>
      <c r="C1726" t="s">
        <v>158</v>
      </c>
      <c r="D1726">
        <v>32013</v>
      </c>
      <c r="E1726" s="2">
        <f>BO1726</f>
        <v>0.31340967367852085</v>
      </c>
      <c r="F1726" s="2" t="s">
        <v>1933</v>
      </c>
      <c r="G1726" s="3">
        <v>7254</v>
      </c>
      <c r="H1726" s="1">
        <v>0.37475282822098754</v>
      </c>
      <c r="I1726" s="1">
        <f t="shared" si="169"/>
        <v>-4.0061264680021607</v>
      </c>
      <c r="J1726" s="1">
        <v>2.3597461971299998</v>
      </c>
      <c r="K1726" s="1">
        <v>22.2386256548</v>
      </c>
      <c r="L1726" s="2">
        <v>7.1290347146000022E-2</v>
      </c>
      <c r="M1726" s="2">
        <v>2.4636798373116054E-4</v>
      </c>
      <c r="N1726" s="7">
        <v>0</v>
      </c>
      <c r="O1726" s="2">
        <v>0.23284806611783673</v>
      </c>
      <c r="P1726" s="3">
        <v>37048.037571866007</v>
      </c>
      <c r="Q1726" s="3">
        <v>737.973783518652</v>
      </c>
      <c r="R1726" s="3">
        <v>38287.415219555362</v>
      </c>
      <c r="S1726" s="3">
        <v>-7.9106098824484929</v>
      </c>
      <c r="T1726" s="3">
        <v>-912.85089973539857</v>
      </c>
      <c r="V1726">
        <v>32013</v>
      </c>
      <c r="W1726" s="2">
        <v>0.32928841154934679</v>
      </c>
      <c r="X1726" s="2">
        <v>1.0053380396510521E-2</v>
      </c>
      <c r="Y1726" s="2">
        <v>0.13224568780814364</v>
      </c>
      <c r="Z1726" s="2">
        <v>0.67294148281599653</v>
      </c>
      <c r="AA1726" s="2">
        <v>6.4099180919638468E-2</v>
      </c>
      <c r="AB1726" s="2">
        <v>0.17597140906671907</v>
      </c>
      <c r="AC1726" s="2">
        <v>2.4636798373116054E-4</v>
      </c>
      <c r="AD1726" s="2">
        <v>0</v>
      </c>
      <c r="AE1726" s="2">
        <v>0.23284806611783673</v>
      </c>
      <c r="AF1726">
        <v>20386.274450626501</v>
      </c>
      <c r="AG1726">
        <v>-10.185283554371543</v>
      </c>
      <c r="AH1726">
        <v>-1914.2925276625617</v>
      </c>
      <c r="AI1726">
        <v>342.53178332824484</v>
      </c>
      <c r="AJ1726">
        <v>-1.315571622949359E-2</v>
      </c>
      <c r="AK1726">
        <v>58673.689670181862</v>
      </c>
      <c r="AL1726">
        <v>-18.095893436820035</v>
      </c>
      <c r="AM1726">
        <v>-3401.0671772230316</v>
      </c>
      <c r="AN1726">
        <v>916.4555331533162</v>
      </c>
      <c r="AO1726">
        <v>-1.515670733696755E-2</v>
      </c>
      <c r="AP1726">
        <v>38287.415219555362</v>
      </c>
      <c r="AQ1726">
        <v>-7.9106098824484921</v>
      </c>
      <c r="AR1726">
        <v>-1486.7746495604699</v>
      </c>
      <c r="AS1726">
        <v>573.92374982507135</v>
      </c>
      <c r="AT1726">
        <v>-2.0009911074739591E-3</v>
      </c>
      <c r="AU1726" s="3">
        <v>6962808.1812564973</v>
      </c>
      <c r="AV1726" s="3">
        <v>138694.79287449544</v>
      </c>
      <c r="AW1726">
        <v>20422.710345993</v>
      </c>
      <c r="AX1726">
        <v>3838244.1824259246</v>
      </c>
      <c r="AY1726">
        <v>406.80764249664594</v>
      </c>
      <c r="AZ1726">
        <v>76455.428330819632</v>
      </c>
      <c r="BA1726">
        <v>57470.747917859007</v>
      </c>
      <c r="BB1726">
        <v>10801052.363682421</v>
      </c>
      <c r="BC1726">
        <v>1144.7814260152979</v>
      </c>
      <c r="BD1726">
        <v>215150.22120531509</v>
      </c>
      <c r="BE1726">
        <v>37048.037571866007</v>
      </c>
      <c r="BF1726">
        <v>6962808.1812564973</v>
      </c>
      <c r="BG1726">
        <v>737.973783518652</v>
      </c>
      <c r="BH1726">
        <v>138694.79287449544</v>
      </c>
      <c r="BI1726">
        <v>9.4448799683486781E-2</v>
      </c>
      <c r="BJ1726">
        <v>0.46920162790447434</v>
      </c>
      <c r="BK1726">
        <v>0.37475282822098754</v>
      </c>
      <c r="BL1726">
        <v>11.241265903449268</v>
      </c>
      <c r="BM1726">
        <v>7.235139435447107</v>
      </c>
      <c r="BN1726">
        <f t="shared" si="166"/>
        <v>-4.0061264680021607</v>
      </c>
      <c r="BO1726">
        <v>0.31340967367852085</v>
      </c>
      <c r="BP1726">
        <v>3.5845914660381475E-4</v>
      </c>
      <c r="BQ1726">
        <v>6.6535185398177116E-5</v>
      </c>
      <c r="BR1726">
        <v>0</v>
      </c>
      <c r="BS1726">
        <v>0</v>
      </c>
      <c r="BT1726">
        <v>0.16666666666666666</v>
      </c>
      <c r="BU1726">
        <v>0.11472666262705258</v>
      </c>
      <c r="BV1726">
        <v>0.67294148281599653</v>
      </c>
      <c r="BW1726">
        <v>6.6492926265185132E-2</v>
      </c>
      <c r="BX1726">
        <v>0.17597140906671907</v>
      </c>
      <c r="BY1726">
        <f t="shared" si="167"/>
        <v>2.3044233930380648E-2</v>
      </c>
      <c r="BZ1726">
        <v>0</v>
      </c>
      <c r="CA1726">
        <f t="shared" si="168"/>
        <v>0.32954459598166169</v>
      </c>
      <c r="CC1726">
        <v>2.3044233930380648E-2</v>
      </c>
      <c r="CD1726">
        <v>0.32954459598166169</v>
      </c>
    </row>
    <row r="1727" spans="1:82" x14ac:dyDescent="0.3">
      <c r="A1727">
        <v>0</v>
      </c>
      <c r="B1727" t="s">
        <v>1120</v>
      </c>
      <c r="C1727" t="s">
        <v>1125</v>
      </c>
      <c r="D1727">
        <v>32015</v>
      </c>
      <c r="E1727" s="2">
        <f>BO1727</f>
        <v>0.33036294912255376</v>
      </c>
      <c r="F1727" s="2" t="s">
        <v>1934</v>
      </c>
      <c r="G1727" s="3">
        <v>2602</v>
      </c>
      <c r="H1727" s="1">
        <v>0.37322979555153141</v>
      </c>
      <c r="I1727" s="1">
        <f t="shared" si="169"/>
        <v>-4.7563607668537378</v>
      </c>
      <c r="J1727" s="1">
        <v>2.4765732551499999</v>
      </c>
      <c r="K1727" s="1">
        <v>23.3475362999</v>
      </c>
      <c r="L1727" s="2">
        <v>5.580471586300001E-2</v>
      </c>
      <c r="M1727" s="2">
        <v>6.187640314659756E-4</v>
      </c>
      <c r="N1727" s="7">
        <v>0</v>
      </c>
      <c r="O1727" s="2">
        <v>5.1151370992032319E-2</v>
      </c>
      <c r="P1727" s="3">
        <v>22125.9671314644</v>
      </c>
      <c r="Q1727" s="3">
        <v>440.73545451205678</v>
      </c>
      <c r="R1727" s="3">
        <v>10796.169794103134</v>
      </c>
      <c r="S1727" s="3">
        <v>-22.943121107020477</v>
      </c>
      <c r="T1727" s="3">
        <v>-2880.6643845946055</v>
      </c>
      <c r="V1727">
        <v>32015</v>
      </c>
      <c r="W1727" s="2">
        <v>0.28769103761120485</v>
      </c>
      <c r="X1727" s="2">
        <v>1.0012522461281474E-2</v>
      </c>
      <c r="Y1727" s="2">
        <v>0.15256486553357038</v>
      </c>
      <c r="Z1727" s="2">
        <v>0.70625768171595749</v>
      </c>
      <c r="AA1727" s="2">
        <v>6.7295433474419686E-2</v>
      </c>
      <c r="AB1727" s="2">
        <v>0.13774704256761341</v>
      </c>
      <c r="AC1727" s="2">
        <v>6.187640314659756E-4</v>
      </c>
      <c r="AD1727" s="2">
        <v>0</v>
      </c>
      <c r="AE1727" s="2">
        <v>5.1151370992032319E-2</v>
      </c>
      <c r="AF1727">
        <v>2569.5438576979686</v>
      </c>
      <c r="AG1727">
        <v>-5.7044066176564181</v>
      </c>
      <c r="AH1727">
        <v>-1072.1255726102693</v>
      </c>
      <c r="AI1727">
        <v>348.26461043208047</v>
      </c>
      <c r="AJ1727">
        <v>-1.0605840615756316E-2</v>
      </c>
      <c r="AK1727">
        <v>13365.713651801103</v>
      </c>
      <c r="AL1727">
        <v>-28.647527724676895</v>
      </c>
      <c r="AM1727">
        <v>-5384.2141916429737</v>
      </c>
      <c r="AN1727">
        <v>1779.6888448701795</v>
      </c>
      <c r="AO1727">
        <v>-5.3093661676946347E-2</v>
      </c>
      <c r="AP1727">
        <v>10796.169794103134</v>
      </c>
      <c r="AQ1727">
        <v>-22.943121107020477</v>
      </c>
      <c r="AR1727">
        <v>-4312.0886190327046</v>
      </c>
      <c r="AS1727">
        <v>1431.4242344380991</v>
      </c>
      <c r="AT1727">
        <v>-4.2487821061190034E-2</v>
      </c>
      <c r="AU1727" s="3">
        <v>4158354.2626874195</v>
      </c>
      <c r="AV1727" s="3">
        <v>82831.82132099595</v>
      </c>
      <c r="AW1727">
        <v>4472.4693376326004</v>
      </c>
      <c r="AX1727">
        <v>840555.88731467095</v>
      </c>
      <c r="AY1727">
        <v>89.088797547277196</v>
      </c>
      <c r="AZ1727">
        <v>16743.348611035275</v>
      </c>
      <c r="BA1727">
        <v>26598.436469097</v>
      </c>
      <c r="BB1727">
        <v>4998910.1500020903</v>
      </c>
      <c r="BC1727">
        <v>529.82425205933396</v>
      </c>
      <c r="BD1727">
        <v>99575.169932031218</v>
      </c>
      <c r="BE1727">
        <v>22125.9671314644</v>
      </c>
      <c r="BF1727">
        <v>4158354.2626874195</v>
      </c>
      <c r="BG1727">
        <v>440.73545451205678</v>
      </c>
      <c r="BH1727">
        <v>82831.82132099595</v>
      </c>
      <c r="BI1727">
        <v>3.5237080010143647E-2</v>
      </c>
      <c r="BJ1727">
        <v>0.40846687556167505</v>
      </c>
      <c r="BK1727">
        <v>0.37322979555153141</v>
      </c>
      <c r="BL1727">
        <v>11.545778344353627</v>
      </c>
      <c r="BM1727">
        <v>6.7894175774998891</v>
      </c>
      <c r="BN1727">
        <f t="shared" si="166"/>
        <v>-4.7563607668537378</v>
      </c>
      <c r="BO1727">
        <v>0.33036294912255376</v>
      </c>
      <c r="BP1727">
        <v>1.4096849825792656E-4</v>
      </c>
      <c r="BQ1727">
        <v>3.9337240211557555E-4</v>
      </c>
      <c r="BR1727">
        <v>5.9523809523809521E-3</v>
      </c>
      <c r="BS1727">
        <v>0</v>
      </c>
      <c r="BT1727">
        <v>0.22222222222222221</v>
      </c>
      <c r="BU1727">
        <v>0.13621172506406345</v>
      </c>
      <c r="BV1727">
        <v>0.70625768171595749</v>
      </c>
      <c r="BW1727">
        <v>6.9808540948568143E-2</v>
      </c>
      <c r="BX1727">
        <v>0.13774704256761341</v>
      </c>
      <c r="BY1727">
        <f t="shared" si="167"/>
        <v>0.26370751872756154</v>
      </c>
      <c r="BZ1727">
        <v>0</v>
      </c>
      <c r="CA1727">
        <f t="shared" si="168"/>
        <v>9.0968700379157857E-2</v>
      </c>
      <c r="CC1727">
        <v>0.26370751872756154</v>
      </c>
      <c r="CD1727">
        <v>9.0968700379157857E-2</v>
      </c>
    </row>
    <row r="1728" spans="1:82" x14ac:dyDescent="0.3">
      <c r="A1728">
        <v>1</v>
      </c>
      <c r="B1728" t="s">
        <v>1120</v>
      </c>
      <c r="C1728" t="s">
        <v>118</v>
      </c>
      <c r="D1728">
        <v>32017</v>
      </c>
      <c r="E1728" s="2">
        <v>0</v>
      </c>
      <c r="F1728" s="2" t="s">
        <v>1954</v>
      </c>
      <c r="G1728" s="3">
        <v>-999</v>
      </c>
      <c r="H1728" s="1">
        <v>0.37514746330740056</v>
      </c>
      <c r="I1728" s="1">
        <f t="shared" si="169"/>
        <v>-999</v>
      </c>
      <c r="J1728" s="1">
        <v>-999</v>
      </c>
      <c r="K1728" s="1">
        <v>-999</v>
      </c>
      <c r="L1728" s="2">
        <v>-999</v>
      </c>
      <c r="M1728" s="2">
        <v>-999</v>
      </c>
      <c r="N1728" s="7">
        <v>-999</v>
      </c>
      <c r="O1728" s="2">
        <v>-999</v>
      </c>
      <c r="P1728" s="3">
        <v>-999</v>
      </c>
      <c r="Q1728" s="3">
        <v>-999</v>
      </c>
      <c r="R1728" s="3">
        <v>-999</v>
      </c>
      <c r="S1728" s="3">
        <v>-999</v>
      </c>
      <c r="T1728" s="3">
        <v>-999</v>
      </c>
      <c r="V1728">
        <v>32017</v>
      </c>
      <c r="W1728" s="2">
        <v>-999</v>
      </c>
      <c r="X1728" s="2">
        <v>1.0063967152213884E-2</v>
      </c>
      <c r="Y1728" s="2">
        <v>-999</v>
      </c>
      <c r="Z1728" s="2">
        <v>-999</v>
      </c>
      <c r="AA1728" s="2">
        <v>-999</v>
      </c>
      <c r="AB1728" s="2">
        <v>-999</v>
      </c>
      <c r="AC1728" s="2">
        <v>-999</v>
      </c>
      <c r="AD1728" s="2">
        <v>-999</v>
      </c>
      <c r="AE1728" s="2">
        <v>-999</v>
      </c>
      <c r="AF1728" s="2">
        <v>-999</v>
      </c>
      <c r="AG1728" s="2">
        <v>-999</v>
      </c>
      <c r="AH1728" s="2">
        <v>-999</v>
      </c>
      <c r="AI1728" s="2">
        <v>-999</v>
      </c>
      <c r="AJ1728" s="2">
        <v>-999</v>
      </c>
      <c r="AK1728" s="2">
        <v>-999</v>
      </c>
      <c r="AL1728" s="2">
        <v>-999</v>
      </c>
      <c r="AM1728" s="2">
        <v>-999</v>
      </c>
      <c r="AN1728" s="2">
        <v>-999</v>
      </c>
      <c r="AO1728" s="2">
        <v>-999</v>
      </c>
      <c r="AP1728" s="2">
        <v>-999</v>
      </c>
      <c r="AQ1728" s="2">
        <v>-999</v>
      </c>
      <c r="AR1728" s="2">
        <v>-999</v>
      </c>
      <c r="AS1728" s="2">
        <v>-999</v>
      </c>
      <c r="AT1728" s="2">
        <v>-999</v>
      </c>
      <c r="AU1728" s="2">
        <v>-999</v>
      </c>
      <c r="AV1728" s="2">
        <v>-999</v>
      </c>
      <c r="AW1728" s="2">
        <v>-999</v>
      </c>
      <c r="AX1728" s="2">
        <v>-999</v>
      </c>
      <c r="AY1728" s="2">
        <v>-999</v>
      </c>
      <c r="AZ1728" s="2">
        <v>-999</v>
      </c>
      <c r="BA1728" s="2">
        <v>-999</v>
      </c>
      <c r="BB1728" s="2">
        <v>-999</v>
      </c>
      <c r="BC1728" s="2">
        <v>-999</v>
      </c>
      <c r="BD1728" s="2">
        <v>-999</v>
      </c>
      <c r="BE1728" s="2">
        <v>-999</v>
      </c>
      <c r="BF1728" s="2">
        <v>-999</v>
      </c>
      <c r="BG1728" s="2">
        <v>-999</v>
      </c>
      <c r="BH1728" s="2">
        <v>-999</v>
      </c>
      <c r="BI1728">
        <v>0</v>
      </c>
      <c r="BJ1728">
        <v>0.37514746330740056</v>
      </c>
      <c r="BK1728">
        <v>0.37514746330740056</v>
      </c>
      <c r="BL1728">
        <v>-999</v>
      </c>
      <c r="BM1728">
        <v>6.9850748858278786</v>
      </c>
      <c r="BN1728">
        <f t="shared" si="166"/>
        <v>-999</v>
      </c>
      <c r="BO1728" t="s">
        <v>3748</v>
      </c>
      <c r="BP1728" t="s">
        <v>3748</v>
      </c>
      <c r="BQ1728">
        <v>2.5062476057496441E-3</v>
      </c>
      <c r="BR1728">
        <v>5.9523809523809521E-3</v>
      </c>
      <c r="BS1728">
        <v>0</v>
      </c>
      <c r="BT1728">
        <v>0.5</v>
      </c>
      <c r="BU1728" t="s">
        <v>3748</v>
      </c>
      <c r="BY1728">
        <f t="shared" si="167"/>
        <v>-999</v>
      </c>
      <c r="CA1728">
        <f t="shared" si="168"/>
        <v>-999</v>
      </c>
    </row>
    <row r="1729" spans="1:82" x14ac:dyDescent="0.3">
      <c r="A1729">
        <v>0</v>
      </c>
      <c r="B1729" t="s">
        <v>1120</v>
      </c>
      <c r="C1729" t="s">
        <v>588</v>
      </c>
      <c r="D1729">
        <v>32019</v>
      </c>
      <c r="E1729" s="2">
        <f>BO1729</f>
        <v>0.32077925799619816</v>
      </c>
      <c r="F1729" s="2" t="s">
        <v>1933</v>
      </c>
      <c r="G1729" s="3">
        <v>34804</v>
      </c>
      <c r="H1729" s="1">
        <v>0.94859597620438396</v>
      </c>
      <c r="I1729" s="1">
        <f t="shared" si="169"/>
        <v>-3.1285394773096691</v>
      </c>
      <c r="J1729" s="1">
        <v>2.3827831872899998</v>
      </c>
      <c r="K1729" s="1">
        <v>11.9558088069</v>
      </c>
      <c r="L1729" s="2">
        <v>4.3335832573999977E-2</v>
      </c>
      <c r="M1729" s="18">
        <v>4.2864001165338278E-4</v>
      </c>
      <c r="N1729" s="7">
        <v>0</v>
      </c>
      <c r="O1729" s="2">
        <v>3.3656466767636811E-2</v>
      </c>
      <c r="P1729" s="3">
        <v>15329.480804152996</v>
      </c>
      <c r="Q1729" s="3">
        <v>305.35368915216594</v>
      </c>
      <c r="R1729" s="3">
        <v>16734.48015974884</v>
      </c>
      <c r="S1729" s="3">
        <v>-3.7235666388638098</v>
      </c>
      <c r="T1729" s="3">
        <v>406.94577795931406</v>
      </c>
      <c r="V1729">
        <v>32019</v>
      </c>
      <c r="W1729" s="2">
        <v>0.25197455946699865</v>
      </c>
      <c r="X1729" s="2">
        <v>2.5447696383383372E-2</v>
      </c>
      <c r="Y1729" s="2">
        <v>0.1054262799537468</v>
      </c>
      <c r="Z1729" s="2">
        <v>0.67951106489085811</v>
      </c>
      <c r="AA1729" s="2">
        <v>3.4460652544357158E-2</v>
      </c>
      <c r="AB1729" s="2">
        <v>0.10696914556340568</v>
      </c>
      <c r="AC1729" s="2">
        <v>4.2864001165338278E-4</v>
      </c>
      <c r="AD1729" s="2">
        <v>0</v>
      </c>
      <c r="AE1729" s="2">
        <v>3.3656466767636811E-2</v>
      </c>
      <c r="AF1729">
        <v>29150.490294395073</v>
      </c>
      <c r="AG1729">
        <v>-15.996152269290528</v>
      </c>
      <c r="AH1729">
        <v>-3006.4273220270493</v>
      </c>
      <c r="AI1729">
        <v>2194.2371842903453</v>
      </c>
      <c r="AJ1729">
        <v>-2.1710206478055775E-2</v>
      </c>
      <c r="AK1729">
        <v>45884.970454143913</v>
      </c>
      <c r="AL1729">
        <v>-19.719718908154334</v>
      </c>
      <c r="AM1729">
        <v>-3706.2601499478046</v>
      </c>
      <c r="AN1729">
        <v>3301.0157901704147</v>
      </c>
      <c r="AO1729">
        <v>-2.3123264031943945E-2</v>
      </c>
      <c r="AP1729">
        <v>16734.48015974884</v>
      </c>
      <c r="AQ1729">
        <v>-3.7235666388638062</v>
      </c>
      <c r="AR1729">
        <v>-699.83282792075534</v>
      </c>
      <c r="AS1729">
        <v>1106.7786058800693</v>
      </c>
      <c r="AT1729">
        <v>-1.4130575538881703E-3</v>
      </c>
      <c r="AU1729" s="3">
        <v>2881022.6223325138</v>
      </c>
      <c r="AV1729" s="3">
        <v>57388.172339258068</v>
      </c>
      <c r="AW1729">
        <v>40334.913778481008</v>
      </c>
      <c r="AX1729">
        <v>7580543.6955277203</v>
      </c>
      <c r="AY1729">
        <v>803.44630592818214</v>
      </c>
      <c r="AZ1729">
        <v>150999.69873614254</v>
      </c>
      <c r="BA1729">
        <v>55664.394582634006</v>
      </c>
      <c r="BB1729">
        <v>10461566.317860235</v>
      </c>
      <c r="BC1729">
        <v>1108.799995080348</v>
      </c>
      <c r="BD1729">
        <v>208387.87107540062</v>
      </c>
      <c r="BE1729">
        <v>15329.480804152996</v>
      </c>
      <c r="BF1729">
        <v>2881022.6223325138</v>
      </c>
      <c r="BG1729">
        <v>305.35368915216594</v>
      </c>
      <c r="BH1729">
        <v>57388.172339258068</v>
      </c>
      <c r="BI1729">
        <v>0.87246873942652658</v>
      </c>
      <c r="BJ1729">
        <v>1.8210647156309105</v>
      </c>
      <c r="BK1729">
        <v>0.94859597620438396</v>
      </c>
      <c r="BL1729">
        <v>11.466831778752743</v>
      </c>
      <c r="BM1729">
        <v>8.3382923014430741</v>
      </c>
      <c r="BN1729">
        <f t="shared" si="166"/>
        <v>-3.1285394773096691</v>
      </c>
      <c r="BO1729">
        <v>0.32077925799619816</v>
      </c>
      <c r="BP1729">
        <v>3.389120261624419E-3</v>
      </c>
      <c r="BQ1729">
        <v>4.8552604752795175E-4</v>
      </c>
      <c r="BR1729">
        <v>0</v>
      </c>
      <c r="BS1729">
        <v>0</v>
      </c>
      <c r="BT1729">
        <v>0.5</v>
      </c>
      <c r="BU1729">
        <v>8.9594498824625779E-2</v>
      </c>
      <c r="BV1729">
        <v>0.67951106489085811</v>
      </c>
      <c r="BW1729">
        <v>3.5747564880038545E-2</v>
      </c>
      <c r="BX1729">
        <v>0.10696914556340568</v>
      </c>
      <c r="BY1729">
        <f t="shared" si="167"/>
        <v>4.0314062732894944E-2</v>
      </c>
      <c r="BZ1729">
        <v>0</v>
      </c>
      <c r="CA1729">
        <f t="shared" si="168"/>
        <v>7.7711309818473157E-2</v>
      </c>
      <c r="CC1729">
        <v>4.0314062732894944E-2</v>
      </c>
      <c r="CD1729">
        <v>7.7711309818473157E-2</v>
      </c>
    </row>
    <row r="1730" spans="1:82" x14ac:dyDescent="0.3">
      <c r="A1730">
        <v>0</v>
      </c>
      <c r="B1730" t="s">
        <v>1120</v>
      </c>
      <c r="C1730" t="s">
        <v>239</v>
      </c>
      <c r="D1730">
        <v>32021</v>
      </c>
      <c r="E1730" s="2">
        <f>BO1730</f>
        <v>0.41595907374098995</v>
      </c>
      <c r="F1730" s="2" t="s">
        <v>1935</v>
      </c>
      <c r="G1730" s="3">
        <v>37</v>
      </c>
      <c r="H1730" s="1">
        <v>0.37476987154960306</v>
      </c>
      <c r="I1730" s="1">
        <f t="shared" si="169"/>
        <v>-4.2578910397104544</v>
      </c>
      <c r="J1730" s="1">
        <v>2.33773498565</v>
      </c>
      <c r="K1730" s="1">
        <v>10.762298832100001</v>
      </c>
      <c r="L1730" s="2">
        <v>3.1019814034999982E-2</v>
      </c>
      <c r="M1730" s="2">
        <v>3.7450739738493301E-4</v>
      </c>
      <c r="N1730" s="7">
        <v>0</v>
      </c>
      <c r="O1730" s="2">
        <v>1.2001498861219229E-4</v>
      </c>
      <c r="P1730" s="3">
        <v>13664.138497001701</v>
      </c>
      <c r="Q1730" s="3">
        <v>272.18110987915742</v>
      </c>
      <c r="R1730" s="3">
        <v>-9234.1517861306529</v>
      </c>
      <c r="S1730" s="3">
        <v>-44.574958232023256</v>
      </c>
      <c r="T1730" s="3">
        <v>-6974.6059184908027</v>
      </c>
      <c r="V1730">
        <v>32021</v>
      </c>
      <c r="W1730" s="2">
        <v>0.23677621029593948</v>
      </c>
      <c r="X1730" s="2">
        <v>1.0053837612715154E-2</v>
      </c>
      <c r="Y1730" s="2">
        <v>0.14163150018315038</v>
      </c>
      <c r="Z1730" s="2">
        <v>0.66666442755050115</v>
      </c>
      <c r="AA1730" s="2">
        <v>3.1020556335552733E-2</v>
      </c>
      <c r="AB1730" s="2">
        <v>7.6568576297538882E-2</v>
      </c>
      <c r="AC1730" s="2">
        <v>3.7450739738493301E-4</v>
      </c>
      <c r="AD1730" s="2">
        <v>0</v>
      </c>
      <c r="AE1730" s="2">
        <v>1.2001498861219229E-4</v>
      </c>
      <c r="AF1730">
        <v>-1693.0767066006265</v>
      </c>
      <c r="AG1730">
        <v>-8.5503625910563468</v>
      </c>
      <c r="AH1730">
        <v>-1607.0141915528247</v>
      </c>
      <c r="AI1730">
        <v>278.50270316147447</v>
      </c>
      <c r="AJ1730">
        <v>-1.7926091892021392E-2</v>
      </c>
      <c r="AK1730">
        <v>-10927.228492731279</v>
      </c>
      <c r="AL1730">
        <v>-53.125320823079605</v>
      </c>
      <c r="AM1730">
        <v>-9984.7396627115868</v>
      </c>
      <c r="AN1730">
        <v>1681.6222558294339</v>
      </c>
      <c r="AO1730">
        <v>-0.11152804429482074</v>
      </c>
      <c r="AP1730">
        <v>-9234.1517861306529</v>
      </c>
      <c r="AQ1730">
        <v>-44.574958232023256</v>
      </c>
      <c r="AR1730">
        <v>-8377.725471158763</v>
      </c>
      <c r="AS1730">
        <v>1403.1195526679594</v>
      </c>
      <c r="AT1730">
        <v>-9.3601952402799352E-2</v>
      </c>
      <c r="AU1730" s="3">
        <v>2568038.1891264995</v>
      </c>
      <c r="AV1730" s="3">
        <v>51153.717790688846</v>
      </c>
      <c r="AW1730">
        <v>2494.9074344682999</v>
      </c>
      <c r="AX1730">
        <v>468892.90323397226</v>
      </c>
      <c r="AY1730">
        <v>49.696998805182595</v>
      </c>
      <c r="AZ1730">
        <v>9340.0539554460174</v>
      </c>
      <c r="BA1730">
        <v>16159.04593147</v>
      </c>
      <c r="BB1730">
        <v>3036931.0923604718</v>
      </c>
      <c r="BC1730">
        <v>321.87810868434002</v>
      </c>
      <c r="BD1730">
        <v>60493.771746134866</v>
      </c>
      <c r="BE1730">
        <v>13664.138497001701</v>
      </c>
      <c r="BF1730">
        <v>2568038.1891264995</v>
      </c>
      <c r="BG1730">
        <v>272.18110987915742</v>
      </c>
      <c r="BH1730">
        <v>51153.717790688846</v>
      </c>
      <c r="BI1730">
        <v>3.1413984736831553E-2</v>
      </c>
      <c r="BJ1730">
        <v>0.40618385628643461</v>
      </c>
      <c r="BK1730">
        <v>0.37476987154960306</v>
      </c>
      <c r="BL1730">
        <v>10.457895660322398</v>
      </c>
      <c r="BM1730">
        <v>6.2000046206119439</v>
      </c>
      <c r="BN1730">
        <f t="shared" si="166"/>
        <v>-4.2578910397104544</v>
      </c>
      <c r="BO1730">
        <v>0.41595907374098995</v>
      </c>
      <c r="BP1730">
        <v>1.5823569435397341E-4</v>
      </c>
      <c r="BQ1730">
        <v>6.9099159848358047E-4</v>
      </c>
      <c r="BR1730">
        <v>5.9523809523809521E-3</v>
      </c>
      <c r="BS1730">
        <v>0</v>
      </c>
      <c r="BT1730">
        <v>0.5</v>
      </c>
      <c r="BU1730">
        <v>0.12193664696242634</v>
      </c>
      <c r="BV1730">
        <v>0.66666442755050115</v>
      </c>
      <c r="BW1730">
        <v>3.2179000348083749E-2</v>
      </c>
      <c r="BX1730">
        <v>7.6568576297538882E-2</v>
      </c>
      <c r="BY1730">
        <f t="shared" si="167"/>
        <v>0.59649982044272498</v>
      </c>
      <c r="BZ1730">
        <v>0</v>
      </c>
      <c r="CA1730">
        <f t="shared" si="168"/>
        <v>3.9730499739544631E-4</v>
      </c>
      <c r="CC1730">
        <v>0.59649982044272498</v>
      </c>
      <c r="CD1730">
        <v>3.9730499739544631E-4</v>
      </c>
    </row>
    <row r="1731" spans="1:82" x14ac:dyDescent="0.3">
      <c r="A1731">
        <v>0</v>
      </c>
      <c r="B1731" t="s">
        <v>1120</v>
      </c>
      <c r="C1731" t="s">
        <v>1126</v>
      </c>
      <c r="D1731">
        <v>32023</v>
      </c>
      <c r="E1731" s="2">
        <f>BO1731</f>
        <v>0.37761220599410811</v>
      </c>
      <c r="F1731" s="2" t="s">
        <v>1934</v>
      </c>
      <c r="G1731" s="3">
        <v>57432</v>
      </c>
      <c r="H1731" s="1">
        <v>0.37488963686786647</v>
      </c>
      <c r="I1731" s="1">
        <f t="shared" si="169"/>
        <v>-3.253937702097665</v>
      </c>
      <c r="J1731" s="1">
        <v>2.1107824919899998</v>
      </c>
      <c r="K1731" s="1">
        <v>32.270413157500002</v>
      </c>
      <c r="L1731" s="2">
        <v>8.9848164440999995E-3</v>
      </c>
      <c r="M1731" s="2">
        <v>3.6651657902681538E-2</v>
      </c>
      <c r="N1731" s="7">
        <v>0</v>
      </c>
      <c r="O1731" s="2">
        <v>3.0325604204438345E-4</v>
      </c>
      <c r="P1731" s="3">
        <v>45972.525249809994</v>
      </c>
      <c r="Q1731" s="3">
        <v>915.74400751181952</v>
      </c>
      <c r="R1731" s="3">
        <v>53521.694530195295</v>
      </c>
      <c r="S1731" s="3">
        <v>8.3086955434150411</v>
      </c>
      <c r="T1731" s="3">
        <v>2248.3751177294212</v>
      </c>
      <c r="V1731">
        <v>32023</v>
      </c>
      <c r="W1731" s="2">
        <v>0.22503403510973732</v>
      </c>
      <c r="X1731" s="2">
        <v>1.0057050520563047E-2</v>
      </c>
      <c r="Y1731" s="2">
        <v>0.11634265503486003</v>
      </c>
      <c r="Z1731" s="2">
        <v>0.60194316735815567</v>
      </c>
      <c r="AA1731" s="2">
        <v>9.3014158493540097E-2</v>
      </c>
      <c r="AB1731" s="2">
        <v>2.2177908695494641E-2</v>
      </c>
      <c r="AC1731" s="2">
        <v>3.6651657902681538E-2</v>
      </c>
      <c r="AD1731" s="2">
        <v>0</v>
      </c>
      <c r="AE1731" s="2">
        <v>3.0325604204438345E-4</v>
      </c>
      <c r="AF1731">
        <v>104254.66579594053</v>
      </c>
      <c r="AG1731">
        <v>-40.407739772010366</v>
      </c>
      <c r="AH1731">
        <v>-7594.5096562474228</v>
      </c>
      <c r="AI1731">
        <v>1689.38579879701</v>
      </c>
      <c r="AJ1731">
        <v>-4.3637862284548419E-2</v>
      </c>
      <c r="AK1731">
        <v>157776.36032613582</v>
      </c>
      <c r="AL1731">
        <v>-32.099044228595325</v>
      </c>
      <c r="AM1731">
        <v>-6032.9160385070436</v>
      </c>
      <c r="AN1731">
        <v>2376.1672987860529</v>
      </c>
      <c r="AO1731">
        <v>-7.2351009243628124E-3</v>
      </c>
      <c r="AP1731">
        <v>53521.694530195295</v>
      </c>
      <c r="AQ1731">
        <v>8.3086955434150411</v>
      </c>
      <c r="AR1731">
        <v>1561.5936177403792</v>
      </c>
      <c r="AS1731">
        <v>686.78149998904291</v>
      </c>
      <c r="AT1731">
        <v>3.6402761360185609E-2</v>
      </c>
      <c r="AU1731" s="3">
        <v>8640076.3954492901</v>
      </c>
      <c r="AV1731" s="3">
        <v>172104.92877177135</v>
      </c>
      <c r="AW1731">
        <v>91897.808599520009</v>
      </c>
      <c r="AX1731">
        <v>17271274.148193792</v>
      </c>
      <c r="AY1731">
        <v>1830.5469858614401</v>
      </c>
      <c r="AZ1731">
        <v>344033.00052279903</v>
      </c>
      <c r="BA1731">
        <v>137870.33384933</v>
      </c>
      <c r="BB1731">
        <v>25911350.54364308</v>
      </c>
      <c r="BC1731">
        <v>2746.2909933732599</v>
      </c>
      <c r="BD1731">
        <v>516137.92929457047</v>
      </c>
      <c r="BE1731">
        <v>45972.525249809994</v>
      </c>
      <c r="BF1731">
        <v>8640076.3954492901</v>
      </c>
      <c r="BG1731">
        <v>915.74400751181952</v>
      </c>
      <c r="BH1731">
        <v>172104.92877177135</v>
      </c>
      <c r="BI1731">
        <v>0.2427035232882496</v>
      </c>
      <c r="BJ1731">
        <v>0.61759316015611609</v>
      </c>
      <c r="BK1731">
        <v>0.37488963686786647</v>
      </c>
      <c r="BL1731">
        <v>10.446404480021508</v>
      </c>
      <c r="BM1731">
        <v>7.1924667779238431</v>
      </c>
      <c r="BN1731">
        <f t="shared" si="166"/>
        <v>-3.253937702097665</v>
      </c>
      <c r="BO1731">
        <v>0.37761220599410811</v>
      </c>
      <c r="BP1731">
        <v>1.1098209821903274E-3</v>
      </c>
      <c r="BQ1731">
        <v>1.5777630645725598E-3</v>
      </c>
      <c r="BR1731">
        <v>0</v>
      </c>
      <c r="BS1731">
        <v>0</v>
      </c>
      <c r="BT1731">
        <v>0.3888888888888889</v>
      </c>
      <c r="BU1731">
        <v>9.3185628546613372E-2</v>
      </c>
      <c r="BV1731">
        <v>0.60194316735815567</v>
      </c>
      <c r="BW1731">
        <v>9.6487716279605909E-2</v>
      </c>
      <c r="BX1731">
        <v>2.2177908695494641E-2</v>
      </c>
      <c r="BY1731">
        <f t="shared" si="167"/>
        <v>0.60389709748398468</v>
      </c>
      <c r="BZ1731">
        <v>0</v>
      </c>
      <c r="CA1731">
        <f t="shared" si="168"/>
        <v>3.149315398654711E-3</v>
      </c>
      <c r="CC1731">
        <v>0.60389709748398468</v>
      </c>
      <c r="CD1731">
        <v>3.149315398654711E-3</v>
      </c>
    </row>
    <row r="1732" spans="1:82" x14ac:dyDescent="0.3">
      <c r="A1732">
        <v>1</v>
      </c>
      <c r="B1732" t="s">
        <v>1120</v>
      </c>
      <c r="C1732" t="s">
        <v>1127</v>
      </c>
      <c r="D1732">
        <v>32027</v>
      </c>
      <c r="E1732" s="2">
        <v>0</v>
      </c>
      <c r="F1732" s="2" t="s">
        <v>1954</v>
      </c>
      <c r="G1732" s="3">
        <v>-999</v>
      </c>
      <c r="H1732" s="1">
        <v>0.37444794224831801</v>
      </c>
      <c r="I1732" s="1">
        <f t="shared" si="169"/>
        <v>-999</v>
      </c>
      <c r="J1732" s="1">
        <v>-999</v>
      </c>
      <c r="K1732" s="1">
        <v>-999</v>
      </c>
      <c r="L1732" s="2">
        <v>-999</v>
      </c>
      <c r="M1732" s="2">
        <v>-999</v>
      </c>
      <c r="N1732" s="7">
        <v>-999</v>
      </c>
      <c r="O1732" s="2">
        <v>-999</v>
      </c>
      <c r="P1732" s="3">
        <v>-999</v>
      </c>
      <c r="Q1732" s="3">
        <v>-999</v>
      </c>
      <c r="R1732" s="3">
        <v>-999</v>
      </c>
      <c r="S1732" s="3">
        <v>-999</v>
      </c>
      <c r="T1732" s="3">
        <v>-999</v>
      </c>
      <c r="V1732">
        <v>32027</v>
      </c>
      <c r="W1732" s="2">
        <v>-999</v>
      </c>
      <c r="X1732" s="2">
        <v>1.0045201313045407E-2</v>
      </c>
      <c r="Y1732" s="2">
        <v>-999</v>
      </c>
      <c r="Z1732" s="2">
        <v>-999</v>
      </c>
      <c r="AA1732" s="2">
        <v>-999</v>
      </c>
      <c r="AB1732" s="2">
        <v>-999</v>
      </c>
      <c r="AC1732" s="2">
        <v>-999</v>
      </c>
      <c r="AD1732" s="2">
        <v>-999</v>
      </c>
      <c r="AE1732" s="2">
        <v>-999</v>
      </c>
      <c r="AF1732" s="2">
        <v>-999</v>
      </c>
      <c r="AG1732" s="2">
        <v>-999</v>
      </c>
      <c r="AH1732" s="2">
        <v>-999</v>
      </c>
      <c r="AI1732" s="2">
        <v>-999</v>
      </c>
      <c r="AJ1732" s="2">
        <v>-999</v>
      </c>
      <c r="AK1732" s="2">
        <v>-999</v>
      </c>
      <c r="AL1732" s="2">
        <v>-999</v>
      </c>
      <c r="AM1732" s="2">
        <v>-999</v>
      </c>
      <c r="AN1732" s="2">
        <v>-999</v>
      </c>
      <c r="AO1732" s="2">
        <v>-999</v>
      </c>
      <c r="AP1732" s="2">
        <v>-999</v>
      </c>
      <c r="AQ1732" s="2">
        <v>-999</v>
      </c>
      <c r="AR1732" s="2">
        <v>-999</v>
      </c>
      <c r="AS1732" s="2">
        <v>-999</v>
      </c>
      <c r="AT1732" s="2">
        <v>-999</v>
      </c>
      <c r="AU1732" s="2">
        <v>-999</v>
      </c>
      <c r="AV1732" s="2">
        <v>-999</v>
      </c>
      <c r="AW1732" s="2">
        <v>-999</v>
      </c>
      <c r="AX1732" s="2">
        <v>-999</v>
      </c>
      <c r="AY1732" s="2">
        <v>-999</v>
      </c>
      <c r="AZ1732" s="2">
        <v>-999</v>
      </c>
      <c r="BA1732" s="2">
        <v>-999</v>
      </c>
      <c r="BB1732" s="2">
        <v>-999</v>
      </c>
      <c r="BC1732" s="2">
        <v>-999</v>
      </c>
      <c r="BD1732" s="2">
        <v>-999</v>
      </c>
      <c r="BE1732" s="2">
        <v>-999</v>
      </c>
      <c r="BF1732" s="2">
        <v>-999</v>
      </c>
      <c r="BG1732" s="2">
        <v>-999</v>
      </c>
      <c r="BH1732" s="2">
        <v>-999</v>
      </c>
      <c r="BI1732">
        <v>0</v>
      </c>
      <c r="BJ1732">
        <v>0.37444794224831801</v>
      </c>
      <c r="BK1732">
        <v>0.37444794224831801</v>
      </c>
      <c r="BL1732">
        <v>-999</v>
      </c>
      <c r="BM1732">
        <v>7.235139435447107</v>
      </c>
      <c r="BN1732">
        <f t="shared" si="166"/>
        <v>-999</v>
      </c>
      <c r="BO1732" t="s">
        <v>3748</v>
      </c>
      <c r="BP1732" t="s">
        <v>3748</v>
      </c>
      <c r="BQ1732">
        <v>1.0689647101251389E-4</v>
      </c>
      <c r="BR1732">
        <v>0</v>
      </c>
      <c r="BS1732">
        <v>0</v>
      </c>
      <c r="BT1732">
        <v>5.5555555555555552E-2</v>
      </c>
      <c r="BU1732" t="s">
        <v>3748</v>
      </c>
      <c r="BY1732">
        <f t="shared" si="167"/>
        <v>-999</v>
      </c>
      <c r="CA1732">
        <f t="shared" si="168"/>
        <v>-999</v>
      </c>
    </row>
    <row r="1733" spans="1:82" x14ac:dyDescent="0.3">
      <c r="A1733">
        <v>0</v>
      </c>
      <c r="B1733" t="s">
        <v>1120</v>
      </c>
      <c r="C1733" t="s">
        <v>1128</v>
      </c>
      <c r="D1733">
        <v>32029</v>
      </c>
      <c r="E1733" s="2">
        <f t="shared" ref="E1733:E1768" si="170">BO1733</f>
        <v>0.36934309900815149</v>
      </c>
      <c r="F1733" s="2" t="s">
        <v>1934</v>
      </c>
      <c r="G1733" s="3">
        <v>356</v>
      </c>
      <c r="H1733" s="1">
        <v>0.37468917168935478</v>
      </c>
      <c r="I1733" s="1">
        <f t="shared" si="169"/>
        <v>-3.5836027958167911</v>
      </c>
      <c r="J1733" s="1">
        <v>2.3560755334499999</v>
      </c>
      <c r="K1733" s="1">
        <v>19.0831975947</v>
      </c>
      <c r="L1733" s="2">
        <v>5.9715313048999963E-2</v>
      </c>
      <c r="M1733" s="2">
        <v>0</v>
      </c>
      <c r="N1733" s="7">
        <v>0</v>
      </c>
      <c r="O1733" s="2">
        <v>0.17617209372135686</v>
      </c>
      <c r="P1733" s="3">
        <v>849.17115074490016</v>
      </c>
      <c r="Q1733" s="3">
        <v>16.914959281027802</v>
      </c>
      <c r="R1733" s="3">
        <v>899.39710516779201</v>
      </c>
      <c r="S1733" s="3">
        <v>0.69445065140321993</v>
      </c>
      <c r="T1733" s="3">
        <v>139.85753827580569</v>
      </c>
      <c r="V1733">
        <v>32029</v>
      </c>
      <c r="W1733" s="2">
        <v>0.30264856780250238</v>
      </c>
      <c r="X1733" s="2">
        <v>1.0051672702054246E-2</v>
      </c>
      <c r="Y1733" s="2">
        <v>0.12364944179345144</v>
      </c>
      <c r="Z1733" s="2">
        <v>0.67189469996166151</v>
      </c>
      <c r="AA1733" s="2">
        <v>5.5004178501645164E-2</v>
      </c>
      <c r="AB1733" s="2">
        <v>0.14739986829594723</v>
      </c>
      <c r="AC1733" s="2">
        <v>0</v>
      </c>
      <c r="AD1733" s="2">
        <v>0</v>
      </c>
      <c r="AE1733" s="2">
        <v>0.17617209372135686</v>
      </c>
      <c r="AF1733">
        <v>654.2175784673484</v>
      </c>
      <c r="AG1733">
        <v>-2.5422230844975063E-2</v>
      </c>
      <c r="AH1733">
        <v>-4.7780296231577264</v>
      </c>
      <c r="AI1733">
        <v>10.691090445214881</v>
      </c>
      <c r="AJ1733">
        <v>1.8794364843484527E-4</v>
      </c>
      <c r="AK1733">
        <v>1553.6146836351404</v>
      </c>
      <c r="AL1733">
        <v>0.66902842055824474</v>
      </c>
      <c r="AM1733">
        <v>125.74182146542675</v>
      </c>
      <c r="AN1733">
        <v>20.028777632436114</v>
      </c>
      <c r="AO1733">
        <v>1.9226802953277629E-3</v>
      </c>
      <c r="AP1733">
        <v>899.39710516779201</v>
      </c>
      <c r="AQ1733">
        <v>0.69445065140321982</v>
      </c>
      <c r="AR1733">
        <v>130.51985108858449</v>
      </c>
      <c r="AS1733">
        <v>9.337687187221233</v>
      </c>
      <c r="AT1733">
        <v>1.7347366468929177E-3</v>
      </c>
      <c r="AU1733" s="3">
        <v>159593.22607099655</v>
      </c>
      <c r="AV1733" s="3">
        <v>3178.9974472763652</v>
      </c>
      <c r="AW1733">
        <v>794.31790534909999</v>
      </c>
      <c r="AX1733">
        <v>149284.10713130984</v>
      </c>
      <c r="AY1733">
        <v>15.822316871440201</v>
      </c>
      <c r="AZ1733">
        <v>2973.6462328184712</v>
      </c>
      <c r="BA1733">
        <v>1643.4890560940003</v>
      </c>
      <c r="BB1733">
        <v>308877.33320230641</v>
      </c>
      <c r="BC1733">
        <v>32.737276152467999</v>
      </c>
      <c r="BD1733">
        <v>6152.6436800948359</v>
      </c>
      <c r="BE1733">
        <v>849.17115074490016</v>
      </c>
      <c r="BF1733">
        <v>159593.22607099655</v>
      </c>
      <c r="BG1733">
        <v>16.914959281027802</v>
      </c>
      <c r="BH1733">
        <v>3178.9974472763652</v>
      </c>
      <c r="BI1733">
        <v>0.14261255122255334</v>
      </c>
      <c r="BJ1733">
        <v>0.51730172291190812</v>
      </c>
      <c r="BK1733">
        <v>0.37468917168935478</v>
      </c>
      <c r="BL1733">
        <v>10.607138569194536</v>
      </c>
      <c r="BM1733">
        <v>7.0235357733777448</v>
      </c>
      <c r="BN1733">
        <f t="shared" si="166"/>
        <v>-3.5836027958167911</v>
      </c>
      <c r="BO1733">
        <v>0.36934309900815149</v>
      </c>
      <c r="BP1733">
        <v>6.3785000646078473E-4</v>
      </c>
      <c r="BQ1733">
        <v>2.292468540016149E-4</v>
      </c>
      <c r="BR1733">
        <v>0</v>
      </c>
      <c r="BS1733">
        <v>0</v>
      </c>
      <c r="BT1733">
        <v>0.5</v>
      </c>
      <c r="BU1733">
        <v>0.1026265127246636</v>
      </c>
      <c r="BV1733">
        <v>0.67189469996166151</v>
      </c>
      <c r="BW1733">
        <v>5.7058276453988761E-2</v>
      </c>
      <c r="BX1733">
        <v>0.14739986829594723</v>
      </c>
      <c r="BY1733">
        <f t="shared" si="167"/>
        <v>0</v>
      </c>
      <c r="BZ1733">
        <v>0</v>
      </c>
      <c r="CA1733">
        <f t="shared" si="168"/>
        <v>0.29121754874801492</v>
      </c>
      <c r="CC1733">
        <v>0</v>
      </c>
      <c r="CD1733">
        <v>0.29121754874801492</v>
      </c>
    </row>
    <row r="1734" spans="1:82" x14ac:dyDescent="0.3">
      <c r="A1734">
        <v>0</v>
      </c>
      <c r="B1734" t="s">
        <v>1120</v>
      </c>
      <c r="C1734" t="s">
        <v>1129</v>
      </c>
      <c r="D1734">
        <v>32031</v>
      </c>
      <c r="E1734" s="2">
        <f t="shared" si="170"/>
        <v>0.38019498265961993</v>
      </c>
      <c r="F1734" s="2" t="s">
        <v>1934</v>
      </c>
      <c r="G1734" s="3">
        <v>292096</v>
      </c>
      <c r="H1734" s="1">
        <v>6.6663315978215216</v>
      </c>
      <c r="I1734" s="1">
        <f t="shared" si="169"/>
        <v>-3.9634801793016692</v>
      </c>
      <c r="J1734" s="1">
        <v>2.4390528550999999</v>
      </c>
      <c r="K1734" s="1">
        <v>24.222351122500001</v>
      </c>
      <c r="L1734" s="2">
        <v>7.3504362044999993E-2</v>
      </c>
      <c r="M1734" s="2">
        <v>9.9922945374711393E-3</v>
      </c>
      <c r="N1734" s="7">
        <v>0</v>
      </c>
      <c r="O1734" s="2">
        <v>2.6118242584444635E-2</v>
      </c>
      <c r="P1734" s="3">
        <v>921000.42861034989</v>
      </c>
      <c r="Q1734" s="3">
        <v>18345.7536611877</v>
      </c>
      <c r="R1734" s="3">
        <v>484964.1759358705</v>
      </c>
      <c r="S1734" s="3">
        <v>-465.44874356144823</v>
      </c>
      <c r="T1734" s="3">
        <v>-43509.971117930567</v>
      </c>
      <c r="V1734">
        <v>32031</v>
      </c>
      <c r="W1734" s="2">
        <v>0.32418979659193481</v>
      </c>
      <c r="X1734" s="2">
        <v>0.17883565474429747</v>
      </c>
      <c r="Y1734" s="2">
        <v>0.10669888855412603</v>
      </c>
      <c r="Z1734" s="2">
        <v>0.69555778794085354</v>
      </c>
      <c r="AA1734" s="2">
        <v>6.9816943321990496E-2</v>
      </c>
      <c r="AB1734" s="2">
        <v>0.18143643114991698</v>
      </c>
      <c r="AC1734" s="2">
        <v>9.9922945374711393E-3</v>
      </c>
      <c r="AD1734" s="2">
        <v>0</v>
      </c>
      <c r="AE1734" s="2">
        <v>2.6118242584444635E-2</v>
      </c>
      <c r="AF1734">
        <v>350461.31065497641</v>
      </c>
      <c r="AG1734">
        <v>-408.31891171878704</v>
      </c>
      <c r="AH1734">
        <v>-76742.27599398556</v>
      </c>
      <c r="AI1734">
        <v>33878.455339051281</v>
      </c>
      <c r="AJ1734">
        <v>-0.69822086906852698</v>
      </c>
      <c r="AK1734">
        <v>835425.48659084691</v>
      </c>
      <c r="AL1734">
        <v>-873.7676552802352</v>
      </c>
      <c r="AM1734">
        <v>-164221.92710563153</v>
      </c>
      <c r="AN1734">
        <v>77848.135332766687</v>
      </c>
      <c r="AO1734">
        <v>-1.4628574719807022</v>
      </c>
      <c r="AP1734">
        <v>484964.1759358705</v>
      </c>
      <c r="AQ1734">
        <v>-465.44874356144817</v>
      </c>
      <c r="AR1734">
        <v>-87479.651111645973</v>
      </c>
      <c r="AS1734">
        <v>43969.679993715406</v>
      </c>
      <c r="AT1734">
        <v>-0.76463660291217517</v>
      </c>
      <c r="AU1734" s="3">
        <v>173092820.55302915</v>
      </c>
      <c r="AV1734" s="3">
        <v>3447900.9430836164</v>
      </c>
      <c r="AW1734">
        <v>564890.20504465012</v>
      </c>
      <c r="AX1734">
        <v>106165465.13609155</v>
      </c>
      <c r="AY1734">
        <v>11252.260287222298</v>
      </c>
      <c r="AZ1734">
        <v>2114749.7983805588</v>
      </c>
      <c r="BA1734">
        <v>1485890.633655</v>
      </c>
      <c r="BB1734">
        <v>279258285.68912071</v>
      </c>
      <c r="BC1734">
        <v>29598.01394841</v>
      </c>
      <c r="BD1734">
        <v>5562650.7414641753</v>
      </c>
      <c r="BE1734">
        <v>921000.42861034989</v>
      </c>
      <c r="BF1734">
        <v>173092820.55302915</v>
      </c>
      <c r="BG1734">
        <v>18345.7536611877</v>
      </c>
      <c r="BH1734">
        <v>3447900.9430836164</v>
      </c>
      <c r="BI1734">
        <v>2.6891799241213046</v>
      </c>
      <c r="BJ1734">
        <v>9.3555115219428266</v>
      </c>
      <c r="BK1734">
        <v>6.6663315978215216</v>
      </c>
      <c r="BL1734">
        <v>16.121175407990066</v>
      </c>
      <c r="BM1734">
        <v>12.157695228688397</v>
      </c>
      <c r="BN1734">
        <f t="shared" si="166"/>
        <v>-3.9634801793016692</v>
      </c>
      <c r="BO1734">
        <v>0.38019498265961993</v>
      </c>
      <c r="BP1734">
        <v>1.238103832581962E-2</v>
      </c>
      <c r="BQ1734">
        <v>7.1110358118304246E-5</v>
      </c>
      <c r="BR1734">
        <v>1.1904761904761904E-2</v>
      </c>
      <c r="BS1734">
        <v>0</v>
      </c>
      <c r="BT1734">
        <v>0.66666666666666663</v>
      </c>
      <c r="BU1734">
        <v>0.11350536659081507</v>
      </c>
      <c r="BV1734">
        <v>0.69555778794085354</v>
      </c>
      <c r="BW1734">
        <v>7.2424215064305492E-2</v>
      </c>
      <c r="BX1734">
        <v>0.18143643114991698</v>
      </c>
      <c r="BY1734">
        <f t="shared" si="167"/>
        <v>4.7105450772108905E-2</v>
      </c>
      <c r="BZ1734">
        <v>0</v>
      </c>
      <c r="CA1734">
        <f t="shared" si="168"/>
        <v>3.5404589451833002E-2</v>
      </c>
      <c r="CC1734">
        <v>4.7105450772108905E-2</v>
      </c>
      <c r="CD1734">
        <v>3.5404589451833002E-2</v>
      </c>
    </row>
    <row r="1735" spans="1:82" x14ac:dyDescent="0.3">
      <c r="A1735">
        <v>0</v>
      </c>
      <c r="B1735" t="s">
        <v>1120</v>
      </c>
      <c r="C1735" t="s">
        <v>1130</v>
      </c>
      <c r="D1735">
        <v>32033</v>
      </c>
      <c r="E1735" s="2">
        <f t="shared" si="170"/>
        <v>0.4175145299326295</v>
      </c>
      <c r="F1735" s="2" t="s">
        <v>1935</v>
      </c>
      <c r="G1735" s="3">
        <v>414</v>
      </c>
      <c r="H1735" s="1">
        <v>0.37437350473817121</v>
      </c>
      <c r="I1735" s="1">
        <f t="shared" si="169"/>
        <v>-9.8886739490112401</v>
      </c>
      <c r="J1735" s="1">
        <v>2.68959468656</v>
      </c>
      <c r="K1735" s="1">
        <v>27.681196907</v>
      </c>
      <c r="L1735" s="2">
        <v>8.4927320473000001E-2</v>
      </c>
      <c r="M1735" s="2">
        <v>8.5612427992001966E-5</v>
      </c>
      <c r="N1735" s="7">
        <v>0</v>
      </c>
      <c r="O1735" s="2">
        <v>2.4530622796675929E-2</v>
      </c>
      <c r="P1735" s="3">
        <v>76566.130286355998</v>
      </c>
      <c r="Q1735" s="3">
        <v>1525.1495237014319</v>
      </c>
      <c r="R1735" s="3">
        <v>5833.1278772137593</v>
      </c>
      <c r="S1735" s="3">
        <v>-143.26628030101566</v>
      </c>
      <c r="T1735" s="3">
        <v>-21577.796147527835</v>
      </c>
      <c r="V1735">
        <v>32033</v>
      </c>
      <c r="W1735" s="2">
        <v>0.34699596512493092</v>
      </c>
      <c r="X1735" s="2">
        <v>1.0043204400550237E-2</v>
      </c>
      <c r="Y1735" s="2">
        <v>0.26660518071027789</v>
      </c>
      <c r="Z1735" s="2">
        <v>0.76700614614784413</v>
      </c>
      <c r="AA1735" s="2">
        <v>7.9786497428223691E-2</v>
      </c>
      <c r="AB1735" s="2">
        <v>0.20963259193125075</v>
      </c>
      <c r="AC1735" s="2">
        <v>8.5612427992001966E-5</v>
      </c>
      <c r="AD1735" s="2">
        <v>0</v>
      </c>
      <c r="AE1735" s="2">
        <v>2.4530622796675929E-2</v>
      </c>
      <c r="AF1735">
        <v>864.21246462824638</v>
      </c>
      <c r="AG1735">
        <v>-21.498796819596688</v>
      </c>
      <c r="AH1735">
        <v>-4040.632338392365</v>
      </c>
      <c r="AI1735">
        <v>801.81345590915828</v>
      </c>
      <c r="AJ1735">
        <v>-4.3198841143602756E-2</v>
      </c>
      <c r="AK1735">
        <v>6697.3403418420057</v>
      </c>
      <c r="AL1735">
        <v>-164.76507712061235</v>
      </c>
      <c r="AM1735">
        <v>-30967.086411291901</v>
      </c>
      <c r="AN1735">
        <v>6150.4713812808614</v>
      </c>
      <c r="AO1735">
        <v>-0.33104538922486804</v>
      </c>
      <c r="AP1735">
        <v>5833.1278772137593</v>
      </c>
      <c r="AQ1735">
        <v>-143.26628030101566</v>
      </c>
      <c r="AR1735">
        <v>-26926.454072899534</v>
      </c>
      <c r="AS1735">
        <v>5348.6579253717027</v>
      </c>
      <c r="AT1735">
        <v>-0.28784654808126531</v>
      </c>
      <c r="AU1735" s="3">
        <v>14389838.526017746</v>
      </c>
      <c r="AV1735" s="3">
        <v>286636.60148444714</v>
      </c>
      <c r="AW1735">
        <v>11219.188092004</v>
      </c>
      <c r="AX1735">
        <v>2108534.2100112317</v>
      </c>
      <c r="AY1735">
        <v>223.47922391848797</v>
      </c>
      <c r="AZ1735">
        <v>42000.685343240628</v>
      </c>
      <c r="BA1735">
        <v>87785.318378359996</v>
      </c>
      <c r="BB1735">
        <v>16498372.736028977</v>
      </c>
      <c r="BC1735">
        <v>1748.62874761992</v>
      </c>
      <c r="BD1735">
        <v>328637.28682768776</v>
      </c>
      <c r="BE1735">
        <v>76566.130286355998</v>
      </c>
      <c r="BF1735">
        <v>14389838.526017746</v>
      </c>
      <c r="BG1735">
        <v>1525.1495237014319</v>
      </c>
      <c r="BH1735">
        <v>286636.60148444714</v>
      </c>
      <c r="BI1735">
        <v>2.8625936309107931E-2</v>
      </c>
      <c r="BJ1735">
        <v>0.40299944104727914</v>
      </c>
      <c r="BK1735">
        <v>0.37437350473817121</v>
      </c>
      <c r="BL1735">
        <v>22.118102083928111</v>
      </c>
      <c r="BM1735">
        <v>12.229428134916871</v>
      </c>
      <c r="BN1735">
        <f t="shared" ref="BN1735:BN1798" si="171">IF(BL1735=-999,-999,BM1735-BL1735)</f>
        <v>-9.8886739490112401</v>
      </c>
      <c r="BO1735">
        <v>0.4175145299326295</v>
      </c>
      <c r="BP1735">
        <v>1.4473118599023625E-4</v>
      </c>
      <c r="BQ1735">
        <v>8.314159940009091E-4</v>
      </c>
      <c r="BR1735">
        <v>0</v>
      </c>
      <c r="BS1735">
        <v>0</v>
      </c>
      <c r="BT1735">
        <v>0.61111111111111116</v>
      </c>
      <c r="BU1735">
        <v>0.28318990152672446</v>
      </c>
      <c r="BV1735">
        <v>0.76700614614784413</v>
      </c>
      <c r="BW1735">
        <v>8.2766076170356528E-2</v>
      </c>
      <c r="BX1735">
        <v>0.20963259193125075</v>
      </c>
      <c r="BY1735">
        <f t="shared" ref="BY1735:BY1798" si="172">IF(I1735=-999,-999,CC1735)</f>
        <v>2.4911256249926406E-2</v>
      </c>
      <c r="BZ1735">
        <v>0</v>
      </c>
      <c r="CA1735">
        <f t="shared" ref="CA1735:CA1798" si="173">IF(I1735=-999,-999,CD1735)</f>
        <v>2.9130612446426243E-2</v>
      </c>
      <c r="CC1735">
        <v>2.4911256249926406E-2</v>
      </c>
      <c r="CD1735">
        <v>2.9130612446426243E-2</v>
      </c>
    </row>
    <row r="1736" spans="1:82" x14ac:dyDescent="0.3">
      <c r="A1736">
        <v>0</v>
      </c>
      <c r="B1736" t="s">
        <v>1120</v>
      </c>
      <c r="C1736" t="s">
        <v>1131</v>
      </c>
      <c r="D1736">
        <v>32510</v>
      </c>
      <c r="E1736" s="2">
        <f t="shared" si="170"/>
        <v>0.31854970933429594</v>
      </c>
      <c r="F1736" s="2" t="s">
        <v>1933</v>
      </c>
      <c r="G1736" s="3">
        <v>30521</v>
      </c>
      <c r="H1736" s="1">
        <v>25.284683811116363</v>
      </c>
      <c r="I1736" s="1">
        <f t="shared" ref="I1736:I1799" si="174">BN1736</f>
        <v>-4.1013416241009164</v>
      </c>
      <c r="J1736" s="1">
        <v>2.2035057775800002</v>
      </c>
      <c r="K1736" s="1">
        <v>27.690180543699999</v>
      </c>
      <c r="L1736" s="2">
        <v>6.708781115000001E-2</v>
      </c>
      <c r="M1736" s="2">
        <v>1.2185179714221538E-3</v>
      </c>
      <c r="N1736" s="7">
        <v>0</v>
      </c>
      <c r="O1736" s="2">
        <v>1.5147878637611124E-2</v>
      </c>
      <c r="P1736" s="3">
        <v>49035.398977335004</v>
      </c>
      <c r="Q1736" s="3">
        <v>976.75454035736993</v>
      </c>
      <c r="R1736" s="3">
        <v>37417.156626041949</v>
      </c>
      <c r="S1736" s="3">
        <v>-44.528372358849424</v>
      </c>
      <c r="T1736" s="3">
        <v>-1977.9884632007797</v>
      </c>
      <c r="V1736">
        <v>32510</v>
      </c>
      <c r="W1736" s="2">
        <v>0.43294717597929883</v>
      </c>
      <c r="X1736" s="2">
        <v>0.67830453946233416</v>
      </c>
      <c r="Y1736" s="2">
        <v>0.12552398722688873</v>
      </c>
      <c r="Z1736" s="2">
        <v>0.6283855641601489</v>
      </c>
      <c r="AA1736" s="2">
        <v>7.9812391283495515E-2</v>
      </c>
      <c r="AB1736" s="2">
        <v>0.16559796847517297</v>
      </c>
      <c r="AC1736" s="2">
        <v>1.2185179714221538E-3</v>
      </c>
      <c r="AD1736" s="2">
        <v>0</v>
      </c>
      <c r="AE1736" s="2">
        <v>1.5147878637611124E-2</v>
      </c>
      <c r="AF1736">
        <v>45114.621579566825</v>
      </c>
      <c r="AG1736">
        <v>-52.059889047717476</v>
      </c>
      <c r="AH1736">
        <v>-9784.4950573039514</v>
      </c>
      <c r="AI1736">
        <v>7621.8489783633577</v>
      </c>
      <c r="AJ1736">
        <v>-8.8863952095123294E-2</v>
      </c>
      <c r="AK1736">
        <v>82531.778205608774</v>
      </c>
      <c r="AL1736">
        <v>-96.5882614065669</v>
      </c>
      <c r="AM1736">
        <v>-18153.46485775063</v>
      </c>
      <c r="AN1736">
        <v>14012.830315609257</v>
      </c>
      <c r="AO1736">
        <v>-0.16530034099930663</v>
      </c>
      <c r="AP1736">
        <v>37417.156626041949</v>
      </c>
      <c r="AQ1736">
        <v>-44.528372358849424</v>
      </c>
      <c r="AR1736">
        <v>-8368.9698004466791</v>
      </c>
      <c r="AS1736">
        <v>6390.9813372458993</v>
      </c>
      <c r="AT1736">
        <v>-7.6436388904183333E-2</v>
      </c>
      <c r="AU1736" s="3">
        <v>9215712.8838003408</v>
      </c>
      <c r="AV1736" s="3">
        <v>183571.24831476409</v>
      </c>
      <c r="AW1736">
        <v>53826.596340634998</v>
      </c>
      <c r="AX1736">
        <v>10116170.516258942</v>
      </c>
      <c r="AY1736">
        <v>1072.1922012299699</v>
      </c>
      <c r="AZ1736">
        <v>201507.80229916054</v>
      </c>
      <c r="BA1736">
        <v>102861.99531797</v>
      </c>
      <c r="BB1736">
        <v>19331883.400059279</v>
      </c>
      <c r="BC1736">
        <v>2048.9467415873396</v>
      </c>
      <c r="BD1736">
        <v>385079.05061392463</v>
      </c>
      <c r="BE1736">
        <v>49035.398977335004</v>
      </c>
      <c r="BF1736">
        <v>9215712.8838003408</v>
      </c>
      <c r="BG1736">
        <v>976.75454035736993</v>
      </c>
      <c r="BH1736">
        <v>183571.24831476409</v>
      </c>
      <c r="BI1736">
        <v>13.020235972164212</v>
      </c>
      <c r="BJ1736">
        <v>38.304919783280575</v>
      </c>
      <c r="BK1736">
        <v>25.284683811116363</v>
      </c>
      <c r="BL1736">
        <v>13.200186684174417</v>
      </c>
      <c r="BM1736">
        <v>9.0988450600735007</v>
      </c>
      <c r="BN1736">
        <f t="shared" si="171"/>
        <v>-4.1013416241009164</v>
      </c>
      <c r="BO1736">
        <v>0.31854970933429594</v>
      </c>
      <c r="BP1736">
        <v>5.0225803666952618E-2</v>
      </c>
      <c r="BQ1736">
        <v>2.679638577774538E-4</v>
      </c>
      <c r="BR1736">
        <v>0</v>
      </c>
      <c r="BS1736">
        <v>6.8965517241379309E-2</v>
      </c>
      <c r="BT1736">
        <v>0.3888888888888889</v>
      </c>
      <c r="BU1736">
        <v>0.11745341555858739</v>
      </c>
      <c r="BV1736">
        <v>0.6283855641601489</v>
      </c>
      <c r="BW1736">
        <v>8.2792937016074195E-2</v>
      </c>
      <c r="BX1736">
        <v>0.16559796847517297</v>
      </c>
      <c r="BY1736">
        <f t="shared" si="172"/>
        <v>4.4663745719649463E-2</v>
      </c>
      <c r="BZ1736">
        <v>0</v>
      </c>
      <c r="CA1736">
        <f t="shared" si="173"/>
        <v>2.2294588540264955E-2</v>
      </c>
      <c r="CC1736">
        <v>4.4663745719649463E-2</v>
      </c>
      <c r="CD1736">
        <v>2.2294588540264955E-2</v>
      </c>
    </row>
    <row r="1737" spans="1:82" x14ac:dyDescent="0.3">
      <c r="A1737">
        <v>0</v>
      </c>
      <c r="B1737" t="s">
        <v>1132</v>
      </c>
      <c r="C1737" t="s">
        <v>1133</v>
      </c>
      <c r="D1737">
        <v>33001</v>
      </c>
      <c r="E1737" s="2">
        <f t="shared" si="170"/>
        <v>0.57281617813472974</v>
      </c>
      <c r="F1737" s="2" t="s">
        <v>1939</v>
      </c>
      <c r="G1737" s="3">
        <v>8415</v>
      </c>
      <c r="H1737" s="1">
        <v>10.56672882481778</v>
      </c>
      <c r="I1737" s="1">
        <f t="shared" si="174"/>
        <v>1.6946791920205158</v>
      </c>
      <c r="J1737" s="1">
        <v>2.58064469796</v>
      </c>
      <c r="K1737" s="1">
        <v>162.30147502899999</v>
      </c>
      <c r="L1737" s="2">
        <v>0.16612373702999994</v>
      </c>
      <c r="M1737" s="2">
        <v>1.869675651109937E-2</v>
      </c>
      <c r="N1737" s="7">
        <v>0</v>
      </c>
      <c r="O1737" s="2">
        <v>1.21225163508393E-2</v>
      </c>
      <c r="P1737" s="3">
        <v>494607.79057323013</v>
      </c>
      <c r="Q1737" s="3">
        <v>10328.23394151486</v>
      </c>
      <c r="R1737" s="3">
        <v>1781416.2010863344</v>
      </c>
      <c r="S1737" s="3">
        <v>1518.3478999076858</v>
      </c>
      <c r="T1737" s="3">
        <v>303229.5035400989</v>
      </c>
      <c r="V1737">
        <v>33001</v>
      </c>
      <c r="W1737" s="2">
        <v>0.48488748863838732</v>
      </c>
      <c r="X1737" s="2">
        <v>0.28347042750007556</v>
      </c>
      <c r="Y1737" s="2">
        <v>-3.087169055483123E-2</v>
      </c>
      <c r="Z1737" s="2">
        <v>0.73593629339400113</v>
      </c>
      <c r="AA1737" s="2">
        <v>0.46780730845939572</v>
      </c>
      <c r="AB1737" s="2">
        <v>0.41005590875760523</v>
      </c>
      <c r="AC1737" s="2">
        <v>1.869675651109937E-2</v>
      </c>
      <c r="AD1737" s="2">
        <v>0</v>
      </c>
      <c r="AE1737" s="2">
        <v>1.21225163508393E-2</v>
      </c>
      <c r="AF1737">
        <v>660443.08613249671</v>
      </c>
      <c r="AG1737">
        <v>560.80173226824627</v>
      </c>
      <c r="AH1737">
        <v>105400.95028778652</v>
      </c>
      <c r="AI1737">
        <v>6698.338798638054</v>
      </c>
      <c r="AJ1737">
        <v>12.375407789275227</v>
      </c>
      <c r="AK1737">
        <v>2441859.287218831</v>
      </c>
      <c r="AL1737">
        <v>2079.1496321759319</v>
      </c>
      <c r="AM1737">
        <v>390769.7398427836</v>
      </c>
      <c r="AN1737">
        <v>24559.052783739837</v>
      </c>
      <c r="AO1737">
        <v>45.87724989806366</v>
      </c>
      <c r="AP1737">
        <v>1781416.2010863344</v>
      </c>
      <c r="AQ1737">
        <v>1518.3478999076856</v>
      </c>
      <c r="AR1737">
        <v>285368.78955499711</v>
      </c>
      <c r="AS1737">
        <v>17860.713985101782</v>
      </c>
      <c r="AT1737">
        <v>33.501842108788431</v>
      </c>
      <c r="AU1737" s="3">
        <v>92956588.160332873</v>
      </c>
      <c r="AV1737" s="3">
        <v>1941088.2869683027</v>
      </c>
      <c r="AW1737">
        <v>156134.36605695001</v>
      </c>
      <c r="AX1737">
        <v>29343892.756743185</v>
      </c>
      <c r="AY1737">
        <v>3260.3454488199</v>
      </c>
      <c r="AZ1737">
        <v>612749.32365121203</v>
      </c>
      <c r="BA1737">
        <v>650742.15663018008</v>
      </c>
      <c r="BB1737">
        <v>122300480.91707604</v>
      </c>
      <c r="BC1737">
        <v>13588.57939033476</v>
      </c>
      <c r="BD1737">
        <v>2553837.6106195147</v>
      </c>
      <c r="BE1737">
        <v>494607.79057323013</v>
      </c>
      <c r="BF1737">
        <v>92956588.160332873</v>
      </c>
      <c r="BG1737">
        <v>10328.23394151486</v>
      </c>
      <c r="BH1737">
        <v>1941088.2869683027</v>
      </c>
      <c r="BI1737">
        <v>3.43903180594591</v>
      </c>
      <c r="BJ1737">
        <v>14.005760630763689</v>
      </c>
      <c r="BK1737">
        <v>10.56672882481778</v>
      </c>
      <c r="BL1737">
        <v>48.645842839396941</v>
      </c>
      <c r="BM1737">
        <v>50.340522031417457</v>
      </c>
      <c r="BN1737">
        <f t="shared" si="171"/>
        <v>1.6946791920205158</v>
      </c>
      <c r="BO1737">
        <v>0.57281617813472974</v>
      </c>
      <c r="BP1737">
        <v>2.3855157815917283E-2</v>
      </c>
      <c r="BQ1737">
        <v>0.19790916416969973</v>
      </c>
      <c r="BR1737">
        <v>5.9523809523809521E-2</v>
      </c>
      <c r="BS1737">
        <v>6.8965517241379309E-2</v>
      </c>
      <c r="BT1737">
        <v>0.77777777777777779</v>
      </c>
      <c r="BU1737">
        <v>-4.8531889713652174E-2</v>
      </c>
      <c r="BV1737">
        <v>0.73593629339400113</v>
      </c>
      <c r="BW1737">
        <v>0.48527729093298311</v>
      </c>
      <c r="BX1737">
        <v>0.41005590875760523</v>
      </c>
      <c r="BY1737">
        <f t="shared" si="172"/>
        <v>0.13818365830467258</v>
      </c>
      <c r="BZ1737">
        <v>0</v>
      </c>
      <c r="CA1737">
        <f t="shared" si="173"/>
        <v>6.8272205262091962E-3</v>
      </c>
      <c r="CC1737">
        <v>0.13818365830467258</v>
      </c>
      <c r="CD1737">
        <v>6.8272205262091962E-3</v>
      </c>
    </row>
    <row r="1738" spans="1:82" x14ac:dyDescent="0.3">
      <c r="A1738">
        <v>0</v>
      </c>
      <c r="B1738" t="s">
        <v>1132</v>
      </c>
      <c r="C1738" t="s">
        <v>95</v>
      </c>
      <c r="D1738">
        <v>33003</v>
      </c>
      <c r="E1738" s="2">
        <f t="shared" si="170"/>
        <v>0.60885946587633122</v>
      </c>
      <c r="F1738" s="2" t="s">
        <v>1939</v>
      </c>
      <c r="G1738" s="3">
        <v>2678</v>
      </c>
      <c r="H1738" s="1">
        <v>0.75950457025043727</v>
      </c>
      <c r="I1738" s="1">
        <f t="shared" si="174"/>
        <v>1.8407230142935092</v>
      </c>
      <c r="J1738" s="1">
        <v>2.6020262805900001</v>
      </c>
      <c r="K1738" s="1">
        <v>219.668378574</v>
      </c>
      <c r="L1738" s="2">
        <v>0.16902650222999993</v>
      </c>
      <c r="M1738" s="2">
        <v>1.074235840629088E-2</v>
      </c>
      <c r="N1738" s="7">
        <v>0</v>
      </c>
      <c r="O1738" s="2">
        <v>1.1794244216249158E-2</v>
      </c>
      <c r="P1738" s="3">
        <v>87997.171710979979</v>
      </c>
      <c r="Q1738" s="3">
        <v>1837.5274165603601</v>
      </c>
      <c r="R1738" s="3">
        <v>203790.02505078382</v>
      </c>
      <c r="S1738" s="3">
        <v>176.3839580748398</v>
      </c>
      <c r="T1738" s="3">
        <v>34822.323689867408</v>
      </c>
      <c r="V1738">
        <v>33003</v>
      </c>
      <c r="W1738" s="2">
        <v>0.45819604936390734</v>
      </c>
      <c r="X1738" s="2">
        <v>2.0374998619392067E-2</v>
      </c>
      <c r="Y1738" s="2">
        <v>-4.254237136755773E-2</v>
      </c>
      <c r="Z1738" s="2">
        <v>0.74203379402245218</v>
      </c>
      <c r="AA1738" s="2">
        <v>0.63315797293882237</v>
      </c>
      <c r="AB1738" s="2">
        <v>0.41722102581598802</v>
      </c>
      <c r="AC1738" s="2">
        <v>1.074235840629088E-2</v>
      </c>
      <c r="AD1738" s="2">
        <v>0</v>
      </c>
      <c r="AE1738" s="2">
        <v>1.1794244216249158E-2</v>
      </c>
      <c r="AF1738">
        <v>364531.10670558625</v>
      </c>
      <c r="AG1738">
        <v>310.49016459521613</v>
      </c>
      <c r="AH1738">
        <v>58355.665684166132</v>
      </c>
      <c r="AI1738">
        <v>3153.9067252049576</v>
      </c>
      <c r="AJ1738">
        <v>6.8510114285715282</v>
      </c>
      <c r="AK1738">
        <v>568321.13175637007</v>
      </c>
      <c r="AL1738">
        <v>486.87412267005595</v>
      </c>
      <c r="AM1738">
        <v>91506.484818434838</v>
      </c>
      <c r="AN1738">
        <v>4825.4112808036598</v>
      </c>
      <c r="AO1738">
        <v>10.740950011937375</v>
      </c>
      <c r="AP1738">
        <v>203790.02505078382</v>
      </c>
      <c r="AQ1738">
        <v>176.38395807483982</v>
      </c>
      <c r="AR1738">
        <v>33150.819134268706</v>
      </c>
      <c r="AS1738">
        <v>1671.5045555987022</v>
      </c>
      <c r="AT1738">
        <v>3.8899385833658471</v>
      </c>
      <c r="AU1738" s="3">
        <v>16538188.451361578</v>
      </c>
      <c r="AV1738" s="3">
        <v>345344.90266835404</v>
      </c>
      <c r="AW1738">
        <v>86813.746729630002</v>
      </c>
      <c r="AX1738">
        <v>16315775.560366662</v>
      </c>
      <c r="AY1738">
        <v>1812.8155331396597</v>
      </c>
      <c r="AZ1738">
        <v>340700.55129826762</v>
      </c>
      <c r="BA1738">
        <v>174810.91844061</v>
      </c>
      <c r="BB1738">
        <v>32853964.011728242</v>
      </c>
      <c r="BC1738">
        <v>3650.3429497000197</v>
      </c>
      <c r="BD1738">
        <v>686045.45396662166</v>
      </c>
      <c r="BE1738">
        <v>87997.171710979979</v>
      </c>
      <c r="BF1738">
        <v>16538188.451361578</v>
      </c>
      <c r="BG1738">
        <v>1837.5274165603601</v>
      </c>
      <c r="BH1738">
        <v>345344.90266835404</v>
      </c>
      <c r="BI1738">
        <v>0.79261426502595245</v>
      </c>
      <c r="BJ1738">
        <v>1.5521188352763897</v>
      </c>
      <c r="BK1738">
        <v>0.75950457025043727</v>
      </c>
      <c r="BL1738">
        <v>55.411611407411186</v>
      </c>
      <c r="BM1738">
        <v>57.252334421704695</v>
      </c>
      <c r="BN1738">
        <f t="shared" si="171"/>
        <v>1.8407230142935092</v>
      </c>
      <c r="BO1738">
        <v>0.60885946587633122</v>
      </c>
      <c r="BP1738">
        <v>5.8439941550005366E-3</v>
      </c>
      <c r="BQ1738">
        <v>0.16213646620381392</v>
      </c>
      <c r="BR1738">
        <v>4.1666666666666664E-2</v>
      </c>
      <c r="BS1738">
        <v>0.13793103448275862</v>
      </c>
      <c r="BT1738">
        <v>0.77777777777777779</v>
      </c>
      <c r="BU1738">
        <v>-5.271426399976268E-2</v>
      </c>
      <c r="BV1738">
        <v>0.74203379402245218</v>
      </c>
      <c r="BW1738">
        <v>0.65680287649255431</v>
      </c>
      <c r="BX1738">
        <v>0.41722102581598802</v>
      </c>
      <c r="BY1738">
        <f t="shared" si="172"/>
        <v>0.12080208328208888</v>
      </c>
      <c r="BZ1738">
        <v>0</v>
      </c>
      <c r="CA1738">
        <f t="shared" si="173"/>
        <v>6.4603694790313047E-3</v>
      </c>
      <c r="CC1738">
        <v>0.12080208328208888</v>
      </c>
      <c r="CD1738">
        <v>6.4603694790313047E-3</v>
      </c>
    </row>
    <row r="1739" spans="1:82" x14ac:dyDescent="0.3">
      <c r="A1739">
        <v>0</v>
      </c>
      <c r="B1739" t="s">
        <v>1132</v>
      </c>
      <c r="C1739" t="s">
        <v>1134</v>
      </c>
      <c r="D1739">
        <v>33005</v>
      </c>
      <c r="E1739" s="2">
        <f t="shared" si="170"/>
        <v>0.65564466911865327</v>
      </c>
      <c r="F1739" s="2" t="s">
        <v>1940</v>
      </c>
      <c r="G1739" s="3">
        <v>7051</v>
      </c>
      <c r="H1739" s="1">
        <v>4.9740933647336592</v>
      </c>
      <c r="I1739" s="1">
        <f t="shared" si="174"/>
        <v>3.0078564551281346</v>
      </c>
      <c r="J1739" s="1">
        <v>2.5823769515400001</v>
      </c>
      <c r="K1739" s="1">
        <v>151.229239863</v>
      </c>
      <c r="L1739" s="2">
        <v>0.19114877930999996</v>
      </c>
      <c r="M1739" s="2">
        <v>3.9775265737050695E-2</v>
      </c>
      <c r="N1739" s="7">
        <v>0</v>
      </c>
      <c r="O1739" s="2">
        <v>8.5146806869519347E-3</v>
      </c>
      <c r="P1739" s="3">
        <v>391188.82316626003</v>
      </c>
      <c r="Q1739" s="3">
        <v>8168.6737612533179</v>
      </c>
      <c r="R1739" s="3">
        <v>2498281.4658185155</v>
      </c>
      <c r="S1739" s="3">
        <v>2119.6492838805407</v>
      </c>
      <c r="T1739" s="3">
        <v>429726.27890613908</v>
      </c>
      <c r="V1739">
        <v>33005</v>
      </c>
      <c r="W1739" s="2">
        <v>0.44875298341914405</v>
      </c>
      <c r="X1739" s="2">
        <v>0.13343849320848403</v>
      </c>
      <c r="Y1739" s="2">
        <v>-7.0045100001930802E-2</v>
      </c>
      <c r="Z1739" s="2">
        <v>0.73643028944076094</v>
      </c>
      <c r="AA1739" s="2">
        <v>0.43589341161581852</v>
      </c>
      <c r="AB1739" s="2">
        <v>0.47182713204744592</v>
      </c>
      <c r="AC1739" s="2">
        <v>3.9775265737050695E-2</v>
      </c>
      <c r="AD1739" s="2">
        <v>0</v>
      </c>
      <c r="AE1739" s="2">
        <v>8.5146806869519347E-3</v>
      </c>
      <c r="AF1739">
        <v>1013213.8439302286</v>
      </c>
      <c r="AG1739">
        <v>856.40433285889026</v>
      </c>
      <c r="AH1739">
        <v>160958.54438396834</v>
      </c>
      <c r="AI1739">
        <v>12868.306357665586</v>
      </c>
      <c r="AJ1739">
        <v>18.90139453553353</v>
      </c>
      <c r="AK1739">
        <v>3511495.3097487441</v>
      </c>
      <c r="AL1739">
        <v>2976.0536167394307</v>
      </c>
      <c r="AM1739">
        <v>559340.0684463277</v>
      </c>
      <c r="AN1739">
        <v>44213.061201445453</v>
      </c>
      <c r="AO1739">
        <v>65.677662338350686</v>
      </c>
      <c r="AP1739">
        <v>2498281.4658185155</v>
      </c>
      <c r="AQ1739">
        <v>2119.6492838805407</v>
      </c>
      <c r="AR1739">
        <v>398381.52406235936</v>
      </c>
      <c r="AS1739">
        <v>31344.754843779869</v>
      </c>
      <c r="AT1739">
        <v>46.776267802817159</v>
      </c>
      <c r="AU1739" s="3">
        <v>73520027.425866902</v>
      </c>
      <c r="AV1739" s="3">
        <v>1535220.5466899485</v>
      </c>
      <c r="AW1739">
        <v>151103.62560122</v>
      </c>
      <c r="AX1739">
        <v>28398415.395493288</v>
      </c>
      <c r="AY1739">
        <v>3155.2952144400392</v>
      </c>
      <c r="AZ1739">
        <v>593006.18260186096</v>
      </c>
      <c r="BA1739">
        <v>542292.44876747997</v>
      </c>
      <c r="BB1739">
        <v>101918442.82136019</v>
      </c>
      <c r="BC1739">
        <v>11323.968975693357</v>
      </c>
      <c r="BD1739">
        <v>2128226.7292918093</v>
      </c>
      <c r="BE1739">
        <v>391188.82316626003</v>
      </c>
      <c r="BF1739">
        <v>73520027.425866902</v>
      </c>
      <c r="BG1739">
        <v>8168.6737612533179</v>
      </c>
      <c r="BH1739">
        <v>1535220.5466899485</v>
      </c>
      <c r="BI1739">
        <v>2.0601949049424944</v>
      </c>
      <c r="BJ1739">
        <v>7.0342882696761535</v>
      </c>
      <c r="BK1739">
        <v>4.9740933647336592</v>
      </c>
      <c r="BL1739">
        <v>50.50809476167553</v>
      </c>
      <c r="BM1739">
        <v>53.515951216803664</v>
      </c>
      <c r="BN1739">
        <f t="shared" si="171"/>
        <v>3.0078564551281346</v>
      </c>
      <c r="BO1739">
        <v>0.65564466911865327</v>
      </c>
      <c r="BP1739">
        <v>1.6357151249504969E-2</v>
      </c>
      <c r="BQ1739">
        <v>0.1932891865139412</v>
      </c>
      <c r="BR1739">
        <v>6.5476190476190479E-2</v>
      </c>
      <c r="BS1739">
        <v>0.17241379310344829</v>
      </c>
      <c r="BT1739">
        <v>0.88888888888888884</v>
      </c>
      <c r="BU1739">
        <v>-8.6138402148392107E-2</v>
      </c>
      <c r="BV1739">
        <v>0.73643028944076094</v>
      </c>
      <c r="BW1739">
        <v>0.45217158881308978</v>
      </c>
      <c r="BX1739">
        <v>0.47182713204744592</v>
      </c>
      <c r="BY1739">
        <f t="shared" si="172"/>
        <v>0.34284120565174497</v>
      </c>
      <c r="BZ1739">
        <v>0</v>
      </c>
      <c r="CA1739">
        <f t="shared" si="173"/>
        <v>4.2175961265072635E-3</v>
      </c>
      <c r="CC1739">
        <v>0.34284120565174497</v>
      </c>
      <c r="CD1739">
        <v>4.2175961265072635E-3</v>
      </c>
    </row>
    <row r="1740" spans="1:82" x14ac:dyDescent="0.3">
      <c r="A1740">
        <v>0</v>
      </c>
      <c r="B1740" t="s">
        <v>1132</v>
      </c>
      <c r="C1740" t="s">
        <v>1135</v>
      </c>
      <c r="D1740">
        <v>33007</v>
      </c>
      <c r="E1740" s="2">
        <f t="shared" si="170"/>
        <v>0.54686822837071136</v>
      </c>
      <c r="F1740" s="2" t="s">
        <v>1938</v>
      </c>
      <c r="G1740" s="3">
        <v>1102</v>
      </c>
      <c r="H1740" s="1">
        <v>0.37362472157039045</v>
      </c>
      <c r="I1740" s="1">
        <f t="shared" si="174"/>
        <v>3.28773613379213</v>
      </c>
      <c r="J1740" s="1">
        <v>2.6495004101499999</v>
      </c>
      <c r="K1740" s="1">
        <v>172.26570607400001</v>
      </c>
      <c r="L1740" s="2">
        <v>0.20909510887999994</v>
      </c>
      <c r="M1740" s="2">
        <v>5.6793824548149073E-3</v>
      </c>
      <c r="N1740" s="7">
        <v>0</v>
      </c>
      <c r="O1740" s="2">
        <v>3.6329208748265359E-3</v>
      </c>
      <c r="P1740" s="3">
        <v>58059.862968000001</v>
      </c>
      <c r="Q1740" s="3">
        <v>1212.3865793759999</v>
      </c>
      <c r="R1740" s="3">
        <v>392311.79134964407</v>
      </c>
      <c r="S1740" s="3">
        <v>330.5815735648066</v>
      </c>
      <c r="T1740" s="3">
        <v>77198.403704586046</v>
      </c>
      <c r="V1740">
        <v>33007</v>
      </c>
      <c r="W1740" s="2">
        <v>0.44617676742095397</v>
      </c>
      <c r="X1740" s="2">
        <v>1.0023117021741277E-2</v>
      </c>
      <c r="Y1740" s="2">
        <v>-4.1806438596864191E-2</v>
      </c>
      <c r="Z1740" s="2">
        <v>0.75557224624259356</v>
      </c>
      <c r="AA1740" s="2">
        <v>0.49652756565481632</v>
      </c>
      <c r="AB1740" s="2">
        <v>0.51612542807819839</v>
      </c>
      <c r="AC1740" s="2">
        <v>5.6793824548149073E-3</v>
      </c>
      <c r="AD1740" s="2">
        <v>0</v>
      </c>
      <c r="AE1740" s="2">
        <v>3.6329208748265359E-3</v>
      </c>
      <c r="AF1740">
        <v>465760.17994881363</v>
      </c>
      <c r="AG1740">
        <v>392.48424292157773</v>
      </c>
      <c r="AH1740">
        <v>73766.198990856952</v>
      </c>
      <c r="AI1740">
        <v>17885.727555438676</v>
      </c>
      <c r="AJ1740">
        <v>8.6632364605879104</v>
      </c>
      <c r="AK1740">
        <v>858071.97129845771</v>
      </c>
      <c r="AL1740">
        <v>723.06581648638428</v>
      </c>
      <c r="AM1740">
        <v>135897.9828218951</v>
      </c>
      <c r="AN1740">
        <v>32952.347428986584</v>
      </c>
      <c r="AO1740">
        <v>15.960112965984871</v>
      </c>
      <c r="AP1740">
        <v>392311.79134964407</v>
      </c>
      <c r="AQ1740">
        <v>330.58157356480655</v>
      </c>
      <c r="AR1740">
        <v>62131.783831038148</v>
      </c>
      <c r="AS1740">
        <v>15066.619873547908</v>
      </c>
      <c r="AT1740">
        <v>7.2968765053969609</v>
      </c>
      <c r="AU1740" s="3">
        <v>10911770.646205921</v>
      </c>
      <c r="AV1740" s="3">
        <v>227855.93372792541</v>
      </c>
      <c r="AW1740">
        <v>44869.74290687</v>
      </c>
      <c r="AX1740">
        <v>8432819.4819171485</v>
      </c>
      <c r="AY1740">
        <v>936.95491755334001</v>
      </c>
      <c r="AZ1740">
        <v>176091.30720497473</v>
      </c>
      <c r="BA1740">
        <v>102929.60587487</v>
      </c>
      <c r="BB1740">
        <v>19344590.128123067</v>
      </c>
      <c r="BC1740">
        <v>2149.3414969293399</v>
      </c>
      <c r="BD1740">
        <v>403947.24093290011</v>
      </c>
      <c r="BE1740">
        <v>58059.862968000001</v>
      </c>
      <c r="BF1740">
        <v>10911770.646205921</v>
      </c>
      <c r="BG1740">
        <v>1212.3865793759999</v>
      </c>
      <c r="BH1740">
        <v>227855.93372792541</v>
      </c>
      <c r="BI1740">
        <v>0.30915198139351469</v>
      </c>
      <c r="BJ1740">
        <v>0.68277670296390514</v>
      </c>
      <c r="BK1740">
        <v>0.37362472157039045</v>
      </c>
      <c r="BL1740">
        <v>39.834900310530145</v>
      </c>
      <c r="BM1740">
        <v>43.122636444322275</v>
      </c>
      <c r="BN1740">
        <f t="shared" si="171"/>
        <v>3.28773613379213</v>
      </c>
      <c r="BO1740">
        <v>0.54686822837071136</v>
      </c>
      <c r="BP1740">
        <v>2.0473191715985098E-3</v>
      </c>
      <c r="BQ1740">
        <v>0.1077963612072708</v>
      </c>
      <c r="BR1740">
        <v>0</v>
      </c>
      <c r="BS1740">
        <v>6.8965517241379309E-2</v>
      </c>
      <c r="BT1740">
        <v>0.72222222222222221</v>
      </c>
      <c r="BU1740">
        <v>-9.4153541392427278E-2</v>
      </c>
      <c r="BV1740">
        <v>0.75557224624259356</v>
      </c>
      <c r="BW1740">
        <v>0.51507008885354388</v>
      </c>
      <c r="BX1740">
        <v>0.51612542807819839</v>
      </c>
      <c r="BY1740">
        <f t="shared" si="172"/>
        <v>0.11039205530335987</v>
      </c>
      <c r="BZ1740">
        <v>0</v>
      </c>
      <c r="CA1740">
        <f t="shared" si="173"/>
        <v>1.6512624901158025E-3</v>
      </c>
      <c r="CC1740">
        <v>0.11039205530335987</v>
      </c>
      <c r="CD1740">
        <v>1.6512624901158025E-3</v>
      </c>
    </row>
    <row r="1741" spans="1:82" x14ac:dyDescent="0.3">
      <c r="A1741">
        <v>0</v>
      </c>
      <c r="B1741" t="s">
        <v>1132</v>
      </c>
      <c r="C1741" t="s">
        <v>1136</v>
      </c>
      <c r="D1741">
        <v>33009</v>
      </c>
      <c r="E1741" s="2">
        <f t="shared" si="170"/>
        <v>0.61443803843245648</v>
      </c>
      <c r="F1741" s="2" t="s">
        <v>1939</v>
      </c>
      <c r="G1741" s="3">
        <v>9490</v>
      </c>
      <c r="H1741" s="1">
        <v>1.613623033835959</v>
      </c>
      <c r="I1741" s="1">
        <f t="shared" si="174"/>
        <v>-2.1341264045378026</v>
      </c>
      <c r="J1741" s="1">
        <v>2.6474100438399999</v>
      </c>
      <c r="K1741" s="1">
        <v>141.21748279400001</v>
      </c>
      <c r="L1741" s="2">
        <v>0.17135273084000002</v>
      </c>
      <c r="M1741" s="2">
        <v>2.4985721472852888E-2</v>
      </c>
      <c r="N1741" s="7">
        <v>0</v>
      </c>
      <c r="O1741" s="2">
        <v>4.4571083381246927E-3</v>
      </c>
      <c r="P1741" s="3">
        <v>257392.19159335003</v>
      </c>
      <c r="Q1741" s="3">
        <v>5374.7773896047001</v>
      </c>
      <c r="R1741" s="3">
        <v>1445975.060370092</v>
      </c>
      <c r="S1741" s="3">
        <v>1218.5792349326186</v>
      </c>
      <c r="T1741" s="3">
        <v>243025.14148673005</v>
      </c>
      <c r="V1741">
        <v>33009</v>
      </c>
      <c r="W1741" s="2">
        <v>0.44423196427651579</v>
      </c>
      <c r="X1741" s="2">
        <v>4.3288175442823117E-2</v>
      </c>
      <c r="Y1741" s="2">
        <v>8.043846494452489E-2</v>
      </c>
      <c r="Z1741" s="2">
        <v>0.75497612526738411</v>
      </c>
      <c r="AA1741" s="2">
        <v>0.40703616847270258</v>
      </c>
      <c r="AB1741" s="2">
        <v>0.42296303357300874</v>
      </c>
      <c r="AC1741" s="2">
        <v>2.4985721472852888E-2</v>
      </c>
      <c r="AD1741" s="2">
        <v>0</v>
      </c>
      <c r="AE1741" s="2">
        <v>4.4571083381246927E-3</v>
      </c>
      <c r="AF1741">
        <v>1034165.5163391309</v>
      </c>
      <c r="AG1741">
        <v>875.68693807480201</v>
      </c>
      <c r="AH1741">
        <v>164582.65036802259</v>
      </c>
      <c r="AI1741">
        <v>9870.2789977081684</v>
      </c>
      <c r="AJ1741">
        <v>19.32584385413649</v>
      </c>
      <c r="AK1741">
        <v>2480140.576709223</v>
      </c>
      <c r="AL1741">
        <v>2094.2661730074205</v>
      </c>
      <c r="AM1741">
        <v>393610.84691686247</v>
      </c>
      <c r="AN1741">
        <v>23867.223935598377</v>
      </c>
      <c r="AO1741">
        <v>46.223264546754237</v>
      </c>
      <c r="AP1741">
        <v>1445975.060370092</v>
      </c>
      <c r="AQ1741">
        <v>1218.5792349326184</v>
      </c>
      <c r="AR1741">
        <v>229028.19654883989</v>
      </c>
      <c r="AS1741">
        <v>13996.944937890208</v>
      </c>
      <c r="AT1741">
        <v>26.897420692617747</v>
      </c>
      <c r="AU1741" s="3">
        <v>48374288.488054201</v>
      </c>
      <c r="AV1741" s="3">
        <v>1010135.6626023074</v>
      </c>
      <c r="AW1741">
        <v>207825.30729792002</v>
      </c>
      <c r="AX1741">
        <v>39058688.253571086</v>
      </c>
      <c r="AY1741">
        <v>4339.7383414694395</v>
      </c>
      <c r="AZ1741">
        <v>815610.42389576649</v>
      </c>
      <c r="BA1741">
        <v>465217.49889127002</v>
      </c>
      <c r="BB1741">
        <v>87432976.741625294</v>
      </c>
      <c r="BC1741">
        <v>9714.5157310741397</v>
      </c>
      <c r="BD1741">
        <v>1825746.0864980738</v>
      </c>
      <c r="BE1741">
        <v>257392.19159335003</v>
      </c>
      <c r="BF1741">
        <v>48374288.488054201</v>
      </c>
      <c r="BG1741">
        <v>5374.7773896047001</v>
      </c>
      <c r="BH1741">
        <v>1010135.6626023074</v>
      </c>
      <c r="BI1741">
        <v>1.1718827584946703</v>
      </c>
      <c r="BJ1741">
        <v>2.7855057923306292</v>
      </c>
      <c r="BK1741">
        <v>1.613623033835959</v>
      </c>
      <c r="BL1741">
        <v>50.893562117405502</v>
      </c>
      <c r="BM1741">
        <v>48.759435712867699</v>
      </c>
      <c r="BN1741">
        <f t="shared" si="171"/>
        <v>-2.1341264045378026</v>
      </c>
      <c r="BO1741">
        <v>0.61443803843245648</v>
      </c>
      <c r="BP1741">
        <v>8.7195301756974077E-3</v>
      </c>
      <c r="BQ1741">
        <v>0.11638173552648384</v>
      </c>
      <c r="BR1741">
        <v>5.3571428571428568E-2</v>
      </c>
      <c r="BS1741">
        <v>0.20689655172413793</v>
      </c>
      <c r="BT1741">
        <v>0.83333333333333337</v>
      </c>
      <c r="BU1741">
        <v>6.1116692638760989E-2</v>
      </c>
      <c r="BV1741">
        <v>0.75497612526738411</v>
      </c>
      <c r="BW1741">
        <v>0.42223668928703589</v>
      </c>
      <c r="BX1741">
        <v>0.42296303357300874</v>
      </c>
      <c r="BY1741">
        <f t="shared" si="172"/>
        <v>0.16376747125909011</v>
      </c>
      <c r="BZ1741">
        <v>0</v>
      </c>
      <c r="CA1741">
        <f t="shared" si="173"/>
        <v>2.4544679051004101E-3</v>
      </c>
      <c r="CC1741">
        <v>0.16376747125909011</v>
      </c>
      <c r="CD1741">
        <v>2.4544679051004101E-3</v>
      </c>
    </row>
    <row r="1742" spans="1:82" x14ac:dyDescent="0.3">
      <c r="A1742">
        <v>0</v>
      </c>
      <c r="B1742" t="s">
        <v>1132</v>
      </c>
      <c r="C1742" t="s">
        <v>296</v>
      </c>
      <c r="D1742">
        <v>33011</v>
      </c>
      <c r="E1742" s="2">
        <f t="shared" si="170"/>
        <v>0.69054873879469736</v>
      </c>
      <c r="F1742" s="2" t="s">
        <v>1941</v>
      </c>
      <c r="G1742" s="3">
        <v>117031</v>
      </c>
      <c r="H1742" s="1">
        <v>33.319146159709113</v>
      </c>
      <c r="I1742" s="1">
        <f t="shared" si="174"/>
        <v>6.233584764710848</v>
      </c>
      <c r="J1742" s="1">
        <v>2.5597632719300001</v>
      </c>
      <c r="K1742" s="1">
        <v>191.034526949</v>
      </c>
      <c r="L1742" s="2">
        <v>0.2059172277700001</v>
      </c>
      <c r="M1742" s="2">
        <v>0.22671201896472615</v>
      </c>
      <c r="N1742" s="7">
        <v>0</v>
      </c>
      <c r="O1742" s="2">
        <v>2.3158144063680056E-2</v>
      </c>
      <c r="P1742" s="3">
        <v>3725360.9070370998</v>
      </c>
      <c r="Q1742" s="3">
        <v>77791.736599742188</v>
      </c>
      <c r="R1742" s="3">
        <v>20203559.484577477</v>
      </c>
      <c r="S1742" s="3">
        <v>17109.616785321559</v>
      </c>
      <c r="T1742" s="3">
        <v>3428360.3196530459</v>
      </c>
      <c r="V1742">
        <v>33011</v>
      </c>
      <c r="W1742" s="2">
        <v>0.70687242367519898</v>
      </c>
      <c r="X1742" s="2">
        <v>0.89384262267117653</v>
      </c>
      <c r="Y1742" s="2">
        <v>-0.16682386552357648</v>
      </c>
      <c r="Z1742" s="2">
        <v>0.72998142510645769</v>
      </c>
      <c r="AA1742" s="2">
        <v>0.55062560496666746</v>
      </c>
      <c r="AB1742" s="2">
        <v>0.50828122140561871</v>
      </c>
      <c r="AC1742" s="2">
        <v>0.22671201896472615</v>
      </c>
      <c r="AD1742" s="2">
        <v>0</v>
      </c>
      <c r="AE1742" s="2">
        <v>2.3158144063680056E-2</v>
      </c>
      <c r="AF1742">
        <v>13602584.432868855</v>
      </c>
      <c r="AG1742">
        <v>11490.946194049353</v>
      </c>
      <c r="AH1742">
        <v>2159687.7806705795</v>
      </c>
      <c r="AI1742">
        <v>144120.51866878304</v>
      </c>
      <c r="AJ1742">
        <v>253.61720097645295</v>
      </c>
      <c r="AK1742">
        <v>33806143.91744633</v>
      </c>
      <c r="AL1742">
        <v>28600.562979370909</v>
      </c>
      <c r="AM1742">
        <v>5375387.3130859956</v>
      </c>
      <c r="AN1742">
        <v>356781.30590641097</v>
      </c>
      <c r="AO1742">
        <v>631.21385454302208</v>
      </c>
      <c r="AP1742">
        <v>20203559.484577477</v>
      </c>
      <c r="AQ1742">
        <v>17109.616785321556</v>
      </c>
      <c r="AR1742">
        <v>3215699.5324154161</v>
      </c>
      <c r="AS1742">
        <v>212660.78723762793</v>
      </c>
      <c r="AT1742">
        <v>377.5966535665691</v>
      </c>
      <c r="AU1742" s="3">
        <v>700144328.86855257</v>
      </c>
      <c r="AV1742" s="3">
        <v>14620178.976555547</v>
      </c>
      <c r="AW1742">
        <v>2104722.7655346002</v>
      </c>
      <c r="AX1742">
        <v>395561596.55457276</v>
      </c>
      <c r="AY1742">
        <v>43950.114654037199</v>
      </c>
      <c r="AZ1742">
        <v>8259984.5480797514</v>
      </c>
      <c r="BA1742">
        <v>5830083.6725717001</v>
      </c>
      <c r="BB1742">
        <v>1095705925.4231253</v>
      </c>
      <c r="BC1742">
        <v>121741.85125377939</v>
      </c>
      <c r="BD1742">
        <v>22880163.524635296</v>
      </c>
      <c r="BE1742">
        <v>3725360.9070370998</v>
      </c>
      <c r="BF1742">
        <v>700144328.86855257</v>
      </c>
      <c r="BG1742">
        <v>77791.736599742188</v>
      </c>
      <c r="BH1742">
        <v>14620178.976555547</v>
      </c>
      <c r="BI1742">
        <v>22.509644314187511</v>
      </c>
      <c r="BJ1742">
        <v>55.828790473896625</v>
      </c>
      <c r="BK1742">
        <v>33.319146159709113</v>
      </c>
      <c r="BL1742">
        <v>52.617992947833955</v>
      </c>
      <c r="BM1742">
        <v>58.851577712544803</v>
      </c>
      <c r="BN1742">
        <f t="shared" si="171"/>
        <v>6.233584764710848</v>
      </c>
      <c r="BO1742">
        <v>0.69054873879469736</v>
      </c>
      <c r="BP1742">
        <v>0.18823214672589003</v>
      </c>
      <c r="BQ1742">
        <v>0.2407528282399711</v>
      </c>
      <c r="BR1742">
        <v>0.13690476190476192</v>
      </c>
      <c r="BS1742">
        <v>0.27586206896551724</v>
      </c>
      <c r="BT1742">
        <v>1</v>
      </c>
      <c r="BU1742">
        <v>-0.17851617565502445</v>
      </c>
      <c r="BV1742">
        <v>0.72998142510645769</v>
      </c>
      <c r="BW1742">
        <v>0.57118838689488327</v>
      </c>
      <c r="BX1742">
        <v>0.50828122140561871</v>
      </c>
      <c r="BY1742">
        <f t="shared" si="172"/>
        <v>0.11880369468283651</v>
      </c>
      <c r="BZ1742">
        <v>0</v>
      </c>
      <c r="CA1742">
        <f t="shared" si="173"/>
        <v>1.072019855065301E-2</v>
      </c>
      <c r="CC1742">
        <v>0.11880369468283651</v>
      </c>
      <c r="CD1742">
        <v>1.072019855065301E-2</v>
      </c>
    </row>
    <row r="1743" spans="1:82" x14ac:dyDescent="0.3">
      <c r="A1743">
        <v>0</v>
      </c>
      <c r="B1743" t="s">
        <v>1132</v>
      </c>
      <c r="C1743" t="s">
        <v>1137</v>
      </c>
      <c r="D1743">
        <v>33013</v>
      </c>
      <c r="E1743" s="2">
        <f t="shared" si="170"/>
        <v>0.56585984179982385</v>
      </c>
      <c r="F1743" s="2" t="s">
        <v>1938</v>
      </c>
      <c r="G1743" s="3">
        <v>25963</v>
      </c>
      <c r="H1743" s="1">
        <v>15.086670816206251</v>
      </c>
      <c r="I1743" s="1">
        <f t="shared" si="174"/>
        <v>8.7078908114170233</v>
      </c>
      <c r="J1743" s="1">
        <v>2.596099852</v>
      </c>
      <c r="K1743" s="1">
        <v>162.20272952100001</v>
      </c>
      <c r="L1743" s="2">
        <v>0.15493356873000019</v>
      </c>
      <c r="M1743" s="2">
        <v>6.3638520171551069E-2</v>
      </c>
      <c r="N1743" s="7">
        <v>0</v>
      </c>
      <c r="O1743" s="2">
        <v>1.3456626652126944E-2</v>
      </c>
      <c r="P1743" s="3">
        <v>1843759.2894019703</v>
      </c>
      <c r="Q1743" s="3">
        <v>38500.762898851543</v>
      </c>
      <c r="R1743" s="3">
        <v>7531273.4262012439</v>
      </c>
      <c r="S1743" s="3">
        <v>6416.1332225112055</v>
      </c>
      <c r="T1743" s="3">
        <v>1273716.6459741872</v>
      </c>
      <c r="V1743">
        <v>33013</v>
      </c>
      <c r="W1743" s="2">
        <v>0.46937134699779326</v>
      </c>
      <c r="X1743" s="2">
        <v>0.40472553963706448</v>
      </c>
      <c r="Y1743" s="2">
        <v>-0.23561389222626791</v>
      </c>
      <c r="Z1743" s="2">
        <v>0.74034372258680015</v>
      </c>
      <c r="AA1743" s="2">
        <v>0.46752269077300884</v>
      </c>
      <c r="AB1743" s="2">
        <v>0.3824343616298862</v>
      </c>
      <c r="AC1743" s="2">
        <v>6.3638520171551069E-2</v>
      </c>
      <c r="AD1743" s="2">
        <v>0</v>
      </c>
      <c r="AE1743" s="2">
        <v>1.3456626652126944E-2</v>
      </c>
      <c r="AF1743">
        <v>3253190.2048802739</v>
      </c>
      <c r="AG1743">
        <v>2757.9039115541395</v>
      </c>
      <c r="AH1743">
        <v>518339.50637864135</v>
      </c>
      <c r="AI1743">
        <v>29741.677062480619</v>
      </c>
      <c r="AJ1743">
        <v>60.862829484599843</v>
      </c>
      <c r="AK1743">
        <v>10784463.631081518</v>
      </c>
      <c r="AL1743">
        <v>9174.0371340653437</v>
      </c>
      <c r="AM1743">
        <v>1724231.892071635</v>
      </c>
      <c r="AN1743">
        <v>97565.937343674057</v>
      </c>
      <c r="AO1743">
        <v>202.43479295239655</v>
      </c>
      <c r="AP1743">
        <v>7531273.4262012439</v>
      </c>
      <c r="AQ1743">
        <v>6416.1332225112037</v>
      </c>
      <c r="AR1743">
        <v>1205892.3856929936</v>
      </c>
      <c r="AS1743">
        <v>67824.260281193434</v>
      </c>
      <c r="AT1743">
        <v>141.57196346779671</v>
      </c>
      <c r="AU1743" s="3">
        <v>346516120.85020632</v>
      </c>
      <c r="AV1743" s="3">
        <v>7235833.3792101592</v>
      </c>
      <c r="AW1743">
        <v>577867.03914923</v>
      </c>
      <c r="AX1743">
        <v>108604331.33770628</v>
      </c>
      <c r="AY1743">
        <v>12066.82563674686</v>
      </c>
      <c r="AZ1743">
        <v>2267839.2101702048</v>
      </c>
      <c r="BA1743">
        <v>2421626.3285512002</v>
      </c>
      <c r="BB1743">
        <v>455120452.18791258</v>
      </c>
      <c r="BC1743">
        <v>50567.588535598406</v>
      </c>
      <c r="BD1743">
        <v>9503672.5893803649</v>
      </c>
      <c r="BE1743">
        <v>1843759.2894019703</v>
      </c>
      <c r="BF1743">
        <v>346516120.85020632</v>
      </c>
      <c r="BG1743">
        <v>38500.762898851543</v>
      </c>
      <c r="BH1743">
        <v>7235833.3792101592</v>
      </c>
      <c r="BI1743">
        <v>5.8199972097322217</v>
      </c>
      <c r="BJ1743">
        <v>20.906668025938473</v>
      </c>
      <c r="BK1743">
        <v>15.086670816206251</v>
      </c>
      <c r="BL1743">
        <v>52.121986786253544</v>
      </c>
      <c r="BM1743">
        <v>60.829877597670567</v>
      </c>
      <c r="BN1743">
        <f t="shared" si="171"/>
        <v>8.7078908114170233</v>
      </c>
      <c r="BO1743">
        <v>0.56585984179982385</v>
      </c>
      <c r="BP1743">
        <v>3.9880672813248974E-2</v>
      </c>
      <c r="BQ1743">
        <v>0.20285692727192919</v>
      </c>
      <c r="BR1743">
        <v>4.1666666666666664E-2</v>
      </c>
      <c r="BS1743">
        <v>0.10344827586206896</v>
      </c>
      <c r="BT1743">
        <v>0.94444444444444442</v>
      </c>
      <c r="BU1743">
        <v>-0.24937486604432207</v>
      </c>
      <c r="BV1743">
        <v>0.74034372258680015</v>
      </c>
      <c r="BW1743">
        <v>0.48498204437034115</v>
      </c>
      <c r="BX1743">
        <v>0.3824343616298862</v>
      </c>
      <c r="BY1743">
        <f t="shared" si="172"/>
        <v>0.13860907527741009</v>
      </c>
      <c r="BZ1743">
        <v>0</v>
      </c>
      <c r="CA1743">
        <f t="shared" si="173"/>
        <v>8.1229245171133765E-3</v>
      </c>
      <c r="CC1743">
        <v>0.13860907527741009</v>
      </c>
      <c r="CD1743">
        <v>8.1229245171133765E-3</v>
      </c>
    </row>
    <row r="1744" spans="1:82" x14ac:dyDescent="0.3">
      <c r="A1744">
        <v>0</v>
      </c>
      <c r="B1744" t="s">
        <v>1132</v>
      </c>
      <c r="C1744" t="s">
        <v>1138</v>
      </c>
      <c r="D1744">
        <v>33015</v>
      </c>
      <c r="E1744" s="2">
        <f t="shared" si="170"/>
        <v>0.71159601291753027</v>
      </c>
      <c r="F1744" s="2" t="s">
        <v>1941</v>
      </c>
      <c r="G1744" s="3">
        <v>107219</v>
      </c>
      <c r="H1744" s="1">
        <v>35.089400768673244</v>
      </c>
      <c r="I1744" s="1">
        <f t="shared" si="174"/>
        <v>1.7783233856477381</v>
      </c>
      <c r="J1744" s="1">
        <v>2.51436376898</v>
      </c>
      <c r="K1744" s="1">
        <v>211.42620202000001</v>
      </c>
      <c r="L1744" s="2">
        <v>0.21605704406999982</v>
      </c>
      <c r="M1744" s="2">
        <v>0.45710080468936443</v>
      </c>
      <c r="N1744" s="7">
        <v>4.9175832988600003E-2</v>
      </c>
      <c r="O1744" s="2">
        <v>2.0331988378461244E-2</v>
      </c>
      <c r="P1744" s="3">
        <v>3373793.3420340996</v>
      </c>
      <c r="Q1744" s="3">
        <v>70450.420658496179</v>
      </c>
      <c r="R1744" s="3">
        <v>16817529.228723362</v>
      </c>
      <c r="S1744" s="3">
        <v>14310.343851799362</v>
      </c>
      <c r="T1744" s="3">
        <v>2792971.1060628183</v>
      </c>
      <c r="V1744">
        <v>33015</v>
      </c>
      <c r="W1744" s="2">
        <v>0.85079080514781324</v>
      </c>
      <c r="X1744" s="2">
        <v>0.94133270584700701</v>
      </c>
      <c r="Y1744" s="2">
        <v>-5.1374572813952253E-2</v>
      </c>
      <c r="Z1744" s="2">
        <v>0.71703460528683483</v>
      </c>
      <c r="AA1744" s="2">
        <v>0.60940125459177763</v>
      </c>
      <c r="AB1744" s="2">
        <v>0.53331010446512206</v>
      </c>
      <c r="AC1744" s="2">
        <v>0.45710080468936443</v>
      </c>
      <c r="AD1744" s="2">
        <v>0.10174921109159704</v>
      </c>
      <c r="AE1744" s="2">
        <v>2.0331988378461244E-2</v>
      </c>
      <c r="AF1744">
        <v>15555446.43494023</v>
      </c>
      <c r="AG1744">
        <v>13236.351619133027</v>
      </c>
      <c r="AH1744">
        <v>2487731.329496996</v>
      </c>
      <c r="AI1744">
        <v>95628.949367752823</v>
      </c>
      <c r="AJ1744">
        <v>292.07134719137974</v>
      </c>
      <c r="AK1744">
        <v>32372975.663663592</v>
      </c>
      <c r="AL1744">
        <v>27546.695470932387</v>
      </c>
      <c r="AM1744">
        <v>5177316.1758632772</v>
      </c>
      <c r="AN1744">
        <v>199015.20906428993</v>
      </c>
      <c r="AO1744">
        <v>607.84119723184756</v>
      </c>
      <c r="AP1744">
        <v>16817529.228723362</v>
      </c>
      <c r="AQ1744">
        <v>14310.34385179936</v>
      </c>
      <c r="AR1744">
        <v>2689584.8463662812</v>
      </c>
      <c r="AS1744">
        <v>103386.2596965371</v>
      </c>
      <c r="AT1744">
        <v>315.76985004046782</v>
      </c>
      <c r="AU1744" s="3">
        <v>634070720.70188868</v>
      </c>
      <c r="AV1744" s="3">
        <v>13240452.058557771</v>
      </c>
      <c r="AW1744">
        <v>3043557.6628526002</v>
      </c>
      <c r="AX1744">
        <v>572006227.15651762</v>
      </c>
      <c r="AY1744">
        <v>63554.550000113195</v>
      </c>
      <c r="AZ1744">
        <v>11944442.127021274</v>
      </c>
      <c r="BA1744">
        <v>6417351.0048866998</v>
      </c>
      <c r="BB1744">
        <v>1206076947.8584063</v>
      </c>
      <c r="BC1744">
        <v>134004.97065860938</v>
      </c>
      <c r="BD1744">
        <v>25184894.185579047</v>
      </c>
      <c r="BE1744">
        <v>3373793.3420340996</v>
      </c>
      <c r="BF1744">
        <v>634070720.70188868</v>
      </c>
      <c r="BG1744">
        <v>70450.420658496179</v>
      </c>
      <c r="BH1744">
        <v>13240452.058557771</v>
      </c>
      <c r="BI1744">
        <v>33.716405438761484</v>
      </c>
      <c r="BJ1744">
        <v>68.805806207434728</v>
      </c>
      <c r="BK1744">
        <v>35.089400768673244</v>
      </c>
      <c r="BL1744">
        <v>57.001135834093184</v>
      </c>
      <c r="BM1744">
        <v>58.779459219740922</v>
      </c>
      <c r="BN1744">
        <f t="shared" si="171"/>
        <v>1.7783233856477381</v>
      </c>
      <c r="BO1744">
        <v>0.71159601291753027</v>
      </c>
      <c r="BP1744">
        <v>0.290539777706942</v>
      </c>
      <c r="BQ1744">
        <v>0.2816320306080658</v>
      </c>
      <c r="BR1744">
        <v>8.9285714285714288E-2</v>
      </c>
      <c r="BS1744">
        <v>0.20689655172413793</v>
      </c>
      <c r="BT1744">
        <v>0.83333333333333337</v>
      </c>
      <c r="BU1744">
        <v>-5.0927275695505057E-2</v>
      </c>
      <c r="BV1744">
        <v>0.71703460528683483</v>
      </c>
      <c r="BW1744">
        <v>0.63215897779230046</v>
      </c>
      <c r="BX1744">
        <v>0.53331010446512206</v>
      </c>
      <c r="BY1744">
        <f t="shared" si="172"/>
        <v>0.16456178660224222</v>
      </c>
      <c r="BZ1744">
        <v>0.10174921109159704</v>
      </c>
      <c r="CA1744">
        <f t="shared" si="173"/>
        <v>8.9982119329937178E-3</v>
      </c>
      <c r="CC1744">
        <v>0.16456178660224222</v>
      </c>
      <c r="CD1744">
        <v>8.9982119329937178E-3</v>
      </c>
    </row>
    <row r="1745" spans="1:82" x14ac:dyDescent="0.3">
      <c r="A1745">
        <v>0</v>
      </c>
      <c r="B1745" t="s">
        <v>1132</v>
      </c>
      <c r="C1745" t="s">
        <v>1139</v>
      </c>
      <c r="D1745">
        <v>33017</v>
      </c>
      <c r="E1745" s="2">
        <f t="shared" si="170"/>
        <v>0.6153115622806381</v>
      </c>
      <c r="F1745" s="2" t="s">
        <v>1939</v>
      </c>
      <c r="G1745" s="3">
        <v>30863</v>
      </c>
      <c r="H1745" s="1">
        <v>30.593061115671116</v>
      </c>
      <c r="I1745" s="1">
        <f t="shared" si="174"/>
        <v>9.3758028592161367</v>
      </c>
      <c r="J1745" s="1">
        <v>2.49428001767</v>
      </c>
      <c r="K1745" s="1">
        <v>200.674551906</v>
      </c>
      <c r="L1745" s="2">
        <v>0.20888315292999993</v>
      </c>
      <c r="M1745" s="2">
        <v>6.3654563974249262E-2</v>
      </c>
      <c r="N1745" s="7">
        <v>2.9237658000399999E-2</v>
      </c>
      <c r="O1745" s="2">
        <v>2.6046464957164044E-2</v>
      </c>
      <c r="P1745" s="3">
        <v>1605707.5702411104</v>
      </c>
      <c r="Q1745" s="3">
        <v>33529.846765841023</v>
      </c>
      <c r="R1745" s="3">
        <v>6394841.7698614281</v>
      </c>
      <c r="S1745" s="3">
        <v>5481.6000519613544</v>
      </c>
      <c r="T1745" s="3">
        <v>1097382.9262895719</v>
      </c>
      <c r="V1745">
        <v>33017</v>
      </c>
      <c r="W1745" s="2">
        <v>0.64268100806343975</v>
      </c>
      <c r="X1745" s="2">
        <v>0.82071076647931107</v>
      </c>
      <c r="Y1745" s="2">
        <v>-0.26161232768628817</v>
      </c>
      <c r="Z1745" s="2">
        <v>0.71130721417863152</v>
      </c>
      <c r="AA1745" s="2">
        <v>0.57841139143478049</v>
      </c>
      <c r="AB1745" s="2">
        <v>0.51560224101747065</v>
      </c>
      <c r="AC1745" s="2">
        <v>6.3654563974249262E-2</v>
      </c>
      <c r="AD1745" s="2">
        <v>6.049533795179976E-2</v>
      </c>
      <c r="AE1745" s="2">
        <v>2.6046464957164044E-2</v>
      </c>
      <c r="AF1745">
        <v>3328596.3687447328</v>
      </c>
      <c r="AG1745">
        <v>2837.0666261884558</v>
      </c>
      <c r="AH1745">
        <v>533217.89364051726</v>
      </c>
      <c r="AI1745">
        <v>35581.895585232734</v>
      </c>
      <c r="AJ1745">
        <v>62.598921152679161</v>
      </c>
      <c r="AK1745">
        <v>9723438.1386061609</v>
      </c>
      <c r="AL1745">
        <v>8318.6666781498116</v>
      </c>
      <c r="AM1745">
        <v>1563467.6616600389</v>
      </c>
      <c r="AN1745">
        <v>102715.05385528338</v>
      </c>
      <c r="AO1745">
        <v>183.52644788218754</v>
      </c>
      <c r="AP1745">
        <v>6394841.7698614281</v>
      </c>
      <c r="AQ1745">
        <v>5481.6000519613553</v>
      </c>
      <c r="AR1745">
        <v>1030249.7680195216</v>
      </c>
      <c r="AS1745">
        <v>67133.158270050641</v>
      </c>
      <c r="AT1745">
        <v>120.92752672950837</v>
      </c>
      <c r="AU1745" s="3">
        <v>301776680.75111431</v>
      </c>
      <c r="AV1745" s="3">
        <v>6301599.401172162</v>
      </c>
      <c r="AW1745">
        <v>667540.53567339003</v>
      </c>
      <c r="AX1745">
        <v>125457568.27445692</v>
      </c>
      <c r="AY1745">
        <v>13939.357505647982</v>
      </c>
      <c r="AZ1745">
        <v>2619762.8496114817</v>
      </c>
      <c r="BA1745">
        <v>2273248.1059145005</v>
      </c>
      <c r="BB1745">
        <v>427234249.02557123</v>
      </c>
      <c r="BC1745">
        <v>47469.204271489005</v>
      </c>
      <c r="BD1745">
        <v>8921362.2507836428</v>
      </c>
      <c r="BE1745">
        <v>1605707.5702411104</v>
      </c>
      <c r="BF1745">
        <v>301776680.75111431</v>
      </c>
      <c r="BG1745">
        <v>33529.846765841023</v>
      </c>
      <c r="BH1745">
        <v>6301599.401172162</v>
      </c>
      <c r="BI1745">
        <v>16.19907585884857</v>
      </c>
      <c r="BJ1745">
        <v>46.792136974519686</v>
      </c>
      <c r="BK1745">
        <v>30.593061115671116</v>
      </c>
      <c r="BL1745">
        <v>53.882291600645694</v>
      </c>
      <c r="BM1745">
        <v>63.25809445986183</v>
      </c>
      <c r="BN1745">
        <f t="shared" si="171"/>
        <v>9.3758028592161367</v>
      </c>
      <c r="BO1745">
        <v>0.6153115622806381</v>
      </c>
      <c r="BP1745">
        <v>0.12070246556261924</v>
      </c>
      <c r="BQ1745">
        <v>0.25030924203932542</v>
      </c>
      <c r="BR1745">
        <v>6.5476190476190479E-2</v>
      </c>
      <c r="BS1745">
        <v>0.10344827586206896</v>
      </c>
      <c r="BT1745">
        <v>0.88888888888888884</v>
      </c>
      <c r="BU1745">
        <v>-0.26850240003118758</v>
      </c>
      <c r="BV1745">
        <v>0.71130721417863152</v>
      </c>
      <c r="BW1745">
        <v>0.60001181684105864</v>
      </c>
      <c r="BX1745">
        <v>0.51560224101747065</v>
      </c>
      <c r="BY1745">
        <f t="shared" si="172"/>
        <v>0.10311725039778109</v>
      </c>
      <c r="BZ1745">
        <v>6.049533795179976E-2</v>
      </c>
      <c r="CA1745">
        <f t="shared" si="173"/>
        <v>1.1862053760476922E-2</v>
      </c>
      <c r="CC1745">
        <v>0.10311725039778109</v>
      </c>
      <c r="CD1745">
        <v>1.1862053760476922E-2</v>
      </c>
    </row>
    <row r="1746" spans="1:82" x14ac:dyDescent="0.3">
      <c r="A1746">
        <v>0</v>
      </c>
      <c r="B1746" t="s">
        <v>1132</v>
      </c>
      <c r="C1746" t="s">
        <v>553</v>
      </c>
      <c r="D1746">
        <v>33019</v>
      </c>
      <c r="E1746" s="2">
        <f t="shared" si="170"/>
        <v>0.54850084999129012</v>
      </c>
      <c r="F1746" s="2" t="s">
        <v>1938</v>
      </c>
      <c r="G1746" s="3">
        <v>3686</v>
      </c>
      <c r="H1746" s="1">
        <v>4.9757353385958654</v>
      </c>
      <c r="I1746" s="1">
        <f t="shared" si="174"/>
        <v>4.7560776408096928</v>
      </c>
      <c r="J1746" s="1">
        <v>2.59461091915</v>
      </c>
      <c r="K1746" s="1">
        <v>144.258858936</v>
      </c>
      <c r="L1746" s="2">
        <v>0.18161560636000007</v>
      </c>
      <c r="M1746" s="2">
        <v>1.3707677481577859E-2</v>
      </c>
      <c r="N1746" s="7">
        <v>0</v>
      </c>
      <c r="O1746" s="2">
        <v>5.9958986858500698E-3</v>
      </c>
      <c r="P1746" s="3">
        <v>320582.89027179999</v>
      </c>
      <c r="Q1746" s="3">
        <v>6694.3043588875989</v>
      </c>
      <c r="R1746" s="3">
        <v>1452643.3858417659</v>
      </c>
      <c r="S1746" s="3">
        <v>1236.8084033942209</v>
      </c>
      <c r="T1746" s="3">
        <v>250063.68432925039</v>
      </c>
      <c r="V1746">
        <v>33019</v>
      </c>
      <c r="W1746" s="2">
        <v>0.41767432843576896</v>
      </c>
      <c r="X1746" s="2">
        <v>0.13348254194299591</v>
      </c>
      <c r="Y1746" s="2">
        <v>-0.12297050987224481</v>
      </c>
      <c r="Z1746" s="2">
        <v>0.73991911561800361</v>
      </c>
      <c r="AA1746" s="2">
        <v>0.41580243499460212</v>
      </c>
      <c r="AB1746" s="2">
        <v>0.44829567310458768</v>
      </c>
      <c r="AC1746" s="2">
        <v>1.3707677481577859E-2</v>
      </c>
      <c r="AD1746" s="2">
        <v>0</v>
      </c>
      <c r="AE1746" s="2">
        <v>5.9958986858500698E-3</v>
      </c>
      <c r="AF1746">
        <v>661941.06501203252</v>
      </c>
      <c r="AG1746">
        <v>561.41022548504634</v>
      </c>
      <c r="AH1746">
        <v>105515.31470502001</v>
      </c>
      <c r="AI1746">
        <v>8124.7676205287144</v>
      </c>
      <c r="AJ1746">
        <v>12.389309988941976</v>
      </c>
      <c r="AK1746">
        <v>2114584.4508537985</v>
      </c>
      <c r="AL1746">
        <v>1798.2186288792673</v>
      </c>
      <c r="AM1746">
        <v>337969.62705959717</v>
      </c>
      <c r="AN1746">
        <v>25734.139595201967</v>
      </c>
      <c r="AO1746">
        <v>39.68001524463957</v>
      </c>
      <c r="AP1746">
        <v>1452643.3858417659</v>
      </c>
      <c r="AQ1746">
        <v>1236.8084033942209</v>
      </c>
      <c r="AR1746">
        <v>232454.31235457718</v>
      </c>
      <c r="AS1746">
        <v>17609.371974673253</v>
      </c>
      <c r="AT1746">
        <v>27.290705255697596</v>
      </c>
      <c r="AU1746" s="3">
        <v>60250348.397682086</v>
      </c>
      <c r="AV1746" s="3">
        <v>1258127.5612093352</v>
      </c>
      <c r="AW1746">
        <v>118357.97674387001</v>
      </c>
      <c r="AX1746">
        <v>22244198.14924293</v>
      </c>
      <c r="AY1746">
        <v>2471.5115611873402</v>
      </c>
      <c r="AZ1746">
        <v>464495.8828095487</v>
      </c>
      <c r="BA1746">
        <v>438940.86701567</v>
      </c>
      <c r="BB1746">
        <v>82494546.546925023</v>
      </c>
      <c r="BC1746">
        <v>9165.8159200749396</v>
      </c>
      <c r="BD1746">
        <v>1722623.4440188841</v>
      </c>
      <c r="BE1746">
        <v>320582.89027179999</v>
      </c>
      <c r="BF1746">
        <v>60250348.397682086</v>
      </c>
      <c r="BG1746">
        <v>6694.3043588875989</v>
      </c>
      <c r="BH1746">
        <v>1258127.5612093352</v>
      </c>
      <c r="BI1746">
        <v>2.0626403054961351</v>
      </c>
      <c r="BJ1746">
        <v>7.0383756440920004</v>
      </c>
      <c r="BK1746">
        <v>4.9757353385958654</v>
      </c>
      <c r="BL1746">
        <v>52.193751201645206</v>
      </c>
      <c r="BM1746">
        <v>56.949828842454899</v>
      </c>
      <c r="BN1746">
        <f t="shared" si="171"/>
        <v>4.7560776408096928</v>
      </c>
      <c r="BO1746">
        <v>0.54850084999129012</v>
      </c>
      <c r="BP1746">
        <v>1.3700349022026546E-2</v>
      </c>
      <c r="BQ1746">
        <v>0.1589869969600706</v>
      </c>
      <c r="BR1746">
        <v>2.3809523809523808E-2</v>
      </c>
      <c r="BS1746">
        <v>0.10344827586206896</v>
      </c>
      <c r="BT1746">
        <v>0.77777777777777779</v>
      </c>
      <c r="BU1746">
        <v>-0.13620361695604549</v>
      </c>
      <c r="BV1746">
        <v>0.73991911561800361</v>
      </c>
      <c r="BW1746">
        <v>0.43133032675788602</v>
      </c>
      <c r="BX1746">
        <v>0.44829567310458768</v>
      </c>
      <c r="BY1746">
        <f t="shared" si="172"/>
        <v>0.1612248648826487</v>
      </c>
      <c r="BZ1746">
        <v>0</v>
      </c>
      <c r="CA1746">
        <f t="shared" si="173"/>
        <v>3.1241601725151146E-3</v>
      </c>
      <c r="CC1746">
        <v>0.1612248648826487</v>
      </c>
      <c r="CD1746">
        <v>3.1241601725151146E-3</v>
      </c>
    </row>
    <row r="1747" spans="1:82" x14ac:dyDescent="0.3">
      <c r="A1747">
        <v>0</v>
      </c>
      <c r="B1747" t="s">
        <v>1140</v>
      </c>
      <c r="C1747" t="s">
        <v>1141</v>
      </c>
      <c r="D1747">
        <v>34001</v>
      </c>
      <c r="E1747" s="2">
        <f t="shared" si="170"/>
        <v>0.56476030805307509</v>
      </c>
      <c r="F1747" s="2" t="s">
        <v>1938</v>
      </c>
      <c r="G1747" s="3">
        <v>54647</v>
      </c>
      <c r="H1747" s="1">
        <v>33.132838496292464</v>
      </c>
      <c r="I1747" s="1">
        <f t="shared" si="174"/>
        <v>8.3976101857384435</v>
      </c>
      <c r="J1747" s="1">
        <v>2.1713515755500001</v>
      </c>
      <c r="K1747" s="1">
        <v>229.38632907900001</v>
      </c>
      <c r="L1747" s="2">
        <v>0.12099549390999997</v>
      </c>
      <c r="M1747" s="2">
        <v>0.25841173955222857</v>
      </c>
      <c r="N1747" s="7">
        <v>8.3619072639300004E-2</v>
      </c>
      <c r="O1747" s="2">
        <v>0.16201417247795491</v>
      </c>
      <c r="P1747" s="3">
        <v>2532698.6463948004</v>
      </c>
      <c r="Q1747" s="3">
        <v>71653.305267835196</v>
      </c>
      <c r="R1747" s="3">
        <v>11720052.791938726</v>
      </c>
      <c r="S1747" s="3">
        <v>14704.866368260711</v>
      </c>
      <c r="T1747" s="3">
        <v>3863396.0371454754</v>
      </c>
      <c r="V1747">
        <v>34001</v>
      </c>
      <c r="W1747" s="2">
        <v>0.72295513757769325</v>
      </c>
      <c r="X1747" s="2">
        <v>0.88884460352345152</v>
      </c>
      <c r="Y1747" s="2">
        <v>-0.23262869623654747</v>
      </c>
      <c r="Z1747" s="2">
        <v>0.61921597786347427</v>
      </c>
      <c r="AA1747" s="2">
        <v>0.66116836698282833</v>
      </c>
      <c r="AB1747" s="2">
        <v>0.29866241933794491</v>
      </c>
      <c r="AC1747" s="2">
        <v>0.25841173955222857</v>
      </c>
      <c r="AD1747" s="2">
        <v>0.17301536458430908</v>
      </c>
      <c r="AE1747" s="2">
        <v>0.16201417247795491</v>
      </c>
      <c r="AF1747">
        <v>6149092.9373557009</v>
      </c>
      <c r="AG1747">
        <v>7669.1676982584158</v>
      </c>
      <c r="AH1747">
        <v>1441396.338137886</v>
      </c>
      <c r="AI1747">
        <v>582690.43239165389</v>
      </c>
      <c r="AJ1747">
        <v>31.976562329404729</v>
      </c>
      <c r="AK1747">
        <v>17869145.729294427</v>
      </c>
      <c r="AL1747">
        <v>22374.034066519125</v>
      </c>
      <c r="AM1747">
        <v>4205130.4706997825</v>
      </c>
      <c r="AN1747">
        <v>1682352.3369752339</v>
      </c>
      <c r="AO1747">
        <v>93.18808961616574</v>
      </c>
      <c r="AP1747">
        <v>11720052.791938726</v>
      </c>
      <c r="AQ1747">
        <v>14704.866368260709</v>
      </c>
      <c r="AR1747">
        <v>2763734.1325618965</v>
      </c>
      <c r="AS1747">
        <v>1099661.9045835799</v>
      </c>
      <c r="AT1747">
        <v>61.211527286761012</v>
      </c>
      <c r="AU1747" s="3">
        <v>475995383.60343879</v>
      </c>
      <c r="AV1747" s="3">
        <v>13466522.192036947</v>
      </c>
      <c r="AW1747">
        <v>1034413.1546208001</v>
      </c>
      <c r="AX1747">
        <v>194407608.27943316</v>
      </c>
      <c r="AY1747">
        <v>29264.879833459196</v>
      </c>
      <c r="AZ1747">
        <v>5500041.5159003213</v>
      </c>
      <c r="BA1747">
        <v>3567111.8010156006</v>
      </c>
      <c r="BB1747">
        <v>670402991.88287199</v>
      </c>
      <c r="BC1747">
        <v>100918.1851012944</v>
      </c>
      <c r="BD1747">
        <v>18966563.707937267</v>
      </c>
      <c r="BE1747">
        <v>2532698.6463948004</v>
      </c>
      <c r="BF1747">
        <v>475995383.60343879</v>
      </c>
      <c r="BG1747">
        <v>71653.305267835196</v>
      </c>
      <c r="BH1747">
        <v>13466522.192036947</v>
      </c>
      <c r="BI1747">
        <v>17.565712500504308</v>
      </c>
      <c r="BJ1747">
        <v>50.698550996796769</v>
      </c>
      <c r="BK1747">
        <v>33.132838496292464</v>
      </c>
      <c r="BL1747">
        <v>44.009844192854089</v>
      </c>
      <c r="BM1747">
        <v>52.407454378592533</v>
      </c>
      <c r="BN1747">
        <f t="shared" si="171"/>
        <v>8.3976101857384435</v>
      </c>
      <c r="BO1747">
        <v>0.56476030805307509</v>
      </c>
      <c r="BP1747">
        <v>0.12013256862087068</v>
      </c>
      <c r="BQ1747">
        <v>0.42473543712157386</v>
      </c>
      <c r="BR1747">
        <v>4.1666666666666664E-2</v>
      </c>
      <c r="BS1747">
        <v>0</v>
      </c>
      <c r="BT1747">
        <v>0.44444444444444442</v>
      </c>
      <c r="BU1747">
        <v>-0.24048911045316385</v>
      </c>
      <c r="BV1747">
        <v>0.61921597786347427</v>
      </c>
      <c r="BW1747">
        <v>0.68585930184940702</v>
      </c>
      <c r="BX1747">
        <v>0.29866241933794491</v>
      </c>
      <c r="BY1747">
        <f t="shared" si="172"/>
        <v>0.22066515270947992</v>
      </c>
      <c r="BZ1747">
        <v>0.17301536458430908</v>
      </c>
      <c r="CA1747">
        <f t="shared" si="173"/>
        <v>0.12432197816971614</v>
      </c>
      <c r="CC1747">
        <v>0.22066515270947992</v>
      </c>
      <c r="CD1747">
        <v>0.12432197816971614</v>
      </c>
    </row>
    <row r="1748" spans="1:82" x14ac:dyDescent="0.3">
      <c r="A1748">
        <v>0</v>
      </c>
      <c r="B1748" t="s">
        <v>1140</v>
      </c>
      <c r="C1748" t="s">
        <v>1142</v>
      </c>
      <c r="D1748">
        <v>34003</v>
      </c>
      <c r="E1748" s="2">
        <f t="shared" si="170"/>
        <v>0.7209985453675305</v>
      </c>
      <c r="F1748" s="2" t="s">
        <v>1942</v>
      </c>
      <c r="G1748" s="3">
        <v>36711</v>
      </c>
      <c r="H1748" s="1">
        <v>0</v>
      </c>
      <c r="I1748" s="1">
        <f t="shared" si="174"/>
        <v>-4.9768961043318711</v>
      </c>
      <c r="J1748" s="1">
        <v>2.5581851980399999</v>
      </c>
      <c r="K1748" s="1">
        <v>233.16335847600001</v>
      </c>
      <c r="L1748" s="2">
        <v>0.21499103669000008</v>
      </c>
      <c r="M1748" s="2">
        <v>0.33935137301161283</v>
      </c>
      <c r="N1748" s="7">
        <v>7.6616567387200005E-2</v>
      </c>
      <c r="O1748" s="2">
        <v>0.26484142067408839</v>
      </c>
      <c r="P1748" s="3">
        <v>-253890.79451999997</v>
      </c>
      <c r="Q1748" s="3">
        <v>-7182.8974324799965</v>
      </c>
      <c r="R1748" s="3">
        <v>-6286.98552422598</v>
      </c>
      <c r="S1748" s="3">
        <v>-70.903440506052149</v>
      </c>
      <c r="T1748" s="3">
        <v>-3741.4955283189192</v>
      </c>
      <c r="V1748">
        <v>34003</v>
      </c>
      <c r="W1748" s="2">
        <v>0.72692328431800179</v>
      </c>
      <c r="X1748" s="2">
        <v>0</v>
      </c>
      <c r="Y1748" s="2">
        <v>0.14924552755019893</v>
      </c>
      <c r="Z1748" s="2">
        <v>0.72953139730905237</v>
      </c>
      <c r="AA1748" s="2">
        <v>0.67205503302124148</v>
      </c>
      <c r="AB1748" s="2">
        <v>0.53067879702668441</v>
      </c>
      <c r="AC1748" s="2">
        <v>0.33935137301161283</v>
      </c>
      <c r="AD1748" s="2">
        <v>0.15852655287000395</v>
      </c>
      <c r="AE1748" s="2">
        <v>0.26484142067408839</v>
      </c>
      <c r="AF1748">
        <v>11681006.889786854</v>
      </c>
      <c r="AG1748">
        <v>14408.703850452312</v>
      </c>
      <c r="AH1748">
        <v>2708071.303757193</v>
      </c>
      <c r="AI1748">
        <v>1489922.1245806646</v>
      </c>
      <c r="AJ1748">
        <v>60.260227477498269</v>
      </c>
      <c r="AK1748">
        <v>11674719.904262628</v>
      </c>
      <c r="AL1748">
        <v>14337.80040994626</v>
      </c>
      <c r="AM1748">
        <v>2694745.221511005</v>
      </c>
      <c r="AN1748">
        <v>1499506.7112985342</v>
      </c>
      <c r="AO1748">
        <v>60.036853652657079</v>
      </c>
      <c r="AP1748">
        <v>-6286.98552422598</v>
      </c>
      <c r="AQ1748">
        <v>-70.903440506051993</v>
      </c>
      <c r="AR1748">
        <v>-13326.082246188074</v>
      </c>
      <c r="AS1748">
        <v>9584.5867178696208</v>
      </c>
      <c r="AT1748">
        <v>-0.22337382484118962</v>
      </c>
      <c r="AU1748" s="3">
        <v>-47716235.922088794</v>
      </c>
      <c r="AV1748" s="3">
        <v>-1349953.7434602906</v>
      </c>
      <c r="AW1748">
        <v>2043744.8797746</v>
      </c>
      <c r="AX1748">
        <v>384101412.70483834</v>
      </c>
      <c r="AY1748">
        <v>57820.173737810394</v>
      </c>
      <c r="AZ1748">
        <v>10866723.452284085</v>
      </c>
      <c r="BA1748">
        <v>1789854.0852546</v>
      </c>
      <c r="BB1748">
        <v>336385176.78274953</v>
      </c>
      <c r="BC1748">
        <v>50637.276305330393</v>
      </c>
      <c r="BD1748">
        <v>9516769.7088237945</v>
      </c>
      <c r="BE1748">
        <v>-253890.79451999997</v>
      </c>
      <c r="BF1748">
        <v>-47716235.922088794</v>
      </c>
      <c r="BG1748">
        <v>-7182.8974324799965</v>
      </c>
      <c r="BH1748">
        <v>-1349953.7434602906</v>
      </c>
      <c r="BI1748">
        <v>93.958612140251034</v>
      </c>
      <c r="BJ1748">
        <v>93.958612140251034</v>
      </c>
      <c r="BK1748">
        <v>0</v>
      </c>
      <c r="BL1748">
        <v>44.273353274496522</v>
      </c>
      <c r="BM1748">
        <v>39.296457170164651</v>
      </c>
      <c r="BN1748">
        <f t="shared" si="171"/>
        <v>-4.9768961043318711</v>
      </c>
      <c r="BO1748">
        <v>0.7209985453675305</v>
      </c>
      <c r="BP1748">
        <v>0.82035495952508575</v>
      </c>
      <c r="BQ1748">
        <v>0.31014232178939355</v>
      </c>
      <c r="BR1748">
        <v>5.9523809523809521E-2</v>
      </c>
      <c r="BS1748">
        <v>6.8965517241379309E-2</v>
      </c>
      <c r="BT1748">
        <v>0.61111111111111116</v>
      </c>
      <c r="BU1748">
        <v>0.14252737272578458</v>
      </c>
      <c r="BV1748">
        <v>0.72953139730905237</v>
      </c>
      <c r="BW1748">
        <v>0.69715252388095594</v>
      </c>
      <c r="BX1748">
        <v>0.53067879702668441</v>
      </c>
      <c r="BY1748">
        <f t="shared" si="172"/>
        <v>0.13774576601425634</v>
      </c>
      <c r="BZ1748">
        <v>0.15852655287000395</v>
      </c>
      <c r="CA1748">
        <f t="shared" si="173"/>
        <v>0.11861291491021109</v>
      </c>
      <c r="CC1748">
        <v>0.13774576601425634</v>
      </c>
      <c r="CD1748">
        <v>0.11861291491021109</v>
      </c>
    </row>
    <row r="1749" spans="1:82" x14ac:dyDescent="0.3">
      <c r="A1749">
        <v>0</v>
      </c>
      <c r="B1749" t="s">
        <v>1140</v>
      </c>
      <c r="C1749" t="s">
        <v>1143</v>
      </c>
      <c r="D1749">
        <v>34005</v>
      </c>
      <c r="E1749" s="2">
        <f t="shared" si="170"/>
        <v>0.59693996861223764</v>
      </c>
      <c r="F1749" s="2" t="s">
        <v>1939</v>
      </c>
      <c r="G1749" s="3">
        <v>88401</v>
      </c>
      <c r="H1749" s="1">
        <v>32.730789522221087</v>
      </c>
      <c r="I1749" s="1">
        <f t="shared" si="174"/>
        <v>1.7585801940372576</v>
      </c>
      <c r="J1749" s="1">
        <v>2.4151912656499999</v>
      </c>
      <c r="K1749" s="1">
        <v>181.59038134599999</v>
      </c>
      <c r="L1749" s="2">
        <v>0.14843194111999991</v>
      </c>
      <c r="M1749" s="2">
        <v>0.26496938832506994</v>
      </c>
      <c r="N1749" s="7">
        <v>4.4534603382300003E-2</v>
      </c>
      <c r="O1749" s="2">
        <v>7.8884773007604547E-2</v>
      </c>
      <c r="P1749" s="3">
        <v>2418684.1157875997</v>
      </c>
      <c r="Q1749" s="3">
        <v>68427.687416222383</v>
      </c>
      <c r="R1749" s="3">
        <v>10476204.020931263</v>
      </c>
      <c r="S1749" s="3">
        <v>13048.614712955736</v>
      </c>
      <c r="T1749" s="3">
        <v>3198502.1981139467</v>
      </c>
      <c r="V1749">
        <v>34005</v>
      </c>
      <c r="W1749" s="2">
        <v>0.72866817045339183</v>
      </c>
      <c r="X1749" s="2">
        <v>0.87805895770576903</v>
      </c>
      <c r="Y1749" s="2">
        <v>-4.1545255068626698E-2</v>
      </c>
      <c r="Z1749" s="2">
        <v>0.68875305046257762</v>
      </c>
      <c r="AA1749" s="2">
        <v>0.52340440852067915</v>
      </c>
      <c r="AB1749" s="2">
        <v>0.36638589760128837</v>
      </c>
      <c r="AC1749" s="2">
        <v>0.26496938832506994</v>
      </c>
      <c r="AD1749" s="2">
        <v>9.2146090570070463E-2</v>
      </c>
      <c r="AE1749" s="2">
        <v>7.8884773007604547E-2</v>
      </c>
      <c r="AF1749">
        <v>10083721.680773031</v>
      </c>
      <c r="AG1749">
        <v>12582.328008715407</v>
      </c>
      <c r="AH1749">
        <v>2364809.6156680291</v>
      </c>
      <c r="AI1749">
        <v>715996.66631626501</v>
      </c>
      <c r="AJ1749">
        <v>52.455227022877637</v>
      </c>
      <c r="AK1749">
        <v>20559925.701704293</v>
      </c>
      <c r="AL1749">
        <v>25630.942721671145</v>
      </c>
      <c r="AM1749">
        <v>4817256.3745643925</v>
      </c>
      <c r="AN1749">
        <v>1462052.1055338476</v>
      </c>
      <c r="AO1749">
        <v>106.88123859353108</v>
      </c>
      <c r="AP1749">
        <v>10476204.020931263</v>
      </c>
      <c r="AQ1749">
        <v>13048.614712955738</v>
      </c>
      <c r="AR1749">
        <v>2452446.7588963634</v>
      </c>
      <c r="AS1749">
        <v>746055.43921758258</v>
      </c>
      <c r="AT1749">
        <v>54.426011570653444</v>
      </c>
      <c r="AU1749" s="3">
        <v>454567492.72112149</v>
      </c>
      <c r="AV1749" s="3">
        <v>12860299.573004834</v>
      </c>
      <c r="AW1749">
        <v>1928534.0470119</v>
      </c>
      <c r="AX1749">
        <v>362448688.79541647</v>
      </c>
      <c r="AY1749">
        <v>54560.710958115596</v>
      </c>
      <c r="AZ1749">
        <v>10254140.017468246</v>
      </c>
      <c r="BA1749">
        <v>4347218.1627994999</v>
      </c>
      <c r="BB1749">
        <v>817016181.51653802</v>
      </c>
      <c r="BC1749">
        <v>122988.39837433798</v>
      </c>
      <c r="BD1749">
        <v>23114439.590473078</v>
      </c>
      <c r="BE1749">
        <v>2418684.1157875997</v>
      </c>
      <c r="BF1749">
        <v>454567492.72112149</v>
      </c>
      <c r="BG1749">
        <v>68427.687416222383</v>
      </c>
      <c r="BH1749">
        <v>12860299.573004834</v>
      </c>
      <c r="BI1749">
        <v>27.840882840749327</v>
      </c>
      <c r="BJ1749">
        <v>60.571672362970418</v>
      </c>
      <c r="BK1749">
        <v>32.730789522221087</v>
      </c>
      <c r="BL1749">
        <v>42.422238310851519</v>
      </c>
      <c r="BM1749">
        <v>44.180818504888776</v>
      </c>
      <c r="BN1749">
        <f t="shared" si="171"/>
        <v>1.7585801940372576</v>
      </c>
      <c r="BO1749">
        <v>0.59693996861223764</v>
      </c>
      <c r="BP1749">
        <v>0.20125398449105941</v>
      </c>
      <c r="BQ1749">
        <v>0.38762374563126722</v>
      </c>
      <c r="BR1749">
        <v>8.9285714285714288E-2</v>
      </c>
      <c r="BS1749">
        <v>3.4482758620689655E-2</v>
      </c>
      <c r="BT1749">
        <v>0.61111111111111116</v>
      </c>
      <c r="BU1749">
        <v>-5.036187405350287E-2</v>
      </c>
      <c r="BV1749">
        <v>0.68875305046257762</v>
      </c>
      <c r="BW1749">
        <v>0.54295063124551779</v>
      </c>
      <c r="BX1749">
        <v>0.36638589760128837</v>
      </c>
      <c r="BY1749">
        <f t="shared" si="172"/>
        <v>0.13894524433874128</v>
      </c>
      <c r="BZ1749">
        <v>9.2146090570070463E-2</v>
      </c>
      <c r="CA1749">
        <f t="shared" si="173"/>
        <v>4.9867098032697496E-2</v>
      </c>
      <c r="CC1749">
        <v>0.13894524433874128</v>
      </c>
      <c r="CD1749">
        <v>4.9867098032697496E-2</v>
      </c>
    </row>
    <row r="1750" spans="1:82" x14ac:dyDescent="0.3">
      <c r="A1750">
        <v>0</v>
      </c>
      <c r="B1750" t="s">
        <v>1140</v>
      </c>
      <c r="C1750" t="s">
        <v>339</v>
      </c>
      <c r="D1750">
        <v>34007</v>
      </c>
      <c r="E1750" s="2">
        <f t="shared" si="170"/>
        <v>0.58702084114289699</v>
      </c>
      <c r="F1750" s="2" t="s">
        <v>1939</v>
      </c>
      <c r="G1750" s="3">
        <v>57882</v>
      </c>
      <c r="H1750" s="1">
        <v>14.124171356823297</v>
      </c>
      <c r="I1750" s="1">
        <f t="shared" si="174"/>
        <v>-5.0176956803155761</v>
      </c>
      <c r="J1750" s="1">
        <v>2.39851462229</v>
      </c>
      <c r="K1750" s="1">
        <v>177.17973579599999</v>
      </c>
      <c r="L1750" s="2">
        <v>0.14304018077999991</v>
      </c>
      <c r="M1750" s="2">
        <v>0.10948560246516756</v>
      </c>
      <c r="N1750" s="7">
        <v>4.0169771310100001E-2</v>
      </c>
      <c r="O1750" s="2">
        <v>5.9502962843431657E-2</v>
      </c>
      <c r="P1750" s="3">
        <v>22736.571520099878</v>
      </c>
      <c r="Q1750" s="3">
        <v>643.24687905239989</v>
      </c>
      <c r="R1750" s="3">
        <v>620273.87860203721</v>
      </c>
      <c r="S1750" s="3">
        <v>752.8646027716552</v>
      </c>
      <c r="T1750" s="3">
        <v>210586.11362059787</v>
      </c>
      <c r="V1750">
        <v>34007</v>
      </c>
      <c r="W1750" s="2">
        <v>0.59894054078454939</v>
      </c>
      <c r="X1750" s="2">
        <v>0.37890485872973717</v>
      </c>
      <c r="Y1750" s="2">
        <v>0.1646984645713474</v>
      </c>
      <c r="Z1750" s="2">
        <v>0.68399728260723758</v>
      </c>
      <c r="AA1750" s="2">
        <v>0.51069144813048406</v>
      </c>
      <c r="AB1750" s="2">
        <v>0.35307700372766543</v>
      </c>
      <c r="AC1750" s="2">
        <v>0.10948560246516756</v>
      </c>
      <c r="AD1750" s="2">
        <v>8.3114861348257241E-2</v>
      </c>
      <c r="AE1750" s="2">
        <v>5.9502962843431657E-2</v>
      </c>
      <c r="AF1750">
        <v>9742302.1713085026</v>
      </c>
      <c r="AG1750">
        <v>12104.760643122392</v>
      </c>
      <c r="AH1750">
        <v>2275052.3070442718</v>
      </c>
      <c r="AI1750">
        <v>1045882.8315322775</v>
      </c>
      <c r="AJ1750">
        <v>50.523305468979871</v>
      </c>
      <c r="AK1750">
        <v>10362576.04991054</v>
      </c>
      <c r="AL1750">
        <v>12857.625245894047</v>
      </c>
      <c r="AM1750">
        <v>2416550.8795419279</v>
      </c>
      <c r="AN1750">
        <v>1114970.3726552194</v>
      </c>
      <c r="AO1750">
        <v>53.686138786093984</v>
      </c>
      <c r="AP1750">
        <v>620273.87860203721</v>
      </c>
      <c r="AQ1750">
        <v>752.86460277165497</v>
      </c>
      <c r="AR1750">
        <v>141498.5724976561</v>
      </c>
      <c r="AS1750">
        <v>69087.541122941882</v>
      </c>
      <c r="AT1750">
        <v>3.1628333171141136</v>
      </c>
      <c r="AU1750" s="3">
        <v>4273111.2514875708</v>
      </c>
      <c r="AV1750" s="3">
        <v>120891.81844910803</v>
      </c>
      <c r="AW1750">
        <v>1251267.9120554002</v>
      </c>
      <c r="AX1750">
        <v>235163291.39169192</v>
      </c>
      <c r="AY1750">
        <v>35399.980097109597</v>
      </c>
      <c r="AZ1750">
        <v>6653072.2594507774</v>
      </c>
      <c r="BA1750">
        <v>1274004.4835755001</v>
      </c>
      <c r="BB1750">
        <v>239436402.64317948</v>
      </c>
      <c r="BC1750">
        <v>36043.226976161997</v>
      </c>
      <c r="BD1750">
        <v>6773964.0778998854</v>
      </c>
      <c r="BE1750">
        <v>22736.571520099878</v>
      </c>
      <c r="BF1750">
        <v>4273111.2514875708</v>
      </c>
      <c r="BG1750">
        <v>643.24687905239989</v>
      </c>
      <c r="BH1750">
        <v>120891.81844910803</v>
      </c>
      <c r="BI1750">
        <v>69.780177778049577</v>
      </c>
      <c r="BJ1750">
        <v>83.904349134872874</v>
      </c>
      <c r="BK1750">
        <v>14.124171356823297</v>
      </c>
      <c r="BL1750">
        <v>39.61161057557289</v>
      </c>
      <c r="BM1750">
        <v>34.593914895257313</v>
      </c>
      <c r="BN1750">
        <f t="shared" si="171"/>
        <v>-5.0176956803155761</v>
      </c>
      <c r="BO1750">
        <v>0.58702084114289699</v>
      </c>
      <c r="BP1750">
        <v>0.49603967950123617</v>
      </c>
      <c r="BQ1750">
        <v>0.37409424592093571</v>
      </c>
      <c r="BR1750">
        <v>4.1666666666666664E-2</v>
      </c>
      <c r="BS1750">
        <v>6.8965517241379309E-2</v>
      </c>
      <c r="BT1750">
        <v>0.5</v>
      </c>
      <c r="BU1750">
        <v>0.14369578296609922</v>
      </c>
      <c r="BV1750">
        <v>0.68399728260723758</v>
      </c>
      <c r="BW1750">
        <v>0.52976291299842748</v>
      </c>
      <c r="BX1750">
        <v>0.35307700372766543</v>
      </c>
      <c r="BY1750">
        <f t="shared" si="172"/>
        <v>8.477745595316262E-2</v>
      </c>
      <c r="BZ1750">
        <v>8.3114861348257241E-2</v>
      </c>
      <c r="CA1750">
        <f t="shared" si="173"/>
        <v>3.8998930400527113E-2</v>
      </c>
      <c r="CC1750">
        <v>8.477745595316262E-2</v>
      </c>
      <c r="CD1750">
        <v>3.8998930400527113E-2</v>
      </c>
    </row>
    <row r="1751" spans="1:82" x14ac:dyDescent="0.3">
      <c r="A1751">
        <v>0</v>
      </c>
      <c r="B1751" t="s">
        <v>1140</v>
      </c>
      <c r="C1751" t="s">
        <v>1144</v>
      </c>
      <c r="D1751">
        <v>34009</v>
      </c>
      <c r="E1751" s="2">
        <f t="shared" si="170"/>
        <v>0.58897008730644451</v>
      </c>
      <c r="F1751" s="2" t="s">
        <v>1939</v>
      </c>
      <c r="G1751" s="3">
        <v>22077</v>
      </c>
      <c r="H1751" s="1">
        <v>30.910295572666136</v>
      </c>
      <c r="I1751" s="1">
        <f t="shared" si="174"/>
        <v>7.2245442560990725</v>
      </c>
      <c r="J1751" s="1">
        <v>2.0216460194499999</v>
      </c>
      <c r="K1751" s="1">
        <v>229.14861378000001</v>
      </c>
      <c r="L1751" s="2">
        <v>0.11165797881000006</v>
      </c>
      <c r="M1751" s="2">
        <v>0.19080366086550202</v>
      </c>
      <c r="N1751" s="7">
        <v>0.15270142667299999</v>
      </c>
      <c r="O1751" s="2">
        <v>8.6537934668019414E-2</v>
      </c>
      <c r="P1751" s="3">
        <v>1728363.0917961798</v>
      </c>
      <c r="Q1751" s="3">
        <v>48897.61693773431</v>
      </c>
      <c r="R1751" s="3">
        <v>7608035.5471637519</v>
      </c>
      <c r="S1751" s="3">
        <v>9578.3189572436349</v>
      </c>
      <c r="T1751" s="3">
        <v>2341689.2133824034</v>
      </c>
      <c r="V1751">
        <v>34009</v>
      </c>
      <c r="W1751" s="2">
        <v>0.70209138352023726</v>
      </c>
      <c r="X1751" s="2">
        <v>0.82922111898603246</v>
      </c>
      <c r="Y1751" s="2">
        <v>-0.18806600594523423</v>
      </c>
      <c r="Z1751" s="2">
        <v>0.57652364127649103</v>
      </c>
      <c r="AA1751" s="2">
        <v>0.66048319172989278</v>
      </c>
      <c r="AB1751" s="2">
        <v>0.27561391761072412</v>
      </c>
      <c r="AC1751" s="2">
        <v>0.19080366086550202</v>
      </c>
      <c r="AD1751" s="2">
        <v>0.31595295396706274</v>
      </c>
      <c r="AE1751" s="2">
        <v>8.6537934668019414E-2</v>
      </c>
      <c r="AF1751">
        <v>2692569.5090499995</v>
      </c>
      <c r="AG1751">
        <v>3362.6681192399265</v>
      </c>
      <c r="AH1751">
        <v>632003.06788781378</v>
      </c>
      <c r="AI1751">
        <v>194221.33778724572</v>
      </c>
      <c r="AJ1751">
        <v>14.015489116299717</v>
      </c>
      <c r="AK1751">
        <v>10300605.056213751</v>
      </c>
      <c r="AL1751">
        <v>12940.987076483561</v>
      </c>
      <c r="AM1751">
        <v>2432218.477654234</v>
      </c>
      <c r="AN1751">
        <v>735695.14140322839</v>
      </c>
      <c r="AO1751">
        <v>53.849637707025451</v>
      </c>
      <c r="AP1751">
        <v>7608035.5471637519</v>
      </c>
      <c r="AQ1751">
        <v>9578.3189572436349</v>
      </c>
      <c r="AR1751">
        <v>1800215.4097664203</v>
      </c>
      <c r="AS1751">
        <v>541473.80361598264</v>
      </c>
      <c r="AT1751">
        <v>39.834148590725732</v>
      </c>
      <c r="AU1751" s="3">
        <v>324828559.47217405</v>
      </c>
      <c r="AV1751" s="3">
        <v>9189818.1272777859</v>
      </c>
      <c r="AW1751">
        <v>434639.67295342003</v>
      </c>
      <c r="AX1751">
        <v>81686180.134865761</v>
      </c>
      <c r="AY1751">
        <v>12296.51589697608</v>
      </c>
      <c r="AZ1751">
        <v>2311007.1976776845</v>
      </c>
      <c r="BA1751">
        <v>2163002.7647495996</v>
      </c>
      <c r="BB1751">
        <v>406514739.60703975</v>
      </c>
      <c r="BC1751">
        <v>61194.132834710392</v>
      </c>
      <c r="BD1751">
        <v>11500825.324955471</v>
      </c>
      <c r="BE1751">
        <v>1728363.0917961798</v>
      </c>
      <c r="BF1751">
        <v>324828559.47217405</v>
      </c>
      <c r="BG1751">
        <v>48897.61693773431</v>
      </c>
      <c r="BH1751">
        <v>9189818.1272777859</v>
      </c>
      <c r="BI1751">
        <v>9.733312273438095</v>
      </c>
      <c r="BJ1751">
        <v>40.643607846104231</v>
      </c>
      <c r="BK1751">
        <v>30.910295572666136</v>
      </c>
      <c r="BL1751">
        <v>36.138341743107134</v>
      </c>
      <c r="BM1751">
        <v>43.362885999206206</v>
      </c>
      <c r="BN1751">
        <f t="shared" si="171"/>
        <v>7.2245442560990725</v>
      </c>
      <c r="BO1751">
        <v>0.58897008730644451</v>
      </c>
      <c r="BP1751">
        <v>6.9420017955969457E-2</v>
      </c>
      <c r="BQ1751">
        <v>0.44692812545378885</v>
      </c>
      <c r="BR1751">
        <v>3.5714285714285712E-2</v>
      </c>
      <c r="BS1751">
        <v>0</v>
      </c>
      <c r="BT1751">
        <v>0.3888888888888889</v>
      </c>
      <c r="BU1751">
        <v>-0.20689507885581854</v>
      </c>
      <c r="BV1751">
        <v>0.57652364127649103</v>
      </c>
      <c r="BW1751">
        <v>0.68514853913889295</v>
      </c>
      <c r="BX1751">
        <v>0.27561391761072412</v>
      </c>
      <c r="BY1751">
        <f t="shared" si="172"/>
        <v>0.32227179279990947</v>
      </c>
      <c r="BZ1751">
        <v>0.31595295396706274</v>
      </c>
      <c r="CA1751">
        <f t="shared" si="173"/>
        <v>7.1640399965021501E-2</v>
      </c>
      <c r="CC1751">
        <v>0.32227179279990947</v>
      </c>
      <c r="CD1751">
        <v>7.1640399965021501E-2</v>
      </c>
    </row>
    <row r="1752" spans="1:82" x14ac:dyDescent="0.3">
      <c r="A1752">
        <v>0</v>
      </c>
      <c r="B1752" t="s">
        <v>1140</v>
      </c>
      <c r="C1752" t="s">
        <v>476</v>
      </c>
      <c r="D1752">
        <v>34011</v>
      </c>
      <c r="E1752" s="2">
        <f t="shared" si="170"/>
        <v>0.54912003803392417</v>
      </c>
      <c r="F1752" s="2" t="s">
        <v>1938</v>
      </c>
      <c r="G1752" s="3">
        <v>17115</v>
      </c>
      <c r="H1752" s="1">
        <v>27.903926910558539</v>
      </c>
      <c r="I1752" s="1">
        <f t="shared" si="174"/>
        <v>0.11151611974194253</v>
      </c>
      <c r="J1752" s="1">
        <v>2.28051134124</v>
      </c>
      <c r="K1752" s="1">
        <v>191.70277008100001</v>
      </c>
      <c r="L1752" s="2">
        <v>0.12751335244999984</v>
      </c>
      <c r="M1752" s="2">
        <v>5.670930606042511E-2</v>
      </c>
      <c r="N1752" s="7">
        <v>1.2055915606000001E-2</v>
      </c>
      <c r="O1752" s="2">
        <v>8.3879178690739714E-2</v>
      </c>
      <c r="P1752" s="3">
        <v>1594825.7378166495</v>
      </c>
      <c r="Q1752" s="3">
        <v>45119.67327950459</v>
      </c>
      <c r="R1752" s="3">
        <v>8153166.7958974969</v>
      </c>
      <c r="S1752" s="3">
        <v>10059.885761633745</v>
      </c>
      <c r="T1752" s="3">
        <v>2440462.2090452025</v>
      </c>
      <c r="V1752">
        <v>34011</v>
      </c>
      <c r="W1752" s="2">
        <v>0.62246820133443903</v>
      </c>
      <c r="X1752" s="2">
        <v>0.74857017922983338</v>
      </c>
      <c r="Y1752" s="2">
        <v>3.777334288073907E-3</v>
      </c>
      <c r="Z1752" s="2">
        <v>0.65034565387550358</v>
      </c>
      <c r="AA1752" s="2">
        <v>0.55255170589040548</v>
      </c>
      <c r="AB1752" s="2">
        <v>0.31475094741079046</v>
      </c>
      <c r="AC1752" s="2">
        <v>5.670930606042511E-2</v>
      </c>
      <c r="AD1752" s="2">
        <v>2.4944771188354722E-2</v>
      </c>
      <c r="AE1752" s="2">
        <v>8.3879178690739714E-2</v>
      </c>
      <c r="AF1752">
        <v>2814734.8106912952</v>
      </c>
      <c r="AG1752">
        <v>3505.8342301957723</v>
      </c>
      <c r="AH1752">
        <v>658910.69544224325</v>
      </c>
      <c r="AI1752">
        <v>186932.17752278177</v>
      </c>
      <c r="AJ1752">
        <v>14.622959776525258</v>
      </c>
      <c r="AK1752">
        <v>10967901.606588792</v>
      </c>
      <c r="AL1752">
        <v>13565.719991829517</v>
      </c>
      <c r="AM1752">
        <v>2549635.0959788482</v>
      </c>
      <c r="AN1752">
        <v>736669.9860313792</v>
      </c>
      <c r="AO1752">
        <v>56.692240259593241</v>
      </c>
      <c r="AP1752">
        <v>8153166.7958974969</v>
      </c>
      <c r="AQ1752">
        <v>10059.885761633745</v>
      </c>
      <c r="AR1752">
        <v>1890724.4005366049</v>
      </c>
      <c r="AS1752">
        <v>549737.80850859743</v>
      </c>
      <c r="AT1752">
        <v>42.069280483067985</v>
      </c>
      <c r="AU1752" s="3">
        <v>299731549.16526109</v>
      </c>
      <c r="AV1752" s="3">
        <v>8479791.3961500917</v>
      </c>
      <c r="AW1752">
        <v>576441.63096155017</v>
      </c>
      <c r="AX1752">
        <v>108336440.12291373</v>
      </c>
      <c r="AY1752">
        <v>16308.2758429122</v>
      </c>
      <c r="AZ1752">
        <v>3064977.3619169188</v>
      </c>
      <c r="BA1752">
        <v>2171267.3687781999</v>
      </c>
      <c r="BB1752">
        <v>408067989.28817487</v>
      </c>
      <c r="BC1752">
        <v>61427.949122416787</v>
      </c>
      <c r="BD1752">
        <v>11544768.75806701</v>
      </c>
      <c r="BE1752">
        <v>1594825.7378166495</v>
      </c>
      <c r="BF1752">
        <v>299731549.16526109</v>
      </c>
      <c r="BG1752">
        <v>45119.67327950459</v>
      </c>
      <c r="BH1752">
        <v>8479791.3961500917</v>
      </c>
      <c r="BI1752">
        <v>10.040849941335258</v>
      </c>
      <c r="BJ1752">
        <v>37.944776851893799</v>
      </c>
      <c r="BK1752">
        <v>27.903926910558539</v>
      </c>
      <c r="BL1752">
        <v>42.537028427690409</v>
      </c>
      <c r="BM1752">
        <v>42.648544547432351</v>
      </c>
      <c r="BN1752">
        <f t="shared" si="171"/>
        <v>0.11151611974194253</v>
      </c>
      <c r="BO1752">
        <v>0.54912003803392417</v>
      </c>
      <c r="BP1752">
        <v>6.6768034975511245E-2</v>
      </c>
      <c r="BQ1752">
        <v>0.39890088691144387</v>
      </c>
      <c r="BR1752">
        <v>4.1666666666666664E-2</v>
      </c>
      <c r="BS1752">
        <v>0</v>
      </c>
      <c r="BT1752">
        <v>0.55555555555555558</v>
      </c>
      <c r="BU1752">
        <v>-3.1935767253728491E-3</v>
      </c>
      <c r="BV1752">
        <v>0.65034565387550358</v>
      </c>
      <c r="BW1752">
        <v>0.57318641689876093</v>
      </c>
      <c r="BX1752">
        <v>0.31475094741079046</v>
      </c>
      <c r="BY1752">
        <f t="shared" si="172"/>
        <v>9.7358595313646823E-2</v>
      </c>
      <c r="BZ1752">
        <v>2.4944771188354722E-2</v>
      </c>
      <c r="CA1752">
        <f t="shared" si="173"/>
        <v>6.1258361793143208E-2</v>
      </c>
      <c r="CC1752">
        <v>9.7358595313646823E-2</v>
      </c>
      <c r="CD1752">
        <v>6.1258361793143208E-2</v>
      </c>
    </row>
    <row r="1753" spans="1:82" x14ac:dyDescent="0.3">
      <c r="A1753">
        <v>0</v>
      </c>
      <c r="B1753" t="s">
        <v>1140</v>
      </c>
      <c r="C1753" t="s">
        <v>832</v>
      </c>
      <c r="D1753">
        <v>34013</v>
      </c>
      <c r="E1753" s="2">
        <f t="shared" si="170"/>
        <v>0.6453590233717158</v>
      </c>
      <c r="F1753" s="2" t="s">
        <v>1940</v>
      </c>
      <c r="G1753" s="3">
        <v>-20280</v>
      </c>
      <c r="H1753" s="1">
        <v>0</v>
      </c>
      <c r="I1753" s="1">
        <f t="shared" si="174"/>
        <v>-4.6878703674693654</v>
      </c>
      <c r="J1753" s="1">
        <v>2.53385041701</v>
      </c>
      <c r="K1753" s="1">
        <v>228.65251337199999</v>
      </c>
      <c r="L1753" s="2">
        <v>0.22682176703000012</v>
      </c>
      <c r="M1753" s="2">
        <v>0.11654852814992589</v>
      </c>
      <c r="N1753" s="7">
        <v>1.7340304070699999E-2</v>
      </c>
      <c r="O1753" s="2">
        <v>0.16456495680589761</v>
      </c>
      <c r="P1753" s="3">
        <v>-137870.57641499984</v>
      </c>
      <c r="Q1753" s="3">
        <v>-3900.536099459996</v>
      </c>
      <c r="R1753" s="3">
        <v>-77782.795911364257</v>
      </c>
      <c r="S1753" s="3">
        <v>-125.89920329349367</v>
      </c>
      <c r="T1753" s="3">
        <v>-29842.077653110493</v>
      </c>
      <c r="V1753">
        <v>34013</v>
      </c>
      <c r="W1753" s="2">
        <v>0.61537208580747094</v>
      </c>
      <c r="X1753" s="2">
        <v>0</v>
      </c>
      <c r="Y1753" s="2">
        <v>0.14924552755019893</v>
      </c>
      <c r="Z1753" s="2">
        <v>0.72259171724928684</v>
      </c>
      <c r="AA1753" s="2">
        <v>0.65905326389620777</v>
      </c>
      <c r="AB1753" s="2">
        <v>0.55988149236430984</v>
      </c>
      <c r="AC1753" s="2">
        <v>0.11654852814992589</v>
      </c>
      <c r="AD1753" s="2">
        <v>3.5878645099741369E-2</v>
      </c>
      <c r="AE1753" s="2">
        <v>0.16456495680589761</v>
      </c>
      <c r="AF1753">
        <v>8090431.0697005652</v>
      </c>
      <c r="AG1753">
        <v>9974.6055889286908</v>
      </c>
      <c r="AH1753">
        <v>1874696.2559596195</v>
      </c>
      <c r="AI1753">
        <v>1266152.0612048206</v>
      </c>
      <c r="AJ1753">
        <v>41.72176710159367</v>
      </c>
      <c r="AK1753">
        <v>8012648.2737892009</v>
      </c>
      <c r="AL1753">
        <v>9848.7063856351979</v>
      </c>
      <c r="AM1753">
        <v>1851033.8902712376</v>
      </c>
      <c r="AN1753">
        <v>1259972.3492400919</v>
      </c>
      <c r="AO1753">
        <v>41.229931529739417</v>
      </c>
      <c r="AP1753">
        <v>-77782.795911364257</v>
      </c>
      <c r="AQ1753">
        <v>-125.89920329349297</v>
      </c>
      <c r="AR1753">
        <v>-23662.365688381949</v>
      </c>
      <c r="AS1753">
        <v>-6179.7119647287764</v>
      </c>
      <c r="AT1753">
        <v>-0.49183557185425286</v>
      </c>
      <c r="AU1753" s="3">
        <v>-25911396.13143507</v>
      </c>
      <c r="AV1753" s="3">
        <v>-733066.75453251158</v>
      </c>
      <c r="AW1753">
        <v>1045365.9202665999</v>
      </c>
      <c r="AX1753">
        <v>196466071.05490479</v>
      </c>
      <c r="AY1753">
        <v>29574.747674018392</v>
      </c>
      <c r="AZ1753">
        <v>5558278.0778550161</v>
      </c>
      <c r="BA1753">
        <v>907495.34385160008</v>
      </c>
      <c r="BB1753">
        <v>170554674.92346972</v>
      </c>
      <c r="BC1753">
        <v>25674.211574558394</v>
      </c>
      <c r="BD1753">
        <v>4825211.3233225048</v>
      </c>
      <c r="BE1753">
        <v>-137870.57641499984</v>
      </c>
      <c r="BF1753">
        <v>-25911396.13143507</v>
      </c>
      <c r="BG1753">
        <v>-3900.536099459996</v>
      </c>
      <c r="BH1753">
        <v>-733066.75453251158</v>
      </c>
      <c r="BI1753">
        <v>97.089406006149289</v>
      </c>
      <c r="BJ1753">
        <v>97.089406006149289</v>
      </c>
      <c r="BK1753">
        <v>0</v>
      </c>
      <c r="BL1753">
        <v>41.702245040511578</v>
      </c>
      <c r="BM1753">
        <v>37.014374673042212</v>
      </c>
      <c r="BN1753">
        <f t="shared" si="171"/>
        <v>-4.6878703674693654</v>
      </c>
      <c r="BO1753">
        <v>0.6453590233717158</v>
      </c>
      <c r="BP1753">
        <v>0.75875935218899371</v>
      </c>
      <c r="BQ1753">
        <v>0.32047332305895682</v>
      </c>
      <c r="BR1753">
        <v>5.9523809523809521E-3</v>
      </c>
      <c r="BS1753">
        <v>6.8965517241379309E-2</v>
      </c>
      <c r="BT1753">
        <v>0.5</v>
      </c>
      <c r="BU1753">
        <v>0.13425031046416899</v>
      </c>
      <c r="BV1753">
        <v>0.72259171724928684</v>
      </c>
      <c r="BW1753">
        <v>0.68366521151058901</v>
      </c>
      <c r="BX1753">
        <v>0.55988149236430984</v>
      </c>
      <c r="BY1753">
        <f t="shared" si="172"/>
        <v>8.8875745893898003E-2</v>
      </c>
      <c r="BZ1753">
        <v>3.5878645099741369E-2</v>
      </c>
      <c r="CA1753">
        <f t="shared" si="173"/>
        <v>7.003230088477054E-2</v>
      </c>
      <c r="CC1753">
        <v>8.8875745893898003E-2</v>
      </c>
      <c r="CD1753">
        <v>7.003230088477054E-2</v>
      </c>
    </row>
    <row r="1754" spans="1:82" x14ac:dyDescent="0.3">
      <c r="A1754">
        <v>0</v>
      </c>
      <c r="B1754" t="s">
        <v>1140</v>
      </c>
      <c r="C1754" t="s">
        <v>1145</v>
      </c>
      <c r="D1754">
        <v>34015</v>
      </c>
      <c r="E1754" s="2">
        <f t="shared" si="170"/>
        <v>0.53194624244885569</v>
      </c>
      <c r="F1754" s="2" t="s">
        <v>1938</v>
      </c>
      <c r="G1754" s="3">
        <v>82799</v>
      </c>
      <c r="H1754" s="1">
        <v>35.533468947207005</v>
      </c>
      <c r="I1754" s="1">
        <f t="shared" si="174"/>
        <v>1.3729559732967758</v>
      </c>
      <c r="J1754" s="1">
        <v>2.3594603603199999</v>
      </c>
      <c r="K1754" s="1">
        <v>173.855956402</v>
      </c>
      <c r="L1754" s="2">
        <v>0.13755234781000003</v>
      </c>
      <c r="M1754" s="2">
        <v>0.12818677201163689</v>
      </c>
      <c r="N1754" s="7">
        <v>4.46762638882E-2</v>
      </c>
      <c r="O1754" s="2">
        <v>4.6948427109275458E-2</v>
      </c>
      <c r="P1754" s="3">
        <v>1026298.4863672002</v>
      </c>
      <c r="Q1754" s="3">
        <v>29035.305421852794</v>
      </c>
      <c r="R1754" s="3">
        <v>5373919.5565140992</v>
      </c>
      <c r="S1754" s="3">
        <v>6672.7487463928101</v>
      </c>
      <c r="T1754" s="3">
        <v>1537454.9633159244</v>
      </c>
      <c r="V1754">
        <v>34015</v>
      </c>
      <c r="W1754" s="2">
        <v>0.69236308902397325</v>
      </c>
      <c r="X1754" s="2">
        <v>0.95324558811124127</v>
      </c>
      <c r="Y1754" s="2">
        <v>-2.5315571902812233E-2</v>
      </c>
      <c r="Z1754" s="2">
        <v>0.67285996919940572</v>
      </c>
      <c r="AA1754" s="2">
        <v>0.5011112006808407</v>
      </c>
      <c r="AB1754" s="2">
        <v>0.33953096644331954</v>
      </c>
      <c r="AC1754" s="2">
        <v>0.12818677201163689</v>
      </c>
      <c r="AD1754" s="2">
        <v>9.2439198868235997E-2</v>
      </c>
      <c r="AE1754" s="2">
        <v>4.6948427109275458E-2</v>
      </c>
      <c r="AF1754">
        <v>6426565.2614007331</v>
      </c>
      <c r="AG1754">
        <v>7997.8796347254865</v>
      </c>
      <c r="AH1754">
        <v>1503176.7294616336</v>
      </c>
      <c r="AI1754">
        <v>337595.12160219648</v>
      </c>
      <c r="AJ1754">
        <v>33.367008017492779</v>
      </c>
      <c r="AK1754">
        <v>11800484.817914832</v>
      </c>
      <c r="AL1754">
        <v>14670.628381118297</v>
      </c>
      <c r="AM1754">
        <v>2757299.2088212813</v>
      </c>
      <c r="AN1754">
        <v>620927.60555847338</v>
      </c>
      <c r="AO1754">
        <v>61.222945163016206</v>
      </c>
      <c r="AP1754">
        <v>5373919.5565140992</v>
      </c>
      <c r="AQ1754">
        <v>6672.7487463928101</v>
      </c>
      <c r="AR1754">
        <v>1254122.4793596477</v>
      </c>
      <c r="AS1754">
        <v>283332.4839562769</v>
      </c>
      <c r="AT1754">
        <v>27.855937145523427</v>
      </c>
      <c r="AU1754" s="3">
        <v>192882537.52785158</v>
      </c>
      <c r="AV1754" s="3">
        <v>5456895.3009830145</v>
      </c>
      <c r="AW1754">
        <v>1316111.7286881001</v>
      </c>
      <c r="AX1754">
        <v>247350038.28964153</v>
      </c>
      <c r="AY1754">
        <v>37234.4951486844</v>
      </c>
      <c r="AZ1754">
        <v>6997851.0182437459</v>
      </c>
      <c r="BA1754">
        <v>2342410.2150553004</v>
      </c>
      <c r="BB1754">
        <v>440232575.81749314</v>
      </c>
      <c r="BC1754">
        <v>66269.800570537191</v>
      </c>
      <c r="BD1754">
        <v>12454746.319226759</v>
      </c>
      <c r="BE1754">
        <v>1026298.4863672002</v>
      </c>
      <c r="BF1754">
        <v>192882537.52785158</v>
      </c>
      <c r="BG1754">
        <v>29035.305421852794</v>
      </c>
      <c r="BH1754">
        <v>5456895.3009830145</v>
      </c>
      <c r="BI1754">
        <v>48.01680623772355</v>
      </c>
      <c r="BJ1754">
        <v>83.550275184930555</v>
      </c>
      <c r="BK1754">
        <v>35.533468947207005</v>
      </c>
      <c r="BL1754">
        <v>40.813180457961231</v>
      </c>
      <c r="BM1754">
        <v>42.186136431258006</v>
      </c>
      <c r="BN1754">
        <f t="shared" si="171"/>
        <v>1.3729559732967758</v>
      </c>
      <c r="BO1754">
        <v>0.53194624244885569</v>
      </c>
      <c r="BP1754">
        <v>0.30930849085506701</v>
      </c>
      <c r="BQ1754">
        <v>0.37157002270378281</v>
      </c>
      <c r="BR1754">
        <v>4.1666666666666664E-2</v>
      </c>
      <c r="BS1754">
        <v>0</v>
      </c>
      <c r="BT1754">
        <v>0.5</v>
      </c>
      <c r="BU1754">
        <v>-3.9318443391221182E-2</v>
      </c>
      <c r="BV1754">
        <v>0.67285996919940572</v>
      </c>
      <c r="BW1754">
        <v>0.51982489697182643</v>
      </c>
      <c r="BX1754">
        <v>0.33953096644331954</v>
      </c>
      <c r="BY1754">
        <f t="shared" si="172"/>
        <v>9.9315633118673946E-2</v>
      </c>
      <c r="BZ1754">
        <v>9.2439198868235997E-2</v>
      </c>
      <c r="CA1754">
        <f t="shared" si="173"/>
        <v>3.1980474485020303E-2</v>
      </c>
      <c r="CC1754">
        <v>9.9315633118673946E-2</v>
      </c>
      <c r="CD1754">
        <v>3.1980474485020303E-2</v>
      </c>
    </row>
    <row r="1755" spans="1:82" x14ac:dyDescent="0.3">
      <c r="A1755">
        <v>0</v>
      </c>
      <c r="B1755" t="s">
        <v>1140</v>
      </c>
      <c r="C1755" t="s">
        <v>1146</v>
      </c>
      <c r="D1755">
        <v>34017</v>
      </c>
      <c r="E1755" s="2">
        <f t="shared" si="170"/>
        <v>0.78349761556985276</v>
      </c>
      <c r="F1755" s="2" t="s">
        <v>1943</v>
      </c>
      <c r="G1755" s="3">
        <v>62388</v>
      </c>
      <c r="H1755" s="1">
        <v>0</v>
      </c>
      <c r="I1755" s="1">
        <f t="shared" si="174"/>
        <v>-1.9867958341380696</v>
      </c>
      <c r="J1755" s="1">
        <v>2.44160324499</v>
      </c>
      <c r="K1755" s="1">
        <v>219.560056503</v>
      </c>
      <c r="L1755" s="2">
        <v>0.15866991581000001</v>
      </c>
      <c r="M1755" s="2">
        <v>0.28404401530722889</v>
      </c>
      <c r="N1755" s="7">
        <v>0.30272372391899999</v>
      </c>
      <c r="O1755" s="2">
        <v>4.6326467291427219E-2</v>
      </c>
      <c r="P1755" s="3">
        <v>-68259.054600000018</v>
      </c>
      <c r="Q1755" s="3">
        <v>-1931.1365303999999</v>
      </c>
      <c r="R1755" s="3">
        <v>-776075.88528734352</v>
      </c>
      <c r="S1755" s="3">
        <v>-943.5943876814963</v>
      </c>
      <c r="T1755" s="3">
        <v>-401181.34891817765</v>
      </c>
      <c r="V1755">
        <v>34017</v>
      </c>
      <c r="W1755" s="2">
        <v>0.72245996294667492</v>
      </c>
      <c r="X1755" s="2">
        <v>0</v>
      </c>
      <c r="Y1755" s="2">
        <v>0.14924552755019874</v>
      </c>
      <c r="Z1755" s="2">
        <v>0.6962850963083479</v>
      </c>
      <c r="AA1755" s="2">
        <v>0.63284575238462093</v>
      </c>
      <c r="AB1755" s="2">
        <v>0.39165707251223575</v>
      </c>
      <c r="AC1755" s="2">
        <v>0.28404401530722889</v>
      </c>
      <c r="AD1755" s="2">
        <v>0.62636254874643815</v>
      </c>
      <c r="AE1755" s="2">
        <v>4.6326467291427219E-2</v>
      </c>
      <c r="AF1755">
        <v>3033662.0265568849</v>
      </c>
      <c r="AG1755">
        <v>3668.0741563146657</v>
      </c>
      <c r="AH1755">
        <v>689403.18753635127</v>
      </c>
      <c r="AI1755">
        <v>882345.22974555776</v>
      </c>
      <c r="AJ1755">
        <v>15.426382614238365</v>
      </c>
      <c r="AK1755">
        <v>2257586.1412695413</v>
      </c>
      <c r="AL1755">
        <v>2724.479768633169</v>
      </c>
      <c r="AM1755">
        <v>512057.54214116296</v>
      </c>
      <c r="AN1755">
        <v>658509.52622256824</v>
      </c>
      <c r="AO1755">
        <v>11.464192270276824</v>
      </c>
      <c r="AP1755">
        <v>-776075.88528734352</v>
      </c>
      <c r="AQ1755">
        <v>-943.59438768149676</v>
      </c>
      <c r="AR1755">
        <v>-177345.6453951883</v>
      </c>
      <c r="AS1755">
        <v>-223835.70352298953</v>
      </c>
      <c r="AT1755">
        <v>-3.9621903439615416</v>
      </c>
      <c r="AU1755" s="3">
        <v>-12828606.721524004</v>
      </c>
      <c r="AV1755" s="3">
        <v>-362937.79952337599</v>
      </c>
      <c r="AW1755">
        <v>219348.49666525004</v>
      </c>
      <c r="AX1755">
        <v>41224356.463267095</v>
      </c>
      <c r="AY1755">
        <v>6205.6513568909995</v>
      </c>
      <c r="AZ1755">
        <v>1166290.1160140943</v>
      </c>
      <c r="BA1755">
        <v>151089.44206525001</v>
      </c>
      <c r="BB1755">
        <v>28395749.741743088</v>
      </c>
      <c r="BC1755">
        <v>4274.5148264909994</v>
      </c>
      <c r="BD1755">
        <v>803352.3164907184</v>
      </c>
      <c r="BE1755">
        <v>-68259.054600000018</v>
      </c>
      <c r="BF1755">
        <v>-12828606.721524004</v>
      </c>
      <c r="BG1755">
        <v>-1931.1365303999999</v>
      </c>
      <c r="BH1755">
        <v>-362937.79952337599</v>
      </c>
      <c r="BI1755">
        <v>100</v>
      </c>
      <c r="BJ1755">
        <v>100</v>
      </c>
      <c r="BK1755">
        <v>0</v>
      </c>
      <c r="BL1755">
        <v>17.67409083997773</v>
      </c>
      <c r="BM1755">
        <v>15.68729500583966</v>
      </c>
      <c r="BN1755">
        <f t="shared" si="171"/>
        <v>-1.9867958341380696</v>
      </c>
      <c r="BO1755">
        <v>0.78349761556985276</v>
      </c>
      <c r="BP1755">
        <v>0.94878651916657708</v>
      </c>
      <c r="BQ1755">
        <v>0.34377164477057248</v>
      </c>
      <c r="BR1755">
        <v>5.9523809523809521E-3</v>
      </c>
      <c r="BS1755">
        <v>0</v>
      </c>
      <c r="BT1755">
        <v>0.61111111111111116</v>
      </c>
      <c r="BU1755">
        <v>5.6897468712629989E-2</v>
      </c>
      <c r="BV1755">
        <v>0.6962850963083479</v>
      </c>
      <c r="BW1755">
        <v>0.65647899624960682</v>
      </c>
      <c r="BX1755">
        <v>0.39165707251223575</v>
      </c>
      <c r="BY1755">
        <f t="shared" si="172"/>
        <v>0.45740838629683672</v>
      </c>
      <c r="BZ1755">
        <v>0.62636254874643815</v>
      </c>
      <c r="CA1755">
        <f t="shared" si="173"/>
        <v>2.7580224036277811E-2</v>
      </c>
      <c r="CC1755">
        <v>0.45740838629683672</v>
      </c>
      <c r="CD1755">
        <v>2.7580224036277811E-2</v>
      </c>
    </row>
    <row r="1756" spans="1:82" x14ac:dyDescent="0.3">
      <c r="A1756">
        <v>0</v>
      </c>
      <c r="B1756" t="s">
        <v>1140</v>
      </c>
      <c r="C1756" t="s">
        <v>1147</v>
      </c>
      <c r="D1756">
        <v>34019</v>
      </c>
      <c r="E1756" s="2">
        <f t="shared" si="170"/>
        <v>0.60236902051675656</v>
      </c>
      <c r="F1756" s="2" t="s">
        <v>1939</v>
      </c>
      <c r="G1756" s="3">
        <v>22960</v>
      </c>
      <c r="H1756" s="1">
        <v>27.225405490138307</v>
      </c>
      <c r="I1756" s="1">
        <f t="shared" si="174"/>
        <v>3.1722385284417527</v>
      </c>
      <c r="J1756" s="1">
        <v>2.5065438097300001</v>
      </c>
      <c r="K1756" s="1">
        <v>189.98110682800001</v>
      </c>
      <c r="L1756" s="2">
        <v>0.25440203884000012</v>
      </c>
      <c r="M1756" s="2">
        <v>3.2315507994724026E-2</v>
      </c>
      <c r="N1756" s="7">
        <v>0</v>
      </c>
      <c r="O1756" s="2">
        <v>5.6195685604088601E-2</v>
      </c>
      <c r="P1756" s="3">
        <v>1142045.2905133099</v>
      </c>
      <c r="Q1756" s="3">
        <v>32309.931521986437</v>
      </c>
      <c r="R1756" s="3">
        <v>4401106.7846424282</v>
      </c>
      <c r="S1756" s="3">
        <v>5430.2915143046666</v>
      </c>
      <c r="T1756" s="3">
        <v>1133260.394210411</v>
      </c>
      <c r="V1756">
        <v>34019</v>
      </c>
      <c r="W1756" s="2">
        <v>0.67090870981579154</v>
      </c>
      <c r="X1756" s="2">
        <v>0.73036769099499421</v>
      </c>
      <c r="Y1756" s="2">
        <v>-8.4170630036438376E-2</v>
      </c>
      <c r="Z1756" s="2">
        <v>0.71480454555428574</v>
      </c>
      <c r="AA1756" s="2">
        <v>0.54758929472121876</v>
      </c>
      <c r="AB1756" s="2">
        <v>0.62795998387325624</v>
      </c>
      <c r="AC1756" s="2">
        <v>3.2315507994724026E-2</v>
      </c>
      <c r="AD1756" s="2">
        <v>0</v>
      </c>
      <c r="AE1756" s="2">
        <v>5.6195685604088601E-2</v>
      </c>
      <c r="AF1756">
        <v>2236623.4749565385</v>
      </c>
      <c r="AG1756">
        <v>2767.350115502868</v>
      </c>
      <c r="AH1756">
        <v>520114.89118136157</v>
      </c>
      <c r="AI1756">
        <v>56999.341283102811</v>
      </c>
      <c r="AJ1756">
        <v>11.56386146744531</v>
      </c>
      <c r="AK1756">
        <v>6637730.2595989667</v>
      </c>
      <c r="AL1756">
        <v>8197.6416298075346</v>
      </c>
      <c r="AM1756">
        <v>1540721.3783126127</v>
      </c>
      <c r="AN1756">
        <v>169653.24836226265</v>
      </c>
      <c r="AO1756">
        <v>34.272792870576296</v>
      </c>
      <c r="AP1756">
        <v>4401106.7846424282</v>
      </c>
      <c r="AQ1756">
        <v>5430.2915143046666</v>
      </c>
      <c r="AR1756">
        <v>1020606.487131251</v>
      </c>
      <c r="AS1756">
        <v>112653.90707915984</v>
      </c>
      <c r="AT1756">
        <v>22.708931403130986</v>
      </c>
      <c r="AU1756" s="3">
        <v>214635991.89907146</v>
      </c>
      <c r="AV1756" s="3">
        <v>6072328.5302421311</v>
      </c>
      <c r="AW1756">
        <v>515332.08714159002</v>
      </c>
      <c r="AX1756">
        <v>96851512.457390428</v>
      </c>
      <c r="AY1756">
        <v>14579.40817666116</v>
      </c>
      <c r="AZ1756">
        <v>2740053.9727216982</v>
      </c>
      <c r="BA1756">
        <v>1657377.3776548998</v>
      </c>
      <c r="BB1756">
        <v>311487504.35646188</v>
      </c>
      <c r="BC1756">
        <v>46889.3396986476</v>
      </c>
      <c r="BD1756">
        <v>8812382.5029638298</v>
      </c>
      <c r="BE1756">
        <v>1142045.2905133099</v>
      </c>
      <c r="BF1756">
        <v>214635991.89907146</v>
      </c>
      <c r="BG1756">
        <v>32309.931521986437</v>
      </c>
      <c r="BH1756">
        <v>6072328.5302421311</v>
      </c>
      <c r="BI1756">
        <v>13.598793181379468</v>
      </c>
      <c r="BJ1756">
        <v>40.824198671517777</v>
      </c>
      <c r="BK1756">
        <v>27.225405490138307</v>
      </c>
      <c r="BL1756">
        <v>43.495569076187337</v>
      </c>
      <c r="BM1756">
        <v>46.66780760462909</v>
      </c>
      <c r="BN1756">
        <f t="shared" si="171"/>
        <v>3.1722385284417527</v>
      </c>
      <c r="BO1756">
        <v>0.60236902051675656</v>
      </c>
      <c r="BP1756">
        <v>9.9195923124421784E-2</v>
      </c>
      <c r="BQ1756">
        <v>0.28574342384495821</v>
      </c>
      <c r="BR1756">
        <v>5.3571428571428568E-2</v>
      </c>
      <c r="BS1756">
        <v>6.8965517241379309E-2</v>
      </c>
      <c r="BT1756">
        <v>0.66666666666666663</v>
      </c>
      <c r="BU1756">
        <v>-9.0845943664521978E-2</v>
      </c>
      <c r="BV1756">
        <v>0.71480454555428574</v>
      </c>
      <c r="BW1756">
        <v>0.56803868747014397</v>
      </c>
      <c r="BX1756">
        <v>0.62795998387325624</v>
      </c>
      <c r="BY1756">
        <f t="shared" si="172"/>
        <v>6.1563757831790071E-2</v>
      </c>
      <c r="BZ1756">
        <v>0</v>
      </c>
      <c r="CA1756">
        <f t="shared" si="173"/>
        <v>2.1561889690995532E-2</v>
      </c>
      <c r="CC1756">
        <v>6.1563757831790071E-2</v>
      </c>
      <c r="CD1756">
        <v>2.1561889690995532E-2</v>
      </c>
    </row>
    <row r="1757" spans="1:82" x14ac:dyDescent="0.3">
      <c r="A1757">
        <v>0</v>
      </c>
      <c r="B1757" t="s">
        <v>1140</v>
      </c>
      <c r="C1757" t="s">
        <v>502</v>
      </c>
      <c r="D1757">
        <v>34021</v>
      </c>
      <c r="E1757" s="2">
        <f t="shared" si="170"/>
        <v>0.58480658180492684</v>
      </c>
      <c r="F1757" s="2" t="s">
        <v>1939</v>
      </c>
      <c r="G1757" s="3">
        <v>43002</v>
      </c>
      <c r="H1757" s="1">
        <v>29.002570810053911</v>
      </c>
      <c r="I1757" s="1">
        <f t="shared" si="174"/>
        <v>-0.20781324062381401</v>
      </c>
      <c r="J1757" s="1">
        <v>2.4249600287600002</v>
      </c>
      <c r="K1757" s="1">
        <v>190.70289472799999</v>
      </c>
      <c r="L1757" s="2">
        <v>0.18143858251</v>
      </c>
      <c r="M1757" s="2">
        <v>0.12496362059859475</v>
      </c>
      <c r="N1757" s="7">
        <v>1.6963870691199999E-2</v>
      </c>
      <c r="O1757" s="2">
        <v>3.7150555050194309E-2</v>
      </c>
      <c r="P1757" s="3">
        <v>537784.19094300002</v>
      </c>
      <c r="Q1757" s="3">
        <v>15214.607097732001</v>
      </c>
      <c r="R1757" s="3">
        <v>3257675.6634256672</v>
      </c>
      <c r="S1757" s="3">
        <v>4041.089042181492</v>
      </c>
      <c r="T1757" s="3">
        <v>1004449.083224331</v>
      </c>
      <c r="V1757">
        <v>34021</v>
      </c>
      <c r="W1757" s="2">
        <v>0.68495072925226541</v>
      </c>
      <c r="X1757" s="2">
        <v>0.77804316571632759</v>
      </c>
      <c r="Y1757" s="2">
        <v>1.5679822973317176E-2</v>
      </c>
      <c r="Z1757" s="2">
        <v>0.6915388610470028</v>
      </c>
      <c r="AA1757" s="2">
        <v>0.54966972963234462</v>
      </c>
      <c r="AB1757" s="2">
        <v>0.44785871161442781</v>
      </c>
      <c r="AC1757" s="2">
        <v>0.12496362059859475</v>
      </c>
      <c r="AD1757" s="2">
        <v>3.5099770659494517E-2</v>
      </c>
      <c r="AE1757" s="2">
        <v>3.7150555050194309E-2</v>
      </c>
      <c r="AF1757">
        <v>6821762.5140762739</v>
      </c>
      <c r="AG1757">
        <v>8460.0127778800888</v>
      </c>
      <c r="AH1757">
        <v>1590033.2237362945</v>
      </c>
      <c r="AI1757">
        <v>513136.26301004522</v>
      </c>
      <c r="AJ1757">
        <v>35.329113312187523</v>
      </c>
      <c r="AK1757">
        <v>10079438.177501941</v>
      </c>
      <c r="AL1757">
        <v>12501.101820061582</v>
      </c>
      <c r="AM1757">
        <v>2349543.4048492056</v>
      </c>
      <c r="AN1757">
        <v>758075.16512146522</v>
      </c>
      <c r="AO1757">
        <v>52.20350361742728</v>
      </c>
      <c r="AP1757">
        <v>3257675.6634256672</v>
      </c>
      <c r="AQ1757">
        <v>4041.0890421814929</v>
      </c>
      <c r="AR1757">
        <v>759510.18111291109</v>
      </c>
      <c r="AS1757">
        <v>244938.90211142</v>
      </c>
      <c r="AT1757">
        <v>16.874390305239757</v>
      </c>
      <c r="AU1757" s="3">
        <v>101071160.84582743</v>
      </c>
      <c r="AV1757" s="3">
        <v>2859433.2579477523</v>
      </c>
      <c r="AW1757">
        <v>1137854.5099017001</v>
      </c>
      <c r="AX1757">
        <v>213848376.59092551</v>
      </c>
      <c r="AY1757">
        <v>32191.368943330799</v>
      </c>
      <c r="AZ1757">
        <v>6050045.8792095901</v>
      </c>
      <c r="BA1757">
        <v>1675638.7008447</v>
      </c>
      <c r="BB1757">
        <v>314919537.43675292</v>
      </c>
      <c r="BC1757">
        <v>47405.976041062801</v>
      </c>
      <c r="BD1757">
        <v>8909479.1371573433</v>
      </c>
      <c r="BE1757">
        <v>537784.19094300002</v>
      </c>
      <c r="BF1757">
        <v>101071160.84582743</v>
      </c>
      <c r="BG1757">
        <v>15214.607097732001</v>
      </c>
      <c r="BH1757">
        <v>2859433.2579477523</v>
      </c>
      <c r="BI1757">
        <v>58.83304057121255</v>
      </c>
      <c r="BJ1757">
        <v>87.83561138126646</v>
      </c>
      <c r="BK1757">
        <v>29.002570810053911</v>
      </c>
      <c r="BL1757">
        <v>42.425734325604964</v>
      </c>
      <c r="BM1757">
        <v>42.21792108498115</v>
      </c>
      <c r="BN1757">
        <f t="shared" si="171"/>
        <v>-0.20781324062381401</v>
      </c>
      <c r="BO1757">
        <v>0.58480658180492684</v>
      </c>
      <c r="BP1757">
        <v>0.41664327085565445</v>
      </c>
      <c r="BQ1757">
        <v>0.34478016275120577</v>
      </c>
      <c r="BR1757">
        <v>5.9523809523809521E-2</v>
      </c>
      <c r="BS1757">
        <v>0</v>
      </c>
      <c r="BT1757">
        <v>0.61111111111111116</v>
      </c>
      <c r="BU1757">
        <v>5.9513147517713232E-3</v>
      </c>
      <c r="BV1757">
        <v>0.6915388610470028</v>
      </c>
      <c r="BW1757">
        <v>0.57019681497131192</v>
      </c>
      <c r="BX1757">
        <v>0.44785871161442781</v>
      </c>
      <c r="BY1757">
        <f t="shared" si="172"/>
        <v>0.1056670130248121</v>
      </c>
      <c r="BZ1757">
        <v>3.5099770659494517E-2</v>
      </c>
      <c r="CA1757">
        <f t="shared" si="173"/>
        <v>1.9476095399536018E-2</v>
      </c>
      <c r="CC1757">
        <v>0.1056670130248121</v>
      </c>
      <c r="CD1757">
        <v>1.9476095399536018E-2</v>
      </c>
    </row>
    <row r="1758" spans="1:82" x14ac:dyDescent="0.3">
      <c r="A1758">
        <v>0</v>
      </c>
      <c r="B1758" t="s">
        <v>1140</v>
      </c>
      <c r="C1758" t="s">
        <v>263</v>
      </c>
      <c r="D1758">
        <v>34023</v>
      </c>
      <c r="E1758" s="2">
        <f t="shared" si="170"/>
        <v>0.63814495726784159</v>
      </c>
      <c r="F1758" s="2" t="s">
        <v>1940</v>
      </c>
      <c r="G1758" s="3">
        <v>160025</v>
      </c>
      <c r="H1758" s="1">
        <v>12.485337141708442</v>
      </c>
      <c r="I1758" s="1">
        <f t="shared" si="174"/>
        <v>-2.8434614235365316</v>
      </c>
      <c r="J1758" s="1">
        <v>2.50331511543</v>
      </c>
      <c r="K1758" s="1">
        <v>208.53470618099999</v>
      </c>
      <c r="L1758" s="2">
        <v>0.18531252115999997</v>
      </c>
      <c r="M1758" s="2">
        <v>0.30642671134601118</v>
      </c>
      <c r="N1758" s="7">
        <v>5.1151060714400003E-2</v>
      </c>
      <c r="O1758" s="2">
        <v>7.5041697742608757E-2</v>
      </c>
      <c r="P1758" s="3">
        <v>62418.418162899972</v>
      </c>
      <c r="Q1758" s="3">
        <v>1765.8974064395918</v>
      </c>
      <c r="R1758" s="3">
        <v>3347332.1680174395</v>
      </c>
      <c r="S1758" s="3">
        <v>4095.3613510369382</v>
      </c>
      <c r="T1758" s="3">
        <v>1028998.0349200256</v>
      </c>
      <c r="V1758">
        <v>34023</v>
      </c>
      <c r="W1758" s="2">
        <v>0.69068596109595204</v>
      </c>
      <c r="X1758" s="2">
        <v>0.33494035057757776</v>
      </c>
      <c r="Y1758" s="2">
        <v>0.10782771883847402</v>
      </c>
      <c r="Z1758" s="2">
        <v>0.71388380147916264</v>
      </c>
      <c r="AA1758" s="2">
        <v>0.60106699339284242</v>
      </c>
      <c r="AB1758" s="2">
        <v>0.4574210502783484</v>
      </c>
      <c r="AC1758" s="2">
        <v>0.30642671134601118</v>
      </c>
      <c r="AD1758" s="2">
        <v>0.10583613449710377</v>
      </c>
      <c r="AE1758" s="2">
        <v>7.5041697742608757E-2</v>
      </c>
      <c r="AF1758">
        <v>16291759.045563288</v>
      </c>
      <c r="AG1758">
        <v>20224.748342542982</v>
      </c>
      <c r="AH1758">
        <v>3801178.8694256623</v>
      </c>
      <c r="AI1758">
        <v>1233450.661198606</v>
      </c>
      <c r="AJ1758">
        <v>84.43514929962906</v>
      </c>
      <c r="AK1758">
        <v>19639091.213580728</v>
      </c>
      <c r="AL1758">
        <v>24320.109693579921</v>
      </c>
      <c r="AM1758">
        <v>4570889.3630528366</v>
      </c>
      <c r="AN1758">
        <v>1492738.2024914557</v>
      </c>
      <c r="AO1758">
        <v>101.6017666710576</v>
      </c>
      <c r="AP1758">
        <v>3347332.1680174395</v>
      </c>
      <c r="AQ1758">
        <v>4095.3613510369396</v>
      </c>
      <c r="AR1758">
        <v>769710.49362717429</v>
      </c>
      <c r="AS1758">
        <v>259287.5412928497</v>
      </c>
      <c r="AT1758">
        <v>17.166617371428543</v>
      </c>
      <c r="AU1758" s="3">
        <v>11730917.509535421</v>
      </c>
      <c r="AV1758" s="3">
        <v>331882.7585662569</v>
      </c>
      <c r="AW1758">
        <v>1941948.4444081001</v>
      </c>
      <c r="AX1758">
        <v>364969790.64205831</v>
      </c>
      <c r="AY1758">
        <v>54940.221529964401</v>
      </c>
      <c r="AZ1758">
        <v>10325465.23434151</v>
      </c>
      <c r="BA1758">
        <v>2004366.8625710001</v>
      </c>
      <c r="BB1758">
        <v>376700708.15159374</v>
      </c>
      <c r="BC1758">
        <v>56706.118936403996</v>
      </c>
      <c r="BD1758">
        <v>10657347.992907766</v>
      </c>
      <c r="BE1758">
        <v>62418.418162899972</v>
      </c>
      <c r="BF1758">
        <v>11730917.509535421</v>
      </c>
      <c r="BG1758">
        <v>1765.8974064395918</v>
      </c>
      <c r="BH1758">
        <v>331882.7585662569</v>
      </c>
      <c r="BI1758">
        <v>80.691016654323761</v>
      </c>
      <c r="BJ1758">
        <v>93.176353796032203</v>
      </c>
      <c r="BK1758">
        <v>12.485337141708442</v>
      </c>
      <c r="BL1758">
        <v>37.4303773547839</v>
      </c>
      <c r="BM1758">
        <v>34.586915931247368</v>
      </c>
      <c r="BN1758">
        <f t="shared" si="171"/>
        <v>-2.8434614235365316</v>
      </c>
      <c r="BO1758">
        <v>0.63814495726784159</v>
      </c>
      <c r="BP1758">
        <v>0.62355584617004822</v>
      </c>
      <c r="BQ1758">
        <v>0.35295608947040347</v>
      </c>
      <c r="BR1758">
        <v>1.1904761904761904E-2</v>
      </c>
      <c r="BS1758">
        <v>3.4482758620689655E-2</v>
      </c>
      <c r="BT1758">
        <v>0.61111111111111116</v>
      </c>
      <c r="BU1758">
        <v>8.1430489535643483E-2</v>
      </c>
      <c r="BV1758">
        <v>0.71388380147916264</v>
      </c>
      <c r="BW1758">
        <v>0.62351347862328055</v>
      </c>
      <c r="BX1758">
        <v>0.4574210502783484</v>
      </c>
      <c r="BY1758">
        <f t="shared" si="172"/>
        <v>0.12380635781503534</v>
      </c>
      <c r="BZ1758">
        <v>0.10583613449710377</v>
      </c>
      <c r="CA1758">
        <f t="shared" si="173"/>
        <v>3.8555256364080678E-2</v>
      </c>
      <c r="CC1758">
        <v>0.12380635781503534</v>
      </c>
      <c r="CD1758">
        <v>3.8555256364080678E-2</v>
      </c>
    </row>
    <row r="1759" spans="1:82" x14ac:dyDescent="0.3">
      <c r="A1759">
        <v>0</v>
      </c>
      <c r="B1759" t="s">
        <v>1140</v>
      </c>
      <c r="C1759" t="s">
        <v>1148</v>
      </c>
      <c r="D1759">
        <v>34025</v>
      </c>
      <c r="E1759" s="2">
        <f t="shared" si="170"/>
        <v>0.61801032565276504</v>
      </c>
      <c r="F1759" s="2" t="s">
        <v>1939</v>
      </c>
      <c r="G1759" s="3">
        <v>123177</v>
      </c>
      <c r="H1759" s="1">
        <v>25.006519792190034</v>
      </c>
      <c r="I1759" s="1">
        <f t="shared" si="174"/>
        <v>2.2697087589490934</v>
      </c>
      <c r="J1759" s="1">
        <v>2.3416491957700001</v>
      </c>
      <c r="K1759" s="1">
        <v>217.388350172</v>
      </c>
      <c r="L1759" s="2">
        <v>0.16534620641999997</v>
      </c>
      <c r="M1759" s="2">
        <v>0.38917966259263065</v>
      </c>
      <c r="N1759" s="7">
        <v>5.4058121537999999E-2</v>
      </c>
      <c r="O1759" s="2">
        <v>9.7953486774526269E-2</v>
      </c>
      <c r="P1759" s="3">
        <v>1690723.8236420997</v>
      </c>
      <c r="Q1759" s="3">
        <v>47832.753585380386</v>
      </c>
      <c r="R1759" s="3">
        <v>11161018.779636435</v>
      </c>
      <c r="S1759" s="3">
        <v>13907.782827033659</v>
      </c>
      <c r="T1759" s="3">
        <v>2935701.0817847382</v>
      </c>
      <c r="V1759">
        <v>34025</v>
      </c>
      <c r="W1759" s="2">
        <v>0.74383432138820849</v>
      </c>
      <c r="X1759" s="2">
        <v>0.67084231774098269</v>
      </c>
      <c r="Y1759" s="2">
        <v>-6.1932216828386316E-2</v>
      </c>
      <c r="Z1759" s="2">
        <v>0.66778066384973112</v>
      </c>
      <c r="AA1759" s="2">
        <v>0.62658616606054218</v>
      </c>
      <c r="AB1759" s="2">
        <v>0.40813667056461411</v>
      </c>
      <c r="AC1759" s="2">
        <v>0.38917966259263065</v>
      </c>
      <c r="AD1759" s="2">
        <v>0.11185110419706103</v>
      </c>
      <c r="AE1759" s="2">
        <v>9.7953486774526269E-2</v>
      </c>
      <c r="AF1759">
        <v>17456521.755955406</v>
      </c>
      <c r="AG1759">
        <v>21775.240926552815</v>
      </c>
      <c r="AH1759">
        <v>4092589.1528921761</v>
      </c>
      <c r="AI1759">
        <v>502453.78019596834</v>
      </c>
      <c r="AJ1759">
        <v>90.787864307931216</v>
      </c>
      <c r="AK1759">
        <v>28617540.535591841</v>
      </c>
      <c r="AL1759">
        <v>35683.023753586473</v>
      </c>
      <c r="AM1759">
        <v>6706513.9003006415</v>
      </c>
      <c r="AN1759">
        <v>824230.11457224074</v>
      </c>
      <c r="AO1759">
        <v>148.79037010757114</v>
      </c>
      <c r="AP1759">
        <v>11161018.779636435</v>
      </c>
      <c r="AQ1759">
        <v>13907.782827033658</v>
      </c>
      <c r="AR1759">
        <v>2613924.7474084655</v>
      </c>
      <c r="AS1759">
        <v>321776.3343762724</v>
      </c>
      <c r="AT1759">
        <v>58.00250579963992</v>
      </c>
      <c r="AU1759" s="3">
        <v>317754635.4152962</v>
      </c>
      <c r="AV1759" s="3">
        <v>8989687.7088363897</v>
      </c>
      <c r="AW1759">
        <v>2813405.6698627002</v>
      </c>
      <c r="AX1759">
        <v>528751461.59399587</v>
      </c>
      <c r="AY1759">
        <v>79594.868340094792</v>
      </c>
      <c r="AZ1759">
        <v>14959059.555837415</v>
      </c>
      <c r="BA1759">
        <v>4504129.4935047999</v>
      </c>
      <c r="BB1759">
        <v>846506097.00929213</v>
      </c>
      <c r="BC1759">
        <v>127427.62192547518</v>
      </c>
      <c r="BD1759">
        <v>23948747.264673803</v>
      </c>
      <c r="BE1759">
        <v>1690723.8236420997</v>
      </c>
      <c r="BF1759">
        <v>317754635.4152962</v>
      </c>
      <c r="BG1759">
        <v>47832.753585380386</v>
      </c>
      <c r="BH1759">
        <v>8989687.7088363897</v>
      </c>
      <c r="BI1759">
        <v>47.846636296306357</v>
      </c>
      <c r="BJ1759">
        <v>72.853156088496391</v>
      </c>
      <c r="BK1759">
        <v>25.006519792190034</v>
      </c>
      <c r="BL1759">
        <v>44.374882766111348</v>
      </c>
      <c r="BM1759">
        <v>46.644591525060441</v>
      </c>
      <c r="BN1759">
        <f t="shared" si="171"/>
        <v>2.2697087589490934</v>
      </c>
      <c r="BO1759">
        <v>0.61801032565276504</v>
      </c>
      <c r="BP1759">
        <v>0.35807827202869463</v>
      </c>
      <c r="BQ1759">
        <v>0.37933959666588501</v>
      </c>
      <c r="BR1759">
        <v>4.1666666666666664E-2</v>
      </c>
      <c r="BS1759">
        <v>6.8965517241379309E-2</v>
      </c>
      <c r="BT1759">
        <v>0.61111111111111116</v>
      </c>
      <c r="BU1759">
        <v>-6.4999473463821358E-2</v>
      </c>
      <c r="BV1759">
        <v>0.66778066384973112</v>
      </c>
      <c r="BW1759">
        <v>0.6499856494403965</v>
      </c>
      <c r="BX1759">
        <v>0.40813667056461411</v>
      </c>
      <c r="BY1759">
        <f t="shared" si="172"/>
        <v>0.12564406435336675</v>
      </c>
      <c r="BZ1759">
        <v>0.11185110419706103</v>
      </c>
      <c r="CA1759">
        <f t="shared" si="173"/>
        <v>5.5876857335360318E-2</v>
      </c>
      <c r="CC1759">
        <v>0.12564406435336675</v>
      </c>
      <c r="CD1759">
        <v>5.5876857335360318E-2</v>
      </c>
    </row>
    <row r="1760" spans="1:82" x14ac:dyDescent="0.3">
      <c r="A1760">
        <v>0</v>
      </c>
      <c r="B1760" t="s">
        <v>1140</v>
      </c>
      <c r="C1760" t="s">
        <v>643</v>
      </c>
      <c r="D1760">
        <v>34027</v>
      </c>
      <c r="E1760" s="2">
        <f t="shared" si="170"/>
        <v>0.73093386389839876</v>
      </c>
      <c r="F1760" s="2" t="s">
        <v>1942</v>
      </c>
      <c r="G1760" s="3">
        <v>74083</v>
      </c>
      <c r="H1760" s="1">
        <v>0.53587486312008537</v>
      </c>
      <c r="I1760" s="1">
        <f t="shared" si="174"/>
        <v>-6.3637807406479396</v>
      </c>
      <c r="J1760" s="1">
        <v>2.5358220548300001</v>
      </c>
      <c r="K1760" s="1">
        <v>225.89610423600001</v>
      </c>
      <c r="L1760" s="2">
        <v>0.29540608590000006</v>
      </c>
      <c r="M1760" s="2">
        <v>0.38081950663736952</v>
      </c>
      <c r="N1760" s="7">
        <v>0</v>
      </c>
      <c r="O1760" s="2">
        <v>0.16768568769441983</v>
      </c>
      <c r="P1760" s="3">
        <v>-260352.10208450031</v>
      </c>
      <c r="Q1760" s="3">
        <v>-7365.6961416779986</v>
      </c>
      <c r="R1760" s="3">
        <v>519768.42105653509</v>
      </c>
      <c r="S1760" s="3">
        <v>576.05215669336121</v>
      </c>
      <c r="T1760" s="3">
        <v>138878.6395654846</v>
      </c>
      <c r="V1760">
        <v>34027</v>
      </c>
      <c r="W1760" s="2">
        <v>0.71818677728509728</v>
      </c>
      <c r="X1760" s="2">
        <v>1.4375752331073436E-2</v>
      </c>
      <c r="Y1760" s="2">
        <v>0.14373010254367194</v>
      </c>
      <c r="Z1760" s="2">
        <v>0.72315397978403761</v>
      </c>
      <c r="AA1760" s="2">
        <v>0.651108367901303</v>
      </c>
      <c r="AB1760" s="2">
        <v>0.72917340514905804</v>
      </c>
      <c r="AC1760" s="2">
        <v>0.38081950663736952</v>
      </c>
      <c r="AD1760" s="2">
        <v>0</v>
      </c>
      <c r="AE1760" s="2">
        <v>0.16768568769441983</v>
      </c>
      <c r="AF1760">
        <v>12224889.84299355</v>
      </c>
      <c r="AG1760">
        <v>15335.9895809233</v>
      </c>
      <c r="AH1760">
        <v>2882351.7874936387</v>
      </c>
      <c r="AI1760">
        <v>603979.84983200545</v>
      </c>
      <c r="AJ1760">
        <v>63.841286870043319</v>
      </c>
      <c r="AK1760">
        <v>12744658.264050085</v>
      </c>
      <c r="AL1760">
        <v>15912.041737616661</v>
      </c>
      <c r="AM1760">
        <v>2990619.0078626489</v>
      </c>
      <c r="AN1760">
        <v>634591.26902848051</v>
      </c>
      <c r="AO1760">
        <v>66.325867101827015</v>
      </c>
      <c r="AP1760">
        <v>519768.42105653509</v>
      </c>
      <c r="AQ1760">
        <v>576.0521566933603</v>
      </c>
      <c r="AR1760">
        <v>108267.22036901023</v>
      </c>
      <c r="AS1760">
        <v>30611.419196475064</v>
      </c>
      <c r="AT1760">
        <v>2.4845802317836956</v>
      </c>
      <c r="AU1760" s="3">
        <v>-48930574.065760985</v>
      </c>
      <c r="AV1760" s="3">
        <v>-1384308.9328669631</v>
      </c>
      <c r="AW1760">
        <v>3164028.1004911005</v>
      </c>
      <c r="AX1760">
        <v>594647441.2062974</v>
      </c>
      <c r="AY1760">
        <v>89514.428289056392</v>
      </c>
      <c r="AZ1760">
        <v>16823341.652645256</v>
      </c>
      <c r="BA1760">
        <v>2903675.9984066002</v>
      </c>
      <c r="BB1760">
        <v>545716867.14053643</v>
      </c>
      <c r="BC1760">
        <v>82148.732147378396</v>
      </c>
      <c r="BD1760">
        <v>15439032.719778296</v>
      </c>
      <c r="BE1760">
        <v>-260352.10208450031</v>
      </c>
      <c r="BF1760">
        <v>-48930574.065760985</v>
      </c>
      <c r="BG1760">
        <v>-7365.6961416779986</v>
      </c>
      <c r="BH1760">
        <v>-1384308.9328669631</v>
      </c>
      <c r="BI1760">
        <v>56.600827700850211</v>
      </c>
      <c r="BJ1760">
        <v>57.136702563970296</v>
      </c>
      <c r="BK1760">
        <v>0.53587486312008537</v>
      </c>
      <c r="BL1760">
        <v>58.275091424334207</v>
      </c>
      <c r="BM1760">
        <v>51.911310683686267</v>
      </c>
      <c r="BN1760">
        <f t="shared" si="171"/>
        <v>-6.3637807406479396</v>
      </c>
      <c r="BO1760">
        <v>0.73093386389839876</v>
      </c>
      <c r="BP1760">
        <v>0.50099303878935542</v>
      </c>
      <c r="BQ1760">
        <v>0.2662710648142777</v>
      </c>
      <c r="BR1760">
        <v>7.7380952380952384E-2</v>
      </c>
      <c r="BS1760">
        <v>0.10344827586206896</v>
      </c>
      <c r="BT1760">
        <v>0.66666666666666663</v>
      </c>
      <c r="BU1760">
        <v>0.18224470243170995</v>
      </c>
      <c r="BV1760">
        <v>0.72315397978403761</v>
      </c>
      <c r="BW1760">
        <v>0.67542361815487861</v>
      </c>
      <c r="BX1760">
        <v>0.72917340514905804</v>
      </c>
      <c r="BY1760">
        <f t="shared" si="172"/>
        <v>0.13428694802953142</v>
      </c>
      <c r="BZ1760">
        <v>0</v>
      </c>
      <c r="CA1760">
        <f t="shared" si="173"/>
        <v>5.5587325536481422E-2</v>
      </c>
      <c r="CC1760">
        <v>0.13428694802953142</v>
      </c>
      <c r="CD1760">
        <v>5.5587325536481422E-2</v>
      </c>
    </row>
    <row r="1761" spans="1:82" x14ac:dyDescent="0.3">
      <c r="A1761">
        <v>0</v>
      </c>
      <c r="B1761" t="s">
        <v>1140</v>
      </c>
      <c r="C1761" t="s">
        <v>1149</v>
      </c>
      <c r="D1761">
        <v>34029</v>
      </c>
      <c r="E1761" s="2">
        <f t="shared" si="170"/>
        <v>0.6034834901195133</v>
      </c>
      <c r="F1761" s="2" t="s">
        <v>1939</v>
      </c>
      <c r="G1761" s="3">
        <v>253670</v>
      </c>
      <c r="H1761" s="1">
        <v>18.560726203259669</v>
      </c>
      <c r="I1761" s="1">
        <f t="shared" si="174"/>
        <v>4.3833549041491864</v>
      </c>
      <c r="J1761" s="1">
        <v>2.26116685543</v>
      </c>
      <c r="K1761" s="1">
        <v>232.29467666299999</v>
      </c>
      <c r="L1761" s="2">
        <v>0.15011055746999991</v>
      </c>
      <c r="M1761" s="2">
        <v>0.64585784138031643</v>
      </c>
      <c r="N1761" s="7">
        <v>8.6998491805700004E-2</v>
      </c>
      <c r="O1761" s="2">
        <v>0.17625665828369394</v>
      </c>
      <c r="P1761" s="3">
        <v>1686749.9254770002</v>
      </c>
      <c r="Q1761" s="3">
        <v>47720.326890347991</v>
      </c>
      <c r="R1761" s="3">
        <v>13325883.307989374</v>
      </c>
      <c r="S1761" s="3">
        <v>16624.040034617985</v>
      </c>
      <c r="T1761" s="3">
        <v>4180668.5498378798</v>
      </c>
      <c r="V1761">
        <v>34029</v>
      </c>
      <c r="W1761" s="2">
        <v>0.78554595993821652</v>
      </c>
      <c r="X1761" s="2">
        <v>0.49792296923457813</v>
      </c>
      <c r="Y1761" s="2">
        <v>-0.11135196115585325</v>
      </c>
      <c r="Z1761" s="2">
        <v>0.64482908307601383</v>
      </c>
      <c r="AA1761" s="2">
        <v>0.66955120056516215</v>
      </c>
      <c r="AB1761" s="2">
        <v>0.37052935455187647</v>
      </c>
      <c r="AC1761" s="2">
        <v>0.64585784138031643</v>
      </c>
      <c r="AD1761" s="2">
        <v>0.18000768608110476</v>
      </c>
      <c r="AE1761" s="2">
        <v>0.17625665828369394</v>
      </c>
      <c r="AF1761">
        <v>13642692.901416153</v>
      </c>
      <c r="AG1761">
        <v>17082.50785515489</v>
      </c>
      <c r="AH1761">
        <v>3210604.4928739099</v>
      </c>
      <c r="AI1761">
        <v>1074771.4708993912</v>
      </c>
      <c r="AJ1761">
        <v>71.148331937751607</v>
      </c>
      <c r="AK1761">
        <v>26968576.209405527</v>
      </c>
      <c r="AL1761">
        <v>33706.547889772875</v>
      </c>
      <c r="AM1761">
        <v>6335041.377517526</v>
      </c>
      <c r="AN1761">
        <v>2131003.1360936547</v>
      </c>
      <c r="AO1761">
        <v>140.45766240321893</v>
      </c>
      <c r="AP1761">
        <v>13325883.307989374</v>
      </c>
      <c r="AQ1761">
        <v>16624.040034617985</v>
      </c>
      <c r="AR1761">
        <v>3124436.8846436162</v>
      </c>
      <c r="AS1761">
        <v>1056231.6651942634</v>
      </c>
      <c r="AT1761">
        <v>69.309330465467326</v>
      </c>
      <c r="AU1761" s="3">
        <v>317007780.99414742</v>
      </c>
      <c r="AV1761" s="3">
        <v>8968558.2357720006</v>
      </c>
      <c r="AW1761">
        <v>2076056.7639158</v>
      </c>
      <c r="AX1761">
        <v>390174108.21033543</v>
      </c>
      <c r="AY1761">
        <v>58734.318538039188</v>
      </c>
      <c r="AZ1761">
        <v>11038527.826039085</v>
      </c>
      <c r="BA1761">
        <v>3762806.6893928004</v>
      </c>
      <c r="BB1761">
        <v>707181889.20448291</v>
      </c>
      <c r="BC1761">
        <v>106454.64542838719</v>
      </c>
      <c r="BD1761">
        <v>20007086.061811086</v>
      </c>
      <c r="BE1761">
        <v>1686749.9254770002</v>
      </c>
      <c r="BF1761">
        <v>317007780.99414742</v>
      </c>
      <c r="BG1761">
        <v>47720.326890347991</v>
      </c>
      <c r="BH1761">
        <v>8968558.2357720006</v>
      </c>
      <c r="BI1761">
        <v>28.94293999499677</v>
      </c>
      <c r="BJ1761">
        <v>47.50366619825644</v>
      </c>
      <c r="BK1761">
        <v>18.560726203259669</v>
      </c>
      <c r="BL1761">
        <v>39.34259418193826</v>
      </c>
      <c r="BM1761">
        <v>43.725949086087446</v>
      </c>
      <c r="BN1761">
        <f t="shared" si="171"/>
        <v>4.3833549041491864</v>
      </c>
      <c r="BO1761">
        <v>0.6034834901195133</v>
      </c>
      <c r="BP1761">
        <v>0.21151387602435537</v>
      </c>
      <c r="BQ1761">
        <v>0.4170273154437053</v>
      </c>
      <c r="BR1761">
        <v>6.5476190476190479E-2</v>
      </c>
      <c r="BS1761">
        <v>0</v>
      </c>
      <c r="BT1761">
        <v>0.3888888888888889</v>
      </c>
      <c r="BU1761">
        <v>-0.12552965645983419</v>
      </c>
      <c r="BV1761">
        <v>0.64482908307601383</v>
      </c>
      <c r="BW1761">
        <v>0.69455518730825949</v>
      </c>
      <c r="BX1761">
        <v>0.37052935455187647</v>
      </c>
      <c r="BY1761">
        <f t="shared" si="172"/>
        <v>0.23789893556227362</v>
      </c>
      <c r="BZ1761">
        <v>0.18000768608110476</v>
      </c>
      <c r="CA1761">
        <f t="shared" si="173"/>
        <v>0.10985675726737661</v>
      </c>
      <c r="CC1761">
        <v>0.23789893556227362</v>
      </c>
      <c r="CD1761">
        <v>0.10985675726737661</v>
      </c>
    </row>
    <row r="1762" spans="1:82" x14ac:dyDescent="0.3">
      <c r="A1762">
        <v>0</v>
      </c>
      <c r="B1762" t="s">
        <v>1140</v>
      </c>
      <c r="C1762" t="s">
        <v>1150</v>
      </c>
      <c r="D1762">
        <v>34031</v>
      </c>
      <c r="E1762" s="2">
        <f t="shared" si="170"/>
        <v>0.6862423714911513</v>
      </c>
      <c r="F1762" s="2" t="s">
        <v>1941</v>
      </c>
      <c r="G1762" s="3">
        <v>45116</v>
      </c>
      <c r="H1762" s="1">
        <v>0</v>
      </c>
      <c r="I1762" s="1">
        <f t="shared" si="174"/>
        <v>-5.219575884531892</v>
      </c>
      <c r="J1762" s="1">
        <v>2.5559993419599998</v>
      </c>
      <c r="K1762" s="1">
        <v>237.95467175300001</v>
      </c>
      <c r="L1762" s="2">
        <v>0.25818417942999994</v>
      </c>
      <c r="M1762" s="2">
        <v>9.8221722657491031E-2</v>
      </c>
      <c r="N1762" s="7">
        <v>1.6654798042700001E-3</v>
      </c>
      <c r="O1762" s="2">
        <v>0.18558946431913825</v>
      </c>
      <c r="P1762" s="3">
        <v>-109583.34205499994</v>
      </c>
      <c r="Q1762" s="3">
        <v>-3100.2538228199974</v>
      </c>
      <c r="R1762" s="3">
        <v>131583.84760957304</v>
      </c>
      <c r="S1762" s="3">
        <v>133.01846599923411</v>
      </c>
      <c r="T1762" s="3">
        <v>46134.440910560545</v>
      </c>
      <c r="V1762">
        <v>34031</v>
      </c>
      <c r="W1762" s="2">
        <v>0.63602474670318787</v>
      </c>
      <c r="X1762" s="2">
        <v>0</v>
      </c>
      <c r="Y1762" s="2">
        <v>0.14924552755019893</v>
      </c>
      <c r="Z1762" s="2">
        <v>0.72890804500383977</v>
      </c>
      <c r="AA1762" s="2">
        <v>0.6858652055270591</v>
      </c>
      <c r="AB1762" s="2">
        <v>0.63729573037407894</v>
      </c>
      <c r="AC1762" s="2">
        <v>9.8221722657491031E-2</v>
      </c>
      <c r="AD1762" s="2">
        <v>3.446027161608928E-3</v>
      </c>
      <c r="AE1762" s="2">
        <v>0.18558946431913825</v>
      </c>
      <c r="AF1762">
        <v>5292478.1894486183</v>
      </c>
      <c r="AG1762">
        <v>6569.4253466537293</v>
      </c>
      <c r="AH1762">
        <v>1234703.1660928782</v>
      </c>
      <c r="AI1762">
        <v>655788.21335194272</v>
      </c>
      <c r="AJ1762">
        <v>27.427135243054224</v>
      </c>
      <c r="AK1762">
        <v>5424062.0370581914</v>
      </c>
      <c r="AL1762">
        <v>6702.4438126529631</v>
      </c>
      <c r="AM1762">
        <v>1259703.5751776285</v>
      </c>
      <c r="AN1762">
        <v>676922.24517775304</v>
      </c>
      <c r="AO1762">
        <v>28.017382386666664</v>
      </c>
      <c r="AP1762">
        <v>131583.84760957304</v>
      </c>
      <c r="AQ1762">
        <v>133.01846599923374</v>
      </c>
      <c r="AR1762">
        <v>25000.409084750339</v>
      </c>
      <c r="AS1762">
        <v>21134.031825810322</v>
      </c>
      <c r="AT1762">
        <v>0.59024714361244079</v>
      </c>
      <c r="AU1762" s="3">
        <v>-20595093.305816688</v>
      </c>
      <c r="AV1762" s="3">
        <v>-582661.70346079033</v>
      </c>
      <c r="AW1762">
        <v>925126.04951420007</v>
      </c>
      <c r="AX1762">
        <v>173868189.74569875</v>
      </c>
      <c r="AY1762">
        <v>26173.006935280799</v>
      </c>
      <c r="AZ1762">
        <v>4918954.9234166732</v>
      </c>
      <c r="BA1762">
        <v>815542.70745920017</v>
      </c>
      <c r="BB1762">
        <v>153273096.43988207</v>
      </c>
      <c r="BC1762">
        <v>23072.753112460799</v>
      </c>
      <c r="BD1762">
        <v>4336293.219955883</v>
      </c>
      <c r="BE1762">
        <v>-109583.34205499994</v>
      </c>
      <c r="BF1762">
        <v>-20595093.305816688</v>
      </c>
      <c r="BG1762">
        <v>-3100.2538228199974</v>
      </c>
      <c r="BH1762">
        <v>-582661.70346079033</v>
      </c>
      <c r="BI1762">
        <v>50.751986404128125</v>
      </c>
      <c r="BJ1762">
        <v>50.751986404128125</v>
      </c>
      <c r="BK1762">
        <v>0</v>
      </c>
      <c r="BL1762">
        <v>46.432178256199606</v>
      </c>
      <c r="BM1762">
        <v>41.212602371667714</v>
      </c>
      <c r="BN1762">
        <f t="shared" si="171"/>
        <v>-5.219575884531892</v>
      </c>
      <c r="BO1762">
        <v>0.6862423714911513</v>
      </c>
      <c r="BP1762">
        <v>0.42175612748417596</v>
      </c>
      <c r="BQ1762">
        <v>0.24098489572850129</v>
      </c>
      <c r="BR1762">
        <v>1.1904761904761904E-2</v>
      </c>
      <c r="BS1762">
        <v>0.13793103448275862</v>
      </c>
      <c r="BT1762">
        <v>0.61111111111111116</v>
      </c>
      <c r="BU1762">
        <v>0.14947718858701467</v>
      </c>
      <c r="BV1762">
        <v>0.72890804500383977</v>
      </c>
      <c r="BW1762">
        <v>0.71147842896997837</v>
      </c>
      <c r="BX1762">
        <v>0.63729573037407894</v>
      </c>
      <c r="BY1762">
        <f t="shared" si="172"/>
        <v>9.023533205279767E-2</v>
      </c>
      <c r="BZ1762">
        <v>3.446027161608928E-3</v>
      </c>
      <c r="CA1762">
        <f t="shared" si="173"/>
        <v>6.9915764426814062E-2</v>
      </c>
      <c r="CC1762">
        <v>9.023533205279767E-2</v>
      </c>
      <c r="CD1762">
        <v>6.9915764426814062E-2</v>
      </c>
    </row>
    <row r="1763" spans="1:82" x14ac:dyDescent="0.3">
      <c r="A1763">
        <v>0</v>
      </c>
      <c r="B1763" t="s">
        <v>1140</v>
      </c>
      <c r="C1763" t="s">
        <v>1151</v>
      </c>
      <c r="D1763">
        <v>34033</v>
      </c>
      <c r="E1763" s="2">
        <f t="shared" si="170"/>
        <v>0.55560295485456801</v>
      </c>
      <c r="F1763" s="2" t="s">
        <v>1938</v>
      </c>
      <c r="G1763" s="3">
        <v>3247</v>
      </c>
      <c r="H1763" s="1">
        <v>16.079370989152796</v>
      </c>
      <c r="I1763" s="1">
        <f t="shared" si="174"/>
        <v>11.087947063582746</v>
      </c>
      <c r="J1763" s="1">
        <v>2.3538950029099999</v>
      </c>
      <c r="K1763" s="1">
        <v>163.91268571500001</v>
      </c>
      <c r="L1763" s="2">
        <v>0.13677260442999994</v>
      </c>
      <c r="M1763" s="2">
        <v>4.2560469284981854E-2</v>
      </c>
      <c r="N1763" s="7">
        <v>0.19007059272599999</v>
      </c>
      <c r="O1763" s="2">
        <v>2.4322341449912407E-2</v>
      </c>
      <c r="P1763" s="3">
        <v>602623.37121318001</v>
      </c>
      <c r="Q1763" s="3">
        <v>17048.99098064232</v>
      </c>
      <c r="R1763" s="3">
        <v>2841440.6482989867</v>
      </c>
      <c r="S1763" s="3">
        <v>3539.7548817566826</v>
      </c>
      <c r="T1763" s="3">
        <v>837866.85097800801</v>
      </c>
      <c r="V1763">
        <v>34033</v>
      </c>
      <c r="W1763" s="2">
        <v>0.53112887425226452</v>
      </c>
      <c r="X1763" s="2">
        <v>0.43135640592215707</v>
      </c>
      <c r="Y1763" s="2">
        <v>-0.29469679692004086</v>
      </c>
      <c r="Z1763" s="2">
        <v>0.67127286636926176</v>
      </c>
      <c r="AA1763" s="2">
        <v>0.4724513582700583</v>
      </c>
      <c r="AB1763" s="2">
        <v>0.33760626630112422</v>
      </c>
      <c r="AC1763" s="2">
        <v>4.2560469284981854E-2</v>
      </c>
      <c r="AD1763" s="2">
        <v>0.39327311173490553</v>
      </c>
      <c r="AE1763" s="2">
        <v>2.4322341449912407E-2</v>
      </c>
      <c r="AF1763">
        <v>893716.51962400461</v>
      </c>
      <c r="AG1763">
        <v>1108.9193406709446</v>
      </c>
      <c r="AH1763">
        <v>208417.95874360079</v>
      </c>
      <c r="AI1763">
        <v>54635.795047415872</v>
      </c>
      <c r="AJ1763">
        <v>4.6301962076773107</v>
      </c>
      <c r="AK1763">
        <v>3735157.1679229913</v>
      </c>
      <c r="AL1763">
        <v>4648.6742224276268</v>
      </c>
      <c r="AM1763">
        <v>873703.93568584963</v>
      </c>
      <c r="AN1763">
        <v>227216.66908317507</v>
      </c>
      <c r="AO1763">
        <v>19.393885557052666</v>
      </c>
      <c r="AP1763">
        <v>2841440.6482989867</v>
      </c>
      <c r="AQ1763">
        <v>3539.7548817566822</v>
      </c>
      <c r="AR1763">
        <v>665285.97694224888</v>
      </c>
      <c r="AS1763">
        <v>172580.87403575919</v>
      </c>
      <c r="AT1763">
        <v>14.763689349375355</v>
      </c>
      <c r="AU1763" s="3">
        <v>113257036.38580506</v>
      </c>
      <c r="AV1763" s="3">
        <v>3204187.3649019175</v>
      </c>
      <c r="AW1763">
        <v>159094.09088842999</v>
      </c>
      <c r="AX1763">
        <v>29900143.44157153</v>
      </c>
      <c r="AY1763">
        <v>4500.9766467733198</v>
      </c>
      <c r="AZ1763">
        <v>845913.5509945777</v>
      </c>
      <c r="BA1763">
        <v>761717.46210161003</v>
      </c>
      <c r="BB1763">
        <v>143157179.82737657</v>
      </c>
      <c r="BC1763">
        <v>21549.967627415641</v>
      </c>
      <c r="BD1763">
        <v>4050100.9158964953</v>
      </c>
      <c r="BE1763">
        <v>602623.37121318001</v>
      </c>
      <c r="BF1763">
        <v>113257036.38580506</v>
      </c>
      <c r="BG1763">
        <v>17048.99098064232</v>
      </c>
      <c r="BH1763">
        <v>3204187.3649019175</v>
      </c>
      <c r="BI1763">
        <v>6.0246709866248045</v>
      </c>
      <c r="BJ1763">
        <v>22.104041975777601</v>
      </c>
      <c r="BK1763">
        <v>16.079370989152796</v>
      </c>
      <c r="BL1763">
        <v>35.610288942989946</v>
      </c>
      <c r="BM1763">
        <v>46.698236006572692</v>
      </c>
      <c r="BN1763">
        <f t="shared" si="171"/>
        <v>11.087947063582746</v>
      </c>
      <c r="BO1763">
        <v>0.55560295485456801</v>
      </c>
      <c r="BP1763">
        <v>4.0534862828424424E-2</v>
      </c>
      <c r="BQ1763">
        <v>0.37410818975763233</v>
      </c>
      <c r="BR1763">
        <v>2.976190476190476E-2</v>
      </c>
      <c r="BS1763">
        <v>0</v>
      </c>
      <c r="BT1763">
        <v>0.5</v>
      </c>
      <c r="BU1763">
        <v>-0.31753444933670771</v>
      </c>
      <c r="BV1763">
        <v>0.67127286636926176</v>
      </c>
      <c r="BW1763">
        <v>0.49009476998968704</v>
      </c>
      <c r="BX1763">
        <v>0.33760626630112422</v>
      </c>
      <c r="BY1763">
        <f t="shared" si="172"/>
        <v>0.25156800187860878</v>
      </c>
      <c r="BZ1763">
        <v>0.39327311173490553</v>
      </c>
      <c r="CA1763">
        <f t="shared" si="173"/>
        <v>1.6674270509445692E-2</v>
      </c>
      <c r="CC1763">
        <v>0.25156800187860878</v>
      </c>
      <c r="CD1763">
        <v>1.6674270509445692E-2</v>
      </c>
    </row>
    <row r="1764" spans="1:82" x14ac:dyDescent="0.3">
      <c r="A1764">
        <v>0</v>
      </c>
      <c r="B1764" t="s">
        <v>1140</v>
      </c>
      <c r="C1764" t="s">
        <v>806</v>
      </c>
      <c r="D1764">
        <v>34035</v>
      </c>
      <c r="E1764" s="2">
        <f t="shared" si="170"/>
        <v>0.6272445023542903</v>
      </c>
      <c r="F1764" s="2" t="s">
        <v>1940</v>
      </c>
      <c r="G1764" s="3">
        <v>87720</v>
      </c>
      <c r="H1764" s="1">
        <v>32.593039106516834</v>
      </c>
      <c r="I1764" s="1">
        <f t="shared" si="174"/>
        <v>-1.5600587033419657</v>
      </c>
      <c r="J1764" s="1">
        <v>2.4972251374700001</v>
      </c>
      <c r="K1764" s="1">
        <v>200.51478048300001</v>
      </c>
      <c r="L1764" s="2">
        <v>0.22894319343999991</v>
      </c>
      <c r="M1764" s="2">
        <v>0.12853149189991445</v>
      </c>
      <c r="N1764" s="7">
        <v>3.7168931900200003E-4</v>
      </c>
      <c r="O1764" s="2">
        <v>7.7446864500073806E-2</v>
      </c>
      <c r="P1764" s="3">
        <v>854793.21715730021</v>
      </c>
      <c r="Q1764" s="3">
        <v>24183.200562385206</v>
      </c>
      <c r="R1764" s="3">
        <v>4366047.5670813508</v>
      </c>
      <c r="S1764" s="3">
        <v>5427.3104229042856</v>
      </c>
      <c r="T1764" s="3">
        <v>1189701.488681118</v>
      </c>
      <c r="V1764">
        <v>34035</v>
      </c>
      <c r="W1764" s="2">
        <v>0.76114966366604186</v>
      </c>
      <c r="X1764" s="2">
        <v>0.87436356910676516</v>
      </c>
      <c r="Y1764" s="2">
        <v>4.1820610316214979E-2</v>
      </c>
      <c r="Z1764" s="2">
        <v>0.71214708979224339</v>
      </c>
      <c r="AA1764" s="2">
        <v>0.5779508765851834</v>
      </c>
      <c r="AB1764" s="2">
        <v>0.56511797120813545</v>
      </c>
      <c r="AC1764" s="2">
        <v>0.12853149189991445</v>
      </c>
      <c r="AD1764" s="2">
        <v>7.6905855338319775E-4</v>
      </c>
      <c r="AE1764" s="2">
        <v>7.7446864500073806E-2</v>
      </c>
      <c r="AF1764">
        <v>8818894.5025011096</v>
      </c>
      <c r="AG1764">
        <v>10998.578093319651</v>
      </c>
      <c r="AH1764">
        <v>2067148.7196758818</v>
      </c>
      <c r="AI1764">
        <v>340888.99852607987</v>
      </c>
      <c r="AJ1764">
        <v>45.858953859151505</v>
      </c>
      <c r="AK1764">
        <v>13184942.06958246</v>
      </c>
      <c r="AL1764">
        <v>16425.888516223935</v>
      </c>
      <c r="AM1764">
        <v>3087194.9199028392</v>
      </c>
      <c r="AN1764">
        <v>510544.28698024037</v>
      </c>
      <c r="AO1764">
        <v>68.508769495357868</v>
      </c>
      <c r="AP1764">
        <v>4366047.5670813508</v>
      </c>
      <c r="AQ1764">
        <v>5427.3104229042838</v>
      </c>
      <c r="AR1764">
        <v>1020046.2002269574</v>
      </c>
      <c r="AS1764">
        <v>169655.2884541605</v>
      </c>
      <c r="AT1764">
        <v>22.649815636206363</v>
      </c>
      <c r="AU1764" s="3">
        <v>160649837.23254299</v>
      </c>
      <c r="AV1764" s="3">
        <v>4544990.7136946758</v>
      </c>
      <c r="AW1764">
        <v>1689108.1486439002</v>
      </c>
      <c r="AX1764">
        <v>317450985.45613462</v>
      </c>
      <c r="AY1764">
        <v>47787.044059683598</v>
      </c>
      <c r="AZ1764">
        <v>8981097.0605769344</v>
      </c>
      <c r="BA1764">
        <v>2543901.3658012003</v>
      </c>
      <c r="BB1764">
        <v>478100822.68867755</v>
      </c>
      <c r="BC1764">
        <v>71970.2446220688</v>
      </c>
      <c r="BD1764">
        <v>13526087.774271609</v>
      </c>
      <c r="BE1764">
        <v>854793.21715730021</v>
      </c>
      <c r="BF1764">
        <v>160649837.23254299</v>
      </c>
      <c r="BG1764">
        <v>24183.200562385206</v>
      </c>
      <c r="BH1764">
        <v>4544990.7136946758</v>
      </c>
      <c r="BI1764">
        <v>58.561479100411496</v>
      </c>
      <c r="BJ1764">
        <v>91.15451820692833</v>
      </c>
      <c r="BK1764">
        <v>32.593039106516834</v>
      </c>
      <c r="BL1764">
        <v>47.504351262750156</v>
      </c>
      <c r="BM1764">
        <v>45.94429255940819</v>
      </c>
      <c r="BN1764">
        <f t="shared" si="171"/>
        <v>-1.5600587033419657</v>
      </c>
      <c r="BO1764">
        <v>0.6272445023542903</v>
      </c>
      <c r="BP1764">
        <v>0.44481531034991179</v>
      </c>
      <c r="BQ1764">
        <v>0.31458386005984934</v>
      </c>
      <c r="BR1764">
        <v>1.7857142857142856E-2</v>
      </c>
      <c r="BS1764">
        <v>6.8965517241379309E-2</v>
      </c>
      <c r="BT1764">
        <v>0.66666666666666663</v>
      </c>
      <c r="BU1764">
        <v>4.4676654610449076E-2</v>
      </c>
      <c r="BV1764">
        <v>0.71214708979224339</v>
      </c>
      <c r="BW1764">
        <v>0.59953410434147658</v>
      </c>
      <c r="BX1764">
        <v>0.56511797120813545</v>
      </c>
      <c r="BY1764">
        <f t="shared" si="172"/>
        <v>7.7981908193310939E-2</v>
      </c>
      <c r="BZ1764">
        <v>7.6905855338319775E-4</v>
      </c>
      <c r="CA1764">
        <f t="shared" si="173"/>
        <v>3.2710959645443904E-2</v>
      </c>
      <c r="CC1764">
        <v>7.7981908193310939E-2</v>
      </c>
      <c r="CD1764">
        <v>3.2710959645443904E-2</v>
      </c>
    </row>
    <row r="1765" spans="1:82" x14ac:dyDescent="0.3">
      <c r="A1765">
        <v>0</v>
      </c>
      <c r="B1765" t="s">
        <v>1140</v>
      </c>
      <c r="C1765" t="s">
        <v>271</v>
      </c>
      <c r="D1765">
        <v>34037</v>
      </c>
      <c r="E1765" s="2">
        <f t="shared" si="170"/>
        <v>0.66793303027333206</v>
      </c>
      <c r="F1765" s="2" t="s">
        <v>1940</v>
      </c>
      <c r="G1765" s="3">
        <v>28579</v>
      </c>
      <c r="H1765" s="1">
        <v>27.331875705308256</v>
      </c>
      <c r="I1765" s="1">
        <f t="shared" si="174"/>
        <v>7.7031292141556591</v>
      </c>
      <c r="J1765" s="1">
        <v>2.5581526982699998</v>
      </c>
      <c r="K1765" s="1">
        <v>206.25447355099999</v>
      </c>
      <c r="L1765" s="2">
        <v>0.30306259756000009</v>
      </c>
      <c r="M1765" s="2">
        <v>8.3319554590047237E-2</v>
      </c>
      <c r="N1765" s="7">
        <v>0</v>
      </c>
      <c r="O1765" s="2">
        <v>0.16927684575656185</v>
      </c>
      <c r="P1765" s="3">
        <v>2089888.8932624997</v>
      </c>
      <c r="Q1765" s="3">
        <v>59125.647284549988</v>
      </c>
      <c r="R1765" s="3">
        <v>4663352.4471360855</v>
      </c>
      <c r="S1765" s="3">
        <v>5984.7315270520667</v>
      </c>
      <c r="T1765" s="3">
        <v>1275312.9877373981</v>
      </c>
      <c r="V1765">
        <v>34037</v>
      </c>
      <c r="W1765" s="2">
        <v>0.72062394028296795</v>
      </c>
      <c r="X1765" s="2">
        <v>0.73322393514686124</v>
      </c>
      <c r="Y1765" s="2">
        <v>-0.23832693934409088</v>
      </c>
      <c r="Z1765" s="2">
        <v>0.72952212917528381</v>
      </c>
      <c r="AA1765" s="2">
        <v>0.59449459786094117</v>
      </c>
      <c r="AB1765" s="2">
        <v>0.7480725576891164</v>
      </c>
      <c r="AC1765" s="2">
        <v>8.3319554590047237E-2</v>
      </c>
      <c r="AD1765" s="2">
        <v>0</v>
      </c>
      <c r="AE1765" s="2">
        <v>0.16927684575656185</v>
      </c>
      <c r="AF1765">
        <v>2198338.4827221842</v>
      </c>
      <c r="AG1765">
        <v>2780.9511950715796</v>
      </c>
      <c r="AH1765">
        <v>522671.17200040212</v>
      </c>
      <c r="AI1765">
        <v>72695.53473128617</v>
      </c>
      <c r="AJ1765">
        <v>11.550275037321381</v>
      </c>
      <c r="AK1765">
        <v>6861690.9298582692</v>
      </c>
      <c r="AL1765">
        <v>8765.6827221236472</v>
      </c>
      <c r="AM1765">
        <v>1647482.9439206019</v>
      </c>
      <c r="AN1765">
        <v>223196.75054848482</v>
      </c>
      <c r="AO1765">
        <v>36.310421705804607</v>
      </c>
      <c r="AP1765">
        <v>4663352.4471360855</v>
      </c>
      <c r="AQ1765">
        <v>5984.7315270520676</v>
      </c>
      <c r="AR1765">
        <v>1124811.7719201997</v>
      </c>
      <c r="AS1765">
        <v>150501.21581719865</v>
      </c>
      <c r="AT1765">
        <v>24.760146668483227</v>
      </c>
      <c r="AU1765" s="3">
        <v>392773718.59975421</v>
      </c>
      <c r="AV1765" s="3">
        <v>11112074.150658324</v>
      </c>
      <c r="AW1765">
        <v>848375.17906960007</v>
      </c>
      <c r="AX1765">
        <v>159443631.15434062</v>
      </c>
      <c r="AY1765">
        <v>24001.6260023904</v>
      </c>
      <c r="AZ1765">
        <v>4510865.5908892518</v>
      </c>
      <c r="BA1765">
        <v>2938264.0723321</v>
      </c>
      <c r="BB1765">
        <v>552217349.75409484</v>
      </c>
      <c r="BC1765">
        <v>83127.273286940384</v>
      </c>
      <c r="BD1765">
        <v>15622939.741547575</v>
      </c>
      <c r="BE1765">
        <v>2089888.8932624997</v>
      </c>
      <c r="BF1765">
        <v>392773718.59975421</v>
      </c>
      <c r="BG1765">
        <v>59125.647284549988</v>
      </c>
      <c r="BH1765">
        <v>11112074.150658324</v>
      </c>
      <c r="BI1765">
        <v>13.588729266430702</v>
      </c>
      <c r="BJ1765">
        <v>40.92060497173896</v>
      </c>
      <c r="BK1765">
        <v>27.331875705308256</v>
      </c>
      <c r="BL1765">
        <v>58.508995150964431</v>
      </c>
      <c r="BM1765">
        <v>66.21212436512009</v>
      </c>
      <c r="BN1765">
        <f t="shared" si="171"/>
        <v>7.7031292141556591</v>
      </c>
      <c r="BO1765">
        <v>0.66793303027333206</v>
      </c>
      <c r="BP1765">
        <v>0.10991136283358065</v>
      </c>
      <c r="BQ1765">
        <v>0.22551557750706766</v>
      </c>
      <c r="BR1765">
        <v>1.7857142857142856E-2</v>
      </c>
      <c r="BS1765">
        <v>0.34482758620689657</v>
      </c>
      <c r="BT1765">
        <v>0.66666666666666663</v>
      </c>
      <c r="BU1765">
        <v>-0.22060070084750813</v>
      </c>
      <c r="BV1765">
        <v>0.72952212917528381</v>
      </c>
      <c r="BW1765">
        <v>0.61669564093458629</v>
      </c>
      <c r="BX1765">
        <v>0.7480725576891164</v>
      </c>
      <c r="BY1765">
        <f t="shared" si="172"/>
        <v>0.11851510264005442</v>
      </c>
      <c r="BZ1765">
        <v>0</v>
      </c>
      <c r="CA1765">
        <f t="shared" si="173"/>
        <v>5.5097741029282152E-2</v>
      </c>
      <c r="CC1765">
        <v>0.11851510264005442</v>
      </c>
      <c r="CD1765">
        <v>5.5097741029282152E-2</v>
      </c>
    </row>
    <row r="1766" spans="1:82" x14ac:dyDescent="0.3">
      <c r="A1766">
        <v>0</v>
      </c>
      <c r="B1766" t="s">
        <v>1140</v>
      </c>
      <c r="C1766" t="s">
        <v>141</v>
      </c>
      <c r="D1766">
        <v>34039</v>
      </c>
      <c r="E1766" s="2">
        <f t="shared" si="170"/>
        <v>0.62706389292204978</v>
      </c>
      <c r="F1766" s="2" t="s">
        <v>1940</v>
      </c>
      <c r="G1766" s="3">
        <v>23546</v>
      </c>
      <c r="H1766" s="1">
        <v>0</v>
      </c>
      <c r="I1766" s="1">
        <f t="shared" si="174"/>
        <v>-4.3388951920646477</v>
      </c>
      <c r="J1766" s="1">
        <v>2.4918389321499999</v>
      </c>
      <c r="K1766" s="1">
        <v>220.01945332700001</v>
      </c>
      <c r="L1766" s="2">
        <v>0.19462116018999986</v>
      </c>
      <c r="M1766" s="2">
        <v>9.9877283638191955E-2</v>
      </c>
      <c r="N1766" s="7">
        <v>2.8110955453700001E-2</v>
      </c>
      <c r="O1766" s="2">
        <v>7.0000683495207536E-2</v>
      </c>
      <c r="P1766" s="3">
        <v>-115461.41655730999</v>
      </c>
      <c r="Q1766" s="3">
        <v>-3266.5521178424392</v>
      </c>
      <c r="R1766" s="3">
        <v>-1002555.1272585094</v>
      </c>
      <c r="S1766" s="3">
        <v>-1243.8331238017424</v>
      </c>
      <c r="T1766" s="3">
        <v>-350507.70851331484</v>
      </c>
      <c r="V1766">
        <v>34039</v>
      </c>
      <c r="W1766" s="2">
        <v>0.56290256416965223</v>
      </c>
      <c r="X1766" s="2">
        <v>0</v>
      </c>
      <c r="Y1766" s="2">
        <v>0.14924552755019893</v>
      </c>
      <c r="Z1766" s="2">
        <v>0.710611076724736</v>
      </c>
      <c r="AA1766" s="2">
        <v>0.63416988817397124</v>
      </c>
      <c r="AB1766" s="2">
        <v>0.48039827499641391</v>
      </c>
      <c r="AC1766" s="2">
        <v>9.9877283638191955E-2</v>
      </c>
      <c r="AD1766" s="2">
        <v>5.8164089281580095E-2</v>
      </c>
      <c r="AE1766" s="2">
        <v>7.0000683495207536E-2</v>
      </c>
      <c r="AF1766">
        <v>7930157.2071564384</v>
      </c>
      <c r="AG1766">
        <v>9811.9166074596469</v>
      </c>
      <c r="AH1766">
        <v>1844119.3653019653</v>
      </c>
      <c r="AI1766">
        <v>927391.92369919224</v>
      </c>
      <c r="AJ1766">
        <v>41.000805918203326</v>
      </c>
      <c r="AK1766">
        <v>6927602.079897929</v>
      </c>
      <c r="AL1766">
        <v>8568.0834836579033</v>
      </c>
      <c r="AM1766">
        <v>1610344.7784834271</v>
      </c>
      <c r="AN1766">
        <v>810658.80200441589</v>
      </c>
      <c r="AO1766">
        <v>35.807136160660534</v>
      </c>
      <c r="AP1766">
        <v>-1002555.1272585094</v>
      </c>
      <c r="AQ1766">
        <v>-1243.8331238017436</v>
      </c>
      <c r="AR1766">
        <v>-233774.58681853814</v>
      </c>
      <c r="AS1766">
        <v>-116733.12169477635</v>
      </c>
      <c r="AT1766">
        <v>-5.1936697575427928</v>
      </c>
      <c r="AU1766" s="3">
        <v>-21699818.62778084</v>
      </c>
      <c r="AV1766" s="3">
        <v>-613915.80502730806</v>
      </c>
      <c r="AW1766">
        <v>810283.8701223</v>
      </c>
      <c r="AX1766">
        <v>152284750.55078506</v>
      </c>
      <c r="AY1766">
        <v>22923.973834045202</v>
      </c>
      <c r="AZ1766">
        <v>4308331.642370455</v>
      </c>
      <c r="BA1766">
        <v>694822.45356498996</v>
      </c>
      <c r="BB1766">
        <v>130584931.92300421</v>
      </c>
      <c r="BC1766">
        <v>19657.421716202763</v>
      </c>
      <c r="BD1766">
        <v>3694415.8373431475</v>
      </c>
      <c r="BE1766">
        <v>-115461.41655730999</v>
      </c>
      <c r="BF1766">
        <v>-21699818.62778084</v>
      </c>
      <c r="BG1766">
        <v>-3266.5521178424392</v>
      </c>
      <c r="BH1766">
        <v>-613915.80502730806</v>
      </c>
      <c r="BI1766">
        <v>100</v>
      </c>
      <c r="BJ1766">
        <v>100</v>
      </c>
      <c r="BK1766">
        <v>0</v>
      </c>
      <c r="BL1766">
        <v>38.59784002565209</v>
      </c>
      <c r="BM1766">
        <v>34.258944833587442</v>
      </c>
      <c r="BN1766">
        <f t="shared" si="171"/>
        <v>-4.3388951920646477</v>
      </c>
      <c r="BO1766">
        <v>0.62706389292204978</v>
      </c>
      <c r="BP1766">
        <v>0.75935108982793331</v>
      </c>
      <c r="BQ1766">
        <v>0.3352729616468576</v>
      </c>
      <c r="BR1766">
        <v>3.5714285714285712E-2</v>
      </c>
      <c r="BS1766">
        <v>6.8965517241379309E-2</v>
      </c>
      <c r="BT1766">
        <v>0.5</v>
      </c>
      <c r="BU1766">
        <v>0.1242564279610438</v>
      </c>
      <c r="BV1766">
        <v>0.710611076724736</v>
      </c>
      <c r="BW1766">
        <v>0.65785258109333122</v>
      </c>
      <c r="BX1766">
        <v>0.48039827499641391</v>
      </c>
      <c r="BY1766">
        <f t="shared" si="172"/>
        <v>9.4536388046949887E-2</v>
      </c>
      <c r="BZ1766">
        <v>5.8164089281580095E-2</v>
      </c>
      <c r="CA1766">
        <f t="shared" si="173"/>
        <v>3.4346422160145253E-2</v>
      </c>
      <c r="CC1766">
        <v>9.4536388046949887E-2</v>
      </c>
      <c r="CD1766">
        <v>3.4346422160145253E-2</v>
      </c>
    </row>
    <row r="1767" spans="1:82" x14ac:dyDescent="0.3">
      <c r="A1767">
        <v>0</v>
      </c>
      <c r="B1767" t="s">
        <v>1140</v>
      </c>
      <c r="C1767" t="s">
        <v>424</v>
      </c>
      <c r="D1767">
        <v>34041</v>
      </c>
      <c r="E1767" s="2">
        <f t="shared" si="170"/>
        <v>0.56748818373204613</v>
      </c>
      <c r="F1767" s="2" t="s">
        <v>1938</v>
      </c>
      <c r="G1767" s="3">
        <v>16613</v>
      </c>
      <c r="H1767" s="1">
        <v>23.588586683750975</v>
      </c>
      <c r="I1767" s="1">
        <f t="shared" si="174"/>
        <v>10.460139782724603</v>
      </c>
      <c r="J1767" s="1">
        <v>2.55075623796</v>
      </c>
      <c r="K1767" s="1">
        <v>193.36817667099999</v>
      </c>
      <c r="L1767" s="2">
        <v>0.28420517296000014</v>
      </c>
      <c r="M1767" s="2">
        <v>1.6291096551956336E-2</v>
      </c>
      <c r="N1767" s="7">
        <v>0</v>
      </c>
      <c r="O1767" s="2">
        <v>6.5355775874412422E-2</v>
      </c>
      <c r="P1767" s="3">
        <v>967146.2766631</v>
      </c>
      <c r="Q1767" s="3">
        <v>27361.813257584396</v>
      </c>
      <c r="R1767" s="3">
        <v>4951650.2491141753</v>
      </c>
      <c r="S1767" s="3">
        <v>6127.5573564449496</v>
      </c>
      <c r="T1767" s="3">
        <v>1404462.9901594445</v>
      </c>
      <c r="V1767">
        <v>34041</v>
      </c>
      <c r="W1767" s="2">
        <v>0.61683619946168589</v>
      </c>
      <c r="X1767" s="2">
        <v>0.63280385654079552</v>
      </c>
      <c r="Y1767" s="2">
        <v>-0.287248109254224</v>
      </c>
      <c r="Z1767" s="2">
        <v>0.72741284090747993</v>
      </c>
      <c r="AA1767" s="2">
        <v>0.55735196648088514</v>
      </c>
      <c r="AB1767" s="2">
        <v>0.70152533620574353</v>
      </c>
      <c r="AC1767" s="2">
        <v>1.6291096551956336E-2</v>
      </c>
      <c r="AD1767" s="2">
        <v>0</v>
      </c>
      <c r="AE1767" s="2">
        <v>6.5355775874412422E-2</v>
      </c>
      <c r="AF1767">
        <v>1879585.4060211245</v>
      </c>
      <c r="AG1767">
        <v>2315.8044551823114</v>
      </c>
      <c r="AH1767">
        <v>435248.28154445073</v>
      </c>
      <c r="AI1767">
        <v>96622.512620287045</v>
      </c>
      <c r="AJ1767">
        <v>9.6883012863580653</v>
      </c>
      <c r="AK1767">
        <v>6831235.6551353</v>
      </c>
      <c r="AL1767">
        <v>8443.361811627261</v>
      </c>
      <c r="AM1767">
        <v>1586903.7261522561</v>
      </c>
      <c r="AN1767">
        <v>349430.05817192618</v>
      </c>
      <c r="AO1767">
        <v>35.292303853069278</v>
      </c>
      <c r="AP1767">
        <v>4951650.2491141753</v>
      </c>
      <c r="AQ1767">
        <v>6127.5573564449496</v>
      </c>
      <c r="AR1767">
        <v>1151655.4446078055</v>
      </c>
      <c r="AS1767">
        <v>252807.54555163914</v>
      </c>
      <c r="AT1767">
        <v>25.604002566711213</v>
      </c>
      <c r="AU1767" s="3">
        <v>181765471.236063</v>
      </c>
      <c r="AV1767" s="3">
        <v>5142379.1836304115</v>
      </c>
      <c r="AW1767">
        <v>293808.84404990001</v>
      </c>
      <c r="AX1767">
        <v>55218434.150738209</v>
      </c>
      <c r="AY1767">
        <v>8312.230443627599</v>
      </c>
      <c r="AZ1767">
        <v>1562200.589575371</v>
      </c>
      <c r="BA1767">
        <v>1260955.120713</v>
      </c>
      <c r="BB1767">
        <v>236983905.38680121</v>
      </c>
      <c r="BC1767">
        <v>35674.043701211995</v>
      </c>
      <c r="BD1767">
        <v>6704579.7732057823</v>
      </c>
      <c r="BE1767">
        <v>967146.2766631</v>
      </c>
      <c r="BF1767">
        <v>181765471.236063</v>
      </c>
      <c r="BG1767">
        <v>27361.813257584396</v>
      </c>
      <c r="BH1767">
        <v>5142379.1836304115</v>
      </c>
      <c r="BI1767">
        <v>9.7304927590638588</v>
      </c>
      <c r="BJ1767">
        <v>33.319079442814832</v>
      </c>
      <c r="BK1767">
        <v>23.588586683750975</v>
      </c>
      <c r="BL1767">
        <v>41.780791280775631</v>
      </c>
      <c r="BM1767">
        <v>52.240931063500234</v>
      </c>
      <c r="BN1767">
        <f t="shared" si="171"/>
        <v>10.460139782724603</v>
      </c>
      <c r="BO1767">
        <v>0.56748818373204613</v>
      </c>
      <c r="BP1767">
        <v>6.6868638876093386E-2</v>
      </c>
      <c r="BQ1767">
        <v>0.23047129299075264</v>
      </c>
      <c r="BR1767">
        <v>2.3809523809523808E-2</v>
      </c>
      <c r="BS1767">
        <v>0.10344827586206896</v>
      </c>
      <c r="BT1767">
        <v>0.66666666666666663</v>
      </c>
      <c r="BU1767">
        <v>-0.29955542778531408</v>
      </c>
      <c r="BV1767">
        <v>0.72741284090747993</v>
      </c>
      <c r="BW1767">
        <v>0.57816594033286839</v>
      </c>
      <c r="BX1767">
        <v>0.70152533620574353</v>
      </c>
      <c r="BY1767">
        <f t="shared" si="172"/>
        <v>5.1026182207139482E-2</v>
      </c>
      <c r="BZ1767">
        <v>0</v>
      </c>
      <c r="CA1767">
        <f t="shared" si="173"/>
        <v>2.2613244934957501E-2</v>
      </c>
      <c r="CC1767">
        <v>5.1026182207139482E-2</v>
      </c>
      <c r="CD1767">
        <v>2.2613244934957501E-2</v>
      </c>
    </row>
    <row r="1768" spans="1:82" x14ac:dyDescent="0.3">
      <c r="A1768">
        <v>0</v>
      </c>
      <c r="B1768" t="s">
        <v>1152</v>
      </c>
      <c r="C1768" t="s">
        <v>1153</v>
      </c>
      <c r="D1768">
        <v>35001</v>
      </c>
      <c r="E1768" s="2">
        <f t="shared" si="170"/>
        <v>0.37273590735207202</v>
      </c>
      <c r="F1768" s="2" t="s">
        <v>1935</v>
      </c>
      <c r="G1768" s="3">
        <v>299784</v>
      </c>
      <c r="H1768" s="1">
        <v>30.557987185937218</v>
      </c>
      <c r="I1768" s="1">
        <f t="shared" si="174"/>
        <v>0.4516000601911152</v>
      </c>
      <c r="J1768" s="1">
        <v>2.4900321249899999</v>
      </c>
      <c r="K1768" s="1">
        <v>7.6154882104599997</v>
      </c>
      <c r="L1768" s="2">
        <v>5.0766904328999995E-2</v>
      </c>
      <c r="M1768" s="2">
        <v>1.904755227224858E-2</v>
      </c>
      <c r="N1768" s="7">
        <v>0</v>
      </c>
      <c r="O1768" s="2">
        <v>5.7531552404279183E-3</v>
      </c>
      <c r="P1768" s="3">
        <v>1134616.5546643902</v>
      </c>
      <c r="Q1768" s="3">
        <v>28715.094131181224</v>
      </c>
      <c r="R1768" s="3">
        <v>8862532.0588667989</v>
      </c>
      <c r="S1768" s="3">
        <v>15585.671990765219</v>
      </c>
      <c r="T1768" s="3">
        <v>2935351.1419404908</v>
      </c>
      <c r="V1768">
        <v>35001</v>
      </c>
      <c r="W1768" s="2">
        <v>0.43184392976921715</v>
      </c>
      <c r="X1768" s="2">
        <v>0.81976984881021897</v>
      </c>
      <c r="Y1768" s="2">
        <v>-1.2254416222713544E-2</v>
      </c>
      <c r="Z1768" s="2">
        <v>0.71009581983359593</v>
      </c>
      <c r="AA1768" s="2">
        <v>2.195039226663215E-2</v>
      </c>
      <c r="AB1768" s="2">
        <v>0.12531182756669595</v>
      </c>
      <c r="AC1768" s="2">
        <v>1.904755227224858E-2</v>
      </c>
      <c r="AD1768" s="2">
        <v>0</v>
      </c>
      <c r="AE1768" s="2">
        <v>5.7531552404279183E-3</v>
      </c>
      <c r="AF1768">
        <v>5871278.2397896657</v>
      </c>
      <c r="AG1768">
        <v>10335.106031567881</v>
      </c>
      <c r="AH1768">
        <v>1942451.1986550591</v>
      </c>
      <c r="AI1768">
        <v>4035.4502076915096</v>
      </c>
      <c r="AJ1768">
        <v>35.122693059930526</v>
      </c>
      <c r="AK1768">
        <v>14733810.298656464</v>
      </c>
      <c r="AL1768">
        <v>25920.778022333103</v>
      </c>
      <c r="AM1768">
        <v>4871730.0224847682</v>
      </c>
      <c r="AN1768">
        <v>10107.768318472366</v>
      </c>
      <c r="AO1768">
        <v>88.086490863187393</v>
      </c>
      <c r="AP1768">
        <v>8862532.0588667989</v>
      </c>
      <c r="AQ1768">
        <v>15585.671990765222</v>
      </c>
      <c r="AR1768">
        <v>2929278.8238297091</v>
      </c>
      <c r="AS1768">
        <v>6072.3181107808568</v>
      </c>
      <c r="AT1768">
        <v>52.963797803256867</v>
      </c>
      <c r="AU1768" s="3">
        <v>213239835.28362548</v>
      </c>
      <c r="AV1768" s="3">
        <v>5396714.7910141991</v>
      </c>
      <c r="AW1768">
        <v>602832.40499961004</v>
      </c>
      <c r="AX1768">
        <v>113296322.19562671</v>
      </c>
      <c r="AY1768">
        <v>15256.598525490781</v>
      </c>
      <c r="AZ1768">
        <v>2867325.1268807375</v>
      </c>
      <c r="BA1768">
        <v>1737448.9596640002</v>
      </c>
      <c r="BB1768">
        <v>326536157.47925222</v>
      </c>
      <c r="BC1768">
        <v>43971.692656672007</v>
      </c>
      <c r="BD1768">
        <v>8264039.9178949371</v>
      </c>
      <c r="BE1768">
        <v>1134616.5546643902</v>
      </c>
      <c r="BF1768">
        <v>213239835.28362548</v>
      </c>
      <c r="BG1768">
        <v>28715.094131181224</v>
      </c>
      <c r="BH1768">
        <v>5396714.7910141991</v>
      </c>
      <c r="BI1768">
        <v>16.982787494101483</v>
      </c>
      <c r="BJ1768">
        <v>47.540774680038702</v>
      </c>
      <c r="BK1768">
        <v>30.557987185937218</v>
      </c>
      <c r="BL1768">
        <v>15.269412834847213</v>
      </c>
      <c r="BM1768">
        <v>15.721012895038328</v>
      </c>
      <c r="BN1768">
        <f t="shared" si="171"/>
        <v>0.4516000601911152</v>
      </c>
      <c r="BO1768">
        <v>0.37273590735207202</v>
      </c>
      <c r="BP1768">
        <v>7.6655096361902764E-2</v>
      </c>
      <c r="BQ1768">
        <v>6.6026657538219456E-3</v>
      </c>
      <c r="BR1768">
        <v>5.9523809523809521E-3</v>
      </c>
      <c r="BS1768">
        <v>3.4482758620689655E-2</v>
      </c>
      <c r="BT1768">
        <v>0.66666666666666663</v>
      </c>
      <c r="BU1768">
        <v>-1.293283378887947E-2</v>
      </c>
      <c r="BV1768">
        <v>0.71009581983359593</v>
      </c>
      <c r="BW1768">
        <v>2.2770116459161983E-2</v>
      </c>
      <c r="BX1768">
        <v>0.12531182756669595</v>
      </c>
      <c r="BY1768">
        <f t="shared" si="172"/>
        <v>0.2725170412836172</v>
      </c>
      <c r="BZ1768">
        <v>0</v>
      </c>
      <c r="CA1768">
        <f t="shared" si="173"/>
        <v>1.1288845132643591E-2</v>
      </c>
      <c r="CC1768">
        <v>0.2725170412836172</v>
      </c>
      <c r="CD1768">
        <v>1.1288845132643591E-2</v>
      </c>
    </row>
    <row r="1769" spans="1:82" x14ac:dyDescent="0.3">
      <c r="A1769">
        <v>1</v>
      </c>
      <c r="B1769" t="s">
        <v>1152</v>
      </c>
      <c r="C1769" t="s">
        <v>1154</v>
      </c>
      <c r="D1769">
        <v>35003</v>
      </c>
      <c r="E1769" s="2">
        <v>0</v>
      </c>
      <c r="F1769" s="2" t="s">
        <v>1954</v>
      </c>
      <c r="G1769" s="3">
        <v>-999</v>
      </c>
      <c r="H1769" s="1">
        <v>0.37497837993783889</v>
      </c>
      <c r="I1769" s="1">
        <f t="shared" si="174"/>
        <v>-999</v>
      </c>
      <c r="J1769" s="1">
        <v>-999</v>
      </c>
      <c r="K1769" s="1">
        <v>-999</v>
      </c>
      <c r="L1769" s="2">
        <v>-999</v>
      </c>
      <c r="M1769" s="2">
        <v>-999</v>
      </c>
      <c r="N1769" s="7">
        <v>-999</v>
      </c>
      <c r="O1769" s="2">
        <v>-999</v>
      </c>
      <c r="P1769" s="3">
        <v>-999</v>
      </c>
      <c r="Q1769" s="3">
        <v>-999</v>
      </c>
      <c r="R1769" s="3">
        <v>-999</v>
      </c>
      <c r="S1769" s="3">
        <v>-999</v>
      </c>
      <c r="T1769" s="3">
        <v>-999</v>
      </c>
      <c r="V1769">
        <v>35003</v>
      </c>
      <c r="W1769" s="2">
        <v>-999</v>
      </c>
      <c r="X1769" s="2">
        <v>1.0059431203970353E-2</v>
      </c>
      <c r="Y1769" s="2">
        <v>-999</v>
      </c>
      <c r="Z1769" s="2">
        <v>-999</v>
      </c>
      <c r="AA1769" s="2">
        <v>-999</v>
      </c>
      <c r="AB1769" s="2">
        <v>-999</v>
      </c>
      <c r="AC1769" s="2">
        <v>-999</v>
      </c>
      <c r="AD1769" s="2">
        <v>-999</v>
      </c>
      <c r="AE1769" s="2">
        <v>-999</v>
      </c>
      <c r="AF1769" s="2">
        <v>-999</v>
      </c>
      <c r="AG1769" s="2">
        <v>-999</v>
      </c>
      <c r="AH1769" s="2">
        <v>-999</v>
      </c>
      <c r="AI1769" s="2">
        <v>-999</v>
      </c>
      <c r="AJ1769" s="2">
        <v>-999</v>
      </c>
      <c r="AK1769" s="2">
        <v>-999</v>
      </c>
      <c r="AL1769" s="2">
        <v>-999</v>
      </c>
      <c r="AM1769" s="2">
        <v>-999</v>
      </c>
      <c r="AN1769" s="2">
        <v>-999</v>
      </c>
      <c r="AO1769" s="2">
        <v>-999</v>
      </c>
      <c r="AP1769" s="2">
        <v>-999</v>
      </c>
      <c r="AQ1769" s="2">
        <v>-999</v>
      </c>
      <c r="AR1769" s="2">
        <v>-999</v>
      </c>
      <c r="AS1769" s="2">
        <v>-999</v>
      </c>
      <c r="AT1769" s="2">
        <v>-999</v>
      </c>
      <c r="AU1769" s="2">
        <v>-999</v>
      </c>
      <c r="AV1769" s="2">
        <v>-999</v>
      </c>
      <c r="AW1769" s="2">
        <v>-999</v>
      </c>
      <c r="AX1769" s="2">
        <v>-999</v>
      </c>
      <c r="AY1769" s="2">
        <v>-999</v>
      </c>
      <c r="AZ1769" s="2">
        <v>-999</v>
      </c>
      <c r="BA1769" s="2">
        <v>-999</v>
      </c>
      <c r="BB1769" s="2">
        <v>-999</v>
      </c>
      <c r="BC1769" s="2">
        <v>-999</v>
      </c>
      <c r="BD1769" s="2">
        <v>-999</v>
      </c>
      <c r="BE1769" s="2">
        <v>-999</v>
      </c>
      <c r="BF1769" s="2">
        <v>-999</v>
      </c>
      <c r="BG1769" s="2">
        <v>-999</v>
      </c>
      <c r="BH1769" s="2">
        <v>-999</v>
      </c>
      <c r="BI1769">
        <v>0</v>
      </c>
      <c r="BJ1769">
        <v>0.37497837993783889</v>
      </c>
      <c r="BK1769">
        <v>0.37497837993783889</v>
      </c>
      <c r="BL1769">
        <v>-999</v>
      </c>
      <c r="BM1769">
        <v>11.374704295369835</v>
      </c>
      <c r="BN1769">
        <f t="shared" si="171"/>
        <v>-999</v>
      </c>
      <c r="BO1769" t="s">
        <v>3748</v>
      </c>
      <c r="BP1769" t="s">
        <v>3748</v>
      </c>
      <c r="BQ1769">
        <v>6.579661253280745E-3</v>
      </c>
      <c r="BR1769">
        <v>0</v>
      </c>
      <c r="BS1769">
        <v>0</v>
      </c>
      <c r="BT1769">
        <v>0.72222222222222221</v>
      </c>
      <c r="BU1769" t="s">
        <v>3748</v>
      </c>
      <c r="BY1769">
        <f t="shared" si="172"/>
        <v>-999</v>
      </c>
      <c r="CA1769">
        <f t="shared" si="173"/>
        <v>-999</v>
      </c>
    </row>
    <row r="1770" spans="1:82" x14ac:dyDescent="0.3">
      <c r="A1770">
        <v>0</v>
      </c>
      <c r="B1770" t="s">
        <v>1152</v>
      </c>
      <c r="C1770" t="s">
        <v>1155</v>
      </c>
      <c r="D1770">
        <v>35005</v>
      </c>
      <c r="E1770" s="2">
        <f>BO1770</f>
        <v>0.33036202115557289</v>
      </c>
      <c r="F1770" s="2" t="s">
        <v>1934</v>
      </c>
      <c r="G1770" s="3">
        <v>17614</v>
      </c>
      <c r="H1770" s="1">
        <v>0.37486283726674002</v>
      </c>
      <c r="I1770" s="1">
        <f t="shared" si="174"/>
        <v>-1.6986744512705805</v>
      </c>
      <c r="J1770" s="1">
        <v>2.9425024232200001</v>
      </c>
      <c r="K1770" s="1">
        <v>-17.788979547499999</v>
      </c>
      <c r="L1770" s="2">
        <v>8.2790149618999997E-2</v>
      </c>
      <c r="M1770" s="2">
        <v>-1.9288218322943596E-3</v>
      </c>
      <c r="N1770" s="7">
        <v>0</v>
      </c>
      <c r="O1770" s="2">
        <v>6.572395138311652E-3</v>
      </c>
      <c r="P1770" s="3">
        <v>74519.002605880014</v>
      </c>
      <c r="Q1770" s="3">
        <v>1885.9412597082398</v>
      </c>
      <c r="R1770" s="3">
        <v>692475.7152276407</v>
      </c>
      <c r="S1770" s="3">
        <v>1223.6240727687859</v>
      </c>
      <c r="T1770" s="3">
        <v>231554.79544107727</v>
      </c>
      <c r="V1770">
        <v>35005</v>
      </c>
      <c r="W1770" s="2">
        <v>0.29533460293200575</v>
      </c>
      <c r="X1770" s="2">
        <v>1.0056331575796497E-2</v>
      </c>
      <c r="Y1770" s="2">
        <v>4.609446629380403E-2</v>
      </c>
      <c r="Z1770" s="2">
        <v>0.83912920223354148</v>
      </c>
      <c r="AA1770" s="2">
        <v>5.127380783734882E-2</v>
      </c>
      <c r="AB1770" s="2">
        <v>0.2043572498737278</v>
      </c>
      <c r="AC1770" s="2">
        <v>-1.9288218322943596E-3</v>
      </c>
      <c r="AD1770" s="2">
        <v>0</v>
      </c>
      <c r="AE1770" s="2">
        <v>6.572395138311652E-3</v>
      </c>
      <c r="AF1770">
        <v>1306606.3741261039</v>
      </c>
      <c r="AG1770">
        <v>2306.9161614492564</v>
      </c>
      <c r="AH1770">
        <v>433577.75424042146</v>
      </c>
      <c r="AI1770">
        <v>2975.5912215834255</v>
      </c>
      <c r="AJ1770">
        <v>7.8408880636621943</v>
      </c>
      <c r="AK1770">
        <v>1999082.0893537446</v>
      </c>
      <c r="AL1770">
        <v>3530.5402342180419</v>
      </c>
      <c r="AM1770">
        <v>663554.11245029827</v>
      </c>
      <c r="AN1770">
        <v>4554.0284527837994</v>
      </c>
      <c r="AO1770">
        <v>11.999974707858039</v>
      </c>
      <c r="AP1770">
        <v>692475.7152276407</v>
      </c>
      <c r="AQ1770">
        <v>1223.6240727687855</v>
      </c>
      <c r="AR1770">
        <v>229976.35820987681</v>
      </c>
      <c r="AS1770">
        <v>1578.4372312003738</v>
      </c>
      <c r="AT1770">
        <v>4.1590866441958445</v>
      </c>
      <c r="AU1770" s="3">
        <v>14005101.34974909</v>
      </c>
      <c r="AV1770" s="3">
        <v>354443.80034956662</v>
      </c>
      <c r="AW1770">
        <v>108561.95522454001</v>
      </c>
      <c r="AX1770">
        <v>20403133.864900049</v>
      </c>
      <c r="AY1770">
        <v>2747.5068564109201</v>
      </c>
      <c r="AZ1770">
        <v>516366.43859386834</v>
      </c>
      <c r="BA1770">
        <v>183080.95783042003</v>
      </c>
      <c r="BB1770">
        <v>34408235.214649141</v>
      </c>
      <c r="BC1770">
        <v>4633.4481161191597</v>
      </c>
      <c r="BD1770">
        <v>870810.2389434349</v>
      </c>
      <c r="BE1770">
        <v>74519.002605880014</v>
      </c>
      <c r="BF1770">
        <v>14005101.34974909</v>
      </c>
      <c r="BG1770">
        <v>1885.9412597082398</v>
      </c>
      <c r="BH1770">
        <v>354443.80034956662</v>
      </c>
      <c r="BI1770">
        <v>0.44535935336437044</v>
      </c>
      <c r="BJ1770">
        <v>0.82022219063111046</v>
      </c>
      <c r="BK1770">
        <v>0.37486283726674002</v>
      </c>
      <c r="BL1770">
        <v>20.146000017317146</v>
      </c>
      <c r="BM1770">
        <v>18.447325566046565</v>
      </c>
      <c r="BN1770">
        <f t="shared" si="171"/>
        <v>-1.6986744512705805</v>
      </c>
      <c r="BO1770">
        <v>0.33036202115557289</v>
      </c>
      <c r="BP1770">
        <v>1.7816874400910414E-3</v>
      </c>
      <c r="BQ1770">
        <v>1.8458667283937275E-2</v>
      </c>
      <c r="BR1770">
        <v>8.3333333333333329E-2</v>
      </c>
      <c r="BS1770">
        <v>6.8965517241379309E-2</v>
      </c>
      <c r="BT1770">
        <v>0.22222222222222221</v>
      </c>
      <c r="BU1770">
        <v>4.8646305163027231E-2</v>
      </c>
      <c r="BV1770">
        <v>0.83912920223354148</v>
      </c>
      <c r="BW1770">
        <v>5.3188597341648158E-2</v>
      </c>
      <c r="BX1770">
        <v>0.2043572498737278</v>
      </c>
      <c r="BY1770">
        <f t="shared" si="172"/>
        <v>8.6568038000259501E-2</v>
      </c>
      <c r="BZ1770">
        <v>0</v>
      </c>
      <c r="CA1770">
        <f t="shared" si="173"/>
        <v>8.3954645448742066E-3</v>
      </c>
      <c r="CC1770">
        <v>8.6568038000259501E-2</v>
      </c>
      <c r="CD1770">
        <v>8.3954645448742066E-3</v>
      </c>
    </row>
    <row r="1771" spans="1:82" x14ac:dyDescent="0.3">
      <c r="A1771">
        <v>0</v>
      </c>
      <c r="B1771" t="s">
        <v>1152</v>
      </c>
      <c r="C1771" t="s">
        <v>1156</v>
      </c>
      <c r="D1771">
        <v>35006</v>
      </c>
      <c r="E1771" s="2">
        <f>BO1771</f>
        <v>0.40017003646448057</v>
      </c>
      <c r="F1771" s="2" t="s">
        <v>1935</v>
      </c>
      <c r="G1771" s="3">
        <v>8782</v>
      </c>
      <c r="H1771" s="1">
        <v>0.37522963282970223</v>
      </c>
      <c r="I1771" s="1">
        <f t="shared" si="174"/>
        <v>-0.55767595817763116</v>
      </c>
      <c r="J1771" s="1">
        <v>2.8080880451599999</v>
      </c>
      <c r="K1771" s="1">
        <v>20.909045583099999</v>
      </c>
      <c r="L1771" s="2">
        <v>5.7737440056000011E-2</v>
      </c>
      <c r="M1771" s="2">
        <v>2.0550556876737561E-3</v>
      </c>
      <c r="N1771" s="7">
        <v>0</v>
      </c>
      <c r="O1771" s="2">
        <v>1.0050774864240648E-2</v>
      </c>
      <c r="P1771" s="3">
        <v>48672.414160073997</v>
      </c>
      <c r="Q1771" s="3">
        <v>1231.8108249458521</v>
      </c>
      <c r="R1771" s="3">
        <v>239802.55712545631</v>
      </c>
      <c r="S1771" s="3">
        <v>422.68175973490065</v>
      </c>
      <c r="T1771" s="3">
        <v>80931.922317672768</v>
      </c>
      <c r="V1771">
        <v>35006</v>
      </c>
      <c r="W1771" s="2">
        <v>0.26602805250553185</v>
      </c>
      <c r="X1771" s="2">
        <v>1.00661714890527E-2</v>
      </c>
      <c r="Y1771" s="2">
        <v>1.5132844105506025E-2</v>
      </c>
      <c r="Z1771" s="2">
        <v>0.80079753292372402</v>
      </c>
      <c r="AA1771" s="2">
        <v>6.0266885035623295E-2</v>
      </c>
      <c r="AB1771" s="2">
        <v>0.14251773331601203</v>
      </c>
      <c r="AC1771" s="2">
        <v>2.0550556876737561E-3</v>
      </c>
      <c r="AD1771" s="2">
        <v>0</v>
      </c>
      <c r="AE1771" s="2">
        <v>1.0050774864240648E-2</v>
      </c>
      <c r="AF1771">
        <v>170290.1509389047</v>
      </c>
      <c r="AG1771">
        <v>300.92508747471311</v>
      </c>
      <c r="AH1771">
        <v>56557.939036640826</v>
      </c>
      <c r="AI1771">
        <v>1059.6648981995797</v>
      </c>
      <c r="AJ1771">
        <v>1.0228442949352081</v>
      </c>
      <c r="AK1771">
        <v>410092.70806436101</v>
      </c>
      <c r="AL1771">
        <v>723.60684720961365</v>
      </c>
      <c r="AM1771">
        <v>135999.66787221158</v>
      </c>
      <c r="AN1771">
        <v>2549.8583803015813</v>
      </c>
      <c r="AO1771">
        <v>2.4593693581626503</v>
      </c>
      <c r="AP1771">
        <v>239802.55712545631</v>
      </c>
      <c r="AQ1771">
        <v>422.68175973490054</v>
      </c>
      <c r="AR1771">
        <v>79441.728835570742</v>
      </c>
      <c r="AS1771">
        <v>1490.1934821020016</v>
      </c>
      <c r="AT1771">
        <v>1.4365250632274422</v>
      </c>
      <c r="AU1771" s="3">
        <v>9147493.5172443073</v>
      </c>
      <c r="AV1771" s="3">
        <v>231506.52644032345</v>
      </c>
      <c r="AW1771">
        <v>24529.889384063001</v>
      </c>
      <c r="AX1771">
        <v>4610147.4108408</v>
      </c>
      <c r="AY1771">
        <v>620.80716149887394</v>
      </c>
      <c r="AZ1771">
        <v>116674.49793209837</v>
      </c>
      <c r="BA1771">
        <v>73202.303544137001</v>
      </c>
      <c r="BB1771">
        <v>13757640.928085107</v>
      </c>
      <c r="BC1771">
        <v>1852.6179864447261</v>
      </c>
      <c r="BD1771">
        <v>348181.02437242179</v>
      </c>
      <c r="BE1771">
        <v>48672.414160073997</v>
      </c>
      <c r="BF1771">
        <v>9147493.5172443073</v>
      </c>
      <c r="BG1771">
        <v>1231.8108249458521</v>
      </c>
      <c r="BH1771">
        <v>231506.52644032345</v>
      </c>
      <c r="BI1771">
        <v>0.17883812601760377</v>
      </c>
      <c r="BJ1771">
        <v>0.55406775884730597</v>
      </c>
      <c r="BK1771">
        <v>0.37522963282970223</v>
      </c>
      <c r="BL1771">
        <v>15.16329907260511</v>
      </c>
      <c r="BM1771">
        <v>14.605623114427479</v>
      </c>
      <c r="BN1771">
        <f t="shared" si="171"/>
        <v>-0.55767595817763116</v>
      </c>
      <c r="BO1771">
        <v>0.40017003646448057</v>
      </c>
      <c r="BP1771">
        <v>8.6663356127521056E-4</v>
      </c>
      <c r="BQ1771">
        <v>6.5644335510594695E-3</v>
      </c>
      <c r="BR1771">
        <v>0</v>
      </c>
      <c r="BS1771">
        <v>0</v>
      </c>
      <c r="BT1771">
        <v>0.61111111111111116</v>
      </c>
      <c r="BU1771">
        <v>1.5970614512569318E-2</v>
      </c>
      <c r="BV1771">
        <v>0.80079753292372402</v>
      </c>
      <c r="BW1771">
        <v>6.2517515597119599E-2</v>
      </c>
      <c r="BX1771">
        <v>0.14251773331601203</v>
      </c>
      <c r="BY1771">
        <f t="shared" si="172"/>
        <v>0.26621359680933404</v>
      </c>
      <c r="BZ1771">
        <v>0</v>
      </c>
      <c r="CA1771">
        <f t="shared" si="173"/>
        <v>1.7137772973063202E-2</v>
      </c>
      <c r="CC1771">
        <v>0.26621359680933404</v>
      </c>
      <c r="CD1771">
        <v>1.7137772973063202E-2</v>
      </c>
    </row>
    <row r="1772" spans="1:82" x14ac:dyDescent="0.3">
      <c r="A1772">
        <v>0</v>
      </c>
      <c r="B1772" t="s">
        <v>1152</v>
      </c>
      <c r="C1772" t="s">
        <v>1087</v>
      </c>
      <c r="D1772">
        <v>35007</v>
      </c>
      <c r="E1772" s="2">
        <f>BO1772</f>
        <v>0.32185738184073659</v>
      </c>
      <c r="F1772" s="2" t="s">
        <v>1933</v>
      </c>
      <c r="G1772" s="3">
        <v>1250</v>
      </c>
      <c r="H1772" s="1">
        <v>0.3753816145608635</v>
      </c>
      <c r="I1772" s="1">
        <f t="shared" si="174"/>
        <v>4.193620804150882</v>
      </c>
      <c r="J1772" s="1">
        <v>2.4127509790700001</v>
      </c>
      <c r="K1772" s="1">
        <v>38.030371947699997</v>
      </c>
      <c r="L1772" s="2">
        <v>0.10466528964099997</v>
      </c>
      <c r="M1772" s="2">
        <v>3.3685388440553635E-4</v>
      </c>
      <c r="N1772" s="7">
        <v>0</v>
      </c>
      <c r="O1772" s="2">
        <v>5.0357931092309136E-3</v>
      </c>
      <c r="P1772" s="3">
        <v>62424.233457788003</v>
      </c>
      <c r="Q1772" s="3">
        <v>1579.8445143764241</v>
      </c>
      <c r="R1772" s="3">
        <v>408510.06232816115</v>
      </c>
      <c r="S1772" s="3">
        <v>722.6578431148256</v>
      </c>
      <c r="T1772" s="3">
        <v>137624.93138990016</v>
      </c>
      <c r="V1772">
        <v>35007</v>
      </c>
      <c r="W1772" s="2">
        <v>0.24476048133767273</v>
      </c>
      <c r="X1772" s="2">
        <v>1.0070248656832695E-2</v>
      </c>
      <c r="Y1772" s="2">
        <v>-0.1137962089565431</v>
      </c>
      <c r="Z1772" s="2">
        <v>0.68805714084668834</v>
      </c>
      <c r="AA1772" s="2">
        <v>0.10961629238048742</v>
      </c>
      <c r="AB1772" s="2">
        <v>0.25835332882842399</v>
      </c>
      <c r="AC1772" s="2">
        <v>3.3685388440553635E-4</v>
      </c>
      <c r="AD1772" s="2">
        <v>0</v>
      </c>
      <c r="AE1772" s="2">
        <v>5.0357931092309136E-3</v>
      </c>
      <c r="AF1772">
        <v>112229.48162738913</v>
      </c>
      <c r="AG1772">
        <v>198.40147499919101</v>
      </c>
      <c r="AH1772">
        <v>37288.943311271061</v>
      </c>
      <c r="AI1772">
        <v>495.30352284847106</v>
      </c>
      <c r="AJ1772">
        <v>0.67437871742780886</v>
      </c>
      <c r="AK1772">
        <v>520739.5439555503</v>
      </c>
      <c r="AL1772">
        <v>921.05931811401661</v>
      </c>
      <c r="AM1772">
        <v>173110.24880037605</v>
      </c>
      <c r="AN1772">
        <v>2298.9294236436222</v>
      </c>
      <c r="AO1772">
        <v>3.1308132406253883</v>
      </c>
      <c r="AP1772">
        <v>408510.06232816115</v>
      </c>
      <c r="AQ1772">
        <v>722.6578431148256</v>
      </c>
      <c r="AR1772">
        <v>135821.305489105</v>
      </c>
      <c r="AS1772">
        <v>1803.6259007951512</v>
      </c>
      <c r="AT1772">
        <v>2.4564345231975793</v>
      </c>
      <c r="AU1772" s="3">
        <v>11732010.436056677</v>
      </c>
      <c r="AV1772" s="3">
        <v>296915.97803190514</v>
      </c>
      <c r="AW1772">
        <v>12617.193889791</v>
      </c>
      <c r="AX1772">
        <v>2371275.4196473206</v>
      </c>
      <c r="AY1772">
        <v>319.31837123941801</v>
      </c>
      <c r="AZ1772">
        <v>60012.694690736222</v>
      </c>
      <c r="BA1772">
        <v>75041.427347579011</v>
      </c>
      <c r="BB1772">
        <v>14103285.855703998</v>
      </c>
      <c r="BC1772">
        <v>1899.162885615842</v>
      </c>
      <c r="BD1772">
        <v>356928.67272264132</v>
      </c>
      <c r="BE1772">
        <v>62424.233457788003</v>
      </c>
      <c r="BF1772">
        <v>11732010.436056677</v>
      </c>
      <c r="BG1772">
        <v>1579.8445143764241</v>
      </c>
      <c r="BH1772">
        <v>296915.97803190514</v>
      </c>
      <c r="BI1772">
        <v>9.9776139965452731E-2</v>
      </c>
      <c r="BJ1772">
        <v>0.47515775452631626</v>
      </c>
      <c r="BK1772">
        <v>0.3753816145608635</v>
      </c>
      <c r="BL1772">
        <v>16.848710452915522</v>
      </c>
      <c r="BM1772">
        <v>21.042331257066405</v>
      </c>
      <c r="BN1772">
        <f t="shared" si="171"/>
        <v>4.193620804150882</v>
      </c>
      <c r="BO1772">
        <v>0.32185738184073659</v>
      </c>
      <c r="BP1772">
        <v>3.8888482710236727E-4</v>
      </c>
      <c r="BQ1772">
        <v>4.9351551071412005E-3</v>
      </c>
      <c r="BR1772">
        <v>3.5714285714285712E-2</v>
      </c>
      <c r="BS1772">
        <v>0</v>
      </c>
      <c r="BT1772">
        <v>0.5</v>
      </c>
      <c r="BU1772">
        <v>-0.12009608858492675</v>
      </c>
      <c r="BV1772">
        <v>0.68805714084668834</v>
      </c>
      <c r="BW1772">
        <v>0.11370984686772555</v>
      </c>
      <c r="BX1772">
        <v>0.25835332882842399</v>
      </c>
      <c r="BY1772">
        <f t="shared" si="172"/>
        <v>5.0230914218797024E-2</v>
      </c>
      <c r="BZ1772">
        <v>0</v>
      </c>
      <c r="CA1772">
        <f t="shared" si="173"/>
        <v>4.7586864232315694E-3</v>
      </c>
      <c r="CC1772">
        <v>5.0230914218797024E-2</v>
      </c>
      <c r="CD1772">
        <v>4.7586864232315694E-3</v>
      </c>
    </row>
    <row r="1773" spans="1:82" x14ac:dyDescent="0.3">
      <c r="A1773">
        <v>0</v>
      </c>
      <c r="B1773" t="s">
        <v>1152</v>
      </c>
      <c r="C1773" t="s">
        <v>1157</v>
      </c>
      <c r="D1773">
        <v>35009</v>
      </c>
      <c r="E1773" s="2">
        <f>BO1773</f>
        <v>0.321163619725643</v>
      </c>
      <c r="F1773" s="2" t="s">
        <v>1933</v>
      </c>
      <c r="G1773" s="3">
        <v>5534</v>
      </c>
      <c r="H1773" s="1">
        <v>2.7057305808556409</v>
      </c>
      <c r="I1773" s="1">
        <f t="shared" si="174"/>
        <v>-1.0506751863339581</v>
      </c>
      <c r="J1773" s="1">
        <v>2.79406384352</v>
      </c>
      <c r="K1773" s="1">
        <v>-66.015883294100007</v>
      </c>
      <c r="L1773" s="2">
        <v>0.11385123365099997</v>
      </c>
      <c r="M1773" s="2">
        <v>-2.5261822347656068E-3</v>
      </c>
      <c r="N1773" s="7">
        <v>0</v>
      </c>
      <c r="O1773" s="2">
        <v>5.0251948748484187E-3</v>
      </c>
      <c r="P1773" s="3">
        <v>91423.094546473018</v>
      </c>
      <c r="Q1773" s="3">
        <v>2313.7532718640541</v>
      </c>
      <c r="R1773" s="3">
        <v>1214575.0337844312</v>
      </c>
      <c r="S1773" s="3">
        <v>2144.3634868353925</v>
      </c>
      <c r="T1773" s="3">
        <v>402128.34604316845</v>
      </c>
      <c r="V1773">
        <v>35009</v>
      </c>
      <c r="W1773" s="2">
        <v>0.35057697843659918</v>
      </c>
      <c r="X1773" s="2">
        <v>7.2585813185037706E-2</v>
      </c>
      <c r="Y1773" s="2">
        <v>2.8510649539693626E-2</v>
      </c>
      <c r="Z1773" s="2">
        <v>0.79679817610373627</v>
      </c>
      <c r="AA1773" s="2">
        <v>0.1902799261304581</v>
      </c>
      <c r="AB1773" s="2">
        <v>0.28102769605709282</v>
      </c>
      <c r="AC1773" s="2">
        <v>-2.5261822347656068E-3</v>
      </c>
      <c r="AD1773" s="2">
        <v>0</v>
      </c>
      <c r="AE1773" s="2">
        <v>5.0251948748484187E-3</v>
      </c>
      <c r="AF1773">
        <v>841374.98641560576</v>
      </c>
      <c r="AG1773">
        <v>1485.8494437493396</v>
      </c>
      <c r="AH1773">
        <v>279260.80528019607</v>
      </c>
      <c r="AI1773">
        <v>-621.96218464773403</v>
      </c>
      <c r="AJ1773">
        <v>5.0502490777379423</v>
      </c>
      <c r="AK1773">
        <v>2055950.0202000369</v>
      </c>
      <c r="AL1773">
        <v>3630.212930584732</v>
      </c>
      <c r="AM1773">
        <v>682287.28731461917</v>
      </c>
      <c r="AN1773">
        <v>-1520.0981759024037</v>
      </c>
      <c r="AO1773">
        <v>12.338633045848452</v>
      </c>
      <c r="AP1773">
        <v>1214575.0337844312</v>
      </c>
      <c r="AQ1773">
        <v>2144.3634868353925</v>
      </c>
      <c r="AR1773">
        <v>403026.4820344231</v>
      </c>
      <c r="AS1773">
        <v>-898.13599125466965</v>
      </c>
      <c r="AT1773">
        <v>7.2883839681105096</v>
      </c>
      <c r="AU1773" s="3">
        <v>17182056.389064137</v>
      </c>
      <c r="AV1773" s="3">
        <v>434846.78991413035</v>
      </c>
      <c r="AW1773">
        <v>61971.668884056999</v>
      </c>
      <c r="AX1773">
        <v>11646955.450069671</v>
      </c>
      <c r="AY1773">
        <v>1568.390923044886</v>
      </c>
      <c r="AZ1773">
        <v>294763.3900770559</v>
      </c>
      <c r="BA1773">
        <v>153394.76343053003</v>
      </c>
      <c r="BB1773">
        <v>28829011.839133814</v>
      </c>
      <c r="BC1773">
        <v>3882.1441949089403</v>
      </c>
      <c r="BD1773">
        <v>729610.17999118625</v>
      </c>
      <c r="BE1773">
        <v>91423.094546473018</v>
      </c>
      <c r="BF1773">
        <v>17182056.389064137</v>
      </c>
      <c r="BG1773">
        <v>2313.7532718640541</v>
      </c>
      <c r="BH1773">
        <v>434846.78991413035</v>
      </c>
      <c r="BI1773">
        <v>1.6101417780690095</v>
      </c>
      <c r="BJ1773">
        <v>4.3158723589246506</v>
      </c>
      <c r="BK1773">
        <v>2.7057305808556409</v>
      </c>
      <c r="BL1773">
        <v>13.725148344018924</v>
      </c>
      <c r="BM1773">
        <v>12.674473157684966</v>
      </c>
      <c r="BN1773">
        <f t="shared" si="171"/>
        <v>-1.0506751863339581</v>
      </c>
      <c r="BO1773">
        <v>0.321163619725643</v>
      </c>
      <c r="BP1773">
        <v>6.2621186067660095E-3</v>
      </c>
      <c r="BQ1773">
        <v>1.8692099384549212E-2</v>
      </c>
      <c r="BR1773">
        <v>0.10119047619047619</v>
      </c>
      <c r="BS1773">
        <v>6.8965517241379309E-2</v>
      </c>
      <c r="BT1773">
        <v>0</v>
      </c>
      <c r="BU1773">
        <v>3.0089029539116036E-2</v>
      </c>
      <c r="BV1773">
        <v>0.79679817610373627</v>
      </c>
      <c r="BW1773">
        <v>0.19738581548802708</v>
      </c>
      <c r="BX1773">
        <v>0.28102769605709282</v>
      </c>
      <c r="BY1773">
        <f t="shared" si="172"/>
        <v>3.3553148731353941E-2</v>
      </c>
      <c r="BZ1773">
        <v>0</v>
      </c>
      <c r="CA1773">
        <f t="shared" si="173"/>
        <v>4.5314457831157695E-3</v>
      </c>
      <c r="CC1773">
        <v>3.3553148731353941E-2</v>
      </c>
      <c r="CD1773">
        <v>4.5314457831157695E-3</v>
      </c>
    </row>
    <row r="1774" spans="1:82" x14ac:dyDescent="0.3">
      <c r="A1774">
        <v>1</v>
      </c>
      <c r="B1774" t="s">
        <v>1152</v>
      </c>
      <c r="C1774" t="s">
        <v>1158</v>
      </c>
      <c r="D1774">
        <v>35011</v>
      </c>
      <c r="E1774" s="2">
        <v>0</v>
      </c>
      <c r="F1774" s="2" t="s">
        <v>1954</v>
      </c>
      <c r="G1774" s="3">
        <v>-999</v>
      </c>
      <c r="H1774" s="1">
        <v>0.37409294294442547</v>
      </c>
      <c r="I1774" s="1">
        <f t="shared" si="174"/>
        <v>-999</v>
      </c>
      <c r="J1774" s="1">
        <v>-999</v>
      </c>
      <c r="K1774" s="1">
        <v>-999</v>
      </c>
      <c r="L1774" s="2">
        <v>-999</v>
      </c>
      <c r="M1774" s="2">
        <v>-999</v>
      </c>
      <c r="N1774" s="7">
        <v>-999</v>
      </c>
      <c r="O1774" s="2">
        <v>-999</v>
      </c>
      <c r="P1774" s="3">
        <v>-999</v>
      </c>
      <c r="Q1774" s="3">
        <v>-999</v>
      </c>
      <c r="R1774" s="3">
        <v>-999</v>
      </c>
      <c r="S1774" s="3">
        <v>-999</v>
      </c>
      <c r="T1774" s="3">
        <v>-999</v>
      </c>
      <c r="V1774">
        <v>35011</v>
      </c>
      <c r="W1774" s="2">
        <v>-999</v>
      </c>
      <c r="X1774" s="2">
        <v>1.0035677854451457E-2</v>
      </c>
      <c r="Y1774" s="2">
        <v>-999</v>
      </c>
      <c r="Z1774" s="2">
        <v>-999</v>
      </c>
      <c r="AA1774" s="2">
        <v>-999</v>
      </c>
      <c r="AB1774" s="2">
        <v>-999</v>
      </c>
      <c r="AC1774" s="2">
        <v>-999</v>
      </c>
      <c r="AD1774" s="2">
        <v>-999</v>
      </c>
      <c r="AE1774" s="2">
        <v>-999</v>
      </c>
      <c r="AF1774" s="2">
        <v>-999</v>
      </c>
      <c r="AG1774" s="2">
        <v>-999</v>
      </c>
      <c r="AH1774" s="2">
        <v>-999</v>
      </c>
      <c r="AI1774" s="2">
        <v>-999</v>
      </c>
      <c r="AJ1774" s="2">
        <v>-999</v>
      </c>
      <c r="AK1774" s="2">
        <v>-999</v>
      </c>
      <c r="AL1774" s="2">
        <v>-999</v>
      </c>
      <c r="AM1774" s="2">
        <v>-999</v>
      </c>
      <c r="AN1774" s="2">
        <v>-999</v>
      </c>
      <c r="AO1774" s="2">
        <v>-999</v>
      </c>
      <c r="AP1774" s="2">
        <v>-999</v>
      </c>
      <c r="AQ1774" s="2">
        <v>-999</v>
      </c>
      <c r="AR1774" s="2">
        <v>-999</v>
      </c>
      <c r="AS1774" s="2">
        <v>-999</v>
      </c>
      <c r="AT1774" s="2">
        <v>-999</v>
      </c>
      <c r="AU1774" s="2">
        <v>-999</v>
      </c>
      <c r="AV1774" s="2">
        <v>-999</v>
      </c>
      <c r="AW1774" s="2">
        <v>-999</v>
      </c>
      <c r="AX1774" s="2">
        <v>-999</v>
      </c>
      <c r="AY1774" s="2">
        <v>-999</v>
      </c>
      <c r="AZ1774" s="2">
        <v>-999</v>
      </c>
      <c r="BA1774" s="2">
        <v>-999</v>
      </c>
      <c r="BB1774" s="2">
        <v>-999</v>
      </c>
      <c r="BC1774" s="2">
        <v>-999</v>
      </c>
      <c r="BD1774" s="2">
        <v>-999</v>
      </c>
      <c r="BE1774" s="2">
        <v>-999</v>
      </c>
      <c r="BF1774" s="2">
        <v>-999</v>
      </c>
      <c r="BG1774" s="2">
        <v>-999</v>
      </c>
      <c r="BH1774" s="2">
        <v>-999</v>
      </c>
      <c r="BI1774">
        <v>0</v>
      </c>
      <c r="BJ1774">
        <v>0.37409294294442547</v>
      </c>
      <c r="BK1774">
        <v>0.37409294294442547</v>
      </c>
      <c r="BL1774">
        <v>-999</v>
      </c>
      <c r="BM1774">
        <v>13.212033951100215</v>
      </c>
      <c r="BN1774">
        <f t="shared" si="171"/>
        <v>-999</v>
      </c>
      <c r="BO1774" t="s">
        <v>3748</v>
      </c>
      <c r="BP1774" t="s">
        <v>3748</v>
      </c>
      <c r="BQ1774">
        <v>1.4175903854744695E-2</v>
      </c>
      <c r="BR1774">
        <v>1.7857142857142856E-2</v>
      </c>
      <c r="BS1774">
        <v>6.8965517241379309E-2</v>
      </c>
      <c r="BT1774">
        <v>0.1111111111111111</v>
      </c>
      <c r="BU1774" t="s">
        <v>3748</v>
      </c>
      <c r="BY1774">
        <f t="shared" si="172"/>
        <v>-999</v>
      </c>
      <c r="CA1774">
        <f t="shared" si="173"/>
        <v>-999</v>
      </c>
    </row>
    <row r="1775" spans="1:82" x14ac:dyDescent="0.3">
      <c r="A1775">
        <v>0</v>
      </c>
      <c r="B1775" t="s">
        <v>1152</v>
      </c>
      <c r="C1775" t="s">
        <v>1159</v>
      </c>
      <c r="D1775">
        <v>35013</v>
      </c>
      <c r="E1775" s="2">
        <f>BO1775</f>
        <v>0.23982083893109879</v>
      </c>
      <c r="F1775" s="2" t="s">
        <v>1932</v>
      </c>
      <c r="G1775" s="3">
        <v>140730</v>
      </c>
      <c r="H1775" s="1">
        <v>5.7770520272442445</v>
      </c>
      <c r="I1775" s="1">
        <f t="shared" si="174"/>
        <v>0.45796230825526862</v>
      </c>
      <c r="J1775" s="1">
        <v>2.8726865300600002</v>
      </c>
      <c r="K1775" s="1">
        <v>-17.399220856300001</v>
      </c>
      <c r="L1775" s="2">
        <v>4.9566777842000004E-2</v>
      </c>
      <c r="M1775" s="2">
        <v>-4.397841088434171E-3</v>
      </c>
      <c r="N1775" s="7">
        <v>0</v>
      </c>
      <c r="O1775" s="2">
        <v>8.7440418845453763E-4</v>
      </c>
      <c r="P1775" s="3">
        <v>764645.88322702004</v>
      </c>
      <c r="Q1775" s="3">
        <v>19351.80517472596</v>
      </c>
      <c r="R1775" s="3">
        <v>3641148.5983099602</v>
      </c>
      <c r="S1775" s="3">
        <v>6379.1240507890934</v>
      </c>
      <c r="T1775" s="3">
        <v>1197524.2590840566</v>
      </c>
      <c r="V1775">
        <v>35013</v>
      </c>
      <c r="W1775" s="2">
        <v>0.28899457095763909</v>
      </c>
      <c r="X1775" s="2">
        <v>0.15497922157393346</v>
      </c>
      <c r="Y1775" s="2">
        <v>-1.2427059326120782E-2</v>
      </c>
      <c r="Z1775" s="2">
        <v>0.81921942942646808</v>
      </c>
      <c r="AA1775" s="2">
        <v>5.0150392512587606E-2</v>
      </c>
      <c r="AB1775" s="2">
        <v>0.12234946369233896</v>
      </c>
      <c r="AC1775" s="2">
        <v>-4.397841088434171E-3</v>
      </c>
      <c r="AD1775" s="2">
        <v>0</v>
      </c>
      <c r="AE1775" s="2">
        <v>8.7440418845453763E-4</v>
      </c>
      <c r="AF1775">
        <v>1939777.394098717</v>
      </c>
      <c r="AG1775">
        <v>3395.4295778406922</v>
      </c>
      <c r="AH1775">
        <v>638160.48265785759</v>
      </c>
      <c r="AI1775">
        <v>-754.7978771027158</v>
      </c>
      <c r="AJ1775">
        <v>11.535962669820597</v>
      </c>
      <c r="AK1775">
        <v>5580925.992408677</v>
      </c>
      <c r="AL1775">
        <v>9774.5536286297865</v>
      </c>
      <c r="AM1775">
        <v>1837097.1090433737</v>
      </c>
      <c r="AN1775">
        <v>-2167.1651785623612</v>
      </c>
      <c r="AO1775">
        <v>33.209905211800042</v>
      </c>
      <c r="AP1775">
        <v>3641148.5983099602</v>
      </c>
      <c r="AQ1775">
        <v>6379.1240507890943</v>
      </c>
      <c r="AR1775">
        <v>1198936.626385516</v>
      </c>
      <c r="AS1775">
        <v>-1412.3673014596454</v>
      </c>
      <c r="AT1775">
        <v>21.673942541979443</v>
      </c>
      <c r="AU1775" s="3">
        <v>143707547.29368615</v>
      </c>
      <c r="AV1775" s="3">
        <v>3636978.2645379966</v>
      </c>
      <c r="AW1775">
        <v>304381.86297697999</v>
      </c>
      <c r="AX1775">
        <v>57205527.327893615</v>
      </c>
      <c r="AY1775">
        <v>7703.354768866041</v>
      </c>
      <c r="AZ1775">
        <v>1447768.4952606838</v>
      </c>
      <c r="BA1775">
        <v>1069027.746204</v>
      </c>
      <c r="BB1775">
        <v>200913074.62157974</v>
      </c>
      <c r="BC1775">
        <v>27055.159943592</v>
      </c>
      <c r="BD1775">
        <v>5084746.7597986804</v>
      </c>
      <c r="BE1775">
        <v>764645.88322702004</v>
      </c>
      <c r="BF1775">
        <v>143707547.29368615</v>
      </c>
      <c r="BG1775">
        <v>19351.80517472596</v>
      </c>
      <c r="BH1775">
        <v>3636978.2645379966</v>
      </c>
      <c r="BI1775">
        <v>2.3884060886126699</v>
      </c>
      <c r="BJ1775">
        <v>8.1654581158569144</v>
      </c>
      <c r="BK1775">
        <v>5.7770520272442445</v>
      </c>
      <c r="BL1775">
        <v>16.774402108279155</v>
      </c>
      <c r="BM1775">
        <v>17.232364416534423</v>
      </c>
      <c r="BN1775">
        <f t="shared" si="171"/>
        <v>0.45796230825526862</v>
      </c>
      <c r="BO1775">
        <v>0.23982083893109879</v>
      </c>
      <c r="BP1775">
        <v>6.9362687817143831E-3</v>
      </c>
      <c r="BQ1775">
        <v>1.3386118030095862E-2</v>
      </c>
      <c r="BR1775">
        <v>1.7857142857142856E-2</v>
      </c>
      <c r="BS1775">
        <v>0</v>
      </c>
      <c r="BT1775">
        <v>5.5555555555555552E-2</v>
      </c>
      <c r="BU1775">
        <v>-1.3115034598822885E-2</v>
      </c>
      <c r="BV1775">
        <v>0.81921942942646808</v>
      </c>
      <c r="BW1775">
        <v>5.202322874749752E-2</v>
      </c>
      <c r="BX1775">
        <v>0.12234946369233896</v>
      </c>
      <c r="BY1775">
        <f t="shared" si="172"/>
        <v>6.0980857450942463E-2</v>
      </c>
      <c r="BZ1775">
        <v>0</v>
      </c>
      <c r="CA1775">
        <f t="shared" si="173"/>
        <v>1.8290731015030912E-3</v>
      </c>
      <c r="CC1775">
        <v>6.0980857450942463E-2</v>
      </c>
      <c r="CD1775">
        <v>1.8290731015030912E-3</v>
      </c>
    </row>
    <row r="1776" spans="1:82" x14ac:dyDescent="0.3">
      <c r="A1776">
        <v>0</v>
      </c>
      <c r="B1776" t="s">
        <v>1152</v>
      </c>
      <c r="C1776" t="s">
        <v>1160</v>
      </c>
      <c r="D1776">
        <v>35015</v>
      </c>
      <c r="E1776" s="2">
        <f>BO1776</f>
        <v>0.34013530887773735</v>
      </c>
      <c r="F1776" s="2" t="s">
        <v>1934</v>
      </c>
      <c r="G1776" s="3">
        <v>14362</v>
      </c>
      <c r="H1776" s="1">
        <v>0.37458753836184022</v>
      </c>
      <c r="I1776" s="1">
        <f t="shared" si="174"/>
        <v>-0.27822073996107477</v>
      </c>
      <c r="J1776" s="1">
        <v>2.8679176289099999</v>
      </c>
      <c r="K1776" s="1">
        <v>-25.169475316300002</v>
      </c>
      <c r="L1776" s="2">
        <v>7.5486906844999979E-2</v>
      </c>
      <c r="M1776" s="2">
        <v>-5.0677859917465781E-3</v>
      </c>
      <c r="N1776" s="7">
        <v>0</v>
      </c>
      <c r="O1776" s="2">
        <v>6.3284435599988767E-3</v>
      </c>
      <c r="P1776" s="3">
        <v>53463.268675490006</v>
      </c>
      <c r="Q1776" s="3">
        <v>1353.0586930590198</v>
      </c>
      <c r="R1776" s="3">
        <v>515923.7638741401</v>
      </c>
      <c r="S1776" s="3">
        <v>909.4068070227828</v>
      </c>
      <c r="T1776" s="3">
        <v>169609.90957986005</v>
      </c>
      <c r="V1776">
        <v>35015</v>
      </c>
      <c r="W1776" s="2">
        <v>0.28001040668218513</v>
      </c>
      <c r="X1776" s="2">
        <v>1.0048946215619661E-2</v>
      </c>
      <c r="Y1776" s="2">
        <v>7.5496729292540482E-3</v>
      </c>
      <c r="Z1776" s="2">
        <v>0.81785945630088908</v>
      </c>
      <c r="AA1776" s="2">
        <v>7.2546873039506521E-2</v>
      </c>
      <c r="AB1776" s="2">
        <v>0.18633009790790622</v>
      </c>
      <c r="AC1776" s="2">
        <v>-5.0677859917465781E-3</v>
      </c>
      <c r="AD1776" s="2">
        <v>0</v>
      </c>
      <c r="AE1776" s="2">
        <v>6.3284435599988767E-3</v>
      </c>
      <c r="AF1776">
        <v>863109.13302094839</v>
      </c>
      <c r="AG1776">
        <v>1525.0785353573442</v>
      </c>
      <c r="AH1776">
        <v>286633.79166111641</v>
      </c>
      <c r="AI1776">
        <v>-2191.0829105114285</v>
      </c>
      <c r="AJ1776">
        <v>5.1837181303614788</v>
      </c>
      <c r="AK1776">
        <v>1379032.8968950885</v>
      </c>
      <c r="AL1776">
        <v>2434.4853423801273</v>
      </c>
      <c r="AM1776">
        <v>457553.98705832724</v>
      </c>
      <c r="AN1776">
        <v>-3501.3687278622774</v>
      </c>
      <c r="AO1776">
        <v>8.2744298833970866</v>
      </c>
      <c r="AP1776">
        <v>515923.7638741401</v>
      </c>
      <c r="AQ1776">
        <v>909.40680702278314</v>
      </c>
      <c r="AR1776">
        <v>170920.19539721083</v>
      </c>
      <c r="AS1776">
        <v>-1310.2858173508489</v>
      </c>
      <c r="AT1776">
        <v>3.0907117530356079</v>
      </c>
      <c r="AU1776" s="3">
        <v>10047886.714871591</v>
      </c>
      <c r="AV1776" s="3">
        <v>254293.85077351218</v>
      </c>
      <c r="AW1776">
        <v>102138.72191895</v>
      </c>
      <c r="AX1776">
        <v>19195951.397447463</v>
      </c>
      <c r="AY1776">
        <v>2584.9464317121001</v>
      </c>
      <c r="AZ1776">
        <v>485814.83237597207</v>
      </c>
      <c r="BA1776">
        <v>155601.99059444002</v>
      </c>
      <c r="BB1776">
        <v>29243838.112319056</v>
      </c>
      <c r="BC1776">
        <v>3938.0051247711199</v>
      </c>
      <c r="BD1776">
        <v>740108.68314948422</v>
      </c>
      <c r="BE1776">
        <v>53463.268675490006</v>
      </c>
      <c r="BF1776">
        <v>10047886.714871591</v>
      </c>
      <c r="BG1776">
        <v>1353.0586930590198</v>
      </c>
      <c r="BH1776">
        <v>254293.85077351218</v>
      </c>
      <c r="BI1776">
        <v>0.68411879616351068</v>
      </c>
      <c r="BJ1776">
        <v>1.0587063345253509</v>
      </c>
      <c r="BK1776">
        <v>0.37458753836184022</v>
      </c>
      <c r="BL1776">
        <v>17.858368164596563</v>
      </c>
      <c r="BM1776">
        <v>17.580147424635488</v>
      </c>
      <c r="BN1776">
        <f t="shared" si="171"/>
        <v>-0.27822073996107477</v>
      </c>
      <c r="BO1776">
        <v>0.34013530887773735</v>
      </c>
      <c r="BP1776">
        <v>2.8178253169896797E-3</v>
      </c>
      <c r="BQ1776">
        <v>2.3608830316110739E-2</v>
      </c>
      <c r="BR1776">
        <v>8.3333333333333329E-2</v>
      </c>
      <c r="BS1776">
        <v>0.10344827586206896</v>
      </c>
      <c r="BT1776">
        <v>0.16666666666666666</v>
      </c>
      <c r="BU1776">
        <v>7.967630883425704E-3</v>
      </c>
      <c r="BV1776">
        <v>0.81785945630088908</v>
      </c>
      <c r="BW1776">
        <v>7.525609236463332E-2</v>
      </c>
      <c r="BX1776">
        <v>0.18633009790790622</v>
      </c>
      <c r="BY1776">
        <f t="shared" si="172"/>
        <v>0.15275418812184588</v>
      </c>
      <c r="BZ1776">
        <v>0</v>
      </c>
      <c r="CA1776">
        <f t="shared" si="173"/>
        <v>8.802266200634087E-3</v>
      </c>
      <c r="CC1776">
        <v>0.15275418812184588</v>
      </c>
      <c r="CD1776">
        <v>8.802266200634087E-3</v>
      </c>
    </row>
    <row r="1777" spans="1:82" x14ac:dyDescent="0.3">
      <c r="A1777">
        <v>0</v>
      </c>
      <c r="B1777" t="s">
        <v>1152</v>
      </c>
      <c r="C1777" t="s">
        <v>110</v>
      </c>
      <c r="D1777">
        <v>35017</v>
      </c>
      <c r="E1777" s="2">
        <f>BO1777</f>
        <v>0.40123481368552771</v>
      </c>
      <c r="F1777" s="2" t="s">
        <v>1935</v>
      </c>
      <c r="G1777" s="3">
        <v>4822</v>
      </c>
      <c r="H1777" s="1">
        <v>0.37476798523656218</v>
      </c>
      <c r="I1777" s="1">
        <f t="shared" si="174"/>
        <v>0.830243224541789</v>
      </c>
      <c r="J1777" s="1">
        <v>2.65343068538</v>
      </c>
      <c r="K1777" s="1">
        <v>47.079108976699999</v>
      </c>
      <c r="L1777" s="2">
        <v>0.10797653476600005</v>
      </c>
      <c r="M1777" s="2">
        <v>1.5163327521229729E-3</v>
      </c>
      <c r="N1777" s="7">
        <v>0</v>
      </c>
      <c r="O1777" s="2">
        <v>7.8126937748943456E-2</v>
      </c>
      <c r="P1777" s="3">
        <v>48472.843197791008</v>
      </c>
      <c r="Q1777" s="3">
        <v>1226.7600446234183</v>
      </c>
      <c r="R1777" s="3">
        <v>257594.55481300369</v>
      </c>
      <c r="S1777" s="3">
        <v>456.36077770911669</v>
      </c>
      <c r="T1777" s="3">
        <v>84557.951453779795</v>
      </c>
      <c r="V1777">
        <v>35017</v>
      </c>
      <c r="W1777" s="2">
        <v>0.31336076527852058</v>
      </c>
      <c r="X1777" s="2">
        <v>1.0053787009167646E-2</v>
      </c>
      <c r="Y1777" s="2">
        <v>-2.2529106916675895E-2</v>
      </c>
      <c r="Z1777" s="2">
        <v>0.75669306391542979</v>
      </c>
      <c r="AA1777" s="2">
        <v>0.13569778864376536</v>
      </c>
      <c r="AB1777" s="2">
        <v>0.26652672808566497</v>
      </c>
      <c r="AC1777" s="2">
        <v>1.5163327521229729E-3</v>
      </c>
      <c r="AD1777" s="2">
        <v>0</v>
      </c>
      <c r="AE1777" s="2">
        <v>7.8126937748943456E-2</v>
      </c>
      <c r="AF1777">
        <v>204140.90383238235</v>
      </c>
      <c r="AG1777">
        <v>361.68610674355904</v>
      </c>
      <c r="AH1777">
        <v>67977.784595048506</v>
      </c>
      <c r="AI1777">
        <v>-961.80732616495334</v>
      </c>
      <c r="AJ1777">
        <v>1.2295192976858349</v>
      </c>
      <c r="AK1777">
        <v>461735.45864538604</v>
      </c>
      <c r="AL1777">
        <v>818.04688445267573</v>
      </c>
      <c r="AM1777">
        <v>153749.38064569389</v>
      </c>
      <c r="AN1777">
        <v>-2175.4519230305518</v>
      </c>
      <c r="AO1777">
        <v>2.7808716246189569</v>
      </c>
      <c r="AP1777">
        <v>257594.55481300369</v>
      </c>
      <c r="AQ1777">
        <v>456.36077770911669</v>
      </c>
      <c r="AR1777">
        <v>85771.596050645385</v>
      </c>
      <c r="AS1777">
        <v>-1213.6445968655985</v>
      </c>
      <c r="AT1777">
        <v>1.551352326933122</v>
      </c>
      <c r="AU1777" s="3">
        <v>9109986.1505928412</v>
      </c>
      <c r="AV1777" s="3">
        <v>230557.28278652523</v>
      </c>
      <c r="AW1777">
        <v>38037.467628389</v>
      </c>
      <c r="AX1777">
        <v>7148761.666079429</v>
      </c>
      <c r="AY1777">
        <v>962.65955134422188</v>
      </c>
      <c r="AZ1777">
        <v>180922.23607963306</v>
      </c>
      <c r="BA1777">
        <v>86510.310826180008</v>
      </c>
      <c r="BB1777">
        <v>16258747.816672271</v>
      </c>
      <c r="BC1777">
        <v>2189.4195959676399</v>
      </c>
      <c r="BD1777">
        <v>411479.51886615827</v>
      </c>
      <c r="BE1777">
        <v>48472.843197791008</v>
      </c>
      <c r="BF1777">
        <v>9109986.1505928412</v>
      </c>
      <c r="BG1777">
        <v>1226.7600446234183</v>
      </c>
      <c r="BH1777">
        <v>230557.28278652523</v>
      </c>
      <c r="BI1777">
        <v>0.32484722152277057</v>
      </c>
      <c r="BJ1777">
        <v>0.69961520675933275</v>
      </c>
      <c r="BK1777">
        <v>0.37476798523656218</v>
      </c>
      <c r="BL1777">
        <v>14.817874533725943</v>
      </c>
      <c r="BM1777">
        <v>15.648117758267732</v>
      </c>
      <c r="BN1777">
        <f t="shared" si="171"/>
        <v>0.830243224541789</v>
      </c>
      <c r="BO1777">
        <v>0.40123481368552771</v>
      </c>
      <c r="BP1777">
        <v>1.5783691758206775E-3</v>
      </c>
      <c r="BQ1777">
        <v>7.019095141822018E-3</v>
      </c>
      <c r="BR1777">
        <v>3.5714285714285712E-2</v>
      </c>
      <c r="BS1777">
        <v>0</v>
      </c>
      <c r="BT1777">
        <v>0.66666666666666663</v>
      </c>
      <c r="BU1777">
        <v>-2.3776342329977267E-2</v>
      </c>
      <c r="BV1777">
        <v>0.75669306391542979</v>
      </c>
      <c r="BW1777">
        <v>0.14076534091676904</v>
      </c>
      <c r="BX1777">
        <v>0.26652672808566497</v>
      </c>
      <c r="BY1777">
        <f t="shared" si="172"/>
        <v>6.0227282271335676E-2</v>
      </c>
      <c r="BZ1777">
        <v>0</v>
      </c>
      <c r="CA1777">
        <f t="shared" si="173"/>
        <v>7.3813858752062159E-2</v>
      </c>
      <c r="CC1777">
        <v>6.0227282271335676E-2</v>
      </c>
      <c r="CD1777">
        <v>7.3813858752062159E-2</v>
      </c>
    </row>
    <row r="1778" spans="1:82" x14ac:dyDescent="0.3">
      <c r="A1778">
        <v>0</v>
      </c>
      <c r="B1778" t="s">
        <v>1152</v>
      </c>
      <c r="C1778" t="s">
        <v>1161</v>
      </c>
      <c r="D1778">
        <v>35019</v>
      </c>
      <c r="E1778" s="2">
        <f>BO1778</f>
        <v>0.25535415921627824</v>
      </c>
      <c r="F1778" s="2" t="s">
        <v>1932</v>
      </c>
      <c r="G1778" s="3">
        <v>448</v>
      </c>
      <c r="H1778" s="1">
        <v>0.37566323430202753</v>
      </c>
      <c r="I1778" s="1">
        <f t="shared" si="174"/>
        <v>1.5628904856895005</v>
      </c>
      <c r="J1778" s="1">
        <v>2.5819607195600001</v>
      </c>
      <c r="K1778" s="1">
        <v>-0.321992231111</v>
      </c>
      <c r="L1778" s="2">
        <v>8.6919486752999986E-2</v>
      </c>
      <c r="M1778" s="2">
        <v>-2.0373500427363817E-6</v>
      </c>
      <c r="N1778" s="7">
        <v>0</v>
      </c>
      <c r="O1778" s="2">
        <v>6.3343642257168604E-3</v>
      </c>
      <c r="P1778" s="3">
        <v>40952.585206830001</v>
      </c>
      <c r="Q1778" s="3">
        <v>1036.4359080563402</v>
      </c>
      <c r="R1778" s="3">
        <v>479387.04506851075</v>
      </c>
      <c r="S1778" s="3">
        <v>845.84543569141488</v>
      </c>
      <c r="T1778" s="3">
        <v>160663.77218328358</v>
      </c>
      <c r="V1778">
        <v>35019</v>
      </c>
      <c r="W1778" s="2">
        <v>0.23661174687200587</v>
      </c>
      <c r="X1778" s="2">
        <v>1.0077803584165809E-2</v>
      </c>
      <c r="Y1778" s="2">
        <v>-4.2409893643621063E-2</v>
      </c>
      <c r="Z1778" s="2">
        <v>0.73631159033398519</v>
      </c>
      <c r="AA1778" s="2">
        <v>9.2808964893238352E-4</v>
      </c>
      <c r="AB1778" s="2">
        <v>0.21455000812321934</v>
      </c>
      <c r="AC1778" s="2">
        <v>-2.0373500427363817E-6</v>
      </c>
      <c r="AD1778" s="2">
        <v>0</v>
      </c>
      <c r="AE1778" s="2">
        <v>6.3343642257168604E-3</v>
      </c>
      <c r="AF1778">
        <v>66804.694086390853</v>
      </c>
      <c r="AG1778">
        <v>117.29356100865803</v>
      </c>
      <c r="AH1778">
        <v>22044.961849435833</v>
      </c>
      <c r="AI1778">
        <v>234.72691173283548</v>
      </c>
      <c r="AJ1778">
        <v>0.39856130044929849</v>
      </c>
      <c r="AK1778">
        <v>546191.73915490159</v>
      </c>
      <c r="AL1778">
        <v>963.13899670007288</v>
      </c>
      <c r="AM1778">
        <v>181018.9941832335</v>
      </c>
      <c r="AN1778">
        <v>1924.4667612187272</v>
      </c>
      <c r="AO1778">
        <v>3.2733859667387906</v>
      </c>
      <c r="AP1778">
        <v>479387.04506851075</v>
      </c>
      <c r="AQ1778">
        <v>845.84543569141488</v>
      </c>
      <c r="AR1778">
        <v>158974.03233379766</v>
      </c>
      <c r="AS1778">
        <v>1689.7398494858917</v>
      </c>
      <c r="AT1778">
        <v>2.8748246662894923</v>
      </c>
      <c r="AU1778" s="3">
        <v>7696628.8637716305</v>
      </c>
      <c r="AV1778" s="3">
        <v>194787.76456010857</v>
      </c>
      <c r="AW1778">
        <v>6973.8983272780006</v>
      </c>
      <c r="AX1778">
        <v>1310674.4516286275</v>
      </c>
      <c r="AY1778">
        <v>176.49676104744401</v>
      </c>
      <c r="AZ1778">
        <v>33170.801271256627</v>
      </c>
      <c r="BA1778">
        <v>47926.483534108003</v>
      </c>
      <c r="BB1778">
        <v>9007303.3154002577</v>
      </c>
      <c r="BC1778">
        <v>1212.9326691037841</v>
      </c>
      <c r="BD1778">
        <v>227958.56583136518</v>
      </c>
      <c r="BE1778">
        <v>40952.585206830001</v>
      </c>
      <c r="BF1778">
        <v>7696628.8637716305</v>
      </c>
      <c r="BG1778">
        <v>1036.4359080563402</v>
      </c>
      <c r="BH1778">
        <v>194787.76456010857</v>
      </c>
      <c r="BI1778">
        <v>7.1318189852184966E-2</v>
      </c>
      <c r="BJ1778">
        <v>0.44698142415421249</v>
      </c>
      <c r="BK1778">
        <v>0.37566323430202753</v>
      </c>
      <c r="BL1778">
        <v>16.194843497964118</v>
      </c>
      <c r="BM1778">
        <v>17.757733983653619</v>
      </c>
      <c r="BN1778">
        <f t="shared" si="171"/>
        <v>1.5628904856895005</v>
      </c>
      <c r="BO1778">
        <v>0.25535415921627824</v>
      </c>
      <c r="BP1778">
        <v>2.2053324812161269E-4</v>
      </c>
      <c r="BQ1778">
        <v>1.0802960475296899E-2</v>
      </c>
      <c r="BR1778">
        <v>1.7857142857142856E-2</v>
      </c>
      <c r="BS1778">
        <v>3.4482758620689655E-2</v>
      </c>
      <c r="BT1778">
        <v>0.22222222222222221</v>
      </c>
      <c r="BU1778">
        <v>-4.4757750636901003E-2</v>
      </c>
      <c r="BV1778">
        <v>0.73631159033398519</v>
      </c>
      <c r="BW1778">
        <v>9.6274859847757634E-4</v>
      </c>
      <c r="BX1778">
        <v>0.21455000812321934</v>
      </c>
      <c r="BY1778">
        <f t="shared" si="172"/>
        <v>6.2554401383325284E-2</v>
      </c>
      <c r="BZ1778">
        <v>0</v>
      </c>
      <c r="CA1778">
        <f t="shared" si="173"/>
        <v>7.4499164056897769E-3</v>
      </c>
      <c r="CC1778">
        <v>6.2554401383325284E-2</v>
      </c>
      <c r="CD1778">
        <v>7.4499164056897769E-3</v>
      </c>
    </row>
    <row r="1779" spans="1:82" x14ac:dyDescent="0.3">
      <c r="A1779">
        <v>1</v>
      </c>
      <c r="B1779" t="s">
        <v>1152</v>
      </c>
      <c r="C1779" t="s">
        <v>1162</v>
      </c>
      <c r="D1779">
        <v>35021</v>
      </c>
      <c r="E1779" s="2">
        <v>0</v>
      </c>
      <c r="F1779" s="2" t="s">
        <v>1954</v>
      </c>
      <c r="G1779" s="3">
        <v>-999</v>
      </c>
      <c r="H1779" s="1">
        <v>0.37530154216379025</v>
      </c>
      <c r="I1779" s="1">
        <f t="shared" si="174"/>
        <v>-999</v>
      </c>
      <c r="J1779" s="1">
        <v>-999</v>
      </c>
      <c r="K1779" s="1">
        <v>-999</v>
      </c>
      <c r="L1779" s="2">
        <v>-999</v>
      </c>
      <c r="M1779" s="2">
        <v>-999</v>
      </c>
      <c r="N1779" s="7">
        <v>-999</v>
      </c>
      <c r="O1779" s="2">
        <v>-999</v>
      </c>
      <c r="P1779" s="3">
        <v>-999</v>
      </c>
      <c r="Q1779" s="3">
        <v>-999</v>
      </c>
      <c r="R1779" s="3">
        <v>-999</v>
      </c>
      <c r="S1779" s="3">
        <v>-999</v>
      </c>
      <c r="T1779" s="3">
        <v>-999</v>
      </c>
      <c r="V1779">
        <v>35021</v>
      </c>
      <c r="W1779" s="2">
        <v>-999</v>
      </c>
      <c r="X1779" s="2">
        <v>1.0068100578935967E-2</v>
      </c>
      <c r="Y1779" s="2">
        <v>-999</v>
      </c>
      <c r="Z1779" s="2">
        <v>-999</v>
      </c>
      <c r="AA1779" s="2">
        <v>-999</v>
      </c>
      <c r="AB1779" s="2">
        <v>-999</v>
      </c>
      <c r="AC1779" s="2">
        <v>-999</v>
      </c>
      <c r="AD1779" s="2">
        <v>-999</v>
      </c>
      <c r="AE1779" s="2">
        <v>-999</v>
      </c>
      <c r="AF1779" s="2">
        <v>-999</v>
      </c>
      <c r="AG1779" s="2">
        <v>-999</v>
      </c>
      <c r="AH1779" s="2">
        <v>-999</v>
      </c>
      <c r="AI1779" s="2">
        <v>-999</v>
      </c>
      <c r="AJ1779" s="2">
        <v>-999</v>
      </c>
      <c r="AK1779" s="2">
        <v>-999</v>
      </c>
      <c r="AL1779" s="2">
        <v>-999</v>
      </c>
      <c r="AM1779" s="2">
        <v>-999</v>
      </c>
      <c r="AN1779" s="2">
        <v>-999</v>
      </c>
      <c r="AO1779" s="2">
        <v>-999</v>
      </c>
      <c r="AP1779" s="2">
        <v>-999</v>
      </c>
      <c r="AQ1779" s="2">
        <v>-999</v>
      </c>
      <c r="AR1779" s="2">
        <v>-999</v>
      </c>
      <c r="AS1779" s="2">
        <v>-999</v>
      </c>
      <c r="AT1779" s="2">
        <v>-999</v>
      </c>
      <c r="AU1779" s="2">
        <v>-999</v>
      </c>
      <c r="AV1779" s="2">
        <v>-999</v>
      </c>
      <c r="AW1779" s="2">
        <v>-999</v>
      </c>
      <c r="AX1779" s="2">
        <v>-999</v>
      </c>
      <c r="AY1779" s="2">
        <v>-999</v>
      </c>
      <c r="AZ1779" s="2">
        <v>-999</v>
      </c>
      <c r="BA1779" s="2">
        <v>-999</v>
      </c>
      <c r="BB1779" s="2">
        <v>-999</v>
      </c>
      <c r="BC1779" s="2">
        <v>-999</v>
      </c>
      <c r="BD1779" s="2">
        <v>-999</v>
      </c>
      <c r="BE1779" s="2">
        <v>-999</v>
      </c>
      <c r="BF1779" s="2">
        <v>-999</v>
      </c>
      <c r="BG1779" s="2">
        <v>-999</v>
      </c>
      <c r="BH1779" s="2">
        <v>-999</v>
      </c>
      <c r="BI1779">
        <v>0</v>
      </c>
      <c r="BJ1779">
        <v>0.37530154216379025</v>
      </c>
      <c r="BK1779">
        <v>0.37530154216379025</v>
      </c>
      <c r="BL1779">
        <v>-999</v>
      </c>
      <c r="BM1779">
        <v>18.378055969993746</v>
      </c>
      <c r="BN1779">
        <f t="shared" si="171"/>
        <v>-999</v>
      </c>
      <c r="BO1779" t="s">
        <v>3748</v>
      </c>
      <c r="BP1779" t="s">
        <v>3748</v>
      </c>
      <c r="BQ1779">
        <v>9.410874610189959E-3</v>
      </c>
      <c r="BR1779">
        <v>2.976190476190476E-2</v>
      </c>
      <c r="BS1779">
        <v>0</v>
      </c>
      <c r="BT1779">
        <v>0.1111111111111111</v>
      </c>
      <c r="BU1779" t="s">
        <v>3748</v>
      </c>
      <c r="BY1779">
        <f t="shared" si="172"/>
        <v>-999</v>
      </c>
      <c r="CA1779">
        <f t="shared" si="173"/>
        <v>-999</v>
      </c>
    </row>
    <row r="1780" spans="1:82" x14ac:dyDescent="0.3">
      <c r="A1780">
        <v>1</v>
      </c>
      <c r="B1780" t="s">
        <v>1152</v>
      </c>
      <c r="C1780" t="s">
        <v>1163</v>
      </c>
      <c r="D1780">
        <v>35023</v>
      </c>
      <c r="E1780" s="2">
        <v>0</v>
      </c>
      <c r="F1780" s="2" t="s">
        <v>1954</v>
      </c>
      <c r="G1780" s="3">
        <v>-999</v>
      </c>
      <c r="H1780" s="1">
        <v>0.37425787370270985</v>
      </c>
      <c r="I1780" s="1">
        <f t="shared" si="174"/>
        <v>-999</v>
      </c>
      <c r="J1780" s="1">
        <v>-999</v>
      </c>
      <c r="K1780" s="1">
        <v>-999</v>
      </c>
      <c r="L1780" s="2">
        <v>-999</v>
      </c>
      <c r="M1780" s="2">
        <v>-999</v>
      </c>
      <c r="N1780" s="7">
        <v>-999</v>
      </c>
      <c r="O1780" s="2">
        <v>-999</v>
      </c>
      <c r="P1780" s="3">
        <v>-999</v>
      </c>
      <c r="Q1780" s="3">
        <v>-999</v>
      </c>
      <c r="R1780" s="3">
        <v>-999</v>
      </c>
      <c r="S1780" s="3">
        <v>-999</v>
      </c>
      <c r="T1780" s="3">
        <v>-999</v>
      </c>
      <c r="V1780">
        <v>35023</v>
      </c>
      <c r="W1780" s="2">
        <v>-999</v>
      </c>
      <c r="X1780" s="2">
        <v>1.0040102401852444E-2</v>
      </c>
      <c r="Y1780" s="2">
        <v>-999</v>
      </c>
      <c r="Z1780" s="2">
        <v>-999</v>
      </c>
      <c r="AA1780" s="2">
        <v>-999</v>
      </c>
      <c r="AB1780" s="2">
        <v>-999</v>
      </c>
      <c r="AC1780" s="2">
        <v>-999</v>
      </c>
      <c r="AD1780" s="2">
        <v>-999</v>
      </c>
      <c r="AE1780" s="2">
        <v>-999</v>
      </c>
      <c r="AF1780" s="2">
        <v>-999</v>
      </c>
      <c r="AG1780" s="2">
        <v>-999</v>
      </c>
      <c r="AH1780" s="2">
        <v>-999</v>
      </c>
      <c r="AI1780" s="2">
        <v>-999</v>
      </c>
      <c r="AJ1780" s="2">
        <v>-999</v>
      </c>
      <c r="AK1780" s="2">
        <v>-999</v>
      </c>
      <c r="AL1780" s="2">
        <v>-999</v>
      </c>
      <c r="AM1780" s="2">
        <v>-999</v>
      </c>
      <c r="AN1780" s="2">
        <v>-999</v>
      </c>
      <c r="AO1780" s="2">
        <v>-999</v>
      </c>
      <c r="AP1780" s="2">
        <v>-999</v>
      </c>
      <c r="AQ1780" s="2">
        <v>-999</v>
      </c>
      <c r="AR1780" s="2">
        <v>-999</v>
      </c>
      <c r="AS1780" s="2">
        <v>-999</v>
      </c>
      <c r="AT1780" s="2">
        <v>-999</v>
      </c>
      <c r="AU1780" s="2">
        <v>-999</v>
      </c>
      <c r="AV1780" s="2">
        <v>-999</v>
      </c>
      <c r="AW1780" s="2">
        <v>-999</v>
      </c>
      <c r="AX1780" s="2">
        <v>-999</v>
      </c>
      <c r="AY1780" s="2">
        <v>-999</v>
      </c>
      <c r="AZ1780" s="2">
        <v>-999</v>
      </c>
      <c r="BA1780" s="2">
        <v>-999</v>
      </c>
      <c r="BB1780" s="2">
        <v>-999</v>
      </c>
      <c r="BC1780" s="2">
        <v>-999</v>
      </c>
      <c r="BD1780" s="2">
        <v>-999</v>
      </c>
      <c r="BE1780" s="2">
        <v>-999</v>
      </c>
      <c r="BF1780" s="2">
        <v>-999</v>
      </c>
      <c r="BG1780" s="2">
        <v>-999</v>
      </c>
      <c r="BH1780" s="2">
        <v>-999</v>
      </c>
      <c r="BI1780">
        <v>0</v>
      </c>
      <c r="BJ1780">
        <v>0.37425787370270985</v>
      </c>
      <c r="BK1780">
        <v>0.37425787370270985</v>
      </c>
      <c r="BL1780">
        <v>-999</v>
      </c>
      <c r="BM1780">
        <v>15.648117758267732</v>
      </c>
      <c r="BN1780">
        <f t="shared" si="171"/>
        <v>-999</v>
      </c>
      <c r="BO1780" t="s">
        <v>3748</v>
      </c>
      <c r="BP1780" t="s">
        <v>3748</v>
      </c>
      <c r="BQ1780">
        <v>9.8089275646452839E-3</v>
      </c>
      <c r="BR1780">
        <v>3.968253968253968E-3</v>
      </c>
      <c r="BS1780">
        <v>0</v>
      </c>
      <c r="BT1780">
        <v>0.22222222222222221</v>
      </c>
      <c r="BU1780" t="s">
        <v>3748</v>
      </c>
      <c r="BY1780">
        <f t="shared" si="172"/>
        <v>-999</v>
      </c>
      <c r="CA1780">
        <f t="shared" si="173"/>
        <v>-999</v>
      </c>
    </row>
    <row r="1781" spans="1:82" x14ac:dyDescent="0.3">
      <c r="A1781">
        <v>0</v>
      </c>
      <c r="B1781" t="s">
        <v>1152</v>
      </c>
      <c r="C1781" t="s">
        <v>1164</v>
      </c>
      <c r="D1781">
        <v>35025</v>
      </c>
      <c r="E1781" s="2">
        <f>BO1781</f>
        <v>0.36335416542188981</v>
      </c>
      <c r="F1781" s="2" t="s">
        <v>1934</v>
      </c>
      <c r="G1781" s="3">
        <v>13365</v>
      </c>
      <c r="H1781" s="1">
        <v>0.37520942712466421</v>
      </c>
      <c r="I1781" s="1">
        <f t="shared" si="174"/>
        <v>-6.6243521200581412E-2</v>
      </c>
      <c r="J1781" s="1">
        <v>2.6083713046399999</v>
      </c>
      <c r="K1781" s="1">
        <v>-16.2204258531</v>
      </c>
      <c r="L1781" s="2">
        <v>0.10126779084699999</v>
      </c>
      <c r="M1781" s="2">
        <v>-2.6857486648693128E-3</v>
      </c>
      <c r="N1781" s="7">
        <v>0</v>
      </c>
      <c r="O1781" s="2">
        <v>1.7031416310328229E-2</v>
      </c>
      <c r="P1781" s="3">
        <v>46544.026886329993</v>
      </c>
      <c r="Q1781" s="3">
        <v>1177.9451901973398</v>
      </c>
      <c r="R1781" s="3">
        <v>511860.67001316289</v>
      </c>
      <c r="S1781" s="3">
        <v>900.68533836033646</v>
      </c>
      <c r="T1781" s="3">
        <v>170268.07074217481</v>
      </c>
      <c r="V1781">
        <v>35025</v>
      </c>
      <c r="W1781" s="2">
        <v>0.2726436502892528</v>
      </c>
      <c r="X1781" s="2">
        <v>1.0065629436735467E-2</v>
      </c>
      <c r="Y1781" s="2">
        <v>1.797554412429736E-3</v>
      </c>
      <c r="Z1781" s="2">
        <v>0.74384323857115109</v>
      </c>
      <c r="AA1781" s="2">
        <v>4.6752709789286147E-2</v>
      </c>
      <c r="AB1781" s="2">
        <v>0.24996702305187538</v>
      </c>
      <c r="AC1781" s="2">
        <v>-2.6857486648693128E-3</v>
      </c>
      <c r="AD1781" s="2">
        <v>0</v>
      </c>
      <c r="AE1781" s="2">
        <v>1.7031416310328229E-2</v>
      </c>
      <c r="AF1781">
        <v>845162.43594517873</v>
      </c>
      <c r="AG1781">
        <v>1488.3052586838305</v>
      </c>
      <c r="AH1781">
        <v>279722.36809809139</v>
      </c>
      <c r="AI1781">
        <v>1631.2368191127732</v>
      </c>
      <c r="AJ1781">
        <v>5.0579294816420992</v>
      </c>
      <c r="AK1781">
        <v>1357023.1059583416</v>
      </c>
      <c r="AL1781">
        <v>2388.9905970441669</v>
      </c>
      <c r="AM1781">
        <v>449003.39044708607</v>
      </c>
      <c r="AN1781">
        <v>2618.2852122928643</v>
      </c>
      <c r="AO1781">
        <v>8.1187543447702648</v>
      </c>
      <c r="AP1781">
        <v>511860.67001316289</v>
      </c>
      <c r="AQ1781">
        <v>900.68533836033635</v>
      </c>
      <c r="AR1781">
        <v>169281.02234899468</v>
      </c>
      <c r="AS1781">
        <v>987.04839318009113</v>
      </c>
      <c r="AT1781">
        <v>3.0608248631281656</v>
      </c>
      <c r="AU1781" s="3">
        <v>8747484.4130168594</v>
      </c>
      <c r="AV1781" s="3">
        <v>221383.01904568804</v>
      </c>
      <c r="AW1781">
        <v>82017.886634800001</v>
      </c>
      <c r="AX1781">
        <v>15414441.614144312</v>
      </c>
      <c r="AY1781">
        <v>2075.7244599303999</v>
      </c>
      <c r="AZ1781">
        <v>390111.65499931935</v>
      </c>
      <c r="BA1781">
        <v>128561.91352112999</v>
      </c>
      <c r="BB1781">
        <v>24161926.02716117</v>
      </c>
      <c r="BC1781">
        <v>3253.6696501277397</v>
      </c>
      <c r="BD1781">
        <v>611494.67404500744</v>
      </c>
      <c r="BE1781">
        <v>46544.026886329993</v>
      </c>
      <c r="BF1781">
        <v>8747484.4130168594</v>
      </c>
      <c r="BG1781">
        <v>1177.9451901973398</v>
      </c>
      <c r="BH1781">
        <v>221383.01904568804</v>
      </c>
      <c r="BI1781">
        <v>0.65281854054950439</v>
      </c>
      <c r="BJ1781">
        <v>1.0280279676741686</v>
      </c>
      <c r="BK1781">
        <v>0.37520942712466421</v>
      </c>
      <c r="BL1781">
        <v>14.355469036990698</v>
      </c>
      <c r="BM1781">
        <v>14.289225515790116</v>
      </c>
      <c r="BN1781">
        <f t="shared" si="171"/>
        <v>-6.6243521200581412E-2</v>
      </c>
      <c r="BO1781">
        <v>0.36335416542188981</v>
      </c>
      <c r="BP1781">
        <v>2.8724564285449688E-3</v>
      </c>
      <c r="BQ1781">
        <v>3.0433128076777678E-2</v>
      </c>
      <c r="BR1781">
        <v>0.23214285714285715</v>
      </c>
      <c r="BS1781">
        <v>0.34482758620689657</v>
      </c>
      <c r="BT1781">
        <v>0</v>
      </c>
      <c r="BU1781">
        <v>1.8970689439560173E-3</v>
      </c>
      <c r="BV1781">
        <v>0.74384323857115109</v>
      </c>
      <c r="BW1781">
        <v>4.8498661607143306E-2</v>
      </c>
      <c r="BX1781">
        <v>0.24996702305187538</v>
      </c>
      <c r="BY1781">
        <f t="shared" si="172"/>
        <v>0.1271913326832744</v>
      </c>
      <c r="BZ1781">
        <v>0</v>
      </c>
      <c r="CA1781">
        <f t="shared" si="173"/>
        <v>1.7572344703862538E-2</v>
      </c>
      <c r="CC1781">
        <v>0.1271913326832744</v>
      </c>
      <c r="CD1781">
        <v>1.7572344703862538E-2</v>
      </c>
    </row>
    <row r="1782" spans="1:82" x14ac:dyDescent="0.3">
      <c r="A1782">
        <v>0</v>
      </c>
      <c r="B1782" t="s">
        <v>1152</v>
      </c>
      <c r="C1782" t="s">
        <v>118</v>
      </c>
      <c r="D1782">
        <v>35027</v>
      </c>
      <c r="E1782" s="2">
        <f>BO1782</f>
        <v>0.47862049507256155</v>
      </c>
      <c r="F1782" s="2" t="s">
        <v>1937</v>
      </c>
      <c r="G1782" s="3">
        <v>5903</v>
      </c>
      <c r="H1782" s="1">
        <v>0.37520656382127404</v>
      </c>
      <c r="I1782" s="1">
        <f t="shared" si="174"/>
        <v>-0.26492203433268458</v>
      </c>
      <c r="J1782" s="1">
        <v>2.7550416817599999</v>
      </c>
      <c r="K1782" s="1">
        <v>-28.709907379600001</v>
      </c>
      <c r="L1782" s="2">
        <v>0.19239144668999997</v>
      </c>
      <c r="M1782" s="2">
        <v>-8.8481819584419188E-4</v>
      </c>
      <c r="N1782" s="7">
        <v>0</v>
      </c>
      <c r="O1782" s="2">
        <v>0.23638039540778913</v>
      </c>
      <c r="P1782" s="3">
        <v>124299.08332703501</v>
      </c>
      <c r="Q1782" s="3">
        <v>3145.7851231609302</v>
      </c>
      <c r="R1782" s="3">
        <v>189198.89795948879</v>
      </c>
      <c r="S1782" s="3">
        <v>335.45174132575625</v>
      </c>
      <c r="T1782" s="3">
        <v>64620.260917049796</v>
      </c>
      <c r="V1782">
        <v>35027</v>
      </c>
      <c r="W1782" s="2">
        <v>0.40791972769889473</v>
      </c>
      <c r="X1782" s="2">
        <v>1.0065552623764346E-2</v>
      </c>
      <c r="Y1782" s="2">
        <v>7.1888052315733407E-3</v>
      </c>
      <c r="Z1782" s="2">
        <v>0.78567001688500415</v>
      </c>
      <c r="AA1782" s="2">
        <v>8.2751586176092504E-2</v>
      </c>
      <c r="AB1782" s="2">
        <v>0.47489450285729784</v>
      </c>
      <c r="AC1782" s="2">
        <v>-8.8481819584419188E-4</v>
      </c>
      <c r="AD1782" s="2">
        <v>0</v>
      </c>
      <c r="AE1782" s="2">
        <v>0.23638039540778913</v>
      </c>
      <c r="AF1782">
        <v>91997.642337438374</v>
      </c>
      <c r="AG1782">
        <v>163.32553057598807</v>
      </c>
      <c r="AH1782">
        <v>30696.528092626941</v>
      </c>
      <c r="AI1782">
        <v>765.47063988953607</v>
      </c>
      <c r="AJ1782">
        <v>0.55526205129072848</v>
      </c>
      <c r="AK1782">
        <v>281196.54029692715</v>
      </c>
      <c r="AL1782">
        <v>498.77727190174431</v>
      </c>
      <c r="AM1782">
        <v>93743.644884547422</v>
      </c>
      <c r="AN1782">
        <v>2338.6147650188418</v>
      </c>
      <c r="AO1782">
        <v>1.6956375247204958</v>
      </c>
      <c r="AP1782">
        <v>189198.89795948879</v>
      </c>
      <c r="AQ1782">
        <v>335.45174132575625</v>
      </c>
      <c r="AR1782">
        <v>63047.116791920482</v>
      </c>
      <c r="AS1782">
        <v>1573.1441251293058</v>
      </c>
      <c r="AT1782">
        <v>1.1403754734297673</v>
      </c>
      <c r="AU1782" s="3">
        <v>23360769.72048296</v>
      </c>
      <c r="AV1782" s="3">
        <v>591218.85604686523</v>
      </c>
      <c r="AW1782">
        <v>60016.722860785005</v>
      </c>
      <c r="AX1782">
        <v>11279542.894455934</v>
      </c>
      <c r="AY1782">
        <v>1518.9147728434302</v>
      </c>
      <c r="AZ1782">
        <v>285464.84240819426</v>
      </c>
      <c r="BA1782">
        <v>184315.80618782001</v>
      </c>
      <c r="BB1782">
        <v>34640312.614938892</v>
      </c>
      <c r="BC1782">
        <v>4664.6998960043602</v>
      </c>
      <c r="BD1782">
        <v>876683.69845505944</v>
      </c>
      <c r="BE1782">
        <v>124299.08332703501</v>
      </c>
      <c r="BF1782">
        <v>23360769.72048296</v>
      </c>
      <c r="BG1782">
        <v>3145.7851231609302</v>
      </c>
      <c r="BH1782">
        <v>591218.85604686523</v>
      </c>
      <c r="BI1782">
        <v>0.17912873022724138</v>
      </c>
      <c r="BJ1782">
        <v>0.55433529404851545</v>
      </c>
      <c r="BK1782">
        <v>0.37520656382127404</v>
      </c>
      <c r="BL1782">
        <v>34.819047163838768</v>
      </c>
      <c r="BM1782">
        <v>34.554125129506083</v>
      </c>
      <c r="BN1782">
        <f t="shared" si="171"/>
        <v>-0.26492203433268458</v>
      </c>
      <c r="BO1782">
        <v>0.47862049507256155</v>
      </c>
      <c r="BP1782">
        <v>1.0382151579868227E-3</v>
      </c>
      <c r="BQ1782">
        <v>1.109719813639283E-2</v>
      </c>
      <c r="BR1782">
        <v>3.9583333333333331E-2</v>
      </c>
      <c r="BS1782">
        <v>3.4482758620689655E-2</v>
      </c>
      <c r="BT1782">
        <v>0.72222222222222221</v>
      </c>
      <c r="BU1782">
        <v>7.5867851647018827E-3</v>
      </c>
      <c r="BV1782">
        <v>0.78567001688500415</v>
      </c>
      <c r="BW1782">
        <v>8.5841894373539951E-2</v>
      </c>
      <c r="BX1782">
        <v>0.47489450285729784</v>
      </c>
      <c r="BY1782">
        <f t="shared" si="172"/>
        <v>7.6782337617146243E-2</v>
      </c>
      <c r="BZ1782">
        <v>0</v>
      </c>
      <c r="CA1782">
        <f t="shared" si="173"/>
        <v>0.12807314254137453</v>
      </c>
      <c r="CC1782">
        <v>7.6782337617146243E-2</v>
      </c>
      <c r="CD1782">
        <v>0.12807314254137453</v>
      </c>
    </row>
    <row r="1783" spans="1:82" x14ac:dyDescent="0.3">
      <c r="A1783">
        <v>0</v>
      </c>
      <c r="B1783" t="s">
        <v>1152</v>
      </c>
      <c r="C1783" t="s">
        <v>1165</v>
      </c>
      <c r="D1783">
        <v>35028</v>
      </c>
      <c r="E1783" s="2">
        <f>BO1783</f>
        <v>0.37112939105390758</v>
      </c>
      <c r="F1783" s="2" t="s">
        <v>1934</v>
      </c>
      <c r="G1783" s="3">
        <v>4378</v>
      </c>
      <c r="H1783" s="1">
        <v>23.570229137588775</v>
      </c>
      <c r="I1783" s="1">
        <f t="shared" si="174"/>
        <v>4.6051773565070313</v>
      </c>
      <c r="J1783" s="1">
        <v>2.5532438973999998</v>
      </c>
      <c r="K1783" s="1">
        <v>27.7120273821</v>
      </c>
      <c r="L1783" s="2">
        <v>0.13058184611199997</v>
      </c>
      <c r="M1783" s="2">
        <v>3.1244778916441268E-4</v>
      </c>
      <c r="N1783" s="7">
        <v>0</v>
      </c>
      <c r="O1783" s="2">
        <v>0.17750583929675426</v>
      </c>
      <c r="P1783" s="3">
        <v>173449.92532260998</v>
      </c>
      <c r="Q1783" s="3">
        <v>4389.7040918447792</v>
      </c>
      <c r="R1783" s="3">
        <v>301784.40270251001</v>
      </c>
      <c r="S1783" s="3">
        <v>533.21104331891911</v>
      </c>
      <c r="T1783" s="3">
        <v>102073.36434023036</v>
      </c>
      <c r="V1783">
        <v>35028</v>
      </c>
      <c r="W1783" s="2">
        <v>0.463999308778824</v>
      </c>
      <c r="X1783" s="2">
        <v>0.63231138422086341</v>
      </c>
      <c r="Y1783" s="2">
        <v>-0.12496402255165848</v>
      </c>
      <c r="Z1783" s="2">
        <v>0.72812226009600567</v>
      </c>
      <c r="AA1783" s="2">
        <v>7.9875361202089448E-2</v>
      </c>
      <c r="AB1783" s="2">
        <v>0.32232514469038326</v>
      </c>
      <c r="AC1783" s="2">
        <v>3.1244778916441268E-4</v>
      </c>
      <c r="AD1783" s="2">
        <v>0</v>
      </c>
      <c r="AE1783" s="2">
        <v>0.17750583929675426</v>
      </c>
      <c r="AF1783">
        <v>128910.63905642214</v>
      </c>
      <c r="AG1783">
        <v>228.68328034166333</v>
      </c>
      <c r="AH1783">
        <v>42980.31492422404</v>
      </c>
      <c r="AI1783">
        <v>795.70741343270117</v>
      </c>
      <c r="AJ1783">
        <v>0.77743311475377985</v>
      </c>
      <c r="AK1783">
        <v>430695.04175893212</v>
      </c>
      <c r="AL1783">
        <v>761.89432366058247</v>
      </c>
      <c r="AM1783">
        <v>143195.68059801226</v>
      </c>
      <c r="AN1783">
        <v>2653.7060798748394</v>
      </c>
      <c r="AO1783">
        <v>2.5898044581515527</v>
      </c>
      <c r="AP1783">
        <v>301784.40270251001</v>
      </c>
      <c r="AQ1783">
        <v>533.21104331891911</v>
      </c>
      <c r="AR1783">
        <v>100215.36567378821</v>
      </c>
      <c r="AS1783">
        <v>1857.9986664421381</v>
      </c>
      <c r="AT1783">
        <v>1.8123713433977728</v>
      </c>
      <c r="AU1783" s="3">
        <v>32598178.96513132</v>
      </c>
      <c r="AV1783" s="3">
        <v>825000.98702130781</v>
      </c>
      <c r="AW1783">
        <v>54584.874500459999</v>
      </c>
      <c r="AX1783">
        <v>10258681.313616453</v>
      </c>
      <c r="AY1783">
        <v>1381.4445091390799</v>
      </c>
      <c r="AZ1783">
        <v>259628.68104759866</v>
      </c>
      <c r="BA1783">
        <v>228034.79982306997</v>
      </c>
      <c r="BB1783">
        <v>42856860.278747767</v>
      </c>
      <c r="BC1783">
        <v>5771.1486009838591</v>
      </c>
      <c r="BD1783">
        <v>1084629.6680689065</v>
      </c>
      <c r="BE1783">
        <v>173449.92532260998</v>
      </c>
      <c r="BF1783">
        <v>32598178.96513132</v>
      </c>
      <c r="BG1783">
        <v>4389.7040918447792</v>
      </c>
      <c r="BH1783">
        <v>825000.98702130781</v>
      </c>
      <c r="BI1783">
        <v>9.1462832787302393</v>
      </c>
      <c r="BJ1783">
        <v>32.716512416319013</v>
      </c>
      <c r="BK1783">
        <v>23.570229137588775</v>
      </c>
      <c r="BL1783">
        <v>27.427744485148249</v>
      </c>
      <c r="BM1783">
        <v>32.032921841655281</v>
      </c>
      <c r="BN1783">
        <f t="shared" si="171"/>
        <v>4.6051773565070313</v>
      </c>
      <c r="BO1783">
        <v>0.37112939105390758</v>
      </c>
      <c r="BP1783">
        <v>4.1105584074924838E-2</v>
      </c>
      <c r="BQ1783">
        <v>3.8135031906685354E-3</v>
      </c>
      <c r="BR1783">
        <v>0</v>
      </c>
      <c r="BS1783">
        <v>0</v>
      </c>
      <c r="BT1783">
        <v>0.61111111111111116</v>
      </c>
      <c r="BU1783">
        <v>-0.13188216426457536</v>
      </c>
      <c r="BV1783">
        <v>0.72812226009600567</v>
      </c>
      <c r="BW1783">
        <v>8.2858258508391541E-2</v>
      </c>
      <c r="BX1783">
        <v>0.32232514469038326</v>
      </c>
      <c r="BY1783">
        <f t="shared" si="172"/>
        <v>2.4273132815135951E-2</v>
      </c>
      <c r="BZ1783">
        <v>0</v>
      </c>
      <c r="CA1783">
        <f t="shared" si="173"/>
        <v>0.13863609017444156</v>
      </c>
      <c r="CC1783">
        <v>2.4273132815135951E-2</v>
      </c>
      <c r="CD1783">
        <v>0.13863609017444156</v>
      </c>
    </row>
    <row r="1784" spans="1:82" x14ac:dyDescent="0.3">
      <c r="A1784">
        <v>0</v>
      </c>
      <c r="B1784" t="s">
        <v>1152</v>
      </c>
      <c r="C1784" t="s">
        <v>1166</v>
      </c>
      <c r="D1784">
        <v>35029</v>
      </c>
      <c r="E1784" s="2">
        <f>BO1784</f>
        <v>0.23210313898985718</v>
      </c>
      <c r="F1784" s="2" t="s">
        <v>1932</v>
      </c>
      <c r="G1784" s="3">
        <v>8379</v>
      </c>
      <c r="H1784" s="1">
        <v>0.37526507365442396</v>
      </c>
      <c r="I1784" s="1">
        <f t="shared" si="174"/>
        <v>0.22137847432790103</v>
      </c>
      <c r="J1784" s="1">
        <v>2.80984046873</v>
      </c>
      <c r="K1784" s="1">
        <v>9.9942117516700009</v>
      </c>
      <c r="L1784" s="2">
        <v>5.1558523921000021E-2</v>
      </c>
      <c r="M1784" s="2">
        <v>2.1342303484113041E-4</v>
      </c>
      <c r="N1784" s="7">
        <v>0</v>
      </c>
      <c r="O1784" s="2">
        <v>2.1918639166360731E-3</v>
      </c>
      <c r="P1784" s="3">
        <v>25657.184935448997</v>
      </c>
      <c r="Q1784" s="3">
        <v>649.33697427010202</v>
      </c>
      <c r="R1784" s="3">
        <v>220259.30302179078</v>
      </c>
      <c r="S1784" s="3">
        <v>389.78440980757586</v>
      </c>
      <c r="T1784" s="3">
        <v>71451.909661058657</v>
      </c>
      <c r="V1784">
        <v>35029</v>
      </c>
      <c r="W1784" s="2">
        <v>0.24633523398164153</v>
      </c>
      <c r="X1784" s="2">
        <v>1.006712224930229E-2</v>
      </c>
      <c r="Y1784" s="2">
        <v>-6.0072267616955851E-3</v>
      </c>
      <c r="Z1784" s="2">
        <v>0.80129728095474184</v>
      </c>
      <c r="AA1784" s="2">
        <v>2.8806671651546066E-2</v>
      </c>
      <c r="AB1784" s="2">
        <v>0.12726584267008406</v>
      </c>
      <c r="AC1784" s="2">
        <v>2.1342303484113041E-4</v>
      </c>
      <c r="AD1784" s="2">
        <v>0</v>
      </c>
      <c r="AE1784" s="2">
        <v>2.1918639166360731E-3</v>
      </c>
      <c r="AF1784">
        <v>206303.80142042492</v>
      </c>
      <c r="AG1784">
        <v>364.88393663220103</v>
      </c>
      <c r="AH1784">
        <v>68578.806827555323</v>
      </c>
      <c r="AI1784">
        <v>-1692.2130175251818</v>
      </c>
      <c r="AJ1784">
        <v>1.2402904581850478</v>
      </c>
      <c r="AK1784">
        <v>426563.1044422157</v>
      </c>
      <c r="AL1784">
        <v>754.66834643977688</v>
      </c>
      <c r="AM1784">
        <v>141837.58053874478</v>
      </c>
      <c r="AN1784">
        <v>-3499.0770676559437</v>
      </c>
      <c r="AO1784">
        <v>2.5652552783269695</v>
      </c>
      <c r="AP1784">
        <v>220259.30302179078</v>
      </c>
      <c r="AQ1784">
        <v>389.78440980757586</v>
      </c>
      <c r="AR1784">
        <v>73258.773711189453</v>
      </c>
      <c r="AS1784">
        <v>-1806.8640501307618</v>
      </c>
      <c r="AT1784">
        <v>1.3249648201419217</v>
      </c>
      <c r="AU1784" s="3">
        <v>4822011.3367682844</v>
      </c>
      <c r="AV1784" s="3">
        <v>122036.39094432298</v>
      </c>
      <c r="AW1784">
        <v>18501.960692270004</v>
      </c>
      <c r="AX1784">
        <v>3477258.4925052244</v>
      </c>
      <c r="AY1784">
        <v>468.25118204546004</v>
      </c>
      <c r="AZ1784">
        <v>88003.127153623762</v>
      </c>
      <c r="BA1784">
        <v>44159.145627719001</v>
      </c>
      <c r="BB1784">
        <v>8299269.8292735089</v>
      </c>
      <c r="BC1784">
        <v>1117.5881563155622</v>
      </c>
      <c r="BD1784">
        <v>210039.51809794674</v>
      </c>
      <c r="BE1784">
        <v>25657.184935448997</v>
      </c>
      <c r="BF1784">
        <v>4822011.3367682844</v>
      </c>
      <c r="BG1784">
        <v>649.33697427010202</v>
      </c>
      <c r="BH1784">
        <v>122036.39094432298</v>
      </c>
      <c r="BI1784">
        <v>0.27995913761475844</v>
      </c>
      <c r="BJ1784">
        <v>0.6552242112691824</v>
      </c>
      <c r="BK1784">
        <v>0.37526507365442396</v>
      </c>
      <c r="BL1784">
        <v>11.190537174222554</v>
      </c>
      <c r="BM1784">
        <v>11.411915648550455</v>
      </c>
      <c r="BN1784">
        <f t="shared" si="171"/>
        <v>0.22137847432790103</v>
      </c>
      <c r="BO1784">
        <v>0.23210313898985718</v>
      </c>
      <c r="BP1784">
        <v>7.8687634043435447E-4</v>
      </c>
      <c r="BQ1784">
        <v>1.1237078348273109E-2</v>
      </c>
      <c r="BR1784">
        <v>8.9285714285714281E-3</v>
      </c>
      <c r="BS1784">
        <v>0</v>
      </c>
      <c r="BT1784">
        <v>0.1111111111111111</v>
      </c>
      <c r="BU1784">
        <v>-6.3397932491568625E-3</v>
      </c>
      <c r="BV1784">
        <v>0.80129728095474184</v>
      </c>
      <c r="BW1784">
        <v>2.9882439472558159E-2</v>
      </c>
      <c r="BX1784">
        <v>0.12726584267008406</v>
      </c>
      <c r="BY1784">
        <f t="shared" si="172"/>
        <v>5.9736323767200672E-2</v>
      </c>
      <c r="BZ1784">
        <v>0</v>
      </c>
      <c r="CA1784">
        <f t="shared" si="173"/>
        <v>4.367283563968611E-3</v>
      </c>
      <c r="CC1784">
        <v>5.9736323767200672E-2</v>
      </c>
      <c r="CD1784">
        <v>4.367283563968611E-3</v>
      </c>
    </row>
    <row r="1785" spans="1:82" x14ac:dyDescent="0.3">
      <c r="A1785">
        <v>0</v>
      </c>
      <c r="B1785" t="s">
        <v>1152</v>
      </c>
      <c r="C1785" t="s">
        <v>1167</v>
      </c>
      <c r="D1785">
        <v>35031</v>
      </c>
      <c r="E1785" s="2">
        <f>BO1785</f>
        <v>0.37323747902620058</v>
      </c>
      <c r="F1785" s="2" t="s">
        <v>1934</v>
      </c>
      <c r="G1785" s="3">
        <v>16171</v>
      </c>
      <c r="H1785" s="1">
        <v>0.37516229581658878</v>
      </c>
      <c r="I1785" s="1">
        <f t="shared" si="174"/>
        <v>-0.47454492152343164</v>
      </c>
      <c r="J1785" s="1">
        <v>2.5838389389800001</v>
      </c>
      <c r="K1785" s="1">
        <v>41.972819173300003</v>
      </c>
      <c r="L1785" s="2">
        <v>5.9247396301999988E-2</v>
      </c>
      <c r="M1785" s="2">
        <v>7.4584830971635785E-3</v>
      </c>
      <c r="N1785" s="7">
        <v>0</v>
      </c>
      <c r="O1785" s="2">
        <v>1.7478988927185361E-2</v>
      </c>
      <c r="P1785" s="3">
        <v>57804.146392147995</v>
      </c>
      <c r="Q1785" s="3">
        <v>1462.918461747704</v>
      </c>
      <c r="R1785" s="3">
        <v>356899.23621923052</v>
      </c>
      <c r="S1785" s="3">
        <v>623.86751416544939</v>
      </c>
      <c r="T1785" s="3">
        <v>119448.96765686732</v>
      </c>
      <c r="V1785">
        <v>35031</v>
      </c>
      <c r="W1785" s="2">
        <v>0.26885569622101363</v>
      </c>
      <c r="X1785" s="2">
        <v>1.0064365059436657E-2</v>
      </c>
      <c r="Y1785" s="2">
        <v>1.2877037665278585E-2</v>
      </c>
      <c r="Z1785" s="2">
        <v>0.73684721224242855</v>
      </c>
      <c r="AA1785" s="2">
        <v>0.1209797481039897</v>
      </c>
      <c r="AB1785" s="2">
        <v>0.14624487364952093</v>
      </c>
      <c r="AC1785" s="2">
        <v>7.4584830971635785E-3</v>
      </c>
      <c r="AD1785" s="2">
        <v>0</v>
      </c>
      <c r="AE1785" s="2">
        <v>1.7478988927185361E-2</v>
      </c>
      <c r="AF1785">
        <v>264909.21031357284</v>
      </c>
      <c r="AG1785">
        <v>462.68216693826065</v>
      </c>
      <c r="AH1785">
        <v>86959.681595951872</v>
      </c>
      <c r="AI1785">
        <v>1628.4781991035927</v>
      </c>
      <c r="AJ1785">
        <v>1.5717991839367542</v>
      </c>
      <c r="AK1785">
        <v>621808.44653280335</v>
      </c>
      <c r="AL1785">
        <v>1086.5496811037099</v>
      </c>
      <c r="AM1785">
        <v>204213.65044650552</v>
      </c>
      <c r="AN1785">
        <v>3823.4770054172427</v>
      </c>
      <c r="AO1785">
        <v>3.6912511952151643</v>
      </c>
      <c r="AP1785">
        <v>356899.23621923052</v>
      </c>
      <c r="AQ1785">
        <v>623.86751416544917</v>
      </c>
      <c r="AR1785">
        <v>117253.96885055365</v>
      </c>
      <c r="AS1785">
        <v>2194.9988063136498</v>
      </c>
      <c r="AT1785">
        <v>2.1194520112784101</v>
      </c>
      <c r="AU1785" s="3">
        <v>10863711.272940295</v>
      </c>
      <c r="AV1785" s="3">
        <v>274940.8957008635</v>
      </c>
      <c r="AW1785">
        <v>52061.544371282005</v>
      </c>
      <c r="AX1785">
        <v>9784446.6491387393</v>
      </c>
      <c r="AY1785">
        <v>1317.5835845954362</v>
      </c>
      <c r="AZ1785">
        <v>247626.65888886628</v>
      </c>
      <c r="BA1785">
        <v>109865.69076343</v>
      </c>
      <c r="BB1785">
        <v>20648157.922079034</v>
      </c>
      <c r="BC1785">
        <v>2780.5020463431401</v>
      </c>
      <c r="BD1785">
        <v>522567.55458972976</v>
      </c>
      <c r="BE1785">
        <v>57804.146392147995</v>
      </c>
      <c r="BF1785">
        <v>10863711.272940295</v>
      </c>
      <c r="BG1785">
        <v>1462.918461747704</v>
      </c>
      <c r="BH1785">
        <v>274940.8957008635</v>
      </c>
      <c r="BI1785">
        <v>0.31821072268727923</v>
      </c>
      <c r="BJ1785">
        <v>0.69337301850386801</v>
      </c>
      <c r="BK1785">
        <v>0.37516229581658878</v>
      </c>
      <c r="BL1785">
        <v>15.057765895762635</v>
      </c>
      <c r="BM1785">
        <v>14.583220974239204</v>
      </c>
      <c r="BN1785">
        <f t="shared" si="171"/>
        <v>-0.47454492152343164</v>
      </c>
      <c r="BO1785">
        <v>0.37323747902620058</v>
      </c>
      <c r="BP1785">
        <v>1.4382384120057859E-3</v>
      </c>
      <c r="BQ1785">
        <v>5.7277724251149787E-3</v>
      </c>
      <c r="BR1785">
        <v>0</v>
      </c>
      <c r="BS1785">
        <v>0</v>
      </c>
      <c r="BT1785">
        <v>0.5</v>
      </c>
      <c r="BU1785">
        <v>1.3589924219279669E-2</v>
      </c>
      <c r="BV1785">
        <v>0.73684721224242855</v>
      </c>
      <c r="BW1785">
        <v>0.12549766400828807</v>
      </c>
      <c r="BX1785">
        <v>0.14624487364952093</v>
      </c>
      <c r="BY1785">
        <f t="shared" si="172"/>
        <v>0.23317424232383022</v>
      </c>
      <c r="BZ1785">
        <v>0</v>
      </c>
      <c r="CA1785">
        <f t="shared" si="173"/>
        <v>2.8597745734754092E-2</v>
      </c>
      <c r="CC1785">
        <v>0.23317424232383022</v>
      </c>
      <c r="CD1785">
        <v>2.8597745734754092E-2</v>
      </c>
    </row>
    <row r="1786" spans="1:82" x14ac:dyDescent="0.3">
      <c r="A1786">
        <v>1</v>
      </c>
      <c r="B1786" t="s">
        <v>1152</v>
      </c>
      <c r="C1786" t="s">
        <v>1168</v>
      </c>
      <c r="D1786">
        <v>35033</v>
      </c>
      <c r="E1786" s="2">
        <v>0</v>
      </c>
      <c r="F1786" s="2" t="s">
        <v>1954</v>
      </c>
      <c r="G1786" s="3">
        <v>-999</v>
      </c>
      <c r="H1786" s="1">
        <v>0.37569856708248606</v>
      </c>
      <c r="I1786" s="1">
        <f t="shared" si="174"/>
        <v>-999</v>
      </c>
      <c r="J1786" s="1">
        <v>-999</v>
      </c>
      <c r="K1786" s="1">
        <v>-999</v>
      </c>
      <c r="L1786" s="2">
        <v>-999</v>
      </c>
      <c r="M1786" s="2">
        <v>-999</v>
      </c>
      <c r="N1786" s="7">
        <v>-999</v>
      </c>
      <c r="O1786" s="2">
        <v>-999</v>
      </c>
      <c r="P1786" s="3">
        <v>-999</v>
      </c>
      <c r="Q1786" s="3">
        <v>-999</v>
      </c>
      <c r="R1786" s="3">
        <v>-999</v>
      </c>
      <c r="S1786" s="3">
        <v>-999</v>
      </c>
      <c r="T1786" s="3">
        <v>-999</v>
      </c>
      <c r="V1786">
        <v>35033</v>
      </c>
      <c r="W1786" s="2">
        <v>-999</v>
      </c>
      <c r="X1786" s="2">
        <v>1.0078751445944738E-2</v>
      </c>
      <c r="Y1786" s="2">
        <v>-999</v>
      </c>
      <c r="Z1786" s="2">
        <v>-999</v>
      </c>
      <c r="AA1786" s="2">
        <v>-999</v>
      </c>
      <c r="AB1786" s="2">
        <v>-999</v>
      </c>
      <c r="AC1786" s="2">
        <v>-999</v>
      </c>
      <c r="AD1786" s="2">
        <v>-999</v>
      </c>
      <c r="AE1786" s="2">
        <v>-999</v>
      </c>
      <c r="AF1786" s="2">
        <v>-999</v>
      </c>
      <c r="AG1786" s="2">
        <v>-999</v>
      </c>
      <c r="AH1786" s="2">
        <v>-999</v>
      </c>
      <c r="AI1786" s="2">
        <v>-999</v>
      </c>
      <c r="AJ1786" s="2">
        <v>-999</v>
      </c>
      <c r="AK1786" s="2">
        <v>-999</v>
      </c>
      <c r="AL1786" s="2">
        <v>-999</v>
      </c>
      <c r="AM1786" s="2">
        <v>-999</v>
      </c>
      <c r="AN1786" s="2">
        <v>-999</v>
      </c>
      <c r="AO1786" s="2">
        <v>-999</v>
      </c>
      <c r="AP1786" s="2">
        <v>-999</v>
      </c>
      <c r="AQ1786" s="2">
        <v>-999</v>
      </c>
      <c r="AR1786" s="2">
        <v>-999</v>
      </c>
      <c r="AS1786" s="2">
        <v>-999</v>
      </c>
      <c r="AT1786" s="2">
        <v>-999</v>
      </c>
      <c r="AU1786" s="2">
        <v>-999</v>
      </c>
      <c r="AV1786" s="2">
        <v>-999</v>
      </c>
      <c r="AW1786" s="2">
        <v>-999</v>
      </c>
      <c r="AX1786" s="2">
        <v>-999</v>
      </c>
      <c r="AY1786" s="2">
        <v>-999</v>
      </c>
      <c r="AZ1786" s="2">
        <v>-999</v>
      </c>
      <c r="BA1786" s="2">
        <v>-999</v>
      </c>
      <c r="BB1786" s="2">
        <v>-999</v>
      </c>
      <c r="BC1786" s="2">
        <v>-999</v>
      </c>
      <c r="BD1786" s="2">
        <v>-999</v>
      </c>
      <c r="BE1786" s="2">
        <v>-999</v>
      </c>
      <c r="BF1786" s="2">
        <v>-999</v>
      </c>
      <c r="BG1786" s="2">
        <v>-999</v>
      </c>
      <c r="BH1786" s="2">
        <v>-999</v>
      </c>
      <c r="BI1786">
        <v>0</v>
      </c>
      <c r="BJ1786">
        <v>0.37569856708248606</v>
      </c>
      <c r="BK1786">
        <v>0.37569856708248606</v>
      </c>
      <c r="BL1786">
        <v>-999</v>
      </c>
      <c r="BM1786">
        <v>12.271114487422949</v>
      </c>
      <c r="BN1786">
        <f t="shared" si="171"/>
        <v>-999</v>
      </c>
      <c r="BO1786" t="s">
        <v>3748</v>
      </c>
      <c r="BP1786" t="s">
        <v>3748</v>
      </c>
      <c r="BQ1786">
        <v>5.7934625076439226E-3</v>
      </c>
      <c r="BR1786">
        <v>5.9523809523809521E-3</v>
      </c>
      <c r="BS1786">
        <v>0</v>
      </c>
      <c r="BT1786">
        <v>0.61111111111111116</v>
      </c>
      <c r="BU1786" t="s">
        <v>3748</v>
      </c>
      <c r="BY1786">
        <f t="shared" si="172"/>
        <v>-999</v>
      </c>
      <c r="CA1786">
        <f t="shared" si="173"/>
        <v>-999</v>
      </c>
    </row>
    <row r="1787" spans="1:82" x14ac:dyDescent="0.3">
      <c r="A1787">
        <v>0</v>
      </c>
      <c r="B1787" t="s">
        <v>1152</v>
      </c>
      <c r="C1787" t="s">
        <v>243</v>
      </c>
      <c r="D1787">
        <v>35035</v>
      </c>
      <c r="E1787" s="2">
        <f t="shared" ref="E1787:E1798" si="175">BO1787</f>
        <v>0.42453008417933036</v>
      </c>
      <c r="F1787" s="2" t="s">
        <v>1936</v>
      </c>
      <c r="G1787" s="3">
        <v>17750</v>
      </c>
      <c r="H1787" s="1">
        <v>0.37443965604696494</v>
      </c>
      <c r="I1787" s="1">
        <f t="shared" si="174"/>
        <v>0.73026333377215202</v>
      </c>
      <c r="J1787" s="1">
        <v>2.92983030662</v>
      </c>
      <c r="K1787" s="1">
        <v>-16.597214521200002</v>
      </c>
      <c r="L1787" s="2">
        <v>6.4257577709999986E-2</v>
      </c>
      <c r="M1787" s="2">
        <v>-4.9515342674656551E-3</v>
      </c>
      <c r="N1787" s="7">
        <v>0</v>
      </c>
      <c r="O1787" s="2">
        <v>5.3429633602877155E-3</v>
      </c>
      <c r="P1787" s="3">
        <v>84120.079610730027</v>
      </c>
      <c r="Q1787" s="3">
        <v>2128.9271643485399</v>
      </c>
      <c r="R1787" s="3">
        <v>370835.19020244404</v>
      </c>
      <c r="S1787" s="3">
        <v>655.50285305403258</v>
      </c>
      <c r="T1787" s="3">
        <v>123367.38589950398</v>
      </c>
      <c r="V1787">
        <v>35035</v>
      </c>
      <c r="W1787" s="2">
        <v>0.26390659174357223</v>
      </c>
      <c r="X1787" s="2">
        <v>1.004497902163632E-2</v>
      </c>
      <c r="Y1787" s="2">
        <v>-1.9816097545343945E-2</v>
      </c>
      <c r="Z1787" s="2">
        <v>0.8355154267581989</v>
      </c>
      <c r="AA1787" s="2">
        <v>4.7838741155608398E-2</v>
      </c>
      <c r="AB1787" s="2">
        <v>0.15861188710002433</v>
      </c>
      <c r="AC1787" s="2">
        <v>-4.9515342674656551E-3</v>
      </c>
      <c r="AD1787" s="2">
        <v>0</v>
      </c>
      <c r="AE1787" s="2">
        <v>5.3429633602877155E-3</v>
      </c>
      <c r="AF1787">
        <v>364543.59889347624</v>
      </c>
      <c r="AG1787">
        <v>643.31102273241436</v>
      </c>
      <c r="AH1787">
        <v>120908.31612155415</v>
      </c>
      <c r="AI1787">
        <v>163.87245391121917</v>
      </c>
      <c r="AJ1787">
        <v>2.1864746332824456</v>
      </c>
      <c r="AK1787">
        <v>735378.78909592028</v>
      </c>
      <c r="AL1787">
        <v>1298.8138757864472</v>
      </c>
      <c r="AM1787">
        <v>244108.04902680567</v>
      </c>
      <c r="AN1787">
        <v>331.52544816370335</v>
      </c>
      <c r="AO1787">
        <v>4.4145583021450303</v>
      </c>
      <c r="AP1787">
        <v>370835.19020244404</v>
      </c>
      <c r="AQ1787">
        <v>655.50285305403281</v>
      </c>
      <c r="AR1787">
        <v>123199.73290525153</v>
      </c>
      <c r="AS1787">
        <v>167.65299425248418</v>
      </c>
      <c r="AT1787">
        <v>2.2280836688625847</v>
      </c>
      <c r="AU1787" s="3">
        <v>15809527.7620406</v>
      </c>
      <c r="AV1787" s="3">
        <v>400110.57126766461</v>
      </c>
      <c r="AW1787">
        <v>79400.365795930004</v>
      </c>
      <c r="AX1787">
        <v>14922504.747687085</v>
      </c>
      <c r="AY1787">
        <v>2009.47973877814</v>
      </c>
      <c r="AZ1787">
        <v>377661.62210596364</v>
      </c>
      <c r="BA1787">
        <v>163520.44540666003</v>
      </c>
      <c r="BB1787">
        <v>30732032.509727687</v>
      </c>
      <c r="BC1787">
        <v>4138.4069031266799</v>
      </c>
      <c r="BD1787">
        <v>777772.19337362819</v>
      </c>
      <c r="BE1787">
        <v>84120.079610730027</v>
      </c>
      <c r="BF1787">
        <v>15809527.7620406</v>
      </c>
      <c r="BG1787">
        <v>2128.9271643485399</v>
      </c>
      <c r="BH1787">
        <v>400110.57126766461</v>
      </c>
      <c r="BI1787">
        <v>0.38722884110860889</v>
      </c>
      <c r="BJ1787">
        <v>0.76166849715557383</v>
      </c>
      <c r="BK1787">
        <v>0.37443965604696494</v>
      </c>
      <c r="BL1787">
        <v>15.533868769046135</v>
      </c>
      <c r="BM1787">
        <v>16.264132102818287</v>
      </c>
      <c r="BN1787">
        <f t="shared" si="171"/>
        <v>0.73026333377215202</v>
      </c>
      <c r="BO1787">
        <v>0.42453008417933036</v>
      </c>
      <c r="BP1787">
        <v>1.9907053999682128E-3</v>
      </c>
      <c r="BQ1787">
        <v>1.4874052746553871E-2</v>
      </c>
      <c r="BR1787">
        <v>4.1666666666666664E-2</v>
      </c>
      <c r="BS1787">
        <v>3.4482758620689655E-2</v>
      </c>
      <c r="BT1787">
        <v>0.72222222222222221</v>
      </c>
      <c r="BU1787">
        <v>-2.0913137863160236E-2</v>
      </c>
      <c r="BV1787">
        <v>0.8355154267581989</v>
      </c>
      <c r="BW1787">
        <v>4.9625250161419499E-2</v>
      </c>
      <c r="BX1787">
        <v>0.15861188710002433</v>
      </c>
      <c r="BY1787">
        <f t="shared" si="172"/>
        <v>0.25413208872852794</v>
      </c>
      <c r="BZ1787">
        <v>0</v>
      </c>
      <c r="CA1787">
        <f t="shared" si="173"/>
        <v>8.6013915716065068E-3</v>
      </c>
      <c r="CC1787">
        <v>0.25413208872852794</v>
      </c>
      <c r="CD1787">
        <v>8.6013915716065068E-3</v>
      </c>
    </row>
    <row r="1788" spans="1:82" x14ac:dyDescent="0.3">
      <c r="A1788">
        <v>0</v>
      </c>
      <c r="B1788" t="s">
        <v>1152</v>
      </c>
      <c r="C1788" t="s">
        <v>1169</v>
      </c>
      <c r="D1788">
        <v>35037</v>
      </c>
      <c r="E1788" s="2">
        <f t="shared" si="175"/>
        <v>0.25515066733924302</v>
      </c>
      <c r="F1788" s="2" t="s">
        <v>1932</v>
      </c>
      <c r="G1788" s="3">
        <v>481</v>
      </c>
      <c r="H1788" s="1">
        <v>0.3759420180065251</v>
      </c>
      <c r="I1788" s="1">
        <f t="shared" si="174"/>
        <v>0.92203234049336302</v>
      </c>
      <c r="J1788" s="1">
        <v>2.7338325366</v>
      </c>
      <c r="K1788" s="1">
        <v>14.196094757499999</v>
      </c>
      <c r="L1788" s="2">
        <v>9.0266367304000006E-2</v>
      </c>
      <c r="M1788" s="2">
        <v>9.3350531334788158E-5</v>
      </c>
      <c r="N1788" s="7">
        <v>0</v>
      </c>
      <c r="O1788" s="2">
        <v>3.5058291144242524E-3</v>
      </c>
      <c r="P1788" s="3">
        <v>40202.711364952993</v>
      </c>
      <c r="Q1788" s="3">
        <v>1017.457956547094</v>
      </c>
      <c r="R1788" s="3">
        <v>477021.67645917949</v>
      </c>
      <c r="S1788" s="3">
        <v>842.69333701317146</v>
      </c>
      <c r="T1788" s="3">
        <v>157910.03513582534</v>
      </c>
      <c r="V1788">
        <v>35037</v>
      </c>
      <c r="W1788" s="2">
        <v>0.26376071023001807</v>
      </c>
      <c r="X1788" s="2">
        <v>1.0085282430003926E-2</v>
      </c>
      <c r="Y1788" s="2">
        <v>-2.5019855104595718E-2</v>
      </c>
      <c r="Z1788" s="2">
        <v>0.77962169117498126</v>
      </c>
      <c r="AA1788" s="2">
        <v>4.091790834281693E-2</v>
      </c>
      <c r="AB1788" s="2">
        <v>0.22281136902431456</v>
      </c>
      <c r="AC1788" s="2">
        <v>9.3350531334788158E-5</v>
      </c>
      <c r="AD1788" s="2">
        <v>0</v>
      </c>
      <c r="AE1788" s="2">
        <v>3.5058291144242524E-3</v>
      </c>
      <c r="AF1788">
        <v>144496.90081515277</v>
      </c>
      <c r="AG1788">
        <v>255.53178857296001</v>
      </c>
      <c r="AH1788">
        <v>48026.408968802585</v>
      </c>
      <c r="AI1788">
        <v>-142.68648543096737</v>
      </c>
      <c r="AJ1788">
        <v>0.86858188008877946</v>
      </c>
      <c r="AK1788">
        <v>621518.57727433229</v>
      </c>
      <c r="AL1788">
        <v>1098.2251255861313</v>
      </c>
      <c r="AM1788">
        <v>206408.01410958148</v>
      </c>
      <c r="AN1788">
        <v>-614.25649038452786</v>
      </c>
      <c r="AO1788">
        <v>3.7328543399854799</v>
      </c>
      <c r="AP1788">
        <v>477021.67645917949</v>
      </c>
      <c r="AQ1788">
        <v>842.69333701317123</v>
      </c>
      <c r="AR1788">
        <v>158381.60514077888</v>
      </c>
      <c r="AS1788">
        <v>-471.5700049535605</v>
      </c>
      <c r="AT1788">
        <v>2.8642724598967004</v>
      </c>
      <c r="AU1788" s="3">
        <v>7555697.5739292651</v>
      </c>
      <c r="AV1788" s="3">
        <v>191221.04835346085</v>
      </c>
      <c r="AW1788">
        <v>10415.300759805999</v>
      </c>
      <c r="AX1788">
        <v>1957451.6247979396</v>
      </c>
      <c r="AY1788">
        <v>263.59243613438798</v>
      </c>
      <c r="AZ1788">
        <v>49539.562447096876</v>
      </c>
      <c r="BA1788">
        <v>50618.012124758992</v>
      </c>
      <c r="BB1788">
        <v>9513149.1987272054</v>
      </c>
      <c r="BC1788">
        <v>1281.050392681482</v>
      </c>
      <c r="BD1788">
        <v>240760.61080055771</v>
      </c>
      <c r="BE1788">
        <v>40202.711364952993</v>
      </c>
      <c r="BF1788">
        <v>7555697.5739292651</v>
      </c>
      <c r="BG1788">
        <v>1017.457956547094</v>
      </c>
      <c r="BH1788">
        <v>191221.04835346085</v>
      </c>
      <c r="BI1788">
        <v>0.10396222581183934</v>
      </c>
      <c r="BJ1788">
        <v>0.47990424381836444</v>
      </c>
      <c r="BK1788">
        <v>0.3759420180065251</v>
      </c>
      <c r="BL1788">
        <v>17.456023629500383</v>
      </c>
      <c r="BM1788">
        <v>18.378055969993746</v>
      </c>
      <c r="BN1788">
        <f t="shared" si="171"/>
        <v>0.92203234049336302</v>
      </c>
      <c r="BO1788">
        <v>0.25515066733924302</v>
      </c>
      <c r="BP1788">
        <v>3.2122038916990013E-4</v>
      </c>
      <c r="BQ1788">
        <v>1.3984231293234971E-2</v>
      </c>
      <c r="BR1788">
        <v>0.14285714285714285</v>
      </c>
      <c r="BS1788">
        <v>3.4482758620689655E-2</v>
      </c>
      <c r="BT1788">
        <v>0</v>
      </c>
      <c r="BU1788">
        <v>-2.6404980996959548E-2</v>
      </c>
      <c r="BV1788">
        <v>0.77962169117498126</v>
      </c>
      <c r="BW1788">
        <v>4.2445963011220882E-2</v>
      </c>
      <c r="BX1788">
        <v>0.22281136902431456</v>
      </c>
      <c r="BY1788">
        <f t="shared" si="172"/>
        <v>4.7688075575831781E-2</v>
      </c>
      <c r="BZ1788">
        <v>0</v>
      </c>
      <c r="CA1788">
        <f t="shared" si="173"/>
        <v>3.9437118460842269E-3</v>
      </c>
      <c r="CC1788">
        <v>4.7688075575831781E-2</v>
      </c>
      <c r="CD1788">
        <v>3.9437118460842269E-3</v>
      </c>
    </row>
    <row r="1789" spans="1:82" x14ac:dyDescent="0.3">
      <c r="A1789">
        <v>0</v>
      </c>
      <c r="B1789" t="s">
        <v>1152</v>
      </c>
      <c r="C1789" t="s">
        <v>1170</v>
      </c>
      <c r="D1789">
        <v>35039</v>
      </c>
      <c r="E1789" s="2">
        <f t="shared" si="175"/>
        <v>0.41638371549762931</v>
      </c>
      <c r="F1789" s="2" t="s">
        <v>1935</v>
      </c>
      <c r="G1789" s="3">
        <v>9282</v>
      </c>
      <c r="H1789" s="1">
        <v>0.37503032425258465</v>
      </c>
      <c r="I1789" s="1">
        <f t="shared" si="174"/>
        <v>1.2475854688155117</v>
      </c>
      <c r="J1789" s="1">
        <v>2.3469534858399999</v>
      </c>
      <c r="K1789" s="1">
        <v>10.7529414697</v>
      </c>
      <c r="L1789" s="2">
        <v>6.7901237660000002E-2</v>
      </c>
      <c r="M1789" s="2">
        <v>4.9279621820916986E-3</v>
      </c>
      <c r="N1789" s="7">
        <v>0</v>
      </c>
      <c r="O1789" s="2">
        <v>2.0787712491464806E-2</v>
      </c>
      <c r="P1789" s="3">
        <v>87754.188081789995</v>
      </c>
      <c r="Q1789" s="3">
        <v>2220.8998809464201</v>
      </c>
      <c r="R1789" s="3">
        <v>458900.07491084537</v>
      </c>
      <c r="S1789" s="3">
        <v>784.35227593645857</v>
      </c>
      <c r="T1789" s="3">
        <v>149529.00489220119</v>
      </c>
      <c r="V1789">
        <v>35039</v>
      </c>
      <c r="W1789" s="2">
        <v>0.2223058500300914</v>
      </c>
      <c r="X1789" s="2">
        <v>1.0060824698338506E-2</v>
      </c>
      <c r="Y1789" s="2">
        <v>-3.3853918446787833E-2</v>
      </c>
      <c r="Z1789" s="2">
        <v>0.6692933167059294</v>
      </c>
      <c r="AA1789" s="2">
        <v>3.0993585277416375E-2</v>
      </c>
      <c r="AB1789" s="2">
        <v>0.16760581125988794</v>
      </c>
      <c r="AC1789" s="2">
        <v>4.9279621820916986E-3</v>
      </c>
      <c r="AD1789" s="2">
        <v>0</v>
      </c>
      <c r="AE1789" s="2">
        <v>2.0787712491464806E-2</v>
      </c>
      <c r="AF1789">
        <v>441236.27727014408</v>
      </c>
      <c r="AG1789">
        <v>753.39139233743822</v>
      </c>
      <c r="AH1789">
        <v>141597.58096649667</v>
      </c>
      <c r="AI1789">
        <v>2029.8588623190633</v>
      </c>
      <c r="AJ1789">
        <v>2.5566326924458838</v>
      </c>
      <c r="AK1789">
        <v>900136.35218098946</v>
      </c>
      <c r="AL1789">
        <v>1537.7436682738969</v>
      </c>
      <c r="AM1789">
        <v>289014.16420298873</v>
      </c>
      <c r="AN1789">
        <v>4142.2805180282339</v>
      </c>
      <c r="AO1789">
        <v>5.2184615405479802</v>
      </c>
      <c r="AP1789">
        <v>458900.07491084537</v>
      </c>
      <c r="AQ1789">
        <v>784.35227593645868</v>
      </c>
      <c r="AR1789">
        <v>147416.58323649206</v>
      </c>
      <c r="AS1789">
        <v>2112.4216557091704</v>
      </c>
      <c r="AT1789">
        <v>2.6618288481020964</v>
      </c>
      <c r="AU1789" s="3">
        <v>16492522.108091611</v>
      </c>
      <c r="AV1789" s="3">
        <v>417395.92362507019</v>
      </c>
      <c r="AW1789">
        <v>82466.835056010008</v>
      </c>
      <c r="AX1789">
        <v>15498816.98042652</v>
      </c>
      <c r="AY1789">
        <v>2087.0865329779804</v>
      </c>
      <c r="AZ1789">
        <v>392247.04300788161</v>
      </c>
      <c r="BA1789">
        <v>170221.02313779999</v>
      </c>
      <c r="BB1789">
        <v>31991339.088518128</v>
      </c>
      <c r="BC1789">
        <v>4307.9864139244</v>
      </c>
      <c r="BD1789">
        <v>809642.96663295175</v>
      </c>
      <c r="BE1789">
        <v>87754.188081789995</v>
      </c>
      <c r="BF1789">
        <v>16492522.108091611</v>
      </c>
      <c r="BG1789">
        <v>2220.8998809464201</v>
      </c>
      <c r="BH1789">
        <v>417395.92362507019</v>
      </c>
      <c r="BI1789">
        <v>0.40522050031356449</v>
      </c>
      <c r="BJ1789">
        <v>0.78025082456614914</v>
      </c>
      <c r="BK1789">
        <v>0.37503032425258465</v>
      </c>
      <c r="BL1789">
        <v>17.329800325475823</v>
      </c>
      <c r="BM1789">
        <v>18.577385794291335</v>
      </c>
      <c r="BN1789">
        <f t="shared" si="171"/>
        <v>1.2475854688155117</v>
      </c>
      <c r="BO1789">
        <v>0.41638371549762931</v>
      </c>
      <c r="BP1789">
        <v>2.0432239513528726E-3</v>
      </c>
      <c r="BQ1789">
        <v>3.2796989611478789E-3</v>
      </c>
      <c r="BR1789">
        <v>5.9523809523809521E-3</v>
      </c>
      <c r="BS1789">
        <v>0</v>
      </c>
      <c r="BT1789">
        <v>0.72222222222222221</v>
      </c>
      <c r="BU1789">
        <v>-3.572810751793102E-2</v>
      </c>
      <c r="BV1789">
        <v>0.6692933167059294</v>
      </c>
      <c r="BW1789">
        <v>3.2151022072008692E-2</v>
      </c>
      <c r="BX1789">
        <v>0.16760581125988794</v>
      </c>
      <c r="BY1789">
        <f t="shared" si="172"/>
        <v>0.40750438862203214</v>
      </c>
      <c r="BZ1789">
        <v>0</v>
      </c>
      <c r="CA1789">
        <f t="shared" si="173"/>
        <v>3.0707786571921025E-2</v>
      </c>
      <c r="CC1789">
        <v>0.40750438862203214</v>
      </c>
      <c r="CD1789">
        <v>3.0707786571921025E-2</v>
      </c>
    </row>
    <row r="1790" spans="1:82" x14ac:dyDescent="0.3">
      <c r="A1790">
        <v>0</v>
      </c>
      <c r="B1790" t="s">
        <v>1152</v>
      </c>
      <c r="C1790" t="s">
        <v>1068</v>
      </c>
      <c r="D1790">
        <v>35041</v>
      </c>
      <c r="E1790" s="2">
        <f t="shared" si="175"/>
        <v>0.3236141253535022</v>
      </c>
      <c r="F1790" s="2" t="s">
        <v>1933</v>
      </c>
      <c r="G1790" s="3">
        <v>3152</v>
      </c>
      <c r="H1790" s="1">
        <v>0.37466136338693912</v>
      </c>
      <c r="I1790" s="1">
        <f t="shared" si="174"/>
        <v>-0.15298233446875464</v>
      </c>
      <c r="J1790" s="1">
        <v>2.6492176231300002</v>
      </c>
      <c r="K1790" s="1">
        <v>-58.823774096699999</v>
      </c>
      <c r="L1790" s="2">
        <v>0.10758897821100005</v>
      </c>
      <c r="M1790" s="2">
        <v>-1.610529118468757E-3</v>
      </c>
      <c r="N1790" s="7">
        <v>0</v>
      </c>
      <c r="O1790" s="2">
        <v>5.1090507921343429E-3</v>
      </c>
      <c r="P1790" s="3">
        <v>24034.952718082004</v>
      </c>
      <c r="Q1790" s="3">
        <v>608.28120910183611</v>
      </c>
      <c r="R1790" s="3">
        <v>331342.46688604401</v>
      </c>
      <c r="S1790" s="3">
        <v>584.67044639150004</v>
      </c>
      <c r="T1790" s="3">
        <v>109157.54613358516</v>
      </c>
      <c r="V1790">
        <v>35041</v>
      </c>
      <c r="W1790" s="2">
        <v>0.30881830349064138</v>
      </c>
      <c r="X1790" s="2">
        <v>1.0050926697164321E-2</v>
      </c>
      <c r="Y1790" s="2">
        <v>4.1512598570273163E-3</v>
      </c>
      <c r="Z1790" s="2">
        <v>0.75549160235097879</v>
      </c>
      <c r="AA1790" s="2">
        <v>0.16954985423689958</v>
      </c>
      <c r="AB1790" s="2">
        <v>0.26557009263911951</v>
      </c>
      <c r="AC1790" s="2">
        <v>-1.610529118468757E-3</v>
      </c>
      <c r="AD1790" s="2">
        <v>0</v>
      </c>
      <c r="AE1790" s="2">
        <v>5.1090507921343429E-3</v>
      </c>
      <c r="AF1790">
        <v>208476.76009986995</v>
      </c>
      <c r="AG1790">
        <v>368.32892376717507</v>
      </c>
      <c r="AH1790">
        <v>69226.281499730161</v>
      </c>
      <c r="AI1790">
        <v>-458.71429590826477</v>
      </c>
      <c r="AJ1790">
        <v>1.2519378096465057</v>
      </c>
      <c r="AK1790">
        <v>539819.22698591393</v>
      </c>
      <c r="AL1790">
        <v>952.99937015867511</v>
      </c>
      <c r="AM1790">
        <v>179113.28274988258</v>
      </c>
      <c r="AN1790">
        <v>-1188.1694124755322</v>
      </c>
      <c r="AO1790">
        <v>3.2390978907666108</v>
      </c>
      <c r="AP1790">
        <v>331342.46688604401</v>
      </c>
      <c r="AQ1790">
        <v>584.67044639150004</v>
      </c>
      <c r="AR1790">
        <v>109887.00125015242</v>
      </c>
      <c r="AS1790">
        <v>-729.4551165672674</v>
      </c>
      <c r="AT1790">
        <v>1.9871600811201051</v>
      </c>
      <c r="AU1790" s="3">
        <v>4517129.0138363317</v>
      </c>
      <c r="AV1790" s="3">
        <v>114320.37043859907</v>
      </c>
      <c r="AW1790">
        <v>14576.961174712002</v>
      </c>
      <c r="AX1790">
        <v>2739594.0831753737</v>
      </c>
      <c r="AY1790">
        <v>368.91653885857602</v>
      </c>
      <c r="AZ1790">
        <v>69334.174313080774</v>
      </c>
      <c r="BA1790">
        <v>38611.913892794008</v>
      </c>
      <c r="BB1790">
        <v>7256723.0970117059</v>
      </c>
      <c r="BC1790">
        <v>977.19774796041213</v>
      </c>
      <c r="BD1790">
        <v>183654.54475167984</v>
      </c>
      <c r="BE1790">
        <v>24034.952718082004</v>
      </c>
      <c r="BF1790">
        <v>4517129.0138363317</v>
      </c>
      <c r="BG1790">
        <v>608.28120910183611</v>
      </c>
      <c r="BH1790">
        <v>114320.37043859907</v>
      </c>
      <c r="BI1790">
        <v>0.22307879597753213</v>
      </c>
      <c r="BJ1790">
        <v>0.59774015936447122</v>
      </c>
      <c r="BK1790">
        <v>0.37466136338693912</v>
      </c>
      <c r="BL1790">
        <v>13.36501628556897</v>
      </c>
      <c r="BM1790">
        <v>13.212033951100215</v>
      </c>
      <c r="BN1790">
        <f t="shared" si="171"/>
        <v>-0.15298233446875464</v>
      </c>
      <c r="BO1790">
        <v>0.3236141253535022</v>
      </c>
      <c r="BP1790">
        <v>8.7421164623285321E-4</v>
      </c>
      <c r="BQ1790">
        <v>2.09766742623556E-2</v>
      </c>
      <c r="BR1790">
        <v>0.1130952380952381</v>
      </c>
      <c r="BS1790">
        <v>0.10344827586206896</v>
      </c>
      <c r="BT1790">
        <v>0</v>
      </c>
      <c r="BU1790">
        <v>4.3810780350247956E-3</v>
      </c>
      <c r="BV1790">
        <v>0.75549160235097879</v>
      </c>
      <c r="BW1790">
        <v>0.17588159153205352</v>
      </c>
      <c r="BX1790">
        <v>0.26557009263911951</v>
      </c>
      <c r="BY1790">
        <f t="shared" si="172"/>
        <v>0.10059604971009511</v>
      </c>
      <c r="BZ1790">
        <v>0</v>
      </c>
      <c r="CA1790">
        <f t="shared" si="173"/>
        <v>4.9077663165930097E-3</v>
      </c>
      <c r="CC1790">
        <v>0.10059604971009511</v>
      </c>
      <c r="CD1790">
        <v>4.9077663165930097E-3</v>
      </c>
    </row>
    <row r="1791" spans="1:82" x14ac:dyDescent="0.3">
      <c r="A1791">
        <v>0</v>
      </c>
      <c r="B1791" t="s">
        <v>1152</v>
      </c>
      <c r="C1791" t="s">
        <v>1171</v>
      </c>
      <c r="D1791">
        <v>35043</v>
      </c>
      <c r="E1791" s="2">
        <f t="shared" si="175"/>
        <v>0.38980152415081298</v>
      </c>
      <c r="F1791" s="2" t="s">
        <v>1935</v>
      </c>
      <c r="G1791" s="3">
        <v>147586</v>
      </c>
      <c r="H1791" s="1">
        <v>2.7121423637067528</v>
      </c>
      <c r="I1791" s="1">
        <f t="shared" si="174"/>
        <v>0.10951460839578964</v>
      </c>
      <c r="J1791" s="1">
        <v>2.4368149476099998</v>
      </c>
      <c r="K1791" s="1">
        <v>12.0702318798</v>
      </c>
      <c r="L1791" s="2">
        <v>5.2621696361000003E-2</v>
      </c>
      <c r="M1791" s="2">
        <v>6.5334538898984083E-3</v>
      </c>
      <c r="N1791" s="7">
        <v>0</v>
      </c>
      <c r="O1791" s="2">
        <v>6.8832569073270086E-3</v>
      </c>
      <c r="P1791" s="3">
        <v>268208.70833378</v>
      </c>
      <c r="Q1791" s="3">
        <v>6787.8776093524393</v>
      </c>
      <c r="R1791" s="3">
        <v>851109.07959027216</v>
      </c>
      <c r="S1791" s="3">
        <v>1501.5094974175101</v>
      </c>
      <c r="T1791" s="3">
        <v>285627.04764235968</v>
      </c>
      <c r="V1791">
        <v>35043</v>
      </c>
      <c r="W1791" s="2">
        <v>0.24095991695370012</v>
      </c>
      <c r="X1791" s="2">
        <v>7.2757820137801882E-2</v>
      </c>
      <c r="Y1791" s="2">
        <v>-2.9717391826332819E-3</v>
      </c>
      <c r="Z1791" s="2">
        <v>0.6949195918558011</v>
      </c>
      <c r="AA1791" s="2">
        <v>3.4790458233119E-2</v>
      </c>
      <c r="AB1791" s="2">
        <v>0.12989015240958568</v>
      </c>
      <c r="AC1791" s="2">
        <v>6.5334538898984083E-3</v>
      </c>
      <c r="AD1791" s="2">
        <v>0</v>
      </c>
      <c r="AE1791" s="2">
        <v>6.8832569073270086E-3</v>
      </c>
      <c r="AF1791">
        <v>582536.42125849635</v>
      </c>
      <c r="AG1791">
        <v>1017.3613913351585</v>
      </c>
      <c r="AH1791">
        <v>191209.92547422976</v>
      </c>
      <c r="AI1791">
        <v>2326.9689051365626</v>
      </c>
      <c r="AJ1791">
        <v>3.4561133549898662</v>
      </c>
      <c r="AK1791">
        <v>1433645.5008487685</v>
      </c>
      <c r="AL1791">
        <v>2518.8708887526686</v>
      </c>
      <c r="AM1791">
        <v>473413.98938436416</v>
      </c>
      <c r="AN1791">
        <v>5749.9526373618719</v>
      </c>
      <c r="AO1791">
        <v>8.5593483433392645</v>
      </c>
      <c r="AP1791">
        <v>851109.07959027216</v>
      </c>
      <c r="AQ1791">
        <v>1501.5094974175101</v>
      </c>
      <c r="AR1791">
        <v>282204.06391013437</v>
      </c>
      <c r="AS1791">
        <v>3422.9837322253093</v>
      </c>
      <c r="AT1791">
        <v>5.1032349883493984</v>
      </c>
      <c r="AU1791" s="3">
        <v>50407144.644250609</v>
      </c>
      <c r="AV1791" s="3">
        <v>1275713.7179016974</v>
      </c>
      <c r="AW1791">
        <v>149285.48588374001</v>
      </c>
      <c r="AX1791">
        <v>28056714.216990098</v>
      </c>
      <c r="AY1791">
        <v>3778.1458078925202</v>
      </c>
      <c r="AZ1791">
        <v>710064.72313532024</v>
      </c>
      <c r="BA1791">
        <v>417494.19421752001</v>
      </c>
      <c r="BB1791">
        <v>78463858.861240715</v>
      </c>
      <c r="BC1791">
        <v>10566.02341724496</v>
      </c>
      <c r="BD1791">
        <v>1985778.4410370179</v>
      </c>
      <c r="BE1791">
        <v>268208.70833378</v>
      </c>
      <c r="BF1791">
        <v>50407144.644250609</v>
      </c>
      <c r="BG1791">
        <v>6787.8776093524393</v>
      </c>
      <c r="BH1791">
        <v>1275713.7179016974</v>
      </c>
      <c r="BI1791">
        <v>1.5291832239654644</v>
      </c>
      <c r="BJ1791">
        <v>4.2413255876722173</v>
      </c>
      <c r="BK1791">
        <v>2.7121423637067528</v>
      </c>
      <c r="BL1791">
        <v>13.190842853796003</v>
      </c>
      <c r="BM1791">
        <v>13.300357462191792</v>
      </c>
      <c r="BN1791">
        <f t="shared" si="171"/>
        <v>0.10951460839578964</v>
      </c>
      <c r="BO1791">
        <v>0.38980152415081298</v>
      </c>
      <c r="BP1791">
        <v>7.2182826524190185E-3</v>
      </c>
      <c r="BQ1791">
        <v>4.7963141137099038E-3</v>
      </c>
      <c r="BR1791">
        <v>1.1904761904761904E-2</v>
      </c>
      <c r="BS1791">
        <v>0</v>
      </c>
      <c r="BT1791">
        <v>0.77777777777777779</v>
      </c>
      <c r="BU1791">
        <v>-3.1362578367185889E-3</v>
      </c>
      <c r="BV1791">
        <v>0.6949195918558011</v>
      </c>
      <c r="BW1791">
        <v>3.6089686963816391E-2</v>
      </c>
      <c r="BX1791">
        <v>0.12989015240958568</v>
      </c>
      <c r="BY1791">
        <f t="shared" si="172"/>
        <v>0.20632524920263012</v>
      </c>
      <c r="BZ1791">
        <v>0</v>
      </c>
      <c r="CA1791">
        <f t="shared" si="173"/>
        <v>1.3002529249209908E-2</v>
      </c>
      <c r="CC1791">
        <v>0.20632524920263012</v>
      </c>
      <c r="CD1791">
        <v>1.3002529249209908E-2</v>
      </c>
    </row>
    <row r="1792" spans="1:82" x14ac:dyDescent="0.3">
      <c r="A1792">
        <v>0</v>
      </c>
      <c r="B1792" t="s">
        <v>1152</v>
      </c>
      <c r="C1792" t="s">
        <v>253</v>
      </c>
      <c r="D1792">
        <v>35045</v>
      </c>
      <c r="E1792" s="2">
        <f t="shared" si="175"/>
        <v>0.35835706939101925</v>
      </c>
      <c r="F1792" s="2" t="s">
        <v>1934</v>
      </c>
      <c r="G1792" s="3">
        <v>59694</v>
      </c>
      <c r="H1792" s="1">
        <v>1.6183046547669842</v>
      </c>
      <c r="I1792" s="1">
        <f t="shared" si="174"/>
        <v>-0.15201507031547123</v>
      </c>
      <c r="J1792" s="1">
        <v>2.61380278098</v>
      </c>
      <c r="K1792" s="1">
        <v>39.9108145752</v>
      </c>
      <c r="L1792" s="2">
        <v>3.3249425311000003E-2</v>
      </c>
      <c r="M1792" s="2">
        <v>2.5250548765245268E-2</v>
      </c>
      <c r="N1792" s="7">
        <v>0</v>
      </c>
      <c r="O1792" s="2">
        <v>5.37614992225963E-3</v>
      </c>
      <c r="P1792" s="3">
        <v>322809.09404102003</v>
      </c>
      <c r="Q1792" s="3">
        <v>8169.7146790979614</v>
      </c>
      <c r="R1792" s="3">
        <v>1226621.6912605693</v>
      </c>
      <c r="S1792" s="3">
        <v>2126.0149897164324</v>
      </c>
      <c r="T1792" s="3">
        <v>405016.74008438847</v>
      </c>
      <c r="V1792">
        <v>35045</v>
      </c>
      <c r="W1792" s="2">
        <v>0.26086003040691713</v>
      </c>
      <c r="X1792" s="2">
        <v>4.3413767866809061E-2</v>
      </c>
      <c r="Y1792" s="2">
        <v>4.1250126117841927E-3</v>
      </c>
      <c r="Z1792" s="2">
        <v>0.74539216181830581</v>
      </c>
      <c r="AA1792" s="2">
        <v>0.11503635898262958</v>
      </c>
      <c r="AB1792" s="2">
        <v>8.2072096109348111E-2</v>
      </c>
      <c r="AC1792" s="2">
        <v>2.5250548765245268E-2</v>
      </c>
      <c r="AD1792" s="2">
        <v>0</v>
      </c>
      <c r="AE1792" s="2">
        <v>5.37614992225963E-3</v>
      </c>
      <c r="AF1792">
        <v>937033.17814016948</v>
      </c>
      <c r="AG1792">
        <v>1630.4307682776337</v>
      </c>
      <c r="AH1792">
        <v>306434.41784646368</v>
      </c>
      <c r="AI1792">
        <v>4164.4663453029107</v>
      </c>
      <c r="AJ1792">
        <v>5.5378311306816954</v>
      </c>
      <c r="AK1792">
        <v>2163654.8694007387</v>
      </c>
      <c r="AL1792">
        <v>3756.4457579940668</v>
      </c>
      <c r="AM1792">
        <v>706012.35662323853</v>
      </c>
      <c r="AN1792">
        <v>9603.2676529165801</v>
      </c>
      <c r="AO1792">
        <v>12.757609867440523</v>
      </c>
      <c r="AP1792">
        <v>1226621.6912605693</v>
      </c>
      <c r="AQ1792">
        <v>2126.0149897164329</v>
      </c>
      <c r="AR1792">
        <v>399577.93877677486</v>
      </c>
      <c r="AS1792">
        <v>5438.8013076136695</v>
      </c>
      <c r="AT1792">
        <v>7.219778736758828</v>
      </c>
      <c r="AU1792" s="3">
        <v>60668741.134069301</v>
      </c>
      <c r="AV1792" s="3">
        <v>1535416.1767896709</v>
      </c>
      <c r="AW1792">
        <v>231563.18368257</v>
      </c>
      <c r="AX1792">
        <v>43519984.741302207</v>
      </c>
      <c r="AY1792">
        <v>5860.4456187648593</v>
      </c>
      <c r="AZ1792">
        <v>1101412.1495906676</v>
      </c>
      <c r="BA1792">
        <v>554372.27772359003</v>
      </c>
      <c r="BB1792">
        <v>104188725.87537152</v>
      </c>
      <c r="BC1792">
        <v>14030.160297862822</v>
      </c>
      <c r="BD1792">
        <v>2636828.3263803385</v>
      </c>
      <c r="BE1792">
        <v>322809.09404102003</v>
      </c>
      <c r="BF1792">
        <v>60668741.134069301</v>
      </c>
      <c r="BG1792">
        <v>8169.7146790979614</v>
      </c>
      <c r="BH1792">
        <v>1535416.1767896709</v>
      </c>
      <c r="BI1792">
        <v>1.1444469283473351</v>
      </c>
      <c r="BJ1792">
        <v>2.7627515831143192</v>
      </c>
      <c r="BK1792">
        <v>1.6183046547669842</v>
      </c>
      <c r="BL1792">
        <v>18.342828466853319</v>
      </c>
      <c r="BM1792">
        <v>18.190813396537848</v>
      </c>
      <c r="BN1792">
        <f t="shared" si="171"/>
        <v>-0.15201507031547123</v>
      </c>
      <c r="BO1792">
        <v>0.35835706939101925</v>
      </c>
      <c r="BP1792">
        <v>4.9664087506172986E-3</v>
      </c>
      <c r="BQ1792">
        <v>4.6811216067919837E-3</v>
      </c>
      <c r="BR1792">
        <v>2.3809523809523808E-2</v>
      </c>
      <c r="BS1792">
        <v>0</v>
      </c>
      <c r="BT1792">
        <v>0.5</v>
      </c>
      <c r="BU1792">
        <v>4.3533777142607515E-3</v>
      </c>
      <c r="BV1792">
        <v>0.74539216181830581</v>
      </c>
      <c r="BW1792">
        <v>0.11933232259608878</v>
      </c>
      <c r="BX1792">
        <v>8.2072096109348111E-2</v>
      </c>
      <c r="BY1792">
        <f t="shared" si="172"/>
        <v>0.22108172000094514</v>
      </c>
      <c r="BZ1792">
        <v>0</v>
      </c>
      <c r="CA1792">
        <f t="shared" si="173"/>
        <v>1.5390403235823196E-2</v>
      </c>
      <c r="CC1792">
        <v>0.22108172000094514</v>
      </c>
      <c r="CD1792">
        <v>1.5390403235823196E-2</v>
      </c>
    </row>
    <row r="1793" spans="1:82" x14ac:dyDescent="0.3">
      <c r="A1793">
        <v>0</v>
      </c>
      <c r="B1793" t="s">
        <v>1152</v>
      </c>
      <c r="C1793" t="s">
        <v>254</v>
      </c>
      <c r="D1793">
        <v>35047</v>
      </c>
      <c r="E1793" s="2">
        <f t="shared" si="175"/>
        <v>0.42271918835263206</v>
      </c>
      <c r="F1793" s="2" t="s">
        <v>1935</v>
      </c>
      <c r="G1793" s="3">
        <v>5932</v>
      </c>
      <c r="H1793" s="1">
        <v>0.37528677494384166</v>
      </c>
      <c r="I1793" s="1">
        <f t="shared" si="174"/>
        <v>-1.2730973557357412</v>
      </c>
      <c r="J1793" s="1">
        <v>2.5744310009000002</v>
      </c>
      <c r="K1793" s="1">
        <v>8.4319537588099998</v>
      </c>
      <c r="L1793" s="2">
        <v>0.131556627313</v>
      </c>
      <c r="M1793" s="2">
        <v>6.0673181871503273E-4</v>
      </c>
      <c r="N1793" s="7">
        <v>0</v>
      </c>
      <c r="O1793" s="2">
        <v>5.8961778657568797E-2</v>
      </c>
      <c r="P1793" s="3">
        <v>45958.471595633004</v>
      </c>
      <c r="Q1793" s="3">
        <v>1163.1258442057342</v>
      </c>
      <c r="R1793" s="3">
        <v>287750.6765131554</v>
      </c>
      <c r="S1793" s="3">
        <v>499.57746975867468</v>
      </c>
      <c r="T1793" s="3">
        <v>95174.708937322794</v>
      </c>
      <c r="V1793">
        <v>35047</v>
      </c>
      <c r="W1793" s="2">
        <v>0.30346890976973473</v>
      </c>
      <c r="X1793" s="2">
        <v>1.0067704423207811E-2</v>
      </c>
      <c r="Y1793" s="2">
        <v>3.4546197541735227E-2</v>
      </c>
      <c r="Z1793" s="2">
        <v>0.73416430006759537</v>
      </c>
      <c r="AA1793" s="2">
        <v>2.4303719927734377E-2</v>
      </c>
      <c r="AB1793" s="2">
        <v>0.32473127158327703</v>
      </c>
      <c r="AC1793" s="2">
        <v>6.0673181871503273E-4</v>
      </c>
      <c r="AD1793" s="2">
        <v>0</v>
      </c>
      <c r="AE1793" s="2">
        <v>5.8961778657568797E-2</v>
      </c>
      <c r="AF1793">
        <v>215749.05469126749</v>
      </c>
      <c r="AG1793">
        <v>378.92267909059336</v>
      </c>
      <c r="AH1793">
        <v>71217.345032448517</v>
      </c>
      <c r="AI1793">
        <v>967.09556326320592</v>
      </c>
      <c r="AJ1793">
        <v>1.2875906804868262</v>
      </c>
      <c r="AK1793">
        <v>503499.73120442289</v>
      </c>
      <c r="AL1793">
        <v>878.50014884926804</v>
      </c>
      <c r="AM1793">
        <v>165111.38462814919</v>
      </c>
      <c r="AN1793">
        <v>2247.7649048853609</v>
      </c>
      <c r="AO1793">
        <v>2.9842510443835519</v>
      </c>
      <c r="AP1793">
        <v>287750.6765131554</v>
      </c>
      <c r="AQ1793">
        <v>499.57746975867468</v>
      </c>
      <c r="AR1793">
        <v>93894.039595700669</v>
      </c>
      <c r="AS1793">
        <v>1280.6693416221551</v>
      </c>
      <c r="AT1793">
        <v>1.6966603638967257</v>
      </c>
      <c r="AU1793" s="3">
        <v>8637435.1516832672</v>
      </c>
      <c r="AV1793" s="3">
        <v>218597.87116002568</v>
      </c>
      <c r="AW1793">
        <v>28819.681756308</v>
      </c>
      <c r="AX1793">
        <v>5416370.9892805256</v>
      </c>
      <c r="AY1793">
        <v>729.37405245938407</v>
      </c>
      <c r="AZ1793">
        <v>137078.55941921665</v>
      </c>
      <c r="BA1793">
        <v>74778.153351941</v>
      </c>
      <c r="BB1793">
        <v>14053806.140963791</v>
      </c>
      <c r="BC1793">
        <v>1892.4998966651183</v>
      </c>
      <c r="BD1793">
        <v>355676.43057924235</v>
      </c>
      <c r="BE1793">
        <v>45958.471595633004</v>
      </c>
      <c r="BF1793">
        <v>8637435.1516832672</v>
      </c>
      <c r="BG1793">
        <v>1163.1258442057342</v>
      </c>
      <c r="BH1793">
        <v>218597.87116002568</v>
      </c>
      <c r="BI1793">
        <v>0.20438122671882611</v>
      </c>
      <c r="BJ1793">
        <v>0.57966800166266774</v>
      </c>
      <c r="BK1793">
        <v>0.37528677494384166</v>
      </c>
      <c r="BL1793">
        <v>14.950246465298148</v>
      </c>
      <c r="BM1793">
        <v>13.677149109562407</v>
      </c>
      <c r="BN1793">
        <f t="shared" si="171"/>
        <v>-1.2730973557357412</v>
      </c>
      <c r="BO1793">
        <v>0.42271918835263206</v>
      </c>
      <c r="BP1793">
        <v>1.0462218595523609E-3</v>
      </c>
      <c r="BQ1793">
        <v>7.4960749255253128E-3</v>
      </c>
      <c r="BR1793">
        <v>3.5714285714285712E-2</v>
      </c>
      <c r="BS1793">
        <v>0</v>
      </c>
      <c r="BT1793">
        <v>0.66666666666666663</v>
      </c>
      <c r="BU1793">
        <v>3.6458711922723139E-2</v>
      </c>
      <c r="BV1793">
        <v>0.73416430006759537</v>
      </c>
      <c r="BW1793">
        <v>2.5211327725865536E-2</v>
      </c>
      <c r="BX1793">
        <v>0.32473127158327703</v>
      </c>
      <c r="BY1793">
        <f t="shared" si="172"/>
        <v>0.15811082327078851</v>
      </c>
      <c r="BZ1793">
        <v>0</v>
      </c>
      <c r="CA1793">
        <f t="shared" si="173"/>
        <v>4.5756768273116387E-2</v>
      </c>
      <c r="CC1793">
        <v>0.15811082327078851</v>
      </c>
      <c r="CD1793">
        <v>4.5756768273116387E-2</v>
      </c>
    </row>
    <row r="1794" spans="1:82" x14ac:dyDescent="0.3">
      <c r="A1794">
        <v>0</v>
      </c>
      <c r="B1794" t="s">
        <v>1152</v>
      </c>
      <c r="C1794" t="s">
        <v>1172</v>
      </c>
      <c r="D1794">
        <v>35049</v>
      </c>
      <c r="E1794" s="2">
        <f t="shared" si="175"/>
        <v>0.37871291630187204</v>
      </c>
      <c r="F1794" s="2" t="s">
        <v>1935</v>
      </c>
      <c r="G1794" s="3">
        <v>65797</v>
      </c>
      <c r="H1794" s="1">
        <v>10.825676658973023</v>
      </c>
      <c r="I1794" s="1">
        <f t="shared" si="174"/>
        <v>0.44681634705183626</v>
      </c>
      <c r="J1794" s="1">
        <v>2.4270292395299999</v>
      </c>
      <c r="K1794" s="1">
        <v>20.569020574</v>
      </c>
      <c r="L1794" s="2">
        <v>9.5679420838000073E-2</v>
      </c>
      <c r="M1794" s="2">
        <v>6.7572157170827469E-3</v>
      </c>
      <c r="N1794" s="7">
        <v>0</v>
      </c>
      <c r="O1794" s="2">
        <v>6.778379994983566E-2</v>
      </c>
      <c r="P1794" s="3">
        <v>652496.05674071016</v>
      </c>
      <c r="Q1794" s="3">
        <v>16513.495781908579</v>
      </c>
      <c r="R1794" s="3">
        <v>2292798.9978319807</v>
      </c>
      <c r="S1794" s="3">
        <v>4015.5036726738144</v>
      </c>
      <c r="T1794" s="3">
        <v>763757.15261485032</v>
      </c>
      <c r="V1794">
        <v>35049</v>
      </c>
      <c r="W1794" s="2">
        <v>0.34258271318569211</v>
      </c>
      <c r="X1794" s="2">
        <v>0.29041714246410527</v>
      </c>
      <c r="Y1794" s="2">
        <v>-1.2124607533418909E-2</v>
      </c>
      <c r="Z1794" s="2">
        <v>0.69212894898337329</v>
      </c>
      <c r="AA1794" s="2">
        <v>5.9286818869942845E-2</v>
      </c>
      <c r="AB1794" s="2">
        <v>0.23617282251507682</v>
      </c>
      <c r="AC1794" s="2">
        <v>6.7572157170827469E-3</v>
      </c>
      <c r="AD1794" s="2">
        <v>0</v>
      </c>
      <c r="AE1794" s="2">
        <v>6.778379994983566E-2</v>
      </c>
      <c r="AF1794">
        <v>1034892.0856877249</v>
      </c>
      <c r="AG1794">
        <v>1810.5795772161944</v>
      </c>
      <c r="AH1794">
        <v>340292.82905096893</v>
      </c>
      <c r="AI1794">
        <v>4084.799967556527</v>
      </c>
      <c r="AJ1794">
        <v>6.1512931789955632</v>
      </c>
      <c r="AK1794">
        <v>3327691.0835197056</v>
      </c>
      <c r="AL1794">
        <v>5826.0832498900081</v>
      </c>
      <c r="AM1794">
        <v>1094994.3191338684</v>
      </c>
      <c r="AN1794">
        <v>13140.462499507152</v>
      </c>
      <c r="AO1794">
        <v>19.794295487140765</v>
      </c>
      <c r="AP1794">
        <v>2292798.9978319807</v>
      </c>
      <c r="AQ1794">
        <v>4015.5036726738135</v>
      </c>
      <c r="AR1794">
        <v>754701.49008289957</v>
      </c>
      <c r="AS1794">
        <v>9055.6625319506238</v>
      </c>
      <c r="AT1794">
        <v>13.643002308145203</v>
      </c>
      <c r="AU1794" s="3">
        <v>122630108.90384907</v>
      </c>
      <c r="AV1794" s="3">
        <v>3103546.3972518984</v>
      </c>
      <c r="AW1794">
        <v>233688.05001598998</v>
      </c>
      <c r="AX1794">
        <v>43919332.120005153</v>
      </c>
      <c r="AY1794">
        <v>5914.2221448780201</v>
      </c>
      <c r="AZ1794">
        <v>1111518.909908375</v>
      </c>
      <c r="BA1794">
        <v>886184.1067567002</v>
      </c>
      <c r="BB1794">
        <v>166549441.02385423</v>
      </c>
      <c r="BC1794">
        <v>22427.717926786601</v>
      </c>
      <c r="BD1794">
        <v>4215065.3071602741</v>
      </c>
      <c r="BE1794">
        <v>652496.05674071016</v>
      </c>
      <c r="BF1794">
        <v>122630108.90384907</v>
      </c>
      <c r="BG1794">
        <v>16513.495781908579</v>
      </c>
      <c r="BH1794">
        <v>3103546.3972518984</v>
      </c>
      <c r="BI1794">
        <v>4.0333534156009216</v>
      </c>
      <c r="BJ1794">
        <v>14.859030074573944</v>
      </c>
      <c r="BK1794">
        <v>10.825676658973023</v>
      </c>
      <c r="BL1794">
        <v>15.22348017065376</v>
      </c>
      <c r="BM1794">
        <v>15.670296517705596</v>
      </c>
      <c r="BN1794">
        <f t="shared" si="171"/>
        <v>0.44681634705183626</v>
      </c>
      <c r="BO1794">
        <v>0.37871291630187204</v>
      </c>
      <c r="BP1794">
        <v>1.8497252353902968E-2</v>
      </c>
      <c r="BQ1794">
        <v>5.8613327557781297E-3</v>
      </c>
      <c r="BR1794">
        <v>2.3809523809523808E-2</v>
      </c>
      <c r="BS1794">
        <v>3.4482758620689655E-2</v>
      </c>
      <c r="BT1794">
        <v>0.66666666666666663</v>
      </c>
      <c r="BU1794">
        <v>-1.279583875194836E-2</v>
      </c>
      <c r="BV1794">
        <v>0.69212894898337329</v>
      </c>
      <c r="BW1794">
        <v>6.1500849450148179E-2</v>
      </c>
      <c r="BX1794">
        <v>0.23617282251507682</v>
      </c>
      <c r="BY1794">
        <f t="shared" si="172"/>
        <v>9.2345780967247895E-2</v>
      </c>
      <c r="BZ1794">
        <v>0</v>
      </c>
      <c r="CA1794">
        <f t="shared" si="173"/>
        <v>7.2131957300012178E-2</v>
      </c>
      <c r="CC1794">
        <v>9.2345780967247895E-2</v>
      </c>
      <c r="CD1794">
        <v>7.2131957300012178E-2</v>
      </c>
    </row>
    <row r="1795" spans="1:82" x14ac:dyDescent="0.3">
      <c r="A1795">
        <v>0</v>
      </c>
      <c r="B1795" t="s">
        <v>1152</v>
      </c>
      <c r="C1795" t="s">
        <v>190</v>
      </c>
      <c r="D1795">
        <v>35051</v>
      </c>
      <c r="E1795" s="2">
        <f t="shared" si="175"/>
        <v>0.33385950751299753</v>
      </c>
      <c r="F1795" s="2" t="s">
        <v>1934</v>
      </c>
      <c r="G1795" s="3">
        <v>3748</v>
      </c>
      <c r="H1795" s="1">
        <v>0.37476982056514696</v>
      </c>
      <c r="I1795" s="1">
        <f t="shared" si="174"/>
        <v>0.38573889957517871</v>
      </c>
      <c r="J1795" s="1">
        <v>2.8177909842100002</v>
      </c>
      <c r="K1795" s="1">
        <v>-22.745637627200001</v>
      </c>
      <c r="L1795" s="2">
        <v>5.0551280389000003E-2</v>
      </c>
      <c r="M1795" s="2">
        <v>-7.2106148801520393E-4</v>
      </c>
      <c r="N1795" s="7">
        <v>0</v>
      </c>
      <c r="O1795" s="2">
        <v>2.3381972574838881E-3</v>
      </c>
      <c r="P1795" s="3">
        <v>36544.361621534001</v>
      </c>
      <c r="Q1795" s="3">
        <v>924.87173716293205</v>
      </c>
      <c r="R1795" s="3">
        <v>9111.3659964127164</v>
      </c>
      <c r="S1795" s="3">
        <v>16.573854773847291</v>
      </c>
      <c r="T1795" s="3">
        <v>3028.7256914833479</v>
      </c>
      <c r="V1795">
        <v>35051</v>
      </c>
      <c r="W1795" s="2">
        <v>0.25432805327590363</v>
      </c>
      <c r="X1795" s="2">
        <v>1.0053836244970622E-2</v>
      </c>
      <c r="Y1795" s="2">
        <v>-1.0467237375223761E-2</v>
      </c>
      <c r="Z1795" s="2">
        <v>0.80356457210782006</v>
      </c>
      <c r="AA1795" s="2">
        <v>6.5560559543109104E-2</v>
      </c>
      <c r="AB1795" s="2">
        <v>0.12477958652608762</v>
      </c>
      <c r="AC1795" s="2">
        <v>-7.2106148801520393E-4</v>
      </c>
      <c r="AD1795" s="2">
        <v>0</v>
      </c>
      <c r="AE1795" s="2">
        <v>2.3381972574838881E-3</v>
      </c>
      <c r="AF1795">
        <v>6143.6277241083371</v>
      </c>
      <c r="AG1795">
        <v>10.739973631099486</v>
      </c>
      <c r="AH1795">
        <v>2018.5448112028791</v>
      </c>
      <c r="AI1795">
        <v>-57.671563851791475</v>
      </c>
      <c r="AJ1795">
        <v>3.6486811214518397E-2</v>
      </c>
      <c r="AK1795">
        <v>15254.993720521054</v>
      </c>
      <c r="AL1795">
        <v>27.313828404946772</v>
      </c>
      <c r="AM1795">
        <v>5133.5495313731844</v>
      </c>
      <c r="AN1795">
        <v>-143.95059253874953</v>
      </c>
      <c r="AO1795">
        <v>9.2895768415940216E-2</v>
      </c>
      <c r="AP1795">
        <v>9111.3659964127164</v>
      </c>
      <c r="AQ1795">
        <v>16.573854773847287</v>
      </c>
      <c r="AR1795">
        <v>3115.0047201703055</v>
      </c>
      <c r="AS1795">
        <v>-86.279028686958057</v>
      </c>
      <c r="AT1795">
        <v>5.6408957201421819E-2</v>
      </c>
      <c r="AU1795" s="3">
        <v>6868147.3231511004</v>
      </c>
      <c r="AV1795" s="3">
        <v>173820.39428240145</v>
      </c>
      <c r="AW1795">
        <v>16436.165982045</v>
      </c>
      <c r="AX1795">
        <v>3089013.0346655375</v>
      </c>
      <c r="AY1795">
        <v>415.96965194091001</v>
      </c>
      <c r="AZ1795">
        <v>78177.33638577463</v>
      </c>
      <c r="BA1795">
        <v>52980.527603579001</v>
      </c>
      <c r="BB1795">
        <v>9957160.3578166366</v>
      </c>
      <c r="BC1795">
        <v>1340.8413891038422</v>
      </c>
      <c r="BD1795">
        <v>251997.73066817608</v>
      </c>
      <c r="BE1795">
        <v>36544.361621534001</v>
      </c>
      <c r="BF1795">
        <v>6868147.3231511004</v>
      </c>
      <c r="BG1795">
        <v>924.87173716293205</v>
      </c>
      <c r="BH1795">
        <v>173820.39428240145</v>
      </c>
      <c r="BI1795">
        <v>0.17727162958325623</v>
      </c>
      <c r="BJ1795">
        <v>0.55204145014840322</v>
      </c>
      <c r="BK1795">
        <v>0.37476982056514696</v>
      </c>
      <c r="BL1795">
        <v>10.988965395794656</v>
      </c>
      <c r="BM1795">
        <v>11.374704295369835</v>
      </c>
      <c r="BN1795">
        <f t="shared" si="171"/>
        <v>0.38573889957517871</v>
      </c>
      <c r="BO1795">
        <v>0.33385950751299753</v>
      </c>
      <c r="BP1795">
        <v>7.1669407098927558E-4</v>
      </c>
      <c r="BQ1795">
        <v>8.9702269922521619E-3</v>
      </c>
      <c r="BR1795">
        <v>5.9523809523809521E-3</v>
      </c>
      <c r="BS1795">
        <v>0</v>
      </c>
      <c r="BT1795">
        <v>0.55555555555555558</v>
      </c>
      <c r="BU1795">
        <v>-1.1046714812216502E-2</v>
      </c>
      <c r="BV1795">
        <v>0.80356457210782006</v>
      </c>
      <c r="BW1795">
        <v>6.800887919409658E-2</v>
      </c>
      <c r="BX1795">
        <v>0.12477958652608762</v>
      </c>
      <c r="BY1795">
        <f t="shared" si="172"/>
        <v>9.0060316034659485E-2</v>
      </c>
      <c r="BZ1795">
        <v>0</v>
      </c>
      <c r="CA1795">
        <f t="shared" si="173"/>
        <v>4.7108883394341473E-3</v>
      </c>
      <c r="CC1795">
        <v>9.0060316034659485E-2</v>
      </c>
      <c r="CD1795">
        <v>4.7108883394341473E-3</v>
      </c>
    </row>
    <row r="1796" spans="1:82" x14ac:dyDescent="0.3">
      <c r="A1796">
        <v>0</v>
      </c>
      <c r="B1796" t="s">
        <v>1152</v>
      </c>
      <c r="C1796" t="s">
        <v>1173</v>
      </c>
      <c r="D1796">
        <v>35053</v>
      </c>
      <c r="E1796" s="2">
        <f t="shared" si="175"/>
        <v>0.39564861655190364</v>
      </c>
      <c r="F1796" s="2" t="s">
        <v>1935</v>
      </c>
      <c r="G1796" s="3">
        <v>5383</v>
      </c>
      <c r="H1796" s="1">
        <v>0.37634193666691751</v>
      </c>
      <c r="I1796" s="1">
        <f t="shared" si="174"/>
        <v>0.31952923378509723</v>
      </c>
      <c r="J1796" s="1">
        <v>2.5945523401899999</v>
      </c>
      <c r="K1796" s="1">
        <v>-5.3659627643899999</v>
      </c>
      <c r="L1796" s="2">
        <v>4.9637001781999979E-2</v>
      </c>
      <c r="M1796" s="2">
        <v>-6.3441338383564015E-4</v>
      </c>
      <c r="N1796" s="7">
        <v>0</v>
      </c>
      <c r="O1796" s="2">
        <v>3.2885342605922575E-3</v>
      </c>
      <c r="P1796" s="3">
        <v>70351.856623292013</v>
      </c>
      <c r="Q1796" s="3">
        <v>1780.478327181416</v>
      </c>
      <c r="R1796" s="3">
        <v>238808.63702065594</v>
      </c>
      <c r="S1796" s="3">
        <v>416.89593323784914</v>
      </c>
      <c r="T1796" s="3">
        <v>78079.124376686988</v>
      </c>
      <c r="V1796">
        <v>35053</v>
      </c>
      <c r="W1796" s="2">
        <v>0.22541264726256535</v>
      </c>
      <c r="X1796" s="2">
        <v>1.0096010926543027E-2</v>
      </c>
      <c r="Y1796" s="2">
        <v>-8.6706016479941132E-3</v>
      </c>
      <c r="Z1796" s="2">
        <v>0.73990241034171067</v>
      </c>
      <c r="AA1796" s="2">
        <v>1.5466505142076472E-2</v>
      </c>
      <c r="AB1796" s="2">
        <v>0.12252280280719423</v>
      </c>
      <c r="AC1796" s="2">
        <v>-6.3441338383564015E-4</v>
      </c>
      <c r="AD1796" s="2">
        <v>0</v>
      </c>
      <c r="AE1796" s="2">
        <v>3.2885342605922575E-3</v>
      </c>
      <c r="AF1796">
        <v>61713.809917126579</v>
      </c>
      <c r="AG1796">
        <v>107.85888261142165</v>
      </c>
      <c r="AH1796">
        <v>20271.743238454968</v>
      </c>
      <c r="AI1796">
        <v>-71.070827928706734</v>
      </c>
      <c r="AJ1796">
        <v>0.36642382526332051</v>
      </c>
      <c r="AK1796">
        <v>300522.44693778252</v>
      </c>
      <c r="AL1796">
        <v>524.75481584927081</v>
      </c>
      <c r="AM1796">
        <v>98626.043887021166</v>
      </c>
      <c r="AN1796">
        <v>-346.24709980790612</v>
      </c>
      <c r="AO1796">
        <v>1.7826486416408303</v>
      </c>
      <c r="AP1796">
        <v>238808.63702065594</v>
      </c>
      <c r="AQ1796">
        <v>416.89593323784914</v>
      </c>
      <c r="AR1796">
        <v>78354.30064856619</v>
      </c>
      <c r="AS1796">
        <v>-275.17627187919936</v>
      </c>
      <c r="AT1796">
        <v>1.4162248163775097</v>
      </c>
      <c r="AU1796" s="3">
        <v>13221927.933781501</v>
      </c>
      <c r="AV1796" s="3">
        <v>334623.09681047534</v>
      </c>
      <c r="AW1796">
        <v>16884.756277648001</v>
      </c>
      <c r="AX1796">
        <v>3173321.0948211653</v>
      </c>
      <c r="AY1796">
        <v>427.32266147670401</v>
      </c>
      <c r="AZ1796">
        <v>80311.020997931744</v>
      </c>
      <c r="BA1796">
        <v>87236.612900940017</v>
      </c>
      <c r="BB1796">
        <v>16395249.028602667</v>
      </c>
      <c r="BC1796">
        <v>2207.8009886581199</v>
      </c>
      <c r="BD1796">
        <v>414934.11780840706</v>
      </c>
      <c r="BE1796">
        <v>70351.856623292013</v>
      </c>
      <c r="BF1796">
        <v>13221927.933781501</v>
      </c>
      <c r="BG1796">
        <v>1780.478327181416</v>
      </c>
      <c r="BH1796">
        <v>334623.09681047534</v>
      </c>
      <c r="BI1796">
        <v>9.2947183014121804E-2</v>
      </c>
      <c r="BJ1796">
        <v>0.46928911968103931</v>
      </c>
      <c r="BK1796">
        <v>0.37634193666691751</v>
      </c>
      <c r="BL1796">
        <v>13.718180007084852</v>
      </c>
      <c r="BM1796">
        <v>14.037709240869949</v>
      </c>
      <c r="BN1796">
        <f t="shared" si="171"/>
        <v>0.31952923378509723</v>
      </c>
      <c r="BO1796">
        <v>0.39564861655190364</v>
      </c>
      <c r="BP1796">
        <v>4.4532462385127677E-4</v>
      </c>
      <c r="BQ1796">
        <v>8.2766656833890197E-3</v>
      </c>
      <c r="BR1796">
        <v>1.1904761904761904E-2</v>
      </c>
      <c r="BS1796">
        <v>3.4482758620689655E-2</v>
      </c>
      <c r="BT1796">
        <v>0.61111111111111116</v>
      </c>
      <c r="BU1796">
        <v>-9.1506154128541337E-3</v>
      </c>
      <c r="BV1796">
        <v>0.73990241034171067</v>
      </c>
      <c r="BW1796">
        <v>1.6044092471033687E-2</v>
      </c>
      <c r="BX1796">
        <v>0.12252280280719423</v>
      </c>
      <c r="BY1796">
        <f t="shared" si="172"/>
        <v>0.41424323318660777</v>
      </c>
      <c r="BZ1796">
        <v>0</v>
      </c>
      <c r="CA1796">
        <f t="shared" si="173"/>
        <v>6.6953646908738196E-3</v>
      </c>
      <c r="CC1796">
        <v>0.41424323318660777</v>
      </c>
      <c r="CD1796">
        <v>6.6953646908738196E-3</v>
      </c>
    </row>
    <row r="1797" spans="1:82" x14ac:dyDescent="0.3">
      <c r="A1797">
        <v>0</v>
      </c>
      <c r="B1797" t="s">
        <v>1152</v>
      </c>
      <c r="C1797" t="s">
        <v>1174</v>
      </c>
      <c r="D1797">
        <v>35055</v>
      </c>
      <c r="E1797" s="2">
        <f t="shared" si="175"/>
        <v>0.37007670587515185</v>
      </c>
      <c r="F1797" s="2" t="s">
        <v>1934</v>
      </c>
      <c r="G1797" s="3">
        <v>7153</v>
      </c>
      <c r="H1797" s="1">
        <v>0.56876250550606244</v>
      </c>
      <c r="I1797" s="1">
        <f t="shared" si="174"/>
        <v>0.17645713151593334</v>
      </c>
      <c r="J1797" s="1">
        <v>2.49627009142</v>
      </c>
      <c r="K1797" s="1">
        <v>14.9944607737</v>
      </c>
      <c r="L1797" s="2">
        <v>0.11111824439399998</v>
      </c>
      <c r="M1797" s="2">
        <v>1.3039156283618108E-3</v>
      </c>
      <c r="N1797" s="7">
        <v>0</v>
      </c>
      <c r="O1797" s="2">
        <v>2.0196359876523198E-2</v>
      </c>
      <c r="P1797" s="3">
        <v>31206.735787506997</v>
      </c>
      <c r="Q1797" s="3">
        <v>789.7860752879858</v>
      </c>
      <c r="R1797" s="3">
        <v>122937.70248815214</v>
      </c>
      <c r="S1797" s="3">
        <v>214.72634814062673</v>
      </c>
      <c r="T1797" s="3">
        <v>41234.729339779602</v>
      </c>
      <c r="V1797">
        <v>35055</v>
      </c>
      <c r="W1797" s="2">
        <v>0.27125679632718414</v>
      </c>
      <c r="X1797" s="2">
        <v>1.5258019132955077E-2</v>
      </c>
      <c r="Y1797" s="2">
        <v>-4.788261396925504E-3</v>
      </c>
      <c r="Z1797" s="2">
        <v>0.71187473418644709</v>
      </c>
      <c r="AA1797" s="2">
        <v>4.3219067079280908E-2</v>
      </c>
      <c r="AB1797" s="2">
        <v>0.2742816499264214</v>
      </c>
      <c r="AC1797" s="2">
        <v>1.3039156283618108E-3</v>
      </c>
      <c r="AD1797" s="2">
        <v>0</v>
      </c>
      <c r="AE1797" s="2">
        <v>2.0196359876523198E-2</v>
      </c>
      <c r="AF1797">
        <v>204602.67602532817</v>
      </c>
      <c r="AG1797">
        <v>356.62054247474441</v>
      </c>
      <c r="AH1797">
        <v>67025.727465129487</v>
      </c>
      <c r="AI1797">
        <v>1458.8701320079153</v>
      </c>
      <c r="AJ1797">
        <v>1.2113756999501482</v>
      </c>
      <c r="AK1797">
        <v>327540.3785134803</v>
      </c>
      <c r="AL1797">
        <v>571.34689061537108</v>
      </c>
      <c r="AM1797">
        <v>107382.88016918441</v>
      </c>
      <c r="AN1797">
        <v>2336.4467677326174</v>
      </c>
      <c r="AO1797">
        <v>1.9408337441137427</v>
      </c>
      <c r="AP1797">
        <v>122937.70248815214</v>
      </c>
      <c r="AQ1797">
        <v>214.72634814062667</v>
      </c>
      <c r="AR1797">
        <v>40357.152704054926</v>
      </c>
      <c r="AS1797">
        <v>877.5766357247021</v>
      </c>
      <c r="AT1797">
        <v>0.7294580441635945</v>
      </c>
      <c r="AU1797" s="3">
        <v>5864993.923904065</v>
      </c>
      <c r="AV1797" s="3">
        <v>148432.39498962404</v>
      </c>
      <c r="AW1797">
        <v>38639.208235111</v>
      </c>
      <c r="AX1797">
        <v>7261852.7957067611</v>
      </c>
      <c r="AY1797">
        <v>977.88851842877807</v>
      </c>
      <c r="AZ1797">
        <v>183784.36815350456</v>
      </c>
      <c r="BA1797">
        <v>69845.944022618001</v>
      </c>
      <c r="BB1797">
        <v>13126846.719610827</v>
      </c>
      <c r="BC1797">
        <v>1767.6745937167639</v>
      </c>
      <c r="BD1797">
        <v>332216.7631431286</v>
      </c>
      <c r="BE1797">
        <v>31206.735787506997</v>
      </c>
      <c r="BF1797">
        <v>5864993.923904065</v>
      </c>
      <c r="BG1797">
        <v>789.7860752879858</v>
      </c>
      <c r="BH1797">
        <v>148432.39498962404</v>
      </c>
      <c r="BI1797">
        <v>0.72764291144809612</v>
      </c>
      <c r="BJ1797">
        <v>1.2964054169541586</v>
      </c>
      <c r="BK1797">
        <v>0.56876250550606244</v>
      </c>
      <c r="BL1797">
        <v>12.094657355907016</v>
      </c>
      <c r="BM1797">
        <v>12.271114487422949</v>
      </c>
      <c r="BN1797">
        <f t="shared" si="171"/>
        <v>0.17645713151593334</v>
      </c>
      <c r="BO1797">
        <v>0.37007670587515185</v>
      </c>
      <c r="BP1797">
        <v>3.2609255147704255E-3</v>
      </c>
      <c r="BQ1797">
        <v>3.4030528505694254E-3</v>
      </c>
      <c r="BR1797">
        <v>0</v>
      </c>
      <c r="BS1797">
        <v>0</v>
      </c>
      <c r="BT1797">
        <v>0.61111111111111116</v>
      </c>
      <c r="BU1797">
        <v>-5.0533446603001778E-3</v>
      </c>
      <c r="BV1797">
        <v>0.71187473418644709</v>
      </c>
      <c r="BW1797">
        <v>4.4833057136183518E-2</v>
      </c>
      <c r="BX1797">
        <v>0.2742816499264214</v>
      </c>
      <c r="BY1797">
        <f t="shared" si="172"/>
        <v>0.11494088775832847</v>
      </c>
      <c r="BZ1797">
        <v>0</v>
      </c>
      <c r="CA1797">
        <f t="shared" si="173"/>
        <v>1.866185662965764E-2</v>
      </c>
      <c r="CC1797">
        <v>0.11494088775832847</v>
      </c>
      <c r="CD1797">
        <v>1.866185662965764E-2</v>
      </c>
    </row>
    <row r="1798" spans="1:82" x14ac:dyDescent="0.3">
      <c r="A1798">
        <v>0</v>
      </c>
      <c r="B1798" t="s">
        <v>1152</v>
      </c>
      <c r="C1798" t="s">
        <v>1175</v>
      </c>
      <c r="D1798">
        <v>35057</v>
      </c>
      <c r="E1798" s="2">
        <f t="shared" si="175"/>
        <v>0.37466482942149271</v>
      </c>
      <c r="F1798" s="2" t="s">
        <v>1935</v>
      </c>
      <c r="G1798" s="3">
        <v>179</v>
      </c>
      <c r="H1798" s="1">
        <v>0.37548224643678918</v>
      </c>
      <c r="I1798" s="1">
        <f t="shared" si="174"/>
        <v>-7.8712118731251728</v>
      </c>
      <c r="J1798" s="1">
        <v>2.5442399978600001</v>
      </c>
      <c r="K1798" s="1">
        <v>18.807250976599999</v>
      </c>
      <c r="L1798" s="2">
        <v>0.12369335008299998</v>
      </c>
      <c r="M1798" s="2">
        <v>0</v>
      </c>
      <c r="N1798" s="7">
        <v>0</v>
      </c>
      <c r="O1798" s="2">
        <v>6.2389419776085572E-2</v>
      </c>
      <c r="P1798" s="3">
        <v>42378.122433786601</v>
      </c>
      <c r="Q1798" s="3">
        <v>1072.5136785518268</v>
      </c>
      <c r="R1798" s="3">
        <v>77508.506239949624</v>
      </c>
      <c r="S1798" s="3">
        <v>137.26868675133497</v>
      </c>
      <c r="T1798" s="3">
        <v>25814.016428241346</v>
      </c>
      <c r="V1798">
        <v>35057</v>
      </c>
      <c r="W1798" s="2">
        <v>0.35043280233855145</v>
      </c>
      <c r="X1798" s="2">
        <v>1.0072948277629416E-2</v>
      </c>
      <c r="Y1798" s="2">
        <v>0.21358966699344628</v>
      </c>
      <c r="Z1798" s="2">
        <v>0.72555456975924704</v>
      </c>
      <c r="AA1798" s="2">
        <v>5.4208807759211872E-2</v>
      </c>
      <c r="AB1798" s="2">
        <v>0.30532174379388977</v>
      </c>
      <c r="AC1798" s="2">
        <v>0</v>
      </c>
      <c r="AD1798" s="2">
        <v>0</v>
      </c>
      <c r="AE1798" s="2">
        <v>6.2389419776085572E-2</v>
      </c>
      <c r="AF1798">
        <v>2401.8845742405679</v>
      </c>
      <c r="AG1798">
        <v>4.2638631401707832</v>
      </c>
      <c r="AH1798">
        <v>801.37988349882414</v>
      </c>
      <c r="AI1798">
        <v>0.46327671109320501</v>
      </c>
      <c r="AJ1798">
        <v>1.4495925950903604E-2</v>
      </c>
      <c r="AK1798">
        <v>79910.390814190192</v>
      </c>
      <c r="AL1798">
        <v>141.53254989150574</v>
      </c>
      <c r="AM1798">
        <v>26600.604807124149</v>
      </c>
      <c r="AN1798">
        <v>15.254781327113193</v>
      </c>
      <c r="AO1798">
        <v>0.48111952807974151</v>
      </c>
      <c r="AP1798">
        <v>77508.506239949624</v>
      </c>
      <c r="AQ1798">
        <v>137.26868675133497</v>
      </c>
      <c r="AR1798">
        <v>25799.224923625326</v>
      </c>
      <c r="AS1798">
        <v>14.791504616019989</v>
      </c>
      <c r="AT1798">
        <v>0.46662360212883791</v>
      </c>
      <c r="AU1798" s="3">
        <v>7964544.330205854</v>
      </c>
      <c r="AV1798" s="3">
        <v>201568.22074703034</v>
      </c>
      <c r="AW1798">
        <v>1157.1312499904</v>
      </c>
      <c r="AX1798">
        <v>217471.24712319576</v>
      </c>
      <c r="AY1798">
        <v>29.284900373619198</v>
      </c>
      <c r="AZ1798">
        <v>5503.8041762179919</v>
      </c>
      <c r="BA1798">
        <v>43535.253683777002</v>
      </c>
      <c r="BB1798">
        <v>8182015.5773290498</v>
      </c>
      <c r="BC1798">
        <v>1101.798578925446</v>
      </c>
      <c r="BD1798">
        <v>207072.02492324833</v>
      </c>
      <c r="BE1798">
        <v>42378.122433786601</v>
      </c>
      <c r="BF1798">
        <v>7964544.330205854</v>
      </c>
      <c r="BG1798">
        <v>1072.5136785518268</v>
      </c>
      <c r="BH1798">
        <v>201568.22074703034</v>
      </c>
      <c r="BI1798">
        <v>6.9586321780238302E-3</v>
      </c>
      <c r="BJ1798">
        <v>0.38244087861481302</v>
      </c>
      <c r="BK1798">
        <v>0.37548224643678918</v>
      </c>
      <c r="BL1798">
        <v>24.953931038248257</v>
      </c>
      <c r="BM1798">
        <v>17.082719165123084</v>
      </c>
      <c r="BN1798">
        <f t="shared" si="171"/>
        <v>-7.8712118731251728</v>
      </c>
      <c r="BO1798">
        <v>0.37466482942149271</v>
      </c>
      <c r="BP1798">
        <v>3.1571675773173395E-5</v>
      </c>
      <c r="BQ1798">
        <v>9.4299385221287575E-3</v>
      </c>
      <c r="BR1798">
        <v>0</v>
      </c>
      <c r="BS1798">
        <v>3.4482758620689655E-2</v>
      </c>
      <c r="BT1798">
        <v>0.44444444444444442</v>
      </c>
      <c r="BU1798">
        <v>0.22541421900852363</v>
      </c>
      <c r="BV1798">
        <v>0.72555456975924704</v>
      </c>
      <c r="BW1798">
        <v>5.6233203069721863E-2</v>
      </c>
      <c r="BX1798">
        <v>0.30532174379388977</v>
      </c>
      <c r="BY1798">
        <f t="shared" si="172"/>
        <v>0</v>
      </c>
      <c r="BZ1798">
        <v>0</v>
      </c>
      <c r="CA1798">
        <f t="shared" si="173"/>
        <v>5.1410737852184696E-2</v>
      </c>
      <c r="CC1798">
        <v>0</v>
      </c>
      <c r="CD1798">
        <v>5.1410737852184696E-2</v>
      </c>
    </row>
    <row r="1799" spans="1:82" x14ac:dyDescent="0.3">
      <c r="A1799">
        <v>1</v>
      </c>
      <c r="B1799" t="s">
        <v>1152</v>
      </c>
      <c r="C1799" t="s">
        <v>141</v>
      </c>
      <c r="D1799">
        <v>35059</v>
      </c>
      <c r="E1799" s="2">
        <v>0</v>
      </c>
      <c r="F1799" s="2" t="s">
        <v>1954</v>
      </c>
      <c r="G1799" s="3">
        <v>-999</v>
      </c>
      <c r="H1799" s="1">
        <v>0.37467990196407486</v>
      </c>
      <c r="I1799" s="1">
        <f t="shared" si="174"/>
        <v>-999</v>
      </c>
      <c r="J1799" s="1">
        <v>-999</v>
      </c>
      <c r="K1799" s="1">
        <v>-999</v>
      </c>
      <c r="L1799" s="2">
        <v>-999</v>
      </c>
      <c r="M1799" s="2">
        <v>-999</v>
      </c>
      <c r="N1799" s="7">
        <v>-999</v>
      </c>
      <c r="O1799" s="2">
        <v>-999</v>
      </c>
      <c r="P1799" s="3">
        <v>-999</v>
      </c>
      <c r="Q1799" s="3">
        <v>-999</v>
      </c>
      <c r="R1799" s="3">
        <v>-999</v>
      </c>
      <c r="S1799" s="3">
        <v>-999</v>
      </c>
      <c r="T1799" s="3">
        <v>-999</v>
      </c>
      <c r="V1799">
        <v>35059</v>
      </c>
      <c r="W1799" s="2">
        <v>-999</v>
      </c>
      <c r="X1799" s="2">
        <v>1.0051424025947242E-2</v>
      </c>
      <c r="Y1799" s="2">
        <v>-999</v>
      </c>
      <c r="Z1799" s="2">
        <v>-999</v>
      </c>
      <c r="AA1799" s="2">
        <v>-999</v>
      </c>
      <c r="AB1799" s="2">
        <v>-999</v>
      </c>
      <c r="AC1799" s="2">
        <v>-999</v>
      </c>
      <c r="AD1799" s="2">
        <v>-999</v>
      </c>
      <c r="AE1799" s="2">
        <v>-999</v>
      </c>
      <c r="AF1799" s="2">
        <v>-999</v>
      </c>
      <c r="AG1799" s="2">
        <v>-999</v>
      </c>
      <c r="AH1799" s="2">
        <v>-999</v>
      </c>
      <c r="AI1799" s="2">
        <v>-999</v>
      </c>
      <c r="AJ1799" s="2">
        <v>-999</v>
      </c>
      <c r="AK1799" s="2">
        <v>-999</v>
      </c>
      <c r="AL1799" s="2">
        <v>-999</v>
      </c>
      <c r="AM1799" s="2">
        <v>-999</v>
      </c>
      <c r="AN1799" s="2">
        <v>-999</v>
      </c>
      <c r="AO1799" s="2">
        <v>-999</v>
      </c>
      <c r="AP1799" s="2">
        <v>-999</v>
      </c>
      <c r="AQ1799" s="2">
        <v>-999</v>
      </c>
      <c r="AR1799" s="2">
        <v>-999</v>
      </c>
      <c r="AS1799" s="2">
        <v>-999</v>
      </c>
      <c r="AT1799" s="2">
        <v>-999</v>
      </c>
      <c r="AU1799" s="2">
        <v>-999</v>
      </c>
      <c r="AV1799" s="2">
        <v>-999</v>
      </c>
      <c r="AW1799" s="2">
        <v>-999</v>
      </c>
      <c r="AX1799" s="2">
        <v>-999</v>
      </c>
      <c r="AY1799" s="2">
        <v>-999</v>
      </c>
      <c r="AZ1799" s="2">
        <v>-999</v>
      </c>
      <c r="BA1799" s="2">
        <v>-999</v>
      </c>
      <c r="BB1799" s="2">
        <v>-999</v>
      </c>
      <c r="BC1799" s="2">
        <v>-999</v>
      </c>
      <c r="BD1799" s="2">
        <v>-999</v>
      </c>
      <c r="BE1799" s="2">
        <v>-999</v>
      </c>
      <c r="BF1799" s="2">
        <v>-999</v>
      </c>
      <c r="BG1799" s="2">
        <v>-999</v>
      </c>
      <c r="BH1799" s="2">
        <v>-999</v>
      </c>
      <c r="BI1799">
        <v>0</v>
      </c>
      <c r="BJ1799">
        <v>0.37467990196407486</v>
      </c>
      <c r="BK1799">
        <v>0.37467990196407486</v>
      </c>
      <c r="BL1799">
        <v>-999</v>
      </c>
      <c r="BM1799">
        <v>4.8258439416172667</v>
      </c>
      <c r="BN1799">
        <f t="shared" ref="BN1799:BN1862" si="176">IF(BL1799=-999,-999,BM1799-BL1799)</f>
        <v>-999</v>
      </c>
      <c r="BO1799" t="s">
        <v>3748</v>
      </c>
      <c r="BP1799" t="s">
        <v>3748</v>
      </c>
      <c r="BQ1799">
        <v>8.0227068791274645E-3</v>
      </c>
      <c r="BR1799">
        <v>8.3333333333333329E-2</v>
      </c>
      <c r="BS1799">
        <v>0</v>
      </c>
      <c r="BT1799">
        <v>0.16666666666666666</v>
      </c>
      <c r="BU1799" t="s">
        <v>3748</v>
      </c>
      <c r="BY1799">
        <f t="shared" ref="BY1799:BY1862" si="177">IF(I1799=-999,-999,CC1799)</f>
        <v>-999</v>
      </c>
      <c r="CA1799">
        <f t="shared" ref="CA1799:CA1862" si="178">IF(I1799=-999,-999,CD1799)</f>
        <v>-999</v>
      </c>
    </row>
    <row r="1800" spans="1:82" x14ac:dyDescent="0.3">
      <c r="A1800">
        <v>0</v>
      </c>
      <c r="B1800" t="s">
        <v>1152</v>
      </c>
      <c r="C1800" t="s">
        <v>1176</v>
      </c>
      <c r="D1800">
        <v>35061</v>
      </c>
      <c r="E1800" s="2">
        <f t="shared" ref="E1800:E1820" si="179">BO1800</f>
        <v>0.39228845787111488</v>
      </c>
      <c r="F1800" s="2" t="s">
        <v>1935</v>
      </c>
      <c r="G1800" s="3">
        <v>46077</v>
      </c>
      <c r="H1800" s="1">
        <v>16.257794170672348</v>
      </c>
      <c r="I1800" s="1">
        <f t="shared" ref="I1800:I1863" si="180">BN1800</f>
        <v>2.4659439034052646</v>
      </c>
      <c r="J1800" s="1">
        <v>2.4681257418500002</v>
      </c>
      <c r="K1800" s="1">
        <v>2.98399531404</v>
      </c>
      <c r="L1800" s="2">
        <v>4.7836035791000014E-2</v>
      </c>
      <c r="M1800" s="2">
        <v>6.1349630218576331E-3</v>
      </c>
      <c r="N1800" s="7">
        <v>0</v>
      </c>
      <c r="O1800" s="2">
        <v>1.2676243517327357E-2</v>
      </c>
      <c r="P1800" s="3">
        <v>672649.57061065012</v>
      </c>
      <c r="Q1800" s="3">
        <v>17023.544789628701</v>
      </c>
      <c r="R1800" s="3">
        <v>3022083.2326232381</v>
      </c>
      <c r="S1800" s="3">
        <v>5148.6962835442546</v>
      </c>
      <c r="T1800" s="3">
        <v>967872.63703921996</v>
      </c>
      <c r="V1800">
        <v>35061</v>
      </c>
      <c r="W1800" s="2">
        <v>0.3114390000571492</v>
      </c>
      <c r="X1800" s="2">
        <v>0.43614291046673104</v>
      </c>
      <c r="Y1800" s="2">
        <v>-6.6914745231439102E-2</v>
      </c>
      <c r="Z1800" s="2">
        <v>0.70384865902821092</v>
      </c>
      <c r="AA1800" s="2">
        <v>8.6008757225840143E-3</v>
      </c>
      <c r="AB1800" s="2">
        <v>0.11807734089257531</v>
      </c>
      <c r="AC1800" s="2">
        <v>6.1349630218576331E-3</v>
      </c>
      <c r="AD1800" s="2">
        <v>0</v>
      </c>
      <c r="AE1800" s="2">
        <v>1.2676243517327357E-2</v>
      </c>
      <c r="AF1800">
        <v>957670.70338571933</v>
      </c>
      <c r="AG1800">
        <v>1638.732668894181</v>
      </c>
      <c r="AH1800">
        <v>307994.73437872477</v>
      </c>
      <c r="AI1800">
        <v>64.519758350628408</v>
      </c>
      <c r="AJ1800">
        <v>5.5616158198287753</v>
      </c>
      <c r="AK1800">
        <v>3979753.9360089577</v>
      </c>
      <c r="AL1800">
        <v>6787.4289524384349</v>
      </c>
      <c r="AM1800">
        <v>1275676.2692303006</v>
      </c>
      <c r="AN1800">
        <v>255.62194599493944</v>
      </c>
      <c r="AO1800">
        <v>23.031856554857395</v>
      </c>
      <c r="AP1800">
        <v>3022083.2326232381</v>
      </c>
      <c r="AQ1800">
        <v>5148.6962835442537</v>
      </c>
      <c r="AR1800">
        <v>967681.53485157574</v>
      </c>
      <c r="AS1800">
        <v>191.10218764431102</v>
      </c>
      <c r="AT1800">
        <v>17.470240735028618</v>
      </c>
      <c r="AU1800" s="3">
        <v>126417760.30056559</v>
      </c>
      <c r="AV1800" s="3">
        <v>3199405.0077628181</v>
      </c>
      <c r="AW1800">
        <v>222406.50291115002</v>
      </c>
      <c r="AX1800">
        <v>41799078.157121532</v>
      </c>
      <c r="AY1800">
        <v>5628.7065795277003</v>
      </c>
      <c r="AZ1800">
        <v>1057859.114556436</v>
      </c>
      <c r="BA1800">
        <v>895056.07352180011</v>
      </c>
      <c r="BB1800">
        <v>168216838.45768711</v>
      </c>
      <c r="BC1800">
        <v>22652.251369156402</v>
      </c>
      <c r="BD1800">
        <v>4257264.1223192541</v>
      </c>
      <c r="BE1800">
        <v>672649.57061065012</v>
      </c>
      <c r="BF1800">
        <v>126417760.30056559</v>
      </c>
      <c r="BG1800">
        <v>17023.544789628701</v>
      </c>
      <c r="BH1800">
        <v>3199405.0077628181</v>
      </c>
      <c r="BI1800">
        <v>6.5380709537108785</v>
      </c>
      <c r="BJ1800">
        <v>22.795865124383226</v>
      </c>
      <c r="BK1800">
        <v>16.257794170672348</v>
      </c>
      <c r="BL1800">
        <v>15.987653799777441</v>
      </c>
      <c r="BM1800">
        <v>18.453597703182705</v>
      </c>
      <c r="BN1800">
        <f t="shared" si="176"/>
        <v>2.4659439034052646</v>
      </c>
      <c r="BO1800">
        <v>0.39228845787111488</v>
      </c>
      <c r="BP1800">
        <v>3.1058893957444347E-2</v>
      </c>
      <c r="BQ1800">
        <v>7.8108261834663661E-3</v>
      </c>
      <c r="BR1800">
        <v>2.976190476190476E-2</v>
      </c>
      <c r="BS1800">
        <v>3.4482758620689655E-2</v>
      </c>
      <c r="BT1800">
        <v>0.44444444444444442</v>
      </c>
      <c r="BU1800">
        <v>-7.0619216972523283E-2</v>
      </c>
      <c r="BV1800">
        <v>0.70384865902821092</v>
      </c>
      <c r="BW1800">
        <v>8.9220702516431688E-3</v>
      </c>
      <c r="BX1800">
        <v>0.11807734089257531</v>
      </c>
      <c r="BY1800">
        <f t="shared" si="177"/>
        <v>0.63616790358494579</v>
      </c>
      <c r="BZ1800">
        <v>0</v>
      </c>
      <c r="CA1800">
        <f t="shared" si="178"/>
        <v>2.6523730186514553E-2</v>
      </c>
      <c r="CC1800">
        <v>0.63616790358494579</v>
      </c>
      <c r="CD1800">
        <v>2.6523730186514553E-2</v>
      </c>
    </row>
    <row r="1801" spans="1:82" x14ac:dyDescent="0.3">
      <c r="A1801">
        <v>0</v>
      </c>
      <c r="B1801" t="s">
        <v>1177</v>
      </c>
      <c r="C1801" t="s">
        <v>1178</v>
      </c>
      <c r="D1801">
        <v>36001</v>
      </c>
      <c r="E1801" s="2">
        <f t="shared" si="179"/>
        <v>0.62761231295574416</v>
      </c>
      <c r="F1801" s="2" t="s">
        <v>1940</v>
      </c>
      <c r="G1801" s="3">
        <v>31810</v>
      </c>
      <c r="H1801" s="1">
        <v>33.185314815433237</v>
      </c>
      <c r="I1801" s="1">
        <f t="shared" si="180"/>
        <v>-4.8903055616112994</v>
      </c>
      <c r="J1801" s="1">
        <v>2.6035609920699998</v>
      </c>
      <c r="K1801" s="1">
        <v>123.792007555</v>
      </c>
      <c r="L1801" s="2">
        <v>0.19705617344000004</v>
      </c>
      <c r="M1801" s="2">
        <v>8.6806473393979552E-2</v>
      </c>
      <c r="N1801" s="7">
        <v>7.9044477360099997E-3</v>
      </c>
      <c r="O1801" s="2">
        <v>0.14385462650977066</v>
      </c>
      <c r="P1801" s="3">
        <v>1537367.6100047</v>
      </c>
      <c r="Q1801" s="3">
        <v>35505.394998288</v>
      </c>
      <c r="R1801" s="3">
        <v>6968786.644831378</v>
      </c>
      <c r="S1801" s="3">
        <v>7544.8367024366144</v>
      </c>
      <c r="T1801" s="3">
        <v>1533371.138364925</v>
      </c>
      <c r="V1801">
        <v>36001</v>
      </c>
      <c r="W1801" s="2">
        <v>0.73031662871350145</v>
      </c>
      <c r="X1801" s="2">
        <v>0.89025236981206179</v>
      </c>
      <c r="Y1801" s="2">
        <v>0.13454838428723831</v>
      </c>
      <c r="Z1801" s="2">
        <v>0.74247145592876296</v>
      </c>
      <c r="AA1801" s="2">
        <v>0.35681010201997387</v>
      </c>
      <c r="AB1801" s="2">
        <v>0.4864088041893932</v>
      </c>
      <c r="AC1801" s="2">
        <v>8.6806473393979552E-2</v>
      </c>
      <c r="AD1801" s="2">
        <v>1.6355011646477343E-2</v>
      </c>
      <c r="AE1801" s="2">
        <v>0.14385462650977066</v>
      </c>
      <c r="AF1801">
        <v>7085441.126833979</v>
      </c>
      <c r="AG1801">
        <v>7642.1308181653767</v>
      </c>
      <c r="AH1801">
        <v>1436314.8401847731</v>
      </c>
      <c r="AI1801">
        <v>118296.13819635595</v>
      </c>
      <c r="AJ1801">
        <v>42.362230898364345</v>
      </c>
      <c r="AK1801">
        <v>14054227.771665357</v>
      </c>
      <c r="AL1801">
        <v>15186.967520601989</v>
      </c>
      <c r="AM1801">
        <v>2854343.5523760677</v>
      </c>
      <c r="AN1801">
        <v>233638.56436998636</v>
      </c>
      <c r="AO1801">
        <v>84.17213587080407</v>
      </c>
      <c r="AP1801">
        <v>6968786.644831378</v>
      </c>
      <c r="AQ1801">
        <v>7544.8367024366125</v>
      </c>
      <c r="AR1801">
        <v>1418028.7121912946</v>
      </c>
      <c r="AS1801">
        <v>115342.4261736304</v>
      </c>
      <c r="AT1801">
        <v>41.809904972439725</v>
      </c>
      <c r="AU1801" s="3">
        <v>288932868.62428331</v>
      </c>
      <c r="AV1801" s="3">
        <v>6672883.9359782469</v>
      </c>
      <c r="AW1801">
        <v>1286612.0995403002</v>
      </c>
      <c r="AX1801">
        <v>241805877.98760402</v>
      </c>
      <c r="AY1801">
        <v>29714.214418511998</v>
      </c>
      <c r="AZ1801">
        <v>5584489.4578151451</v>
      </c>
      <c r="BA1801">
        <v>2823979.7095450005</v>
      </c>
      <c r="BB1801">
        <v>530738746.6118874</v>
      </c>
      <c r="BC1801">
        <v>65219.609416799998</v>
      </c>
      <c r="BD1801">
        <v>12257373.393793391</v>
      </c>
      <c r="BE1801">
        <v>1537367.6100047</v>
      </c>
      <c r="BF1801">
        <v>288932868.62428331</v>
      </c>
      <c r="BG1801">
        <v>35505.394998288</v>
      </c>
      <c r="BH1801">
        <v>6672883.9359782469</v>
      </c>
      <c r="BI1801">
        <v>23.271563913105801</v>
      </c>
      <c r="BJ1801">
        <v>56.456878728539039</v>
      </c>
      <c r="BK1801">
        <v>33.185314815433237</v>
      </c>
      <c r="BL1801">
        <v>52.049720251314838</v>
      </c>
      <c r="BM1801">
        <v>47.159414689703539</v>
      </c>
      <c r="BN1801">
        <f t="shared" si="176"/>
        <v>-4.8903055616112994</v>
      </c>
      <c r="BO1801">
        <v>0.62761231295574416</v>
      </c>
      <c r="BP1801">
        <v>0.17686742444258255</v>
      </c>
      <c r="BQ1801">
        <v>0.19674040168243867</v>
      </c>
      <c r="BR1801">
        <v>4.1666666666666664E-2</v>
      </c>
      <c r="BS1801">
        <v>0.20689655172413793</v>
      </c>
      <c r="BT1801">
        <v>0.72222222222222221</v>
      </c>
      <c r="BU1801">
        <v>0.14004760977752434</v>
      </c>
      <c r="BV1801">
        <v>0.74247145592876296</v>
      </c>
      <c r="BW1801">
        <v>0.37013496060163265</v>
      </c>
      <c r="BX1801">
        <v>0.4864088041893932</v>
      </c>
      <c r="BY1801">
        <f t="shared" si="177"/>
        <v>0.10909651884910943</v>
      </c>
      <c r="BZ1801">
        <v>1.6355011646477343E-2</v>
      </c>
      <c r="CA1801">
        <f t="shared" si="178"/>
        <v>7.078913513163991E-2</v>
      </c>
      <c r="CC1801">
        <v>0.10909651884910943</v>
      </c>
      <c r="CD1801">
        <v>7.078913513163991E-2</v>
      </c>
    </row>
    <row r="1802" spans="1:82" x14ac:dyDescent="0.3">
      <c r="A1802">
        <v>0</v>
      </c>
      <c r="B1802" t="s">
        <v>1177</v>
      </c>
      <c r="C1802" t="s">
        <v>810</v>
      </c>
      <c r="D1802">
        <v>36003</v>
      </c>
      <c r="E1802" s="2">
        <f t="shared" si="179"/>
        <v>0.63743480328926672</v>
      </c>
      <c r="F1802" s="2" t="s">
        <v>1940</v>
      </c>
      <c r="G1802" s="3">
        <v>974</v>
      </c>
      <c r="H1802" s="1">
        <v>0.3749264217578413</v>
      </c>
      <c r="I1802" s="1">
        <f t="shared" si="180"/>
        <v>-6.2105902843402916</v>
      </c>
      <c r="J1802" s="1">
        <v>2.5360593303700001</v>
      </c>
      <c r="K1802" s="1">
        <v>137.39633856399999</v>
      </c>
      <c r="L1802" s="2">
        <v>0.25696590802999997</v>
      </c>
      <c r="M1802" s="2">
        <v>9.6867864200672355E-3</v>
      </c>
      <c r="N1802" s="7">
        <v>0</v>
      </c>
      <c r="O1802" s="2">
        <v>2.3503483418475857E-2</v>
      </c>
      <c r="P1802" s="3">
        <v>19676.407897761001</v>
      </c>
      <c r="Q1802" s="3">
        <v>454.42523311343996</v>
      </c>
      <c r="R1802" s="3">
        <v>73550.744110791478</v>
      </c>
      <c r="S1802" s="3">
        <v>80.105244410694823</v>
      </c>
      <c r="T1802" s="3">
        <v>16763.909691814384</v>
      </c>
      <c r="V1802">
        <v>36003</v>
      </c>
      <c r="W1802" s="2">
        <v>0.51296603662201445</v>
      </c>
      <c r="X1802" s="2">
        <v>1.0058037337643298E-2</v>
      </c>
      <c r="Y1802" s="2">
        <v>0.21029947459899032</v>
      </c>
      <c r="Z1802" s="2">
        <v>0.72322164492273677</v>
      </c>
      <c r="AA1802" s="2">
        <v>0.39602234868362141</v>
      </c>
      <c r="AB1802" s="2">
        <v>0.63428857802504301</v>
      </c>
      <c r="AC1802" s="2">
        <v>9.6867864200672355E-3</v>
      </c>
      <c r="AD1802" s="2">
        <v>0</v>
      </c>
      <c r="AE1802" s="2">
        <v>2.3503483418475857E-2</v>
      </c>
      <c r="AF1802">
        <v>230071.88810455613</v>
      </c>
      <c r="AG1802">
        <v>251.89243121279634</v>
      </c>
      <c r="AH1802">
        <v>47342.403014244264</v>
      </c>
      <c r="AI1802">
        <v>5279.5239320312039</v>
      </c>
      <c r="AJ1802">
        <v>1.394595948195698</v>
      </c>
      <c r="AK1802">
        <v>303622.63221534761</v>
      </c>
      <c r="AL1802">
        <v>331.99767562349115</v>
      </c>
      <c r="AM1802">
        <v>62397.935831115174</v>
      </c>
      <c r="AN1802">
        <v>6987.9008069746742</v>
      </c>
      <c r="AO1802">
        <v>1.8382856833963688</v>
      </c>
      <c r="AP1802">
        <v>73550.744110791478</v>
      </c>
      <c r="AQ1802">
        <v>80.105244410694809</v>
      </c>
      <c r="AR1802">
        <v>15055.532816870909</v>
      </c>
      <c r="AS1802">
        <v>1708.3768749434703</v>
      </c>
      <c r="AT1802">
        <v>0.44368973520067079</v>
      </c>
      <c r="AU1802" s="3">
        <v>3697984.1003052024</v>
      </c>
      <c r="AV1802" s="3">
        <v>85404.6783113399</v>
      </c>
      <c r="AW1802">
        <v>49232.127910944</v>
      </c>
      <c r="AX1802">
        <v>9252686.1195828151</v>
      </c>
      <c r="AY1802">
        <v>1137.01247294976</v>
      </c>
      <c r="AZ1802">
        <v>213690.12416617788</v>
      </c>
      <c r="BA1802">
        <v>68908.535808704997</v>
      </c>
      <c r="BB1802">
        <v>12950670.219888017</v>
      </c>
      <c r="BC1802">
        <v>1591.4377060632</v>
      </c>
      <c r="BD1802">
        <v>299094.80247751781</v>
      </c>
      <c r="BE1802">
        <v>19676.407897761001</v>
      </c>
      <c r="BF1802">
        <v>3697984.1003052024</v>
      </c>
      <c r="BG1802">
        <v>454.42523311343996</v>
      </c>
      <c r="BH1802">
        <v>85404.6783113399</v>
      </c>
      <c r="BI1802">
        <v>0.53871284717264778</v>
      </c>
      <c r="BJ1802">
        <v>0.91363926893048908</v>
      </c>
      <c r="BK1802">
        <v>0.3749264217578413</v>
      </c>
      <c r="BL1802">
        <v>44.359200532178498</v>
      </c>
      <c r="BM1802">
        <v>38.148610247838207</v>
      </c>
      <c r="BN1802">
        <f t="shared" si="176"/>
        <v>-6.2105902843402916</v>
      </c>
      <c r="BO1802">
        <v>0.63743480328926672</v>
      </c>
      <c r="BP1802">
        <v>4.158377676984632E-3</v>
      </c>
      <c r="BQ1802">
        <v>0.10564883827186081</v>
      </c>
      <c r="BR1802">
        <v>4.7619047619047616E-2</v>
      </c>
      <c r="BS1802">
        <v>6.8965517241379309E-2</v>
      </c>
      <c r="BT1802">
        <v>0.72222222222222221</v>
      </c>
      <c r="BU1802">
        <v>0.17785766424435678</v>
      </c>
      <c r="BV1802">
        <v>0.72322164492273677</v>
      </c>
      <c r="BW1802">
        <v>0.41081156502450356</v>
      </c>
      <c r="BX1802">
        <v>0.63428857802504301</v>
      </c>
      <c r="BY1802">
        <f t="shared" si="177"/>
        <v>0.25173771551843199</v>
      </c>
      <c r="BZ1802">
        <v>0</v>
      </c>
      <c r="CA1802">
        <f t="shared" si="178"/>
        <v>9.017592578949787E-3</v>
      </c>
      <c r="CC1802">
        <v>0.25173771551843199</v>
      </c>
      <c r="CD1802">
        <v>9.017592578949787E-3</v>
      </c>
    </row>
    <row r="1803" spans="1:82" x14ac:dyDescent="0.3">
      <c r="A1803">
        <v>0</v>
      </c>
      <c r="B1803" t="s">
        <v>1177</v>
      </c>
      <c r="C1803" t="s">
        <v>1179</v>
      </c>
      <c r="D1803">
        <v>36005</v>
      </c>
      <c r="E1803" s="2">
        <f t="shared" si="179"/>
        <v>0.7291702309022724</v>
      </c>
      <c r="F1803" s="2" t="s">
        <v>1942</v>
      </c>
      <c r="G1803" s="3">
        <v>43793</v>
      </c>
      <c r="H1803" s="1">
        <v>4.3499044128697619</v>
      </c>
      <c r="I1803" s="1">
        <f t="shared" si="180"/>
        <v>-6.0659410090785535</v>
      </c>
      <c r="J1803" s="1">
        <v>2.4510667499199998</v>
      </c>
      <c r="K1803" s="1">
        <v>230.50483386400001</v>
      </c>
      <c r="L1803" s="2">
        <v>0.16148484341000002</v>
      </c>
      <c r="M1803" s="2">
        <v>0.15974547232096031</v>
      </c>
      <c r="N1803" s="7">
        <v>0.14327944306900001</v>
      </c>
      <c r="O1803" s="2">
        <v>8.5555266663167456E-2</v>
      </c>
      <c r="P1803" s="3">
        <v>-117645.60731114003</v>
      </c>
      <c r="Q1803" s="3">
        <v>-2717.0168866655995</v>
      </c>
      <c r="R1803" s="3">
        <v>-1515081.6120377285</v>
      </c>
      <c r="S1803" s="3">
        <v>-1396.7474163100517</v>
      </c>
      <c r="T1803" s="3">
        <v>-833446.73836231837</v>
      </c>
      <c r="V1803">
        <v>36005</v>
      </c>
      <c r="W1803" s="2">
        <v>0.70296937441763185</v>
      </c>
      <c r="X1803" s="2">
        <v>0.11669356561934111</v>
      </c>
      <c r="Y1803" s="2">
        <v>0.33007189475924986</v>
      </c>
      <c r="Z1803" s="2">
        <v>0.69898385477990554</v>
      </c>
      <c r="AA1803" s="2">
        <v>0.66439227306794746</v>
      </c>
      <c r="AB1803" s="2">
        <v>0.39860537331344165</v>
      </c>
      <c r="AC1803" s="2">
        <v>0.15974547232096031</v>
      </c>
      <c r="AD1803" s="2">
        <v>0.29645802443842206</v>
      </c>
      <c r="AE1803" s="2">
        <v>8.5555266663167456E-2</v>
      </c>
      <c r="AF1803">
        <v>3929322.9674897753</v>
      </c>
      <c r="AG1803">
        <v>3612.0269059568291</v>
      </c>
      <c r="AH1803">
        <v>678869.28025892563</v>
      </c>
      <c r="AI1803">
        <v>1486880.0205084528</v>
      </c>
      <c r="AJ1803">
        <v>20.307666862651331</v>
      </c>
      <c r="AK1803">
        <v>2414241.3554520467</v>
      </c>
      <c r="AL1803">
        <v>2215.2794896467776</v>
      </c>
      <c r="AM1803">
        <v>416354.92532702698</v>
      </c>
      <c r="AN1803">
        <v>915947.63707803236</v>
      </c>
      <c r="AO1803">
        <v>12.456967800779209</v>
      </c>
      <c r="AP1803">
        <v>-1515081.6120377285</v>
      </c>
      <c r="AQ1803">
        <v>-1396.7474163100514</v>
      </c>
      <c r="AR1803">
        <v>-262514.35493189865</v>
      </c>
      <c r="AS1803">
        <v>-570932.38343042042</v>
      </c>
      <c r="AT1803">
        <v>-7.8506990618721222</v>
      </c>
      <c r="AU1803" s="3">
        <v>-22110315.438055657</v>
      </c>
      <c r="AV1803" s="3">
        <v>-510636.15367993276</v>
      </c>
      <c r="AW1803">
        <v>273989.16113908007</v>
      </c>
      <c r="AX1803">
        <v>51493522.944478706</v>
      </c>
      <c r="AY1803">
        <v>6327.760080403199</v>
      </c>
      <c r="AZ1803">
        <v>1189239.2295109772</v>
      </c>
      <c r="BA1803">
        <v>156343.55382794002</v>
      </c>
      <c r="BB1803">
        <v>29383207.506423049</v>
      </c>
      <c r="BC1803">
        <v>3610.7431937375995</v>
      </c>
      <c r="BD1803">
        <v>678603.07583104447</v>
      </c>
      <c r="BE1803">
        <v>-117645.60731114003</v>
      </c>
      <c r="BF1803">
        <v>-22110315.438055657</v>
      </c>
      <c r="BG1803">
        <v>-2717.0168866655995</v>
      </c>
      <c r="BH1803">
        <v>-510636.15367993276</v>
      </c>
      <c r="BI1803">
        <v>89.684818950766939</v>
      </c>
      <c r="BJ1803">
        <v>94.034723363636701</v>
      </c>
      <c r="BK1803">
        <v>4.3499044128697619</v>
      </c>
      <c r="BL1803">
        <v>26.688119263715205</v>
      </c>
      <c r="BM1803">
        <v>20.622178254636651</v>
      </c>
      <c r="BN1803">
        <f t="shared" si="176"/>
        <v>-6.0659410090785535</v>
      </c>
      <c r="BO1803">
        <v>0.7291702309022724</v>
      </c>
      <c r="BP1803">
        <v>0.79191522369188594</v>
      </c>
      <c r="BQ1803">
        <v>0.34858948382185745</v>
      </c>
      <c r="BR1803">
        <v>5.9523809523809521E-3</v>
      </c>
      <c r="BS1803">
        <v>3.4482758620689655E-2</v>
      </c>
      <c r="BT1803">
        <v>0.61111111111111116</v>
      </c>
      <c r="BU1803">
        <v>0.17371522672154013</v>
      </c>
      <c r="BV1803">
        <v>0.69898385477990554</v>
      </c>
      <c r="BW1803">
        <v>0.68920360276758041</v>
      </c>
      <c r="BX1803">
        <v>0.39860537331344165</v>
      </c>
      <c r="BY1803">
        <f t="shared" si="177"/>
        <v>0.29774483529918</v>
      </c>
      <c r="BZ1803">
        <v>0.29645802443842206</v>
      </c>
      <c r="CA1803">
        <f t="shared" si="178"/>
        <v>5.0071126939011279E-2</v>
      </c>
      <c r="CC1803">
        <v>0.29774483529918</v>
      </c>
      <c r="CD1803">
        <v>5.0071126939011279E-2</v>
      </c>
    </row>
    <row r="1804" spans="1:82" x14ac:dyDescent="0.3">
      <c r="A1804">
        <v>0</v>
      </c>
      <c r="B1804" t="s">
        <v>1177</v>
      </c>
      <c r="C1804" t="s">
        <v>1180</v>
      </c>
      <c r="D1804">
        <v>36007</v>
      </c>
      <c r="E1804" s="2">
        <f t="shared" si="179"/>
        <v>0.61496385595326208</v>
      </c>
      <c r="F1804" s="2" t="s">
        <v>1939</v>
      </c>
      <c r="G1804" s="3">
        <v>6964</v>
      </c>
      <c r="H1804" s="1">
        <v>23.554923550413388</v>
      </c>
      <c r="I1804" s="1">
        <f t="shared" si="180"/>
        <v>3.5789973271711446</v>
      </c>
      <c r="J1804" s="1">
        <v>2.5302005043700002</v>
      </c>
      <c r="K1804" s="1">
        <v>143.225032825</v>
      </c>
      <c r="L1804" s="2">
        <v>0.26330281339000017</v>
      </c>
      <c r="M1804" s="2">
        <v>0.1204756842702384</v>
      </c>
      <c r="N1804" s="7">
        <v>0</v>
      </c>
      <c r="O1804" s="2">
        <v>3.8488562449044743E-2</v>
      </c>
      <c r="P1804" s="3">
        <v>1768547.8698911904</v>
      </c>
      <c r="Q1804" s="3">
        <v>40844.486566017607</v>
      </c>
      <c r="R1804" s="3">
        <v>4163211.4042565767</v>
      </c>
      <c r="S1804" s="3">
        <v>4609.2551228637785</v>
      </c>
      <c r="T1804" s="3">
        <v>980499.11461780989</v>
      </c>
      <c r="V1804">
        <v>36007</v>
      </c>
      <c r="W1804" s="2">
        <v>0.63325213546622927</v>
      </c>
      <c r="X1804" s="2">
        <v>0.63190078587849308</v>
      </c>
      <c r="Y1804" s="2">
        <v>-9.7445594831278348E-2</v>
      </c>
      <c r="Z1804" s="2">
        <v>0.72155085208035574</v>
      </c>
      <c r="AA1804" s="2">
        <v>0.41282260126040138</v>
      </c>
      <c r="AB1804" s="2">
        <v>0.64993044554236579</v>
      </c>
      <c r="AC1804" s="2">
        <v>0.1204756842702384</v>
      </c>
      <c r="AD1804" s="2">
        <v>0</v>
      </c>
      <c r="AE1804" s="2">
        <v>3.8488562449044743E-2</v>
      </c>
      <c r="AF1804">
        <v>2759906.6785996603</v>
      </c>
      <c r="AG1804">
        <v>3006.2149825462866</v>
      </c>
      <c r="AH1804">
        <v>565008.80382123822</v>
      </c>
      <c r="AI1804">
        <v>78807.045358127958</v>
      </c>
      <c r="AJ1804">
        <v>16.65076721280926</v>
      </c>
      <c r="AK1804">
        <v>6923118.082856237</v>
      </c>
      <c r="AL1804">
        <v>7615.4701054100651</v>
      </c>
      <c r="AM1804">
        <v>1431304.0417188092</v>
      </c>
      <c r="AN1804">
        <v>193010.92207836697</v>
      </c>
      <c r="AO1804">
        <v>42.146804121699063</v>
      </c>
      <c r="AP1804">
        <v>4163211.4042565767</v>
      </c>
      <c r="AQ1804">
        <v>4609.2551228637785</v>
      </c>
      <c r="AR1804">
        <v>866295.23789757094</v>
      </c>
      <c r="AS1804">
        <v>114203.87672023902</v>
      </c>
      <c r="AT1804">
        <v>25.496036908889803</v>
      </c>
      <c r="AU1804" s="3">
        <v>332380886.66735035</v>
      </c>
      <c r="AV1804" s="3">
        <v>7676312.805217349</v>
      </c>
      <c r="AW1804">
        <v>661961.99572221003</v>
      </c>
      <c r="AX1804">
        <v>124409137.47603215</v>
      </c>
      <c r="AY1804">
        <v>15287.964946718399</v>
      </c>
      <c r="AZ1804">
        <v>2873220.1320862561</v>
      </c>
      <c r="BA1804">
        <v>2430509.8656134005</v>
      </c>
      <c r="BB1804">
        <v>456790024.14338249</v>
      </c>
      <c r="BC1804">
        <v>56132.451512736006</v>
      </c>
      <c r="BD1804">
        <v>10549532.937303605</v>
      </c>
      <c r="BE1804">
        <v>1768547.8698911904</v>
      </c>
      <c r="BF1804">
        <v>332380886.66735035</v>
      </c>
      <c r="BG1804">
        <v>40844.486566017607</v>
      </c>
      <c r="BH1804">
        <v>7676312.805217349</v>
      </c>
      <c r="BI1804">
        <v>9.7570570214716845</v>
      </c>
      <c r="BJ1804">
        <v>33.311980571885073</v>
      </c>
      <c r="BK1804">
        <v>23.554923550413388</v>
      </c>
      <c r="BL1804">
        <v>47.607053220637184</v>
      </c>
      <c r="BM1804">
        <v>51.186050547808328</v>
      </c>
      <c r="BN1804">
        <f t="shared" si="176"/>
        <v>3.5789973271711446</v>
      </c>
      <c r="BO1804">
        <v>0.61496385595326208</v>
      </c>
      <c r="BP1804">
        <v>7.2660646976111937E-2</v>
      </c>
      <c r="BQ1804">
        <v>0.15179240208247716</v>
      </c>
      <c r="BR1804">
        <v>4.1666666666666664E-2</v>
      </c>
      <c r="BS1804">
        <v>0.17241379310344829</v>
      </c>
      <c r="BT1804">
        <v>0.72222222222222221</v>
      </c>
      <c r="BU1804">
        <v>-0.10249462221851788</v>
      </c>
      <c r="BV1804">
        <v>0.72155085208035574</v>
      </c>
      <c r="BW1804">
        <v>0.42823921292572759</v>
      </c>
      <c r="BX1804">
        <v>0.64993044554236579</v>
      </c>
      <c r="BY1804">
        <f t="shared" si="177"/>
        <v>0.24049086984714635</v>
      </c>
      <c r="BZ1804">
        <v>0</v>
      </c>
      <c r="CA1804">
        <f t="shared" si="178"/>
        <v>1.4485256658318674E-2</v>
      </c>
      <c r="CC1804">
        <v>0.24049086984714635</v>
      </c>
      <c r="CD1804">
        <v>1.4485256658318674E-2</v>
      </c>
    </row>
    <row r="1805" spans="1:82" x14ac:dyDescent="0.3">
      <c r="A1805">
        <v>0</v>
      </c>
      <c r="B1805" t="s">
        <v>1177</v>
      </c>
      <c r="C1805" t="s">
        <v>1181</v>
      </c>
      <c r="D1805">
        <v>36009</v>
      </c>
      <c r="E1805" s="2">
        <f t="shared" si="179"/>
        <v>0.70535534049360149</v>
      </c>
      <c r="F1805" s="2" t="s">
        <v>1941</v>
      </c>
      <c r="G1805" s="3">
        <v>2693</v>
      </c>
      <c r="H1805" s="1">
        <v>1.8906097143963141</v>
      </c>
      <c r="I1805" s="1">
        <f t="shared" si="180"/>
        <v>-3.4548183752619437</v>
      </c>
      <c r="J1805" s="1">
        <v>2.54767620366</v>
      </c>
      <c r="K1805" s="1">
        <v>155.44199800000001</v>
      </c>
      <c r="L1805" s="2">
        <v>0.28501644110000002</v>
      </c>
      <c r="M1805" s="2">
        <v>5.8162172309832533E-2</v>
      </c>
      <c r="N1805" s="7">
        <v>0</v>
      </c>
      <c r="O1805" s="2">
        <v>2.5801670436470643E-2</v>
      </c>
      <c r="P1805" s="3">
        <v>155119.19163913003</v>
      </c>
      <c r="Q1805" s="3">
        <v>3582.4666365551993</v>
      </c>
      <c r="R1805" s="3">
        <v>678781.1605272498</v>
      </c>
      <c r="S1805" s="3">
        <v>744.91117746415409</v>
      </c>
      <c r="T1805" s="3">
        <v>151174.35663032383</v>
      </c>
      <c r="V1805">
        <v>36009</v>
      </c>
      <c r="W1805" s="2">
        <v>0.55022692800518758</v>
      </c>
      <c r="X1805" s="2">
        <v>5.0718813065117239E-2</v>
      </c>
      <c r="Y1805" s="2">
        <v>0.14008991593521908</v>
      </c>
      <c r="Z1805" s="2">
        <v>0.72653449100210155</v>
      </c>
      <c r="AA1805" s="2">
        <v>0.44803599408408173</v>
      </c>
      <c r="AB1805" s="2">
        <v>0.70352785132092943</v>
      </c>
      <c r="AC1805" s="2">
        <v>5.8162172309832533E-2</v>
      </c>
      <c r="AD1805" s="2">
        <v>0</v>
      </c>
      <c r="AE1805" s="2">
        <v>2.5801670436470643E-2</v>
      </c>
      <c r="AF1805">
        <v>688363.67831454379</v>
      </c>
      <c r="AG1805">
        <v>751.16072488716156</v>
      </c>
      <c r="AH1805">
        <v>141178.3339215843</v>
      </c>
      <c r="AI1805">
        <v>11476.14400499186</v>
      </c>
      <c r="AJ1805">
        <v>4.1598994388109558</v>
      </c>
      <c r="AK1805">
        <v>1367144.8388417936</v>
      </c>
      <c r="AL1805">
        <v>1496.0719023513157</v>
      </c>
      <c r="AM1805">
        <v>281182.08474302496</v>
      </c>
      <c r="AN1805">
        <v>22646.749813875012</v>
      </c>
      <c r="AO1805">
        <v>8.2832939743463996</v>
      </c>
      <c r="AP1805">
        <v>678781.1605272498</v>
      </c>
      <c r="AQ1805">
        <v>744.91117746415409</v>
      </c>
      <c r="AR1805">
        <v>140003.75082144066</v>
      </c>
      <c r="AS1805">
        <v>11170.605808883152</v>
      </c>
      <c r="AT1805">
        <v>4.1233945355354438</v>
      </c>
      <c r="AU1805" s="3">
        <v>29153100.876658097</v>
      </c>
      <c r="AV1805" s="3">
        <v>673288.77967418416</v>
      </c>
      <c r="AW1805">
        <v>151777.48921993002</v>
      </c>
      <c r="AX1805">
        <v>28525061.323993649</v>
      </c>
      <c r="AY1805">
        <v>3505.2902581871999</v>
      </c>
      <c r="AZ1805">
        <v>658784.25112370239</v>
      </c>
      <c r="BA1805">
        <v>306896.68085906003</v>
      </c>
      <c r="BB1805">
        <v>57678162.200651743</v>
      </c>
      <c r="BC1805">
        <v>7087.7568947423988</v>
      </c>
      <c r="BD1805">
        <v>1332073.0307978864</v>
      </c>
      <c r="BE1805">
        <v>155119.19163913003</v>
      </c>
      <c r="BF1805">
        <v>29153100.876658097</v>
      </c>
      <c r="BG1805">
        <v>3582.4666365551993</v>
      </c>
      <c r="BH1805">
        <v>673288.77967418416</v>
      </c>
      <c r="BI1805">
        <v>1.4325514471738772</v>
      </c>
      <c r="BJ1805">
        <v>3.3231611615701913</v>
      </c>
      <c r="BK1805">
        <v>1.8906097143963141</v>
      </c>
      <c r="BL1805">
        <v>40.223760284988145</v>
      </c>
      <c r="BM1805">
        <v>36.768941909726202</v>
      </c>
      <c r="BN1805">
        <f t="shared" si="176"/>
        <v>-3.4548183752619437</v>
      </c>
      <c r="BO1805">
        <v>0.70535534049360149</v>
      </c>
      <c r="BP1805">
        <v>1.2236268916004604E-2</v>
      </c>
      <c r="BQ1805">
        <v>8.7040390327172479E-2</v>
      </c>
      <c r="BR1805">
        <v>9.5238095238095233E-2</v>
      </c>
      <c r="BS1805">
        <v>6.8965517241379309E-2</v>
      </c>
      <c r="BT1805">
        <v>0.83333333333333337</v>
      </c>
      <c r="BU1805">
        <v>9.8938409793658366E-2</v>
      </c>
      <c r="BV1805">
        <v>0.72653449100210155</v>
      </c>
      <c r="BW1805">
        <v>0.46476762871792715</v>
      </c>
      <c r="BX1805">
        <v>0.70352785132092943</v>
      </c>
      <c r="BY1805">
        <f t="shared" si="177"/>
        <v>0.39990395490314984</v>
      </c>
      <c r="BZ1805">
        <v>0</v>
      </c>
      <c r="CA1805">
        <f t="shared" si="178"/>
        <v>8.9305495993726239E-3</v>
      </c>
      <c r="CC1805">
        <v>0.39990395490314984</v>
      </c>
      <c r="CD1805">
        <v>8.9305495993726239E-3</v>
      </c>
    </row>
    <row r="1806" spans="1:82" x14ac:dyDescent="0.3">
      <c r="A1806">
        <v>0</v>
      </c>
      <c r="B1806" t="s">
        <v>1177</v>
      </c>
      <c r="C1806" t="s">
        <v>1182</v>
      </c>
      <c r="D1806">
        <v>36011</v>
      </c>
      <c r="E1806" s="2">
        <f t="shared" si="179"/>
        <v>0.59528587459455229</v>
      </c>
      <c r="F1806" s="2" t="s">
        <v>1939</v>
      </c>
      <c r="G1806" s="3">
        <v>3956</v>
      </c>
      <c r="H1806" s="1">
        <v>4.976288890807508</v>
      </c>
      <c r="I1806" s="1">
        <f t="shared" si="180"/>
        <v>0.5986268472521914</v>
      </c>
      <c r="J1806" s="1">
        <v>2.52771906656</v>
      </c>
      <c r="K1806" s="1">
        <v>85.950096363599997</v>
      </c>
      <c r="L1806" s="2">
        <v>0.26134281981000007</v>
      </c>
      <c r="M1806" s="2">
        <v>4.5900009202146956E-3</v>
      </c>
      <c r="N1806" s="7">
        <v>0</v>
      </c>
      <c r="O1806" s="2">
        <v>2.8133871812954816E-2</v>
      </c>
      <c r="P1806" s="3">
        <v>300735.74210303003</v>
      </c>
      <c r="Q1806" s="3">
        <v>6945.4704548112004</v>
      </c>
      <c r="R1806" s="3">
        <v>1698995.0485239483</v>
      </c>
      <c r="S1806" s="3">
        <v>1859.6921090223946</v>
      </c>
      <c r="T1806" s="3">
        <v>374502.63018017751</v>
      </c>
      <c r="V1806">
        <v>36011</v>
      </c>
      <c r="W1806" s="2">
        <v>0.46113609199655997</v>
      </c>
      <c r="X1806" s="2">
        <v>0.13349739192019125</v>
      </c>
      <c r="Y1806" s="2">
        <v>2.4391584553051598E-2</v>
      </c>
      <c r="Z1806" s="2">
        <v>0.72084320714743533</v>
      </c>
      <c r="AA1806" s="2">
        <v>0.2477370167738589</v>
      </c>
      <c r="AB1806" s="2">
        <v>0.64509244368318008</v>
      </c>
      <c r="AC1806" s="2">
        <v>4.5900009202146956E-3</v>
      </c>
      <c r="AD1806" s="2">
        <v>0</v>
      </c>
      <c r="AE1806" s="2">
        <v>2.8133871812954816E-2</v>
      </c>
      <c r="AF1806">
        <v>776905.80385460542</v>
      </c>
      <c r="AG1806">
        <v>842.57281244396233</v>
      </c>
      <c r="AH1806">
        <v>158358.95292093593</v>
      </c>
      <c r="AI1806">
        <v>11666.929520916057</v>
      </c>
      <c r="AJ1806">
        <v>4.6684818257436298</v>
      </c>
      <c r="AK1806">
        <v>2475900.8523785537</v>
      </c>
      <c r="AL1806">
        <v>2702.264921466357</v>
      </c>
      <c r="AM1806">
        <v>507882.33035569027</v>
      </c>
      <c r="AN1806">
        <v>36646.182266339238</v>
      </c>
      <c r="AO1806">
        <v>14.964816545881344</v>
      </c>
      <c r="AP1806">
        <v>1698995.0485239483</v>
      </c>
      <c r="AQ1806">
        <v>1859.6921090223946</v>
      </c>
      <c r="AR1806">
        <v>349523.37743475434</v>
      </c>
      <c r="AS1806">
        <v>24979.252745423182</v>
      </c>
      <c r="AT1806">
        <v>10.296334720137715</v>
      </c>
      <c r="AU1806" s="3">
        <v>56520275.370843463</v>
      </c>
      <c r="AV1806" s="3">
        <v>1305331.717277217</v>
      </c>
      <c r="AW1806">
        <v>108240.30140349001</v>
      </c>
      <c r="AX1806">
        <v>20342682.245771911</v>
      </c>
      <c r="AY1806">
        <v>2499.8020194096002</v>
      </c>
      <c r="AZ1806">
        <v>469812.79152784025</v>
      </c>
      <c r="BA1806">
        <v>408976.04350652004</v>
      </c>
      <c r="BB1806">
        <v>76862957.61661537</v>
      </c>
      <c r="BC1806">
        <v>9445.2724742208011</v>
      </c>
      <c r="BD1806">
        <v>1775144.5088050573</v>
      </c>
      <c r="BE1806">
        <v>300735.74210303003</v>
      </c>
      <c r="BF1806">
        <v>56520275.370843463</v>
      </c>
      <c r="BG1806">
        <v>6945.4704548112004</v>
      </c>
      <c r="BH1806">
        <v>1305331.717277217</v>
      </c>
      <c r="BI1806">
        <v>1.7313490005443786</v>
      </c>
      <c r="BJ1806">
        <v>6.7076378913518866</v>
      </c>
      <c r="BK1806">
        <v>4.976288890807508</v>
      </c>
      <c r="BL1806">
        <v>36.344500529749482</v>
      </c>
      <c r="BM1806">
        <v>36.943127377001673</v>
      </c>
      <c r="BN1806">
        <f t="shared" si="176"/>
        <v>0.5986268472521914</v>
      </c>
      <c r="BO1806">
        <v>0.59528587459455229</v>
      </c>
      <c r="BP1806">
        <v>1.2480759778597198E-2</v>
      </c>
      <c r="BQ1806">
        <v>0.15002698325509753</v>
      </c>
      <c r="BR1806">
        <v>3.5714285714285712E-2</v>
      </c>
      <c r="BS1806">
        <v>0.2413793103448276</v>
      </c>
      <c r="BT1806">
        <v>0.83333333333333337</v>
      </c>
      <c r="BU1806">
        <v>-1.7143358027448388E-2</v>
      </c>
      <c r="BV1806">
        <v>0.72084320714743533</v>
      </c>
      <c r="BW1806">
        <v>0.25698860661188683</v>
      </c>
      <c r="BX1806">
        <v>0.64509244368318008</v>
      </c>
      <c r="BY1806">
        <f t="shared" si="177"/>
        <v>6.600997226686238E-2</v>
      </c>
      <c r="BZ1806">
        <v>0</v>
      </c>
      <c r="CA1806">
        <f t="shared" si="178"/>
        <v>1.0767069182780741E-2</v>
      </c>
      <c r="CC1806">
        <v>6.600997226686238E-2</v>
      </c>
      <c r="CD1806">
        <v>1.0767069182780741E-2</v>
      </c>
    </row>
    <row r="1807" spans="1:82" x14ac:dyDescent="0.3">
      <c r="A1807">
        <v>0</v>
      </c>
      <c r="B1807" t="s">
        <v>1177</v>
      </c>
      <c r="C1807" t="s">
        <v>616</v>
      </c>
      <c r="D1807">
        <v>36013</v>
      </c>
      <c r="E1807" s="2">
        <f t="shared" si="179"/>
        <v>0.64562903928290927</v>
      </c>
      <c r="F1807" s="2" t="s">
        <v>1940</v>
      </c>
      <c r="G1807" s="3">
        <v>2142</v>
      </c>
      <c r="H1807" s="1">
        <v>10.588313723320192</v>
      </c>
      <c r="I1807" s="1">
        <f t="shared" si="180"/>
        <v>-0.78916366603285582</v>
      </c>
      <c r="J1807" s="1">
        <v>2.55688684316</v>
      </c>
      <c r="K1807" s="1">
        <v>167.438087021</v>
      </c>
      <c r="L1807" s="2">
        <v>0.27242534402999996</v>
      </c>
      <c r="M1807" s="2">
        <v>6.2261398431133104E-2</v>
      </c>
      <c r="N1807" s="7">
        <v>0</v>
      </c>
      <c r="O1807" s="2">
        <v>2.352062679090397E-2</v>
      </c>
      <c r="P1807" s="3">
        <v>1349328.31032322</v>
      </c>
      <c r="Q1807" s="3">
        <v>31162.6408209888</v>
      </c>
      <c r="R1807" s="3">
        <v>6212971.8073130567</v>
      </c>
      <c r="S1807" s="3">
        <v>6812.4327883947462</v>
      </c>
      <c r="T1807" s="3">
        <v>1454127.3054081718</v>
      </c>
      <c r="V1807">
        <v>36013</v>
      </c>
      <c r="W1807" s="2">
        <v>0.58564243379574221</v>
      </c>
      <c r="X1807" s="2">
        <v>0.28404947902183453</v>
      </c>
      <c r="Y1807" s="2">
        <v>3.738735422374681E-2</v>
      </c>
      <c r="Z1807" s="2">
        <v>0.72916113848239084</v>
      </c>
      <c r="AA1807" s="2">
        <v>0.48261274772079749</v>
      </c>
      <c r="AB1807" s="2">
        <v>0.6724482847063058</v>
      </c>
      <c r="AC1807" s="2">
        <v>6.2261398431133104E-2</v>
      </c>
      <c r="AD1807" s="2">
        <v>0</v>
      </c>
      <c r="AE1807" s="2">
        <v>2.352062679090397E-2</v>
      </c>
      <c r="AF1807">
        <v>1839197.8688619253</v>
      </c>
      <c r="AG1807">
        <v>2003.1475028122591</v>
      </c>
      <c r="AH1807">
        <v>376485.37480270799</v>
      </c>
      <c r="AI1807">
        <v>52274.176692320267</v>
      </c>
      <c r="AJ1807">
        <v>11.095081535528861</v>
      </c>
      <c r="AK1807">
        <v>8052169.6761749815</v>
      </c>
      <c r="AL1807">
        <v>8815.5802912070067</v>
      </c>
      <c r="AM1807">
        <v>1656861.0376314837</v>
      </c>
      <c r="AN1807">
        <v>226025.8192717162</v>
      </c>
      <c r="AO1807">
        <v>48.80735660604492</v>
      </c>
      <c r="AP1807">
        <v>6212971.8073130567</v>
      </c>
      <c r="AQ1807">
        <v>6812.4327883947481</v>
      </c>
      <c r="AR1807">
        <v>1280375.6628287758</v>
      </c>
      <c r="AS1807">
        <v>173751.64257939594</v>
      </c>
      <c r="AT1807">
        <v>37.712275070516057</v>
      </c>
      <c r="AU1807" s="3">
        <v>253592762.64214596</v>
      </c>
      <c r="AV1807" s="3">
        <v>5856706.7158966353</v>
      </c>
      <c r="AW1807">
        <v>336065.78133367997</v>
      </c>
      <c r="AX1807">
        <v>63160202.943851814</v>
      </c>
      <c r="AY1807">
        <v>7761.4151839871984</v>
      </c>
      <c r="AZ1807">
        <v>1458680.3696785541</v>
      </c>
      <c r="BA1807">
        <v>1685394.0916569</v>
      </c>
      <c r="BB1807">
        <v>316752965.58599776</v>
      </c>
      <c r="BC1807">
        <v>38924.056004975995</v>
      </c>
      <c r="BD1807">
        <v>7315387.0855751885</v>
      </c>
      <c r="BE1807">
        <v>1349328.31032322</v>
      </c>
      <c r="BF1807">
        <v>253592762.64214596</v>
      </c>
      <c r="BG1807">
        <v>31162.6408209888</v>
      </c>
      <c r="BH1807">
        <v>5856706.7158966353</v>
      </c>
      <c r="BI1807">
        <v>2.5356443934486701</v>
      </c>
      <c r="BJ1807">
        <v>13.123958116768863</v>
      </c>
      <c r="BK1807">
        <v>10.588313723320192</v>
      </c>
      <c r="BL1807">
        <v>44.371404044653318</v>
      </c>
      <c r="BM1807">
        <v>43.582240378620462</v>
      </c>
      <c r="BN1807">
        <f t="shared" si="176"/>
        <v>-0.78916366603285582</v>
      </c>
      <c r="BO1807">
        <v>0.64562903928290927</v>
      </c>
      <c r="BP1807">
        <v>1.9824499374218828E-2</v>
      </c>
      <c r="BQ1807">
        <v>9.7884825305815534E-2</v>
      </c>
      <c r="BR1807">
        <v>0.22619047619047619</v>
      </c>
      <c r="BS1807">
        <v>6.8965517241379309E-2</v>
      </c>
      <c r="BT1807">
        <v>0.66666666666666663</v>
      </c>
      <c r="BU1807">
        <v>2.2599914005118876E-2</v>
      </c>
      <c r="BV1807">
        <v>0.72916113848239084</v>
      </c>
      <c r="BW1807">
        <v>0.50063563041576509</v>
      </c>
      <c r="BX1807">
        <v>0.6724482847063058</v>
      </c>
      <c r="BY1807">
        <f t="shared" si="177"/>
        <v>0.19881923996211212</v>
      </c>
      <c r="BZ1807">
        <v>0</v>
      </c>
      <c r="CA1807">
        <f t="shared" si="178"/>
        <v>8.5298734360255476E-3</v>
      </c>
      <c r="CC1807">
        <v>0.19881923996211212</v>
      </c>
      <c r="CD1807">
        <v>8.5298734360255476E-3</v>
      </c>
    </row>
    <row r="1808" spans="1:82" x14ac:dyDescent="0.3">
      <c r="A1808">
        <v>0</v>
      </c>
      <c r="B1808" t="s">
        <v>1177</v>
      </c>
      <c r="C1808" t="s">
        <v>1183</v>
      </c>
      <c r="D1808">
        <v>36015</v>
      </c>
      <c r="E1808" s="2">
        <f t="shared" si="179"/>
        <v>0.65545534107896408</v>
      </c>
      <c r="F1808" s="2" t="s">
        <v>1940</v>
      </c>
      <c r="G1808" s="3">
        <v>3044</v>
      </c>
      <c r="H1808" s="1">
        <v>20.097707831143957</v>
      </c>
      <c r="I1808" s="1">
        <f t="shared" si="180"/>
        <v>-0.77236881395750601</v>
      </c>
      <c r="J1808" s="1">
        <v>2.5363976943500002</v>
      </c>
      <c r="K1808" s="1">
        <v>126.915012856</v>
      </c>
      <c r="L1808" s="2">
        <v>0.26938386882000009</v>
      </c>
      <c r="M1808" s="2">
        <v>7.6029055071161381E-2</v>
      </c>
      <c r="N1808" s="7">
        <v>0</v>
      </c>
      <c r="O1808" s="2">
        <v>4.5805082539284968E-2</v>
      </c>
      <c r="P1808" s="3">
        <v>531111.70508946013</v>
      </c>
      <c r="Q1808" s="3">
        <v>12265.986843158402</v>
      </c>
      <c r="R1808" s="3">
        <v>1917514.622186674</v>
      </c>
      <c r="S1808" s="3">
        <v>2115.3932320283211</v>
      </c>
      <c r="T1808" s="3">
        <v>424942.54052069323</v>
      </c>
      <c r="V1808">
        <v>36015</v>
      </c>
      <c r="W1808" s="2">
        <v>0.63512741050359867</v>
      </c>
      <c r="X1808" s="2">
        <v>0.53915510893828955</v>
      </c>
      <c r="Y1808" s="2">
        <v>7.0000903649886884E-2</v>
      </c>
      <c r="Z1808" s="2">
        <v>0.7233181379941992</v>
      </c>
      <c r="AA1808" s="2">
        <v>0.36581165116735032</v>
      </c>
      <c r="AB1808" s="2">
        <v>0.66494077913547345</v>
      </c>
      <c r="AC1808" s="2">
        <v>7.6029055071161381E-2</v>
      </c>
      <c r="AD1808" s="2">
        <v>0</v>
      </c>
      <c r="AE1808" s="2">
        <v>4.5805082539284968E-2</v>
      </c>
      <c r="AF1808">
        <v>1193254.9801213818</v>
      </c>
      <c r="AG1808">
        <v>1302.2559836714515</v>
      </c>
      <c r="AH1808">
        <v>244754.98255285801</v>
      </c>
      <c r="AI1808">
        <v>17468.050560572996</v>
      </c>
      <c r="AJ1808">
        <v>7.2117788838304397</v>
      </c>
      <c r="AK1808">
        <v>3110769.6023080559</v>
      </c>
      <c r="AL1808">
        <v>3417.6492156997724</v>
      </c>
      <c r="AM1808">
        <v>642336.5948391183</v>
      </c>
      <c r="AN1808">
        <v>44828.978795005823</v>
      </c>
      <c r="AO1808">
        <v>18.916407712579979</v>
      </c>
      <c r="AP1808">
        <v>1917514.622186674</v>
      </c>
      <c r="AQ1808">
        <v>2115.3932320283211</v>
      </c>
      <c r="AR1808">
        <v>397581.61228626029</v>
      </c>
      <c r="AS1808">
        <v>27360.928234432828</v>
      </c>
      <c r="AT1808">
        <v>11.704628828749538</v>
      </c>
      <c r="AU1808" s="3">
        <v>99817133.854513139</v>
      </c>
      <c r="AV1808" s="3">
        <v>2305269.56730319</v>
      </c>
      <c r="AW1808">
        <v>265611.97000443999</v>
      </c>
      <c r="AX1808">
        <v>49919113.642634451</v>
      </c>
      <c r="AY1808">
        <v>6134.2894502975996</v>
      </c>
      <c r="AZ1808">
        <v>1152878.3592889309</v>
      </c>
      <c r="BA1808">
        <v>796723.67509390018</v>
      </c>
      <c r="BB1808">
        <v>149736247.49714759</v>
      </c>
      <c r="BC1808">
        <v>18400.276293456001</v>
      </c>
      <c r="BD1808">
        <v>3458147.9265921209</v>
      </c>
      <c r="BE1808">
        <v>531111.70508946013</v>
      </c>
      <c r="BF1808">
        <v>99817133.854513139</v>
      </c>
      <c r="BG1808">
        <v>12265.986843158402</v>
      </c>
      <c r="BH1808">
        <v>2305269.56730319</v>
      </c>
      <c r="BI1808">
        <v>9.0089533754496145</v>
      </c>
      <c r="BJ1808">
        <v>29.106661206593571</v>
      </c>
      <c r="BK1808">
        <v>20.097707831143957</v>
      </c>
      <c r="BL1808">
        <v>36.036401730623332</v>
      </c>
      <c r="BM1808">
        <v>35.264032916665826</v>
      </c>
      <c r="BN1808">
        <f t="shared" si="176"/>
        <v>-0.77236881395750601</v>
      </c>
      <c r="BO1808">
        <v>0.65545534107896408</v>
      </c>
      <c r="BP1808">
        <v>7.1506952949962857E-2</v>
      </c>
      <c r="BQ1808">
        <v>0.13193052505543679</v>
      </c>
      <c r="BR1808">
        <v>5.3571428571428568E-2</v>
      </c>
      <c r="BS1808">
        <v>0.20689655172413793</v>
      </c>
      <c r="BT1808">
        <v>0.72222222222222221</v>
      </c>
      <c r="BU1808">
        <v>2.2118946331404668E-2</v>
      </c>
      <c r="BV1808">
        <v>0.7233181379941992</v>
      </c>
      <c r="BW1808">
        <v>0.37947266718604805</v>
      </c>
      <c r="BX1808">
        <v>0.66494077913547345</v>
      </c>
      <c r="BY1808">
        <f t="shared" si="177"/>
        <v>0.3187995868357017</v>
      </c>
      <c r="BZ1808">
        <v>0</v>
      </c>
      <c r="CA1808">
        <f t="shared" si="178"/>
        <v>1.7210611953398503E-2</v>
      </c>
      <c r="CC1808">
        <v>0.3187995868357017</v>
      </c>
      <c r="CD1808">
        <v>1.7210611953398503E-2</v>
      </c>
    </row>
    <row r="1809" spans="1:82" x14ac:dyDescent="0.3">
      <c r="A1809">
        <v>0</v>
      </c>
      <c r="B1809" t="s">
        <v>1177</v>
      </c>
      <c r="C1809" t="s">
        <v>1184</v>
      </c>
      <c r="D1809">
        <v>36017</v>
      </c>
      <c r="E1809" s="2">
        <f t="shared" si="179"/>
        <v>0.67956723431426902</v>
      </c>
      <c r="F1809" s="2" t="s">
        <v>1941</v>
      </c>
      <c r="G1809" s="3">
        <v>1150</v>
      </c>
      <c r="H1809" s="1">
        <v>0.37564871220384027</v>
      </c>
      <c r="I1809" s="1">
        <f t="shared" si="180"/>
        <v>0.280421208495369</v>
      </c>
      <c r="J1809" s="1">
        <v>2.5602241118200002</v>
      </c>
      <c r="K1809" s="1">
        <v>125.59429632299999</v>
      </c>
      <c r="L1809" s="2">
        <v>0.26388786298999989</v>
      </c>
      <c r="M1809" s="2">
        <v>6.90519671347164E-3</v>
      </c>
      <c r="N1809" s="7">
        <v>0</v>
      </c>
      <c r="O1809" s="2">
        <v>2.753985998293124E-2</v>
      </c>
      <c r="P1809" s="3">
        <v>25876.258731280002</v>
      </c>
      <c r="Q1809" s="3">
        <v>597.61034469119988</v>
      </c>
      <c r="R1809" s="3">
        <v>97449.811872247607</v>
      </c>
      <c r="S1809" s="3">
        <v>107.5594202619403</v>
      </c>
      <c r="T1809" s="3">
        <v>23064.370677828345</v>
      </c>
      <c r="V1809">
        <v>36017</v>
      </c>
      <c r="W1809" s="2">
        <v>0.46488114564527661</v>
      </c>
      <c r="X1809" s="2">
        <v>1.0077414004244759E-2</v>
      </c>
      <c r="Y1809" s="2">
        <v>3.0923987533442922E-2</v>
      </c>
      <c r="Z1809" s="2">
        <v>0.73011284529024467</v>
      </c>
      <c r="AA1809" s="2">
        <v>0.36200490297587418</v>
      </c>
      <c r="AB1809" s="2">
        <v>0.65137456815654005</v>
      </c>
      <c r="AC1809" s="2">
        <v>6.90519671347164E-3</v>
      </c>
      <c r="AD1809" s="2">
        <v>0</v>
      </c>
      <c r="AE1809" s="2">
        <v>2.753985998293124E-2</v>
      </c>
      <c r="AF1809">
        <v>195737.27749928669</v>
      </c>
      <c r="AG1809">
        <v>212.73729970292587</v>
      </c>
      <c r="AH1809">
        <v>39983.317204913074</v>
      </c>
      <c r="AI1809">
        <v>5941.4535057904914</v>
      </c>
      <c r="AJ1809">
        <v>1.1785168299434279</v>
      </c>
      <c r="AK1809">
        <v>293187.0893715343</v>
      </c>
      <c r="AL1809">
        <v>320.29671996486616</v>
      </c>
      <c r="AM1809">
        <v>60198.77742141109</v>
      </c>
      <c r="AN1809">
        <v>8790.3639671208075</v>
      </c>
      <c r="AO1809">
        <v>1.7736274175241644</v>
      </c>
      <c r="AP1809">
        <v>97449.811872247607</v>
      </c>
      <c r="AQ1809">
        <v>107.55942026194029</v>
      </c>
      <c r="AR1809">
        <v>20215.460216498017</v>
      </c>
      <c r="AS1809">
        <v>2848.9104613303161</v>
      </c>
      <c r="AT1809">
        <v>0.59511058758073654</v>
      </c>
      <c r="AU1809" s="3">
        <v>4863184.0659567639</v>
      </c>
      <c r="AV1809" s="3">
        <v>112314.8881812641</v>
      </c>
      <c r="AW1809">
        <v>28847.930972077</v>
      </c>
      <c r="AX1809">
        <v>5421680.1468921509</v>
      </c>
      <c r="AY1809">
        <v>666.24090255407998</v>
      </c>
      <c r="AZ1809">
        <v>125213.31522601379</v>
      </c>
      <c r="BA1809">
        <v>54724.189703356999</v>
      </c>
      <c r="BB1809">
        <v>10284864.212848915</v>
      </c>
      <c r="BC1809">
        <v>1263.8512472452799</v>
      </c>
      <c r="BD1809">
        <v>237528.20340727791</v>
      </c>
      <c r="BE1809">
        <v>25876.258731280002</v>
      </c>
      <c r="BF1809">
        <v>4863184.0659567639</v>
      </c>
      <c r="BG1809">
        <v>597.61034469119988</v>
      </c>
      <c r="BH1809">
        <v>112314.8881812641</v>
      </c>
      <c r="BI1809">
        <v>0.39481153452918821</v>
      </c>
      <c r="BJ1809">
        <v>0.77046024673302849</v>
      </c>
      <c r="BK1809">
        <v>0.37564871220384027</v>
      </c>
      <c r="BL1809">
        <v>40.824425218232648</v>
      </c>
      <c r="BM1809">
        <v>41.104846426728017</v>
      </c>
      <c r="BN1809">
        <f t="shared" si="176"/>
        <v>0.280421208495369</v>
      </c>
      <c r="BO1809">
        <v>0.67956723431426902</v>
      </c>
      <c r="BP1809">
        <v>3.2490252721508244E-3</v>
      </c>
      <c r="BQ1809">
        <v>0.15822073580984197</v>
      </c>
      <c r="BR1809">
        <v>7.7380952380952384E-2</v>
      </c>
      <c r="BS1809">
        <v>0.34482758620689657</v>
      </c>
      <c r="BT1809">
        <v>0.72222222222222221</v>
      </c>
      <c r="BU1809">
        <v>-8.0306474689408672E-3</v>
      </c>
      <c r="BV1809">
        <v>0.73011284529024467</v>
      </c>
      <c r="BW1809">
        <v>0.37552375827372841</v>
      </c>
      <c r="BX1809">
        <v>0.65137456815654005</v>
      </c>
      <c r="BY1809">
        <f t="shared" si="177"/>
        <v>0.29782024823146386</v>
      </c>
      <c r="BZ1809">
        <v>0</v>
      </c>
      <c r="CA1809">
        <f t="shared" si="178"/>
        <v>1.0235086501786686E-2</v>
      </c>
      <c r="CC1809">
        <v>0.29782024823146386</v>
      </c>
      <c r="CD1809">
        <v>1.0235086501786686E-2</v>
      </c>
    </row>
    <row r="1810" spans="1:82" x14ac:dyDescent="0.3">
      <c r="A1810">
        <v>0</v>
      </c>
      <c r="B1810" t="s">
        <v>1177</v>
      </c>
      <c r="C1810" t="s">
        <v>474</v>
      </c>
      <c r="D1810">
        <v>36019</v>
      </c>
      <c r="E1810" s="2">
        <f t="shared" si="179"/>
        <v>0.46612911133328511</v>
      </c>
      <c r="F1810" s="2" t="s">
        <v>1936</v>
      </c>
      <c r="G1810" s="3">
        <v>4556</v>
      </c>
      <c r="H1810" s="1">
        <v>6.564134505122885</v>
      </c>
      <c r="I1810" s="1">
        <f t="shared" si="180"/>
        <v>-1.893550742631831</v>
      </c>
      <c r="J1810" s="1">
        <v>2.5996431275199998</v>
      </c>
      <c r="K1810" s="1">
        <v>56.476686896099999</v>
      </c>
      <c r="L1810" s="2">
        <v>0.16470947387000012</v>
      </c>
      <c r="M1810" s="2">
        <v>5.3067513507019069E-3</v>
      </c>
      <c r="N1810" s="7">
        <v>0</v>
      </c>
      <c r="O1810" s="2">
        <v>2.4430715015906788E-2</v>
      </c>
      <c r="P1810" s="3">
        <v>667494.04383282003</v>
      </c>
      <c r="Q1810" s="3">
        <v>15415.727202172799</v>
      </c>
      <c r="R1810" s="3">
        <v>3418857.5202448312</v>
      </c>
      <c r="S1810" s="3">
        <v>3703.1464125665575</v>
      </c>
      <c r="T1810" s="3">
        <v>731881.24567096576</v>
      </c>
      <c r="V1810">
        <v>36019</v>
      </c>
      <c r="W1810" s="2">
        <v>0.4028384525360591</v>
      </c>
      <c r="X1810" s="2">
        <v>0.17609404435220463</v>
      </c>
      <c r="Y1810" s="2">
        <v>5.9649129488673187E-2</v>
      </c>
      <c r="Z1810" s="2">
        <v>0.74135417747612442</v>
      </c>
      <c r="AA1810" s="2">
        <v>0.16278476140064535</v>
      </c>
      <c r="AB1810" s="2">
        <v>0.40656497497737487</v>
      </c>
      <c r="AC1810" s="2">
        <v>5.3067513507019069E-3</v>
      </c>
      <c r="AD1810" s="2">
        <v>0</v>
      </c>
      <c r="AE1810" s="2">
        <v>2.4430715015906788E-2</v>
      </c>
      <c r="AF1810">
        <v>1359510.5816981681</v>
      </c>
      <c r="AG1810">
        <v>1471.7825845706327</v>
      </c>
      <c r="AH1810">
        <v>276616.98262472148</v>
      </c>
      <c r="AI1810">
        <v>14287.221660881387</v>
      </c>
      <c r="AJ1810">
        <v>8.1559693574789378</v>
      </c>
      <c r="AK1810">
        <v>4778368.1019429993</v>
      </c>
      <c r="AL1810">
        <v>5174.9289971371909</v>
      </c>
      <c r="AM1810">
        <v>972611.89219933143</v>
      </c>
      <c r="AN1810">
        <v>50173.557757237308</v>
      </c>
      <c r="AO1810">
        <v>28.676286350130752</v>
      </c>
      <c r="AP1810">
        <v>3418857.5202448312</v>
      </c>
      <c r="AQ1810">
        <v>3703.146412566558</v>
      </c>
      <c r="AR1810">
        <v>695994.90957460995</v>
      </c>
      <c r="AS1810">
        <v>35886.336096355924</v>
      </c>
      <c r="AT1810">
        <v>20.520316992651814</v>
      </c>
      <c r="AU1810" s="3">
        <v>125448830.59794019</v>
      </c>
      <c r="AV1810" s="3">
        <v>2897231.7703763559</v>
      </c>
      <c r="AW1810">
        <v>254661.60253128002</v>
      </c>
      <c r="AX1810">
        <v>47861101.579728767</v>
      </c>
      <c r="AY1810">
        <v>5881.3914966912007</v>
      </c>
      <c r="AZ1810">
        <v>1105348.7178881443</v>
      </c>
      <c r="BA1810">
        <v>922155.64636410004</v>
      </c>
      <c r="BB1810">
        <v>173309932.17766896</v>
      </c>
      <c r="BC1810">
        <v>21297.118698864</v>
      </c>
      <c r="BD1810">
        <v>4002580.4882645002</v>
      </c>
      <c r="BE1810">
        <v>667494.04383282003</v>
      </c>
      <c r="BF1810">
        <v>125448830.59794019</v>
      </c>
      <c r="BG1810">
        <v>15415.727202172799</v>
      </c>
      <c r="BH1810">
        <v>2897231.7703763559</v>
      </c>
      <c r="BI1810">
        <v>2.3507460365834696</v>
      </c>
      <c r="BJ1810">
        <v>8.9148805417063546</v>
      </c>
      <c r="BK1810">
        <v>6.564134505122885</v>
      </c>
      <c r="BL1810">
        <v>48.676437118744445</v>
      </c>
      <c r="BM1810">
        <v>46.782886376112614</v>
      </c>
      <c r="BN1810">
        <f t="shared" si="176"/>
        <v>-1.893550742631831</v>
      </c>
      <c r="BO1810">
        <v>0.46612911133328511</v>
      </c>
      <c r="BP1810">
        <v>1.326913967905986E-2</v>
      </c>
      <c r="BQ1810">
        <v>0.13018669134075925</v>
      </c>
      <c r="BR1810">
        <v>0</v>
      </c>
      <c r="BS1810">
        <v>0.17241379310344829</v>
      </c>
      <c r="BT1810">
        <v>0.55555555555555558</v>
      </c>
      <c r="BU1810">
        <v>5.4227134103797786E-2</v>
      </c>
      <c r="BV1810">
        <v>0.74135417747612442</v>
      </c>
      <c r="BW1810">
        <v>0.16886386037411344</v>
      </c>
      <c r="BX1810">
        <v>0.40656497497737487</v>
      </c>
      <c r="BY1810">
        <f t="shared" si="177"/>
        <v>6.1053191314571924E-2</v>
      </c>
      <c r="BZ1810">
        <v>0</v>
      </c>
      <c r="CA1810">
        <f t="shared" si="178"/>
        <v>1.4259122701938369E-2</v>
      </c>
      <c r="CC1810">
        <v>6.1053191314571924E-2</v>
      </c>
      <c r="CD1810">
        <v>1.4259122701938369E-2</v>
      </c>
    </row>
    <row r="1811" spans="1:82" x14ac:dyDescent="0.3">
      <c r="A1811">
        <v>0</v>
      </c>
      <c r="B1811" t="s">
        <v>1177</v>
      </c>
      <c r="C1811" t="s">
        <v>99</v>
      </c>
      <c r="D1811">
        <v>36021</v>
      </c>
      <c r="E1811" s="2">
        <f t="shared" si="179"/>
        <v>0.648448875542326</v>
      </c>
      <c r="F1811" s="2" t="s">
        <v>1940</v>
      </c>
      <c r="G1811" s="3">
        <v>2775</v>
      </c>
      <c r="H1811" s="1">
        <v>3.9151441125565425</v>
      </c>
      <c r="I1811" s="1">
        <f t="shared" si="180"/>
        <v>-1.7435477987887822</v>
      </c>
      <c r="J1811" s="1">
        <v>2.55646052155</v>
      </c>
      <c r="K1811" s="1">
        <v>130.125839372</v>
      </c>
      <c r="L1811" s="2">
        <v>0.21911781850000001</v>
      </c>
      <c r="M1811" s="2">
        <v>1.4713851055150187E-2</v>
      </c>
      <c r="N1811" s="7">
        <v>1.16884734555E-2</v>
      </c>
      <c r="O1811" s="2">
        <v>5.941150642778175E-2</v>
      </c>
      <c r="P1811" s="3">
        <v>228214.94231026</v>
      </c>
      <c r="Q1811" s="3">
        <v>5270.6077703903993</v>
      </c>
      <c r="R1811" s="3">
        <v>959703.13556074654</v>
      </c>
      <c r="S1811" s="3">
        <v>1050.0107757064579</v>
      </c>
      <c r="T1811" s="3">
        <v>208736.67957672931</v>
      </c>
      <c r="V1811">
        <v>36021</v>
      </c>
      <c r="W1811" s="2">
        <v>0.48712205594307662</v>
      </c>
      <c r="X1811" s="2">
        <v>0.10503038297946912</v>
      </c>
      <c r="Y1811" s="2">
        <v>5.7649322587302668E-2</v>
      </c>
      <c r="Z1811" s="2">
        <v>0.72903956206169829</v>
      </c>
      <c r="AA1811" s="2">
        <v>0.37506633052323191</v>
      </c>
      <c r="AB1811" s="2">
        <v>0.54086524777476908</v>
      </c>
      <c r="AC1811" s="2">
        <v>1.4713851055150187E-2</v>
      </c>
      <c r="AD1811" s="2">
        <v>2.4184500407708424E-2</v>
      </c>
      <c r="AE1811" s="2">
        <v>5.941150642778175E-2</v>
      </c>
      <c r="AF1811">
        <v>606516.3148489194</v>
      </c>
      <c r="AG1811">
        <v>656.08724524997217</v>
      </c>
      <c r="AH1811">
        <v>123309.56761019022</v>
      </c>
      <c r="AI1811">
        <v>7394.2075638202559</v>
      </c>
      <c r="AJ1811">
        <v>3.6359805365327937</v>
      </c>
      <c r="AK1811">
        <v>1566219.4504096659</v>
      </c>
      <c r="AL1811">
        <v>1706.0980209564302</v>
      </c>
      <c r="AM1811">
        <v>320655.84384982765</v>
      </c>
      <c r="AN1811">
        <v>18784.610900912183</v>
      </c>
      <c r="AO1811">
        <v>9.4496581376101076</v>
      </c>
      <c r="AP1811">
        <v>959703.13556074654</v>
      </c>
      <c r="AQ1811">
        <v>1050.0107757064579</v>
      </c>
      <c r="AR1811">
        <v>197346.27623963743</v>
      </c>
      <c r="AS1811">
        <v>11390.403337091928</v>
      </c>
      <c r="AT1811">
        <v>5.8136776010773143</v>
      </c>
      <c r="AU1811" s="3">
        <v>42890716.25779026</v>
      </c>
      <c r="AV1811" s="3">
        <v>990558.02436717169</v>
      </c>
      <c r="AW1811">
        <v>113169.56923322</v>
      </c>
      <c r="AX1811">
        <v>21269088.841691367</v>
      </c>
      <c r="AY1811">
        <v>2613.6431073887998</v>
      </c>
      <c r="AZ1811">
        <v>491208.085602651</v>
      </c>
      <c r="BA1811">
        <v>341384.51154347998</v>
      </c>
      <c r="BB1811">
        <v>64159805.099481627</v>
      </c>
      <c r="BC1811">
        <v>7884.2508777791991</v>
      </c>
      <c r="BD1811">
        <v>1481766.1099698227</v>
      </c>
      <c r="BE1811">
        <v>228214.94231026</v>
      </c>
      <c r="BF1811">
        <v>42890716.25779026</v>
      </c>
      <c r="BG1811">
        <v>5270.6077703903993</v>
      </c>
      <c r="BH1811">
        <v>990558.02436717169</v>
      </c>
      <c r="BI1811">
        <v>1.8163534526796639</v>
      </c>
      <c r="BJ1811">
        <v>5.7314975652362063</v>
      </c>
      <c r="BK1811">
        <v>3.9151441125565425</v>
      </c>
      <c r="BL1811">
        <v>48.256222642672441</v>
      </c>
      <c r="BM1811">
        <v>46.512674843883659</v>
      </c>
      <c r="BN1811">
        <f t="shared" si="176"/>
        <v>-1.7435477987887822</v>
      </c>
      <c r="BO1811">
        <v>0.648448875542326</v>
      </c>
      <c r="BP1811">
        <v>1.4262870254544143E-2</v>
      </c>
      <c r="BQ1811">
        <v>0.19860627397236094</v>
      </c>
      <c r="BR1811">
        <v>9.5238095238095233E-2</v>
      </c>
      <c r="BS1811">
        <v>0.2413793103448276</v>
      </c>
      <c r="BT1811">
        <v>0.72222222222222221</v>
      </c>
      <c r="BU1811">
        <v>4.9931379272091639E-2</v>
      </c>
      <c r="BV1811">
        <v>0.72903956206169829</v>
      </c>
      <c r="BW1811">
        <v>0.38907295697430699</v>
      </c>
      <c r="BX1811">
        <v>0.54086524777476908</v>
      </c>
      <c r="BY1811">
        <f t="shared" si="177"/>
        <v>0.18884027616621182</v>
      </c>
      <c r="BZ1811">
        <v>2.4184500407708424E-2</v>
      </c>
      <c r="CA1811">
        <f t="shared" si="178"/>
        <v>2.6462626333669064E-2</v>
      </c>
      <c r="CC1811">
        <v>0.18884027616621182</v>
      </c>
      <c r="CD1811">
        <v>2.6462626333669064E-2</v>
      </c>
    </row>
    <row r="1812" spans="1:82" x14ac:dyDescent="0.3">
      <c r="A1812">
        <v>0</v>
      </c>
      <c r="B1812" t="s">
        <v>1177</v>
      </c>
      <c r="C1812" t="s">
        <v>1185</v>
      </c>
      <c r="D1812">
        <v>36023</v>
      </c>
      <c r="E1812" s="2">
        <f t="shared" si="179"/>
        <v>0.62613818531515264</v>
      </c>
      <c r="F1812" s="2" t="s">
        <v>1940</v>
      </c>
      <c r="G1812" s="3">
        <v>2845</v>
      </c>
      <c r="H1812" s="1">
        <v>4.9747145487201099</v>
      </c>
      <c r="I1812" s="1">
        <f t="shared" si="180"/>
        <v>-2.7159364465190947</v>
      </c>
      <c r="J1812" s="1">
        <v>2.6626906569100002</v>
      </c>
      <c r="K1812" s="1">
        <v>116.234004161</v>
      </c>
      <c r="L1812" s="2">
        <v>0.26986268158999982</v>
      </c>
      <c r="M1812" s="2">
        <v>1.9818581933715506E-2</v>
      </c>
      <c r="N1812" s="7">
        <v>0</v>
      </c>
      <c r="O1812" s="2">
        <v>2.3037735157606942E-2</v>
      </c>
      <c r="P1812" s="3">
        <v>126289.63059672802</v>
      </c>
      <c r="Q1812" s="3">
        <v>2916.64998621312</v>
      </c>
      <c r="R1812" s="3">
        <v>970776.79026017583</v>
      </c>
      <c r="S1812" s="3">
        <v>1068.4953039939683</v>
      </c>
      <c r="T1812" s="3">
        <v>220214.86620293712</v>
      </c>
      <c r="V1812">
        <v>36023</v>
      </c>
      <c r="W1812" s="2">
        <v>0.52990762618253573</v>
      </c>
      <c r="X1812" s="2">
        <v>0.13345515752277795</v>
      </c>
      <c r="Y1812" s="2">
        <v>0.13657432567398547</v>
      </c>
      <c r="Z1812" s="2">
        <v>0.75933377967537508</v>
      </c>
      <c r="AA1812" s="2">
        <v>0.33502540028240579</v>
      </c>
      <c r="AB1812" s="2">
        <v>0.66612266926771579</v>
      </c>
      <c r="AC1812" s="2">
        <v>1.9818581933715506E-2</v>
      </c>
      <c r="AD1812" s="2">
        <v>0</v>
      </c>
      <c r="AE1812" s="2">
        <v>2.3037735157606942E-2</v>
      </c>
      <c r="AF1812">
        <v>527019.15318286477</v>
      </c>
      <c r="AG1812">
        <v>572.12174945981826</v>
      </c>
      <c r="AH1812">
        <v>107528.51249134804</v>
      </c>
      <c r="AI1812">
        <v>10875.375502520776</v>
      </c>
      <c r="AJ1812">
        <v>3.169728783551311</v>
      </c>
      <c r="AK1812">
        <v>1497795.9434430406</v>
      </c>
      <c r="AL1812">
        <v>1640.6170534537864</v>
      </c>
      <c r="AM1812">
        <v>308348.89862584072</v>
      </c>
      <c r="AN1812">
        <v>30269.855570965206</v>
      </c>
      <c r="AO1812">
        <v>9.0828897623264346</v>
      </c>
      <c r="AP1812">
        <v>970776.79026017583</v>
      </c>
      <c r="AQ1812">
        <v>1068.4953039939683</v>
      </c>
      <c r="AR1812">
        <v>200820.3861344927</v>
      </c>
      <c r="AS1812">
        <v>19394.480068444431</v>
      </c>
      <c r="AT1812">
        <v>5.9131609787751236</v>
      </c>
      <c r="AU1812" s="3">
        <v>23734873.174349062</v>
      </c>
      <c r="AV1812" s="3">
        <v>548155.19840889378</v>
      </c>
      <c r="AW1812">
        <v>69596.045027121989</v>
      </c>
      <c r="AX1812">
        <v>13079880.702397306</v>
      </c>
      <c r="AY1812">
        <v>1607.3156822908797</v>
      </c>
      <c r="AZ1812">
        <v>302078.90932974796</v>
      </c>
      <c r="BA1812">
        <v>195885.67562385002</v>
      </c>
      <c r="BB1812">
        <v>36814753.876746371</v>
      </c>
      <c r="BC1812">
        <v>4523.965668504</v>
      </c>
      <c r="BD1812">
        <v>850234.10773864179</v>
      </c>
      <c r="BE1812">
        <v>126289.63059672802</v>
      </c>
      <c r="BF1812">
        <v>23734873.174349062</v>
      </c>
      <c r="BG1812">
        <v>2916.64998621312</v>
      </c>
      <c r="BH1812">
        <v>548155.19840889378</v>
      </c>
      <c r="BI1812">
        <v>2.1366197797903497</v>
      </c>
      <c r="BJ1812">
        <v>7.1113343285104591</v>
      </c>
      <c r="BK1812">
        <v>4.9747145487201099</v>
      </c>
      <c r="BL1812">
        <v>32.609458744621683</v>
      </c>
      <c r="BM1812">
        <v>29.893522298102589</v>
      </c>
      <c r="BN1812">
        <f t="shared" si="176"/>
        <v>-2.7159364465190947</v>
      </c>
      <c r="BO1812">
        <v>0.62613818531515264</v>
      </c>
      <c r="BP1812">
        <v>1.6200494128188487E-2</v>
      </c>
      <c r="BQ1812">
        <v>0.13815151211406471</v>
      </c>
      <c r="BR1812">
        <v>1.1904761904761904E-2</v>
      </c>
      <c r="BS1812">
        <v>0.17241379310344829</v>
      </c>
      <c r="BT1812">
        <v>0.61111111111111116</v>
      </c>
      <c r="BU1812">
        <v>7.7778454301194608E-2</v>
      </c>
      <c r="BV1812">
        <v>0.75933377967537508</v>
      </c>
      <c r="BW1812">
        <v>0.34753672228465332</v>
      </c>
      <c r="BX1812">
        <v>0.66612266926771579</v>
      </c>
      <c r="BY1812">
        <f t="shared" si="177"/>
        <v>0.30276681656070936</v>
      </c>
      <c r="BZ1812">
        <v>0</v>
      </c>
      <c r="CA1812">
        <f t="shared" si="178"/>
        <v>8.4218328892040582E-3</v>
      </c>
      <c r="CC1812">
        <v>0.30276681656070936</v>
      </c>
      <c r="CD1812">
        <v>8.4218328892040582E-3</v>
      </c>
    </row>
    <row r="1813" spans="1:82" x14ac:dyDescent="0.3">
      <c r="A1813">
        <v>0</v>
      </c>
      <c r="B1813" t="s">
        <v>1177</v>
      </c>
      <c r="C1813" t="s">
        <v>527</v>
      </c>
      <c r="D1813">
        <v>36025</v>
      </c>
      <c r="E1813" s="2">
        <f t="shared" si="179"/>
        <v>0.71009102001870206</v>
      </c>
      <c r="F1813" s="2" t="s">
        <v>1941</v>
      </c>
      <c r="G1813" s="3">
        <v>1271</v>
      </c>
      <c r="H1813" s="1">
        <v>0.37298603498287508</v>
      </c>
      <c r="I1813" s="1">
        <f t="shared" si="180"/>
        <v>-4.184462206779763</v>
      </c>
      <c r="J1813" s="1">
        <v>2.5440993621199999</v>
      </c>
      <c r="K1813" s="1">
        <v>134.04253463800001</v>
      </c>
      <c r="L1813" s="2">
        <v>0.26214116446000002</v>
      </c>
      <c r="M1813" s="2">
        <v>7.4596918746645431E-3</v>
      </c>
      <c r="N1813" s="7">
        <v>0</v>
      </c>
      <c r="O1813" s="2">
        <v>1.9122689228901549E-2</v>
      </c>
      <c r="P1813" s="3">
        <v>38588.269459022005</v>
      </c>
      <c r="Q1813" s="3">
        <v>891.19332326688016</v>
      </c>
      <c r="R1813" s="3">
        <v>207932.88156682288</v>
      </c>
      <c r="S1813" s="3">
        <v>228.13346137660071</v>
      </c>
      <c r="T1813" s="3">
        <v>48138.996941027435</v>
      </c>
      <c r="V1813">
        <v>36025</v>
      </c>
      <c r="W1813" s="2">
        <v>0.49490878717941222</v>
      </c>
      <c r="X1813" s="2">
        <v>1.0005983170480107E-2</v>
      </c>
      <c r="Y1813" s="2">
        <v>0.14090637151587579</v>
      </c>
      <c r="Z1813" s="2">
        <v>0.72551446391077579</v>
      </c>
      <c r="AA1813" s="2">
        <v>0.38635556045854663</v>
      </c>
      <c r="AB1813" s="2">
        <v>0.64706305876089398</v>
      </c>
      <c r="AC1813" s="2">
        <v>7.4596918746645431E-3</v>
      </c>
      <c r="AD1813" s="2">
        <v>0</v>
      </c>
      <c r="AE1813" s="2">
        <v>1.9122689228901549E-2</v>
      </c>
      <c r="AF1813">
        <v>328323.744170764</v>
      </c>
      <c r="AG1813">
        <v>357.04105152739567</v>
      </c>
      <c r="AH1813">
        <v>67104.760840391726</v>
      </c>
      <c r="AI1813">
        <v>8487.6412393811061</v>
      </c>
      <c r="AJ1813">
        <v>1.9778358306909856</v>
      </c>
      <c r="AK1813">
        <v>536256.62573758687</v>
      </c>
      <c r="AL1813">
        <v>585.1745129039964</v>
      </c>
      <c r="AM1813">
        <v>109981.73899144022</v>
      </c>
      <c r="AN1813">
        <v>13749.660029360042</v>
      </c>
      <c r="AO1813">
        <v>3.2406754610132626</v>
      </c>
      <c r="AP1813">
        <v>207932.88156682288</v>
      </c>
      <c r="AQ1813">
        <v>228.13346137660074</v>
      </c>
      <c r="AR1813">
        <v>42876.97815104849</v>
      </c>
      <c r="AS1813">
        <v>5262.0187899789362</v>
      </c>
      <c r="AT1813">
        <v>1.2628396303222771</v>
      </c>
      <c r="AU1813" s="3">
        <v>7252279.3621285958</v>
      </c>
      <c r="AV1813" s="3">
        <v>167490.87317477746</v>
      </c>
      <c r="AW1813">
        <v>49187.257934437999</v>
      </c>
      <c r="AX1813">
        <v>9244253.2561982777</v>
      </c>
      <c r="AY1813">
        <v>1135.9762040515197</v>
      </c>
      <c r="AZ1813">
        <v>213495.36778944262</v>
      </c>
      <c r="BA1813">
        <v>87775.527393460012</v>
      </c>
      <c r="BB1813">
        <v>16496532.618326874</v>
      </c>
      <c r="BC1813">
        <v>2027.1695273184</v>
      </c>
      <c r="BD1813">
        <v>380986.24096422008</v>
      </c>
      <c r="BE1813">
        <v>38588.269459022005</v>
      </c>
      <c r="BF1813">
        <v>7252279.3621285958</v>
      </c>
      <c r="BG1813">
        <v>891.19332326688016</v>
      </c>
      <c r="BH1813">
        <v>167490.87317477746</v>
      </c>
      <c r="BI1813">
        <v>0.36813084676488383</v>
      </c>
      <c r="BJ1813">
        <v>0.74111688174775892</v>
      </c>
      <c r="BK1813">
        <v>0.37298603498287508</v>
      </c>
      <c r="BL1813">
        <v>45.715671127757581</v>
      </c>
      <c r="BM1813">
        <v>41.531208920977818</v>
      </c>
      <c r="BN1813">
        <f t="shared" si="176"/>
        <v>-4.184462206779763</v>
      </c>
      <c r="BO1813">
        <v>0.71009102001870206</v>
      </c>
      <c r="BP1813">
        <v>3.1655345397424194E-3</v>
      </c>
      <c r="BQ1813">
        <v>0.12178115214667583</v>
      </c>
      <c r="BR1813">
        <v>5.3571428571428568E-2</v>
      </c>
      <c r="BS1813">
        <v>0.34482758620689657</v>
      </c>
      <c r="BT1813">
        <v>0.88888888888888884</v>
      </c>
      <c r="BU1813">
        <v>0.11983380647298499</v>
      </c>
      <c r="BV1813">
        <v>0.72551446391077579</v>
      </c>
      <c r="BW1813">
        <v>0.40078377640928076</v>
      </c>
      <c r="BX1813">
        <v>0.64706305876089398</v>
      </c>
      <c r="BY1813">
        <f t="shared" si="177"/>
        <v>0.20121442085810876</v>
      </c>
      <c r="BZ1813">
        <v>0</v>
      </c>
      <c r="CA1813">
        <f t="shared" si="178"/>
        <v>7.1141903826887854E-3</v>
      </c>
      <c r="CC1813">
        <v>0.20121442085810876</v>
      </c>
      <c r="CD1813">
        <v>7.1141903826887854E-3</v>
      </c>
    </row>
    <row r="1814" spans="1:82" x14ac:dyDescent="0.3">
      <c r="A1814">
        <v>0</v>
      </c>
      <c r="B1814" t="s">
        <v>1177</v>
      </c>
      <c r="C1814" t="s">
        <v>1186</v>
      </c>
      <c r="D1814">
        <v>36027</v>
      </c>
      <c r="E1814" s="2">
        <f t="shared" si="179"/>
        <v>0.7153630290474452</v>
      </c>
      <c r="F1814" s="2" t="s">
        <v>1941</v>
      </c>
      <c r="G1814" s="3">
        <v>36834</v>
      </c>
      <c r="H1814" s="1">
        <v>33.01437401764862</v>
      </c>
      <c r="I1814" s="1">
        <f t="shared" si="180"/>
        <v>-7.9758169356051596</v>
      </c>
      <c r="J1814" s="1">
        <v>2.6042444661699999</v>
      </c>
      <c r="K1814" s="1">
        <v>186.44480553899999</v>
      </c>
      <c r="L1814" s="2">
        <v>0.25243298659000013</v>
      </c>
      <c r="M1814" s="2">
        <v>0.27283453171287614</v>
      </c>
      <c r="N1814" s="7">
        <v>3.9675778430600002E-2</v>
      </c>
      <c r="O1814" s="2">
        <v>0.10793367177740582</v>
      </c>
      <c r="P1814" s="3">
        <v>2560282.944391299</v>
      </c>
      <c r="Q1814" s="3">
        <v>59129.55148555198</v>
      </c>
      <c r="R1814" s="3">
        <v>10477618.342963742</v>
      </c>
      <c r="S1814" s="3">
        <v>11339.946584386562</v>
      </c>
      <c r="T1814" s="3">
        <v>2204574.3957291469</v>
      </c>
      <c r="V1814">
        <v>36027</v>
      </c>
      <c r="W1814" s="2">
        <v>0.88136088449730066</v>
      </c>
      <c r="X1814" s="2">
        <v>0.88566659290526728</v>
      </c>
      <c r="Y1814" s="2">
        <v>0.19680752255186076</v>
      </c>
      <c r="Z1814" s="2">
        <v>0.74266636590462387</v>
      </c>
      <c r="AA1814" s="2">
        <v>0.53739648786217453</v>
      </c>
      <c r="AB1814" s="2">
        <v>0.6230996218070024</v>
      </c>
      <c r="AC1814" s="2">
        <v>0.27283453171287614</v>
      </c>
      <c r="AD1814" s="2">
        <v>8.2092745753679641E-2</v>
      </c>
      <c r="AE1814" s="2">
        <v>0.10793367177740582</v>
      </c>
      <c r="AF1814">
        <v>8639434.039746074</v>
      </c>
      <c r="AG1814">
        <v>9375.4511568443286</v>
      </c>
      <c r="AH1814">
        <v>1762087.0344163743</v>
      </c>
      <c r="AI1814">
        <v>60054.649413951018</v>
      </c>
      <c r="AJ1814">
        <v>51.944372672986077</v>
      </c>
      <c r="AK1814">
        <v>19117052.382709816</v>
      </c>
      <c r="AL1814">
        <v>20715.397741230889</v>
      </c>
      <c r="AM1814">
        <v>3893394.9056897936</v>
      </c>
      <c r="AN1814">
        <v>133321.17386967849</v>
      </c>
      <c r="AO1814">
        <v>114.78668611082449</v>
      </c>
      <c r="AP1814">
        <v>10477618.342963742</v>
      </c>
      <c r="AQ1814">
        <v>11339.94658438656</v>
      </c>
      <c r="AR1814">
        <v>2131307.8712734194</v>
      </c>
      <c r="AS1814">
        <v>73266.524455727471</v>
      </c>
      <c r="AT1814">
        <v>62.842313437838413</v>
      </c>
      <c r="AU1814" s="3">
        <v>481179576.56890076</v>
      </c>
      <c r="AV1814" s="3">
        <v>11112807.906194638</v>
      </c>
      <c r="AW1814">
        <v>2176345.5430226</v>
      </c>
      <c r="AX1814">
        <v>409022381.35566741</v>
      </c>
      <c r="AY1814">
        <v>50262.544660703999</v>
      </c>
      <c r="AZ1814">
        <v>9446342.6435327101</v>
      </c>
      <c r="BA1814">
        <v>4736628.487413899</v>
      </c>
      <c r="BB1814">
        <v>890201957.92456818</v>
      </c>
      <c r="BC1814">
        <v>109392.09614625598</v>
      </c>
      <c r="BD1814">
        <v>20559150.549727347</v>
      </c>
      <c r="BE1814">
        <v>2560282.944391299</v>
      </c>
      <c r="BF1814">
        <v>481179576.56890076</v>
      </c>
      <c r="BG1814">
        <v>59129.55148555198</v>
      </c>
      <c r="BH1814">
        <v>11112807.906194638</v>
      </c>
      <c r="BI1814">
        <v>22.31431403110351</v>
      </c>
      <c r="BJ1814">
        <v>55.328688048752127</v>
      </c>
      <c r="BK1814">
        <v>33.01437401764862</v>
      </c>
      <c r="BL1814">
        <v>59.330976013725895</v>
      </c>
      <c r="BM1814">
        <v>51.355159078120735</v>
      </c>
      <c r="BN1814">
        <f t="shared" si="176"/>
        <v>-7.9758169356051596</v>
      </c>
      <c r="BO1814">
        <v>0.7153630290474452</v>
      </c>
      <c r="BP1814">
        <v>0.19330400778457152</v>
      </c>
      <c r="BQ1814">
        <v>0.22809412028475287</v>
      </c>
      <c r="BR1814">
        <v>4.1666666666666664E-2</v>
      </c>
      <c r="BS1814">
        <v>0.10344827586206896</v>
      </c>
      <c r="BT1814">
        <v>0.72222222222222221</v>
      </c>
      <c r="BU1814">
        <v>0.2284098782339819</v>
      </c>
      <c r="BV1814">
        <v>0.74266636590462387</v>
      </c>
      <c r="BW1814">
        <v>0.55746523637155032</v>
      </c>
      <c r="BX1814">
        <v>0.6230996218070024</v>
      </c>
      <c r="BY1814">
        <f t="shared" si="177"/>
        <v>0.16559129696354252</v>
      </c>
      <c r="BZ1814">
        <v>8.2092745753679641E-2</v>
      </c>
      <c r="CA1814">
        <f t="shared" si="178"/>
        <v>4.1900433298256032E-2</v>
      </c>
      <c r="CC1814">
        <v>0.16559129696354252</v>
      </c>
      <c r="CD1814">
        <v>4.1900433298256032E-2</v>
      </c>
    </row>
    <row r="1815" spans="1:82" x14ac:dyDescent="0.3">
      <c r="A1815">
        <v>0</v>
      </c>
      <c r="B1815" t="s">
        <v>1177</v>
      </c>
      <c r="C1815" t="s">
        <v>1187</v>
      </c>
      <c r="D1815">
        <v>36029</v>
      </c>
      <c r="E1815" s="2">
        <f t="shared" si="179"/>
        <v>0.61881213066274243</v>
      </c>
      <c r="F1815" s="2" t="s">
        <v>1940</v>
      </c>
      <c r="G1815" s="3">
        <v>-8508</v>
      </c>
      <c r="H1815" s="1">
        <v>34.622215933459302</v>
      </c>
      <c r="I1815" s="1">
        <f t="shared" si="180"/>
        <v>-0.6270033455372328</v>
      </c>
      <c r="J1815" s="1">
        <v>2.4828114779299999</v>
      </c>
      <c r="K1815" s="1">
        <v>144.23854102499999</v>
      </c>
      <c r="L1815" s="2">
        <v>0.2746495603900001</v>
      </c>
      <c r="M1815" s="2">
        <v>0.2759652814668781</v>
      </c>
      <c r="N1815" s="7">
        <v>0</v>
      </c>
      <c r="O1815" s="2">
        <v>9.4863447777621054E-2</v>
      </c>
      <c r="P1815" s="3">
        <v>3178861.9322368996</v>
      </c>
      <c r="Q1815" s="3">
        <v>73415.588968176002</v>
      </c>
      <c r="R1815" s="3">
        <v>12430413.802813064</v>
      </c>
      <c r="S1815" s="3">
        <v>13734.096744646571</v>
      </c>
      <c r="T1815" s="3">
        <v>2906989.8881777897</v>
      </c>
      <c r="V1815">
        <v>36029</v>
      </c>
      <c r="W1815" s="2">
        <v>0.80636191391063095</v>
      </c>
      <c r="X1815" s="2">
        <v>0.92879968004922109</v>
      </c>
      <c r="Y1815" s="2">
        <v>5.3701901464549159E-2</v>
      </c>
      <c r="Z1815" s="2">
        <v>0.70803666917351338</v>
      </c>
      <c r="AA1815" s="2">
        <v>0.41574387195777984</v>
      </c>
      <c r="AB1815" s="2">
        <v>0.67793848783488508</v>
      </c>
      <c r="AC1815" s="2">
        <v>0.2759652814668781</v>
      </c>
      <c r="AD1815" s="2">
        <v>0</v>
      </c>
      <c r="AE1815" s="2">
        <v>9.4863447777621054E-2</v>
      </c>
      <c r="AF1815">
        <v>13062009.368260603</v>
      </c>
      <c r="AG1815">
        <v>14219.024279780462</v>
      </c>
      <c r="AH1815">
        <v>2672421.6153760068</v>
      </c>
      <c r="AI1815">
        <v>354843.86289605434</v>
      </c>
      <c r="AJ1815">
        <v>78.759994136043005</v>
      </c>
      <c r="AK1815">
        <v>25492423.171073668</v>
      </c>
      <c r="AL1815">
        <v>27953.121024427033</v>
      </c>
      <c r="AM1815">
        <v>5253702.6010376643</v>
      </c>
      <c r="AN1815">
        <v>680552.76541218499</v>
      </c>
      <c r="AO1815">
        <v>154.74245550662525</v>
      </c>
      <c r="AP1815">
        <v>12430413.802813064</v>
      </c>
      <c r="AQ1815">
        <v>13734.096744646571</v>
      </c>
      <c r="AR1815">
        <v>2581280.9856616575</v>
      </c>
      <c r="AS1815">
        <v>325708.90251613065</v>
      </c>
      <c r="AT1815">
        <v>75.982461370582243</v>
      </c>
      <c r="AU1815" s="3">
        <v>597435311.54460287</v>
      </c>
      <c r="AV1815" s="3">
        <v>13797725.790678998</v>
      </c>
      <c r="AW1815">
        <v>2726193.5611929004</v>
      </c>
      <c r="AX1815">
        <v>512360817.89059371</v>
      </c>
      <c r="AY1815">
        <v>62961.245314416003</v>
      </c>
      <c r="AZ1815">
        <v>11832936.444391344</v>
      </c>
      <c r="BA1815">
        <v>5905055.4934298005</v>
      </c>
      <c r="BB1815">
        <v>1109796129.4351966</v>
      </c>
      <c r="BC1815">
        <v>136376.834282592</v>
      </c>
      <c r="BD1815">
        <v>25630662.23507034</v>
      </c>
      <c r="BE1815">
        <v>3178861.9322368996</v>
      </c>
      <c r="BF1815">
        <v>597435311.54460287</v>
      </c>
      <c r="BG1815">
        <v>73415.588968176002</v>
      </c>
      <c r="BH1815">
        <v>13797725.790678998</v>
      </c>
      <c r="BI1815">
        <v>27.146655812398279</v>
      </c>
      <c r="BJ1815">
        <v>61.768871745857581</v>
      </c>
      <c r="BK1815">
        <v>34.622215933459302</v>
      </c>
      <c r="BL1815">
        <v>41.186432364243778</v>
      </c>
      <c r="BM1815">
        <v>40.559429018706545</v>
      </c>
      <c r="BN1815">
        <f t="shared" si="176"/>
        <v>-0.6270033455372328</v>
      </c>
      <c r="BO1815">
        <v>0.61881213066274243</v>
      </c>
      <c r="BP1815">
        <v>0.2034257760918643</v>
      </c>
      <c r="BQ1815">
        <v>0.10297980304728649</v>
      </c>
      <c r="BR1815">
        <v>0.1130952380952381</v>
      </c>
      <c r="BS1815">
        <v>0.13793103448275862</v>
      </c>
      <c r="BT1815">
        <v>0.72222222222222221</v>
      </c>
      <c r="BU1815">
        <v>1.7955998609638646E-2</v>
      </c>
      <c r="BV1815">
        <v>0.70803666917351338</v>
      </c>
      <c r="BW1815">
        <v>0.43126957671968863</v>
      </c>
      <c r="BX1815">
        <v>0.67793848783488508</v>
      </c>
      <c r="BY1815">
        <f t="shared" si="177"/>
        <v>0.1132722479577445</v>
      </c>
      <c r="BZ1815">
        <v>0</v>
      </c>
      <c r="CA1815">
        <f t="shared" si="178"/>
        <v>3.4621163999653599E-2</v>
      </c>
      <c r="CC1815">
        <v>0.1132722479577445</v>
      </c>
      <c r="CD1815">
        <v>3.4621163999653599E-2</v>
      </c>
    </row>
    <row r="1816" spans="1:82" x14ac:dyDescent="0.3">
      <c r="A1816">
        <v>0</v>
      </c>
      <c r="B1816" t="s">
        <v>1177</v>
      </c>
      <c r="C1816" t="s">
        <v>832</v>
      </c>
      <c r="D1816">
        <v>36031</v>
      </c>
      <c r="E1816" s="2">
        <f t="shared" si="179"/>
        <v>0.55677743779821964</v>
      </c>
      <c r="F1816" s="2" t="s">
        <v>1938</v>
      </c>
      <c r="G1816" s="3">
        <v>1908</v>
      </c>
      <c r="H1816" s="1">
        <v>0.37689482406462665</v>
      </c>
      <c r="I1816" s="1">
        <f t="shared" si="180"/>
        <v>-2.5714673709331777</v>
      </c>
      <c r="J1816" s="1">
        <v>2.6823660497500001</v>
      </c>
      <c r="K1816" s="1">
        <v>87.389128894899997</v>
      </c>
      <c r="L1816" s="2">
        <v>0.25307566033999995</v>
      </c>
      <c r="M1816" s="2">
        <v>3.5956639475738569E-3</v>
      </c>
      <c r="N1816" s="7">
        <v>0</v>
      </c>
      <c r="O1816" s="2">
        <v>1.2862789824236354E-2</v>
      </c>
      <c r="P1816" s="3">
        <v>65928.993917972999</v>
      </c>
      <c r="Q1816" s="3">
        <v>1522.6253991979199</v>
      </c>
      <c r="R1816" s="3">
        <v>331868.80395422602</v>
      </c>
      <c r="S1816" s="3">
        <v>362.46948783311785</v>
      </c>
      <c r="T1816" s="3">
        <v>74681.012586352255</v>
      </c>
      <c r="V1816">
        <v>36031</v>
      </c>
      <c r="W1816" s="2">
        <v>0.44430815255117162</v>
      </c>
      <c r="X1816" s="2">
        <v>1.0110843068976732E-2</v>
      </c>
      <c r="Y1816" s="2">
        <v>7.0358111365720552E-2</v>
      </c>
      <c r="Z1816" s="2">
        <v>0.76494471700789002</v>
      </c>
      <c r="AA1816" s="2">
        <v>0.25188479137130282</v>
      </c>
      <c r="AB1816" s="2">
        <v>0.62468598251199448</v>
      </c>
      <c r="AC1816" s="2">
        <v>3.5956639475738569E-3</v>
      </c>
      <c r="AD1816" s="2">
        <v>0</v>
      </c>
      <c r="AE1816" s="2">
        <v>1.2862789824236354E-2</v>
      </c>
      <c r="AF1816">
        <v>311753.08407861664</v>
      </c>
      <c r="AG1816">
        <v>337.70033186931107</v>
      </c>
      <c r="AH1816">
        <v>63469.732426754941</v>
      </c>
      <c r="AI1816">
        <v>6281.238030832782</v>
      </c>
      <c r="AJ1816">
        <v>1.8712945093238298</v>
      </c>
      <c r="AK1816">
        <v>643621.88803284266</v>
      </c>
      <c r="AL1816">
        <v>700.16981970242887</v>
      </c>
      <c r="AM1816">
        <v>131594.75107356542</v>
      </c>
      <c r="AN1816">
        <v>12837.231970374576</v>
      </c>
      <c r="AO1816">
        <v>3.8784901096108562</v>
      </c>
      <c r="AP1816">
        <v>331868.80395422602</v>
      </c>
      <c r="AQ1816">
        <v>362.4694878331178</v>
      </c>
      <c r="AR1816">
        <v>68125.01864681048</v>
      </c>
      <c r="AS1816">
        <v>6555.9939395417941</v>
      </c>
      <c r="AT1816">
        <v>2.0071956002870266</v>
      </c>
      <c r="AU1816" s="3">
        <v>12390695.116943846</v>
      </c>
      <c r="AV1816" s="3">
        <v>286162.21752525709</v>
      </c>
      <c r="AW1816">
        <v>62451.191053467002</v>
      </c>
      <c r="AX1816">
        <v>11737076.846588587</v>
      </c>
      <c r="AY1816">
        <v>1442.3057907796801</v>
      </c>
      <c r="AZ1816">
        <v>271066.95031913306</v>
      </c>
      <c r="BA1816">
        <v>128380.18497144</v>
      </c>
      <c r="BB1816">
        <v>24127771.963532433</v>
      </c>
      <c r="BC1816">
        <v>2964.9311899776003</v>
      </c>
      <c r="BD1816">
        <v>557229.16784439015</v>
      </c>
      <c r="BE1816">
        <v>65928.993917972999</v>
      </c>
      <c r="BF1816">
        <v>12390695.116943846</v>
      </c>
      <c r="BG1816">
        <v>1522.6253991979199</v>
      </c>
      <c r="BH1816">
        <v>286162.21752525709</v>
      </c>
      <c r="BI1816">
        <v>0.32307002111125499</v>
      </c>
      <c r="BJ1816">
        <v>0.69996484517588164</v>
      </c>
      <c r="BK1816">
        <v>0.37689482406462665</v>
      </c>
      <c r="BL1816">
        <v>50.647926734246262</v>
      </c>
      <c r="BM1816">
        <v>48.076459363313084</v>
      </c>
      <c r="BN1816">
        <f t="shared" si="176"/>
        <v>-2.5714673709331777</v>
      </c>
      <c r="BO1816">
        <v>0.55677743779821964</v>
      </c>
      <c r="BP1816">
        <v>2.1782569804688142E-3</v>
      </c>
      <c r="BQ1816">
        <v>9.6074921939644758E-2</v>
      </c>
      <c r="BR1816">
        <v>1.7857142857142856E-2</v>
      </c>
      <c r="BS1816">
        <v>6.8965517241379309E-2</v>
      </c>
      <c r="BT1816">
        <v>0.72222222222222221</v>
      </c>
      <c r="BU1816">
        <v>7.3641177301286692E-2</v>
      </c>
      <c r="BV1816">
        <v>0.76494471700789002</v>
      </c>
      <c r="BW1816">
        <v>0.26129127735612329</v>
      </c>
      <c r="BX1816">
        <v>0.62468598251199448</v>
      </c>
      <c r="BY1816">
        <f t="shared" si="177"/>
        <v>0.11797625225357179</v>
      </c>
      <c r="BZ1816">
        <v>0</v>
      </c>
      <c r="CA1816">
        <f t="shared" si="178"/>
        <v>4.9722041300399155E-3</v>
      </c>
      <c r="CC1816">
        <v>0.11797625225357179</v>
      </c>
      <c r="CD1816">
        <v>4.9722041300399155E-3</v>
      </c>
    </row>
    <row r="1817" spans="1:82" x14ac:dyDescent="0.3">
      <c r="A1817">
        <v>0</v>
      </c>
      <c r="B1817" t="s">
        <v>1177</v>
      </c>
      <c r="C1817" t="s">
        <v>34</v>
      </c>
      <c r="D1817">
        <v>36033</v>
      </c>
      <c r="E1817" s="2">
        <f t="shared" si="179"/>
        <v>0.54775376643321294</v>
      </c>
      <c r="F1817" s="2" t="s">
        <v>1938</v>
      </c>
      <c r="G1817" s="3">
        <v>4138</v>
      </c>
      <c r="H1817" s="1">
        <v>0.37812687776640375</v>
      </c>
      <c r="I1817" s="1">
        <f t="shared" si="180"/>
        <v>-6.6426738465152013</v>
      </c>
      <c r="J1817" s="1">
        <v>2.7080710868</v>
      </c>
      <c r="K1817" s="1">
        <v>42.753277191999999</v>
      </c>
      <c r="L1817" s="2">
        <v>0.27462257239999999</v>
      </c>
      <c r="M1817" s="2">
        <v>1.6083581100542056E-3</v>
      </c>
      <c r="N1817" s="7">
        <v>0</v>
      </c>
      <c r="O1817" s="2">
        <v>1.9280046669371623E-2</v>
      </c>
      <c r="P1817" s="3">
        <v>41540.089641069993</v>
      </c>
      <c r="Q1817" s="3">
        <v>959.36539925279965</v>
      </c>
      <c r="R1817" s="3">
        <v>234596.47157927102</v>
      </c>
      <c r="S1817" s="3">
        <v>252.41668537794058</v>
      </c>
      <c r="T1817" s="3">
        <v>52076.123203828494</v>
      </c>
      <c r="V1817">
        <v>36033</v>
      </c>
      <c r="W1817" s="2">
        <v>0.45901912111347271</v>
      </c>
      <c r="X1817" s="2">
        <v>1.0143894999743188E-2</v>
      </c>
      <c r="Y1817" s="2">
        <v>0.19159383109672945</v>
      </c>
      <c r="Z1817" s="2">
        <v>0.7722751603281528</v>
      </c>
      <c r="AA1817" s="2">
        <v>0.1232292899829428</v>
      </c>
      <c r="AB1817" s="2">
        <v>0.67787187131780646</v>
      </c>
      <c r="AC1817" s="2">
        <v>1.6083581100542056E-3</v>
      </c>
      <c r="AD1817" s="2">
        <v>0</v>
      </c>
      <c r="AE1817" s="2">
        <v>1.9280046669371623E-2</v>
      </c>
      <c r="AF1817">
        <v>417403.17162944307</v>
      </c>
      <c r="AG1817">
        <v>454.07506743592967</v>
      </c>
      <c r="AH1817">
        <v>85342.003877486335</v>
      </c>
      <c r="AI1817">
        <v>8040.0239433375846</v>
      </c>
      <c r="AJ1817">
        <v>2.515283907286511</v>
      </c>
      <c r="AK1817">
        <v>651999.64320871409</v>
      </c>
      <c r="AL1817">
        <v>706.49175281387022</v>
      </c>
      <c r="AM1817">
        <v>132782.93883986678</v>
      </c>
      <c r="AN1817">
        <v>12675.212184785618</v>
      </c>
      <c r="AO1817">
        <v>3.9147710710595853</v>
      </c>
      <c r="AP1817">
        <v>234596.47157927102</v>
      </c>
      <c r="AQ1817">
        <v>252.41668537794055</v>
      </c>
      <c r="AR1817">
        <v>47440.934962380445</v>
      </c>
      <c r="AS1817">
        <v>4635.1882414480333</v>
      </c>
      <c r="AT1817">
        <v>1.3994871637730744</v>
      </c>
      <c r="AU1817" s="3">
        <v>7807044.4471426941</v>
      </c>
      <c r="AV1817" s="3">
        <v>180303.13313557117</v>
      </c>
      <c r="AW1817">
        <v>102932.53248893</v>
      </c>
      <c r="AX1817">
        <v>19345140.155969504</v>
      </c>
      <c r="AY1817">
        <v>2377.2194759472</v>
      </c>
      <c r="AZ1817">
        <v>446774.62830951676</v>
      </c>
      <c r="BA1817">
        <v>144472.62212999997</v>
      </c>
      <c r="BB1817">
        <v>27152184.603112195</v>
      </c>
      <c r="BC1817">
        <v>3336.5848751999997</v>
      </c>
      <c r="BD1817">
        <v>627077.76144508796</v>
      </c>
      <c r="BE1817">
        <v>41540.089641069993</v>
      </c>
      <c r="BF1817">
        <v>7807044.4471426941</v>
      </c>
      <c r="BG1817">
        <v>959.36539925279965</v>
      </c>
      <c r="BH1817">
        <v>180303.13313557117</v>
      </c>
      <c r="BI1817">
        <v>0.59986217971421329</v>
      </c>
      <c r="BJ1817">
        <v>0.97798905748061704</v>
      </c>
      <c r="BK1817">
        <v>0.37812687776640375</v>
      </c>
      <c r="BL1817">
        <v>50.757633592765856</v>
      </c>
      <c r="BM1817">
        <v>44.114959746250655</v>
      </c>
      <c r="BN1817">
        <f t="shared" si="176"/>
        <v>-6.6426738465152013</v>
      </c>
      <c r="BO1817">
        <v>0.54775376643321294</v>
      </c>
      <c r="BP1817">
        <v>3.978942654828327E-3</v>
      </c>
      <c r="BQ1817">
        <v>0.11585430807292264</v>
      </c>
      <c r="BR1817">
        <v>5.9523809523809521E-3</v>
      </c>
      <c r="BS1817">
        <v>0.13793103448275862</v>
      </c>
      <c r="BT1817">
        <v>0.61111111111111116</v>
      </c>
      <c r="BU1817">
        <v>0.19023158839784388</v>
      </c>
      <c r="BV1817">
        <v>0.7722751603281528</v>
      </c>
      <c r="BW1817">
        <v>0.12783121367525188</v>
      </c>
      <c r="BX1817">
        <v>0.67787187131780646</v>
      </c>
      <c r="BY1817">
        <f t="shared" si="177"/>
        <v>6.2030001204154334E-2</v>
      </c>
      <c r="BZ1817">
        <v>0</v>
      </c>
      <c r="CA1817">
        <f t="shared" si="178"/>
        <v>6.9309496311466762E-3</v>
      </c>
      <c r="CC1817">
        <v>6.2030001204154334E-2</v>
      </c>
      <c r="CD1817">
        <v>6.9309496311466762E-3</v>
      </c>
    </row>
    <row r="1818" spans="1:82" x14ac:dyDescent="0.3">
      <c r="A1818">
        <v>0</v>
      </c>
      <c r="B1818" t="s">
        <v>1177</v>
      </c>
      <c r="C1818" t="s">
        <v>108</v>
      </c>
      <c r="D1818">
        <v>36035</v>
      </c>
      <c r="E1818" s="2">
        <f t="shared" si="179"/>
        <v>0.55256794453229208</v>
      </c>
      <c r="F1818" s="2" t="s">
        <v>1938</v>
      </c>
      <c r="G1818" s="3">
        <v>3287</v>
      </c>
      <c r="H1818" s="1">
        <v>6.671100115408418</v>
      </c>
      <c r="I1818" s="1">
        <f t="shared" si="180"/>
        <v>5.4314018799041506</v>
      </c>
      <c r="J1818" s="1">
        <v>2.5576103577899998</v>
      </c>
      <c r="K1818" s="1">
        <v>111.47580689999999</v>
      </c>
      <c r="L1818" s="2">
        <v>0.23833385519000005</v>
      </c>
      <c r="M1818" s="2">
        <v>9.3588208783334636E-3</v>
      </c>
      <c r="N1818" s="7">
        <v>0</v>
      </c>
      <c r="O1818" s="2">
        <v>5.0842346235825162E-2</v>
      </c>
      <c r="P1818" s="3">
        <v>424101.51061238005</v>
      </c>
      <c r="Q1818" s="3">
        <v>9794.5940552352004</v>
      </c>
      <c r="R1818" s="3">
        <v>1314971.9567862835</v>
      </c>
      <c r="S1818" s="3">
        <v>1462.9405510339541</v>
      </c>
      <c r="T1818" s="3">
        <v>297070.65818162798</v>
      </c>
      <c r="V1818">
        <v>36035</v>
      </c>
      <c r="W1818" s="2">
        <v>0.43853971484623305</v>
      </c>
      <c r="X1818" s="2">
        <v>0.17896357831849996</v>
      </c>
      <c r="Y1818" s="2">
        <v>-0.16226779679656647</v>
      </c>
      <c r="Z1818" s="2">
        <v>0.72936746703100475</v>
      </c>
      <c r="AA1818" s="2">
        <v>0.3213106792462011</v>
      </c>
      <c r="AB1818" s="2">
        <v>0.58829765887092988</v>
      </c>
      <c r="AC1818" s="2">
        <v>9.3588208783334636E-3</v>
      </c>
      <c r="AD1818" s="2">
        <v>0</v>
      </c>
      <c r="AE1818" s="2">
        <v>5.0842346235825162E-2</v>
      </c>
      <c r="AF1818">
        <v>804879.45006304723</v>
      </c>
      <c r="AG1818">
        <v>874.37639966950928</v>
      </c>
      <c r="AH1818">
        <v>164336.33872995435</v>
      </c>
      <c r="AI1818">
        <v>14335.093737600713</v>
      </c>
      <c r="AJ1818">
        <v>4.844033191412402</v>
      </c>
      <c r="AK1818">
        <v>2119851.4068493308</v>
      </c>
      <c r="AL1818">
        <v>2337.3169507034636</v>
      </c>
      <c r="AM1818">
        <v>439291.48851141246</v>
      </c>
      <c r="AN1818">
        <v>36450.602137770584</v>
      </c>
      <c r="AO1818">
        <v>12.933125598124816</v>
      </c>
      <c r="AP1818">
        <v>1314971.9567862835</v>
      </c>
      <c r="AQ1818">
        <v>1462.9405510339543</v>
      </c>
      <c r="AR1818">
        <v>274955.14978145808</v>
      </c>
      <c r="AS1818">
        <v>22115.508400169871</v>
      </c>
      <c r="AT1818">
        <v>8.0890924067124139</v>
      </c>
      <c r="AU1818" s="3">
        <v>79705637.904490709</v>
      </c>
      <c r="AV1818" s="3">
        <v>1840796.0067409035</v>
      </c>
      <c r="AW1818">
        <v>145424.35043351998</v>
      </c>
      <c r="AX1818">
        <v>27331052.420475744</v>
      </c>
      <c r="AY1818">
        <v>3358.5649723007996</v>
      </c>
      <c r="AZ1818">
        <v>631208.70089421223</v>
      </c>
      <c r="BA1818">
        <v>569525.86104590003</v>
      </c>
      <c r="BB1818">
        <v>107036690.32496645</v>
      </c>
      <c r="BC1818">
        <v>13153.159027535999</v>
      </c>
      <c r="BD1818">
        <v>2472004.7076351158</v>
      </c>
      <c r="BE1818">
        <v>424101.51061238005</v>
      </c>
      <c r="BF1818">
        <v>79705637.904490709</v>
      </c>
      <c r="BG1818">
        <v>9794.5940552352004</v>
      </c>
      <c r="BH1818">
        <v>1840796.0067409035</v>
      </c>
      <c r="BI1818">
        <v>2.6587371455028008</v>
      </c>
      <c r="BJ1818">
        <v>9.3298372609112192</v>
      </c>
      <c r="BK1818">
        <v>6.671100115408418</v>
      </c>
      <c r="BL1818">
        <v>51.535473168201555</v>
      </c>
      <c r="BM1818">
        <v>56.966875048105706</v>
      </c>
      <c r="BN1818">
        <f t="shared" si="176"/>
        <v>5.4314018799041506</v>
      </c>
      <c r="BO1818">
        <v>0.55256794453229208</v>
      </c>
      <c r="BP1818">
        <v>1.7790654128686904E-2</v>
      </c>
      <c r="BQ1818">
        <v>0.15958150045518993</v>
      </c>
      <c r="BR1818">
        <v>2.976190476190476E-2</v>
      </c>
      <c r="BS1818">
        <v>0.13793103448275862</v>
      </c>
      <c r="BT1818">
        <v>0.77777777777777779</v>
      </c>
      <c r="BU1818">
        <v>-0.15554341982080597</v>
      </c>
      <c r="BV1818">
        <v>0.72936746703100475</v>
      </c>
      <c r="BW1818">
        <v>0.33330983324294722</v>
      </c>
      <c r="BX1818">
        <v>0.58829765887092988</v>
      </c>
      <c r="BY1818">
        <f t="shared" si="177"/>
        <v>0.11071325705512872</v>
      </c>
      <c r="BZ1818">
        <v>0</v>
      </c>
      <c r="CA1818">
        <f t="shared" si="178"/>
        <v>2.0623242649401987E-2</v>
      </c>
      <c r="CC1818">
        <v>0.11071325705512872</v>
      </c>
      <c r="CD1818">
        <v>2.0623242649401987E-2</v>
      </c>
    </row>
    <row r="1819" spans="1:82" x14ac:dyDescent="0.3">
      <c r="A1819">
        <v>0</v>
      </c>
      <c r="B1819" t="s">
        <v>1177</v>
      </c>
      <c r="C1819" t="s">
        <v>854</v>
      </c>
      <c r="D1819">
        <v>36037</v>
      </c>
      <c r="E1819" s="2">
        <f t="shared" si="179"/>
        <v>0.57786601103396629</v>
      </c>
      <c r="F1819" s="2" t="s">
        <v>1939</v>
      </c>
      <c r="G1819" s="3">
        <v>1140</v>
      </c>
      <c r="H1819" s="1">
        <v>5.7842592410315223</v>
      </c>
      <c r="I1819" s="1">
        <f t="shared" si="180"/>
        <v>-2.1913377441972415</v>
      </c>
      <c r="J1819" s="1">
        <v>2.61477028362</v>
      </c>
      <c r="K1819" s="1">
        <v>110.688286064</v>
      </c>
      <c r="L1819" s="2">
        <v>0.24862552989999998</v>
      </c>
      <c r="M1819" s="2">
        <v>1.0553742145830569E-2</v>
      </c>
      <c r="N1819" s="7">
        <v>0</v>
      </c>
      <c r="O1819" s="2">
        <v>4.0544449379439074E-2</v>
      </c>
      <c r="P1819" s="3">
        <v>204587.03280256997</v>
      </c>
      <c r="Q1819" s="3">
        <v>4724.9228902128007</v>
      </c>
      <c r="R1819" s="3">
        <v>1711346.4800331113</v>
      </c>
      <c r="S1819" s="3">
        <v>1884.7513899929872</v>
      </c>
      <c r="T1819" s="3">
        <v>385217.98981684423</v>
      </c>
      <c r="V1819">
        <v>36037</v>
      </c>
      <c r="W1819" s="2">
        <v>0.50556620586102885</v>
      </c>
      <c r="X1819" s="2">
        <v>0.15517256731103288</v>
      </c>
      <c r="Y1819" s="2">
        <v>9.3446068218132006E-2</v>
      </c>
      <c r="Z1819" s="2">
        <v>0.74566806973670052</v>
      </c>
      <c r="AA1819" s="2">
        <v>0.31904077995798436</v>
      </c>
      <c r="AB1819" s="2">
        <v>0.61370138564288756</v>
      </c>
      <c r="AC1819" s="2">
        <v>1.0553742145830569E-2</v>
      </c>
      <c r="AD1819" s="2">
        <v>0</v>
      </c>
      <c r="AE1819" s="2">
        <v>4.0544449379439074E-2</v>
      </c>
      <c r="AF1819">
        <v>788016.14179245674</v>
      </c>
      <c r="AG1819">
        <v>858.69110830501165</v>
      </c>
      <c r="AH1819">
        <v>161388.33675308444</v>
      </c>
      <c r="AI1819">
        <v>14632.230168694849</v>
      </c>
      <c r="AJ1819">
        <v>4.7559450205592002</v>
      </c>
      <c r="AK1819">
        <v>2499362.6218255679</v>
      </c>
      <c r="AL1819">
        <v>2743.4424982979995</v>
      </c>
      <c r="AM1819">
        <v>515621.52850518416</v>
      </c>
      <c r="AN1819">
        <v>45617.028233439407</v>
      </c>
      <c r="AO1819">
        <v>15.185840287107988</v>
      </c>
      <c r="AP1819">
        <v>1711346.4800331113</v>
      </c>
      <c r="AQ1819">
        <v>1884.7513899929877</v>
      </c>
      <c r="AR1819">
        <v>354233.19175209972</v>
      </c>
      <c r="AS1819">
        <v>30984.798064744558</v>
      </c>
      <c r="AT1819">
        <v>10.429895266548787</v>
      </c>
      <c r="AU1819" s="3">
        <v>38450086.944914997</v>
      </c>
      <c r="AV1819" s="3">
        <v>888002.00798659376</v>
      </c>
      <c r="AW1819">
        <v>94949.634192480007</v>
      </c>
      <c r="AX1819">
        <v>17844834.250134692</v>
      </c>
      <c r="AY1819">
        <v>2192.8550107392002</v>
      </c>
      <c r="AZ1819">
        <v>412125.1707183253</v>
      </c>
      <c r="BA1819">
        <v>299536.66699504998</v>
      </c>
      <c r="BB1819">
        <v>56294921.195049696</v>
      </c>
      <c r="BC1819">
        <v>6917.7779009520009</v>
      </c>
      <c r="BD1819">
        <v>1300127.1787049191</v>
      </c>
      <c r="BE1819">
        <v>204587.03280256997</v>
      </c>
      <c r="BF1819">
        <v>38450086.944914997</v>
      </c>
      <c r="BG1819">
        <v>4724.9228902128007</v>
      </c>
      <c r="BH1819">
        <v>888002.00798659376</v>
      </c>
      <c r="BI1819">
        <v>2.3645425258455215</v>
      </c>
      <c r="BJ1819">
        <v>8.1488017668770443</v>
      </c>
      <c r="BK1819">
        <v>5.7842592410315223</v>
      </c>
      <c r="BL1819">
        <v>40.704554000485878</v>
      </c>
      <c r="BM1819">
        <v>38.513216256288636</v>
      </c>
      <c r="BN1819">
        <f t="shared" si="176"/>
        <v>-2.1913377441972415</v>
      </c>
      <c r="BO1819">
        <v>0.57786601103396629</v>
      </c>
      <c r="BP1819">
        <v>1.6546460475863407E-2</v>
      </c>
      <c r="BQ1819">
        <v>0.11538081113347802</v>
      </c>
      <c r="BR1819">
        <v>1.1904761904761904E-2</v>
      </c>
      <c r="BS1819">
        <v>0.13793103448275862</v>
      </c>
      <c r="BT1819">
        <v>0.66666666666666663</v>
      </c>
      <c r="BU1819">
        <v>6.2755099742474674E-2</v>
      </c>
      <c r="BV1819">
        <v>0.74566806973670052</v>
      </c>
      <c r="BW1819">
        <v>0.33095516593151902</v>
      </c>
      <c r="BX1819">
        <v>0.61370138564288756</v>
      </c>
      <c r="BY1819">
        <f t="shared" si="177"/>
        <v>0.1555429943782681</v>
      </c>
      <c r="BZ1819">
        <v>0</v>
      </c>
      <c r="CA1819">
        <f t="shared" si="178"/>
        <v>1.6384443692240649E-2</v>
      </c>
      <c r="CC1819">
        <v>0.1555429943782681</v>
      </c>
      <c r="CD1819">
        <v>1.6384443692240649E-2</v>
      </c>
    </row>
    <row r="1820" spans="1:82" x14ac:dyDescent="0.3">
      <c r="A1820">
        <v>0</v>
      </c>
      <c r="B1820" t="s">
        <v>1177</v>
      </c>
      <c r="C1820" t="s">
        <v>36</v>
      </c>
      <c r="D1820">
        <v>36039</v>
      </c>
      <c r="E1820" s="2">
        <f t="shared" si="179"/>
        <v>0.62616999922900496</v>
      </c>
      <c r="F1820" s="2" t="s">
        <v>1940</v>
      </c>
      <c r="G1820" s="3">
        <v>2825</v>
      </c>
      <c r="H1820" s="1">
        <v>1.8928305405625774</v>
      </c>
      <c r="I1820" s="1">
        <f t="shared" si="180"/>
        <v>-1.082177222137453</v>
      </c>
      <c r="J1820" s="1">
        <v>2.5063840531200001</v>
      </c>
      <c r="K1820" s="1">
        <v>147.717204893</v>
      </c>
      <c r="L1820" s="2">
        <v>0.22805596157999997</v>
      </c>
      <c r="M1820" s="2">
        <v>9.8476170392059574E-3</v>
      </c>
      <c r="N1820" s="7">
        <v>1.31292938044E-2</v>
      </c>
      <c r="O1820" s="2">
        <v>8.5918205679728285E-2</v>
      </c>
      <c r="P1820" s="3">
        <v>124001.18331232</v>
      </c>
      <c r="Q1820" s="3">
        <v>2863.7984598528001</v>
      </c>
      <c r="R1820" s="3">
        <v>467651.16453461652</v>
      </c>
      <c r="S1820" s="3">
        <v>506.6276428223066</v>
      </c>
      <c r="T1820" s="3">
        <v>101447.0016210677</v>
      </c>
      <c r="V1820">
        <v>36039</v>
      </c>
      <c r="W1820" s="2">
        <v>0.48646150868070559</v>
      </c>
      <c r="X1820" s="2">
        <v>5.0778390494725864E-2</v>
      </c>
      <c r="Y1820" s="2">
        <v>2.6208798349862335E-2</v>
      </c>
      <c r="Z1820" s="2">
        <v>0.71475898690473527</v>
      </c>
      <c r="AA1820" s="2">
        <v>0.4257705484302719</v>
      </c>
      <c r="AB1820" s="2">
        <v>0.56292794904071164</v>
      </c>
      <c r="AC1820" s="2">
        <v>9.8476170392059574E-3</v>
      </c>
      <c r="AD1820" s="2">
        <v>2.7165686997049576E-2</v>
      </c>
      <c r="AE1820" s="2">
        <v>8.5918205679728285E-2</v>
      </c>
      <c r="AF1820">
        <v>408757.17649209779</v>
      </c>
      <c r="AG1820">
        <v>442.19103438702757</v>
      </c>
      <c r="AH1820">
        <v>83108.436638777101</v>
      </c>
      <c r="AI1820">
        <v>5461.7755994304371</v>
      </c>
      <c r="AJ1820">
        <v>2.4505738915273274</v>
      </c>
      <c r="AK1820">
        <v>876408.3410267143</v>
      </c>
      <c r="AL1820">
        <v>948.81867720933417</v>
      </c>
      <c r="AM1820">
        <v>178327.53444639625</v>
      </c>
      <c r="AN1820">
        <v>11689.679412878993</v>
      </c>
      <c r="AO1820">
        <v>5.2579187182926184</v>
      </c>
      <c r="AP1820">
        <v>467651.16453461652</v>
      </c>
      <c r="AQ1820">
        <v>506.6276428223066</v>
      </c>
      <c r="AR1820">
        <v>95219.097807619153</v>
      </c>
      <c r="AS1820">
        <v>6227.9038134485563</v>
      </c>
      <c r="AT1820">
        <v>2.807344826765291</v>
      </c>
      <c r="AU1820" s="3">
        <v>23304782.391717423</v>
      </c>
      <c r="AV1820" s="3">
        <v>538222.28254473524</v>
      </c>
      <c r="AW1820">
        <v>87166.029159340003</v>
      </c>
      <c r="AX1820">
        <v>16381983.52020636</v>
      </c>
      <c r="AY1820">
        <v>2013.0932091935997</v>
      </c>
      <c r="AZ1820">
        <v>378340.73773584515</v>
      </c>
      <c r="BA1820">
        <v>211167.21247165999</v>
      </c>
      <c r="BB1820">
        <v>39686765.911923781</v>
      </c>
      <c r="BC1820">
        <v>4876.8916690463993</v>
      </c>
      <c r="BD1820">
        <v>916563.02028058027</v>
      </c>
      <c r="BE1820">
        <v>124001.18331232</v>
      </c>
      <c r="BF1820">
        <v>23304782.391717423</v>
      </c>
      <c r="BG1820">
        <v>2863.7984598528001</v>
      </c>
      <c r="BH1820">
        <v>538222.28254473524</v>
      </c>
      <c r="BI1820">
        <v>1.288700896134003</v>
      </c>
      <c r="BJ1820">
        <v>3.1815314366965803</v>
      </c>
      <c r="BK1820">
        <v>1.8928305405625774</v>
      </c>
      <c r="BL1820">
        <v>51.608043701254402</v>
      </c>
      <c r="BM1820">
        <v>50.525866479116949</v>
      </c>
      <c r="BN1820">
        <f t="shared" si="176"/>
        <v>-1.082177222137453</v>
      </c>
      <c r="BO1820">
        <v>0.62616999922900496</v>
      </c>
      <c r="BP1820">
        <v>9.7718144721533028E-3</v>
      </c>
      <c r="BQ1820">
        <v>0.16240647893244067</v>
      </c>
      <c r="BR1820">
        <v>5.9523809523809521E-2</v>
      </c>
      <c r="BS1820">
        <v>6.8965517241379309E-2</v>
      </c>
      <c r="BT1820">
        <v>0.83333333333333337</v>
      </c>
      <c r="BU1820">
        <v>3.0991178650623057E-2</v>
      </c>
      <c r="BV1820">
        <v>0.71475898690473527</v>
      </c>
      <c r="BW1820">
        <v>0.44167069339239823</v>
      </c>
      <c r="BX1820">
        <v>0.56292794904071164</v>
      </c>
      <c r="BY1820">
        <f t="shared" si="177"/>
        <v>0.15698713970734757</v>
      </c>
      <c r="BZ1820">
        <v>2.7165686997049576E-2</v>
      </c>
      <c r="CA1820">
        <f t="shared" si="178"/>
        <v>3.6967963122323672E-2</v>
      </c>
      <c r="CC1820">
        <v>0.15698713970734757</v>
      </c>
      <c r="CD1820">
        <v>3.6967963122323672E-2</v>
      </c>
    </row>
    <row r="1821" spans="1:82" x14ac:dyDescent="0.3">
      <c r="A1821">
        <v>1</v>
      </c>
      <c r="B1821" t="s">
        <v>1177</v>
      </c>
      <c r="C1821" t="s">
        <v>291</v>
      </c>
      <c r="D1821">
        <v>36041</v>
      </c>
      <c r="E1821" s="2">
        <v>0</v>
      </c>
      <c r="F1821" s="2" t="s">
        <v>1954</v>
      </c>
      <c r="G1821" s="3">
        <v>-999</v>
      </c>
      <c r="H1821" s="1">
        <v>0.37976937492376039</v>
      </c>
      <c r="I1821" s="1">
        <f t="shared" si="180"/>
        <v>-999</v>
      </c>
      <c r="J1821" s="1">
        <v>-999</v>
      </c>
      <c r="K1821" s="1">
        <v>-999</v>
      </c>
      <c r="L1821" s="2">
        <v>-999</v>
      </c>
      <c r="M1821" s="2">
        <v>-999</v>
      </c>
      <c r="N1821" s="7">
        <v>-999</v>
      </c>
      <c r="O1821" s="2">
        <v>-999</v>
      </c>
      <c r="P1821" s="3">
        <v>-999</v>
      </c>
      <c r="Q1821" s="3">
        <v>-999</v>
      </c>
      <c r="R1821" s="3">
        <v>-999</v>
      </c>
      <c r="S1821" s="3">
        <v>-999</v>
      </c>
      <c r="T1821" s="3">
        <v>-999</v>
      </c>
      <c r="V1821">
        <v>36041</v>
      </c>
      <c r="W1821" s="2">
        <v>-999</v>
      </c>
      <c r="X1821" s="2">
        <v>1.0187957772535276E-2</v>
      </c>
      <c r="Y1821" s="2">
        <v>-999</v>
      </c>
      <c r="Z1821" s="2">
        <v>-999</v>
      </c>
      <c r="AA1821" s="2">
        <v>-999</v>
      </c>
      <c r="AB1821" s="2">
        <v>-999</v>
      </c>
      <c r="AC1821" s="2">
        <v>-999</v>
      </c>
      <c r="AD1821" s="2">
        <v>-999</v>
      </c>
      <c r="AE1821" s="2">
        <v>-999</v>
      </c>
      <c r="AF1821" s="2">
        <v>-999</v>
      </c>
      <c r="AG1821" s="2">
        <v>-999</v>
      </c>
      <c r="AH1821" s="2">
        <v>-999</v>
      </c>
      <c r="AI1821" s="2">
        <v>-999</v>
      </c>
      <c r="AJ1821" s="2">
        <v>-999</v>
      </c>
      <c r="AK1821" s="2">
        <v>-999</v>
      </c>
      <c r="AL1821" s="2">
        <v>-999</v>
      </c>
      <c r="AM1821" s="2">
        <v>-999</v>
      </c>
      <c r="AN1821" s="2">
        <v>-999</v>
      </c>
      <c r="AO1821" s="2">
        <v>-999</v>
      </c>
      <c r="AP1821" s="2">
        <v>-999</v>
      </c>
      <c r="AQ1821" s="2">
        <v>-999</v>
      </c>
      <c r="AR1821" s="2">
        <v>-999</v>
      </c>
      <c r="AS1821" s="2">
        <v>-999</v>
      </c>
      <c r="AT1821" s="2">
        <v>-999</v>
      </c>
      <c r="AU1821" s="2">
        <v>-999</v>
      </c>
      <c r="AV1821" s="2">
        <v>-999</v>
      </c>
      <c r="AW1821" s="2">
        <v>-999</v>
      </c>
      <c r="AX1821" s="2">
        <v>-999</v>
      </c>
      <c r="AY1821" s="2">
        <v>-999</v>
      </c>
      <c r="AZ1821" s="2">
        <v>-999</v>
      </c>
      <c r="BA1821" s="2">
        <v>-999</v>
      </c>
      <c r="BB1821" s="2">
        <v>-999</v>
      </c>
      <c r="BC1821" s="2">
        <v>-999</v>
      </c>
      <c r="BD1821" s="2">
        <v>-999</v>
      </c>
      <c r="BE1821" s="2">
        <v>-999</v>
      </c>
      <c r="BF1821" s="2">
        <v>-999</v>
      </c>
      <c r="BG1821" s="2">
        <v>-999</v>
      </c>
      <c r="BH1821" s="2">
        <v>-999</v>
      </c>
      <c r="BI1821">
        <v>0</v>
      </c>
      <c r="BJ1821">
        <v>0.37976937492376039</v>
      </c>
      <c r="BK1821">
        <v>0.37976937492376039</v>
      </c>
      <c r="BL1821">
        <v>-999</v>
      </c>
      <c r="BM1821">
        <v>53.493876268008613</v>
      </c>
      <c r="BN1821">
        <f t="shared" si="176"/>
        <v>-999</v>
      </c>
      <c r="BO1821" t="s">
        <v>3748</v>
      </c>
      <c r="BP1821" t="s">
        <v>3748</v>
      </c>
      <c r="BQ1821">
        <v>0.1080454352575274</v>
      </c>
      <c r="BR1821">
        <v>1.7857142857142856E-2</v>
      </c>
      <c r="BS1821">
        <v>0.13793103448275862</v>
      </c>
      <c r="BT1821">
        <v>0.72222222222222221</v>
      </c>
      <c r="BU1821" t="s">
        <v>3748</v>
      </c>
      <c r="BY1821">
        <f t="shared" si="177"/>
        <v>-999</v>
      </c>
      <c r="CA1821">
        <f t="shared" si="178"/>
        <v>-999</v>
      </c>
    </row>
    <row r="1822" spans="1:82" x14ac:dyDescent="0.3">
      <c r="A1822">
        <v>0</v>
      </c>
      <c r="B1822" t="s">
        <v>1177</v>
      </c>
      <c r="C1822" t="s">
        <v>1188</v>
      </c>
      <c r="D1822">
        <v>36043</v>
      </c>
      <c r="E1822" s="2">
        <f t="shared" ref="E1822:E1864" si="181">BO1822</f>
        <v>0.57667413676956636</v>
      </c>
      <c r="F1822" s="2" t="s">
        <v>1939</v>
      </c>
      <c r="G1822" s="3">
        <v>2385</v>
      </c>
      <c r="H1822" s="1">
        <v>1.9058954980865679</v>
      </c>
      <c r="I1822" s="1">
        <f t="shared" si="180"/>
        <v>-2.8097258047964928</v>
      </c>
      <c r="J1822" s="1">
        <v>2.5685546351799999</v>
      </c>
      <c r="K1822" s="1">
        <v>93.415631965399996</v>
      </c>
      <c r="L1822" s="2">
        <v>0.23981107163000015</v>
      </c>
      <c r="M1822" s="2">
        <v>1.9344877272909036E-2</v>
      </c>
      <c r="N1822" s="7">
        <v>0</v>
      </c>
      <c r="O1822" s="2">
        <v>2.9510013532066129E-2</v>
      </c>
      <c r="P1822" s="3">
        <v>227015.60088988999</v>
      </c>
      <c r="Q1822" s="3">
        <v>5242.9090660655984</v>
      </c>
      <c r="R1822" s="3">
        <v>683431.23740571935</v>
      </c>
      <c r="S1822" s="3">
        <v>752.53580690992885</v>
      </c>
      <c r="T1822" s="3">
        <v>156481.91794930238</v>
      </c>
      <c r="V1822">
        <v>36043</v>
      </c>
      <c r="W1822" s="2">
        <v>0.45706637978940368</v>
      </c>
      <c r="X1822" s="2">
        <v>5.112888014540163E-2</v>
      </c>
      <c r="Y1822" s="2">
        <v>9.4690511970913466E-2</v>
      </c>
      <c r="Z1822" s="2">
        <v>0.7324885053291631</v>
      </c>
      <c r="AA1822" s="2">
        <v>0.26925519530835357</v>
      </c>
      <c r="AB1822" s="2">
        <v>0.59194398504060008</v>
      </c>
      <c r="AC1822" s="2">
        <v>1.9344877272909036E-2</v>
      </c>
      <c r="AD1822" s="2">
        <v>0</v>
      </c>
      <c r="AE1822" s="2">
        <v>2.9510013532066129E-2</v>
      </c>
      <c r="AF1822">
        <v>725561.16895704123</v>
      </c>
      <c r="AG1822">
        <v>791.26653701658893</v>
      </c>
      <c r="AH1822">
        <v>148716.09721166469</v>
      </c>
      <c r="AI1822">
        <v>16351.900155153171</v>
      </c>
      <c r="AJ1822">
        <v>4.3822224038144402</v>
      </c>
      <c r="AK1822">
        <v>1408992.4063627606</v>
      </c>
      <c r="AL1822">
        <v>1543.8023439265178</v>
      </c>
      <c r="AM1822">
        <v>290152.87354450393</v>
      </c>
      <c r="AN1822">
        <v>31397.041771616343</v>
      </c>
      <c r="AO1822">
        <v>8.5466930222510733</v>
      </c>
      <c r="AP1822">
        <v>683431.23740571935</v>
      </c>
      <c r="AQ1822">
        <v>752.53580690992885</v>
      </c>
      <c r="AR1822">
        <v>141436.77633283925</v>
      </c>
      <c r="AS1822">
        <v>15045.141616463172</v>
      </c>
      <c r="AT1822">
        <v>4.1644706184366331</v>
      </c>
      <c r="AU1822" s="3">
        <v>42665312.031245925</v>
      </c>
      <c r="AV1822" s="3">
        <v>985352.32987636852</v>
      </c>
      <c r="AW1822">
        <v>165383.92268033</v>
      </c>
      <c r="AX1822">
        <v>31082254.428541221</v>
      </c>
      <c r="AY1822">
        <v>3819.5298658032002</v>
      </c>
      <c r="AZ1822">
        <v>717842.44297905348</v>
      </c>
      <c r="BA1822">
        <v>392399.52357021999</v>
      </c>
      <c r="BB1822">
        <v>73747566.459787145</v>
      </c>
      <c r="BC1822">
        <v>9062.438931868799</v>
      </c>
      <c r="BD1822">
        <v>1703194.772855422</v>
      </c>
      <c r="BE1822">
        <v>227015.60088988999</v>
      </c>
      <c r="BF1822">
        <v>42665312.031245925</v>
      </c>
      <c r="BG1822">
        <v>5242.9090660655984</v>
      </c>
      <c r="BH1822">
        <v>985352.32987636852</v>
      </c>
      <c r="BI1822">
        <v>1.2185283422775972</v>
      </c>
      <c r="BJ1822">
        <v>3.1244238403641651</v>
      </c>
      <c r="BK1822">
        <v>1.9058954980865679</v>
      </c>
      <c r="BL1822">
        <v>46.738431003865543</v>
      </c>
      <c r="BM1822">
        <v>43.92870519906905</v>
      </c>
      <c r="BN1822">
        <f t="shared" si="176"/>
        <v>-2.8097258047964928</v>
      </c>
      <c r="BO1822">
        <v>0.57667413676956636</v>
      </c>
      <c r="BP1822">
        <v>8.5093607464009659E-3</v>
      </c>
      <c r="BQ1822">
        <v>0.13758003792411144</v>
      </c>
      <c r="BR1822">
        <v>1.7857142857142856E-2</v>
      </c>
      <c r="BS1822">
        <v>0.17241379310344829</v>
      </c>
      <c r="BT1822">
        <v>0.61111111111111116</v>
      </c>
      <c r="BU1822">
        <v>8.0464375514876327E-2</v>
      </c>
      <c r="BV1822">
        <v>0.7324885053291631</v>
      </c>
      <c r="BW1822">
        <v>0.27931036857713026</v>
      </c>
      <c r="BX1822">
        <v>0.59194398504060008</v>
      </c>
      <c r="BY1822">
        <f t="shared" si="177"/>
        <v>0.21581830491652082</v>
      </c>
      <c r="BZ1822">
        <v>0</v>
      </c>
      <c r="CA1822">
        <f t="shared" si="178"/>
        <v>1.2010345773773454E-2</v>
      </c>
      <c r="CC1822">
        <v>0.21581830491652082</v>
      </c>
      <c r="CD1822">
        <v>1.2010345773773454E-2</v>
      </c>
    </row>
    <row r="1823" spans="1:82" x14ac:dyDescent="0.3">
      <c r="A1823">
        <v>0</v>
      </c>
      <c r="B1823" t="s">
        <v>1177</v>
      </c>
      <c r="C1823" t="s">
        <v>41</v>
      </c>
      <c r="D1823">
        <v>36045</v>
      </c>
      <c r="E1823" s="2">
        <f t="shared" si="181"/>
        <v>0.53074983685967736</v>
      </c>
      <c r="F1823" s="2" t="s">
        <v>1938</v>
      </c>
      <c r="G1823" s="3">
        <v>18716</v>
      </c>
      <c r="H1823" s="1">
        <v>9.4927041846940128</v>
      </c>
      <c r="I1823" s="1">
        <f t="shared" si="180"/>
        <v>0.54451657621089566</v>
      </c>
      <c r="J1823" s="1">
        <v>2.6979191919800001</v>
      </c>
      <c r="K1823" s="1">
        <v>60.3426568199</v>
      </c>
      <c r="L1823" s="2">
        <v>0.25908425864999995</v>
      </c>
      <c r="M1823" s="2">
        <v>1.3262709570976507E-2</v>
      </c>
      <c r="N1823" s="7">
        <v>0</v>
      </c>
      <c r="O1823" s="2">
        <v>4.1374862212174235E-2</v>
      </c>
      <c r="P1823" s="3">
        <v>1369594.1473553299</v>
      </c>
      <c r="Q1823" s="3">
        <v>31630.678877803195</v>
      </c>
      <c r="R1823" s="3">
        <v>6547087.170442964</v>
      </c>
      <c r="S1823" s="3">
        <v>7093.4408015682111</v>
      </c>
      <c r="T1823" s="3">
        <v>1424737.794202459</v>
      </c>
      <c r="V1823">
        <v>36045</v>
      </c>
      <c r="W1823" s="2">
        <v>0.48709777572695884</v>
      </c>
      <c r="X1823" s="2">
        <v>0.2546578944135412</v>
      </c>
      <c r="Y1823" s="2">
        <v>1.3744897947018763E-2</v>
      </c>
      <c r="Z1823" s="2">
        <v>0.76938009001852725</v>
      </c>
      <c r="AA1823" s="2">
        <v>0.17392778387973684</v>
      </c>
      <c r="AB1823" s="2">
        <v>0.63951746466148118</v>
      </c>
      <c r="AC1823" s="2">
        <v>1.3262709570976507E-2</v>
      </c>
      <c r="AD1823" s="2">
        <v>0</v>
      </c>
      <c r="AE1823" s="2">
        <v>4.1374862212174235E-2</v>
      </c>
      <c r="AF1823">
        <v>1534191.0007840993</v>
      </c>
      <c r="AG1823">
        <v>1664.8475662888841</v>
      </c>
      <c r="AH1823">
        <v>312902.94853658183</v>
      </c>
      <c r="AI1823">
        <v>21374.458068713229</v>
      </c>
      <c r="AJ1823">
        <v>9.224052655962371</v>
      </c>
      <c r="AK1823">
        <v>8081278.1712270631</v>
      </c>
      <c r="AL1823">
        <v>8758.2883678570943</v>
      </c>
      <c r="AM1823">
        <v>1646093.1979165964</v>
      </c>
      <c r="AN1823">
        <v>112922.00289115767</v>
      </c>
      <c r="AO1823">
        <v>48.530192130189548</v>
      </c>
      <c r="AP1823">
        <v>6547087.170442964</v>
      </c>
      <c r="AQ1823">
        <v>7093.4408015682102</v>
      </c>
      <c r="AR1823">
        <v>1333190.2493800146</v>
      </c>
      <c r="AS1823">
        <v>91547.544822444441</v>
      </c>
      <c r="AT1823">
        <v>39.30613947422718</v>
      </c>
      <c r="AU1823" s="3">
        <v>257401524.05396071</v>
      </c>
      <c r="AV1823" s="3">
        <v>5944669.7882943321</v>
      </c>
      <c r="AW1823">
        <v>347979.19178417005</v>
      </c>
      <c r="AX1823">
        <v>65399209.303916916</v>
      </c>
      <c r="AY1823">
        <v>8036.5545462768014</v>
      </c>
      <c r="AZ1823">
        <v>1510390.0614272621</v>
      </c>
      <c r="BA1823">
        <v>1717573.3391394999</v>
      </c>
      <c r="BB1823">
        <v>322800733.35787761</v>
      </c>
      <c r="BC1823">
        <v>39667.233424079997</v>
      </c>
      <c r="BD1823">
        <v>7455059.8497215947</v>
      </c>
      <c r="BE1823">
        <v>1369594.1473553299</v>
      </c>
      <c r="BF1823">
        <v>257401524.05396071</v>
      </c>
      <c r="BG1823">
        <v>31630.678877803195</v>
      </c>
      <c r="BH1823">
        <v>5944669.7882943321</v>
      </c>
      <c r="BI1823">
        <v>2.3733314472123768</v>
      </c>
      <c r="BJ1823">
        <v>11.866035631906389</v>
      </c>
      <c r="BK1823">
        <v>9.4927041846940128</v>
      </c>
      <c r="BL1823">
        <v>39.640127294995715</v>
      </c>
      <c r="BM1823">
        <v>40.18464387120661</v>
      </c>
      <c r="BN1823">
        <f t="shared" si="176"/>
        <v>0.54451657621089566</v>
      </c>
      <c r="BO1823">
        <v>0.53074983685967736</v>
      </c>
      <c r="BP1823">
        <v>1.5253836582888574E-2</v>
      </c>
      <c r="BQ1823">
        <v>0.13038158299876984</v>
      </c>
      <c r="BR1823">
        <v>1.1904761904761904E-2</v>
      </c>
      <c r="BS1823">
        <v>0.13793103448275862</v>
      </c>
      <c r="BT1823">
        <v>0.66666666666666663</v>
      </c>
      <c r="BU1823">
        <v>-1.5593758717492264E-2</v>
      </c>
      <c r="BV1823">
        <v>0.76938009001852725</v>
      </c>
      <c r="BW1823">
        <v>0.18042301232337848</v>
      </c>
      <c r="BX1823">
        <v>0.63951746466148118</v>
      </c>
      <c r="BY1823">
        <f t="shared" si="177"/>
        <v>8.7665668311854253E-2</v>
      </c>
      <c r="BZ1823">
        <v>0</v>
      </c>
      <c r="CA1823">
        <f t="shared" si="178"/>
        <v>1.5677997001880731E-2</v>
      </c>
      <c r="CC1823">
        <v>8.7665668311854253E-2</v>
      </c>
      <c r="CD1823">
        <v>1.5677997001880731E-2</v>
      </c>
    </row>
    <row r="1824" spans="1:82" x14ac:dyDescent="0.3">
      <c r="A1824">
        <v>0</v>
      </c>
      <c r="B1824" t="s">
        <v>1177</v>
      </c>
      <c r="C1824" t="s">
        <v>162</v>
      </c>
      <c r="D1824">
        <v>36047</v>
      </c>
      <c r="E1824" s="2">
        <f t="shared" si="181"/>
        <v>0.638288811327543</v>
      </c>
      <c r="F1824" s="2" t="s">
        <v>1941</v>
      </c>
      <c r="G1824" s="3">
        <v>175810</v>
      </c>
      <c r="H1824" s="1">
        <v>1.4445621000244842</v>
      </c>
      <c r="I1824" s="1">
        <f t="shared" si="180"/>
        <v>-4.5836333678019905</v>
      </c>
      <c r="J1824" s="1">
        <v>2.3419444343100002</v>
      </c>
      <c r="K1824" s="1">
        <v>218.77163233300001</v>
      </c>
      <c r="L1824" s="2">
        <v>0.15782330377000009</v>
      </c>
      <c r="M1824" s="2">
        <v>0.12145646209660264</v>
      </c>
      <c r="N1824" s="7">
        <v>3.3669953773500003E-2</v>
      </c>
      <c r="O1824" s="2">
        <v>1.9688277230525922E-2</v>
      </c>
      <c r="P1824" s="3">
        <v>-168223.41847596</v>
      </c>
      <c r="Q1824" s="3">
        <v>-3885.1078181184002</v>
      </c>
      <c r="R1824" s="3">
        <v>-3659256.9251923971</v>
      </c>
      <c r="S1824" s="3">
        <v>-3332.4619755848667</v>
      </c>
      <c r="T1824" s="3">
        <v>-2104562.2040214855</v>
      </c>
      <c r="V1824">
        <v>36047</v>
      </c>
      <c r="W1824" s="2">
        <v>0.57837464532997995</v>
      </c>
      <c r="X1824" s="2">
        <v>3.8752829076354099E-2</v>
      </c>
      <c r="Y1824" s="2">
        <v>0.32543523240296235</v>
      </c>
      <c r="Z1824" s="2">
        <v>0.66786485860810541</v>
      </c>
      <c r="AA1824" s="2">
        <v>0.63057324938471837</v>
      </c>
      <c r="AB1824" s="2">
        <v>0.38956731534908812</v>
      </c>
      <c r="AC1824" s="2">
        <v>0.12145646209660264</v>
      </c>
      <c r="AD1824" s="2">
        <v>6.9666155624417386E-2</v>
      </c>
      <c r="AE1824" s="2">
        <v>1.9688277230525922E-2</v>
      </c>
      <c r="AF1824">
        <v>6207798.821953685</v>
      </c>
      <c r="AG1824">
        <v>5652.6374278725007</v>
      </c>
      <c r="AH1824">
        <v>1062395.713580084</v>
      </c>
      <c r="AI1824">
        <v>2508258.5294188331</v>
      </c>
      <c r="AJ1824">
        <v>31.809269872245022</v>
      </c>
      <c r="AK1824">
        <v>2548541.8967612879</v>
      </c>
      <c r="AL1824">
        <v>2320.1754522876336</v>
      </c>
      <c r="AM1824">
        <v>436069.7969251945</v>
      </c>
      <c r="AN1824">
        <v>1030022.2420522367</v>
      </c>
      <c r="AO1824">
        <v>13.056642112796286</v>
      </c>
      <c r="AP1824">
        <v>-3659256.9251923971</v>
      </c>
      <c r="AQ1824">
        <v>-3332.4619755848671</v>
      </c>
      <c r="AR1824">
        <v>-626325.91665488947</v>
      </c>
      <c r="AS1824">
        <v>-1478236.2873665965</v>
      </c>
      <c r="AT1824">
        <v>-18.752627759448735</v>
      </c>
      <c r="AU1824" s="3">
        <v>-31615909.268371921</v>
      </c>
      <c r="AV1824" s="3">
        <v>-730167.16333717213</v>
      </c>
      <c r="AW1824">
        <v>297432.39392795</v>
      </c>
      <c r="AX1824">
        <v>55899444.114818923</v>
      </c>
      <c r="AY1824">
        <v>6869.1798649680004</v>
      </c>
      <c r="AZ1824">
        <v>1290993.6638220861</v>
      </c>
      <c r="BA1824">
        <v>129208.97545199</v>
      </c>
      <c r="BB1824">
        <v>24283534.846447002</v>
      </c>
      <c r="BC1824">
        <v>2984.0720468496002</v>
      </c>
      <c r="BD1824">
        <v>560826.50048491382</v>
      </c>
      <c r="BE1824">
        <v>-168223.41847596</v>
      </c>
      <c r="BF1824">
        <v>-31615909.268371921</v>
      </c>
      <c r="BG1824">
        <v>-3885.1078181184002</v>
      </c>
      <c r="BH1824">
        <v>-730167.16333717213</v>
      </c>
      <c r="BI1824">
        <v>73.73882239894445</v>
      </c>
      <c r="BJ1824">
        <v>75.183384498968934</v>
      </c>
      <c r="BK1824">
        <v>1.4445621000244842</v>
      </c>
      <c r="BL1824">
        <v>20.896105992349433</v>
      </c>
      <c r="BM1824">
        <v>16.312472624547443</v>
      </c>
      <c r="BN1824">
        <f t="shared" si="176"/>
        <v>-4.5836333678019905</v>
      </c>
      <c r="BO1824">
        <v>0.638288811327543</v>
      </c>
      <c r="BP1824">
        <v>0.56995983968780906</v>
      </c>
      <c r="BQ1824">
        <v>0.37438095268629418</v>
      </c>
      <c r="BR1824">
        <v>1.7857142857142856E-2</v>
      </c>
      <c r="BS1824">
        <v>0</v>
      </c>
      <c r="BT1824">
        <v>0.66666666666666663</v>
      </c>
      <c r="BU1824">
        <v>0.13126519174921766</v>
      </c>
      <c r="BV1824">
        <v>0.66786485860810541</v>
      </c>
      <c r="BW1824">
        <v>0.65412162799244644</v>
      </c>
      <c r="BX1824">
        <v>0.38956731534908812</v>
      </c>
      <c r="BY1824">
        <f t="shared" si="177"/>
        <v>0.17243610145179256</v>
      </c>
      <c r="BZ1824">
        <v>6.9666155624417386E-2</v>
      </c>
      <c r="CA1824">
        <f t="shared" si="178"/>
        <v>1.1786471488163889E-2</v>
      </c>
      <c r="CC1824">
        <v>0.17243610145179256</v>
      </c>
      <c r="CD1824">
        <v>1.1786471488163889E-2</v>
      </c>
    </row>
    <row r="1825" spans="1:82" x14ac:dyDescent="0.3">
      <c r="A1825">
        <v>0</v>
      </c>
      <c r="B1825" t="s">
        <v>1177</v>
      </c>
      <c r="C1825" t="s">
        <v>455</v>
      </c>
      <c r="D1825">
        <v>36049</v>
      </c>
      <c r="E1825" s="2">
        <f t="shared" si="181"/>
        <v>0.57678096242336441</v>
      </c>
      <c r="F1825" s="2" t="s">
        <v>1939</v>
      </c>
      <c r="G1825" s="3">
        <v>640</v>
      </c>
      <c r="H1825" s="1">
        <v>0.37887118430233163</v>
      </c>
      <c r="I1825" s="1">
        <f t="shared" si="180"/>
        <v>-6.3854440651771505</v>
      </c>
      <c r="J1825" s="1">
        <v>2.59497440674</v>
      </c>
      <c r="K1825" s="1">
        <v>79.3451954728</v>
      </c>
      <c r="L1825" s="2">
        <v>0.29534172844999995</v>
      </c>
      <c r="M1825" s="2">
        <v>2.3776216931379853E-4</v>
      </c>
      <c r="N1825" s="7">
        <v>0</v>
      </c>
      <c r="O1825" s="2">
        <v>1.3531342549301389E-2</v>
      </c>
      <c r="P1825" s="3">
        <v>15700.679013580002</v>
      </c>
      <c r="Q1825" s="3">
        <v>362.60605888319998</v>
      </c>
      <c r="R1825" s="3">
        <v>186331.31352501019</v>
      </c>
      <c r="S1825" s="3">
        <v>203.65689826237119</v>
      </c>
      <c r="T1825" s="3">
        <v>42610.37655132309</v>
      </c>
      <c r="V1825">
        <v>36049</v>
      </c>
      <c r="W1825" s="2">
        <v>0.5072447959376325</v>
      </c>
      <c r="X1825" s="2">
        <v>1.0163862285307954E-2</v>
      </c>
      <c r="Y1825" s="2">
        <v>0.26302511238947451</v>
      </c>
      <c r="Z1825" s="2">
        <v>0.74002277332411515</v>
      </c>
      <c r="AA1825" s="2">
        <v>0.22869947624741496</v>
      </c>
      <c r="AB1825" s="2">
        <v>0.72901454673955601</v>
      </c>
      <c r="AC1825" s="2">
        <v>2.3776216931379853E-4</v>
      </c>
      <c r="AD1825" s="2">
        <v>0</v>
      </c>
      <c r="AE1825" s="2">
        <v>1.3531342549301389E-2</v>
      </c>
      <c r="AF1825">
        <v>98559.045715423592</v>
      </c>
      <c r="AG1825">
        <v>106.72375236325415</v>
      </c>
      <c r="AH1825">
        <v>20058.399020751953</v>
      </c>
      <c r="AI1825">
        <v>2343.4993687451151</v>
      </c>
      <c r="AJ1825">
        <v>0.59140437143712044</v>
      </c>
      <c r="AK1825">
        <v>284890.35924043378</v>
      </c>
      <c r="AL1825">
        <v>310.38065062562532</v>
      </c>
      <c r="AM1825">
        <v>58335.082872451254</v>
      </c>
      <c r="AN1825">
        <v>6677.1920683689041</v>
      </c>
      <c r="AO1825">
        <v>1.7191011052226379</v>
      </c>
      <c r="AP1825">
        <v>186331.31352501019</v>
      </c>
      <c r="AQ1825">
        <v>203.65689826237116</v>
      </c>
      <c r="AR1825">
        <v>38276.683851699301</v>
      </c>
      <c r="AS1825">
        <v>4333.6926996237889</v>
      </c>
      <c r="AT1825">
        <v>1.1276967337855175</v>
      </c>
      <c r="AU1825" s="3">
        <v>2950785.6138122254</v>
      </c>
      <c r="AV1825" s="3">
        <v>68148.182706508596</v>
      </c>
      <c r="AW1825">
        <v>10369.108337076001</v>
      </c>
      <c r="AX1825">
        <v>1948770.2208700636</v>
      </c>
      <c r="AY1825">
        <v>239.47381543104001</v>
      </c>
      <c r="AZ1825">
        <v>45006.708872109659</v>
      </c>
      <c r="BA1825">
        <v>26069.787350656003</v>
      </c>
      <c r="BB1825">
        <v>4899555.8346822895</v>
      </c>
      <c r="BC1825">
        <v>602.07987431423999</v>
      </c>
      <c r="BD1825">
        <v>113154.89157861826</v>
      </c>
      <c r="BE1825">
        <v>15700.679013580002</v>
      </c>
      <c r="BF1825">
        <v>2950785.6138122254</v>
      </c>
      <c r="BG1825">
        <v>362.60605888319998</v>
      </c>
      <c r="BH1825">
        <v>68148.182706508596</v>
      </c>
      <c r="BI1825">
        <v>0.13754954383172729</v>
      </c>
      <c r="BJ1825">
        <v>0.51642072813405893</v>
      </c>
      <c r="BK1825">
        <v>0.37887118430233163</v>
      </c>
      <c r="BL1825">
        <v>29.342137797631654</v>
      </c>
      <c r="BM1825">
        <v>22.956693732454504</v>
      </c>
      <c r="BN1825">
        <f t="shared" si="176"/>
        <v>-6.3854440651771505</v>
      </c>
      <c r="BO1825">
        <v>0.57678096242336441</v>
      </c>
      <c r="BP1825">
        <v>9.6072899518703184E-4</v>
      </c>
      <c r="BQ1825">
        <v>0.13937987944473779</v>
      </c>
      <c r="BR1825">
        <v>1.7857142857142856E-2</v>
      </c>
      <c r="BS1825">
        <v>0.10344827586206896</v>
      </c>
      <c r="BT1825">
        <v>0.66666666666666663</v>
      </c>
      <c r="BU1825">
        <v>0.18286509246295191</v>
      </c>
      <c r="BV1825">
        <v>0.74002277332411515</v>
      </c>
      <c r="BW1825">
        <v>0.23724012058860475</v>
      </c>
      <c r="BX1825">
        <v>0.72901454673955601</v>
      </c>
      <c r="BY1825">
        <f t="shared" si="177"/>
        <v>3.0485395784718695E-2</v>
      </c>
      <c r="BZ1825">
        <v>0</v>
      </c>
      <c r="CA1825">
        <f t="shared" si="178"/>
        <v>4.5462078224170928E-3</v>
      </c>
      <c r="CC1825">
        <v>3.0485395784718695E-2</v>
      </c>
      <c r="CD1825">
        <v>4.5462078224170928E-3</v>
      </c>
    </row>
    <row r="1826" spans="1:82" x14ac:dyDescent="0.3">
      <c r="A1826">
        <v>0</v>
      </c>
      <c r="B1826" t="s">
        <v>1177</v>
      </c>
      <c r="C1826" t="s">
        <v>494</v>
      </c>
      <c r="D1826">
        <v>36051</v>
      </c>
      <c r="E1826" s="2">
        <f t="shared" si="181"/>
        <v>0.61892097319470551</v>
      </c>
      <c r="F1826" s="2" t="s">
        <v>1940</v>
      </c>
      <c r="G1826" s="3">
        <v>3600</v>
      </c>
      <c r="H1826" s="1">
        <v>9.4608493154951248</v>
      </c>
      <c r="I1826" s="1">
        <f t="shared" si="180"/>
        <v>-5.3728764276123044</v>
      </c>
      <c r="J1826" s="1">
        <v>2.5218785317900001</v>
      </c>
      <c r="K1826" s="1">
        <v>110.376494984</v>
      </c>
      <c r="L1826" s="2">
        <v>0.23465811498</v>
      </c>
      <c r="M1826" s="2">
        <v>2.8346275163848599E-2</v>
      </c>
      <c r="N1826" s="7">
        <v>0</v>
      </c>
      <c r="O1826" s="2">
        <v>4.4620253543913205E-2</v>
      </c>
      <c r="P1826" s="3">
        <v>391437.90303526004</v>
      </c>
      <c r="Q1826" s="3">
        <v>9040.2303743903976</v>
      </c>
      <c r="R1826" s="3">
        <v>1760556.6972185248</v>
      </c>
      <c r="S1826" s="3">
        <v>1949.0161760333772</v>
      </c>
      <c r="T1826" s="3">
        <v>385178.62009038287</v>
      </c>
      <c r="V1826">
        <v>36051</v>
      </c>
      <c r="W1826" s="2">
        <v>0.54224637532089726</v>
      </c>
      <c r="X1826" s="2">
        <v>0.2538033335045341</v>
      </c>
      <c r="Y1826" s="2">
        <v>0.17833129384347327</v>
      </c>
      <c r="Z1826" s="2">
        <v>0.71917763051324368</v>
      </c>
      <c r="AA1826" s="2">
        <v>0.318142093449372</v>
      </c>
      <c r="AB1826" s="2">
        <v>0.57922454855499561</v>
      </c>
      <c r="AC1826" s="2">
        <v>2.8346275163848599E-2</v>
      </c>
      <c r="AD1826" s="2">
        <v>0</v>
      </c>
      <c r="AE1826" s="2">
        <v>4.4620253543913205E-2</v>
      </c>
      <c r="AF1826">
        <v>1224716.893514662</v>
      </c>
      <c r="AG1826">
        <v>1348.0673855968093</v>
      </c>
      <c r="AH1826">
        <v>253365.09379024417</v>
      </c>
      <c r="AI1826">
        <v>13309.760310847216</v>
      </c>
      <c r="AJ1826">
        <v>7.4603097160663481</v>
      </c>
      <c r="AK1826">
        <v>2985273.5907331868</v>
      </c>
      <c r="AL1826">
        <v>3297.0835616301861</v>
      </c>
      <c r="AM1826">
        <v>619676.65322373738</v>
      </c>
      <c r="AN1826">
        <v>32176.820967736923</v>
      </c>
      <c r="AO1826">
        <v>18.241341687822977</v>
      </c>
      <c r="AP1826">
        <v>1760556.6972185248</v>
      </c>
      <c r="AQ1826">
        <v>1949.0161760333767</v>
      </c>
      <c r="AR1826">
        <v>366311.55943349318</v>
      </c>
      <c r="AS1826">
        <v>18867.060656889706</v>
      </c>
      <c r="AT1826">
        <v>10.781031971756629</v>
      </c>
      <c r="AU1826" s="3">
        <v>73566839.496446773</v>
      </c>
      <c r="AV1826" s="3">
        <v>1699020.8965629314</v>
      </c>
      <c r="AW1826">
        <v>189456.49069659002</v>
      </c>
      <c r="AX1826">
        <v>35606452.861517124</v>
      </c>
      <c r="AY1826">
        <v>4375.4841024335992</v>
      </c>
      <c r="AZ1826">
        <v>822328.4822113706</v>
      </c>
      <c r="BA1826">
        <v>580894.39373185008</v>
      </c>
      <c r="BB1826">
        <v>109173292.3579639</v>
      </c>
      <c r="BC1826">
        <v>13415.714476823996</v>
      </c>
      <c r="BD1826">
        <v>2521349.3787743016</v>
      </c>
      <c r="BE1826">
        <v>391437.90303526004</v>
      </c>
      <c r="BF1826">
        <v>73566839.496446773</v>
      </c>
      <c r="BG1826">
        <v>9040.2303743903976</v>
      </c>
      <c r="BH1826">
        <v>1699020.8965629314</v>
      </c>
      <c r="BI1826">
        <v>3.5796685896089473</v>
      </c>
      <c r="BJ1826">
        <v>13.040517905104071</v>
      </c>
      <c r="BK1826">
        <v>9.4608493154951248</v>
      </c>
      <c r="BL1826">
        <v>41.504282905067342</v>
      </c>
      <c r="BM1826">
        <v>36.131406477455037</v>
      </c>
      <c r="BN1826">
        <f t="shared" si="176"/>
        <v>-5.3728764276123044</v>
      </c>
      <c r="BO1826">
        <v>0.61892097319470551</v>
      </c>
      <c r="BP1826">
        <v>2.682926943853714E-2</v>
      </c>
      <c r="BQ1826">
        <v>0.12173534364419193</v>
      </c>
      <c r="BR1826">
        <v>5.9523809523809521E-3</v>
      </c>
      <c r="BS1826">
        <v>0.13793103448275862</v>
      </c>
      <c r="BT1826">
        <v>0.77777777777777779</v>
      </c>
      <c r="BU1826">
        <v>0.15386737941773532</v>
      </c>
      <c r="BV1826">
        <v>0.71917763051324368</v>
      </c>
      <c r="BW1826">
        <v>0.33002291851594606</v>
      </c>
      <c r="BX1826">
        <v>0.57922454855499561</v>
      </c>
      <c r="BY1826">
        <f t="shared" si="177"/>
        <v>0.21506651516175854</v>
      </c>
      <c r="BZ1826">
        <v>0</v>
      </c>
      <c r="CA1826">
        <f t="shared" si="178"/>
        <v>1.9105015696426246E-2</v>
      </c>
      <c r="CC1826">
        <v>0.21506651516175854</v>
      </c>
      <c r="CD1826">
        <v>1.9105015696426246E-2</v>
      </c>
    </row>
    <row r="1827" spans="1:82" x14ac:dyDescent="0.3">
      <c r="A1827">
        <v>0</v>
      </c>
      <c r="B1827" t="s">
        <v>1177</v>
      </c>
      <c r="C1827" t="s">
        <v>49</v>
      </c>
      <c r="D1827">
        <v>36053</v>
      </c>
      <c r="E1827" s="2">
        <f t="shared" si="181"/>
        <v>0.62050852516230948</v>
      </c>
      <c r="F1827" s="2" t="s">
        <v>1940</v>
      </c>
      <c r="G1827" s="3">
        <v>3742</v>
      </c>
      <c r="H1827" s="1">
        <v>6.5690688709800824</v>
      </c>
      <c r="I1827" s="1">
        <f t="shared" si="180"/>
        <v>-1.1970571683166114</v>
      </c>
      <c r="J1827" s="1">
        <v>2.5742220302800001</v>
      </c>
      <c r="K1827" s="1">
        <v>84.916269306299995</v>
      </c>
      <c r="L1827" s="2">
        <v>0.25413993723999995</v>
      </c>
      <c r="M1827" s="2">
        <v>1.4033831342842945E-2</v>
      </c>
      <c r="N1827" s="7">
        <v>0</v>
      </c>
      <c r="O1827" s="2">
        <v>4.5545712660360178E-2</v>
      </c>
      <c r="P1827" s="3">
        <v>371132.43480376992</v>
      </c>
      <c r="Q1827" s="3">
        <v>8571.2770378607984</v>
      </c>
      <c r="R1827" s="3">
        <v>1408204.2540697069</v>
      </c>
      <c r="S1827" s="3">
        <v>1555.520892918423</v>
      </c>
      <c r="T1827" s="3">
        <v>310702.80310222274</v>
      </c>
      <c r="V1827">
        <v>36053</v>
      </c>
      <c r="W1827" s="2">
        <v>0.48331212079047153</v>
      </c>
      <c r="X1827" s="2">
        <v>0.17622641708762454</v>
      </c>
      <c r="Y1827" s="2">
        <v>4.9072717673809482E-2</v>
      </c>
      <c r="Z1827" s="2">
        <v>0.73410470679478546</v>
      </c>
      <c r="AA1827" s="2">
        <v>0.24475718031210403</v>
      </c>
      <c r="AB1827" s="2">
        <v>0.62731301847447352</v>
      </c>
      <c r="AC1827" s="2">
        <v>1.4033831342842945E-2</v>
      </c>
      <c r="AD1827" s="2">
        <v>0</v>
      </c>
      <c r="AE1827" s="2">
        <v>4.5545712660360178E-2</v>
      </c>
      <c r="AF1827">
        <v>723414.8117032923</v>
      </c>
      <c r="AG1827">
        <v>792.79771949516476</v>
      </c>
      <c r="AH1827">
        <v>149003.87822056626</v>
      </c>
      <c r="AI1827">
        <v>9607.5300870720039</v>
      </c>
      <c r="AJ1827">
        <v>4.3889572517416156</v>
      </c>
      <c r="AK1827">
        <v>2131619.0657729991</v>
      </c>
      <c r="AL1827">
        <v>2348.3186124135877</v>
      </c>
      <c r="AM1827">
        <v>441359.21678732504</v>
      </c>
      <c r="AN1827">
        <v>27954.994622535924</v>
      </c>
      <c r="AO1827">
        <v>12.994881009087964</v>
      </c>
      <c r="AP1827">
        <v>1408204.2540697069</v>
      </c>
      <c r="AQ1827">
        <v>1555.520892918423</v>
      </c>
      <c r="AR1827">
        <v>292355.33856675879</v>
      </c>
      <c r="AS1827">
        <v>18347.464535463921</v>
      </c>
      <c r="AT1827">
        <v>8.6059237573463481</v>
      </c>
      <c r="AU1827" s="3">
        <v>69750629.797020525</v>
      </c>
      <c r="AV1827" s="3">
        <v>1610885.8064955585</v>
      </c>
      <c r="AW1827">
        <v>153049.34455652002</v>
      </c>
      <c r="AX1827">
        <v>28764093.815952372</v>
      </c>
      <c r="AY1827">
        <v>3534.6636662208002</v>
      </c>
      <c r="AZ1827">
        <v>664304.68942953716</v>
      </c>
      <c r="BA1827">
        <v>524181.77936028992</v>
      </c>
      <c r="BB1827">
        <v>98514723.612972885</v>
      </c>
      <c r="BC1827">
        <v>12105.940704081599</v>
      </c>
      <c r="BD1827">
        <v>2275190.4959250954</v>
      </c>
      <c r="BE1827">
        <v>371132.43480376992</v>
      </c>
      <c r="BF1827">
        <v>69750629.797020525</v>
      </c>
      <c r="BG1827">
        <v>8571.2770378607984</v>
      </c>
      <c r="BH1827">
        <v>1610885.8064955585</v>
      </c>
      <c r="BI1827">
        <v>2.5590660827582004</v>
      </c>
      <c r="BJ1827">
        <v>9.1281349537382823</v>
      </c>
      <c r="BK1827">
        <v>6.5690688709800824</v>
      </c>
      <c r="BL1827">
        <v>45.408134857159304</v>
      </c>
      <c r="BM1827">
        <v>44.211077688842693</v>
      </c>
      <c r="BN1827">
        <f t="shared" si="176"/>
        <v>-1.1970571683166114</v>
      </c>
      <c r="BO1827">
        <v>0.62050852516230948</v>
      </c>
      <c r="BP1827">
        <v>1.9229149668411955E-2</v>
      </c>
      <c r="BQ1827">
        <v>0.14637038586707909</v>
      </c>
      <c r="BR1827">
        <v>4.1666666666666664E-2</v>
      </c>
      <c r="BS1827">
        <v>0.31034482758620691</v>
      </c>
      <c r="BT1827">
        <v>0.72222222222222221</v>
      </c>
      <c r="BU1827">
        <v>3.4281087976546797E-2</v>
      </c>
      <c r="BV1827">
        <v>0.73410470679478546</v>
      </c>
      <c r="BW1827">
        <v>0.25389748995031541</v>
      </c>
      <c r="BX1827">
        <v>0.62731301847447352</v>
      </c>
      <c r="BY1827">
        <f t="shared" si="177"/>
        <v>0.17989382641135637</v>
      </c>
      <c r="BZ1827">
        <v>0</v>
      </c>
      <c r="CA1827">
        <f t="shared" si="178"/>
        <v>1.7614952317269335E-2</v>
      </c>
      <c r="CC1827">
        <v>0.17989382641135637</v>
      </c>
      <c r="CD1827">
        <v>1.7614952317269335E-2</v>
      </c>
    </row>
    <row r="1828" spans="1:82" x14ac:dyDescent="0.3">
      <c r="A1828">
        <v>0</v>
      </c>
      <c r="B1828" t="s">
        <v>1177</v>
      </c>
      <c r="C1828" t="s">
        <v>54</v>
      </c>
      <c r="D1828">
        <v>36055</v>
      </c>
      <c r="E1828" s="2">
        <f t="shared" si="181"/>
        <v>0.5647356560655642</v>
      </c>
      <c r="F1828" s="2" t="s">
        <v>1938</v>
      </c>
      <c r="G1828" s="3">
        <v>53005</v>
      </c>
      <c r="H1828" s="1">
        <v>35.335507311536205</v>
      </c>
      <c r="I1828" s="1">
        <f t="shared" si="180"/>
        <v>-3.6139242739396096</v>
      </c>
      <c r="J1828" s="1">
        <v>2.4768621821000001</v>
      </c>
      <c r="K1828" s="1">
        <v>97.186957557400007</v>
      </c>
      <c r="L1828" s="2">
        <v>0.22260136778000006</v>
      </c>
      <c r="M1828" s="2">
        <v>0.15429140488045526</v>
      </c>
      <c r="N1828" s="7">
        <v>0</v>
      </c>
      <c r="O1828" s="2">
        <v>0.11502804403085322</v>
      </c>
      <c r="P1828" s="3">
        <v>3902249.3563468005</v>
      </c>
      <c r="Q1828" s="3">
        <v>90122.169790272004</v>
      </c>
      <c r="R1828" s="3">
        <v>22141153.578742888</v>
      </c>
      <c r="S1828" s="3">
        <v>24462.527233694225</v>
      </c>
      <c r="T1828" s="3">
        <v>5017567.4451188957</v>
      </c>
      <c r="V1828">
        <v>36055</v>
      </c>
      <c r="W1828" s="2">
        <v>0.73299267363886877</v>
      </c>
      <c r="X1828" s="2">
        <v>0.94793493138648299</v>
      </c>
      <c r="Y1828" s="2">
        <v>0.11479394260628037</v>
      </c>
      <c r="Z1828" s="2">
        <v>0.70634007656435049</v>
      </c>
      <c r="AA1828" s="2">
        <v>0.28012542106694466</v>
      </c>
      <c r="AB1828" s="2">
        <v>0.5494639585385076</v>
      </c>
      <c r="AC1828" s="2">
        <v>0.15429140488045526</v>
      </c>
      <c r="AD1828" s="2">
        <v>0</v>
      </c>
      <c r="AE1828" s="2">
        <v>0.11502804403085322</v>
      </c>
      <c r="AF1828">
        <v>16179721.953026</v>
      </c>
      <c r="AG1828">
        <v>17570.510636720152</v>
      </c>
      <c r="AH1828">
        <v>3302323.1056392826</v>
      </c>
      <c r="AI1828">
        <v>319750.33507876587</v>
      </c>
      <c r="AJ1828">
        <v>97.343210945933421</v>
      </c>
      <c r="AK1828">
        <v>38320875.531768888</v>
      </c>
      <c r="AL1828">
        <v>42033.03787041438</v>
      </c>
      <c r="AM1828">
        <v>7899979.404673188</v>
      </c>
      <c r="AN1828">
        <v>739661.48116375552</v>
      </c>
      <c r="AO1828">
        <v>232.67993459023617</v>
      </c>
      <c r="AP1828">
        <v>22141153.578742888</v>
      </c>
      <c r="AQ1828">
        <v>24462.527233694229</v>
      </c>
      <c r="AR1828">
        <v>4597656.2990339054</v>
      </c>
      <c r="AS1828">
        <v>419911.14608498965</v>
      </c>
      <c r="AT1828">
        <v>135.33672364430277</v>
      </c>
      <c r="AU1828" s="3">
        <v>733388744.03181767</v>
      </c>
      <c r="AV1828" s="3">
        <v>16937560.59038372</v>
      </c>
      <c r="AW1828">
        <v>2845366.3587787002</v>
      </c>
      <c r="AX1828">
        <v>534758153.46886891</v>
      </c>
      <c r="AY1828">
        <v>65713.532551248005</v>
      </c>
      <c r="AZ1828">
        <v>12350201.307681549</v>
      </c>
      <c r="BA1828">
        <v>6747615.7151255012</v>
      </c>
      <c r="BB1828">
        <v>1268146897.5006866</v>
      </c>
      <c r="BC1828">
        <v>155835.70234151999</v>
      </c>
      <c r="BD1828">
        <v>29287761.898065269</v>
      </c>
      <c r="BE1828">
        <v>3902249.3563468005</v>
      </c>
      <c r="BF1828">
        <v>733388744.03181767</v>
      </c>
      <c r="BG1828">
        <v>90122.169790272004</v>
      </c>
      <c r="BH1828">
        <v>16937560.59038372</v>
      </c>
      <c r="BI1828">
        <v>22.034821383849604</v>
      </c>
      <c r="BJ1828">
        <v>57.370328695385808</v>
      </c>
      <c r="BK1828">
        <v>35.335507311536205</v>
      </c>
      <c r="BL1828">
        <v>47.438518130864885</v>
      </c>
      <c r="BM1828">
        <v>43.824593856925276</v>
      </c>
      <c r="BN1828">
        <f t="shared" si="176"/>
        <v>-3.6139242739396096</v>
      </c>
      <c r="BO1828">
        <v>0.5647356560655642</v>
      </c>
      <c r="BP1828">
        <v>0.15069039442770499</v>
      </c>
      <c r="BQ1828">
        <v>0.12574029451323676</v>
      </c>
      <c r="BR1828">
        <v>5.9523809523809521E-3</v>
      </c>
      <c r="BS1828">
        <v>0.13793103448275862</v>
      </c>
      <c r="BT1828">
        <v>0.72222222222222221</v>
      </c>
      <c r="BU1828">
        <v>0.10349485325727913</v>
      </c>
      <c r="BV1828">
        <v>0.70634007656435049</v>
      </c>
      <c r="BW1828">
        <v>0.29058653637649862</v>
      </c>
      <c r="BX1828">
        <v>0.5494639585385076</v>
      </c>
      <c r="BY1828">
        <f t="shared" si="177"/>
        <v>9.8535179061076741E-2</v>
      </c>
      <c r="BZ1828">
        <v>0</v>
      </c>
      <c r="CA1828">
        <f t="shared" si="178"/>
        <v>5.1709220274801466E-2</v>
      </c>
      <c r="CC1828">
        <v>9.8535179061076741E-2</v>
      </c>
      <c r="CD1828">
        <v>5.1709220274801466E-2</v>
      </c>
    </row>
    <row r="1829" spans="1:82" x14ac:dyDescent="0.3">
      <c r="A1829">
        <v>0</v>
      </c>
      <c r="B1829" t="s">
        <v>1177</v>
      </c>
      <c r="C1829" t="s">
        <v>55</v>
      </c>
      <c r="D1829">
        <v>36057</v>
      </c>
      <c r="E1829" s="2">
        <f t="shared" si="181"/>
        <v>0.58002197809422029</v>
      </c>
      <c r="F1829" s="2" t="s">
        <v>1939</v>
      </c>
      <c r="G1829" s="3">
        <v>1489</v>
      </c>
      <c r="H1829" s="1">
        <v>10.7925818237822</v>
      </c>
      <c r="I1829" s="1">
        <f t="shared" si="180"/>
        <v>-6.3439480354408317</v>
      </c>
      <c r="J1829" s="1">
        <v>2.5661375155399999</v>
      </c>
      <c r="K1829" s="1">
        <v>106.996194985</v>
      </c>
      <c r="L1829" s="2">
        <v>0.2061691633999998</v>
      </c>
      <c r="M1829" s="2">
        <v>1.304184047949164E-2</v>
      </c>
      <c r="N1829" s="7">
        <v>0</v>
      </c>
      <c r="O1829" s="2">
        <v>4.5104348521924999E-2</v>
      </c>
      <c r="P1829" s="3">
        <v>325030.77754365001</v>
      </c>
      <c r="Q1829" s="3">
        <v>7506.5625606959993</v>
      </c>
      <c r="R1829" s="3">
        <v>1858136.3747306149</v>
      </c>
      <c r="S1829" s="3">
        <v>2021.1377416514736</v>
      </c>
      <c r="T1829" s="3">
        <v>413112.3146972832</v>
      </c>
      <c r="V1829">
        <v>36057</v>
      </c>
      <c r="W1829" s="2">
        <v>0.53458385919085571</v>
      </c>
      <c r="X1829" s="2">
        <v>0.28952931736372478</v>
      </c>
      <c r="Y1829" s="2">
        <v>0.19488759273204884</v>
      </c>
      <c r="Z1829" s="2">
        <v>0.73179920235384166</v>
      </c>
      <c r="AA1829" s="2">
        <v>0.30839893465161655</v>
      </c>
      <c r="AB1829" s="2">
        <v>0.50890309336416539</v>
      </c>
      <c r="AC1829" s="2">
        <v>1.304184047949164E-2</v>
      </c>
      <c r="AD1829" s="2">
        <v>0</v>
      </c>
      <c r="AE1829" s="2">
        <v>4.5104348521924999E-2</v>
      </c>
      <c r="AF1829">
        <v>924264.61621372588</v>
      </c>
      <c r="AG1829">
        <v>1001.8591315154273</v>
      </c>
      <c r="AH1829">
        <v>188296.32370984319</v>
      </c>
      <c r="AI1829">
        <v>16670.959357008942</v>
      </c>
      <c r="AJ1829">
        <v>5.551286068105413</v>
      </c>
      <c r="AK1829">
        <v>2782400.9909443408</v>
      </c>
      <c r="AL1829">
        <v>3022.9968731669014</v>
      </c>
      <c r="AM1829">
        <v>568162.90823508194</v>
      </c>
      <c r="AN1829">
        <v>49916.689529053358</v>
      </c>
      <c r="AO1829">
        <v>16.747202270581312</v>
      </c>
      <c r="AP1829">
        <v>1858136.3747306149</v>
      </c>
      <c r="AQ1829">
        <v>2021.1377416514742</v>
      </c>
      <c r="AR1829">
        <v>379866.58452523872</v>
      </c>
      <c r="AS1829">
        <v>33245.730172044416</v>
      </c>
      <c r="AT1829">
        <v>11.1959162024759</v>
      </c>
      <c r="AU1829" s="3">
        <v>61086284.331553578</v>
      </c>
      <c r="AV1829" s="3">
        <v>1410783.367657206</v>
      </c>
      <c r="AW1829">
        <v>155630.39855411003</v>
      </c>
      <c r="AX1829">
        <v>29249177.104259439</v>
      </c>
      <c r="AY1829">
        <v>3594.2729236944001</v>
      </c>
      <c r="AZ1829">
        <v>675507.65327912557</v>
      </c>
      <c r="BA1829">
        <v>480661.17609776004</v>
      </c>
      <c r="BB1829">
        <v>90335461.435813025</v>
      </c>
      <c r="BC1829">
        <v>11100.8354843904</v>
      </c>
      <c r="BD1829">
        <v>2086291.0209363317</v>
      </c>
      <c r="BE1829">
        <v>325030.77754365001</v>
      </c>
      <c r="BF1829">
        <v>61086284.331553578</v>
      </c>
      <c r="BG1829">
        <v>7506.5625606959993</v>
      </c>
      <c r="BH1829">
        <v>1410783.367657206</v>
      </c>
      <c r="BI1829">
        <v>4.0739094169302357</v>
      </c>
      <c r="BJ1829">
        <v>14.866491240712435</v>
      </c>
      <c r="BK1829">
        <v>10.7925818237822</v>
      </c>
      <c r="BL1829">
        <v>46.741134643383148</v>
      </c>
      <c r="BM1829">
        <v>40.397186607942317</v>
      </c>
      <c r="BN1829">
        <f t="shared" si="176"/>
        <v>-6.3439480354408317</v>
      </c>
      <c r="BO1829">
        <v>0.58002197809422029</v>
      </c>
      <c r="BP1829">
        <v>2.8614531825942164E-2</v>
      </c>
      <c r="BQ1829">
        <v>0.17762744839232172</v>
      </c>
      <c r="BR1829">
        <v>5.3571428571428568E-2</v>
      </c>
      <c r="BS1829">
        <v>6.8965517241379309E-2</v>
      </c>
      <c r="BT1829">
        <v>0.66666666666666663</v>
      </c>
      <c r="BU1829">
        <v>0.18167673731691605</v>
      </c>
      <c r="BV1829">
        <v>0.73179920235384166</v>
      </c>
      <c r="BW1829">
        <v>0.31991590731495495</v>
      </c>
      <c r="BX1829">
        <v>0.50890309336416539</v>
      </c>
      <c r="BY1829">
        <f t="shared" si="177"/>
        <v>0.13731050621874757</v>
      </c>
      <c r="BZ1829">
        <v>0</v>
      </c>
      <c r="CA1829">
        <f t="shared" si="178"/>
        <v>2.1112731807945359E-2</v>
      </c>
      <c r="CC1829">
        <v>0.13731050621874757</v>
      </c>
      <c r="CD1829">
        <v>2.1112731807945359E-2</v>
      </c>
    </row>
    <row r="1830" spans="1:82" x14ac:dyDescent="0.3">
      <c r="A1830">
        <v>0</v>
      </c>
      <c r="B1830" t="s">
        <v>1177</v>
      </c>
      <c r="C1830" t="s">
        <v>305</v>
      </c>
      <c r="D1830">
        <v>36059</v>
      </c>
      <c r="E1830" s="2">
        <f t="shared" si="181"/>
        <v>0.70156372278442836</v>
      </c>
      <c r="F1830" s="2" t="s">
        <v>1941</v>
      </c>
      <c r="G1830" s="3">
        <v>50313</v>
      </c>
      <c r="H1830" s="1">
        <v>3.4257937404181078</v>
      </c>
      <c r="I1830" s="1">
        <f t="shared" si="180"/>
        <v>-8.3605797862206472</v>
      </c>
      <c r="J1830" s="1">
        <v>2.3499573459600001</v>
      </c>
      <c r="K1830" s="1">
        <v>230.94050110399999</v>
      </c>
      <c r="L1830" s="2">
        <v>0.17509242818000015</v>
      </c>
      <c r="M1830" s="2">
        <v>0.30553517574740202</v>
      </c>
      <c r="N1830" s="7">
        <v>4.1314669960200001E-2</v>
      </c>
      <c r="O1830" s="2">
        <v>0.16724976630005578</v>
      </c>
      <c r="P1830" s="3">
        <v>-542201.71982510015</v>
      </c>
      <c r="Q1830" s="3">
        <v>-12522.109940304004</v>
      </c>
      <c r="R1830" s="3">
        <v>-6361862.8374933079</v>
      </c>
      <c r="S1830" s="3">
        <v>-5917.8355192399549</v>
      </c>
      <c r="T1830" s="3">
        <v>-1604063.865904931</v>
      </c>
      <c r="V1830">
        <v>36059</v>
      </c>
      <c r="W1830" s="2">
        <v>0.69941934729234778</v>
      </c>
      <c r="X1830" s="2">
        <v>9.1902729049181453E-2</v>
      </c>
      <c r="Y1830" s="2">
        <v>0.31845214619864909</v>
      </c>
      <c r="Z1830" s="2">
        <v>0.67014994361173108</v>
      </c>
      <c r="AA1830" s="2">
        <v>0.66564801223416215</v>
      </c>
      <c r="AB1830" s="2">
        <v>0.43219401415801217</v>
      </c>
      <c r="AC1830" s="2">
        <v>0.30553517574740202</v>
      </c>
      <c r="AD1830" s="2">
        <v>8.5483759389181416E-2</v>
      </c>
      <c r="AE1830" s="2">
        <v>0.16724976630005578</v>
      </c>
      <c r="AF1830">
        <v>27282237.986507617</v>
      </c>
      <c r="AG1830">
        <v>25322.07957598061</v>
      </c>
      <c r="AH1830">
        <v>4759206.5020488678</v>
      </c>
      <c r="AI1830">
        <v>2116207.6767855245</v>
      </c>
      <c r="AJ1830">
        <v>142.23681236958035</v>
      </c>
      <c r="AK1830">
        <v>20920375.149014309</v>
      </c>
      <c r="AL1830">
        <v>19404.244056740656</v>
      </c>
      <c r="AM1830">
        <v>3646967.6278002523</v>
      </c>
      <c r="AN1830">
        <v>1624382.6851292099</v>
      </c>
      <c r="AO1830">
        <v>109.00261583286958</v>
      </c>
      <c r="AP1830">
        <v>-6361862.8374933079</v>
      </c>
      <c r="AQ1830">
        <v>-5917.835519239954</v>
      </c>
      <c r="AR1830">
        <v>-1112238.8742486155</v>
      </c>
      <c r="AS1830">
        <v>-491824.99165631458</v>
      </c>
      <c r="AT1830">
        <v>-33.234196536710769</v>
      </c>
      <c r="AU1830" s="3">
        <v>-101901391.22392932</v>
      </c>
      <c r="AV1830" s="3">
        <v>-2353405.3421807345</v>
      </c>
      <c r="AW1830">
        <v>2088241.5946004002</v>
      </c>
      <c r="AX1830">
        <v>392464125.28919923</v>
      </c>
      <c r="AY1830">
        <v>48227.790273216007</v>
      </c>
      <c r="AZ1830">
        <v>9063930.9039482158</v>
      </c>
      <c r="BA1830">
        <v>1546039.8747753</v>
      </c>
      <c r="BB1830">
        <v>290562734.06526989</v>
      </c>
      <c r="BC1830">
        <v>35705.680332912001</v>
      </c>
      <c r="BD1830">
        <v>6710525.5617674813</v>
      </c>
      <c r="BE1830">
        <v>-542201.71982510015</v>
      </c>
      <c r="BF1830">
        <v>-101901391.22392932</v>
      </c>
      <c r="BG1830">
        <v>-12522.109940304004</v>
      </c>
      <c r="BH1830">
        <v>-2353405.3421807345</v>
      </c>
      <c r="BI1830">
        <v>59.179537123663749</v>
      </c>
      <c r="BJ1830">
        <v>62.605330864081857</v>
      </c>
      <c r="BK1830">
        <v>3.4257937404181078</v>
      </c>
      <c r="BL1830">
        <v>39.098138119002989</v>
      </c>
      <c r="BM1830">
        <v>30.737558332782342</v>
      </c>
      <c r="BN1830">
        <f t="shared" si="176"/>
        <v>-8.3605797862206472</v>
      </c>
      <c r="BO1830">
        <v>0.70156372278442836</v>
      </c>
      <c r="BP1830">
        <v>0.50277018354188519</v>
      </c>
      <c r="BQ1830">
        <v>0.42221550458948798</v>
      </c>
      <c r="BR1830">
        <v>4.7619047619047616E-2</v>
      </c>
      <c r="BS1830">
        <v>6.8965517241379309E-2</v>
      </c>
      <c r="BT1830">
        <v>0.61111111111111116</v>
      </c>
      <c r="BU1830">
        <v>0.23942864114787457</v>
      </c>
      <c r="BV1830">
        <v>0.67014994361173108</v>
      </c>
      <c r="BW1830">
        <v>0.69050623675742961</v>
      </c>
      <c r="BX1830">
        <v>0.43219401415801217</v>
      </c>
      <c r="BY1830">
        <f t="shared" si="177"/>
        <v>0.1102840134443601</v>
      </c>
      <c r="BZ1830">
        <v>8.5483759389181416E-2</v>
      </c>
      <c r="CA1830">
        <f t="shared" si="178"/>
        <v>9.0477193626753868E-2</v>
      </c>
      <c r="CC1830">
        <v>0.1102840134443601</v>
      </c>
      <c r="CD1830">
        <v>9.0477193626753868E-2</v>
      </c>
    </row>
    <row r="1831" spans="1:82" x14ac:dyDescent="0.3">
      <c r="A1831">
        <v>0</v>
      </c>
      <c r="B1831" t="s">
        <v>1177</v>
      </c>
      <c r="C1831" t="s">
        <v>1189</v>
      </c>
      <c r="D1831">
        <v>36061</v>
      </c>
      <c r="E1831" s="2">
        <f t="shared" si="181"/>
        <v>0.82578915250406837</v>
      </c>
      <c r="F1831" s="2" t="s">
        <v>1944</v>
      </c>
      <c r="G1831" s="3">
        <v>160898</v>
      </c>
      <c r="H1831" s="1">
        <v>0</v>
      </c>
      <c r="I1831" s="1">
        <f t="shared" si="180"/>
        <v>-5.0609678419505748</v>
      </c>
      <c r="J1831" s="1">
        <v>2.46015569351</v>
      </c>
      <c r="K1831" s="1">
        <v>230.607564508</v>
      </c>
      <c r="L1831" s="2">
        <v>0.15831001966000002</v>
      </c>
      <c r="M1831" s="2">
        <v>0.14331210784468604</v>
      </c>
      <c r="N1831" s="7">
        <v>0.32413859811200002</v>
      </c>
      <c r="O1831" s="2">
        <v>4.9278558689927483E-2</v>
      </c>
      <c r="P1831" s="3">
        <v>-80277.232678462009</v>
      </c>
      <c r="Q1831" s="3">
        <v>-1853.9969471644804</v>
      </c>
      <c r="R1831" s="3">
        <v>-1249827.8083353438</v>
      </c>
      <c r="S1831" s="3">
        <v>-1152.0160516963556</v>
      </c>
      <c r="T1831" s="3">
        <v>-1124668.9474628035</v>
      </c>
      <c r="V1831">
        <v>36061</v>
      </c>
      <c r="W1831" s="2">
        <v>0.75291352073292095</v>
      </c>
      <c r="X1831" s="2">
        <v>0</v>
      </c>
      <c r="Y1831" s="2">
        <v>0.32562660556406997</v>
      </c>
      <c r="Z1831" s="2">
        <v>0.70157579758465483</v>
      </c>
      <c r="AA1831" s="2">
        <v>0.66468837725342911</v>
      </c>
      <c r="AB1831" s="2">
        <v>0.39076871335607277</v>
      </c>
      <c r="AC1831" s="2">
        <v>0.14331210784468604</v>
      </c>
      <c r="AD1831" s="2">
        <v>0.67067184504790966</v>
      </c>
      <c r="AE1831" s="2">
        <v>4.9278558689927483E-2</v>
      </c>
      <c r="AF1831">
        <v>2295953.3284599558</v>
      </c>
      <c r="AG1831">
        <v>2115.048367672066</v>
      </c>
      <c r="AH1831">
        <v>397516.79609761795</v>
      </c>
      <c r="AI1831">
        <v>1669728.7927013603</v>
      </c>
      <c r="AJ1831">
        <v>11.888896873354197</v>
      </c>
      <c r="AK1831">
        <v>1046125.5201246119</v>
      </c>
      <c r="AL1831">
        <v>963.03231597571039</v>
      </c>
      <c r="AM1831">
        <v>180998.94387119234</v>
      </c>
      <c r="AN1831">
        <v>761577.69746498228</v>
      </c>
      <c r="AO1831">
        <v>5.4136555749993098</v>
      </c>
      <c r="AP1831">
        <v>-1249827.8083353438</v>
      </c>
      <c r="AQ1831">
        <v>-1152.0160516963556</v>
      </c>
      <c r="AR1831">
        <v>-216517.8522264256</v>
      </c>
      <c r="AS1831">
        <v>-908151.09523637802</v>
      </c>
      <c r="AT1831">
        <v>-6.475241298354887</v>
      </c>
      <c r="AU1831" s="3">
        <v>-15087303.10959015</v>
      </c>
      <c r="AV1831" s="3">
        <v>-348440.18625009246</v>
      </c>
      <c r="AW1831">
        <v>154895.24315922</v>
      </c>
      <c r="AX1831">
        <v>29111011.999343805</v>
      </c>
      <c r="AY1831">
        <v>3577.2945624288</v>
      </c>
      <c r="AZ1831">
        <v>672316.74006286869</v>
      </c>
      <c r="BA1831">
        <v>74618.010480757992</v>
      </c>
      <c r="BB1831">
        <v>14023708.889753656</v>
      </c>
      <c r="BC1831">
        <v>1723.2976152643196</v>
      </c>
      <c r="BD1831">
        <v>323876.55381277623</v>
      </c>
      <c r="BE1831">
        <v>-80277.232678462009</v>
      </c>
      <c r="BF1831">
        <v>-15087303.10959015</v>
      </c>
      <c r="BG1831">
        <v>-1853.9969471644804</v>
      </c>
      <c r="BH1831">
        <v>-348440.18625009246</v>
      </c>
      <c r="BI1831">
        <v>100</v>
      </c>
      <c r="BJ1831">
        <v>100</v>
      </c>
      <c r="BK1831">
        <v>0</v>
      </c>
      <c r="BL1831">
        <v>23.154048238584473</v>
      </c>
      <c r="BM1831">
        <v>18.093080396633898</v>
      </c>
      <c r="BN1831">
        <f t="shared" si="176"/>
        <v>-5.0609678419505748</v>
      </c>
      <c r="BO1831">
        <v>0.82578915250406837</v>
      </c>
      <c r="BP1831">
        <v>1</v>
      </c>
      <c r="BQ1831">
        <v>0.34485975607798458</v>
      </c>
      <c r="BR1831">
        <v>0</v>
      </c>
      <c r="BS1831">
        <v>3.4482758620689655E-2</v>
      </c>
      <c r="BT1831">
        <v>0.66666666666666663</v>
      </c>
      <c r="BU1831">
        <v>0.1449350026284574</v>
      </c>
      <c r="BV1831">
        <v>0.70157579758465483</v>
      </c>
      <c r="BW1831">
        <v>0.68951076478571482</v>
      </c>
      <c r="BX1831">
        <v>0.39076871335607277</v>
      </c>
      <c r="BY1831">
        <f t="shared" si="177"/>
        <v>0.40971337642045474</v>
      </c>
      <c r="BZ1831">
        <v>0.67067184504790966</v>
      </c>
      <c r="CA1831">
        <f t="shared" si="178"/>
        <v>2.9403816273352184E-2</v>
      </c>
      <c r="CC1831">
        <v>0.40971337642045474</v>
      </c>
      <c r="CD1831">
        <v>2.9403816273352184E-2</v>
      </c>
    </row>
    <row r="1832" spans="1:82" x14ac:dyDescent="0.3">
      <c r="A1832">
        <v>0</v>
      </c>
      <c r="B1832" t="s">
        <v>1177</v>
      </c>
      <c r="C1832" t="s">
        <v>1190</v>
      </c>
      <c r="D1832">
        <v>36063</v>
      </c>
      <c r="E1832" s="2">
        <f t="shared" si="181"/>
        <v>0.57391474123155561</v>
      </c>
      <c r="F1832" s="2" t="s">
        <v>1939</v>
      </c>
      <c r="G1832" s="3">
        <v>2140</v>
      </c>
      <c r="H1832" s="1">
        <v>30.748564136565165</v>
      </c>
      <c r="I1832" s="1">
        <f t="shared" si="180"/>
        <v>-3.3303094753769429</v>
      </c>
      <c r="J1832" s="1">
        <v>2.4306764581600002</v>
      </c>
      <c r="K1832" s="1">
        <v>133.79409602699999</v>
      </c>
      <c r="L1832" s="2">
        <v>0.23437777504000001</v>
      </c>
      <c r="M1832" s="2">
        <v>8.5266309659109418E-2</v>
      </c>
      <c r="N1832" s="7">
        <v>0</v>
      </c>
      <c r="O1832" s="2">
        <v>6.2698646098928959E-2</v>
      </c>
      <c r="P1832" s="3">
        <v>2263797.2426858405</v>
      </c>
      <c r="Q1832" s="3">
        <v>52282.235409753601</v>
      </c>
      <c r="R1832" s="3">
        <v>12452954.40037689</v>
      </c>
      <c r="S1832" s="3">
        <v>13704.046889417892</v>
      </c>
      <c r="T1832" s="3">
        <v>2765167.3510847893</v>
      </c>
      <c r="V1832">
        <v>36063</v>
      </c>
      <c r="W1832" s="2">
        <v>0.70584882386545122</v>
      </c>
      <c r="X1832" s="2">
        <v>0.82488239883036174</v>
      </c>
      <c r="Y1832" s="2">
        <v>0.13158369482050988</v>
      </c>
      <c r="Z1832" s="2">
        <v>0.69316904588701977</v>
      </c>
      <c r="AA1832" s="2">
        <v>0.38563947702240697</v>
      </c>
      <c r="AB1832" s="2">
        <v>0.57853256406853426</v>
      </c>
      <c r="AC1832" s="2">
        <v>8.5266309659109418E-2</v>
      </c>
      <c r="AD1832" s="2">
        <v>0</v>
      </c>
      <c r="AE1832" s="2">
        <v>6.2698646098928959E-2</v>
      </c>
      <c r="AF1832">
        <v>4027872.2726921802</v>
      </c>
      <c r="AG1832">
        <v>4401.1547934120936</v>
      </c>
      <c r="AH1832">
        <v>827183.42490317498</v>
      </c>
      <c r="AI1832">
        <v>62342.30596949935</v>
      </c>
      <c r="AJ1832">
        <v>24.370799546873343</v>
      </c>
      <c r="AK1832">
        <v>16480826.673069071</v>
      </c>
      <c r="AL1832">
        <v>18105.201682829986</v>
      </c>
      <c r="AM1832">
        <v>3402816.6332580424</v>
      </c>
      <c r="AN1832">
        <v>251876.44869942128</v>
      </c>
      <c r="AO1832">
        <v>100.21146207822918</v>
      </c>
      <c r="AP1832">
        <v>12452954.40037689</v>
      </c>
      <c r="AQ1832">
        <v>13704.046889417892</v>
      </c>
      <c r="AR1832">
        <v>2575633.2083548675</v>
      </c>
      <c r="AS1832">
        <v>189534.14272992194</v>
      </c>
      <c r="AT1832">
        <v>75.840662531355832</v>
      </c>
      <c r="AU1832" s="3">
        <v>425458053.79037684</v>
      </c>
      <c r="AV1832" s="3">
        <v>9825923.3229090925</v>
      </c>
      <c r="AW1832">
        <v>736048.10987206001</v>
      </c>
      <c r="AX1832">
        <v>138332881.76935497</v>
      </c>
      <c r="AY1832">
        <v>16998.9784542624</v>
      </c>
      <c r="AZ1832">
        <v>3194788.0106940754</v>
      </c>
      <c r="BA1832">
        <v>2999845.3525579004</v>
      </c>
      <c r="BB1832">
        <v>563790935.55973184</v>
      </c>
      <c r="BC1832">
        <v>69281.213864015997</v>
      </c>
      <c r="BD1832">
        <v>13020711.333603166</v>
      </c>
      <c r="BE1832">
        <v>2263797.2426858405</v>
      </c>
      <c r="BF1832">
        <v>425458053.79037684</v>
      </c>
      <c r="BG1832">
        <v>52282.235409753601</v>
      </c>
      <c r="BH1832">
        <v>9825923.3229090925</v>
      </c>
      <c r="BI1832">
        <v>8.4020588621852195</v>
      </c>
      <c r="BJ1832">
        <v>39.150622998750386</v>
      </c>
      <c r="BK1832">
        <v>30.748564136565165</v>
      </c>
      <c r="BL1832">
        <v>38.688049192106071</v>
      </c>
      <c r="BM1832">
        <v>35.357739716729128</v>
      </c>
      <c r="BN1832">
        <f t="shared" si="176"/>
        <v>-3.3303094753769429</v>
      </c>
      <c r="BO1832">
        <v>0.57391474123155561</v>
      </c>
      <c r="BP1832">
        <v>5.8393421893242564E-2</v>
      </c>
      <c r="BQ1832">
        <v>9.710424041868683E-2</v>
      </c>
      <c r="BR1832">
        <v>1.1904761904761904E-2</v>
      </c>
      <c r="BS1832">
        <v>0.13793103448275862</v>
      </c>
      <c r="BT1832">
        <v>0.66666666666666663</v>
      </c>
      <c r="BU1832">
        <v>9.5372748383499337E-2</v>
      </c>
      <c r="BV1832">
        <v>0.69316904588701977</v>
      </c>
      <c r="BW1832">
        <v>0.40004095126805705</v>
      </c>
      <c r="BX1832">
        <v>0.57853256406853426</v>
      </c>
      <c r="BY1832">
        <f t="shared" si="177"/>
        <v>0.12985719733040524</v>
      </c>
      <c r="BZ1832">
        <v>0</v>
      </c>
      <c r="CA1832">
        <f t="shared" si="178"/>
        <v>2.6776686032270618E-2</v>
      </c>
      <c r="CC1832">
        <v>0.12985719733040524</v>
      </c>
      <c r="CD1832">
        <v>2.6776686032270618E-2</v>
      </c>
    </row>
    <row r="1833" spans="1:82" x14ac:dyDescent="0.3">
      <c r="A1833">
        <v>0</v>
      </c>
      <c r="B1833" t="s">
        <v>1177</v>
      </c>
      <c r="C1833" t="s">
        <v>458</v>
      </c>
      <c r="D1833">
        <v>36065</v>
      </c>
      <c r="E1833" s="2">
        <f t="shared" si="181"/>
        <v>0.69738198707072097</v>
      </c>
      <c r="F1833" s="2" t="s">
        <v>1941</v>
      </c>
      <c r="G1833" s="3">
        <v>6401</v>
      </c>
      <c r="H1833" s="1">
        <v>19.855585619665767</v>
      </c>
      <c r="I1833" s="1">
        <f t="shared" si="180"/>
        <v>-0.96492725281950698</v>
      </c>
      <c r="J1833" s="1">
        <v>2.5657548889499999</v>
      </c>
      <c r="K1833" s="1">
        <v>93.636092099300001</v>
      </c>
      <c r="L1833" s="2">
        <v>0.25717329157000002</v>
      </c>
      <c r="M1833" s="2">
        <v>6.802278771942992E-2</v>
      </c>
      <c r="N1833" s="7">
        <v>0</v>
      </c>
      <c r="O1833" s="2">
        <v>4.663963522885016E-2</v>
      </c>
      <c r="P1833" s="3">
        <v>2029149.4078070999</v>
      </c>
      <c r="Q1833" s="3">
        <v>46863.060445584</v>
      </c>
      <c r="R1833" s="3">
        <v>8060779.4710734282</v>
      </c>
      <c r="S1833" s="3">
        <v>8882.2911897799349</v>
      </c>
      <c r="T1833" s="3">
        <v>1842515.0412892781</v>
      </c>
      <c r="V1833">
        <v>36065</v>
      </c>
      <c r="W1833" s="2">
        <v>0.5962747390104679</v>
      </c>
      <c r="X1833" s="2">
        <v>0.53265976984774843</v>
      </c>
      <c r="Y1833" s="2">
        <v>4.9338617962868529E-2</v>
      </c>
      <c r="Z1833" s="2">
        <v>0.73169008667642155</v>
      </c>
      <c r="AA1833" s="2">
        <v>0.2698906353858016</v>
      </c>
      <c r="AB1833" s="2">
        <v>0.63480047865692402</v>
      </c>
      <c r="AC1833" s="2">
        <v>6.802278771942992E-2</v>
      </c>
      <c r="AD1833" s="2">
        <v>0</v>
      </c>
      <c r="AE1833" s="2">
        <v>4.663963522885016E-2</v>
      </c>
      <c r="AF1833">
        <v>3683206.0194370463</v>
      </c>
      <c r="AG1833">
        <v>4032.4722471194755</v>
      </c>
      <c r="AH1833">
        <v>757890.68114400411</v>
      </c>
      <c r="AI1833">
        <v>80362.852909913738</v>
      </c>
      <c r="AJ1833">
        <v>22.325704372967778</v>
      </c>
      <c r="AK1833">
        <v>11743985.490510475</v>
      </c>
      <c r="AL1833">
        <v>12914.763436899411</v>
      </c>
      <c r="AM1833">
        <v>2427289.8257383523</v>
      </c>
      <c r="AN1833">
        <v>253478.74960484335</v>
      </c>
      <c r="AO1833">
        <v>71.476685044590084</v>
      </c>
      <c r="AP1833">
        <v>8060779.4710734282</v>
      </c>
      <c r="AQ1833">
        <v>8882.2911897799349</v>
      </c>
      <c r="AR1833">
        <v>1669399.144594348</v>
      </c>
      <c r="AS1833">
        <v>173115.89669492963</v>
      </c>
      <c r="AT1833">
        <v>49.150980671622307</v>
      </c>
      <c r="AU1833" s="3">
        <v>381358339.70326632</v>
      </c>
      <c r="AV1833" s="3">
        <v>8807443.5801430568</v>
      </c>
      <c r="AW1833">
        <v>773318.89794179995</v>
      </c>
      <c r="AX1833">
        <v>145337553.67918187</v>
      </c>
      <c r="AY1833">
        <v>17859.744639072</v>
      </c>
      <c r="AZ1833">
        <v>3356560.4074671916</v>
      </c>
      <c r="BA1833">
        <v>2802468.3057488999</v>
      </c>
      <c r="BB1833">
        <v>526695893.38244826</v>
      </c>
      <c r="BC1833">
        <v>64722.805084656</v>
      </c>
      <c r="BD1833">
        <v>12164003.987610249</v>
      </c>
      <c r="BE1833">
        <v>2029149.4078070999</v>
      </c>
      <c r="BF1833">
        <v>381358339.70326632</v>
      </c>
      <c r="BG1833">
        <v>46863.060445584</v>
      </c>
      <c r="BH1833">
        <v>8807443.5801430568</v>
      </c>
      <c r="BI1833">
        <v>7.1348325782953568</v>
      </c>
      <c r="BJ1833">
        <v>26.990418197961123</v>
      </c>
      <c r="BK1833">
        <v>19.855585619665767</v>
      </c>
      <c r="BL1833">
        <v>43.270122462568189</v>
      </c>
      <c r="BM1833">
        <v>42.305195209748682</v>
      </c>
      <c r="BN1833">
        <f t="shared" si="176"/>
        <v>-0.96492725281950698</v>
      </c>
      <c r="BO1833">
        <v>0.69738198707072097</v>
      </c>
      <c r="BP1833">
        <v>6.0253924452513534E-2</v>
      </c>
      <c r="BQ1833">
        <v>0.15190842304759253</v>
      </c>
      <c r="BR1833">
        <v>7.7380952380952384E-2</v>
      </c>
      <c r="BS1833">
        <v>0.65517241379310343</v>
      </c>
      <c r="BT1833">
        <v>0.72222222222222221</v>
      </c>
      <c r="BU1833">
        <v>2.7633397067736439E-2</v>
      </c>
      <c r="BV1833">
        <v>0.73169008667642155</v>
      </c>
      <c r="BW1833">
        <v>0.27996953878195185</v>
      </c>
      <c r="BX1833">
        <v>0.63480047865692402</v>
      </c>
      <c r="BY1833">
        <f t="shared" si="177"/>
        <v>0.1492275268567681</v>
      </c>
      <c r="BZ1833">
        <v>0</v>
      </c>
      <c r="CA1833">
        <f t="shared" si="178"/>
        <v>1.775601443506682E-2</v>
      </c>
      <c r="CC1833">
        <v>0.1492275268567681</v>
      </c>
      <c r="CD1833">
        <v>1.775601443506682E-2</v>
      </c>
    </row>
    <row r="1834" spans="1:82" x14ac:dyDescent="0.3">
      <c r="A1834">
        <v>0</v>
      </c>
      <c r="B1834" t="s">
        <v>1177</v>
      </c>
      <c r="C1834" t="s">
        <v>1191</v>
      </c>
      <c r="D1834">
        <v>36067</v>
      </c>
      <c r="E1834" s="2">
        <f t="shared" si="181"/>
        <v>0.58409808681118436</v>
      </c>
      <c r="F1834" s="2" t="s">
        <v>1939</v>
      </c>
      <c r="G1834" s="3">
        <v>35211</v>
      </c>
      <c r="H1834" s="1">
        <v>33.977514065876321</v>
      </c>
      <c r="I1834" s="1">
        <f t="shared" si="180"/>
        <v>2.0877986894141429</v>
      </c>
      <c r="J1834" s="1">
        <v>2.5502019208300002</v>
      </c>
      <c r="K1834" s="1">
        <v>80.781805386200006</v>
      </c>
      <c r="L1834" s="2">
        <v>0.26488229103999994</v>
      </c>
      <c r="M1834" s="2">
        <v>9.216403557962323E-2</v>
      </c>
      <c r="N1834" s="7">
        <v>0</v>
      </c>
      <c r="O1834" s="2">
        <v>4.3881457255509564E-2</v>
      </c>
      <c r="P1834" s="3">
        <v>2308578.3060584003</v>
      </c>
      <c r="Q1834" s="3">
        <v>53316.450865535997</v>
      </c>
      <c r="R1834" s="3">
        <v>10485804.70627233</v>
      </c>
      <c r="S1834" s="3">
        <v>11552.652730181861</v>
      </c>
      <c r="T1834" s="3">
        <v>2340687.8575973846</v>
      </c>
      <c r="V1834">
        <v>36067</v>
      </c>
      <c r="W1834" s="2">
        <v>0.67359751071260776</v>
      </c>
      <c r="X1834" s="2">
        <v>0.91150445869513319</v>
      </c>
      <c r="Y1834" s="2">
        <v>-2.5891633526968522E-2</v>
      </c>
      <c r="Z1834" s="2">
        <v>0.72725476331766714</v>
      </c>
      <c r="AA1834" s="2">
        <v>0.23284026804720398</v>
      </c>
      <c r="AB1834" s="2">
        <v>0.6538291908674605</v>
      </c>
      <c r="AC1834" s="2">
        <v>9.216403557962323E-2</v>
      </c>
      <c r="AD1834" s="2">
        <v>0</v>
      </c>
      <c r="AE1834" s="2">
        <v>4.3881457255509564E-2</v>
      </c>
      <c r="AF1834">
        <v>9006994.3584429808</v>
      </c>
      <c r="AG1834">
        <v>9797.6195026471669</v>
      </c>
      <c r="AH1834">
        <v>1841432.2686920732</v>
      </c>
      <c r="AI1834">
        <v>150000.02556781398</v>
      </c>
      <c r="AJ1834">
        <v>54.272830651814211</v>
      </c>
      <c r="AK1834">
        <v>19492799.064715311</v>
      </c>
      <c r="AL1834">
        <v>21350.272232829026</v>
      </c>
      <c r="AM1834">
        <v>4012717.6018898669</v>
      </c>
      <c r="AN1834">
        <v>319402.54996740486</v>
      </c>
      <c r="AO1834">
        <v>118.20131127802622</v>
      </c>
      <c r="AP1834">
        <v>10485804.70627233</v>
      </c>
      <c r="AQ1834">
        <v>11552.652730181859</v>
      </c>
      <c r="AR1834">
        <v>2171285.3331977939</v>
      </c>
      <c r="AS1834">
        <v>169402.52439959088</v>
      </c>
      <c r="AT1834">
        <v>63.928480626212014</v>
      </c>
      <c r="AU1834" s="3">
        <v>433874206.84061575</v>
      </c>
      <c r="AV1834" s="3">
        <v>10020293.775668835</v>
      </c>
      <c r="AW1834">
        <v>1585526.7276260999</v>
      </c>
      <c r="AX1834">
        <v>297983893.19004923</v>
      </c>
      <c r="AY1834">
        <v>36617.626375344</v>
      </c>
      <c r="AZ1834">
        <v>6881916.7009821516</v>
      </c>
      <c r="BA1834">
        <v>3894105.0336845005</v>
      </c>
      <c r="BB1834">
        <v>731858100.03066504</v>
      </c>
      <c r="BC1834">
        <v>89934.077240879997</v>
      </c>
      <c r="BD1834">
        <v>16902210.476650987</v>
      </c>
      <c r="BE1834">
        <v>2308578.3060584003</v>
      </c>
      <c r="BF1834">
        <v>433874206.84061575</v>
      </c>
      <c r="BG1834">
        <v>53316.450865535997</v>
      </c>
      <c r="BH1834">
        <v>10020293.775668835</v>
      </c>
      <c r="BI1834">
        <v>24.273383647136821</v>
      </c>
      <c r="BJ1834">
        <v>58.250897713013146</v>
      </c>
      <c r="BK1834">
        <v>33.977514065876321</v>
      </c>
      <c r="BL1834">
        <v>40.708885668764026</v>
      </c>
      <c r="BM1834">
        <v>42.796684358178169</v>
      </c>
      <c r="BN1834">
        <f t="shared" si="176"/>
        <v>2.0877986894141429</v>
      </c>
      <c r="BO1834">
        <v>0.58409808681118436</v>
      </c>
      <c r="BP1834">
        <v>0.17169076277805254</v>
      </c>
      <c r="BQ1834">
        <v>0.14668065498733748</v>
      </c>
      <c r="BR1834">
        <v>3.5714285714285712E-2</v>
      </c>
      <c r="BS1834">
        <v>0.2413793103448276</v>
      </c>
      <c r="BT1834">
        <v>0.77777777777777779</v>
      </c>
      <c r="BU1834">
        <v>-5.9789968635980094E-2</v>
      </c>
      <c r="BV1834">
        <v>0.72725476331766714</v>
      </c>
      <c r="BW1834">
        <v>0.24153554776680911</v>
      </c>
      <c r="BX1834">
        <v>0.6538291908674605</v>
      </c>
      <c r="BY1834">
        <f t="shared" si="177"/>
        <v>0.10688248769271386</v>
      </c>
      <c r="BZ1834">
        <v>0</v>
      </c>
      <c r="CA1834">
        <f t="shared" si="178"/>
        <v>1.6436912784346294E-2</v>
      </c>
      <c r="CC1834">
        <v>0.10688248769271386</v>
      </c>
      <c r="CD1834">
        <v>1.6436912784346294E-2</v>
      </c>
    </row>
    <row r="1835" spans="1:82" x14ac:dyDescent="0.3">
      <c r="A1835">
        <v>0</v>
      </c>
      <c r="B1835" t="s">
        <v>1177</v>
      </c>
      <c r="C1835" t="s">
        <v>1192</v>
      </c>
      <c r="D1835">
        <v>36069</v>
      </c>
      <c r="E1835" s="2">
        <f t="shared" si="181"/>
        <v>0.56319878123650635</v>
      </c>
      <c r="F1835" s="2" t="s">
        <v>1939</v>
      </c>
      <c r="G1835" s="3">
        <v>9876</v>
      </c>
      <c r="H1835" s="1">
        <v>16.256796351174639</v>
      </c>
      <c r="I1835" s="1">
        <f t="shared" si="180"/>
        <v>-0.41533428017386598</v>
      </c>
      <c r="J1835" s="1">
        <v>2.4847926289700002</v>
      </c>
      <c r="K1835" s="1">
        <v>106.41405878099999</v>
      </c>
      <c r="L1835" s="2">
        <v>0.23911318136000004</v>
      </c>
      <c r="M1835" s="2">
        <v>1.4209070848984371E-2</v>
      </c>
      <c r="N1835" s="7">
        <v>0</v>
      </c>
      <c r="O1835" s="2">
        <v>6.7411583036888767E-2</v>
      </c>
      <c r="P1835" s="3">
        <v>729462.60258634994</v>
      </c>
      <c r="Q1835" s="3">
        <v>16846.886634503997</v>
      </c>
      <c r="R1835" s="3">
        <v>3649908.8938160106</v>
      </c>
      <c r="S1835" s="3">
        <v>4027.8052619416035</v>
      </c>
      <c r="T1835" s="3">
        <v>810560.96154754388</v>
      </c>
      <c r="V1835">
        <v>36069</v>
      </c>
      <c r="W1835" s="2">
        <v>0.55670209730468012</v>
      </c>
      <c r="X1835" s="2">
        <v>0.43611614226587414</v>
      </c>
      <c r="Y1835" s="2">
        <v>5.4925486853418873E-2</v>
      </c>
      <c r="Z1835" s="2">
        <v>0.70860164464424913</v>
      </c>
      <c r="AA1835" s="2">
        <v>0.30672102278605062</v>
      </c>
      <c r="AB1835" s="2">
        <v>0.59022132918181514</v>
      </c>
      <c r="AC1835" s="2">
        <v>1.4209070848984371E-2</v>
      </c>
      <c r="AD1835" s="2">
        <v>0</v>
      </c>
      <c r="AE1835" s="2">
        <v>6.7411583036888767E-2</v>
      </c>
      <c r="AF1835">
        <v>1586895.2114024223</v>
      </c>
      <c r="AG1835">
        <v>1742.206109859718</v>
      </c>
      <c r="AH1835">
        <v>327442.24742973311</v>
      </c>
      <c r="AI1835">
        <v>23576.233202212381</v>
      </c>
      <c r="AJ1835">
        <v>9.6435213738765579</v>
      </c>
      <c r="AK1835">
        <v>5236804.1052184328</v>
      </c>
      <c r="AL1835">
        <v>5770.0113718013217</v>
      </c>
      <c r="AM1835">
        <v>1084455.7831506352</v>
      </c>
      <c r="AN1835">
        <v>77123.659028854265</v>
      </c>
      <c r="AO1835">
        <v>31.92911515581989</v>
      </c>
      <c r="AP1835">
        <v>3649908.8938160106</v>
      </c>
      <c r="AQ1835">
        <v>4027.8052619416039</v>
      </c>
      <c r="AR1835">
        <v>757013.53572090203</v>
      </c>
      <c r="AS1835">
        <v>53547.425826641884</v>
      </c>
      <c r="AT1835">
        <v>22.285593781943334</v>
      </c>
      <c r="AU1835" s="3">
        <v>137095201.53007862</v>
      </c>
      <c r="AV1835" s="3">
        <v>3166203.8740886813</v>
      </c>
      <c r="AW1835">
        <v>290335.17627064994</v>
      </c>
      <c r="AX1835">
        <v>54565593.028305948</v>
      </c>
      <c r="AY1835">
        <v>6705.2701307759999</v>
      </c>
      <c r="AZ1835">
        <v>1260188.4683780414</v>
      </c>
      <c r="BA1835">
        <v>1019797.7788569999</v>
      </c>
      <c r="BB1835">
        <v>191660794.55838457</v>
      </c>
      <c r="BC1835">
        <v>23552.156765279997</v>
      </c>
      <c r="BD1835">
        <v>4426392.3424667222</v>
      </c>
      <c r="BE1835">
        <v>729462.60258634994</v>
      </c>
      <c r="BF1835">
        <v>137095201.53007862</v>
      </c>
      <c r="BG1835">
        <v>16846.886634503997</v>
      </c>
      <c r="BH1835">
        <v>3166203.8740886813</v>
      </c>
      <c r="BI1835">
        <v>5.9831816768076971</v>
      </c>
      <c r="BJ1835">
        <v>22.239978027982335</v>
      </c>
      <c r="BK1835">
        <v>16.256796351174639</v>
      </c>
      <c r="BL1835">
        <v>36.773631793717819</v>
      </c>
      <c r="BM1835">
        <v>36.358297513543953</v>
      </c>
      <c r="BN1835">
        <f t="shared" si="176"/>
        <v>-0.41533428017386598</v>
      </c>
      <c r="BO1835">
        <v>0.56319878123650635</v>
      </c>
      <c r="BP1835">
        <v>4.0806065544413773E-2</v>
      </c>
      <c r="BQ1835">
        <v>0.12991600379676982</v>
      </c>
      <c r="BR1835">
        <v>1.7857142857142856E-2</v>
      </c>
      <c r="BS1835">
        <v>0.13793103448275862</v>
      </c>
      <c r="BT1835">
        <v>0.77777777777777779</v>
      </c>
      <c r="BU1835">
        <v>1.1894261506606824E-2</v>
      </c>
      <c r="BV1835">
        <v>0.70860164464424913</v>
      </c>
      <c r="BW1835">
        <v>0.31817533484030147</v>
      </c>
      <c r="BX1835">
        <v>0.59022132918181514</v>
      </c>
      <c r="BY1835">
        <f t="shared" si="177"/>
        <v>6.3578817192175896E-2</v>
      </c>
      <c r="BZ1835">
        <v>0</v>
      </c>
      <c r="CA1835">
        <f t="shared" si="178"/>
        <v>2.8424311247729161E-2</v>
      </c>
      <c r="CC1835">
        <v>6.3578817192175896E-2</v>
      </c>
      <c r="CD1835">
        <v>2.8424311247729161E-2</v>
      </c>
    </row>
    <row r="1836" spans="1:82" x14ac:dyDescent="0.3">
      <c r="A1836">
        <v>0</v>
      </c>
      <c r="B1836" t="s">
        <v>1177</v>
      </c>
      <c r="C1836" t="s">
        <v>175</v>
      </c>
      <c r="D1836">
        <v>36071</v>
      </c>
      <c r="E1836" s="2">
        <f t="shared" si="181"/>
        <v>0.73890172993931447</v>
      </c>
      <c r="F1836" s="2" t="s">
        <v>1942</v>
      </c>
      <c r="G1836" s="3">
        <v>84559</v>
      </c>
      <c r="H1836" s="1">
        <v>33.078008287292931</v>
      </c>
      <c r="I1836" s="1">
        <f t="shared" si="180"/>
        <v>-3.9089902363029552</v>
      </c>
      <c r="J1836" s="1">
        <v>2.5697046747800001</v>
      </c>
      <c r="K1836" s="1">
        <v>200.32750495799999</v>
      </c>
      <c r="L1836" s="2">
        <v>0.25169089340999995</v>
      </c>
      <c r="M1836" s="2">
        <v>0.24935885495999424</v>
      </c>
      <c r="N1836" s="7">
        <v>1.7899616118299998E-2</v>
      </c>
      <c r="O1836" s="2">
        <v>0.17935556525333884</v>
      </c>
      <c r="P1836" s="3">
        <v>2886032.0930897002</v>
      </c>
      <c r="Q1836" s="3">
        <v>66652.704776687999</v>
      </c>
      <c r="R1836" s="3">
        <v>15009346.201050982</v>
      </c>
      <c r="S1836" s="3">
        <v>14107.560196770693</v>
      </c>
      <c r="T1836" s="3">
        <v>2777872.451701683</v>
      </c>
      <c r="V1836">
        <v>36071</v>
      </c>
      <c r="W1836" s="2">
        <v>0.86074241375477634</v>
      </c>
      <c r="X1836" s="2">
        <v>0.8873736901459347</v>
      </c>
      <c r="Y1836" s="2">
        <v>8.3204291705951547E-2</v>
      </c>
      <c r="Z1836" s="2">
        <v>0.73281646829173197</v>
      </c>
      <c r="AA1836" s="2">
        <v>0.57741108568510124</v>
      </c>
      <c r="AB1836" s="2">
        <v>0.62126785652921523</v>
      </c>
      <c r="AC1836" s="2">
        <v>0.24935885495999424</v>
      </c>
      <c r="AD1836" s="2">
        <v>3.7035911914327278E-2</v>
      </c>
      <c r="AE1836" s="2">
        <v>0.17935556525333884</v>
      </c>
      <c r="AF1836">
        <v>11484289.050134078</v>
      </c>
      <c r="AG1836">
        <v>10831.183448843271</v>
      </c>
      <c r="AH1836">
        <v>2035687.4142167591</v>
      </c>
      <c r="AI1836">
        <v>96238.455008462814</v>
      </c>
      <c r="AJ1836">
        <v>60.748811085513914</v>
      </c>
      <c r="AK1836">
        <v>26493635.25118506</v>
      </c>
      <c r="AL1836">
        <v>24938.743645613962</v>
      </c>
      <c r="AM1836">
        <v>4687159.7000950342</v>
      </c>
      <c r="AN1836">
        <v>222638.62083187062</v>
      </c>
      <c r="AO1836">
        <v>139.89894991258427</v>
      </c>
      <c r="AP1836">
        <v>15009346.201050982</v>
      </c>
      <c r="AQ1836">
        <v>14107.560196770692</v>
      </c>
      <c r="AR1836">
        <v>2651472.2858782751</v>
      </c>
      <c r="AS1836">
        <v>126400.16582340781</v>
      </c>
      <c r="AT1836">
        <v>79.15013882707035</v>
      </c>
      <c r="AU1836" s="3">
        <v>542400871.57527828</v>
      </c>
      <c r="AV1836" s="3">
        <v>12526709.335730743</v>
      </c>
      <c r="AW1836">
        <v>2219663.2358150003</v>
      </c>
      <c r="AX1836">
        <v>417163508.53907114</v>
      </c>
      <c r="AY1836">
        <v>51262.96367759999</v>
      </c>
      <c r="AZ1836">
        <v>9634361.3935681414</v>
      </c>
      <c r="BA1836">
        <v>5105695.3289047005</v>
      </c>
      <c r="BB1836">
        <v>959564380.11434937</v>
      </c>
      <c r="BC1836">
        <v>117915.66845428798</v>
      </c>
      <c r="BD1836">
        <v>22161070.729298882</v>
      </c>
      <c r="BE1836">
        <v>2886032.0930897002</v>
      </c>
      <c r="BF1836">
        <v>542400871.57527828</v>
      </c>
      <c r="BG1836">
        <v>66652.704776687999</v>
      </c>
      <c r="BH1836">
        <v>12526709.335730743</v>
      </c>
      <c r="BI1836">
        <v>23.132879070702131</v>
      </c>
      <c r="BJ1836">
        <v>56.210887357995063</v>
      </c>
      <c r="BK1836">
        <v>33.078008287292931</v>
      </c>
      <c r="BL1836">
        <v>57.445094138913994</v>
      </c>
      <c r="BM1836">
        <v>53.536103902611039</v>
      </c>
      <c r="BN1836">
        <f t="shared" si="176"/>
        <v>-3.9089902363029552</v>
      </c>
      <c r="BO1836">
        <v>0.73890172993931447</v>
      </c>
      <c r="BP1836">
        <v>0.20698896700189529</v>
      </c>
      <c r="BQ1836">
        <v>0.23841307146504243</v>
      </c>
      <c r="BR1836">
        <v>5.3571428571428568E-2</v>
      </c>
      <c r="BS1836">
        <v>0.27586206896551724</v>
      </c>
      <c r="BT1836">
        <v>0.77777777777777779</v>
      </c>
      <c r="BU1836">
        <v>0.11194489430994414</v>
      </c>
      <c r="BV1836">
        <v>0.73281646829173197</v>
      </c>
      <c r="BW1836">
        <v>0.59897415527500131</v>
      </c>
      <c r="BX1836">
        <v>0.62126785652921523</v>
      </c>
      <c r="BY1836">
        <f t="shared" si="177"/>
        <v>0.13563555583259959</v>
      </c>
      <c r="BZ1836">
        <v>3.7035911914327278E-2</v>
      </c>
      <c r="CA1836">
        <f t="shared" si="178"/>
        <v>6.9729788570391762E-2</v>
      </c>
      <c r="CC1836">
        <v>0.13563555583259959</v>
      </c>
      <c r="CD1836">
        <v>6.9729788570391762E-2</v>
      </c>
    </row>
    <row r="1837" spans="1:82" x14ac:dyDescent="0.3">
      <c r="A1837">
        <v>0</v>
      </c>
      <c r="B1837" t="s">
        <v>1177</v>
      </c>
      <c r="C1837" t="s">
        <v>1193</v>
      </c>
      <c r="D1837">
        <v>36073</v>
      </c>
      <c r="E1837" s="2">
        <f t="shared" si="181"/>
        <v>0.57145802086987429</v>
      </c>
      <c r="F1837" s="2" t="s">
        <v>1939</v>
      </c>
      <c r="G1837" s="3">
        <v>1912</v>
      </c>
      <c r="H1837" s="1">
        <v>4.988810804596219</v>
      </c>
      <c r="I1837" s="1">
        <f t="shared" si="180"/>
        <v>-8.4197870347737336</v>
      </c>
      <c r="J1837" s="1">
        <v>2.52575200221</v>
      </c>
      <c r="K1837" s="1">
        <v>115.76218553299999</v>
      </c>
      <c r="L1837" s="2">
        <v>0.23908243220000003</v>
      </c>
      <c r="M1837" s="2">
        <v>2.5033061042265053E-3</v>
      </c>
      <c r="N1837" s="7">
        <v>0</v>
      </c>
      <c r="O1837" s="2">
        <v>3.491628952116662E-2</v>
      </c>
      <c r="P1837" s="3">
        <v>273817.27809331397</v>
      </c>
      <c r="Q1837" s="3">
        <v>6323.7904537545592</v>
      </c>
      <c r="R1837" s="3">
        <v>1759388.9054135256</v>
      </c>
      <c r="S1837" s="3">
        <v>1922.0279530562684</v>
      </c>
      <c r="T1837" s="3">
        <v>394789.99040419521</v>
      </c>
      <c r="V1837">
        <v>36073</v>
      </c>
      <c r="W1837" s="2">
        <v>0.52952520682468462</v>
      </c>
      <c r="X1837" s="2">
        <v>0.13383331350137806</v>
      </c>
      <c r="Y1837" s="2">
        <v>0.25652531132934725</v>
      </c>
      <c r="Z1837" s="2">
        <v>0.72028224885366054</v>
      </c>
      <c r="AA1837" s="2">
        <v>0.33366546068600811</v>
      </c>
      <c r="AB1837" s="2">
        <v>0.59014542868154496</v>
      </c>
      <c r="AC1837" s="2">
        <v>2.5033061042265053E-3</v>
      </c>
      <c r="AD1837" s="2">
        <v>0</v>
      </c>
      <c r="AE1837" s="2">
        <v>3.491628952116662E-2</v>
      </c>
      <c r="AF1837">
        <v>443587.57230462739</v>
      </c>
      <c r="AG1837">
        <v>485.0758716152223</v>
      </c>
      <c r="AH1837">
        <v>91168.50909701745</v>
      </c>
      <c r="AI1837">
        <v>8439.2378535756652</v>
      </c>
      <c r="AJ1837">
        <v>2.685871603424363</v>
      </c>
      <c r="AK1837">
        <v>2202976.477718153</v>
      </c>
      <c r="AL1837">
        <v>2407.1038246714911</v>
      </c>
      <c r="AM1837">
        <v>452407.71553177701</v>
      </c>
      <c r="AN1837">
        <v>41990.021823011281</v>
      </c>
      <c r="AO1837">
        <v>13.329026878038677</v>
      </c>
      <c r="AP1837">
        <v>1759388.9054135256</v>
      </c>
      <c r="AQ1837">
        <v>1922.0279530562689</v>
      </c>
      <c r="AR1837">
        <v>361239.20643475954</v>
      </c>
      <c r="AS1837">
        <v>33550.783969435615</v>
      </c>
      <c r="AT1837">
        <v>10.643155274614314</v>
      </c>
      <c r="AU1837" s="3">
        <v>51461219.24485743</v>
      </c>
      <c r="AV1837" s="3">
        <v>1188493.1778786317</v>
      </c>
      <c r="AW1837">
        <v>74293.522234906006</v>
      </c>
      <c r="AX1837">
        <v>13962724.568828234</v>
      </c>
      <c r="AY1837">
        <v>1715.8035824342398</v>
      </c>
      <c r="AZ1837">
        <v>322468.12528269103</v>
      </c>
      <c r="BA1837">
        <v>348110.80032822001</v>
      </c>
      <c r="BB1837">
        <v>65423943.81368567</v>
      </c>
      <c r="BC1837">
        <v>8039.5940361887988</v>
      </c>
      <c r="BD1837">
        <v>1510961.3031613228</v>
      </c>
      <c r="BE1837">
        <v>273817.27809331397</v>
      </c>
      <c r="BF1837">
        <v>51461219.24485743</v>
      </c>
      <c r="BG1837">
        <v>6323.7904537545592</v>
      </c>
      <c r="BH1837">
        <v>1188493.1778786317</v>
      </c>
      <c r="BI1837">
        <v>1.0122300142399323</v>
      </c>
      <c r="BJ1837">
        <v>6.0010408188361515</v>
      </c>
      <c r="BK1837">
        <v>4.988810804596219</v>
      </c>
      <c r="BL1837">
        <v>45.091602525126774</v>
      </c>
      <c r="BM1837">
        <v>36.67181549035304</v>
      </c>
      <c r="BN1837">
        <f t="shared" si="176"/>
        <v>-8.4197870347737336</v>
      </c>
      <c r="BO1837">
        <v>0.57145802086987429</v>
      </c>
      <c r="BP1837">
        <v>7.0047779006129117E-3</v>
      </c>
      <c r="BQ1837">
        <v>0.10835436303278959</v>
      </c>
      <c r="BR1837">
        <v>5.9523809523809521E-3</v>
      </c>
      <c r="BS1837">
        <v>0.13793103448275862</v>
      </c>
      <c r="BT1837">
        <v>0.61111111111111116</v>
      </c>
      <c r="BU1837">
        <v>0.2411242066983085</v>
      </c>
      <c r="BV1837">
        <v>0.72028224885366054</v>
      </c>
      <c r="BW1837">
        <v>0.34612599656224907</v>
      </c>
      <c r="BX1837">
        <v>0.59014542868154496</v>
      </c>
      <c r="BY1837">
        <f t="shared" si="177"/>
        <v>4.9535243798173381E-2</v>
      </c>
      <c r="BZ1837">
        <v>0</v>
      </c>
      <c r="CA1837">
        <f t="shared" si="178"/>
        <v>1.4648193191948034E-2</v>
      </c>
      <c r="CC1837">
        <v>4.9535243798173381E-2</v>
      </c>
      <c r="CD1837">
        <v>1.4648193191948034E-2</v>
      </c>
    </row>
    <row r="1838" spans="1:82" x14ac:dyDescent="0.3">
      <c r="A1838">
        <v>0</v>
      </c>
      <c r="B1838" t="s">
        <v>1177</v>
      </c>
      <c r="C1838" t="s">
        <v>1194</v>
      </c>
      <c r="D1838">
        <v>36075</v>
      </c>
      <c r="E1838" s="2">
        <f t="shared" si="181"/>
        <v>0.53842286757961888</v>
      </c>
      <c r="F1838" s="2" t="s">
        <v>1938</v>
      </c>
      <c r="G1838" s="3">
        <v>7056</v>
      </c>
      <c r="H1838" s="1">
        <v>9.3394997926584793</v>
      </c>
      <c r="I1838" s="1">
        <f t="shared" si="180"/>
        <v>2.1735058537519905</v>
      </c>
      <c r="J1838" s="1">
        <v>2.4910887062999998</v>
      </c>
      <c r="K1838" s="1">
        <v>82.172578785499994</v>
      </c>
      <c r="L1838" s="2">
        <v>0.28623072159999996</v>
      </c>
      <c r="M1838" s="2">
        <v>1.3162087408660901E-2</v>
      </c>
      <c r="N1838" s="7">
        <v>0</v>
      </c>
      <c r="O1838" s="2">
        <v>4.083126344672524E-2</v>
      </c>
      <c r="P1838" s="3">
        <v>1179515.7276319</v>
      </c>
      <c r="Q1838" s="3">
        <v>27240.831368976</v>
      </c>
      <c r="R1838" s="3">
        <v>3545844.6174458852</v>
      </c>
      <c r="S1838" s="3">
        <v>3948.8620517265176</v>
      </c>
      <c r="T1838" s="3">
        <v>776933.90968859498</v>
      </c>
      <c r="V1838">
        <v>36075</v>
      </c>
      <c r="W1838" s="2">
        <v>0.4872631686229445</v>
      </c>
      <c r="X1838" s="2">
        <v>0.25054792668131343</v>
      </c>
      <c r="Y1838" s="2">
        <v>-5.1799669702806958E-2</v>
      </c>
      <c r="Z1838" s="2">
        <v>0.71039713079421185</v>
      </c>
      <c r="AA1838" s="2">
        <v>0.23684894363371481</v>
      </c>
      <c r="AB1838" s="2">
        <v>0.70652515262666749</v>
      </c>
      <c r="AC1838" s="2">
        <v>1.3162087408660901E-2</v>
      </c>
      <c r="AD1838" s="2">
        <v>0</v>
      </c>
      <c r="AE1838" s="2">
        <v>4.083126344672524E-2</v>
      </c>
      <c r="AF1838">
        <v>1082878.1283893955</v>
      </c>
      <c r="AG1838">
        <v>1188.9657514750013</v>
      </c>
      <c r="AH1838">
        <v>223462.43396615324</v>
      </c>
      <c r="AI1838">
        <v>10971.720395098728</v>
      </c>
      <c r="AJ1838">
        <v>6.5811584527046856</v>
      </c>
      <c r="AK1838">
        <v>4628722.745835281</v>
      </c>
      <c r="AL1838">
        <v>5137.8278032015187</v>
      </c>
      <c r="AM1838">
        <v>965638.83760156005</v>
      </c>
      <c r="AN1838">
        <v>45729.22644828682</v>
      </c>
      <c r="AO1838">
        <v>28.413975344761781</v>
      </c>
      <c r="AP1838">
        <v>3545844.6174458852</v>
      </c>
      <c r="AQ1838">
        <v>3948.8620517265172</v>
      </c>
      <c r="AR1838">
        <v>742176.40363540687</v>
      </c>
      <c r="AS1838">
        <v>34757.506053188088</v>
      </c>
      <c r="AT1838">
        <v>21.832816892057096</v>
      </c>
      <c r="AU1838" s="3">
        <v>221678185.85113928</v>
      </c>
      <c r="AV1838" s="3">
        <v>5119641.8474853495</v>
      </c>
      <c r="AW1838">
        <v>276215.55723520002</v>
      </c>
      <c r="AX1838">
        <v>51911951.826783493</v>
      </c>
      <c r="AY1838">
        <v>6379.1785390079995</v>
      </c>
      <c r="AZ1838">
        <v>1198902.8146211633</v>
      </c>
      <c r="BA1838">
        <v>1455731.2848671</v>
      </c>
      <c r="BB1838">
        <v>273590137.67792279</v>
      </c>
      <c r="BC1838">
        <v>33620.009907984</v>
      </c>
      <c r="BD1838">
        <v>6318544.662106513</v>
      </c>
      <c r="BE1838">
        <v>1179515.7276319</v>
      </c>
      <c r="BF1838">
        <v>221678185.85113928</v>
      </c>
      <c r="BG1838">
        <v>27240.831368976</v>
      </c>
      <c r="BH1838">
        <v>5119641.8474853495</v>
      </c>
      <c r="BI1838">
        <v>2.3003382562166363</v>
      </c>
      <c r="BJ1838">
        <v>11.639838048875117</v>
      </c>
      <c r="BK1838">
        <v>9.3394997926584793</v>
      </c>
      <c r="BL1838">
        <v>45.948830428128154</v>
      </c>
      <c r="BM1838">
        <v>48.122336281880145</v>
      </c>
      <c r="BN1838">
        <f t="shared" si="176"/>
        <v>2.1735058537519905</v>
      </c>
      <c r="BO1838">
        <v>0.53842286757961888</v>
      </c>
      <c r="BP1838">
        <v>1.4998437755685576E-2</v>
      </c>
      <c r="BQ1838">
        <v>0.14529827640177728</v>
      </c>
      <c r="BR1838">
        <v>3.5714285714285712E-2</v>
      </c>
      <c r="BS1838">
        <v>0.10344827586206896</v>
      </c>
      <c r="BT1838">
        <v>0.66666666666666663</v>
      </c>
      <c r="BU1838">
        <v>-6.2244433567690854E-2</v>
      </c>
      <c r="BV1838">
        <v>0.71039713079421185</v>
      </c>
      <c r="BW1838">
        <v>0.24569392493123943</v>
      </c>
      <c r="BX1838">
        <v>0.70652515262666749</v>
      </c>
      <c r="BY1838">
        <f t="shared" si="177"/>
        <v>9.6172192234665915E-2</v>
      </c>
      <c r="BZ1838">
        <v>0</v>
      </c>
      <c r="CA1838">
        <f t="shared" si="178"/>
        <v>1.4217461225917175E-2</v>
      </c>
      <c r="CC1838">
        <v>9.6172192234665915E-2</v>
      </c>
      <c r="CD1838">
        <v>1.4217461225917175E-2</v>
      </c>
    </row>
    <row r="1839" spans="1:82" x14ac:dyDescent="0.3">
      <c r="A1839">
        <v>0</v>
      </c>
      <c r="B1839" t="s">
        <v>1177</v>
      </c>
      <c r="C1839" t="s">
        <v>891</v>
      </c>
      <c r="D1839">
        <v>36077</v>
      </c>
      <c r="E1839" s="2">
        <f t="shared" si="181"/>
        <v>0.72422968739979166</v>
      </c>
      <c r="F1839" s="2" t="s">
        <v>1942</v>
      </c>
      <c r="G1839" s="3">
        <v>2124</v>
      </c>
      <c r="H1839" s="1">
        <v>1.1524807699708803</v>
      </c>
      <c r="I1839" s="1">
        <f t="shared" si="180"/>
        <v>-5.2130884129047175</v>
      </c>
      <c r="J1839" s="1">
        <v>2.5304296457</v>
      </c>
      <c r="K1839" s="1">
        <v>116.685460682</v>
      </c>
      <c r="L1839" s="2">
        <v>0.24990540686999996</v>
      </c>
      <c r="M1839" s="2">
        <v>1.9556538393126651E-2</v>
      </c>
      <c r="N1839" s="7">
        <v>0</v>
      </c>
      <c r="O1839" s="2">
        <v>2.230571678876556E-2</v>
      </c>
      <c r="P1839" s="3">
        <v>91452.035925300006</v>
      </c>
      <c r="Q1839" s="3">
        <v>2112.0782289120002</v>
      </c>
      <c r="R1839" s="3">
        <v>435445.76000136917</v>
      </c>
      <c r="S1839" s="3">
        <v>478.11326140070406</v>
      </c>
      <c r="T1839" s="3">
        <v>98834.715343773889</v>
      </c>
      <c r="V1839">
        <v>36077</v>
      </c>
      <c r="W1839" s="2">
        <v>0.48598111875269828</v>
      </c>
      <c r="X1839" s="2">
        <v>3.0917251872875185E-2</v>
      </c>
      <c r="Y1839" s="2">
        <v>0.15391360522743433</v>
      </c>
      <c r="Z1839" s="2">
        <v>0.72161619754274986</v>
      </c>
      <c r="AA1839" s="2">
        <v>0.33632664945428004</v>
      </c>
      <c r="AB1839" s="2">
        <v>0.61686060372583074</v>
      </c>
      <c r="AC1839" s="2">
        <v>1.9556538393126651E-2</v>
      </c>
      <c r="AD1839" s="2">
        <v>0</v>
      </c>
      <c r="AE1839" s="2">
        <v>2.230571678876556E-2</v>
      </c>
      <c r="AF1839">
        <v>512208.62505260785</v>
      </c>
      <c r="AG1839">
        <v>557.01877661120739</v>
      </c>
      <c r="AH1839">
        <v>104689.95547766752</v>
      </c>
      <c r="AI1839">
        <v>10803.148754611449</v>
      </c>
      <c r="AJ1839">
        <v>3.0856122093945206</v>
      </c>
      <c r="AK1839">
        <v>947654.38505397702</v>
      </c>
      <c r="AL1839">
        <v>1035.1320380119114</v>
      </c>
      <c r="AM1839">
        <v>194549.86352931117</v>
      </c>
      <c r="AN1839">
        <v>19777.956046741707</v>
      </c>
      <c r="AO1839">
        <v>5.7320593830115687</v>
      </c>
      <c r="AP1839">
        <v>435445.76000136917</v>
      </c>
      <c r="AQ1839">
        <v>478.113261400704</v>
      </c>
      <c r="AR1839">
        <v>89859.908051643652</v>
      </c>
      <c r="AS1839">
        <v>8974.8072921302573</v>
      </c>
      <c r="AT1839">
        <v>2.6464471736170481</v>
      </c>
      <c r="AU1839" s="3">
        <v>17187495.631800883</v>
      </c>
      <c r="AV1839" s="3">
        <v>396943.9823417213</v>
      </c>
      <c r="AW1839">
        <v>98511.094687550009</v>
      </c>
      <c r="AX1839">
        <v>18514175.135578148</v>
      </c>
      <c r="AY1839">
        <v>2275.1066861519998</v>
      </c>
      <c r="AZ1839">
        <v>427583.55059540685</v>
      </c>
      <c r="BA1839">
        <v>189963.13061285001</v>
      </c>
      <c r="BB1839">
        <v>35701670.767379031</v>
      </c>
      <c r="BC1839">
        <v>4387.1849150640001</v>
      </c>
      <c r="BD1839">
        <v>824527.53293712821</v>
      </c>
      <c r="BE1839">
        <v>91452.035925300006</v>
      </c>
      <c r="BF1839">
        <v>17187495.631800883</v>
      </c>
      <c r="BG1839">
        <v>2112.0782289120002</v>
      </c>
      <c r="BH1839">
        <v>396943.9823417213</v>
      </c>
      <c r="BI1839">
        <v>0.97943662039287616</v>
      </c>
      <c r="BJ1839">
        <v>2.1319173903637565</v>
      </c>
      <c r="BK1839">
        <v>1.1524807699708803</v>
      </c>
      <c r="BL1839">
        <v>49.715859026682971</v>
      </c>
      <c r="BM1839">
        <v>44.502770613778253</v>
      </c>
      <c r="BN1839">
        <f t="shared" si="176"/>
        <v>-5.2130884129047175</v>
      </c>
      <c r="BO1839">
        <v>0.72422968739979166</v>
      </c>
      <c r="BP1839">
        <v>8.5898086123327531E-3</v>
      </c>
      <c r="BQ1839">
        <v>0.1444527723317133</v>
      </c>
      <c r="BR1839">
        <v>5.3571428571428568E-2</v>
      </c>
      <c r="BS1839">
        <v>0.37931034482758619</v>
      </c>
      <c r="BT1839">
        <v>0.83333333333333337</v>
      </c>
      <c r="BU1839">
        <v>0.14929140164927862</v>
      </c>
      <c r="BV1839">
        <v>0.72161619754274986</v>
      </c>
      <c r="BW1839">
        <v>0.34888656582394195</v>
      </c>
      <c r="BX1839">
        <v>0.61686060372583074</v>
      </c>
      <c r="BY1839">
        <f t="shared" si="177"/>
        <v>0.32446885138821163</v>
      </c>
      <c r="BZ1839">
        <v>0</v>
      </c>
      <c r="CA1839">
        <f t="shared" si="178"/>
        <v>8.7009089867080714E-3</v>
      </c>
      <c r="CC1839">
        <v>0.32446885138821163</v>
      </c>
      <c r="CD1839">
        <v>8.7009089867080714E-3</v>
      </c>
    </row>
    <row r="1840" spans="1:82" x14ac:dyDescent="0.3">
      <c r="A1840">
        <v>0</v>
      </c>
      <c r="B1840" t="s">
        <v>1177</v>
      </c>
      <c r="C1840" t="s">
        <v>312</v>
      </c>
      <c r="D1840">
        <v>36079</v>
      </c>
      <c r="E1840" s="2">
        <f t="shared" si="181"/>
        <v>0.71730998474483343</v>
      </c>
      <c r="F1840" s="2" t="s">
        <v>1941</v>
      </c>
      <c r="G1840" s="3">
        <v>18657</v>
      </c>
      <c r="H1840" s="1">
        <v>35.405377100664978</v>
      </c>
      <c r="I1840" s="1">
        <f t="shared" si="180"/>
        <v>-5.1087320872672422</v>
      </c>
      <c r="J1840" s="1">
        <v>2.5558159168499999</v>
      </c>
      <c r="K1840" s="1">
        <v>227.24549210500001</v>
      </c>
      <c r="L1840" s="2">
        <v>0.27134473929999992</v>
      </c>
      <c r="M1840" s="2">
        <v>8.330364506739539E-2</v>
      </c>
      <c r="N1840" s="7">
        <v>5.4662882950299999E-4</v>
      </c>
      <c r="O1840" s="2">
        <v>0.11691218180454854</v>
      </c>
      <c r="P1840" s="3">
        <v>1197648.0810627004</v>
      </c>
      <c r="Q1840" s="3">
        <v>27659.596774608002</v>
      </c>
      <c r="R1840" s="3">
        <v>4672199.609727649</v>
      </c>
      <c r="S1840" s="3">
        <v>4479.4011922954005</v>
      </c>
      <c r="T1840" s="3">
        <v>891539.00058896013</v>
      </c>
      <c r="V1840">
        <v>36079</v>
      </c>
      <c r="W1840" s="2">
        <v>0.8311610210870426</v>
      </c>
      <c r="X1840" s="2">
        <v>0.94980930701606814</v>
      </c>
      <c r="Y1840" s="2">
        <v>4.7290119860722138E-2</v>
      </c>
      <c r="Z1840" s="2">
        <v>0.72885573668116543</v>
      </c>
      <c r="AA1840" s="2">
        <v>0.65499775650329728</v>
      </c>
      <c r="AB1840" s="2">
        <v>0.66978094551390666</v>
      </c>
      <c r="AC1840" s="2">
        <v>8.330364506739539E-2</v>
      </c>
      <c r="AD1840" s="2">
        <v>1.1310240982546655E-3</v>
      </c>
      <c r="AE1840" s="2">
        <v>0.11691218180454854</v>
      </c>
      <c r="AF1840">
        <v>5262310.5117262658</v>
      </c>
      <c r="AG1840">
        <v>5023.0248954745466</v>
      </c>
      <c r="AH1840">
        <v>944061.98632957425</v>
      </c>
      <c r="AI1840">
        <v>56305.425999050713</v>
      </c>
      <c r="AJ1840">
        <v>28.141356940056983</v>
      </c>
      <c r="AK1840">
        <v>9934510.1214539148</v>
      </c>
      <c r="AL1840">
        <v>9502.4260877699471</v>
      </c>
      <c r="AM1840">
        <v>1785951.579784584</v>
      </c>
      <c r="AN1840">
        <v>105954.83313300098</v>
      </c>
      <c r="AO1840">
        <v>53.226956077844356</v>
      </c>
      <c r="AP1840">
        <v>4672199.609727649</v>
      </c>
      <c r="AQ1840">
        <v>4479.4011922954005</v>
      </c>
      <c r="AR1840">
        <v>841889.59345500974</v>
      </c>
      <c r="AS1840">
        <v>49649.40713395027</v>
      </c>
      <c r="AT1840">
        <v>25.085599137787373</v>
      </c>
      <c r="AU1840" s="3">
        <v>225085980.3549239</v>
      </c>
      <c r="AV1840" s="3">
        <v>5198344.617819828</v>
      </c>
      <c r="AW1840">
        <v>1226385.6194447998</v>
      </c>
      <c r="AX1840">
        <v>230486913.31845567</v>
      </c>
      <c r="AY1840">
        <v>28323.288168191993</v>
      </c>
      <c r="AZ1840">
        <v>5323078.7783300029</v>
      </c>
      <c r="BA1840">
        <v>2424033.7005075002</v>
      </c>
      <c r="BB1840">
        <v>455572893.6733796</v>
      </c>
      <c r="BC1840">
        <v>55982.884942799996</v>
      </c>
      <c r="BD1840">
        <v>10521423.396149831</v>
      </c>
      <c r="BE1840">
        <v>1197648.0810627004</v>
      </c>
      <c r="BF1840">
        <v>225085980.3549239</v>
      </c>
      <c r="BG1840">
        <v>27659.596774608002</v>
      </c>
      <c r="BH1840">
        <v>5198344.617819828</v>
      </c>
      <c r="BI1840">
        <v>34.531394421748544</v>
      </c>
      <c r="BJ1840">
        <v>69.936771522413522</v>
      </c>
      <c r="BK1840">
        <v>35.405377100664978</v>
      </c>
      <c r="BL1840">
        <v>72.412802681470325</v>
      </c>
      <c r="BM1840">
        <v>67.304070594203083</v>
      </c>
      <c r="BN1840">
        <f t="shared" si="176"/>
        <v>-5.1087320872672422</v>
      </c>
      <c r="BO1840">
        <v>0.71730998474483343</v>
      </c>
      <c r="BP1840">
        <v>0.29995203897716788</v>
      </c>
      <c r="BQ1840">
        <v>0.20976686280613968</v>
      </c>
      <c r="BR1840">
        <v>4.7619047619047616E-2</v>
      </c>
      <c r="BS1840">
        <v>0.20689655172413793</v>
      </c>
      <c r="BT1840">
        <v>0.72222222222222221</v>
      </c>
      <c r="BU1840">
        <v>0.14630286570064191</v>
      </c>
      <c r="BV1840">
        <v>0.72885573668116543</v>
      </c>
      <c r="BW1840">
        <v>0.67945825363412582</v>
      </c>
      <c r="BX1840">
        <v>0.66978094551390666</v>
      </c>
      <c r="BY1840">
        <f t="shared" si="177"/>
        <v>9.2208829925076063E-2</v>
      </c>
      <c r="BZ1840">
        <v>1.1310240982546655E-3</v>
      </c>
      <c r="CA1840">
        <f t="shared" si="178"/>
        <v>4.2040005821452946E-2</v>
      </c>
      <c r="CC1840">
        <v>9.2208829925076063E-2</v>
      </c>
      <c r="CD1840">
        <v>4.2040005821452946E-2</v>
      </c>
    </row>
    <row r="1841" spans="1:82" x14ac:dyDescent="0.3">
      <c r="A1841">
        <v>0</v>
      </c>
      <c r="B1841" t="s">
        <v>1177</v>
      </c>
      <c r="C1841" t="s">
        <v>1195</v>
      </c>
      <c r="D1841">
        <v>36081</v>
      </c>
      <c r="E1841" s="2">
        <f t="shared" si="181"/>
        <v>0.65985230885855695</v>
      </c>
      <c r="F1841" s="2" t="s">
        <v>1941</v>
      </c>
      <c r="G1841" s="3">
        <v>229562</v>
      </c>
      <c r="H1841" s="1">
        <v>0</v>
      </c>
      <c r="I1841" s="1">
        <f t="shared" si="180"/>
        <v>-5.3864761181027347</v>
      </c>
      <c r="J1841" s="1">
        <v>2.3529013875699998</v>
      </c>
      <c r="K1841" s="1">
        <v>223.29701179899999</v>
      </c>
      <c r="L1841" s="2">
        <v>0.15773573030999999</v>
      </c>
      <c r="M1841" s="2">
        <v>0.1699416911759164</v>
      </c>
      <c r="N1841" s="7">
        <v>9.1608879084099995E-2</v>
      </c>
      <c r="O1841" s="2">
        <v>4.316298666188477E-2</v>
      </c>
      <c r="P1841" s="3">
        <v>-272922.99084000004</v>
      </c>
      <c r="Q1841" s="3">
        <v>-6303.1369536000002</v>
      </c>
      <c r="R1841" s="3">
        <v>-5370841.3617483303</v>
      </c>
      <c r="S1841" s="3">
        <v>-4893.0078526917941</v>
      </c>
      <c r="T1841" s="3">
        <v>-2160946.2230939004</v>
      </c>
      <c r="V1841">
        <v>36081</v>
      </c>
      <c r="W1841" s="2">
        <v>0.62162652398539842</v>
      </c>
      <c r="X1841" s="2">
        <v>0</v>
      </c>
      <c r="Y1841" s="2">
        <v>0.32562660556406986</v>
      </c>
      <c r="Z1841" s="2">
        <v>0.67098951175211619</v>
      </c>
      <c r="AA1841" s="2">
        <v>0.64361691141778732</v>
      </c>
      <c r="AB1841" s="2">
        <v>0.3893511510888481</v>
      </c>
      <c r="AC1841" s="2">
        <v>0.1699416911759164</v>
      </c>
      <c r="AD1841" s="2">
        <v>0.18954699105866726</v>
      </c>
      <c r="AE1841" s="2">
        <v>4.316298666188477E-2</v>
      </c>
      <c r="AF1841">
        <v>11313317.924195018</v>
      </c>
      <c r="AG1841">
        <v>10302.503856862759</v>
      </c>
      <c r="AH1841">
        <v>1936323.7208003285</v>
      </c>
      <c r="AI1841">
        <v>2616313.2129474939</v>
      </c>
      <c r="AJ1841">
        <v>57.975110755295646</v>
      </c>
      <c r="AK1841">
        <v>5942476.5624466874</v>
      </c>
      <c r="AL1841">
        <v>5409.4960041709646</v>
      </c>
      <c r="AM1841">
        <v>1016698.0353492884</v>
      </c>
      <c r="AN1841">
        <v>1374992.6753046347</v>
      </c>
      <c r="AO1841">
        <v>30.441867288295033</v>
      </c>
      <c r="AP1841">
        <v>-5370841.3617483303</v>
      </c>
      <c r="AQ1841">
        <v>-4893.0078526917941</v>
      </c>
      <c r="AR1841">
        <v>-919625.68545104016</v>
      </c>
      <c r="AS1841">
        <v>-1241320.5376428592</v>
      </c>
      <c r="AT1841">
        <v>-27.533243467000613</v>
      </c>
      <c r="AU1841" s="3">
        <v>-51293146.898469605</v>
      </c>
      <c r="AV1841" s="3">
        <v>-1184611.559059584</v>
      </c>
      <c r="AW1841">
        <v>560475.93543832004</v>
      </c>
      <c r="AX1841">
        <v>105335847.30627787</v>
      </c>
      <c r="AY1841">
        <v>12944.151642892801</v>
      </c>
      <c r="AZ1841">
        <v>2432723.8597652731</v>
      </c>
      <c r="BA1841">
        <v>287552.94459832</v>
      </c>
      <c r="BB1841">
        <v>54042700.407808259</v>
      </c>
      <c r="BC1841">
        <v>6641.0146892928005</v>
      </c>
      <c r="BD1841">
        <v>1248112.300705689</v>
      </c>
      <c r="BE1841">
        <v>-272922.99084000004</v>
      </c>
      <c r="BF1841">
        <v>-51293146.898469605</v>
      </c>
      <c r="BG1841">
        <v>-6303.1369536000002</v>
      </c>
      <c r="BH1841">
        <v>-1184611.559059584</v>
      </c>
      <c r="BI1841">
        <v>64.23921712748654</v>
      </c>
      <c r="BJ1841">
        <v>64.23921712748654</v>
      </c>
      <c r="BK1841">
        <v>0</v>
      </c>
      <c r="BL1841">
        <v>24.643256343329245</v>
      </c>
      <c r="BM1841">
        <v>19.25678022522651</v>
      </c>
      <c r="BN1841">
        <f t="shared" si="176"/>
        <v>-5.3864761181027347</v>
      </c>
      <c r="BO1841">
        <v>0.65985230885855695</v>
      </c>
      <c r="BP1841">
        <v>0.51330773251625283</v>
      </c>
      <c r="BQ1841">
        <v>0.41409018285212479</v>
      </c>
      <c r="BR1841">
        <v>1.1904761904761904E-2</v>
      </c>
      <c r="BS1841">
        <v>3.4482758620689655E-2</v>
      </c>
      <c r="BT1841">
        <v>0.55555555555555558</v>
      </c>
      <c r="BU1841">
        <v>0.15425684468179773</v>
      </c>
      <c r="BV1841">
        <v>0.67098951175211619</v>
      </c>
      <c r="BW1841">
        <v>0.66765239773629392</v>
      </c>
      <c r="BX1841">
        <v>0.3893511510888481</v>
      </c>
      <c r="BY1841">
        <f t="shared" si="177"/>
        <v>0.14853447260663952</v>
      </c>
      <c r="BZ1841">
        <v>0.18954699105866726</v>
      </c>
      <c r="CA1841">
        <f t="shared" si="178"/>
        <v>2.5854835792323536E-2</v>
      </c>
      <c r="CC1841">
        <v>0.14853447260663952</v>
      </c>
      <c r="CD1841">
        <v>2.5854835792323536E-2</v>
      </c>
    </row>
    <row r="1842" spans="1:82" x14ac:dyDescent="0.3">
      <c r="A1842">
        <v>0</v>
      </c>
      <c r="B1842" t="s">
        <v>1177</v>
      </c>
      <c r="C1842" t="s">
        <v>1196</v>
      </c>
      <c r="D1842">
        <v>36083</v>
      </c>
      <c r="E1842" s="2">
        <f t="shared" si="181"/>
        <v>0.61391965016876482</v>
      </c>
      <c r="F1842" s="2" t="s">
        <v>1939</v>
      </c>
      <c r="G1842" s="3">
        <v>11885</v>
      </c>
      <c r="H1842" s="1">
        <v>23.995198987314936</v>
      </c>
      <c r="I1842" s="1">
        <f t="shared" si="180"/>
        <v>-2.8540975221191474</v>
      </c>
      <c r="J1842" s="1">
        <v>2.5705101696999999</v>
      </c>
      <c r="K1842" s="1">
        <v>127.964505394</v>
      </c>
      <c r="L1842" s="2">
        <v>0.19630051896</v>
      </c>
      <c r="M1842" s="2">
        <v>6.7011073729888848E-2</v>
      </c>
      <c r="N1842" s="7">
        <v>1.2064942539199999E-2</v>
      </c>
      <c r="O1842" s="2">
        <v>0.1083491359408616</v>
      </c>
      <c r="P1842" s="3">
        <v>1530774.2942545398</v>
      </c>
      <c r="Q1842" s="3">
        <v>35353.122842601595</v>
      </c>
      <c r="R1842" s="3">
        <v>6665190.1507983124</v>
      </c>
      <c r="S1842" s="3">
        <v>7209.8479554908154</v>
      </c>
      <c r="T1842" s="3">
        <v>1438429.6407191567</v>
      </c>
      <c r="V1842">
        <v>36083</v>
      </c>
      <c r="W1842" s="2">
        <v>0.64046830368358398</v>
      </c>
      <c r="X1842" s="2">
        <v>0.64371192141394262</v>
      </c>
      <c r="Y1842" s="2">
        <v>7.5496051167937395E-2</v>
      </c>
      <c r="Z1842" s="2">
        <v>0.7330461755994605</v>
      </c>
      <c r="AA1842" s="2">
        <v>0.36883664080076106</v>
      </c>
      <c r="AB1842" s="2">
        <v>0.48454356451899488</v>
      </c>
      <c r="AC1842" s="2">
        <v>6.7011073729888848E-2</v>
      </c>
      <c r="AD1842" s="2">
        <v>2.4963448723148884E-2</v>
      </c>
      <c r="AE1842" s="2">
        <v>0.1083491359408616</v>
      </c>
      <c r="AF1842">
        <v>3249630.9330743933</v>
      </c>
      <c r="AG1842">
        <v>3499.604913582994</v>
      </c>
      <c r="AH1842">
        <v>657739.91466028185</v>
      </c>
      <c r="AI1842">
        <v>41053.409097108153</v>
      </c>
      <c r="AJ1842">
        <v>19.401615226347928</v>
      </c>
      <c r="AK1842">
        <v>9914821.0838727057</v>
      </c>
      <c r="AL1842">
        <v>10709.45286907381</v>
      </c>
      <c r="AM1842">
        <v>2012808.528420723</v>
      </c>
      <c r="AN1842">
        <v>124414.43605582356</v>
      </c>
      <c r="AO1842">
        <v>59.358030279286922</v>
      </c>
      <c r="AP1842">
        <v>6665190.1507983124</v>
      </c>
      <c r="AQ1842">
        <v>7209.8479554908154</v>
      </c>
      <c r="AR1842">
        <v>1355068.6137604411</v>
      </c>
      <c r="AS1842">
        <v>83361.026958715403</v>
      </c>
      <c r="AT1842">
        <v>39.956415052938993</v>
      </c>
      <c r="AU1842" s="3">
        <v>287693720.86219817</v>
      </c>
      <c r="AV1842" s="3">
        <v>6644265.9070385434</v>
      </c>
      <c r="AW1842">
        <v>740589.71382816008</v>
      </c>
      <c r="AX1842">
        <v>139186430.8168644</v>
      </c>
      <c r="AY1842">
        <v>17103.8664728064</v>
      </c>
      <c r="AZ1842">
        <v>3214500.6648992347</v>
      </c>
      <c r="BA1842">
        <v>2271364.0080827</v>
      </c>
      <c r="BB1842">
        <v>426880151.6790626</v>
      </c>
      <c r="BC1842">
        <v>52456.989315407991</v>
      </c>
      <c r="BD1842">
        <v>9858766.5719377771</v>
      </c>
      <c r="BE1842">
        <v>1530774.2942545398</v>
      </c>
      <c r="BF1842">
        <v>287693720.86219817</v>
      </c>
      <c r="BG1842">
        <v>35353.122842601595</v>
      </c>
      <c r="BH1842">
        <v>6644265.9070385434</v>
      </c>
      <c r="BI1842">
        <v>10.713246848469055</v>
      </c>
      <c r="BJ1842">
        <v>34.708445835783991</v>
      </c>
      <c r="BK1842">
        <v>23.995198987314936</v>
      </c>
      <c r="BL1842">
        <v>52.161492233243301</v>
      </c>
      <c r="BM1842">
        <v>49.307394711124154</v>
      </c>
      <c r="BN1842">
        <f t="shared" si="176"/>
        <v>-2.8540975221191474</v>
      </c>
      <c r="BO1842">
        <v>0.61391965016876482</v>
      </c>
      <c r="BP1842">
        <v>7.9645908855061426E-2</v>
      </c>
      <c r="BQ1842">
        <v>0.17311438321402067</v>
      </c>
      <c r="BR1842">
        <v>6.5476190476190479E-2</v>
      </c>
      <c r="BS1842">
        <v>0.17241379310344829</v>
      </c>
      <c r="BT1842">
        <v>0.72222222222222221</v>
      </c>
      <c r="BU1842">
        <v>8.1735084036965944E-2</v>
      </c>
      <c r="BV1842">
        <v>0.7330461755994605</v>
      </c>
      <c r="BW1842">
        <v>0.38261062323730399</v>
      </c>
      <c r="BX1842">
        <v>0.48454356451899488</v>
      </c>
      <c r="BY1842">
        <f t="shared" si="177"/>
        <v>0.14186150526279237</v>
      </c>
      <c r="BZ1842">
        <v>2.4963448723148884E-2</v>
      </c>
      <c r="CA1842">
        <f t="shared" si="178"/>
        <v>5.3147698096676306E-2</v>
      </c>
      <c r="CC1842">
        <v>0.14186150526279237</v>
      </c>
      <c r="CD1842">
        <v>5.3147698096676306E-2</v>
      </c>
    </row>
    <row r="1843" spans="1:82" x14ac:dyDescent="0.3">
      <c r="A1843">
        <v>0</v>
      </c>
      <c r="B1843" t="s">
        <v>1177</v>
      </c>
      <c r="C1843" t="s">
        <v>402</v>
      </c>
      <c r="D1843">
        <v>36085</v>
      </c>
      <c r="E1843" s="2">
        <f t="shared" si="181"/>
        <v>0.73462865032891289</v>
      </c>
      <c r="F1843" s="2" t="s">
        <v>1942</v>
      </c>
      <c r="G1843" s="3">
        <v>121391</v>
      </c>
      <c r="H1843" s="1">
        <v>0</v>
      </c>
      <c r="I1843" s="1">
        <f t="shared" si="180"/>
        <v>-8.1719251356424287</v>
      </c>
      <c r="J1843" s="1">
        <v>2.4176755856000001</v>
      </c>
      <c r="K1843" s="1">
        <v>220.03709212199999</v>
      </c>
      <c r="L1843" s="2">
        <v>0.16124091822000008</v>
      </c>
      <c r="M1843" s="2">
        <v>0.14187762898913875</v>
      </c>
      <c r="N1843" s="7">
        <v>0.123003085958</v>
      </c>
      <c r="O1843" s="2">
        <v>9.0888647890578364E-2</v>
      </c>
      <c r="P1843" s="3">
        <v>-154083.05352000004</v>
      </c>
      <c r="Q1843" s="3">
        <v>-3558.5371008000002</v>
      </c>
      <c r="R1843" s="3">
        <v>-5208157.0445746211</v>
      </c>
      <c r="S1843" s="3">
        <v>-4750.70134337953</v>
      </c>
      <c r="T1843" s="3">
        <v>-1239778.1310498926</v>
      </c>
      <c r="V1843">
        <v>36085</v>
      </c>
      <c r="W1843" s="2">
        <v>0.64778418267651627</v>
      </c>
      <c r="X1843" s="2">
        <v>0</v>
      </c>
      <c r="Y1843" s="2">
        <v>0.3256266055640698</v>
      </c>
      <c r="Z1843" s="2">
        <v>0.68946151731082417</v>
      </c>
      <c r="AA1843" s="2">
        <v>0.63422072909955085</v>
      </c>
      <c r="AB1843" s="2">
        <v>0.39800327413578934</v>
      </c>
      <c r="AC1843" s="2">
        <v>0.14187762898913875</v>
      </c>
      <c r="AD1843" s="2">
        <v>0.25450442214084601</v>
      </c>
      <c r="AE1843" s="2">
        <v>9.0888647890578364E-2</v>
      </c>
      <c r="AF1843">
        <v>5676263.6324530421</v>
      </c>
      <c r="AG1843">
        <v>5235.6087508417204</v>
      </c>
      <c r="AH1843">
        <v>984016.46414638625</v>
      </c>
      <c r="AI1843">
        <v>372136.38846434967</v>
      </c>
      <c r="AJ1843">
        <v>29.426357694103228</v>
      </c>
      <c r="AK1843">
        <v>468106.58787842083</v>
      </c>
      <c r="AL1843">
        <v>484.90740746219035</v>
      </c>
      <c r="AM1843">
        <v>91136.84678073469</v>
      </c>
      <c r="AN1843">
        <v>25237.874780108767</v>
      </c>
      <c r="AO1843">
        <v>2.6970669282366933</v>
      </c>
      <c r="AP1843">
        <v>-5208157.0445746211</v>
      </c>
      <c r="AQ1843">
        <v>-4750.70134337953</v>
      </c>
      <c r="AR1843">
        <v>-892879.61736565153</v>
      </c>
      <c r="AS1843">
        <v>-346898.51368424093</v>
      </c>
      <c r="AT1843">
        <v>-26.729290765866534</v>
      </c>
      <c r="AU1843" s="3">
        <v>-28958369.078548808</v>
      </c>
      <c r="AV1843" s="3">
        <v>-668791.46272435202</v>
      </c>
      <c r="AW1843">
        <v>480055.40709838003</v>
      </c>
      <c r="AX1843">
        <v>90221613.210069537</v>
      </c>
      <c r="AY1843">
        <v>11086.8452926752</v>
      </c>
      <c r="AZ1843">
        <v>2083661.7043053771</v>
      </c>
      <c r="BA1843">
        <v>325972.35357837996</v>
      </c>
      <c r="BB1843">
        <v>61263244.131520726</v>
      </c>
      <c r="BC1843">
        <v>7528.3081918751996</v>
      </c>
      <c r="BD1843">
        <v>1414870.2415810251</v>
      </c>
      <c r="BE1843">
        <v>-154083.05352000004</v>
      </c>
      <c r="BF1843">
        <v>-28958369.078548808</v>
      </c>
      <c r="BG1843">
        <v>-3558.5371008000002</v>
      </c>
      <c r="BH1843">
        <v>-668791.46272435202</v>
      </c>
      <c r="BI1843">
        <v>63.026691715274787</v>
      </c>
      <c r="BJ1843">
        <v>63.026691715274787</v>
      </c>
      <c r="BK1843">
        <v>0</v>
      </c>
      <c r="BL1843">
        <v>37.386751843070407</v>
      </c>
      <c r="BM1843">
        <v>29.214826707427978</v>
      </c>
      <c r="BN1843">
        <f t="shared" si="176"/>
        <v>-8.1719251356424287</v>
      </c>
      <c r="BO1843">
        <v>0.73462865032891289</v>
      </c>
      <c r="BP1843">
        <v>0.56069050228000761</v>
      </c>
      <c r="BQ1843">
        <v>0.38925207540686019</v>
      </c>
      <c r="BR1843">
        <v>1.1904761904761904E-2</v>
      </c>
      <c r="BS1843">
        <v>0</v>
      </c>
      <c r="BT1843">
        <v>0.72222222222222221</v>
      </c>
      <c r="BU1843">
        <v>0.23402598633335861</v>
      </c>
      <c r="BV1843">
        <v>0.68946151731082417</v>
      </c>
      <c r="BW1843">
        <v>0.65790532064268759</v>
      </c>
      <c r="BX1843">
        <v>0.39800327413578934</v>
      </c>
      <c r="BY1843">
        <f t="shared" si="177"/>
        <v>0.2213985114130754</v>
      </c>
      <c r="BZ1843">
        <v>0.25450442214084601</v>
      </c>
      <c r="CA1843">
        <f t="shared" si="178"/>
        <v>5.3225365497078202E-2</v>
      </c>
      <c r="CC1843">
        <v>0.2213985114130754</v>
      </c>
      <c r="CD1843">
        <v>5.3225365497078202E-2</v>
      </c>
    </row>
    <row r="1844" spans="1:82" x14ac:dyDescent="0.3">
      <c r="A1844">
        <v>0</v>
      </c>
      <c r="B1844" t="s">
        <v>1177</v>
      </c>
      <c r="C1844" t="s">
        <v>1197</v>
      </c>
      <c r="D1844">
        <v>36087</v>
      </c>
      <c r="E1844" s="2">
        <f t="shared" si="181"/>
        <v>0.84896865601175509</v>
      </c>
      <c r="F1844" s="2" t="s">
        <v>1944</v>
      </c>
      <c r="G1844" s="3">
        <v>41764</v>
      </c>
      <c r="H1844" s="1">
        <v>0.9683109507599994</v>
      </c>
      <c r="I1844" s="1">
        <f t="shared" si="180"/>
        <v>-11.987700389699235</v>
      </c>
      <c r="J1844" s="1">
        <v>2.5645503962</v>
      </c>
      <c r="K1844" s="1">
        <v>234.65994284199999</v>
      </c>
      <c r="L1844" s="2">
        <v>0.25473341450999998</v>
      </c>
      <c r="M1844" s="2">
        <v>0.29771155843296654</v>
      </c>
      <c r="N1844" s="7">
        <v>0.131431960348</v>
      </c>
      <c r="O1844" s="2">
        <v>0.30830615550471946</v>
      </c>
      <c r="P1844" s="3">
        <v>-327661.60186719988</v>
      </c>
      <c r="Q1844" s="3">
        <v>-7567.3212602880003</v>
      </c>
      <c r="R1844" s="3">
        <v>-244913.89151272736</v>
      </c>
      <c r="S1844" s="3">
        <v>-299.68012357867332</v>
      </c>
      <c r="T1844" s="3">
        <v>-59533.642403973034</v>
      </c>
      <c r="V1844">
        <v>36087</v>
      </c>
      <c r="W1844" s="2">
        <v>0.83701857569873783</v>
      </c>
      <c r="X1844" s="2">
        <v>2.5976584022887057E-2</v>
      </c>
      <c r="Y1844" s="2">
        <v>0.3345675016203597</v>
      </c>
      <c r="Z1844" s="2">
        <v>0.73134659501693211</v>
      </c>
      <c r="AA1844" s="2">
        <v>0.67636869131680399</v>
      </c>
      <c r="AB1844" s="2">
        <v>0.62877794375022089</v>
      </c>
      <c r="AC1844" s="2">
        <v>0.29771155843296654</v>
      </c>
      <c r="AD1844" s="2">
        <v>0.27194451959219951</v>
      </c>
      <c r="AE1844" s="2">
        <v>0.30830615550471946</v>
      </c>
      <c r="AF1844">
        <v>8413708.3155830409</v>
      </c>
      <c r="AG1844">
        <v>7895.8196543152726</v>
      </c>
      <c r="AH1844">
        <v>1483994.8719483193</v>
      </c>
      <c r="AI1844">
        <v>201818.78716811258</v>
      </c>
      <c r="AJ1844">
        <v>44.305786855320989</v>
      </c>
      <c r="AK1844">
        <v>8168794.4240703136</v>
      </c>
      <c r="AL1844">
        <v>7596.1395307366001</v>
      </c>
      <c r="AM1844">
        <v>1427670.9200236402</v>
      </c>
      <c r="AN1844">
        <v>198609.09668881865</v>
      </c>
      <c r="AO1844">
        <v>42.660775251835346</v>
      </c>
      <c r="AP1844">
        <v>-244913.89151272736</v>
      </c>
      <c r="AQ1844">
        <v>-299.68012357867246</v>
      </c>
      <c r="AR1844">
        <v>-56323.951924679102</v>
      </c>
      <c r="AS1844">
        <v>-3209.6904792939313</v>
      </c>
      <c r="AT1844">
        <v>-1.6450116034856421</v>
      </c>
      <c r="AU1844" s="3">
        <v>-61580721.454921544</v>
      </c>
      <c r="AV1844" s="3">
        <v>-1422202.3576585269</v>
      </c>
      <c r="AW1844">
        <v>1493883.2260807999</v>
      </c>
      <c r="AX1844">
        <v>280760413.50962555</v>
      </c>
      <c r="AY1844">
        <v>34501.126261632002</v>
      </c>
      <c r="AZ1844">
        <v>6484141.6696111187</v>
      </c>
      <c r="BA1844">
        <v>1166221.6242136001</v>
      </c>
      <c r="BB1844">
        <v>219179692.05470398</v>
      </c>
      <c r="BC1844">
        <v>26933.805001344001</v>
      </c>
      <c r="BD1844">
        <v>5061939.3119525919</v>
      </c>
      <c r="BE1844">
        <v>-327661.60186719988</v>
      </c>
      <c r="BF1844">
        <v>-61580721.454921544</v>
      </c>
      <c r="BG1844">
        <v>-7567.3212602880003</v>
      </c>
      <c r="BH1844">
        <v>-1422202.3576585269</v>
      </c>
      <c r="BI1844">
        <v>70.179325685218657</v>
      </c>
      <c r="BJ1844">
        <v>71.147636635978657</v>
      </c>
      <c r="BK1844">
        <v>0.9683109507599994</v>
      </c>
      <c r="BL1844">
        <v>53.615748061148167</v>
      </c>
      <c r="BM1844">
        <v>41.628047671448932</v>
      </c>
      <c r="BN1844">
        <f t="shared" si="176"/>
        <v>-11.987700389699235</v>
      </c>
      <c r="BO1844">
        <v>0.84896865601175509</v>
      </c>
      <c r="BP1844">
        <v>0.72149225533085215</v>
      </c>
      <c r="BQ1844">
        <v>0.25627650769896065</v>
      </c>
      <c r="BR1844">
        <v>1.1904761904761904E-2</v>
      </c>
      <c r="BS1844">
        <v>0.10344827586206896</v>
      </c>
      <c r="BT1844">
        <v>0.83333333333333337</v>
      </c>
      <c r="BU1844">
        <v>0.3433014082975448</v>
      </c>
      <c r="BV1844">
        <v>0.73134659501693211</v>
      </c>
      <c r="BW1844">
        <v>0.70162727315021167</v>
      </c>
      <c r="BX1844">
        <v>0.62877794375022089</v>
      </c>
      <c r="BY1844">
        <f t="shared" si="177"/>
        <v>0.19748955601699411</v>
      </c>
      <c r="BZ1844">
        <v>0.27194451959219951</v>
      </c>
      <c r="CA1844">
        <f t="shared" si="178"/>
        <v>0.11773461428964506</v>
      </c>
      <c r="CC1844">
        <v>0.19748955601699411</v>
      </c>
      <c r="CD1844">
        <v>0.11773461428964506</v>
      </c>
    </row>
    <row r="1845" spans="1:82" x14ac:dyDescent="0.3">
      <c r="A1845">
        <v>0</v>
      </c>
      <c r="B1845" t="s">
        <v>1177</v>
      </c>
      <c r="C1845" t="s">
        <v>1198</v>
      </c>
      <c r="D1845">
        <v>36089</v>
      </c>
      <c r="E1845" s="2">
        <f t="shared" si="181"/>
        <v>0.61026218905951857</v>
      </c>
      <c r="F1845" s="2" t="s">
        <v>1939</v>
      </c>
      <c r="G1845" s="3">
        <v>5387</v>
      </c>
      <c r="H1845" s="1">
        <v>0.57639268136379451</v>
      </c>
      <c r="I1845" s="1">
        <f t="shared" si="180"/>
        <v>-6.6936759210901045</v>
      </c>
      <c r="J1845" s="1">
        <v>2.7078801832099999</v>
      </c>
      <c r="K1845" s="1">
        <v>35.4834555073</v>
      </c>
      <c r="L1845" s="2">
        <v>0.23576753430000008</v>
      </c>
      <c r="M1845" s="2">
        <v>2.7085446164898472E-3</v>
      </c>
      <c r="N1845" s="7">
        <v>0</v>
      </c>
      <c r="O1845" s="2">
        <v>2.023971622718157E-2</v>
      </c>
      <c r="P1845" s="3">
        <v>54967.345440129997</v>
      </c>
      <c r="Q1845" s="3">
        <v>1269.4669115952001</v>
      </c>
      <c r="R1845" s="3">
        <v>350093.7565600276</v>
      </c>
      <c r="S1845" s="3">
        <v>379.02138855191458</v>
      </c>
      <c r="T1845" s="3">
        <v>79467.672195320571</v>
      </c>
      <c r="V1845">
        <v>36089</v>
      </c>
      <c r="W1845" s="2">
        <v>0.44594835669799571</v>
      </c>
      <c r="X1845" s="2">
        <v>1.546271154516235E-2</v>
      </c>
      <c r="Y1845" s="2">
        <v>0.24999059057902856</v>
      </c>
      <c r="Z1845" s="2">
        <v>0.77222071932721548</v>
      </c>
      <c r="AA1845" s="2">
        <v>0.10227522462591764</v>
      </c>
      <c r="AB1845" s="2">
        <v>0.58196301300077025</v>
      </c>
      <c r="AC1845" s="2">
        <v>2.7085446164898472E-3</v>
      </c>
      <c r="AD1845" s="2">
        <v>0</v>
      </c>
      <c r="AE1845" s="2">
        <v>2.023971622718157E-2</v>
      </c>
      <c r="AF1845">
        <v>938947.9298546717</v>
      </c>
      <c r="AG1845">
        <v>1016.2649686809336</v>
      </c>
      <c r="AH1845">
        <v>191003.85622903518</v>
      </c>
      <c r="AI1845">
        <v>22090.803940803078</v>
      </c>
      <c r="AJ1845">
        <v>5.6317934297490195</v>
      </c>
      <c r="AK1845">
        <v>1289041.6864146993</v>
      </c>
      <c r="AL1845">
        <v>1395.2863572328481</v>
      </c>
      <c r="AM1845">
        <v>262239.75339930173</v>
      </c>
      <c r="AN1845">
        <v>30322.578965857076</v>
      </c>
      <c r="AO1845">
        <v>7.7321553984599332</v>
      </c>
      <c r="AP1845">
        <v>350093.7565600276</v>
      </c>
      <c r="AQ1845">
        <v>379.02138855191447</v>
      </c>
      <c r="AR1845">
        <v>71235.897170266544</v>
      </c>
      <c r="AS1845">
        <v>8231.7750250539975</v>
      </c>
      <c r="AT1845">
        <v>2.1003619687109136</v>
      </c>
      <c r="AU1845" s="3">
        <v>10330562.902018031</v>
      </c>
      <c r="AV1845" s="3">
        <v>238583.61136520191</v>
      </c>
      <c r="AW1845">
        <v>149951.99783169001</v>
      </c>
      <c r="AX1845">
        <v>28181978.472487818</v>
      </c>
      <c r="AY1845">
        <v>3463.1306651375994</v>
      </c>
      <c r="AZ1845">
        <v>650860.77720596048</v>
      </c>
      <c r="BA1845">
        <v>204919.34327181999</v>
      </c>
      <c r="BB1845">
        <v>38512541.374505848</v>
      </c>
      <c r="BC1845">
        <v>4732.5975767328</v>
      </c>
      <c r="BD1845">
        <v>889444.38857116248</v>
      </c>
      <c r="BE1845">
        <v>54967.345440129997</v>
      </c>
      <c r="BF1845">
        <v>10330562.902018031</v>
      </c>
      <c r="BG1845">
        <v>1269.4669115952001</v>
      </c>
      <c r="BH1845">
        <v>238583.61136520191</v>
      </c>
      <c r="BI1845">
        <v>0.71080581272986021</v>
      </c>
      <c r="BJ1845">
        <v>1.2871984940936547</v>
      </c>
      <c r="BK1845">
        <v>0.57639268136379451</v>
      </c>
      <c r="BL1845">
        <v>37.546543436048943</v>
      </c>
      <c r="BM1845">
        <v>30.852867514958838</v>
      </c>
      <c r="BN1845">
        <f t="shared" si="176"/>
        <v>-6.6936759210901045</v>
      </c>
      <c r="BO1845">
        <v>0.61026218905951857</v>
      </c>
      <c r="BP1845">
        <v>5.2528894325796762E-3</v>
      </c>
      <c r="BQ1845">
        <v>0.12118388076554866</v>
      </c>
      <c r="BR1845">
        <v>4.1666666666666664E-2</v>
      </c>
      <c r="BS1845">
        <v>0.2413793103448276</v>
      </c>
      <c r="BT1845">
        <v>0.83333333333333337</v>
      </c>
      <c r="BU1845">
        <v>0.19169217578812484</v>
      </c>
      <c r="BV1845">
        <v>0.77222071932721548</v>
      </c>
      <c r="BW1845">
        <v>0.10609463135468634</v>
      </c>
      <c r="BX1845">
        <v>0.58196301300077025</v>
      </c>
      <c r="BY1845">
        <f t="shared" si="177"/>
        <v>6.3502889189135048E-2</v>
      </c>
      <c r="BZ1845">
        <v>0</v>
      </c>
      <c r="CA1845">
        <f t="shared" si="178"/>
        <v>8.4605262450384959E-3</v>
      </c>
      <c r="CC1845">
        <v>6.3502889189135048E-2</v>
      </c>
      <c r="CD1845">
        <v>8.4605262450384959E-3</v>
      </c>
    </row>
    <row r="1846" spans="1:82" x14ac:dyDescent="0.3">
      <c r="A1846">
        <v>0</v>
      </c>
      <c r="B1846" t="s">
        <v>1177</v>
      </c>
      <c r="C1846" t="s">
        <v>1199</v>
      </c>
      <c r="D1846">
        <v>36091</v>
      </c>
      <c r="E1846" s="2">
        <f t="shared" si="181"/>
        <v>0.61529832265251938</v>
      </c>
      <c r="F1846" s="2" t="s">
        <v>1939</v>
      </c>
      <c r="G1846" s="3">
        <v>46976</v>
      </c>
      <c r="H1846" s="1">
        <v>27.359440176303178</v>
      </c>
      <c r="I1846" s="1">
        <f t="shared" si="180"/>
        <v>-3.1111582653451109</v>
      </c>
      <c r="J1846" s="1">
        <v>2.5868925811199999</v>
      </c>
      <c r="K1846" s="1">
        <v>128.39078962400001</v>
      </c>
      <c r="L1846" s="2">
        <v>0.19313186319000009</v>
      </c>
      <c r="M1846" s="2">
        <v>6.6077762012174981E-2</v>
      </c>
      <c r="N1846" s="7">
        <v>0</v>
      </c>
      <c r="O1846" s="2">
        <v>0.13244250927918436</v>
      </c>
      <c r="P1846" s="3">
        <v>2587771.1905965996</v>
      </c>
      <c r="Q1846" s="3">
        <v>59764.390565663991</v>
      </c>
      <c r="R1846" s="3">
        <v>10315712.082929604</v>
      </c>
      <c r="S1846" s="3">
        <v>11306.249884349923</v>
      </c>
      <c r="T1846" s="3">
        <v>2224433.1287399027</v>
      </c>
      <c r="V1846">
        <v>36091</v>
      </c>
      <c r="W1846" s="2">
        <v>0.65797405514318319</v>
      </c>
      <c r="X1846" s="2">
        <v>0.73396339884525685</v>
      </c>
      <c r="Y1846" s="2">
        <v>5.7463531888804521E-2</v>
      </c>
      <c r="Z1846" s="2">
        <v>0.73771803575394856</v>
      </c>
      <c r="AA1846" s="2">
        <v>0.37006533498385064</v>
      </c>
      <c r="AB1846" s="2">
        <v>0.47672212945777481</v>
      </c>
      <c r="AC1846" s="2">
        <v>6.6077762012174981E-2</v>
      </c>
      <c r="AD1846" s="2">
        <v>0</v>
      </c>
      <c r="AE1846" s="2">
        <v>0.13244250927918436</v>
      </c>
      <c r="AF1846">
        <v>5176791.2883319147</v>
      </c>
      <c r="AG1846">
        <v>5631.298923818912</v>
      </c>
      <c r="AH1846">
        <v>1058385.2077710682</v>
      </c>
      <c r="AI1846">
        <v>50790.59581354996</v>
      </c>
      <c r="AJ1846">
        <v>31.193915699022032</v>
      </c>
      <c r="AK1846">
        <v>15492503.371261518</v>
      </c>
      <c r="AL1846">
        <v>16937.548808168835</v>
      </c>
      <c r="AM1846">
        <v>3183359.8885404952</v>
      </c>
      <c r="AN1846">
        <v>150249.04378402635</v>
      </c>
      <c r="AO1846">
        <v>93.785211624871266</v>
      </c>
      <c r="AP1846">
        <v>10315712.082929604</v>
      </c>
      <c r="AQ1846">
        <v>11306.249884349923</v>
      </c>
      <c r="AR1846">
        <v>2124974.6807694267</v>
      </c>
      <c r="AS1846">
        <v>99458.44797047638</v>
      </c>
      <c r="AT1846">
        <v>62.591295925849238</v>
      </c>
      <c r="AU1846" s="3">
        <v>486345717.56072491</v>
      </c>
      <c r="AV1846" s="3">
        <v>11232119.56291089</v>
      </c>
      <c r="AW1846">
        <v>1243279.1957741</v>
      </c>
      <c r="AX1846">
        <v>233661892.05378434</v>
      </c>
      <c r="AY1846">
        <v>28713.444105264</v>
      </c>
      <c r="AZ1846">
        <v>5396404.6851433162</v>
      </c>
      <c r="BA1846">
        <v>3831050.3863706999</v>
      </c>
      <c r="BB1846">
        <v>720007609.61450934</v>
      </c>
      <c r="BC1846">
        <v>88477.834670927987</v>
      </c>
      <c r="BD1846">
        <v>16628524.248054206</v>
      </c>
      <c r="BE1846">
        <v>2587771.1905965996</v>
      </c>
      <c r="BF1846">
        <v>486345717.56072491</v>
      </c>
      <c r="BG1846">
        <v>59764.390565663991</v>
      </c>
      <c r="BH1846">
        <v>11232119.56291089</v>
      </c>
      <c r="BI1846">
        <v>12.462169802967939</v>
      </c>
      <c r="BJ1846">
        <v>39.821609979271116</v>
      </c>
      <c r="BK1846">
        <v>27.359440176303178</v>
      </c>
      <c r="BL1846">
        <v>59.36172267848886</v>
      </c>
      <c r="BM1846">
        <v>56.250564413143749</v>
      </c>
      <c r="BN1846">
        <f t="shared" si="176"/>
        <v>-3.1111582653451109</v>
      </c>
      <c r="BO1846">
        <v>0.61529832265251938</v>
      </c>
      <c r="BP1846">
        <v>9.2856053547388698E-2</v>
      </c>
      <c r="BQ1846">
        <v>0.17313468604077537</v>
      </c>
      <c r="BR1846">
        <v>3.7499999999999999E-2</v>
      </c>
      <c r="BS1846">
        <v>0.20689655172413793</v>
      </c>
      <c r="BT1846">
        <v>0.77777777777777779</v>
      </c>
      <c r="BU1846">
        <v>8.9096739091618249E-2</v>
      </c>
      <c r="BV1846">
        <v>0.73771803575394856</v>
      </c>
      <c r="BW1846">
        <v>0.38388520226540523</v>
      </c>
      <c r="BX1846">
        <v>0.47672212945777481</v>
      </c>
      <c r="BY1846">
        <f t="shared" si="177"/>
        <v>9.3364294656507196E-2</v>
      </c>
      <c r="BZ1846">
        <v>0</v>
      </c>
      <c r="CA1846">
        <f t="shared" si="178"/>
        <v>6.5855239705999241E-2</v>
      </c>
      <c r="CC1846">
        <v>9.3364294656507196E-2</v>
      </c>
      <c r="CD1846">
        <v>6.5855239705999241E-2</v>
      </c>
    </row>
    <row r="1847" spans="1:82" x14ac:dyDescent="0.3">
      <c r="A1847">
        <v>0</v>
      </c>
      <c r="B1847" t="s">
        <v>1177</v>
      </c>
      <c r="C1847" t="s">
        <v>1200</v>
      </c>
      <c r="D1847">
        <v>36093</v>
      </c>
      <c r="E1847" s="2">
        <f t="shared" si="181"/>
        <v>0.63741388638161678</v>
      </c>
      <c r="F1847" s="2" t="s">
        <v>1940</v>
      </c>
      <c r="G1847" s="3">
        <v>8332</v>
      </c>
      <c r="H1847" s="1">
        <v>33.710359651685948</v>
      </c>
      <c r="I1847" s="1">
        <f t="shared" si="180"/>
        <v>-5.5950744441485512</v>
      </c>
      <c r="J1847" s="1">
        <v>2.5870226213</v>
      </c>
      <c r="K1847" s="1">
        <v>118.14800977500001</v>
      </c>
      <c r="L1847" s="2">
        <v>0.18913907980000011</v>
      </c>
      <c r="M1847" s="2">
        <v>5.2139475703403271E-2</v>
      </c>
      <c r="N1847" s="7">
        <v>0</v>
      </c>
      <c r="O1847" s="2">
        <v>0.13081304023803814</v>
      </c>
      <c r="P1847" s="3">
        <v>598120.5646451402</v>
      </c>
      <c r="Q1847" s="3">
        <v>13813.5516620256</v>
      </c>
      <c r="R1847" s="3">
        <v>2657539.9887146731</v>
      </c>
      <c r="S1847" s="3">
        <v>2886.8343622499629</v>
      </c>
      <c r="T1847" s="3">
        <v>593928.69792916183</v>
      </c>
      <c r="V1847">
        <v>36093</v>
      </c>
      <c r="W1847" s="2">
        <v>0.7113312887150397</v>
      </c>
      <c r="X1847" s="2">
        <v>0.9043375882989505</v>
      </c>
      <c r="Y1847" s="2">
        <v>0.15076948857716502</v>
      </c>
      <c r="Z1847" s="2">
        <v>0.73775512000973054</v>
      </c>
      <c r="AA1847" s="2">
        <v>0.34054220667311502</v>
      </c>
      <c r="AB1847" s="2">
        <v>0.46686643724466836</v>
      </c>
      <c r="AC1847" s="2">
        <v>5.2139475703403271E-2</v>
      </c>
      <c r="AD1847" s="2">
        <v>0</v>
      </c>
      <c r="AE1847" s="2">
        <v>0.13081304023803814</v>
      </c>
      <c r="AF1847">
        <v>3612305.5431882874</v>
      </c>
      <c r="AG1847">
        <v>3906.859978884052</v>
      </c>
      <c r="AH1847">
        <v>734282.24401192123</v>
      </c>
      <c r="AI1847">
        <v>70514.102993339926</v>
      </c>
      <c r="AJ1847">
        <v>21.651800262602631</v>
      </c>
      <c r="AK1847">
        <v>6269845.5319029605</v>
      </c>
      <c r="AL1847">
        <v>6793.6943411340153</v>
      </c>
      <c r="AM1847">
        <v>1276853.8296486065</v>
      </c>
      <c r="AN1847">
        <v>121871.21528581633</v>
      </c>
      <c r="AO1847">
        <v>37.644899592570233</v>
      </c>
      <c r="AP1847">
        <v>2657539.9887146731</v>
      </c>
      <c r="AQ1847">
        <v>2886.8343622499633</v>
      </c>
      <c r="AR1847">
        <v>542571.58563668525</v>
      </c>
      <c r="AS1847">
        <v>51357.112292476406</v>
      </c>
      <c r="AT1847">
        <v>15.993099329967603</v>
      </c>
      <c r="AU1847" s="3">
        <v>112410778.91940765</v>
      </c>
      <c r="AV1847" s="3">
        <v>2596118.8993610912</v>
      </c>
      <c r="AW1847">
        <v>653776.71585076</v>
      </c>
      <c r="AX1847">
        <v>122870795.97699183</v>
      </c>
      <c r="AY1847">
        <v>15098.926493510398</v>
      </c>
      <c r="AZ1847">
        <v>2837692.2451903443</v>
      </c>
      <c r="BA1847">
        <v>1251897.2804959002</v>
      </c>
      <c r="BB1847">
        <v>235281574.89639947</v>
      </c>
      <c r="BC1847">
        <v>28912.478155535999</v>
      </c>
      <c r="BD1847">
        <v>5433811.1445514355</v>
      </c>
      <c r="BE1847">
        <v>598120.5646451402</v>
      </c>
      <c r="BF1847">
        <v>112410778.91940765</v>
      </c>
      <c r="BG1847">
        <v>13813.5516620256</v>
      </c>
      <c r="BH1847">
        <v>2596118.8993610912</v>
      </c>
      <c r="BI1847">
        <v>29.590746149761021</v>
      </c>
      <c r="BJ1847">
        <v>63.301105801446965</v>
      </c>
      <c r="BK1847">
        <v>33.710359651685948</v>
      </c>
      <c r="BL1847">
        <v>52.979076699792479</v>
      </c>
      <c r="BM1847">
        <v>47.384002255643928</v>
      </c>
      <c r="BN1847">
        <f t="shared" si="176"/>
        <v>-5.5950744441485512</v>
      </c>
      <c r="BO1847">
        <v>0.63741388638161678</v>
      </c>
      <c r="BP1847">
        <v>0.22840639704525681</v>
      </c>
      <c r="BQ1847">
        <v>0.19198578743258768</v>
      </c>
      <c r="BR1847">
        <v>5.3571428571428568E-2</v>
      </c>
      <c r="BS1847">
        <v>0.20689655172413793</v>
      </c>
      <c r="BT1847">
        <v>0.77777777777777779</v>
      </c>
      <c r="BU1847">
        <v>0.16023064255562297</v>
      </c>
      <c r="BV1847">
        <v>0.73775512000973054</v>
      </c>
      <c r="BW1847">
        <v>0.35325955049078323</v>
      </c>
      <c r="BX1847">
        <v>0.46686643724466836</v>
      </c>
      <c r="BY1847">
        <f t="shared" si="177"/>
        <v>0.13627601580060394</v>
      </c>
      <c r="BZ1847">
        <v>0</v>
      </c>
      <c r="CA1847">
        <f t="shared" si="178"/>
        <v>6.6667663733851454E-2</v>
      </c>
      <c r="CC1847">
        <v>0.13627601580060394</v>
      </c>
      <c r="CD1847">
        <v>6.6667663733851454E-2</v>
      </c>
    </row>
    <row r="1848" spans="1:82" x14ac:dyDescent="0.3">
      <c r="A1848">
        <v>0</v>
      </c>
      <c r="B1848" t="s">
        <v>1177</v>
      </c>
      <c r="C1848" t="s">
        <v>1201</v>
      </c>
      <c r="D1848">
        <v>36095</v>
      </c>
      <c r="E1848" s="2">
        <f t="shared" si="181"/>
        <v>0.63100191494159374</v>
      </c>
      <c r="F1848" s="2" t="s">
        <v>1940</v>
      </c>
      <c r="G1848" s="3">
        <v>910</v>
      </c>
      <c r="H1848" s="1">
        <v>0.37581349908634809</v>
      </c>
      <c r="I1848" s="1">
        <f t="shared" si="180"/>
        <v>-6.6195666667142063</v>
      </c>
      <c r="J1848" s="1">
        <v>2.5484163464799998</v>
      </c>
      <c r="K1848" s="1">
        <v>112.44616737699999</v>
      </c>
      <c r="L1848" s="2">
        <v>0.20895568372999995</v>
      </c>
      <c r="M1848" s="2">
        <v>3.4510996544375428E-3</v>
      </c>
      <c r="N1848" s="7">
        <v>0</v>
      </c>
      <c r="O1848" s="2">
        <v>1.4367039708698879E-2</v>
      </c>
      <c r="P1848" s="3">
        <v>10890.816087014</v>
      </c>
      <c r="Q1848" s="3">
        <v>251.52261860256002</v>
      </c>
      <c r="R1848" s="3">
        <v>96483.840522139129</v>
      </c>
      <c r="S1848" s="3">
        <v>104.0353512545403</v>
      </c>
      <c r="T1848" s="3">
        <v>20866.220341072578</v>
      </c>
      <c r="V1848">
        <v>36095</v>
      </c>
      <c r="W1848" s="2">
        <v>0.46601205348956171</v>
      </c>
      <c r="X1848" s="2">
        <v>1.0081834691933951E-2</v>
      </c>
      <c r="Y1848" s="2">
        <v>0.2288292800672394</v>
      </c>
      <c r="Z1848" s="2">
        <v>0.72674556150086622</v>
      </c>
      <c r="AA1848" s="2">
        <v>0.32410758372842857</v>
      </c>
      <c r="AB1848" s="2">
        <v>0.51578127433106369</v>
      </c>
      <c r="AC1848" s="2">
        <v>3.4510996544375428E-3</v>
      </c>
      <c r="AD1848" s="2">
        <v>0</v>
      </c>
      <c r="AE1848" s="2">
        <v>1.4367039708698879E-2</v>
      </c>
      <c r="AF1848">
        <v>186623.58345077207</v>
      </c>
      <c r="AG1848">
        <v>201.5208653677031</v>
      </c>
      <c r="AH1848">
        <v>37875.223078685318</v>
      </c>
      <c r="AI1848">
        <v>2531.554570992771</v>
      </c>
      <c r="AJ1848">
        <v>1.1169733260268666</v>
      </c>
      <c r="AK1848">
        <v>283107.4239729112</v>
      </c>
      <c r="AL1848">
        <v>305.55621662224337</v>
      </c>
      <c r="AM1848">
        <v>57428.345429789537</v>
      </c>
      <c r="AN1848">
        <v>3844.6525609611303</v>
      </c>
      <c r="AO1848">
        <v>1.6936803761142603</v>
      </c>
      <c r="AP1848">
        <v>96483.840522139129</v>
      </c>
      <c r="AQ1848">
        <v>104.03535125454027</v>
      </c>
      <c r="AR1848">
        <v>19553.122351104219</v>
      </c>
      <c r="AS1848">
        <v>1313.0979899683593</v>
      </c>
      <c r="AT1848">
        <v>0.57670705008739365</v>
      </c>
      <c r="AU1848" s="3">
        <v>2046819.9753934112</v>
      </c>
      <c r="AV1848" s="3">
        <v>47271.160940165129</v>
      </c>
      <c r="AW1848">
        <v>27032.03573259</v>
      </c>
      <c r="AX1848">
        <v>5080400.795582965</v>
      </c>
      <c r="AY1848">
        <v>624.30293187359996</v>
      </c>
      <c r="AZ1848">
        <v>117331.49301632437</v>
      </c>
      <c r="BA1848">
        <v>37922.851819604002</v>
      </c>
      <c r="BB1848">
        <v>7127220.7709763758</v>
      </c>
      <c r="BC1848">
        <v>875.82555047615995</v>
      </c>
      <c r="BD1848">
        <v>164602.65395648949</v>
      </c>
      <c r="BE1848">
        <v>10890.816087014</v>
      </c>
      <c r="BF1848">
        <v>2046819.9753934112</v>
      </c>
      <c r="BG1848">
        <v>251.52261860256002</v>
      </c>
      <c r="BH1848">
        <v>47271.160940165129</v>
      </c>
      <c r="BI1848">
        <v>0.50421184442889744</v>
      </c>
      <c r="BJ1848">
        <v>0.88002534351524553</v>
      </c>
      <c r="BK1848">
        <v>0.37581349908634809</v>
      </c>
      <c r="BL1848">
        <v>42.977543170994579</v>
      </c>
      <c r="BM1848">
        <v>36.357976504280373</v>
      </c>
      <c r="BN1848">
        <f t="shared" si="176"/>
        <v>-6.6195666667142063</v>
      </c>
      <c r="BO1848">
        <v>0.63100191494159374</v>
      </c>
      <c r="BP1848">
        <v>3.8527829822673746E-3</v>
      </c>
      <c r="BQ1848">
        <v>0.1518061153893028</v>
      </c>
      <c r="BR1848">
        <v>3.5714285714285712E-2</v>
      </c>
      <c r="BS1848">
        <v>0.13793103448275862</v>
      </c>
      <c r="BT1848">
        <v>0.83333333333333337</v>
      </c>
      <c r="BU1848">
        <v>0.18956984952303163</v>
      </c>
      <c r="BV1848">
        <v>0.72674556150086622</v>
      </c>
      <c r="BW1848">
        <v>0.33621118644027859</v>
      </c>
      <c r="BX1848">
        <v>0.51578127433106369</v>
      </c>
      <c r="BY1848">
        <f t="shared" si="177"/>
        <v>0.18586146058099548</v>
      </c>
      <c r="BZ1848">
        <v>0</v>
      </c>
      <c r="CA1848">
        <f t="shared" si="178"/>
        <v>6.6329652153843581E-3</v>
      </c>
      <c r="CC1848">
        <v>0.18586146058099548</v>
      </c>
      <c r="CD1848">
        <v>6.6329652153843581E-3</v>
      </c>
    </row>
    <row r="1849" spans="1:82" x14ac:dyDescent="0.3">
      <c r="A1849">
        <v>0</v>
      </c>
      <c r="B1849" t="s">
        <v>1177</v>
      </c>
      <c r="C1849" t="s">
        <v>510</v>
      </c>
      <c r="D1849">
        <v>36097</v>
      </c>
      <c r="E1849" s="2">
        <f t="shared" si="181"/>
        <v>0.70715133406366348</v>
      </c>
      <c r="F1849" s="2" t="s">
        <v>1941</v>
      </c>
      <c r="G1849" s="3">
        <v>534</v>
      </c>
      <c r="H1849" s="1">
        <v>0.56902739623161258</v>
      </c>
      <c r="I1849" s="1">
        <f t="shared" si="180"/>
        <v>-2.5189032638744067</v>
      </c>
      <c r="J1849" s="1">
        <v>2.5521618853599999</v>
      </c>
      <c r="K1849" s="1">
        <v>112.11155078500001</v>
      </c>
      <c r="L1849" s="2">
        <v>0.24498572265999985</v>
      </c>
      <c r="M1849" s="2">
        <v>6.4223291670939108E-3</v>
      </c>
      <c r="N1849" s="7">
        <v>0</v>
      </c>
      <c r="O1849" s="2">
        <v>3.9980531716444473E-2</v>
      </c>
      <c r="P1849" s="3">
        <v>11361.867714502998</v>
      </c>
      <c r="Q1849" s="3">
        <v>262.40152224911998</v>
      </c>
      <c r="R1849" s="3">
        <v>26833.448237817502</v>
      </c>
      <c r="S1849" s="3">
        <v>29.670580874535162</v>
      </c>
      <c r="T1849" s="3">
        <v>5830.2058682457573</v>
      </c>
      <c r="V1849">
        <v>36097</v>
      </c>
      <c r="W1849" s="2">
        <v>0.47020075480469165</v>
      </c>
      <c r="X1849" s="2">
        <v>1.5265125276063069E-2</v>
      </c>
      <c r="Y1849" s="2">
        <v>0.1224110292117056</v>
      </c>
      <c r="Z1849" s="2">
        <v>0.72781369691768261</v>
      </c>
      <c r="AA1849" s="2">
        <v>0.32314310643553029</v>
      </c>
      <c r="AB1849" s="2">
        <v>0.60471697142138936</v>
      </c>
      <c r="AC1849" s="2">
        <v>6.4223291670939108E-3</v>
      </c>
      <c r="AD1849" s="2">
        <v>0</v>
      </c>
      <c r="AE1849" s="2">
        <v>3.9980531716444473E-2</v>
      </c>
      <c r="AF1849">
        <v>78145.194132432021</v>
      </c>
      <c r="AG1849">
        <v>84.788269863471712</v>
      </c>
      <c r="AH1849">
        <v>15935.692960007689</v>
      </c>
      <c r="AI1849">
        <v>772.41787490515298</v>
      </c>
      <c r="AJ1849">
        <v>0.46977305536452996</v>
      </c>
      <c r="AK1849">
        <v>104978.64237024952</v>
      </c>
      <c r="AL1849">
        <v>114.45885073800687</v>
      </c>
      <c r="AM1849">
        <v>21512.186825527268</v>
      </c>
      <c r="AN1849">
        <v>1026.1298776313356</v>
      </c>
      <c r="AO1849">
        <v>0.63391227745636847</v>
      </c>
      <c r="AP1849">
        <v>26833.448237817502</v>
      </c>
      <c r="AQ1849">
        <v>29.670580874535162</v>
      </c>
      <c r="AR1849">
        <v>5576.4938655195783</v>
      </c>
      <c r="AS1849">
        <v>253.71200272618262</v>
      </c>
      <c r="AT1849">
        <v>0.16413922209183851</v>
      </c>
      <c r="AU1849" s="3">
        <v>2135349.4182636933</v>
      </c>
      <c r="AV1849" s="3">
        <v>49315.742091499611</v>
      </c>
      <c r="AW1849">
        <v>20039.932025488004</v>
      </c>
      <c r="AX1849">
        <v>3766304.8248702153</v>
      </c>
      <c r="AY1849">
        <v>462.82079684351999</v>
      </c>
      <c r="AZ1849">
        <v>86982.540558771143</v>
      </c>
      <c r="BA1849">
        <v>31401.799739991002</v>
      </c>
      <c r="BB1849">
        <v>5901654.2431339091</v>
      </c>
      <c r="BC1849">
        <v>725.22231909263996</v>
      </c>
      <c r="BD1849">
        <v>136298.28265027076</v>
      </c>
      <c r="BE1849">
        <v>11361.867714502998</v>
      </c>
      <c r="BF1849">
        <v>2135349.4182636933</v>
      </c>
      <c r="BG1849">
        <v>262.40152224911998</v>
      </c>
      <c r="BH1849">
        <v>49315.742091499611</v>
      </c>
      <c r="BI1849">
        <v>0.74091067351916839</v>
      </c>
      <c r="BJ1849">
        <v>1.309938069750781</v>
      </c>
      <c r="BK1849">
        <v>0.56902739623161258</v>
      </c>
      <c r="BL1849">
        <v>39.670167225642615</v>
      </c>
      <c r="BM1849">
        <v>37.151263961768208</v>
      </c>
      <c r="BN1849">
        <f t="shared" si="176"/>
        <v>-2.5189032638744067</v>
      </c>
      <c r="BO1849">
        <v>0.70715133406366348</v>
      </c>
      <c r="BP1849">
        <v>6.3446700602973359E-3</v>
      </c>
      <c r="BQ1849">
        <v>0.14338637981139582</v>
      </c>
      <c r="BR1849">
        <v>4.7619047619047616E-2</v>
      </c>
      <c r="BS1849">
        <v>0.27586206896551724</v>
      </c>
      <c r="BT1849">
        <v>0.77777777777777779</v>
      </c>
      <c r="BU1849">
        <v>7.2135856731656428E-2</v>
      </c>
      <c r="BV1849">
        <v>0.72781369691768261</v>
      </c>
      <c r="BW1849">
        <v>0.33521069132316422</v>
      </c>
      <c r="BX1849">
        <v>0.60471697142138936</v>
      </c>
      <c r="BY1849">
        <f t="shared" si="177"/>
        <v>0.43947060672736299</v>
      </c>
      <c r="BZ1849">
        <v>0</v>
      </c>
      <c r="CA1849">
        <f t="shared" si="178"/>
        <v>1.6510714917626148E-2</v>
      </c>
      <c r="CC1849">
        <v>0.43947060672736299</v>
      </c>
      <c r="CD1849">
        <v>1.6510714917626148E-2</v>
      </c>
    </row>
    <row r="1850" spans="1:82" x14ac:dyDescent="0.3">
      <c r="A1850">
        <v>0</v>
      </c>
      <c r="B1850" t="s">
        <v>1177</v>
      </c>
      <c r="C1850" t="s">
        <v>1202</v>
      </c>
      <c r="D1850">
        <v>36099</v>
      </c>
      <c r="E1850" s="2">
        <f t="shared" si="181"/>
        <v>0.62194877117280623</v>
      </c>
      <c r="F1850" s="2" t="s">
        <v>1939</v>
      </c>
      <c r="G1850" s="3">
        <v>1288</v>
      </c>
      <c r="H1850" s="1">
        <v>6.666392272463245</v>
      </c>
      <c r="I1850" s="1">
        <f t="shared" si="180"/>
        <v>-3.8522482793557913</v>
      </c>
      <c r="J1850" s="1">
        <v>2.4817518185799998</v>
      </c>
      <c r="K1850" s="1">
        <v>98.1896679221</v>
      </c>
      <c r="L1850" s="2">
        <v>0.2483957687699998</v>
      </c>
      <c r="M1850" s="2">
        <v>2.7730963428478634E-3</v>
      </c>
      <c r="N1850" s="7">
        <v>0</v>
      </c>
      <c r="O1850" s="2">
        <v>3.9179163029598389E-2</v>
      </c>
      <c r="P1850" s="3">
        <v>173242.72465607899</v>
      </c>
      <c r="Q1850" s="3">
        <v>4001.028335360159</v>
      </c>
      <c r="R1850" s="3">
        <v>1035035.2316509037</v>
      </c>
      <c r="S1850" s="3">
        <v>1133.2263766567721</v>
      </c>
      <c r="T1850" s="3">
        <v>229760.79402148569</v>
      </c>
      <c r="V1850">
        <v>36099</v>
      </c>
      <c r="W1850" s="2">
        <v>0.50224372467526779</v>
      </c>
      <c r="X1850" s="2">
        <v>0.17883728244449806</v>
      </c>
      <c r="Y1850" s="2">
        <v>0.14045336256627453</v>
      </c>
      <c r="Z1850" s="2">
        <v>0.70773448043171727</v>
      </c>
      <c r="AA1850" s="2">
        <v>0.28301556877996348</v>
      </c>
      <c r="AB1850" s="2">
        <v>0.61313424869639344</v>
      </c>
      <c r="AC1850" s="2">
        <v>2.7730963428478634E-3</v>
      </c>
      <c r="AD1850" s="2">
        <v>0</v>
      </c>
      <c r="AE1850" s="2">
        <v>3.9179163029598389E-2</v>
      </c>
      <c r="AF1850">
        <v>414913.29497325851</v>
      </c>
      <c r="AG1850">
        <v>452.62902550657844</v>
      </c>
      <c r="AH1850">
        <v>85070.224771360648</v>
      </c>
      <c r="AI1850">
        <v>6783.1866147118935</v>
      </c>
      <c r="AJ1850">
        <v>2.5067032591684488</v>
      </c>
      <c r="AK1850">
        <v>1449948.5266241622</v>
      </c>
      <c r="AL1850">
        <v>1585.8554021633504</v>
      </c>
      <c r="AM1850">
        <v>298056.61571509624</v>
      </c>
      <c r="AN1850">
        <v>23557.589692461999</v>
      </c>
      <c r="AO1850">
        <v>8.780770172005365</v>
      </c>
      <c r="AP1850">
        <v>1035035.2316509037</v>
      </c>
      <c r="AQ1850">
        <v>1133.2263766567719</v>
      </c>
      <c r="AR1850">
        <v>212986.39094373561</v>
      </c>
      <c r="AS1850">
        <v>16774.403077750107</v>
      </c>
      <c r="AT1850">
        <v>6.2740669128369166</v>
      </c>
      <c r="AU1850" s="3">
        <v>32559237.671863485</v>
      </c>
      <c r="AV1850" s="3">
        <v>751953.26534758823</v>
      </c>
      <c r="AW1850">
        <v>68362.23420529101</v>
      </c>
      <c r="AX1850">
        <v>12847998.296542393</v>
      </c>
      <c r="AY1850">
        <v>1578.8209096046398</v>
      </c>
      <c r="AZ1850">
        <v>296723.60175109602</v>
      </c>
      <c r="BA1850">
        <v>241604.95886136999</v>
      </c>
      <c r="BB1850">
        <v>45407235.968405873</v>
      </c>
      <c r="BC1850">
        <v>5579.8492449647983</v>
      </c>
      <c r="BD1850">
        <v>1048676.8670986842</v>
      </c>
      <c r="BE1850">
        <v>173242.72465607899</v>
      </c>
      <c r="BF1850">
        <v>32559237.671863485</v>
      </c>
      <c r="BG1850">
        <v>4001.028335360159</v>
      </c>
      <c r="BH1850">
        <v>751953.26534758823</v>
      </c>
      <c r="BI1850">
        <v>2.1820042719829122</v>
      </c>
      <c r="BJ1850">
        <v>8.8483965444461568</v>
      </c>
      <c r="BK1850">
        <v>6.666392272463245</v>
      </c>
      <c r="BL1850">
        <v>40.288404752632665</v>
      </c>
      <c r="BM1850">
        <v>36.436156473276874</v>
      </c>
      <c r="BN1850">
        <f t="shared" si="176"/>
        <v>-3.8522482793557913</v>
      </c>
      <c r="BO1850">
        <v>0.62194877117280623</v>
      </c>
      <c r="BP1850">
        <v>1.6433915019813727E-2</v>
      </c>
      <c r="BQ1850">
        <v>0.15681398092613097</v>
      </c>
      <c r="BR1850">
        <v>5.9523809523809521E-3</v>
      </c>
      <c r="BS1850">
        <v>0.27586206896551724</v>
      </c>
      <c r="BT1850">
        <v>0.77777777777777779</v>
      </c>
      <c r="BU1850">
        <v>0.1103199292961156</v>
      </c>
      <c r="BV1850">
        <v>0.70773448043171727</v>
      </c>
      <c r="BW1850">
        <v>0.29358461491697457</v>
      </c>
      <c r="BX1850">
        <v>0.61313424869639344</v>
      </c>
      <c r="BY1850">
        <f t="shared" si="177"/>
        <v>6.2133535965884147E-2</v>
      </c>
      <c r="BZ1850">
        <v>0</v>
      </c>
      <c r="CA1850">
        <f t="shared" si="178"/>
        <v>1.5960989850351388E-2</v>
      </c>
      <c r="CC1850">
        <v>6.2133535965884147E-2</v>
      </c>
      <c r="CD1850">
        <v>1.5960989850351388E-2</v>
      </c>
    </row>
    <row r="1851" spans="1:82" x14ac:dyDescent="0.3">
      <c r="A1851">
        <v>0</v>
      </c>
      <c r="B1851" t="s">
        <v>1177</v>
      </c>
      <c r="C1851" t="s">
        <v>552</v>
      </c>
      <c r="D1851">
        <v>36101</v>
      </c>
      <c r="E1851" s="2">
        <f t="shared" si="181"/>
        <v>0.68493044278305337</v>
      </c>
      <c r="F1851" s="2" t="s">
        <v>1941</v>
      </c>
      <c r="G1851" s="3">
        <v>3649</v>
      </c>
      <c r="H1851" s="1">
        <v>2.7126255047007541</v>
      </c>
      <c r="I1851" s="1">
        <f t="shared" si="180"/>
        <v>2.138447939982747</v>
      </c>
      <c r="J1851" s="1">
        <v>2.55039517256</v>
      </c>
      <c r="K1851" s="1">
        <v>117.016615593</v>
      </c>
      <c r="L1851" s="2">
        <v>0.24717440705999993</v>
      </c>
      <c r="M1851" s="2">
        <v>6.507439917301644E-2</v>
      </c>
      <c r="N1851" s="7">
        <v>0</v>
      </c>
      <c r="O1851" s="2">
        <v>2.5922041038763294E-2</v>
      </c>
      <c r="P1851" s="3">
        <v>320964.31257999997</v>
      </c>
      <c r="Q1851" s="3">
        <v>7412.6478431999994</v>
      </c>
      <c r="R1851" s="3">
        <v>1270043.1532533586</v>
      </c>
      <c r="S1851" s="3">
        <v>1409.3355917189049</v>
      </c>
      <c r="T1851" s="3">
        <v>282901.31920647115</v>
      </c>
      <c r="V1851">
        <v>36101</v>
      </c>
      <c r="W1851" s="2">
        <v>0.46260586794169323</v>
      </c>
      <c r="X1851" s="2">
        <v>7.2770781214629238E-2</v>
      </c>
      <c r="Y1851" s="2">
        <v>-2.8441408869335744E-2</v>
      </c>
      <c r="Z1851" s="2">
        <v>0.72730987395028557</v>
      </c>
      <c r="AA1851" s="2">
        <v>0.33728114902102974</v>
      </c>
      <c r="AB1851" s="2">
        <v>0.61011946829914476</v>
      </c>
      <c r="AC1851" s="2">
        <v>6.507439917301644E-2</v>
      </c>
      <c r="AD1851" s="2">
        <v>0</v>
      </c>
      <c r="AE1851" s="2">
        <v>2.5922041038763294E-2</v>
      </c>
      <c r="AF1851">
        <v>897573.45030924235</v>
      </c>
      <c r="AG1851">
        <v>978.55105236159761</v>
      </c>
      <c r="AH1851">
        <v>183915.64235520447</v>
      </c>
      <c r="AI1851">
        <v>13285.941256302702</v>
      </c>
      <c r="AJ1851">
        <v>5.4195860320126261</v>
      </c>
      <c r="AK1851">
        <v>2167616.6035626009</v>
      </c>
      <c r="AL1851">
        <v>2387.8866440805027</v>
      </c>
      <c r="AM1851">
        <v>448795.90590353339</v>
      </c>
      <c r="AN1851">
        <v>31306.996914444902</v>
      </c>
      <c r="AO1851">
        <v>13.213878174376156</v>
      </c>
      <c r="AP1851">
        <v>1270043.1532533586</v>
      </c>
      <c r="AQ1851">
        <v>1409.3355917189051</v>
      </c>
      <c r="AR1851">
        <v>264880.26354832889</v>
      </c>
      <c r="AS1851">
        <v>18021.055658142199</v>
      </c>
      <c r="AT1851">
        <v>7.7942921423635294</v>
      </c>
      <c r="AU1851" s="3">
        <v>60322032.906285197</v>
      </c>
      <c r="AV1851" s="3">
        <v>1393133.0356510079</v>
      </c>
      <c r="AW1851">
        <v>171589.40030146003</v>
      </c>
      <c r="AX1851">
        <v>32248511.892656397</v>
      </c>
      <c r="AY1851">
        <v>3962.8449276384003</v>
      </c>
      <c r="AZ1851">
        <v>744777.07570036093</v>
      </c>
      <c r="BA1851">
        <v>492553.71288145997</v>
      </c>
      <c r="BB1851">
        <v>92570544.798941582</v>
      </c>
      <c r="BC1851">
        <v>11375.4927708384</v>
      </c>
      <c r="BD1851">
        <v>2137910.1113513689</v>
      </c>
      <c r="BE1851">
        <v>320964.31257999997</v>
      </c>
      <c r="BF1851">
        <v>60322032.906285197</v>
      </c>
      <c r="BG1851">
        <v>7412.6478431999994</v>
      </c>
      <c r="BH1851">
        <v>1393133.0356510079</v>
      </c>
      <c r="BI1851">
        <v>1.5083261603736835</v>
      </c>
      <c r="BJ1851">
        <v>4.2209516650744376</v>
      </c>
      <c r="BK1851">
        <v>2.7126255047007541</v>
      </c>
      <c r="BL1851">
        <v>40.679574329861168</v>
      </c>
      <c r="BM1851">
        <v>42.818022269843915</v>
      </c>
      <c r="BN1851">
        <f t="shared" si="176"/>
        <v>2.138447939982747</v>
      </c>
      <c r="BO1851">
        <v>0.68493044278305337</v>
      </c>
      <c r="BP1851">
        <v>1.2510439278032536E-2</v>
      </c>
      <c r="BQ1851">
        <v>0.11950581291823835</v>
      </c>
      <c r="BR1851">
        <v>4.1666666666666664E-2</v>
      </c>
      <c r="BS1851">
        <v>0.2413793103448276</v>
      </c>
      <c r="BT1851">
        <v>0.83333333333333337</v>
      </c>
      <c r="BU1851">
        <v>-6.124045192169502E-2</v>
      </c>
      <c r="BV1851">
        <v>0.72730987395028557</v>
      </c>
      <c r="BW1851">
        <v>0.34987671060272796</v>
      </c>
      <c r="BX1851">
        <v>0.61011946829914476</v>
      </c>
      <c r="BY1851">
        <f t="shared" si="177"/>
        <v>0.51377454920559029</v>
      </c>
      <c r="BZ1851">
        <v>0</v>
      </c>
      <c r="CA1851">
        <f t="shared" si="178"/>
        <v>1.047705050927504E-2</v>
      </c>
      <c r="CC1851">
        <v>0.51377454920559029</v>
      </c>
      <c r="CD1851">
        <v>1.047705050927504E-2</v>
      </c>
    </row>
    <row r="1852" spans="1:82" x14ac:dyDescent="0.3">
      <c r="A1852">
        <v>0</v>
      </c>
      <c r="B1852" t="s">
        <v>1177</v>
      </c>
      <c r="C1852" t="s">
        <v>837</v>
      </c>
      <c r="D1852">
        <v>36103</v>
      </c>
      <c r="E1852" s="2">
        <f t="shared" si="181"/>
        <v>0.77184483505794488</v>
      </c>
      <c r="F1852" s="2" t="s">
        <v>1943</v>
      </c>
      <c r="G1852" s="3">
        <v>187829</v>
      </c>
      <c r="H1852" s="1">
        <v>22.810212965686919</v>
      </c>
      <c r="I1852" s="1">
        <f t="shared" si="180"/>
        <v>-8.0785048532321753</v>
      </c>
      <c r="J1852" s="1">
        <v>2.2233917475</v>
      </c>
      <c r="K1852" s="1">
        <v>251.59292904399999</v>
      </c>
      <c r="L1852" s="2">
        <v>0.19054573799999996</v>
      </c>
      <c r="M1852" s="2">
        <v>0.62981058434699078</v>
      </c>
      <c r="N1852" s="7">
        <v>4.4606028719100001E-2</v>
      </c>
      <c r="O1852" s="2">
        <v>0.185327914327691</v>
      </c>
      <c r="P1852" s="3">
        <v>3435382.3924665996</v>
      </c>
      <c r="Q1852" s="3">
        <v>79339.910650463993</v>
      </c>
      <c r="R1852" s="3">
        <v>31861900.578090586</v>
      </c>
      <c r="S1852" s="3">
        <v>29901.319727400198</v>
      </c>
      <c r="T1852" s="3">
        <v>6716813.5326383654</v>
      </c>
      <c r="V1852">
        <v>36103</v>
      </c>
      <c r="W1852" s="2">
        <v>0.91597152541349969</v>
      </c>
      <c r="X1852" s="2">
        <v>0.61192266101922443</v>
      </c>
      <c r="Y1852" s="2">
        <v>0.23499304279647532</v>
      </c>
      <c r="Z1852" s="2">
        <v>0.63405655288829044</v>
      </c>
      <c r="AA1852" s="2">
        <v>0.72517523911880211</v>
      </c>
      <c r="AB1852" s="2">
        <v>0.47033859912125869</v>
      </c>
      <c r="AC1852" s="2">
        <v>0.62981058434699078</v>
      </c>
      <c r="AD1852" s="2">
        <v>9.2293876001036848E-2</v>
      </c>
      <c r="AE1852" s="2">
        <v>0.185327914327691</v>
      </c>
      <c r="AF1852">
        <v>66096045.606210552</v>
      </c>
      <c r="AG1852">
        <v>61922.05805092505</v>
      </c>
      <c r="AH1852">
        <v>11638059.204890464</v>
      </c>
      <c r="AI1852">
        <v>2281596.5831172713</v>
      </c>
      <c r="AJ1852">
        <v>347.51834292312168</v>
      </c>
      <c r="AK1852">
        <v>97957946.184301138</v>
      </c>
      <c r="AL1852">
        <v>91823.377778325244</v>
      </c>
      <c r="AM1852">
        <v>17257919.723829467</v>
      </c>
      <c r="AN1852">
        <v>3378549.5968166315</v>
      </c>
      <c r="AO1852">
        <v>515.30319862187389</v>
      </c>
      <c r="AP1852">
        <v>31861900.578090586</v>
      </c>
      <c r="AQ1852">
        <v>29901.319727400194</v>
      </c>
      <c r="AR1852">
        <v>5619860.5189390033</v>
      </c>
      <c r="AS1852">
        <v>1096953.0136993602</v>
      </c>
      <c r="AT1852">
        <v>167.78485569875221</v>
      </c>
      <c r="AU1852" s="3">
        <v>645645766.84017277</v>
      </c>
      <c r="AV1852" s="3">
        <v>14911142.807648202</v>
      </c>
      <c r="AW1852">
        <v>6037196.8717354005</v>
      </c>
      <c r="AX1852">
        <v>1134630780.0739512</v>
      </c>
      <c r="AY1852">
        <v>139428.62996361597</v>
      </c>
      <c r="AZ1852">
        <v>26204216.715361986</v>
      </c>
      <c r="BA1852">
        <v>9472579.2642020006</v>
      </c>
      <c r="BB1852">
        <v>1780276546.914124</v>
      </c>
      <c r="BC1852">
        <v>218768.54061407998</v>
      </c>
      <c r="BD1852">
        <v>41115359.523010187</v>
      </c>
      <c r="BE1852">
        <v>3435382.3924665996</v>
      </c>
      <c r="BF1852">
        <v>645645766.84017277</v>
      </c>
      <c r="BG1852">
        <v>79339.910650463993</v>
      </c>
      <c r="BH1852">
        <v>14911142.807648202</v>
      </c>
      <c r="BI1852">
        <v>25.450929739435157</v>
      </c>
      <c r="BJ1852">
        <v>48.261142705122076</v>
      </c>
      <c r="BK1852">
        <v>22.810212965686919</v>
      </c>
      <c r="BL1852">
        <v>50.186623929192919</v>
      </c>
      <c r="BM1852">
        <v>42.108119075960744</v>
      </c>
      <c r="BN1852">
        <f t="shared" si="176"/>
        <v>-8.0785048532321753</v>
      </c>
      <c r="BO1852">
        <v>0.77184483505794488</v>
      </c>
      <c r="BP1852">
        <v>0.23788358816821456</v>
      </c>
      <c r="BQ1852">
        <v>0.51378264945391683</v>
      </c>
      <c r="BR1852">
        <v>8.9285714285714274E-2</v>
      </c>
      <c r="BS1852">
        <v>6.8965517241379309E-2</v>
      </c>
      <c r="BT1852">
        <v>0.77777777777777779</v>
      </c>
      <c r="BU1852">
        <v>0.23135063464184047</v>
      </c>
      <c r="BV1852">
        <v>0.63405655288829044</v>
      </c>
      <c r="BW1852">
        <v>0.75225647211493996</v>
      </c>
      <c r="BX1852">
        <v>0.47033859912125869</v>
      </c>
      <c r="BY1852">
        <f t="shared" si="177"/>
        <v>9.3350096002591337E-2</v>
      </c>
      <c r="BZ1852">
        <v>9.2293876001036848E-2</v>
      </c>
      <c r="CA1852">
        <f t="shared" si="178"/>
        <v>9.2437288892677646E-2</v>
      </c>
      <c r="CC1852">
        <v>9.3350096002591337E-2</v>
      </c>
      <c r="CD1852">
        <v>9.2437288892677646E-2</v>
      </c>
    </row>
    <row r="1853" spans="1:82" x14ac:dyDescent="0.3">
      <c r="A1853">
        <v>0</v>
      </c>
      <c r="B1853" t="s">
        <v>1177</v>
      </c>
      <c r="C1853" t="s">
        <v>553</v>
      </c>
      <c r="D1853">
        <v>36105</v>
      </c>
      <c r="E1853" s="2">
        <f t="shared" si="181"/>
        <v>0.68876434877063064</v>
      </c>
      <c r="F1853" s="2" t="s">
        <v>1941</v>
      </c>
      <c r="G1853" s="3">
        <v>4184</v>
      </c>
      <c r="H1853" s="1">
        <v>2.7044087568977657</v>
      </c>
      <c r="I1853" s="1">
        <f t="shared" si="180"/>
        <v>-2.3683884058329454</v>
      </c>
      <c r="J1853" s="1">
        <v>2.5020079317600001</v>
      </c>
      <c r="K1853" s="1">
        <v>196.11088033799999</v>
      </c>
      <c r="L1853" s="2">
        <v>0.27707074203000026</v>
      </c>
      <c r="M1853" s="2">
        <v>8.5955594696533483E-3</v>
      </c>
      <c r="N1853" s="7">
        <v>0</v>
      </c>
      <c r="O1853" s="2">
        <v>8.7116035443777509E-2</v>
      </c>
      <c r="P1853" s="3">
        <v>323031.26117857004</v>
      </c>
      <c r="Q1853" s="3">
        <v>7460.3838732528002</v>
      </c>
      <c r="R1853" s="3">
        <v>690201.36116766464</v>
      </c>
      <c r="S1853" s="3">
        <v>760.31467723869571</v>
      </c>
      <c r="T1853" s="3">
        <v>148331.96230224901</v>
      </c>
      <c r="V1853">
        <v>36105</v>
      </c>
      <c r="W1853" s="2">
        <v>0.55275715782077672</v>
      </c>
      <c r="X1853" s="2">
        <v>7.2550353014853464E-2</v>
      </c>
      <c r="Y1853" s="2">
        <v>3.182572223680645E-2</v>
      </c>
      <c r="Z1853" s="2">
        <v>0.71351102489909124</v>
      </c>
      <c r="AA1853" s="2">
        <v>0.5652573587155012</v>
      </c>
      <c r="AB1853" s="2">
        <v>0.68391487540843343</v>
      </c>
      <c r="AC1853" s="2">
        <v>8.5955594696533483E-3</v>
      </c>
      <c r="AD1853" s="2">
        <v>0</v>
      </c>
      <c r="AE1853" s="2">
        <v>8.7116035443777509E-2</v>
      </c>
      <c r="AF1853">
        <v>501487.21421287215</v>
      </c>
      <c r="AG1853">
        <v>548.6221115490099</v>
      </c>
      <c r="AH1853">
        <v>103111.82826107656</v>
      </c>
      <c r="AI1853">
        <v>4011.5403282534526</v>
      </c>
      <c r="AJ1853">
        <v>3.0376240127567673</v>
      </c>
      <c r="AK1853">
        <v>1191688.5753805367</v>
      </c>
      <c r="AL1853">
        <v>1308.9367887877056</v>
      </c>
      <c r="AM1853">
        <v>246010.61920200422</v>
      </c>
      <c r="AN1853">
        <v>9444.7116895748277</v>
      </c>
      <c r="AO1853">
        <v>7.2449975296840172</v>
      </c>
      <c r="AP1853">
        <v>690201.36116766464</v>
      </c>
      <c r="AQ1853">
        <v>760.31467723869571</v>
      </c>
      <c r="AR1853">
        <v>142898.79094092766</v>
      </c>
      <c r="AS1853">
        <v>5433.1713613213751</v>
      </c>
      <c r="AT1853">
        <v>4.2073735169272499</v>
      </c>
      <c r="AU1853" s="3">
        <v>60710495.225900456</v>
      </c>
      <c r="AV1853" s="3">
        <v>1402104.5451391311</v>
      </c>
      <c r="AW1853">
        <v>179559.29042461002</v>
      </c>
      <c r="AX1853">
        <v>33746373.042401209</v>
      </c>
      <c r="AY1853">
        <v>4146.9089700143995</v>
      </c>
      <c r="AZ1853">
        <v>779370.07182450627</v>
      </c>
      <c r="BA1853">
        <v>502590.55160318007</v>
      </c>
      <c r="BB1853">
        <v>94456868.268301666</v>
      </c>
      <c r="BC1853">
        <v>11607.2928432672</v>
      </c>
      <c r="BD1853">
        <v>2181474.6169636375</v>
      </c>
      <c r="BE1853">
        <v>323031.26117857004</v>
      </c>
      <c r="BF1853">
        <v>60710495.225900456</v>
      </c>
      <c r="BG1853">
        <v>7460.3838732528002</v>
      </c>
      <c r="BH1853">
        <v>1402104.5451391311</v>
      </c>
      <c r="BI1853">
        <v>1.4594646607482031</v>
      </c>
      <c r="BJ1853">
        <v>4.1638734176459691</v>
      </c>
      <c r="BK1853">
        <v>2.7044087568977657</v>
      </c>
      <c r="BL1853">
        <v>61.975359962034958</v>
      </c>
      <c r="BM1853">
        <v>59.606971556202012</v>
      </c>
      <c r="BN1853">
        <f t="shared" si="176"/>
        <v>-2.3683884058329454</v>
      </c>
      <c r="BO1853">
        <v>0.68876434877063064</v>
      </c>
      <c r="BP1853">
        <v>1.2172928447483246E-2</v>
      </c>
      <c r="BQ1853">
        <v>0.19684002985451432</v>
      </c>
      <c r="BR1853">
        <v>6.5476190476190479E-2</v>
      </c>
      <c r="BS1853">
        <v>0.27586206896551724</v>
      </c>
      <c r="BT1853">
        <v>0.72222222222222221</v>
      </c>
      <c r="BU1853">
        <v>6.7825441801722133E-2</v>
      </c>
      <c r="BV1853">
        <v>0.71351102489909124</v>
      </c>
      <c r="BW1853">
        <v>0.5863665546841299</v>
      </c>
      <c r="BX1853">
        <v>0.68391487540843343</v>
      </c>
      <c r="BY1853">
        <f t="shared" si="177"/>
        <v>6.2576965896466899E-2</v>
      </c>
      <c r="BZ1853">
        <v>0</v>
      </c>
      <c r="CA1853">
        <f t="shared" si="178"/>
        <v>3.0561255938896616E-2</v>
      </c>
      <c r="CC1853">
        <v>6.2576965896466899E-2</v>
      </c>
      <c r="CD1853">
        <v>3.0561255938896616E-2</v>
      </c>
    </row>
    <row r="1854" spans="1:82" x14ac:dyDescent="0.3">
      <c r="A1854">
        <v>0</v>
      </c>
      <c r="B1854" t="s">
        <v>1177</v>
      </c>
      <c r="C1854" t="s">
        <v>1203</v>
      </c>
      <c r="D1854">
        <v>36107</v>
      </c>
      <c r="E1854" s="2">
        <f t="shared" si="181"/>
        <v>0.64108995198891994</v>
      </c>
      <c r="F1854" s="2" t="s">
        <v>1940</v>
      </c>
      <c r="G1854" s="3">
        <v>2433</v>
      </c>
      <c r="H1854" s="1">
        <v>5.7811579353914331</v>
      </c>
      <c r="I1854" s="1">
        <f t="shared" si="180"/>
        <v>-3.1703076977994655</v>
      </c>
      <c r="J1854" s="1">
        <v>2.5695017289800002</v>
      </c>
      <c r="K1854" s="1">
        <v>143.08703218400001</v>
      </c>
      <c r="L1854" s="2">
        <v>0.27310695506000005</v>
      </c>
      <c r="M1854" s="2">
        <v>2.0999612601103328E-2</v>
      </c>
      <c r="N1854" s="7">
        <v>0</v>
      </c>
      <c r="O1854" s="2">
        <v>4.2893680041327445E-2</v>
      </c>
      <c r="P1854" s="3">
        <v>276389.55661972001</v>
      </c>
      <c r="Q1854" s="3">
        <v>6383.1970423488001</v>
      </c>
      <c r="R1854" s="3">
        <v>855558.95413031627</v>
      </c>
      <c r="S1854" s="3">
        <v>948.09981735927545</v>
      </c>
      <c r="T1854" s="3">
        <v>190735.00614131661</v>
      </c>
      <c r="V1854">
        <v>36107</v>
      </c>
      <c r="W1854" s="2">
        <v>0.54425562180814435</v>
      </c>
      <c r="X1854" s="2">
        <v>0.15508936952577887</v>
      </c>
      <c r="Y1854" s="2">
        <v>9.1210150325778727E-2</v>
      </c>
      <c r="Z1854" s="2">
        <v>0.73275859314916392</v>
      </c>
      <c r="AA1854" s="2">
        <v>0.41242483710933409</v>
      </c>
      <c r="AB1854" s="2">
        <v>0.67413075727357907</v>
      </c>
      <c r="AC1854" s="2">
        <v>2.0999612601103328E-2</v>
      </c>
      <c r="AD1854" s="2">
        <v>0</v>
      </c>
      <c r="AE1854" s="2">
        <v>4.2893680041327445E-2</v>
      </c>
      <c r="AF1854">
        <v>460875.90860130999</v>
      </c>
      <c r="AG1854">
        <v>505.96586707959972</v>
      </c>
      <c r="AH1854">
        <v>95094.71910451389</v>
      </c>
      <c r="AI1854">
        <v>6916.8211434013701</v>
      </c>
      <c r="AJ1854">
        <v>2.8006476457698377</v>
      </c>
      <c r="AK1854">
        <v>1316434.8627316263</v>
      </c>
      <c r="AL1854">
        <v>1454.065684438875</v>
      </c>
      <c r="AM1854">
        <v>273287.14606646373</v>
      </c>
      <c r="AN1854">
        <v>19459.400322768164</v>
      </c>
      <c r="AO1854">
        <v>8.0446605913452327</v>
      </c>
      <c r="AP1854">
        <v>855558.95413031627</v>
      </c>
      <c r="AQ1854">
        <v>948.09981735927522</v>
      </c>
      <c r="AR1854">
        <v>178192.42696194985</v>
      </c>
      <c r="AS1854">
        <v>12542.579179366794</v>
      </c>
      <c r="AT1854">
        <v>5.2440129455753954</v>
      </c>
      <c r="AU1854" s="3">
        <v>51944653.271110177</v>
      </c>
      <c r="AV1854" s="3">
        <v>1199658.0521390336</v>
      </c>
      <c r="AW1854">
        <v>131335.69672876</v>
      </c>
      <c r="AX1854">
        <v>24683230.843203153</v>
      </c>
      <c r="AY1854">
        <v>3033.1885226303998</v>
      </c>
      <c r="AZ1854">
        <v>570057.45094315731</v>
      </c>
      <c r="BA1854">
        <v>407725.25334847998</v>
      </c>
      <c r="BB1854">
        <v>76627884.114313319</v>
      </c>
      <c r="BC1854">
        <v>9416.3855649792004</v>
      </c>
      <c r="BD1854">
        <v>1769715.5030821909</v>
      </c>
      <c r="BE1854">
        <v>276389.55661972001</v>
      </c>
      <c r="BF1854">
        <v>51944653.271110177</v>
      </c>
      <c r="BG1854">
        <v>6383.1970423488001</v>
      </c>
      <c r="BH1854">
        <v>1199658.0521390336</v>
      </c>
      <c r="BI1854">
        <v>2.4867184062885039</v>
      </c>
      <c r="BJ1854">
        <v>8.267876341679937</v>
      </c>
      <c r="BK1854">
        <v>5.7811579353914331</v>
      </c>
      <c r="BL1854">
        <v>50.714641806673228</v>
      </c>
      <c r="BM1854">
        <v>47.544334108873763</v>
      </c>
      <c r="BN1854">
        <f t="shared" si="176"/>
        <v>-3.1703076977994655</v>
      </c>
      <c r="BO1854">
        <v>0.64108995198891994</v>
      </c>
      <c r="BP1854">
        <v>1.930529335319171E-2</v>
      </c>
      <c r="BQ1854">
        <v>0.14497006819151703</v>
      </c>
      <c r="BR1854">
        <v>5.3571428571428568E-2</v>
      </c>
      <c r="BS1854">
        <v>0.13793103448275862</v>
      </c>
      <c r="BT1854">
        <v>0.66666666666666663</v>
      </c>
      <c r="BU1854">
        <v>9.0790648915976976E-2</v>
      </c>
      <c r="BV1854">
        <v>0.73275859314916392</v>
      </c>
      <c r="BW1854">
        <v>0.42782659451175736</v>
      </c>
      <c r="BX1854">
        <v>0.67413075727357907</v>
      </c>
      <c r="BY1854">
        <f t="shared" si="177"/>
        <v>0.22511900942252402</v>
      </c>
      <c r="BZ1854">
        <v>0</v>
      </c>
      <c r="CA1854">
        <f t="shared" si="178"/>
        <v>1.5696139167086173E-2</v>
      </c>
      <c r="CC1854">
        <v>0.22511900942252402</v>
      </c>
      <c r="CD1854">
        <v>1.5696139167086173E-2</v>
      </c>
    </row>
    <row r="1855" spans="1:82" x14ac:dyDescent="0.3">
      <c r="A1855">
        <v>0</v>
      </c>
      <c r="B1855" t="s">
        <v>1177</v>
      </c>
      <c r="C1855" t="s">
        <v>1204</v>
      </c>
      <c r="D1855">
        <v>36109</v>
      </c>
      <c r="E1855" s="2">
        <f t="shared" si="181"/>
        <v>0.61007924284657589</v>
      </c>
      <c r="F1855" s="2" t="s">
        <v>1939</v>
      </c>
      <c r="G1855" s="3">
        <v>10811</v>
      </c>
      <c r="H1855" s="1">
        <v>16.193508072805852</v>
      </c>
      <c r="I1855" s="1">
        <f t="shared" si="180"/>
        <v>-4.784834274009377</v>
      </c>
      <c r="J1855" s="1">
        <v>2.6218350017800001</v>
      </c>
      <c r="K1855" s="1">
        <v>111.947733492</v>
      </c>
      <c r="L1855" s="2">
        <v>0.25314455162999994</v>
      </c>
      <c r="M1855" s="2">
        <v>1.3251768412130268E-2</v>
      </c>
      <c r="N1855" s="7">
        <v>0</v>
      </c>
      <c r="O1855" s="2">
        <v>3.3676796799715872E-2</v>
      </c>
      <c r="P1855" s="3">
        <v>615184.37865703995</v>
      </c>
      <c r="Q1855" s="3">
        <v>14207.6392262016</v>
      </c>
      <c r="R1855" s="3">
        <v>2786680.2400883902</v>
      </c>
      <c r="S1855" s="3">
        <v>3079.8378714509681</v>
      </c>
      <c r="T1855" s="3">
        <v>601773.00349774677</v>
      </c>
      <c r="V1855">
        <v>36109</v>
      </c>
      <c r="W1855" s="2">
        <v>0.59485629334914869</v>
      </c>
      <c r="X1855" s="2">
        <v>0.43441832682815718</v>
      </c>
      <c r="Y1855" s="2">
        <v>0.15093545674497652</v>
      </c>
      <c r="Z1855" s="2">
        <v>0.74768275331582856</v>
      </c>
      <c r="AA1855" s="2">
        <v>0.32267093003107222</v>
      </c>
      <c r="AB1855" s="2">
        <v>0.62485603214506602</v>
      </c>
      <c r="AC1855" s="2">
        <v>1.3251768412130268E-2</v>
      </c>
      <c r="AD1855" s="2">
        <v>0</v>
      </c>
      <c r="AE1855" s="2">
        <v>3.3676796799715872E-2</v>
      </c>
      <c r="AF1855">
        <v>1046613.8609315429</v>
      </c>
      <c r="AG1855">
        <v>1143.5357037435176</v>
      </c>
      <c r="AH1855">
        <v>214923.99706947926</v>
      </c>
      <c r="AI1855">
        <v>8845.9401128787704</v>
      </c>
      <c r="AJ1855">
        <v>6.3322071512910938</v>
      </c>
      <c r="AK1855">
        <v>3833294.1010199334</v>
      </c>
      <c r="AL1855">
        <v>4223.373575194486</v>
      </c>
      <c r="AM1855">
        <v>793769.99504862318</v>
      </c>
      <c r="AN1855">
        <v>31772.945631481813</v>
      </c>
      <c r="AO1855">
        <v>23.370691648710906</v>
      </c>
      <c r="AP1855">
        <v>2786680.2400883902</v>
      </c>
      <c r="AQ1855">
        <v>3079.8378714509681</v>
      </c>
      <c r="AR1855">
        <v>578845.99797914387</v>
      </c>
      <c r="AS1855">
        <v>22927.005518603044</v>
      </c>
      <c r="AT1855">
        <v>17.038484497419812</v>
      </c>
      <c r="AU1855" s="3">
        <v>115617752.12480409</v>
      </c>
      <c r="AV1855" s="3">
        <v>2670183.7161723287</v>
      </c>
      <c r="AW1855">
        <v>265587.49671785999</v>
      </c>
      <c r="AX1855">
        <v>49914514.133154608</v>
      </c>
      <c r="AY1855">
        <v>6133.7242414943985</v>
      </c>
      <c r="AZ1855">
        <v>1152772.1339464572</v>
      </c>
      <c r="BA1855">
        <v>880771.87537489994</v>
      </c>
      <c r="BB1855">
        <v>165532266.25795868</v>
      </c>
      <c r="BC1855">
        <v>20341.363467695999</v>
      </c>
      <c r="BD1855">
        <v>3822955.8501187861</v>
      </c>
      <c r="BE1855">
        <v>615184.37865703995</v>
      </c>
      <c r="BF1855">
        <v>115617752.12480409</v>
      </c>
      <c r="BG1855">
        <v>14207.6392262016</v>
      </c>
      <c r="BH1855">
        <v>2670183.7161723287</v>
      </c>
      <c r="BI1855">
        <v>5.8496390809164263</v>
      </c>
      <c r="BJ1855">
        <v>22.043147153722277</v>
      </c>
      <c r="BK1855">
        <v>16.193508072805852</v>
      </c>
      <c r="BL1855">
        <v>46.374716802491768</v>
      </c>
      <c r="BM1855">
        <v>41.589882528482391</v>
      </c>
      <c r="BN1855">
        <f t="shared" si="176"/>
        <v>-4.784834274009377</v>
      </c>
      <c r="BO1855">
        <v>0.61007924284657589</v>
      </c>
      <c r="BP1855">
        <v>4.3216157182370485E-2</v>
      </c>
      <c r="BQ1855">
        <v>0.15357265240581428</v>
      </c>
      <c r="BR1855">
        <v>1.7857142857142856E-2</v>
      </c>
      <c r="BS1855">
        <v>0.2413793103448276</v>
      </c>
      <c r="BT1855">
        <v>0.66666666666666663</v>
      </c>
      <c r="BU1855">
        <v>0.1370271437672286</v>
      </c>
      <c r="BV1855">
        <v>0.74768275331582856</v>
      </c>
      <c r="BW1855">
        <v>0.33472088177497122</v>
      </c>
      <c r="BX1855">
        <v>0.62485603214506602</v>
      </c>
      <c r="BY1855">
        <f t="shared" si="177"/>
        <v>7.9139859099177076E-2</v>
      </c>
      <c r="BZ1855">
        <v>0</v>
      </c>
      <c r="CA1855">
        <f t="shared" si="178"/>
        <v>1.3245798167597316E-2</v>
      </c>
      <c r="CC1855">
        <v>7.9139859099177076E-2</v>
      </c>
      <c r="CD1855">
        <v>1.3245798167597316E-2</v>
      </c>
    </row>
    <row r="1856" spans="1:82" x14ac:dyDescent="0.3">
      <c r="A1856">
        <v>0</v>
      </c>
      <c r="B1856" t="s">
        <v>1177</v>
      </c>
      <c r="C1856" t="s">
        <v>1205</v>
      </c>
      <c r="D1856">
        <v>36111</v>
      </c>
      <c r="E1856" s="2">
        <f t="shared" si="181"/>
        <v>0.6931588225373625</v>
      </c>
      <c r="F1856" s="2" t="s">
        <v>1941</v>
      </c>
      <c r="G1856" s="3">
        <v>17039</v>
      </c>
      <c r="H1856" s="1">
        <v>19.704383848277264</v>
      </c>
      <c r="I1856" s="1">
        <f t="shared" si="180"/>
        <v>-4.8935699356524722</v>
      </c>
      <c r="J1856" s="1">
        <v>2.5990541548500001</v>
      </c>
      <c r="K1856" s="1">
        <v>190.77975256400001</v>
      </c>
      <c r="L1856" s="2">
        <v>0.26522419604999992</v>
      </c>
      <c r="M1856" s="2">
        <v>0.115423888990221</v>
      </c>
      <c r="N1856" s="7">
        <v>3.6858163693400003E-2</v>
      </c>
      <c r="O1856" s="2">
        <v>0.13367641921086124</v>
      </c>
      <c r="P1856" s="3">
        <v>2404948.2317893999</v>
      </c>
      <c r="Q1856" s="3">
        <v>55542.107407775991</v>
      </c>
      <c r="R1856" s="3">
        <v>7258056.587632373</v>
      </c>
      <c r="S1856" s="3">
        <v>7980.6751537067184</v>
      </c>
      <c r="T1856" s="3">
        <v>1550192.1452718305</v>
      </c>
      <c r="V1856">
        <v>36111</v>
      </c>
      <c r="W1856" s="2">
        <v>0.74490817778172924</v>
      </c>
      <c r="X1856" s="2">
        <v>0.52860352581188363</v>
      </c>
      <c r="Y1856" s="2">
        <v>0.11488222912462333</v>
      </c>
      <c r="Z1856" s="2">
        <v>0.74118621698004661</v>
      </c>
      <c r="AA1856" s="2">
        <v>0.54989125970400143</v>
      </c>
      <c r="AB1856" s="2">
        <v>0.65467314111858566</v>
      </c>
      <c r="AC1856" s="2">
        <v>0.115423888990221</v>
      </c>
      <c r="AD1856" s="2">
        <v>7.6262848032646255E-2</v>
      </c>
      <c r="AE1856" s="2">
        <v>0.13367641921086124</v>
      </c>
      <c r="AF1856">
        <v>3306172.1380758486</v>
      </c>
      <c r="AG1856">
        <v>3621.2679487157702</v>
      </c>
      <c r="AH1856">
        <v>680606.10565085674</v>
      </c>
      <c r="AI1856">
        <v>23097.496115851325</v>
      </c>
      <c r="AJ1856">
        <v>20.048369263750605</v>
      </c>
      <c r="AK1856">
        <v>10564228.725708222</v>
      </c>
      <c r="AL1856">
        <v>11601.943102422489</v>
      </c>
      <c r="AM1856">
        <v>2180549.3061409374</v>
      </c>
      <c r="AN1856">
        <v>73346.440897601147</v>
      </c>
      <c r="AO1856">
        <v>64.217795077392921</v>
      </c>
      <c r="AP1856">
        <v>7258056.587632373</v>
      </c>
      <c r="AQ1856">
        <v>7980.6751537067184</v>
      </c>
      <c r="AR1856">
        <v>1499943.2004900808</v>
      </c>
      <c r="AS1856">
        <v>50248.944781749822</v>
      </c>
      <c r="AT1856">
        <v>44.16942581364232</v>
      </c>
      <c r="AU1856" s="3">
        <v>451985970.68249983</v>
      </c>
      <c r="AV1856" s="3">
        <v>10438583.66621742</v>
      </c>
      <c r="AW1856">
        <v>1019186.9169398</v>
      </c>
      <c r="AX1856">
        <v>191545989.16966602</v>
      </c>
      <c r="AY1856">
        <v>23538.048952991998</v>
      </c>
      <c r="AZ1856">
        <v>4423740.9202253157</v>
      </c>
      <c r="BA1856">
        <v>3424135.1487292</v>
      </c>
      <c r="BB1856">
        <v>643531959.85216582</v>
      </c>
      <c r="BC1856">
        <v>79080.156360767985</v>
      </c>
      <c r="BD1856">
        <v>14862324.586442735</v>
      </c>
      <c r="BE1856">
        <v>2404948.2317893999</v>
      </c>
      <c r="BF1856">
        <v>451985970.68249983</v>
      </c>
      <c r="BG1856">
        <v>55542.107407775991</v>
      </c>
      <c r="BH1856">
        <v>10438583.66621742</v>
      </c>
      <c r="BI1856">
        <v>7.5176179670332965</v>
      </c>
      <c r="BJ1856">
        <v>27.222001815310559</v>
      </c>
      <c r="BK1856">
        <v>19.704383848277264</v>
      </c>
      <c r="BL1856">
        <v>58.642714474655968</v>
      </c>
      <c r="BM1856">
        <v>53.749144539003495</v>
      </c>
      <c r="BN1856">
        <f t="shared" si="176"/>
        <v>-4.8935699356524722</v>
      </c>
      <c r="BO1856">
        <v>0.6931588225373625</v>
      </c>
      <c r="BP1856">
        <v>6.3102103030941034E-2</v>
      </c>
      <c r="BQ1856">
        <v>0.18302292599853301</v>
      </c>
      <c r="BR1856">
        <v>7.7380952380952384E-2</v>
      </c>
      <c r="BS1856">
        <v>6.8965517241379309E-2</v>
      </c>
      <c r="BT1856">
        <v>0.72222222222222221</v>
      </c>
      <c r="BU1856">
        <v>0.14014109427989874</v>
      </c>
      <c r="BV1856">
        <v>0.74118621698004661</v>
      </c>
      <c r="BW1856">
        <v>0.57042661795020899</v>
      </c>
      <c r="BX1856">
        <v>0.65467314111858566</v>
      </c>
      <c r="BY1856">
        <f t="shared" si="177"/>
        <v>0.14308165270450696</v>
      </c>
      <c r="BZ1856">
        <v>7.6262848032646255E-2</v>
      </c>
      <c r="CA1856">
        <f t="shared" si="178"/>
        <v>4.9519117820483863E-2</v>
      </c>
      <c r="CC1856">
        <v>0.14308165270450696</v>
      </c>
      <c r="CD1856">
        <v>4.9519117820483863E-2</v>
      </c>
    </row>
    <row r="1857" spans="1:82" x14ac:dyDescent="0.3">
      <c r="A1857">
        <v>0</v>
      </c>
      <c r="B1857" t="s">
        <v>1177</v>
      </c>
      <c r="C1857" t="s">
        <v>424</v>
      </c>
      <c r="D1857">
        <v>36113</v>
      </c>
      <c r="E1857" s="2">
        <f t="shared" si="181"/>
        <v>0.58120976186925832</v>
      </c>
      <c r="F1857" s="2" t="s">
        <v>1939</v>
      </c>
      <c r="G1857" s="3">
        <v>10490</v>
      </c>
      <c r="H1857" s="1">
        <v>10.630212255090619</v>
      </c>
      <c r="I1857" s="1">
        <f t="shared" si="180"/>
        <v>-2.2714481968510114</v>
      </c>
      <c r="J1857" s="1">
        <v>2.4976728640400001</v>
      </c>
      <c r="K1857" s="1">
        <v>124.44432175599999</v>
      </c>
      <c r="L1857" s="2">
        <v>0.20069838159999986</v>
      </c>
      <c r="M1857" s="2">
        <v>1.9508572114664193E-2</v>
      </c>
      <c r="N1857" s="7">
        <v>0</v>
      </c>
      <c r="O1857" s="2">
        <v>6.7138501722331836E-2</v>
      </c>
      <c r="P1857" s="3">
        <v>1052531.97146764</v>
      </c>
      <c r="Q1857" s="3">
        <v>24308.150602425598</v>
      </c>
      <c r="R1857" s="3">
        <v>5212298.8484175121</v>
      </c>
      <c r="S1857" s="3">
        <v>5695.5202457187042</v>
      </c>
      <c r="T1857" s="3">
        <v>1133911.0546842618</v>
      </c>
      <c r="V1857">
        <v>36113</v>
      </c>
      <c r="W1857" s="2">
        <v>0.50804188569182684</v>
      </c>
      <c r="X1857" s="2">
        <v>0.28517347821869976</v>
      </c>
      <c r="Y1857" s="2">
        <v>4.962888825755634E-2</v>
      </c>
      <c r="Z1857" s="2">
        <v>0.71227477038021436</v>
      </c>
      <c r="AA1857" s="2">
        <v>0.3586902904198952</v>
      </c>
      <c r="AB1857" s="2">
        <v>0.4953991447851106</v>
      </c>
      <c r="AC1857" s="2">
        <v>1.9508572114664193E-2</v>
      </c>
      <c r="AD1857" s="2">
        <v>0</v>
      </c>
      <c r="AE1857" s="2">
        <v>6.7138501722331836E-2</v>
      </c>
      <c r="AF1857">
        <v>1728392.0906973847</v>
      </c>
      <c r="AG1857">
        <v>1875.0981600320326</v>
      </c>
      <c r="AH1857">
        <v>352418.89705098333</v>
      </c>
      <c r="AI1857">
        <v>21395.896091708895</v>
      </c>
      <c r="AJ1857">
        <v>10.389163244761075</v>
      </c>
      <c r="AK1857">
        <v>6940690.9391148966</v>
      </c>
      <c r="AL1857">
        <v>7570.6184057507362</v>
      </c>
      <c r="AM1857">
        <v>1422874.3035527109</v>
      </c>
      <c r="AN1857">
        <v>84851.54427424325</v>
      </c>
      <c r="AO1857">
        <v>41.927258947847363</v>
      </c>
      <c r="AP1857">
        <v>5212298.8484175121</v>
      </c>
      <c r="AQ1857">
        <v>5695.5202457187033</v>
      </c>
      <c r="AR1857">
        <v>1070455.4065017276</v>
      </c>
      <c r="AS1857">
        <v>63455.648182534351</v>
      </c>
      <c r="AT1857">
        <v>31.538095703086288</v>
      </c>
      <c r="AU1857" s="3">
        <v>197812858.71762827</v>
      </c>
      <c r="AV1857" s="3">
        <v>4568473.8242198667</v>
      </c>
      <c r="AW1857">
        <v>345040.91869216005</v>
      </c>
      <c r="AX1857">
        <v>64846990.259004556</v>
      </c>
      <c r="AY1857">
        <v>7968.6953393664007</v>
      </c>
      <c r="AZ1857">
        <v>1497636.6020805214</v>
      </c>
      <c r="BA1857">
        <v>1397572.8901598002</v>
      </c>
      <c r="BB1857">
        <v>262659848.97663283</v>
      </c>
      <c r="BC1857">
        <v>32276.845941791998</v>
      </c>
      <c r="BD1857">
        <v>6066110.4263003878</v>
      </c>
      <c r="BE1857">
        <v>1052531.97146764</v>
      </c>
      <c r="BF1857">
        <v>197812858.71762827</v>
      </c>
      <c r="BG1857">
        <v>24308.150602425598</v>
      </c>
      <c r="BH1857">
        <v>4568473.8242198667</v>
      </c>
      <c r="BI1857">
        <v>3.334652522866056</v>
      </c>
      <c r="BJ1857">
        <v>13.964864777956675</v>
      </c>
      <c r="BK1857">
        <v>10.630212255090619</v>
      </c>
      <c r="BL1857">
        <v>55.765324464859624</v>
      </c>
      <c r="BM1857">
        <v>53.493876268008613</v>
      </c>
      <c r="BN1857">
        <f t="shared" si="176"/>
        <v>-2.2714481968510114</v>
      </c>
      <c r="BO1857">
        <v>0.58120976186925832</v>
      </c>
      <c r="BP1857">
        <v>2.3470066091987731E-2</v>
      </c>
      <c r="BQ1857">
        <v>0.11050320977348356</v>
      </c>
      <c r="BR1857">
        <v>5.9523809523809521E-3</v>
      </c>
      <c r="BS1857">
        <v>0.20689655172413793</v>
      </c>
      <c r="BT1857">
        <v>0.77777777777777779</v>
      </c>
      <c r="BU1857">
        <v>6.5049287144674423E-2</v>
      </c>
      <c r="BV1857">
        <v>0.71227477038021436</v>
      </c>
      <c r="BW1857">
        <v>0.37208536350611537</v>
      </c>
      <c r="BX1857">
        <v>0.4953991447851106</v>
      </c>
      <c r="BY1857">
        <f t="shared" si="177"/>
        <v>9.5313584849353455E-2</v>
      </c>
      <c r="BZ1857">
        <v>0</v>
      </c>
      <c r="CA1857">
        <f t="shared" si="178"/>
        <v>3.2169408699689338E-2</v>
      </c>
      <c r="CC1857">
        <v>9.5313584849353455E-2</v>
      </c>
      <c r="CD1857">
        <v>3.2169408699689338E-2</v>
      </c>
    </row>
    <row r="1858" spans="1:82" x14ac:dyDescent="0.3">
      <c r="A1858">
        <v>0</v>
      </c>
      <c r="B1858" t="s">
        <v>1177</v>
      </c>
      <c r="C1858" t="s">
        <v>69</v>
      </c>
      <c r="D1858">
        <v>36115</v>
      </c>
      <c r="E1858" s="2">
        <f t="shared" si="181"/>
        <v>0.54573227848606753</v>
      </c>
      <c r="F1858" s="2" t="s">
        <v>1938</v>
      </c>
      <c r="G1858" s="3">
        <v>4400</v>
      </c>
      <c r="H1858" s="1">
        <v>1.895329006571548</v>
      </c>
      <c r="I1858" s="1">
        <f t="shared" si="180"/>
        <v>-0.38329408636128193</v>
      </c>
      <c r="J1858" s="1">
        <v>2.55513436777</v>
      </c>
      <c r="K1858" s="1">
        <v>115.639791918</v>
      </c>
      <c r="L1858" s="2">
        <v>0.18642928300999984</v>
      </c>
      <c r="M1858" s="2">
        <v>1.0582795265118764E-2</v>
      </c>
      <c r="N1858" s="7">
        <v>0</v>
      </c>
      <c r="O1858" s="2">
        <v>4.0832119689823379E-2</v>
      </c>
      <c r="P1858" s="3">
        <v>148814.70073089999</v>
      </c>
      <c r="Q1858" s="3">
        <v>3436.8648699359987</v>
      </c>
      <c r="R1858" s="3">
        <v>661854.98237772705</v>
      </c>
      <c r="S1858" s="3">
        <v>728.67280011964783</v>
      </c>
      <c r="T1858" s="3">
        <v>148934.38689450198</v>
      </c>
      <c r="V1858">
        <v>36115</v>
      </c>
      <c r="W1858" s="2">
        <v>0.42043874860587233</v>
      </c>
      <c r="X1858" s="2">
        <v>5.0845416084139484E-2</v>
      </c>
      <c r="Y1858" s="2">
        <v>2.0637141956597833E-2</v>
      </c>
      <c r="Z1858" s="2">
        <v>0.72866137567358558</v>
      </c>
      <c r="AA1858" s="2">
        <v>0.33331268122053787</v>
      </c>
      <c r="AB1858" s="2">
        <v>0.46017763885174912</v>
      </c>
      <c r="AC1858" s="2">
        <v>1.0582795265118764E-2</v>
      </c>
      <c r="AD1858" s="2">
        <v>0</v>
      </c>
      <c r="AE1858" s="2">
        <v>4.0832119689823379E-2</v>
      </c>
      <c r="AF1858">
        <v>644158.63864904805</v>
      </c>
      <c r="AG1858">
        <v>696.79959211871596</v>
      </c>
      <c r="AH1858">
        <v>130961.32722772118</v>
      </c>
      <c r="AI1858">
        <v>12160.559396861006</v>
      </c>
      <c r="AJ1858">
        <v>3.8616079077671532</v>
      </c>
      <c r="AK1858">
        <v>1306013.6210267751</v>
      </c>
      <c r="AL1858">
        <v>1425.4723922383639</v>
      </c>
      <c r="AM1858">
        <v>267913.1252737664</v>
      </c>
      <c r="AN1858">
        <v>24143.148245317774</v>
      </c>
      <c r="AO1858">
        <v>7.8940695419990377</v>
      </c>
      <c r="AP1858">
        <v>661854.98237772705</v>
      </c>
      <c r="AQ1858">
        <v>728.67280011964795</v>
      </c>
      <c r="AR1858">
        <v>136951.79804604524</v>
      </c>
      <c r="AS1858">
        <v>11982.588848456768</v>
      </c>
      <c r="AT1858">
        <v>4.0324616342318844</v>
      </c>
      <c r="AU1858" s="3">
        <v>27968234.855365343</v>
      </c>
      <c r="AV1858" s="3">
        <v>645924.38365577161</v>
      </c>
      <c r="AW1858">
        <v>102133.39258746001</v>
      </c>
      <c r="AX1858">
        <v>19194949.802887235</v>
      </c>
      <c r="AY1858">
        <v>2358.7633970784</v>
      </c>
      <c r="AZ1858">
        <v>443305.99284691451</v>
      </c>
      <c r="BA1858">
        <v>250948.09331835998</v>
      </c>
      <c r="BB1858">
        <v>47163184.658252575</v>
      </c>
      <c r="BC1858">
        <v>5795.6282670143992</v>
      </c>
      <c r="BD1858">
        <v>1089230.3765026862</v>
      </c>
      <c r="BE1858">
        <v>148814.70073089999</v>
      </c>
      <c r="BF1858">
        <v>27968234.855365343</v>
      </c>
      <c r="BG1858">
        <v>3436.8648699359987</v>
      </c>
      <c r="BH1858">
        <v>645924.38365577161</v>
      </c>
      <c r="BI1858">
        <v>1.2663173150868614</v>
      </c>
      <c r="BJ1858">
        <v>3.1616463216584094</v>
      </c>
      <c r="BK1858">
        <v>1.895329006571548</v>
      </c>
      <c r="BL1858">
        <v>47.873570998791429</v>
      </c>
      <c r="BM1858">
        <v>47.490276912430147</v>
      </c>
      <c r="BN1858">
        <f t="shared" si="176"/>
        <v>-0.38329408636128193</v>
      </c>
      <c r="BO1858">
        <v>0.54573227848606753</v>
      </c>
      <c r="BP1858">
        <v>8.3686039172730323E-3</v>
      </c>
      <c r="BQ1858">
        <v>0.14228011737114851</v>
      </c>
      <c r="BR1858">
        <v>2.3809523809523808E-2</v>
      </c>
      <c r="BS1858">
        <v>0.13793103448275862</v>
      </c>
      <c r="BT1858">
        <v>0.66666666666666663</v>
      </c>
      <c r="BU1858">
        <v>1.0976700731778154E-2</v>
      </c>
      <c r="BV1858">
        <v>0.72866137567358558</v>
      </c>
      <c r="BW1858">
        <v>0.34576004275989408</v>
      </c>
      <c r="BX1858">
        <v>0.46017763885174912</v>
      </c>
      <c r="BY1858">
        <f t="shared" si="177"/>
        <v>0.16073988613336762</v>
      </c>
      <c r="BZ1858">
        <v>0</v>
      </c>
      <c r="CA1858">
        <f t="shared" si="178"/>
        <v>2.1022673077884638E-2</v>
      </c>
      <c r="CC1858">
        <v>0.16073988613336762</v>
      </c>
      <c r="CD1858">
        <v>2.1022673077884638E-2</v>
      </c>
    </row>
    <row r="1859" spans="1:82" x14ac:dyDescent="0.3">
      <c r="A1859">
        <v>0</v>
      </c>
      <c r="B1859" t="s">
        <v>1177</v>
      </c>
      <c r="C1859" t="s">
        <v>425</v>
      </c>
      <c r="D1859">
        <v>36117</v>
      </c>
      <c r="E1859" s="2">
        <f t="shared" si="181"/>
        <v>0.54658217042890855</v>
      </c>
      <c r="F1859" s="2" t="s">
        <v>1938</v>
      </c>
      <c r="G1859" s="3">
        <v>4409</v>
      </c>
      <c r="H1859" s="1">
        <v>13.146026586696602</v>
      </c>
      <c r="I1859" s="1">
        <f t="shared" si="180"/>
        <v>-0.54713326204185364</v>
      </c>
      <c r="J1859" s="1">
        <v>2.4562755413300001</v>
      </c>
      <c r="K1859" s="1">
        <v>97.074181384300005</v>
      </c>
      <c r="L1859" s="2">
        <v>0.23263568194999995</v>
      </c>
      <c r="M1859" s="2">
        <v>1.7207338724813795E-2</v>
      </c>
      <c r="N1859" s="7">
        <v>0</v>
      </c>
      <c r="O1859" s="2">
        <v>7.9087386030019816E-2</v>
      </c>
      <c r="P1859" s="3">
        <v>1475865.5273817198</v>
      </c>
      <c r="Q1859" s="3">
        <v>34085.0087988288</v>
      </c>
      <c r="R1859" s="3">
        <v>7095014.7055964665</v>
      </c>
      <c r="S1859" s="3">
        <v>7922.848265612889</v>
      </c>
      <c r="T1859" s="3">
        <v>1557418.3856693031</v>
      </c>
      <c r="V1859">
        <v>36117</v>
      </c>
      <c r="W1859" s="2">
        <v>0.52091354230267295</v>
      </c>
      <c r="X1859" s="2">
        <v>0.35266446581896715</v>
      </c>
      <c r="Y1859" s="2">
        <v>3.4715280822649366E-2</v>
      </c>
      <c r="Z1859" s="2">
        <v>0.70046927377089196</v>
      </c>
      <c r="AA1859" s="2">
        <v>0.27980036229599486</v>
      </c>
      <c r="AB1859" s="2">
        <v>0.57423242263220642</v>
      </c>
      <c r="AC1859" s="2">
        <v>1.7207338724813795E-2</v>
      </c>
      <c r="AD1859" s="2">
        <v>0</v>
      </c>
      <c r="AE1859" s="2">
        <v>7.9087386030019816E-2</v>
      </c>
      <c r="AF1859">
        <v>1189824.6635528889</v>
      </c>
      <c r="AG1859">
        <v>1317.8017001920914</v>
      </c>
      <c r="AH1859">
        <v>247676.75186971217</v>
      </c>
      <c r="AI1859">
        <v>11697.145492007889</v>
      </c>
      <c r="AJ1859">
        <v>7.2891815824905537</v>
      </c>
      <c r="AK1859">
        <v>8284839.3691493552</v>
      </c>
      <c r="AL1859">
        <v>9240.6499658049797</v>
      </c>
      <c r="AM1859">
        <v>1736751.5676766308</v>
      </c>
      <c r="AN1859">
        <v>80040.715354392611</v>
      </c>
      <c r="AO1859">
        <v>51.084269261450189</v>
      </c>
      <c r="AP1859">
        <v>7095014.7055964665</v>
      </c>
      <c r="AQ1859">
        <v>7922.8482656128881</v>
      </c>
      <c r="AR1859">
        <v>1489074.8158069185</v>
      </c>
      <c r="AS1859">
        <v>68343.569862384727</v>
      </c>
      <c r="AT1859">
        <v>43.795087678959632</v>
      </c>
      <c r="AU1859" s="3">
        <v>277374167.21612042</v>
      </c>
      <c r="AV1859" s="3">
        <v>6405936.5536518842</v>
      </c>
      <c r="AW1859">
        <v>266845.45058768004</v>
      </c>
      <c r="AX1859">
        <v>50150933.983448587</v>
      </c>
      <c r="AY1859">
        <v>6162.7765961471987</v>
      </c>
      <c r="AZ1859">
        <v>1158232.2334799045</v>
      </c>
      <c r="BA1859">
        <v>1742710.9779693999</v>
      </c>
      <c r="BB1859">
        <v>327525101.19956899</v>
      </c>
      <c r="BC1859">
        <v>40247.785394975996</v>
      </c>
      <c r="BD1859">
        <v>7564168.7871317882</v>
      </c>
      <c r="BE1859">
        <v>1475865.5273817198</v>
      </c>
      <c r="BF1859">
        <v>277374167.21612042</v>
      </c>
      <c r="BG1859">
        <v>34085.0087988288</v>
      </c>
      <c r="BH1859">
        <v>6405936.5536518842</v>
      </c>
      <c r="BI1859">
        <v>2.2923755567375448</v>
      </c>
      <c r="BJ1859">
        <v>15.438402143434146</v>
      </c>
      <c r="BK1859">
        <v>13.146026586696602</v>
      </c>
      <c r="BL1859">
        <v>42.258145788110618</v>
      </c>
      <c r="BM1859">
        <v>41.711012526068764</v>
      </c>
      <c r="BN1859">
        <f t="shared" si="176"/>
        <v>-0.54713326204185364</v>
      </c>
      <c r="BO1859">
        <v>0.54658217042890855</v>
      </c>
      <c r="BP1859">
        <v>1.5173020902979369E-2</v>
      </c>
      <c r="BQ1859">
        <v>0.13418347841818809</v>
      </c>
      <c r="BR1859">
        <v>2.3809523809523808E-2</v>
      </c>
      <c r="BS1859">
        <v>0.10344827586206896</v>
      </c>
      <c r="BT1859">
        <v>0.72222222222222221</v>
      </c>
      <c r="BU1859">
        <v>1.5668694852166768E-2</v>
      </c>
      <c r="BV1859">
        <v>0.70046927377089196</v>
      </c>
      <c r="BW1859">
        <v>0.29024933848132251</v>
      </c>
      <c r="BX1859">
        <v>0.57423242263220642</v>
      </c>
      <c r="BY1859">
        <f t="shared" si="177"/>
        <v>0.10385459234697618</v>
      </c>
      <c r="BZ1859">
        <v>0</v>
      </c>
      <c r="CA1859">
        <f t="shared" si="178"/>
        <v>3.4089586555364086E-2</v>
      </c>
      <c r="CC1859">
        <v>0.10385459234697618</v>
      </c>
      <c r="CD1859">
        <v>3.4089586555364086E-2</v>
      </c>
    </row>
    <row r="1860" spans="1:82" x14ac:dyDescent="0.3">
      <c r="A1860">
        <v>0</v>
      </c>
      <c r="B1860" t="s">
        <v>1177</v>
      </c>
      <c r="C1860" t="s">
        <v>1206</v>
      </c>
      <c r="D1860">
        <v>36119</v>
      </c>
      <c r="E1860" s="2">
        <f t="shared" si="181"/>
        <v>0.79688240694449697</v>
      </c>
      <c r="F1860" s="2" t="s">
        <v>1943</v>
      </c>
      <c r="G1860" s="3">
        <v>69105</v>
      </c>
      <c r="H1860" s="1">
        <v>29.0660897299448</v>
      </c>
      <c r="I1860" s="1">
        <f t="shared" si="180"/>
        <v>-14.008234157269804</v>
      </c>
      <c r="J1860" s="1">
        <v>2.5411365621300002</v>
      </c>
      <c r="K1860" s="1">
        <v>235.20942034000001</v>
      </c>
      <c r="L1860" s="2">
        <v>0.23463299838999996</v>
      </c>
      <c r="M1860" s="2">
        <v>0.41510890100903353</v>
      </c>
      <c r="N1860" s="7">
        <v>7.7520624271300007E-2</v>
      </c>
      <c r="O1860" s="2">
        <v>0.17576080869089677</v>
      </c>
      <c r="P1860" s="3">
        <v>507216.37311720039</v>
      </c>
      <c r="Q1860" s="3">
        <v>11714.125860287995</v>
      </c>
      <c r="R1860" s="3">
        <v>3211374.7474808246</v>
      </c>
      <c r="S1860" s="3">
        <v>2983.289175679417</v>
      </c>
      <c r="T1860" s="3">
        <v>693594.96282373369</v>
      </c>
      <c r="V1860">
        <v>36119</v>
      </c>
      <c r="W1860" s="2">
        <v>0.99173690782936541</v>
      </c>
      <c r="X1860" s="2">
        <v>0.77974716850416514</v>
      </c>
      <c r="Y1860" s="2">
        <v>0.36756683353456404</v>
      </c>
      <c r="Z1860" s="2">
        <v>0.72466954634252945</v>
      </c>
      <c r="AA1860" s="2">
        <v>0.67795246983361945</v>
      </c>
      <c r="AB1860" s="2">
        <v>0.57916255135747585</v>
      </c>
      <c r="AC1860" s="2">
        <v>0.41510890100903353</v>
      </c>
      <c r="AD1860" s="2">
        <v>0.16039712768589831</v>
      </c>
      <c r="AE1860" s="2">
        <v>0.17576080869089677</v>
      </c>
      <c r="AF1860">
        <v>26109624.595150545</v>
      </c>
      <c r="AG1860">
        <v>24434.008063052563</v>
      </c>
      <c r="AH1860">
        <v>4592296.2091588387</v>
      </c>
      <c r="AI1860">
        <v>1068668.3037306916</v>
      </c>
      <c r="AJ1860">
        <v>137.14234466042055</v>
      </c>
      <c r="AK1860">
        <v>29320999.34263137</v>
      </c>
      <c r="AL1860">
        <v>27417.297238731979</v>
      </c>
      <c r="AM1860">
        <v>5152996.1785189062</v>
      </c>
      <c r="AN1860">
        <v>1201563.2971943584</v>
      </c>
      <c r="AO1860">
        <v>153.8983970801153</v>
      </c>
      <c r="AP1860">
        <v>3211374.7474808246</v>
      </c>
      <c r="AQ1860">
        <v>2983.2891756794161</v>
      </c>
      <c r="AR1860">
        <v>560699.96936006751</v>
      </c>
      <c r="AS1860">
        <v>132894.99346366688</v>
      </c>
      <c r="AT1860">
        <v>16.756052419694754</v>
      </c>
      <c r="AU1860" s="3">
        <v>95326245.163646638</v>
      </c>
      <c r="AV1860" s="3">
        <v>2201552.814182526</v>
      </c>
      <c r="AW1860">
        <v>3564433.0989443003</v>
      </c>
      <c r="AX1860">
        <v>669899556.61559176</v>
      </c>
      <c r="AY1860">
        <v>82320.327486672002</v>
      </c>
      <c r="AZ1860">
        <v>15471282.347845135</v>
      </c>
      <c r="BA1860">
        <v>4071649.4720615009</v>
      </c>
      <c r="BB1860">
        <v>765225801.77923846</v>
      </c>
      <c r="BC1860">
        <v>94034.453346959999</v>
      </c>
      <c r="BD1860">
        <v>17672835.162027661</v>
      </c>
      <c r="BE1860">
        <v>507216.37311720039</v>
      </c>
      <c r="BF1860">
        <v>95326245.163646638</v>
      </c>
      <c r="BG1860">
        <v>11714.125860287995</v>
      </c>
      <c r="BH1860">
        <v>2201552.814182526</v>
      </c>
      <c r="BI1860">
        <v>60.429271764164618</v>
      </c>
      <c r="BJ1860">
        <v>89.495361494109417</v>
      </c>
      <c r="BK1860">
        <v>29.0660897299448</v>
      </c>
      <c r="BL1860">
        <v>59.230178542196484</v>
      </c>
      <c r="BM1860">
        <v>45.22194438492668</v>
      </c>
      <c r="BN1860">
        <f t="shared" si="176"/>
        <v>-14.008234157269804</v>
      </c>
      <c r="BO1860">
        <v>0.79688240694449697</v>
      </c>
      <c r="BP1860">
        <v>0.58313945378561249</v>
      </c>
      <c r="BQ1860">
        <v>0.27522572870253698</v>
      </c>
      <c r="BR1860">
        <v>3.5714285714285712E-2</v>
      </c>
      <c r="BS1860">
        <v>0.13793103448275862</v>
      </c>
      <c r="BT1860">
        <v>0.72222222222222221</v>
      </c>
      <c r="BU1860">
        <v>0.40116505731864982</v>
      </c>
      <c r="BV1860">
        <v>0.72466954634252945</v>
      </c>
      <c r="BW1860">
        <v>0.70327019692284176</v>
      </c>
      <c r="BX1860">
        <v>0.57916255135747585</v>
      </c>
      <c r="BY1860">
        <f t="shared" si="177"/>
        <v>0.12746135054441307</v>
      </c>
      <c r="BZ1860">
        <v>0.16039712768589831</v>
      </c>
      <c r="CA1860">
        <f t="shared" si="178"/>
        <v>7.24584042248132E-2</v>
      </c>
      <c r="CC1860">
        <v>0.12746135054441307</v>
      </c>
      <c r="CD1860">
        <v>7.24584042248132E-2</v>
      </c>
    </row>
    <row r="1861" spans="1:82" x14ac:dyDescent="0.3">
      <c r="A1861">
        <v>0</v>
      </c>
      <c r="B1861" t="s">
        <v>1177</v>
      </c>
      <c r="C1861" t="s">
        <v>1207</v>
      </c>
      <c r="D1861">
        <v>36121</v>
      </c>
      <c r="E1861" s="2">
        <f t="shared" si="181"/>
        <v>0.59127736445836176</v>
      </c>
      <c r="F1861" s="2" t="s">
        <v>1939</v>
      </c>
      <c r="G1861" s="3">
        <v>1922</v>
      </c>
      <c r="H1861" s="1">
        <v>1.619411834976866</v>
      </c>
      <c r="I1861" s="1">
        <f t="shared" si="180"/>
        <v>-0.35134586185375127</v>
      </c>
      <c r="J1861" s="1">
        <v>2.5344952813299999</v>
      </c>
      <c r="K1861" s="1">
        <v>132.81059574299999</v>
      </c>
      <c r="L1861" s="2">
        <v>0.25190139466999995</v>
      </c>
      <c r="M1861" s="2">
        <v>6.1526801938697603E-3</v>
      </c>
      <c r="N1861" s="7">
        <v>0</v>
      </c>
      <c r="O1861" s="2">
        <v>2.457441852724368E-2</v>
      </c>
      <c r="P1861" s="3">
        <v>80924.065036675995</v>
      </c>
      <c r="Q1861" s="3">
        <v>1868.9354942150396</v>
      </c>
      <c r="R1861" s="3">
        <v>364498.91304325289</v>
      </c>
      <c r="S1861" s="3">
        <v>403.46511258139896</v>
      </c>
      <c r="T1861" s="3">
        <v>83826.292462822894</v>
      </c>
      <c r="V1861">
        <v>36121</v>
      </c>
      <c r="W1861" s="2">
        <v>0.46883246357641739</v>
      </c>
      <c r="X1861" s="2">
        <v>4.3443469854303779E-2</v>
      </c>
      <c r="Y1861" s="2">
        <v>3.2860744695772208E-2</v>
      </c>
      <c r="Z1861" s="2">
        <v>0.72277561666704782</v>
      </c>
      <c r="AA1861" s="2">
        <v>0.38280469920757265</v>
      </c>
      <c r="AB1861" s="2">
        <v>0.6217874528675057</v>
      </c>
      <c r="AC1861" s="2">
        <v>6.1526801938697603E-3</v>
      </c>
      <c r="AD1861" s="2">
        <v>0</v>
      </c>
      <c r="AE1861" s="2">
        <v>2.457441852724368E-2</v>
      </c>
      <c r="AF1861">
        <v>365326.44342875271</v>
      </c>
      <c r="AG1861">
        <v>400.13409377096502</v>
      </c>
      <c r="AH1861">
        <v>75203.964787021745</v>
      </c>
      <c r="AI1861">
        <v>8227.5397277881821</v>
      </c>
      <c r="AJ1861">
        <v>2.2152605877148357</v>
      </c>
      <c r="AK1861">
        <v>729825.3564720056</v>
      </c>
      <c r="AL1861">
        <v>803.59920635236404</v>
      </c>
      <c r="AM1861">
        <v>151033.98425227386</v>
      </c>
      <c r="AN1861">
        <v>16223.812725358972</v>
      </c>
      <c r="AO1861">
        <v>4.4470609689591045</v>
      </c>
      <c r="AP1861">
        <v>364498.91304325289</v>
      </c>
      <c r="AQ1861">
        <v>403.46511258139901</v>
      </c>
      <c r="AR1861">
        <v>75830.019465252117</v>
      </c>
      <c r="AS1861">
        <v>7996.2729975707898</v>
      </c>
      <c r="AT1861">
        <v>2.2318003812442688</v>
      </c>
      <c r="AU1861" s="3">
        <v>15208868.782992886</v>
      </c>
      <c r="AV1861" s="3">
        <v>351247.73678277456</v>
      </c>
      <c r="AW1861">
        <v>54901.115319744</v>
      </c>
      <c r="AX1861">
        <v>10318115.613192687</v>
      </c>
      <c r="AY1861">
        <v>1267.9373317017598</v>
      </c>
      <c r="AZ1861">
        <v>238296.14212002873</v>
      </c>
      <c r="BA1861">
        <v>135825.18035641999</v>
      </c>
      <c r="BB1861">
        <v>25526984.396185573</v>
      </c>
      <c r="BC1861">
        <v>3136.8728259167992</v>
      </c>
      <c r="BD1861">
        <v>589543.87890280329</v>
      </c>
      <c r="BE1861">
        <v>80924.065036675995</v>
      </c>
      <c r="BF1861">
        <v>15208868.782992886</v>
      </c>
      <c r="BG1861">
        <v>1868.9354942150396</v>
      </c>
      <c r="BH1861">
        <v>351247.73678277456</v>
      </c>
      <c r="BI1861">
        <v>1.048912334029539</v>
      </c>
      <c r="BJ1861">
        <v>2.668324169006405</v>
      </c>
      <c r="BK1861">
        <v>1.619411834976866</v>
      </c>
      <c r="BL1861">
        <v>44.072119917924574</v>
      </c>
      <c r="BM1861">
        <v>43.720774056070823</v>
      </c>
      <c r="BN1861">
        <f t="shared" si="176"/>
        <v>-0.35134586185375127</v>
      </c>
      <c r="BO1861">
        <v>0.59127736445836176</v>
      </c>
      <c r="BP1861">
        <v>7.510368942631504E-3</v>
      </c>
      <c r="BQ1861">
        <v>0.11312815902103407</v>
      </c>
      <c r="BR1861">
        <v>2.3809523809523808E-2</v>
      </c>
      <c r="BS1861">
        <v>0.10344827586206896</v>
      </c>
      <c r="BT1861">
        <v>0.77777777777777779</v>
      </c>
      <c r="BU1861">
        <v>1.0061773755836558E-2</v>
      </c>
      <c r="BV1861">
        <v>0.72277561666704782</v>
      </c>
      <c r="BW1861">
        <v>0.39710031038129945</v>
      </c>
      <c r="BX1861">
        <v>0.6217874528675057</v>
      </c>
      <c r="BY1861">
        <f t="shared" si="177"/>
        <v>0.14370516115724016</v>
      </c>
      <c r="BZ1861">
        <v>0</v>
      </c>
      <c r="CA1861">
        <f t="shared" si="178"/>
        <v>9.6002769713277522E-3</v>
      </c>
      <c r="CC1861">
        <v>0.14370516115724016</v>
      </c>
      <c r="CD1861">
        <v>9.6002769713277522E-3</v>
      </c>
    </row>
    <row r="1862" spans="1:82" x14ac:dyDescent="0.3">
      <c r="A1862">
        <v>0</v>
      </c>
      <c r="B1862" t="s">
        <v>1177</v>
      </c>
      <c r="C1862" t="s">
        <v>1208</v>
      </c>
      <c r="D1862">
        <v>36123</v>
      </c>
      <c r="E1862" s="2">
        <f t="shared" si="181"/>
        <v>0.59625408979266992</v>
      </c>
      <c r="F1862" s="2" t="s">
        <v>1939</v>
      </c>
      <c r="G1862" s="3">
        <v>1551</v>
      </c>
      <c r="H1862" s="1">
        <v>1.6207594712620108</v>
      </c>
      <c r="I1862" s="1">
        <f t="shared" si="180"/>
        <v>-3.7622283792835489</v>
      </c>
      <c r="J1862" s="1">
        <v>2.4932014511</v>
      </c>
      <c r="K1862" s="1">
        <v>108.58010509499999</v>
      </c>
      <c r="L1862" s="2">
        <v>0.23861488756000004</v>
      </c>
      <c r="M1862" s="2">
        <v>1.4991723839627971E-3</v>
      </c>
      <c r="N1862" s="7">
        <v>0</v>
      </c>
      <c r="O1862" s="2">
        <v>2.9715780934641816E-2</v>
      </c>
      <c r="P1862" s="3">
        <v>31317.916505590001</v>
      </c>
      <c r="Q1862" s="3">
        <v>723.28504179359993</v>
      </c>
      <c r="R1862" s="3">
        <v>196204.58750904404</v>
      </c>
      <c r="S1862" s="3">
        <v>217.34058296370912</v>
      </c>
      <c r="T1862" s="3">
        <v>44709.824029390686</v>
      </c>
      <c r="V1862">
        <v>36123</v>
      </c>
      <c r="W1862" s="2">
        <v>0.47341573926606584</v>
      </c>
      <c r="X1862" s="2">
        <v>4.3479622483958418E-2</v>
      </c>
      <c r="Y1862" s="2">
        <v>0.16468219125919398</v>
      </c>
      <c r="Z1862" s="2">
        <v>0.71099963356347284</v>
      </c>
      <c r="AA1862" s="2">
        <v>0.31296429504201551</v>
      </c>
      <c r="AB1862" s="2">
        <v>0.58899135253524848</v>
      </c>
      <c r="AC1862" s="2">
        <v>1.4991723839627971E-3</v>
      </c>
      <c r="AD1862" s="2">
        <v>0</v>
      </c>
      <c r="AE1862" s="2">
        <v>2.9715780934641816E-2</v>
      </c>
      <c r="AF1862">
        <v>141176.66261678457</v>
      </c>
      <c r="AG1862">
        <v>154.24128783776192</v>
      </c>
      <c r="AH1862">
        <v>28989.172779401961</v>
      </c>
      <c r="AI1862">
        <v>2873.1457685140526</v>
      </c>
      <c r="AJ1862">
        <v>0.85409877871233641</v>
      </c>
      <c r="AK1862">
        <v>337381.25012582861</v>
      </c>
      <c r="AL1862">
        <v>371.58187080147104</v>
      </c>
      <c r="AM1862">
        <v>69837.662829213339</v>
      </c>
      <c r="AN1862">
        <v>6734.4797480933621</v>
      </c>
      <c r="AO1862">
        <v>2.0562645336309973</v>
      </c>
      <c r="AP1862">
        <v>196204.58750904404</v>
      </c>
      <c r="AQ1862">
        <v>217.34058296370912</v>
      </c>
      <c r="AR1862">
        <v>40848.490049811378</v>
      </c>
      <c r="AS1862">
        <v>3861.3339795793095</v>
      </c>
      <c r="AT1862">
        <v>1.2021657549186608</v>
      </c>
      <c r="AU1862" s="3">
        <v>5885889.2280605845</v>
      </c>
      <c r="AV1862" s="3">
        <v>135934.19075468916</v>
      </c>
      <c r="AW1862">
        <v>27615.581274854001</v>
      </c>
      <c r="AX1862">
        <v>5190072.3447960606</v>
      </c>
      <c r="AY1862">
        <v>637.77987443615996</v>
      </c>
      <c r="AZ1862">
        <v>119864.3496015319</v>
      </c>
      <c r="BA1862">
        <v>58933.497780443999</v>
      </c>
      <c r="BB1862">
        <v>11075961.572856644</v>
      </c>
      <c r="BC1862">
        <v>1361.06491622976</v>
      </c>
      <c r="BD1862">
        <v>255798.54035622108</v>
      </c>
      <c r="BE1862">
        <v>31317.916505590001</v>
      </c>
      <c r="BF1862">
        <v>5885889.2280605845</v>
      </c>
      <c r="BG1862">
        <v>723.28504179359993</v>
      </c>
      <c r="BH1862">
        <v>135934.19075468916</v>
      </c>
      <c r="BI1862">
        <v>1.0320613115251316</v>
      </c>
      <c r="BJ1862">
        <v>2.6528207827871424</v>
      </c>
      <c r="BK1862">
        <v>1.6207594712620108</v>
      </c>
      <c r="BL1862">
        <v>35.750509180166688</v>
      </c>
      <c r="BM1862">
        <v>31.988280800883139</v>
      </c>
      <c r="BN1862">
        <f t="shared" si="176"/>
        <v>-3.7622283792835489</v>
      </c>
      <c r="BO1862">
        <v>0.59625408979266992</v>
      </c>
      <c r="BP1862">
        <v>7.4519116174829479E-3</v>
      </c>
      <c r="BQ1862">
        <v>0.14153374880262867</v>
      </c>
      <c r="BR1862">
        <v>2.976190476190476E-2</v>
      </c>
      <c r="BS1862">
        <v>0.2413793103448276</v>
      </c>
      <c r="BT1862">
        <v>0.72222222222222221</v>
      </c>
      <c r="BU1862">
        <v>0.10774195708585248</v>
      </c>
      <c r="BV1862">
        <v>0.71099963356347284</v>
      </c>
      <c r="BW1862">
        <v>0.32465175834233972</v>
      </c>
      <c r="BX1862">
        <v>0.58899135253524848</v>
      </c>
      <c r="BY1862">
        <f t="shared" si="177"/>
        <v>6.7933854895721943E-2</v>
      </c>
      <c r="BZ1862">
        <v>0</v>
      </c>
      <c r="CA1862">
        <f t="shared" si="178"/>
        <v>1.2582834323080242E-2</v>
      </c>
      <c r="CC1862">
        <v>6.7933854895721943E-2</v>
      </c>
      <c r="CD1862">
        <v>1.2582834323080242E-2</v>
      </c>
    </row>
    <row r="1863" spans="1:82" x14ac:dyDescent="0.3">
      <c r="A1863">
        <v>0</v>
      </c>
      <c r="B1863" t="s">
        <v>1209</v>
      </c>
      <c r="C1863" t="s">
        <v>1210</v>
      </c>
      <c r="D1863">
        <v>37001</v>
      </c>
      <c r="E1863" s="2">
        <f t="shared" si="181"/>
        <v>0.54248474631389132</v>
      </c>
      <c r="F1863" s="2" t="s">
        <v>1938</v>
      </c>
      <c r="G1863" s="3">
        <v>28870</v>
      </c>
      <c r="H1863" s="1">
        <v>30.319494458799674</v>
      </c>
      <c r="I1863" s="1">
        <f t="shared" si="180"/>
        <v>3.4315299271339157</v>
      </c>
      <c r="J1863" s="1">
        <v>2.5607628788699999</v>
      </c>
      <c r="K1863" s="1">
        <v>249.21604859000001</v>
      </c>
      <c r="L1863" s="2">
        <v>5.4668087530000076E-2</v>
      </c>
      <c r="M1863" s="2">
        <v>3.3835019314265705E-2</v>
      </c>
      <c r="N1863" s="7">
        <v>0</v>
      </c>
      <c r="O1863" s="2">
        <v>1.1334288949557148E-2</v>
      </c>
      <c r="P1863" s="3">
        <v>1562910.8603454004</v>
      </c>
      <c r="Q1863" s="3">
        <v>46923.908899420807</v>
      </c>
      <c r="R1863" s="3">
        <v>883865.59601177741</v>
      </c>
      <c r="S1863" s="3">
        <v>912.72071908621615</v>
      </c>
      <c r="T1863" s="3">
        <v>418603.65836953762</v>
      </c>
      <c r="V1863">
        <v>37001</v>
      </c>
      <c r="W1863" s="2">
        <v>0.59944930093329074</v>
      </c>
      <c r="X1863" s="2">
        <v>0.81337187679464551</v>
      </c>
      <c r="Y1863" s="2">
        <v>-9.6610253190780371E-2</v>
      </c>
      <c r="Z1863" s="2">
        <v>0.73026648838031938</v>
      </c>
      <c r="AA1863" s="2">
        <v>0.71832427212964323</v>
      </c>
      <c r="AB1863" s="2">
        <v>0.13494141603680787</v>
      </c>
      <c r="AC1863" s="2">
        <v>3.3835019314265705E-2</v>
      </c>
      <c r="AD1863" s="2">
        <v>0</v>
      </c>
      <c r="AE1863" s="2">
        <v>1.1334288949557148E-2</v>
      </c>
      <c r="AF1863">
        <v>690555.58583650668</v>
      </c>
      <c r="AG1863">
        <v>712.26567250760604</v>
      </c>
      <c r="AH1863">
        <v>133868.12918003145</v>
      </c>
      <c r="AI1863">
        <v>193341.23108178002</v>
      </c>
      <c r="AJ1863">
        <v>6.9805262814341296</v>
      </c>
      <c r="AK1863">
        <v>1574421.1818482841</v>
      </c>
      <c r="AL1863">
        <v>1624.9863915938222</v>
      </c>
      <c r="AM1863">
        <v>305411.16409530741</v>
      </c>
      <c r="AN1863">
        <v>440401.85453604168</v>
      </c>
      <c r="AO1863">
        <v>15.917929009411175</v>
      </c>
      <c r="AP1863">
        <v>883865.59601177741</v>
      </c>
      <c r="AQ1863">
        <v>912.72071908621615</v>
      </c>
      <c r="AR1863">
        <v>171543.03491527596</v>
      </c>
      <c r="AS1863">
        <v>247060.62345426166</v>
      </c>
      <c r="AT1863">
        <v>8.9374027279770445</v>
      </c>
      <c r="AU1863" s="3">
        <v>293733467.09331453</v>
      </c>
      <c r="AV1863" s="3">
        <v>8818879.4385571461</v>
      </c>
      <c r="AW1863">
        <v>841970.63654740003</v>
      </c>
      <c r="AX1863">
        <v>158239961.43271837</v>
      </c>
      <c r="AY1863">
        <v>25278.827121724797</v>
      </c>
      <c r="AZ1863">
        <v>4750902.7692569578</v>
      </c>
      <c r="BA1863">
        <v>2404881.4968928006</v>
      </c>
      <c r="BB1863">
        <v>451973428.52603292</v>
      </c>
      <c r="BC1863">
        <v>72202.736021145596</v>
      </c>
      <c r="BD1863">
        <v>13569782.207814103</v>
      </c>
      <c r="BE1863">
        <v>1562910.8603454004</v>
      </c>
      <c r="BF1863">
        <v>293733467.09331453</v>
      </c>
      <c r="BG1863">
        <v>46923.908899420807</v>
      </c>
      <c r="BH1863">
        <v>8818879.4385571461</v>
      </c>
      <c r="BI1863">
        <v>18.056637963213859</v>
      </c>
      <c r="BJ1863">
        <v>48.376132422013534</v>
      </c>
      <c r="BK1863">
        <v>30.319494458799674</v>
      </c>
      <c r="BL1863">
        <v>53.85300515821887</v>
      </c>
      <c r="BM1863">
        <v>57.284535085352786</v>
      </c>
      <c r="BN1863">
        <f t="shared" ref="BN1863:BN1926" si="182">IF(BL1863=-999,-999,BM1863-BL1863)</f>
        <v>3.4315299271339157</v>
      </c>
      <c r="BO1863">
        <v>0.54248474631389132</v>
      </c>
      <c r="BP1863">
        <v>0.1186192702465608</v>
      </c>
      <c r="BQ1863">
        <v>0.39037403593648484</v>
      </c>
      <c r="BR1863">
        <v>2.3809523809523808E-2</v>
      </c>
      <c r="BS1863">
        <v>0.13793103448275862</v>
      </c>
      <c r="BT1863">
        <v>0.5</v>
      </c>
      <c r="BU1863">
        <v>-9.8271479792113925E-2</v>
      </c>
      <c r="BV1863">
        <v>0.73026648838031938</v>
      </c>
      <c r="BW1863">
        <v>0.74514965988552206</v>
      </c>
      <c r="BX1863">
        <v>0.13494141603680787</v>
      </c>
      <c r="BY1863">
        <f t="shared" ref="BY1863:BY1926" si="183">IF(I1863=-999,-999,CC1863)</f>
        <v>4.3696789007640256E-2</v>
      </c>
      <c r="BZ1863">
        <v>0</v>
      </c>
      <c r="CA1863">
        <f t="shared" ref="CA1863:CA1926" si="184">IF(I1863=-999,-999,CD1863)</f>
        <v>1.8517281870225465E-2</v>
      </c>
      <c r="CC1863">
        <v>4.3696789007640256E-2</v>
      </c>
      <c r="CD1863">
        <v>1.8517281870225465E-2</v>
      </c>
    </row>
    <row r="1864" spans="1:82" x14ac:dyDescent="0.3">
      <c r="A1864">
        <v>0</v>
      </c>
      <c r="B1864" t="s">
        <v>1209</v>
      </c>
      <c r="C1864" t="s">
        <v>467</v>
      </c>
      <c r="D1864">
        <v>37003</v>
      </c>
      <c r="E1864" s="2">
        <f t="shared" si="181"/>
        <v>0.59375324178091671</v>
      </c>
      <c r="F1864" s="2" t="s">
        <v>1939</v>
      </c>
      <c r="G1864" s="3">
        <v>3720</v>
      </c>
      <c r="H1864" s="1">
        <v>13.06996831799696</v>
      </c>
      <c r="I1864" s="1">
        <f t="shared" ref="I1864:I1927" si="185">BN1864</f>
        <v>-6.0659628441978768</v>
      </c>
      <c r="J1864" s="1">
        <v>2.58487360128</v>
      </c>
      <c r="K1864" s="1">
        <v>187.10236085</v>
      </c>
      <c r="L1864" s="2">
        <v>7.280726378999991E-2</v>
      </c>
      <c r="M1864" s="2">
        <v>1.0777242855669332E-2</v>
      </c>
      <c r="N1864" s="7">
        <v>0</v>
      </c>
      <c r="O1864" s="2">
        <v>4.4938335771747988E-2</v>
      </c>
      <c r="P1864" s="3">
        <v>279889.27714234003</v>
      </c>
      <c r="Q1864" s="3">
        <v>8403.2296887676785</v>
      </c>
      <c r="R1864" s="3">
        <v>180802.38499525079</v>
      </c>
      <c r="S1864" s="3">
        <v>200.10036014767167</v>
      </c>
      <c r="T1864" s="3">
        <v>58580.214842750363</v>
      </c>
      <c r="V1864">
        <v>37003</v>
      </c>
      <c r="W1864" s="2">
        <v>0.52023420517442975</v>
      </c>
      <c r="X1864" s="2">
        <v>0.35062407372595111</v>
      </c>
      <c r="Y1864" s="2">
        <v>0.17302905219791828</v>
      </c>
      <c r="Z1864" s="2">
        <v>0.73714227244136965</v>
      </c>
      <c r="AA1864" s="2">
        <v>0.53929178289967883</v>
      </c>
      <c r="AB1864" s="2">
        <v>0.17971573028225121</v>
      </c>
      <c r="AC1864" s="2">
        <v>1.0777242855669332E-2</v>
      </c>
      <c r="AD1864" s="2">
        <v>0</v>
      </c>
      <c r="AE1864" s="2">
        <v>4.4938335771747988E-2</v>
      </c>
      <c r="AF1864">
        <v>105730.26267032471</v>
      </c>
      <c r="AG1864">
        <v>113.53292872231555</v>
      </c>
      <c r="AH1864">
        <v>21338.162647763907</v>
      </c>
      <c r="AI1864">
        <v>12870.838974319802</v>
      </c>
      <c r="AJ1864">
        <v>1.0804832359927112</v>
      </c>
      <c r="AK1864">
        <v>286532.6476655755</v>
      </c>
      <c r="AL1864">
        <v>313.63328886998727</v>
      </c>
      <c r="AM1864">
        <v>58946.40616582182</v>
      </c>
      <c r="AN1864">
        <v>33842.810299012257</v>
      </c>
      <c r="AO1864">
        <v>2.9437065078099827</v>
      </c>
      <c r="AP1864">
        <v>180802.38499525079</v>
      </c>
      <c r="AQ1864">
        <v>200.10036014767172</v>
      </c>
      <c r="AR1864">
        <v>37608.243518057912</v>
      </c>
      <c r="AS1864">
        <v>20971.971324692455</v>
      </c>
      <c r="AT1864">
        <v>1.8632232718172714</v>
      </c>
      <c r="AU1864" s="3">
        <v>52602390.746131383</v>
      </c>
      <c r="AV1864" s="3">
        <v>1579302.9877069974</v>
      </c>
      <c r="AW1864">
        <v>153280.82317671002</v>
      </c>
      <c r="AX1864">
        <v>28807597.907830883</v>
      </c>
      <c r="AY1864">
        <v>4602.0125429179197</v>
      </c>
      <c r="AZ1864">
        <v>864902.23731599387</v>
      </c>
      <c r="BA1864">
        <v>433170.10031905002</v>
      </c>
      <c r="BB1864">
        <v>81409988.653962255</v>
      </c>
      <c r="BC1864">
        <v>13005.242231685599</v>
      </c>
      <c r="BD1864">
        <v>2444205.2250229917</v>
      </c>
      <c r="BE1864">
        <v>279889.27714234003</v>
      </c>
      <c r="BF1864">
        <v>52602390.746131383</v>
      </c>
      <c r="BG1864">
        <v>8403.2296887676785</v>
      </c>
      <c r="BH1864">
        <v>1579302.9877069974</v>
      </c>
      <c r="BI1864">
        <v>5.8373630776570939</v>
      </c>
      <c r="BJ1864">
        <v>18.907331395654055</v>
      </c>
      <c r="BK1864">
        <v>13.06996831799696</v>
      </c>
      <c r="BL1864">
        <v>50.004984216735323</v>
      </c>
      <c r="BM1864">
        <v>43.939021372537447</v>
      </c>
      <c r="BN1864">
        <f t="shared" si="182"/>
        <v>-6.0659628441978768</v>
      </c>
      <c r="BO1864">
        <v>0.59375324178091671</v>
      </c>
      <c r="BP1864">
        <v>4.1971406869431516E-2</v>
      </c>
      <c r="BQ1864">
        <v>0.22379740429495454</v>
      </c>
      <c r="BR1864">
        <v>3.5714285714285712E-2</v>
      </c>
      <c r="BS1864">
        <v>0.37931034482758619</v>
      </c>
      <c r="BT1864">
        <v>0.44444444444444442</v>
      </c>
      <c r="BU1864">
        <v>0.17371585203139692</v>
      </c>
      <c r="BV1864">
        <v>0.73714227244136965</v>
      </c>
      <c r="BW1864">
        <v>0.55943131006190749</v>
      </c>
      <c r="BX1864">
        <v>0.17971573028225121</v>
      </c>
      <c r="BY1864">
        <f t="shared" si="183"/>
        <v>9.1084901254672238E-2</v>
      </c>
      <c r="BZ1864">
        <v>0</v>
      </c>
      <c r="CA1864">
        <f t="shared" si="184"/>
        <v>5.5522625831434982E-2</v>
      </c>
      <c r="CC1864">
        <v>9.1084901254672238E-2</v>
      </c>
      <c r="CD1864">
        <v>5.5522625831434982E-2</v>
      </c>
    </row>
    <row r="1865" spans="1:82" x14ac:dyDescent="0.3">
      <c r="A1865">
        <v>1</v>
      </c>
      <c r="B1865" t="s">
        <v>1209</v>
      </c>
      <c r="C1865" t="s">
        <v>1211</v>
      </c>
      <c r="D1865">
        <v>37005</v>
      </c>
      <c r="E1865" s="2">
        <v>0</v>
      </c>
      <c r="F1865" s="2" t="s">
        <v>1954</v>
      </c>
      <c r="G1865" s="3">
        <v>-999</v>
      </c>
      <c r="H1865" s="1">
        <v>0.37390268288661987</v>
      </c>
      <c r="I1865" s="1">
        <f t="shared" si="185"/>
        <v>-999</v>
      </c>
      <c r="J1865" s="1">
        <v>-999</v>
      </c>
      <c r="K1865" s="1">
        <v>-999</v>
      </c>
      <c r="L1865" s="2">
        <v>-999</v>
      </c>
      <c r="M1865" s="2">
        <v>-999</v>
      </c>
      <c r="N1865" s="7">
        <v>-999</v>
      </c>
      <c r="O1865" s="2">
        <v>-999</v>
      </c>
      <c r="P1865" s="3">
        <v>-999</v>
      </c>
      <c r="Q1865" s="3">
        <v>-999</v>
      </c>
      <c r="R1865" s="3">
        <v>-999</v>
      </c>
      <c r="S1865" s="3">
        <v>-999</v>
      </c>
      <c r="T1865" s="3">
        <v>-999</v>
      </c>
      <c r="V1865">
        <v>37005</v>
      </c>
      <c r="W1865" s="2">
        <v>-999</v>
      </c>
      <c r="X1865" s="2">
        <v>1.0030573805618892E-2</v>
      </c>
      <c r="Y1865" s="2">
        <v>-999</v>
      </c>
      <c r="Z1865" s="2">
        <v>-999</v>
      </c>
      <c r="AA1865" s="2">
        <v>-999</v>
      </c>
      <c r="AB1865" s="2">
        <v>-999</v>
      </c>
      <c r="AC1865" s="2">
        <v>-999</v>
      </c>
      <c r="AD1865" s="2">
        <v>-999</v>
      </c>
      <c r="AE1865" s="2">
        <v>-999</v>
      </c>
      <c r="AF1865" s="2">
        <v>-999</v>
      </c>
      <c r="AG1865" s="2">
        <v>-999</v>
      </c>
      <c r="AH1865" s="2">
        <v>-999</v>
      </c>
      <c r="AI1865" s="2">
        <v>-999</v>
      </c>
      <c r="AJ1865" s="2">
        <v>-999</v>
      </c>
      <c r="AK1865" s="2">
        <v>-999</v>
      </c>
      <c r="AL1865" s="2">
        <v>-999</v>
      </c>
      <c r="AM1865" s="2">
        <v>-999</v>
      </c>
      <c r="AN1865" s="2">
        <v>-999</v>
      </c>
      <c r="AO1865" s="2">
        <v>-999</v>
      </c>
      <c r="AP1865" s="2">
        <v>-999</v>
      </c>
      <c r="AQ1865" s="2">
        <v>-999</v>
      </c>
      <c r="AR1865" s="2">
        <v>-999</v>
      </c>
      <c r="AS1865" s="2">
        <v>-999</v>
      </c>
      <c r="AT1865" s="2">
        <v>-999</v>
      </c>
      <c r="AU1865" s="2">
        <v>-999</v>
      </c>
      <c r="AV1865" s="2">
        <v>-999</v>
      </c>
      <c r="AW1865" s="2">
        <v>-999</v>
      </c>
      <c r="AX1865" s="2">
        <v>-999</v>
      </c>
      <c r="AY1865" s="2">
        <v>-999</v>
      </c>
      <c r="AZ1865" s="2">
        <v>-999</v>
      </c>
      <c r="BA1865" s="2">
        <v>-999</v>
      </c>
      <c r="BB1865" s="2">
        <v>-999</v>
      </c>
      <c r="BC1865" s="2">
        <v>-999</v>
      </c>
      <c r="BD1865" s="2">
        <v>-999</v>
      </c>
      <c r="BE1865" s="2">
        <v>-999</v>
      </c>
      <c r="BF1865" s="2">
        <v>-999</v>
      </c>
      <c r="BG1865" s="2">
        <v>-999</v>
      </c>
      <c r="BH1865" s="2">
        <v>-999</v>
      </c>
      <c r="BI1865">
        <v>0</v>
      </c>
      <c r="BJ1865">
        <v>0.37390268288661987</v>
      </c>
      <c r="BK1865">
        <v>0.37390268288661987</v>
      </c>
      <c r="BL1865">
        <v>-999</v>
      </c>
      <c r="BM1865">
        <v>51.58253943210822</v>
      </c>
      <c r="BN1865">
        <f t="shared" si="182"/>
        <v>-999</v>
      </c>
      <c r="BO1865" t="s">
        <v>3748</v>
      </c>
      <c r="BP1865" t="s">
        <v>3748</v>
      </c>
      <c r="BQ1865">
        <v>0.15402175138804608</v>
      </c>
      <c r="BR1865">
        <v>2.3809523809523808E-2</v>
      </c>
      <c r="BS1865">
        <v>0.41379310344827586</v>
      </c>
      <c r="BT1865">
        <v>0.55555555555555558</v>
      </c>
      <c r="BU1865" t="s">
        <v>3748</v>
      </c>
      <c r="BY1865">
        <f t="shared" si="183"/>
        <v>-999</v>
      </c>
      <c r="CA1865">
        <f t="shared" si="184"/>
        <v>-999</v>
      </c>
    </row>
    <row r="1866" spans="1:82" x14ac:dyDescent="0.3">
      <c r="A1866">
        <v>0</v>
      </c>
      <c r="B1866" t="s">
        <v>1209</v>
      </c>
      <c r="C1866" t="s">
        <v>1212</v>
      </c>
      <c r="D1866">
        <v>37007</v>
      </c>
      <c r="E1866" s="2">
        <f t="shared" ref="E1866:E1881" si="186">BO1866</f>
        <v>0.5751787565768709</v>
      </c>
      <c r="F1866" s="2" t="s">
        <v>1938</v>
      </c>
      <c r="G1866" s="3">
        <v>1106</v>
      </c>
      <c r="H1866" s="1">
        <v>1.1504056509886653</v>
      </c>
      <c r="I1866" s="1">
        <f t="shared" si="185"/>
        <v>-9.6262534629985197</v>
      </c>
      <c r="J1866" s="1">
        <v>2.51991050102</v>
      </c>
      <c r="K1866" s="1">
        <v>244.383760873</v>
      </c>
      <c r="L1866" s="2">
        <v>5.0145653650000011E-2</v>
      </c>
      <c r="M1866" s="2">
        <v>1.5337812869657471E-4</v>
      </c>
      <c r="N1866" s="7">
        <v>0</v>
      </c>
      <c r="O1866" s="2">
        <v>3.6344129326215044E-2</v>
      </c>
      <c r="P1866" s="3">
        <v>51440.095472667985</v>
      </c>
      <c r="Q1866" s="3">
        <v>1544.4069236319356</v>
      </c>
      <c r="R1866" s="3">
        <v>40603.979535567792</v>
      </c>
      <c r="S1866" s="3">
        <v>43.237581406028887</v>
      </c>
      <c r="T1866" s="3">
        <v>14667.21122303606</v>
      </c>
      <c r="V1866">
        <v>37007</v>
      </c>
      <c r="W1866" s="2">
        <v>0.47868730192226738</v>
      </c>
      <c r="X1866" s="2">
        <v>3.086158328567529E-2</v>
      </c>
      <c r="Y1866" s="2">
        <v>0.25880824034803679</v>
      </c>
      <c r="Z1866" s="2">
        <v>0.71861639662029286</v>
      </c>
      <c r="AA1866" s="2">
        <v>0.70439599753948778</v>
      </c>
      <c r="AB1866" s="2">
        <v>0.12377834706416178</v>
      </c>
      <c r="AC1866" s="2">
        <v>1.5337812869657471E-4</v>
      </c>
      <c r="AD1866" s="2">
        <v>0</v>
      </c>
      <c r="AE1866" s="2">
        <v>3.6344129326215044E-2</v>
      </c>
      <c r="AF1866">
        <v>33881.968277779524</v>
      </c>
      <c r="AG1866">
        <v>34.816626808572209</v>
      </c>
      <c r="AH1866">
        <v>6543.6772753822679</v>
      </c>
      <c r="AI1866">
        <v>5745.2242875189331</v>
      </c>
      <c r="AJ1866">
        <v>0.34215700619906286</v>
      </c>
      <c r="AK1866">
        <v>74485.947813347317</v>
      </c>
      <c r="AL1866">
        <v>78.05420821460109</v>
      </c>
      <c r="AM1866">
        <v>14670.046910348205</v>
      </c>
      <c r="AN1866">
        <v>12286.065875589062</v>
      </c>
      <c r="AO1866">
        <v>0.75615078056391849</v>
      </c>
      <c r="AP1866">
        <v>40603.979535567792</v>
      </c>
      <c r="AQ1866">
        <v>43.23758140602888</v>
      </c>
      <c r="AR1866">
        <v>8126.3696349659367</v>
      </c>
      <c r="AS1866">
        <v>6540.8415880701286</v>
      </c>
      <c r="AT1866">
        <v>0.41399377436485563</v>
      </c>
      <c r="AU1866" s="3">
        <v>9667651.5431332216</v>
      </c>
      <c r="AV1866" s="3">
        <v>290255.83722738596</v>
      </c>
      <c r="AW1866">
        <v>62344.724453032009</v>
      </c>
      <c r="AX1866">
        <v>11717067.513702836</v>
      </c>
      <c r="AY1866">
        <v>1871.8010379344641</v>
      </c>
      <c r="AZ1866">
        <v>351786.28706940316</v>
      </c>
      <c r="BA1866">
        <v>113784.81992569999</v>
      </c>
      <c r="BB1866">
        <v>21384719.056836057</v>
      </c>
      <c r="BC1866">
        <v>3416.2079615663997</v>
      </c>
      <c r="BD1866">
        <v>642042.12429678917</v>
      </c>
      <c r="BE1866">
        <v>51440.095472667985</v>
      </c>
      <c r="BF1866">
        <v>9667651.5431332216</v>
      </c>
      <c r="BG1866">
        <v>1544.4069236319356</v>
      </c>
      <c r="BH1866">
        <v>290255.83722738596</v>
      </c>
      <c r="BI1866">
        <v>0.9801098960109158</v>
      </c>
      <c r="BJ1866">
        <v>2.1305155469995811</v>
      </c>
      <c r="BK1866">
        <v>1.1504056509886653</v>
      </c>
      <c r="BL1866">
        <v>59.463010780110935</v>
      </c>
      <c r="BM1866">
        <v>49.836757317112415</v>
      </c>
      <c r="BN1866">
        <f t="shared" si="182"/>
        <v>-9.6262534629985197</v>
      </c>
      <c r="BO1866">
        <v>0.5751787565768709</v>
      </c>
      <c r="BP1866">
        <v>6.8266625879838914E-3</v>
      </c>
      <c r="BQ1866">
        <v>0.43212048856032176</v>
      </c>
      <c r="BR1866">
        <v>2.3809523809523808E-2</v>
      </c>
      <c r="BS1866">
        <v>0.13793103448275862</v>
      </c>
      <c r="BT1866">
        <v>0.27777777777777779</v>
      </c>
      <c r="BU1866">
        <v>0.2756747552112806</v>
      </c>
      <c r="BV1866">
        <v>0.71861639662029286</v>
      </c>
      <c r="BW1866">
        <v>0.73070124226087951</v>
      </c>
      <c r="BX1866">
        <v>0.12377834706416178</v>
      </c>
      <c r="BY1866">
        <f t="shared" si="183"/>
        <v>3.0671331106228213E-3</v>
      </c>
      <c r="BZ1866">
        <v>0</v>
      </c>
      <c r="CA1866">
        <f t="shared" si="184"/>
        <v>6.4572760779373586E-2</v>
      </c>
      <c r="CC1866">
        <v>3.0671331106228213E-3</v>
      </c>
      <c r="CD1866">
        <v>6.4572760779373586E-2</v>
      </c>
    </row>
    <row r="1867" spans="1:82" x14ac:dyDescent="0.3">
      <c r="A1867">
        <v>0</v>
      </c>
      <c r="B1867" t="s">
        <v>1209</v>
      </c>
      <c r="C1867" t="s">
        <v>1213</v>
      </c>
      <c r="D1867">
        <v>37009</v>
      </c>
      <c r="E1867" s="2">
        <f t="shared" si="186"/>
        <v>0.57405509387454678</v>
      </c>
      <c r="F1867" s="2" t="s">
        <v>1938</v>
      </c>
      <c r="G1867" s="3">
        <v>1217</v>
      </c>
      <c r="H1867" s="1">
        <v>1.8842369857319146</v>
      </c>
      <c r="I1867" s="1">
        <f t="shared" si="185"/>
        <v>-5.8341864697371193</v>
      </c>
      <c r="J1867" s="1">
        <v>2.57539995596</v>
      </c>
      <c r="K1867" s="1">
        <v>165.480391002</v>
      </c>
      <c r="L1867" s="2">
        <v>0.10418120453999991</v>
      </c>
      <c r="M1867" s="2">
        <v>2.5789305088944935E-3</v>
      </c>
      <c r="N1867" s="7">
        <v>0</v>
      </c>
      <c r="O1867" s="2">
        <v>1.9094355034270732E-2</v>
      </c>
      <c r="P1867" s="3">
        <v>67136.867853974007</v>
      </c>
      <c r="Q1867" s="3">
        <v>2015.6775097692482</v>
      </c>
      <c r="R1867" s="3">
        <v>32738.283807105541</v>
      </c>
      <c r="S1867" s="3">
        <v>35.005139856738609</v>
      </c>
      <c r="T1867" s="3">
        <v>9779.1053203802403</v>
      </c>
      <c r="V1867">
        <v>37009</v>
      </c>
      <c r="W1867" s="2">
        <v>0.4358568771369879</v>
      </c>
      <c r="X1867" s="2">
        <v>5.0547853807168225E-2</v>
      </c>
      <c r="Y1867" s="2">
        <v>0.16458542734421561</v>
      </c>
      <c r="Z1867" s="2">
        <v>0.73444062218039352</v>
      </c>
      <c r="AA1867" s="2">
        <v>0.47697001092332586</v>
      </c>
      <c r="AB1867" s="2">
        <v>0.25715842459886917</v>
      </c>
      <c r="AC1867" s="2">
        <v>2.5789305088944935E-3</v>
      </c>
      <c r="AD1867" s="2">
        <v>0</v>
      </c>
      <c r="AE1867" s="2">
        <v>1.9094355034270732E-2</v>
      </c>
      <c r="AF1867">
        <v>23104.344367981303</v>
      </c>
      <c r="AG1867">
        <v>23.352294726891792</v>
      </c>
      <c r="AH1867">
        <v>4388.9915347792285</v>
      </c>
      <c r="AI1867">
        <v>2445.7516822151929</v>
      </c>
      <c r="AJ1867">
        <v>0.23230175253033331</v>
      </c>
      <c r="AK1867">
        <v>55842.628175086844</v>
      </c>
      <c r="AL1867">
        <v>58.357434583630393</v>
      </c>
      <c r="AM1867">
        <v>10968.09925424736</v>
      </c>
      <c r="AN1867">
        <v>5645.7492831273021</v>
      </c>
      <c r="AO1867">
        <v>0.56647250014459372</v>
      </c>
      <c r="AP1867">
        <v>32738.283807105541</v>
      </c>
      <c r="AQ1867">
        <v>35.005139856738602</v>
      </c>
      <c r="AR1867">
        <v>6579.1077194681311</v>
      </c>
      <c r="AS1867">
        <v>3199.9976009121092</v>
      </c>
      <c r="AT1867">
        <v>0.33417074761426041</v>
      </c>
      <c r="AU1867" s="3">
        <v>12617702.944475874</v>
      </c>
      <c r="AV1867" s="3">
        <v>378826.43118603248</v>
      </c>
      <c r="AW1867">
        <v>57113.202954306005</v>
      </c>
      <c r="AX1867">
        <v>10733855.36323227</v>
      </c>
      <c r="AY1867">
        <v>1714.7329386333122</v>
      </c>
      <c r="AZ1867">
        <v>322266.90848674468</v>
      </c>
      <c r="BA1867">
        <v>124250.07080828001</v>
      </c>
      <c r="BB1867">
        <v>23351558.307708144</v>
      </c>
      <c r="BC1867">
        <v>3730.4104484025602</v>
      </c>
      <c r="BD1867">
        <v>701093.3396727771</v>
      </c>
      <c r="BE1867">
        <v>67136.867853974007</v>
      </c>
      <c r="BF1867">
        <v>12617702.944475874</v>
      </c>
      <c r="BG1867">
        <v>2015.6775097692482</v>
      </c>
      <c r="BH1867">
        <v>378826.43118603248</v>
      </c>
      <c r="BI1867">
        <v>1.287495628747944</v>
      </c>
      <c r="BJ1867">
        <v>3.1717326144798585</v>
      </c>
      <c r="BK1867">
        <v>1.8842369857319146</v>
      </c>
      <c r="BL1867">
        <v>51.884064880935455</v>
      </c>
      <c r="BM1867">
        <v>46.049878411198335</v>
      </c>
      <c r="BN1867">
        <f t="shared" si="182"/>
        <v>-5.8341864697371193</v>
      </c>
      <c r="BO1867">
        <v>0.57405509387454678</v>
      </c>
      <c r="BP1867">
        <v>8.9501469204674288E-3</v>
      </c>
      <c r="BQ1867">
        <v>0.11164484377420994</v>
      </c>
      <c r="BR1867">
        <v>0</v>
      </c>
      <c r="BS1867">
        <v>0.37931034482758619</v>
      </c>
      <c r="BT1867">
        <v>0.55555555555555558</v>
      </c>
      <c r="BU1867">
        <v>0.1670782857613182</v>
      </c>
      <c r="BV1867">
        <v>0.73444062218039352</v>
      </c>
      <c r="BW1867">
        <v>0.49478216900759947</v>
      </c>
      <c r="BX1867">
        <v>0.25715842459886917</v>
      </c>
      <c r="BY1867">
        <f t="shared" si="183"/>
        <v>6.5988114113040036E-2</v>
      </c>
      <c r="BZ1867">
        <v>0</v>
      </c>
      <c r="CA1867">
        <f t="shared" si="184"/>
        <v>1.653586531746766E-2</v>
      </c>
      <c r="CC1867">
        <v>6.5988114113040036E-2</v>
      </c>
      <c r="CD1867">
        <v>1.653586531746766E-2</v>
      </c>
    </row>
    <row r="1868" spans="1:82" x14ac:dyDescent="0.3">
      <c r="A1868">
        <v>0</v>
      </c>
      <c r="B1868" t="s">
        <v>1209</v>
      </c>
      <c r="C1868" t="s">
        <v>1214</v>
      </c>
      <c r="D1868">
        <v>37011</v>
      </c>
      <c r="E1868" s="2">
        <f t="shared" si="186"/>
        <v>0.64233556627533228</v>
      </c>
      <c r="F1868" s="2" t="s">
        <v>1940</v>
      </c>
      <c r="G1868" s="3">
        <v>492</v>
      </c>
      <c r="H1868" s="1">
        <v>1.1490883176349969</v>
      </c>
      <c r="I1868" s="1">
        <f t="shared" si="185"/>
        <v>-5.8333595573361947</v>
      </c>
      <c r="J1868" s="1">
        <v>2.5719793869799998</v>
      </c>
      <c r="K1868" s="1">
        <v>200.02740657999999</v>
      </c>
      <c r="L1868" s="2">
        <v>0.11469117758000014</v>
      </c>
      <c r="M1868" s="2">
        <v>2.0617107443868274E-3</v>
      </c>
      <c r="N1868" s="7">
        <v>0</v>
      </c>
      <c r="O1868" s="2">
        <v>5.8393390895398557E-2</v>
      </c>
      <c r="P1868" s="3">
        <v>41514.421124705004</v>
      </c>
      <c r="Q1868" s="3">
        <v>1246.4043627141598</v>
      </c>
      <c r="R1868" s="3">
        <v>7638.0775190165277</v>
      </c>
      <c r="S1868" s="3">
        <v>7.3354763590502428</v>
      </c>
      <c r="T1868" s="3">
        <v>2300.400380773714</v>
      </c>
      <c r="V1868">
        <v>37011</v>
      </c>
      <c r="W1868" s="2">
        <v>0.4605588147613191</v>
      </c>
      <c r="X1868" s="2">
        <v>3.0826243583567343E-2</v>
      </c>
      <c r="Y1868" s="2">
        <v>0.11763320558737393</v>
      </c>
      <c r="Z1868" s="2">
        <v>0.73346516017338814</v>
      </c>
      <c r="AA1868" s="2">
        <v>0.57654610146693486</v>
      </c>
      <c r="AB1868" s="2">
        <v>0.28310099381254483</v>
      </c>
      <c r="AC1868" s="2">
        <v>2.0617107443868274E-3</v>
      </c>
      <c r="AD1868" s="2">
        <v>0</v>
      </c>
      <c r="AE1868" s="2">
        <v>5.8393390895398557E-2</v>
      </c>
      <c r="AF1868">
        <v>6814.0530831039141</v>
      </c>
      <c r="AG1868">
        <v>6.5468853391122028</v>
      </c>
      <c r="AH1868">
        <v>1230.4668414211233</v>
      </c>
      <c r="AI1868">
        <v>821.86864102014761</v>
      </c>
      <c r="AJ1868">
        <v>6.7622506349615766E-2</v>
      </c>
      <c r="AK1868">
        <v>14452.130602120442</v>
      </c>
      <c r="AL1868">
        <v>13.882361698162446</v>
      </c>
      <c r="AM1868">
        <v>2609.1469248978665</v>
      </c>
      <c r="AN1868">
        <v>1743.5889383171186</v>
      </c>
      <c r="AO1868">
        <v>0.14341444776215267</v>
      </c>
      <c r="AP1868">
        <v>7638.0775190165277</v>
      </c>
      <c r="AQ1868">
        <v>7.3354763590502436</v>
      </c>
      <c r="AR1868">
        <v>1378.6800834767432</v>
      </c>
      <c r="AS1868">
        <v>921.72029729697101</v>
      </c>
      <c r="AT1868">
        <v>7.5791941412536909E-2</v>
      </c>
      <c r="AU1868" s="3">
        <v>7802220.3061770583</v>
      </c>
      <c r="AV1868" s="3">
        <v>234249.2359284992</v>
      </c>
      <c r="AW1868">
        <v>37005.307218665002</v>
      </c>
      <c r="AX1868">
        <v>6954777.4386759009</v>
      </c>
      <c r="AY1868">
        <v>1111.02540060408</v>
      </c>
      <c r="AZ1868">
        <v>208806.11378953079</v>
      </c>
      <c r="BA1868">
        <v>78519.728343370007</v>
      </c>
      <c r="BB1868">
        <v>14756997.744852958</v>
      </c>
      <c r="BC1868">
        <v>2357.4297633182396</v>
      </c>
      <c r="BD1868">
        <v>443055.34971802996</v>
      </c>
      <c r="BE1868">
        <v>41514.421124705004</v>
      </c>
      <c r="BF1868">
        <v>7802220.3061770583</v>
      </c>
      <c r="BG1868">
        <v>1246.4043627141598</v>
      </c>
      <c r="BH1868">
        <v>234249.2359284992</v>
      </c>
      <c r="BI1868">
        <v>0.92554721134101037</v>
      </c>
      <c r="BJ1868">
        <v>2.0746355289760072</v>
      </c>
      <c r="BK1868">
        <v>1.1490883176349969</v>
      </c>
      <c r="BL1868">
        <v>81.196888188417446</v>
      </c>
      <c r="BM1868">
        <v>75.363528631081252</v>
      </c>
      <c r="BN1868">
        <f t="shared" si="182"/>
        <v>-5.8333595573361947</v>
      </c>
      <c r="BO1868">
        <v>0.64233556627533228</v>
      </c>
      <c r="BP1868">
        <v>7.199318255858944E-3</v>
      </c>
      <c r="BQ1868">
        <v>0.10406303462269681</v>
      </c>
      <c r="BR1868">
        <v>1.1904761904761904E-2</v>
      </c>
      <c r="BS1868">
        <v>0.34482758620689657</v>
      </c>
      <c r="BT1868">
        <v>0.72222222222222221</v>
      </c>
      <c r="BU1868">
        <v>0.1670546048064605</v>
      </c>
      <c r="BV1868">
        <v>0.73346516017338814</v>
      </c>
      <c r="BW1868">
        <v>0.59807686874163368</v>
      </c>
      <c r="BX1868">
        <v>0.28310099381254483</v>
      </c>
      <c r="BY1868">
        <f t="shared" si="183"/>
        <v>0.10911448076432087</v>
      </c>
      <c r="BZ1868">
        <v>0</v>
      </c>
      <c r="CA1868">
        <f t="shared" si="184"/>
        <v>4.6233818016244682E-2</v>
      </c>
      <c r="CC1868">
        <v>0.10911448076432087</v>
      </c>
      <c r="CD1868">
        <v>4.6233818016244682E-2</v>
      </c>
    </row>
    <row r="1869" spans="1:82" x14ac:dyDescent="0.3">
      <c r="A1869">
        <v>0</v>
      </c>
      <c r="B1869" t="s">
        <v>1209</v>
      </c>
      <c r="C1869" t="s">
        <v>1215</v>
      </c>
      <c r="D1869">
        <v>37013</v>
      </c>
      <c r="E1869" s="2">
        <f t="shared" si="186"/>
        <v>0.70760073338828577</v>
      </c>
      <c r="F1869" s="2" t="s">
        <v>1941</v>
      </c>
      <c r="G1869" s="3">
        <v>4568</v>
      </c>
      <c r="H1869" s="1">
        <v>3.9201470231983269</v>
      </c>
      <c r="I1869" s="1">
        <f t="shared" si="185"/>
        <v>-2.5996254140644126</v>
      </c>
      <c r="J1869" s="1">
        <v>2.4006902437700002</v>
      </c>
      <c r="K1869" s="1">
        <v>271.614829789</v>
      </c>
      <c r="L1869" s="2">
        <v>5.62328165799999E-2</v>
      </c>
      <c r="M1869" s="2">
        <v>5.4922470163485559E-2</v>
      </c>
      <c r="N1869" s="7">
        <v>9.0334766000799996E-2</v>
      </c>
      <c r="O1869" s="2">
        <v>1.5526754981327977E-2</v>
      </c>
      <c r="P1869" s="3">
        <v>317462.96306930005</v>
      </c>
      <c r="Q1869" s="3">
        <v>9531.3197546736028</v>
      </c>
      <c r="R1869" s="3">
        <v>151791.30571547081</v>
      </c>
      <c r="S1869" s="3">
        <v>160.70452812184908</v>
      </c>
      <c r="T1869" s="3">
        <v>74418.053613064054</v>
      </c>
      <c r="V1869">
        <v>37013</v>
      </c>
      <c r="W1869" s="2">
        <v>0.52365312874833869</v>
      </c>
      <c r="X1869" s="2">
        <v>0.10516459454502387</v>
      </c>
      <c r="Y1869" s="2">
        <v>8.0064596019691944E-2</v>
      </c>
      <c r="Z1869" s="2">
        <v>0.68461771625666068</v>
      </c>
      <c r="AA1869" s="2">
        <v>0.78288507506506222</v>
      </c>
      <c r="AB1869" s="2">
        <v>0.13880375626601443</v>
      </c>
      <c r="AC1869" s="2">
        <v>5.4922470163485559E-2</v>
      </c>
      <c r="AD1869" s="2">
        <v>0.18691073676080289</v>
      </c>
      <c r="AE1869" s="2">
        <v>1.5526754981327977E-2</v>
      </c>
      <c r="AF1869">
        <v>77085.750633335367</v>
      </c>
      <c r="AG1869">
        <v>79.133331614403872</v>
      </c>
      <c r="AH1869">
        <v>14872.864814203384</v>
      </c>
      <c r="AI1869">
        <v>23468.478293774668</v>
      </c>
      <c r="AJ1869">
        <v>0.77824422485190614</v>
      </c>
      <c r="AK1869">
        <v>228877.05634880619</v>
      </c>
      <c r="AL1869">
        <v>239.83785973625294</v>
      </c>
      <c r="AM1869">
        <v>45076.783605757882</v>
      </c>
      <c r="AN1869">
        <v>67682.613115284228</v>
      </c>
      <c r="AO1869">
        <v>2.3234565979876689</v>
      </c>
      <c r="AP1869">
        <v>151791.30571547081</v>
      </c>
      <c r="AQ1869">
        <v>160.70452812184908</v>
      </c>
      <c r="AR1869">
        <v>30203.918791554497</v>
      </c>
      <c r="AS1869">
        <v>44214.134821509564</v>
      </c>
      <c r="AT1869">
        <v>1.5452123731357628</v>
      </c>
      <c r="AU1869" s="3">
        <v>59663989.279244252</v>
      </c>
      <c r="AV1869" s="3">
        <v>1791316.2346933568</v>
      </c>
      <c r="AW1869">
        <v>148034.37300716</v>
      </c>
      <c r="AX1869">
        <v>27821580.06296565</v>
      </c>
      <c r="AY1869">
        <v>4444.4962340563197</v>
      </c>
      <c r="AZ1869">
        <v>835298.62222854467</v>
      </c>
      <c r="BA1869">
        <v>465497.33607646008</v>
      </c>
      <c r="BB1869">
        <v>87485569.342209905</v>
      </c>
      <c r="BC1869">
        <v>13975.815988729923</v>
      </c>
      <c r="BD1869">
        <v>2626614.8569219015</v>
      </c>
      <c r="BE1869">
        <v>317462.96306930005</v>
      </c>
      <c r="BF1869">
        <v>59663989.279244252</v>
      </c>
      <c r="BG1869">
        <v>9531.3197546736028</v>
      </c>
      <c r="BH1869">
        <v>1791316.2346933568</v>
      </c>
      <c r="BI1869">
        <v>1.6632607729897824</v>
      </c>
      <c r="BJ1869">
        <v>5.5834077961881095</v>
      </c>
      <c r="BK1869">
        <v>3.9201470231983269</v>
      </c>
      <c r="BL1869">
        <v>46.636053365882724</v>
      </c>
      <c r="BM1869">
        <v>44.036427951818311</v>
      </c>
      <c r="BN1869">
        <f t="shared" si="182"/>
        <v>-2.5996254140644126</v>
      </c>
      <c r="BO1869">
        <v>0.70760073338828577</v>
      </c>
      <c r="BP1869">
        <v>1.4252119190651863E-2</v>
      </c>
      <c r="BQ1869">
        <v>0.75798306631903278</v>
      </c>
      <c r="BR1869">
        <v>0.18452380952380953</v>
      </c>
      <c r="BS1869">
        <v>3.4482758620689655E-2</v>
      </c>
      <c r="BT1869">
        <v>0.22222222222222221</v>
      </c>
      <c r="BU1869">
        <v>7.444756180770648E-2</v>
      </c>
      <c r="BV1869">
        <v>0.68461771625666068</v>
      </c>
      <c r="BW1869">
        <v>0.81212144716292767</v>
      </c>
      <c r="BX1869">
        <v>0.13880375626601443</v>
      </c>
      <c r="BY1869">
        <f t="shared" si="183"/>
        <v>0.32194270339108638</v>
      </c>
      <c r="BZ1869">
        <v>0.18691073676080289</v>
      </c>
      <c r="CA1869">
        <f t="shared" si="184"/>
        <v>2.4669802607869506E-2</v>
      </c>
      <c r="CC1869">
        <v>0.32194270339108638</v>
      </c>
      <c r="CD1869">
        <v>2.4669802607869506E-2</v>
      </c>
    </row>
    <row r="1870" spans="1:82" x14ac:dyDescent="0.3">
      <c r="A1870">
        <v>0</v>
      </c>
      <c r="B1870" t="s">
        <v>1209</v>
      </c>
      <c r="C1870" t="s">
        <v>1216</v>
      </c>
      <c r="D1870">
        <v>37015</v>
      </c>
      <c r="E1870" s="2">
        <f t="shared" si="186"/>
        <v>0.67010938938555242</v>
      </c>
      <c r="F1870" s="2" t="s">
        <v>1940</v>
      </c>
      <c r="G1870" s="3">
        <v>503</v>
      </c>
      <c r="H1870" s="1">
        <v>0.37536151013293256</v>
      </c>
      <c r="I1870" s="1">
        <f t="shared" si="185"/>
        <v>-3.2840027481214662</v>
      </c>
      <c r="J1870" s="1">
        <v>2.44067573401</v>
      </c>
      <c r="K1870" s="1">
        <v>273.83639443800001</v>
      </c>
      <c r="L1870" s="2">
        <v>6.6631328589999983E-2</v>
      </c>
      <c r="M1870" s="2">
        <v>5.0231597835290907E-3</v>
      </c>
      <c r="N1870" s="7">
        <v>2.2262043423200002E-2</v>
      </c>
      <c r="O1870" s="2">
        <v>1.4320509325050964E-2</v>
      </c>
      <c r="P1870" s="3">
        <v>24119.017207320998</v>
      </c>
      <c r="Q1870" s="3">
        <v>724.13507058859193</v>
      </c>
      <c r="R1870" s="3">
        <v>3392.0677406991017</v>
      </c>
      <c r="S1870" s="3">
        <v>2.9394898913365801</v>
      </c>
      <c r="T1870" s="3">
        <v>2830.0259234840223</v>
      </c>
      <c r="V1870">
        <v>37015</v>
      </c>
      <c r="W1870" s="2">
        <v>0.46585808215780899</v>
      </c>
      <c r="X1870" s="2">
        <v>1.0069709321445679E-2</v>
      </c>
      <c r="Y1870" s="2">
        <v>9.7505526201040707E-2</v>
      </c>
      <c r="Z1870" s="2">
        <v>0.69602059302618624</v>
      </c>
      <c r="AA1870" s="2">
        <v>0.78928836979070505</v>
      </c>
      <c r="AB1870" s="2">
        <v>0.16447119770586982</v>
      </c>
      <c r="AC1870" s="2">
        <v>5.0231597835290907E-3</v>
      </c>
      <c r="AD1870" s="2">
        <v>4.6062165456812597E-2</v>
      </c>
      <c r="AE1870" s="2">
        <v>1.4320509325050964E-2</v>
      </c>
      <c r="AF1870">
        <v>8336.3381090277089</v>
      </c>
      <c r="AG1870">
        <v>8.077584138193588</v>
      </c>
      <c r="AH1870">
        <v>1518.1569442583591</v>
      </c>
      <c r="AI1870">
        <v>4962.933879135282</v>
      </c>
      <c r="AJ1870">
        <v>8.2907561777693928E-2</v>
      </c>
      <c r="AK1870">
        <v>11728.405849726811</v>
      </c>
      <c r="AL1870">
        <v>11.017074029530169</v>
      </c>
      <c r="AM1870">
        <v>2070.6249736545669</v>
      </c>
      <c r="AN1870">
        <v>7240.4917732230988</v>
      </c>
      <c r="AO1870">
        <v>0.11573535500486684</v>
      </c>
      <c r="AP1870">
        <v>3392.0677406991017</v>
      </c>
      <c r="AQ1870">
        <v>2.9394898913365815</v>
      </c>
      <c r="AR1870">
        <v>552.46802939620784</v>
      </c>
      <c r="AS1870">
        <v>2277.5578940878167</v>
      </c>
      <c r="AT1870">
        <v>3.2827793227172913E-2</v>
      </c>
      <c r="AU1870" s="3">
        <v>4532928.0939439079</v>
      </c>
      <c r="AV1870" s="3">
        <v>136093.94516641996</v>
      </c>
      <c r="AW1870">
        <v>23581.249778271002</v>
      </c>
      <c r="AX1870">
        <v>4431860.0833282517</v>
      </c>
      <c r="AY1870">
        <v>707.98946018299193</v>
      </c>
      <c r="AZ1870">
        <v>133059.5391467915</v>
      </c>
      <c r="BA1870">
        <v>47700.266985591996</v>
      </c>
      <c r="BB1870">
        <v>8964788.1772721596</v>
      </c>
      <c r="BC1870">
        <v>1432.124530771584</v>
      </c>
      <c r="BD1870">
        <v>269153.48431321146</v>
      </c>
      <c r="BE1870">
        <v>24119.017207320998</v>
      </c>
      <c r="BF1870">
        <v>4532928.0939439079</v>
      </c>
      <c r="BG1870">
        <v>724.13507058859193</v>
      </c>
      <c r="BH1870">
        <v>136093.94516641996</v>
      </c>
      <c r="BI1870">
        <v>0.31840624361265452</v>
      </c>
      <c r="BJ1870">
        <v>0.69376775374558708</v>
      </c>
      <c r="BK1870">
        <v>0.37536151013293256</v>
      </c>
      <c r="BL1870">
        <v>50.164939404533619</v>
      </c>
      <c r="BM1870">
        <v>46.880936656412153</v>
      </c>
      <c r="BN1870">
        <f t="shared" si="182"/>
        <v>-3.2840027481214662</v>
      </c>
      <c r="BO1870">
        <v>0.67010938938555242</v>
      </c>
      <c r="BP1870">
        <v>2.5837953046104244E-3</v>
      </c>
      <c r="BQ1870">
        <v>0.6352039671123092</v>
      </c>
      <c r="BR1870">
        <v>0.22023809523809523</v>
      </c>
      <c r="BS1870">
        <v>3.4482758620689655E-2</v>
      </c>
      <c r="BT1870">
        <v>0.33333333333333331</v>
      </c>
      <c r="BU1870">
        <v>9.4046625427163563E-2</v>
      </c>
      <c r="BV1870">
        <v>0.69602059302618624</v>
      </c>
      <c r="BW1870">
        <v>0.81876386907749488</v>
      </c>
      <c r="BX1870">
        <v>0.16447119770586982</v>
      </c>
      <c r="BY1870">
        <f t="shared" si="183"/>
        <v>0.19544119216450476</v>
      </c>
      <c r="BZ1870">
        <v>4.6062165456812597E-2</v>
      </c>
      <c r="CA1870">
        <f t="shared" si="184"/>
        <v>1.9309712589892579E-2</v>
      </c>
      <c r="CC1870">
        <v>0.19544119216450476</v>
      </c>
      <c r="CD1870">
        <v>1.9309712589892579E-2</v>
      </c>
    </row>
    <row r="1871" spans="1:82" x14ac:dyDescent="0.3">
      <c r="A1871">
        <v>0</v>
      </c>
      <c r="B1871" t="s">
        <v>1209</v>
      </c>
      <c r="C1871" t="s">
        <v>1217</v>
      </c>
      <c r="D1871">
        <v>37017</v>
      </c>
      <c r="E1871" s="2">
        <f t="shared" si="186"/>
        <v>0.64575648072653735</v>
      </c>
      <c r="F1871" s="2" t="s">
        <v>1940</v>
      </c>
      <c r="G1871" s="3">
        <v>753</v>
      </c>
      <c r="H1871" s="1">
        <v>0.37549398376525783</v>
      </c>
      <c r="I1871" s="1">
        <f t="shared" si="185"/>
        <v>-1.3093001137912594</v>
      </c>
      <c r="J1871" s="1">
        <v>2.4599904210000001</v>
      </c>
      <c r="K1871" s="1">
        <v>260.53075942800001</v>
      </c>
      <c r="L1871" s="2">
        <v>6.5834351519999945E-2</v>
      </c>
      <c r="M1871" s="2">
        <v>1.141005049421261E-3</v>
      </c>
      <c r="N1871" s="7">
        <v>0</v>
      </c>
      <c r="O1871" s="2">
        <v>6.0597253820184611E-2</v>
      </c>
      <c r="P1871" s="3">
        <v>31426.643530001998</v>
      </c>
      <c r="Q1871" s="3">
        <v>943.53491003990382</v>
      </c>
      <c r="R1871" s="3">
        <v>11839.286610275678</v>
      </c>
      <c r="S1871" s="3">
        <v>11.445722972813789</v>
      </c>
      <c r="T1871" s="3">
        <v>6001.4141572376348</v>
      </c>
      <c r="V1871">
        <v>37017</v>
      </c>
      <c r="W1871" s="2">
        <v>0.4416422409678788</v>
      </c>
      <c r="X1871" s="2">
        <v>1.007326315137832E-2</v>
      </c>
      <c r="Y1871" s="2">
        <v>4.1230784996285644E-2</v>
      </c>
      <c r="Z1871" s="2">
        <v>0.70152866593630925</v>
      </c>
      <c r="AA1871" s="2">
        <v>0.75093706521840209</v>
      </c>
      <c r="AB1871" s="2">
        <v>0.16250395833032638</v>
      </c>
      <c r="AC1871" s="2">
        <v>1.141005049421261E-3</v>
      </c>
      <c r="AD1871" s="2">
        <v>0</v>
      </c>
      <c r="AE1871" s="2">
        <v>6.0597253820184611E-2</v>
      </c>
      <c r="AF1871">
        <v>14523.637690045514</v>
      </c>
      <c r="AG1871">
        <v>14.474675983323742</v>
      </c>
      <c r="AH1871">
        <v>2720.4705619924275</v>
      </c>
      <c r="AI1871">
        <v>4547.7736486778676</v>
      </c>
      <c r="AJ1871">
        <v>0.14549218810965925</v>
      </c>
      <c r="AK1871">
        <v>26362.924300321192</v>
      </c>
      <c r="AL1871">
        <v>25.920398956137532</v>
      </c>
      <c r="AM1871">
        <v>4871.6587781662565</v>
      </c>
      <c r="AN1871">
        <v>8397.9995897416738</v>
      </c>
      <c r="AO1871">
        <v>0.26316955429245964</v>
      </c>
      <c r="AP1871">
        <v>11839.286610275678</v>
      </c>
      <c r="AQ1871">
        <v>11.44572297281379</v>
      </c>
      <c r="AR1871">
        <v>2151.188216173829</v>
      </c>
      <c r="AS1871">
        <v>3850.2259410638062</v>
      </c>
      <c r="AT1871">
        <v>0.11767736618280039</v>
      </c>
      <c r="AU1871" s="3">
        <v>5906323.3850285755</v>
      </c>
      <c r="AV1871" s="3">
        <v>177327.95099289951</v>
      </c>
      <c r="AW1871">
        <v>25021.341601846001</v>
      </c>
      <c r="AX1871">
        <v>4702510.9406509371</v>
      </c>
      <c r="AY1871">
        <v>751.22592315139195</v>
      </c>
      <c r="AZ1871">
        <v>141185.39999707261</v>
      </c>
      <c r="BA1871">
        <v>56447.985131848</v>
      </c>
      <c r="BB1871">
        <v>10608834.325679513</v>
      </c>
      <c r="BC1871">
        <v>1694.7608331912957</v>
      </c>
      <c r="BD1871">
        <v>318513.35098997212</v>
      </c>
      <c r="BE1871">
        <v>31426.643530001998</v>
      </c>
      <c r="BF1871">
        <v>5906323.3850285755</v>
      </c>
      <c r="BG1871">
        <v>943.53491003990382</v>
      </c>
      <c r="BH1871">
        <v>177327.95099289951</v>
      </c>
      <c r="BI1871">
        <v>0.28303856351466056</v>
      </c>
      <c r="BJ1871">
        <v>0.65853254727991839</v>
      </c>
      <c r="BK1871">
        <v>0.37549398376525783</v>
      </c>
      <c r="BL1871">
        <v>50.031530175176911</v>
      </c>
      <c r="BM1871">
        <v>48.722230061385652</v>
      </c>
      <c r="BN1871">
        <f t="shared" si="182"/>
        <v>-1.3093001137912594</v>
      </c>
      <c r="BO1871">
        <v>0.64575648072653735</v>
      </c>
      <c r="BP1871">
        <v>2.2133251100585416E-3</v>
      </c>
      <c r="BQ1871">
        <v>0.69756172402952077</v>
      </c>
      <c r="BR1871">
        <v>0.125</v>
      </c>
      <c r="BS1871">
        <v>0.17241379310344829</v>
      </c>
      <c r="BT1871">
        <v>0.33333333333333331</v>
      </c>
      <c r="BU1871">
        <v>3.7495479394438917E-2</v>
      </c>
      <c r="BV1871">
        <v>0.70152866593630925</v>
      </c>
      <c r="BW1871">
        <v>0.77898035811037558</v>
      </c>
      <c r="BX1871">
        <v>0.16250395833032638</v>
      </c>
      <c r="BY1871">
        <f t="shared" si="183"/>
        <v>4.5242844388923627E-2</v>
      </c>
      <c r="BZ1871">
        <v>0</v>
      </c>
      <c r="CA1871">
        <f t="shared" si="184"/>
        <v>8.2915907276995188E-2</v>
      </c>
      <c r="CC1871">
        <v>4.5242844388923627E-2</v>
      </c>
      <c r="CD1871">
        <v>8.2915907276995188E-2</v>
      </c>
    </row>
    <row r="1872" spans="1:82" x14ac:dyDescent="0.3">
      <c r="A1872">
        <v>0</v>
      </c>
      <c r="B1872" t="s">
        <v>1209</v>
      </c>
      <c r="C1872" t="s">
        <v>1218</v>
      </c>
      <c r="D1872">
        <v>37019</v>
      </c>
      <c r="E1872" s="2">
        <f t="shared" si="186"/>
        <v>0.65096510606984004</v>
      </c>
      <c r="F1872" s="2" t="s">
        <v>1940</v>
      </c>
      <c r="G1872" s="3">
        <v>50892</v>
      </c>
      <c r="H1872" s="1">
        <v>19.948253248740627</v>
      </c>
      <c r="I1872" s="1">
        <f t="shared" si="185"/>
        <v>2.7110149328025557</v>
      </c>
      <c r="J1872" s="1">
        <v>2.0939202983</v>
      </c>
      <c r="K1872" s="1">
        <v>225.17533072699999</v>
      </c>
      <c r="L1872" s="2">
        <v>7.2225485679999979E-2</v>
      </c>
      <c r="M1872" s="2">
        <v>0.12647621730932626</v>
      </c>
      <c r="N1872" s="7">
        <v>8.5880481868E-2</v>
      </c>
      <c r="O1872" s="2">
        <v>0.10470484056576632</v>
      </c>
      <c r="P1872" s="3">
        <v>2338445.4440743001</v>
      </c>
      <c r="Q1872" s="3">
        <v>70208.099366433598</v>
      </c>
      <c r="R1872" s="3">
        <v>928139.2753435194</v>
      </c>
      <c r="S1872" s="3">
        <v>911.94890700590202</v>
      </c>
      <c r="T1872" s="3">
        <v>382172.54860427929</v>
      </c>
      <c r="V1872">
        <v>37019</v>
      </c>
      <c r="W1872" s="2">
        <v>0.5865929855197306</v>
      </c>
      <c r="X1872" s="2">
        <v>0.53514573621111083</v>
      </c>
      <c r="Y1872" s="2">
        <v>-7.3305992482549556E-2</v>
      </c>
      <c r="Z1872" s="2">
        <v>0.59713448511975231</v>
      </c>
      <c r="AA1872" s="2">
        <v>0.64903085680540018</v>
      </c>
      <c r="AB1872" s="2">
        <v>0.17827968293672214</v>
      </c>
      <c r="AC1872" s="2">
        <v>0.12647621730932626</v>
      </c>
      <c r="AD1872" s="2">
        <v>0.17769442319890991</v>
      </c>
      <c r="AE1872" s="2">
        <v>0.10470484056576632</v>
      </c>
      <c r="AF1872">
        <v>464750.48640722543</v>
      </c>
      <c r="AG1872">
        <v>468.33183544958331</v>
      </c>
      <c r="AH1872">
        <v>88021.519310853168</v>
      </c>
      <c r="AI1872">
        <v>102173.56048612976</v>
      </c>
      <c r="AJ1872">
        <v>4.6691418329314338</v>
      </c>
      <c r="AK1872">
        <v>1392889.7617507449</v>
      </c>
      <c r="AL1872">
        <v>1380.2807424554856</v>
      </c>
      <c r="AM1872">
        <v>259419.49453385666</v>
      </c>
      <c r="AN1872">
        <v>312948.13386740559</v>
      </c>
      <c r="AO1872">
        <v>13.932754977457169</v>
      </c>
      <c r="AP1872">
        <v>928139.2753435194</v>
      </c>
      <c r="AQ1872">
        <v>911.94890700590224</v>
      </c>
      <c r="AR1872">
        <v>171397.97522300348</v>
      </c>
      <c r="AS1872">
        <v>210774.57338127581</v>
      </c>
      <c r="AT1872">
        <v>9.2636131445257348</v>
      </c>
      <c r="AU1872" s="3">
        <v>439487436.75932395</v>
      </c>
      <c r="AV1872" s="3">
        <v>13194910.19492753</v>
      </c>
      <c r="AW1872">
        <v>775611.18435720005</v>
      </c>
      <c r="AX1872">
        <v>145768365.98809218</v>
      </c>
      <c r="AY1872">
        <v>23286.490278854399</v>
      </c>
      <c r="AZ1872">
        <v>4376462.9830078958</v>
      </c>
      <c r="BA1872">
        <v>3114056.6284314999</v>
      </c>
      <c r="BB1872">
        <v>585255802.74741614</v>
      </c>
      <c r="BC1872">
        <v>93494.589645287997</v>
      </c>
      <c r="BD1872">
        <v>17571373.177935425</v>
      </c>
      <c r="BE1872">
        <v>2338445.4440743001</v>
      </c>
      <c r="BF1872">
        <v>439487436.75932395</v>
      </c>
      <c r="BG1872">
        <v>70208.099366433598</v>
      </c>
      <c r="BH1872">
        <v>13194910.19492753</v>
      </c>
      <c r="BI1872">
        <v>7.0785182821616406</v>
      </c>
      <c r="BJ1872">
        <v>27.026771530902266</v>
      </c>
      <c r="BK1872">
        <v>19.948253248740627</v>
      </c>
      <c r="BL1872">
        <v>52.403203371175238</v>
      </c>
      <c r="BM1872">
        <v>55.114218303977793</v>
      </c>
      <c r="BN1872">
        <f t="shared" si="182"/>
        <v>2.7110149328025557</v>
      </c>
      <c r="BO1872">
        <v>0.65096510606984004</v>
      </c>
      <c r="BP1872">
        <v>5.5799575356397686E-2</v>
      </c>
      <c r="BQ1872">
        <v>0.9034457059181038</v>
      </c>
      <c r="BR1872">
        <v>7.7380952380952384E-2</v>
      </c>
      <c r="BS1872">
        <v>3.4482758620689655E-2</v>
      </c>
      <c r="BT1872">
        <v>0.27777777777777779</v>
      </c>
      <c r="BU1872">
        <v>-7.7637512958408345E-2</v>
      </c>
      <c r="BV1872">
        <v>0.59713448511975231</v>
      </c>
      <c r="BW1872">
        <v>0.67326852365705414</v>
      </c>
      <c r="BX1872">
        <v>0.17827968293672214</v>
      </c>
      <c r="BY1872">
        <f t="shared" si="183"/>
        <v>0.19060823557633977</v>
      </c>
      <c r="BZ1872">
        <v>0.17769442319890991</v>
      </c>
      <c r="CA1872">
        <f t="shared" si="184"/>
        <v>0.1302917621735985</v>
      </c>
      <c r="CC1872">
        <v>0.19060823557633977</v>
      </c>
      <c r="CD1872">
        <v>0.1302917621735985</v>
      </c>
    </row>
    <row r="1873" spans="1:82" x14ac:dyDescent="0.3">
      <c r="A1873">
        <v>0</v>
      </c>
      <c r="B1873" t="s">
        <v>1209</v>
      </c>
      <c r="C1873" t="s">
        <v>1219</v>
      </c>
      <c r="D1873">
        <v>37021</v>
      </c>
      <c r="E1873" s="2">
        <f t="shared" si="186"/>
        <v>0.60606225784031242</v>
      </c>
      <c r="F1873" s="2" t="s">
        <v>1939</v>
      </c>
      <c r="G1873" s="3">
        <v>59538</v>
      </c>
      <c r="H1873" s="1">
        <v>33.218142828622575</v>
      </c>
      <c r="I1873" s="1">
        <f t="shared" si="185"/>
        <v>-2.3229221911056399</v>
      </c>
      <c r="J1873" s="1">
        <v>2.6800721679500001</v>
      </c>
      <c r="K1873" s="1">
        <v>184.49797153</v>
      </c>
      <c r="L1873" s="2">
        <v>8.4730205619999888E-2</v>
      </c>
      <c r="M1873" s="2">
        <v>9.7352265901184232E-2</v>
      </c>
      <c r="N1873" s="7">
        <v>0</v>
      </c>
      <c r="O1873" s="2">
        <v>4.0109737820304379E-2</v>
      </c>
      <c r="P1873" s="3">
        <v>2461912.5672066007</v>
      </c>
      <c r="Q1873" s="3">
        <v>73915.003058083195</v>
      </c>
      <c r="R1873" s="3">
        <v>866194.16187910561</v>
      </c>
      <c r="S1873" s="3">
        <v>893.47005634914842</v>
      </c>
      <c r="T1873" s="3">
        <v>462756.29675871792</v>
      </c>
      <c r="V1873">
        <v>37021</v>
      </c>
      <c r="W1873" s="2">
        <v>0.66141942427584499</v>
      </c>
      <c r="X1873" s="2">
        <v>0.8911330369595809</v>
      </c>
      <c r="Y1873" s="2">
        <v>5.4116689130888039E-2</v>
      </c>
      <c r="Z1873" s="2">
        <v>0.76429055842855886</v>
      </c>
      <c r="AA1873" s="2">
        <v>0.53178505902208073</v>
      </c>
      <c r="AB1873" s="2">
        <v>0.20914603828382114</v>
      </c>
      <c r="AC1873" s="2">
        <v>9.7352265901184232E-2</v>
      </c>
      <c r="AD1873" s="2">
        <v>0</v>
      </c>
      <c r="AE1873" s="2">
        <v>4.0109737820304379E-2</v>
      </c>
      <c r="AF1873">
        <v>789667.21290827508</v>
      </c>
      <c r="AG1873">
        <v>793.49255674974779</v>
      </c>
      <c r="AH1873">
        <v>149134.47073252624</v>
      </c>
      <c r="AI1873">
        <v>278474.10080717242</v>
      </c>
      <c r="AJ1873">
        <v>7.9275314797866461</v>
      </c>
      <c r="AK1873">
        <v>1655861.3747873807</v>
      </c>
      <c r="AL1873">
        <v>1686.9626130988963</v>
      </c>
      <c r="AM1873">
        <v>317059.40315380692</v>
      </c>
      <c r="AN1873">
        <v>573305.46514460968</v>
      </c>
      <c r="AO1873">
        <v>16.683626702175168</v>
      </c>
      <c r="AP1873">
        <v>866194.16187910561</v>
      </c>
      <c r="AQ1873">
        <v>893.47005634914854</v>
      </c>
      <c r="AR1873">
        <v>167924.93242128068</v>
      </c>
      <c r="AS1873">
        <v>294831.36433743726</v>
      </c>
      <c r="AT1873">
        <v>8.756095222388522</v>
      </c>
      <c r="AU1873" s="3">
        <v>462691847.88080853</v>
      </c>
      <c r="AV1873" s="3">
        <v>13891585.674736155</v>
      </c>
      <c r="AW1873">
        <v>1846345.2029105001</v>
      </c>
      <c r="AX1873">
        <v>347002117.43499941</v>
      </c>
      <c r="AY1873">
        <v>55433.573530295995</v>
      </c>
      <c r="AZ1873">
        <v>10418185.809283828</v>
      </c>
      <c r="BA1873">
        <v>4308257.7701171003</v>
      </c>
      <c r="BB1873">
        <v>809693965.31580782</v>
      </c>
      <c r="BC1873">
        <v>129348.57658837919</v>
      </c>
      <c r="BD1873">
        <v>24309771.484019984</v>
      </c>
      <c r="BE1873">
        <v>2461912.5672066007</v>
      </c>
      <c r="BF1873">
        <v>462691847.88080853</v>
      </c>
      <c r="BG1873">
        <v>73915.003058083195</v>
      </c>
      <c r="BH1873">
        <v>13891585.674736155</v>
      </c>
      <c r="BI1873">
        <v>23.493360088097006</v>
      </c>
      <c r="BJ1873">
        <v>56.711502916719581</v>
      </c>
      <c r="BK1873">
        <v>33.218142828622575</v>
      </c>
      <c r="BL1873">
        <v>59.773461747298697</v>
      </c>
      <c r="BM1873">
        <v>57.450539556193057</v>
      </c>
      <c r="BN1873">
        <f t="shared" si="182"/>
        <v>-2.3229221911056399</v>
      </c>
      <c r="BO1873">
        <v>0.60606225784031242</v>
      </c>
      <c r="BP1873">
        <v>0.17242220748567422</v>
      </c>
      <c r="BQ1873">
        <v>0.12362824668820886</v>
      </c>
      <c r="BR1873">
        <v>2.976190476190476E-2</v>
      </c>
      <c r="BS1873">
        <v>0.34482758620689657</v>
      </c>
      <c r="BT1873">
        <v>0.72222222222222221</v>
      </c>
      <c r="BU1873">
        <v>6.6523389278015863E-2</v>
      </c>
      <c r="BV1873">
        <v>0.76429055842855886</v>
      </c>
      <c r="BW1873">
        <v>0.55164425209759416</v>
      </c>
      <c r="BX1873">
        <v>0.20914603828382114</v>
      </c>
      <c r="BY1873">
        <f t="shared" si="183"/>
        <v>8.5719469322778005E-2</v>
      </c>
      <c r="BZ1873">
        <v>0</v>
      </c>
      <c r="CA1873">
        <f t="shared" si="184"/>
        <v>4.2969593859980927E-2</v>
      </c>
      <c r="CC1873">
        <v>8.5719469322778005E-2</v>
      </c>
      <c r="CD1873">
        <v>4.2969593859980927E-2</v>
      </c>
    </row>
    <row r="1874" spans="1:82" x14ac:dyDescent="0.3">
      <c r="A1874">
        <v>0</v>
      </c>
      <c r="B1874" t="s">
        <v>1209</v>
      </c>
      <c r="C1874" t="s">
        <v>337</v>
      </c>
      <c r="D1874">
        <v>37023</v>
      </c>
      <c r="E1874" s="2">
        <f t="shared" si="186"/>
        <v>0.62462506977495269</v>
      </c>
      <c r="F1874" s="2" t="s">
        <v>1939</v>
      </c>
      <c r="G1874" s="3">
        <v>13650</v>
      </c>
      <c r="H1874" s="1">
        <v>27.417687189380203</v>
      </c>
      <c r="I1874" s="1">
        <f t="shared" si="185"/>
        <v>-4.3867450547518274</v>
      </c>
      <c r="J1874" s="1">
        <v>2.5870446056600001</v>
      </c>
      <c r="K1874" s="1">
        <v>208.516063723</v>
      </c>
      <c r="L1874" s="2">
        <v>7.693288609999982E-2</v>
      </c>
      <c r="M1874" s="2">
        <v>3.6602970084615868E-2</v>
      </c>
      <c r="N1874" s="7">
        <v>0</v>
      </c>
      <c r="O1874" s="2">
        <v>5.6071514669004417E-2</v>
      </c>
      <c r="P1874" s="3">
        <v>1473033.3276966</v>
      </c>
      <c r="Q1874" s="3">
        <v>44225.479154563196</v>
      </c>
      <c r="R1874" s="3">
        <v>669518.44540477474</v>
      </c>
      <c r="S1874" s="3">
        <v>706.56723615047599</v>
      </c>
      <c r="T1874" s="3">
        <v>210207.78463292753</v>
      </c>
      <c r="V1874">
        <v>37023</v>
      </c>
      <c r="W1874" s="2">
        <v>0.63164457458950274</v>
      </c>
      <c r="X1874" s="2">
        <v>0.73552597378886364</v>
      </c>
      <c r="Y1874" s="2">
        <v>0.11455901255846188</v>
      </c>
      <c r="Z1874" s="2">
        <v>0.73776138940761549</v>
      </c>
      <c r="AA1874" s="2">
        <v>0.60101325957373519</v>
      </c>
      <c r="AB1874" s="2">
        <v>0.1898993189479225</v>
      </c>
      <c r="AC1874" s="2">
        <v>3.6602970084615868E-2</v>
      </c>
      <c r="AD1874" s="2">
        <v>0</v>
      </c>
      <c r="AE1874" s="2">
        <v>5.6071514669004417E-2</v>
      </c>
      <c r="AF1874">
        <v>420297.01984359953</v>
      </c>
      <c r="AG1874">
        <v>435.68485104932842</v>
      </c>
      <c r="AH1874">
        <v>81885.619612577124</v>
      </c>
      <c r="AI1874">
        <v>49863.148013255442</v>
      </c>
      <c r="AJ1874">
        <v>4.2542809478646655</v>
      </c>
      <c r="AK1874">
        <v>1089815.4652483743</v>
      </c>
      <c r="AL1874">
        <v>1142.2520871998047</v>
      </c>
      <c r="AM1874">
        <v>214682.74531199047</v>
      </c>
      <c r="AN1874">
        <v>127273.80694676962</v>
      </c>
      <c r="AO1874">
        <v>11.063957397321026</v>
      </c>
      <c r="AP1874">
        <v>669518.44540477474</v>
      </c>
      <c r="AQ1874">
        <v>706.56723615047622</v>
      </c>
      <c r="AR1874">
        <v>132797.12569941336</v>
      </c>
      <c r="AS1874">
        <v>77410.658933514176</v>
      </c>
      <c r="AT1874">
        <v>6.8096764494563606</v>
      </c>
      <c r="AU1874" s="3">
        <v>276841883.60729903</v>
      </c>
      <c r="AV1874" s="3">
        <v>8311736.5523086069</v>
      </c>
      <c r="AW1874">
        <v>821685.91625120013</v>
      </c>
      <c r="AX1874">
        <v>154427651.10025054</v>
      </c>
      <c r="AY1874">
        <v>24669.810707942401</v>
      </c>
      <c r="AZ1874">
        <v>4636444.2244506944</v>
      </c>
      <c r="BA1874">
        <v>2294719.2439478002</v>
      </c>
      <c r="BB1874">
        <v>431269534.70754957</v>
      </c>
      <c r="BC1874">
        <v>68895.289862505597</v>
      </c>
      <c r="BD1874">
        <v>12948180.776759302</v>
      </c>
      <c r="BE1874">
        <v>1473033.3276966</v>
      </c>
      <c r="BF1874">
        <v>276841883.60729903</v>
      </c>
      <c r="BG1874">
        <v>44225.479154563196</v>
      </c>
      <c r="BH1874">
        <v>8311736.5523086069</v>
      </c>
      <c r="BI1874">
        <v>13.646495612093998</v>
      </c>
      <c r="BJ1874">
        <v>41.064182801474203</v>
      </c>
      <c r="BK1874">
        <v>27.417687189380203</v>
      </c>
      <c r="BL1874">
        <v>58.693855302447297</v>
      </c>
      <c r="BM1874">
        <v>54.307110247695469</v>
      </c>
      <c r="BN1874">
        <f t="shared" si="182"/>
        <v>-4.3867450547518274</v>
      </c>
      <c r="BO1874">
        <v>0.62462506977495269</v>
      </c>
      <c r="BP1874">
        <v>0.10322178788665796</v>
      </c>
      <c r="BQ1874">
        <v>0.18457653580246364</v>
      </c>
      <c r="BR1874">
        <v>5.3571428571428568E-2</v>
      </c>
      <c r="BS1874">
        <v>0.37931034482758619</v>
      </c>
      <c r="BT1874">
        <v>0.61111111111111116</v>
      </c>
      <c r="BU1874">
        <v>0.12562674292666209</v>
      </c>
      <c r="BV1874">
        <v>0.73776138940761549</v>
      </c>
      <c r="BW1874">
        <v>0.62345773814702821</v>
      </c>
      <c r="BX1874">
        <v>0.1898993189479225</v>
      </c>
      <c r="BY1874">
        <f t="shared" si="183"/>
        <v>6.1479920678959799E-2</v>
      </c>
      <c r="BZ1874">
        <v>0</v>
      </c>
      <c r="CA1874">
        <f t="shared" si="184"/>
        <v>6.5710731190954039E-2</v>
      </c>
      <c r="CC1874">
        <v>6.1479920678959799E-2</v>
      </c>
      <c r="CD1874">
        <v>6.5710731190954039E-2</v>
      </c>
    </row>
    <row r="1875" spans="1:82" x14ac:dyDescent="0.3">
      <c r="A1875">
        <v>0</v>
      </c>
      <c r="B1875" t="s">
        <v>1209</v>
      </c>
      <c r="C1875" t="s">
        <v>1220</v>
      </c>
      <c r="D1875">
        <v>37025</v>
      </c>
      <c r="E1875" s="2">
        <f t="shared" si="186"/>
        <v>0.51981169487759804</v>
      </c>
      <c r="F1875" s="2" t="s">
        <v>1937</v>
      </c>
      <c r="G1875" s="3">
        <v>72363</v>
      </c>
      <c r="H1875" s="1">
        <v>34.001805405683243</v>
      </c>
      <c r="I1875" s="1">
        <f t="shared" si="185"/>
        <v>-1.5549348460147669</v>
      </c>
      <c r="J1875" s="1">
        <v>2.5614384017099998</v>
      </c>
      <c r="K1875" s="1">
        <v>181.04593823900001</v>
      </c>
      <c r="L1875" s="2">
        <v>5.261522667999996E-2</v>
      </c>
      <c r="M1875" s="2">
        <v>6.6539716492930681E-2</v>
      </c>
      <c r="N1875" s="7">
        <v>0</v>
      </c>
      <c r="O1875" s="2">
        <v>2.4325803692331015E-2</v>
      </c>
      <c r="P1875" s="3">
        <v>1298730.7282453002</v>
      </c>
      <c r="Q1875" s="3">
        <v>38992.321266225605</v>
      </c>
      <c r="R1875" s="3">
        <v>783185.24696090922</v>
      </c>
      <c r="S1875" s="3">
        <v>819.96922394460455</v>
      </c>
      <c r="T1875" s="3">
        <v>253543.81257418601</v>
      </c>
      <c r="V1875">
        <v>37025</v>
      </c>
      <c r="W1875" s="2">
        <v>0.6197505653844867</v>
      </c>
      <c r="X1875" s="2">
        <v>0.91215611509644501</v>
      </c>
      <c r="Y1875" s="2">
        <v>3.9705702552510547E-2</v>
      </c>
      <c r="Z1875" s="2">
        <v>0.73045913085270842</v>
      </c>
      <c r="AA1875" s="2">
        <v>0.52183514080792781</v>
      </c>
      <c r="AB1875" s="2">
        <v>0.12987418280181454</v>
      </c>
      <c r="AC1875" s="2">
        <v>6.6539716492930681E-2</v>
      </c>
      <c r="AD1875" s="2">
        <v>0</v>
      </c>
      <c r="AE1875" s="2">
        <v>2.4325803692331015E-2</v>
      </c>
      <c r="AF1875">
        <v>841017.19342065358</v>
      </c>
      <c r="AG1875">
        <v>871.88277977112045</v>
      </c>
      <c r="AH1875">
        <v>163867.67058607459</v>
      </c>
      <c r="AI1875">
        <v>108282.74856351725</v>
      </c>
      <c r="AJ1875">
        <v>8.5130395693935501</v>
      </c>
      <c r="AK1875">
        <v>1624202.4403815628</v>
      </c>
      <c r="AL1875">
        <v>1691.852003715725</v>
      </c>
      <c r="AM1875">
        <v>317978.34899097035</v>
      </c>
      <c r="AN1875">
        <v>207715.88273280745</v>
      </c>
      <c r="AO1875">
        <v>16.461695395987249</v>
      </c>
      <c r="AP1875">
        <v>783185.24696090922</v>
      </c>
      <c r="AQ1875">
        <v>819.96922394460455</v>
      </c>
      <c r="AR1875">
        <v>154110.67840489576</v>
      </c>
      <c r="AS1875">
        <v>99433.134169290206</v>
      </c>
      <c r="AT1875">
        <v>7.9486558265936988</v>
      </c>
      <c r="AU1875" s="3">
        <v>244083453.06642172</v>
      </c>
      <c r="AV1875" s="3">
        <v>7328216.8587744404</v>
      </c>
      <c r="AW1875">
        <v>1208367.1203089999</v>
      </c>
      <c r="AX1875">
        <v>227100516.59087345</v>
      </c>
      <c r="AY1875">
        <v>36279.297885168002</v>
      </c>
      <c r="AZ1875">
        <v>6818331.2445384739</v>
      </c>
      <c r="BA1875">
        <v>2507097.8485543001</v>
      </c>
      <c r="BB1875">
        <v>471183969.65729517</v>
      </c>
      <c r="BC1875">
        <v>75271.619151393606</v>
      </c>
      <c r="BD1875">
        <v>14146548.103312913</v>
      </c>
      <c r="BE1875">
        <v>1298730.7282453002</v>
      </c>
      <c r="BF1875">
        <v>244083453.06642172</v>
      </c>
      <c r="BG1875">
        <v>38992.321266225605</v>
      </c>
      <c r="BH1875">
        <v>7328216.8587744404</v>
      </c>
      <c r="BI1875">
        <v>30.06101043346106</v>
      </c>
      <c r="BJ1875">
        <v>64.062815839144307</v>
      </c>
      <c r="BK1875">
        <v>34.001805405683243</v>
      </c>
      <c r="BL1875">
        <v>55.375604017085408</v>
      </c>
      <c r="BM1875">
        <v>53.820669171070641</v>
      </c>
      <c r="BN1875">
        <f t="shared" si="182"/>
        <v>-1.5549348460147669</v>
      </c>
      <c r="BO1875">
        <v>0.51981169487759804</v>
      </c>
      <c r="BP1875">
        <v>0.18922584216282215</v>
      </c>
      <c r="BQ1875">
        <v>0.36429795087911898</v>
      </c>
      <c r="BR1875">
        <v>5.3571428571428568E-2</v>
      </c>
      <c r="BS1875">
        <v>0.13793103448275862</v>
      </c>
      <c r="BT1875">
        <v>0.3888888888888889</v>
      </c>
      <c r="BU1875">
        <v>4.4529918591099234E-2</v>
      </c>
      <c r="BV1875">
        <v>0.73045913085270842</v>
      </c>
      <c r="BW1875">
        <v>0.541322760174199</v>
      </c>
      <c r="BX1875">
        <v>0.12987418280181454</v>
      </c>
      <c r="BY1875">
        <f t="shared" si="183"/>
        <v>8.2191737663952963E-2</v>
      </c>
      <c r="BZ1875">
        <v>0</v>
      </c>
      <c r="CA1875">
        <f t="shared" si="184"/>
        <v>4.1255254954481561E-2</v>
      </c>
      <c r="CC1875">
        <v>8.2191737663952963E-2</v>
      </c>
      <c r="CD1875">
        <v>4.1255254954481561E-2</v>
      </c>
    </row>
    <row r="1876" spans="1:82" x14ac:dyDescent="0.3">
      <c r="A1876">
        <v>0</v>
      </c>
      <c r="B1876" t="s">
        <v>1209</v>
      </c>
      <c r="C1876" t="s">
        <v>688</v>
      </c>
      <c r="D1876">
        <v>37027</v>
      </c>
      <c r="E1876" s="2">
        <f t="shared" si="186"/>
        <v>0.62205891993314399</v>
      </c>
      <c r="F1876" s="2" t="s">
        <v>1939</v>
      </c>
      <c r="G1876" s="3">
        <v>12960</v>
      </c>
      <c r="H1876" s="1">
        <v>27.357416618200368</v>
      </c>
      <c r="I1876" s="1">
        <f t="shared" si="185"/>
        <v>-4.3396049543017057</v>
      </c>
      <c r="J1876" s="1">
        <v>2.5604167145200001</v>
      </c>
      <c r="K1876" s="1">
        <v>194.29364915400001</v>
      </c>
      <c r="L1876" s="2">
        <v>7.480402925000007E-2</v>
      </c>
      <c r="M1876" s="2">
        <v>4.7579545216898431E-2</v>
      </c>
      <c r="N1876" s="7">
        <v>0</v>
      </c>
      <c r="O1876" s="2">
        <v>5.4844848551404958E-2</v>
      </c>
      <c r="P1876" s="3">
        <v>1337802.6785273002</v>
      </c>
      <c r="Q1876" s="3">
        <v>40165.394332689597</v>
      </c>
      <c r="R1876" s="3">
        <v>540559.92645268934</v>
      </c>
      <c r="S1876" s="3">
        <v>567.28023061619569</v>
      </c>
      <c r="T1876" s="3">
        <v>172258.2014052576</v>
      </c>
      <c r="V1876">
        <v>37027</v>
      </c>
      <c r="W1876" s="2">
        <v>0.61983091981006255</v>
      </c>
      <c r="X1876" s="2">
        <v>0.73390911346612164</v>
      </c>
      <c r="Y1876" s="2">
        <v>0.11404492901211082</v>
      </c>
      <c r="Z1876" s="2">
        <v>0.73016777083549611</v>
      </c>
      <c r="AA1876" s="2">
        <v>0.56001948870302209</v>
      </c>
      <c r="AB1876" s="2">
        <v>0.18464449898150279</v>
      </c>
      <c r="AC1876" s="2">
        <v>4.7579545216898431E-2</v>
      </c>
      <c r="AD1876" s="2">
        <v>0</v>
      </c>
      <c r="AE1876" s="2">
        <v>5.4844848551404958E-2</v>
      </c>
      <c r="AF1876">
        <v>420606.78388698469</v>
      </c>
      <c r="AG1876">
        <v>437.56935341756764</v>
      </c>
      <c r="AH1876">
        <v>82239.806001461169</v>
      </c>
      <c r="AI1876">
        <v>51716.078395257027</v>
      </c>
      <c r="AJ1876">
        <v>4.2615012947002482</v>
      </c>
      <c r="AK1876">
        <v>961166.71033967403</v>
      </c>
      <c r="AL1876">
        <v>1004.8495840337633</v>
      </c>
      <c r="AM1876">
        <v>188858.37000728998</v>
      </c>
      <c r="AN1876">
        <v>117355.71579468585</v>
      </c>
      <c r="AO1876">
        <v>9.751198677380799</v>
      </c>
      <c r="AP1876">
        <v>540559.92645268934</v>
      </c>
      <c r="AQ1876">
        <v>567.28023061619569</v>
      </c>
      <c r="AR1876">
        <v>106618.56400582881</v>
      </c>
      <c r="AS1876">
        <v>65639.637399428815</v>
      </c>
      <c r="AT1876">
        <v>5.4896973826805509</v>
      </c>
      <c r="AU1876" s="3">
        <v>251426635.40242082</v>
      </c>
      <c r="AV1876" s="3">
        <v>7548684.2108856831</v>
      </c>
      <c r="AW1876">
        <v>798420.52081050002</v>
      </c>
      <c r="AX1876">
        <v>150055152.68112537</v>
      </c>
      <c r="AY1876">
        <v>23971.304271096</v>
      </c>
      <c r="AZ1876">
        <v>4505166.924709782</v>
      </c>
      <c r="BA1876">
        <v>2136223.1993378</v>
      </c>
      <c r="BB1876">
        <v>401481788.08354616</v>
      </c>
      <c r="BC1876">
        <v>64136.698603785597</v>
      </c>
      <c r="BD1876">
        <v>12053851.135595465</v>
      </c>
      <c r="BE1876">
        <v>1337802.6785273002</v>
      </c>
      <c r="BF1876">
        <v>251426635.40242082</v>
      </c>
      <c r="BG1876">
        <v>40165.394332689597</v>
      </c>
      <c r="BH1876">
        <v>7548684.2108856831</v>
      </c>
      <c r="BI1876">
        <v>14.522368311156242</v>
      </c>
      <c r="BJ1876">
        <v>41.87978492935661</v>
      </c>
      <c r="BK1876">
        <v>27.357416618200368</v>
      </c>
      <c r="BL1876">
        <v>58.199273112723958</v>
      </c>
      <c r="BM1876">
        <v>53.859668158422252</v>
      </c>
      <c r="BN1876">
        <f t="shared" si="182"/>
        <v>-4.3396049543017057</v>
      </c>
      <c r="BO1876">
        <v>0.62205891993314399</v>
      </c>
      <c r="BP1876">
        <v>0.10939558504874719</v>
      </c>
      <c r="BQ1876">
        <v>0.15042164784306539</v>
      </c>
      <c r="BR1876">
        <v>7.1428571428571425E-2</v>
      </c>
      <c r="BS1876">
        <v>0.41379310344827586</v>
      </c>
      <c r="BT1876">
        <v>0.61111111111111116</v>
      </c>
      <c r="BU1876">
        <v>0.12427675399252752</v>
      </c>
      <c r="BV1876">
        <v>0.73016777083549611</v>
      </c>
      <c r="BW1876">
        <v>0.58093307956745033</v>
      </c>
      <c r="BX1876">
        <v>0.18464449898150279</v>
      </c>
      <c r="BY1876">
        <f t="shared" si="183"/>
        <v>8.7037264204510301E-2</v>
      </c>
      <c r="BZ1876">
        <v>0</v>
      </c>
      <c r="CA1876">
        <f t="shared" si="184"/>
        <v>6.6004766755544675E-2</v>
      </c>
      <c r="CC1876">
        <v>8.7037264204510301E-2</v>
      </c>
      <c r="CD1876">
        <v>6.6004766755544675E-2</v>
      </c>
    </row>
    <row r="1877" spans="1:82" x14ac:dyDescent="0.3">
      <c r="A1877">
        <v>0</v>
      </c>
      <c r="B1877" t="s">
        <v>1209</v>
      </c>
      <c r="C1877" t="s">
        <v>339</v>
      </c>
      <c r="D1877">
        <v>37029</v>
      </c>
      <c r="E1877" s="2">
        <f t="shared" si="186"/>
        <v>1</v>
      </c>
      <c r="F1877" s="2" t="s">
        <v>1947</v>
      </c>
      <c r="G1877" s="3">
        <v>16</v>
      </c>
      <c r="H1877" s="1">
        <v>0.37672376726041462</v>
      </c>
      <c r="I1877" s="1">
        <f t="shared" si="185"/>
        <v>-6.5991301253707384</v>
      </c>
      <c r="J1877" s="1">
        <v>2.3826599121099998</v>
      </c>
      <c r="K1877" s="1">
        <v>266.110107422</v>
      </c>
      <c r="L1877" s="2">
        <v>8.6602240489999982E-2</v>
      </c>
      <c r="M1877" s="2">
        <v>2.4148589099348867E-4</v>
      </c>
      <c r="N1877" s="7">
        <v>0.48330431716400002</v>
      </c>
      <c r="O1877" s="2">
        <v>0</v>
      </c>
      <c r="P1877" s="3">
        <v>4229.9287308190796</v>
      </c>
      <c r="Q1877" s="3">
        <v>126.99687195988416</v>
      </c>
      <c r="R1877" s="3">
        <v>10486.885092693781</v>
      </c>
      <c r="S1877" s="3">
        <v>10.448008851671874</v>
      </c>
      <c r="T1877" s="3">
        <v>1963.5900756736562</v>
      </c>
      <c r="V1877">
        <v>37029</v>
      </c>
      <c r="W1877" s="2">
        <v>0.73680767867706509</v>
      </c>
      <c r="X1877" s="2">
        <v>1.0106254180000713E-2</v>
      </c>
      <c r="Y1877" s="2">
        <v>0.21229554241989179</v>
      </c>
      <c r="Z1877" s="2">
        <v>0.67947590984641959</v>
      </c>
      <c r="AA1877" s="2">
        <v>0.76701861818990213</v>
      </c>
      <c r="AB1877" s="2">
        <v>0.21376692494076643</v>
      </c>
      <c r="AC1877" s="2">
        <v>2.4148589099348867E-4</v>
      </c>
      <c r="AD1877" s="2">
        <v>1</v>
      </c>
      <c r="AE1877" s="2">
        <v>0</v>
      </c>
      <c r="AF1877">
        <v>287.11515184225334</v>
      </c>
      <c r="AG1877">
        <v>0.28605077879483259</v>
      </c>
      <c r="AH1877">
        <v>53.762358745916302</v>
      </c>
      <c r="AI1877">
        <v>-2.2137886909541732E-3</v>
      </c>
      <c r="AJ1877">
        <v>2.8759565755043675E-3</v>
      </c>
      <c r="AK1877">
        <v>10774.000244536035</v>
      </c>
      <c r="AL1877">
        <v>10.734059630466708</v>
      </c>
      <c r="AM1877">
        <v>2017.4332930836749</v>
      </c>
      <c r="AN1877">
        <v>-8.3072452793419849E-2</v>
      </c>
      <c r="AO1877">
        <v>0.10792031228217154</v>
      </c>
      <c r="AP1877">
        <v>10486.885092693781</v>
      </c>
      <c r="AQ1877">
        <v>10.448008851671876</v>
      </c>
      <c r="AR1877">
        <v>1963.6709343377586</v>
      </c>
      <c r="AS1877">
        <v>-8.0858664102465672E-2</v>
      </c>
      <c r="AT1877">
        <v>0.10504435570666718</v>
      </c>
      <c r="AU1877" s="3">
        <v>794972.80567013787</v>
      </c>
      <c r="AV1877" s="3">
        <v>23867.79211614063</v>
      </c>
      <c r="AW1877">
        <v>115.80909098522</v>
      </c>
      <c r="AX1877">
        <v>21765.160559762247</v>
      </c>
      <c r="AY1877">
        <v>3.4769834755094395</v>
      </c>
      <c r="AZ1877">
        <v>653.46427438724402</v>
      </c>
      <c r="BA1877">
        <v>4345.7378218042995</v>
      </c>
      <c r="BB1877">
        <v>816737.96622990002</v>
      </c>
      <c r="BC1877">
        <v>130.4738554353936</v>
      </c>
      <c r="BD1877">
        <v>24521.256390527873</v>
      </c>
      <c r="BE1877">
        <v>4229.9287308190796</v>
      </c>
      <c r="BF1877">
        <v>794972.80567013787</v>
      </c>
      <c r="BG1877">
        <v>126.99687195988416</v>
      </c>
      <c r="BH1877">
        <v>23867.79211614063</v>
      </c>
      <c r="BI1877">
        <v>7.1690770821408204E-3</v>
      </c>
      <c r="BJ1877">
        <v>0.38389284434255544</v>
      </c>
      <c r="BK1877">
        <v>0.37672376726041462</v>
      </c>
      <c r="BL1877">
        <v>26.145312044696986</v>
      </c>
      <c r="BM1877">
        <v>19.546181919326248</v>
      </c>
      <c r="BN1877">
        <f t="shared" si="182"/>
        <v>-6.5991301253707384</v>
      </c>
      <c r="BO1877">
        <v>1</v>
      </c>
      <c r="BP1877">
        <v>8.6814861401385401E-5</v>
      </c>
      <c r="BQ1877">
        <v>0.72073508448432144</v>
      </c>
      <c r="BR1877">
        <v>1.1904761904761904E-2</v>
      </c>
      <c r="BS1877">
        <v>0</v>
      </c>
      <c r="BT1877">
        <v>0.27777777777777779</v>
      </c>
      <c r="BU1877">
        <v>0.18898459186761241</v>
      </c>
      <c r="BV1877">
        <v>0.67947590984641959</v>
      </c>
      <c r="BW1877">
        <v>0.79566246700197318</v>
      </c>
      <c r="BX1877">
        <v>0.21376692494076643</v>
      </c>
      <c r="BY1877">
        <f t="shared" si="183"/>
        <v>1</v>
      </c>
      <c r="BZ1877">
        <v>1</v>
      </c>
      <c r="CA1877">
        <f t="shared" si="184"/>
        <v>0</v>
      </c>
      <c r="CC1877">
        <v>1</v>
      </c>
      <c r="CD1877">
        <v>0</v>
      </c>
    </row>
    <row r="1878" spans="1:82" x14ac:dyDescent="0.3">
      <c r="A1878">
        <v>0</v>
      </c>
      <c r="B1878" t="s">
        <v>1209</v>
      </c>
      <c r="C1878" t="s">
        <v>1221</v>
      </c>
      <c r="D1878">
        <v>37031</v>
      </c>
      <c r="E1878" s="2">
        <f t="shared" si="186"/>
        <v>0.80840871092223843</v>
      </c>
      <c r="F1878" s="2" t="s">
        <v>1943</v>
      </c>
      <c r="G1878" s="3">
        <v>24451</v>
      </c>
      <c r="H1878" s="1">
        <v>21.629281077168955</v>
      </c>
      <c r="I1878" s="1">
        <f t="shared" si="185"/>
        <v>-6.0827779146869361</v>
      </c>
      <c r="J1878" s="1">
        <v>2.01789302776</v>
      </c>
      <c r="K1878" s="1">
        <v>238.50599534599999</v>
      </c>
      <c r="L1878" s="2">
        <v>8.5267181989999941E-2</v>
      </c>
      <c r="M1878" s="2">
        <v>0.19210263461739269</v>
      </c>
      <c r="N1878" s="7">
        <v>0.17002420371999999</v>
      </c>
      <c r="O1878" s="2">
        <v>4.3012475937736272E-2</v>
      </c>
      <c r="P1878" s="3">
        <v>1953790.6226116002</v>
      </c>
      <c r="Q1878" s="3">
        <v>58659.451098643207</v>
      </c>
      <c r="R1878" s="3">
        <v>963146.02665641473</v>
      </c>
      <c r="S1878" s="3">
        <v>1030.6448768088453</v>
      </c>
      <c r="T1878" s="3">
        <v>421955.79954466689</v>
      </c>
      <c r="V1878">
        <v>37031</v>
      </c>
      <c r="W1878" s="2">
        <v>0.72145562071553571</v>
      </c>
      <c r="X1878" s="2">
        <v>0.58024215962314241</v>
      </c>
      <c r="Y1878" s="2">
        <v>0.18230500594690413</v>
      </c>
      <c r="Z1878" s="2">
        <v>0.57545338050186357</v>
      </c>
      <c r="AA1878" s="2">
        <v>0.68745430510908945</v>
      </c>
      <c r="AB1878" s="2">
        <v>0.2104714980725205</v>
      </c>
      <c r="AC1878" s="2">
        <v>0.19210263461739269</v>
      </c>
      <c r="AD1878" s="2">
        <v>0.35179533408203667</v>
      </c>
      <c r="AE1878" s="2">
        <v>4.3012475937736272E-2</v>
      </c>
      <c r="AF1878">
        <v>343015.28669167345</v>
      </c>
      <c r="AG1878">
        <v>351.85086202412577</v>
      </c>
      <c r="AH1878">
        <v>66129.280783285401</v>
      </c>
      <c r="AI1878">
        <v>86432.034426555692</v>
      </c>
      <c r="AJ1878">
        <v>3.4623017746219946</v>
      </c>
      <c r="AK1878">
        <v>1306161.3133480882</v>
      </c>
      <c r="AL1878">
        <v>1382.495738832971</v>
      </c>
      <c r="AM1878">
        <v>259835.79624912899</v>
      </c>
      <c r="AN1878">
        <v>314681.31850537902</v>
      </c>
      <c r="AO1878">
        <v>13.295572985109539</v>
      </c>
      <c r="AP1878">
        <v>963146.02665641473</v>
      </c>
      <c r="AQ1878">
        <v>1030.6448768088453</v>
      </c>
      <c r="AR1878">
        <v>193706.51546584361</v>
      </c>
      <c r="AS1878">
        <v>228249.28407882334</v>
      </c>
      <c r="AT1878">
        <v>9.8332712104875437</v>
      </c>
      <c r="AU1878" s="3">
        <v>367195409.61362416</v>
      </c>
      <c r="AV1878" s="3">
        <v>11024457.239479003</v>
      </c>
      <c r="AW1878">
        <v>430791.18055529997</v>
      </c>
      <c r="AX1878">
        <v>80962894.473563075</v>
      </c>
      <c r="AY1878">
        <v>12933.818955345598</v>
      </c>
      <c r="AZ1878">
        <v>2430781.9344676514</v>
      </c>
      <c r="BA1878">
        <v>2384581.8031669003</v>
      </c>
      <c r="BB1878">
        <v>448158304.08718723</v>
      </c>
      <c r="BC1878">
        <v>71593.270053988803</v>
      </c>
      <c r="BD1878">
        <v>13455239.173946656</v>
      </c>
      <c r="BE1878">
        <v>1953790.6226116002</v>
      </c>
      <c r="BF1878">
        <v>367195409.61362416</v>
      </c>
      <c r="BG1878">
        <v>58659.451098643207</v>
      </c>
      <c r="BH1878">
        <v>11024457.239479003</v>
      </c>
      <c r="BI1878">
        <v>3.8644814828062959</v>
      </c>
      <c r="BJ1878">
        <v>25.493762559975252</v>
      </c>
      <c r="BK1878">
        <v>21.629281077168955</v>
      </c>
      <c r="BL1878">
        <v>41.74904317953375</v>
      </c>
      <c r="BM1878">
        <v>35.666265264846814</v>
      </c>
      <c r="BN1878">
        <f t="shared" si="182"/>
        <v>-6.0827779146869361</v>
      </c>
      <c r="BO1878">
        <v>0.80840871092223843</v>
      </c>
      <c r="BP1878">
        <v>3.7831454729394823E-2</v>
      </c>
      <c r="BQ1878">
        <v>0.96599210824893855</v>
      </c>
      <c r="BR1878">
        <v>0.26190476190476192</v>
      </c>
      <c r="BS1878">
        <v>3.4482758620689655E-2</v>
      </c>
      <c r="BT1878">
        <v>0.22222222222222221</v>
      </c>
      <c r="BU1878">
        <v>0.17419739871607023</v>
      </c>
      <c r="BV1878">
        <v>0.57545338050186357</v>
      </c>
      <c r="BW1878">
        <v>0.71312687251980234</v>
      </c>
      <c r="BX1878">
        <v>0.2104714980725205</v>
      </c>
      <c r="BY1878">
        <f t="shared" si="183"/>
        <v>0.3857535312834956</v>
      </c>
      <c r="BZ1878">
        <v>0.35179533408203667</v>
      </c>
      <c r="CA1878">
        <f t="shared" si="184"/>
        <v>4.5706552398567281E-2</v>
      </c>
      <c r="CC1878">
        <v>0.3857535312834956</v>
      </c>
      <c r="CD1878">
        <v>4.5706552398567281E-2</v>
      </c>
    </row>
    <row r="1879" spans="1:82" x14ac:dyDescent="0.3">
      <c r="A1879">
        <v>0</v>
      </c>
      <c r="B1879" t="s">
        <v>1209</v>
      </c>
      <c r="C1879" t="s">
        <v>1222</v>
      </c>
      <c r="D1879">
        <v>37033</v>
      </c>
      <c r="E1879" s="2">
        <f t="shared" si="186"/>
        <v>0.5336416705237419</v>
      </c>
      <c r="F1879" s="2" t="s">
        <v>1938</v>
      </c>
      <c r="G1879" s="3">
        <v>45</v>
      </c>
      <c r="H1879" s="1">
        <v>0.37530929952563835</v>
      </c>
      <c r="I1879" s="1">
        <f t="shared" si="185"/>
        <v>-5.8449410226823133</v>
      </c>
      <c r="J1879" s="1">
        <v>2.5985510733099999</v>
      </c>
      <c r="K1879" s="1">
        <v>233.91190370999999</v>
      </c>
      <c r="L1879" s="2">
        <v>4.9310915459999993E-2</v>
      </c>
      <c r="M1879" s="2">
        <v>0</v>
      </c>
      <c r="N1879" s="7">
        <v>0</v>
      </c>
      <c r="O1879" s="2">
        <v>5.7268927520538731E-3</v>
      </c>
      <c r="P1879" s="3">
        <v>13939.5407771394</v>
      </c>
      <c r="Q1879" s="3">
        <v>418.51250645330884</v>
      </c>
      <c r="R1879" s="3">
        <v>14710.194485889559</v>
      </c>
      <c r="S1879" s="3">
        <v>15.570334119686018</v>
      </c>
      <c r="T1879" s="3">
        <v>5266.2702548751631</v>
      </c>
      <c r="V1879">
        <v>37033</v>
      </c>
      <c r="W1879" s="2">
        <v>0.43948319892049342</v>
      </c>
      <c r="X1879" s="2">
        <v>1.006830868332814E-2</v>
      </c>
      <c r="Y1879" s="2">
        <v>0.16679587797156126</v>
      </c>
      <c r="Z1879" s="2">
        <v>0.74104275051830726</v>
      </c>
      <c r="AA1879" s="2">
        <v>0.6742125915469116</v>
      </c>
      <c r="AB1879" s="2">
        <v>0.12171789903190182</v>
      </c>
      <c r="AC1879" s="2">
        <v>0</v>
      </c>
      <c r="AD1879" s="2">
        <v>0</v>
      </c>
      <c r="AE1879" s="2">
        <v>5.7268927520538731E-3</v>
      </c>
      <c r="AF1879">
        <v>2122.6626519000415</v>
      </c>
      <c r="AG1879">
        <v>2.2467797244397749</v>
      </c>
      <c r="AH1879">
        <v>422.2752969850128</v>
      </c>
      <c r="AI1879">
        <v>337.64090912350451</v>
      </c>
      <c r="AJ1879">
        <v>2.1607007640377041E-2</v>
      </c>
      <c r="AK1879">
        <v>16832.857137789601</v>
      </c>
      <c r="AL1879">
        <v>17.817113844125792</v>
      </c>
      <c r="AM1879">
        <v>3348.671415405448</v>
      </c>
      <c r="AN1879">
        <v>2677.5150455782318</v>
      </c>
      <c r="AO1879">
        <v>0.17134501917204426</v>
      </c>
      <c r="AP1879">
        <v>14710.194485889559</v>
      </c>
      <c r="AQ1879">
        <v>15.570334119686017</v>
      </c>
      <c r="AR1879">
        <v>2926.3961184204354</v>
      </c>
      <c r="AS1879">
        <v>2339.8741364547272</v>
      </c>
      <c r="AT1879">
        <v>0.14973801153166721</v>
      </c>
      <c r="AU1879" s="3">
        <v>2619797.293655579</v>
      </c>
      <c r="AV1879" s="3">
        <v>78655.240462834859</v>
      </c>
      <c r="AW1879">
        <v>2011.4582863516002</v>
      </c>
      <c r="AX1879">
        <v>378033.47033691977</v>
      </c>
      <c r="AY1879">
        <v>60.390830839123197</v>
      </c>
      <c r="AZ1879">
        <v>11349.852747904813</v>
      </c>
      <c r="BA1879">
        <v>15950.999063491001</v>
      </c>
      <c r="BB1879">
        <v>2997830.7639924986</v>
      </c>
      <c r="BC1879">
        <v>478.90333729243207</v>
      </c>
      <c r="BD1879">
        <v>90005.09321073968</v>
      </c>
      <c r="BE1879">
        <v>13939.5407771394</v>
      </c>
      <c r="BF1879">
        <v>2619797.293655579</v>
      </c>
      <c r="BG1879">
        <v>418.51250645330884</v>
      </c>
      <c r="BH1879">
        <v>78655.240462834859</v>
      </c>
      <c r="BI1879">
        <v>4.6737579042090596E-2</v>
      </c>
      <c r="BJ1879">
        <v>0.42204687856772893</v>
      </c>
      <c r="BK1879">
        <v>0.37530929952563835</v>
      </c>
      <c r="BL1879">
        <v>50.456799313257783</v>
      </c>
      <c r="BM1879">
        <v>44.611858290575469</v>
      </c>
      <c r="BN1879">
        <f t="shared" si="182"/>
        <v>-5.8449410226823133</v>
      </c>
      <c r="BO1879">
        <v>0.5336416705237419</v>
      </c>
      <c r="BP1879">
        <v>3.0202769896682291E-4</v>
      </c>
      <c r="BQ1879">
        <v>0.32073077419433432</v>
      </c>
      <c r="BR1879">
        <v>2.976190476190476E-2</v>
      </c>
      <c r="BS1879">
        <v>0.10344827586206896</v>
      </c>
      <c r="BT1879">
        <v>0.3888888888888889</v>
      </c>
      <c r="BU1879">
        <v>0.16738627253540109</v>
      </c>
      <c r="BV1879">
        <v>0.74104275051830726</v>
      </c>
      <c r="BW1879">
        <v>0.69939065513165111</v>
      </c>
      <c r="BX1879">
        <v>0.12171789903190182</v>
      </c>
      <c r="BY1879">
        <f t="shared" si="183"/>
        <v>0</v>
      </c>
      <c r="BZ1879">
        <v>0</v>
      </c>
      <c r="CA1879">
        <f t="shared" si="184"/>
        <v>1.0328372838696476E-2</v>
      </c>
      <c r="CC1879">
        <v>0</v>
      </c>
      <c r="CD1879">
        <v>1.0328372838696476E-2</v>
      </c>
    </row>
    <row r="1880" spans="1:82" x14ac:dyDescent="0.3">
      <c r="A1880">
        <v>0</v>
      </c>
      <c r="B1880" t="s">
        <v>1209</v>
      </c>
      <c r="C1880" t="s">
        <v>1223</v>
      </c>
      <c r="D1880">
        <v>37035</v>
      </c>
      <c r="E1880" s="2">
        <f t="shared" si="186"/>
        <v>0.59106837221477249</v>
      </c>
      <c r="F1880" s="2" t="s">
        <v>1939</v>
      </c>
      <c r="G1880" s="3">
        <v>35221</v>
      </c>
      <c r="H1880" s="1">
        <v>34.400623040098921</v>
      </c>
      <c r="I1880" s="1">
        <f t="shared" si="185"/>
        <v>-2.5340714376265865</v>
      </c>
      <c r="J1880" s="1">
        <v>2.59054231464</v>
      </c>
      <c r="K1880" s="1">
        <v>187.32248594500001</v>
      </c>
      <c r="L1880" s="2">
        <v>7.0188437049999886E-2</v>
      </c>
      <c r="M1880" s="2">
        <v>6.6667583286757107E-2</v>
      </c>
      <c r="N1880" s="7">
        <v>0</v>
      </c>
      <c r="O1880" s="2">
        <v>4.4573588891379634E-2</v>
      </c>
      <c r="P1880" s="3">
        <v>1300677.4662793998</v>
      </c>
      <c r="Q1880" s="3">
        <v>39050.768974588798</v>
      </c>
      <c r="R1880" s="3">
        <v>880345.91440226533</v>
      </c>
      <c r="S1880" s="3">
        <v>924.32378348372663</v>
      </c>
      <c r="T1880" s="3">
        <v>310898.72675846971</v>
      </c>
      <c r="V1880">
        <v>37035</v>
      </c>
      <c r="W1880" s="2">
        <v>0.65436647022457717</v>
      </c>
      <c r="X1880" s="2">
        <v>0.92285507474579798</v>
      </c>
      <c r="Y1880" s="2">
        <v>7.4304483516584849E-2</v>
      </c>
      <c r="Z1880" s="2">
        <v>0.73875884984226847</v>
      </c>
      <c r="AA1880" s="2">
        <v>0.53992625728260069</v>
      </c>
      <c r="AB1880" s="2">
        <v>0.17325148021210321</v>
      </c>
      <c r="AC1880" s="2">
        <v>6.6667583286757107E-2</v>
      </c>
      <c r="AD1880" s="2">
        <v>0</v>
      </c>
      <c r="AE1880" s="2">
        <v>4.4573588891379634E-2</v>
      </c>
      <c r="AF1880">
        <v>1080419.5539374116</v>
      </c>
      <c r="AG1880">
        <v>1136.3922842658646</v>
      </c>
      <c r="AH1880">
        <v>213581.41348257844</v>
      </c>
      <c r="AI1880">
        <v>167918.31824192678</v>
      </c>
      <c r="AJ1880">
        <v>10.978989274255531</v>
      </c>
      <c r="AK1880">
        <v>1960765.468339677</v>
      </c>
      <c r="AL1880">
        <v>2060.7160677495913</v>
      </c>
      <c r="AM1880">
        <v>387305.2084479375</v>
      </c>
      <c r="AN1880">
        <v>305093.25003503746</v>
      </c>
      <c r="AO1880">
        <v>19.920615338721273</v>
      </c>
      <c r="AP1880">
        <v>880345.91440226533</v>
      </c>
      <c r="AQ1880">
        <v>924.32378348372663</v>
      </c>
      <c r="AR1880">
        <v>173723.79496535906</v>
      </c>
      <c r="AS1880">
        <v>137174.93179311068</v>
      </c>
      <c r="AT1880">
        <v>8.9416260644657424</v>
      </c>
      <c r="AU1880" s="3">
        <v>244449323.01255038</v>
      </c>
      <c r="AV1880" s="3">
        <v>7339201.5210842183</v>
      </c>
      <c r="AW1880">
        <v>1310593.3664628</v>
      </c>
      <c r="AX1880">
        <v>246312917.29301861</v>
      </c>
      <c r="AY1880">
        <v>39348.478081785601</v>
      </c>
      <c r="AZ1880">
        <v>7395152.9706907859</v>
      </c>
      <c r="BA1880">
        <v>2611270.8327421998</v>
      </c>
      <c r="BB1880">
        <v>490762240.30556899</v>
      </c>
      <c r="BC1880">
        <v>78399.247056374399</v>
      </c>
      <c r="BD1880">
        <v>14734354.491775004</v>
      </c>
      <c r="BE1880">
        <v>1300677.4662793998</v>
      </c>
      <c r="BF1880">
        <v>244449323.01255038</v>
      </c>
      <c r="BG1880">
        <v>39050.768974588798</v>
      </c>
      <c r="BH1880">
        <v>7339201.5210842183</v>
      </c>
      <c r="BI1880">
        <v>31.127103642699723</v>
      </c>
      <c r="BJ1880">
        <v>65.527726682798644</v>
      </c>
      <c r="BK1880">
        <v>34.400623040098921</v>
      </c>
      <c r="BL1880">
        <v>51.134605762888874</v>
      </c>
      <c r="BM1880">
        <v>48.600534325262288</v>
      </c>
      <c r="BN1880">
        <f t="shared" si="182"/>
        <v>-2.5340714376265865</v>
      </c>
      <c r="BO1880">
        <v>0.59106837221477249</v>
      </c>
      <c r="BP1880">
        <v>0.22279593315147594</v>
      </c>
      <c r="BQ1880">
        <v>0.2949078289508375</v>
      </c>
      <c r="BR1880">
        <v>0.1130952380952381</v>
      </c>
      <c r="BS1880">
        <v>0.34482758620689657</v>
      </c>
      <c r="BT1880">
        <v>0.44444444444444442</v>
      </c>
      <c r="BU1880">
        <v>7.2570239911177642E-2</v>
      </c>
      <c r="BV1880">
        <v>0.73875884984226847</v>
      </c>
      <c r="BW1880">
        <v>0.56008947850892188</v>
      </c>
      <c r="BX1880">
        <v>0.17325148021210321</v>
      </c>
      <c r="BY1880">
        <f t="shared" si="183"/>
        <v>6.7528234386842911E-2</v>
      </c>
      <c r="BZ1880">
        <v>0</v>
      </c>
      <c r="CA1880">
        <f t="shared" si="184"/>
        <v>5.7132163120672728E-2</v>
      </c>
      <c r="CC1880">
        <v>6.7528234386842911E-2</v>
      </c>
      <c r="CD1880">
        <v>5.7132163120672728E-2</v>
      </c>
    </row>
    <row r="1881" spans="1:82" x14ac:dyDescent="0.3">
      <c r="A1881">
        <v>0</v>
      </c>
      <c r="B1881" t="s">
        <v>1209</v>
      </c>
      <c r="C1881" t="s">
        <v>343</v>
      </c>
      <c r="D1881">
        <v>37037</v>
      </c>
      <c r="E1881" s="2">
        <f t="shared" si="186"/>
        <v>0.53434083023259937</v>
      </c>
      <c r="F1881" s="2" t="s">
        <v>1937</v>
      </c>
      <c r="G1881" s="3">
        <v>11885</v>
      </c>
      <c r="H1881" s="1">
        <v>6.5303663790254598</v>
      </c>
      <c r="I1881" s="1">
        <f t="shared" si="185"/>
        <v>3.2453589716514131</v>
      </c>
      <c r="J1881" s="1">
        <v>2.59309539819</v>
      </c>
      <c r="K1881" s="1">
        <v>262.55635702299998</v>
      </c>
      <c r="L1881" s="2">
        <v>6.357426046999981E-2</v>
      </c>
      <c r="M1881" s="2">
        <v>9.1305504773275432E-3</v>
      </c>
      <c r="N1881" s="7">
        <v>0</v>
      </c>
      <c r="O1881" s="2">
        <v>2.2965081860004045E-2</v>
      </c>
      <c r="P1881" s="3">
        <v>688343.34066677</v>
      </c>
      <c r="Q1881" s="3">
        <v>20666.412287795036</v>
      </c>
      <c r="R1881" s="3">
        <v>185193.53690269968</v>
      </c>
      <c r="S1881" s="3">
        <v>175.382265327993</v>
      </c>
      <c r="T1881" s="3">
        <v>72621.84640459175</v>
      </c>
      <c r="V1881">
        <v>37037</v>
      </c>
      <c r="W1881" s="2">
        <v>0.44758079594932487</v>
      </c>
      <c r="X1881" s="2">
        <v>0.17518815708099619</v>
      </c>
      <c r="Y1881" s="2">
        <v>-0.10922367683158395</v>
      </c>
      <c r="Z1881" s="2">
        <v>0.73948692637523616</v>
      </c>
      <c r="AA1881" s="2">
        <v>0.7567755171410937</v>
      </c>
      <c r="AB1881" s="2">
        <v>0.15692520296428633</v>
      </c>
      <c r="AC1881" s="2">
        <v>9.1305504773275432E-3</v>
      </c>
      <c r="AD1881" s="2">
        <v>0</v>
      </c>
      <c r="AE1881" s="2">
        <v>2.2965081860004045E-2</v>
      </c>
      <c r="AF1881">
        <v>112463.78478938289</v>
      </c>
      <c r="AG1881">
        <v>112.7967492880932</v>
      </c>
      <c r="AH1881">
        <v>21199.800001066083</v>
      </c>
      <c r="AI1881">
        <v>22449.353050337762</v>
      </c>
      <c r="AJ1881">
        <v>1.1284793160241682</v>
      </c>
      <c r="AK1881">
        <v>297657.32169208257</v>
      </c>
      <c r="AL1881">
        <v>288.17901461608625</v>
      </c>
      <c r="AM1881">
        <v>54162.354083108563</v>
      </c>
      <c r="AN1881">
        <v>62108.645372887047</v>
      </c>
      <c r="AO1881">
        <v>2.9596726459876903</v>
      </c>
      <c r="AP1881">
        <v>185193.53690269968</v>
      </c>
      <c r="AQ1881">
        <v>175.38226532799305</v>
      </c>
      <c r="AR1881">
        <v>32962.554082042479</v>
      </c>
      <c r="AS1881">
        <v>39659.292322549285</v>
      </c>
      <c r="AT1881">
        <v>1.8311933299635221</v>
      </c>
      <c r="AU1881" s="3">
        <v>129367247.44491275</v>
      </c>
      <c r="AV1881" s="3">
        <v>3884045.5253681988</v>
      </c>
      <c r="AW1881">
        <v>236639.18230292998</v>
      </c>
      <c r="AX1881">
        <v>44473967.922012664</v>
      </c>
      <c r="AY1881">
        <v>7104.7144876593593</v>
      </c>
      <c r="AZ1881">
        <v>1335260.0408107</v>
      </c>
      <c r="BA1881">
        <v>924982.52296969993</v>
      </c>
      <c r="BB1881">
        <v>173841215.36692539</v>
      </c>
      <c r="BC1881">
        <v>27771.126775454395</v>
      </c>
      <c r="BD1881">
        <v>5219305.5661788993</v>
      </c>
      <c r="BE1881">
        <v>688343.34066677</v>
      </c>
      <c r="BF1881">
        <v>129367247.44491275</v>
      </c>
      <c r="BG1881">
        <v>20666.412287795036</v>
      </c>
      <c r="BH1881">
        <v>3884045.5253681988</v>
      </c>
      <c r="BI1881">
        <v>2.4245017327310672</v>
      </c>
      <c r="BJ1881">
        <v>8.954868111756527</v>
      </c>
      <c r="BK1881">
        <v>6.5303663790254598</v>
      </c>
      <c r="BL1881">
        <v>69.037420067900428</v>
      </c>
      <c r="BM1881">
        <v>72.282779039551841</v>
      </c>
      <c r="BN1881">
        <f t="shared" si="182"/>
        <v>3.2453589716514131</v>
      </c>
      <c r="BO1881">
        <v>0.53434083023259937</v>
      </c>
      <c r="BP1881">
        <v>1.5688148298381912E-2</v>
      </c>
      <c r="BQ1881">
        <v>0.42922215845289236</v>
      </c>
      <c r="BR1881">
        <v>4.7619047619047616E-2</v>
      </c>
      <c r="BS1881">
        <v>0.10344827586206896</v>
      </c>
      <c r="BT1881">
        <v>0.33333333333333331</v>
      </c>
      <c r="BU1881">
        <v>-9.2939952549727936E-2</v>
      </c>
      <c r="BV1881">
        <v>0.73948692637523616</v>
      </c>
      <c r="BW1881">
        <v>0.78503684350735858</v>
      </c>
      <c r="BX1881">
        <v>0.15692520296428633</v>
      </c>
      <c r="BY1881">
        <f t="shared" si="183"/>
        <v>5.1625590290491102E-2</v>
      </c>
      <c r="BZ1881">
        <v>0</v>
      </c>
      <c r="CA1881">
        <f t="shared" si="184"/>
        <v>3.2394917775183253E-2</v>
      </c>
      <c r="CC1881">
        <v>5.1625590290491102E-2</v>
      </c>
      <c r="CD1881">
        <v>3.2394917775183253E-2</v>
      </c>
    </row>
    <row r="1882" spans="1:82" x14ac:dyDescent="0.3">
      <c r="A1882">
        <v>1</v>
      </c>
      <c r="B1882" t="s">
        <v>1209</v>
      </c>
      <c r="C1882" t="s">
        <v>14</v>
      </c>
      <c r="D1882">
        <v>37039</v>
      </c>
      <c r="E1882" s="2">
        <v>0</v>
      </c>
      <c r="F1882" s="2" t="s">
        <v>1954</v>
      </c>
      <c r="G1882" s="3">
        <v>-999</v>
      </c>
      <c r="H1882" s="1">
        <v>0.37316202563267581</v>
      </c>
      <c r="I1882" s="1">
        <f t="shared" si="185"/>
        <v>-999</v>
      </c>
      <c r="J1882" s="1">
        <v>-999</v>
      </c>
      <c r="K1882" s="1">
        <v>-999</v>
      </c>
      <c r="L1882" s="2">
        <v>-999</v>
      </c>
      <c r="M1882" s="2">
        <v>-999</v>
      </c>
      <c r="N1882" s="7">
        <v>-999</v>
      </c>
      <c r="O1882" s="2">
        <v>-999</v>
      </c>
      <c r="P1882" s="3">
        <v>-999</v>
      </c>
      <c r="Q1882" s="3">
        <v>-999</v>
      </c>
      <c r="R1882" s="3">
        <v>-999</v>
      </c>
      <c r="S1882" s="3">
        <v>-999</v>
      </c>
      <c r="T1882" s="3">
        <v>-999</v>
      </c>
      <c r="V1882">
        <v>37039</v>
      </c>
      <c r="W1882" s="2">
        <v>-999</v>
      </c>
      <c r="X1882" s="2">
        <v>1.001070441823446E-2</v>
      </c>
      <c r="Y1882" s="2">
        <v>-999</v>
      </c>
      <c r="Z1882" s="2">
        <v>-999</v>
      </c>
      <c r="AA1882" s="2">
        <v>-999</v>
      </c>
      <c r="AB1882" s="2">
        <v>-999</v>
      </c>
      <c r="AC1882" s="2">
        <v>-999</v>
      </c>
      <c r="AD1882" s="2">
        <v>-999</v>
      </c>
      <c r="AE1882" s="2">
        <v>-999</v>
      </c>
      <c r="AF1882" s="2">
        <v>-999</v>
      </c>
      <c r="AG1882" s="2">
        <v>-999</v>
      </c>
      <c r="AH1882" s="2">
        <v>-999</v>
      </c>
      <c r="AI1882" s="2">
        <v>-999</v>
      </c>
      <c r="AJ1882" s="2">
        <v>-999</v>
      </c>
      <c r="AK1882" s="2">
        <v>-999</v>
      </c>
      <c r="AL1882" s="2">
        <v>-999</v>
      </c>
      <c r="AM1882" s="2">
        <v>-999</v>
      </c>
      <c r="AN1882" s="2">
        <v>-999</v>
      </c>
      <c r="AO1882" s="2">
        <v>-999</v>
      </c>
      <c r="AP1882" s="2">
        <v>-999</v>
      </c>
      <c r="AQ1882" s="2">
        <v>-999</v>
      </c>
      <c r="AR1882" s="2">
        <v>-999</v>
      </c>
      <c r="AS1882" s="2">
        <v>-999</v>
      </c>
      <c r="AT1882" s="2">
        <v>-999</v>
      </c>
      <c r="AU1882" s="2">
        <v>-999</v>
      </c>
      <c r="AV1882" s="2">
        <v>-999</v>
      </c>
      <c r="AW1882" s="2">
        <v>-999</v>
      </c>
      <c r="AX1882" s="2">
        <v>-999</v>
      </c>
      <c r="AY1882" s="2">
        <v>-999</v>
      </c>
      <c r="AZ1882" s="2">
        <v>-999</v>
      </c>
      <c r="BA1882" s="2">
        <v>-999</v>
      </c>
      <c r="BB1882" s="2">
        <v>-999</v>
      </c>
      <c r="BC1882" s="2">
        <v>-999</v>
      </c>
      <c r="BD1882" s="2">
        <v>-999</v>
      </c>
      <c r="BE1882" s="2">
        <v>-999</v>
      </c>
      <c r="BF1882" s="2">
        <v>-999</v>
      </c>
      <c r="BG1882" s="2">
        <v>-999</v>
      </c>
      <c r="BH1882" s="2">
        <v>-999</v>
      </c>
      <c r="BI1882">
        <v>0</v>
      </c>
      <c r="BJ1882">
        <v>0.37316202563267581</v>
      </c>
      <c r="BK1882">
        <v>0.37316202563267581</v>
      </c>
      <c r="BL1882">
        <v>-999</v>
      </c>
      <c r="BM1882">
        <v>20.7539362754538</v>
      </c>
      <c r="BN1882">
        <f t="shared" si="182"/>
        <v>-999</v>
      </c>
      <c r="BO1882" t="s">
        <v>3748</v>
      </c>
      <c r="BP1882" t="s">
        <v>3748</v>
      </c>
      <c r="BQ1882">
        <v>9.6748809898913019E-2</v>
      </c>
      <c r="BR1882">
        <v>5.3571428571428568E-2</v>
      </c>
      <c r="BS1882">
        <v>6.8965517241379309E-2</v>
      </c>
      <c r="BT1882">
        <v>0.55555555555555558</v>
      </c>
      <c r="BU1882" t="s">
        <v>3748</v>
      </c>
      <c r="BY1882">
        <f t="shared" si="183"/>
        <v>-999</v>
      </c>
      <c r="CA1882">
        <f t="shared" si="184"/>
        <v>-999</v>
      </c>
    </row>
    <row r="1883" spans="1:82" x14ac:dyDescent="0.3">
      <c r="A1883">
        <v>0</v>
      </c>
      <c r="B1883" t="s">
        <v>1209</v>
      </c>
      <c r="C1883" t="s">
        <v>1224</v>
      </c>
      <c r="D1883">
        <v>37041</v>
      </c>
      <c r="E1883" s="2">
        <f>BO1883</f>
        <v>0.66068034943995679</v>
      </c>
      <c r="F1883" s="2" t="s">
        <v>1940</v>
      </c>
      <c r="G1883" s="3">
        <v>1580</v>
      </c>
      <c r="H1883" s="1">
        <v>3.922310549450077</v>
      </c>
      <c r="I1883" s="1">
        <f t="shared" si="185"/>
        <v>-2.8915708078789955</v>
      </c>
      <c r="J1883" s="1">
        <v>2.4489110694699998</v>
      </c>
      <c r="K1883" s="1">
        <v>271.41945571000002</v>
      </c>
      <c r="L1883" s="2">
        <v>7.0742229439999971E-2</v>
      </c>
      <c r="M1883" s="2">
        <v>6.6298139875069139E-3</v>
      </c>
      <c r="N1883" s="7">
        <v>0.117773181964</v>
      </c>
      <c r="O1883" s="2">
        <v>6.8397258960529676E-3</v>
      </c>
      <c r="P1883" s="3">
        <v>54779.239903341004</v>
      </c>
      <c r="Q1883" s="3">
        <v>1644.6594159796318</v>
      </c>
      <c r="R1883" s="3">
        <v>23899.271373102045</v>
      </c>
      <c r="S1883" s="3">
        <v>23.517897391947901</v>
      </c>
      <c r="T1883" s="3">
        <v>18486.626528481011</v>
      </c>
      <c r="V1883">
        <v>37041</v>
      </c>
      <c r="W1883" s="2">
        <v>0.54031421472898045</v>
      </c>
      <c r="X1883" s="2">
        <v>0.10522263480721465</v>
      </c>
      <c r="Y1883" s="2">
        <v>9.6400517141625286E-2</v>
      </c>
      <c r="Z1883" s="2">
        <v>0.69836910782098904</v>
      </c>
      <c r="AA1883" s="2">
        <v>0.78232194141502376</v>
      </c>
      <c r="AB1883" s="2">
        <v>0.17461844826738793</v>
      </c>
      <c r="AC1883" s="2">
        <v>6.6298139875069139E-3</v>
      </c>
      <c r="AD1883" s="2">
        <v>0.24368328148832971</v>
      </c>
      <c r="AE1883" s="2">
        <v>6.8397258960529676E-3</v>
      </c>
      <c r="AF1883">
        <v>18637.062829135368</v>
      </c>
      <c r="AG1883">
        <v>19.504480087649785</v>
      </c>
      <c r="AH1883">
        <v>3665.806679648696</v>
      </c>
      <c r="AI1883">
        <v>10096.428869024503</v>
      </c>
      <c r="AJ1883">
        <v>0.18912946484589035</v>
      </c>
      <c r="AK1883">
        <v>42536.334202237413</v>
      </c>
      <c r="AL1883">
        <v>43.022377479597687</v>
      </c>
      <c r="AM1883">
        <v>8085.9227228999398</v>
      </c>
      <c r="AN1883">
        <v>24162.939354254271</v>
      </c>
      <c r="AO1883">
        <v>0.42775717392199225</v>
      </c>
      <c r="AP1883">
        <v>23899.271373102045</v>
      </c>
      <c r="AQ1883">
        <v>23.517897391947901</v>
      </c>
      <c r="AR1883">
        <v>4420.1160432512443</v>
      </c>
      <c r="AS1883">
        <v>14066.510485229768</v>
      </c>
      <c r="AT1883">
        <v>0.2386277090761019</v>
      </c>
      <c r="AU1883" s="3">
        <v>10295210.347433908</v>
      </c>
      <c r="AV1883" s="3">
        <v>309097.29063921201</v>
      </c>
      <c r="AW1883">
        <v>21730.748711340002</v>
      </c>
      <c r="AX1883">
        <v>4084076.9128092402</v>
      </c>
      <c r="AY1883">
        <v>652.43111345568002</v>
      </c>
      <c r="AZ1883">
        <v>122617.9034628605</v>
      </c>
      <c r="BA1883">
        <v>76509.988614681002</v>
      </c>
      <c r="BB1883">
        <v>14379287.260243148</v>
      </c>
      <c r="BC1883">
        <v>2297.090529435312</v>
      </c>
      <c r="BD1883">
        <v>431715.19410207251</v>
      </c>
      <c r="BE1883">
        <v>54779.239903341004</v>
      </c>
      <c r="BF1883">
        <v>10295210.347433908</v>
      </c>
      <c r="BG1883">
        <v>1644.6594159796318</v>
      </c>
      <c r="BH1883">
        <v>309097.29063921201</v>
      </c>
      <c r="BI1883">
        <v>1.3428976561848363</v>
      </c>
      <c r="BJ1883">
        <v>5.265208205634913</v>
      </c>
      <c r="BK1883">
        <v>3.922310549450077</v>
      </c>
      <c r="BL1883">
        <v>34.825065143113562</v>
      </c>
      <c r="BM1883">
        <v>31.933494335234567</v>
      </c>
      <c r="BN1883">
        <f t="shared" si="182"/>
        <v>-2.8915708078789955</v>
      </c>
      <c r="BO1883">
        <v>0.66068034943995679</v>
      </c>
      <c r="BP1883">
        <v>1.0743978533260349E-2</v>
      </c>
      <c r="BQ1883">
        <v>0.69062527014247999</v>
      </c>
      <c r="BR1883">
        <v>8.3333333333333329E-2</v>
      </c>
      <c r="BS1883">
        <v>0</v>
      </c>
      <c r="BT1883">
        <v>0.22222222222222221</v>
      </c>
      <c r="BU1883">
        <v>8.2808236631432386E-2</v>
      </c>
      <c r="BV1883">
        <v>0.69836910782098904</v>
      </c>
      <c r="BW1883">
        <v>0.81153728362554334</v>
      </c>
      <c r="BX1883">
        <v>0.17461844826738793</v>
      </c>
      <c r="BY1883">
        <f t="shared" si="183"/>
        <v>0.19483433035618752</v>
      </c>
      <c r="BZ1883">
        <v>0.24368328148832971</v>
      </c>
      <c r="CA1883">
        <f t="shared" si="184"/>
        <v>8.7261134599990291E-3</v>
      </c>
      <c r="CC1883">
        <v>0.19483433035618752</v>
      </c>
      <c r="CD1883">
        <v>8.7261134599990291E-3</v>
      </c>
    </row>
    <row r="1884" spans="1:82" x14ac:dyDescent="0.3">
      <c r="A1884">
        <v>1</v>
      </c>
      <c r="B1884" t="s">
        <v>1209</v>
      </c>
      <c r="C1884" t="s">
        <v>18</v>
      </c>
      <c r="D1884">
        <v>37043</v>
      </c>
      <c r="E1884" s="2">
        <v>0</v>
      </c>
      <c r="F1884" s="2" t="s">
        <v>1954</v>
      </c>
      <c r="G1884" s="3">
        <v>-999</v>
      </c>
      <c r="H1884" s="1">
        <v>0.37381602720252849</v>
      </c>
      <c r="I1884" s="1">
        <f t="shared" si="185"/>
        <v>-999</v>
      </c>
      <c r="J1884" s="1">
        <v>-999</v>
      </c>
      <c r="K1884" s="1">
        <v>-999</v>
      </c>
      <c r="L1884" s="2">
        <v>-999</v>
      </c>
      <c r="M1884" s="2">
        <v>-999</v>
      </c>
      <c r="N1884" s="7">
        <v>-999</v>
      </c>
      <c r="O1884" s="2">
        <v>-999</v>
      </c>
      <c r="P1884" s="3">
        <v>-999</v>
      </c>
      <c r="Q1884" s="3">
        <v>-999</v>
      </c>
      <c r="R1884" s="3">
        <v>-999</v>
      </c>
      <c r="S1884" s="3">
        <v>-999</v>
      </c>
      <c r="T1884" s="3">
        <v>-999</v>
      </c>
      <c r="V1884">
        <v>37043</v>
      </c>
      <c r="W1884" s="2">
        <v>-999</v>
      </c>
      <c r="X1884" s="2">
        <v>1.0028249119879158E-2</v>
      </c>
      <c r="Y1884" s="2">
        <v>-999</v>
      </c>
      <c r="Z1884" s="2">
        <v>-999</v>
      </c>
      <c r="AA1884" s="2">
        <v>-999</v>
      </c>
      <c r="AB1884" s="2">
        <v>-999</v>
      </c>
      <c r="AC1884" s="2">
        <v>-999</v>
      </c>
      <c r="AD1884" s="2">
        <v>-999</v>
      </c>
      <c r="AE1884" s="2">
        <v>-999</v>
      </c>
      <c r="AF1884" s="2">
        <v>-999</v>
      </c>
      <c r="AG1884" s="2">
        <v>-999</v>
      </c>
      <c r="AH1884" s="2">
        <v>-999</v>
      </c>
      <c r="AI1884" s="2">
        <v>-999</v>
      </c>
      <c r="AJ1884" s="2">
        <v>-999</v>
      </c>
      <c r="AK1884" s="2">
        <v>-999</v>
      </c>
      <c r="AL1884" s="2">
        <v>-999</v>
      </c>
      <c r="AM1884" s="2">
        <v>-999</v>
      </c>
      <c r="AN1884" s="2">
        <v>-999</v>
      </c>
      <c r="AO1884" s="2">
        <v>-999</v>
      </c>
      <c r="AP1884" s="2">
        <v>-999</v>
      </c>
      <c r="AQ1884" s="2">
        <v>-999</v>
      </c>
      <c r="AR1884" s="2">
        <v>-999</v>
      </c>
      <c r="AS1884" s="2">
        <v>-999</v>
      </c>
      <c r="AT1884" s="2">
        <v>-999</v>
      </c>
      <c r="AU1884" s="2">
        <v>-999</v>
      </c>
      <c r="AV1884" s="2">
        <v>-999</v>
      </c>
      <c r="AW1884" s="2">
        <v>-999</v>
      </c>
      <c r="AX1884" s="2">
        <v>-999</v>
      </c>
      <c r="AY1884" s="2">
        <v>-999</v>
      </c>
      <c r="AZ1884" s="2">
        <v>-999</v>
      </c>
      <c r="BA1884" s="2">
        <v>-999</v>
      </c>
      <c r="BB1884" s="2">
        <v>-999</v>
      </c>
      <c r="BC1884" s="2">
        <v>-999</v>
      </c>
      <c r="BD1884" s="2">
        <v>-999</v>
      </c>
      <c r="BE1884" s="2">
        <v>-999</v>
      </c>
      <c r="BF1884" s="2">
        <v>-999</v>
      </c>
      <c r="BG1884" s="2">
        <v>-999</v>
      </c>
      <c r="BH1884" s="2">
        <v>-999</v>
      </c>
      <c r="BI1884">
        <v>0</v>
      </c>
      <c r="BJ1884">
        <v>0.37381602720252849</v>
      </c>
      <c r="BK1884">
        <v>0.37381602720252849</v>
      </c>
      <c r="BL1884">
        <v>-999</v>
      </c>
      <c r="BM1884">
        <v>51.197872002113883</v>
      </c>
      <c r="BN1884">
        <f t="shared" si="182"/>
        <v>-999</v>
      </c>
      <c r="BO1884" t="s">
        <v>3748</v>
      </c>
      <c r="BP1884" t="s">
        <v>3748</v>
      </c>
      <c r="BQ1884">
        <v>9.3175489388097762E-2</v>
      </c>
      <c r="BR1884">
        <v>2.3809523809523808E-2</v>
      </c>
      <c r="BS1884">
        <v>6.8965517241379309E-2</v>
      </c>
      <c r="BT1884">
        <v>0.5</v>
      </c>
      <c r="BU1884" t="s">
        <v>3748</v>
      </c>
      <c r="BY1884">
        <f t="shared" si="183"/>
        <v>-999</v>
      </c>
      <c r="CA1884">
        <f t="shared" si="184"/>
        <v>-999</v>
      </c>
    </row>
    <row r="1885" spans="1:82" x14ac:dyDescent="0.3">
      <c r="A1885">
        <v>0</v>
      </c>
      <c r="B1885" t="s">
        <v>1209</v>
      </c>
      <c r="C1885" t="s">
        <v>98</v>
      </c>
      <c r="D1885">
        <v>37045</v>
      </c>
      <c r="E1885" s="2">
        <f t="shared" ref="E1885:E1898" si="187">BO1885</f>
        <v>0.59294311010226031</v>
      </c>
      <c r="F1885" s="2" t="s">
        <v>1939</v>
      </c>
      <c r="G1885" s="3">
        <v>9881</v>
      </c>
      <c r="H1885" s="1">
        <v>23.533309846517746</v>
      </c>
      <c r="I1885" s="1">
        <f t="shared" si="185"/>
        <v>-8.4919947926882031</v>
      </c>
      <c r="J1885" s="1">
        <v>2.6377801344199998</v>
      </c>
      <c r="K1885" s="1">
        <v>202.178861152</v>
      </c>
      <c r="L1885" s="2">
        <v>7.1129348809999993E-2</v>
      </c>
      <c r="M1885" s="2">
        <v>2.412847581453989E-2</v>
      </c>
      <c r="N1885" s="7">
        <v>0</v>
      </c>
      <c r="O1885" s="2">
        <v>3.3797090012443527E-2</v>
      </c>
      <c r="P1885" s="3">
        <v>833165.85230610997</v>
      </c>
      <c r="Q1885" s="3">
        <v>25014.477500706715</v>
      </c>
      <c r="R1885" s="3">
        <v>536503.49860329379</v>
      </c>
      <c r="S1885" s="3">
        <v>574.74283498502382</v>
      </c>
      <c r="T1885" s="3">
        <v>212110.84268571978</v>
      </c>
      <c r="V1885">
        <v>37045</v>
      </c>
      <c r="W1885" s="2">
        <v>0.62380001085155612</v>
      </c>
      <c r="X1885" s="2">
        <v>0.63132096160319162</v>
      </c>
      <c r="Y1885" s="2">
        <v>0.24094228313951832</v>
      </c>
      <c r="Z1885" s="2">
        <v>0.75222991233467118</v>
      </c>
      <c r="AA1885" s="2">
        <v>0.58274731542645153</v>
      </c>
      <c r="AB1885" s="2">
        <v>0.17557400457680544</v>
      </c>
      <c r="AC1885" s="2">
        <v>2.412847581453989E-2</v>
      </c>
      <c r="AD1885" s="2">
        <v>0</v>
      </c>
      <c r="AE1885" s="2">
        <v>3.3797090012443527E-2</v>
      </c>
      <c r="AF1885">
        <v>376871.37907412462</v>
      </c>
      <c r="AG1885">
        <v>397.62350772303404</v>
      </c>
      <c r="AH1885">
        <v>74732.107907833983</v>
      </c>
      <c r="AI1885">
        <v>74812.278152401515</v>
      </c>
      <c r="AJ1885">
        <v>3.8328931508938107</v>
      </c>
      <c r="AK1885">
        <v>913374.87767741841</v>
      </c>
      <c r="AL1885">
        <v>972.36634270805791</v>
      </c>
      <c r="AM1885">
        <v>182753.24531320436</v>
      </c>
      <c r="AN1885">
        <v>178901.98343275092</v>
      </c>
      <c r="AO1885">
        <v>9.3120163381502561</v>
      </c>
      <c r="AP1885">
        <v>536503.49860329379</v>
      </c>
      <c r="AQ1885">
        <v>574.74283498502382</v>
      </c>
      <c r="AR1885">
        <v>108021.13740537038</v>
      </c>
      <c r="AS1885">
        <v>104089.7052803494</v>
      </c>
      <c r="AT1885">
        <v>5.4791231872564454</v>
      </c>
      <c r="AU1885" s="3">
        <v>156585190.28241029</v>
      </c>
      <c r="AV1885" s="3">
        <v>4701220.9014828196</v>
      </c>
      <c r="AW1885">
        <v>453993.76731349004</v>
      </c>
      <c r="AX1885">
        <v>85323588.628897324</v>
      </c>
      <c r="AY1885">
        <v>13630.439661552482</v>
      </c>
      <c r="AZ1885">
        <v>2561704.8299921732</v>
      </c>
      <c r="BA1885">
        <v>1287159.6196196</v>
      </c>
      <c r="BB1885">
        <v>241908778.91130763</v>
      </c>
      <c r="BC1885">
        <v>38644.917162259197</v>
      </c>
      <c r="BD1885">
        <v>7262925.7314749938</v>
      </c>
      <c r="BE1885">
        <v>833165.85230610997</v>
      </c>
      <c r="BF1885">
        <v>156585190.28241029</v>
      </c>
      <c r="BG1885">
        <v>25014.477500706715</v>
      </c>
      <c r="BH1885">
        <v>4701220.9014828196</v>
      </c>
      <c r="BI1885">
        <v>9.6434359805510539</v>
      </c>
      <c r="BJ1885">
        <v>33.1767458270688</v>
      </c>
      <c r="BK1885">
        <v>23.533309846517746</v>
      </c>
      <c r="BL1885">
        <v>50.479081222826125</v>
      </c>
      <c r="BM1885">
        <v>41.987086430137921</v>
      </c>
      <c r="BN1885">
        <f t="shared" si="182"/>
        <v>-8.4919947926882031</v>
      </c>
      <c r="BO1885">
        <v>0.59294311010226031</v>
      </c>
      <c r="BP1885">
        <v>6.9242964805738494E-2</v>
      </c>
      <c r="BQ1885">
        <v>0.289209754755134</v>
      </c>
      <c r="BR1885">
        <v>0.10714285714285714</v>
      </c>
      <c r="BS1885">
        <v>0.20689655172413793</v>
      </c>
      <c r="BT1885">
        <v>0.3888888888888889</v>
      </c>
      <c r="BU1885">
        <v>0.24319207828136427</v>
      </c>
      <c r="BV1885">
        <v>0.75222991233467118</v>
      </c>
      <c r="BW1885">
        <v>0.60450966330544764</v>
      </c>
      <c r="BX1885">
        <v>0.17557400457680544</v>
      </c>
      <c r="BY1885">
        <f t="shared" si="183"/>
        <v>6.5469438949581696E-2</v>
      </c>
      <c r="BZ1885">
        <v>0</v>
      </c>
      <c r="CA1885">
        <f t="shared" si="184"/>
        <v>4.2760841134730714E-2</v>
      </c>
      <c r="CC1885">
        <v>6.5469438949581696E-2</v>
      </c>
      <c r="CD1885">
        <v>4.2760841134730714E-2</v>
      </c>
    </row>
    <row r="1886" spans="1:82" x14ac:dyDescent="0.3">
      <c r="A1886">
        <v>0</v>
      </c>
      <c r="B1886" t="s">
        <v>1209</v>
      </c>
      <c r="C1886" t="s">
        <v>1225</v>
      </c>
      <c r="D1886">
        <v>37047</v>
      </c>
      <c r="E1886" s="2">
        <f t="shared" si="187"/>
        <v>0.62452806454464294</v>
      </c>
      <c r="F1886" s="2" t="s">
        <v>1939</v>
      </c>
      <c r="G1886" s="3">
        <v>2880</v>
      </c>
      <c r="H1886" s="1">
        <v>1.8986051906285195</v>
      </c>
      <c r="I1886" s="1">
        <f t="shared" si="185"/>
        <v>-3.3204292266208881</v>
      </c>
      <c r="J1886" s="1">
        <v>2.4218839448599998</v>
      </c>
      <c r="K1886" s="1">
        <v>243.29561143500001</v>
      </c>
      <c r="L1886" s="2">
        <v>6.1291685740000101E-2</v>
      </c>
      <c r="M1886" s="2">
        <v>4.9664015969023752E-3</v>
      </c>
      <c r="N1886" s="7">
        <v>0</v>
      </c>
      <c r="O1886" s="2">
        <v>4.2171278810857415E-2</v>
      </c>
      <c r="P1886" s="3">
        <v>155561.25138910004</v>
      </c>
      <c r="Q1886" s="3">
        <v>4670.4787673232013</v>
      </c>
      <c r="R1886" s="3">
        <v>88735.960134783978</v>
      </c>
      <c r="S1886" s="3">
        <v>93.632305607338466</v>
      </c>
      <c r="T1886" s="3">
        <v>41026.736002329897</v>
      </c>
      <c r="V1886">
        <v>37047</v>
      </c>
      <c r="W1886" s="2">
        <v>0.44466189317807875</v>
      </c>
      <c r="X1886" s="2">
        <v>5.0933305279612866E-2</v>
      </c>
      <c r="Y1886" s="2">
        <v>9.8543820218290154E-2</v>
      </c>
      <c r="Z1886" s="2">
        <v>0.69066163769838573</v>
      </c>
      <c r="AA1886" s="2">
        <v>0.70125958574962932</v>
      </c>
      <c r="AB1886" s="2">
        <v>0.15129094941358426</v>
      </c>
      <c r="AC1886" s="2">
        <v>4.9664015969023752E-3</v>
      </c>
      <c r="AD1886" s="2">
        <v>0</v>
      </c>
      <c r="AE1886" s="2">
        <v>4.2171278810857415E-2</v>
      </c>
      <c r="AF1886">
        <v>71594.464091831076</v>
      </c>
      <c r="AG1886">
        <v>73.90257973329264</v>
      </c>
      <c r="AH1886">
        <v>13889.761183694203</v>
      </c>
      <c r="AI1886">
        <v>19507.893961345821</v>
      </c>
      <c r="AJ1886">
        <v>0.72386700259860803</v>
      </c>
      <c r="AK1886">
        <v>160330.42422661505</v>
      </c>
      <c r="AL1886">
        <v>167.53488534063109</v>
      </c>
      <c r="AM1886">
        <v>31487.663295610902</v>
      </c>
      <c r="AN1886">
        <v>42936.727851759017</v>
      </c>
      <c r="AO1886">
        <v>1.6263644756262883</v>
      </c>
      <c r="AP1886">
        <v>88735.960134783978</v>
      </c>
      <c r="AQ1886">
        <v>93.632305607338452</v>
      </c>
      <c r="AR1886">
        <v>17597.902111916701</v>
      </c>
      <c r="AS1886">
        <v>23428.833890413196</v>
      </c>
      <c r="AT1886">
        <v>0.90249747302768024</v>
      </c>
      <c r="AU1886" s="3">
        <v>29236181.58606746</v>
      </c>
      <c r="AV1886" s="3">
        <v>877769.77953072242</v>
      </c>
      <c r="AW1886">
        <v>128290.11313187001</v>
      </c>
      <c r="AX1886">
        <v>24110843.862003651</v>
      </c>
      <c r="AY1886">
        <v>3851.7062834702397</v>
      </c>
      <c r="AZ1886">
        <v>723889.6789153968</v>
      </c>
      <c r="BA1886">
        <v>283851.36452097003</v>
      </c>
      <c r="BB1886">
        <v>53347025.448071107</v>
      </c>
      <c r="BC1886">
        <v>8522.1850507934414</v>
      </c>
      <c r="BD1886">
        <v>1601659.4584461194</v>
      </c>
      <c r="BE1886">
        <v>155561.25138910004</v>
      </c>
      <c r="BF1886">
        <v>29236181.58606746</v>
      </c>
      <c r="BG1886">
        <v>4670.4787673232013</v>
      </c>
      <c r="BH1886">
        <v>877769.77953072242</v>
      </c>
      <c r="BI1886">
        <v>1.3676856837189506</v>
      </c>
      <c r="BJ1886">
        <v>3.2662908743474701</v>
      </c>
      <c r="BK1886">
        <v>1.8986051906285195</v>
      </c>
      <c r="BL1886">
        <v>49.385503877289942</v>
      </c>
      <c r="BM1886">
        <v>46.065074650669054</v>
      </c>
      <c r="BN1886">
        <f t="shared" si="182"/>
        <v>-3.3204292266208881</v>
      </c>
      <c r="BO1886">
        <v>0.62452806454464294</v>
      </c>
      <c r="BP1886">
        <v>1.0343537334782377E-2</v>
      </c>
      <c r="BQ1886">
        <v>0.75492401818903587</v>
      </c>
      <c r="BR1886">
        <v>0.14285714285714285</v>
      </c>
      <c r="BS1886">
        <v>3.4482758620689655E-2</v>
      </c>
      <c r="BT1886">
        <v>0.33333333333333331</v>
      </c>
      <c r="BU1886">
        <v>9.5089799760993035E-2</v>
      </c>
      <c r="BV1886">
        <v>0.69066163769838573</v>
      </c>
      <c r="BW1886">
        <v>0.72744770305978146</v>
      </c>
      <c r="BX1886">
        <v>0.15129094941358426</v>
      </c>
      <c r="BY1886">
        <f t="shared" si="183"/>
        <v>4.0209230481763801E-2</v>
      </c>
      <c r="BZ1886">
        <v>0</v>
      </c>
      <c r="CA1886">
        <f t="shared" si="184"/>
        <v>6.1729107620968733E-2</v>
      </c>
      <c r="CC1886">
        <v>4.0209230481763801E-2</v>
      </c>
      <c r="CD1886">
        <v>6.1729107620968733E-2</v>
      </c>
    </row>
    <row r="1887" spans="1:82" x14ac:dyDescent="0.3">
      <c r="A1887">
        <v>0</v>
      </c>
      <c r="B1887" t="s">
        <v>1209</v>
      </c>
      <c r="C1887" t="s">
        <v>1226</v>
      </c>
      <c r="D1887">
        <v>37049</v>
      </c>
      <c r="E1887" s="2">
        <f t="shared" si="187"/>
        <v>0.6629248171736204</v>
      </c>
      <c r="F1887" s="2" t="s">
        <v>1940</v>
      </c>
      <c r="G1887" s="3">
        <v>25561</v>
      </c>
      <c r="H1887" s="1">
        <v>20.218005732030409</v>
      </c>
      <c r="I1887" s="1">
        <f t="shared" si="185"/>
        <v>1.7763739095233291</v>
      </c>
      <c r="J1887" s="1">
        <v>2.2228762820600001</v>
      </c>
      <c r="K1887" s="1">
        <v>257.51658761800002</v>
      </c>
      <c r="L1887" s="2">
        <v>7.4964895909999996E-2</v>
      </c>
      <c r="M1887" s="2">
        <v>0.15497786932955848</v>
      </c>
      <c r="N1887" s="7">
        <v>9.3044809655499994E-2</v>
      </c>
      <c r="O1887" s="2">
        <v>4.9577389210235724E-2</v>
      </c>
      <c r="P1887" s="3">
        <v>1631143.9351263004</v>
      </c>
      <c r="Q1887" s="3">
        <v>48972.498275937607</v>
      </c>
      <c r="R1887" s="3">
        <v>621857.28741017345</v>
      </c>
      <c r="S1887" s="3">
        <v>631.26028860128235</v>
      </c>
      <c r="T1887" s="3">
        <v>322168.06432017998</v>
      </c>
      <c r="V1887">
        <v>37049</v>
      </c>
      <c r="W1887" s="2">
        <v>0.62764640848476239</v>
      </c>
      <c r="X1887" s="2">
        <v>0.54238230421858791</v>
      </c>
      <c r="Y1887" s="2">
        <v>-4.4866138021571994E-2</v>
      </c>
      <c r="Z1887" s="2">
        <v>0.63390955484334988</v>
      </c>
      <c r="AA1887" s="2">
        <v>0.74224921070926508</v>
      </c>
      <c r="AB1887" s="2">
        <v>0.18504157844548788</v>
      </c>
      <c r="AC1887" s="2">
        <v>0.15497786932955848</v>
      </c>
      <c r="AD1887" s="2">
        <v>0.19251806025959214</v>
      </c>
      <c r="AE1887" s="2">
        <v>4.9577389210235724E-2</v>
      </c>
      <c r="AF1887">
        <v>347709.8630935048</v>
      </c>
      <c r="AG1887">
        <v>351.54971253951663</v>
      </c>
      <c r="AH1887">
        <v>66072.6806695017</v>
      </c>
      <c r="AI1887">
        <v>114413.99433428995</v>
      </c>
      <c r="AJ1887">
        <v>3.496318600252478</v>
      </c>
      <c r="AK1887">
        <v>969567.15050367825</v>
      </c>
      <c r="AL1887">
        <v>982.81000114079893</v>
      </c>
      <c r="AM1887">
        <v>184716.09859976562</v>
      </c>
      <c r="AN1887">
        <v>317938.64072420605</v>
      </c>
      <c r="AO1887">
        <v>9.7558904595317184</v>
      </c>
      <c r="AP1887">
        <v>621857.28741017345</v>
      </c>
      <c r="AQ1887">
        <v>631.26028860128235</v>
      </c>
      <c r="AR1887">
        <v>118643.41793026392</v>
      </c>
      <c r="AS1887">
        <v>203524.6463899161</v>
      </c>
      <c r="AT1887">
        <v>6.2595718592792409</v>
      </c>
      <c r="AU1887" s="3">
        <v>306557191.16763687</v>
      </c>
      <c r="AV1887" s="3">
        <v>9203891.3259797134</v>
      </c>
      <c r="AW1887">
        <v>611047.37154700002</v>
      </c>
      <c r="AX1887">
        <v>114840243.00854318</v>
      </c>
      <c r="AY1887">
        <v>18345.723945743997</v>
      </c>
      <c r="AZ1887">
        <v>3447895.3583631269</v>
      </c>
      <c r="BA1887">
        <v>2242191.3066733005</v>
      </c>
      <c r="BB1887">
        <v>421397434.17618006</v>
      </c>
      <c r="BC1887">
        <v>67318.222221681601</v>
      </c>
      <c r="BD1887">
        <v>12651786.684342841</v>
      </c>
      <c r="BE1887">
        <v>1631143.9351263004</v>
      </c>
      <c r="BF1887">
        <v>306557191.16763687</v>
      </c>
      <c r="BG1887">
        <v>48972.498275937607</v>
      </c>
      <c r="BH1887">
        <v>9203891.3259797134</v>
      </c>
      <c r="BI1887">
        <v>7.9223719492653641</v>
      </c>
      <c r="BJ1887">
        <v>28.140377681295774</v>
      </c>
      <c r="BK1887">
        <v>20.218005732030409</v>
      </c>
      <c r="BL1887">
        <v>50.021180817497878</v>
      </c>
      <c r="BM1887">
        <v>51.797554727021208</v>
      </c>
      <c r="BN1887">
        <f t="shared" si="182"/>
        <v>1.7763739095233291</v>
      </c>
      <c r="BO1887">
        <v>0.6629248171736204</v>
      </c>
      <c r="BP1887">
        <v>6.3599006600202165E-2</v>
      </c>
      <c r="BQ1887">
        <v>0.79247644822176355</v>
      </c>
      <c r="BR1887">
        <v>0.10119047619047619</v>
      </c>
      <c r="BS1887">
        <v>6.8965517241379309E-2</v>
      </c>
      <c r="BT1887">
        <v>0.22222222222222221</v>
      </c>
      <c r="BU1887">
        <v>-5.0871446981306703E-2</v>
      </c>
      <c r="BV1887">
        <v>0.63390955484334988</v>
      </c>
      <c r="BW1887">
        <v>0.76996806090172731</v>
      </c>
      <c r="BX1887">
        <v>0.18504157844548788</v>
      </c>
      <c r="BY1887">
        <f t="shared" si="183"/>
        <v>0.24680813624947037</v>
      </c>
      <c r="BZ1887">
        <v>0.19251806025959214</v>
      </c>
      <c r="CA1887">
        <f t="shared" si="184"/>
        <v>5.9625360901593261E-2</v>
      </c>
      <c r="CC1887">
        <v>0.24680813624947037</v>
      </c>
      <c r="CD1887">
        <v>5.9625360901593261E-2</v>
      </c>
    </row>
    <row r="1888" spans="1:82" x14ac:dyDescent="0.3">
      <c r="A1888">
        <v>0</v>
      </c>
      <c r="B1888" t="s">
        <v>1209</v>
      </c>
      <c r="C1888" t="s">
        <v>476</v>
      </c>
      <c r="D1888">
        <v>37051</v>
      </c>
      <c r="E1888" s="2">
        <f t="shared" si="187"/>
        <v>0.64405362860966719</v>
      </c>
      <c r="F1888" s="2" t="s">
        <v>1940</v>
      </c>
      <c r="G1888" s="3">
        <v>103274</v>
      </c>
      <c r="H1888" s="1">
        <v>33.998376333368995</v>
      </c>
      <c r="I1888" s="1">
        <f t="shared" si="185"/>
        <v>-0.65110174289736733</v>
      </c>
      <c r="J1888" s="1">
        <v>2.5024369538500002</v>
      </c>
      <c r="K1888" s="1">
        <v>270.96704993700001</v>
      </c>
      <c r="L1888" s="2">
        <v>5.9403815190000042E-2</v>
      </c>
      <c r="M1888" s="2">
        <v>0.12729924634822115</v>
      </c>
      <c r="N1888" s="7">
        <v>0</v>
      </c>
      <c r="O1888" s="2">
        <v>8.3525776501623752E-2</v>
      </c>
      <c r="P1888" s="3">
        <v>2084507.0290755001</v>
      </c>
      <c r="Q1888" s="3">
        <v>62584.00297437601</v>
      </c>
      <c r="R1888" s="3">
        <v>1872596.0564916704</v>
      </c>
      <c r="S1888" s="3">
        <v>1930.5932635269664</v>
      </c>
      <c r="T1888" s="3">
        <v>712135.61076966184</v>
      </c>
      <c r="V1888">
        <v>37051</v>
      </c>
      <c r="W1888" s="2">
        <v>0.71309519471892635</v>
      </c>
      <c r="X1888" s="2">
        <v>0.91206412441409057</v>
      </c>
      <c r="Y1888" s="2">
        <v>2.5953536164568844E-2</v>
      </c>
      <c r="Z1888" s="2">
        <v>0.71363337143015326</v>
      </c>
      <c r="AA1888" s="2">
        <v>0.78101795618038061</v>
      </c>
      <c r="AB1888" s="2">
        <v>0.14663097433815481</v>
      </c>
      <c r="AC1888" s="2">
        <v>0.12729924634822115</v>
      </c>
      <c r="AD1888" s="2">
        <v>0</v>
      </c>
      <c r="AE1888" s="2">
        <v>8.3525776501623752E-2</v>
      </c>
      <c r="AF1888">
        <v>1244299.940936723</v>
      </c>
      <c r="AG1888">
        <v>1253.7667017394986</v>
      </c>
      <c r="AH1888">
        <v>235641.57205441184</v>
      </c>
      <c r="AI1888">
        <v>239407.35444139829</v>
      </c>
      <c r="AJ1888">
        <v>12.500611005266734</v>
      </c>
      <c r="AK1888">
        <v>3116895.9974283935</v>
      </c>
      <c r="AL1888">
        <v>3184.3599652664648</v>
      </c>
      <c r="AM1888">
        <v>598490.60208844964</v>
      </c>
      <c r="AN1888">
        <v>588693.93517702224</v>
      </c>
      <c r="AO1888">
        <v>31.42758559776729</v>
      </c>
      <c r="AP1888">
        <v>1872596.0564916704</v>
      </c>
      <c r="AQ1888">
        <v>1930.5932635269662</v>
      </c>
      <c r="AR1888">
        <v>362849.03003403777</v>
      </c>
      <c r="AS1888">
        <v>349286.58073562395</v>
      </c>
      <c r="AT1888">
        <v>18.926974592500557</v>
      </c>
      <c r="AU1888" s="3">
        <v>391762251.04444951</v>
      </c>
      <c r="AV1888" s="3">
        <v>11762037.519004228</v>
      </c>
      <c r="AW1888">
        <v>1615687.6160289003</v>
      </c>
      <c r="AX1888">
        <v>303652330.55647153</v>
      </c>
      <c r="AY1888">
        <v>48508.446916612796</v>
      </c>
      <c r="AZ1888">
        <v>9116677.5135082081</v>
      </c>
      <c r="BA1888">
        <v>3700194.6451044003</v>
      </c>
      <c r="BB1888">
        <v>695414581.60092103</v>
      </c>
      <c r="BC1888">
        <v>111092.44989098881</v>
      </c>
      <c r="BD1888">
        <v>20878715.032512438</v>
      </c>
      <c r="BE1888">
        <v>2084507.0290755001</v>
      </c>
      <c r="BF1888">
        <v>391762251.04444951</v>
      </c>
      <c r="BG1888">
        <v>62584.00297437601</v>
      </c>
      <c r="BH1888">
        <v>11762037.519004228</v>
      </c>
      <c r="BI1888">
        <v>25.44203554863077</v>
      </c>
      <c r="BJ1888">
        <v>59.440411881999765</v>
      </c>
      <c r="BK1888">
        <v>33.998376333368995</v>
      </c>
      <c r="BL1888">
        <v>48.429398267439659</v>
      </c>
      <c r="BM1888">
        <v>47.778296524542291</v>
      </c>
      <c r="BN1888">
        <f t="shared" si="182"/>
        <v>-0.65110174289736733</v>
      </c>
      <c r="BO1888">
        <v>0.64405362860966719</v>
      </c>
      <c r="BP1888">
        <v>0.19842880309851324</v>
      </c>
      <c r="BQ1888">
        <v>0.57869602978919954</v>
      </c>
      <c r="BR1888">
        <v>0.19047619047619047</v>
      </c>
      <c r="BS1888">
        <v>0.13793103448275862</v>
      </c>
      <c r="BT1888">
        <v>0.33333333333333331</v>
      </c>
      <c r="BU1888">
        <v>1.8646123778145264E-2</v>
      </c>
      <c r="BV1888">
        <v>0.71363337143015326</v>
      </c>
      <c r="BW1888">
        <v>0.81018460184686791</v>
      </c>
      <c r="BX1888">
        <v>0.14663097433815481</v>
      </c>
      <c r="BY1888">
        <f t="shared" si="183"/>
        <v>7.2865522169661551E-2</v>
      </c>
      <c r="BZ1888">
        <v>0</v>
      </c>
      <c r="CA1888">
        <f t="shared" si="184"/>
        <v>0.12616021455918702</v>
      </c>
      <c r="CC1888">
        <v>7.2865522169661551E-2</v>
      </c>
      <c r="CD1888">
        <v>0.12616021455918702</v>
      </c>
    </row>
    <row r="1889" spans="1:82" x14ac:dyDescent="0.3">
      <c r="A1889">
        <v>0</v>
      </c>
      <c r="B1889" t="s">
        <v>1209</v>
      </c>
      <c r="C1889" t="s">
        <v>1227</v>
      </c>
      <c r="D1889">
        <v>37053</v>
      </c>
      <c r="E1889" s="2">
        <f t="shared" si="187"/>
        <v>0.737837039353341</v>
      </c>
      <c r="F1889" s="2" t="s">
        <v>1942</v>
      </c>
      <c r="G1889" s="3">
        <v>236</v>
      </c>
      <c r="H1889" s="1">
        <v>0.37944854043234499</v>
      </c>
      <c r="I1889" s="1">
        <f t="shared" si="185"/>
        <v>-5.0147200148646078</v>
      </c>
      <c r="J1889" s="1">
        <v>2.0853580651699999</v>
      </c>
      <c r="K1889" s="1">
        <v>248.71181654099999</v>
      </c>
      <c r="L1889" s="2">
        <v>0.10878141754000015</v>
      </c>
      <c r="M1889" s="2">
        <v>2.2354497508984342E-2</v>
      </c>
      <c r="N1889" s="7">
        <v>3.5505685914499999E-2</v>
      </c>
      <c r="O1889" s="2">
        <v>3.1938349783862175E-3</v>
      </c>
      <c r="P1889" s="3">
        <v>2433.7733781119996</v>
      </c>
      <c r="Q1889" s="3">
        <v>73.070168730623962</v>
      </c>
      <c r="R1889" s="3">
        <v>1204.2482293728626</v>
      </c>
      <c r="S1889" s="3">
        <v>1.7536860663337339</v>
      </c>
      <c r="T1889" s="3">
        <v>359.90872956798012</v>
      </c>
      <c r="V1889">
        <v>37053</v>
      </c>
      <c r="W1889" s="2">
        <v>0.4769418729197239</v>
      </c>
      <c r="X1889" s="2">
        <v>1.017935084299766E-2</v>
      </c>
      <c r="Y1889" s="2">
        <v>0.17685947004349967</v>
      </c>
      <c r="Z1889" s="2">
        <v>0.59469274716262521</v>
      </c>
      <c r="AA1889" s="2">
        <v>0.71687090617816607</v>
      </c>
      <c r="AB1889" s="2">
        <v>0.26851348171423489</v>
      </c>
      <c r="AC1889" s="2">
        <v>2.2354497508984342E-2</v>
      </c>
      <c r="AD1889" s="2">
        <v>7.3464450147776819E-2</v>
      </c>
      <c r="AE1889" s="2">
        <v>3.1938349783862175E-3</v>
      </c>
      <c r="AF1889">
        <v>5929.0933086489613</v>
      </c>
      <c r="AG1889">
        <v>6.2585760108667428</v>
      </c>
      <c r="AH1889">
        <v>1176.2799952946043</v>
      </c>
      <c r="AI1889">
        <v>336.46974312776734</v>
      </c>
      <c r="AJ1889">
        <v>6.0308471992067493E-2</v>
      </c>
      <c r="AK1889">
        <v>7133.3415380218239</v>
      </c>
      <c r="AL1889">
        <v>8.0122620772004769</v>
      </c>
      <c r="AM1889">
        <v>1505.8798650211334</v>
      </c>
      <c r="AN1889">
        <v>366.77860296921864</v>
      </c>
      <c r="AO1889">
        <v>7.381835971019049E-2</v>
      </c>
      <c r="AP1889">
        <v>1204.2482293728626</v>
      </c>
      <c r="AQ1889">
        <v>1.7536860663337341</v>
      </c>
      <c r="AR1889">
        <v>329.59986972652905</v>
      </c>
      <c r="AS1889">
        <v>30.308859841451294</v>
      </c>
      <c r="AT1889">
        <v>1.3509887718122997E-2</v>
      </c>
      <c r="AU1889" s="3">
        <v>457403.36868236918</v>
      </c>
      <c r="AV1889" s="3">
        <v>13732.807511233466</v>
      </c>
      <c r="AW1889">
        <v>11332.448821281001</v>
      </c>
      <c r="AX1889">
        <v>2129820.4314715513</v>
      </c>
      <c r="AY1889">
        <v>340.23872351851202</v>
      </c>
      <c r="AZ1889">
        <v>63944.465698069151</v>
      </c>
      <c r="BA1889">
        <v>13766.222199393</v>
      </c>
      <c r="BB1889">
        <v>2587223.8001539204</v>
      </c>
      <c r="BC1889">
        <v>413.30889224913597</v>
      </c>
      <c r="BD1889">
        <v>77677.273209302613</v>
      </c>
      <c r="BE1889">
        <v>2433.7733781119996</v>
      </c>
      <c r="BF1889">
        <v>457403.36868236918</v>
      </c>
      <c r="BG1889">
        <v>73.070168730623962</v>
      </c>
      <c r="BH1889">
        <v>13732.807511233466</v>
      </c>
      <c r="BI1889">
        <v>0.5077475095041023</v>
      </c>
      <c r="BJ1889">
        <v>0.8871960499364473</v>
      </c>
      <c r="BK1889">
        <v>0.37944854043234499</v>
      </c>
      <c r="BL1889">
        <v>21.38436064208722</v>
      </c>
      <c r="BM1889">
        <v>16.369640627222612</v>
      </c>
      <c r="BN1889">
        <f t="shared" si="182"/>
        <v>-5.0147200148646078</v>
      </c>
      <c r="BO1889">
        <v>0.737837039353341</v>
      </c>
      <c r="BP1889">
        <v>4.5366897593110914E-3</v>
      </c>
      <c r="BQ1889">
        <v>0.75007290432956775</v>
      </c>
      <c r="BR1889">
        <v>1.7857142857142856E-2</v>
      </c>
      <c r="BS1889">
        <v>0</v>
      </c>
      <c r="BT1889">
        <v>0.16666666666666666</v>
      </c>
      <c r="BU1889">
        <v>0.14361056644360276</v>
      </c>
      <c r="BV1889">
        <v>0.59469274716262521</v>
      </c>
      <c r="BW1889">
        <v>0.74364201885701875</v>
      </c>
      <c r="BX1889">
        <v>0.26851348171423489</v>
      </c>
      <c r="BY1889">
        <f t="shared" si="183"/>
        <v>0.83098187471498119</v>
      </c>
      <c r="BZ1889">
        <v>7.3464450147776819E-2</v>
      </c>
      <c r="CA1889">
        <f t="shared" si="184"/>
        <v>2.7078845812367053E-3</v>
      </c>
      <c r="CC1889">
        <v>0.83098187471498119</v>
      </c>
      <c r="CD1889">
        <v>2.7078845812367053E-3</v>
      </c>
    </row>
    <row r="1890" spans="1:82" x14ac:dyDescent="0.3">
      <c r="A1890">
        <v>0</v>
      </c>
      <c r="B1890" t="s">
        <v>1209</v>
      </c>
      <c r="C1890" t="s">
        <v>1228</v>
      </c>
      <c r="D1890">
        <v>37055</v>
      </c>
      <c r="E1890" s="2">
        <f t="shared" si="187"/>
        <v>0.91638182220377551</v>
      </c>
      <c r="F1890" s="2" t="s">
        <v>1945</v>
      </c>
      <c r="G1890" s="3">
        <v>29614</v>
      </c>
      <c r="H1890" s="1">
        <v>11.762088578860622</v>
      </c>
      <c r="I1890" s="1">
        <f t="shared" si="185"/>
        <v>-21.723727203168377</v>
      </c>
      <c r="J1890" s="1">
        <v>2.0522073437100001</v>
      </c>
      <c r="K1890" s="1">
        <v>246.986794162</v>
      </c>
      <c r="L1890" s="2">
        <v>0.11459901191999999</v>
      </c>
      <c r="M1890" s="2">
        <v>0.25255689440816764</v>
      </c>
      <c r="N1890" s="7">
        <v>0.14083430830900001</v>
      </c>
      <c r="O1890" s="2">
        <v>1.6662343018273303E-2</v>
      </c>
      <c r="P1890" s="3">
        <v>189387.10921728</v>
      </c>
      <c r="Q1890" s="3">
        <v>5686.0462647705608</v>
      </c>
      <c r="R1890" s="3">
        <v>113702.99208227705</v>
      </c>
      <c r="S1890" s="3">
        <v>117.47892344219618</v>
      </c>
      <c r="T1890" s="3">
        <v>44441.213628871439</v>
      </c>
      <c r="V1890">
        <v>37055</v>
      </c>
      <c r="W1890" s="2">
        <v>0.78935847330126641</v>
      </c>
      <c r="X1890" s="2">
        <v>0.31553798086617163</v>
      </c>
      <c r="Y1890" s="2">
        <v>0.63235271450760822</v>
      </c>
      <c r="Z1890" s="2">
        <v>0.5852389780738797</v>
      </c>
      <c r="AA1890" s="2">
        <v>0.71189881288075141</v>
      </c>
      <c r="AB1890" s="2">
        <v>0.28287349427428932</v>
      </c>
      <c r="AC1890" s="2">
        <v>0.25255689440816764</v>
      </c>
      <c r="AD1890" s="2">
        <v>0.29139882121353078</v>
      </c>
      <c r="AE1890" s="2">
        <v>1.6662343018273303E-2</v>
      </c>
      <c r="AF1890">
        <v>140230.08055945209</v>
      </c>
      <c r="AG1890">
        <v>138.69421304575621</v>
      </c>
      <c r="AH1890">
        <v>26067.148179647571</v>
      </c>
      <c r="AI1890">
        <v>29228.245778626118</v>
      </c>
      <c r="AJ1890">
        <v>1.4019929691637205</v>
      </c>
      <c r="AK1890">
        <v>253933.07264172914</v>
      </c>
      <c r="AL1890">
        <v>256.17313648795238</v>
      </c>
      <c r="AM1890">
        <v>48146.948324898862</v>
      </c>
      <c r="AN1890">
        <v>51589.65926224627</v>
      </c>
      <c r="AO1890">
        <v>2.5518929836465309</v>
      </c>
      <c r="AP1890">
        <v>113702.99208227705</v>
      </c>
      <c r="AQ1890">
        <v>117.47892344219616</v>
      </c>
      <c r="AR1890">
        <v>22079.800145251291</v>
      </c>
      <c r="AS1890">
        <v>22361.413483620152</v>
      </c>
      <c r="AT1890">
        <v>1.1499000144828104</v>
      </c>
      <c r="AU1890" s="3">
        <v>35593413.306295604</v>
      </c>
      <c r="AV1890" s="3">
        <v>1068635.5350009792</v>
      </c>
      <c r="AW1890">
        <v>255003.53090660003</v>
      </c>
      <c r="AX1890">
        <v>47925363.59858641</v>
      </c>
      <c r="AY1890">
        <v>7656.0748004832003</v>
      </c>
      <c r="AZ1890">
        <v>1438882.6980028127</v>
      </c>
      <c r="BA1890">
        <v>444390.64012388</v>
      </c>
      <c r="BB1890">
        <v>83518776.904882014</v>
      </c>
      <c r="BC1890">
        <v>13342.121065253761</v>
      </c>
      <c r="BD1890">
        <v>2507518.2330037919</v>
      </c>
      <c r="BE1890">
        <v>189387.10921728</v>
      </c>
      <c r="BF1890">
        <v>35593413.306295604</v>
      </c>
      <c r="BG1890">
        <v>5686.0462647705608</v>
      </c>
      <c r="BH1890">
        <v>1068635.5350009792</v>
      </c>
      <c r="BI1890">
        <v>2.4572400337938891</v>
      </c>
      <c r="BJ1890">
        <v>14.219328612654511</v>
      </c>
      <c r="BK1890">
        <v>11.762088578860622</v>
      </c>
      <c r="BL1890">
        <v>33.345608650941386</v>
      </c>
      <c r="BM1890">
        <v>11.62188144777301</v>
      </c>
      <c r="BN1890">
        <f t="shared" si="182"/>
        <v>-21.723727203168377</v>
      </c>
      <c r="BO1890">
        <v>0.91638182220377551</v>
      </c>
      <c r="BP1890">
        <v>2.7268099767743283E-2</v>
      </c>
      <c r="BQ1890">
        <v>0.93399989767442015</v>
      </c>
      <c r="BR1890">
        <v>0.13095238095238096</v>
      </c>
      <c r="BS1890">
        <v>0</v>
      </c>
      <c r="BT1890">
        <v>0.22222222222222221</v>
      </c>
      <c r="BU1890">
        <v>0.62211983115024283</v>
      </c>
      <c r="BV1890">
        <v>0.5852389780738797</v>
      </c>
      <c r="BW1890">
        <v>0.73848424572692062</v>
      </c>
      <c r="BX1890">
        <v>0.28287349427428932</v>
      </c>
      <c r="BY1890">
        <f t="shared" si="183"/>
        <v>0.65416886498567917</v>
      </c>
      <c r="BZ1890">
        <v>0.29139882121353078</v>
      </c>
      <c r="CA1890">
        <f t="shared" si="184"/>
        <v>1.3451960080056299E-2</v>
      </c>
      <c r="CC1890">
        <v>0.65416886498567917</v>
      </c>
      <c r="CD1890">
        <v>1.3451960080056299E-2</v>
      </c>
    </row>
    <row r="1891" spans="1:82" x14ac:dyDescent="0.3">
      <c r="A1891">
        <v>0</v>
      </c>
      <c r="B1891" t="s">
        <v>1209</v>
      </c>
      <c r="C1891" t="s">
        <v>1229</v>
      </c>
      <c r="D1891">
        <v>37057</v>
      </c>
      <c r="E1891" s="2">
        <f t="shared" si="187"/>
        <v>0.51752985453158806</v>
      </c>
      <c r="F1891" s="2" t="s">
        <v>1937</v>
      </c>
      <c r="G1891" s="3">
        <v>28092</v>
      </c>
      <c r="H1891" s="1">
        <v>30.559301557131452</v>
      </c>
      <c r="I1891" s="1">
        <f t="shared" si="185"/>
        <v>-2.3792854348090486</v>
      </c>
      <c r="J1891" s="1">
        <v>2.5478987903500001</v>
      </c>
      <c r="K1891" s="1">
        <v>195.33583699499999</v>
      </c>
      <c r="L1891" s="2">
        <v>5.3116083249999946E-2</v>
      </c>
      <c r="M1891" s="2">
        <v>3.4822138962392897E-2</v>
      </c>
      <c r="N1891" s="7">
        <v>0</v>
      </c>
      <c r="O1891" s="2">
        <v>1.5272836896410949E-2</v>
      </c>
      <c r="P1891" s="3">
        <v>1823852.1100171998</v>
      </c>
      <c r="Q1891" s="3">
        <v>54758.254247174402</v>
      </c>
      <c r="R1891" s="3">
        <v>922881.13694039907</v>
      </c>
      <c r="S1891" s="3">
        <v>983.1280260188629</v>
      </c>
      <c r="T1891" s="3">
        <v>342018.21527864155</v>
      </c>
      <c r="V1891">
        <v>37057</v>
      </c>
      <c r="W1891" s="2">
        <v>0.60124268369199085</v>
      </c>
      <c r="X1891" s="2">
        <v>0.81980510904737469</v>
      </c>
      <c r="Y1891" s="2">
        <v>6.184810941151369E-2</v>
      </c>
      <c r="Z1891" s="2">
        <v>0.72659796724264214</v>
      </c>
      <c r="AA1891" s="2">
        <v>0.56302342374871539</v>
      </c>
      <c r="AB1891" s="2">
        <v>0.13111048532931832</v>
      </c>
      <c r="AC1891" s="2">
        <v>3.4822138962392897E-2</v>
      </c>
      <c r="AD1891" s="2">
        <v>0</v>
      </c>
      <c r="AE1891" s="2">
        <v>1.5272836896410949E-2</v>
      </c>
      <c r="AF1891">
        <v>597437.2376271548</v>
      </c>
      <c r="AG1891">
        <v>628.62793130474438</v>
      </c>
      <c r="AH1891">
        <v>118148.67452169795</v>
      </c>
      <c r="AI1891">
        <v>103668.36909034851</v>
      </c>
      <c r="AJ1891">
        <v>6.0716536551121809</v>
      </c>
      <c r="AK1891">
        <v>1520318.3745675539</v>
      </c>
      <c r="AL1891">
        <v>1611.7559573236072</v>
      </c>
      <c r="AM1891">
        <v>302924.54491322947</v>
      </c>
      <c r="AN1891">
        <v>260910.71397745857</v>
      </c>
      <c r="AO1891">
        <v>15.48226396610691</v>
      </c>
      <c r="AP1891">
        <v>922881.13694039907</v>
      </c>
      <c r="AQ1891">
        <v>983.12802601886278</v>
      </c>
      <c r="AR1891">
        <v>184775.87039153153</v>
      </c>
      <c r="AS1891">
        <v>157242.34488711006</v>
      </c>
      <c r="AT1891">
        <v>9.4106103109947288</v>
      </c>
      <c r="AU1891" s="3">
        <v>342774765.55663252</v>
      </c>
      <c r="AV1891" s="3">
        <v>10291266.303213958</v>
      </c>
      <c r="AW1891">
        <v>1027233.7889230001</v>
      </c>
      <c r="AX1891">
        <v>193058318.29018864</v>
      </c>
      <c r="AY1891">
        <v>30841.058151696001</v>
      </c>
      <c r="AZ1891">
        <v>5796268.469029746</v>
      </c>
      <c r="BA1891">
        <v>2851085.8989402</v>
      </c>
      <c r="BB1891">
        <v>535833083.84682119</v>
      </c>
      <c r="BC1891">
        <v>85599.312398870403</v>
      </c>
      <c r="BD1891">
        <v>16087534.772243703</v>
      </c>
      <c r="BE1891">
        <v>1823852.1100171998</v>
      </c>
      <c r="BF1891">
        <v>342774765.55663252</v>
      </c>
      <c r="BG1891">
        <v>54758.254247174402</v>
      </c>
      <c r="BH1891">
        <v>10291266.303213958</v>
      </c>
      <c r="BI1891">
        <v>16.14728690721763</v>
      </c>
      <c r="BJ1891">
        <v>46.706588464349082</v>
      </c>
      <c r="BK1891">
        <v>30.559301557131452</v>
      </c>
      <c r="BL1891">
        <v>56.330836322556337</v>
      </c>
      <c r="BM1891">
        <v>53.951550887747288</v>
      </c>
      <c r="BN1891">
        <f t="shared" si="182"/>
        <v>-2.3792854348090486</v>
      </c>
      <c r="BO1891">
        <v>0.51752985453158806</v>
      </c>
      <c r="BP1891">
        <v>0.10119657080541497</v>
      </c>
      <c r="BQ1891">
        <v>0.34234298139774272</v>
      </c>
      <c r="BR1891">
        <v>7.1428571428571425E-2</v>
      </c>
      <c r="BS1891">
        <v>0.17241379310344829</v>
      </c>
      <c r="BT1891">
        <v>0.33333333333333331</v>
      </c>
      <c r="BU1891">
        <v>6.8137508776383096E-2</v>
      </c>
      <c r="BV1891">
        <v>0.72659796724264214</v>
      </c>
      <c r="BW1891">
        <v>0.58404919476007822</v>
      </c>
      <c r="BX1891">
        <v>0.13111048532931832</v>
      </c>
      <c r="BY1891">
        <f t="shared" si="183"/>
        <v>4.7959456630757402E-2</v>
      </c>
      <c r="BZ1891">
        <v>0</v>
      </c>
      <c r="CA1891">
        <f t="shared" si="184"/>
        <v>2.5667889632190681E-2</v>
      </c>
      <c r="CC1891">
        <v>4.7959456630757402E-2</v>
      </c>
      <c r="CD1891">
        <v>2.5667889632190681E-2</v>
      </c>
    </row>
    <row r="1892" spans="1:82" x14ac:dyDescent="0.3">
      <c r="A1892">
        <v>0</v>
      </c>
      <c r="B1892" t="s">
        <v>1209</v>
      </c>
      <c r="C1892" t="s">
        <v>1230</v>
      </c>
      <c r="D1892">
        <v>37059</v>
      </c>
      <c r="E1892" s="2">
        <f t="shared" si="187"/>
        <v>0.49801549904437969</v>
      </c>
      <c r="F1892" s="2" t="s">
        <v>1937</v>
      </c>
      <c r="G1892" s="3">
        <v>5109</v>
      </c>
      <c r="H1892" s="1">
        <v>14.90432266327991</v>
      </c>
      <c r="I1892" s="1">
        <f t="shared" si="185"/>
        <v>0.98930405974113711</v>
      </c>
      <c r="J1892" s="1">
        <v>2.54709891725</v>
      </c>
      <c r="K1892" s="1">
        <v>174.39380024799999</v>
      </c>
      <c r="L1892" s="2">
        <v>4.9866886390000031E-2</v>
      </c>
      <c r="M1892" s="2">
        <v>5.8930670416448101E-3</v>
      </c>
      <c r="N1892" s="7">
        <v>0</v>
      </c>
      <c r="O1892" s="2">
        <v>1.8061460653272129E-2</v>
      </c>
      <c r="P1892" s="3">
        <v>496191.91332456004</v>
      </c>
      <c r="Q1892" s="3">
        <v>14897.37177482112</v>
      </c>
      <c r="R1892" s="3">
        <v>186832.43563588115</v>
      </c>
      <c r="S1892" s="3">
        <v>198.57442283141521</v>
      </c>
      <c r="T1892" s="3">
        <v>64447.630158690576</v>
      </c>
      <c r="V1892">
        <v>37059</v>
      </c>
      <c r="W1892" s="2">
        <v>0.4446149567236426</v>
      </c>
      <c r="X1892" s="2">
        <v>0.39983374107567093</v>
      </c>
      <c r="Y1892" s="2">
        <v>-3.626649289105676E-2</v>
      </c>
      <c r="Z1892" s="2">
        <v>0.72636986313948337</v>
      </c>
      <c r="AA1892" s="2">
        <v>0.5026614471091233</v>
      </c>
      <c r="AB1892" s="2">
        <v>0.12309024454386683</v>
      </c>
      <c r="AC1892" s="2">
        <v>5.8930670416448101E-3</v>
      </c>
      <c r="AD1892" s="2">
        <v>0</v>
      </c>
      <c r="AE1892" s="2">
        <v>1.8061460653272129E-2</v>
      </c>
      <c r="AF1892">
        <v>87556.195398066717</v>
      </c>
      <c r="AG1892">
        <v>91.544219596563067</v>
      </c>
      <c r="AH1892">
        <v>17205.452807368038</v>
      </c>
      <c r="AI1892">
        <v>13021.063546123883</v>
      </c>
      <c r="AJ1892">
        <v>0.88829536609550641</v>
      </c>
      <c r="AK1892">
        <v>274388.63103394787</v>
      </c>
      <c r="AL1892">
        <v>290.11864242797827</v>
      </c>
      <c r="AM1892">
        <v>54526.901128552163</v>
      </c>
      <c r="AN1892">
        <v>40147.245383630339</v>
      </c>
      <c r="AO1892">
        <v>2.7922359646056325</v>
      </c>
      <c r="AP1892">
        <v>186832.43563588115</v>
      </c>
      <c r="AQ1892">
        <v>198.57442283141521</v>
      </c>
      <c r="AR1892">
        <v>37321.448321184129</v>
      </c>
      <c r="AS1892">
        <v>27126.181837506454</v>
      </c>
      <c r="AT1892">
        <v>1.9039405985101261</v>
      </c>
      <c r="AU1892" s="3">
        <v>93254308.190217808</v>
      </c>
      <c r="AV1892" s="3">
        <v>2799812.0513598812</v>
      </c>
      <c r="AW1892">
        <v>179512.18922844002</v>
      </c>
      <c r="AX1892">
        <v>33737520.843593016</v>
      </c>
      <c r="AY1892">
        <v>5389.5675226348794</v>
      </c>
      <c r="AZ1892">
        <v>1012915.3202039992</v>
      </c>
      <c r="BA1892">
        <v>675704.10255300009</v>
      </c>
      <c r="BB1892">
        <v>126991829.03381084</v>
      </c>
      <c r="BC1892">
        <v>20286.939297456</v>
      </c>
      <c r="BD1892">
        <v>3812727.3715638807</v>
      </c>
      <c r="BE1892">
        <v>496191.91332456004</v>
      </c>
      <c r="BF1892">
        <v>93254308.190217808</v>
      </c>
      <c r="BG1892">
        <v>14897.37177482112</v>
      </c>
      <c r="BH1892">
        <v>2799812.0513598812</v>
      </c>
      <c r="BI1892">
        <v>5.5549267335646535</v>
      </c>
      <c r="BJ1892">
        <v>20.459249396844562</v>
      </c>
      <c r="BK1892">
        <v>14.90432266327991</v>
      </c>
      <c r="BL1892">
        <v>60.747405298718242</v>
      </c>
      <c r="BM1892">
        <v>61.736709358459379</v>
      </c>
      <c r="BN1892">
        <f t="shared" si="182"/>
        <v>0.98930405974113711</v>
      </c>
      <c r="BO1892">
        <v>0.49801549904437969</v>
      </c>
      <c r="BP1892">
        <v>3.3500556419061675E-2</v>
      </c>
      <c r="BQ1892">
        <v>0.32099692554852444</v>
      </c>
      <c r="BR1892">
        <v>1.1904761904761904E-2</v>
      </c>
      <c r="BS1892">
        <v>0.31034482758620691</v>
      </c>
      <c r="BT1892">
        <v>0.33333333333333331</v>
      </c>
      <c r="BU1892">
        <v>-2.8331495274560487E-2</v>
      </c>
      <c r="BV1892">
        <v>0.72636986313948337</v>
      </c>
      <c r="BW1892">
        <v>0.5214330364202524</v>
      </c>
      <c r="BX1892">
        <v>0.12309024454386683</v>
      </c>
      <c r="BY1892">
        <f t="shared" si="183"/>
        <v>5.5190167489485957E-2</v>
      </c>
      <c r="BZ1892">
        <v>0</v>
      </c>
      <c r="CA1892">
        <f t="shared" si="184"/>
        <v>3.2233215449106893E-2</v>
      </c>
      <c r="CC1892">
        <v>5.5190167489485957E-2</v>
      </c>
      <c r="CD1892">
        <v>3.2233215449106893E-2</v>
      </c>
    </row>
    <row r="1893" spans="1:82" x14ac:dyDescent="0.3">
      <c r="A1893">
        <v>0</v>
      </c>
      <c r="B1893" t="s">
        <v>1209</v>
      </c>
      <c r="C1893" t="s">
        <v>1231</v>
      </c>
      <c r="D1893">
        <v>37061</v>
      </c>
      <c r="E1893" s="2">
        <f t="shared" si="187"/>
        <v>0.6812238982774943</v>
      </c>
      <c r="F1893" s="2" t="s">
        <v>1941</v>
      </c>
      <c r="G1893" s="3">
        <v>2414</v>
      </c>
      <c r="H1893" s="1">
        <v>0.56674479809360911</v>
      </c>
      <c r="I1893" s="1">
        <f t="shared" si="185"/>
        <v>-5.3742806169391173</v>
      </c>
      <c r="J1893" s="1">
        <v>2.3710939688699999</v>
      </c>
      <c r="K1893" s="1">
        <v>255.75035961699999</v>
      </c>
      <c r="L1893" s="2">
        <v>6.7670905259999969E-2</v>
      </c>
      <c r="M1893" s="2">
        <v>5.562832801635503E-3</v>
      </c>
      <c r="N1893" s="7">
        <v>0</v>
      </c>
      <c r="O1893" s="2">
        <v>2.51605632200009E-2</v>
      </c>
      <c r="P1893" s="3">
        <v>25432.020724982991</v>
      </c>
      <c r="Q1893" s="3">
        <v>763.55590962081578</v>
      </c>
      <c r="R1893" s="3">
        <v>20420.508093291712</v>
      </c>
      <c r="S1893" s="3">
        <v>22.037587009212849</v>
      </c>
      <c r="T1893" s="3">
        <v>9470.0186377681239</v>
      </c>
      <c r="V1893">
        <v>37061</v>
      </c>
      <c r="W1893" s="2">
        <v>0.45907760279319321</v>
      </c>
      <c r="X1893" s="2">
        <v>1.52038907085145E-2</v>
      </c>
      <c r="Y1893" s="2">
        <v>0.1699307858809716</v>
      </c>
      <c r="Z1893" s="2">
        <v>0.67617758776264747</v>
      </c>
      <c r="AA1893" s="2">
        <v>0.73715834898341936</v>
      </c>
      <c r="AB1893" s="2">
        <v>0.16703726420401913</v>
      </c>
      <c r="AC1893" s="2">
        <v>5.562832801635503E-3</v>
      </c>
      <c r="AD1893" s="2">
        <v>0</v>
      </c>
      <c r="AE1893" s="2">
        <v>2.51605632200009E-2</v>
      </c>
      <c r="AF1893">
        <v>41465.873621796331</v>
      </c>
      <c r="AG1893">
        <v>43.321120145710488</v>
      </c>
      <c r="AH1893">
        <v>8142.0704825946887</v>
      </c>
      <c r="AI1893">
        <v>11357.405032251096</v>
      </c>
      <c r="AJ1893">
        <v>0.4206017785790756</v>
      </c>
      <c r="AK1893">
        <v>61886.381715088042</v>
      </c>
      <c r="AL1893">
        <v>65.358707154923337</v>
      </c>
      <c r="AM1893">
        <v>12283.966769943825</v>
      </c>
      <c r="AN1893">
        <v>16685.527382670083</v>
      </c>
      <c r="AO1893">
        <v>0.62957155548039301</v>
      </c>
      <c r="AP1893">
        <v>20420.508093291712</v>
      </c>
      <c r="AQ1893">
        <v>22.037587009212849</v>
      </c>
      <c r="AR1893">
        <v>4141.8962873491364</v>
      </c>
      <c r="AS1893">
        <v>5328.1223504189875</v>
      </c>
      <c r="AT1893">
        <v>0.20896977690131741</v>
      </c>
      <c r="AU1893" s="3">
        <v>4779693.9750533029</v>
      </c>
      <c r="AV1893" s="3">
        <v>143502.69765413611</v>
      </c>
      <c r="AW1893">
        <v>48752.888911942006</v>
      </c>
      <c r="AX1893">
        <v>9162617.9421103802</v>
      </c>
      <c r="AY1893">
        <v>1463.7278273067839</v>
      </c>
      <c r="AZ1893">
        <v>275093.00786403695</v>
      </c>
      <c r="BA1893">
        <v>74184.909636925004</v>
      </c>
      <c r="BB1893">
        <v>13942311.917163685</v>
      </c>
      <c r="BC1893">
        <v>2227.2837369275994</v>
      </c>
      <c r="BD1893">
        <v>418595.70551817305</v>
      </c>
      <c r="BE1893">
        <v>25432.020724982991</v>
      </c>
      <c r="BF1893">
        <v>4779693.9750533029</v>
      </c>
      <c r="BG1893">
        <v>763.55590962081578</v>
      </c>
      <c r="BH1893">
        <v>143502.69765413611</v>
      </c>
      <c r="BI1893">
        <v>0.71618181841249107</v>
      </c>
      <c r="BJ1893">
        <v>1.2829266165061002</v>
      </c>
      <c r="BK1893">
        <v>0.56674479809360911</v>
      </c>
      <c r="BL1893">
        <v>41.595495796412557</v>
      </c>
      <c r="BM1893">
        <v>36.22121517947344</v>
      </c>
      <c r="BN1893">
        <f t="shared" si="182"/>
        <v>-5.3742806169391173</v>
      </c>
      <c r="BO1893">
        <v>0.6812238982774943</v>
      </c>
      <c r="BP1893">
        <v>5.9080476987982489E-3</v>
      </c>
      <c r="BQ1893">
        <v>0.72835458632940564</v>
      </c>
      <c r="BR1893">
        <v>0.29166666666666669</v>
      </c>
      <c r="BS1893">
        <v>6.8965517241379309E-2</v>
      </c>
      <c r="BT1893">
        <v>0.33333333333333331</v>
      </c>
      <c r="BU1893">
        <v>0.15390759231576751</v>
      </c>
      <c r="BV1893">
        <v>0.67617758776264747</v>
      </c>
      <c r="BW1893">
        <v>0.76468708400769647</v>
      </c>
      <c r="BX1893">
        <v>0.16703726420401913</v>
      </c>
      <c r="BY1893">
        <f t="shared" si="183"/>
        <v>9.4785742549293603E-2</v>
      </c>
      <c r="BZ1893">
        <v>0</v>
      </c>
      <c r="CA1893">
        <f t="shared" si="184"/>
        <v>3.3406745431758672E-2</v>
      </c>
      <c r="CC1893">
        <v>9.4785742549293603E-2</v>
      </c>
      <c r="CD1893">
        <v>3.3406745431758672E-2</v>
      </c>
    </row>
    <row r="1894" spans="1:82" x14ac:dyDescent="0.3">
      <c r="A1894">
        <v>0</v>
      </c>
      <c r="B1894" t="s">
        <v>1209</v>
      </c>
      <c r="C1894" t="s">
        <v>1232</v>
      </c>
      <c r="D1894">
        <v>37063</v>
      </c>
      <c r="E1894" s="2">
        <f t="shared" si="187"/>
        <v>0.60681599779317641</v>
      </c>
      <c r="F1894" s="2" t="s">
        <v>1939</v>
      </c>
      <c r="G1894" s="3">
        <v>122390</v>
      </c>
      <c r="H1894" s="1">
        <v>36.095071512885852</v>
      </c>
      <c r="I1894" s="1">
        <f t="shared" si="185"/>
        <v>-1.2614158369367772</v>
      </c>
      <c r="J1894" s="1">
        <v>2.5266142557800002</v>
      </c>
      <c r="K1894" s="1">
        <v>278.12254237000002</v>
      </c>
      <c r="L1894" s="2">
        <v>6.1603984140000012E-2</v>
      </c>
      <c r="M1894" s="2">
        <v>0.16783770711638629</v>
      </c>
      <c r="N1894" s="7">
        <v>0</v>
      </c>
      <c r="O1894" s="2">
        <v>1.9884050622395861E-2</v>
      </c>
      <c r="P1894" s="3">
        <v>1413783.3934724999</v>
      </c>
      <c r="Q1894" s="3">
        <v>42446.594263319988</v>
      </c>
      <c r="R1894" s="3">
        <v>665447.13132527913</v>
      </c>
      <c r="S1894" s="3">
        <v>652.65433563566069</v>
      </c>
      <c r="T1894" s="3">
        <v>267051.60327306553</v>
      </c>
      <c r="V1894">
        <v>37063</v>
      </c>
      <c r="W1894" s="2">
        <v>0.7259602842805577</v>
      </c>
      <c r="X1894" s="2">
        <v>0.96831152971127732</v>
      </c>
      <c r="Y1894" s="2">
        <v>1.0196439243720592E-2</v>
      </c>
      <c r="Z1894" s="2">
        <v>0.72052814233011364</v>
      </c>
      <c r="AA1894" s="2">
        <v>0.80164248627282242</v>
      </c>
      <c r="AB1894" s="2">
        <v>0.15206181940787281</v>
      </c>
      <c r="AC1894" s="2">
        <v>0.16783770711638629</v>
      </c>
      <c r="AD1894" s="2">
        <v>0</v>
      </c>
      <c r="AE1894" s="2">
        <v>1.9884050622395861E-2</v>
      </c>
      <c r="AF1894">
        <v>974997.24987692595</v>
      </c>
      <c r="AG1894">
        <v>954.19606719070384</v>
      </c>
      <c r="AH1894">
        <v>179338.19825410593</v>
      </c>
      <c r="AI1894">
        <v>212116.72524650034</v>
      </c>
      <c r="AJ1894">
        <v>9.721383689814175</v>
      </c>
      <c r="AK1894">
        <v>1640444.3812022051</v>
      </c>
      <c r="AL1894">
        <v>1606.8504028263644</v>
      </c>
      <c r="AM1894">
        <v>302002.56112475827</v>
      </c>
      <c r="AN1894">
        <v>356503.9656489137</v>
      </c>
      <c r="AO1894">
        <v>16.36001188691252</v>
      </c>
      <c r="AP1894">
        <v>665447.13132527913</v>
      </c>
      <c r="AQ1894">
        <v>652.65433563566057</v>
      </c>
      <c r="AR1894">
        <v>122664.36287065235</v>
      </c>
      <c r="AS1894">
        <v>144387.24040241336</v>
      </c>
      <c r="AT1894">
        <v>6.6386281970983454</v>
      </c>
      <c r="AU1894" s="3">
        <v>265706450.96922162</v>
      </c>
      <c r="AV1894" s="3">
        <v>7977412.9258483583</v>
      </c>
      <c r="AW1894">
        <v>1803003.6507396002</v>
      </c>
      <c r="AX1894">
        <v>338856506.12000048</v>
      </c>
      <c r="AY1894">
        <v>54132.312468499193</v>
      </c>
      <c r="AZ1894">
        <v>10173626.805329738</v>
      </c>
      <c r="BA1894">
        <v>3216787.0442121001</v>
      </c>
      <c r="BB1894">
        <v>604562957.08922207</v>
      </c>
      <c r="BC1894">
        <v>96578.906731819181</v>
      </c>
      <c r="BD1894">
        <v>18151039.731178097</v>
      </c>
      <c r="BE1894">
        <v>1413783.3934724999</v>
      </c>
      <c r="BF1894">
        <v>265706450.96922162</v>
      </c>
      <c r="BG1894">
        <v>42446.594263319988</v>
      </c>
      <c r="BH1894">
        <v>7977412.9258483583</v>
      </c>
      <c r="BI1894">
        <v>45.447842769430707</v>
      </c>
      <c r="BJ1894">
        <v>81.542914282316559</v>
      </c>
      <c r="BK1894">
        <v>36.095071512885852</v>
      </c>
      <c r="BL1894">
        <v>66.871167731920139</v>
      </c>
      <c r="BM1894">
        <v>65.609751894983361</v>
      </c>
      <c r="BN1894">
        <f t="shared" si="182"/>
        <v>-1.2614158369367772</v>
      </c>
      <c r="BO1894">
        <v>0.60681599779317641</v>
      </c>
      <c r="BP1894">
        <v>0.33396512867785128</v>
      </c>
      <c r="BQ1894">
        <v>0.42428377011781648</v>
      </c>
      <c r="BR1894">
        <v>5.3571428571428568E-2</v>
      </c>
      <c r="BS1894">
        <v>0.13793103448275862</v>
      </c>
      <c r="BT1894">
        <v>0.44444444444444442</v>
      </c>
      <c r="BU1894">
        <v>3.6124178882659466E-2</v>
      </c>
      <c r="BV1894">
        <v>0.72052814233011364</v>
      </c>
      <c r="BW1894">
        <v>0.83157934260666233</v>
      </c>
      <c r="BX1894">
        <v>0.15206181940787281</v>
      </c>
      <c r="BY1894">
        <f t="shared" si="183"/>
        <v>0.11499995444159118</v>
      </c>
      <c r="BZ1894">
        <v>0</v>
      </c>
      <c r="CA1894">
        <f t="shared" si="184"/>
        <v>2.8935532984528618E-2</v>
      </c>
      <c r="CC1894">
        <v>0.11499995444159118</v>
      </c>
      <c r="CD1894">
        <v>2.8935532984528618E-2</v>
      </c>
    </row>
    <row r="1895" spans="1:82" x14ac:dyDescent="0.3">
      <c r="A1895">
        <v>0</v>
      </c>
      <c r="B1895" t="s">
        <v>1209</v>
      </c>
      <c r="C1895" t="s">
        <v>1233</v>
      </c>
      <c r="D1895">
        <v>37065</v>
      </c>
      <c r="E1895" s="2">
        <f t="shared" si="187"/>
        <v>0.65210756315326723</v>
      </c>
      <c r="F1895" s="2" t="s">
        <v>1940</v>
      </c>
      <c r="G1895" s="3">
        <v>5432</v>
      </c>
      <c r="H1895" s="1">
        <v>12.053268503513049</v>
      </c>
      <c r="I1895" s="1">
        <f t="shared" si="185"/>
        <v>-7.3521265323603799</v>
      </c>
      <c r="J1895" s="1">
        <v>2.5073336250299998</v>
      </c>
      <c r="K1895" s="1">
        <v>279.169707743</v>
      </c>
      <c r="L1895" s="2">
        <v>5.2526972499999935E-2</v>
      </c>
      <c r="M1895" s="2">
        <v>4.1317247453610435E-2</v>
      </c>
      <c r="N1895" s="7">
        <v>0</v>
      </c>
      <c r="O1895" s="2">
        <v>1.0009966434513377E-2</v>
      </c>
      <c r="P1895" s="3">
        <v>482186.47303289996</v>
      </c>
      <c r="Q1895" s="3">
        <v>14476.880740420802</v>
      </c>
      <c r="R1895" s="3">
        <v>271417.90245998319</v>
      </c>
      <c r="S1895" s="3">
        <v>291.42763140897313</v>
      </c>
      <c r="T1895" s="3">
        <v>148468.87059741552</v>
      </c>
      <c r="V1895">
        <v>37065</v>
      </c>
      <c r="W1895" s="2">
        <v>0.57065549550507721</v>
      </c>
      <c r="X1895" s="2">
        <v>0.32334937634050254</v>
      </c>
      <c r="Y1895" s="2">
        <v>0.20877821205991062</v>
      </c>
      <c r="Z1895" s="2">
        <v>0.71502978142065943</v>
      </c>
      <c r="AA1895" s="2">
        <v>0.80466076823586352</v>
      </c>
      <c r="AB1895" s="2">
        <v>0.12965633826840489</v>
      </c>
      <c r="AC1895" s="2">
        <v>4.1317247453610435E-2</v>
      </c>
      <c r="AD1895" s="2">
        <v>0</v>
      </c>
      <c r="AE1895" s="2">
        <v>1.0009966434513377E-2</v>
      </c>
      <c r="AF1895">
        <v>139105.26120550116</v>
      </c>
      <c r="AG1895">
        <v>142.58359384384744</v>
      </c>
      <c r="AH1895">
        <v>26798.145265715411</v>
      </c>
      <c r="AI1895">
        <v>51370.911104680497</v>
      </c>
      <c r="AJ1895">
        <v>1.4038163032996558</v>
      </c>
      <c r="AK1895">
        <v>410523.16366548435</v>
      </c>
      <c r="AL1895">
        <v>434.01122525282057</v>
      </c>
      <c r="AM1895">
        <v>81571.066822833411</v>
      </c>
      <c r="AN1895">
        <v>145066.86014497798</v>
      </c>
      <c r="AO1895">
        <v>4.1774486603092162</v>
      </c>
      <c r="AP1895">
        <v>271417.90245998319</v>
      </c>
      <c r="AQ1895">
        <v>291.42763140897313</v>
      </c>
      <c r="AR1895">
        <v>54772.921557117996</v>
      </c>
      <c r="AS1895">
        <v>93695.949040297477</v>
      </c>
      <c r="AT1895">
        <v>2.7736323570095607</v>
      </c>
      <c r="AU1895" s="3">
        <v>90622125.741803214</v>
      </c>
      <c r="AV1895" s="3">
        <v>2720784.9663546854</v>
      </c>
      <c r="AW1895">
        <v>209064.62330693004</v>
      </c>
      <c r="AX1895">
        <v>39291605.304304428</v>
      </c>
      <c r="AY1895">
        <v>6276.8322794673604</v>
      </c>
      <c r="AZ1895">
        <v>1179667.8586030956</v>
      </c>
      <c r="BA1895">
        <v>691251.09633982996</v>
      </c>
      <c r="BB1895">
        <v>129913731.04610763</v>
      </c>
      <c r="BC1895">
        <v>20753.713019888164</v>
      </c>
      <c r="BD1895">
        <v>3900452.8249577815</v>
      </c>
      <c r="BE1895">
        <v>482186.47303289996</v>
      </c>
      <c r="BF1895">
        <v>90622125.741803214</v>
      </c>
      <c r="BG1895">
        <v>14476.880740420802</v>
      </c>
      <c r="BH1895">
        <v>2720784.9663546854</v>
      </c>
      <c r="BI1895">
        <v>4.1449533406400763</v>
      </c>
      <c r="BJ1895">
        <v>16.198221844153124</v>
      </c>
      <c r="BK1895">
        <v>12.053268503513049</v>
      </c>
      <c r="BL1895">
        <v>49.983925525068209</v>
      </c>
      <c r="BM1895">
        <v>42.631798992707829</v>
      </c>
      <c r="BN1895">
        <f t="shared" si="182"/>
        <v>-7.3521265323603799</v>
      </c>
      <c r="BO1895">
        <v>0.65210756315326723</v>
      </c>
      <c r="BP1895">
        <v>3.2731786487537787E-2</v>
      </c>
      <c r="BQ1895">
        <v>0.58762242551268584</v>
      </c>
      <c r="BR1895">
        <v>7.7380952380952384E-2</v>
      </c>
      <c r="BS1895">
        <v>0.13793103448275862</v>
      </c>
      <c r="BT1895">
        <v>0.27777777777777779</v>
      </c>
      <c r="BU1895">
        <v>0.21054875501475465</v>
      </c>
      <c r="BV1895">
        <v>0.71502978142065943</v>
      </c>
      <c r="BW1895">
        <v>0.83471034049363435</v>
      </c>
      <c r="BX1895">
        <v>0.12965633826840489</v>
      </c>
      <c r="BY1895">
        <f t="shared" si="183"/>
        <v>0.18071533008133805</v>
      </c>
      <c r="BZ1895">
        <v>0</v>
      </c>
      <c r="CA1895">
        <f t="shared" si="184"/>
        <v>1.7002210356202998E-2</v>
      </c>
      <c r="CC1895">
        <v>0.18071533008133805</v>
      </c>
      <c r="CD1895">
        <v>1.7002210356202998E-2</v>
      </c>
    </row>
    <row r="1896" spans="1:82" x14ac:dyDescent="0.3">
      <c r="A1896">
        <v>0</v>
      </c>
      <c r="B1896" t="s">
        <v>1209</v>
      </c>
      <c r="C1896" t="s">
        <v>366</v>
      </c>
      <c r="D1896">
        <v>37067</v>
      </c>
      <c r="E1896" s="2">
        <f t="shared" si="187"/>
        <v>0.55070014531881473</v>
      </c>
      <c r="F1896" s="2" t="s">
        <v>1938</v>
      </c>
      <c r="G1896" s="3">
        <v>83368</v>
      </c>
      <c r="H1896" s="1">
        <v>33.205005485480278</v>
      </c>
      <c r="I1896" s="1">
        <f t="shared" si="185"/>
        <v>-2.3150911185102956</v>
      </c>
      <c r="J1896" s="1">
        <v>2.5814654109499999</v>
      </c>
      <c r="K1896" s="1">
        <v>187.16988905700001</v>
      </c>
      <c r="L1896" s="2">
        <v>5.1686848460000157E-2</v>
      </c>
      <c r="M1896" s="2">
        <v>0.11249905023370912</v>
      </c>
      <c r="N1896" s="7">
        <v>0</v>
      </c>
      <c r="O1896" s="2">
        <v>1.8472283949775521E-2</v>
      </c>
      <c r="P1896" s="3">
        <v>1406149.2755490004</v>
      </c>
      <c r="Q1896" s="3">
        <v>42217.392033648008</v>
      </c>
      <c r="R1896" s="3">
        <v>628865.52267589187</v>
      </c>
      <c r="S1896" s="3">
        <v>634.07707447524433</v>
      </c>
      <c r="T1896" s="3">
        <v>282822.03741915338</v>
      </c>
      <c r="V1896">
        <v>37067</v>
      </c>
      <c r="W1896" s="2">
        <v>0.63417329504975284</v>
      </c>
      <c r="X1896" s="2">
        <v>0.89078060544188964</v>
      </c>
      <c r="Y1896" s="2">
        <v>5.6336256488266942E-2</v>
      </c>
      <c r="Z1896" s="2">
        <v>0.73617034052039487</v>
      </c>
      <c r="AA1896" s="2">
        <v>0.5394864218501636</v>
      </c>
      <c r="AB1896" s="2">
        <v>0.12758259593121554</v>
      </c>
      <c r="AC1896" s="2">
        <v>0.11249905023370912</v>
      </c>
      <c r="AD1896" s="2">
        <v>0</v>
      </c>
      <c r="AE1896" s="2">
        <v>1.8472283949775521E-2</v>
      </c>
      <c r="AF1896">
        <v>1410136.4630898698</v>
      </c>
      <c r="AG1896">
        <v>1431.5942500355509</v>
      </c>
      <c r="AH1896">
        <v>269063.70950384787</v>
      </c>
      <c r="AI1896">
        <v>363635.56937439501</v>
      </c>
      <c r="AJ1896">
        <v>14.194688416562382</v>
      </c>
      <c r="AK1896">
        <v>2039001.9857657617</v>
      </c>
      <c r="AL1896">
        <v>2065.6713245107949</v>
      </c>
      <c r="AM1896">
        <v>388236.53362312628</v>
      </c>
      <c r="AN1896">
        <v>527284.78267426998</v>
      </c>
      <c r="AO1896">
        <v>20.513576257918935</v>
      </c>
      <c r="AP1896">
        <v>628865.52267589187</v>
      </c>
      <c r="AQ1896">
        <v>634.07707447524399</v>
      </c>
      <c r="AR1896">
        <v>119172.8241192784</v>
      </c>
      <c r="AS1896">
        <v>163649.21329987497</v>
      </c>
      <c r="AT1896">
        <v>6.3188878413565526</v>
      </c>
      <c r="AU1896" s="3">
        <v>264271694.84667912</v>
      </c>
      <c r="AV1896" s="3">
        <v>7934336.6588038066</v>
      </c>
      <c r="AW1896">
        <v>2769013.6233193004</v>
      </c>
      <c r="AX1896">
        <v>520408420.3666293</v>
      </c>
      <c r="AY1896">
        <v>83135.223062673613</v>
      </c>
      <c r="AZ1896">
        <v>15624433.822398879</v>
      </c>
      <c r="BA1896">
        <v>4175162.898868301</v>
      </c>
      <c r="BB1896">
        <v>784680115.21330845</v>
      </c>
      <c r="BC1896">
        <v>125352.61509632162</v>
      </c>
      <c r="BD1896">
        <v>23558770.481202684</v>
      </c>
      <c r="BE1896">
        <v>1406149.2755490004</v>
      </c>
      <c r="BF1896">
        <v>264271694.84667912</v>
      </c>
      <c r="BG1896">
        <v>42217.392033648008</v>
      </c>
      <c r="BH1896">
        <v>7934336.6588038066</v>
      </c>
      <c r="BI1896">
        <v>58.819017242627801</v>
      </c>
      <c r="BJ1896">
        <v>92.024022728108079</v>
      </c>
      <c r="BK1896">
        <v>33.205005485480278</v>
      </c>
      <c r="BL1896">
        <v>57.273588423208047</v>
      </c>
      <c r="BM1896">
        <v>54.958497304697751</v>
      </c>
      <c r="BN1896">
        <f t="shared" si="182"/>
        <v>-2.3150911185102956</v>
      </c>
      <c r="BO1896">
        <v>0.55070014531881473</v>
      </c>
      <c r="BP1896">
        <v>0.39225074881163952</v>
      </c>
      <c r="BQ1896">
        <v>0.30447199230226279</v>
      </c>
      <c r="BR1896">
        <v>0.14285714285714285</v>
      </c>
      <c r="BS1896">
        <v>0.13793103448275862</v>
      </c>
      <c r="BT1896">
        <v>0.5</v>
      </c>
      <c r="BU1896">
        <v>6.6299124559757464E-2</v>
      </c>
      <c r="BV1896">
        <v>0.73617034052039487</v>
      </c>
      <c r="BW1896">
        <v>0.55963321768689167</v>
      </c>
      <c r="BX1896">
        <v>0.12758259593121554</v>
      </c>
      <c r="BY1896">
        <f t="shared" si="183"/>
        <v>6.0257473284850552E-2</v>
      </c>
      <c r="BZ1896">
        <v>0</v>
      </c>
      <c r="CA1896">
        <f t="shared" si="184"/>
        <v>3.1827635765411366E-2</v>
      </c>
      <c r="CC1896">
        <v>6.0257473284850552E-2</v>
      </c>
      <c r="CD1896">
        <v>3.1827635765411366E-2</v>
      </c>
    </row>
    <row r="1897" spans="1:82" x14ac:dyDescent="0.3">
      <c r="A1897">
        <v>0</v>
      </c>
      <c r="B1897" t="s">
        <v>1209</v>
      </c>
      <c r="C1897" t="s">
        <v>34</v>
      </c>
      <c r="D1897">
        <v>37069</v>
      </c>
      <c r="E1897" s="2">
        <f t="shared" si="187"/>
        <v>0.5635912504883599</v>
      </c>
      <c r="F1897" s="2" t="s">
        <v>1938</v>
      </c>
      <c r="G1897" s="3">
        <v>4956</v>
      </c>
      <c r="H1897" s="1">
        <v>4.993768414668307</v>
      </c>
      <c r="I1897" s="1">
        <f t="shared" si="185"/>
        <v>1.2045152302937367</v>
      </c>
      <c r="J1897" s="1">
        <v>2.5333512254800001</v>
      </c>
      <c r="K1897" s="1">
        <v>278.97637122700002</v>
      </c>
      <c r="L1897" s="2">
        <v>6.326079078000002E-2</v>
      </c>
      <c r="M1897" s="2">
        <v>2.541703184793475E-3</v>
      </c>
      <c r="N1897" s="7">
        <v>0</v>
      </c>
      <c r="O1897" s="2">
        <v>2.2900068056194055E-2</v>
      </c>
      <c r="P1897" s="3">
        <v>335795.93832625996</v>
      </c>
      <c r="Q1897" s="3">
        <v>10081.73813273952</v>
      </c>
      <c r="R1897" s="3">
        <v>96922.609339080256</v>
      </c>
      <c r="S1897" s="3">
        <v>99.834004546233402</v>
      </c>
      <c r="T1897" s="3">
        <v>42460.60906997932</v>
      </c>
      <c r="V1897">
        <v>37069</v>
      </c>
      <c r="W1897" s="2">
        <v>0.45824564495485798</v>
      </c>
      <c r="X1897" s="2">
        <v>0.13396630980229693</v>
      </c>
      <c r="Y1897" s="2">
        <v>-4.9136315336637676E-2</v>
      </c>
      <c r="Z1897" s="2">
        <v>0.72244936012256877</v>
      </c>
      <c r="AA1897" s="2">
        <v>0.80410350752605975</v>
      </c>
      <c r="AB1897" s="2">
        <v>0.15615144178542714</v>
      </c>
      <c r="AC1897" s="2">
        <v>2.541703184793475E-3</v>
      </c>
      <c r="AD1897" s="2">
        <v>0</v>
      </c>
      <c r="AE1897" s="2">
        <v>2.2900068056194055E-2</v>
      </c>
      <c r="AF1897">
        <v>47161.489656624275</v>
      </c>
      <c r="AG1897">
        <v>48.087579420178606</v>
      </c>
      <c r="AH1897">
        <v>9037.9117543485827</v>
      </c>
      <c r="AI1897">
        <v>11692.767546614963</v>
      </c>
      <c r="AJ1897">
        <v>0.47528069932138839</v>
      </c>
      <c r="AK1897">
        <v>144084.09899570452</v>
      </c>
      <c r="AL1897">
        <v>147.92158396641202</v>
      </c>
      <c r="AM1897">
        <v>27801.40399187784</v>
      </c>
      <c r="AN1897">
        <v>35389.884379065028</v>
      </c>
      <c r="AO1897">
        <v>1.4546746343721413</v>
      </c>
      <c r="AP1897">
        <v>96922.609339080256</v>
      </c>
      <c r="AQ1897">
        <v>99.834004546233416</v>
      </c>
      <c r="AR1897">
        <v>18763.492237529259</v>
      </c>
      <c r="AS1897">
        <v>23697.116832450065</v>
      </c>
      <c r="AT1897">
        <v>0.9793939350507529</v>
      </c>
      <c r="AU1897" s="3">
        <v>63109488.649037294</v>
      </c>
      <c r="AV1897" s="3">
        <v>1894761.8646670652</v>
      </c>
      <c r="AW1897">
        <v>131420.15329957</v>
      </c>
      <c r="AX1897">
        <v>24699103.611121185</v>
      </c>
      <c r="AY1897">
        <v>3945.68075342064</v>
      </c>
      <c r="AZ1897">
        <v>741551.2407978751</v>
      </c>
      <c r="BA1897">
        <v>467216.09162582993</v>
      </c>
      <c r="BB1897">
        <v>87808592.260158479</v>
      </c>
      <c r="BC1897">
        <v>14027.41888616016</v>
      </c>
      <c r="BD1897">
        <v>2636313.1054649404</v>
      </c>
      <c r="BE1897">
        <v>335795.93832625996</v>
      </c>
      <c r="BF1897">
        <v>63109488.649037294</v>
      </c>
      <c r="BG1897">
        <v>10081.73813273952</v>
      </c>
      <c r="BH1897">
        <v>1894761.8646670652</v>
      </c>
      <c r="BI1897">
        <v>2.0301393832283363</v>
      </c>
      <c r="BJ1897">
        <v>7.0239077978966433</v>
      </c>
      <c r="BK1897">
        <v>4.993768414668307</v>
      </c>
      <c r="BL1897">
        <v>65.72726761653955</v>
      </c>
      <c r="BM1897">
        <v>66.931782846833286</v>
      </c>
      <c r="BN1897">
        <f t="shared" si="182"/>
        <v>1.2045152302937367</v>
      </c>
      <c r="BO1897">
        <v>0.5635912504883599</v>
      </c>
      <c r="BP1897">
        <v>1.3855459231812672E-2</v>
      </c>
      <c r="BQ1897">
        <v>0.48257685738252004</v>
      </c>
      <c r="BR1897">
        <v>7.7380952380952384E-2</v>
      </c>
      <c r="BS1897">
        <v>0.10344827586206896</v>
      </c>
      <c r="BT1897">
        <v>0.33333333333333331</v>
      </c>
      <c r="BU1897">
        <v>-3.4494670490013486E-2</v>
      </c>
      <c r="BV1897">
        <v>0.72244936012256877</v>
      </c>
      <c r="BW1897">
        <v>0.83413226921790429</v>
      </c>
      <c r="BX1897">
        <v>0.15615144178542714</v>
      </c>
      <c r="BY1897">
        <f t="shared" si="183"/>
        <v>2.3298639551591446E-2</v>
      </c>
      <c r="BZ1897">
        <v>0</v>
      </c>
      <c r="CA1897">
        <f t="shared" si="184"/>
        <v>3.2485957067093833E-2</v>
      </c>
      <c r="CC1897">
        <v>2.3298639551591446E-2</v>
      </c>
      <c r="CD1897">
        <v>3.2485957067093833E-2</v>
      </c>
    </row>
    <row r="1898" spans="1:82" x14ac:dyDescent="0.3">
      <c r="A1898">
        <v>0</v>
      </c>
      <c r="B1898" t="s">
        <v>1209</v>
      </c>
      <c r="C1898" t="s">
        <v>1234</v>
      </c>
      <c r="D1898">
        <v>37071</v>
      </c>
      <c r="E1898" s="2">
        <f t="shared" si="187"/>
        <v>0.55922626836719436</v>
      </c>
      <c r="F1898" s="2" t="s">
        <v>1938</v>
      </c>
      <c r="G1898" s="3">
        <v>44654</v>
      </c>
      <c r="H1898" s="1">
        <v>35.13642882840611</v>
      </c>
      <c r="I1898" s="1">
        <f t="shared" si="185"/>
        <v>-2.4378919482445554</v>
      </c>
      <c r="J1898" s="1">
        <v>2.55419284751</v>
      </c>
      <c r="K1898" s="1">
        <v>194.58014360000001</v>
      </c>
      <c r="L1898" s="2">
        <v>5.7914066009999932E-2</v>
      </c>
      <c r="M1898" s="2">
        <v>6.9876198538082149E-2</v>
      </c>
      <c r="N1898" s="7">
        <v>0</v>
      </c>
      <c r="O1898" s="2">
        <v>3.043870992506973E-2</v>
      </c>
      <c r="P1898" s="3">
        <v>1506406.731594</v>
      </c>
      <c r="Q1898" s="3">
        <v>45227.462443488002</v>
      </c>
      <c r="R1898" s="3">
        <v>870165.84403650183</v>
      </c>
      <c r="S1898" s="3">
        <v>906.35871534358967</v>
      </c>
      <c r="T1898" s="3">
        <v>369596.70117973455</v>
      </c>
      <c r="V1898">
        <v>37071</v>
      </c>
      <c r="W1898" s="2">
        <v>0.64551234961766213</v>
      </c>
      <c r="X1898" s="2">
        <v>0.94259431333386368</v>
      </c>
      <c r="Y1898" s="2">
        <v>5.0592758589945629E-2</v>
      </c>
      <c r="Z1898" s="2">
        <v>0.72839287728988811</v>
      </c>
      <c r="AA1898" s="2">
        <v>0.5608452618246027</v>
      </c>
      <c r="AB1898" s="2">
        <v>0.1429537126490831</v>
      </c>
      <c r="AC1898" s="2">
        <v>6.9876198538082149E-2</v>
      </c>
      <c r="AD1898" s="2">
        <v>0</v>
      </c>
      <c r="AE1898" s="2">
        <v>3.043870992506973E-2</v>
      </c>
      <c r="AF1898">
        <v>1230599.2713503763</v>
      </c>
      <c r="AG1898">
        <v>1262.1831401536872</v>
      </c>
      <c r="AH1898">
        <v>237223.41561132472</v>
      </c>
      <c r="AI1898">
        <v>287927.24432968517</v>
      </c>
      <c r="AJ1898">
        <v>12.421030534133978</v>
      </c>
      <c r="AK1898">
        <v>2100765.1153868781</v>
      </c>
      <c r="AL1898">
        <v>2168.5418554972766</v>
      </c>
      <c r="AM1898">
        <v>407570.73160915886</v>
      </c>
      <c r="AN1898">
        <v>487176.62951158563</v>
      </c>
      <c r="AO1898">
        <v>21.240246052148244</v>
      </c>
      <c r="AP1898">
        <v>870165.84403650183</v>
      </c>
      <c r="AQ1898">
        <v>906.35871534358944</v>
      </c>
      <c r="AR1898">
        <v>170347.31599783414</v>
      </c>
      <c r="AS1898">
        <v>199249.38518190046</v>
      </c>
      <c r="AT1898">
        <v>8.819215518014266</v>
      </c>
      <c r="AU1898" s="3">
        <v>283114081.13577634</v>
      </c>
      <c r="AV1898" s="3">
        <v>8500049.2916291356</v>
      </c>
      <c r="AW1898">
        <v>1721071.7271543001</v>
      </c>
      <c r="AX1898">
        <v>323458220.40137917</v>
      </c>
      <c r="AY1898">
        <v>51672.4369785936</v>
      </c>
      <c r="AZ1898">
        <v>9711317.8057568818</v>
      </c>
      <c r="BA1898">
        <v>3227478.4587483001</v>
      </c>
      <c r="BB1898">
        <v>606572301.53715551</v>
      </c>
      <c r="BC1898">
        <v>96899.899422081595</v>
      </c>
      <c r="BD1898">
        <v>18211367.097386014</v>
      </c>
      <c r="BE1898">
        <v>1506406.731594</v>
      </c>
      <c r="BF1898">
        <v>283114081.13577634</v>
      </c>
      <c r="BG1898">
        <v>45227.462443488002</v>
      </c>
      <c r="BH1898">
        <v>8500049.2916291356</v>
      </c>
      <c r="BI1898">
        <v>37.680748619720461</v>
      </c>
      <c r="BJ1898">
        <v>72.817177448126571</v>
      </c>
      <c r="BK1898">
        <v>35.13642882840611</v>
      </c>
      <c r="BL1898">
        <v>62.984585678123977</v>
      </c>
      <c r="BM1898">
        <v>60.546693729879422</v>
      </c>
      <c r="BN1898">
        <f t="shared" si="182"/>
        <v>-2.4378919482445554</v>
      </c>
      <c r="BO1898">
        <v>0.55922626836719436</v>
      </c>
      <c r="BP1898">
        <v>0.25517487576569697</v>
      </c>
      <c r="BQ1898">
        <v>0.32303467590467172</v>
      </c>
      <c r="BR1898">
        <v>6.5476190476190479E-2</v>
      </c>
      <c r="BS1898">
        <v>0.2413793103448276</v>
      </c>
      <c r="BT1898">
        <v>0.44444444444444442</v>
      </c>
      <c r="BU1898">
        <v>6.9815870592558185E-2</v>
      </c>
      <c r="BV1898">
        <v>0.72839287728988811</v>
      </c>
      <c r="BW1898">
        <v>0.58178969068942188</v>
      </c>
      <c r="BX1898">
        <v>0.1429537126490831</v>
      </c>
      <c r="BY1898">
        <f t="shared" si="183"/>
        <v>6.4781844841002079E-2</v>
      </c>
      <c r="BZ1898">
        <v>0</v>
      </c>
      <c r="CA1898">
        <f t="shared" si="184"/>
        <v>4.7113925056568549E-2</v>
      </c>
      <c r="CC1898">
        <v>6.4781844841002079E-2</v>
      </c>
      <c r="CD1898">
        <v>4.7113925056568549E-2</v>
      </c>
    </row>
    <row r="1899" spans="1:82" x14ac:dyDescent="0.3">
      <c r="A1899">
        <v>1</v>
      </c>
      <c r="B1899" t="s">
        <v>1209</v>
      </c>
      <c r="C1899" t="s">
        <v>1235</v>
      </c>
      <c r="D1899">
        <v>37073</v>
      </c>
      <c r="E1899" s="2">
        <v>0</v>
      </c>
      <c r="F1899" s="2" t="s">
        <v>1954</v>
      </c>
      <c r="G1899" s="3">
        <v>-999</v>
      </c>
      <c r="H1899" s="1">
        <v>0.37528538432030306</v>
      </c>
      <c r="I1899" s="1">
        <f t="shared" si="185"/>
        <v>-999</v>
      </c>
      <c r="J1899" s="1">
        <v>-999</v>
      </c>
      <c r="K1899" s="1">
        <v>-999</v>
      </c>
      <c r="L1899" s="2">
        <v>-999</v>
      </c>
      <c r="M1899" s="2">
        <v>-999</v>
      </c>
      <c r="N1899" s="7">
        <v>-999</v>
      </c>
      <c r="O1899" s="2">
        <v>-999</v>
      </c>
      <c r="P1899" s="3">
        <v>-999</v>
      </c>
      <c r="Q1899" s="3">
        <v>-999</v>
      </c>
      <c r="R1899" s="3">
        <v>-999</v>
      </c>
      <c r="S1899" s="3">
        <v>-999</v>
      </c>
      <c r="T1899" s="3">
        <v>-999</v>
      </c>
      <c r="V1899">
        <v>37073</v>
      </c>
      <c r="W1899" s="2">
        <v>-999</v>
      </c>
      <c r="X1899" s="2">
        <v>1.0067667117372154E-2</v>
      </c>
      <c r="Y1899" s="2">
        <v>-999</v>
      </c>
      <c r="Z1899" s="2">
        <v>-999</v>
      </c>
      <c r="AA1899" s="2">
        <v>-999</v>
      </c>
      <c r="AB1899" s="2">
        <v>-999</v>
      </c>
      <c r="AC1899" s="2">
        <v>-999</v>
      </c>
      <c r="AD1899" s="2">
        <v>-999</v>
      </c>
      <c r="AE1899" s="2">
        <v>-999</v>
      </c>
      <c r="AF1899" s="2">
        <v>-999</v>
      </c>
      <c r="AG1899" s="2">
        <v>-999</v>
      </c>
      <c r="AH1899" s="2">
        <v>-999</v>
      </c>
      <c r="AI1899" s="2">
        <v>-999</v>
      </c>
      <c r="AJ1899" s="2">
        <v>-999</v>
      </c>
      <c r="AK1899" s="2">
        <v>-999</v>
      </c>
      <c r="AL1899" s="2">
        <v>-999</v>
      </c>
      <c r="AM1899" s="2">
        <v>-999</v>
      </c>
      <c r="AN1899" s="2">
        <v>-999</v>
      </c>
      <c r="AO1899" s="2">
        <v>-999</v>
      </c>
      <c r="AP1899" s="2">
        <v>-999</v>
      </c>
      <c r="AQ1899" s="2">
        <v>-999</v>
      </c>
      <c r="AR1899" s="2">
        <v>-999</v>
      </c>
      <c r="AS1899" s="2">
        <v>-999</v>
      </c>
      <c r="AT1899" s="2">
        <v>-999</v>
      </c>
      <c r="AU1899" s="2">
        <v>-999</v>
      </c>
      <c r="AV1899" s="2">
        <v>-999</v>
      </c>
      <c r="AW1899" s="2">
        <v>-999</v>
      </c>
      <c r="AX1899" s="2">
        <v>-999</v>
      </c>
      <c r="AY1899" s="2">
        <v>-999</v>
      </c>
      <c r="AZ1899" s="2">
        <v>-999</v>
      </c>
      <c r="BA1899" s="2">
        <v>-999</v>
      </c>
      <c r="BB1899" s="2">
        <v>-999</v>
      </c>
      <c r="BC1899" s="2">
        <v>-999</v>
      </c>
      <c r="BD1899" s="2">
        <v>-999</v>
      </c>
      <c r="BE1899" s="2">
        <v>-999</v>
      </c>
      <c r="BF1899" s="2">
        <v>-999</v>
      </c>
      <c r="BG1899" s="2">
        <v>-999</v>
      </c>
      <c r="BH1899" s="2">
        <v>-999</v>
      </c>
      <c r="BI1899">
        <v>0</v>
      </c>
      <c r="BJ1899">
        <v>0.37528538432030306</v>
      </c>
      <c r="BK1899">
        <v>0.37528538432030306</v>
      </c>
      <c r="BL1899">
        <v>-999</v>
      </c>
      <c r="BM1899">
        <v>38.794924599133545</v>
      </c>
      <c r="BN1899">
        <f t="shared" si="182"/>
        <v>-999</v>
      </c>
      <c r="BO1899" t="s">
        <v>3748</v>
      </c>
      <c r="BP1899" t="s">
        <v>3748</v>
      </c>
      <c r="BQ1899">
        <v>0.61056835424015687</v>
      </c>
      <c r="BR1899">
        <v>2.3809523809523808E-2</v>
      </c>
      <c r="BS1899">
        <v>3.4482758620689655E-2</v>
      </c>
      <c r="BT1899">
        <v>0.33333333333333331</v>
      </c>
      <c r="BU1899" t="s">
        <v>3748</v>
      </c>
      <c r="BY1899">
        <f t="shared" si="183"/>
        <v>-999</v>
      </c>
      <c r="CA1899">
        <f t="shared" si="184"/>
        <v>-999</v>
      </c>
    </row>
    <row r="1900" spans="1:82" x14ac:dyDescent="0.3">
      <c r="A1900">
        <v>1</v>
      </c>
      <c r="B1900" t="s">
        <v>1209</v>
      </c>
      <c r="C1900" t="s">
        <v>77</v>
      </c>
      <c r="D1900">
        <v>37075</v>
      </c>
      <c r="E1900" s="2">
        <v>0</v>
      </c>
      <c r="F1900" s="2" t="s">
        <v>1954</v>
      </c>
      <c r="G1900" s="3">
        <v>-999</v>
      </c>
      <c r="H1900" s="1">
        <v>0.37372090201970515</v>
      </c>
      <c r="I1900" s="1">
        <f t="shared" si="185"/>
        <v>-999</v>
      </c>
      <c r="J1900" s="1">
        <v>-999</v>
      </c>
      <c r="K1900" s="1">
        <v>-999</v>
      </c>
      <c r="L1900" s="2">
        <v>-999</v>
      </c>
      <c r="M1900" s="2">
        <v>-999</v>
      </c>
      <c r="N1900" s="7">
        <v>-999</v>
      </c>
      <c r="O1900" s="2">
        <v>-999</v>
      </c>
      <c r="P1900" s="3">
        <v>-999</v>
      </c>
      <c r="Q1900" s="3">
        <v>-999</v>
      </c>
      <c r="R1900" s="3">
        <v>-999</v>
      </c>
      <c r="S1900" s="3">
        <v>-999</v>
      </c>
      <c r="T1900" s="3">
        <v>-999</v>
      </c>
      <c r="V1900">
        <v>37075</v>
      </c>
      <c r="W1900" s="2">
        <v>-999</v>
      </c>
      <c r="X1900" s="2">
        <v>1.0025697225467178E-2</v>
      </c>
      <c r="Y1900" s="2">
        <v>-999</v>
      </c>
      <c r="Z1900" s="2">
        <v>-999</v>
      </c>
      <c r="AA1900" s="2">
        <v>-999</v>
      </c>
      <c r="AB1900" s="2">
        <v>-999</v>
      </c>
      <c r="AC1900" s="2">
        <v>-999</v>
      </c>
      <c r="AD1900" s="2">
        <v>-999</v>
      </c>
      <c r="AE1900" s="2">
        <v>-999</v>
      </c>
      <c r="AF1900" s="2">
        <v>-999</v>
      </c>
      <c r="AG1900" s="2">
        <v>-999</v>
      </c>
      <c r="AH1900" s="2">
        <v>-999</v>
      </c>
      <c r="AI1900" s="2">
        <v>-999</v>
      </c>
      <c r="AJ1900" s="2">
        <v>-999</v>
      </c>
      <c r="AK1900" s="2">
        <v>-999</v>
      </c>
      <c r="AL1900" s="2">
        <v>-999</v>
      </c>
      <c r="AM1900" s="2">
        <v>-999</v>
      </c>
      <c r="AN1900" s="2">
        <v>-999</v>
      </c>
      <c r="AO1900" s="2">
        <v>-999</v>
      </c>
      <c r="AP1900" s="2">
        <v>-999</v>
      </c>
      <c r="AQ1900" s="2">
        <v>-999</v>
      </c>
      <c r="AR1900" s="2">
        <v>-999</v>
      </c>
      <c r="AS1900" s="2">
        <v>-999</v>
      </c>
      <c r="AT1900" s="2">
        <v>-999</v>
      </c>
      <c r="AU1900" s="2">
        <v>-999</v>
      </c>
      <c r="AV1900" s="2">
        <v>-999</v>
      </c>
      <c r="AW1900" s="2">
        <v>-999</v>
      </c>
      <c r="AX1900" s="2">
        <v>-999</v>
      </c>
      <c r="AY1900" s="2">
        <v>-999</v>
      </c>
      <c r="AZ1900" s="2">
        <v>-999</v>
      </c>
      <c r="BA1900" s="2">
        <v>-999</v>
      </c>
      <c r="BB1900" s="2">
        <v>-999</v>
      </c>
      <c r="BC1900" s="2">
        <v>-999</v>
      </c>
      <c r="BD1900" s="2">
        <v>-999</v>
      </c>
      <c r="BE1900" s="2">
        <v>-999</v>
      </c>
      <c r="BF1900" s="2">
        <v>-999</v>
      </c>
      <c r="BG1900" s="2">
        <v>-999</v>
      </c>
      <c r="BH1900" s="2">
        <v>-999</v>
      </c>
      <c r="BI1900">
        <v>0</v>
      </c>
      <c r="BJ1900">
        <v>0.37372090201970515</v>
      </c>
      <c r="BK1900">
        <v>0.37372090201970515</v>
      </c>
      <c r="BL1900">
        <v>-999</v>
      </c>
      <c r="BM1900">
        <v>24.035748009425355</v>
      </c>
      <c r="BN1900">
        <f t="shared" si="182"/>
        <v>-999</v>
      </c>
      <c r="BO1900" t="s">
        <v>3748</v>
      </c>
      <c r="BP1900" t="s">
        <v>3748</v>
      </c>
      <c r="BQ1900">
        <v>8.0190818919336257E-2</v>
      </c>
      <c r="BR1900">
        <v>1.1904761904761904E-2</v>
      </c>
      <c r="BS1900">
        <v>0.10344827586206896</v>
      </c>
      <c r="BT1900">
        <v>0.55555555555555558</v>
      </c>
      <c r="BU1900" t="s">
        <v>3748</v>
      </c>
      <c r="BY1900">
        <f t="shared" si="183"/>
        <v>-999</v>
      </c>
      <c r="CA1900">
        <f t="shared" si="184"/>
        <v>-999</v>
      </c>
    </row>
    <row r="1901" spans="1:82" x14ac:dyDescent="0.3">
      <c r="A1901">
        <v>0</v>
      </c>
      <c r="B1901" t="s">
        <v>1209</v>
      </c>
      <c r="C1901" t="s">
        <v>1236</v>
      </c>
      <c r="D1901">
        <v>37077</v>
      </c>
      <c r="E1901" s="2">
        <f>BO1901</f>
        <v>0.58022865341302676</v>
      </c>
      <c r="F1901" s="2" t="s">
        <v>1938</v>
      </c>
      <c r="G1901" s="3">
        <v>9895</v>
      </c>
      <c r="H1901" s="1">
        <v>13.284165936671741</v>
      </c>
      <c r="I1901" s="1">
        <f t="shared" si="185"/>
        <v>9.1609485527769152E-2</v>
      </c>
      <c r="J1901" s="1">
        <v>2.5081806741300001</v>
      </c>
      <c r="K1901" s="1">
        <v>281.74441083099998</v>
      </c>
      <c r="L1901" s="2">
        <v>6.1136299680000006E-2</v>
      </c>
      <c r="M1901" s="2">
        <v>1.5900940239014484E-2</v>
      </c>
      <c r="N1901" s="7">
        <v>0</v>
      </c>
      <c r="O1901" s="2">
        <v>2.0232081876861381E-2</v>
      </c>
      <c r="P1901" s="3">
        <v>941639.68359884003</v>
      </c>
      <c r="Q1901" s="3">
        <v>28271.231488855672</v>
      </c>
      <c r="R1901" s="3">
        <v>341953.22733598668</v>
      </c>
      <c r="S1901" s="3">
        <v>364.00993971435844</v>
      </c>
      <c r="T1901" s="3">
        <v>146076.80475763598</v>
      </c>
      <c r="V1901">
        <v>37077</v>
      </c>
      <c r="W1901" s="2">
        <v>0.52474126678244426</v>
      </c>
      <c r="X1901" s="2">
        <v>0.35637028823962635</v>
      </c>
      <c r="Y1901" s="2">
        <v>-1.7610720075045477E-2</v>
      </c>
      <c r="Z1901" s="2">
        <v>0.71527133895683237</v>
      </c>
      <c r="AA1901" s="2">
        <v>0.81208192643214083</v>
      </c>
      <c r="AB1901" s="2">
        <v>0.15090739813319079</v>
      </c>
      <c r="AC1901" s="2">
        <v>1.5900940239014484E-2</v>
      </c>
      <c r="AD1901" s="2">
        <v>0</v>
      </c>
      <c r="AE1901" s="2">
        <v>2.0232081876861381E-2</v>
      </c>
      <c r="AF1901">
        <v>142703.41908575906</v>
      </c>
      <c r="AG1901">
        <v>145.32960492562071</v>
      </c>
      <c r="AH1901">
        <v>27314.249551536785</v>
      </c>
      <c r="AI1901">
        <v>34524.988104045595</v>
      </c>
      <c r="AJ1901">
        <v>1.4376664378613622</v>
      </c>
      <c r="AK1901">
        <v>484656.64642174571</v>
      </c>
      <c r="AL1901">
        <v>509.33954463997918</v>
      </c>
      <c r="AM1901">
        <v>95728.791362797288</v>
      </c>
      <c r="AN1901">
        <v>112187.25105042107</v>
      </c>
      <c r="AO1901">
        <v>4.9238641272049488</v>
      </c>
      <c r="AP1901">
        <v>341953.22733598668</v>
      </c>
      <c r="AQ1901">
        <v>364.00993971435844</v>
      </c>
      <c r="AR1901">
        <v>68414.541811260511</v>
      </c>
      <c r="AS1901">
        <v>77662.262946375471</v>
      </c>
      <c r="AT1901">
        <v>3.4861976893435864</v>
      </c>
      <c r="AU1901" s="3">
        <v>176971762.135566</v>
      </c>
      <c r="AV1901" s="3">
        <v>5313295.2460155347</v>
      </c>
      <c r="AW1901">
        <v>333657.71967666002</v>
      </c>
      <c r="AX1901">
        <v>62707631.836031482</v>
      </c>
      <c r="AY1901">
        <v>10017.541523920319</v>
      </c>
      <c r="AZ1901">
        <v>1882696.7540055849</v>
      </c>
      <c r="BA1901">
        <v>1275297.4032755001</v>
      </c>
      <c r="BB1901">
        <v>239679393.97159746</v>
      </c>
      <c r="BC1901">
        <v>38288.773012775993</v>
      </c>
      <c r="BD1901">
        <v>7195992.0000211205</v>
      </c>
      <c r="BE1901">
        <v>941639.68359884003</v>
      </c>
      <c r="BF1901">
        <v>176971762.135566</v>
      </c>
      <c r="BG1901">
        <v>28271.231488855672</v>
      </c>
      <c r="BH1901">
        <v>5313295.2460155347</v>
      </c>
      <c r="BI1901">
        <v>4.7705035146476575</v>
      </c>
      <c r="BJ1901">
        <v>18.054669451319398</v>
      </c>
      <c r="BK1901">
        <v>13.284165936671741</v>
      </c>
      <c r="BL1901">
        <v>65.453080975984378</v>
      </c>
      <c r="BM1901">
        <v>65.544690461512147</v>
      </c>
      <c r="BN1901">
        <f t="shared" si="182"/>
        <v>9.1609485527769152E-2</v>
      </c>
      <c r="BO1901">
        <v>0.58022865341302676</v>
      </c>
      <c r="BP1901">
        <v>3.351924425275718E-2</v>
      </c>
      <c r="BQ1901">
        <v>0.42238509625660131</v>
      </c>
      <c r="BR1901">
        <v>7.1428571428571425E-2</v>
      </c>
      <c r="BS1901">
        <v>0.13793103448275862</v>
      </c>
      <c r="BT1901">
        <v>0.3888888888888889</v>
      </c>
      <c r="BU1901">
        <v>-2.6234944462009326E-3</v>
      </c>
      <c r="BV1901">
        <v>0.71527133895683237</v>
      </c>
      <c r="BW1901">
        <v>0.84240863737773952</v>
      </c>
      <c r="BX1901">
        <v>0.15090739813319079</v>
      </c>
      <c r="BY1901">
        <f t="shared" si="183"/>
        <v>5.6764722447877267E-2</v>
      </c>
      <c r="BZ1901">
        <v>0</v>
      </c>
      <c r="CA1901">
        <f t="shared" si="184"/>
        <v>2.9653264643378485E-2</v>
      </c>
      <c r="CC1901">
        <v>5.6764722447877267E-2</v>
      </c>
      <c r="CD1901">
        <v>2.9653264643378485E-2</v>
      </c>
    </row>
    <row r="1902" spans="1:82" x14ac:dyDescent="0.3">
      <c r="A1902">
        <v>1</v>
      </c>
      <c r="B1902" t="s">
        <v>1209</v>
      </c>
      <c r="C1902" t="s">
        <v>36</v>
      </c>
      <c r="D1902">
        <v>37079</v>
      </c>
      <c r="E1902" s="2">
        <v>0</v>
      </c>
      <c r="F1902" s="2" t="s">
        <v>1954</v>
      </c>
      <c r="G1902" s="3">
        <v>-999</v>
      </c>
      <c r="H1902" s="1">
        <v>0.37690738041678301</v>
      </c>
      <c r="I1902" s="1">
        <f t="shared" si="185"/>
        <v>-999</v>
      </c>
      <c r="J1902" s="1">
        <v>-999</v>
      </c>
      <c r="K1902" s="1">
        <v>-999</v>
      </c>
      <c r="L1902" s="2">
        <v>-999</v>
      </c>
      <c r="M1902" s="2">
        <v>-999</v>
      </c>
      <c r="N1902" s="7">
        <v>-999</v>
      </c>
      <c r="O1902" s="2">
        <v>-999</v>
      </c>
      <c r="P1902" s="3">
        <v>-999</v>
      </c>
      <c r="Q1902" s="3">
        <v>-999</v>
      </c>
      <c r="R1902" s="3">
        <v>-999</v>
      </c>
      <c r="S1902" s="3">
        <v>-999</v>
      </c>
      <c r="T1902" s="3">
        <v>-999</v>
      </c>
      <c r="V1902">
        <v>37079</v>
      </c>
      <c r="W1902" s="2">
        <v>-999</v>
      </c>
      <c r="X1902" s="2">
        <v>1.0111179914425556E-2</v>
      </c>
      <c r="Y1902" s="2">
        <v>-999</v>
      </c>
      <c r="Z1902" s="2">
        <v>-999</v>
      </c>
      <c r="AA1902" s="2">
        <v>-999</v>
      </c>
      <c r="AB1902" s="2">
        <v>-999</v>
      </c>
      <c r="AC1902" s="2">
        <v>-999</v>
      </c>
      <c r="AD1902" s="2">
        <v>-999</v>
      </c>
      <c r="AE1902" s="2">
        <v>-999</v>
      </c>
      <c r="AF1902" s="2">
        <v>-999</v>
      </c>
      <c r="AG1902" s="2">
        <v>-999</v>
      </c>
      <c r="AH1902" s="2">
        <v>-999</v>
      </c>
      <c r="AI1902" s="2">
        <v>-999</v>
      </c>
      <c r="AJ1902" s="2">
        <v>-999</v>
      </c>
      <c r="AK1902" s="2">
        <v>-999</v>
      </c>
      <c r="AL1902" s="2">
        <v>-999</v>
      </c>
      <c r="AM1902" s="2">
        <v>-999</v>
      </c>
      <c r="AN1902" s="2">
        <v>-999</v>
      </c>
      <c r="AO1902" s="2">
        <v>-999</v>
      </c>
      <c r="AP1902" s="2">
        <v>-999</v>
      </c>
      <c r="AQ1902" s="2">
        <v>-999</v>
      </c>
      <c r="AR1902" s="2">
        <v>-999</v>
      </c>
      <c r="AS1902" s="2">
        <v>-999</v>
      </c>
      <c r="AT1902" s="2">
        <v>-999</v>
      </c>
      <c r="AU1902" s="2">
        <v>-999</v>
      </c>
      <c r="AV1902" s="2">
        <v>-999</v>
      </c>
      <c r="AW1902" s="2">
        <v>-999</v>
      </c>
      <c r="AX1902" s="2">
        <v>-999</v>
      </c>
      <c r="AY1902" s="2">
        <v>-999</v>
      </c>
      <c r="AZ1902" s="2">
        <v>-999</v>
      </c>
      <c r="BA1902" s="2">
        <v>-999</v>
      </c>
      <c r="BB1902" s="2">
        <v>-999</v>
      </c>
      <c r="BC1902" s="2">
        <v>-999</v>
      </c>
      <c r="BD1902" s="2">
        <v>-999</v>
      </c>
      <c r="BE1902" s="2">
        <v>-999</v>
      </c>
      <c r="BF1902" s="2">
        <v>-999</v>
      </c>
      <c r="BG1902" s="2">
        <v>-999</v>
      </c>
      <c r="BH1902" s="2">
        <v>-999</v>
      </c>
      <c r="BI1902">
        <v>0</v>
      </c>
      <c r="BJ1902">
        <v>0.37690738041678301</v>
      </c>
      <c r="BK1902">
        <v>0.37690738041678301</v>
      </c>
      <c r="BL1902">
        <v>-999</v>
      </c>
      <c r="BM1902">
        <v>40.26189607124941</v>
      </c>
      <c r="BN1902">
        <f t="shared" si="182"/>
        <v>-999</v>
      </c>
      <c r="BO1902" t="s">
        <v>3748</v>
      </c>
      <c r="BP1902" t="s">
        <v>3748</v>
      </c>
      <c r="BQ1902">
        <v>0.65052841874313228</v>
      </c>
      <c r="BR1902">
        <v>0.1130952380952381</v>
      </c>
      <c r="BS1902">
        <v>3.4482758620689655E-2</v>
      </c>
      <c r="BT1902">
        <v>0.27777777777777779</v>
      </c>
      <c r="BU1902" t="s">
        <v>3748</v>
      </c>
      <c r="BY1902">
        <f t="shared" si="183"/>
        <v>-999</v>
      </c>
      <c r="CA1902">
        <f t="shared" si="184"/>
        <v>-999</v>
      </c>
    </row>
    <row r="1903" spans="1:82" x14ac:dyDescent="0.3">
      <c r="A1903">
        <v>0</v>
      </c>
      <c r="B1903" t="s">
        <v>1209</v>
      </c>
      <c r="C1903" t="s">
        <v>1237</v>
      </c>
      <c r="D1903">
        <v>37081</v>
      </c>
      <c r="E1903" s="2">
        <f t="shared" ref="E1903:E1909" si="188">BO1903</f>
        <v>0.55180008068306308</v>
      </c>
      <c r="F1903" s="2" t="s">
        <v>1938</v>
      </c>
      <c r="G1903" s="3">
        <v>118413</v>
      </c>
      <c r="H1903" s="1">
        <v>35.171955977906876</v>
      </c>
      <c r="I1903" s="1">
        <f t="shared" si="185"/>
        <v>-0.38796967258784321</v>
      </c>
      <c r="J1903" s="1">
        <v>2.5735308222</v>
      </c>
      <c r="K1903" s="1">
        <v>214.333347645</v>
      </c>
      <c r="L1903" s="2">
        <v>5.1826226670000031E-2</v>
      </c>
      <c r="M1903" s="2">
        <v>0.12515577211220971</v>
      </c>
      <c r="N1903" s="7">
        <v>0</v>
      </c>
      <c r="O1903" s="2">
        <v>9.7980500121914154E-3</v>
      </c>
      <c r="P1903" s="3">
        <v>2412834.0051166997</v>
      </c>
      <c r="Q1903" s="3">
        <v>72441.497412398385</v>
      </c>
      <c r="R1903" s="3">
        <v>1882654.884466703</v>
      </c>
      <c r="S1903" s="3">
        <v>1950.5687371748845</v>
      </c>
      <c r="T1903" s="3">
        <v>912213.40238857665</v>
      </c>
      <c r="V1903">
        <v>37081</v>
      </c>
      <c r="W1903" s="2">
        <v>0.65661072853460201</v>
      </c>
      <c r="X1903" s="2">
        <v>0.94354738939210303</v>
      </c>
      <c r="Y1903" s="2">
        <v>1.1002358805291211E-2</v>
      </c>
      <c r="Z1903" s="2">
        <v>0.73390759127835603</v>
      </c>
      <c r="AA1903" s="2">
        <v>0.61778062372497711</v>
      </c>
      <c r="AB1903" s="2">
        <v>0.12792663381276276</v>
      </c>
      <c r="AC1903" s="2">
        <v>0.12515577211220971</v>
      </c>
      <c r="AD1903" s="2">
        <v>0</v>
      </c>
      <c r="AE1903" s="2">
        <v>9.7980500121914154E-3</v>
      </c>
      <c r="AF1903">
        <v>2478403.686742316</v>
      </c>
      <c r="AG1903">
        <v>2528.075524165818</v>
      </c>
      <c r="AH1903">
        <v>475143.97212830937</v>
      </c>
      <c r="AI1903">
        <v>733886.82578040683</v>
      </c>
      <c r="AJ1903">
        <v>24.979304619704923</v>
      </c>
      <c r="AK1903">
        <v>4361058.5712090191</v>
      </c>
      <c r="AL1903">
        <v>4478.6442613407025</v>
      </c>
      <c r="AM1903">
        <v>841747.33062425</v>
      </c>
      <c r="AN1903">
        <v>1279496.8696730433</v>
      </c>
      <c r="AO1903">
        <v>44.033043762672754</v>
      </c>
      <c r="AP1903">
        <v>1882654.884466703</v>
      </c>
      <c r="AQ1903">
        <v>1950.5687371748845</v>
      </c>
      <c r="AR1903">
        <v>366603.35849594063</v>
      </c>
      <c r="AS1903">
        <v>545610.04389263643</v>
      </c>
      <c r="AT1903">
        <v>19.053739142967832</v>
      </c>
      <c r="AU1903" s="3">
        <v>453468022.92163253</v>
      </c>
      <c r="AV1903" s="3">
        <v>13614655.023686152</v>
      </c>
      <c r="AW1903">
        <v>2722386.4716624999</v>
      </c>
      <c r="AX1903">
        <v>511645313.48425025</v>
      </c>
      <c r="AY1903">
        <v>81735.317110200005</v>
      </c>
      <c r="AZ1903">
        <v>15361335.497690989</v>
      </c>
      <c r="BA1903">
        <v>5135220.4767792001</v>
      </c>
      <c r="BB1903">
        <v>965113336.40588284</v>
      </c>
      <c r="BC1903">
        <v>154176.8145225984</v>
      </c>
      <c r="BD1903">
        <v>28975990.521377143</v>
      </c>
      <c r="BE1903">
        <v>2412834.0051166997</v>
      </c>
      <c r="BF1903">
        <v>453468022.92163253</v>
      </c>
      <c r="BG1903">
        <v>72441.497412398385</v>
      </c>
      <c r="BH1903">
        <v>13614655.023686152</v>
      </c>
      <c r="BI1903">
        <v>39.04646059433334</v>
      </c>
      <c r="BJ1903">
        <v>74.218416572240216</v>
      </c>
      <c r="BK1903">
        <v>35.171955977906876</v>
      </c>
      <c r="BL1903">
        <v>53.230649001143632</v>
      </c>
      <c r="BM1903">
        <v>52.842679328555789</v>
      </c>
      <c r="BN1903">
        <f t="shared" si="182"/>
        <v>-0.38796967258784321</v>
      </c>
      <c r="BO1903">
        <v>0.55180008068306308</v>
      </c>
      <c r="BP1903">
        <v>0.2609121231613058</v>
      </c>
      <c r="BQ1903">
        <v>0.36144265707131612</v>
      </c>
      <c r="BR1903">
        <v>0.10714285714285714</v>
      </c>
      <c r="BS1903">
        <v>0.17241379310344829</v>
      </c>
      <c r="BT1903">
        <v>0.44444444444444442</v>
      </c>
      <c r="BU1903">
        <v>1.1110599251428706E-2</v>
      </c>
      <c r="BV1903">
        <v>0.73390759127835603</v>
      </c>
      <c r="BW1903">
        <v>0.64085126942425008</v>
      </c>
      <c r="BX1903">
        <v>0.12792663381276276</v>
      </c>
      <c r="BY1903">
        <f t="shared" si="183"/>
        <v>5.6380008012949866E-2</v>
      </c>
      <c r="BZ1903">
        <v>0</v>
      </c>
      <c r="CA1903">
        <f t="shared" si="184"/>
        <v>1.6848633679283246E-2</v>
      </c>
      <c r="CC1903">
        <v>5.6380008012949866E-2</v>
      </c>
      <c r="CD1903">
        <v>1.6848633679283246E-2</v>
      </c>
    </row>
    <row r="1904" spans="1:82" x14ac:dyDescent="0.3">
      <c r="A1904">
        <v>0</v>
      </c>
      <c r="B1904" t="s">
        <v>1209</v>
      </c>
      <c r="C1904" t="s">
        <v>1238</v>
      </c>
      <c r="D1904">
        <v>37083</v>
      </c>
      <c r="E1904" s="2">
        <f t="shared" si="188"/>
        <v>0.60606859530359425</v>
      </c>
      <c r="F1904" s="2" t="s">
        <v>1939</v>
      </c>
      <c r="G1904" s="3">
        <v>4171</v>
      </c>
      <c r="H1904" s="1">
        <v>4.9813137035035178</v>
      </c>
      <c r="I1904" s="1">
        <f t="shared" si="185"/>
        <v>-5.6119786568868548</v>
      </c>
      <c r="J1904" s="1">
        <v>2.5122932639100002</v>
      </c>
      <c r="K1904" s="1">
        <v>249.544653286</v>
      </c>
      <c r="L1904" s="2">
        <v>6.3093088499999839E-2</v>
      </c>
      <c r="M1904" s="2">
        <v>1.2720310443114247E-2</v>
      </c>
      <c r="N1904" s="7">
        <v>0</v>
      </c>
      <c r="O1904" s="2">
        <v>7.5462509253152446E-3</v>
      </c>
      <c r="P1904" s="3">
        <v>293083.42385665007</v>
      </c>
      <c r="Q1904" s="3">
        <v>8799.3629258808014</v>
      </c>
      <c r="R1904" s="3">
        <v>207173.88139833772</v>
      </c>
      <c r="S1904" s="3">
        <v>223.16475071109812</v>
      </c>
      <c r="T1904" s="3">
        <v>134846.85170594984</v>
      </c>
      <c r="V1904">
        <v>37083</v>
      </c>
      <c r="W1904" s="2">
        <v>0.487434357488921</v>
      </c>
      <c r="X1904" s="2">
        <v>0.13363219104550811</v>
      </c>
      <c r="Y1904" s="2">
        <v>0.16183083372281071</v>
      </c>
      <c r="Z1904" s="2">
        <v>0.71644414824798963</v>
      </c>
      <c r="AA1904" s="2">
        <v>0.71927142112108278</v>
      </c>
      <c r="AB1904" s="2">
        <v>0.15573748943848603</v>
      </c>
      <c r="AC1904" s="2">
        <v>1.2720310443114247E-2</v>
      </c>
      <c r="AD1904" s="2">
        <v>0</v>
      </c>
      <c r="AE1904" s="2">
        <v>7.5462509253152446E-3</v>
      </c>
      <c r="AF1904">
        <v>105083.47947746895</v>
      </c>
      <c r="AG1904">
        <v>107.94813171348278</v>
      </c>
      <c r="AH1904">
        <v>20288.517331023344</v>
      </c>
      <c r="AI1904">
        <v>50508.873756618181</v>
      </c>
      <c r="AJ1904">
        <v>1.0610961294324779</v>
      </c>
      <c r="AK1904">
        <v>312257.36087580665</v>
      </c>
      <c r="AL1904">
        <v>331.1128824245809</v>
      </c>
      <c r="AM1904">
        <v>62231.641687200674</v>
      </c>
      <c r="AN1904">
        <v>143412.60110639071</v>
      </c>
      <c r="AO1904">
        <v>3.1800902441879755</v>
      </c>
      <c r="AP1904">
        <v>207173.88139833772</v>
      </c>
      <c r="AQ1904">
        <v>223.16475071109812</v>
      </c>
      <c r="AR1904">
        <v>41943.12435617733</v>
      </c>
      <c r="AS1904">
        <v>92903.727349772525</v>
      </c>
      <c r="AT1904">
        <v>2.1189941147554974</v>
      </c>
      <c r="AU1904" s="3">
        <v>55082098.679618813</v>
      </c>
      <c r="AV1904" s="3">
        <v>1653752.2682900378</v>
      </c>
      <c r="AW1904">
        <v>152615.49634235</v>
      </c>
      <c r="AX1904">
        <v>28682556.38258126</v>
      </c>
      <c r="AY1904">
        <v>4582.0371645672003</v>
      </c>
      <c r="AZ1904">
        <v>861148.06470875966</v>
      </c>
      <c r="BA1904">
        <v>445698.92019900004</v>
      </c>
      <c r="BB1904">
        <v>83764655.062200069</v>
      </c>
      <c r="BC1904">
        <v>13381.400090448002</v>
      </c>
      <c r="BD1904">
        <v>2514900.3329987973</v>
      </c>
      <c r="BE1904">
        <v>293083.42385665007</v>
      </c>
      <c r="BF1904">
        <v>55082098.679618813</v>
      </c>
      <c r="BG1904">
        <v>8799.3629258808014</v>
      </c>
      <c r="BH1904">
        <v>1653752.2682900378</v>
      </c>
      <c r="BI1904">
        <v>2.1417946268599968</v>
      </c>
      <c r="BJ1904">
        <v>7.1231083303635145</v>
      </c>
      <c r="BK1904">
        <v>4.9813137035035178</v>
      </c>
      <c r="BL1904">
        <v>48.929540252620583</v>
      </c>
      <c r="BM1904">
        <v>43.317561595733729</v>
      </c>
      <c r="BN1904">
        <f t="shared" si="182"/>
        <v>-5.6119786568868548</v>
      </c>
      <c r="BO1904">
        <v>0.60606859530359425</v>
      </c>
      <c r="BP1904">
        <v>1.5719199713312156E-2</v>
      </c>
      <c r="BQ1904">
        <v>0.53163178483360563</v>
      </c>
      <c r="BR1904">
        <v>0.10119047619047619</v>
      </c>
      <c r="BS1904">
        <v>0.10344827586206896</v>
      </c>
      <c r="BT1904">
        <v>0.33333333333333331</v>
      </c>
      <c r="BU1904">
        <v>0.16071474207851458</v>
      </c>
      <c r="BV1904">
        <v>0.71644414824798963</v>
      </c>
      <c r="BW1904">
        <v>0.7461321795861855</v>
      </c>
      <c r="BX1904">
        <v>0.15573748943848603</v>
      </c>
      <c r="BY1904">
        <f t="shared" si="183"/>
        <v>8.1397198892726563E-2</v>
      </c>
      <c r="BZ1904">
        <v>0</v>
      </c>
      <c r="CA1904">
        <f t="shared" si="184"/>
        <v>1.0734964237292616E-2</v>
      </c>
      <c r="CC1904">
        <v>8.1397198892726563E-2</v>
      </c>
      <c r="CD1904">
        <v>1.0734964237292616E-2</v>
      </c>
    </row>
    <row r="1905" spans="1:82" x14ac:dyDescent="0.3">
      <c r="A1905">
        <v>0</v>
      </c>
      <c r="B1905" t="s">
        <v>1209</v>
      </c>
      <c r="C1905" t="s">
        <v>1239</v>
      </c>
      <c r="D1905">
        <v>37085</v>
      </c>
      <c r="E1905" s="2">
        <f t="shared" si="188"/>
        <v>0.60020067577123115</v>
      </c>
      <c r="F1905" s="2" t="s">
        <v>1939</v>
      </c>
      <c r="G1905" s="3">
        <v>27567</v>
      </c>
      <c r="H1905" s="1">
        <v>20.257161428592092</v>
      </c>
      <c r="I1905" s="1">
        <f t="shared" si="185"/>
        <v>3.1252875766064534</v>
      </c>
      <c r="J1905" s="1">
        <v>2.4589765143700002</v>
      </c>
      <c r="K1905" s="1">
        <v>276.07003106000002</v>
      </c>
      <c r="L1905" s="2">
        <v>6.2096901939999949E-2</v>
      </c>
      <c r="M1905" s="2">
        <v>2.1538440750228097E-2</v>
      </c>
      <c r="N1905" s="7">
        <v>0</v>
      </c>
      <c r="O1905" s="2">
        <v>0.15496843496695176</v>
      </c>
      <c r="P1905" s="3">
        <v>1345161.8454762301</v>
      </c>
      <c r="Q1905" s="3">
        <v>40386.341597340957</v>
      </c>
      <c r="R1905" s="3">
        <v>620708.61539407214</v>
      </c>
      <c r="S1905" s="3">
        <v>666.07643154472328</v>
      </c>
      <c r="T1905" s="3">
        <v>199410.26594945445</v>
      </c>
      <c r="V1905">
        <v>37085</v>
      </c>
      <c r="W1905" s="2">
        <v>0.584291382909645</v>
      </c>
      <c r="X1905" s="2">
        <v>0.54343272220767591</v>
      </c>
      <c r="Y1905" s="2">
        <v>-8.4029331255173728E-2</v>
      </c>
      <c r="Z1905" s="2">
        <v>0.70123952474313389</v>
      </c>
      <c r="AA1905" s="2">
        <v>0.79572645999307356</v>
      </c>
      <c r="AB1905" s="2">
        <v>0.1532785260630167</v>
      </c>
      <c r="AC1905" s="2">
        <v>2.1538440750228097E-2</v>
      </c>
      <c r="AD1905" s="2">
        <v>0</v>
      </c>
      <c r="AE1905" s="2">
        <v>0.15496843496695176</v>
      </c>
      <c r="AF1905">
        <v>361516.01321991679</v>
      </c>
      <c r="AG1905">
        <v>394.19446066356994</v>
      </c>
      <c r="AH1905">
        <v>74087.629123527775</v>
      </c>
      <c r="AI1905">
        <v>42161.970919638654</v>
      </c>
      <c r="AJ1905">
        <v>3.710095207984291</v>
      </c>
      <c r="AK1905">
        <v>982224.62861398887</v>
      </c>
      <c r="AL1905">
        <v>1060.2708922082932</v>
      </c>
      <c r="AM1905">
        <v>199274.63338821978</v>
      </c>
      <c r="AN1905">
        <v>116385.23260440119</v>
      </c>
      <c r="AO1905">
        <v>10.052119907193161</v>
      </c>
      <c r="AP1905">
        <v>620708.61539407214</v>
      </c>
      <c r="AQ1905">
        <v>666.07643154472316</v>
      </c>
      <c r="AR1905">
        <v>125187.004264692</v>
      </c>
      <c r="AS1905">
        <v>74223.261684762532</v>
      </c>
      <c r="AT1905">
        <v>6.3420246992088698</v>
      </c>
      <c r="AU1905" s="3">
        <v>252809717.2388027</v>
      </c>
      <c r="AV1905" s="3">
        <v>7590209.0398042593</v>
      </c>
      <c r="AW1905">
        <v>485517.19838467002</v>
      </c>
      <c r="AX1905">
        <v>91248102.264414877</v>
      </c>
      <c r="AY1905">
        <v>14576.88046333584</v>
      </c>
      <c r="AZ1905">
        <v>2739578.9142793375</v>
      </c>
      <c r="BA1905">
        <v>1830679.0438609002</v>
      </c>
      <c r="BB1905">
        <v>344057819.50321758</v>
      </c>
      <c r="BC1905">
        <v>54963.222060676795</v>
      </c>
      <c r="BD1905">
        <v>10329787.954083597</v>
      </c>
      <c r="BE1905">
        <v>1345161.8454762301</v>
      </c>
      <c r="BF1905">
        <v>252809717.2388027</v>
      </c>
      <c r="BG1905">
        <v>40386.341597340957</v>
      </c>
      <c r="BH1905">
        <v>7590209.0398042593</v>
      </c>
      <c r="BI1905">
        <v>7.927537555204446</v>
      </c>
      <c r="BJ1905">
        <v>28.184698983796537</v>
      </c>
      <c r="BK1905">
        <v>20.257161428592092</v>
      </c>
      <c r="BL1905">
        <v>51.139263419930842</v>
      </c>
      <c r="BM1905">
        <v>54.264550996537295</v>
      </c>
      <c r="BN1905">
        <f t="shared" si="182"/>
        <v>3.1252875766064534</v>
      </c>
      <c r="BO1905">
        <v>0.60020067577123115</v>
      </c>
      <c r="BP1905">
        <v>5.7618986437486308E-2</v>
      </c>
      <c r="BQ1905">
        <v>0.51411752167592228</v>
      </c>
      <c r="BR1905">
        <v>0.125</v>
      </c>
      <c r="BS1905">
        <v>0.13793103448275862</v>
      </c>
      <c r="BT1905">
        <v>0.27777777777777779</v>
      </c>
      <c r="BU1905">
        <v>-8.9501371531252899E-2</v>
      </c>
      <c r="BV1905">
        <v>0.70123952474313389</v>
      </c>
      <c r="BW1905">
        <v>0.82544238588493113</v>
      </c>
      <c r="BX1905">
        <v>0.1532785260630167</v>
      </c>
      <c r="BY1905">
        <f t="shared" si="183"/>
        <v>4.2387911787601137E-2</v>
      </c>
      <c r="BZ1905">
        <v>0</v>
      </c>
      <c r="CA1905">
        <f t="shared" si="184"/>
        <v>0.2240810911231805</v>
      </c>
      <c r="CC1905">
        <v>4.2387911787601137E-2</v>
      </c>
      <c r="CD1905">
        <v>0.2240810911231805</v>
      </c>
    </row>
    <row r="1906" spans="1:82" x14ac:dyDescent="0.3">
      <c r="A1906">
        <v>0</v>
      </c>
      <c r="B1906" t="s">
        <v>1209</v>
      </c>
      <c r="C1906" t="s">
        <v>1240</v>
      </c>
      <c r="D1906">
        <v>37087</v>
      </c>
      <c r="E1906" s="2">
        <f t="shared" si="188"/>
        <v>0.60112124844290604</v>
      </c>
      <c r="F1906" s="2" t="s">
        <v>1939</v>
      </c>
      <c r="G1906" s="3">
        <v>7163</v>
      </c>
      <c r="H1906" s="1">
        <v>12.117096429291976</v>
      </c>
      <c r="I1906" s="1">
        <f t="shared" si="185"/>
        <v>-6.8554856390077319</v>
      </c>
      <c r="J1906" s="1">
        <v>2.6367339912099999</v>
      </c>
      <c r="K1906" s="1">
        <v>186.91976017499999</v>
      </c>
      <c r="L1906" s="2">
        <v>0.10559826185999999</v>
      </c>
      <c r="M1906" s="2">
        <v>2.8930091295925393E-2</v>
      </c>
      <c r="N1906" s="7">
        <v>0</v>
      </c>
      <c r="O1906" s="2">
        <v>3.103650282792669E-2</v>
      </c>
      <c r="P1906" s="3">
        <v>477594.08488586009</v>
      </c>
      <c r="Q1906" s="3">
        <v>14339.001601878723</v>
      </c>
      <c r="R1906" s="3">
        <v>260979.09115325753</v>
      </c>
      <c r="S1906" s="3">
        <v>274.23657578738482</v>
      </c>
      <c r="T1906" s="3">
        <v>191381.72677935421</v>
      </c>
      <c r="V1906">
        <v>37087</v>
      </c>
      <c r="W1906" s="2">
        <v>0.54603611621808867</v>
      </c>
      <c r="X1906" s="2">
        <v>0.32506166873552456</v>
      </c>
      <c r="Y1906" s="2">
        <v>0.20009197122856529</v>
      </c>
      <c r="Z1906" s="2">
        <v>0.75193157806303146</v>
      </c>
      <c r="AA1906" s="2">
        <v>0.53876546648586099</v>
      </c>
      <c r="AB1906" s="2">
        <v>0.26065625541764803</v>
      </c>
      <c r="AC1906" s="2">
        <v>2.8930091295925393E-2</v>
      </c>
      <c r="AD1906" s="2">
        <v>0</v>
      </c>
      <c r="AE1906" s="2">
        <v>3.103650282792669E-2</v>
      </c>
      <c r="AF1906">
        <v>117163.91160009707</v>
      </c>
      <c r="AG1906">
        <v>120.15135974143804</v>
      </c>
      <c r="AH1906">
        <v>22582.07627835876</v>
      </c>
      <c r="AI1906">
        <v>64990.906676537539</v>
      </c>
      <c r="AJ1906">
        <v>1.1825404813890144</v>
      </c>
      <c r="AK1906">
        <v>378143.00275335461</v>
      </c>
      <c r="AL1906">
        <v>394.38793552882288</v>
      </c>
      <c r="AM1906">
        <v>74123.99212578166</v>
      </c>
      <c r="AN1906">
        <v>204830.71760846884</v>
      </c>
      <c r="AO1906">
        <v>3.8338664542974068</v>
      </c>
      <c r="AP1906">
        <v>260979.09115325753</v>
      </c>
      <c r="AQ1906">
        <v>274.23657578738482</v>
      </c>
      <c r="AR1906">
        <v>51541.915847422904</v>
      </c>
      <c r="AS1906">
        <v>139839.81093193131</v>
      </c>
      <c r="AT1906">
        <v>2.6513259729083924</v>
      </c>
      <c r="AU1906" s="3">
        <v>89759032.313448548</v>
      </c>
      <c r="AV1906" s="3">
        <v>2694871.9610570869</v>
      </c>
      <c r="AW1906">
        <v>224112.76587095999</v>
      </c>
      <c r="AX1906">
        <v>42119753.217788219</v>
      </c>
      <c r="AY1906">
        <v>6728.6287885939209</v>
      </c>
      <c r="AZ1906">
        <v>1264578.4945283416</v>
      </c>
      <c r="BA1906">
        <v>701706.85075682006</v>
      </c>
      <c r="BB1906">
        <v>131878785.53123675</v>
      </c>
      <c r="BC1906">
        <v>21067.630390472645</v>
      </c>
      <c r="BD1906">
        <v>3959450.455585429</v>
      </c>
      <c r="BE1906">
        <v>477594.08488586009</v>
      </c>
      <c r="BF1906">
        <v>89759032.313448548</v>
      </c>
      <c r="BG1906">
        <v>14339.001601878723</v>
      </c>
      <c r="BH1906">
        <v>2694871.9610570869</v>
      </c>
      <c r="BI1906">
        <v>4.434251530921034</v>
      </c>
      <c r="BJ1906">
        <v>16.551347960213011</v>
      </c>
      <c r="BK1906">
        <v>12.117096429291976</v>
      </c>
      <c r="BL1906">
        <v>45.752820100797145</v>
      </c>
      <c r="BM1906">
        <v>38.897334461789413</v>
      </c>
      <c r="BN1906">
        <f t="shared" si="182"/>
        <v>-6.8554856390077319</v>
      </c>
      <c r="BO1906">
        <v>0.60112124844290604</v>
      </c>
      <c r="BP1906">
        <v>3.227849152649153E-2</v>
      </c>
      <c r="BQ1906">
        <v>9.0098661087822288E-2</v>
      </c>
      <c r="BR1906">
        <v>1.1904761904761904E-2</v>
      </c>
      <c r="BS1906">
        <v>0.13793103448275862</v>
      </c>
      <c r="BT1906">
        <v>0.72222222222222221</v>
      </c>
      <c r="BU1906">
        <v>0.19632605069586631</v>
      </c>
      <c r="BV1906">
        <v>0.75193157806303146</v>
      </c>
      <c r="BW1906">
        <v>0.55888533867827905</v>
      </c>
      <c r="BX1906">
        <v>0.26065625541764803</v>
      </c>
      <c r="BY1906">
        <f t="shared" si="183"/>
        <v>0.15952819856415398</v>
      </c>
      <c r="BZ1906">
        <v>0</v>
      </c>
      <c r="CA1906">
        <f t="shared" si="184"/>
        <v>2.6821486128380551E-2</v>
      </c>
      <c r="CC1906">
        <v>0.15952819856415398</v>
      </c>
      <c r="CD1906">
        <v>2.6821486128380551E-2</v>
      </c>
    </row>
    <row r="1907" spans="1:82" x14ac:dyDescent="0.3">
      <c r="A1907">
        <v>0</v>
      </c>
      <c r="B1907" t="s">
        <v>1209</v>
      </c>
      <c r="C1907" t="s">
        <v>485</v>
      </c>
      <c r="D1907">
        <v>37089</v>
      </c>
      <c r="E1907" s="2">
        <f t="shared" si="188"/>
        <v>0.73012749059489801</v>
      </c>
      <c r="F1907" s="2" t="s">
        <v>1941</v>
      </c>
      <c r="G1907" s="3">
        <v>38273</v>
      </c>
      <c r="H1907" s="1">
        <v>33.129038037371501</v>
      </c>
      <c r="I1907" s="1">
        <f t="shared" si="185"/>
        <v>-8.0299544713974669</v>
      </c>
      <c r="J1907" s="1">
        <v>2.63754358491</v>
      </c>
      <c r="K1907" s="1">
        <v>241.49376877899999</v>
      </c>
      <c r="L1907" s="2">
        <v>0.11139535029000003</v>
      </c>
      <c r="M1907" s="2">
        <v>0.15261834447039874</v>
      </c>
      <c r="N1907" s="7">
        <v>0</v>
      </c>
      <c r="O1907" s="2">
        <v>4.7390830092770682E-2</v>
      </c>
      <c r="P1907" s="3">
        <v>1024607.5265766</v>
      </c>
      <c r="Q1907" s="3">
        <v>30762.208808323201</v>
      </c>
      <c r="R1907" s="3">
        <v>507943.77365972474</v>
      </c>
      <c r="S1907" s="3">
        <v>541.32790560472438</v>
      </c>
      <c r="T1907" s="3">
        <v>264883.18236086657</v>
      </c>
      <c r="V1907">
        <v>37089</v>
      </c>
      <c r="W1907" s="2">
        <v>0.77534281503637226</v>
      </c>
      <c r="X1907" s="2">
        <v>0.88874264976530337</v>
      </c>
      <c r="Y1907" s="2">
        <v>0.22173502313407986</v>
      </c>
      <c r="Z1907" s="2">
        <v>0.75216245424184225</v>
      </c>
      <c r="AA1907" s="2">
        <v>0.69606607063819803</v>
      </c>
      <c r="AB1907" s="2">
        <v>0.2749656515750592</v>
      </c>
      <c r="AC1907" s="2">
        <v>0.15261834447039874</v>
      </c>
      <c r="AD1907" s="2">
        <v>0</v>
      </c>
      <c r="AE1907" s="2">
        <v>4.7390830092770682E-2</v>
      </c>
      <c r="AF1907">
        <v>401879.85284842679</v>
      </c>
      <c r="AG1907">
        <v>414.35600630368566</v>
      </c>
      <c r="AH1907">
        <v>77876.929240600715</v>
      </c>
      <c r="AI1907">
        <v>135434.45059391676</v>
      </c>
      <c r="AJ1907">
        <v>4.0620149483773398</v>
      </c>
      <c r="AK1907">
        <v>909823.62650815153</v>
      </c>
      <c r="AL1907">
        <v>955.68391190840998</v>
      </c>
      <c r="AM1907">
        <v>179617.8340649523</v>
      </c>
      <c r="AN1907">
        <v>298576.72813043179</v>
      </c>
      <c r="AO1907">
        <v>9.2421004698296567</v>
      </c>
      <c r="AP1907">
        <v>507943.77365972474</v>
      </c>
      <c r="AQ1907">
        <v>541.32790560472426</v>
      </c>
      <c r="AR1907">
        <v>101740.90482435159</v>
      </c>
      <c r="AS1907">
        <v>163142.27753651503</v>
      </c>
      <c r="AT1907">
        <v>5.1800855214523169</v>
      </c>
      <c r="AU1907" s="3">
        <v>192564738.54480621</v>
      </c>
      <c r="AV1907" s="3">
        <v>5781449.5234362623</v>
      </c>
      <c r="AW1907">
        <v>942067.38858730008</v>
      </c>
      <c r="AX1907">
        <v>177052145.01109716</v>
      </c>
      <c r="AY1907">
        <v>28284.072649809601</v>
      </c>
      <c r="AZ1907">
        <v>5315708.6138052167</v>
      </c>
      <c r="BA1907">
        <v>1966674.9151639002</v>
      </c>
      <c r="BB1907">
        <v>369616883.55590343</v>
      </c>
      <c r="BC1907">
        <v>59046.281458132798</v>
      </c>
      <c r="BD1907">
        <v>11097158.137241477</v>
      </c>
      <c r="BE1907">
        <v>1024607.5265766</v>
      </c>
      <c r="BF1907">
        <v>192564738.54480621</v>
      </c>
      <c r="BG1907">
        <v>30762.208808323201</v>
      </c>
      <c r="BH1907">
        <v>5781449.5234362623</v>
      </c>
      <c r="BI1907">
        <v>22.840664316948896</v>
      </c>
      <c r="BJ1907">
        <v>55.969702354320397</v>
      </c>
      <c r="BK1907">
        <v>33.129038037371501</v>
      </c>
      <c r="BL1907">
        <v>55.18773444666661</v>
      </c>
      <c r="BM1907">
        <v>47.157779975269143</v>
      </c>
      <c r="BN1907">
        <f t="shared" si="182"/>
        <v>-8.0299544713974669</v>
      </c>
      <c r="BO1907">
        <v>0.73012749059489801</v>
      </c>
      <c r="BP1907">
        <v>0.20194739626556388</v>
      </c>
      <c r="BQ1907">
        <v>0.16745385621336936</v>
      </c>
      <c r="BR1907">
        <v>1.7857142857142856E-2</v>
      </c>
      <c r="BS1907">
        <v>0.55172413793103448</v>
      </c>
      <c r="BT1907">
        <v>0.61111111111111116</v>
      </c>
      <c r="BU1907">
        <v>0.22996025834652023</v>
      </c>
      <c r="BV1907">
        <v>0.75216245424184225</v>
      </c>
      <c r="BW1907">
        <v>0.72206023925124274</v>
      </c>
      <c r="BX1907">
        <v>0.2749656515750592</v>
      </c>
      <c r="BY1907">
        <f t="shared" si="183"/>
        <v>0.18812906672944399</v>
      </c>
      <c r="BZ1907">
        <v>0</v>
      </c>
      <c r="CA1907">
        <f t="shared" si="184"/>
        <v>3.8670865798804202E-2</v>
      </c>
      <c r="CC1907">
        <v>0.18812906672944399</v>
      </c>
      <c r="CD1907">
        <v>3.8670865798804202E-2</v>
      </c>
    </row>
    <row r="1908" spans="1:82" x14ac:dyDescent="0.3">
      <c r="A1908">
        <v>0</v>
      </c>
      <c r="B1908" t="s">
        <v>1209</v>
      </c>
      <c r="C1908" t="s">
        <v>1241</v>
      </c>
      <c r="D1908">
        <v>37091</v>
      </c>
      <c r="E1908" s="2">
        <f t="shared" si="188"/>
        <v>0.59522384565263264</v>
      </c>
      <c r="F1908" s="2" t="s">
        <v>1939</v>
      </c>
      <c r="G1908" s="3">
        <v>1237</v>
      </c>
      <c r="H1908" s="1">
        <v>1.9004071874526012</v>
      </c>
      <c r="I1908" s="1">
        <f t="shared" si="185"/>
        <v>-4.2526117694337842</v>
      </c>
      <c r="J1908" s="1">
        <v>2.4474832660599999</v>
      </c>
      <c r="K1908" s="1">
        <v>265.28757997100001</v>
      </c>
      <c r="L1908" s="2">
        <v>7.3537374060000049E-2</v>
      </c>
      <c r="M1908" s="2">
        <v>6.7185796594426521E-4</v>
      </c>
      <c r="N1908" s="7">
        <v>0</v>
      </c>
      <c r="O1908" s="2">
        <v>1.4456659432429008E-2</v>
      </c>
      <c r="P1908" s="3">
        <v>43388.846182285</v>
      </c>
      <c r="Q1908" s="3">
        <v>1302.6809891503203</v>
      </c>
      <c r="R1908" s="3">
        <v>25740.960169226673</v>
      </c>
      <c r="S1908" s="3">
        <v>25.990527328434691</v>
      </c>
      <c r="T1908" s="3">
        <v>20055.301240038709</v>
      </c>
      <c r="V1908">
        <v>37091</v>
      </c>
      <c r="W1908" s="2">
        <v>0.47239680775915843</v>
      </c>
      <c r="X1908" s="2">
        <v>5.0981646901560852E-2</v>
      </c>
      <c r="Y1908" s="2">
        <v>0.13810744550432472</v>
      </c>
      <c r="Z1908" s="2">
        <v>0.69796193346255009</v>
      </c>
      <c r="AA1908" s="2">
        <v>0.76464781809139704</v>
      </c>
      <c r="AB1908" s="2">
        <v>0.18151791722802227</v>
      </c>
      <c r="AC1908" s="2">
        <v>6.7185796594426521E-4</v>
      </c>
      <c r="AD1908" s="2">
        <v>0</v>
      </c>
      <c r="AE1908" s="2">
        <v>1.4456659432429008E-2</v>
      </c>
      <c r="AF1908">
        <v>23416.122977891377</v>
      </c>
      <c r="AG1908">
        <v>23.58972140542037</v>
      </c>
      <c r="AH1908">
        <v>4433.6151443379367</v>
      </c>
      <c r="AI1908">
        <v>13841.724194385022</v>
      </c>
      <c r="AJ1908">
        <v>0.23523350748329161</v>
      </c>
      <c r="AK1908">
        <v>49157.08314711805</v>
      </c>
      <c r="AL1908">
        <v>49.580248733855065</v>
      </c>
      <c r="AM1908">
        <v>9318.4543330788183</v>
      </c>
      <c r="AN1908">
        <v>29012.186245682846</v>
      </c>
      <c r="AO1908">
        <v>0.4939753064250737</v>
      </c>
      <c r="AP1908">
        <v>25740.960169226673</v>
      </c>
      <c r="AQ1908">
        <v>25.990527328434695</v>
      </c>
      <c r="AR1908">
        <v>4884.8391887408816</v>
      </c>
      <c r="AS1908">
        <v>15170.462051297824</v>
      </c>
      <c r="AT1908">
        <v>0.25874179894178206</v>
      </c>
      <c r="AU1908" s="3">
        <v>8154499.7514986433</v>
      </c>
      <c r="AV1908" s="3">
        <v>244825.86510091121</v>
      </c>
      <c r="AW1908">
        <v>35145.510778875003</v>
      </c>
      <c r="AX1908">
        <v>6605247.2957817679</v>
      </c>
      <c r="AY1908">
        <v>1055.1879751139998</v>
      </c>
      <c r="AZ1908">
        <v>198312.02804292511</v>
      </c>
      <c r="BA1908">
        <v>78534.356961159996</v>
      </c>
      <c r="BB1908">
        <v>14759747.04728041</v>
      </c>
      <c r="BC1908">
        <v>2357.8689642643203</v>
      </c>
      <c r="BD1908">
        <v>443137.89314383635</v>
      </c>
      <c r="BE1908">
        <v>43388.846182285</v>
      </c>
      <c r="BF1908">
        <v>8154499.7514986433</v>
      </c>
      <c r="BG1908">
        <v>1302.6809891503203</v>
      </c>
      <c r="BH1908">
        <v>244825.86510091121</v>
      </c>
      <c r="BI1908">
        <v>1.2191594039107987</v>
      </c>
      <c r="BJ1908">
        <v>3.1195665913633999</v>
      </c>
      <c r="BK1908">
        <v>1.9004071874526012</v>
      </c>
      <c r="BL1908">
        <v>40.165286786013375</v>
      </c>
      <c r="BM1908">
        <v>35.912675016579591</v>
      </c>
      <c r="BN1908">
        <f t="shared" si="182"/>
        <v>-4.2526117694337842</v>
      </c>
      <c r="BO1908">
        <v>0.59522384565263264</v>
      </c>
      <c r="BP1908">
        <v>8.7876275276670187E-3</v>
      </c>
      <c r="BQ1908">
        <v>0.58560429479644183</v>
      </c>
      <c r="BR1908">
        <v>0.10714285714285714</v>
      </c>
      <c r="BS1908">
        <v>3.4482758620689655E-2</v>
      </c>
      <c r="BT1908">
        <v>0.33333333333333331</v>
      </c>
      <c r="BU1908">
        <v>0.12178546025756662</v>
      </c>
      <c r="BV1908">
        <v>0.69796193346255009</v>
      </c>
      <c r="BW1908">
        <v>0.79320313080020444</v>
      </c>
      <c r="BX1908">
        <v>0.18151791722802227</v>
      </c>
      <c r="BY1908">
        <f t="shared" si="183"/>
        <v>1.43919280221751E-2</v>
      </c>
      <c r="BZ1908">
        <v>0</v>
      </c>
      <c r="CA1908">
        <f t="shared" si="184"/>
        <v>1.7726021697407467E-2</v>
      </c>
      <c r="CC1908">
        <v>1.43919280221751E-2</v>
      </c>
      <c r="CD1908">
        <v>1.7726021697407467E-2</v>
      </c>
    </row>
    <row r="1909" spans="1:82" x14ac:dyDescent="0.3">
      <c r="A1909">
        <v>0</v>
      </c>
      <c r="B1909" t="s">
        <v>1209</v>
      </c>
      <c r="C1909" t="s">
        <v>1242</v>
      </c>
      <c r="D1909">
        <v>37093</v>
      </c>
      <c r="E1909" s="2">
        <f t="shared" si="188"/>
        <v>0.59100724448189168</v>
      </c>
      <c r="F1909" s="2" t="s">
        <v>1939</v>
      </c>
      <c r="G1909" s="3">
        <v>18353</v>
      </c>
      <c r="H1909" s="1">
        <v>16.271474491345607</v>
      </c>
      <c r="I1909" s="1">
        <f t="shared" si="185"/>
        <v>1.1606215299759555</v>
      </c>
      <c r="J1909" s="1">
        <v>2.4935067374800002</v>
      </c>
      <c r="K1909" s="1">
        <v>259.76745455399998</v>
      </c>
      <c r="L1909" s="2">
        <v>5.8220567120000011E-2</v>
      </c>
      <c r="M1909" s="2">
        <v>1.2502725792301285E-2</v>
      </c>
      <c r="N1909" s="7">
        <v>0</v>
      </c>
      <c r="O1909" s="2">
        <v>0.18583501068367086</v>
      </c>
      <c r="P1909" s="3">
        <v>657665.77106099995</v>
      </c>
      <c r="Q1909" s="3">
        <v>19745.367129072001</v>
      </c>
      <c r="R1909" s="3">
        <v>251315.43035376523</v>
      </c>
      <c r="S1909" s="3">
        <v>256.88836718992656</v>
      </c>
      <c r="T1909" s="3">
        <v>73063.909044586151</v>
      </c>
      <c r="V1909">
        <v>37093</v>
      </c>
      <c r="W1909" s="2">
        <v>0.56488850957782788</v>
      </c>
      <c r="X1909" s="2">
        <v>0.43650990827786812</v>
      </c>
      <c r="Y1909" s="2">
        <v>-2.8144350414398143E-2</v>
      </c>
      <c r="Z1909" s="2">
        <v>0.71108669371828548</v>
      </c>
      <c r="AA1909" s="2">
        <v>0.74873696445791238</v>
      </c>
      <c r="AB1909" s="2">
        <v>0.14371027274966405</v>
      </c>
      <c r="AC1909" s="2">
        <v>1.2502725792301285E-2</v>
      </c>
      <c r="AD1909" s="2">
        <v>0</v>
      </c>
      <c r="AE1909" s="2">
        <v>0.18583501068367086</v>
      </c>
      <c r="AF1909">
        <v>113939.54574323873</v>
      </c>
      <c r="AG1909">
        <v>117.54715137581239</v>
      </c>
      <c r="AH1909">
        <v>22092.623374256364</v>
      </c>
      <c r="AI1909">
        <v>11093.925310529461</v>
      </c>
      <c r="AJ1909">
        <v>1.1518319949168569</v>
      </c>
      <c r="AK1909">
        <v>365254.97609700396</v>
      </c>
      <c r="AL1909">
        <v>374.4355185657389</v>
      </c>
      <c r="AM1909">
        <v>70373.997096448773</v>
      </c>
      <c r="AN1909">
        <v>35876.460632923197</v>
      </c>
      <c r="AO1909">
        <v>3.686187620082829</v>
      </c>
      <c r="AP1909">
        <v>251315.43035376523</v>
      </c>
      <c r="AQ1909">
        <v>256.8883671899265</v>
      </c>
      <c r="AR1909">
        <v>48281.373722192409</v>
      </c>
      <c r="AS1909">
        <v>24782.535322393735</v>
      </c>
      <c r="AT1909">
        <v>2.534355625165972</v>
      </c>
      <c r="AU1909" s="3">
        <v>123601705.01320434</v>
      </c>
      <c r="AV1909" s="3">
        <v>3710944.2982377918</v>
      </c>
      <c r="AW1909">
        <v>256039.55262220002</v>
      </c>
      <c r="AX1909">
        <v>48120073.519816272</v>
      </c>
      <c r="AY1909">
        <v>7687.1797021344</v>
      </c>
      <c r="AZ1909">
        <v>1444728.5532191391</v>
      </c>
      <c r="BA1909">
        <v>913705.32368319994</v>
      </c>
      <c r="BB1909">
        <v>171721778.53302059</v>
      </c>
      <c r="BC1909">
        <v>27432.5468312064</v>
      </c>
      <c r="BD1909">
        <v>5155672.8514569309</v>
      </c>
      <c r="BE1909">
        <v>657665.77106099995</v>
      </c>
      <c r="BF1909">
        <v>123601705.01320434</v>
      </c>
      <c r="BG1909">
        <v>19745.367129072001</v>
      </c>
      <c r="BH1909">
        <v>3710944.2982377918</v>
      </c>
      <c r="BI1909">
        <v>6.5177646089660115</v>
      </c>
      <c r="BJ1909">
        <v>22.789239100311619</v>
      </c>
      <c r="BK1909">
        <v>16.271474491345607</v>
      </c>
      <c r="BL1909">
        <v>50.277366862555887</v>
      </c>
      <c r="BM1909">
        <v>51.437988392531842</v>
      </c>
      <c r="BN1909">
        <f t="shared" si="182"/>
        <v>1.1606215299759555</v>
      </c>
      <c r="BO1909">
        <v>0.59100724448189168</v>
      </c>
      <c r="BP1909">
        <v>4.6646847927778019E-2</v>
      </c>
      <c r="BQ1909">
        <v>0.53753323197005143</v>
      </c>
      <c r="BR1909">
        <v>3.5714285714285712E-2</v>
      </c>
      <c r="BS1909">
        <v>0.13793103448275862</v>
      </c>
      <c r="BT1909">
        <v>0.22222222222222221</v>
      </c>
      <c r="BU1909">
        <v>-3.3237651324983887E-2</v>
      </c>
      <c r="BV1909">
        <v>0.71108669371828548</v>
      </c>
      <c r="BW1909">
        <v>0.77669809591069749</v>
      </c>
      <c r="BX1909">
        <v>0.14371027274966405</v>
      </c>
      <c r="BY1909">
        <f t="shared" si="183"/>
        <v>4.8642529680784731E-2</v>
      </c>
      <c r="BZ1909">
        <v>0</v>
      </c>
      <c r="CA1909">
        <f t="shared" si="184"/>
        <v>0.28600262141428873</v>
      </c>
      <c r="CC1909">
        <v>4.8642529680784731E-2</v>
      </c>
      <c r="CD1909">
        <v>0.28600262141428873</v>
      </c>
    </row>
    <row r="1910" spans="1:82" x14ac:dyDescent="0.3">
      <c r="A1910">
        <v>1</v>
      </c>
      <c r="B1910" t="s">
        <v>1209</v>
      </c>
      <c r="C1910" t="s">
        <v>1243</v>
      </c>
      <c r="D1910">
        <v>37095</v>
      </c>
      <c r="E1910" s="2">
        <v>0</v>
      </c>
      <c r="F1910" s="2" t="s">
        <v>1954</v>
      </c>
      <c r="G1910" s="3">
        <v>-999</v>
      </c>
      <c r="H1910" s="1">
        <v>0.36625901728560462</v>
      </c>
      <c r="I1910" s="1">
        <f t="shared" si="185"/>
        <v>-999</v>
      </c>
      <c r="J1910" s="1">
        <v>-999</v>
      </c>
      <c r="K1910" s="1">
        <v>-999</v>
      </c>
      <c r="L1910" s="2">
        <v>-999</v>
      </c>
      <c r="M1910" s="2">
        <v>-999</v>
      </c>
      <c r="N1910" s="7">
        <v>-999</v>
      </c>
      <c r="O1910" s="2">
        <v>-999</v>
      </c>
      <c r="P1910" s="3">
        <v>-999</v>
      </c>
      <c r="Q1910" s="3">
        <v>-999</v>
      </c>
      <c r="R1910" s="3">
        <v>-999</v>
      </c>
      <c r="S1910" s="3">
        <v>-999</v>
      </c>
      <c r="T1910" s="3">
        <v>-999</v>
      </c>
      <c r="V1910">
        <v>37095</v>
      </c>
      <c r="W1910" s="2">
        <v>-999</v>
      </c>
      <c r="X1910" s="2">
        <v>9.8255195081622931E-3</v>
      </c>
      <c r="Y1910" s="2">
        <v>-999</v>
      </c>
      <c r="Z1910" s="2">
        <v>-999</v>
      </c>
      <c r="AA1910" s="2">
        <v>-999</v>
      </c>
      <c r="AB1910" s="2">
        <v>-999</v>
      </c>
      <c r="AC1910" s="2">
        <v>-999</v>
      </c>
      <c r="AD1910" s="2">
        <v>-999</v>
      </c>
      <c r="AE1910" s="2">
        <v>-999</v>
      </c>
      <c r="AF1910" s="2">
        <v>-999</v>
      </c>
      <c r="AG1910" s="2">
        <v>-999</v>
      </c>
      <c r="AH1910" s="2">
        <v>-999</v>
      </c>
      <c r="AI1910" s="2">
        <v>-999</v>
      </c>
      <c r="AJ1910" s="2">
        <v>-999</v>
      </c>
      <c r="AK1910" s="2">
        <v>-999</v>
      </c>
      <c r="AL1910" s="2">
        <v>-999</v>
      </c>
      <c r="AM1910" s="2">
        <v>-999</v>
      </c>
      <c r="AN1910" s="2">
        <v>-999</v>
      </c>
      <c r="AO1910" s="2">
        <v>-999</v>
      </c>
      <c r="AP1910" s="2">
        <v>-999</v>
      </c>
      <c r="AQ1910" s="2">
        <v>-999</v>
      </c>
      <c r="AR1910" s="2">
        <v>-999</v>
      </c>
      <c r="AS1910" s="2">
        <v>-999</v>
      </c>
      <c r="AT1910" s="2">
        <v>-999</v>
      </c>
      <c r="AU1910" s="2">
        <v>-999</v>
      </c>
      <c r="AV1910" s="2">
        <v>-999</v>
      </c>
      <c r="AW1910" s="2">
        <v>-999</v>
      </c>
      <c r="AX1910" s="2">
        <v>-999</v>
      </c>
      <c r="AY1910" s="2">
        <v>-999</v>
      </c>
      <c r="AZ1910" s="2">
        <v>-999</v>
      </c>
      <c r="BA1910" s="2">
        <v>-999</v>
      </c>
      <c r="BB1910" s="2">
        <v>-999</v>
      </c>
      <c r="BC1910" s="2">
        <v>-999</v>
      </c>
      <c r="BD1910" s="2">
        <v>-999</v>
      </c>
      <c r="BE1910" s="2">
        <v>-999</v>
      </c>
      <c r="BF1910" s="2">
        <v>-999</v>
      </c>
      <c r="BG1910" s="2">
        <v>-999</v>
      </c>
      <c r="BH1910" s="2">
        <v>-999</v>
      </c>
      <c r="BI1910">
        <v>0</v>
      </c>
      <c r="BJ1910">
        <v>0.36625901728560462</v>
      </c>
      <c r="BK1910">
        <v>0.36625901728560462</v>
      </c>
      <c r="BL1910">
        <v>-999</v>
      </c>
      <c r="BM1910">
        <v>35.666265264846814</v>
      </c>
      <c r="BN1910">
        <f t="shared" si="182"/>
        <v>-999</v>
      </c>
      <c r="BO1910" t="s">
        <v>3748</v>
      </c>
      <c r="BP1910" t="s">
        <v>3748</v>
      </c>
      <c r="BQ1910">
        <v>0.87249138123679215</v>
      </c>
      <c r="BR1910">
        <v>7.1428571428571425E-2</v>
      </c>
      <c r="BS1910">
        <v>0</v>
      </c>
      <c r="BT1910">
        <v>0.22222222222222221</v>
      </c>
      <c r="BU1910" t="s">
        <v>3748</v>
      </c>
      <c r="BY1910">
        <f t="shared" si="183"/>
        <v>-999</v>
      </c>
      <c r="CA1910">
        <f t="shared" si="184"/>
        <v>-999</v>
      </c>
    </row>
    <row r="1911" spans="1:82" x14ac:dyDescent="0.3">
      <c r="A1911">
        <v>0</v>
      </c>
      <c r="B1911" t="s">
        <v>1209</v>
      </c>
      <c r="C1911" t="s">
        <v>1244</v>
      </c>
      <c r="D1911">
        <v>37097</v>
      </c>
      <c r="E1911" s="2">
        <f>BO1911</f>
        <v>0.58931778859836237</v>
      </c>
      <c r="F1911" s="2" t="s">
        <v>1939</v>
      </c>
      <c r="G1911" s="3">
        <v>42490</v>
      </c>
      <c r="H1911" s="1">
        <v>30.459864972344398</v>
      </c>
      <c r="I1911" s="1">
        <f t="shared" si="185"/>
        <v>-2.9711888712782795</v>
      </c>
      <c r="J1911" s="1">
        <v>2.5733922897600001</v>
      </c>
      <c r="K1911" s="1">
        <v>172.758025186</v>
      </c>
      <c r="L1911" s="2">
        <v>5.8959451710000055E-2</v>
      </c>
      <c r="M1911" s="2">
        <v>0.10502773356003112</v>
      </c>
      <c r="N1911" s="7">
        <v>0</v>
      </c>
      <c r="O1911" s="2">
        <v>2.7429448648502712E-2</v>
      </c>
      <c r="P1911" s="3">
        <v>1731779.2474727</v>
      </c>
      <c r="Q1911" s="3">
        <v>51993.913219310409</v>
      </c>
      <c r="R1911" s="3">
        <v>1017930.470695988</v>
      </c>
      <c r="S1911" s="3">
        <v>1074.5772417971129</v>
      </c>
      <c r="T1911" s="3">
        <v>381052.62268367154</v>
      </c>
      <c r="V1911">
        <v>37097</v>
      </c>
      <c r="W1911" s="2">
        <v>0.6161971942468899</v>
      </c>
      <c r="X1911" s="2">
        <v>0.81713755396329513</v>
      </c>
      <c r="Y1911" s="2">
        <v>8.4048995962325887E-2</v>
      </c>
      <c r="Z1911" s="2">
        <v>0.73386808523922986</v>
      </c>
      <c r="AA1911" s="2">
        <v>0.49794659452468137</v>
      </c>
      <c r="AB1911" s="2">
        <v>0.1455341180196795</v>
      </c>
      <c r="AC1911" s="2">
        <v>0.10502773356003112</v>
      </c>
      <c r="AD1911" s="2">
        <v>0</v>
      </c>
      <c r="AE1911" s="2">
        <v>2.7429448648502712E-2</v>
      </c>
      <c r="AF1911">
        <v>701908.87513924995</v>
      </c>
      <c r="AG1911">
        <v>737.2622922085385</v>
      </c>
      <c r="AH1911">
        <v>138566.16650563737</v>
      </c>
      <c r="AI1911">
        <v>124400.05249683341</v>
      </c>
      <c r="AJ1911">
        <v>7.1300068368671967</v>
      </c>
      <c r="AK1911">
        <v>1719839.345835238</v>
      </c>
      <c r="AL1911">
        <v>1811.8395340056513</v>
      </c>
      <c r="AM1911">
        <v>340529.6340308559</v>
      </c>
      <c r="AN1911">
        <v>303489.20765528624</v>
      </c>
      <c r="AO1911">
        <v>17.484215361667601</v>
      </c>
      <c r="AP1911">
        <v>1017930.470695988</v>
      </c>
      <c r="AQ1911">
        <v>1074.5772417971129</v>
      </c>
      <c r="AR1911">
        <v>201963.46752521853</v>
      </c>
      <c r="AS1911">
        <v>179089.15515845284</v>
      </c>
      <c r="AT1911">
        <v>10.354208524800406</v>
      </c>
      <c r="AU1911" s="3">
        <v>325470591.77001923</v>
      </c>
      <c r="AV1911" s="3">
        <v>9771736.050437199</v>
      </c>
      <c r="AW1911">
        <v>1120533.8049033</v>
      </c>
      <c r="AX1911">
        <v>210593123.2935262</v>
      </c>
      <c r="AY1911">
        <v>33642.242506641596</v>
      </c>
      <c r="AZ1911">
        <v>6322723.0566982217</v>
      </c>
      <c r="BA1911">
        <v>2852313.0523760002</v>
      </c>
      <c r="BB1911">
        <v>536063715.06354547</v>
      </c>
      <c r="BC1911">
        <v>85636.155725952005</v>
      </c>
      <c r="BD1911">
        <v>16094459.107135419</v>
      </c>
      <c r="BE1911">
        <v>1731779.2474727</v>
      </c>
      <c r="BF1911">
        <v>325470591.77001923</v>
      </c>
      <c r="BG1911">
        <v>51993.913219310409</v>
      </c>
      <c r="BH1911">
        <v>9771736.050437199</v>
      </c>
      <c r="BI1911">
        <v>17.872095920491617</v>
      </c>
      <c r="BJ1911">
        <v>48.331960892836015</v>
      </c>
      <c r="BK1911">
        <v>30.459864972344398</v>
      </c>
      <c r="BL1911">
        <v>52.737453204074171</v>
      </c>
      <c r="BM1911">
        <v>49.766264332795892</v>
      </c>
      <c r="BN1911">
        <f t="shared" si="182"/>
        <v>-2.9711888712782795</v>
      </c>
      <c r="BO1911">
        <v>0.58931778859836237</v>
      </c>
      <c r="BP1911">
        <v>0.12754277545962367</v>
      </c>
      <c r="BQ1911">
        <v>0.30314067550036666</v>
      </c>
      <c r="BR1911">
        <v>8.3333333333333329E-2</v>
      </c>
      <c r="BS1911">
        <v>0.31034482758620691</v>
      </c>
      <c r="BT1911">
        <v>0.5</v>
      </c>
      <c r="BU1911">
        <v>8.5088323086911707E-2</v>
      </c>
      <c r="BV1911">
        <v>0.73386808523922986</v>
      </c>
      <c r="BW1911">
        <v>0.51654211050278154</v>
      </c>
      <c r="BX1911">
        <v>0.1455341180196795</v>
      </c>
      <c r="BY1911">
        <f t="shared" si="183"/>
        <v>0.13844977487781607</v>
      </c>
      <c r="BZ1911">
        <v>0</v>
      </c>
      <c r="CA1911">
        <f t="shared" si="184"/>
        <v>4.1649649835045134E-2</v>
      </c>
      <c r="CC1911">
        <v>0.13844977487781607</v>
      </c>
      <c r="CD1911">
        <v>4.1649649835045134E-2</v>
      </c>
    </row>
    <row r="1912" spans="1:82" x14ac:dyDescent="0.3">
      <c r="A1912">
        <v>0</v>
      </c>
      <c r="B1912" t="s">
        <v>1209</v>
      </c>
      <c r="C1912" t="s">
        <v>40</v>
      </c>
      <c r="D1912">
        <v>37099</v>
      </c>
      <c r="E1912" s="2">
        <f>BO1912</f>
        <v>0.5983364294741268</v>
      </c>
      <c r="F1912" s="2" t="s">
        <v>1939</v>
      </c>
      <c r="G1912" s="3">
        <v>4162</v>
      </c>
      <c r="H1912" s="1">
        <v>2.7090449720813563</v>
      </c>
      <c r="I1912" s="1">
        <f t="shared" si="185"/>
        <v>-2.9580806142279101</v>
      </c>
      <c r="J1912" s="1">
        <v>2.6580220644499999</v>
      </c>
      <c r="K1912" s="1">
        <v>211.53355529300001</v>
      </c>
      <c r="L1912" s="2">
        <v>0.11938320620999998</v>
      </c>
      <c r="M1912" s="2">
        <v>1.1588185553793373E-2</v>
      </c>
      <c r="N1912" s="7">
        <v>0</v>
      </c>
      <c r="O1912" s="2">
        <v>3.9784317925131131E-2</v>
      </c>
      <c r="P1912" s="3">
        <v>160183.67829104004</v>
      </c>
      <c r="Q1912" s="3">
        <v>4809.2597716300797</v>
      </c>
      <c r="R1912" s="3">
        <v>44256.314450241858</v>
      </c>
      <c r="S1912" s="3">
        <v>40.664471942520692</v>
      </c>
      <c r="T1912" s="3">
        <v>21821.618999450387</v>
      </c>
      <c r="V1912">
        <v>37099</v>
      </c>
      <c r="W1912" s="2">
        <v>0.47398373314562592</v>
      </c>
      <c r="X1912" s="2">
        <v>7.2674727352632251E-2</v>
      </c>
      <c r="Y1912" s="2">
        <v>6.8111423643555144E-2</v>
      </c>
      <c r="Z1912" s="2">
        <v>0.75800241211706854</v>
      </c>
      <c r="AA1912" s="2">
        <v>0.60971068274507978</v>
      </c>
      <c r="AB1912" s="2">
        <v>0.29468268646038021</v>
      </c>
      <c r="AC1912" s="2">
        <v>1.1588185553793373E-2</v>
      </c>
      <c r="AD1912" s="2">
        <v>0</v>
      </c>
      <c r="AE1912" s="2">
        <v>3.9784317925131131E-2</v>
      </c>
      <c r="AF1912">
        <v>33833.941495317922</v>
      </c>
      <c r="AG1912">
        <v>32.672273771533717</v>
      </c>
      <c r="AH1912">
        <v>6140.6527573548383</v>
      </c>
      <c r="AI1912">
        <v>10243.711533126592</v>
      </c>
      <c r="AJ1912">
        <v>0.33619812747944872</v>
      </c>
      <c r="AK1912">
        <v>78090.25594555978</v>
      </c>
      <c r="AL1912">
        <v>73.336745714054416</v>
      </c>
      <c r="AM1912">
        <v>13783.414430641842</v>
      </c>
      <c r="AN1912">
        <v>24422.568859289971</v>
      </c>
      <c r="AO1912">
        <v>0.77054573068425625</v>
      </c>
      <c r="AP1912">
        <v>44256.314450241858</v>
      </c>
      <c r="AQ1912">
        <v>40.664471942520699</v>
      </c>
      <c r="AR1912">
        <v>7642.7616732870038</v>
      </c>
      <c r="AS1912">
        <v>14178.857326163379</v>
      </c>
      <c r="AT1912">
        <v>0.43434760320480753</v>
      </c>
      <c r="AU1912" s="3">
        <v>30104920.498018064</v>
      </c>
      <c r="AV1912" s="3">
        <v>903852.28148015717</v>
      </c>
      <c r="AW1912">
        <v>99464.326678290003</v>
      </c>
      <c r="AX1912">
        <v>18693325.555917822</v>
      </c>
      <c r="AY1912">
        <v>2986.2579640420799</v>
      </c>
      <c r="AZ1912">
        <v>561237.32176206855</v>
      </c>
      <c r="BA1912">
        <v>259648.00496933004</v>
      </c>
      <c r="BB1912">
        <v>48798246.053935885</v>
      </c>
      <c r="BC1912">
        <v>7795.5177356721597</v>
      </c>
      <c r="BD1912">
        <v>1465089.6032422257</v>
      </c>
      <c r="BE1912">
        <v>160183.67829104004</v>
      </c>
      <c r="BF1912">
        <v>30104920.498018064</v>
      </c>
      <c r="BG1912">
        <v>4809.2597716300797</v>
      </c>
      <c r="BH1912">
        <v>903852.28148015717</v>
      </c>
      <c r="BI1912">
        <v>1.5777620849450693</v>
      </c>
      <c r="BJ1912">
        <v>4.2868070570264258</v>
      </c>
      <c r="BK1912">
        <v>2.7090449720813563</v>
      </c>
      <c r="BL1912">
        <v>64.003655576389619</v>
      </c>
      <c r="BM1912">
        <v>61.045574962161709</v>
      </c>
      <c r="BN1912">
        <f t="shared" si="182"/>
        <v>-2.9580806142279101</v>
      </c>
      <c r="BO1912">
        <v>0.5983364294741268</v>
      </c>
      <c r="BP1912">
        <v>1.1431883424516598E-2</v>
      </c>
      <c r="BQ1912">
        <v>8.4423770258056655E-2</v>
      </c>
      <c r="BR1912">
        <v>1.1904761904761904E-2</v>
      </c>
      <c r="BS1912">
        <v>0.10344827586206896</v>
      </c>
      <c r="BT1912">
        <v>0.72222222222222221</v>
      </c>
      <c r="BU1912">
        <v>8.4712931397144017E-2</v>
      </c>
      <c r="BV1912">
        <v>0.75800241211706854</v>
      </c>
      <c r="BW1912">
        <v>0.63247996135381723</v>
      </c>
      <c r="BX1912">
        <v>0.29468268646038021</v>
      </c>
      <c r="BY1912">
        <f t="shared" si="183"/>
        <v>0.18015008429106147</v>
      </c>
      <c r="BZ1912">
        <v>0</v>
      </c>
      <c r="CA1912">
        <f t="shared" si="184"/>
        <v>3.0510717712549637E-2</v>
      </c>
      <c r="CC1912">
        <v>0.18015008429106147</v>
      </c>
      <c r="CD1912">
        <v>3.0510717712549637E-2</v>
      </c>
    </row>
    <row r="1913" spans="1:82" x14ac:dyDescent="0.3">
      <c r="A1913">
        <v>0</v>
      </c>
      <c r="B1913" t="s">
        <v>1209</v>
      </c>
      <c r="C1913" t="s">
        <v>1245</v>
      </c>
      <c r="D1913">
        <v>37101</v>
      </c>
      <c r="E1913" s="2">
        <f>BO1913</f>
        <v>0.61593852848968289</v>
      </c>
      <c r="F1913" s="2" t="s">
        <v>1939</v>
      </c>
      <c r="G1913" s="3">
        <v>49181</v>
      </c>
      <c r="H1913" s="1">
        <v>24.149778019043659</v>
      </c>
      <c r="I1913" s="1">
        <f t="shared" si="185"/>
        <v>0.36975729972895266</v>
      </c>
      <c r="J1913" s="1">
        <v>2.4704119739100001</v>
      </c>
      <c r="K1913" s="1">
        <v>283.66034918000003</v>
      </c>
      <c r="L1913" s="2">
        <v>5.9140806259999845E-2</v>
      </c>
      <c r="M1913" s="2">
        <v>6.4666138599740131E-2</v>
      </c>
      <c r="N1913" s="7">
        <v>0</v>
      </c>
      <c r="O1913" s="2">
        <v>3.0344787336896557E-2</v>
      </c>
      <c r="P1913" s="3">
        <v>2219517.4994721003</v>
      </c>
      <c r="Q1913" s="3">
        <v>66637.477279339189</v>
      </c>
      <c r="R1913" s="3">
        <v>1063276.4310188978</v>
      </c>
      <c r="S1913" s="3">
        <v>1158.0180064612045</v>
      </c>
      <c r="T1913" s="3">
        <v>317979.4968460555</v>
      </c>
      <c r="V1913">
        <v>37101</v>
      </c>
      <c r="W1913" s="2">
        <v>0.61213397071617814</v>
      </c>
      <c r="X1913" s="2">
        <v>0.64785876618805793</v>
      </c>
      <c r="Y1913" s="2">
        <v>-1.5862031208800888E-2</v>
      </c>
      <c r="Z1913" s="2">
        <v>0.70450063609014624</v>
      </c>
      <c r="AA1913" s="2">
        <v>0.81760430361361569</v>
      </c>
      <c r="AB1913" s="2">
        <v>0.14598176930743054</v>
      </c>
      <c r="AC1913" s="2">
        <v>6.4666138599740131E-2</v>
      </c>
      <c r="AD1913" s="2">
        <v>0</v>
      </c>
      <c r="AE1913" s="2">
        <v>3.0344787336896557E-2</v>
      </c>
      <c r="AF1913">
        <v>532756.14382774883</v>
      </c>
      <c r="AG1913">
        <v>581.68271435894872</v>
      </c>
      <c r="AH1913">
        <v>109325.46625959087</v>
      </c>
      <c r="AI1913">
        <v>50071.944632428931</v>
      </c>
      <c r="AJ1913">
        <v>5.4694745427377054</v>
      </c>
      <c r="AK1913">
        <v>1596032.5748466467</v>
      </c>
      <c r="AL1913">
        <v>1739.7007208201535</v>
      </c>
      <c r="AM1913">
        <v>326971.36731218669</v>
      </c>
      <c r="AN1913">
        <v>150405.54042588867</v>
      </c>
      <c r="AO1913">
        <v>16.377875997867474</v>
      </c>
      <c r="AP1913">
        <v>1063276.4310188978</v>
      </c>
      <c r="AQ1913">
        <v>1158.0180064612048</v>
      </c>
      <c r="AR1913">
        <v>217645.90105259581</v>
      </c>
      <c r="AS1913">
        <v>100333.59579345974</v>
      </c>
      <c r="AT1913">
        <v>10.908401455129768</v>
      </c>
      <c r="AU1913" s="3">
        <v>417136118.85078651</v>
      </c>
      <c r="AV1913" s="3">
        <v>12523847.479879007</v>
      </c>
      <c r="AW1913">
        <v>1003400.5881827</v>
      </c>
      <c r="AX1913">
        <v>188579106.54305664</v>
      </c>
      <c r="AY1913">
        <v>30125.5042652304</v>
      </c>
      <c r="AZ1913">
        <v>5661787.2716074018</v>
      </c>
      <c r="BA1913">
        <v>3222918.0876548002</v>
      </c>
      <c r="BB1913">
        <v>605715225.39384317</v>
      </c>
      <c r="BC1913">
        <v>96762.981544569586</v>
      </c>
      <c r="BD1913">
        <v>18185634.751486409</v>
      </c>
      <c r="BE1913">
        <v>2219517.4994721003</v>
      </c>
      <c r="BF1913">
        <v>417136118.85078651</v>
      </c>
      <c r="BG1913">
        <v>66637.477279339189</v>
      </c>
      <c r="BH1913">
        <v>12523847.479879007</v>
      </c>
      <c r="BI1913">
        <v>11.080538718656138</v>
      </c>
      <c r="BJ1913">
        <v>35.230316737699795</v>
      </c>
      <c r="BK1913">
        <v>24.149778019043659</v>
      </c>
      <c r="BL1913">
        <v>57.15377929618333</v>
      </c>
      <c r="BM1913">
        <v>57.523536595912283</v>
      </c>
      <c r="BN1913">
        <f t="shared" si="182"/>
        <v>0.36975729972895266</v>
      </c>
      <c r="BO1913">
        <v>0.61593852848968289</v>
      </c>
      <c r="BP1913">
        <v>8.2647376664449393E-2</v>
      </c>
      <c r="BQ1913">
        <v>0.56067736100242616</v>
      </c>
      <c r="BR1913">
        <v>0.10119047619047619</v>
      </c>
      <c r="BS1913">
        <v>0.13793103448275862</v>
      </c>
      <c r="BT1913">
        <v>0.3888888888888889</v>
      </c>
      <c r="BU1913">
        <v>-1.0589036896044049E-2</v>
      </c>
      <c r="BV1913">
        <v>0.70450063609014624</v>
      </c>
      <c r="BW1913">
        <v>0.84813724441246441</v>
      </c>
      <c r="BX1913">
        <v>0.14598176930743054</v>
      </c>
      <c r="BY1913">
        <f t="shared" si="183"/>
        <v>6.6870491057890155E-2</v>
      </c>
      <c r="BZ1913">
        <v>0</v>
      </c>
      <c r="CA1913">
        <f t="shared" si="184"/>
        <v>4.5971326379664612E-2</v>
      </c>
      <c r="CC1913">
        <v>6.6870491057890155E-2</v>
      </c>
      <c r="CD1913">
        <v>4.5971326379664612E-2</v>
      </c>
    </row>
    <row r="1914" spans="1:82" x14ac:dyDescent="0.3">
      <c r="A1914">
        <v>1</v>
      </c>
      <c r="B1914" t="s">
        <v>1209</v>
      </c>
      <c r="C1914" t="s">
        <v>384</v>
      </c>
      <c r="D1914">
        <v>37103</v>
      </c>
      <c r="E1914" s="2">
        <v>0</v>
      </c>
      <c r="F1914" s="2" t="s">
        <v>1954</v>
      </c>
      <c r="G1914" s="3">
        <v>-999</v>
      </c>
      <c r="H1914" s="1">
        <v>0.37493569643745644</v>
      </c>
      <c r="I1914" s="1">
        <f t="shared" si="185"/>
        <v>-999</v>
      </c>
      <c r="J1914" s="1">
        <v>-999</v>
      </c>
      <c r="K1914" s="1">
        <v>-999</v>
      </c>
      <c r="L1914" s="2">
        <v>-999</v>
      </c>
      <c r="M1914" s="2">
        <v>-999</v>
      </c>
      <c r="N1914" s="7">
        <v>-999</v>
      </c>
      <c r="O1914" s="2">
        <v>-999</v>
      </c>
      <c r="P1914" s="3">
        <v>-999</v>
      </c>
      <c r="Q1914" s="3">
        <v>-999</v>
      </c>
      <c r="R1914" s="3">
        <v>-999</v>
      </c>
      <c r="S1914" s="3">
        <v>-999</v>
      </c>
      <c r="T1914" s="3">
        <v>-999</v>
      </c>
      <c r="V1914">
        <v>37103</v>
      </c>
      <c r="W1914" s="2">
        <v>-999</v>
      </c>
      <c r="X1914" s="2">
        <v>1.0058286146658747E-2</v>
      </c>
      <c r="Y1914" s="2">
        <v>-999</v>
      </c>
      <c r="Z1914" s="2">
        <v>-999</v>
      </c>
      <c r="AA1914" s="2">
        <v>-999</v>
      </c>
      <c r="AB1914" s="2">
        <v>-999</v>
      </c>
      <c r="AC1914" s="2">
        <v>-999</v>
      </c>
      <c r="AD1914" s="2">
        <v>-999</v>
      </c>
      <c r="AE1914" s="2">
        <v>-999</v>
      </c>
      <c r="AF1914" s="2">
        <v>-999</v>
      </c>
      <c r="AG1914" s="2">
        <v>-999</v>
      </c>
      <c r="AH1914" s="2">
        <v>-999</v>
      </c>
      <c r="AI1914" s="2">
        <v>-999</v>
      </c>
      <c r="AJ1914" s="2">
        <v>-999</v>
      </c>
      <c r="AK1914" s="2">
        <v>-999</v>
      </c>
      <c r="AL1914" s="2">
        <v>-999</v>
      </c>
      <c r="AM1914" s="2">
        <v>-999</v>
      </c>
      <c r="AN1914" s="2">
        <v>-999</v>
      </c>
      <c r="AO1914" s="2">
        <v>-999</v>
      </c>
      <c r="AP1914" s="2">
        <v>-999</v>
      </c>
      <c r="AQ1914" s="2">
        <v>-999</v>
      </c>
      <c r="AR1914" s="2">
        <v>-999</v>
      </c>
      <c r="AS1914" s="2">
        <v>-999</v>
      </c>
      <c r="AT1914" s="2">
        <v>-999</v>
      </c>
      <c r="AU1914" s="2">
        <v>-999</v>
      </c>
      <c r="AV1914" s="2">
        <v>-999</v>
      </c>
      <c r="AW1914" s="2">
        <v>-999</v>
      </c>
      <c r="AX1914" s="2">
        <v>-999</v>
      </c>
      <c r="AY1914" s="2">
        <v>-999</v>
      </c>
      <c r="AZ1914" s="2">
        <v>-999</v>
      </c>
      <c r="BA1914" s="2">
        <v>-999</v>
      </c>
      <c r="BB1914" s="2">
        <v>-999</v>
      </c>
      <c r="BC1914" s="2">
        <v>-999</v>
      </c>
      <c r="BD1914" s="2">
        <v>-999</v>
      </c>
      <c r="BE1914" s="2">
        <v>-999</v>
      </c>
      <c r="BF1914" s="2">
        <v>-999</v>
      </c>
      <c r="BG1914" s="2">
        <v>-999</v>
      </c>
      <c r="BH1914" s="2">
        <v>-999</v>
      </c>
      <c r="BI1914">
        <v>0</v>
      </c>
      <c r="BJ1914">
        <v>0.37493569643745644</v>
      </c>
      <c r="BK1914">
        <v>0.37493569643745644</v>
      </c>
      <c r="BL1914">
        <v>-999</v>
      </c>
      <c r="BM1914">
        <v>35.666265264846814</v>
      </c>
      <c r="BN1914">
        <f t="shared" si="182"/>
        <v>-999</v>
      </c>
      <c r="BO1914" t="s">
        <v>3748</v>
      </c>
      <c r="BP1914" t="s">
        <v>3748</v>
      </c>
      <c r="BQ1914">
        <v>0.78205701760927415</v>
      </c>
      <c r="BR1914">
        <v>7.7380952380952384E-2</v>
      </c>
      <c r="BS1914">
        <v>6.8965517241379309E-2</v>
      </c>
      <c r="BT1914">
        <v>0.22222222222222221</v>
      </c>
      <c r="BU1914" t="s">
        <v>3748</v>
      </c>
      <c r="BY1914">
        <f t="shared" si="183"/>
        <v>-999</v>
      </c>
      <c r="CA1914">
        <f t="shared" si="184"/>
        <v>-999</v>
      </c>
    </row>
    <row r="1915" spans="1:82" x14ac:dyDescent="0.3">
      <c r="A1915">
        <v>0</v>
      </c>
      <c r="B1915" t="s">
        <v>1209</v>
      </c>
      <c r="C1915" t="s">
        <v>45</v>
      </c>
      <c r="D1915">
        <v>37105</v>
      </c>
      <c r="E1915" s="2">
        <f t="shared" ref="E1915:E1930" si="189">BO1915</f>
        <v>0.57767499856219662</v>
      </c>
      <c r="F1915" s="2" t="s">
        <v>1938</v>
      </c>
      <c r="G1915" s="3">
        <v>14472</v>
      </c>
      <c r="H1915" s="1">
        <v>25.651704926088748</v>
      </c>
      <c r="I1915" s="1">
        <f t="shared" si="185"/>
        <v>-3.7178687665367605</v>
      </c>
      <c r="J1915" s="1">
        <v>2.4790475163200001</v>
      </c>
      <c r="K1915" s="1">
        <v>264.66372114299998</v>
      </c>
      <c r="L1915" s="2">
        <v>6.4094968429999843E-2</v>
      </c>
      <c r="M1915" s="2">
        <v>1.9678994094292513E-2</v>
      </c>
      <c r="N1915" s="7">
        <v>0</v>
      </c>
      <c r="O1915" s="2">
        <v>7.812201742758787E-2</v>
      </c>
      <c r="P1915" s="3">
        <v>741187.69131954014</v>
      </c>
      <c r="Q1915" s="3">
        <v>22252.979736262081</v>
      </c>
      <c r="R1915" s="3">
        <v>362191.82574776851</v>
      </c>
      <c r="S1915" s="3">
        <v>386.79476137133503</v>
      </c>
      <c r="T1915" s="3">
        <v>130241.44264239242</v>
      </c>
      <c r="V1915">
        <v>37105</v>
      </c>
      <c r="W1915" s="2">
        <v>0.64077725866007185</v>
      </c>
      <c r="X1915" s="2">
        <v>0.68815050353386609</v>
      </c>
      <c r="Y1915" s="2">
        <v>9.319190999054297E-2</v>
      </c>
      <c r="Z1915" s="2">
        <v>0.70696328004794717</v>
      </c>
      <c r="AA1915" s="2">
        <v>0.76284964762416518</v>
      </c>
      <c r="AB1915" s="2">
        <v>0.15821050619399019</v>
      </c>
      <c r="AC1915" s="2">
        <v>1.9678994094292513E-2</v>
      </c>
      <c r="AD1915" s="2">
        <v>0</v>
      </c>
      <c r="AE1915" s="2">
        <v>7.812201742758787E-2</v>
      </c>
      <c r="AF1915">
        <v>166489.22046212771</v>
      </c>
      <c r="AG1915">
        <v>170.4843354728952</v>
      </c>
      <c r="AH1915">
        <v>32042.003321469401</v>
      </c>
      <c r="AI1915">
        <v>28100.260150140923</v>
      </c>
      <c r="AJ1915">
        <v>1.6797296916567956</v>
      </c>
      <c r="AK1915">
        <v>528681.04620989622</v>
      </c>
      <c r="AL1915">
        <v>557.27909684423025</v>
      </c>
      <c r="AM1915">
        <v>104738.88185995376</v>
      </c>
      <c r="AN1915">
        <v>85644.824254048988</v>
      </c>
      <c r="AO1915">
        <v>5.3755009499262512</v>
      </c>
      <c r="AP1915">
        <v>362191.82574776851</v>
      </c>
      <c r="AQ1915">
        <v>386.79476137133508</v>
      </c>
      <c r="AR1915">
        <v>72696.878538484365</v>
      </c>
      <c r="AS1915">
        <v>57544.564103908066</v>
      </c>
      <c r="AT1915">
        <v>3.6957712582694553</v>
      </c>
      <c r="AU1915" s="3">
        <v>139298814.70659438</v>
      </c>
      <c r="AV1915" s="3">
        <v>4182225.0116330953</v>
      </c>
      <c r="AW1915">
        <v>360186.46328066004</v>
      </c>
      <c r="AX1915">
        <v>67693443.908967242</v>
      </c>
      <c r="AY1915">
        <v>10814.024790928321</v>
      </c>
      <c r="AZ1915">
        <v>2032387.8192070685</v>
      </c>
      <c r="BA1915">
        <v>1101374.1546002002</v>
      </c>
      <c r="BB1915">
        <v>206992258.61556163</v>
      </c>
      <c r="BC1915">
        <v>33067.004527190402</v>
      </c>
      <c r="BD1915">
        <v>6214612.8308401639</v>
      </c>
      <c r="BE1915">
        <v>741187.69131954014</v>
      </c>
      <c r="BF1915">
        <v>139298814.70659438</v>
      </c>
      <c r="BG1915">
        <v>22252.979736262081</v>
      </c>
      <c r="BH1915">
        <v>4182225.0116330953</v>
      </c>
      <c r="BI1915">
        <v>11.450072436550947</v>
      </c>
      <c r="BJ1915">
        <v>37.101777362639695</v>
      </c>
      <c r="BK1915">
        <v>25.651704926088748</v>
      </c>
      <c r="BL1915">
        <v>60.969734938998528</v>
      </c>
      <c r="BM1915">
        <v>57.251866172461767</v>
      </c>
      <c r="BN1915">
        <f t="shared" si="182"/>
        <v>-3.7178687665367605</v>
      </c>
      <c r="BO1915">
        <v>0.57767499856219662</v>
      </c>
      <c r="BP1915">
        <v>8.0098177098409246E-2</v>
      </c>
      <c r="BQ1915">
        <v>0.46178331073858181</v>
      </c>
      <c r="BR1915">
        <v>4.1666666666666664E-2</v>
      </c>
      <c r="BS1915">
        <v>0.13793103448275862</v>
      </c>
      <c r="BT1915">
        <v>0.22222222222222221</v>
      </c>
      <c r="BU1915">
        <v>0.10647159521222807</v>
      </c>
      <c r="BV1915">
        <v>0.70696328004794717</v>
      </c>
      <c r="BW1915">
        <v>0.79133780873876058</v>
      </c>
      <c r="BX1915">
        <v>0.15821050619399019</v>
      </c>
      <c r="BY1915">
        <f t="shared" si="183"/>
        <v>6.4356998898232265E-2</v>
      </c>
      <c r="BZ1915">
        <v>0</v>
      </c>
      <c r="CA1915">
        <f t="shared" si="184"/>
        <v>0.10944711504907546</v>
      </c>
      <c r="CC1915">
        <v>6.4356998898232265E-2</v>
      </c>
      <c r="CD1915">
        <v>0.10944711504907546</v>
      </c>
    </row>
    <row r="1916" spans="1:82" x14ac:dyDescent="0.3">
      <c r="A1916">
        <v>0</v>
      </c>
      <c r="B1916" t="s">
        <v>1209</v>
      </c>
      <c r="C1916" t="s">
        <v>1246</v>
      </c>
      <c r="D1916">
        <v>37107</v>
      </c>
      <c r="E1916" s="2">
        <f t="shared" si="189"/>
        <v>0.65743531344823702</v>
      </c>
      <c r="F1916" s="2" t="s">
        <v>1940</v>
      </c>
      <c r="G1916" s="3">
        <v>5002</v>
      </c>
      <c r="H1916" s="1">
        <v>20.251412433243807</v>
      </c>
      <c r="I1916" s="1">
        <f t="shared" si="185"/>
        <v>-4.9600228108462971</v>
      </c>
      <c r="J1916" s="1">
        <v>2.5194711011400002</v>
      </c>
      <c r="K1916" s="1">
        <v>274.07596401000001</v>
      </c>
      <c r="L1916" s="2">
        <v>5.2885891460000112E-2</v>
      </c>
      <c r="M1916" s="2">
        <v>5.7815374675478308E-2</v>
      </c>
      <c r="N1916" s="7">
        <v>2.3757313930000001E-4</v>
      </c>
      <c r="O1916" s="2">
        <v>1.1915543682480682E-2</v>
      </c>
      <c r="P1916" s="3">
        <v>606976.76571829</v>
      </c>
      <c r="Q1916" s="3">
        <v>18223.510490122077</v>
      </c>
      <c r="R1916" s="3">
        <v>346457.68212805188</v>
      </c>
      <c r="S1916" s="3">
        <v>373.8051519811201</v>
      </c>
      <c r="T1916" s="3">
        <v>152958.08774025016</v>
      </c>
      <c r="V1916">
        <v>37107</v>
      </c>
      <c r="W1916" s="2">
        <v>0.61381544910045582</v>
      </c>
      <c r="X1916" s="2">
        <v>0.54327849565411401</v>
      </c>
      <c r="Y1916" s="2">
        <v>0.14916024452374699</v>
      </c>
      <c r="Z1916" s="2">
        <v>0.71849109059918093</v>
      </c>
      <c r="AA1916" s="2">
        <v>0.78997888968059549</v>
      </c>
      <c r="AB1916" s="2">
        <v>0.13054228535185286</v>
      </c>
      <c r="AC1916" s="2">
        <v>5.7815374675478308E-2</v>
      </c>
      <c r="AD1916" s="2">
        <v>4.9156014308761938E-4</v>
      </c>
      <c r="AE1916" s="2">
        <v>1.1915543682480682E-2</v>
      </c>
      <c r="AF1916">
        <v>185227.47571880455</v>
      </c>
      <c r="AG1916">
        <v>193.03624852281462</v>
      </c>
      <c r="AH1916">
        <v>36280.565596687309</v>
      </c>
      <c r="AI1916">
        <v>46560.74285725745</v>
      </c>
      <c r="AJ1916">
        <v>1.8775717770451243</v>
      </c>
      <c r="AK1916">
        <v>531685.1578468564</v>
      </c>
      <c r="AL1916">
        <v>566.84140050393478</v>
      </c>
      <c r="AM1916">
        <v>106536.08724410392</v>
      </c>
      <c r="AN1916">
        <v>129263.30895009103</v>
      </c>
      <c r="AO1916">
        <v>5.4227568741821717</v>
      </c>
      <c r="AP1916">
        <v>346457.68212805188</v>
      </c>
      <c r="AQ1916">
        <v>373.80515198112016</v>
      </c>
      <c r="AR1916">
        <v>70255.521647416608</v>
      </c>
      <c r="AS1916">
        <v>82702.566092833586</v>
      </c>
      <c r="AT1916">
        <v>3.5451850971370473</v>
      </c>
      <c r="AU1916" s="3">
        <v>114075213.34909542</v>
      </c>
      <c r="AV1916" s="3">
        <v>3424926.5615135431</v>
      </c>
      <c r="AW1916">
        <v>316379.87316300999</v>
      </c>
      <c r="AX1916">
        <v>59460433.362256095</v>
      </c>
      <c r="AY1916">
        <v>9498.8017055755208</v>
      </c>
      <c r="AZ1916">
        <v>1785204.7925458634</v>
      </c>
      <c r="BA1916">
        <v>923356.63888129999</v>
      </c>
      <c r="BB1916">
        <v>173535646.71135151</v>
      </c>
      <c r="BC1916">
        <v>27722.312195697596</v>
      </c>
      <c r="BD1916">
        <v>5210131.3540594056</v>
      </c>
      <c r="BE1916">
        <v>606976.76571829</v>
      </c>
      <c r="BF1916">
        <v>114075213.34909542</v>
      </c>
      <c r="BG1916">
        <v>18223.510490122077</v>
      </c>
      <c r="BH1916">
        <v>3424926.5615135431</v>
      </c>
      <c r="BI1916">
        <v>8.7202340900542783</v>
      </c>
      <c r="BJ1916">
        <v>28.971646523298084</v>
      </c>
      <c r="BK1916">
        <v>20.251412433243807</v>
      </c>
      <c r="BL1916">
        <v>45.221918882095707</v>
      </c>
      <c r="BM1916">
        <v>40.26189607124941</v>
      </c>
      <c r="BN1916">
        <f t="shared" si="182"/>
        <v>-4.9600228108462971</v>
      </c>
      <c r="BO1916">
        <v>0.65743531344823702</v>
      </c>
      <c r="BP1916">
        <v>6.94243780625175E-2</v>
      </c>
      <c r="BQ1916">
        <v>0.70291924448190035</v>
      </c>
      <c r="BR1916">
        <v>0.1380952380952381</v>
      </c>
      <c r="BS1916">
        <v>3.4482758620689655E-2</v>
      </c>
      <c r="BT1916">
        <v>0.33333333333333331</v>
      </c>
      <c r="BU1916">
        <v>0.14204415866237732</v>
      </c>
      <c r="BV1916">
        <v>0.71849109059918093</v>
      </c>
      <c r="BW1916">
        <v>0.81948017601721523</v>
      </c>
      <c r="BX1916">
        <v>0.13054228535185286</v>
      </c>
      <c r="BY1916">
        <f t="shared" si="183"/>
        <v>0.154767093452993</v>
      </c>
      <c r="BZ1916">
        <v>4.9156014308761938E-4</v>
      </c>
      <c r="CA1916">
        <f t="shared" si="184"/>
        <v>2.0067674978786303E-2</v>
      </c>
      <c r="CC1916">
        <v>0.154767093452993</v>
      </c>
      <c r="CD1916">
        <v>2.0067674978786303E-2</v>
      </c>
    </row>
    <row r="1917" spans="1:82" x14ac:dyDescent="0.3">
      <c r="A1917">
        <v>0</v>
      </c>
      <c r="B1917" t="s">
        <v>1209</v>
      </c>
      <c r="C1917" t="s">
        <v>118</v>
      </c>
      <c r="D1917">
        <v>37109</v>
      </c>
      <c r="E1917" s="2">
        <f t="shared" si="189"/>
        <v>0.59807278361943272</v>
      </c>
      <c r="F1917" s="2" t="s">
        <v>1939</v>
      </c>
      <c r="G1917" s="3">
        <v>18899</v>
      </c>
      <c r="H1917" s="1">
        <v>27.248937286467235</v>
      </c>
      <c r="I1917" s="1">
        <f t="shared" si="185"/>
        <v>-3.3422153754117474</v>
      </c>
      <c r="J1917" s="1">
        <v>2.5786177212400001</v>
      </c>
      <c r="K1917" s="1">
        <v>186.25683701400001</v>
      </c>
      <c r="L1917" s="2">
        <v>6.4187855480000167E-2</v>
      </c>
      <c r="M1917" s="2">
        <v>5.9803546822572447E-2</v>
      </c>
      <c r="N1917" s="7">
        <v>0</v>
      </c>
      <c r="O1917" s="2">
        <v>3.2676008133801844E-2</v>
      </c>
      <c r="P1917" s="3">
        <v>834709.4684592199</v>
      </c>
      <c r="Q1917" s="3">
        <v>25060.822116757437</v>
      </c>
      <c r="R1917" s="3">
        <v>587897.86246445752</v>
      </c>
      <c r="S1917" s="3">
        <v>628.67434486617697</v>
      </c>
      <c r="T1917" s="3">
        <v>198091.689793005</v>
      </c>
      <c r="V1917">
        <v>37109</v>
      </c>
      <c r="W1917" s="2">
        <v>0.59922935624280138</v>
      </c>
      <c r="X1917" s="2">
        <v>0.73099897135392033</v>
      </c>
      <c r="Y1917" s="2">
        <v>9.0471269844275518E-2</v>
      </c>
      <c r="Z1917" s="2">
        <v>0.73535824956825024</v>
      </c>
      <c r="AA1917" s="2">
        <v>0.53685469950356834</v>
      </c>
      <c r="AB1917" s="2">
        <v>0.15843978639428341</v>
      </c>
      <c r="AC1917" s="2">
        <v>5.9803546822572447E-2</v>
      </c>
      <c r="AD1917" s="2">
        <v>0</v>
      </c>
      <c r="AE1917" s="2">
        <v>3.2676008133801844E-2</v>
      </c>
      <c r="AF1917">
        <v>522843.12149160332</v>
      </c>
      <c r="AG1917">
        <v>558.98338151712915</v>
      </c>
      <c r="AH1917">
        <v>105059.19689064723</v>
      </c>
      <c r="AI1917">
        <v>71113.041362649237</v>
      </c>
      <c r="AJ1917">
        <v>5.3366739577224305</v>
      </c>
      <c r="AK1917">
        <v>1110740.9839560608</v>
      </c>
      <c r="AL1917">
        <v>1187.657726383306</v>
      </c>
      <c r="AM1917">
        <v>223216.59469759872</v>
      </c>
      <c r="AN1917">
        <v>151047.33334870276</v>
      </c>
      <c r="AO1917">
        <v>11.337727840686172</v>
      </c>
      <c r="AP1917">
        <v>587897.86246445752</v>
      </c>
      <c r="AQ1917">
        <v>628.67434486617685</v>
      </c>
      <c r="AR1917">
        <v>118157.39780695149</v>
      </c>
      <c r="AS1917">
        <v>79934.291986053518</v>
      </c>
      <c r="AT1917">
        <v>6.0010538829637419</v>
      </c>
      <c r="AU1917" s="3">
        <v>156875297.50222579</v>
      </c>
      <c r="AV1917" s="3">
        <v>4709930.9086233927</v>
      </c>
      <c r="AW1917">
        <v>552110.87820088002</v>
      </c>
      <c r="AX1917">
        <v>103763718.44907339</v>
      </c>
      <c r="AY1917">
        <v>16576.249617557762</v>
      </c>
      <c r="AZ1917">
        <v>3115340.3531238055</v>
      </c>
      <c r="BA1917">
        <v>1386820.3466600999</v>
      </c>
      <c r="BB1917">
        <v>260639015.95129919</v>
      </c>
      <c r="BC1917">
        <v>41637.071734315199</v>
      </c>
      <c r="BD1917">
        <v>7825271.2617471982</v>
      </c>
      <c r="BE1917">
        <v>834709.4684592199</v>
      </c>
      <c r="BF1917">
        <v>156875297.50222579</v>
      </c>
      <c r="BG1917">
        <v>25060.822116757437</v>
      </c>
      <c r="BH1917">
        <v>4709930.9086233927</v>
      </c>
      <c r="BI1917">
        <v>16.290968764146672</v>
      </c>
      <c r="BJ1917">
        <v>43.539906050613908</v>
      </c>
      <c r="BK1917">
        <v>27.248937286467235</v>
      </c>
      <c r="BL1917">
        <v>55.418508935457083</v>
      </c>
      <c r="BM1917">
        <v>52.076293560045336</v>
      </c>
      <c r="BN1917">
        <f t="shared" si="182"/>
        <v>-3.3422153754117474</v>
      </c>
      <c r="BO1917">
        <v>0.59807278361943272</v>
      </c>
      <c r="BP1917">
        <v>0.11798635289753857</v>
      </c>
      <c r="BQ1917">
        <v>0.3125105776823518</v>
      </c>
      <c r="BR1917">
        <v>0.11904761904761904</v>
      </c>
      <c r="BS1917">
        <v>0.27586206896551724</v>
      </c>
      <c r="BT1917">
        <v>0.44444444444444442</v>
      </c>
      <c r="BU1917">
        <v>9.5713707209306359E-2</v>
      </c>
      <c r="BV1917">
        <v>0.73535824956825024</v>
      </c>
      <c r="BW1917">
        <v>0.55690321525266429</v>
      </c>
      <c r="BX1917">
        <v>0.15843978639428341</v>
      </c>
      <c r="BY1917">
        <f t="shared" si="183"/>
        <v>0.15722857545919447</v>
      </c>
      <c r="BZ1917">
        <v>0</v>
      </c>
      <c r="CA1917">
        <f t="shared" si="184"/>
        <v>4.5726150550027087E-2</v>
      </c>
      <c r="CC1917">
        <v>0.15722857545919447</v>
      </c>
      <c r="CD1917">
        <v>4.5726150550027087E-2</v>
      </c>
    </row>
    <row r="1918" spans="1:82" x14ac:dyDescent="0.3">
      <c r="A1918">
        <v>0</v>
      </c>
      <c r="B1918" t="s">
        <v>1209</v>
      </c>
      <c r="C1918" t="s">
        <v>1247</v>
      </c>
      <c r="D1918">
        <v>37111</v>
      </c>
      <c r="E1918" s="2">
        <f t="shared" si="189"/>
        <v>0.68267364568321043</v>
      </c>
      <c r="F1918" s="2" t="s">
        <v>1940</v>
      </c>
      <c r="G1918" s="3">
        <v>3523</v>
      </c>
      <c r="H1918" s="1">
        <v>10.573274998914558</v>
      </c>
      <c r="I1918" s="1">
        <f t="shared" si="185"/>
        <v>-2.5968147800150945</v>
      </c>
      <c r="J1918" s="1">
        <v>2.6216687700999999</v>
      </c>
      <c r="K1918" s="1">
        <v>251.990644793</v>
      </c>
      <c r="L1918" s="2">
        <v>8.9502553340000013E-2</v>
      </c>
      <c r="M1918" s="2">
        <v>1.5615869055578801E-2</v>
      </c>
      <c r="N1918" s="7">
        <v>0</v>
      </c>
      <c r="O1918" s="2">
        <v>3.754692668482968E-2</v>
      </c>
      <c r="P1918" s="3">
        <v>582775.79352715006</v>
      </c>
      <c r="Q1918" s="3">
        <v>17496.914851696798</v>
      </c>
      <c r="R1918" s="3">
        <v>240451.20821193329</v>
      </c>
      <c r="S1918" s="3">
        <v>261.12752727826597</v>
      </c>
      <c r="T1918" s="3">
        <v>83149.556653192471</v>
      </c>
      <c r="V1918">
        <v>37111</v>
      </c>
      <c r="W1918" s="2">
        <v>0.53407381249485619</v>
      </c>
      <c r="X1918" s="2">
        <v>0.28364603972600355</v>
      </c>
      <c r="Y1918" s="2">
        <v>5.7976909974318626E-2</v>
      </c>
      <c r="Z1918" s="2">
        <v>0.7476353481358281</v>
      </c>
      <c r="AA1918" s="2">
        <v>0.72632158935399482</v>
      </c>
      <c r="AB1918" s="2">
        <v>0.22092598867633212</v>
      </c>
      <c r="AC1918" s="2">
        <v>1.5615869055578801E-2</v>
      </c>
      <c r="AD1918" s="2">
        <v>0</v>
      </c>
      <c r="AE1918" s="2">
        <v>3.754692668482968E-2</v>
      </c>
      <c r="AF1918">
        <v>75955.535006276885</v>
      </c>
      <c r="AG1918">
        <v>76.934127448904093</v>
      </c>
      <c r="AH1918">
        <v>14459.531196307818</v>
      </c>
      <c r="AI1918">
        <v>11909.477604178095</v>
      </c>
      <c r="AJ1918">
        <v>0.76411912210897737</v>
      </c>
      <c r="AK1918">
        <v>316406.74321821018</v>
      </c>
      <c r="AL1918">
        <v>338.06165472717009</v>
      </c>
      <c r="AM1918">
        <v>63537.641939846158</v>
      </c>
      <c r="AN1918">
        <v>45980.923513832218</v>
      </c>
      <c r="AO1918">
        <v>3.2290080286654761</v>
      </c>
      <c r="AP1918">
        <v>240451.20821193329</v>
      </c>
      <c r="AQ1918">
        <v>261.12752727826603</v>
      </c>
      <c r="AR1918">
        <v>49078.110743538338</v>
      </c>
      <c r="AS1918">
        <v>34071.445909654125</v>
      </c>
      <c r="AT1918">
        <v>2.4648889065564985</v>
      </c>
      <c r="AU1918" s="3">
        <v>109526882.63549258</v>
      </c>
      <c r="AV1918" s="3">
        <v>3288370.1772278962</v>
      </c>
      <c r="AW1918">
        <v>204585.98897735003</v>
      </c>
      <c r="AX1918">
        <v>38449890.768403165</v>
      </c>
      <c r="AY1918">
        <v>6142.3684180872006</v>
      </c>
      <c r="AZ1918">
        <v>1154396.7204953085</v>
      </c>
      <c r="BA1918">
        <v>787361.78250450012</v>
      </c>
      <c r="BB1918">
        <v>147976773.40389577</v>
      </c>
      <c r="BC1918">
        <v>23639.283269783999</v>
      </c>
      <c r="BD1918">
        <v>4442766.8977232045</v>
      </c>
      <c r="BE1918">
        <v>582775.79352715006</v>
      </c>
      <c r="BF1918">
        <v>109526882.63549258</v>
      </c>
      <c r="BG1918">
        <v>17496.914851696798</v>
      </c>
      <c r="BH1918">
        <v>3288370.1772278962</v>
      </c>
      <c r="BI1918">
        <v>3.5485992289448016</v>
      </c>
      <c r="BJ1918">
        <v>14.12187422785936</v>
      </c>
      <c r="BK1918">
        <v>10.573274998914558</v>
      </c>
      <c r="BL1918">
        <v>64.904658292526051</v>
      </c>
      <c r="BM1918">
        <v>62.307843512510956</v>
      </c>
      <c r="BN1918">
        <f t="shared" si="182"/>
        <v>-2.5968147800150945</v>
      </c>
      <c r="BO1918">
        <v>0.68267364568321043</v>
      </c>
      <c r="BP1918">
        <v>2.9336001391474346E-2</v>
      </c>
      <c r="BQ1918">
        <v>0.12964071038717653</v>
      </c>
      <c r="BR1918">
        <v>1.1904761904761904E-2</v>
      </c>
      <c r="BS1918">
        <v>0.68965517241379315</v>
      </c>
      <c r="BT1918">
        <v>0.55555555555555558</v>
      </c>
      <c r="BU1918">
        <v>7.436707142206346E-2</v>
      </c>
      <c r="BV1918">
        <v>0.7476353481358281</v>
      </c>
      <c r="BW1918">
        <v>0.75344563210995319</v>
      </c>
      <c r="BX1918">
        <v>0.22092598867633212</v>
      </c>
      <c r="BY1918">
        <f t="shared" si="183"/>
        <v>9.8422142898921164E-2</v>
      </c>
      <c r="BZ1918">
        <v>0</v>
      </c>
      <c r="CA1918">
        <f t="shared" si="184"/>
        <v>3.7937089002429931E-2</v>
      </c>
      <c r="CC1918">
        <v>9.8422142898921164E-2</v>
      </c>
      <c r="CD1918">
        <v>3.7937089002429931E-2</v>
      </c>
    </row>
    <row r="1919" spans="1:82" x14ac:dyDescent="0.3">
      <c r="A1919">
        <v>0</v>
      </c>
      <c r="B1919" t="s">
        <v>1209</v>
      </c>
      <c r="C1919" t="s">
        <v>48</v>
      </c>
      <c r="D1919">
        <v>37113</v>
      </c>
      <c r="E1919" s="2">
        <f t="shared" si="189"/>
        <v>0.54194709421055276</v>
      </c>
      <c r="F1919" s="2" t="s">
        <v>1938</v>
      </c>
      <c r="G1919" s="3">
        <v>3700</v>
      </c>
      <c r="H1919" s="1">
        <v>3.9116775079279904</v>
      </c>
      <c r="I1919" s="1">
        <f t="shared" si="185"/>
        <v>-2.4563912777414387</v>
      </c>
      <c r="J1919" s="1">
        <v>2.58282049448</v>
      </c>
      <c r="K1919" s="1">
        <v>205.96964437400001</v>
      </c>
      <c r="L1919" s="2">
        <v>0.12438001946999999</v>
      </c>
      <c r="M1919" s="2">
        <v>8.5645629885873469E-3</v>
      </c>
      <c r="N1919" s="7">
        <v>0</v>
      </c>
      <c r="O1919" s="2">
        <v>3.5608183990412441E-2</v>
      </c>
      <c r="P1919" s="3">
        <v>205671.97926711003</v>
      </c>
      <c r="Q1919" s="3">
        <v>6174.9735465787207</v>
      </c>
      <c r="R1919" s="3">
        <v>72283.813631859302</v>
      </c>
      <c r="S1919" s="3">
        <v>72.595412119009225</v>
      </c>
      <c r="T1919" s="3">
        <v>30777.171516286544</v>
      </c>
      <c r="V1919">
        <v>37113</v>
      </c>
      <c r="W1919" s="2">
        <v>0.47364766436107386</v>
      </c>
      <c r="X1919" s="2">
        <v>0.10493738542910884</v>
      </c>
      <c r="Y1919" s="2">
        <v>6.688226441953829E-2</v>
      </c>
      <c r="Z1919" s="2">
        <v>0.73655677696052002</v>
      </c>
      <c r="AA1919" s="2">
        <v>0.59367362460337059</v>
      </c>
      <c r="AB1919" s="2">
        <v>0.3070167022901068</v>
      </c>
      <c r="AC1919" s="2">
        <v>8.5645629885873469E-3</v>
      </c>
      <c r="AD1919" s="2">
        <v>0</v>
      </c>
      <c r="AE1919" s="2">
        <v>3.5608183990412441E-2</v>
      </c>
      <c r="AF1919">
        <v>41691.133238890121</v>
      </c>
      <c r="AG1919">
        <v>42.888342970720025</v>
      </c>
      <c r="AH1919">
        <v>8060.7313517001376</v>
      </c>
      <c r="AI1919">
        <v>9566.7074334676399</v>
      </c>
      <c r="AJ1919">
        <v>0.42114098891504093</v>
      </c>
      <c r="AK1919">
        <v>113974.94687074942</v>
      </c>
      <c r="AL1919">
        <v>115.48375508972927</v>
      </c>
      <c r="AM1919">
        <v>21704.814427066052</v>
      </c>
      <c r="AN1919">
        <v>26699.795874388266</v>
      </c>
      <c r="AO1919">
        <v>1.1467031428916459</v>
      </c>
      <c r="AP1919">
        <v>72283.813631859302</v>
      </c>
      <c r="AQ1919">
        <v>72.595412119009239</v>
      </c>
      <c r="AR1919">
        <v>13644.083075365914</v>
      </c>
      <c r="AS1919">
        <v>17133.088440920626</v>
      </c>
      <c r="AT1919">
        <v>0.72556215397660495</v>
      </c>
      <c r="AU1919" s="3">
        <v>38653991.783460662</v>
      </c>
      <c r="AV1919" s="3">
        <v>1160524.5283440046</v>
      </c>
      <c r="AW1919">
        <v>101598.52007429001</v>
      </c>
      <c r="AX1919">
        <v>19094425.862762064</v>
      </c>
      <c r="AY1919">
        <v>3050.3337210340801</v>
      </c>
      <c r="AZ1919">
        <v>573279.71953114506</v>
      </c>
      <c r="BA1919">
        <v>307270.49934140005</v>
      </c>
      <c r="BB1919">
        <v>57748417.646222726</v>
      </c>
      <c r="BC1919">
        <v>9225.3072676128013</v>
      </c>
      <c r="BD1919">
        <v>1733804.2478751498</v>
      </c>
      <c r="BE1919">
        <v>205671.97926711003</v>
      </c>
      <c r="BF1919">
        <v>38653991.783460662</v>
      </c>
      <c r="BG1919">
        <v>6174.9735465787207</v>
      </c>
      <c r="BH1919">
        <v>1160524.5283440046</v>
      </c>
      <c r="BI1919">
        <v>1.8043698045383059</v>
      </c>
      <c r="BJ1919">
        <v>5.716047312466296</v>
      </c>
      <c r="BK1919">
        <v>3.9116775079279904</v>
      </c>
      <c r="BL1919">
        <v>54.399650590800626</v>
      </c>
      <c r="BM1919">
        <v>51.943259313059187</v>
      </c>
      <c r="BN1919">
        <f t="shared" si="182"/>
        <v>-2.4563912777414387</v>
      </c>
      <c r="BO1919">
        <v>0.54194709421055276</v>
      </c>
      <c r="BP1919">
        <v>1.1841678586907574E-2</v>
      </c>
      <c r="BQ1919">
        <v>9.1527025101266743E-2</v>
      </c>
      <c r="BR1919">
        <v>1.7857142857142856E-2</v>
      </c>
      <c r="BS1919">
        <v>3.4482758620689655E-2</v>
      </c>
      <c r="BT1919">
        <v>0.61111111111111116</v>
      </c>
      <c r="BU1919">
        <v>7.0345650755757577E-2</v>
      </c>
      <c r="BV1919">
        <v>0.73655677696052002</v>
      </c>
      <c r="BW1919">
        <v>0.61584400892465829</v>
      </c>
      <c r="BX1919">
        <v>0.3070167022901068</v>
      </c>
      <c r="BY1919">
        <f t="shared" si="183"/>
        <v>0.1127741001617865</v>
      </c>
      <c r="BZ1919">
        <v>0</v>
      </c>
      <c r="CA1919">
        <f t="shared" si="184"/>
        <v>2.624139445410827E-2</v>
      </c>
      <c r="CC1919">
        <v>0.1127741001617865</v>
      </c>
      <c r="CD1919">
        <v>2.624139445410827E-2</v>
      </c>
    </row>
    <row r="1920" spans="1:82" x14ac:dyDescent="0.3">
      <c r="A1920">
        <v>0</v>
      </c>
      <c r="B1920" t="s">
        <v>1209</v>
      </c>
      <c r="C1920" t="s">
        <v>49</v>
      </c>
      <c r="D1920">
        <v>37115</v>
      </c>
      <c r="E1920" s="2">
        <f t="shared" si="189"/>
        <v>0.54880277087247065</v>
      </c>
      <c r="F1920" s="2" t="s">
        <v>1938</v>
      </c>
      <c r="G1920" s="3">
        <v>515</v>
      </c>
      <c r="H1920" s="1">
        <v>0.37480020319272017</v>
      </c>
      <c r="I1920" s="1">
        <f t="shared" si="185"/>
        <v>-5.2181962208002162</v>
      </c>
      <c r="J1920" s="1">
        <v>2.6721317507500002</v>
      </c>
      <c r="K1920" s="1">
        <v>167.89794563300001</v>
      </c>
      <c r="L1920" s="2">
        <v>8.4885195940000102E-2</v>
      </c>
      <c r="M1920" s="2">
        <v>3.076315790426277E-4</v>
      </c>
      <c r="N1920" s="7">
        <v>0</v>
      </c>
      <c r="O1920" s="2">
        <v>3.9380546267172148E-2</v>
      </c>
      <c r="P1920" s="3">
        <v>12108.404247104001</v>
      </c>
      <c r="Q1920" s="3">
        <v>363.53554909900794</v>
      </c>
      <c r="R1920" s="3">
        <v>6672.3919529980831</v>
      </c>
      <c r="S1920" s="3">
        <v>7.4167574233529816</v>
      </c>
      <c r="T1920" s="3">
        <v>2633.7828649493108</v>
      </c>
      <c r="V1920">
        <v>37115</v>
      </c>
      <c r="W1920" s="2">
        <v>0.4247718662137962</v>
      </c>
      <c r="X1920" s="2">
        <v>1.0054651310500318E-2</v>
      </c>
      <c r="Y1920" s="2">
        <v>0.15676753883056391</v>
      </c>
      <c r="Z1920" s="2">
        <v>0.76202614705616445</v>
      </c>
      <c r="AA1920" s="2">
        <v>0.4839382145381087</v>
      </c>
      <c r="AB1920" s="2">
        <v>0.20952861272894599</v>
      </c>
      <c r="AC1920" s="2">
        <v>3.076315790426277E-4</v>
      </c>
      <c r="AD1920" s="2">
        <v>0</v>
      </c>
      <c r="AE1920" s="2">
        <v>3.9380546267172148E-2</v>
      </c>
      <c r="AF1920">
        <v>8311.8863266126591</v>
      </c>
      <c r="AG1920">
        <v>9.1028891302696504</v>
      </c>
      <c r="AH1920">
        <v>1710.8598449119122</v>
      </c>
      <c r="AI1920">
        <v>1582.8277298436042</v>
      </c>
      <c r="AJ1920">
        <v>8.5405232794400848E-2</v>
      </c>
      <c r="AK1920">
        <v>14984.278279610742</v>
      </c>
      <c r="AL1920">
        <v>16.519646553622632</v>
      </c>
      <c r="AM1920">
        <v>3104.8164529158898</v>
      </c>
      <c r="AN1920">
        <v>2822.6539867889364</v>
      </c>
      <c r="AO1920">
        <v>0.15425034818410996</v>
      </c>
      <c r="AP1920">
        <v>6672.3919529980831</v>
      </c>
      <c r="AQ1920">
        <v>7.4167574233529816</v>
      </c>
      <c r="AR1920">
        <v>1393.9566080039776</v>
      </c>
      <c r="AS1920">
        <v>1239.8262569453323</v>
      </c>
      <c r="AT1920">
        <v>6.8845115389709111E-2</v>
      </c>
      <c r="AU1920" s="3">
        <v>2275653.494200726</v>
      </c>
      <c r="AV1920" s="3">
        <v>68322.87109766755</v>
      </c>
      <c r="AW1920">
        <v>15068.792760189001</v>
      </c>
      <c r="AX1920">
        <v>2832028.9113499206</v>
      </c>
      <c r="AY1920">
        <v>452.41649837092802</v>
      </c>
      <c r="AZ1920">
        <v>85027.15670383221</v>
      </c>
      <c r="BA1920">
        <v>27177.197007293002</v>
      </c>
      <c r="BB1920">
        <v>5107682.4055506466</v>
      </c>
      <c r="BC1920">
        <v>815.95204746993591</v>
      </c>
      <c r="BD1920">
        <v>153350.02780149976</v>
      </c>
      <c r="BE1920">
        <v>12108.404247104001</v>
      </c>
      <c r="BF1920">
        <v>2275653.494200726</v>
      </c>
      <c r="BG1920">
        <v>363.53554909900794</v>
      </c>
      <c r="BH1920">
        <v>68322.87109766755</v>
      </c>
      <c r="BI1920">
        <v>0.35520943037156111</v>
      </c>
      <c r="BJ1920">
        <v>0.73000963356428128</v>
      </c>
      <c r="BK1920">
        <v>0.37480020319272017</v>
      </c>
      <c r="BL1920">
        <v>47.188048886791826</v>
      </c>
      <c r="BM1920">
        <v>41.96985266599161</v>
      </c>
      <c r="BN1920">
        <f t="shared" si="182"/>
        <v>-5.2181962208002162</v>
      </c>
      <c r="BO1920">
        <v>0.54880277087247065</v>
      </c>
      <c r="BP1920">
        <v>2.360650040471248E-3</v>
      </c>
      <c r="BQ1920">
        <v>8.0280698490377209E-2</v>
      </c>
      <c r="BR1920">
        <v>2.3809523809523808E-2</v>
      </c>
      <c r="BS1920">
        <v>0.13793103448275862</v>
      </c>
      <c r="BT1920">
        <v>0.72222222222222221</v>
      </c>
      <c r="BU1920">
        <v>0.149437678048157</v>
      </c>
      <c r="BV1920">
        <v>0.76202614705616445</v>
      </c>
      <c r="BW1920">
        <v>0.50201059599388875</v>
      </c>
      <c r="BX1920">
        <v>0.20952861272894599</v>
      </c>
      <c r="BY1920">
        <f t="shared" si="183"/>
        <v>2.8231038882557825E-2</v>
      </c>
      <c r="BZ1920">
        <v>0</v>
      </c>
      <c r="CA1920">
        <f t="shared" si="184"/>
        <v>4.2172646214435637E-2</v>
      </c>
      <c r="CC1920">
        <v>2.8231038882557825E-2</v>
      </c>
      <c r="CD1920">
        <v>4.2172646214435637E-2</v>
      </c>
    </row>
    <row r="1921" spans="1:82" x14ac:dyDescent="0.3">
      <c r="A1921">
        <v>0</v>
      </c>
      <c r="B1921" t="s">
        <v>1209</v>
      </c>
      <c r="C1921" t="s">
        <v>303</v>
      </c>
      <c r="D1921">
        <v>37117</v>
      </c>
      <c r="E1921" s="2">
        <f t="shared" si="189"/>
        <v>0.64840471131869082</v>
      </c>
      <c r="F1921" s="2" t="s">
        <v>1940</v>
      </c>
      <c r="G1921" s="3">
        <v>835</v>
      </c>
      <c r="H1921" s="1">
        <v>0.57028190342626983</v>
      </c>
      <c r="I1921" s="1">
        <f t="shared" si="185"/>
        <v>-8.1942099566097539</v>
      </c>
      <c r="J1921" s="1">
        <v>2.4180750096599999</v>
      </c>
      <c r="K1921" s="1">
        <v>281.822718646</v>
      </c>
      <c r="L1921" s="2">
        <v>5.9819576839999833E-2</v>
      </c>
      <c r="M1921" s="2">
        <v>4.7293122764552288E-3</v>
      </c>
      <c r="N1921" s="7">
        <v>0</v>
      </c>
      <c r="O1921" s="2">
        <v>6.2936642779444158E-3</v>
      </c>
      <c r="P1921" s="3">
        <v>10066.106839418997</v>
      </c>
      <c r="Q1921" s="3">
        <v>302.21882276788801</v>
      </c>
      <c r="R1921" s="3">
        <v>9099.1418556730168</v>
      </c>
      <c r="S1921" s="3">
        <v>9.5349405994884684</v>
      </c>
      <c r="T1921" s="3">
        <v>6341.2928515484473</v>
      </c>
      <c r="V1921">
        <v>37117</v>
      </c>
      <c r="W1921" s="2">
        <v>0.49251940558025292</v>
      </c>
      <c r="X1921" s="2">
        <v>1.5298779559869066E-2</v>
      </c>
      <c r="Y1921" s="2">
        <v>0.2512168484600602</v>
      </c>
      <c r="Z1921" s="2">
        <v>0.68957542321288079</v>
      </c>
      <c r="AA1921" s="2">
        <v>0.81230763582979082</v>
      </c>
      <c r="AB1921" s="2">
        <v>0.14765723057501301</v>
      </c>
      <c r="AC1921" s="2">
        <v>4.7293122764552288E-3</v>
      </c>
      <c r="AD1921" s="2">
        <v>0</v>
      </c>
      <c r="AE1921" s="2">
        <v>6.2936642779444158E-3</v>
      </c>
      <c r="AF1921">
        <v>19394.74539101345</v>
      </c>
      <c r="AG1921">
        <v>19.697476286107907</v>
      </c>
      <c r="AH1921">
        <v>3702.0797179596502</v>
      </c>
      <c r="AI1921">
        <v>10129.573436419443</v>
      </c>
      <c r="AJ1921">
        <v>0.19525088087342674</v>
      </c>
      <c r="AK1921">
        <v>28493.887246686467</v>
      </c>
      <c r="AL1921">
        <v>29.232416885596372</v>
      </c>
      <c r="AM1921">
        <v>5494.142299611889</v>
      </c>
      <c r="AN1921">
        <v>14678.803706315653</v>
      </c>
      <c r="AO1921">
        <v>0.28762138216545374</v>
      </c>
      <c r="AP1921">
        <v>9099.1418556730168</v>
      </c>
      <c r="AQ1921">
        <v>9.5349405994884648</v>
      </c>
      <c r="AR1921">
        <v>1792.0625816522388</v>
      </c>
      <c r="AS1921">
        <v>4549.2302698962103</v>
      </c>
      <c r="AT1921">
        <v>9.2370501292027007E-2</v>
      </c>
      <c r="AU1921" s="3">
        <v>1891824.1194004063</v>
      </c>
      <c r="AV1921" s="3">
        <v>56799.005550996873</v>
      </c>
      <c r="AW1921">
        <v>26136.980608168004</v>
      </c>
      <c r="AX1921">
        <v>4912184.1354990946</v>
      </c>
      <c r="AY1921">
        <v>784.72120712793594</v>
      </c>
      <c r="AZ1921">
        <v>147480.50366762429</v>
      </c>
      <c r="BA1921">
        <v>36203.087447587</v>
      </c>
      <c r="BB1921">
        <v>6804008.2548995009</v>
      </c>
      <c r="BC1921">
        <v>1086.940029895824</v>
      </c>
      <c r="BD1921">
        <v>204279.50921862116</v>
      </c>
      <c r="BE1921">
        <v>10066.106839418997</v>
      </c>
      <c r="BF1921">
        <v>1891824.1194004063</v>
      </c>
      <c r="BG1921">
        <v>302.21882276788801</v>
      </c>
      <c r="BH1921">
        <v>56799.005550996873</v>
      </c>
      <c r="BI1921">
        <v>0.7108592579987667</v>
      </c>
      <c r="BJ1921">
        <v>1.2811411614250365</v>
      </c>
      <c r="BK1921">
        <v>0.57028190342626983</v>
      </c>
      <c r="BL1921">
        <v>40.000790019911861</v>
      </c>
      <c r="BM1921">
        <v>31.806580063302107</v>
      </c>
      <c r="BN1921">
        <f t="shared" si="182"/>
        <v>-8.1942099566097539</v>
      </c>
      <c r="BO1921">
        <v>0.64840471131869082</v>
      </c>
      <c r="BP1921">
        <v>5.581624444608314E-3</v>
      </c>
      <c r="BQ1921">
        <v>0.65082328633881292</v>
      </c>
      <c r="BR1921">
        <v>7.7380952380952384E-2</v>
      </c>
      <c r="BS1921">
        <v>3.4482758620689655E-2</v>
      </c>
      <c r="BT1921">
        <v>0.33333333333333331</v>
      </c>
      <c r="BU1921">
        <v>0.23466417465747746</v>
      </c>
      <c r="BV1921">
        <v>0.68957542321288079</v>
      </c>
      <c r="BW1921">
        <v>0.84264277575704449</v>
      </c>
      <c r="BX1921">
        <v>0.14765723057501301</v>
      </c>
      <c r="BY1921">
        <f t="shared" si="183"/>
        <v>0.13009133561420871</v>
      </c>
      <c r="BZ1921">
        <v>0</v>
      </c>
      <c r="CA1921">
        <f t="shared" si="184"/>
        <v>9.4172828475996648E-3</v>
      </c>
      <c r="CC1921">
        <v>0.13009133561420871</v>
      </c>
      <c r="CD1921">
        <v>9.4172828475996648E-3</v>
      </c>
    </row>
    <row r="1922" spans="1:82" x14ac:dyDescent="0.3">
      <c r="A1922">
        <v>0</v>
      </c>
      <c r="B1922" t="s">
        <v>1209</v>
      </c>
      <c r="C1922" t="s">
        <v>1248</v>
      </c>
      <c r="D1922">
        <v>37119</v>
      </c>
      <c r="E1922" s="2">
        <f t="shared" si="189"/>
        <v>0.59307203566446787</v>
      </c>
      <c r="F1922" s="2" t="s">
        <v>1939</v>
      </c>
      <c r="G1922" s="3">
        <v>520588</v>
      </c>
      <c r="H1922" s="1">
        <v>12.738228313970552</v>
      </c>
      <c r="I1922" s="1">
        <f t="shared" si="185"/>
        <v>-4.7377899927167491</v>
      </c>
      <c r="J1922" s="1">
        <v>2.5538776271899999</v>
      </c>
      <c r="K1922" s="1">
        <v>198.84456986199999</v>
      </c>
      <c r="L1922" s="2">
        <v>5.4035001650000192E-2</v>
      </c>
      <c r="M1922" s="2">
        <v>0.33355125624174647</v>
      </c>
      <c r="N1922" s="7">
        <v>0</v>
      </c>
      <c r="O1922" s="2">
        <v>2.5251817645710856E-2</v>
      </c>
      <c r="P1922" s="3">
        <v>321013.34148229979</v>
      </c>
      <c r="Q1922" s="3">
        <v>9637.914210849578</v>
      </c>
      <c r="R1922" s="3">
        <v>1350586.5379818138</v>
      </c>
      <c r="S1922" s="3">
        <v>1336.9180659403823</v>
      </c>
      <c r="T1922" s="3">
        <v>601896.18632315751</v>
      </c>
      <c r="V1922">
        <v>37119</v>
      </c>
      <c r="W1922" s="2">
        <v>0.57687197342358321</v>
      </c>
      <c r="X1922" s="2">
        <v>0.34172458531101452</v>
      </c>
      <c r="Y1922" s="2">
        <v>0.12177874645994817</v>
      </c>
      <c r="Z1922" s="2">
        <v>0.72830298422011108</v>
      </c>
      <c r="AA1922" s="2">
        <v>0.57313676916545286</v>
      </c>
      <c r="AB1922" s="2">
        <v>0.13337872180366478</v>
      </c>
      <c r="AC1922" s="2">
        <v>0.33355125624174647</v>
      </c>
      <c r="AD1922" s="2">
        <v>0</v>
      </c>
      <c r="AE1922" s="2">
        <v>2.5251817645710856E-2</v>
      </c>
      <c r="AF1922">
        <v>4930347.1483363425</v>
      </c>
      <c r="AG1922">
        <v>4996.5484936030016</v>
      </c>
      <c r="AH1922">
        <v>939085.82852390024</v>
      </c>
      <c r="AI1922">
        <v>1241512.3041462484</v>
      </c>
      <c r="AJ1922">
        <v>49.606712624275303</v>
      </c>
      <c r="AK1922">
        <v>6280933.6863181563</v>
      </c>
      <c r="AL1922">
        <v>6333.4665595433853</v>
      </c>
      <c r="AM1922">
        <v>1190355.442184123</v>
      </c>
      <c r="AN1922">
        <v>1592138.8768091821</v>
      </c>
      <c r="AO1922">
        <v>63.112549470461715</v>
      </c>
      <c r="AP1922">
        <v>1350586.5379818138</v>
      </c>
      <c r="AQ1922">
        <v>1336.9180659403837</v>
      </c>
      <c r="AR1922">
        <v>251269.61366022273</v>
      </c>
      <c r="AS1922">
        <v>350626.57266293373</v>
      </c>
      <c r="AT1922">
        <v>13.505836846186412</v>
      </c>
      <c r="AU1922" s="3">
        <v>60331247.39818342</v>
      </c>
      <c r="AV1922" s="3">
        <v>1811349.5967870697</v>
      </c>
      <c r="AW1922">
        <v>5386727.2763277004</v>
      </c>
      <c r="AX1922">
        <v>1012381524.313028</v>
      </c>
      <c r="AY1922">
        <v>161727.90553427042</v>
      </c>
      <c r="AZ1922">
        <v>30395142.566110782</v>
      </c>
      <c r="BA1922">
        <v>5707740.6178099997</v>
      </c>
      <c r="BB1922">
        <v>1072712771.7112113</v>
      </c>
      <c r="BC1922">
        <v>171365.81974512001</v>
      </c>
      <c r="BD1922">
        <v>32206492.162897855</v>
      </c>
      <c r="BE1922">
        <v>321013.34148229979</v>
      </c>
      <c r="BF1922">
        <v>60331247.39818342</v>
      </c>
      <c r="BG1922">
        <v>9637.914210849578</v>
      </c>
      <c r="BH1922">
        <v>1811349.5967870697</v>
      </c>
      <c r="BI1922">
        <v>85.652859167068755</v>
      </c>
      <c r="BJ1922">
        <v>98.391087481039307</v>
      </c>
      <c r="BK1922">
        <v>12.738228313970552</v>
      </c>
      <c r="BL1922">
        <v>57.841968599393276</v>
      </c>
      <c r="BM1922">
        <v>53.104178606676527</v>
      </c>
      <c r="BN1922">
        <f t="shared" si="182"/>
        <v>-4.7377899927167491</v>
      </c>
      <c r="BO1922">
        <v>0.59307203566446787</v>
      </c>
      <c r="BP1922">
        <v>0.61514873854491781</v>
      </c>
      <c r="BQ1922">
        <v>0.36519219512777623</v>
      </c>
      <c r="BR1922">
        <v>0.13690476190476192</v>
      </c>
      <c r="BS1922">
        <v>0.20689655172413793</v>
      </c>
      <c r="BT1922">
        <v>0.44444444444444442</v>
      </c>
      <c r="BU1922">
        <v>0.13567989888329887</v>
      </c>
      <c r="BV1922">
        <v>0.72830298422011108</v>
      </c>
      <c r="BW1922">
        <v>0.59454021697661086</v>
      </c>
      <c r="BX1922">
        <v>0.13337872180366478</v>
      </c>
      <c r="BY1922">
        <f t="shared" si="183"/>
        <v>8.9400501859960402E-2</v>
      </c>
      <c r="BZ1922">
        <v>0</v>
      </c>
      <c r="CA1922">
        <f t="shared" si="184"/>
        <v>4.1771104475065136E-2</v>
      </c>
      <c r="CC1922">
        <v>8.9400501859960402E-2</v>
      </c>
      <c r="CD1922">
        <v>4.1771104475065136E-2</v>
      </c>
    </row>
    <row r="1923" spans="1:82" x14ac:dyDescent="0.3">
      <c r="A1923">
        <v>0</v>
      </c>
      <c r="B1923" t="s">
        <v>1209</v>
      </c>
      <c r="C1923" t="s">
        <v>392</v>
      </c>
      <c r="D1923">
        <v>37121</v>
      </c>
      <c r="E1923" s="2">
        <f t="shared" si="189"/>
        <v>0.62064114883800892</v>
      </c>
      <c r="F1923" s="2" t="s">
        <v>1939</v>
      </c>
      <c r="G1923" s="3">
        <v>547</v>
      </c>
      <c r="H1923" s="1">
        <v>4.9688068572942399</v>
      </c>
      <c r="I1923" s="1">
        <f t="shared" si="185"/>
        <v>-4.54727614343075</v>
      </c>
      <c r="J1923" s="1">
        <v>2.5566213224099998</v>
      </c>
      <c r="K1923" s="1">
        <v>211.68193416099999</v>
      </c>
      <c r="L1923" s="2">
        <v>0.11172724292000002</v>
      </c>
      <c r="M1923" s="2">
        <v>1.9533118604117931E-3</v>
      </c>
      <c r="N1923" s="7">
        <v>0</v>
      </c>
      <c r="O1923" s="2">
        <v>5.0435712407341397E-2</v>
      </c>
      <c r="P1923" s="3">
        <v>156962.37399541002</v>
      </c>
      <c r="Q1923" s="3">
        <v>4712.5452416203216</v>
      </c>
      <c r="R1923" s="3">
        <v>40543.369091850152</v>
      </c>
      <c r="S1923" s="3">
        <v>37.410666997766228</v>
      </c>
      <c r="T1923" s="3">
        <v>10560.957841096526</v>
      </c>
      <c r="V1923">
        <v>37121</v>
      </c>
      <c r="W1923" s="2">
        <v>0.48463367308911115</v>
      </c>
      <c r="X1923" s="2">
        <v>0.1332966736777022</v>
      </c>
      <c r="Y1923" s="2">
        <v>9.55300528543616E-2</v>
      </c>
      <c r="Z1923" s="2">
        <v>0.72908541850562347</v>
      </c>
      <c r="AA1923" s="2">
        <v>0.61013836042859382</v>
      </c>
      <c r="AB1923" s="2">
        <v>0.27578488750387786</v>
      </c>
      <c r="AC1923" s="2">
        <v>1.9533118604117931E-3</v>
      </c>
      <c r="AD1923" s="2">
        <v>0</v>
      </c>
      <c r="AE1923" s="2">
        <v>5.0435712407341397E-2</v>
      </c>
      <c r="AF1923">
        <v>23860.144759810024</v>
      </c>
      <c r="AG1923">
        <v>23.160368727413623</v>
      </c>
      <c r="AH1923">
        <v>4352.9196370550326</v>
      </c>
      <c r="AI1923">
        <v>1960.3571716438039</v>
      </c>
      <c r="AJ1923">
        <v>0.23740347905014514</v>
      </c>
      <c r="AK1923">
        <v>64403.513851660173</v>
      </c>
      <c r="AL1923">
        <v>60.571035725179854</v>
      </c>
      <c r="AM1923">
        <v>11384.138739242817</v>
      </c>
      <c r="AN1923">
        <v>5490.0959105525453</v>
      </c>
      <c r="AO1923">
        <v>0.63572318156394447</v>
      </c>
      <c r="AP1923">
        <v>40543.369091850152</v>
      </c>
      <c r="AQ1923">
        <v>37.410666997766228</v>
      </c>
      <c r="AR1923">
        <v>7031.2191021877843</v>
      </c>
      <c r="AS1923">
        <v>3529.7387389087417</v>
      </c>
      <c r="AT1923">
        <v>0.39831970251379933</v>
      </c>
      <c r="AU1923" s="3">
        <v>29499508.568697359</v>
      </c>
      <c r="AV1923" s="3">
        <v>885675.7527101232</v>
      </c>
      <c r="AW1923">
        <v>78202.368418380007</v>
      </c>
      <c r="AX1923">
        <v>14697353.120550338</v>
      </c>
      <c r="AY1923">
        <v>2347.9015371177597</v>
      </c>
      <c r="AZ1923">
        <v>441264.61488591175</v>
      </c>
      <c r="BA1923">
        <v>235164.74241379002</v>
      </c>
      <c r="BB1923">
        <v>44196861.689247698</v>
      </c>
      <c r="BC1923">
        <v>7060.4467787380818</v>
      </c>
      <c r="BD1923">
        <v>1326940.3675960351</v>
      </c>
      <c r="BE1923">
        <v>156962.37399541002</v>
      </c>
      <c r="BF1923">
        <v>29499508.568697359</v>
      </c>
      <c r="BG1923">
        <v>4712.5452416203216</v>
      </c>
      <c r="BH1923">
        <v>885675.7527101232</v>
      </c>
      <c r="BI1923">
        <v>2.3088657503383425</v>
      </c>
      <c r="BJ1923">
        <v>7.2776726076325824</v>
      </c>
      <c r="BK1923">
        <v>4.9688068572942399</v>
      </c>
      <c r="BL1923">
        <v>76.569000792783555</v>
      </c>
      <c r="BM1923">
        <v>72.021724649352805</v>
      </c>
      <c r="BN1923">
        <f t="shared" si="182"/>
        <v>-4.54727614343075</v>
      </c>
      <c r="BO1923">
        <v>0.62064114883800892</v>
      </c>
      <c r="BP1923">
        <v>1.7352820480354525E-2</v>
      </c>
      <c r="BQ1923">
        <v>7.9284338408276353E-2</v>
      </c>
      <c r="BR1923">
        <v>0</v>
      </c>
      <c r="BS1923">
        <v>0.41379310344827586</v>
      </c>
      <c r="BT1923">
        <v>0.66666666666666663</v>
      </c>
      <c r="BU1923">
        <v>0.13022400070150333</v>
      </c>
      <c r="BV1923">
        <v>0.72908541850562347</v>
      </c>
      <c r="BW1923">
        <v>0.63292361040310563</v>
      </c>
      <c r="BX1923">
        <v>0.27578488750387786</v>
      </c>
      <c r="BY1923">
        <f t="shared" si="183"/>
        <v>4.4066135932502581E-2</v>
      </c>
      <c r="BZ1923">
        <v>0</v>
      </c>
      <c r="CA1923">
        <f t="shared" si="184"/>
        <v>4.0981140434480999E-2</v>
      </c>
      <c r="CC1923">
        <v>4.4066135932502581E-2</v>
      </c>
      <c r="CD1923">
        <v>4.0981140434480999E-2</v>
      </c>
    </row>
    <row r="1924" spans="1:82" x14ac:dyDescent="0.3">
      <c r="A1924">
        <v>0</v>
      </c>
      <c r="B1924" t="s">
        <v>1209</v>
      </c>
      <c r="C1924" t="s">
        <v>55</v>
      </c>
      <c r="D1924">
        <v>37123</v>
      </c>
      <c r="E1924" s="2">
        <f t="shared" si="189"/>
        <v>0.53771290956760387</v>
      </c>
      <c r="F1924" s="2" t="s">
        <v>1938</v>
      </c>
      <c r="G1924" s="3">
        <v>1943</v>
      </c>
      <c r="H1924" s="1">
        <v>1.8997823112575711</v>
      </c>
      <c r="I1924" s="1">
        <f t="shared" si="185"/>
        <v>-4.3323385059741852</v>
      </c>
      <c r="J1924" s="1">
        <v>2.5092836314300002</v>
      </c>
      <c r="K1924" s="1">
        <v>228.362435662</v>
      </c>
      <c r="L1924" s="2">
        <v>5.8992807240000111E-2</v>
      </c>
      <c r="M1924" s="2">
        <v>9.9940271387427202E-5</v>
      </c>
      <c r="N1924" s="7">
        <v>0</v>
      </c>
      <c r="O1924" s="2">
        <v>3.4615727632672871E-2</v>
      </c>
      <c r="P1924" s="3">
        <v>104951.97198296999</v>
      </c>
      <c r="Q1924" s="3">
        <v>3151.0157726174389</v>
      </c>
      <c r="R1924" s="3">
        <v>59475.834169993133</v>
      </c>
      <c r="S1924" s="3">
        <v>61.997853283264625</v>
      </c>
      <c r="T1924" s="3">
        <v>21196.320080301146</v>
      </c>
      <c r="V1924">
        <v>37123</v>
      </c>
      <c r="W1924" s="2">
        <v>0.43777330824109811</v>
      </c>
      <c r="X1924" s="2">
        <v>5.0964883537507846E-2</v>
      </c>
      <c r="Y1924" s="2">
        <v>0.107773996159961</v>
      </c>
      <c r="Z1924" s="2">
        <v>0.71558587520731876</v>
      </c>
      <c r="AA1924" s="2">
        <v>0.65821716260547758</v>
      </c>
      <c r="AB1924" s="2">
        <v>0.14561645202209719</v>
      </c>
      <c r="AC1924" s="2">
        <v>9.9940271387427202E-5</v>
      </c>
      <c r="AD1924" s="2">
        <v>0</v>
      </c>
      <c r="AE1924" s="2">
        <v>3.4615727632672871E-2</v>
      </c>
      <c r="AF1924">
        <v>41692.118303385854</v>
      </c>
      <c r="AG1924">
        <v>42.045360306141831</v>
      </c>
      <c r="AH1924">
        <v>7902.2953683387814</v>
      </c>
      <c r="AI1924">
        <v>7000.8220820685074</v>
      </c>
      <c r="AJ1924">
        <v>0.41894572226478105</v>
      </c>
      <c r="AK1924">
        <v>101167.95247337899</v>
      </c>
      <c r="AL1924">
        <v>104.04321358940646</v>
      </c>
      <c r="AM1924">
        <v>19554.600052613841</v>
      </c>
      <c r="AN1924">
        <v>16544.837478094585</v>
      </c>
      <c r="AO1924">
        <v>1.0218651235452485</v>
      </c>
      <c r="AP1924">
        <v>59475.834169993133</v>
      </c>
      <c r="AQ1924">
        <v>61.997853283264632</v>
      </c>
      <c r="AR1924">
        <v>11652.304684275059</v>
      </c>
      <c r="AS1924">
        <v>9544.0153960260777</v>
      </c>
      <c r="AT1924">
        <v>0.6029194012804675</v>
      </c>
      <c r="AU1924" s="3">
        <v>19724673.614479378</v>
      </c>
      <c r="AV1924" s="3">
        <v>592201.9043057214</v>
      </c>
      <c r="AW1924">
        <v>78283.345302640009</v>
      </c>
      <c r="AX1924">
        <v>14712571.916178163</v>
      </c>
      <c r="AY1924">
        <v>2350.3327390732802</v>
      </c>
      <c r="AZ1924">
        <v>441721.53498143225</v>
      </c>
      <c r="BA1924">
        <v>183235.31728561001</v>
      </c>
      <c r="BB1924">
        <v>34437245.530657545</v>
      </c>
      <c r="BC1924">
        <v>5501.3485116907195</v>
      </c>
      <c r="BD1924">
        <v>1033923.4392871538</v>
      </c>
      <c r="BE1924">
        <v>104951.97198296999</v>
      </c>
      <c r="BF1924">
        <v>19724673.614479378</v>
      </c>
      <c r="BG1924">
        <v>3151.0157726174389</v>
      </c>
      <c r="BH1924">
        <v>592201.9043057214</v>
      </c>
      <c r="BI1924">
        <v>1.2655361441277739</v>
      </c>
      <c r="BJ1924">
        <v>3.1653184553853451</v>
      </c>
      <c r="BK1924">
        <v>1.8997823112575711</v>
      </c>
      <c r="BL1924">
        <v>61.893229099309892</v>
      </c>
      <c r="BM1924">
        <v>57.560890593335706</v>
      </c>
      <c r="BN1924">
        <f t="shared" si="182"/>
        <v>-4.3323385059741852</v>
      </c>
      <c r="BO1924">
        <v>0.53771290956760387</v>
      </c>
      <c r="BP1924">
        <v>8.2405432447062721E-3</v>
      </c>
      <c r="BQ1924">
        <v>0.37945009071760755</v>
      </c>
      <c r="BR1924">
        <v>2.976190476190476E-2</v>
      </c>
      <c r="BS1924">
        <v>0.13793103448275862</v>
      </c>
      <c r="BT1924">
        <v>0.33333333333333331</v>
      </c>
      <c r="BU1924">
        <v>0.12406865887310807</v>
      </c>
      <c r="BV1924">
        <v>0.71558587520731876</v>
      </c>
      <c r="BW1924">
        <v>0.68279788652020501</v>
      </c>
      <c r="BX1924">
        <v>0.14561645202209719</v>
      </c>
      <c r="BY1924">
        <f t="shared" si="183"/>
        <v>1.7431329775652673E-3</v>
      </c>
      <c r="BZ1924">
        <v>0</v>
      </c>
      <c r="CA1924">
        <f t="shared" si="184"/>
        <v>5.2535073239105064E-2</v>
      </c>
      <c r="CC1924">
        <v>1.7431329775652673E-3</v>
      </c>
      <c r="CD1924">
        <v>5.2535073239105064E-2</v>
      </c>
    </row>
    <row r="1925" spans="1:82" x14ac:dyDescent="0.3">
      <c r="A1925">
        <v>0</v>
      </c>
      <c r="B1925" t="s">
        <v>1209</v>
      </c>
      <c r="C1925" t="s">
        <v>1249</v>
      </c>
      <c r="D1925">
        <v>37125</v>
      </c>
      <c r="E1925" s="2">
        <f t="shared" si="189"/>
        <v>0.63356318715590387</v>
      </c>
      <c r="F1925" s="2" t="s">
        <v>1940</v>
      </c>
      <c r="G1925" s="3">
        <v>22225</v>
      </c>
      <c r="H1925" s="1">
        <v>16.262033606495308</v>
      </c>
      <c r="I1925" s="1">
        <f t="shared" si="185"/>
        <v>-5.1583100138327325</v>
      </c>
      <c r="J1925" s="1">
        <v>2.4763425812199999</v>
      </c>
      <c r="K1925" s="1">
        <v>258.586416402</v>
      </c>
      <c r="L1925" s="2">
        <v>6.1430409650000017E-2</v>
      </c>
      <c r="M1925" s="2">
        <v>2.6213444789361284E-2</v>
      </c>
      <c r="N1925" s="7">
        <v>0</v>
      </c>
      <c r="O1925" s="2">
        <v>0.20511633033778276</v>
      </c>
      <c r="P1925" s="3">
        <v>1132605.3647332001</v>
      </c>
      <c r="Q1925" s="3">
        <v>34004.671860806404</v>
      </c>
      <c r="R1925" s="3">
        <v>388064.47299657919</v>
      </c>
      <c r="S1925" s="3">
        <v>381.16601602417632</v>
      </c>
      <c r="T1925" s="3">
        <v>145577.98220585368</v>
      </c>
      <c r="V1925">
        <v>37125</v>
      </c>
      <c r="W1925" s="2">
        <v>0.61599657274751718</v>
      </c>
      <c r="X1925" s="2">
        <v>0.43625664052501278</v>
      </c>
      <c r="Y1925" s="2">
        <v>0.13946305559430655</v>
      </c>
      <c r="Z1925" s="2">
        <v>0.70619189919379888</v>
      </c>
      <c r="AA1925" s="2">
        <v>0.74533281622712</v>
      </c>
      <c r="AB1925" s="2">
        <v>0.15163337223646567</v>
      </c>
      <c r="AC1925" s="2">
        <v>2.6213444789361284E-2</v>
      </c>
      <c r="AD1925" s="2">
        <v>0</v>
      </c>
      <c r="AE1925" s="2">
        <v>0.20511633033778276</v>
      </c>
      <c r="AF1925">
        <v>251811.92985962861</v>
      </c>
      <c r="AG1925">
        <v>247.31471987839257</v>
      </c>
      <c r="AH1925">
        <v>46482.036333781623</v>
      </c>
      <c r="AI1925">
        <v>47983.470296645377</v>
      </c>
      <c r="AJ1925">
        <v>2.5130221673871938</v>
      </c>
      <c r="AK1925">
        <v>639876.4028562078</v>
      </c>
      <c r="AL1925">
        <v>628.48073590256888</v>
      </c>
      <c r="AM1925">
        <v>118121.00960132667</v>
      </c>
      <c r="AN1925">
        <v>121922.47923495399</v>
      </c>
      <c r="AO1925">
        <v>6.3858957476961198</v>
      </c>
      <c r="AP1925">
        <v>388064.47299657919</v>
      </c>
      <c r="AQ1925">
        <v>381.16601602417632</v>
      </c>
      <c r="AR1925">
        <v>71638.97326754505</v>
      </c>
      <c r="AS1925">
        <v>73939.008938308616</v>
      </c>
      <c r="AT1925">
        <v>3.872873580308926</v>
      </c>
      <c r="AU1925" s="3">
        <v>212861852.24795762</v>
      </c>
      <c r="AV1925" s="3">
        <v>6390838.0295199556</v>
      </c>
      <c r="AW1925">
        <v>553899.38401120005</v>
      </c>
      <c r="AX1925">
        <v>104099850.23106493</v>
      </c>
      <c r="AY1925">
        <v>16629.946655462401</v>
      </c>
      <c r="AZ1925">
        <v>3125432.1744276038</v>
      </c>
      <c r="BA1925">
        <v>1686504.7487444002</v>
      </c>
      <c r="BB1925">
        <v>316961702.47902256</v>
      </c>
      <c r="BC1925">
        <v>50634.618516268805</v>
      </c>
      <c r="BD1925">
        <v>9516270.203947559</v>
      </c>
      <c r="BE1925">
        <v>1132605.3647332001</v>
      </c>
      <c r="BF1925">
        <v>212861852.24795762</v>
      </c>
      <c r="BG1925">
        <v>34004.671860806404</v>
      </c>
      <c r="BH1925">
        <v>6390838.0295199556</v>
      </c>
      <c r="BI1925">
        <v>6.9280097830132394</v>
      </c>
      <c r="BJ1925">
        <v>23.190043389508546</v>
      </c>
      <c r="BK1925">
        <v>16.262033606495308</v>
      </c>
      <c r="BL1925">
        <v>56.870180073168072</v>
      </c>
      <c r="BM1925">
        <v>51.71187005933534</v>
      </c>
      <c r="BN1925">
        <f t="shared" si="182"/>
        <v>-5.1583100138327325</v>
      </c>
      <c r="BO1925">
        <v>0.63356318715590387</v>
      </c>
      <c r="BP1925">
        <v>5.3153180148506798E-2</v>
      </c>
      <c r="BQ1925">
        <v>0.45847346083965834</v>
      </c>
      <c r="BR1925">
        <v>7.1428571428571425E-2</v>
      </c>
      <c r="BS1925">
        <v>0.13793103448275862</v>
      </c>
      <c r="BT1925">
        <v>0.27777777777777779</v>
      </c>
      <c r="BU1925">
        <v>0.14772266862006006</v>
      </c>
      <c r="BV1925">
        <v>0.70619189919379888</v>
      </c>
      <c r="BW1925">
        <v>0.77316682181236518</v>
      </c>
      <c r="BX1925">
        <v>0.15163337223646567</v>
      </c>
      <c r="BY1925">
        <f t="shared" si="183"/>
        <v>5.3210031121783248E-2</v>
      </c>
      <c r="BZ1925">
        <v>0</v>
      </c>
      <c r="CA1925">
        <f t="shared" si="184"/>
        <v>0.29915845256370549</v>
      </c>
      <c r="CC1925">
        <v>5.3210031121783248E-2</v>
      </c>
      <c r="CD1925">
        <v>0.29915845256370549</v>
      </c>
    </row>
    <row r="1926" spans="1:82" x14ac:dyDescent="0.3">
      <c r="A1926">
        <v>0</v>
      </c>
      <c r="B1926" t="s">
        <v>1209</v>
      </c>
      <c r="C1926" t="s">
        <v>1250</v>
      </c>
      <c r="D1926">
        <v>37127</v>
      </c>
      <c r="E1926" s="2">
        <f t="shared" si="189"/>
        <v>0.62919946458278486</v>
      </c>
      <c r="F1926" s="2" t="s">
        <v>1939</v>
      </c>
      <c r="G1926" s="3">
        <v>17914</v>
      </c>
      <c r="H1926" s="1">
        <v>16.328460264817728</v>
      </c>
      <c r="I1926" s="1">
        <f t="shared" si="185"/>
        <v>-6.6063359799623171</v>
      </c>
      <c r="J1926" s="1">
        <v>2.5453665781599999</v>
      </c>
      <c r="K1926" s="1">
        <v>280.15873844700002</v>
      </c>
      <c r="L1926" s="2">
        <v>5.4752543270000009E-2</v>
      </c>
      <c r="M1926" s="2">
        <v>2.9753106937721954E-2</v>
      </c>
      <c r="N1926" s="7">
        <v>0</v>
      </c>
      <c r="O1926" s="2">
        <v>1.1140023163222429E-2</v>
      </c>
      <c r="P1926" s="3">
        <v>667864.85091884993</v>
      </c>
      <c r="Q1926" s="3">
        <v>20051.578254895201</v>
      </c>
      <c r="R1926" s="3">
        <v>539374.0599711769</v>
      </c>
      <c r="S1926" s="3">
        <v>590.59632275989156</v>
      </c>
      <c r="T1926" s="3">
        <v>286037.56389823736</v>
      </c>
      <c r="V1926">
        <v>37127</v>
      </c>
      <c r="W1926" s="2">
        <v>0.59795264267693571</v>
      </c>
      <c r="X1926" s="2">
        <v>0.4380386483293422</v>
      </c>
      <c r="Y1926" s="2">
        <v>0.19213814677099181</v>
      </c>
      <c r="Z1926" s="2">
        <v>0.72587584270737815</v>
      </c>
      <c r="AA1926" s="2">
        <v>0.80751148657677374</v>
      </c>
      <c r="AB1926" s="2">
        <v>0.13514988459063781</v>
      </c>
      <c r="AC1926" s="2">
        <v>2.9753106937721954E-2</v>
      </c>
      <c r="AD1926" s="2">
        <v>0</v>
      </c>
      <c r="AE1926" s="2">
        <v>1.1140023163222429E-2</v>
      </c>
      <c r="AF1926">
        <v>249158.53120304132</v>
      </c>
      <c r="AG1926">
        <v>258.61278695275138</v>
      </c>
      <c r="AH1926">
        <v>48605.47308073334</v>
      </c>
      <c r="AI1926">
        <v>87671.631614436439</v>
      </c>
      <c r="AJ1926">
        <v>2.5228708670842805</v>
      </c>
      <c r="AK1926">
        <v>788532.59117421822</v>
      </c>
      <c r="AL1926">
        <v>849.20910971264288</v>
      </c>
      <c r="AM1926">
        <v>159606.22445785161</v>
      </c>
      <c r="AN1926">
        <v>262708.44413555547</v>
      </c>
      <c r="AO1926">
        <v>8.0646976793234995</v>
      </c>
      <c r="AP1926">
        <v>539374.0599711769</v>
      </c>
      <c r="AQ1926">
        <v>590.59632275989156</v>
      </c>
      <c r="AR1926">
        <v>111000.75137711827</v>
      </c>
      <c r="AS1926">
        <v>175036.81252111902</v>
      </c>
      <c r="AT1926">
        <v>5.5418268122392185</v>
      </c>
      <c r="AU1926" s="3">
        <v>125518520.08168866</v>
      </c>
      <c r="AV1926" s="3">
        <v>3768493.6172250039</v>
      </c>
      <c r="AW1926">
        <v>317497.15984565002</v>
      </c>
      <c r="AX1926">
        <v>59670416.221391462</v>
      </c>
      <c r="AY1926">
        <v>9532.3464584087997</v>
      </c>
      <c r="AZ1926">
        <v>1791509.1933933499</v>
      </c>
      <c r="BA1926">
        <v>985362.01076449989</v>
      </c>
      <c r="BB1926">
        <v>185188936.30308011</v>
      </c>
      <c r="BC1926">
        <v>29583.924713304001</v>
      </c>
      <c r="BD1926">
        <v>5560002.810618354</v>
      </c>
      <c r="BE1926">
        <v>667864.85091884993</v>
      </c>
      <c r="BF1926">
        <v>125518520.08168866</v>
      </c>
      <c r="BG1926">
        <v>20051.578254895201</v>
      </c>
      <c r="BH1926">
        <v>3768493.6172250039</v>
      </c>
      <c r="BI1926">
        <v>6.1710919213492925</v>
      </c>
      <c r="BJ1926">
        <v>22.499552186167023</v>
      </c>
      <c r="BK1926">
        <v>16.328460264817728</v>
      </c>
      <c r="BL1926">
        <v>47.593048174584943</v>
      </c>
      <c r="BM1926">
        <v>40.986712194622626</v>
      </c>
      <c r="BN1926">
        <f t="shared" si="182"/>
        <v>-6.6063359799623171</v>
      </c>
      <c r="BO1926">
        <v>0.62919946458278486</v>
      </c>
      <c r="BP1926">
        <v>4.7019844242686328E-2</v>
      </c>
      <c r="BQ1926">
        <v>0.5388920674515274</v>
      </c>
      <c r="BR1926">
        <v>0.1130952380952381</v>
      </c>
      <c r="BS1926">
        <v>0.13793103448275862</v>
      </c>
      <c r="BT1926">
        <v>0.27777777777777779</v>
      </c>
      <c r="BU1926">
        <v>0.18919095171552802</v>
      </c>
      <c r="BV1926">
        <v>0.72587584270737815</v>
      </c>
      <c r="BW1926">
        <v>0.83766751719582344</v>
      </c>
      <c r="BX1926">
        <v>0.13514988459063781</v>
      </c>
      <c r="BY1926">
        <f t="shared" si="183"/>
        <v>8.1362488085981982E-2</v>
      </c>
      <c r="BZ1926">
        <v>0</v>
      </c>
      <c r="CA1926">
        <f t="shared" si="184"/>
        <v>1.8177641082579472E-2</v>
      </c>
      <c r="CC1926">
        <v>8.1362488085981982E-2</v>
      </c>
      <c r="CD1926">
        <v>1.8177641082579472E-2</v>
      </c>
    </row>
    <row r="1927" spans="1:82" x14ac:dyDescent="0.3">
      <c r="A1927">
        <v>0</v>
      </c>
      <c r="B1927" t="s">
        <v>1209</v>
      </c>
      <c r="C1927" t="s">
        <v>1251</v>
      </c>
      <c r="D1927">
        <v>37129</v>
      </c>
      <c r="E1927" s="2">
        <f t="shared" si="189"/>
        <v>0.66631885531475854</v>
      </c>
      <c r="F1927" s="2" t="s">
        <v>1940</v>
      </c>
      <c r="G1927" s="3">
        <v>114419</v>
      </c>
      <c r="H1927" s="1">
        <v>34.063349032501662</v>
      </c>
      <c r="I1927" s="1">
        <f t="shared" si="185"/>
        <v>-1.0701733044107797</v>
      </c>
      <c r="J1927" s="1">
        <v>2.0356666084800001</v>
      </c>
      <c r="K1927" s="1">
        <v>211.50142987699999</v>
      </c>
      <c r="L1927" s="2">
        <v>7.803944304999999E-2</v>
      </c>
      <c r="M1927" s="2">
        <v>0.15342368644048249</v>
      </c>
      <c r="N1927" s="7">
        <v>8.1461309837300003E-2</v>
      </c>
      <c r="O1927" s="2">
        <v>5.9652701509376016E-2</v>
      </c>
      <c r="P1927" s="3">
        <v>1027175.2770972004</v>
      </c>
      <c r="Q1927" s="3">
        <v>30839.301427334405</v>
      </c>
      <c r="R1927" s="3">
        <v>800692.87336554273</v>
      </c>
      <c r="S1927" s="3">
        <v>805.40577243251369</v>
      </c>
      <c r="T1927" s="3">
        <v>439201.19995988463</v>
      </c>
      <c r="V1927">
        <v>37129</v>
      </c>
      <c r="W1927" s="2">
        <v>0.69413869281251417</v>
      </c>
      <c r="X1927" s="2">
        <v>0.91380712729646929</v>
      </c>
      <c r="Y1927" s="2">
        <v>3.7748901686301239E-2</v>
      </c>
      <c r="Z1927" s="2">
        <v>0.58052196786910393</v>
      </c>
      <c r="AA1927" s="2">
        <v>0.6096180865170453</v>
      </c>
      <c r="AB1927" s="2">
        <v>0.19263071798719658</v>
      </c>
      <c r="AC1927" s="2">
        <v>0.15342368644048249</v>
      </c>
      <c r="AD1927" s="2">
        <v>0.16855075972693551</v>
      </c>
      <c r="AE1927" s="2">
        <v>5.9652701509376016E-2</v>
      </c>
      <c r="AF1927">
        <v>1024587.4602088021</v>
      </c>
      <c r="AG1927">
        <v>1031.5626221205926</v>
      </c>
      <c r="AH1927">
        <v>193879.00285740191</v>
      </c>
      <c r="AI1927">
        <v>367867.80125014053</v>
      </c>
      <c r="AJ1927">
        <v>10.291170890280835</v>
      </c>
      <c r="AK1927">
        <v>1825280.3335743449</v>
      </c>
      <c r="AL1927">
        <v>1836.9683945531062</v>
      </c>
      <c r="AM1927">
        <v>345252.52561437205</v>
      </c>
      <c r="AN1927">
        <v>655695.47845305491</v>
      </c>
      <c r="AO1927">
        <v>18.331569321765869</v>
      </c>
      <c r="AP1927">
        <v>800692.87336554273</v>
      </c>
      <c r="AQ1927">
        <v>805.40577243251369</v>
      </c>
      <c r="AR1927">
        <v>151373.52275697014</v>
      </c>
      <c r="AS1927">
        <v>287827.67720291438</v>
      </c>
      <c r="AT1927">
        <v>8.0403984314850341</v>
      </c>
      <c r="AU1927" s="3">
        <v>193047321.57764784</v>
      </c>
      <c r="AV1927" s="3">
        <v>5795938.3102532281</v>
      </c>
      <c r="AW1927">
        <v>1101266.7389115</v>
      </c>
      <c r="AX1927">
        <v>206972070.91102731</v>
      </c>
      <c r="AY1927">
        <v>33063.779542247998</v>
      </c>
      <c r="AZ1927">
        <v>6214006.7271700883</v>
      </c>
      <c r="BA1927">
        <v>2128442.0160087002</v>
      </c>
      <c r="BB1927">
        <v>400019392.48867512</v>
      </c>
      <c r="BC1927">
        <v>63903.080969582399</v>
      </c>
      <c r="BD1927">
        <v>12009945.037423316</v>
      </c>
      <c r="BE1927">
        <v>1027175.2770972004</v>
      </c>
      <c r="BF1927">
        <v>193047321.57764784</v>
      </c>
      <c r="BG1927">
        <v>30839.301427334405</v>
      </c>
      <c r="BH1927">
        <v>5795938.3102532281</v>
      </c>
      <c r="BI1927">
        <v>34.43245549672254</v>
      </c>
      <c r="BJ1927">
        <v>68.495804529224202</v>
      </c>
      <c r="BK1927">
        <v>34.063349032501662</v>
      </c>
      <c r="BL1927">
        <v>48.928562078818203</v>
      </c>
      <c r="BM1927">
        <v>47.858388774407423</v>
      </c>
      <c r="BN1927">
        <f t="shared" ref="BN1927:BN1990" si="190">IF(BL1927=-999,-999,BM1927-BL1927)</f>
        <v>-1.0701733044107797</v>
      </c>
      <c r="BO1927">
        <v>0.66631885531475854</v>
      </c>
      <c r="BP1927">
        <v>0.2778311420376704</v>
      </c>
      <c r="BQ1927">
        <v>0.97496404148043669</v>
      </c>
      <c r="BR1927">
        <v>8.3333333333333329E-2</v>
      </c>
      <c r="BS1927">
        <v>6.8965517241379309E-2</v>
      </c>
      <c r="BT1927">
        <v>0.27777777777777779</v>
      </c>
      <c r="BU1927">
        <v>3.0647412813415792E-2</v>
      </c>
      <c r="BV1927">
        <v>0.58052196786910393</v>
      </c>
      <c r="BW1927">
        <v>0.6323839071753582</v>
      </c>
      <c r="BX1927">
        <v>0.19263071798719658</v>
      </c>
      <c r="BY1927">
        <f t="shared" ref="BY1927:BY1990" si="191">IF(I1927=-999,-999,CC1927)</f>
        <v>0.15991707319312795</v>
      </c>
      <c r="BZ1927">
        <v>0.16855075972693551</v>
      </c>
      <c r="CA1927">
        <f t="shared" ref="CA1927:CA1990" si="192">IF(I1927=-999,-999,CD1927)</f>
        <v>6.8941119733303552E-2</v>
      </c>
      <c r="CC1927">
        <v>0.15991707319312795</v>
      </c>
      <c r="CD1927">
        <v>6.8941119733303552E-2</v>
      </c>
    </row>
    <row r="1928" spans="1:82" x14ac:dyDescent="0.3">
      <c r="A1928">
        <v>0</v>
      </c>
      <c r="B1928" t="s">
        <v>1209</v>
      </c>
      <c r="C1928" t="s">
        <v>1252</v>
      </c>
      <c r="D1928">
        <v>37131</v>
      </c>
      <c r="E1928" s="2">
        <f t="shared" si="189"/>
        <v>0.60260838364570612</v>
      </c>
      <c r="F1928" s="2" t="s">
        <v>1939</v>
      </c>
      <c r="G1928" s="3">
        <v>305</v>
      </c>
      <c r="H1928" s="1">
        <v>0.37457091598257364</v>
      </c>
      <c r="I1928" s="1">
        <f t="shared" ref="I1928:I1991" si="193">BN1928</f>
        <v>-7.3208827088326984</v>
      </c>
      <c r="J1928" s="1">
        <v>2.5097854652599998</v>
      </c>
      <c r="K1928" s="1">
        <v>248.59314357100001</v>
      </c>
      <c r="L1928" s="2">
        <v>6.4457123740000011E-2</v>
      </c>
      <c r="M1928" s="2">
        <v>2.0765558098094061E-3</v>
      </c>
      <c r="N1928" s="7">
        <v>0</v>
      </c>
      <c r="O1928" s="2">
        <v>9.384653355434645E-3</v>
      </c>
      <c r="P1928" s="3">
        <v>11104.168913497</v>
      </c>
      <c r="Q1928" s="3">
        <v>333.38498293214411</v>
      </c>
      <c r="R1928" s="3">
        <v>6964.9804431559824</v>
      </c>
      <c r="S1928" s="3">
        <v>7.8355816323242644</v>
      </c>
      <c r="T1928" s="3">
        <v>3946.5900354684336</v>
      </c>
      <c r="V1928">
        <v>37131</v>
      </c>
      <c r="W1928" s="2">
        <v>0.46907678311434614</v>
      </c>
      <c r="X1928" s="2">
        <v>1.0048500292095466E-2</v>
      </c>
      <c r="Y1928" s="2">
        <v>0.22248304220682219</v>
      </c>
      <c r="Z1928" s="2">
        <v>0.71572898585290334</v>
      </c>
      <c r="AA1928" s="2">
        <v>0.71652885085998341</v>
      </c>
      <c r="AB1928" s="2">
        <v>0.15910444180733782</v>
      </c>
      <c r="AC1928" s="2">
        <v>2.0765558098094061E-3</v>
      </c>
      <c r="AD1928" s="2">
        <v>0</v>
      </c>
      <c r="AE1928" s="2">
        <v>9.384653355434645E-3</v>
      </c>
      <c r="AF1928">
        <v>7113.1300490486265</v>
      </c>
      <c r="AG1928">
        <v>7.1957084274713798</v>
      </c>
      <c r="AH1928">
        <v>1352.4111332212112</v>
      </c>
      <c r="AI1928">
        <v>2970.34618935654</v>
      </c>
      <c r="AJ1928">
        <v>7.1535004939476607E-2</v>
      </c>
      <c r="AK1928">
        <v>14078.110492204609</v>
      </c>
      <c r="AL1928">
        <v>15.031290059795644</v>
      </c>
      <c r="AM1928">
        <v>2825.0844553311786</v>
      </c>
      <c r="AN1928">
        <v>5444.2629027150051</v>
      </c>
      <c r="AO1928">
        <v>0.14364356826936575</v>
      </c>
      <c r="AP1928">
        <v>6964.9804431559824</v>
      </c>
      <c r="AQ1928">
        <v>7.8355816323242644</v>
      </c>
      <c r="AR1928">
        <v>1472.6733221099673</v>
      </c>
      <c r="AS1928">
        <v>2473.9167133584651</v>
      </c>
      <c r="AT1928">
        <v>7.2108563329889144E-2</v>
      </c>
      <c r="AU1928" s="3">
        <v>2086917.5056026261</v>
      </c>
      <c r="AV1928" s="3">
        <v>62656.373692267167</v>
      </c>
      <c r="AW1928">
        <v>17472.467288358002</v>
      </c>
      <c r="AX1928">
        <v>3283775.502174003</v>
      </c>
      <c r="AY1928">
        <v>524.58299707881611</v>
      </c>
      <c r="AZ1928">
        <v>98590.128470992699</v>
      </c>
      <c r="BA1928">
        <v>28576.636201855003</v>
      </c>
      <c r="BB1928">
        <v>5370693.0077766292</v>
      </c>
      <c r="BC1928">
        <v>857.96798001096022</v>
      </c>
      <c r="BD1928">
        <v>161246.50216325987</v>
      </c>
      <c r="BE1928">
        <v>11104.168913497</v>
      </c>
      <c r="BF1928">
        <v>2086917.5056026261</v>
      </c>
      <c r="BG1928">
        <v>333.38498293214411</v>
      </c>
      <c r="BH1928">
        <v>62656.373692267167</v>
      </c>
      <c r="BI1928">
        <v>0.36806284837224335</v>
      </c>
      <c r="BJ1928">
        <v>0.74263376435481698</v>
      </c>
      <c r="BK1928">
        <v>0.37457091598257364</v>
      </c>
      <c r="BL1928">
        <v>43.288034944877836</v>
      </c>
      <c r="BM1928">
        <v>35.967152236045138</v>
      </c>
      <c r="BN1928">
        <f t="shared" si="190"/>
        <v>-7.3208827088326984</v>
      </c>
      <c r="BO1928">
        <v>0.60260838364570612</v>
      </c>
      <c r="BP1928">
        <v>2.6858884918149789E-3</v>
      </c>
      <c r="BQ1928">
        <v>0.53489268076944785</v>
      </c>
      <c r="BR1928">
        <v>7.7380952380952384E-2</v>
      </c>
      <c r="BS1928">
        <v>3.4482758620689655E-2</v>
      </c>
      <c r="BT1928">
        <v>0.33333333333333331</v>
      </c>
      <c r="BU1928">
        <v>0.20965400053566627</v>
      </c>
      <c r="BV1928">
        <v>0.71572898585290334</v>
      </c>
      <c r="BW1928">
        <v>0.74328718968877949</v>
      </c>
      <c r="BX1928">
        <v>0.15910444180733782</v>
      </c>
      <c r="BY1928">
        <f t="shared" si="191"/>
        <v>0.10271746902819433</v>
      </c>
      <c r="BZ1928">
        <v>0</v>
      </c>
      <c r="CA1928">
        <f t="shared" si="192"/>
        <v>1.3075968041865702E-2</v>
      </c>
      <c r="CC1928">
        <v>0.10271746902819433</v>
      </c>
      <c r="CD1928">
        <v>1.3075968041865702E-2</v>
      </c>
    </row>
    <row r="1929" spans="1:82" x14ac:dyDescent="0.3">
      <c r="A1929">
        <v>0</v>
      </c>
      <c r="B1929" t="s">
        <v>1209</v>
      </c>
      <c r="C1929" t="s">
        <v>1253</v>
      </c>
      <c r="D1929">
        <v>37133</v>
      </c>
      <c r="E1929" s="2">
        <f t="shared" si="189"/>
        <v>0.64738624814367363</v>
      </c>
      <c r="F1929" s="2" t="s">
        <v>1940</v>
      </c>
      <c r="G1929" s="3">
        <v>62307</v>
      </c>
      <c r="H1929" s="1">
        <v>27.138206850932331</v>
      </c>
      <c r="I1929" s="1">
        <f t="shared" si="193"/>
        <v>1.0699847570212739</v>
      </c>
      <c r="J1929" s="1">
        <v>2.18622481397</v>
      </c>
      <c r="K1929" s="1">
        <v>237.50197320800001</v>
      </c>
      <c r="L1929" s="2">
        <v>7.1034096450000028E-2</v>
      </c>
      <c r="M1929" s="2">
        <v>0.14354023518687942</v>
      </c>
      <c r="N1929" s="7">
        <v>6.6674842816900004E-2</v>
      </c>
      <c r="O1929" s="2">
        <v>6.3457131731976341E-2</v>
      </c>
      <c r="P1929" s="3">
        <v>2568353.1021559001</v>
      </c>
      <c r="Q1929" s="3">
        <v>77110.71056251679</v>
      </c>
      <c r="R1929" s="3">
        <v>1077804.3930627657</v>
      </c>
      <c r="S1929" s="3">
        <v>1129.6824316489206</v>
      </c>
      <c r="T1929" s="3">
        <v>383722.55820794293</v>
      </c>
      <c r="V1929">
        <v>37133</v>
      </c>
      <c r="W1929" s="2">
        <v>0.64665814868381044</v>
      </c>
      <c r="X1929" s="2">
        <v>0.72802843956317098</v>
      </c>
      <c r="Y1929" s="2">
        <v>-2.6161764503959479E-2</v>
      </c>
      <c r="Z1929" s="2">
        <v>0.62345745905700412</v>
      </c>
      <c r="AA1929" s="2">
        <v>0.68456037642527745</v>
      </c>
      <c r="AB1929" s="2">
        <v>0.17533888590117608</v>
      </c>
      <c r="AC1929" s="2">
        <v>0.14354023518687942</v>
      </c>
      <c r="AD1929" s="2">
        <v>0.13795623264477314</v>
      </c>
      <c r="AE1929" s="2">
        <v>6.3457131731976341E-2</v>
      </c>
      <c r="AF1929">
        <v>539106.51821074996</v>
      </c>
      <c r="AG1929">
        <v>559.37519525213031</v>
      </c>
      <c r="AH1929">
        <v>105132.83706974921</v>
      </c>
      <c r="AI1929">
        <v>86978.491375687518</v>
      </c>
      <c r="AJ1929">
        <v>5.4582679005145449</v>
      </c>
      <c r="AK1929">
        <v>1616910.9112735156</v>
      </c>
      <c r="AL1929">
        <v>1689.057626901051</v>
      </c>
      <c r="AM1929">
        <v>317453.15451530862</v>
      </c>
      <c r="AN1929">
        <v>258380.73213807101</v>
      </c>
      <c r="AO1929">
        <v>16.400337739764449</v>
      </c>
      <c r="AP1929">
        <v>1077804.3930627657</v>
      </c>
      <c r="AQ1929">
        <v>1129.6824316489206</v>
      </c>
      <c r="AR1929">
        <v>212320.31744555943</v>
      </c>
      <c r="AS1929">
        <v>171402.2407623835</v>
      </c>
      <c r="AT1929">
        <v>10.942069839249903</v>
      </c>
      <c r="AU1929" s="3">
        <v>482696282.01917988</v>
      </c>
      <c r="AV1929" s="3">
        <v>14492186.943119405</v>
      </c>
      <c r="AW1929">
        <v>1118078.2617872998</v>
      </c>
      <c r="AX1929">
        <v>210131628.52030513</v>
      </c>
      <c r="AY1929">
        <v>33568.518736209597</v>
      </c>
      <c r="AZ1929">
        <v>6308867.4112832313</v>
      </c>
      <c r="BA1929">
        <v>3686431.3639431996</v>
      </c>
      <c r="BB1929">
        <v>692827910.53948498</v>
      </c>
      <c r="BC1929">
        <v>110679.22929872639</v>
      </c>
      <c r="BD1929">
        <v>20801054.354402639</v>
      </c>
      <c r="BE1929">
        <v>2568353.1021559001</v>
      </c>
      <c r="BF1929">
        <v>482696282.01917988</v>
      </c>
      <c r="BG1929">
        <v>77110.71056251679</v>
      </c>
      <c r="BH1929">
        <v>14492186.943119405</v>
      </c>
      <c r="BI1929">
        <v>12.136903994746501</v>
      </c>
      <c r="BJ1929">
        <v>39.275110845678832</v>
      </c>
      <c r="BK1929">
        <v>27.138206850932331</v>
      </c>
      <c r="BL1929">
        <v>51.05642578989184</v>
      </c>
      <c r="BM1929">
        <v>52.126410546913114</v>
      </c>
      <c r="BN1929">
        <f t="shared" si="190"/>
        <v>1.0699847570212739</v>
      </c>
      <c r="BO1929">
        <v>0.64738624814367363</v>
      </c>
      <c r="BP1929">
        <v>9.5148558411224618E-2</v>
      </c>
      <c r="BQ1929">
        <v>0.85521387284837658</v>
      </c>
      <c r="BR1929">
        <v>0.14285714285714285</v>
      </c>
      <c r="BS1929">
        <v>3.4482758620689655E-2</v>
      </c>
      <c r="BT1929">
        <v>0.27777777777777779</v>
      </c>
      <c r="BU1929">
        <v>-3.0642013230322791E-2</v>
      </c>
      <c r="BV1929">
        <v>0.62345745905700412</v>
      </c>
      <c r="BW1929">
        <v>0.71012487181045381</v>
      </c>
      <c r="BX1929">
        <v>0.17533888590117608</v>
      </c>
      <c r="BY1929">
        <f t="shared" si="191"/>
        <v>0.13814980020310422</v>
      </c>
      <c r="BZ1929">
        <v>0.13795623264477314</v>
      </c>
      <c r="CA1929">
        <f t="shared" si="192"/>
        <v>8.0316622365273246E-2</v>
      </c>
      <c r="CC1929">
        <v>0.13814980020310422</v>
      </c>
      <c r="CD1929">
        <v>8.0316622365273246E-2</v>
      </c>
    </row>
    <row r="1930" spans="1:82" x14ac:dyDescent="0.3">
      <c r="A1930">
        <v>0</v>
      </c>
      <c r="B1930" t="s">
        <v>1209</v>
      </c>
      <c r="C1930" t="s">
        <v>175</v>
      </c>
      <c r="D1930">
        <v>37135</v>
      </c>
      <c r="E1930" s="2">
        <f t="shared" si="189"/>
        <v>0.58599814101653658</v>
      </c>
      <c r="F1930" s="2" t="s">
        <v>1938</v>
      </c>
      <c r="G1930" s="3">
        <v>50559</v>
      </c>
      <c r="H1930" s="1">
        <v>27.335158569073261</v>
      </c>
      <c r="I1930" s="1">
        <f t="shared" si="193"/>
        <v>-0.47585428763022719</v>
      </c>
      <c r="J1930" s="1">
        <v>2.5595870243899999</v>
      </c>
      <c r="K1930" s="1">
        <v>277.536937739</v>
      </c>
      <c r="L1930" s="2">
        <v>6.180813083000003E-2</v>
      </c>
      <c r="M1930" s="2">
        <v>2.563809927029833E-2</v>
      </c>
      <c r="N1930" s="7">
        <v>0</v>
      </c>
      <c r="O1930" s="2">
        <v>2.0005117919288388E-2</v>
      </c>
      <c r="P1930" s="3">
        <v>1631124.2031169103</v>
      </c>
      <c r="Q1930" s="3">
        <v>48971.905853788317</v>
      </c>
      <c r="R1930" s="3">
        <v>502540.63478539058</v>
      </c>
      <c r="S1930" s="3">
        <v>492.96381314854585</v>
      </c>
      <c r="T1930" s="3">
        <v>180321.21415836297</v>
      </c>
      <c r="V1930">
        <v>37135</v>
      </c>
      <c r="W1930" s="2">
        <v>0.62528954109136969</v>
      </c>
      <c r="X1930" s="2">
        <v>0.7333120035368349</v>
      </c>
      <c r="Y1930" s="2">
        <v>-1.4838569407378013E-2</v>
      </c>
      <c r="Z1930" s="2">
        <v>0.72993116364992705</v>
      </c>
      <c r="AA1930" s="2">
        <v>0.79995457723687236</v>
      </c>
      <c r="AB1930" s="2">
        <v>0.15256573027566589</v>
      </c>
      <c r="AC1930" s="2">
        <v>2.563809927029833E-2</v>
      </c>
      <c r="AD1930" s="2">
        <v>0</v>
      </c>
      <c r="AE1930" s="2">
        <v>2.0005117919288388E-2</v>
      </c>
      <c r="AF1930">
        <v>367562.63080118061</v>
      </c>
      <c r="AG1930">
        <v>364.65749722807521</v>
      </c>
      <c r="AH1930">
        <v>68536.248242222631</v>
      </c>
      <c r="AI1930">
        <v>63219.990309084104</v>
      </c>
      <c r="AJ1930">
        <v>3.6777473350345873</v>
      </c>
      <c r="AK1930">
        <v>870103.26558657119</v>
      </c>
      <c r="AL1930">
        <v>857.62131037662095</v>
      </c>
      <c r="AM1930">
        <v>161187.2715427253</v>
      </c>
      <c r="AN1930">
        <v>150890.18116694444</v>
      </c>
      <c r="AO1930">
        <v>8.6914090838229576</v>
      </c>
      <c r="AP1930">
        <v>502540.63478539058</v>
      </c>
      <c r="AQ1930">
        <v>492.96381314854574</v>
      </c>
      <c r="AR1930">
        <v>92651.023300502668</v>
      </c>
      <c r="AS1930">
        <v>87670.190857860347</v>
      </c>
      <c r="AT1930">
        <v>5.0136617487883708</v>
      </c>
      <c r="AU1930" s="3">
        <v>306553482.73379213</v>
      </c>
      <c r="AV1930" s="3">
        <v>9203779.9861609768</v>
      </c>
      <c r="AW1930">
        <v>739673.25028819009</v>
      </c>
      <c r="AX1930">
        <v>139014190.65916243</v>
      </c>
      <c r="AY1930">
        <v>22207.511056766882</v>
      </c>
      <c r="AZ1930">
        <v>4173679.6280087675</v>
      </c>
      <c r="BA1930">
        <v>2370797.4534051004</v>
      </c>
      <c r="BB1930">
        <v>445567673.39295459</v>
      </c>
      <c r="BC1930">
        <v>71179.416910555199</v>
      </c>
      <c r="BD1930">
        <v>13377459.614169745</v>
      </c>
      <c r="BE1930">
        <v>1631124.2031169103</v>
      </c>
      <c r="BF1930">
        <v>306553482.73379213</v>
      </c>
      <c r="BG1930">
        <v>48971.905853788317</v>
      </c>
      <c r="BH1930">
        <v>9203779.9861609768</v>
      </c>
      <c r="BI1930">
        <v>12.529680776378992</v>
      </c>
      <c r="BJ1930">
        <v>39.864839345452253</v>
      </c>
      <c r="BK1930">
        <v>27.335158569073261</v>
      </c>
      <c r="BL1930">
        <v>73.836396558112028</v>
      </c>
      <c r="BM1930">
        <v>73.360542270481801</v>
      </c>
      <c r="BN1930">
        <f t="shared" si="190"/>
        <v>-0.47585428763022719</v>
      </c>
      <c r="BO1930">
        <v>0.58599814101653658</v>
      </c>
      <c r="BP1930">
        <v>8.8913369959198518E-2</v>
      </c>
      <c r="BQ1930">
        <v>0.40349064462350992</v>
      </c>
      <c r="BR1930">
        <v>5.3571428571428568E-2</v>
      </c>
      <c r="BS1930">
        <v>0.13793103448275862</v>
      </c>
      <c r="BT1930">
        <v>0.44444444444444442</v>
      </c>
      <c r="BU1930">
        <v>1.3627421588568799E-2</v>
      </c>
      <c r="BV1930">
        <v>0.72993116364992705</v>
      </c>
      <c r="BW1930">
        <v>0.82982839962331156</v>
      </c>
      <c r="BX1930">
        <v>0.15256573027566589</v>
      </c>
      <c r="BY1930">
        <f t="shared" si="191"/>
        <v>4.7149659409243434E-2</v>
      </c>
      <c r="BZ1930">
        <v>0</v>
      </c>
      <c r="CA1930">
        <f t="shared" si="192"/>
        <v>2.8999088216091418E-2</v>
      </c>
      <c r="CC1930">
        <v>4.7149659409243434E-2</v>
      </c>
      <c r="CD1930">
        <v>2.8999088216091418E-2</v>
      </c>
    </row>
    <row r="1931" spans="1:82" x14ac:dyDescent="0.3">
      <c r="A1931">
        <v>1</v>
      </c>
      <c r="B1931" t="s">
        <v>1209</v>
      </c>
      <c r="C1931" t="s">
        <v>1254</v>
      </c>
      <c r="D1931">
        <v>37137</v>
      </c>
      <c r="E1931" s="2">
        <v>0</v>
      </c>
      <c r="F1931" s="2" t="s">
        <v>1954</v>
      </c>
      <c r="G1931" s="3">
        <v>-999</v>
      </c>
      <c r="H1931" s="1">
        <v>0.36753170092803422</v>
      </c>
      <c r="I1931" s="1">
        <f t="shared" si="193"/>
        <v>-999</v>
      </c>
      <c r="J1931" s="1">
        <v>-999</v>
      </c>
      <c r="K1931" s="1">
        <v>-999</v>
      </c>
      <c r="L1931" s="2">
        <v>-999</v>
      </c>
      <c r="M1931" s="2">
        <v>-999</v>
      </c>
      <c r="N1931" s="7">
        <v>-999</v>
      </c>
      <c r="O1931" s="2">
        <v>-999</v>
      </c>
      <c r="P1931" s="3">
        <v>-999</v>
      </c>
      <c r="Q1931" s="3">
        <v>-999</v>
      </c>
      <c r="R1931" s="3">
        <v>-999</v>
      </c>
      <c r="S1931" s="3">
        <v>-999</v>
      </c>
      <c r="T1931" s="3">
        <v>-999</v>
      </c>
      <c r="V1931">
        <v>37137</v>
      </c>
      <c r="W1931" s="2">
        <v>-999</v>
      </c>
      <c r="X1931" s="2">
        <v>9.8596614060166739E-3</v>
      </c>
      <c r="Y1931" s="2">
        <v>-999</v>
      </c>
      <c r="Z1931" s="2">
        <v>-999</v>
      </c>
      <c r="AA1931" s="2">
        <v>-999</v>
      </c>
      <c r="AB1931" s="2">
        <v>-999</v>
      </c>
      <c r="AC1931" s="2">
        <v>-999</v>
      </c>
      <c r="AD1931" s="2">
        <v>-999</v>
      </c>
      <c r="AE1931" s="2">
        <v>-999</v>
      </c>
      <c r="AF1931" s="2">
        <v>-999</v>
      </c>
      <c r="AG1931" s="2">
        <v>-999</v>
      </c>
      <c r="AH1931" s="2">
        <v>-999</v>
      </c>
      <c r="AI1931" s="2">
        <v>-999</v>
      </c>
      <c r="AJ1931" s="2">
        <v>-999</v>
      </c>
      <c r="AK1931" s="2">
        <v>-999</v>
      </c>
      <c r="AL1931" s="2">
        <v>-999</v>
      </c>
      <c r="AM1931" s="2">
        <v>-999</v>
      </c>
      <c r="AN1931" s="2">
        <v>-999</v>
      </c>
      <c r="AO1931" s="2">
        <v>-999</v>
      </c>
      <c r="AP1931" s="2">
        <v>-999</v>
      </c>
      <c r="AQ1931" s="2">
        <v>-999</v>
      </c>
      <c r="AR1931" s="2">
        <v>-999</v>
      </c>
      <c r="AS1931" s="2">
        <v>-999</v>
      </c>
      <c r="AT1931" s="2">
        <v>-999</v>
      </c>
      <c r="AU1931" s="2">
        <v>-999</v>
      </c>
      <c r="AV1931" s="2">
        <v>-999</v>
      </c>
      <c r="AW1931" s="2">
        <v>-999</v>
      </c>
      <c r="AX1931" s="2">
        <v>-999</v>
      </c>
      <c r="AY1931" s="2">
        <v>-999</v>
      </c>
      <c r="AZ1931" s="2">
        <v>-999</v>
      </c>
      <c r="BA1931" s="2">
        <v>-999</v>
      </c>
      <c r="BB1931" s="2">
        <v>-999</v>
      </c>
      <c r="BC1931" s="2">
        <v>-999</v>
      </c>
      <c r="BD1931" s="2">
        <v>-999</v>
      </c>
      <c r="BE1931" s="2">
        <v>-999</v>
      </c>
      <c r="BF1931" s="2">
        <v>-999</v>
      </c>
      <c r="BG1931" s="2">
        <v>-999</v>
      </c>
      <c r="BH1931" s="2">
        <v>-999</v>
      </c>
      <c r="BI1931">
        <v>0</v>
      </c>
      <c r="BJ1931">
        <v>0.36753170092803422</v>
      </c>
      <c r="BK1931">
        <v>0.36753170092803422</v>
      </c>
      <c r="BL1931">
        <v>-999</v>
      </c>
      <c r="BM1931">
        <v>35.666265264846814</v>
      </c>
      <c r="BN1931">
        <f t="shared" si="190"/>
        <v>-999</v>
      </c>
      <c r="BO1931" t="s">
        <v>3748</v>
      </c>
      <c r="BP1931" t="s">
        <v>3748</v>
      </c>
      <c r="BQ1931">
        <v>0.89058676803865078</v>
      </c>
      <c r="BR1931">
        <v>5.9523809523809521E-2</v>
      </c>
      <c r="BS1931">
        <v>0</v>
      </c>
      <c r="BT1931">
        <v>0.22222222222222221</v>
      </c>
      <c r="BU1931" t="s">
        <v>3748</v>
      </c>
      <c r="BY1931">
        <f t="shared" si="191"/>
        <v>-999</v>
      </c>
      <c r="CA1931">
        <f t="shared" si="192"/>
        <v>-999</v>
      </c>
    </row>
    <row r="1932" spans="1:82" x14ac:dyDescent="0.3">
      <c r="A1932">
        <v>0</v>
      </c>
      <c r="B1932" t="s">
        <v>1209</v>
      </c>
      <c r="C1932" t="s">
        <v>1255</v>
      </c>
      <c r="D1932">
        <v>37139</v>
      </c>
      <c r="E1932" s="2">
        <f>BO1932</f>
        <v>0.71917924419935575</v>
      </c>
      <c r="F1932" s="2" t="s">
        <v>1941</v>
      </c>
      <c r="G1932" s="3">
        <v>7939</v>
      </c>
      <c r="H1932" s="1">
        <v>19.881014292029395</v>
      </c>
      <c r="I1932" s="1">
        <f t="shared" si="193"/>
        <v>-9.0480724374355788</v>
      </c>
      <c r="J1932" s="1">
        <v>2.3932890006099998</v>
      </c>
      <c r="K1932" s="1">
        <v>266.16434619</v>
      </c>
      <c r="L1932" s="2">
        <v>8.6164419749999999E-2</v>
      </c>
      <c r="M1932" s="2">
        <v>3.9951481907623307E-2</v>
      </c>
      <c r="N1932" s="7">
        <v>9.9898583715000003E-2</v>
      </c>
      <c r="O1932" s="2">
        <v>7.6826202465944673E-3</v>
      </c>
      <c r="P1932" s="3">
        <v>274353.72972798999</v>
      </c>
      <c r="Q1932" s="3">
        <v>8237.0336956564806</v>
      </c>
      <c r="R1932" s="3">
        <v>175024.35123488269</v>
      </c>
      <c r="S1932" s="3">
        <v>197.91901344659851</v>
      </c>
      <c r="T1932" s="3">
        <v>70124.240933405337</v>
      </c>
      <c r="V1932">
        <v>37139</v>
      </c>
      <c r="W1932" s="2">
        <v>0.69568348474369113</v>
      </c>
      <c r="X1932" s="2">
        <v>0.5333419371244128</v>
      </c>
      <c r="Y1932" s="2">
        <v>0.27195484263412534</v>
      </c>
      <c r="Z1932" s="2">
        <v>0.68250706403786277</v>
      </c>
      <c r="AA1932" s="2">
        <v>0.7671749525181496</v>
      </c>
      <c r="AB1932" s="2">
        <v>0.21268621856717215</v>
      </c>
      <c r="AC1932" s="2">
        <v>3.9951481907623307E-2</v>
      </c>
      <c r="AD1932" s="2">
        <v>0.20669913379048369</v>
      </c>
      <c r="AE1932" s="2">
        <v>7.6826202465944673E-3</v>
      </c>
      <c r="AF1932">
        <v>69227.930795557535</v>
      </c>
      <c r="AG1932">
        <v>72.063662140797916</v>
      </c>
      <c r="AH1932">
        <v>13544.142312358117</v>
      </c>
      <c r="AI1932">
        <v>14842.792508634264</v>
      </c>
      <c r="AJ1932">
        <v>0.7015177112988048</v>
      </c>
      <c r="AK1932">
        <v>244252.28203044023</v>
      </c>
      <c r="AL1932">
        <v>269.98267558739639</v>
      </c>
      <c r="AM1932">
        <v>50742.40846770299</v>
      </c>
      <c r="AN1932">
        <v>47768.767286694725</v>
      </c>
      <c r="AO1932">
        <v>2.5162055079106831</v>
      </c>
      <c r="AP1932">
        <v>175024.35123488269</v>
      </c>
      <c r="AQ1932">
        <v>197.91901344659846</v>
      </c>
      <c r="AR1932">
        <v>37198.266155344871</v>
      </c>
      <c r="AS1932">
        <v>32925.974778060459</v>
      </c>
      <c r="AT1932">
        <v>1.8146877966118784</v>
      </c>
      <c r="AU1932" s="3">
        <v>51562039.965078436</v>
      </c>
      <c r="AV1932" s="3">
        <v>1548068.1127616789</v>
      </c>
      <c r="AW1932">
        <v>124673.92448325001</v>
      </c>
      <c r="AX1932">
        <v>23431217.367382009</v>
      </c>
      <c r="AY1932">
        <v>3743.1359798039998</v>
      </c>
      <c r="AZ1932">
        <v>703484.97604436369</v>
      </c>
      <c r="BA1932">
        <v>399027.65421124001</v>
      </c>
      <c r="BB1932">
        <v>74993257.332460448</v>
      </c>
      <c r="BC1932">
        <v>11980.16967546048</v>
      </c>
      <c r="BD1932">
        <v>2251553.0888060424</v>
      </c>
      <c r="BE1932">
        <v>274353.72972798999</v>
      </c>
      <c r="BF1932">
        <v>51562039.965078436</v>
      </c>
      <c r="BG1932">
        <v>8237.0336956564806</v>
      </c>
      <c r="BH1932">
        <v>1548068.1127616789</v>
      </c>
      <c r="BI1932">
        <v>5.8587723710859976</v>
      </c>
      <c r="BJ1932">
        <v>25.739786663115392</v>
      </c>
      <c r="BK1932">
        <v>19.881014292029395</v>
      </c>
      <c r="BL1932">
        <v>36.913647370299557</v>
      </c>
      <c r="BM1932">
        <v>27.865574932863979</v>
      </c>
      <c r="BN1932">
        <f t="shared" si="190"/>
        <v>-9.0480724374355788</v>
      </c>
      <c r="BO1932">
        <v>0.71917924419935575</v>
      </c>
      <c r="BP1932">
        <v>5.1024011068647894E-2</v>
      </c>
      <c r="BQ1932">
        <v>0.71787903425237165</v>
      </c>
      <c r="BR1932">
        <v>0.11904761904761904</v>
      </c>
      <c r="BS1932">
        <v>0</v>
      </c>
      <c r="BT1932">
        <v>0.27777777777777779</v>
      </c>
      <c r="BU1932">
        <v>0.25911692060797048</v>
      </c>
      <c r="BV1932">
        <v>0.68250706403786277</v>
      </c>
      <c r="BW1932">
        <v>0.79582463954164895</v>
      </c>
      <c r="BX1932">
        <v>0.21268621856717215</v>
      </c>
      <c r="BY1932">
        <f t="shared" si="191"/>
        <v>0.22030333941453242</v>
      </c>
      <c r="BZ1932">
        <v>0.20669913379048369</v>
      </c>
      <c r="CA1932">
        <f t="shared" si="192"/>
        <v>8.1264059449539482E-3</v>
      </c>
      <c r="CC1932">
        <v>0.22030333941453242</v>
      </c>
      <c r="CD1932">
        <v>8.1264059449539482E-3</v>
      </c>
    </row>
    <row r="1933" spans="1:82" x14ac:dyDescent="0.3">
      <c r="A1933">
        <v>0</v>
      </c>
      <c r="B1933" t="s">
        <v>1209</v>
      </c>
      <c r="C1933" t="s">
        <v>1256</v>
      </c>
      <c r="D1933">
        <v>37141</v>
      </c>
      <c r="E1933" s="2">
        <f>BO1933</f>
        <v>0.68529573975003211</v>
      </c>
      <c r="F1933" s="2" t="s">
        <v>1941</v>
      </c>
      <c r="G1933" s="3">
        <v>12200</v>
      </c>
      <c r="H1933" s="1">
        <v>4.9975150431023589</v>
      </c>
      <c r="I1933" s="1">
        <f t="shared" si="193"/>
        <v>-1.0336034524430744</v>
      </c>
      <c r="J1933" s="1">
        <v>2.0492832355799999</v>
      </c>
      <c r="K1933" s="1">
        <v>217.98647839099999</v>
      </c>
      <c r="L1933" s="2">
        <v>7.5461039999999979E-2</v>
      </c>
      <c r="M1933" s="2">
        <v>2.9463185910377523E-2</v>
      </c>
      <c r="N1933" s="7">
        <v>0.10347197513</v>
      </c>
      <c r="O1933" s="2">
        <v>0.14681854880636411</v>
      </c>
      <c r="P1933" s="3">
        <v>470135.7057479801</v>
      </c>
      <c r="Q1933" s="3">
        <v>14115.075649296963</v>
      </c>
      <c r="R1933" s="3">
        <v>149372.47376567527</v>
      </c>
      <c r="S1933" s="3">
        <v>150.21282655977703</v>
      </c>
      <c r="T1933" s="3">
        <v>52927.413175365371</v>
      </c>
      <c r="V1933">
        <v>37141</v>
      </c>
      <c r="W1933" s="2">
        <v>0.49941700049108162</v>
      </c>
      <c r="X1933" s="2">
        <v>0.13406681946630858</v>
      </c>
      <c r="Y1933" s="2">
        <v>3.0644217807949362E-2</v>
      </c>
      <c r="Z1933" s="2">
        <v>0.58440509447092703</v>
      </c>
      <c r="AA1933" s="2">
        <v>0.62831017227917951</v>
      </c>
      <c r="AB1933" s="2">
        <v>0.18626624879866513</v>
      </c>
      <c r="AC1933" s="2">
        <v>2.9463185910377523E-2</v>
      </c>
      <c r="AD1933" s="2">
        <v>0.21409280127512037</v>
      </c>
      <c r="AE1933" s="2">
        <v>0.14681854880636411</v>
      </c>
      <c r="AF1933">
        <v>111155.52974920503</v>
      </c>
      <c r="AG1933">
        <v>115.30748384013449</v>
      </c>
      <c r="AH1933">
        <v>21671.684791141859</v>
      </c>
      <c r="AI1933">
        <v>17615.856091289679</v>
      </c>
      <c r="AJ1933">
        <v>1.1253405658459974</v>
      </c>
      <c r="AK1933">
        <v>260528.00351488031</v>
      </c>
      <c r="AL1933">
        <v>265.52031039991152</v>
      </c>
      <c r="AM1933">
        <v>49903.720738637501</v>
      </c>
      <c r="AN1933">
        <v>42311.233319159415</v>
      </c>
      <c r="AO1933">
        <v>2.6252076822367165</v>
      </c>
      <c r="AP1933">
        <v>149372.47376567527</v>
      </c>
      <c r="AQ1933">
        <v>150.21282655977703</v>
      </c>
      <c r="AR1933">
        <v>28232.035947495642</v>
      </c>
      <c r="AS1933">
        <v>24695.377227869736</v>
      </c>
      <c r="AT1933">
        <v>1.4998671163907191</v>
      </c>
      <c r="AU1933" s="3">
        <v>88357304.538275376</v>
      </c>
      <c r="AV1933" s="3">
        <v>2652787.3175288714</v>
      </c>
      <c r="AW1933">
        <v>216635.07468997</v>
      </c>
      <c r="AX1933">
        <v>40714395.937232964</v>
      </c>
      <c r="AY1933">
        <v>6504.1230226814396</v>
      </c>
      <c r="AZ1933">
        <v>1222384.8808827498</v>
      </c>
      <c r="BA1933">
        <v>686770.78043795004</v>
      </c>
      <c r="BB1933">
        <v>129071700.47550833</v>
      </c>
      <c r="BC1933">
        <v>20619.198671978404</v>
      </c>
      <c r="BD1933">
        <v>3875172.1984116212</v>
      </c>
      <c r="BE1933">
        <v>470135.7057479801</v>
      </c>
      <c r="BF1933">
        <v>88357304.538275376</v>
      </c>
      <c r="BG1933">
        <v>14115.075649296963</v>
      </c>
      <c r="BH1933">
        <v>2652787.3175288714</v>
      </c>
      <c r="BI1933">
        <v>2.2308567767075647</v>
      </c>
      <c r="BJ1933">
        <v>7.228371819809924</v>
      </c>
      <c r="BK1933">
        <v>4.9975150431023589</v>
      </c>
      <c r="BL1933">
        <v>52.270466321736038</v>
      </c>
      <c r="BM1933">
        <v>51.236862869292963</v>
      </c>
      <c r="BN1933">
        <f t="shared" si="190"/>
        <v>-1.0336034524430744</v>
      </c>
      <c r="BO1933">
        <v>0.68529573975003211</v>
      </c>
      <c r="BP1933">
        <v>1.8513159690150455E-2</v>
      </c>
      <c r="BQ1933">
        <v>0.82838288802235183</v>
      </c>
      <c r="BR1933">
        <v>0.11904761904761904</v>
      </c>
      <c r="BS1933">
        <v>0.10344827586206896</v>
      </c>
      <c r="BT1933">
        <v>0.27777777777777779</v>
      </c>
      <c r="BU1933">
        <v>2.9600132578373066E-2</v>
      </c>
      <c r="BV1933">
        <v>0.58440509447092703</v>
      </c>
      <c r="BW1933">
        <v>0.65177403763400366</v>
      </c>
      <c r="BX1933">
        <v>0.18626624879866513</v>
      </c>
      <c r="BY1933">
        <f t="shared" si="191"/>
        <v>0.16235202400044962</v>
      </c>
      <c r="BZ1933">
        <v>0.21409280127512037</v>
      </c>
      <c r="CA1933">
        <f t="shared" si="192"/>
        <v>0.17530584707134572</v>
      </c>
      <c r="CC1933">
        <v>0.16235202400044962</v>
      </c>
      <c r="CD1933">
        <v>0.17530584707134572</v>
      </c>
    </row>
    <row r="1934" spans="1:82" x14ac:dyDescent="0.3">
      <c r="A1934">
        <v>1</v>
      </c>
      <c r="B1934" t="s">
        <v>1209</v>
      </c>
      <c r="C1934" t="s">
        <v>1257</v>
      </c>
      <c r="D1934">
        <v>37143</v>
      </c>
      <c r="E1934" s="2">
        <v>0</v>
      </c>
      <c r="F1934" s="2" t="s">
        <v>1954</v>
      </c>
      <c r="G1934" s="3">
        <v>-999</v>
      </c>
      <c r="H1934" s="1">
        <v>0.37476938146646871</v>
      </c>
      <c r="I1934" s="1">
        <f t="shared" si="193"/>
        <v>-999</v>
      </c>
      <c r="J1934" s="1">
        <v>-999</v>
      </c>
      <c r="K1934" s="1">
        <v>-999</v>
      </c>
      <c r="L1934" s="2">
        <v>-999</v>
      </c>
      <c r="M1934" s="2">
        <v>-999</v>
      </c>
      <c r="N1934" s="7">
        <v>-999</v>
      </c>
      <c r="O1934" s="2">
        <v>-999</v>
      </c>
      <c r="P1934" s="3">
        <v>-999</v>
      </c>
      <c r="Q1934" s="3">
        <v>-999</v>
      </c>
      <c r="R1934" s="3">
        <v>-999</v>
      </c>
      <c r="S1934" s="3">
        <v>-999</v>
      </c>
      <c r="T1934" s="3">
        <v>-999</v>
      </c>
      <c r="V1934">
        <v>37143</v>
      </c>
      <c r="W1934" s="2">
        <v>-999</v>
      </c>
      <c r="X1934" s="2">
        <v>1.0053824465403633E-2</v>
      </c>
      <c r="Y1934" s="2">
        <v>-999</v>
      </c>
      <c r="Z1934" s="2">
        <v>-999</v>
      </c>
      <c r="AA1934" s="2">
        <v>-999</v>
      </c>
      <c r="AB1934" s="2">
        <v>-999</v>
      </c>
      <c r="AC1934" s="2">
        <v>-999</v>
      </c>
      <c r="AD1934" s="2">
        <v>-999</v>
      </c>
      <c r="AE1934" s="2">
        <v>-999</v>
      </c>
      <c r="AF1934" s="2">
        <v>-999</v>
      </c>
      <c r="AG1934" s="2">
        <v>-999</v>
      </c>
      <c r="AH1934" s="2">
        <v>-999</v>
      </c>
      <c r="AI1934" s="2">
        <v>-999</v>
      </c>
      <c r="AJ1934" s="2">
        <v>-999</v>
      </c>
      <c r="AK1934" s="2">
        <v>-999</v>
      </c>
      <c r="AL1934" s="2">
        <v>-999</v>
      </c>
      <c r="AM1934" s="2">
        <v>-999</v>
      </c>
      <c r="AN1934" s="2">
        <v>-999</v>
      </c>
      <c r="AO1934" s="2">
        <v>-999</v>
      </c>
      <c r="AP1934" s="2">
        <v>-999</v>
      </c>
      <c r="AQ1934" s="2">
        <v>-999</v>
      </c>
      <c r="AR1934" s="2">
        <v>-999</v>
      </c>
      <c r="AS1934" s="2">
        <v>-999</v>
      </c>
      <c r="AT1934" s="2">
        <v>-999</v>
      </c>
      <c r="AU1934" s="2">
        <v>-999</v>
      </c>
      <c r="AV1934" s="2">
        <v>-999</v>
      </c>
      <c r="AW1934" s="2">
        <v>-999</v>
      </c>
      <c r="AX1934" s="2">
        <v>-999</v>
      </c>
      <c r="AY1934" s="2">
        <v>-999</v>
      </c>
      <c r="AZ1934" s="2">
        <v>-999</v>
      </c>
      <c r="BA1934" s="2">
        <v>-999</v>
      </c>
      <c r="BB1934" s="2">
        <v>-999</v>
      </c>
      <c r="BC1934" s="2">
        <v>-999</v>
      </c>
      <c r="BD1934" s="2">
        <v>-999</v>
      </c>
      <c r="BE1934" s="2">
        <v>-999</v>
      </c>
      <c r="BF1934" s="2">
        <v>-999</v>
      </c>
      <c r="BG1934" s="2">
        <v>-999</v>
      </c>
      <c r="BH1934" s="2">
        <v>-999</v>
      </c>
      <c r="BI1934">
        <v>0</v>
      </c>
      <c r="BJ1934">
        <v>0.37476938146646871</v>
      </c>
      <c r="BK1934">
        <v>0.37476938146646871</v>
      </c>
      <c r="BL1934">
        <v>-999</v>
      </c>
      <c r="BM1934">
        <v>27.865574932863979</v>
      </c>
      <c r="BN1934">
        <f t="shared" si="190"/>
        <v>-999</v>
      </c>
      <c r="BO1934" t="s">
        <v>3748</v>
      </c>
      <c r="BP1934" t="s">
        <v>3748</v>
      </c>
      <c r="BQ1934">
        <v>0.7264946605905882</v>
      </c>
      <c r="BR1934">
        <v>7.1428571428571425E-2</v>
      </c>
      <c r="BS1934">
        <v>0</v>
      </c>
      <c r="BT1934">
        <v>0.22222222222222221</v>
      </c>
      <c r="BU1934" t="s">
        <v>3748</v>
      </c>
      <c r="BY1934">
        <f t="shared" si="191"/>
        <v>-999</v>
      </c>
      <c r="CA1934">
        <f t="shared" si="192"/>
        <v>-999</v>
      </c>
    </row>
    <row r="1935" spans="1:82" x14ac:dyDescent="0.3">
      <c r="A1935">
        <v>0</v>
      </c>
      <c r="B1935" t="s">
        <v>1209</v>
      </c>
      <c r="C1935" t="s">
        <v>1258</v>
      </c>
      <c r="D1935">
        <v>37145</v>
      </c>
      <c r="E1935" s="2">
        <f t="shared" ref="E1935:E1948" si="194">BO1935</f>
        <v>0.55900017531261825</v>
      </c>
      <c r="F1935" s="2" t="s">
        <v>1938</v>
      </c>
      <c r="G1935" s="3">
        <v>3152</v>
      </c>
      <c r="H1935" s="1">
        <v>3.9295598382568082</v>
      </c>
      <c r="I1935" s="1">
        <f t="shared" si="193"/>
        <v>-1.9448879232950631</v>
      </c>
      <c r="J1935" s="1">
        <v>2.6179892099200002</v>
      </c>
      <c r="K1935" s="1">
        <v>261.62754463300001</v>
      </c>
      <c r="L1935" s="2">
        <v>5.8089548759999943E-2</v>
      </c>
      <c r="M1935" s="2">
        <v>1.6429656822809354E-3</v>
      </c>
      <c r="N1935" s="7">
        <v>0</v>
      </c>
      <c r="O1935" s="2">
        <v>9.5585536257827459E-3</v>
      </c>
      <c r="P1935" s="3">
        <v>175167.79191567004</v>
      </c>
      <c r="Q1935" s="3">
        <v>5259.1339138478406</v>
      </c>
      <c r="R1935" s="3">
        <v>109178.43020440385</v>
      </c>
      <c r="S1935" s="3">
        <v>112.57313110989213</v>
      </c>
      <c r="T1935" s="3">
        <v>52054.854891785406</v>
      </c>
      <c r="V1935">
        <v>37145</v>
      </c>
      <c r="W1935" s="2">
        <v>0.46233411093404275</v>
      </c>
      <c r="X1935" s="2">
        <v>0.10541710927809245</v>
      </c>
      <c r="Y1935" s="2">
        <v>4.8283106052313979E-2</v>
      </c>
      <c r="Z1935" s="2">
        <v>0.74658602821885944</v>
      </c>
      <c r="AA1935" s="2">
        <v>0.75409836818633535</v>
      </c>
      <c r="AB1935" s="2">
        <v>0.14338687012440252</v>
      </c>
      <c r="AC1935" s="2">
        <v>1.6429656822809354E-3</v>
      </c>
      <c r="AD1935" s="2">
        <v>0</v>
      </c>
      <c r="AE1935" s="2">
        <v>9.5585536257827459E-3</v>
      </c>
      <c r="AF1935">
        <v>63944.646807753474</v>
      </c>
      <c r="AG1935">
        <v>64.492562802947276</v>
      </c>
      <c r="AH1935">
        <v>12121.177619105378</v>
      </c>
      <c r="AI1935">
        <v>18646.52663123043</v>
      </c>
      <c r="AJ1935">
        <v>0.64256760766885768</v>
      </c>
      <c r="AK1935">
        <v>173123.07701215733</v>
      </c>
      <c r="AL1935">
        <v>177.06569391283941</v>
      </c>
      <c r="AM1935">
        <v>33278.949275521591</v>
      </c>
      <c r="AN1935">
        <v>49543.609866599625</v>
      </c>
      <c r="AO1935">
        <v>1.7461063666057011</v>
      </c>
      <c r="AP1935">
        <v>109178.43020440385</v>
      </c>
      <c r="AQ1935">
        <v>112.57313110989213</v>
      </c>
      <c r="AR1935">
        <v>21157.771656416211</v>
      </c>
      <c r="AS1935">
        <v>30897.083235369195</v>
      </c>
      <c r="AT1935">
        <v>1.1035387589368435</v>
      </c>
      <c r="AU1935" s="3">
        <v>32921034.812631026</v>
      </c>
      <c r="AV1935" s="3">
        <v>988401.62776856311</v>
      </c>
      <c r="AW1935">
        <v>83870.624231339985</v>
      </c>
      <c r="AX1935">
        <v>15762645.118038036</v>
      </c>
      <c r="AY1935">
        <v>2518.0818884956798</v>
      </c>
      <c r="AZ1935">
        <v>473248.31012387807</v>
      </c>
      <c r="BA1935">
        <v>259038.41614701002</v>
      </c>
      <c r="BB1935">
        <v>48683679.930669062</v>
      </c>
      <c r="BC1935">
        <v>7777.2158023435204</v>
      </c>
      <c r="BD1935">
        <v>1461649.9378924412</v>
      </c>
      <c r="BE1935">
        <v>175167.79191567004</v>
      </c>
      <c r="BF1935">
        <v>32921034.812631026</v>
      </c>
      <c r="BG1935">
        <v>5259.1339138478406</v>
      </c>
      <c r="BH1935">
        <v>988401.62776856311</v>
      </c>
      <c r="BI1935">
        <v>1.7973330673165731</v>
      </c>
      <c r="BJ1935">
        <v>5.726892905573381</v>
      </c>
      <c r="BK1935">
        <v>3.9295598382568082</v>
      </c>
      <c r="BL1935">
        <v>57.982206731704423</v>
      </c>
      <c r="BM1935">
        <v>56.03731880840936</v>
      </c>
      <c r="BN1935">
        <f t="shared" si="190"/>
        <v>-1.9448879232950631</v>
      </c>
      <c r="BO1935">
        <v>0.55900017531261825</v>
      </c>
      <c r="BP1935">
        <v>1.2166658967104565E-2</v>
      </c>
      <c r="BQ1935">
        <v>0.37827389431707914</v>
      </c>
      <c r="BR1935">
        <v>5.9523809523809521E-2</v>
      </c>
      <c r="BS1935">
        <v>0.17241379310344829</v>
      </c>
      <c r="BT1935">
        <v>0.33333333333333331</v>
      </c>
      <c r="BU1935">
        <v>5.5697318196391316E-2</v>
      </c>
      <c r="BV1935">
        <v>0.74658602821885944</v>
      </c>
      <c r="BW1935">
        <v>0.78225971803561767</v>
      </c>
      <c r="BX1935">
        <v>0.14338687012440252</v>
      </c>
      <c r="BY1935">
        <f t="shared" si="191"/>
        <v>2.1883975535433493E-2</v>
      </c>
      <c r="BZ1935">
        <v>0</v>
      </c>
      <c r="CA1935">
        <f t="shared" si="192"/>
        <v>1.4706028796615282E-2</v>
      </c>
      <c r="CC1935">
        <v>2.1883975535433493E-2</v>
      </c>
      <c r="CD1935">
        <v>1.4706028796615282E-2</v>
      </c>
    </row>
    <row r="1936" spans="1:82" x14ac:dyDescent="0.3">
      <c r="A1936">
        <v>0</v>
      </c>
      <c r="B1936" t="s">
        <v>1209</v>
      </c>
      <c r="C1936" t="s">
        <v>1259</v>
      </c>
      <c r="D1936">
        <v>37147</v>
      </c>
      <c r="E1936" s="2">
        <f t="shared" si="194"/>
        <v>0.62290451749259024</v>
      </c>
      <c r="F1936" s="2" t="s">
        <v>1939</v>
      </c>
      <c r="G1936" s="3">
        <v>61978</v>
      </c>
      <c r="H1936" s="1">
        <v>24.142170554623419</v>
      </c>
      <c r="I1936" s="1">
        <f t="shared" si="193"/>
        <v>-0.96177151396375393</v>
      </c>
      <c r="J1936" s="1">
        <v>2.4887637747500002</v>
      </c>
      <c r="K1936" s="1">
        <v>282.85284600099999</v>
      </c>
      <c r="L1936" s="2">
        <v>4.9449165790000027E-2</v>
      </c>
      <c r="M1936" s="2">
        <v>0.13727026353236571</v>
      </c>
      <c r="N1936" s="7">
        <v>2.5386614461999999E-3</v>
      </c>
      <c r="O1936" s="2">
        <v>1.049655957157637E-2</v>
      </c>
      <c r="P1936" s="3">
        <v>1146420.2451715099</v>
      </c>
      <c r="Q1936" s="3">
        <v>34419.441639167519</v>
      </c>
      <c r="R1936" s="3">
        <v>644844.86914160522</v>
      </c>
      <c r="S1936" s="3">
        <v>665.21975527466009</v>
      </c>
      <c r="T1936" s="3">
        <v>308534.21656641748</v>
      </c>
      <c r="V1936">
        <v>37147</v>
      </c>
      <c r="W1936" s="2">
        <v>0.63769933674743018</v>
      </c>
      <c r="X1936" s="2">
        <v>0.647654683048692</v>
      </c>
      <c r="Y1936" s="2">
        <v>4.7379581529826222E-2</v>
      </c>
      <c r="Z1936" s="2">
        <v>0.70973411759109484</v>
      </c>
      <c r="AA1936" s="2">
        <v>0.81527680850814654</v>
      </c>
      <c r="AB1936" s="2">
        <v>0.12205915288109717</v>
      </c>
      <c r="AC1936" s="2">
        <v>0.13727026353236571</v>
      </c>
      <c r="AD1936" s="2">
        <v>5.2527183309611404E-3</v>
      </c>
      <c r="AE1936" s="2">
        <v>1.049655957157637E-2</v>
      </c>
      <c r="AF1936">
        <v>353277.53782324161</v>
      </c>
      <c r="AG1936">
        <v>359.46983560747316</v>
      </c>
      <c r="AH1936">
        <v>67561.243292841711</v>
      </c>
      <c r="AI1936">
        <v>102446.75136538099</v>
      </c>
      <c r="AJ1936">
        <v>3.5582890003430618</v>
      </c>
      <c r="AK1936">
        <v>998122.40696484677</v>
      </c>
      <c r="AL1936">
        <v>1024.6895908821332</v>
      </c>
      <c r="AM1936">
        <v>192587.2379033936</v>
      </c>
      <c r="AN1936">
        <v>285954.97332124662</v>
      </c>
      <c r="AO1936">
        <v>10.077011707539858</v>
      </c>
      <c r="AP1936">
        <v>644844.86914160522</v>
      </c>
      <c r="AQ1936">
        <v>665.21975527465997</v>
      </c>
      <c r="AR1936">
        <v>125025.99461055189</v>
      </c>
      <c r="AS1936">
        <v>183508.22195586562</v>
      </c>
      <c r="AT1936">
        <v>6.5187227071967966</v>
      </c>
      <c r="AU1936" s="3">
        <v>215458220.87753358</v>
      </c>
      <c r="AV1936" s="3">
        <v>6468789.8616651436</v>
      </c>
      <c r="AW1936">
        <v>571594.92114929005</v>
      </c>
      <c r="AX1936">
        <v>107425549.48079757</v>
      </c>
      <c r="AY1936">
        <v>17161.226969434079</v>
      </c>
      <c r="AZ1936">
        <v>3225280.9966354407</v>
      </c>
      <c r="BA1936">
        <v>1718015.1663207998</v>
      </c>
      <c r="BB1936">
        <v>322883770.35833114</v>
      </c>
      <c r="BC1936">
        <v>51580.668608601598</v>
      </c>
      <c r="BD1936">
        <v>9694070.8583005834</v>
      </c>
      <c r="BE1936">
        <v>1146420.2451715099</v>
      </c>
      <c r="BF1936">
        <v>215458220.87753358</v>
      </c>
      <c r="BG1936">
        <v>34419.441639167519</v>
      </c>
      <c r="BH1936">
        <v>6468789.8616651436</v>
      </c>
      <c r="BI1936">
        <v>11.246493679336297</v>
      </c>
      <c r="BJ1936">
        <v>35.388664233959716</v>
      </c>
      <c r="BK1936">
        <v>24.142170554623419</v>
      </c>
      <c r="BL1936">
        <v>38.968781644652118</v>
      </c>
      <c r="BM1936">
        <v>38.007010130688364</v>
      </c>
      <c r="BN1936">
        <f t="shared" si="190"/>
        <v>-0.96177151396375393</v>
      </c>
      <c r="BO1936">
        <v>0.62290451749259024</v>
      </c>
      <c r="BP1936">
        <v>8.4833903394921722E-2</v>
      </c>
      <c r="BQ1936">
        <v>0.66490976215572095</v>
      </c>
      <c r="BR1936">
        <v>0.14880952380952381</v>
      </c>
      <c r="BS1936">
        <v>3.4482758620689655E-2</v>
      </c>
      <c r="BT1936">
        <v>0.27777777777777779</v>
      </c>
      <c r="BU1936">
        <v>2.7543023638456357E-2</v>
      </c>
      <c r="BV1936">
        <v>0.70973411759109484</v>
      </c>
      <c r="BW1936">
        <v>0.84572283040264162</v>
      </c>
      <c r="BX1936">
        <v>0.12205915288109717</v>
      </c>
      <c r="BY1936">
        <f t="shared" si="191"/>
        <v>0.16883499438484065</v>
      </c>
      <c r="BZ1936">
        <v>5.2527183309611404E-3</v>
      </c>
      <c r="CA1936">
        <f t="shared" si="192"/>
        <v>1.8872427124337551E-2</v>
      </c>
      <c r="CC1936">
        <v>0.16883499438484065</v>
      </c>
      <c r="CD1936">
        <v>1.8872427124337551E-2</v>
      </c>
    </row>
    <row r="1937" spans="1:82" x14ac:dyDescent="0.3">
      <c r="A1937">
        <v>0</v>
      </c>
      <c r="B1937" t="s">
        <v>1209</v>
      </c>
      <c r="C1937" t="s">
        <v>129</v>
      </c>
      <c r="D1937">
        <v>37149</v>
      </c>
      <c r="E1937" s="2">
        <f t="shared" si="194"/>
        <v>0.6160180512522978</v>
      </c>
      <c r="F1937" s="2" t="s">
        <v>1939</v>
      </c>
      <c r="G1937" s="3">
        <v>500</v>
      </c>
      <c r="H1937" s="1">
        <v>0.56949223470060995</v>
      </c>
      <c r="I1937" s="1">
        <f t="shared" si="193"/>
        <v>-6.2038822941890999</v>
      </c>
      <c r="J1937" s="1">
        <v>2.5450238571799999</v>
      </c>
      <c r="K1937" s="1">
        <v>267.016399036</v>
      </c>
      <c r="L1937" s="2">
        <v>0.10094764818000002</v>
      </c>
      <c r="M1937" s="2">
        <v>3.6529722959057468E-4</v>
      </c>
      <c r="N1937" s="7">
        <v>0</v>
      </c>
      <c r="O1937" s="2">
        <v>2.8567877355875362E-2</v>
      </c>
      <c r="P1937" s="3">
        <v>19986.126698083997</v>
      </c>
      <c r="Q1937" s="3">
        <v>600.05161665196795</v>
      </c>
      <c r="R1937" s="3">
        <v>5481.185394920738</v>
      </c>
      <c r="S1937" s="3">
        <v>4.8482280368333868</v>
      </c>
      <c r="T1937" s="3">
        <v>2608.2484388093189</v>
      </c>
      <c r="V1937">
        <v>37149</v>
      </c>
      <c r="W1937" s="2">
        <v>0.48799468835208415</v>
      </c>
      <c r="X1937" s="2">
        <v>1.5277595356606414E-2</v>
      </c>
      <c r="Y1937" s="2">
        <v>0.12057852724805505</v>
      </c>
      <c r="Z1937" s="2">
        <v>0.72577810712685098</v>
      </c>
      <c r="AA1937" s="2">
        <v>0.7696308547117755</v>
      </c>
      <c r="AB1937" s="2">
        <v>0.24917679045419999</v>
      </c>
      <c r="AC1937" s="2">
        <v>3.6529722959057468E-4</v>
      </c>
      <c r="AD1937" s="2">
        <v>0</v>
      </c>
      <c r="AE1937" s="2">
        <v>2.8567877355875362E-2</v>
      </c>
      <c r="AF1937">
        <v>9441.0775720968322</v>
      </c>
      <c r="AG1937">
        <v>8.538660788611649</v>
      </c>
      <c r="AH1937">
        <v>1604.8148739922983</v>
      </c>
      <c r="AI1937">
        <v>2857.3581430843778</v>
      </c>
      <c r="AJ1937">
        <v>9.2302364710671853E-2</v>
      </c>
      <c r="AK1937">
        <v>14922.26296701757</v>
      </c>
      <c r="AL1937">
        <v>13.386888825445036</v>
      </c>
      <c r="AM1937">
        <v>2516.0243316151932</v>
      </c>
      <c r="AN1937">
        <v>4554.3971242708021</v>
      </c>
      <c r="AO1937">
        <v>0.14560523179903145</v>
      </c>
      <c r="AP1937">
        <v>5481.185394920738</v>
      </c>
      <c r="AQ1937">
        <v>4.8482280368333868</v>
      </c>
      <c r="AR1937">
        <v>911.20945762289489</v>
      </c>
      <c r="AS1937">
        <v>1697.0389811864243</v>
      </c>
      <c r="AT1937">
        <v>5.3302867088359601E-2</v>
      </c>
      <c r="AU1937" s="3">
        <v>3756192.6516379062</v>
      </c>
      <c r="AV1937" s="3">
        <v>112773.70083357085</v>
      </c>
      <c r="AW1937">
        <v>28404.128696560001</v>
      </c>
      <c r="AX1937">
        <v>5338271.9472314864</v>
      </c>
      <c r="AY1937">
        <v>852.78871696511999</v>
      </c>
      <c r="AZ1937">
        <v>160273.11146642466</v>
      </c>
      <c r="BA1937">
        <v>48390.255394644002</v>
      </c>
      <c r="BB1937">
        <v>9094464.5988693945</v>
      </c>
      <c r="BC1937">
        <v>1452.8403336170879</v>
      </c>
      <c r="BD1937">
        <v>273046.81229999551</v>
      </c>
      <c r="BE1937">
        <v>19986.126698083997</v>
      </c>
      <c r="BF1937">
        <v>3756192.6516379062</v>
      </c>
      <c r="BG1937">
        <v>600.05161665196795</v>
      </c>
      <c r="BH1937">
        <v>112773.70083357085</v>
      </c>
      <c r="BI1937">
        <v>0.71281122666756014</v>
      </c>
      <c r="BJ1937">
        <v>1.2823034613681701</v>
      </c>
      <c r="BK1937">
        <v>0.56949223470060995</v>
      </c>
      <c r="BL1937">
        <v>83.875941230375119</v>
      </c>
      <c r="BM1937">
        <v>77.672058936186019</v>
      </c>
      <c r="BN1937">
        <f t="shared" si="190"/>
        <v>-6.2038822941890999</v>
      </c>
      <c r="BO1937">
        <v>0.6160180512522978</v>
      </c>
      <c r="BP1937">
        <v>5.3173934463900223E-3</v>
      </c>
      <c r="BQ1937">
        <v>0.1917857875330477</v>
      </c>
      <c r="BR1937">
        <v>1.1904761904761904E-2</v>
      </c>
      <c r="BS1937">
        <v>0.34482758620689657</v>
      </c>
      <c r="BT1937">
        <v>0.44444444444444442</v>
      </c>
      <c r="BU1937">
        <v>0.17766556214045959</v>
      </c>
      <c r="BV1937">
        <v>0.72577810712685098</v>
      </c>
      <c r="BW1937">
        <v>0.79837225592507832</v>
      </c>
      <c r="BX1937">
        <v>0.24917679045419999</v>
      </c>
      <c r="BY1937">
        <f t="shared" si="191"/>
        <v>2.0403014309375651E-2</v>
      </c>
      <c r="BZ1937">
        <v>0</v>
      </c>
      <c r="CA1937">
        <f t="shared" si="192"/>
        <v>2.5595030520571958E-2</v>
      </c>
      <c r="CC1937">
        <v>2.0403014309375651E-2</v>
      </c>
      <c r="CD1937">
        <v>2.5595030520571958E-2</v>
      </c>
    </row>
    <row r="1938" spans="1:82" x14ac:dyDescent="0.3">
      <c r="A1938">
        <v>0</v>
      </c>
      <c r="B1938" t="s">
        <v>1209</v>
      </c>
      <c r="C1938" t="s">
        <v>60</v>
      </c>
      <c r="D1938">
        <v>37151</v>
      </c>
      <c r="E1938" s="2">
        <f t="shared" si="194"/>
        <v>0.53835402811992694</v>
      </c>
      <c r="F1938" s="2" t="s">
        <v>1938</v>
      </c>
      <c r="G1938" s="3">
        <v>23043</v>
      </c>
      <c r="H1938" s="1">
        <v>19.720108552900101</v>
      </c>
      <c r="I1938" s="1">
        <f t="shared" si="193"/>
        <v>-2.7930542015631943E-2</v>
      </c>
      <c r="J1938" s="1">
        <v>2.5444295298699999</v>
      </c>
      <c r="K1938" s="1">
        <v>220.859007881</v>
      </c>
      <c r="L1938" s="2">
        <v>5.7469801690000155E-2</v>
      </c>
      <c r="M1938" s="2">
        <v>1.1564407629868602E-2</v>
      </c>
      <c r="N1938" s="7">
        <v>0</v>
      </c>
      <c r="O1938" s="2">
        <v>1.3089524943067234E-2</v>
      </c>
      <c r="P1938" s="3">
        <v>1864292.4815188705</v>
      </c>
      <c r="Q1938" s="3">
        <v>55972.411980894249</v>
      </c>
      <c r="R1938" s="3">
        <v>881406.16976743005</v>
      </c>
      <c r="S1938" s="3">
        <v>906.2205714771535</v>
      </c>
      <c r="T1938" s="3">
        <v>363379.00379137753</v>
      </c>
      <c r="V1938">
        <v>37151</v>
      </c>
      <c r="W1938" s="2">
        <v>0.52403380951545642</v>
      </c>
      <c r="X1938" s="2">
        <v>0.5290253676908272</v>
      </c>
      <c r="Y1938" s="2">
        <v>-7.3495987577445318E-3</v>
      </c>
      <c r="Z1938" s="2">
        <v>0.72560861961935719</v>
      </c>
      <c r="AA1938" s="2">
        <v>0.63658976609646944</v>
      </c>
      <c r="AB1938" s="2">
        <v>0.14185710109481023</v>
      </c>
      <c r="AC1938" s="2">
        <v>1.1564407629868602E-2</v>
      </c>
      <c r="AD1938" s="2">
        <v>0</v>
      </c>
      <c r="AE1938" s="2">
        <v>1.3089524943067234E-2</v>
      </c>
      <c r="AF1938">
        <v>431671.85930795688</v>
      </c>
      <c r="AG1938">
        <v>439.95010462520708</v>
      </c>
      <c r="AH1938">
        <v>82687.260824164798</v>
      </c>
      <c r="AI1938">
        <v>95690.861417529901</v>
      </c>
      <c r="AJ1938">
        <v>4.3497537536651265</v>
      </c>
      <c r="AK1938">
        <v>1313078.0290753869</v>
      </c>
      <c r="AL1938">
        <v>1346.1706761023606</v>
      </c>
      <c r="AM1938">
        <v>253008.61310976162</v>
      </c>
      <c r="AN1938">
        <v>288748.51292331063</v>
      </c>
      <c r="AO1938">
        <v>13.251939523084824</v>
      </c>
      <c r="AP1938">
        <v>881406.16976743005</v>
      </c>
      <c r="AQ1938">
        <v>906.2205714771535</v>
      </c>
      <c r="AR1938">
        <v>170321.35228559683</v>
      </c>
      <c r="AS1938">
        <v>193057.65150578073</v>
      </c>
      <c r="AT1938">
        <v>8.9021857694196971</v>
      </c>
      <c r="AU1938" s="3">
        <v>350375128.9766565</v>
      </c>
      <c r="AV1938" s="3">
        <v>10519455.107689265</v>
      </c>
      <c r="AW1938">
        <v>703594.55557543004</v>
      </c>
      <c r="AX1938">
        <v>132233560.77484632</v>
      </c>
      <c r="AY1938">
        <v>21124.305720579359</v>
      </c>
      <c r="AZ1938">
        <v>3970102.0171256848</v>
      </c>
      <c r="BA1938">
        <v>2567887.0370943006</v>
      </c>
      <c r="BB1938">
        <v>482608689.75150287</v>
      </c>
      <c r="BC1938">
        <v>77096.717701473608</v>
      </c>
      <c r="BD1938">
        <v>14489557.12481495</v>
      </c>
      <c r="BE1938">
        <v>1864292.4815188705</v>
      </c>
      <c r="BF1938">
        <v>350375128.9766565</v>
      </c>
      <c r="BG1938">
        <v>55972.411980894249</v>
      </c>
      <c r="BH1938">
        <v>10519455.107689265</v>
      </c>
      <c r="BI1938">
        <v>7.4890230491755068</v>
      </c>
      <c r="BJ1938">
        <v>27.209131602075608</v>
      </c>
      <c r="BK1938">
        <v>19.720108552900101</v>
      </c>
      <c r="BL1938">
        <v>59.758653026204975</v>
      </c>
      <c r="BM1938">
        <v>59.730722484189343</v>
      </c>
      <c r="BN1938">
        <f t="shared" si="190"/>
        <v>-2.7930542015631943E-2</v>
      </c>
      <c r="BO1938">
        <v>0.53835402811992694</v>
      </c>
      <c r="BP1938">
        <v>4.8822943641013125E-2</v>
      </c>
      <c r="BQ1938">
        <v>0.36640808457287055</v>
      </c>
      <c r="BR1938">
        <v>0.10714285714285714</v>
      </c>
      <c r="BS1938">
        <v>0.17241379310344829</v>
      </c>
      <c r="BT1938">
        <v>0.3888888888888889</v>
      </c>
      <c r="BU1938">
        <v>7.998693741728362E-4</v>
      </c>
      <c r="BV1938">
        <v>0.72560861961935719</v>
      </c>
      <c r="BW1938">
        <v>0.66036282790090195</v>
      </c>
      <c r="BX1938">
        <v>0.14185710109481023</v>
      </c>
      <c r="BY1938">
        <f t="shared" si="191"/>
        <v>2.2139467891984968E-2</v>
      </c>
      <c r="BZ1938">
        <v>0</v>
      </c>
      <c r="CA1938">
        <f t="shared" si="192"/>
        <v>2.0371534882200015E-2</v>
      </c>
      <c r="CC1938">
        <v>2.2139467891984968E-2</v>
      </c>
      <c r="CD1938">
        <v>2.0371534882200015E-2</v>
      </c>
    </row>
    <row r="1939" spans="1:82" x14ac:dyDescent="0.3">
      <c r="A1939">
        <v>0</v>
      </c>
      <c r="B1939" t="s">
        <v>1209</v>
      </c>
      <c r="C1939" t="s">
        <v>402</v>
      </c>
      <c r="D1939">
        <v>37153</v>
      </c>
      <c r="E1939" s="2">
        <f t="shared" si="194"/>
        <v>0.61286811856806223</v>
      </c>
      <c r="F1939" s="2" t="s">
        <v>1939</v>
      </c>
      <c r="G1939" s="3">
        <v>5985</v>
      </c>
      <c r="H1939" s="1">
        <v>13.118084578354837</v>
      </c>
      <c r="I1939" s="1">
        <f t="shared" si="193"/>
        <v>-3.3803373741155056</v>
      </c>
      <c r="J1939" s="1">
        <v>2.5238966774199998</v>
      </c>
      <c r="K1939" s="1">
        <v>251.99011982100001</v>
      </c>
      <c r="L1939" s="2">
        <v>5.1339403319999866E-2</v>
      </c>
      <c r="M1939" s="2">
        <v>1.1475170725299322E-2</v>
      </c>
      <c r="N1939" s="7">
        <v>0</v>
      </c>
      <c r="O1939" s="2">
        <v>0.18738686455905187</v>
      </c>
      <c r="P1939" s="3">
        <v>637478.64127886004</v>
      </c>
      <c r="Q1939" s="3">
        <v>19139.280715014724</v>
      </c>
      <c r="R1939" s="3">
        <v>479332.53871463257</v>
      </c>
      <c r="S1939" s="3">
        <v>535.40749709399324</v>
      </c>
      <c r="T1939" s="3">
        <v>174044.35013111087</v>
      </c>
      <c r="V1939">
        <v>37153</v>
      </c>
      <c r="W1939" s="2">
        <v>0.56595600162454551</v>
      </c>
      <c r="X1939" s="2">
        <v>0.35191487404073896</v>
      </c>
      <c r="Y1939" s="2">
        <v>9.0838885512418505E-2</v>
      </c>
      <c r="Z1939" s="2">
        <v>0.71975315592968148</v>
      </c>
      <c r="AA1939" s="2">
        <v>0.72632007620854566</v>
      </c>
      <c r="AB1939" s="2">
        <v>0.12672497055405163</v>
      </c>
      <c r="AC1939" s="2">
        <v>1.1475170725299322E-2</v>
      </c>
      <c r="AD1939" s="2">
        <v>0</v>
      </c>
      <c r="AE1939" s="2">
        <v>0.18738686455905187</v>
      </c>
      <c r="AF1939">
        <v>219775.95005539298</v>
      </c>
      <c r="AG1939">
        <v>231.42475561154617</v>
      </c>
      <c r="AH1939">
        <v>43495.566718235801</v>
      </c>
      <c r="AI1939">
        <v>36936.193776825727</v>
      </c>
      <c r="AJ1939">
        <v>2.2340026999818994</v>
      </c>
      <c r="AK1939">
        <v>699108.48877002555</v>
      </c>
      <c r="AL1939">
        <v>766.8322527055393</v>
      </c>
      <c r="AM1939">
        <v>144123.74908254962</v>
      </c>
      <c r="AN1939">
        <v>110352.36154362278</v>
      </c>
      <c r="AO1939">
        <v>7.1865071617752641</v>
      </c>
      <c r="AP1939">
        <v>479332.53871463257</v>
      </c>
      <c r="AQ1939">
        <v>535.40749709399313</v>
      </c>
      <c r="AR1939">
        <v>100628.18236431382</v>
      </c>
      <c r="AS1939">
        <v>73416.167766797065</v>
      </c>
      <c r="AT1939">
        <v>4.9525044617933647</v>
      </c>
      <c r="AU1939" s="3">
        <v>119807735.84194896</v>
      </c>
      <c r="AV1939" s="3">
        <v>3597036.4175798669</v>
      </c>
      <c r="AW1939">
        <v>276289.32860484003</v>
      </c>
      <c r="AX1939">
        <v>51925816.417993635</v>
      </c>
      <c r="AY1939">
        <v>8295.1469685676802</v>
      </c>
      <c r="AZ1939">
        <v>1558989.9212726098</v>
      </c>
      <c r="BA1939">
        <v>913767.96988370013</v>
      </c>
      <c r="BB1939">
        <v>171733552.25994259</v>
      </c>
      <c r="BC1939">
        <v>27434.427683582406</v>
      </c>
      <c r="BD1939">
        <v>5156026.3388524773</v>
      </c>
      <c r="BE1939">
        <v>637478.64127886004</v>
      </c>
      <c r="BF1939">
        <v>119807735.84194896</v>
      </c>
      <c r="BG1939">
        <v>19139.280715014724</v>
      </c>
      <c r="BH1939">
        <v>3597036.4175798669</v>
      </c>
      <c r="BI1939">
        <v>5.206603850774</v>
      </c>
      <c r="BJ1939">
        <v>18.324688429128837</v>
      </c>
      <c r="BK1939">
        <v>13.118084578354837</v>
      </c>
      <c r="BL1939">
        <v>55.516757349181624</v>
      </c>
      <c r="BM1939">
        <v>52.136419975066119</v>
      </c>
      <c r="BN1939">
        <f t="shared" si="190"/>
        <v>-3.3803373741155056</v>
      </c>
      <c r="BO1939">
        <v>0.61286811856806223</v>
      </c>
      <c r="BP1939">
        <v>3.8641358953154431E-2</v>
      </c>
      <c r="BQ1939">
        <v>0.46002560451686231</v>
      </c>
      <c r="BR1939">
        <v>2.976190476190476E-2</v>
      </c>
      <c r="BS1939">
        <v>0.13793103448275862</v>
      </c>
      <c r="BT1939">
        <v>0.27777777777777779</v>
      </c>
      <c r="BU1939">
        <v>9.6805437517594933E-2</v>
      </c>
      <c r="BV1939">
        <v>0.71975315592968148</v>
      </c>
      <c r="BW1939">
        <v>0.75344406245699758</v>
      </c>
      <c r="BX1939">
        <v>0.12672497055405163</v>
      </c>
      <c r="BY1939">
        <f t="shared" si="191"/>
        <v>4.6943738243238033E-2</v>
      </c>
      <c r="BZ1939">
        <v>0</v>
      </c>
      <c r="CA1939">
        <f t="shared" si="192"/>
        <v>0.32521281844359767</v>
      </c>
      <c r="CC1939">
        <v>4.6943738243238033E-2</v>
      </c>
      <c r="CD1939">
        <v>0.32521281844359767</v>
      </c>
    </row>
    <row r="1940" spans="1:82" x14ac:dyDescent="0.3">
      <c r="A1940">
        <v>0</v>
      </c>
      <c r="B1940" t="s">
        <v>1209</v>
      </c>
      <c r="C1940" t="s">
        <v>1260</v>
      </c>
      <c r="D1940">
        <v>37155</v>
      </c>
      <c r="E1940" s="2">
        <f t="shared" si="194"/>
        <v>0.72087803255474414</v>
      </c>
      <c r="F1940" s="2" t="s">
        <v>1941</v>
      </c>
      <c r="G1940" s="3">
        <v>17387</v>
      </c>
      <c r="H1940" s="1">
        <v>12.152120249097527</v>
      </c>
      <c r="I1940" s="1">
        <f t="shared" si="193"/>
        <v>-5.6670541810100659</v>
      </c>
      <c r="J1940" s="1">
        <v>2.54685700308</v>
      </c>
      <c r="K1940" s="1">
        <v>272.90452231199998</v>
      </c>
      <c r="L1940" s="2">
        <v>5.7958770489999978E-2</v>
      </c>
      <c r="M1940" s="2">
        <v>0.10665886144075003</v>
      </c>
      <c r="N1940" s="7">
        <v>0</v>
      </c>
      <c r="O1940" s="2">
        <v>6.7546823290882393E-2</v>
      </c>
      <c r="P1940" s="3">
        <v>851766.29121528007</v>
      </c>
      <c r="Q1940" s="3">
        <v>25572.92604886656</v>
      </c>
      <c r="R1940" s="3">
        <v>414882.80815064762</v>
      </c>
      <c r="S1940" s="3">
        <v>434.9303335193332</v>
      </c>
      <c r="T1940" s="3">
        <v>155840.21111788065</v>
      </c>
      <c r="V1940">
        <v>37155</v>
      </c>
      <c r="W1940" s="2">
        <v>0.59384238088102848</v>
      </c>
      <c r="X1940" s="2">
        <v>0.32600124212077569</v>
      </c>
      <c r="Y1940" s="2">
        <v>0.16735066882359395</v>
      </c>
      <c r="Z1940" s="2">
        <v>0.72630087517778141</v>
      </c>
      <c r="AA1940" s="2">
        <v>0.78660240165015349</v>
      </c>
      <c r="AB1940" s="2">
        <v>0.14306406013162645</v>
      </c>
      <c r="AC1940" s="2">
        <v>0.10665886144075003</v>
      </c>
      <c r="AD1940" s="2">
        <v>0</v>
      </c>
      <c r="AE1940" s="2">
        <v>6.7546823290882393E-2</v>
      </c>
      <c r="AF1940">
        <v>223089.12490409164</v>
      </c>
      <c r="AG1940">
        <v>228.34705204622168</v>
      </c>
      <c r="AH1940">
        <v>42917.121856488935</v>
      </c>
      <c r="AI1940">
        <v>41201.372713702935</v>
      </c>
      <c r="AJ1940">
        <v>2.2505237161235998</v>
      </c>
      <c r="AK1940">
        <v>637971.93305473926</v>
      </c>
      <c r="AL1940">
        <v>663.27738556555494</v>
      </c>
      <c r="AM1940">
        <v>124660.9322340114</v>
      </c>
      <c r="AN1940">
        <v>115297.7734540611</v>
      </c>
      <c r="AO1940">
        <v>6.4626944780122422</v>
      </c>
      <c r="AP1940">
        <v>414882.80815064762</v>
      </c>
      <c r="AQ1940">
        <v>434.93033351933326</v>
      </c>
      <c r="AR1940">
        <v>81743.810377522459</v>
      </c>
      <c r="AS1940">
        <v>74096.400740358164</v>
      </c>
      <c r="AT1940">
        <v>4.2121707618886424</v>
      </c>
      <c r="AU1940" s="3">
        <v>160080956.77099973</v>
      </c>
      <c r="AV1940" s="3">
        <v>4806175.7216239814</v>
      </c>
      <c r="AW1940">
        <v>388142.59049492003</v>
      </c>
      <c r="AX1940">
        <v>72947518.457615271</v>
      </c>
      <c r="AY1940">
        <v>11653.36297704384</v>
      </c>
      <c r="AZ1940">
        <v>2190133.0379056195</v>
      </c>
      <c r="BA1940">
        <v>1239908.8817102001</v>
      </c>
      <c r="BB1940">
        <v>233028475.22861502</v>
      </c>
      <c r="BC1940">
        <v>37226.289025910402</v>
      </c>
      <c r="BD1940">
        <v>6996308.7595296009</v>
      </c>
      <c r="BE1940">
        <v>851766.29121528007</v>
      </c>
      <c r="BF1940">
        <v>160080956.77099973</v>
      </c>
      <c r="BG1940">
        <v>25572.92604886656</v>
      </c>
      <c r="BH1940">
        <v>4806175.7216239814</v>
      </c>
      <c r="BI1940">
        <v>4.5077296297663185</v>
      </c>
      <c r="BJ1940">
        <v>16.659849878863845</v>
      </c>
      <c r="BK1940">
        <v>12.152120249097527</v>
      </c>
      <c r="BL1940">
        <v>45.461216102888805</v>
      </c>
      <c r="BM1940">
        <v>39.794161921878739</v>
      </c>
      <c r="BN1940">
        <f t="shared" si="190"/>
        <v>-5.6670541810100659</v>
      </c>
      <c r="BO1940">
        <v>0.72087803255474414</v>
      </c>
      <c r="BP1940">
        <v>3.9350520129030876E-2</v>
      </c>
      <c r="BQ1940">
        <v>0.61903179413482678</v>
      </c>
      <c r="BR1940">
        <v>0.25</v>
      </c>
      <c r="BS1940">
        <v>0.17241379310344829</v>
      </c>
      <c r="BT1940">
        <v>0.27777777777777779</v>
      </c>
      <c r="BU1940">
        <v>0.16229198411656806</v>
      </c>
      <c r="BV1940">
        <v>0.72630087517778141</v>
      </c>
      <c r="BW1940">
        <v>0.81597759507277334</v>
      </c>
      <c r="BX1940">
        <v>0.14306406013162645</v>
      </c>
      <c r="BY1940">
        <f t="shared" si="191"/>
        <v>0.23706129687216265</v>
      </c>
      <c r="BZ1940">
        <v>0</v>
      </c>
      <c r="CA1940">
        <f t="shared" si="192"/>
        <v>0.10444755361511866</v>
      </c>
      <c r="CC1940">
        <v>0.23706129687216265</v>
      </c>
      <c r="CD1940">
        <v>0.10444755361511866</v>
      </c>
    </row>
    <row r="1941" spans="1:82" x14ac:dyDescent="0.3">
      <c r="A1941">
        <v>0</v>
      </c>
      <c r="B1941" t="s">
        <v>1209</v>
      </c>
      <c r="C1941" t="s">
        <v>1138</v>
      </c>
      <c r="D1941">
        <v>37157</v>
      </c>
      <c r="E1941" s="2">
        <f t="shared" si="194"/>
        <v>0.55018322058629565</v>
      </c>
      <c r="F1941" s="2" t="s">
        <v>1938</v>
      </c>
      <c r="G1941" s="3">
        <v>6255</v>
      </c>
      <c r="H1941" s="1">
        <v>15.084200640888783</v>
      </c>
      <c r="I1941" s="1">
        <f t="shared" si="193"/>
        <v>-2.7490998893821086</v>
      </c>
      <c r="J1941" s="1">
        <v>2.5957963638999999</v>
      </c>
      <c r="K1941" s="1">
        <v>226.89650388800001</v>
      </c>
      <c r="L1941" s="2">
        <v>4.8348484690000193E-2</v>
      </c>
      <c r="M1941" s="2">
        <v>9.4127358135969608E-3</v>
      </c>
      <c r="N1941" s="7">
        <v>0</v>
      </c>
      <c r="O1941" s="2">
        <v>9.2873357855176204E-3</v>
      </c>
      <c r="P1941" s="3">
        <v>912112.46383071016</v>
      </c>
      <c r="Q1941" s="3">
        <v>27384.723751525922</v>
      </c>
      <c r="R1941" s="3">
        <v>543317.05991598545</v>
      </c>
      <c r="S1941" s="3">
        <v>567.127233696453</v>
      </c>
      <c r="T1941" s="3">
        <v>219930.48945232393</v>
      </c>
      <c r="V1941">
        <v>37157</v>
      </c>
      <c r="W1941" s="2">
        <v>0.51350325359879023</v>
      </c>
      <c r="X1941" s="2">
        <v>0.4046592729934464</v>
      </c>
      <c r="Y1941" s="2">
        <v>7.2231687459795982E-2</v>
      </c>
      <c r="Z1941" s="2">
        <v>0.74025717525714263</v>
      </c>
      <c r="AA1941" s="2">
        <v>0.65399185536500115</v>
      </c>
      <c r="AB1941" s="2">
        <v>0.11934225765118041</v>
      </c>
      <c r="AC1941" s="2">
        <v>9.4127358135969608E-3</v>
      </c>
      <c r="AD1941" s="2">
        <v>0</v>
      </c>
      <c r="AE1941" s="2">
        <v>9.2873357855176204E-3</v>
      </c>
      <c r="AF1941">
        <v>273987.75274877052</v>
      </c>
      <c r="AG1941">
        <v>280.55782349164758</v>
      </c>
      <c r="AH1941">
        <v>52729.974793565918</v>
      </c>
      <c r="AI1941">
        <v>58705.053293573234</v>
      </c>
      <c r="AJ1941">
        <v>2.7642832316631702</v>
      </c>
      <c r="AK1941">
        <v>817304.81266475597</v>
      </c>
      <c r="AL1941">
        <v>847.6850571881007</v>
      </c>
      <c r="AM1941">
        <v>159319.78350174837</v>
      </c>
      <c r="AN1941">
        <v>172045.73403771463</v>
      </c>
      <c r="AO1941">
        <v>8.2740211243023136</v>
      </c>
      <c r="AP1941">
        <v>543317.05991598545</v>
      </c>
      <c r="AQ1941">
        <v>567.12723369645312</v>
      </c>
      <c r="AR1941">
        <v>106589.80870818245</v>
      </c>
      <c r="AS1941">
        <v>113340.6807441414</v>
      </c>
      <c r="AT1941">
        <v>5.5097378926391434</v>
      </c>
      <c r="AU1941" s="3">
        <v>171422416.45234367</v>
      </c>
      <c r="AV1941" s="3">
        <v>5146684.9818617813</v>
      </c>
      <c r="AW1941">
        <v>371161.84619309002</v>
      </c>
      <c r="AX1941">
        <v>69756157.373529345</v>
      </c>
      <c r="AY1941">
        <v>11143.54317933168</v>
      </c>
      <c r="AZ1941">
        <v>2094317.5051235959</v>
      </c>
      <c r="BA1941">
        <v>1283274.3100238002</v>
      </c>
      <c r="BB1941">
        <v>241178573.82587302</v>
      </c>
      <c r="BC1941">
        <v>38528.266930857601</v>
      </c>
      <c r="BD1941">
        <v>7241002.486985377</v>
      </c>
      <c r="BE1941">
        <v>912112.46383071016</v>
      </c>
      <c r="BF1941">
        <v>171422416.45234367</v>
      </c>
      <c r="BG1941">
        <v>27384.723751525922</v>
      </c>
      <c r="BH1941">
        <v>5146684.9818617813</v>
      </c>
      <c r="BI1941">
        <v>5.7402254466642315</v>
      </c>
      <c r="BJ1941">
        <v>20.824426087553014</v>
      </c>
      <c r="BK1941">
        <v>15.084200640888783</v>
      </c>
      <c r="BL1941">
        <v>56.686597091460349</v>
      </c>
      <c r="BM1941">
        <v>53.937497202078241</v>
      </c>
      <c r="BN1941">
        <f t="shared" si="190"/>
        <v>-2.7490998893821086</v>
      </c>
      <c r="BO1941">
        <v>0.55018322058629565</v>
      </c>
      <c r="BP1941">
        <v>3.8244335295038588E-2</v>
      </c>
      <c r="BQ1941">
        <v>0.30202060585429785</v>
      </c>
      <c r="BR1941">
        <v>5.9523809523809521E-2</v>
      </c>
      <c r="BS1941">
        <v>0.13793103448275862</v>
      </c>
      <c r="BT1941">
        <v>0.5</v>
      </c>
      <c r="BU1941">
        <v>7.8728182461622331E-2</v>
      </c>
      <c r="BV1941">
        <v>0.74025717525714263</v>
      </c>
      <c r="BW1941">
        <v>0.67841478772303021</v>
      </c>
      <c r="BX1941">
        <v>0.11934225765118041</v>
      </c>
      <c r="BY1941">
        <f t="shared" si="191"/>
        <v>3.1202312921291355E-2</v>
      </c>
      <c r="BZ1941">
        <v>0</v>
      </c>
      <c r="CA1941">
        <f t="shared" si="192"/>
        <v>1.7054786418734175E-2</v>
      </c>
      <c r="CC1941">
        <v>3.1202312921291355E-2</v>
      </c>
      <c r="CD1941">
        <v>1.7054786418734175E-2</v>
      </c>
    </row>
    <row r="1942" spans="1:82" x14ac:dyDescent="0.3">
      <c r="A1942">
        <v>0</v>
      </c>
      <c r="B1942" t="s">
        <v>1209</v>
      </c>
      <c r="C1942" t="s">
        <v>727</v>
      </c>
      <c r="D1942">
        <v>37159</v>
      </c>
      <c r="E1942" s="2">
        <f t="shared" si="194"/>
        <v>0.51343043820721834</v>
      </c>
      <c r="F1942" s="2" t="s">
        <v>1937</v>
      </c>
      <c r="G1942" s="3">
        <v>27284</v>
      </c>
      <c r="H1942" s="1">
        <v>29.023937203062612</v>
      </c>
      <c r="I1942" s="1">
        <f t="shared" si="193"/>
        <v>-2.9887836710201228</v>
      </c>
      <c r="J1942" s="1">
        <v>2.56748348582</v>
      </c>
      <c r="K1942" s="1">
        <v>170.83792308899999</v>
      </c>
      <c r="L1942" s="2">
        <v>5.1576101580000033E-2</v>
      </c>
      <c r="M1942" s="2">
        <v>2.9190923606728789E-2</v>
      </c>
      <c r="N1942" s="7">
        <v>0</v>
      </c>
      <c r="O1942" s="2">
        <v>2.1978883950065062E-2</v>
      </c>
      <c r="P1942" s="3">
        <v>1620909.3770305004</v>
      </c>
      <c r="Q1942" s="3">
        <v>48665.221972536012</v>
      </c>
      <c r="R1942" s="3">
        <v>827506.54132791411</v>
      </c>
      <c r="S1942" s="3">
        <v>898.75979658100061</v>
      </c>
      <c r="T1942" s="3">
        <v>317568.31923129526</v>
      </c>
      <c r="V1942">
        <v>37159</v>
      </c>
      <c r="W1942" s="2">
        <v>0.57718931705450804</v>
      </c>
      <c r="X1942" s="2">
        <v>0.77861635545751651</v>
      </c>
      <c r="Y1942" s="2">
        <v>7.6675900216206808E-2</v>
      </c>
      <c r="Z1942" s="2">
        <v>0.73218303991957268</v>
      </c>
      <c r="AA1942" s="2">
        <v>0.49241221602439772</v>
      </c>
      <c r="AB1942" s="2">
        <v>0.12730923094838761</v>
      </c>
      <c r="AC1942" s="2">
        <v>2.9190923606728789E-2</v>
      </c>
      <c r="AD1942" s="2">
        <v>0</v>
      </c>
      <c r="AE1942" s="2">
        <v>2.1978883950065062E-2</v>
      </c>
      <c r="AF1942">
        <v>528634.55739221757</v>
      </c>
      <c r="AG1942">
        <v>553.5073468296622</v>
      </c>
      <c r="AH1942">
        <v>104029.99311566348</v>
      </c>
      <c r="AI1942">
        <v>100371.89201148767</v>
      </c>
      <c r="AJ1942">
        <v>5.3653013631018274</v>
      </c>
      <c r="AK1942">
        <v>1356141.0987201317</v>
      </c>
      <c r="AL1942">
        <v>1452.2671434106626</v>
      </c>
      <c r="AM1942">
        <v>272949.11584544712</v>
      </c>
      <c r="AN1942">
        <v>249021.08851299938</v>
      </c>
      <c r="AO1942">
        <v>13.848403507499494</v>
      </c>
      <c r="AP1942">
        <v>827506.54132791411</v>
      </c>
      <c r="AQ1942">
        <v>898.75979658100039</v>
      </c>
      <c r="AR1942">
        <v>168919.12272978364</v>
      </c>
      <c r="AS1942">
        <v>148649.19650151173</v>
      </c>
      <c r="AT1942">
        <v>8.483102144397666</v>
      </c>
      <c r="AU1942" s="3">
        <v>304633708.31911224</v>
      </c>
      <c r="AV1942" s="3">
        <v>9146141.8175184187</v>
      </c>
      <c r="AW1942">
        <v>904505.40033460013</v>
      </c>
      <c r="AX1942">
        <v>169992744.93888474</v>
      </c>
      <c r="AY1942">
        <v>27156.333787939198</v>
      </c>
      <c r="AZ1942">
        <v>5103761.372105293</v>
      </c>
      <c r="BA1942">
        <v>2525414.7773651006</v>
      </c>
      <c r="BB1942">
        <v>474626453.25799698</v>
      </c>
      <c r="BC1942">
        <v>75821.55576047521</v>
      </c>
      <c r="BD1942">
        <v>14249903.189623712</v>
      </c>
      <c r="BE1942">
        <v>1620909.3770305004</v>
      </c>
      <c r="BF1942">
        <v>304633708.31911224</v>
      </c>
      <c r="BG1942">
        <v>48665.221972536012</v>
      </c>
      <c r="BH1942">
        <v>9146141.8175184187</v>
      </c>
      <c r="BI1942">
        <v>14.995717044966714</v>
      </c>
      <c r="BJ1942">
        <v>44.019654248029326</v>
      </c>
      <c r="BK1942">
        <v>29.023937203062612</v>
      </c>
      <c r="BL1942">
        <v>57.825892695144681</v>
      </c>
      <c r="BM1942">
        <v>54.837109024124558</v>
      </c>
      <c r="BN1942">
        <f t="shared" si="190"/>
        <v>-2.9887836710201228</v>
      </c>
      <c r="BO1942">
        <v>0.51343043820721834</v>
      </c>
      <c r="BP1942">
        <v>9.3235150283604407E-2</v>
      </c>
      <c r="BQ1942">
        <v>0.35711057033401122</v>
      </c>
      <c r="BR1942">
        <v>5.9523809523809521E-2</v>
      </c>
      <c r="BS1942">
        <v>0.2413793103448276</v>
      </c>
      <c r="BT1942">
        <v>0.27777777777777779</v>
      </c>
      <c r="BU1942">
        <v>8.5592199504717276E-2</v>
      </c>
      <c r="BV1942">
        <v>0.73218303991957268</v>
      </c>
      <c r="BW1942">
        <v>0.51080105396721753</v>
      </c>
      <c r="BX1942">
        <v>0.12730923094838761</v>
      </c>
      <c r="BY1942">
        <f t="shared" si="191"/>
        <v>5.3086469047451963E-2</v>
      </c>
      <c r="BZ1942">
        <v>0</v>
      </c>
      <c r="CA1942">
        <f t="shared" si="192"/>
        <v>3.8010767278232757E-2</v>
      </c>
      <c r="CC1942">
        <v>5.3086469047451963E-2</v>
      </c>
      <c r="CD1942">
        <v>3.8010767278232757E-2</v>
      </c>
    </row>
    <row r="1943" spans="1:82" x14ac:dyDescent="0.3">
      <c r="A1943">
        <v>0</v>
      </c>
      <c r="B1943" t="s">
        <v>1209</v>
      </c>
      <c r="C1943" t="s">
        <v>1261</v>
      </c>
      <c r="D1943">
        <v>37161</v>
      </c>
      <c r="E1943" s="2">
        <f t="shared" si="194"/>
        <v>0.56179998968406464</v>
      </c>
      <c r="F1943" s="2" t="s">
        <v>1938</v>
      </c>
      <c r="G1943" s="3">
        <v>6731</v>
      </c>
      <c r="H1943" s="1">
        <v>16.27524615191734</v>
      </c>
      <c r="I1943" s="1">
        <f t="shared" si="193"/>
        <v>-2.0215397289462018</v>
      </c>
      <c r="J1943" s="1">
        <v>2.6003351530400001</v>
      </c>
      <c r="K1943" s="1">
        <v>207.78875843200001</v>
      </c>
      <c r="L1943" s="2">
        <v>8.1533826549999855E-2</v>
      </c>
      <c r="M1943" s="2">
        <v>1.1380489327725491E-2</v>
      </c>
      <c r="N1943" s="7">
        <v>0</v>
      </c>
      <c r="O1943" s="2">
        <v>2.8714779056356304E-2</v>
      </c>
      <c r="P1943" s="3">
        <v>1048824.76517097</v>
      </c>
      <c r="Q1943" s="3">
        <v>31489.292819593451</v>
      </c>
      <c r="R1943" s="3">
        <v>448753.63451620308</v>
      </c>
      <c r="S1943" s="3">
        <v>474.61329587423535</v>
      </c>
      <c r="T1943" s="3">
        <v>168410.89503419766</v>
      </c>
      <c r="V1943">
        <v>37161</v>
      </c>
      <c r="W1943" s="2">
        <v>0.52800011190958962</v>
      </c>
      <c r="X1943" s="2">
        <v>0.43661108947144084</v>
      </c>
      <c r="Y1943" s="2">
        <v>4.7473147991298301E-2</v>
      </c>
      <c r="Z1943" s="2">
        <v>0.74155152610630415</v>
      </c>
      <c r="AA1943" s="2">
        <v>0.59891692169048316</v>
      </c>
      <c r="AB1943" s="2">
        <v>0.20125617168368587</v>
      </c>
      <c r="AC1943" s="2">
        <v>1.1380489327725491E-2</v>
      </c>
      <c r="AD1943" s="2">
        <v>0</v>
      </c>
      <c r="AE1943" s="2">
        <v>2.8714779056356304E-2</v>
      </c>
      <c r="AF1943">
        <v>205056.07965609242</v>
      </c>
      <c r="AG1943">
        <v>211.9147504676117</v>
      </c>
      <c r="AH1943">
        <v>39828.721621354613</v>
      </c>
      <c r="AI1943">
        <v>37421.165877625099</v>
      </c>
      <c r="AJ1943">
        <v>2.0738992686303628</v>
      </c>
      <c r="AK1943">
        <v>653809.71417229553</v>
      </c>
      <c r="AL1943">
        <v>686.5280463418469</v>
      </c>
      <c r="AM1943">
        <v>129030.82198226193</v>
      </c>
      <c r="AN1943">
        <v>116629.96055091544</v>
      </c>
      <c r="AO1943">
        <v>6.6408593375539393</v>
      </c>
      <c r="AP1943">
        <v>448753.63451620308</v>
      </c>
      <c r="AQ1943">
        <v>474.61329587423518</v>
      </c>
      <c r="AR1943">
        <v>89202.100360907323</v>
      </c>
      <c r="AS1943">
        <v>79208.794673290337</v>
      </c>
      <c r="AT1943">
        <v>4.5669600689235761</v>
      </c>
      <c r="AU1943" s="3">
        <v>197116126.3662321</v>
      </c>
      <c r="AV1943" s="3">
        <v>5918097.6925143935</v>
      </c>
      <c r="AW1943">
        <v>417356.82520213001</v>
      </c>
      <c r="AX1943">
        <v>78438041.728488311</v>
      </c>
      <c r="AY1943">
        <v>12530.47383649776</v>
      </c>
      <c r="AZ1943">
        <v>2354977.2528313892</v>
      </c>
      <c r="BA1943">
        <v>1466181.5903731</v>
      </c>
      <c r="BB1943">
        <v>275554168.09472042</v>
      </c>
      <c r="BC1943">
        <v>44019.766656091211</v>
      </c>
      <c r="BD1943">
        <v>8273074.9453457817</v>
      </c>
      <c r="BE1943">
        <v>1048824.76517097</v>
      </c>
      <c r="BF1943">
        <v>197116126.3662321</v>
      </c>
      <c r="BG1943">
        <v>31489.292819593451</v>
      </c>
      <c r="BH1943">
        <v>5918097.6925143935</v>
      </c>
      <c r="BI1943">
        <v>6.2136799952346067</v>
      </c>
      <c r="BJ1943">
        <v>22.488926147151947</v>
      </c>
      <c r="BK1943">
        <v>16.27524615191734</v>
      </c>
      <c r="BL1943">
        <v>59.597333215903831</v>
      </c>
      <c r="BM1943">
        <v>57.575793486957629</v>
      </c>
      <c r="BN1943">
        <f t="shared" si="190"/>
        <v>-2.0215397289462018</v>
      </c>
      <c r="BO1943">
        <v>0.56179998968406464</v>
      </c>
      <c r="BP1943">
        <v>4.227284103499631E-2</v>
      </c>
      <c r="BQ1943">
        <v>0.20899877637307296</v>
      </c>
      <c r="BR1943">
        <v>6.5476190476190479E-2</v>
      </c>
      <c r="BS1943">
        <v>0.31034482758620691</v>
      </c>
      <c r="BT1943">
        <v>0.44444444444444442</v>
      </c>
      <c r="BU1943">
        <v>5.789245754531909E-2</v>
      </c>
      <c r="BV1943">
        <v>0.74155152610630415</v>
      </c>
      <c r="BW1943">
        <v>0.62128311378680823</v>
      </c>
      <c r="BX1943">
        <v>0.20125617168368587</v>
      </c>
      <c r="BY1943">
        <f t="shared" si="191"/>
        <v>3.8851531830589689E-2</v>
      </c>
      <c r="BZ1943">
        <v>0</v>
      </c>
      <c r="CA1943">
        <f t="shared" si="192"/>
        <v>3.1807628235678571E-2</v>
      </c>
      <c r="CC1943">
        <v>3.8851531830589689E-2</v>
      </c>
      <c r="CD1943">
        <v>3.1807628235678571E-2</v>
      </c>
    </row>
    <row r="1944" spans="1:82" x14ac:dyDescent="0.3">
      <c r="A1944">
        <v>0</v>
      </c>
      <c r="B1944" t="s">
        <v>1209</v>
      </c>
      <c r="C1944" t="s">
        <v>1262</v>
      </c>
      <c r="D1944">
        <v>37163</v>
      </c>
      <c r="E1944" s="2">
        <f t="shared" si="194"/>
        <v>0.64881978311638722</v>
      </c>
      <c r="F1944" s="2" t="s">
        <v>1940</v>
      </c>
      <c r="G1944" s="3">
        <v>2728</v>
      </c>
      <c r="H1944" s="1">
        <v>0.76401510575415288</v>
      </c>
      <c r="I1944" s="1">
        <f t="shared" si="193"/>
        <v>-4.6509691900355037</v>
      </c>
      <c r="J1944" s="1">
        <v>2.4326738255200002</v>
      </c>
      <c r="K1944" s="1">
        <v>265.47791464699998</v>
      </c>
      <c r="L1944" s="2">
        <v>6.6334071970000075E-2</v>
      </c>
      <c r="M1944" s="2">
        <v>3.7027880943228311E-3</v>
      </c>
      <c r="N1944" s="7">
        <v>0</v>
      </c>
      <c r="O1944" s="2">
        <v>1.7040016968604407E-2</v>
      </c>
      <c r="P1944" s="3">
        <v>41090.427275645998</v>
      </c>
      <c r="Q1944" s="3">
        <v>1233.6746228089919</v>
      </c>
      <c r="R1944" s="3">
        <v>34257.813095007892</v>
      </c>
      <c r="S1944" s="3">
        <v>35.524469435437489</v>
      </c>
      <c r="T1944" s="3">
        <v>14745.87762258303</v>
      </c>
      <c r="V1944">
        <v>37163</v>
      </c>
      <c r="W1944" s="2">
        <v>0.46378518201747876</v>
      </c>
      <c r="X1944" s="2">
        <v>2.0496001386538842E-2</v>
      </c>
      <c r="Y1944" s="2">
        <v>0.15073926646074745</v>
      </c>
      <c r="Z1944" s="2">
        <v>0.69373864585272849</v>
      </c>
      <c r="AA1944" s="2">
        <v>0.76519642649110586</v>
      </c>
      <c r="AB1944" s="2">
        <v>0.16373745648605686</v>
      </c>
      <c r="AC1944" s="2">
        <v>3.7027880943228311E-3</v>
      </c>
      <c r="AD1944" s="2">
        <v>0</v>
      </c>
      <c r="AE1944" s="2">
        <v>1.7040016968604407E-2</v>
      </c>
      <c r="AF1944">
        <v>51306.981824709001</v>
      </c>
      <c r="AG1944">
        <v>52.356269378231111</v>
      </c>
      <c r="AH1944">
        <v>9840.1988233326265</v>
      </c>
      <c r="AI1944">
        <v>12356.356324657494</v>
      </c>
      <c r="AJ1944">
        <v>0.51716704687039772</v>
      </c>
      <c r="AK1944">
        <v>85564.794919716893</v>
      </c>
      <c r="AL1944">
        <v>87.8807388136686</v>
      </c>
      <c r="AM1944">
        <v>16516.912930152706</v>
      </c>
      <c r="AN1944">
        <v>20425.519840420446</v>
      </c>
      <c r="AO1944">
        <v>0.86395988520675604</v>
      </c>
      <c r="AP1944">
        <v>34257.813095007892</v>
      </c>
      <c r="AQ1944">
        <v>35.524469435437489</v>
      </c>
      <c r="AR1944">
        <v>6676.7141068200799</v>
      </c>
      <c r="AS1944">
        <v>8069.1635157629516</v>
      </c>
      <c r="AT1944">
        <v>0.34679283833635832</v>
      </c>
      <c r="AU1944" s="3">
        <v>7722534.9021849083</v>
      </c>
      <c r="AV1944" s="3">
        <v>231856.80861072193</v>
      </c>
      <c r="AW1944">
        <v>64178.520339944007</v>
      </c>
      <c r="AX1944">
        <v>12061711.112689076</v>
      </c>
      <c r="AY1944">
        <v>1926.8578382426881</v>
      </c>
      <c r="AZ1944">
        <v>362133.66211933078</v>
      </c>
      <c r="BA1944">
        <v>105268.94761559</v>
      </c>
      <c r="BB1944">
        <v>19784246.014873985</v>
      </c>
      <c r="BC1944">
        <v>3160.53246105168</v>
      </c>
      <c r="BD1944">
        <v>593990.47073005268</v>
      </c>
      <c r="BE1944">
        <v>41090.427275645998</v>
      </c>
      <c r="BF1944">
        <v>7722534.9021849083</v>
      </c>
      <c r="BG1944">
        <v>1233.6746228089919</v>
      </c>
      <c r="BH1944">
        <v>231856.80861072193</v>
      </c>
      <c r="BI1944">
        <v>0.84608567902340392</v>
      </c>
      <c r="BJ1944">
        <v>1.6101007847775568</v>
      </c>
      <c r="BK1944">
        <v>0.76401510575415288</v>
      </c>
      <c r="BL1944">
        <v>40.233480647348287</v>
      </c>
      <c r="BM1944">
        <v>35.582511457312783</v>
      </c>
      <c r="BN1944">
        <f t="shared" si="190"/>
        <v>-4.6509691900355037</v>
      </c>
      <c r="BO1944">
        <v>0.64881978311638722</v>
      </c>
      <c r="BP1944">
        <v>6.6476669631373199E-3</v>
      </c>
      <c r="BQ1944">
        <v>0.65566100503930003</v>
      </c>
      <c r="BR1944">
        <v>0.17261904761904762</v>
      </c>
      <c r="BS1944">
        <v>0.13793103448275862</v>
      </c>
      <c r="BT1944">
        <v>0.33333333333333331</v>
      </c>
      <c r="BU1944">
        <v>0.13319354179552861</v>
      </c>
      <c r="BV1944">
        <v>0.69373864585272849</v>
      </c>
      <c r="BW1944">
        <v>0.79377222665052483</v>
      </c>
      <c r="BX1944">
        <v>0.16373745648605686</v>
      </c>
      <c r="BY1944">
        <f t="shared" si="191"/>
        <v>4.5018250733997844E-2</v>
      </c>
      <c r="BZ1944">
        <v>0</v>
      </c>
      <c r="CA1944">
        <f t="shared" si="192"/>
        <v>2.3116069478168317E-2</v>
      </c>
      <c r="CC1944">
        <v>4.5018250733997844E-2</v>
      </c>
      <c r="CD1944">
        <v>2.3116069478168317E-2</v>
      </c>
    </row>
    <row r="1945" spans="1:82" x14ac:dyDescent="0.3">
      <c r="A1945">
        <v>0</v>
      </c>
      <c r="B1945" t="s">
        <v>1209</v>
      </c>
      <c r="C1945" t="s">
        <v>1035</v>
      </c>
      <c r="D1945">
        <v>37165</v>
      </c>
      <c r="E1945" s="2">
        <f t="shared" si="194"/>
        <v>0.58538315407602015</v>
      </c>
      <c r="F1945" s="2" t="s">
        <v>1939</v>
      </c>
      <c r="G1945" s="3">
        <v>5542</v>
      </c>
      <c r="H1945" s="1">
        <v>13.113002728389166</v>
      </c>
      <c r="I1945" s="1">
        <f t="shared" si="193"/>
        <v>0.81146117897751679</v>
      </c>
      <c r="J1945" s="1">
        <v>2.50917502816</v>
      </c>
      <c r="K1945" s="1">
        <v>252.06546067599999</v>
      </c>
      <c r="L1945" s="2">
        <v>5.0031873889999856E-2</v>
      </c>
      <c r="M1945" s="2">
        <v>1.111298481837885E-2</v>
      </c>
      <c r="N1945" s="7">
        <v>0</v>
      </c>
      <c r="O1945" s="2">
        <v>9.3922525574135288E-2</v>
      </c>
      <c r="P1945" s="3">
        <v>452750.90624524001</v>
      </c>
      <c r="Q1945" s="3">
        <v>13593.124737828481</v>
      </c>
      <c r="R1945" s="3">
        <v>256673.80136073026</v>
      </c>
      <c r="S1945" s="3">
        <v>263.45674850637454</v>
      </c>
      <c r="T1945" s="3">
        <v>101629.16595617328</v>
      </c>
      <c r="V1945">
        <v>37165</v>
      </c>
      <c r="W1945" s="2">
        <v>0.51121780877295364</v>
      </c>
      <c r="X1945" s="2">
        <v>0.35177854479389797</v>
      </c>
      <c r="Y1945" s="2">
        <v>-2.2163620406468503E-2</v>
      </c>
      <c r="Z1945" s="2">
        <v>0.7155549042301681</v>
      </c>
      <c r="AA1945" s="2">
        <v>0.72653723383196389</v>
      </c>
      <c r="AB1945" s="2">
        <v>0.12349749579197629</v>
      </c>
      <c r="AC1945" s="2">
        <v>1.111298481837885E-2</v>
      </c>
      <c r="AD1945" s="2">
        <v>0</v>
      </c>
      <c r="AE1945" s="2">
        <v>9.3922525574135288E-2</v>
      </c>
      <c r="AF1945">
        <v>127499.6346255167</v>
      </c>
      <c r="AG1945">
        <v>130.33619874797427</v>
      </c>
      <c r="AH1945">
        <v>24496.285254631239</v>
      </c>
      <c r="AI1945">
        <v>26031.661902410062</v>
      </c>
      <c r="AJ1945">
        <v>1.2857765652926045</v>
      </c>
      <c r="AK1945">
        <v>384173.43598624697</v>
      </c>
      <c r="AL1945">
        <v>393.7929472543488</v>
      </c>
      <c r="AM1945">
        <v>74012.165920669911</v>
      </c>
      <c r="AN1945">
        <v>78144.947192544641</v>
      </c>
      <c r="AO1945">
        <v>3.8770190279884984</v>
      </c>
      <c r="AP1945">
        <v>256673.80136073026</v>
      </c>
      <c r="AQ1945">
        <v>263.45674850637454</v>
      </c>
      <c r="AR1945">
        <v>49515.880666038676</v>
      </c>
      <c r="AS1945">
        <v>52113.285290134576</v>
      </c>
      <c r="AT1945">
        <v>2.5912424626958939</v>
      </c>
      <c r="AU1945" s="3">
        <v>85090005.319730401</v>
      </c>
      <c r="AV1945" s="3">
        <v>2554691.8632274847</v>
      </c>
      <c r="AW1945">
        <v>179206.48174513</v>
      </c>
      <c r="AX1945">
        <v>33680066.179179735</v>
      </c>
      <c r="AY1945">
        <v>5380.3891424337598</v>
      </c>
      <c r="AZ1945">
        <v>1011190.3354290008</v>
      </c>
      <c r="BA1945">
        <v>631957.38799037004</v>
      </c>
      <c r="BB1945">
        <v>118770071.49891014</v>
      </c>
      <c r="BC1945">
        <v>18973.513880262239</v>
      </c>
      <c r="BD1945">
        <v>3565882.198656485</v>
      </c>
      <c r="BE1945">
        <v>452750.90624524001</v>
      </c>
      <c r="BF1945">
        <v>85090005.319730401</v>
      </c>
      <c r="BG1945">
        <v>13593.124737828481</v>
      </c>
      <c r="BH1945">
        <v>2554691.8632274847</v>
      </c>
      <c r="BI1945">
        <v>5.3027467800916206</v>
      </c>
      <c r="BJ1945">
        <v>18.415749508480786</v>
      </c>
      <c r="BK1945">
        <v>13.113002728389166</v>
      </c>
      <c r="BL1945">
        <v>52.969639016825987</v>
      </c>
      <c r="BM1945">
        <v>53.781100195803504</v>
      </c>
      <c r="BN1945">
        <f t="shared" si="190"/>
        <v>0.81146117897751679</v>
      </c>
      <c r="BO1945">
        <v>0.58538315407602015</v>
      </c>
      <c r="BP1945">
        <v>3.7589966227864688E-2</v>
      </c>
      <c r="BQ1945">
        <v>0.53740491807032109</v>
      </c>
      <c r="BR1945">
        <v>0.13690476190476192</v>
      </c>
      <c r="BS1945">
        <v>0.13793103448275862</v>
      </c>
      <c r="BT1945">
        <v>0.22222222222222221</v>
      </c>
      <c r="BU1945">
        <v>-2.3238465799590852E-2</v>
      </c>
      <c r="BV1945">
        <v>0.7155549042301681</v>
      </c>
      <c r="BW1945">
        <v>0.75366932970120737</v>
      </c>
      <c r="BX1945">
        <v>0.12349749579197629</v>
      </c>
      <c r="BY1945">
        <f t="shared" si="191"/>
        <v>6.7134943156575463E-2</v>
      </c>
      <c r="BZ1945">
        <v>0</v>
      </c>
      <c r="CA1945">
        <f t="shared" si="192"/>
        <v>0.16741745989871953</v>
      </c>
      <c r="CC1945">
        <v>6.7134943156575463E-2</v>
      </c>
      <c r="CD1945">
        <v>0.16741745989871953</v>
      </c>
    </row>
    <row r="1946" spans="1:82" x14ac:dyDescent="0.3">
      <c r="A1946">
        <v>0</v>
      </c>
      <c r="B1946" t="s">
        <v>1209</v>
      </c>
      <c r="C1946" t="s">
        <v>1263</v>
      </c>
      <c r="D1946">
        <v>37167</v>
      </c>
      <c r="E1946" s="2">
        <f t="shared" si="194"/>
        <v>0.56112596420500405</v>
      </c>
      <c r="F1946" s="2" t="s">
        <v>1938</v>
      </c>
      <c r="G1946" s="3">
        <v>5967</v>
      </c>
      <c r="H1946" s="1">
        <v>13.09850124610351</v>
      </c>
      <c r="I1946" s="1">
        <f t="shared" si="193"/>
        <v>-6.2046527822522464</v>
      </c>
      <c r="J1946" s="1">
        <v>2.5651792638100002</v>
      </c>
      <c r="K1946" s="1">
        <v>218.621804892</v>
      </c>
      <c r="L1946" s="2">
        <v>5.5255711510000083E-2</v>
      </c>
      <c r="M1946" s="2">
        <v>8.3086857492025191E-3</v>
      </c>
      <c r="N1946" s="7">
        <v>0</v>
      </c>
      <c r="O1946" s="2">
        <v>2.6300474867702203E-2</v>
      </c>
      <c r="P1946" s="3">
        <v>531897.49964957999</v>
      </c>
      <c r="Q1946" s="3">
        <v>15969.375126020157</v>
      </c>
      <c r="R1946" s="3">
        <v>269280.59807614161</v>
      </c>
      <c r="S1946" s="3">
        <v>291.16799385514003</v>
      </c>
      <c r="T1946" s="3">
        <v>81695.902237821836</v>
      </c>
      <c r="V1946">
        <v>37167</v>
      </c>
      <c r="W1946" s="2">
        <v>0.52395834363632132</v>
      </c>
      <c r="X1946" s="2">
        <v>0.35138951792938289</v>
      </c>
      <c r="Y1946" s="2">
        <v>0.16603201251380459</v>
      </c>
      <c r="Z1946" s="2">
        <v>0.73152593256708176</v>
      </c>
      <c r="AA1946" s="2">
        <v>0.63014139642777478</v>
      </c>
      <c r="AB1946" s="2">
        <v>0.13639189318976977</v>
      </c>
      <c r="AC1946" s="2">
        <v>8.3086857492025191E-3</v>
      </c>
      <c r="AD1946" s="2">
        <v>0</v>
      </c>
      <c r="AE1946" s="2">
        <v>2.6300474867702203E-2</v>
      </c>
      <c r="AF1946">
        <v>130429.23207748432</v>
      </c>
      <c r="AG1946">
        <v>133.46833260991053</v>
      </c>
      <c r="AH1946">
        <v>25084.960122202305</v>
      </c>
      <c r="AI1946">
        <v>14158.778037821328</v>
      </c>
      <c r="AJ1946">
        <v>1.3156791378706092</v>
      </c>
      <c r="AK1946">
        <v>399709.83015362592</v>
      </c>
      <c r="AL1946">
        <v>424.63632646505056</v>
      </c>
      <c r="AM1946">
        <v>79809.083604475367</v>
      </c>
      <c r="AN1946">
        <v>41130.556793370102</v>
      </c>
      <c r="AO1946">
        <v>4.0727880020090401</v>
      </c>
      <c r="AP1946">
        <v>269280.59807614161</v>
      </c>
      <c r="AQ1946">
        <v>291.16799385514003</v>
      </c>
      <c r="AR1946">
        <v>54724.123482273062</v>
      </c>
      <c r="AS1946">
        <v>26971.778755548774</v>
      </c>
      <c r="AT1946">
        <v>2.7571088641384307</v>
      </c>
      <c r="AU1946" s="3">
        <v>99964816.084142059</v>
      </c>
      <c r="AV1946" s="3">
        <v>3001284.3611842282</v>
      </c>
      <c r="AW1946">
        <v>244616.51600772003</v>
      </c>
      <c r="AX1946">
        <v>45973228.018490903</v>
      </c>
      <c r="AY1946">
        <v>7344.2212244294406</v>
      </c>
      <c r="AZ1946">
        <v>1380272.9369192692</v>
      </c>
      <c r="BA1946">
        <v>776514.01565730001</v>
      </c>
      <c r="BB1946">
        <v>145938044.10263297</v>
      </c>
      <c r="BC1946">
        <v>23313.596350449596</v>
      </c>
      <c r="BD1946">
        <v>4381557.2981034974</v>
      </c>
      <c r="BE1946">
        <v>531897.49964957999</v>
      </c>
      <c r="BF1946">
        <v>99964816.084142059</v>
      </c>
      <c r="BG1946">
        <v>15969.375126020157</v>
      </c>
      <c r="BH1946">
        <v>3001284.3611842282</v>
      </c>
      <c r="BI1946">
        <v>5.1518340426189377</v>
      </c>
      <c r="BJ1946">
        <v>18.250335288722447</v>
      </c>
      <c r="BK1946">
        <v>13.09850124610351</v>
      </c>
      <c r="BL1946">
        <v>58.887204243844138</v>
      </c>
      <c r="BM1946">
        <v>52.682551461591892</v>
      </c>
      <c r="BN1946">
        <f t="shared" si="190"/>
        <v>-6.2046527822522464</v>
      </c>
      <c r="BO1946">
        <v>0.56112596420500405</v>
      </c>
      <c r="BP1946">
        <v>3.5006851758984242E-2</v>
      </c>
      <c r="BQ1946">
        <v>0.37651331191283871</v>
      </c>
      <c r="BR1946">
        <v>8.3333333333333329E-2</v>
      </c>
      <c r="BS1946">
        <v>0.13793103448275862</v>
      </c>
      <c r="BT1946">
        <v>0.33333333333333331</v>
      </c>
      <c r="BU1946">
        <v>0.17768762722621884</v>
      </c>
      <c r="BV1946">
        <v>0.73152593256708176</v>
      </c>
      <c r="BW1946">
        <v>0.65367364774665437</v>
      </c>
      <c r="BX1946">
        <v>0.13639189318976977</v>
      </c>
      <c r="BY1946">
        <f t="shared" si="191"/>
        <v>4.5707070449607708E-2</v>
      </c>
      <c r="BZ1946">
        <v>0</v>
      </c>
      <c r="CA1946">
        <f t="shared" si="192"/>
        <v>4.247719415025928E-2</v>
      </c>
      <c r="CC1946">
        <v>4.5707070449607708E-2</v>
      </c>
      <c r="CD1946">
        <v>4.247719415025928E-2</v>
      </c>
    </row>
    <row r="1947" spans="1:82" x14ac:dyDescent="0.3">
      <c r="A1947">
        <v>0</v>
      </c>
      <c r="B1947" t="s">
        <v>1209</v>
      </c>
      <c r="C1947" t="s">
        <v>1264</v>
      </c>
      <c r="D1947">
        <v>37169</v>
      </c>
      <c r="E1947" s="2">
        <f t="shared" si="194"/>
        <v>0.49429936832129273</v>
      </c>
      <c r="F1947" s="2" t="s">
        <v>1937</v>
      </c>
      <c r="G1947" s="3">
        <v>4138</v>
      </c>
      <c r="H1947" s="1">
        <v>7.3435155351777119</v>
      </c>
      <c r="I1947" s="1">
        <f t="shared" si="193"/>
        <v>-1.211183632951176</v>
      </c>
      <c r="J1947" s="1">
        <v>2.5724517208200002</v>
      </c>
      <c r="K1947" s="1">
        <v>192.335286599</v>
      </c>
      <c r="L1947" s="2">
        <v>5.28292935400001E-2</v>
      </c>
      <c r="M1947" s="2">
        <v>1.5551962308396931E-3</v>
      </c>
      <c r="N1947" s="7">
        <v>0</v>
      </c>
      <c r="O1947" s="2">
        <v>1.8082091563909879E-2</v>
      </c>
      <c r="P1947" s="3">
        <v>373953.60576773004</v>
      </c>
      <c r="Q1947" s="3">
        <v>11227.361313348958</v>
      </c>
      <c r="R1947" s="3">
        <v>142680.33102427758</v>
      </c>
      <c r="S1947" s="3">
        <v>155.24574431309267</v>
      </c>
      <c r="T1947" s="3">
        <v>53726.574527858</v>
      </c>
      <c r="V1947">
        <v>37169</v>
      </c>
      <c r="W1947" s="2">
        <v>0.42514897563276238</v>
      </c>
      <c r="X1947" s="2">
        <v>0.19700226272686336</v>
      </c>
      <c r="Y1947" s="2">
        <v>2.846203718985163E-2</v>
      </c>
      <c r="Z1947" s="2">
        <v>0.73359985814856055</v>
      </c>
      <c r="AA1947" s="2">
        <v>0.55437483072515392</v>
      </c>
      <c r="AB1947" s="2">
        <v>0.13040258038292837</v>
      </c>
      <c r="AC1947" s="2">
        <v>1.5551962308396931E-3</v>
      </c>
      <c r="AD1947" s="2">
        <v>0</v>
      </c>
      <c r="AE1947" s="2">
        <v>1.8082091563909879E-2</v>
      </c>
      <c r="AF1947">
        <v>64953.151667491278</v>
      </c>
      <c r="AG1947">
        <v>70.800605495937191</v>
      </c>
      <c r="AH1947">
        <v>13306.75472424</v>
      </c>
      <c r="AI1947">
        <v>11143.507786133156</v>
      </c>
      <c r="AJ1947">
        <v>0.6665260886350648</v>
      </c>
      <c r="AK1947">
        <v>207633.48269176885</v>
      </c>
      <c r="AL1947">
        <v>226.04634980902983</v>
      </c>
      <c r="AM1947">
        <v>42484.711990084914</v>
      </c>
      <c r="AN1947">
        <v>35692.125048146241</v>
      </c>
      <c r="AO1947">
        <v>2.1299305371559099</v>
      </c>
      <c r="AP1947">
        <v>142680.33102427758</v>
      </c>
      <c r="AQ1947">
        <v>155.24574431309264</v>
      </c>
      <c r="AR1947">
        <v>29177.957265844914</v>
      </c>
      <c r="AS1947">
        <v>24548.617262013086</v>
      </c>
      <c r="AT1947">
        <v>1.4634044485208451</v>
      </c>
      <c r="AU1947" s="3">
        <v>70280840.667987183</v>
      </c>
      <c r="AV1947" s="3">
        <v>2110070.2852308033</v>
      </c>
      <c r="AW1947">
        <v>151036.08859148002</v>
      </c>
      <c r="AX1947">
        <v>28385722.489882752</v>
      </c>
      <c r="AY1947">
        <v>4534.6179628089603</v>
      </c>
      <c r="AZ1947">
        <v>852236.09993031598</v>
      </c>
      <c r="BA1947">
        <v>524989.69435921009</v>
      </c>
      <c r="BB1947">
        <v>98666563.15786995</v>
      </c>
      <c r="BC1947">
        <v>15761.979276157919</v>
      </c>
      <c r="BD1947">
        <v>2962306.3851611195</v>
      </c>
      <c r="BE1947">
        <v>373953.60576773004</v>
      </c>
      <c r="BF1947">
        <v>70280840.667987183</v>
      </c>
      <c r="BG1947">
        <v>11227.361313348958</v>
      </c>
      <c r="BH1947">
        <v>2110070.2852308033</v>
      </c>
      <c r="BI1947">
        <v>2.8906720114583546</v>
      </c>
      <c r="BJ1947">
        <v>10.234187546636067</v>
      </c>
      <c r="BK1947">
        <v>7.3435155351777119</v>
      </c>
      <c r="BL1947">
        <v>57.577095585977645</v>
      </c>
      <c r="BM1947">
        <v>56.365911953026469</v>
      </c>
      <c r="BN1947">
        <f t="shared" si="190"/>
        <v>-1.211183632951176</v>
      </c>
      <c r="BO1947">
        <v>0.49429936832129273</v>
      </c>
      <c r="BP1947">
        <v>1.7302931928266832E-2</v>
      </c>
      <c r="BQ1947">
        <v>0.2332396414295041</v>
      </c>
      <c r="BR1947">
        <v>5.3571428571428568E-2</v>
      </c>
      <c r="BS1947">
        <v>0.13793103448275862</v>
      </c>
      <c r="BT1947">
        <v>0.44444444444444442</v>
      </c>
      <c r="BU1947">
        <v>3.4685638895043121E-2</v>
      </c>
      <c r="BV1947">
        <v>0.73359985814856055</v>
      </c>
      <c r="BW1947">
        <v>0.57507762523356221</v>
      </c>
      <c r="BX1947">
        <v>0.13040258038292837</v>
      </c>
      <c r="BY1947">
        <f t="shared" si="191"/>
        <v>1.4825431625641436E-2</v>
      </c>
      <c r="BZ1947">
        <v>0</v>
      </c>
      <c r="CA1947">
        <f t="shared" si="192"/>
        <v>3.0415155468870091E-2</v>
      </c>
      <c r="CC1947">
        <v>1.4825431625641436E-2</v>
      </c>
      <c r="CD1947">
        <v>3.0415155468870091E-2</v>
      </c>
    </row>
    <row r="1948" spans="1:82" x14ac:dyDescent="0.3">
      <c r="A1948">
        <v>0</v>
      </c>
      <c r="B1948" t="s">
        <v>1209</v>
      </c>
      <c r="C1948" t="s">
        <v>1265</v>
      </c>
      <c r="D1948">
        <v>37171</v>
      </c>
      <c r="E1948" s="2">
        <f t="shared" si="194"/>
        <v>0.55695361737061577</v>
      </c>
      <c r="F1948" s="2" t="s">
        <v>1938</v>
      </c>
      <c r="G1948" s="3">
        <v>5214</v>
      </c>
      <c r="H1948" s="1">
        <v>13.043864117425885</v>
      </c>
      <c r="I1948" s="1">
        <f t="shared" si="193"/>
        <v>-5.3620721102073361</v>
      </c>
      <c r="J1948" s="1">
        <v>2.5572848923299998</v>
      </c>
      <c r="K1948" s="1">
        <v>182.924849309</v>
      </c>
      <c r="L1948" s="2">
        <v>5.6108519389999945E-2</v>
      </c>
      <c r="M1948" s="2">
        <v>1.6712163445912503E-2</v>
      </c>
      <c r="N1948" s="7">
        <v>0</v>
      </c>
      <c r="O1948" s="2">
        <v>1.5030959119165589E-2</v>
      </c>
      <c r="P1948" s="3">
        <v>689650.82963314012</v>
      </c>
      <c r="Q1948" s="3">
        <v>20705.66756120928</v>
      </c>
      <c r="R1948" s="3">
        <v>387462.01784903376</v>
      </c>
      <c r="S1948" s="3">
        <v>403.14671869653068</v>
      </c>
      <c r="T1948" s="3">
        <v>124551.01723906491</v>
      </c>
      <c r="V1948">
        <v>37171</v>
      </c>
      <c r="W1948" s="2">
        <v>0.4910441004261214</v>
      </c>
      <c r="X1948" s="2">
        <v>0.34992378425906795</v>
      </c>
      <c r="Y1948" s="2">
        <v>0.1446171769700125</v>
      </c>
      <c r="Z1948" s="2">
        <v>0.72927465229968991</v>
      </c>
      <c r="AA1948" s="2">
        <v>0.52725079294746746</v>
      </c>
      <c r="AB1948" s="2">
        <v>0.13849694401803181</v>
      </c>
      <c r="AC1948" s="2">
        <v>1.6712163445912503E-2</v>
      </c>
      <c r="AD1948" s="2">
        <v>0</v>
      </c>
      <c r="AE1948" s="2">
        <v>1.5030959119165589E-2</v>
      </c>
      <c r="AF1948">
        <v>204016.87896007596</v>
      </c>
      <c r="AG1948">
        <v>208.03796971761685</v>
      </c>
      <c r="AH1948">
        <v>39100.092675338085</v>
      </c>
      <c r="AI1948">
        <v>26410.584584837256</v>
      </c>
      <c r="AJ1948">
        <v>2.056065692843597</v>
      </c>
      <c r="AK1948">
        <v>591478.89680910972</v>
      </c>
      <c r="AL1948">
        <v>611.18468841414756</v>
      </c>
      <c r="AM1948">
        <v>114870.27099513725</v>
      </c>
      <c r="AN1948">
        <v>75191.42350410299</v>
      </c>
      <c r="AO1948">
        <v>5.9819047324840762</v>
      </c>
      <c r="AP1948">
        <v>387462.01784903376</v>
      </c>
      <c r="AQ1948">
        <v>403.14671869653068</v>
      </c>
      <c r="AR1948">
        <v>75770.178319799161</v>
      </c>
      <c r="AS1948">
        <v>48780.838919265734</v>
      </c>
      <c r="AT1948">
        <v>3.9258390396404792</v>
      </c>
      <c r="AU1948" s="3">
        <v>129612976.92125235</v>
      </c>
      <c r="AV1948" s="3">
        <v>3891423.1614536722</v>
      </c>
      <c r="AW1948">
        <v>315196.33790705999</v>
      </c>
      <c r="AX1948">
        <v>59237999.746252857</v>
      </c>
      <c r="AY1948">
        <v>9463.2679448611198</v>
      </c>
      <c r="AZ1948">
        <v>1778526.5775571989</v>
      </c>
      <c r="BA1948">
        <v>1004847.1675402001</v>
      </c>
      <c r="BB1948">
        <v>188850976.6675052</v>
      </c>
      <c r="BC1948">
        <v>30168.9355060704</v>
      </c>
      <c r="BD1948">
        <v>5669949.7390108714</v>
      </c>
      <c r="BE1948">
        <v>689650.82963314012</v>
      </c>
      <c r="BF1948">
        <v>129612976.92125235</v>
      </c>
      <c r="BG1948">
        <v>20705.66756120928</v>
      </c>
      <c r="BH1948">
        <v>3891423.1614536722</v>
      </c>
      <c r="BI1948">
        <v>5.1819440583817507</v>
      </c>
      <c r="BJ1948">
        <v>18.225808175807636</v>
      </c>
      <c r="BK1948">
        <v>13.043864117425885</v>
      </c>
      <c r="BL1948">
        <v>56.944611542315556</v>
      </c>
      <c r="BM1948">
        <v>51.58253943210822</v>
      </c>
      <c r="BN1948">
        <f t="shared" si="190"/>
        <v>-5.3620721102073361</v>
      </c>
      <c r="BO1948">
        <v>0.55695361737061577</v>
      </c>
      <c r="BP1948">
        <v>3.4949629449312326E-2</v>
      </c>
      <c r="BQ1948">
        <v>0.21593365572621631</v>
      </c>
      <c r="BR1948">
        <v>3.5714285714285712E-2</v>
      </c>
      <c r="BS1948">
        <v>0.27586206896551724</v>
      </c>
      <c r="BT1948">
        <v>0.5</v>
      </c>
      <c r="BU1948">
        <v>0.15355796749883163</v>
      </c>
      <c r="BV1948">
        <v>0.72927465229968991</v>
      </c>
      <c r="BW1948">
        <v>0.54694065658450985</v>
      </c>
      <c r="BX1948">
        <v>0.13849694401803181</v>
      </c>
      <c r="BY1948">
        <f t="shared" si="191"/>
        <v>7.8324639312088357E-2</v>
      </c>
      <c r="BZ1948">
        <v>0</v>
      </c>
      <c r="CA1948">
        <f t="shared" si="192"/>
        <v>2.3841996828822619E-2</v>
      </c>
      <c r="CC1948">
        <v>7.8324639312088357E-2</v>
      </c>
      <c r="CD1948">
        <v>2.3841996828822619E-2</v>
      </c>
    </row>
    <row r="1949" spans="1:82" x14ac:dyDescent="0.3">
      <c r="A1949">
        <v>1</v>
      </c>
      <c r="B1949" t="s">
        <v>1209</v>
      </c>
      <c r="C1949" t="s">
        <v>1266</v>
      </c>
      <c r="D1949">
        <v>37173</v>
      </c>
      <c r="E1949" s="2">
        <v>0</v>
      </c>
      <c r="F1949" s="2" t="s">
        <v>1954</v>
      </c>
      <c r="G1949" s="3">
        <v>-999</v>
      </c>
      <c r="H1949" s="1">
        <v>0.37374128074498908</v>
      </c>
      <c r="I1949" s="1">
        <f t="shared" si="193"/>
        <v>-999</v>
      </c>
      <c r="J1949" s="1">
        <v>-999</v>
      </c>
      <c r="K1949" s="1">
        <v>-999</v>
      </c>
      <c r="L1949" s="2">
        <v>-999</v>
      </c>
      <c r="M1949" s="2">
        <v>-999</v>
      </c>
      <c r="N1949" s="7">
        <v>-999</v>
      </c>
      <c r="O1949" s="2">
        <v>-999</v>
      </c>
      <c r="P1949" s="3">
        <v>-999</v>
      </c>
      <c r="Q1949" s="3">
        <v>-999</v>
      </c>
      <c r="R1949" s="3">
        <v>-999</v>
      </c>
      <c r="S1949" s="3">
        <v>-999</v>
      </c>
      <c r="T1949" s="3">
        <v>-999</v>
      </c>
      <c r="V1949">
        <v>37173</v>
      </c>
      <c r="W1949" s="2">
        <v>-999</v>
      </c>
      <c r="X1949" s="2">
        <v>1.0026243919346043E-2</v>
      </c>
      <c r="Y1949" s="2">
        <v>-999</v>
      </c>
      <c r="Z1949" s="2">
        <v>-999</v>
      </c>
      <c r="AA1949" s="2">
        <v>-999</v>
      </c>
      <c r="AB1949" s="2">
        <v>-999</v>
      </c>
      <c r="AC1949" s="2">
        <v>-999</v>
      </c>
      <c r="AD1949" s="2">
        <v>-999</v>
      </c>
      <c r="AE1949" s="2">
        <v>-999</v>
      </c>
      <c r="AF1949" s="2">
        <v>-999</v>
      </c>
      <c r="AG1949" s="2">
        <v>-999</v>
      </c>
      <c r="AH1949" s="2">
        <v>-999</v>
      </c>
      <c r="AI1949" s="2">
        <v>-999</v>
      </c>
      <c r="AJ1949" s="2">
        <v>-999</v>
      </c>
      <c r="AK1949" s="2">
        <v>-999</v>
      </c>
      <c r="AL1949" s="2">
        <v>-999</v>
      </c>
      <c r="AM1949" s="2">
        <v>-999</v>
      </c>
      <c r="AN1949" s="2">
        <v>-999</v>
      </c>
      <c r="AO1949" s="2">
        <v>-999</v>
      </c>
      <c r="AP1949" s="2">
        <v>-999</v>
      </c>
      <c r="AQ1949" s="2">
        <v>-999</v>
      </c>
      <c r="AR1949" s="2">
        <v>-999</v>
      </c>
      <c r="AS1949" s="2">
        <v>-999</v>
      </c>
      <c r="AT1949" s="2">
        <v>-999</v>
      </c>
      <c r="AU1949" s="2">
        <v>-999</v>
      </c>
      <c r="AV1949" s="2">
        <v>-999</v>
      </c>
      <c r="AW1949" s="2">
        <v>-999</v>
      </c>
      <c r="AX1949" s="2">
        <v>-999</v>
      </c>
      <c r="AY1949" s="2">
        <v>-999</v>
      </c>
      <c r="AZ1949" s="2">
        <v>-999</v>
      </c>
      <c r="BA1949" s="2">
        <v>-999</v>
      </c>
      <c r="BB1949" s="2">
        <v>-999</v>
      </c>
      <c r="BC1949" s="2">
        <v>-999</v>
      </c>
      <c r="BD1949" s="2">
        <v>-999</v>
      </c>
      <c r="BE1949" s="2">
        <v>-999</v>
      </c>
      <c r="BF1949" s="2">
        <v>-999</v>
      </c>
      <c r="BG1949" s="2">
        <v>-999</v>
      </c>
      <c r="BH1949" s="2">
        <v>-999</v>
      </c>
      <c r="BI1949">
        <v>0</v>
      </c>
      <c r="BJ1949">
        <v>0.37374128074498908</v>
      </c>
      <c r="BK1949">
        <v>0.37374128074498908</v>
      </c>
      <c r="BL1949">
        <v>-999</v>
      </c>
      <c r="BM1949">
        <v>30.485005923548755</v>
      </c>
      <c r="BN1949">
        <f t="shared" si="190"/>
        <v>-999</v>
      </c>
      <c r="BO1949" t="s">
        <v>3748</v>
      </c>
      <c r="BP1949" t="s">
        <v>3748</v>
      </c>
      <c r="BQ1949">
        <v>6.1580241669409029E-2</v>
      </c>
      <c r="BR1949">
        <v>1.7857142857142856E-2</v>
      </c>
      <c r="BS1949">
        <v>0.13793103448275862</v>
      </c>
      <c r="BT1949">
        <v>0.66666666666666663</v>
      </c>
      <c r="BU1949" t="s">
        <v>3748</v>
      </c>
      <c r="BY1949">
        <f t="shared" si="191"/>
        <v>-999</v>
      </c>
      <c r="CA1949">
        <f t="shared" si="192"/>
        <v>-999</v>
      </c>
    </row>
    <row r="1950" spans="1:82" x14ac:dyDescent="0.3">
      <c r="A1950">
        <v>0</v>
      </c>
      <c r="B1950" t="s">
        <v>1209</v>
      </c>
      <c r="C1950" t="s">
        <v>1267</v>
      </c>
      <c r="D1950">
        <v>37175</v>
      </c>
      <c r="E1950" s="2">
        <f>BO1950</f>
        <v>0.66093019263895492</v>
      </c>
      <c r="F1950" s="2" t="s">
        <v>1940</v>
      </c>
      <c r="G1950" s="3">
        <v>4414</v>
      </c>
      <c r="H1950" s="1">
        <v>9.4382900781373031</v>
      </c>
      <c r="I1950" s="1">
        <f t="shared" si="193"/>
        <v>-2.2593454445427028</v>
      </c>
      <c r="J1950" s="1">
        <v>2.56433366541</v>
      </c>
      <c r="K1950" s="1">
        <v>285.098041991</v>
      </c>
      <c r="L1950" s="2">
        <v>0.15157266388000012</v>
      </c>
      <c r="M1950" s="2">
        <v>3.0751275496172084E-2</v>
      </c>
      <c r="N1950" s="7">
        <v>0</v>
      </c>
      <c r="O1950" s="2">
        <v>4.9684232088935125E-2</v>
      </c>
      <c r="P1950" s="3">
        <v>391478.96431318007</v>
      </c>
      <c r="Q1950" s="3">
        <v>11753.532286167358</v>
      </c>
      <c r="R1950" s="3">
        <v>140405.78638721505</v>
      </c>
      <c r="S1950" s="3">
        <v>137.23944127565204</v>
      </c>
      <c r="T1950" s="3">
        <v>110875.35674917838</v>
      </c>
      <c r="V1950">
        <v>37175</v>
      </c>
      <c r="W1950" s="2">
        <v>0.59249893572996459</v>
      </c>
      <c r="X1950" s="2">
        <v>0.2531981436899835</v>
      </c>
      <c r="Y1950" s="2">
        <v>5.7463399481351554E-2</v>
      </c>
      <c r="Z1950" s="2">
        <v>0.73128478873481073</v>
      </c>
      <c r="AA1950" s="2">
        <v>0.8217482166876352</v>
      </c>
      <c r="AB1950" s="2">
        <v>0.37413838348038347</v>
      </c>
      <c r="AC1950" s="2">
        <v>3.0751275496172084E-2</v>
      </c>
      <c r="AD1950" s="2">
        <v>0</v>
      </c>
      <c r="AE1950" s="2">
        <v>4.9684232088935125E-2</v>
      </c>
      <c r="AF1950">
        <v>62254.01341713209</v>
      </c>
      <c r="AG1950">
        <v>61.856540943840201</v>
      </c>
      <c r="AH1950">
        <v>11625.74546734383</v>
      </c>
      <c r="AI1950">
        <v>36954.246141150295</v>
      </c>
      <c r="AJ1950">
        <v>0.62314646592005374</v>
      </c>
      <c r="AK1950">
        <v>202659.79980434713</v>
      </c>
      <c r="AL1950">
        <v>199.09598221949227</v>
      </c>
      <c r="AM1950">
        <v>37419.473794308986</v>
      </c>
      <c r="AN1950">
        <v>122035.87456336351</v>
      </c>
      <c r="AO1950">
        <v>2.0226409767315956</v>
      </c>
      <c r="AP1950">
        <v>140405.78638721505</v>
      </c>
      <c r="AQ1950">
        <v>137.23944127565207</v>
      </c>
      <c r="AR1950">
        <v>25793.728326965156</v>
      </c>
      <c r="AS1950">
        <v>85081.628422213224</v>
      </c>
      <c r="AT1950">
        <v>1.3994945108115417</v>
      </c>
      <c r="AU1950" s="3">
        <v>73574556.553019062</v>
      </c>
      <c r="AV1950" s="3">
        <v>2208958.8578622933</v>
      </c>
      <c r="AW1950">
        <v>141619.28355767997</v>
      </c>
      <c r="AX1950">
        <v>26615928.151830371</v>
      </c>
      <c r="AY1950">
        <v>4251.8933924313596</v>
      </c>
      <c r="AZ1950">
        <v>799100.84417354967</v>
      </c>
      <c r="BA1950">
        <v>533098.24787086004</v>
      </c>
      <c r="BB1950">
        <v>100190484.70484944</v>
      </c>
      <c r="BC1950">
        <v>16005.425678598716</v>
      </c>
      <c r="BD1950">
        <v>3008059.7020358429</v>
      </c>
      <c r="BE1950">
        <v>391478.96431318007</v>
      </c>
      <c r="BF1950">
        <v>73574556.553019062</v>
      </c>
      <c r="BG1950">
        <v>11753.532286167358</v>
      </c>
      <c r="BH1950">
        <v>2208958.8578622933</v>
      </c>
      <c r="BI1950">
        <v>3.2455791084794177</v>
      </c>
      <c r="BJ1950">
        <v>12.683869186616722</v>
      </c>
      <c r="BK1950">
        <v>9.4382900781373031</v>
      </c>
      <c r="BL1950">
        <v>57.575288163847432</v>
      </c>
      <c r="BM1950">
        <v>55.315942719304729</v>
      </c>
      <c r="BN1950">
        <f t="shared" si="190"/>
        <v>-2.2593454445427028</v>
      </c>
      <c r="BO1950">
        <v>0.66093019263895492</v>
      </c>
      <c r="BP1950">
        <v>2.597637930805468E-2</v>
      </c>
      <c r="BQ1950">
        <v>0.12142555383135584</v>
      </c>
      <c r="BR1950">
        <v>1.7857142857142856E-2</v>
      </c>
      <c r="BS1950">
        <v>0.2413793103448276</v>
      </c>
      <c r="BT1950">
        <v>0.55555555555555558</v>
      </c>
      <c r="BU1950">
        <v>6.4702690902138288E-2</v>
      </c>
      <c r="BV1950">
        <v>0.73128478873481073</v>
      </c>
      <c r="BW1950">
        <v>0.85243590942700753</v>
      </c>
      <c r="BX1950">
        <v>0.37413838348038347</v>
      </c>
      <c r="BY1950">
        <f t="shared" si="191"/>
        <v>0.22327119170601137</v>
      </c>
      <c r="BZ1950">
        <v>0</v>
      </c>
      <c r="CA1950">
        <f t="shared" si="192"/>
        <v>2.9942291074333143E-2</v>
      </c>
      <c r="CC1950">
        <v>0.22327119170601137</v>
      </c>
      <c r="CD1950">
        <v>2.9942291074333143E-2</v>
      </c>
    </row>
    <row r="1951" spans="1:82" x14ac:dyDescent="0.3">
      <c r="A1951">
        <v>1</v>
      </c>
      <c r="B1951" t="s">
        <v>1209</v>
      </c>
      <c r="C1951" t="s">
        <v>1268</v>
      </c>
      <c r="D1951">
        <v>37177</v>
      </c>
      <c r="E1951" s="2">
        <v>0</v>
      </c>
      <c r="F1951" s="2" t="s">
        <v>1954</v>
      </c>
      <c r="G1951" s="3">
        <v>-999</v>
      </c>
      <c r="H1951" s="1">
        <v>0.3761819981549856</v>
      </c>
      <c r="I1951" s="1">
        <f t="shared" si="193"/>
        <v>-999</v>
      </c>
      <c r="J1951" s="1">
        <v>-999</v>
      </c>
      <c r="K1951" s="1">
        <v>-999</v>
      </c>
      <c r="L1951" s="2">
        <v>-999</v>
      </c>
      <c r="M1951" s="2">
        <v>-999</v>
      </c>
      <c r="N1951" s="7">
        <v>-999</v>
      </c>
      <c r="O1951" s="2">
        <v>-999</v>
      </c>
      <c r="P1951" s="3">
        <v>-999</v>
      </c>
      <c r="Q1951" s="3">
        <v>-999</v>
      </c>
      <c r="R1951" s="3">
        <v>-999</v>
      </c>
      <c r="S1951" s="3">
        <v>-999</v>
      </c>
      <c r="T1951" s="3">
        <v>-999</v>
      </c>
      <c r="V1951">
        <v>37177</v>
      </c>
      <c r="W1951" s="2">
        <v>-999</v>
      </c>
      <c r="X1951" s="2">
        <v>1.0091720304619942E-2</v>
      </c>
      <c r="Y1951" s="2">
        <v>-999</v>
      </c>
      <c r="Z1951" s="2">
        <v>-999</v>
      </c>
      <c r="AA1951" s="2">
        <v>-999</v>
      </c>
      <c r="AB1951" s="2">
        <v>-999</v>
      </c>
      <c r="AC1951" s="2">
        <v>-999</v>
      </c>
      <c r="AD1951" s="2">
        <v>-999</v>
      </c>
      <c r="AE1951" s="2">
        <v>-999</v>
      </c>
      <c r="AF1951" s="2">
        <v>-999</v>
      </c>
      <c r="AG1951" s="2">
        <v>-999</v>
      </c>
      <c r="AH1951" s="2">
        <v>-999</v>
      </c>
      <c r="AI1951" s="2">
        <v>-999</v>
      </c>
      <c r="AJ1951" s="2">
        <v>-999</v>
      </c>
      <c r="AK1951" s="2">
        <v>-999</v>
      </c>
      <c r="AL1951" s="2">
        <v>-999</v>
      </c>
      <c r="AM1951" s="2">
        <v>-999</v>
      </c>
      <c r="AN1951" s="2">
        <v>-999</v>
      </c>
      <c r="AO1951" s="2">
        <v>-999</v>
      </c>
      <c r="AP1951" s="2">
        <v>-999</v>
      </c>
      <c r="AQ1951" s="2">
        <v>-999</v>
      </c>
      <c r="AR1951" s="2">
        <v>-999</v>
      </c>
      <c r="AS1951" s="2">
        <v>-999</v>
      </c>
      <c r="AT1951" s="2">
        <v>-999</v>
      </c>
      <c r="AU1951" s="2">
        <v>-999</v>
      </c>
      <c r="AV1951" s="2">
        <v>-999</v>
      </c>
      <c r="AW1951" s="2">
        <v>-999</v>
      </c>
      <c r="AX1951" s="2">
        <v>-999</v>
      </c>
      <c r="AY1951" s="2">
        <v>-999</v>
      </c>
      <c r="AZ1951" s="2">
        <v>-999</v>
      </c>
      <c r="BA1951" s="2">
        <v>-999</v>
      </c>
      <c r="BB1951" s="2">
        <v>-999</v>
      </c>
      <c r="BC1951" s="2">
        <v>-999</v>
      </c>
      <c r="BD1951" s="2">
        <v>-999</v>
      </c>
      <c r="BE1951" s="2">
        <v>-999</v>
      </c>
      <c r="BF1951" s="2">
        <v>-999</v>
      </c>
      <c r="BG1951" s="2">
        <v>-999</v>
      </c>
      <c r="BH1951" s="2">
        <v>-999</v>
      </c>
      <c r="BI1951">
        <v>0</v>
      </c>
      <c r="BJ1951">
        <v>0.3761819981549856</v>
      </c>
      <c r="BK1951">
        <v>0.3761819981549856</v>
      </c>
      <c r="BL1951">
        <v>-999</v>
      </c>
      <c r="BM1951">
        <v>16.369640627222612</v>
      </c>
      <c r="BN1951">
        <f t="shared" si="190"/>
        <v>-999</v>
      </c>
      <c r="BO1951" t="s">
        <v>3748</v>
      </c>
      <c r="BP1951" t="s">
        <v>3748</v>
      </c>
      <c r="BQ1951">
        <v>0.83197695947669259</v>
      </c>
      <c r="BR1951">
        <v>7.1428571428571425E-2</v>
      </c>
      <c r="BS1951">
        <v>0</v>
      </c>
      <c r="BT1951">
        <v>0.22222222222222221</v>
      </c>
      <c r="BU1951" t="s">
        <v>3748</v>
      </c>
      <c r="BY1951">
        <f t="shared" si="191"/>
        <v>-999</v>
      </c>
      <c r="CA1951">
        <f t="shared" si="192"/>
        <v>-999</v>
      </c>
    </row>
    <row r="1952" spans="1:82" x14ac:dyDescent="0.3">
      <c r="A1952">
        <v>0</v>
      </c>
      <c r="B1952" t="s">
        <v>1209</v>
      </c>
      <c r="C1952" t="s">
        <v>141</v>
      </c>
      <c r="D1952">
        <v>37179</v>
      </c>
      <c r="E1952" s="2">
        <f>BO1952</f>
        <v>0.55572215118814883</v>
      </c>
      <c r="F1952" s="2" t="s">
        <v>1938</v>
      </c>
      <c r="G1952" s="3">
        <v>103462</v>
      </c>
      <c r="H1952" s="1">
        <v>30.413986524726901</v>
      </c>
      <c r="I1952" s="1">
        <f t="shared" si="193"/>
        <v>-0.73699885566355761</v>
      </c>
      <c r="J1952" s="1">
        <v>2.5765480894000001</v>
      </c>
      <c r="K1952" s="1">
        <v>234.37789108000001</v>
      </c>
      <c r="L1952" s="2">
        <v>5.0500222500000191E-2</v>
      </c>
      <c r="M1952" s="2">
        <v>6.6003321535057377E-2</v>
      </c>
      <c r="N1952" s="7">
        <v>0</v>
      </c>
      <c r="O1952" s="2">
        <v>2.2023268966943878E-2</v>
      </c>
      <c r="P1952" s="3">
        <v>2068922.8326605002</v>
      </c>
      <c r="Q1952" s="3">
        <v>62116.112302295987</v>
      </c>
      <c r="R1952" s="3">
        <v>1220914.2832886158</v>
      </c>
      <c r="S1952" s="3">
        <v>1268.6058160179382</v>
      </c>
      <c r="T1952" s="3">
        <v>418905.53033563332</v>
      </c>
      <c r="V1952">
        <v>37179</v>
      </c>
      <c r="W1952" s="2">
        <v>0.62802057100348552</v>
      </c>
      <c r="X1952" s="2">
        <v>0.81590678677178485</v>
      </c>
      <c r="Y1952" s="2">
        <v>1.8343114559323987E-2</v>
      </c>
      <c r="Z1952" s="2">
        <v>0.73476804155308884</v>
      </c>
      <c r="AA1952" s="2">
        <v>0.67555572350117643</v>
      </c>
      <c r="AB1952" s="2">
        <v>0.12465355643883234</v>
      </c>
      <c r="AC1952" s="2">
        <v>6.6003321535057377E-2</v>
      </c>
      <c r="AD1952" s="2">
        <v>0</v>
      </c>
      <c r="AE1952" s="2">
        <v>2.2023268966943878E-2</v>
      </c>
      <c r="AF1952">
        <v>755121.47699077812</v>
      </c>
      <c r="AG1952">
        <v>786.41668784952674</v>
      </c>
      <c r="AH1952">
        <v>147804.58306763158</v>
      </c>
      <c r="AI1952">
        <v>111259.81534607666</v>
      </c>
      <c r="AJ1952">
        <v>7.6529354261913651</v>
      </c>
      <c r="AK1952">
        <v>1976035.7602793938</v>
      </c>
      <c r="AL1952">
        <v>2055.0225038674653</v>
      </c>
      <c r="AM1952">
        <v>386235.12073391938</v>
      </c>
      <c r="AN1952">
        <v>291734.80801542214</v>
      </c>
      <c r="AO1952">
        <v>20.018946756229589</v>
      </c>
      <c r="AP1952">
        <v>1220914.2832886158</v>
      </c>
      <c r="AQ1952">
        <v>1268.6058160179387</v>
      </c>
      <c r="AR1952">
        <v>238430.5376662878</v>
      </c>
      <c r="AS1952">
        <v>180474.99266934546</v>
      </c>
      <c r="AT1952">
        <v>12.366011330038223</v>
      </c>
      <c r="AU1952" s="3">
        <v>388833357.17021441</v>
      </c>
      <c r="AV1952" s="3">
        <v>11674102.146093508</v>
      </c>
      <c r="AW1952">
        <v>1335977.7980018998</v>
      </c>
      <c r="AX1952">
        <v>251083667.35647705</v>
      </c>
      <c r="AY1952">
        <v>40110.605201908795</v>
      </c>
      <c r="AZ1952">
        <v>7538387.1416467391</v>
      </c>
      <c r="BA1952">
        <v>3404900.6306624003</v>
      </c>
      <c r="BB1952">
        <v>639917024.52669156</v>
      </c>
      <c r="BC1952">
        <v>102226.71750420477</v>
      </c>
      <c r="BD1952">
        <v>19212489.287740245</v>
      </c>
      <c r="BE1952">
        <v>2068922.8326605002</v>
      </c>
      <c r="BF1952">
        <v>388833357.17021441</v>
      </c>
      <c r="BG1952">
        <v>62116.112302295987</v>
      </c>
      <c r="BH1952">
        <v>11674102.146093508</v>
      </c>
      <c r="BI1952">
        <v>19.241765956244485</v>
      </c>
      <c r="BJ1952">
        <v>49.655752480971387</v>
      </c>
      <c r="BK1952">
        <v>30.413986524726901</v>
      </c>
      <c r="BL1952">
        <v>54.509393683379564</v>
      </c>
      <c r="BM1952">
        <v>53.772394827716006</v>
      </c>
      <c r="BN1952">
        <f t="shared" si="190"/>
        <v>-0.73699885566355761</v>
      </c>
      <c r="BO1952">
        <v>0.55572215118814883</v>
      </c>
      <c r="BP1952">
        <v>0.12948917453611614</v>
      </c>
      <c r="BQ1952">
        <v>0.41444050439918695</v>
      </c>
      <c r="BR1952">
        <v>0.14880952380952381</v>
      </c>
      <c r="BS1952">
        <v>0.17241379310344829</v>
      </c>
      <c r="BT1952">
        <v>0.27777777777777779</v>
      </c>
      <c r="BU1952">
        <v>2.1106028415623944E-2</v>
      </c>
      <c r="BV1952">
        <v>0.73476804155308884</v>
      </c>
      <c r="BW1952">
        <v>0.7007839455406395</v>
      </c>
      <c r="BX1952">
        <v>0.12465355643883234</v>
      </c>
      <c r="BY1952">
        <f t="shared" si="191"/>
        <v>5.8273724098285302E-2</v>
      </c>
      <c r="BZ1952">
        <v>0</v>
      </c>
      <c r="CA1952">
        <f t="shared" si="192"/>
        <v>3.8831771625973073E-2</v>
      </c>
      <c r="CC1952">
        <v>5.8273724098285302E-2</v>
      </c>
      <c r="CD1952">
        <v>3.8831771625973073E-2</v>
      </c>
    </row>
    <row r="1953" spans="1:82" x14ac:dyDescent="0.3">
      <c r="A1953">
        <v>0</v>
      </c>
      <c r="B1953" t="s">
        <v>1209</v>
      </c>
      <c r="C1953" t="s">
        <v>1269</v>
      </c>
      <c r="D1953">
        <v>37181</v>
      </c>
      <c r="E1953" s="2">
        <f>BO1953</f>
        <v>0.58717531381033217</v>
      </c>
      <c r="F1953" s="2" t="s">
        <v>1939</v>
      </c>
      <c r="G1953" s="3">
        <v>7016</v>
      </c>
      <c r="H1953" s="1">
        <v>19.656887233874489</v>
      </c>
      <c r="I1953" s="1">
        <f t="shared" si="193"/>
        <v>-6.2293740156621951</v>
      </c>
      <c r="J1953" s="1">
        <v>2.5613179554299998</v>
      </c>
      <c r="K1953" s="1">
        <v>276.25491392499998</v>
      </c>
      <c r="L1953" s="2">
        <v>6.3193975200000141E-2</v>
      </c>
      <c r="M1953" s="2">
        <v>2.2050996721465514E-3</v>
      </c>
      <c r="N1953" s="7">
        <v>0</v>
      </c>
      <c r="O1953" s="2">
        <v>1.8318335792929134E-2</v>
      </c>
      <c r="P1953" s="3">
        <v>490295.83853934001</v>
      </c>
      <c r="Q1953" s="3">
        <v>14720.351521711682</v>
      </c>
      <c r="R1953" s="3">
        <v>295350.4383332475</v>
      </c>
      <c r="S1953" s="3">
        <v>313.19087279356449</v>
      </c>
      <c r="T1953" s="3">
        <v>178390.37875116291</v>
      </c>
      <c r="V1953">
        <v>37181</v>
      </c>
      <c r="W1953" s="2">
        <v>0.61383106162463719</v>
      </c>
      <c r="X1953" s="2">
        <v>0.52732934855108948</v>
      </c>
      <c r="Y1953" s="2">
        <v>0.17121113459021073</v>
      </c>
      <c r="Z1953" s="2">
        <v>0.73042478254085963</v>
      </c>
      <c r="AA1953" s="2">
        <v>0.79625935444422036</v>
      </c>
      <c r="AB1953" s="2">
        <v>0.15598651578589301</v>
      </c>
      <c r="AC1953" s="2">
        <v>2.2050996721465514E-3</v>
      </c>
      <c r="AD1953" s="2">
        <v>0</v>
      </c>
      <c r="AE1953" s="2">
        <v>1.8318335792929134E-2</v>
      </c>
      <c r="AF1953">
        <v>119923.45490098686</v>
      </c>
      <c r="AG1953">
        <v>122.07856012650308</v>
      </c>
      <c r="AH1953">
        <v>22944.287627384481</v>
      </c>
      <c r="AI1953">
        <v>51436.213977314605</v>
      </c>
      <c r="AJ1953">
        <v>1.2080340566590231</v>
      </c>
      <c r="AK1953">
        <v>415273.89323423436</v>
      </c>
      <c r="AL1953">
        <v>435.26943292006763</v>
      </c>
      <c r="AM1953">
        <v>81807.543060613272</v>
      </c>
      <c r="AN1953">
        <v>170963.3372952487</v>
      </c>
      <c r="AO1953">
        <v>4.2159561161752146</v>
      </c>
      <c r="AP1953">
        <v>295350.4383332475</v>
      </c>
      <c r="AQ1953">
        <v>313.19087279356455</v>
      </c>
      <c r="AR1953">
        <v>58863.255433228791</v>
      </c>
      <c r="AS1953">
        <v>119527.12331793409</v>
      </c>
      <c r="AT1953">
        <v>3.0079220595161917</v>
      </c>
      <c r="AU1953" s="3">
        <v>92146199.895083562</v>
      </c>
      <c r="AV1953" s="3">
        <v>2766542.8649904933</v>
      </c>
      <c r="AW1953">
        <v>200376.03489642998</v>
      </c>
      <c r="AX1953">
        <v>37658671.99843505</v>
      </c>
      <c r="AY1953">
        <v>6015.9712531713603</v>
      </c>
      <c r="AZ1953">
        <v>1130641.6373210254</v>
      </c>
      <c r="BA1953">
        <v>690671.87343576993</v>
      </c>
      <c r="BB1953">
        <v>129804871.8935186</v>
      </c>
      <c r="BC1953">
        <v>20736.322774883043</v>
      </c>
      <c r="BD1953">
        <v>3897184.5023115189</v>
      </c>
      <c r="BE1953">
        <v>490295.83853934001</v>
      </c>
      <c r="BF1953">
        <v>92146199.895083562</v>
      </c>
      <c r="BG1953">
        <v>14720.351521711682</v>
      </c>
      <c r="BH1953">
        <v>2766542.8649904933</v>
      </c>
      <c r="BI1953">
        <v>6.7913485972316847</v>
      </c>
      <c r="BJ1953">
        <v>26.448235831106174</v>
      </c>
      <c r="BK1953">
        <v>19.656887233874489</v>
      </c>
      <c r="BL1953">
        <v>54.905918087885503</v>
      </c>
      <c r="BM1953">
        <v>48.676544072223308</v>
      </c>
      <c r="BN1953">
        <f t="shared" si="190"/>
        <v>-6.2293740156621951</v>
      </c>
      <c r="BO1953">
        <v>0.58717531381033217</v>
      </c>
      <c r="BP1953">
        <v>4.8289714531642845E-2</v>
      </c>
      <c r="BQ1953">
        <v>0.42428787667463502</v>
      </c>
      <c r="BR1953">
        <v>2.3809523809523808E-2</v>
      </c>
      <c r="BS1953">
        <v>0.13793103448275862</v>
      </c>
      <c r="BT1953">
        <v>0.33333333333333331</v>
      </c>
      <c r="BU1953">
        <v>0.178395589051139</v>
      </c>
      <c r="BV1953">
        <v>0.73042478254085963</v>
      </c>
      <c r="BW1953">
        <v>0.82599518095873481</v>
      </c>
      <c r="BX1953">
        <v>0.15598651578589301</v>
      </c>
      <c r="BY1953">
        <f t="shared" si="191"/>
        <v>1.1165924233826764E-2</v>
      </c>
      <c r="BZ1953">
        <v>0</v>
      </c>
      <c r="CA1953">
        <f t="shared" si="192"/>
        <v>2.6029035120477856E-2</v>
      </c>
      <c r="CC1953">
        <v>1.1165924233826764E-2</v>
      </c>
      <c r="CD1953">
        <v>2.6029035120477856E-2</v>
      </c>
    </row>
    <row r="1954" spans="1:82" x14ac:dyDescent="0.3">
      <c r="A1954">
        <v>0</v>
      </c>
      <c r="B1954" t="s">
        <v>1209</v>
      </c>
      <c r="C1954" t="s">
        <v>1270</v>
      </c>
      <c r="D1954">
        <v>37183</v>
      </c>
      <c r="E1954" s="2">
        <f>BO1954</f>
        <v>0.62666616133408226</v>
      </c>
      <c r="F1954" s="2" t="s">
        <v>1939</v>
      </c>
      <c r="G1954" s="3">
        <v>693454</v>
      </c>
      <c r="H1954" s="1">
        <v>34.71075306321594</v>
      </c>
      <c r="I1954" s="1">
        <f t="shared" si="193"/>
        <v>-1.5659804193307068</v>
      </c>
      <c r="J1954" s="1">
        <v>2.4984337264100001</v>
      </c>
      <c r="K1954" s="1">
        <v>278.01102782200002</v>
      </c>
      <c r="L1954" s="2">
        <v>6.1405690489999998E-2</v>
      </c>
      <c r="M1954" s="2">
        <v>0.3104525970226763</v>
      </c>
      <c r="N1954" s="7">
        <v>0</v>
      </c>
      <c r="O1954" s="2">
        <v>2.3640235563237504E-2</v>
      </c>
      <c r="P1954" s="3">
        <v>3463986.5085796993</v>
      </c>
      <c r="Q1954" s="3">
        <v>104000.6768661744</v>
      </c>
      <c r="R1954" s="3">
        <v>2110410.2344331746</v>
      </c>
      <c r="S1954" s="3">
        <v>2077.9252389723315</v>
      </c>
      <c r="T1954" s="3">
        <v>807324.92529145582</v>
      </c>
      <c r="V1954">
        <v>37183</v>
      </c>
      <c r="W1954" s="2">
        <v>0.75618617110498454</v>
      </c>
      <c r="X1954" s="2">
        <v>0.93117483876085549</v>
      </c>
      <c r="Y1954" s="2">
        <v>2.8074051691730544E-2</v>
      </c>
      <c r="Z1954" s="2">
        <v>0.71249174958421069</v>
      </c>
      <c r="AA1954" s="2">
        <v>0.80132106392872715</v>
      </c>
      <c r="AB1954" s="2">
        <v>0.15157235604577102</v>
      </c>
      <c r="AC1954" s="2">
        <v>0.3104525970226763</v>
      </c>
      <c r="AD1954" s="2">
        <v>0</v>
      </c>
      <c r="AE1954" s="2">
        <v>2.3640235563237504E-2</v>
      </c>
      <c r="AF1954">
        <v>2974670.8078526999</v>
      </c>
      <c r="AG1954">
        <v>2972.2073408297151</v>
      </c>
      <c r="AH1954">
        <v>558617.17279065028</v>
      </c>
      <c r="AI1954">
        <v>576608.4885073927</v>
      </c>
      <c r="AJ1954">
        <v>29.81886743829466</v>
      </c>
      <c r="AK1954">
        <v>5085081.0422858745</v>
      </c>
      <c r="AL1954">
        <v>5050.1325798020462</v>
      </c>
      <c r="AM1954">
        <v>949156.79171946412</v>
      </c>
      <c r="AN1954">
        <v>993393.79487003491</v>
      </c>
      <c r="AO1954">
        <v>50.893852755627748</v>
      </c>
      <c r="AP1954">
        <v>2110410.2344331746</v>
      </c>
      <c r="AQ1954">
        <v>2077.925238972331</v>
      </c>
      <c r="AR1954">
        <v>390539.61892881384</v>
      </c>
      <c r="AS1954">
        <v>416785.30636264221</v>
      </c>
      <c r="AT1954">
        <v>21.074985317333088</v>
      </c>
      <c r="AU1954" s="3">
        <v>651021624.42246866</v>
      </c>
      <c r="AV1954" s="3">
        <v>19545887.210228816</v>
      </c>
      <c r="AW1954">
        <v>5805769.6731143007</v>
      </c>
      <c r="AX1954">
        <v>1091136352.3651016</v>
      </c>
      <c r="AY1954">
        <v>174308.98597251359</v>
      </c>
      <c r="AZ1954">
        <v>32759630.823674202</v>
      </c>
      <c r="BA1954">
        <v>9269756.181694001</v>
      </c>
      <c r="BB1954">
        <v>1742157976.7875705</v>
      </c>
      <c r="BC1954">
        <v>278309.662838688</v>
      </c>
      <c r="BD1954">
        <v>52305518.033903025</v>
      </c>
      <c r="BE1954">
        <v>3463986.5085796993</v>
      </c>
      <c r="BF1954">
        <v>651021624.42246866</v>
      </c>
      <c r="BG1954">
        <v>104000.6768661744</v>
      </c>
      <c r="BH1954">
        <v>19545887.210228816</v>
      </c>
      <c r="BI1954">
        <v>55.614656587560539</v>
      </c>
      <c r="BJ1954">
        <v>90.325409650776479</v>
      </c>
      <c r="BK1954">
        <v>34.71075306321594</v>
      </c>
      <c r="BL1954">
        <v>61.137283577938646</v>
      </c>
      <c r="BM1954">
        <v>59.57130315860794</v>
      </c>
      <c r="BN1954">
        <f t="shared" si="190"/>
        <v>-1.5659804193307068</v>
      </c>
      <c r="BO1954">
        <v>0.62666616133408226</v>
      </c>
      <c r="BP1954">
        <v>0.42204263947955034</v>
      </c>
      <c r="BQ1954">
        <v>0.47500456615843606</v>
      </c>
      <c r="BR1954">
        <v>0.18452380952380953</v>
      </c>
      <c r="BS1954">
        <v>0.10344827586206896</v>
      </c>
      <c r="BT1954">
        <v>0.44444444444444442</v>
      </c>
      <c r="BU1954">
        <v>4.4846239549376957E-2</v>
      </c>
      <c r="BV1954">
        <v>0.71249174958421069</v>
      </c>
      <c r="BW1954">
        <v>0.83124591693851368</v>
      </c>
      <c r="BX1954">
        <v>0.15157235604577102</v>
      </c>
      <c r="BY1954">
        <f t="shared" si="191"/>
        <v>6.0477563520055129E-2</v>
      </c>
      <c r="BZ1954">
        <v>0</v>
      </c>
      <c r="CA1954">
        <f t="shared" si="192"/>
        <v>3.4541217173612117E-2</v>
      </c>
      <c r="CC1954">
        <v>6.0477563520055129E-2</v>
      </c>
      <c r="CD1954">
        <v>3.4541217173612117E-2</v>
      </c>
    </row>
    <row r="1955" spans="1:82" x14ac:dyDescent="0.3">
      <c r="A1955">
        <v>1</v>
      </c>
      <c r="B1955" t="s">
        <v>1209</v>
      </c>
      <c r="C1955" t="s">
        <v>424</v>
      </c>
      <c r="D1955">
        <v>37185</v>
      </c>
      <c r="E1955" s="2">
        <v>0</v>
      </c>
      <c r="F1955" s="2" t="s">
        <v>1954</v>
      </c>
      <c r="G1955" s="3">
        <v>-999</v>
      </c>
      <c r="H1955" s="1">
        <v>0.37465448402495388</v>
      </c>
      <c r="I1955" s="1">
        <f t="shared" si="193"/>
        <v>-999</v>
      </c>
      <c r="J1955" s="1">
        <v>-999</v>
      </c>
      <c r="K1955" s="1">
        <v>-999</v>
      </c>
      <c r="L1955" s="2">
        <v>-999</v>
      </c>
      <c r="M1955" s="2">
        <v>-999</v>
      </c>
      <c r="N1955" s="7">
        <v>-999</v>
      </c>
      <c r="O1955" s="2">
        <v>-999</v>
      </c>
      <c r="P1955" s="3">
        <v>-999</v>
      </c>
      <c r="Q1955" s="3">
        <v>-999</v>
      </c>
      <c r="R1955" s="3">
        <v>-999</v>
      </c>
      <c r="S1955" s="3">
        <v>-999</v>
      </c>
      <c r="T1955" s="3">
        <v>-999</v>
      </c>
      <c r="V1955">
        <v>37185</v>
      </c>
      <c r="W1955" s="2">
        <v>-999</v>
      </c>
      <c r="X1955" s="2">
        <v>1.0050742146608022E-2</v>
      </c>
      <c r="Y1955" s="2">
        <v>-999</v>
      </c>
      <c r="Z1955" s="2">
        <v>-999</v>
      </c>
      <c r="AA1955" s="2">
        <v>-999</v>
      </c>
      <c r="AB1955" s="2">
        <v>-999</v>
      </c>
      <c r="AC1955" s="2">
        <v>-999</v>
      </c>
      <c r="AD1955" s="2">
        <v>-999</v>
      </c>
      <c r="AE1955" s="2">
        <v>-999</v>
      </c>
      <c r="AF1955" s="2">
        <v>-999</v>
      </c>
      <c r="AG1955" s="2">
        <v>-999</v>
      </c>
      <c r="AH1955" s="2">
        <v>-999</v>
      </c>
      <c r="AI1955" s="2">
        <v>-999</v>
      </c>
      <c r="AJ1955" s="2">
        <v>-999</v>
      </c>
      <c r="AK1955" s="2">
        <v>-999</v>
      </c>
      <c r="AL1955" s="2">
        <v>-999</v>
      </c>
      <c r="AM1955" s="2">
        <v>-999</v>
      </c>
      <c r="AN1955" s="2">
        <v>-999</v>
      </c>
      <c r="AO1955" s="2">
        <v>-999</v>
      </c>
      <c r="AP1955" s="2">
        <v>-999</v>
      </c>
      <c r="AQ1955" s="2">
        <v>-999</v>
      </c>
      <c r="AR1955" s="2">
        <v>-999</v>
      </c>
      <c r="AS1955" s="2">
        <v>-999</v>
      </c>
      <c r="AT1955" s="2">
        <v>-999</v>
      </c>
      <c r="AU1955" s="2">
        <v>-999</v>
      </c>
      <c r="AV1955" s="2">
        <v>-999</v>
      </c>
      <c r="AW1955" s="2">
        <v>-999</v>
      </c>
      <c r="AX1955" s="2">
        <v>-999</v>
      </c>
      <c r="AY1955" s="2">
        <v>-999</v>
      </c>
      <c r="AZ1955" s="2">
        <v>-999</v>
      </c>
      <c r="BA1955" s="2">
        <v>-999</v>
      </c>
      <c r="BB1955" s="2">
        <v>-999</v>
      </c>
      <c r="BC1955" s="2">
        <v>-999</v>
      </c>
      <c r="BD1955" s="2">
        <v>-999</v>
      </c>
      <c r="BE1955" s="2">
        <v>-999</v>
      </c>
      <c r="BF1955" s="2">
        <v>-999</v>
      </c>
      <c r="BG1955" s="2">
        <v>-999</v>
      </c>
      <c r="BH1955" s="2">
        <v>-999</v>
      </c>
      <c r="BI1955">
        <v>0</v>
      </c>
      <c r="BJ1955">
        <v>0.37465448402495388</v>
      </c>
      <c r="BK1955">
        <v>0.37465448402495388</v>
      </c>
      <c r="BL1955">
        <v>-999</v>
      </c>
      <c r="BM1955">
        <v>66.931782846833286</v>
      </c>
      <c r="BN1955">
        <f t="shared" si="190"/>
        <v>-999</v>
      </c>
      <c r="BO1955" t="s">
        <v>3748</v>
      </c>
      <c r="BP1955" t="s">
        <v>3748</v>
      </c>
      <c r="BQ1955">
        <v>0.46008521542479242</v>
      </c>
      <c r="BR1955">
        <v>2.3809523809523808E-2</v>
      </c>
      <c r="BS1955">
        <v>0.13793103448275862</v>
      </c>
      <c r="BT1955">
        <v>0.33333333333333331</v>
      </c>
      <c r="BU1955" t="s">
        <v>3748</v>
      </c>
      <c r="BY1955">
        <f t="shared" si="191"/>
        <v>-999</v>
      </c>
      <c r="CA1955">
        <f t="shared" si="192"/>
        <v>-999</v>
      </c>
    </row>
    <row r="1956" spans="1:82" x14ac:dyDescent="0.3">
      <c r="A1956">
        <v>0</v>
      </c>
      <c r="B1956" t="s">
        <v>1209</v>
      </c>
      <c r="C1956" t="s">
        <v>69</v>
      </c>
      <c r="D1956">
        <v>37187</v>
      </c>
      <c r="E1956" s="2">
        <f t="shared" ref="E1956:E1961" si="195">BO1956</f>
        <v>0.60845483134259293</v>
      </c>
      <c r="F1956" s="2" t="s">
        <v>1939</v>
      </c>
      <c r="G1956" s="3">
        <v>300</v>
      </c>
      <c r="H1956" s="1">
        <v>1.6224009454029449</v>
      </c>
      <c r="I1956" s="1">
        <f t="shared" si="193"/>
        <v>2.9253847486314939</v>
      </c>
      <c r="J1956" s="1">
        <v>2.4214284963299999</v>
      </c>
      <c r="K1956" s="1">
        <v>283.95344063499999</v>
      </c>
      <c r="L1956" s="2">
        <v>7.0948337979999998E-2</v>
      </c>
      <c r="M1956" s="2">
        <v>7.3839531530291809E-3</v>
      </c>
      <c r="N1956" s="7">
        <v>3.8468311378399997E-2</v>
      </c>
      <c r="O1956" s="2">
        <v>1.9109034859786746E-2</v>
      </c>
      <c r="P1956" s="3">
        <v>72839.443644773986</v>
      </c>
      <c r="Q1956" s="3">
        <v>2186.8882638108475</v>
      </c>
      <c r="R1956" s="3">
        <v>22944.995033694431</v>
      </c>
      <c r="S1956" s="3">
        <v>23.201335144549013</v>
      </c>
      <c r="T1956" s="3">
        <v>13125.410342221445</v>
      </c>
      <c r="V1956">
        <v>37187</v>
      </c>
      <c r="W1956" s="2">
        <v>0.44961690476846883</v>
      </c>
      <c r="X1956" s="2">
        <v>4.3523657812599391E-2</v>
      </c>
      <c r="Y1956" s="2">
        <v>-7.4504647476773697E-2</v>
      </c>
      <c r="Z1956" s="2">
        <v>0.69053175499765407</v>
      </c>
      <c r="AA1956" s="2">
        <v>0.81844909152864531</v>
      </c>
      <c r="AB1956" s="2">
        <v>0.17512720171938351</v>
      </c>
      <c r="AC1956" s="2">
        <v>7.3839531530291809E-3</v>
      </c>
      <c r="AD1956" s="2">
        <v>7.9594388074432434E-2</v>
      </c>
      <c r="AE1956" s="2">
        <v>1.9109034859786746E-2</v>
      </c>
      <c r="AF1956">
        <v>16239.924368422284</v>
      </c>
      <c r="AG1956">
        <v>16.512387260568541</v>
      </c>
      <c r="AH1956">
        <v>3103.4520912488451</v>
      </c>
      <c r="AI1956">
        <v>6157.6981909630103</v>
      </c>
      <c r="AJ1956">
        <v>0.16354022967308271</v>
      </c>
      <c r="AK1956">
        <v>39184.919402116713</v>
      </c>
      <c r="AL1956">
        <v>39.713722405117558</v>
      </c>
      <c r="AM1956">
        <v>7464.071239641853</v>
      </c>
      <c r="AN1956">
        <v>14922.489384791445</v>
      </c>
      <c r="AO1956">
        <v>0.39426619956074921</v>
      </c>
      <c r="AP1956">
        <v>22944.995033694431</v>
      </c>
      <c r="AQ1956">
        <v>23.201335144549017</v>
      </c>
      <c r="AR1956">
        <v>4360.6191483930079</v>
      </c>
      <c r="AS1956">
        <v>8764.7911938284342</v>
      </c>
      <c r="AT1956">
        <v>0.2307259698876665</v>
      </c>
      <c r="AU1956" s="3">
        <v>13689445.038598822</v>
      </c>
      <c r="AV1956" s="3">
        <v>411003.7803006107</v>
      </c>
      <c r="AW1956">
        <v>35393.765940746001</v>
      </c>
      <c r="AX1956">
        <v>6651904.370903803</v>
      </c>
      <c r="AY1956">
        <v>1062.6414408841918</v>
      </c>
      <c r="AZ1956">
        <v>199712.83239977498</v>
      </c>
      <c r="BA1956">
        <v>108233.20958551999</v>
      </c>
      <c r="BB1956">
        <v>20341349.409502625</v>
      </c>
      <c r="BC1956">
        <v>3249.5297046950391</v>
      </c>
      <c r="BD1956">
        <v>610716.61270038562</v>
      </c>
      <c r="BE1956">
        <v>72839.443644773986</v>
      </c>
      <c r="BF1956">
        <v>13689445.038598822</v>
      </c>
      <c r="BG1956">
        <v>2186.8882638108475</v>
      </c>
      <c r="BH1956">
        <v>411003.7803006107</v>
      </c>
      <c r="BI1956">
        <v>0.85584023441118862</v>
      </c>
      <c r="BJ1956">
        <v>2.4782411798141335</v>
      </c>
      <c r="BK1956">
        <v>1.6224009454029449</v>
      </c>
      <c r="BL1956">
        <v>48.989051137561709</v>
      </c>
      <c r="BM1956">
        <v>51.914435886193203</v>
      </c>
      <c r="BN1956">
        <f t="shared" si="190"/>
        <v>2.9253847486314939</v>
      </c>
      <c r="BO1956">
        <v>0.60845483134259293</v>
      </c>
      <c r="BP1956">
        <v>6.3059695553738752E-3</v>
      </c>
      <c r="BQ1956">
        <v>0.73291199647910654</v>
      </c>
      <c r="BR1956">
        <v>4.7619047619047616E-2</v>
      </c>
      <c r="BS1956">
        <v>3.4482758620689655E-2</v>
      </c>
      <c r="BT1956">
        <v>0.22222222222222221</v>
      </c>
      <c r="BU1956">
        <v>-8.3776593622602882E-2</v>
      </c>
      <c r="BV1956">
        <v>0.69053175499765407</v>
      </c>
      <c r="BW1956">
        <v>0.84901358042390596</v>
      </c>
      <c r="BX1956">
        <v>0.17512720171938351</v>
      </c>
      <c r="BY1956">
        <f t="shared" si="191"/>
        <v>0.18059172940777563</v>
      </c>
      <c r="BZ1956">
        <v>7.9594388074432434E-2</v>
      </c>
      <c r="CA1956">
        <f t="shared" si="192"/>
        <v>2.4243730996636487E-2</v>
      </c>
      <c r="CC1956">
        <v>0.18059172940777563</v>
      </c>
      <c r="CD1956">
        <v>2.4243730996636487E-2</v>
      </c>
    </row>
    <row r="1957" spans="1:82" x14ac:dyDescent="0.3">
      <c r="A1957">
        <v>0</v>
      </c>
      <c r="B1957" t="s">
        <v>1209</v>
      </c>
      <c r="C1957" t="s">
        <v>1271</v>
      </c>
      <c r="D1957">
        <v>37189</v>
      </c>
      <c r="E1957" s="2">
        <f t="shared" si="195"/>
        <v>0.58759766182542628</v>
      </c>
      <c r="F1957" s="2" t="s">
        <v>1939</v>
      </c>
      <c r="G1957" s="3">
        <v>9261</v>
      </c>
      <c r="H1957" s="1">
        <v>12.087857288559229</v>
      </c>
      <c r="I1957" s="1">
        <f t="shared" si="193"/>
        <v>-0.25324955822085826</v>
      </c>
      <c r="J1957" s="1">
        <v>2.64164213378</v>
      </c>
      <c r="K1957" s="1">
        <v>191.10200200599999</v>
      </c>
      <c r="L1957" s="2">
        <v>0.12331405861000011</v>
      </c>
      <c r="M1957" s="2">
        <v>9.0611324838332247E-3</v>
      </c>
      <c r="N1957" s="7">
        <v>0</v>
      </c>
      <c r="O1957" s="2">
        <v>3.9522081423051608E-2</v>
      </c>
      <c r="P1957" s="3">
        <v>474786.41300172999</v>
      </c>
      <c r="Q1957" s="3">
        <v>14254.705726116959</v>
      </c>
      <c r="R1957" s="3">
        <v>140817.36314467114</v>
      </c>
      <c r="S1957" s="3">
        <v>137.861996897484</v>
      </c>
      <c r="T1957" s="3">
        <v>43450.334560842086</v>
      </c>
      <c r="V1957">
        <v>37189</v>
      </c>
      <c r="W1957" s="2">
        <v>0.50511228793282836</v>
      </c>
      <c r="X1957" s="2">
        <v>0.32427727918028398</v>
      </c>
      <c r="Y1957" s="2">
        <v>-5.0463335415568255E-3</v>
      </c>
      <c r="Z1957" s="2">
        <v>0.75333125941136692</v>
      </c>
      <c r="AA1957" s="2">
        <v>0.55082009072101856</v>
      </c>
      <c r="AB1957" s="2">
        <v>0.30438550968053796</v>
      </c>
      <c r="AC1957" s="2">
        <v>9.0611324838332247E-3</v>
      </c>
      <c r="AD1957" s="2">
        <v>0</v>
      </c>
      <c r="AE1957" s="2">
        <v>3.9522081423051608E-2</v>
      </c>
      <c r="AF1957">
        <v>58144.679617472881</v>
      </c>
      <c r="AG1957">
        <v>54.139811136735837</v>
      </c>
      <c r="AH1957">
        <v>10175.409978020052</v>
      </c>
      <c r="AI1957">
        <v>7677.9799079139966</v>
      </c>
      <c r="AJ1957">
        <v>0.57251904342346349</v>
      </c>
      <c r="AK1957">
        <v>198962.04276214403</v>
      </c>
      <c r="AL1957">
        <v>192.00180803421983</v>
      </c>
      <c r="AM1957">
        <v>36086.145707731084</v>
      </c>
      <c r="AN1957">
        <v>25217.578739045053</v>
      </c>
      <c r="AO1957">
        <v>1.9766914480699296</v>
      </c>
      <c r="AP1957">
        <v>140817.36314467114</v>
      </c>
      <c r="AQ1957">
        <v>137.861996897484</v>
      </c>
      <c r="AR1957">
        <v>25910.735729711032</v>
      </c>
      <c r="AS1957">
        <v>17539.598831131058</v>
      </c>
      <c r="AT1957">
        <v>1.4041724046464661</v>
      </c>
      <c r="AU1957" s="3">
        <v>89231358.459545135</v>
      </c>
      <c r="AV1957" s="3">
        <v>2679029.3941664211</v>
      </c>
      <c r="AW1957">
        <v>168527.60333158</v>
      </c>
      <c r="AX1957">
        <v>31673077.770137146</v>
      </c>
      <c r="AY1957">
        <v>5059.7728292841603</v>
      </c>
      <c r="AZ1957">
        <v>950933.70553566504</v>
      </c>
      <c r="BA1957">
        <v>643314.01633330993</v>
      </c>
      <c r="BB1957">
        <v>120904436.22968227</v>
      </c>
      <c r="BC1957">
        <v>19314.478555401118</v>
      </c>
      <c r="BD1957">
        <v>3629963.0997020858</v>
      </c>
      <c r="BE1957">
        <v>474786.41300172999</v>
      </c>
      <c r="BF1957">
        <v>89231358.459545135</v>
      </c>
      <c r="BG1957">
        <v>14254.705726116959</v>
      </c>
      <c r="BH1957">
        <v>2679029.3941664211</v>
      </c>
      <c r="BI1957">
        <v>4.3079116400861164</v>
      </c>
      <c r="BJ1957">
        <v>16.395768928645346</v>
      </c>
      <c r="BK1957">
        <v>12.087857288559229</v>
      </c>
      <c r="BL1957">
        <v>62.662912301669493</v>
      </c>
      <c r="BM1957">
        <v>62.409662743448635</v>
      </c>
      <c r="BN1957">
        <f t="shared" si="190"/>
        <v>-0.25324955822085826</v>
      </c>
      <c r="BO1957">
        <v>0.58759766182542628</v>
      </c>
      <c r="BP1957">
        <v>3.065333080955757E-2</v>
      </c>
      <c r="BQ1957">
        <v>0.10433670427043057</v>
      </c>
      <c r="BR1957">
        <v>5.9523809523809521E-3</v>
      </c>
      <c r="BS1957">
        <v>0.37931034482758619</v>
      </c>
      <c r="BT1957">
        <v>0.61111111111111116</v>
      </c>
      <c r="BU1957">
        <v>7.2525110873356592E-3</v>
      </c>
      <c r="BV1957">
        <v>0.75333125941136692</v>
      </c>
      <c r="BW1957">
        <v>0.57139013560271634</v>
      </c>
      <c r="BX1957">
        <v>0.30438550968053796</v>
      </c>
      <c r="BY1957">
        <f t="shared" si="191"/>
        <v>8.3351978570257848E-2</v>
      </c>
      <c r="BZ1957">
        <v>0</v>
      </c>
      <c r="CA1957">
        <f t="shared" si="192"/>
        <v>2.9024891233397396E-2</v>
      </c>
      <c r="CC1957">
        <v>8.3351978570257848E-2</v>
      </c>
      <c r="CD1957">
        <v>2.9024891233397396E-2</v>
      </c>
    </row>
    <row r="1958" spans="1:82" x14ac:dyDescent="0.3">
      <c r="A1958">
        <v>0</v>
      </c>
      <c r="B1958" t="s">
        <v>1209</v>
      </c>
      <c r="C1958" t="s">
        <v>425</v>
      </c>
      <c r="D1958">
        <v>37191</v>
      </c>
      <c r="E1958" s="2">
        <f t="shared" si="195"/>
        <v>0.63976697263293447</v>
      </c>
      <c r="F1958" s="2" t="s">
        <v>1940</v>
      </c>
      <c r="G1958" s="3">
        <v>19721</v>
      </c>
      <c r="H1958" s="1">
        <v>24.110723131688033</v>
      </c>
      <c r="I1958" s="1">
        <f t="shared" si="193"/>
        <v>-2.670930540059345</v>
      </c>
      <c r="J1958" s="1">
        <v>2.5418908281200001</v>
      </c>
      <c r="K1958" s="1">
        <v>278.68519030599998</v>
      </c>
      <c r="L1958" s="2">
        <v>5.3734103160000046E-2</v>
      </c>
      <c r="M1958" s="2">
        <v>4.5074631152550088E-2</v>
      </c>
      <c r="N1958" s="7">
        <v>0</v>
      </c>
      <c r="O1958" s="2">
        <v>1.9602389652184873E-2</v>
      </c>
      <c r="P1958" s="3">
        <v>1013475.7818252599</v>
      </c>
      <c r="Q1958" s="3">
        <v>30427.995904787516</v>
      </c>
      <c r="R1958" s="3">
        <v>596487.0730043595</v>
      </c>
      <c r="S1958" s="3">
        <v>654.80490310992843</v>
      </c>
      <c r="T1958" s="3">
        <v>254317.16035217617</v>
      </c>
      <c r="V1958">
        <v>37191</v>
      </c>
      <c r="W1958" s="2">
        <v>0.62904262691475243</v>
      </c>
      <c r="X1958" s="2">
        <v>0.64681105257694826</v>
      </c>
      <c r="Y1958" s="2">
        <v>8.8979872495931756E-2</v>
      </c>
      <c r="Z1958" s="2">
        <v>0.7248846444214524</v>
      </c>
      <c r="AA1958" s="2">
        <v>0.80326422641106421</v>
      </c>
      <c r="AB1958" s="2">
        <v>0.1326359910779617</v>
      </c>
      <c r="AC1958" s="2">
        <v>4.5074631152550088E-2</v>
      </c>
      <c r="AD1958" s="2">
        <v>0</v>
      </c>
      <c r="AE1958" s="2">
        <v>1.9602389652184873E-2</v>
      </c>
      <c r="AF1958">
        <v>311647.33535898291</v>
      </c>
      <c r="AG1958">
        <v>329.09718197541957</v>
      </c>
      <c r="AH1958">
        <v>61852.797024974316</v>
      </c>
      <c r="AI1958">
        <v>72825.251175251862</v>
      </c>
      <c r="AJ1958">
        <v>3.1703010829152607</v>
      </c>
      <c r="AK1958">
        <v>908134.4083633424</v>
      </c>
      <c r="AL1958">
        <v>983.90208508534806</v>
      </c>
      <c r="AM1958">
        <v>184921.35239790197</v>
      </c>
      <c r="AN1958">
        <v>204073.8561545003</v>
      </c>
      <c r="AO1958">
        <v>9.303306554410014</v>
      </c>
      <c r="AP1958">
        <v>596487.0730043595</v>
      </c>
      <c r="AQ1958">
        <v>654.80490310992855</v>
      </c>
      <c r="AR1958">
        <v>123068.55537292766</v>
      </c>
      <c r="AS1958">
        <v>131248.60497924843</v>
      </c>
      <c r="AT1958">
        <v>6.1330054714947533</v>
      </c>
      <c r="AU1958" s="3">
        <v>190472638.43623933</v>
      </c>
      <c r="AV1958" s="3">
        <v>5718637.5503457654</v>
      </c>
      <c r="AW1958">
        <v>475232.77304584003</v>
      </c>
      <c r="AX1958">
        <v>89315247.366235182</v>
      </c>
      <c r="AY1958">
        <v>14268.10697539968</v>
      </c>
      <c r="AZ1958">
        <v>2681548.0249566156</v>
      </c>
      <c r="BA1958">
        <v>1488708.5548711</v>
      </c>
      <c r="BB1958">
        <v>279787885.80247456</v>
      </c>
      <c r="BC1958">
        <v>44696.102880187194</v>
      </c>
      <c r="BD1958">
        <v>8400185.5753023811</v>
      </c>
      <c r="BE1958">
        <v>1013475.7818252599</v>
      </c>
      <c r="BF1958">
        <v>190472638.43623933</v>
      </c>
      <c r="BG1958">
        <v>30427.995904787516</v>
      </c>
      <c r="BH1958">
        <v>5718637.5503457654</v>
      </c>
      <c r="BI1958">
        <v>10.070621654020668</v>
      </c>
      <c r="BJ1958">
        <v>34.181344785708703</v>
      </c>
      <c r="BK1958">
        <v>24.110723131688033</v>
      </c>
      <c r="BL1958">
        <v>42.548849599731561</v>
      </c>
      <c r="BM1958">
        <v>39.877919059672216</v>
      </c>
      <c r="BN1958">
        <f t="shared" si="190"/>
        <v>-2.670930540059345</v>
      </c>
      <c r="BO1958">
        <v>0.63976697263293447</v>
      </c>
      <c r="BP1958">
        <v>7.8020534764686636E-2</v>
      </c>
      <c r="BQ1958">
        <v>0.63668418402159799</v>
      </c>
      <c r="BR1958">
        <v>0.125</v>
      </c>
      <c r="BS1958">
        <v>0.13793103448275862</v>
      </c>
      <c r="BT1958">
        <v>0.33333333333333331</v>
      </c>
      <c r="BU1958">
        <v>7.6489583995208651E-2</v>
      </c>
      <c r="BV1958">
        <v>0.7248846444214524</v>
      </c>
      <c r="BW1958">
        <v>0.8332616456546309</v>
      </c>
      <c r="BX1958">
        <v>0.1326359910779617</v>
      </c>
      <c r="BY1958">
        <f t="shared" si="191"/>
        <v>7.4609705265581971E-2</v>
      </c>
      <c r="BZ1958">
        <v>0</v>
      </c>
      <c r="CA1958">
        <f t="shared" si="192"/>
        <v>3.2534633759477044E-2</v>
      </c>
      <c r="CC1958">
        <v>7.4609705265581971E-2</v>
      </c>
      <c r="CD1958">
        <v>3.2534633759477044E-2</v>
      </c>
    </row>
    <row r="1959" spans="1:82" x14ac:dyDescent="0.3">
      <c r="A1959">
        <v>0</v>
      </c>
      <c r="B1959" t="s">
        <v>1209</v>
      </c>
      <c r="C1959" t="s">
        <v>429</v>
      </c>
      <c r="D1959">
        <v>37193</v>
      </c>
      <c r="E1959" s="2">
        <f t="shared" si="195"/>
        <v>0.51259412876066857</v>
      </c>
      <c r="F1959" s="2" t="s">
        <v>1937</v>
      </c>
      <c r="G1959" s="3">
        <v>4460</v>
      </c>
      <c r="H1959" s="1">
        <v>10.594387555810279</v>
      </c>
      <c r="I1959" s="1">
        <f t="shared" si="193"/>
        <v>-4.1859135797811575</v>
      </c>
      <c r="J1959" s="1">
        <v>2.5871185294000001</v>
      </c>
      <c r="K1959" s="1">
        <v>176.354837731</v>
      </c>
      <c r="L1959" s="2">
        <v>7.2529138129999948E-2</v>
      </c>
      <c r="M1959" s="2">
        <v>1.0471264891994417E-2</v>
      </c>
      <c r="N1959" s="7">
        <v>0</v>
      </c>
      <c r="O1959" s="2">
        <v>2.2771876736671852E-2</v>
      </c>
      <c r="P1959" s="3">
        <v>871025.43181618</v>
      </c>
      <c r="Q1959" s="3">
        <v>26151.151066023354</v>
      </c>
      <c r="R1959" s="3">
        <v>415970.58213527093</v>
      </c>
      <c r="S1959" s="3">
        <v>435.23628199349662</v>
      </c>
      <c r="T1959" s="3">
        <v>140055.82868759782</v>
      </c>
      <c r="V1959">
        <v>37193</v>
      </c>
      <c r="W1959" s="2">
        <v>0.47308957593494327</v>
      </c>
      <c r="X1959" s="2">
        <v>0.2842124198828212</v>
      </c>
      <c r="Y1959" s="2">
        <v>0.10847481137036492</v>
      </c>
      <c r="Z1959" s="2">
        <v>0.73778247063714408</v>
      </c>
      <c r="AA1959" s="2">
        <v>0.5083138151270129</v>
      </c>
      <c r="AB1959" s="2">
        <v>0.17902921147224216</v>
      </c>
      <c r="AC1959" s="2">
        <v>1.0471264891994417E-2</v>
      </c>
      <c r="AD1959" s="2">
        <v>0</v>
      </c>
      <c r="AE1959" s="2">
        <v>2.2771876736671852E-2</v>
      </c>
      <c r="AF1959">
        <v>180144.10600293908</v>
      </c>
      <c r="AG1959">
        <v>188.12699549819928</v>
      </c>
      <c r="AH1959">
        <v>35357.886681440767</v>
      </c>
      <c r="AI1959">
        <v>25297.325924851375</v>
      </c>
      <c r="AJ1959">
        <v>1.8270587055481076</v>
      </c>
      <c r="AK1959">
        <v>596114.68813820998</v>
      </c>
      <c r="AL1959">
        <v>623.36327749169584</v>
      </c>
      <c r="AM1959">
        <v>117159.19912798412</v>
      </c>
      <c r="AN1959">
        <v>83551.842165905822</v>
      </c>
      <c r="AO1959">
        <v>6.0480931718300335</v>
      </c>
      <c r="AP1959">
        <v>415970.58213527093</v>
      </c>
      <c r="AQ1959">
        <v>435.23628199349656</v>
      </c>
      <c r="AR1959">
        <v>81801.31244654335</v>
      </c>
      <c r="AS1959">
        <v>58254.516241054444</v>
      </c>
      <c r="AT1959">
        <v>4.2210344662819264</v>
      </c>
      <c r="AU1959" s="3">
        <v>163700519.65553287</v>
      </c>
      <c r="AV1959" s="3">
        <v>4914847.3313484294</v>
      </c>
      <c r="AW1959">
        <v>322228.90953322005</v>
      </c>
      <c r="AX1959">
        <v>60559701.257673375</v>
      </c>
      <c r="AY1959">
        <v>9674.4097052054403</v>
      </c>
      <c r="AZ1959">
        <v>1818208.5599963104</v>
      </c>
      <c r="BA1959">
        <v>1193254.3413494001</v>
      </c>
      <c r="BB1959">
        <v>224260220.91320625</v>
      </c>
      <c r="BC1959">
        <v>35825.560771228797</v>
      </c>
      <c r="BD1959">
        <v>6733055.8913447401</v>
      </c>
      <c r="BE1959">
        <v>871025.43181618</v>
      </c>
      <c r="BF1959">
        <v>163700519.65553287</v>
      </c>
      <c r="BG1959">
        <v>26151.151066023354</v>
      </c>
      <c r="BH1959">
        <v>4914847.3313484294</v>
      </c>
      <c r="BI1959">
        <v>3.5695069570311282</v>
      </c>
      <c r="BJ1959">
        <v>14.163894512841408</v>
      </c>
      <c r="BK1959">
        <v>10.594387555810279</v>
      </c>
      <c r="BL1959">
        <v>59.880315958539057</v>
      </c>
      <c r="BM1959">
        <v>55.6944023787579</v>
      </c>
      <c r="BN1959">
        <f t="shared" si="190"/>
        <v>-4.1859135797811575</v>
      </c>
      <c r="BO1959">
        <v>0.51259412876066857</v>
      </c>
      <c r="BP1959">
        <v>2.2157088200979995E-2</v>
      </c>
      <c r="BQ1959">
        <v>0.16215757136319001</v>
      </c>
      <c r="BR1959">
        <v>4.1666666666666664E-2</v>
      </c>
      <c r="BS1959">
        <v>0.2413793103448276</v>
      </c>
      <c r="BT1959">
        <v>0.3888888888888889</v>
      </c>
      <c r="BU1959">
        <v>0.11987537060781871</v>
      </c>
      <c r="BV1959">
        <v>0.73778247063714408</v>
      </c>
      <c r="BW1959">
        <v>0.52729648872096779</v>
      </c>
      <c r="BX1959">
        <v>0.17902921147224216</v>
      </c>
      <c r="BY1959">
        <f t="shared" si="191"/>
        <v>5.2433795649716189E-2</v>
      </c>
      <c r="BZ1959">
        <v>0</v>
      </c>
      <c r="CA1959">
        <f t="shared" si="192"/>
        <v>2.8129854903828053E-2</v>
      </c>
      <c r="CC1959">
        <v>5.2433795649716189E-2</v>
      </c>
      <c r="CD1959">
        <v>2.8129854903828053E-2</v>
      </c>
    </row>
    <row r="1960" spans="1:82" x14ac:dyDescent="0.3">
      <c r="A1960">
        <v>0</v>
      </c>
      <c r="B1960" t="s">
        <v>1209</v>
      </c>
      <c r="C1960" t="s">
        <v>674</v>
      </c>
      <c r="D1960">
        <v>37195</v>
      </c>
      <c r="E1960" s="2">
        <f t="shared" si="195"/>
        <v>0.62223636943699712</v>
      </c>
      <c r="F1960" s="2" t="s">
        <v>1939</v>
      </c>
      <c r="G1960" s="3">
        <v>14158</v>
      </c>
      <c r="H1960" s="1">
        <v>16.244461323730533</v>
      </c>
      <c r="I1960" s="1">
        <f t="shared" si="193"/>
        <v>-0.79582412748086995</v>
      </c>
      <c r="J1960" s="1">
        <v>2.6004688307000001</v>
      </c>
      <c r="K1960" s="1">
        <v>280.905353085</v>
      </c>
      <c r="L1960" s="2">
        <v>5.3680337210000095E-2</v>
      </c>
      <c r="M1960" s="2">
        <v>1.7685017122227663E-2</v>
      </c>
      <c r="N1960" s="7">
        <v>0</v>
      </c>
      <c r="O1960" s="2">
        <v>1.2638031285477639E-2</v>
      </c>
      <c r="P1960" s="3">
        <v>489918.22055873007</v>
      </c>
      <c r="Q1960" s="3">
        <v>14709.01414338096</v>
      </c>
      <c r="R1960" s="3">
        <v>453507.70247410628</v>
      </c>
      <c r="S1960" s="3">
        <v>497.96877871240349</v>
      </c>
      <c r="T1960" s="3">
        <v>294670.49802471208</v>
      </c>
      <c r="V1960">
        <v>37195</v>
      </c>
      <c r="W1960" s="2">
        <v>0.55888866117814207</v>
      </c>
      <c r="X1960" s="2">
        <v>0.43578523422793969</v>
      </c>
      <c r="Y1960" s="2">
        <v>3.6896952893416345E-2</v>
      </c>
      <c r="Z1960" s="2">
        <v>0.74158964768177238</v>
      </c>
      <c r="AA1960" s="2">
        <v>0.80966348047699399</v>
      </c>
      <c r="AB1960" s="2">
        <v>0.13250327647689619</v>
      </c>
      <c r="AC1960" s="2">
        <v>1.7685017122227663E-2</v>
      </c>
      <c r="AD1960" s="2">
        <v>0</v>
      </c>
      <c r="AE1960" s="2">
        <v>1.2638031285477639E-2</v>
      </c>
      <c r="AF1960">
        <v>234343.75327455561</v>
      </c>
      <c r="AG1960">
        <v>247.46540160425934</v>
      </c>
      <c r="AH1960">
        <v>46510.356497902954</v>
      </c>
      <c r="AI1960">
        <v>110399.50321977476</v>
      </c>
      <c r="AJ1960">
        <v>2.3839139251276609</v>
      </c>
      <c r="AK1960">
        <v>687851.45574866189</v>
      </c>
      <c r="AL1960">
        <v>745.43418031666283</v>
      </c>
      <c r="AM1960">
        <v>140102.04758923891</v>
      </c>
      <c r="AN1960">
        <v>311478.31015315081</v>
      </c>
      <c r="AO1960">
        <v>7.0471425998394999</v>
      </c>
      <c r="AP1960">
        <v>453507.70247410628</v>
      </c>
      <c r="AQ1960">
        <v>497.96877871240349</v>
      </c>
      <c r="AR1960">
        <v>93591.691091335961</v>
      </c>
      <c r="AS1960">
        <v>201078.80693337606</v>
      </c>
      <c r="AT1960">
        <v>4.6632286747118386</v>
      </c>
      <c r="AU1960" s="3">
        <v>92075230.371807724</v>
      </c>
      <c r="AV1960" s="3">
        <v>2764412.1181070176</v>
      </c>
      <c r="AW1960">
        <v>212076.74412259</v>
      </c>
      <c r="AX1960">
        <v>39857703.290399566</v>
      </c>
      <c r="AY1960">
        <v>6367.2664087156791</v>
      </c>
      <c r="AZ1960">
        <v>1196664.0488540246</v>
      </c>
      <c r="BA1960">
        <v>701994.96468132013</v>
      </c>
      <c r="BB1960">
        <v>131932933.66220731</v>
      </c>
      <c r="BC1960">
        <v>21076.280552096639</v>
      </c>
      <c r="BD1960">
        <v>3961076.1669610422</v>
      </c>
      <c r="BE1960">
        <v>489918.22055873007</v>
      </c>
      <c r="BF1960">
        <v>92075230.371807724</v>
      </c>
      <c r="BG1960">
        <v>14709.01414338096</v>
      </c>
      <c r="BH1960">
        <v>2764412.1181070176</v>
      </c>
      <c r="BI1960">
        <v>6.7135154534981787</v>
      </c>
      <c r="BJ1960">
        <v>22.957976777228712</v>
      </c>
      <c r="BK1960">
        <v>16.244461323730533</v>
      </c>
      <c r="BL1960">
        <v>42.438197124957661</v>
      </c>
      <c r="BM1960">
        <v>41.642372997476791</v>
      </c>
      <c r="BN1960">
        <f t="shared" si="190"/>
        <v>-0.79582412748086995</v>
      </c>
      <c r="BO1960">
        <v>0.62223636943699712</v>
      </c>
      <c r="BP1960">
        <v>5.0586683892330508E-2</v>
      </c>
      <c r="BQ1960">
        <v>0.59007914250369564</v>
      </c>
      <c r="BR1960">
        <v>0.13690476190476192</v>
      </c>
      <c r="BS1960">
        <v>0.13793103448275862</v>
      </c>
      <c r="BT1960">
        <v>0.33333333333333331</v>
      </c>
      <c r="BU1960">
        <v>2.2790654991353361E-2</v>
      </c>
      <c r="BV1960">
        <v>0.74158964768177238</v>
      </c>
      <c r="BW1960">
        <v>0.83989987601347926</v>
      </c>
      <c r="BX1960">
        <v>0.13250327647689619</v>
      </c>
      <c r="BY1960">
        <f t="shared" si="191"/>
        <v>6.4647884683831439E-2</v>
      </c>
      <c r="BZ1960">
        <v>0</v>
      </c>
      <c r="CA1960">
        <f t="shared" si="192"/>
        <v>2.1016242145661616E-2</v>
      </c>
      <c r="CC1960">
        <v>6.4647884683831439E-2</v>
      </c>
      <c r="CD1960">
        <v>2.1016242145661616E-2</v>
      </c>
    </row>
    <row r="1961" spans="1:82" x14ac:dyDescent="0.3">
      <c r="A1961">
        <v>0</v>
      </c>
      <c r="B1961" t="s">
        <v>1209</v>
      </c>
      <c r="C1961" t="s">
        <v>1272</v>
      </c>
      <c r="D1961">
        <v>37197</v>
      </c>
      <c r="E1961" s="2">
        <f t="shared" si="195"/>
        <v>0.52643718521015648</v>
      </c>
      <c r="F1961" s="2" t="s">
        <v>1937</v>
      </c>
      <c r="G1961" s="3">
        <v>1562</v>
      </c>
      <c r="H1961" s="1">
        <v>3.912927041198528</v>
      </c>
      <c r="I1961" s="1">
        <f t="shared" si="193"/>
        <v>-8.6216007739295364</v>
      </c>
      <c r="J1961" s="1">
        <v>2.5898586564100001</v>
      </c>
      <c r="K1961" s="1">
        <v>170.35768490199999</v>
      </c>
      <c r="L1961" s="2">
        <v>5.5915754219999947E-2</v>
      </c>
      <c r="M1961" s="2">
        <v>1.0918585790493135E-3</v>
      </c>
      <c r="N1961" s="7">
        <v>0</v>
      </c>
      <c r="O1961" s="2">
        <v>1.2676437534252748E-2</v>
      </c>
      <c r="P1961" s="3">
        <v>101170.25708020499</v>
      </c>
      <c r="Q1961" s="3">
        <v>3037.4758068501601</v>
      </c>
      <c r="R1961" s="3">
        <v>79274.107932352956</v>
      </c>
      <c r="S1961" s="3">
        <v>88.965097554440817</v>
      </c>
      <c r="T1961" s="3">
        <v>31741.238732481866</v>
      </c>
      <c r="V1961">
        <v>37197</v>
      </c>
      <c r="W1961" s="2">
        <v>0.44168980496722654</v>
      </c>
      <c r="X1961" s="2">
        <v>0.10497090627896191</v>
      </c>
      <c r="Y1961" s="2">
        <v>0.24184587478162636</v>
      </c>
      <c r="Z1961" s="2">
        <v>0.73856388735706768</v>
      </c>
      <c r="AA1961" s="2">
        <v>0.49102800843392608</v>
      </c>
      <c r="AB1961" s="2">
        <v>0.13802112702538322</v>
      </c>
      <c r="AC1961" s="2">
        <v>1.0918585790493135E-3</v>
      </c>
      <c r="AD1961" s="2">
        <v>0</v>
      </c>
      <c r="AE1961" s="2">
        <v>1.2676437534252748E-2</v>
      </c>
      <c r="AF1961">
        <v>45837.679900745818</v>
      </c>
      <c r="AG1961">
        <v>48.287296114259028</v>
      </c>
      <c r="AH1961">
        <v>9075.4478890164828</v>
      </c>
      <c r="AI1961">
        <v>9601.8970597425559</v>
      </c>
      <c r="AJ1961">
        <v>0.46598833843291781</v>
      </c>
      <c r="AK1961">
        <v>125111.78783309877</v>
      </c>
      <c r="AL1961">
        <v>137.25239366869982</v>
      </c>
      <c r="AM1961">
        <v>25796.162689159832</v>
      </c>
      <c r="AN1961">
        <v>24622.420992081083</v>
      </c>
      <c r="AO1961">
        <v>1.2861448759187313</v>
      </c>
      <c r="AP1961">
        <v>79274.107932352956</v>
      </c>
      <c r="AQ1961">
        <v>88.965097554440803</v>
      </c>
      <c r="AR1961">
        <v>16720.714800143349</v>
      </c>
      <c r="AS1961">
        <v>15020.523932338527</v>
      </c>
      <c r="AT1961">
        <v>0.82015653748581352</v>
      </c>
      <c r="AU1961" s="3">
        <v>19013938.115653723</v>
      </c>
      <c r="AV1961" s="3">
        <v>570863.20313941909</v>
      </c>
      <c r="AW1961">
        <v>59933.004776055001</v>
      </c>
      <c r="AX1961">
        <v>11263808.917611776</v>
      </c>
      <c r="AY1961">
        <v>1799.3929964493602</v>
      </c>
      <c r="AZ1961">
        <v>338177.91975269275</v>
      </c>
      <c r="BA1961">
        <v>161103.26185625998</v>
      </c>
      <c r="BB1961">
        <v>30277747.033265501</v>
      </c>
      <c r="BC1961">
        <v>4836.8688032995206</v>
      </c>
      <c r="BD1961">
        <v>909041.12289211189</v>
      </c>
      <c r="BE1961">
        <v>101170.25708020499</v>
      </c>
      <c r="BF1961">
        <v>19013938.115653723</v>
      </c>
      <c r="BG1961">
        <v>3037.4758068501601</v>
      </c>
      <c r="BH1961">
        <v>570863.20313941909</v>
      </c>
      <c r="BI1961">
        <v>1.7368886527736167</v>
      </c>
      <c r="BJ1961">
        <v>5.6498156939721449</v>
      </c>
      <c r="BK1961">
        <v>3.912927041198528</v>
      </c>
      <c r="BL1961">
        <v>51.331283076617851</v>
      </c>
      <c r="BM1961">
        <v>42.709682302688314</v>
      </c>
      <c r="BN1961">
        <f t="shared" si="190"/>
        <v>-8.6216007739295364</v>
      </c>
      <c r="BO1961">
        <v>0.52643718521015648</v>
      </c>
      <c r="BP1961">
        <v>1.1072593659252492E-2</v>
      </c>
      <c r="BQ1961">
        <v>0.2814658498438965</v>
      </c>
      <c r="BR1961">
        <v>5.9523809523809521E-2</v>
      </c>
      <c r="BS1961">
        <v>0.13793103448275862</v>
      </c>
      <c r="BT1961">
        <v>0.3888888888888889</v>
      </c>
      <c r="BU1961">
        <v>0.24690370890588068</v>
      </c>
      <c r="BV1961">
        <v>0.73856388735706768</v>
      </c>
      <c r="BW1961">
        <v>0.5093651539771018</v>
      </c>
      <c r="BX1961">
        <v>0.13802112702538322</v>
      </c>
      <c r="BY1961">
        <f t="shared" si="191"/>
        <v>2.6213399224593911E-2</v>
      </c>
      <c r="BZ1961">
        <v>0</v>
      </c>
      <c r="CA1961">
        <f t="shared" si="192"/>
        <v>2.0200945629235835E-2</v>
      </c>
      <c r="CC1961">
        <v>2.6213399224593911E-2</v>
      </c>
      <c r="CD1961">
        <v>2.0200945629235835E-2</v>
      </c>
    </row>
    <row r="1962" spans="1:82" x14ac:dyDescent="0.3">
      <c r="A1962">
        <v>1</v>
      </c>
      <c r="B1962" t="s">
        <v>1209</v>
      </c>
      <c r="C1962" t="s">
        <v>1273</v>
      </c>
      <c r="D1962">
        <v>37199</v>
      </c>
      <c r="E1962" s="2">
        <v>0</v>
      </c>
      <c r="F1962" s="2" t="s">
        <v>1954</v>
      </c>
      <c r="G1962" s="3">
        <v>-999</v>
      </c>
      <c r="H1962" s="1">
        <v>0.37482126807491217</v>
      </c>
      <c r="I1962" s="1">
        <f t="shared" si="193"/>
        <v>-999</v>
      </c>
      <c r="J1962" s="1">
        <v>-999</v>
      </c>
      <c r="K1962" s="1">
        <v>-999</v>
      </c>
      <c r="L1962" s="2">
        <v>-999</v>
      </c>
      <c r="M1962" s="2">
        <v>-999</v>
      </c>
      <c r="N1962" s="7">
        <v>-999</v>
      </c>
      <c r="O1962" s="2">
        <v>-999</v>
      </c>
      <c r="P1962" s="3">
        <v>-999</v>
      </c>
      <c r="Q1962" s="3">
        <v>-999</v>
      </c>
      <c r="R1962" s="3">
        <v>-999</v>
      </c>
      <c r="S1962" s="3">
        <v>-999</v>
      </c>
      <c r="T1962" s="3">
        <v>-999</v>
      </c>
      <c r="V1962">
        <v>37199</v>
      </c>
      <c r="W1962" s="2">
        <v>-999</v>
      </c>
      <c r="X1962" s="2">
        <v>1.0055216411702327E-2</v>
      </c>
      <c r="Y1962" s="2">
        <v>-999</v>
      </c>
      <c r="Z1962" s="2">
        <v>-999</v>
      </c>
      <c r="AA1962" s="2">
        <v>-999</v>
      </c>
      <c r="AB1962" s="2">
        <v>-999</v>
      </c>
      <c r="AC1962" s="2">
        <v>-999</v>
      </c>
      <c r="AD1962" s="2">
        <v>-999</v>
      </c>
      <c r="AE1962" s="2">
        <v>-999</v>
      </c>
      <c r="AF1962" s="2">
        <v>-999</v>
      </c>
      <c r="AG1962" s="2">
        <v>-999</v>
      </c>
      <c r="AH1962" s="2">
        <v>-999</v>
      </c>
      <c r="AI1962" s="2">
        <v>-999</v>
      </c>
      <c r="AJ1962" s="2">
        <v>-999</v>
      </c>
      <c r="AK1962" s="2">
        <v>-999</v>
      </c>
      <c r="AL1962" s="2">
        <v>-999</v>
      </c>
      <c r="AM1962" s="2">
        <v>-999</v>
      </c>
      <c r="AN1962" s="2">
        <v>-999</v>
      </c>
      <c r="AO1962" s="2">
        <v>-999</v>
      </c>
      <c r="AP1962" s="2">
        <v>-999</v>
      </c>
      <c r="AQ1962" s="2">
        <v>-999</v>
      </c>
      <c r="AR1962" s="2">
        <v>-999</v>
      </c>
      <c r="AS1962" s="2">
        <v>-999</v>
      </c>
      <c r="AT1962" s="2">
        <v>-999</v>
      </c>
      <c r="AU1962" s="2">
        <v>-999</v>
      </c>
      <c r="AV1962" s="2">
        <v>-999</v>
      </c>
      <c r="AW1962" s="2">
        <v>-999</v>
      </c>
      <c r="AX1962" s="2">
        <v>-999</v>
      </c>
      <c r="AY1962" s="2">
        <v>-999</v>
      </c>
      <c r="AZ1962" s="2">
        <v>-999</v>
      </c>
      <c r="BA1962" s="2">
        <v>-999</v>
      </c>
      <c r="BB1962" s="2">
        <v>-999</v>
      </c>
      <c r="BC1962" s="2">
        <v>-999</v>
      </c>
      <c r="BD1962" s="2">
        <v>-999</v>
      </c>
      <c r="BE1962" s="2">
        <v>-999</v>
      </c>
      <c r="BF1962" s="2">
        <v>-999</v>
      </c>
      <c r="BG1962" s="2">
        <v>-999</v>
      </c>
      <c r="BH1962" s="2">
        <v>-999</v>
      </c>
      <c r="BI1962">
        <v>0</v>
      </c>
      <c r="BJ1962">
        <v>0.37482126807491217</v>
      </c>
      <c r="BK1962">
        <v>0.37482126807491217</v>
      </c>
      <c r="BL1962">
        <v>-999</v>
      </c>
      <c r="BM1962">
        <v>72.021724649352805</v>
      </c>
      <c r="BN1962">
        <f t="shared" si="190"/>
        <v>-999</v>
      </c>
      <c r="BO1962" t="s">
        <v>3748</v>
      </c>
      <c r="BP1962" t="s">
        <v>3748</v>
      </c>
      <c r="BQ1962">
        <v>9.6028964944271059E-2</v>
      </c>
      <c r="BR1962">
        <v>1.1904761904761904E-2</v>
      </c>
      <c r="BS1962">
        <v>0.31034482758620691</v>
      </c>
      <c r="BT1962">
        <v>0.66666666666666663</v>
      </c>
      <c r="BU1962" t="s">
        <v>3748</v>
      </c>
      <c r="BY1962">
        <f t="shared" si="191"/>
        <v>-999</v>
      </c>
      <c r="CA1962">
        <f t="shared" si="192"/>
        <v>-999</v>
      </c>
    </row>
    <row r="1963" spans="1:82" x14ac:dyDescent="0.3">
      <c r="A1963">
        <v>1</v>
      </c>
      <c r="B1963" t="s">
        <v>1274</v>
      </c>
      <c r="C1963" t="s">
        <v>204</v>
      </c>
      <c r="D1963">
        <v>38001</v>
      </c>
      <c r="E1963" s="2">
        <v>0</v>
      </c>
      <c r="F1963" s="2" t="s">
        <v>1954</v>
      </c>
      <c r="G1963" s="3">
        <v>-999</v>
      </c>
      <c r="H1963" s="1">
        <v>0.375715905519246</v>
      </c>
      <c r="I1963" s="1">
        <f t="shared" si="193"/>
        <v>-999</v>
      </c>
      <c r="J1963" s="1">
        <v>-999</v>
      </c>
      <c r="K1963" s="1">
        <v>-999</v>
      </c>
      <c r="L1963" s="2">
        <v>-999</v>
      </c>
      <c r="M1963" s="2">
        <v>-999</v>
      </c>
      <c r="N1963" s="7">
        <v>-999</v>
      </c>
      <c r="O1963" s="2">
        <v>-999</v>
      </c>
      <c r="P1963" s="3">
        <v>-999</v>
      </c>
      <c r="Q1963" s="3">
        <v>-999</v>
      </c>
      <c r="R1963" s="3">
        <v>-999</v>
      </c>
      <c r="S1963" s="3">
        <v>-999</v>
      </c>
      <c r="T1963" s="3">
        <v>-999</v>
      </c>
      <c r="V1963">
        <v>38001</v>
      </c>
      <c r="W1963" s="2">
        <v>-999</v>
      </c>
      <c r="X1963" s="2">
        <v>1.0079216578926005E-2</v>
      </c>
      <c r="Y1963" s="2">
        <v>-999</v>
      </c>
      <c r="Z1963" s="2">
        <v>-999</v>
      </c>
      <c r="AA1963" s="2">
        <v>-999</v>
      </c>
      <c r="AB1963" s="2">
        <v>-999</v>
      </c>
      <c r="AC1963" s="2">
        <v>-999</v>
      </c>
      <c r="AD1963" s="2">
        <v>-999</v>
      </c>
      <c r="AE1963" s="2">
        <v>-999</v>
      </c>
      <c r="AF1963" s="2">
        <v>-999</v>
      </c>
      <c r="AG1963" s="2">
        <v>-999</v>
      </c>
      <c r="AH1963" s="2">
        <v>-999</v>
      </c>
      <c r="AI1963" s="2">
        <v>-999</v>
      </c>
      <c r="AJ1963" s="2">
        <v>-999</v>
      </c>
      <c r="AK1963" s="2">
        <v>-999</v>
      </c>
      <c r="AL1963" s="2">
        <v>-999</v>
      </c>
      <c r="AM1963" s="2">
        <v>-999</v>
      </c>
      <c r="AN1963" s="2">
        <v>-999</v>
      </c>
      <c r="AO1963" s="2">
        <v>-999</v>
      </c>
      <c r="AP1963" s="2">
        <v>-999</v>
      </c>
      <c r="AQ1963" s="2">
        <v>-999</v>
      </c>
      <c r="AR1963" s="2">
        <v>-999</v>
      </c>
      <c r="AS1963" s="2">
        <v>-999</v>
      </c>
      <c r="AT1963" s="2">
        <v>-999</v>
      </c>
      <c r="AU1963" s="2">
        <v>-999</v>
      </c>
      <c r="AV1963" s="2">
        <v>-999</v>
      </c>
      <c r="AW1963" s="2">
        <v>-999</v>
      </c>
      <c r="AX1963" s="2">
        <v>-999</v>
      </c>
      <c r="AY1963" s="2">
        <v>-999</v>
      </c>
      <c r="AZ1963" s="2">
        <v>-999</v>
      </c>
      <c r="BA1963" s="2">
        <v>-999</v>
      </c>
      <c r="BB1963" s="2">
        <v>-999</v>
      </c>
      <c r="BC1963" s="2">
        <v>-999</v>
      </c>
      <c r="BD1963" s="2">
        <v>-999</v>
      </c>
      <c r="BE1963" s="2">
        <v>-999</v>
      </c>
      <c r="BF1963" s="2">
        <v>-999</v>
      </c>
      <c r="BG1963" s="2">
        <v>-999</v>
      </c>
      <c r="BH1963" s="2">
        <v>-999</v>
      </c>
      <c r="BI1963">
        <v>0</v>
      </c>
      <c r="BJ1963">
        <v>0.375715905519246</v>
      </c>
      <c r="BK1963">
        <v>0.375715905519246</v>
      </c>
      <c r="BL1963">
        <v>-999</v>
      </c>
      <c r="BM1963">
        <v>2.4040031108742723</v>
      </c>
      <c r="BN1963">
        <f t="shared" si="190"/>
        <v>-999</v>
      </c>
      <c r="BO1963" t="s">
        <v>3748</v>
      </c>
      <c r="BP1963" t="s">
        <v>3748</v>
      </c>
      <c r="BQ1963">
        <v>0</v>
      </c>
      <c r="BR1963">
        <v>2.3809523809523808E-2</v>
      </c>
      <c r="BS1963">
        <v>0</v>
      </c>
      <c r="BT1963">
        <v>5.5555555555555552E-2</v>
      </c>
      <c r="BU1963" t="s">
        <v>3748</v>
      </c>
      <c r="BY1963">
        <f t="shared" si="191"/>
        <v>-999</v>
      </c>
      <c r="CA1963">
        <f t="shared" si="192"/>
        <v>-999</v>
      </c>
    </row>
    <row r="1964" spans="1:82" x14ac:dyDescent="0.3">
      <c r="A1964">
        <v>0</v>
      </c>
      <c r="B1964" t="s">
        <v>1274</v>
      </c>
      <c r="C1964" t="s">
        <v>1275</v>
      </c>
      <c r="D1964">
        <v>38003</v>
      </c>
      <c r="E1964" s="2">
        <f>BO1964</f>
        <v>0.39687324365636323</v>
      </c>
      <c r="F1964" s="2" t="s">
        <v>1935</v>
      </c>
      <c r="G1964" s="3">
        <v>675</v>
      </c>
      <c r="H1964" s="1">
        <v>0.38384778485814769</v>
      </c>
      <c r="I1964" s="1">
        <f t="shared" si="193"/>
        <v>-9.3122132006787837</v>
      </c>
      <c r="J1964" s="1">
        <v>2.6551090768400001</v>
      </c>
      <c r="K1964" s="1">
        <v>8.9685682146900003</v>
      </c>
      <c r="L1964" s="2">
        <v>0.12544111680100001</v>
      </c>
      <c r="M1964" s="2">
        <v>1.8931728870588962E-4</v>
      </c>
      <c r="N1964" s="7">
        <v>0</v>
      </c>
      <c r="O1964" s="2">
        <v>7.8145401170978842E-4</v>
      </c>
      <c r="P1964" s="3">
        <v>-10956.9132226151</v>
      </c>
      <c r="Q1964" s="3">
        <v>-235.12481404368577</v>
      </c>
      <c r="R1964" s="3">
        <v>-62473.253726064286</v>
      </c>
      <c r="S1964" s="3">
        <v>-195.81236146579724</v>
      </c>
      <c r="T1964" s="3">
        <v>-44915.030149256825</v>
      </c>
      <c r="V1964">
        <v>38003</v>
      </c>
      <c r="W1964" s="2">
        <v>0.36635255747651113</v>
      </c>
      <c r="X1964" s="2">
        <v>1.0297368038170749E-2</v>
      </c>
      <c r="Y1964" s="2">
        <v>0.32950017275087656</v>
      </c>
      <c r="Z1964" s="2">
        <v>0.75717169981246468</v>
      </c>
      <c r="AA1964" s="2">
        <v>2.5850422841190785E-2</v>
      </c>
      <c r="AB1964" s="2">
        <v>0.30963588987956553</v>
      </c>
      <c r="AC1964" s="2">
        <v>1.8931728870588962E-4</v>
      </c>
      <c r="AD1964" s="2">
        <v>0</v>
      </c>
      <c r="AE1964" s="2">
        <v>7.8145401170978842E-4</v>
      </c>
      <c r="AF1964">
        <v>68327.084820232747</v>
      </c>
      <c r="AG1964">
        <v>214.18576983816953</v>
      </c>
      <c r="AH1964">
        <v>40255.552684822644</v>
      </c>
      <c r="AI1964">
        <v>8867.3204415290202</v>
      </c>
      <c r="AJ1964">
        <v>3.279942220185827</v>
      </c>
      <c r="AK1964">
        <v>5853.8310941684595</v>
      </c>
      <c r="AL1964">
        <v>18.373408372372293</v>
      </c>
      <c r="AM1964">
        <v>3453.225250644015</v>
      </c>
      <c r="AN1964">
        <v>754.61772645082362</v>
      </c>
      <c r="AO1964">
        <v>0.28132456358810726</v>
      </c>
      <c r="AP1964">
        <v>-62473.253726064286</v>
      </c>
      <c r="AQ1964">
        <v>-195.81236146579724</v>
      </c>
      <c r="AR1964">
        <v>-36802.327434178631</v>
      </c>
      <c r="AS1964">
        <v>-8112.7027150781969</v>
      </c>
      <c r="AT1964">
        <v>-2.9986176565977196</v>
      </c>
      <c r="AU1964" s="3">
        <v>-2059242.2710582819</v>
      </c>
      <c r="AV1964" s="3">
        <v>-44189.357551370304</v>
      </c>
      <c r="AW1964">
        <v>11908.725487169999</v>
      </c>
      <c r="AX1964">
        <v>2238125.8680587295</v>
      </c>
      <c r="AY1964">
        <v>255.54978932285997</v>
      </c>
      <c r="AZ1964">
        <v>48028.027405338304</v>
      </c>
      <c r="BA1964">
        <v>951.81226455489923</v>
      </c>
      <c r="BB1964">
        <v>178883.59700044777</v>
      </c>
      <c r="BC1964">
        <v>20.424975279174191</v>
      </c>
      <c r="BD1964">
        <v>3838.6698539679974</v>
      </c>
      <c r="BE1964">
        <v>-10956.9132226151</v>
      </c>
      <c r="BF1964">
        <v>-2059242.2710582819</v>
      </c>
      <c r="BG1964">
        <v>-235.12481404368577</v>
      </c>
      <c r="BH1964">
        <v>-44189.357551370304</v>
      </c>
      <c r="BI1964">
        <v>0.31367144609402015</v>
      </c>
      <c r="BJ1964">
        <v>0.69751923095216783</v>
      </c>
      <c r="BK1964">
        <v>0.38384778485814769</v>
      </c>
      <c r="BL1964">
        <v>12.595457409120321</v>
      </c>
      <c r="BM1964">
        <v>3.2832442084415372</v>
      </c>
      <c r="BN1964">
        <f t="shared" si="190"/>
        <v>-9.3122132006787837</v>
      </c>
      <c r="BO1964">
        <v>0.39687324365636323</v>
      </c>
      <c r="BP1964">
        <v>1.5075010839780019E-3</v>
      </c>
      <c r="BQ1964">
        <v>0</v>
      </c>
      <c r="BR1964">
        <v>0.20238095238095238</v>
      </c>
      <c r="BS1964">
        <v>0.27586206896551724</v>
      </c>
      <c r="BT1964">
        <v>5.5555555555555552E-2</v>
      </c>
      <c r="BU1964">
        <v>0.26668133188472376</v>
      </c>
      <c r="BV1964">
        <v>0.75717169981246468</v>
      </c>
      <c r="BW1964">
        <v>2.6815791329036085E-2</v>
      </c>
      <c r="BX1964">
        <v>0.30963588987956553</v>
      </c>
      <c r="BY1964">
        <f t="shared" si="191"/>
        <v>6.7369617767206416E-2</v>
      </c>
      <c r="BZ1964">
        <v>0</v>
      </c>
      <c r="CA1964">
        <f t="shared" si="192"/>
        <v>6.1406654989325075E-4</v>
      </c>
      <c r="CC1964">
        <v>6.7369617767206416E-2</v>
      </c>
      <c r="CD1964">
        <v>6.1406654989325075E-4</v>
      </c>
    </row>
    <row r="1965" spans="1:82" x14ac:dyDescent="0.3">
      <c r="A1965">
        <v>1</v>
      </c>
      <c r="B1965" t="s">
        <v>1274</v>
      </c>
      <c r="C1965" t="s">
        <v>1276</v>
      </c>
      <c r="D1965">
        <v>38005</v>
      </c>
      <c r="E1965" s="2">
        <v>0</v>
      </c>
      <c r="F1965" s="2" t="s">
        <v>1954</v>
      </c>
      <c r="G1965" s="3">
        <v>-999</v>
      </c>
      <c r="H1965" s="1">
        <v>0.40237018243063177</v>
      </c>
      <c r="I1965" s="1">
        <f t="shared" si="193"/>
        <v>-999</v>
      </c>
      <c r="J1965" s="1">
        <v>-999</v>
      </c>
      <c r="K1965" s="1">
        <v>-999</v>
      </c>
      <c r="L1965" s="2">
        <v>-999</v>
      </c>
      <c r="M1965" s="2">
        <v>-999</v>
      </c>
      <c r="N1965" s="7">
        <v>-999</v>
      </c>
      <c r="O1965" s="2">
        <v>-999</v>
      </c>
      <c r="P1965" s="3">
        <v>-999</v>
      </c>
      <c r="Q1965" s="3">
        <v>-999</v>
      </c>
      <c r="R1965" s="3">
        <v>-999</v>
      </c>
      <c r="S1965" s="3">
        <v>-999</v>
      </c>
      <c r="T1965" s="3">
        <v>-999</v>
      </c>
      <c r="V1965">
        <v>38005</v>
      </c>
      <c r="W1965" s="2">
        <v>-999</v>
      </c>
      <c r="X1965" s="2">
        <v>1.0794262776859093E-2</v>
      </c>
      <c r="Y1965" s="2">
        <v>-999</v>
      </c>
      <c r="Z1965" s="2">
        <v>-999</v>
      </c>
      <c r="AA1965" s="2">
        <v>-999</v>
      </c>
      <c r="AB1965" s="2">
        <v>-999</v>
      </c>
      <c r="AC1965" s="2">
        <v>-999</v>
      </c>
      <c r="AD1965" s="2">
        <v>-999</v>
      </c>
      <c r="AE1965" s="2">
        <v>-999</v>
      </c>
      <c r="AF1965" s="2">
        <v>-999</v>
      </c>
      <c r="AG1965" s="2">
        <v>-999</v>
      </c>
      <c r="AH1965" s="2">
        <v>-999</v>
      </c>
      <c r="AI1965" s="2">
        <v>-999</v>
      </c>
      <c r="AJ1965" s="2">
        <v>-999</v>
      </c>
      <c r="AK1965" s="2">
        <v>-999</v>
      </c>
      <c r="AL1965" s="2">
        <v>-999</v>
      </c>
      <c r="AM1965" s="2">
        <v>-999</v>
      </c>
      <c r="AN1965" s="2">
        <v>-999</v>
      </c>
      <c r="AO1965" s="2">
        <v>-999</v>
      </c>
      <c r="AP1965" s="2">
        <v>-999</v>
      </c>
      <c r="AQ1965" s="2">
        <v>-999</v>
      </c>
      <c r="AR1965" s="2">
        <v>-999</v>
      </c>
      <c r="AS1965" s="2">
        <v>-999</v>
      </c>
      <c r="AT1965" s="2">
        <v>-999</v>
      </c>
      <c r="AU1965" s="2">
        <v>-999</v>
      </c>
      <c r="AV1965" s="2">
        <v>-999</v>
      </c>
      <c r="AW1965" s="2">
        <v>-999</v>
      </c>
      <c r="AX1965" s="2">
        <v>-999</v>
      </c>
      <c r="AY1965" s="2">
        <v>-999</v>
      </c>
      <c r="AZ1965" s="2">
        <v>-999</v>
      </c>
      <c r="BA1965" s="2">
        <v>-999</v>
      </c>
      <c r="BB1965" s="2">
        <v>-999</v>
      </c>
      <c r="BC1965" s="2">
        <v>-999</v>
      </c>
      <c r="BD1965" s="2">
        <v>-999</v>
      </c>
      <c r="BE1965" s="2">
        <v>-999</v>
      </c>
      <c r="BF1965" s="2">
        <v>-999</v>
      </c>
      <c r="BG1965" s="2">
        <v>-999</v>
      </c>
      <c r="BH1965" s="2">
        <v>-999</v>
      </c>
      <c r="BI1965">
        <v>0</v>
      </c>
      <c r="BJ1965">
        <v>0.40237018243063177</v>
      </c>
      <c r="BK1965">
        <v>0.40237018243063177</v>
      </c>
      <c r="BL1965">
        <v>-999</v>
      </c>
      <c r="BM1965">
        <v>2.0366962108848488</v>
      </c>
      <c r="BN1965">
        <f t="shared" si="190"/>
        <v>-999</v>
      </c>
      <c r="BO1965" t="s">
        <v>3748</v>
      </c>
      <c r="BP1965" t="s">
        <v>3748</v>
      </c>
      <c r="BQ1965">
        <v>0</v>
      </c>
      <c r="BR1965">
        <v>0.125</v>
      </c>
      <c r="BS1965">
        <v>0.10344827586206896</v>
      </c>
      <c r="BT1965">
        <v>5.5555555555555552E-2</v>
      </c>
      <c r="BU1965" t="s">
        <v>3748</v>
      </c>
      <c r="BY1965">
        <f t="shared" si="191"/>
        <v>-999</v>
      </c>
      <c r="CA1965">
        <f t="shared" si="192"/>
        <v>-999</v>
      </c>
    </row>
    <row r="1966" spans="1:82" x14ac:dyDescent="0.3">
      <c r="A1966">
        <v>1</v>
      </c>
      <c r="B1966" t="s">
        <v>1274</v>
      </c>
      <c r="C1966" t="s">
        <v>1277</v>
      </c>
      <c r="D1966">
        <v>38007</v>
      </c>
      <c r="E1966" s="2">
        <v>0</v>
      </c>
      <c r="F1966" s="2" t="s">
        <v>1954</v>
      </c>
      <c r="G1966" s="3">
        <v>-999</v>
      </c>
      <c r="H1966" s="1">
        <v>0.37637554391825906</v>
      </c>
      <c r="I1966" s="1">
        <f t="shared" si="193"/>
        <v>-999</v>
      </c>
      <c r="J1966" s="1">
        <v>-999</v>
      </c>
      <c r="K1966" s="1">
        <v>-999</v>
      </c>
      <c r="L1966" s="2">
        <v>-999</v>
      </c>
      <c r="M1966" s="2">
        <v>-999</v>
      </c>
      <c r="N1966" s="7">
        <v>-999</v>
      </c>
      <c r="O1966" s="2">
        <v>-999</v>
      </c>
      <c r="P1966" s="3">
        <v>-999</v>
      </c>
      <c r="Q1966" s="3">
        <v>-999</v>
      </c>
      <c r="R1966" s="3">
        <v>-999</v>
      </c>
      <c r="S1966" s="3">
        <v>-999</v>
      </c>
      <c r="T1966" s="3">
        <v>-999</v>
      </c>
      <c r="V1966">
        <v>38007</v>
      </c>
      <c r="W1966" s="2">
        <v>-999</v>
      </c>
      <c r="X1966" s="2">
        <v>1.0096912498075981E-2</v>
      </c>
      <c r="Y1966" s="2">
        <v>-999</v>
      </c>
      <c r="Z1966" s="2">
        <v>-999</v>
      </c>
      <c r="AA1966" s="2">
        <v>-999</v>
      </c>
      <c r="AB1966" s="2">
        <v>-999</v>
      </c>
      <c r="AC1966" s="2">
        <v>-999</v>
      </c>
      <c r="AD1966" s="2">
        <v>-999</v>
      </c>
      <c r="AE1966" s="2">
        <v>-999</v>
      </c>
      <c r="AF1966" s="2">
        <v>-999</v>
      </c>
      <c r="AG1966" s="2">
        <v>-999</v>
      </c>
      <c r="AH1966" s="2">
        <v>-999</v>
      </c>
      <c r="AI1966" s="2">
        <v>-999</v>
      </c>
      <c r="AJ1966" s="2">
        <v>-999</v>
      </c>
      <c r="AK1966" s="2">
        <v>-999</v>
      </c>
      <c r="AL1966" s="2">
        <v>-999</v>
      </c>
      <c r="AM1966" s="2">
        <v>-999</v>
      </c>
      <c r="AN1966" s="2">
        <v>-999</v>
      </c>
      <c r="AO1966" s="2">
        <v>-999</v>
      </c>
      <c r="AP1966" s="2">
        <v>-999</v>
      </c>
      <c r="AQ1966" s="2">
        <v>-999</v>
      </c>
      <c r="AR1966" s="2">
        <v>-999</v>
      </c>
      <c r="AS1966" s="2">
        <v>-999</v>
      </c>
      <c r="AT1966" s="2">
        <v>-999</v>
      </c>
      <c r="AU1966" s="2">
        <v>-999</v>
      </c>
      <c r="AV1966" s="2">
        <v>-999</v>
      </c>
      <c r="AW1966" s="2">
        <v>-999</v>
      </c>
      <c r="AX1966" s="2">
        <v>-999</v>
      </c>
      <c r="AY1966" s="2">
        <v>-999</v>
      </c>
      <c r="AZ1966" s="2">
        <v>-999</v>
      </c>
      <c r="BA1966" s="2">
        <v>-999</v>
      </c>
      <c r="BB1966" s="2">
        <v>-999</v>
      </c>
      <c r="BC1966" s="2">
        <v>-999</v>
      </c>
      <c r="BD1966" s="2">
        <v>-999</v>
      </c>
      <c r="BE1966" s="2">
        <v>-999</v>
      </c>
      <c r="BF1966" s="2">
        <v>-999</v>
      </c>
      <c r="BG1966" s="2">
        <v>-999</v>
      </c>
      <c r="BH1966" s="2">
        <v>-999</v>
      </c>
      <c r="BI1966">
        <v>0</v>
      </c>
      <c r="BJ1966">
        <v>0.37637554391825906</v>
      </c>
      <c r="BK1966">
        <v>0.37637554391825906</v>
      </c>
      <c r="BL1966">
        <v>-999</v>
      </c>
      <c r="BM1966">
        <v>2.4040031108742723</v>
      </c>
      <c r="BN1966">
        <f t="shared" si="190"/>
        <v>-999</v>
      </c>
      <c r="BO1966" t="s">
        <v>3748</v>
      </c>
      <c r="BP1966" t="s">
        <v>3748</v>
      </c>
      <c r="BQ1966">
        <v>0</v>
      </c>
      <c r="BR1966">
        <v>1.1904761904761904E-2</v>
      </c>
      <c r="BS1966">
        <v>0</v>
      </c>
      <c r="BT1966">
        <v>5.5555555555555552E-2</v>
      </c>
      <c r="BU1966" t="s">
        <v>3748</v>
      </c>
      <c r="BY1966">
        <f t="shared" si="191"/>
        <v>-999</v>
      </c>
      <c r="CA1966">
        <f t="shared" si="192"/>
        <v>-999</v>
      </c>
    </row>
    <row r="1967" spans="1:82" x14ac:dyDescent="0.3">
      <c r="A1967">
        <v>1</v>
      </c>
      <c r="B1967" t="s">
        <v>1274</v>
      </c>
      <c r="C1967" t="s">
        <v>1278</v>
      </c>
      <c r="D1967">
        <v>38009</v>
      </c>
      <c r="E1967" s="2">
        <v>0</v>
      </c>
      <c r="F1967" s="2" t="s">
        <v>1954</v>
      </c>
      <c r="G1967" s="3">
        <v>-999</v>
      </c>
      <c r="H1967" s="1">
        <v>0.37797923531187205</v>
      </c>
      <c r="I1967" s="1">
        <f t="shared" si="193"/>
        <v>-999</v>
      </c>
      <c r="J1967" s="1">
        <v>-999</v>
      </c>
      <c r="K1967" s="1">
        <v>-999</v>
      </c>
      <c r="L1967" s="2">
        <v>-999</v>
      </c>
      <c r="M1967" s="2">
        <v>-999</v>
      </c>
      <c r="N1967" s="7">
        <v>-999</v>
      </c>
      <c r="O1967" s="2">
        <v>-999</v>
      </c>
      <c r="P1967" s="3">
        <v>-999</v>
      </c>
      <c r="Q1967" s="3">
        <v>-999</v>
      </c>
      <c r="R1967" s="3">
        <v>-999</v>
      </c>
      <c r="S1967" s="3">
        <v>-999</v>
      </c>
      <c r="T1967" s="3">
        <v>-999</v>
      </c>
      <c r="V1967">
        <v>38009</v>
      </c>
      <c r="W1967" s="2">
        <v>-999</v>
      </c>
      <c r="X1967" s="2">
        <v>1.0139934240420496E-2</v>
      </c>
      <c r="Y1967" s="2">
        <v>-999</v>
      </c>
      <c r="Z1967" s="2">
        <v>-999</v>
      </c>
      <c r="AA1967" s="2">
        <v>-999</v>
      </c>
      <c r="AB1967" s="2">
        <v>-999</v>
      </c>
      <c r="AC1967" s="2">
        <v>-999</v>
      </c>
      <c r="AD1967" s="2">
        <v>-999</v>
      </c>
      <c r="AE1967" s="2">
        <v>-999</v>
      </c>
      <c r="AF1967" s="2">
        <v>-999</v>
      </c>
      <c r="AG1967" s="2">
        <v>-999</v>
      </c>
      <c r="AH1967" s="2">
        <v>-999</v>
      </c>
      <c r="AI1967" s="2">
        <v>-999</v>
      </c>
      <c r="AJ1967" s="2">
        <v>-999</v>
      </c>
      <c r="AK1967" s="2">
        <v>-999</v>
      </c>
      <c r="AL1967" s="2">
        <v>-999</v>
      </c>
      <c r="AM1967" s="2">
        <v>-999</v>
      </c>
      <c r="AN1967" s="2">
        <v>-999</v>
      </c>
      <c r="AO1967" s="2">
        <v>-999</v>
      </c>
      <c r="AP1967" s="2">
        <v>-999</v>
      </c>
      <c r="AQ1967" s="2">
        <v>-999</v>
      </c>
      <c r="AR1967" s="2">
        <v>-999</v>
      </c>
      <c r="AS1967" s="2">
        <v>-999</v>
      </c>
      <c r="AT1967" s="2">
        <v>-999</v>
      </c>
      <c r="AU1967" s="2">
        <v>-999</v>
      </c>
      <c r="AV1967" s="2">
        <v>-999</v>
      </c>
      <c r="AW1967" s="2">
        <v>-999</v>
      </c>
      <c r="AX1967" s="2">
        <v>-999</v>
      </c>
      <c r="AY1967" s="2">
        <v>-999</v>
      </c>
      <c r="AZ1967" s="2">
        <v>-999</v>
      </c>
      <c r="BA1967" s="2">
        <v>-999</v>
      </c>
      <c r="BB1967" s="2">
        <v>-999</v>
      </c>
      <c r="BC1967" s="2">
        <v>-999</v>
      </c>
      <c r="BD1967" s="2">
        <v>-999</v>
      </c>
      <c r="BE1967" s="2">
        <v>-999</v>
      </c>
      <c r="BF1967" s="2">
        <v>-999</v>
      </c>
      <c r="BG1967" s="2">
        <v>-999</v>
      </c>
      <c r="BH1967" s="2">
        <v>-999</v>
      </c>
      <c r="BI1967">
        <v>0</v>
      </c>
      <c r="BJ1967">
        <v>0.37797923531187205</v>
      </c>
      <c r="BK1967">
        <v>0.37797923531187205</v>
      </c>
      <c r="BL1967">
        <v>-999</v>
      </c>
      <c r="BM1967">
        <v>1.8508780359436323</v>
      </c>
      <c r="BN1967">
        <f t="shared" si="190"/>
        <v>-999</v>
      </c>
      <c r="BO1967" t="s">
        <v>3748</v>
      </c>
      <c r="BP1967" t="s">
        <v>3748</v>
      </c>
      <c r="BQ1967">
        <v>0</v>
      </c>
      <c r="BR1967">
        <v>5.9523809523809521E-2</v>
      </c>
      <c r="BS1967">
        <v>3.4482758620689655E-2</v>
      </c>
      <c r="BT1967">
        <v>0.22222222222222221</v>
      </c>
      <c r="BU1967" t="s">
        <v>3748</v>
      </c>
      <c r="BY1967">
        <f t="shared" si="191"/>
        <v>-999</v>
      </c>
      <c r="CA1967">
        <f t="shared" si="192"/>
        <v>-999</v>
      </c>
    </row>
    <row r="1968" spans="1:82" x14ac:dyDescent="0.3">
      <c r="A1968">
        <v>1</v>
      </c>
      <c r="B1968" t="s">
        <v>1274</v>
      </c>
      <c r="C1968" t="s">
        <v>1279</v>
      </c>
      <c r="D1968">
        <v>38011</v>
      </c>
      <c r="E1968" s="2">
        <v>0</v>
      </c>
      <c r="F1968" s="2" t="s">
        <v>1954</v>
      </c>
      <c r="G1968" s="3">
        <v>-999</v>
      </c>
      <c r="H1968" s="1">
        <v>0.37547731851996613</v>
      </c>
      <c r="I1968" s="1">
        <f t="shared" si="193"/>
        <v>-999</v>
      </c>
      <c r="J1968" s="1">
        <v>-999</v>
      </c>
      <c r="K1968" s="1">
        <v>-999</v>
      </c>
      <c r="L1968" s="2">
        <v>-999</v>
      </c>
      <c r="M1968" s="2">
        <v>-999</v>
      </c>
      <c r="N1968" s="7">
        <v>-999</v>
      </c>
      <c r="O1968" s="2">
        <v>-999</v>
      </c>
      <c r="P1968" s="3">
        <v>-999</v>
      </c>
      <c r="Q1968" s="3">
        <v>-999</v>
      </c>
      <c r="R1968" s="3">
        <v>-999</v>
      </c>
      <c r="S1968" s="3">
        <v>-999</v>
      </c>
      <c r="T1968" s="3">
        <v>-999</v>
      </c>
      <c r="V1968">
        <v>38011</v>
      </c>
      <c r="W1968" s="2">
        <v>-999</v>
      </c>
      <c r="X1968" s="2">
        <v>1.0072816077900278E-2</v>
      </c>
      <c r="Y1968" s="2">
        <v>-999</v>
      </c>
      <c r="Z1968" s="2">
        <v>-999</v>
      </c>
      <c r="AA1968" s="2">
        <v>-999</v>
      </c>
      <c r="AB1968" s="2">
        <v>-999</v>
      </c>
      <c r="AC1968" s="2">
        <v>-999</v>
      </c>
      <c r="AD1968" s="2">
        <v>-999</v>
      </c>
      <c r="AE1968" s="2">
        <v>-999</v>
      </c>
      <c r="AF1968" s="2">
        <v>-999</v>
      </c>
      <c r="AG1968" s="2">
        <v>-999</v>
      </c>
      <c r="AH1968" s="2">
        <v>-999</v>
      </c>
      <c r="AI1968" s="2">
        <v>-999</v>
      </c>
      <c r="AJ1968" s="2">
        <v>-999</v>
      </c>
      <c r="AK1968" s="2">
        <v>-999</v>
      </c>
      <c r="AL1968" s="2">
        <v>-999</v>
      </c>
      <c r="AM1968" s="2">
        <v>-999</v>
      </c>
      <c r="AN1968" s="2">
        <v>-999</v>
      </c>
      <c r="AO1968" s="2">
        <v>-999</v>
      </c>
      <c r="AP1968" s="2">
        <v>-999</v>
      </c>
      <c r="AQ1968" s="2">
        <v>-999</v>
      </c>
      <c r="AR1968" s="2">
        <v>-999</v>
      </c>
      <c r="AS1968" s="2">
        <v>-999</v>
      </c>
      <c r="AT1968" s="2">
        <v>-999</v>
      </c>
      <c r="AU1968" s="2">
        <v>-999</v>
      </c>
      <c r="AV1968" s="2">
        <v>-999</v>
      </c>
      <c r="AW1968" s="2">
        <v>-999</v>
      </c>
      <c r="AX1968" s="2">
        <v>-999</v>
      </c>
      <c r="AY1968" s="2">
        <v>-999</v>
      </c>
      <c r="AZ1968" s="2">
        <v>-999</v>
      </c>
      <c r="BA1968" s="2">
        <v>-999</v>
      </c>
      <c r="BB1968" s="2">
        <v>-999</v>
      </c>
      <c r="BC1968" s="2">
        <v>-999</v>
      </c>
      <c r="BD1968" s="2">
        <v>-999</v>
      </c>
      <c r="BE1968" s="2">
        <v>-999</v>
      </c>
      <c r="BF1968" s="2">
        <v>-999</v>
      </c>
      <c r="BG1968" s="2">
        <v>-999</v>
      </c>
      <c r="BH1968" s="2">
        <v>-999</v>
      </c>
      <c r="BI1968">
        <v>0</v>
      </c>
      <c r="BJ1968">
        <v>0.37547731851996613</v>
      </c>
      <c r="BK1968">
        <v>0.37547731851996613</v>
      </c>
      <c r="BL1968">
        <v>-999</v>
      </c>
      <c r="BM1968">
        <v>2.4040031108742723</v>
      </c>
      <c r="BN1968">
        <f t="shared" si="190"/>
        <v>-999</v>
      </c>
      <c r="BO1968" t="s">
        <v>3748</v>
      </c>
      <c r="BP1968" t="s">
        <v>3748</v>
      </c>
      <c r="BQ1968">
        <v>0</v>
      </c>
      <c r="BR1968">
        <v>4.1666666666666664E-2</v>
      </c>
      <c r="BS1968">
        <v>0</v>
      </c>
      <c r="BT1968">
        <v>5.5555555555555552E-2</v>
      </c>
      <c r="BU1968" t="s">
        <v>3748</v>
      </c>
      <c r="BY1968">
        <f t="shared" si="191"/>
        <v>-999</v>
      </c>
      <c r="CA1968">
        <f t="shared" si="192"/>
        <v>-999</v>
      </c>
    </row>
    <row r="1969" spans="1:82" x14ac:dyDescent="0.3">
      <c r="A1969">
        <v>1</v>
      </c>
      <c r="B1969" t="s">
        <v>1274</v>
      </c>
      <c r="C1969" t="s">
        <v>337</v>
      </c>
      <c r="D1969">
        <v>38013</v>
      </c>
      <c r="E1969" s="2">
        <v>0</v>
      </c>
      <c r="F1969" s="2" t="s">
        <v>1954</v>
      </c>
      <c r="G1969" s="3">
        <v>-999</v>
      </c>
      <c r="H1969" s="1">
        <v>0.37631873411750888</v>
      </c>
      <c r="I1969" s="1">
        <f t="shared" si="193"/>
        <v>-999</v>
      </c>
      <c r="J1969" s="1">
        <v>-999</v>
      </c>
      <c r="K1969" s="1">
        <v>-999</v>
      </c>
      <c r="L1969" s="2">
        <v>-999</v>
      </c>
      <c r="M1969" s="2">
        <v>-999</v>
      </c>
      <c r="N1969" s="7">
        <v>-999</v>
      </c>
      <c r="O1969" s="2">
        <v>-999</v>
      </c>
      <c r="P1969" s="3">
        <v>-999</v>
      </c>
      <c r="Q1969" s="3">
        <v>-999</v>
      </c>
      <c r="R1969" s="3">
        <v>-999</v>
      </c>
      <c r="S1969" s="3">
        <v>-999</v>
      </c>
      <c r="T1969" s="3">
        <v>-999</v>
      </c>
      <c r="V1969">
        <v>38013</v>
      </c>
      <c r="W1969" s="2">
        <v>-999</v>
      </c>
      <c r="X1969" s="2">
        <v>1.0095388478791316E-2</v>
      </c>
      <c r="Y1969" s="2">
        <v>-999</v>
      </c>
      <c r="Z1969" s="2">
        <v>-999</v>
      </c>
      <c r="AA1969" s="2">
        <v>-999</v>
      </c>
      <c r="AB1969" s="2">
        <v>-999</v>
      </c>
      <c r="AC1969" s="2">
        <v>-999</v>
      </c>
      <c r="AD1969" s="2">
        <v>-999</v>
      </c>
      <c r="AE1969" s="2">
        <v>-999</v>
      </c>
      <c r="AF1969" s="2">
        <v>-999</v>
      </c>
      <c r="AG1969" s="2">
        <v>-999</v>
      </c>
      <c r="AH1969" s="2">
        <v>-999</v>
      </c>
      <c r="AI1969" s="2">
        <v>-999</v>
      </c>
      <c r="AJ1969" s="2">
        <v>-999</v>
      </c>
      <c r="AK1969" s="2">
        <v>-999</v>
      </c>
      <c r="AL1969" s="2">
        <v>-999</v>
      </c>
      <c r="AM1969" s="2">
        <v>-999</v>
      </c>
      <c r="AN1969" s="2">
        <v>-999</v>
      </c>
      <c r="AO1969" s="2">
        <v>-999</v>
      </c>
      <c r="AP1969" s="2">
        <v>-999</v>
      </c>
      <c r="AQ1969" s="2">
        <v>-999</v>
      </c>
      <c r="AR1969" s="2">
        <v>-999</v>
      </c>
      <c r="AS1969" s="2">
        <v>-999</v>
      </c>
      <c r="AT1969" s="2">
        <v>-999</v>
      </c>
      <c r="AU1969" s="2">
        <v>-999</v>
      </c>
      <c r="AV1969" s="2">
        <v>-999</v>
      </c>
      <c r="AW1969" s="2">
        <v>-999</v>
      </c>
      <c r="AX1969" s="2">
        <v>-999</v>
      </c>
      <c r="AY1969" s="2">
        <v>-999</v>
      </c>
      <c r="AZ1969" s="2">
        <v>-999</v>
      </c>
      <c r="BA1969" s="2">
        <v>-999</v>
      </c>
      <c r="BB1969" s="2">
        <v>-999</v>
      </c>
      <c r="BC1969" s="2">
        <v>-999</v>
      </c>
      <c r="BD1969" s="2">
        <v>-999</v>
      </c>
      <c r="BE1969" s="2">
        <v>-999</v>
      </c>
      <c r="BF1969" s="2">
        <v>-999</v>
      </c>
      <c r="BG1969" s="2">
        <v>-999</v>
      </c>
      <c r="BH1969" s="2">
        <v>-999</v>
      </c>
      <c r="BI1969">
        <v>0</v>
      </c>
      <c r="BJ1969">
        <v>0.37631873411750888</v>
      </c>
      <c r="BK1969">
        <v>0.37631873411750888</v>
      </c>
      <c r="BL1969">
        <v>-999</v>
      </c>
      <c r="BM1969">
        <v>2.2613843331996879</v>
      </c>
      <c r="BN1969">
        <f t="shared" si="190"/>
        <v>-999</v>
      </c>
      <c r="BO1969" t="s">
        <v>3748</v>
      </c>
      <c r="BP1969" t="s">
        <v>3748</v>
      </c>
      <c r="BQ1969">
        <v>0</v>
      </c>
      <c r="BR1969">
        <v>5.3571428571428568E-2</v>
      </c>
      <c r="BS1969">
        <v>3.4482758620689655E-2</v>
      </c>
      <c r="BT1969">
        <v>0.16666666666666666</v>
      </c>
      <c r="BU1969" t="s">
        <v>3748</v>
      </c>
      <c r="BY1969">
        <f t="shared" si="191"/>
        <v>-999</v>
      </c>
      <c r="CA1969">
        <f t="shared" si="192"/>
        <v>-999</v>
      </c>
    </row>
    <row r="1970" spans="1:82" x14ac:dyDescent="0.3">
      <c r="A1970">
        <v>0</v>
      </c>
      <c r="B1970" t="s">
        <v>1274</v>
      </c>
      <c r="C1970" t="s">
        <v>1280</v>
      </c>
      <c r="D1970">
        <v>38015</v>
      </c>
      <c r="E1970" s="2">
        <f>BO1970</f>
        <v>0.36793835527876056</v>
      </c>
      <c r="F1970" s="2" t="s">
        <v>1935</v>
      </c>
      <c r="G1970" s="3">
        <v>29746</v>
      </c>
      <c r="H1970" s="1">
        <v>3.9971289017753122</v>
      </c>
      <c r="I1970" s="1">
        <f t="shared" si="193"/>
        <v>-9.4803337072201597</v>
      </c>
      <c r="J1970" s="1">
        <v>2.6365393735399998</v>
      </c>
      <c r="K1970" s="1">
        <v>-2.66401142995</v>
      </c>
      <c r="L1970" s="2">
        <v>0.11188682957200002</v>
      </c>
      <c r="M1970" s="2">
        <v>-1.0574280993939258E-3</v>
      </c>
      <c r="N1970" s="7">
        <v>0</v>
      </c>
      <c r="O1970" s="2">
        <v>2.1577075246156942E-3</v>
      </c>
      <c r="P1970" s="3">
        <v>-60687.403444691998</v>
      </c>
      <c r="Q1970" s="3">
        <v>-1302.2932791213361</v>
      </c>
      <c r="R1970" s="3">
        <v>-596675.75625313853</v>
      </c>
      <c r="S1970" s="3">
        <v>-1867.5033229378771</v>
      </c>
      <c r="T1970" s="3">
        <v>-379903.27455341216</v>
      </c>
      <c r="V1970">
        <v>38015</v>
      </c>
      <c r="W1970" s="2">
        <v>0.37163652242030648</v>
      </c>
      <c r="X1970" s="2">
        <v>0.1072297640399317</v>
      </c>
      <c r="Y1970" s="2">
        <v>0.3100373715253914</v>
      </c>
      <c r="Z1970" s="2">
        <v>0.75187607789797506</v>
      </c>
      <c r="AA1970" s="2">
        <v>7.6785748036319254E-3</v>
      </c>
      <c r="AB1970" s="2">
        <v>0.27617880742634882</v>
      </c>
      <c r="AC1970" s="2">
        <v>-1.0574280993939258E-3</v>
      </c>
      <c r="AD1970" s="2">
        <v>0</v>
      </c>
      <c r="AE1970" s="2">
        <v>2.1577075246156942E-3</v>
      </c>
      <c r="AF1970">
        <v>718107.97618041816</v>
      </c>
      <c r="AG1970">
        <v>2247.8592672568043</v>
      </c>
      <c r="AH1970">
        <v>422478.19371703797</v>
      </c>
      <c r="AI1970">
        <v>34779.378408187753</v>
      </c>
      <c r="AJ1970">
        <v>34.4278086486676</v>
      </c>
      <c r="AK1970">
        <v>121432.21992727961</v>
      </c>
      <c r="AL1970">
        <v>380.35594431892702</v>
      </c>
      <c r="AM1970">
        <v>71486.722797152965</v>
      </c>
      <c r="AN1970">
        <v>5867.5747746605321</v>
      </c>
      <c r="AO1970">
        <v>5.8250746406265588</v>
      </c>
      <c r="AP1970">
        <v>-596675.75625313853</v>
      </c>
      <c r="AQ1970">
        <v>-1867.5033229378773</v>
      </c>
      <c r="AR1970">
        <v>-350991.47091988497</v>
      </c>
      <c r="AS1970">
        <v>-28911.803633527219</v>
      </c>
      <c r="AT1970">
        <v>-28.60273400804104</v>
      </c>
      <c r="AU1970" s="3">
        <v>-11405590.603395414</v>
      </c>
      <c r="AV1970" s="3">
        <v>-244752.9988780639</v>
      </c>
      <c r="AW1970">
        <v>74677.323058567999</v>
      </c>
      <c r="AX1970">
        <v>14034856.095627269</v>
      </c>
      <c r="AY1970">
        <v>1602.5034916937439</v>
      </c>
      <c r="AZ1970">
        <v>301174.50622892223</v>
      </c>
      <c r="BA1970">
        <v>13989.919613876002</v>
      </c>
      <c r="BB1970">
        <v>2629265.4922318556</v>
      </c>
      <c r="BC1970">
        <v>300.21021257240773</v>
      </c>
      <c r="BD1970">
        <v>56421.507350858308</v>
      </c>
      <c r="BE1970">
        <v>-60687.403444691998</v>
      </c>
      <c r="BF1970">
        <v>-11405590.603395414</v>
      </c>
      <c r="BG1970">
        <v>-1302.2932791213361</v>
      </c>
      <c r="BH1970">
        <v>-244752.9988780639</v>
      </c>
      <c r="BI1970">
        <v>1.8504466512766538</v>
      </c>
      <c r="BJ1970">
        <v>5.847575553051966</v>
      </c>
      <c r="BK1970">
        <v>3.9971289017753122</v>
      </c>
      <c r="BL1970">
        <v>12.145523283994885</v>
      </c>
      <c r="BM1970">
        <v>2.665189576774726</v>
      </c>
      <c r="BN1970">
        <f t="shared" si="190"/>
        <v>-9.4803337072201597</v>
      </c>
      <c r="BO1970">
        <v>0.36793835527876056</v>
      </c>
      <c r="BP1970">
        <v>8.2448442842492763E-3</v>
      </c>
      <c r="BQ1970">
        <v>0</v>
      </c>
      <c r="BR1970">
        <v>0.17261904761904764</v>
      </c>
      <c r="BS1970">
        <v>3.4482758620689655E-2</v>
      </c>
      <c r="BT1970">
        <v>0.1111111111111111</v>
      </c>
      <c r="BU1970">
        <v>0.27149593391706556</v>
      </c>
      <c r="BV1970">
        <v>0.75187607789797506</v>
      </c>
      <c r="BW1970">
        <v>7.9653265597841548E-3</v>
      </c>
      <c r="BX1970">
        <v>0.27617880742634882</v>
      </c>
      <c r="BY1970">
        <f t="shared" si="191"/>
        <v>0.19140267994471324</v>
      </c>
      <c r="BZ1970">
        <v>0</v>
      </c>
      <c r="CA1970">
        <f t="shared" si="192"/>
        <v>1.905104845801321E-3</v>
      </c>
      <c r="CC1970">
        <v>0.19140267994471324</v>
      </c>
      <c r="CD1970">
        <v>1.905104845801321E-3</v>
      </c>
    </row>
    <row r="1971" spans="1:82" x14ac:dyDescent="0.3">
      <c r="A1971">
        <v>0</v>
      </c>
      <c r="B1971" t="s">
        <v>1274</v>
      </c>
      <c r="C1971" t="s">
        <v>471</v>
      </c>
      <c r="D1971">
        <v>38017</v>
      </c>
      <c r="E1971" s="2">
        <f>BO1971</f>
        <v>0.50358368009425514</v>
      </c>
      <c r="F1971" s="2" t="s">
        <v>1937</v>
      </c>
      <c r="G1971" s="3">
        <v>57857</v>
      </c>
      <c r="H1971" s="1">
        <v>7.4274884505310075</v>
      </c>
      <c r="I1971" s="1">
        <f t="shared" si="193"/>
        <v>-8.9523736365503854</v>
      </c>
      <c r="J1971" s="1">
        <v>2.8432041523999998</v>
      </c>
      <c r="K1971" s="1">
        <v>8.3674145762900007</v>
      </c>
      <c r="L1971" s="2">
        <v>0.12990467206699996</v>
      </c>
      <c r="M1971" s="2">
        <v>5.0815731949990861E-3</v>
      </c>
      <c r="N1971" s="7">
        <v>0</v>
      </c>
      <c r="O1971" s="2">
        <v>4.9473553185175177E-5</v>
      </c>
      <c r="P1971" s="3">
        <v>-99729.855614166008</v>
      </c>
      <c r="Q1971" s="3">
        <v>-2140.1067325682279</v>
      </c>
      <c r="R1971" s="3">
        <v>-688484.67965848371</v>
      </c>
      <c r="S1971" s="3">
        <v>-2154.8338596723397</v>
      </c>
      <c r="T1971" s="3">
        <v>-464660.3570583507</v>
      </c>
      <c r="V1971">
        <v>38017</v>
      </c>
      <c r="W1971" s="2">
        <v>0.423827648218637</v>
      </c>
      <c r="X1971" s="2">
        <v>0.19925497864380057</v>
      </c>
      <c r="Y1971" s="2">
        <v>0.29833977634880127</v>
      </c>
      <c r="Z1971" s="2">
        <v>0.81081178161943201</v>
      </c>
      <c r="AA1971" s="2">
        <v>2.4117696348716036E-2</v>
      </c>
      <c r="AB1971" s="2">
        <v>0.32065362427208566</v>
      </c>
      <c r="AC1971" s="2">
        <v>5.0815731949990861E-3</v>
      </c>
      <c r="AD1971" s="2">
        <v>0</v>
      </c>
      <c r="AE1971" s="2">
        <v>4.9473553185175177E-5</v>
      </c>
      <c r="AF1971">
        <v>835328.15325485542</v>
      </c>
      <c r="AG1971">
        <v>2614.7316338989403</v>
      </c>
      <c r="AH1971">
        <v>491430.71981215023</v>
      </c>
      <c r="AI1971">
        <v>72353.061882182796</v>
      </c>
      <c r="AJ1971">
        <v>40.046850286359884</v>
      </c>
      <c r="AK1971">
        <v>146843.47359637168</v>
      </c>
      <c r="AL1971">
        <v>459.8977742266008</v>
      </c>
      <c r="AM1971">
        <v>86436.363601557823</v>
      </c>
      <c r="AN1971">
        <v>12687.061034424505</v>
      </c>
      <c r="AO1971">
        <v>7.0433259168450713</v>
      </c>
      <c r="AP1971">
        <v>-688484.67965848371</v>
      </c>
      <c r="AQ1971">
        <v>-2154.8338596723397</v>
      </c>
      <c r="AR1971">
        <v>-404994.35621059244</v>
      </c>
      <c r="AS1971">
        <v>-59666.000847758289</v>
      </c>
      <c r="AT1971">
        <v>-33.003524369514814</v>
      </c>
      <c r="AU1971" s="3">
        <v>-18743229.064126361</v>
      </c>
      <c r="AV1971" s="3">
        <v>-402211.65931887273</v>
      </c>
      <c r="AW1971">
        <v>122495.85247017001</v>
      </c>
      <c r="AX1971">
        <v>23021870.51324375</v>
      </c>
      <c r="AY1971">
        <v>2628.6431176368601</v>
      </c>
      <c r="AZ1971">
        <v>494027.18752867146</v>
      </c>
      <c r="BA1971">
        <v>22765.996856004</v>
      </c>
      <c r="BB1971">
        <v>4278641.4491173914</v>
      </c>
      <c r="BC1971">
        <v>488.53638506863217</v>
      </c>
      <c r="BD1971">
        <v>91815.528209798722</v>
      </c>
      <c r="BE1971">
        <v>-99729.855614166008</v>
      </c>
      <c r="BF1971">
        <v>-18743229.064126361</v>
      </c>
      <c r="BG1971">
        <v>-2140.1067325682279</v>
      </c>
      <c r="BH1971">
        <v>-402211.65931887273</v>
      </c>
      <c r="BI1971">
        <v>2.9952578278469248</v>
      </c>
      <c r="BJ1971">
        <v>10.422746278377932</v>
      </c>
      <c r="BK1971">
        <v>7.4274884505310075</v>
      </c>
      <c r="BL1971">
        <v>11.614762019419798</v>
      </c>
      <c r="BM1971">
        <v>2.662388382869413</v>
      </c>
      <c r="BN1971">
        <f t="shared" si="190"/>
        <v>-8.9523736365503854</v>
      </c>
      <c r="BO1971">
        <v>0.50358368009425514</v>
      </c>
      <c r="BP1971">
        <v>1.8265715348820207E-2</v>
      </c>
      <c r="BQ1971">
        <v>0</v>
      </c>
      <c r="BR1971">
        <v>0.40476190476190477</v>
      </c>
      <c r="BS1971">
        <v>0.27586206896551724</v>
      </c>
      <c r="BT1971">
        <v>0.22222222222222221</v>
      </c>
      <c r="BU1971">
        <v>0.25637631715207299</v>
      </c>
      <c r="BV1971">
        <v>0.81081178161943201</v>
      </c>
      <c r="BW1971">
        <v>2.5018357208211658E-2</v>
      </c>
      <c r="BX1971">
        <v>0.32065362427208566</v>
      </c>
      <c r="BY1971">
        <f t="shared" si="191"/>
        <v>0.17390528756533813</v>
      </c>
      <c r="BZ1971">
        <v>0</v>
      </c>
      <c r="CA1971">
        <f t="shared" si="192"/>
        <v>3.7196607601315609E-5</v>
      </c>
      <c r="CC1971">
        <v>0.17390528756533813</v>
      </c>
      <c r="CD1971">
        <v>3.7196607601315609E-5</v>
      </c>
    </row>
    <row r="1972" spans="1:82" x14ac:dyDescent="0.3">
      <c r="A1972">
        <v>1</v>
      </c>
      <c r="B1972" t="s">
        <v>1274</v>
      </c>
      <c r="C1972" t="s">
        <v>1281</v>
      </c>
      <c r="D1972">
        <v>38019</v>
      </c>
      <c r="E1972" s="2">
        <v>0</v>
      </c>
      <c r="F1972" s="2" t="s">
        <v>1954</v>
      </c>
      <c r="G1972" s="3">
        <v>-999</v>
      </c>
      <c r="H1972" s="1">
        <v>0.37292516784887392</v>
      </c>
      <c r="I1972" s="1">
        <f t="shared" si="193"/>
        <v>-999</v>
      </c>
      <c r="J1972" s="1">
        <v>-999</v>
      </c>
      <c r="K1972" s="1">
        <v>-999</v>
      </c>
      <c r="L1972" s="2">
        <v>-999</v>
      </c>
      <c r="M1972" s="2">
        <v>-999</v>
      </c>
      <c r="N1972" s="7">
        <v>-999</v>
      </c>
      <c r="O1972" s="2">
        <v>-999</v>
      </c>
      <c r="P1972" s="3">
        <v>-999</v>
      </c>
      <c r="Q1972" s="3">
        <v>-999</v>
      </c>
      <c r="R1972" s="3">
        <v>-999</v>
      </c>
      <c r="S1972" s="3">
        <v>-999</v>
      </c>
      <c r="T1972" s="3">
        <v>-999</v>
      </c>
      <c r="V1972">
        <v>38019</v>
      </c>
      <c r="W1972" s="2">
        <v>-999</v>
      </c>
      <c r="X1972" s="2">
        <v>1.0004350306347595E-2</v>
      </c>
      <c r="Y1972" s="2">
        <v>-999</v>
      </c>
      <c r="Z1972" s="2">
        <v>-999</v>
      </c>
      <c r="AA1972" s="2">
        <v>-999</v>
      </c>
      <c r="AB1972" s="2">
        <v>-999</v>
      </c>
      <c r="AC1972" s="2">
        <v>-999</v>
      </c>
      <c r="AD1972" s="2">
        <v>-999</v>
      </c>
      <c r="AE1972" s="2">
        <v>-999</v>
      </c>
      <c r="AF1972" s="2">
        <v>-999</v>
      </c>
      <c r="AG1972" s="2">
        <v>-999</v>
      </c>
      <c r="AH1972" s="2">
        <v>-999</v>
      </c>
      <c r="AI1972" s="2">
        <v>-999</v>
      </c>
      <c r="AJ1972" s="2">
        <v>-999</v>
      </c>
      <c r="AK1972" s="2">
        <v>-999</v>
      </c>
      <c r="AL1972" s="2">
        <v>-999</v>
      </c>
      <c r="AM1972" s="2">
        <v>-999</v>
      </c>
      <c r="AN1972" s="2">
        <v>-999</v>
      </c>
      <c r="AO1972" s="2">
        <v>-999</v>
      </c>
      <c r="AP1972" s="2">
        <v>-999</v>
      </c>
      <c r="AQ1972" s="2">
        <v>-999</v>
      </c>
      <c r="AR1972" s="2">
        <v>-999</v>
      </c>
      <c r="AS1972" s="2">
        <v>-999</v>
      </c>
      <c r="AT1972" s="2">
        <v>-999</v>
      </c>
      <c r="AU1972" s="2">
        <v>-999</v>
      </c>
      <c r="AV1972" s="2">
        <v>-999</v>
      </c>
      <c r="AW1972" s="2">
        <v>-999</v>
      </c>
      <c r="AX1972" s="2">
        <v>-999</v>
      </c>
      <c r="AY1972" s="2">
        <v>-999</v>
      </c>
      <c r="AZ1972" s="2">
        <v>-999</v>
      </c>
      <c r="BA1972" s="2">
        <v>-999</v>
      </c>
      <c r="BB1972" s="2">
        <v>-999</v>
      </c>
      <c r="BC1972" s="2">
        <v>-999</v>
      </c>
      <c r="BD1972" s="2">
        <v>-999</v>
      </c>
      <c r="BE1972" s="2">
        <v>-999</v>
      </c>
      <c r="BF1972" s="2">
        <v>-999</v>
      </c>
      <c r="BG1972" s="2">
        <v>-999</v>
      </c>
      <c r="BH1972" s="2">
        <v>-999</v>
      </c>
      <c r="BI1972">
        <v>0</v>
      </c>
      <c r="BJ1972">
        <v>0.37292516784887392</v>
      </c>
      <c r="BK1972">
        <v>0.37292516784887392</v>
      </c>
      <c r="BL1972">
        <v>-999</v>
      </c>
      <c r="BM1972">
        <v>2.0366962108848488</v>
      </c>
      <c r="BN1972">
        <f t="shared" si="190"/>
        <v>-999</v>
      </c>
      <c r="BO1972" t="s">
        <v>3748</v>
      </c>
      <c r="BP1972" t="s">
        <v>3748</v>
      </c>
      <c r="BQ1972">
        <v>0</v>
      </c>
      <c r="BR1972">
        <v>0.13690476190476192</v>
      </c>
      <c r="BS1972">
        <v>0.20689655172413793</v>
      </c>
      <c r="BT1972">
        <v>0.16666666666666666</v>
      </c>
      <c r="BU1972" t="s">
        <v>3748</v>
      </c>
      <c r="BY1972">
        <f t="shared" si="191"/>
        <v>-999</v>
      </c>
      <c r="CA1972">
        <f t="shared" si="192"/>
        <v>-999</v>
      </c>
    </row>
    <row r="1973" spans="1:82" x14ac:dyDescent="0.3">
      <c r="A1973">
        <v>1</v>
      </c>
      <c r="B1973" t="s">
        <v>1274</v>
      </c>
      <c r="C1973" t="s">
        <v>1282</v>
      </c>
      <c r="D1973">
        <v>38021</v>
      </c>
      <c r="E1973" s="2">
        <v>0</v>
      </c>
      <c r="F1973" s="2" t="s">
        <v>1954</v>
      </c>
      <c r="G1973" s="3">
        <v>-999</v>
      </c>
      <c r="H1973" s="1">
        <v>0.38543417257607415</v>
      </c>
      <c r="I1973" s="1">
        <f t="shared" si="193"/>
        <v>-999</v>
      </c>
      <c r="J1973" s="1">
        <v>-999</v>
      </c>
      <c r="K1973" s="1">
        <v>-999</v>
      </c>
      <c r="L1973" s="2">
        <v>-999</v>
      </c>
      <c r="M1973" s="2">
        <v>-999</v>
      </c>
      <c r="N1973" s="7">
        <v>-999</v>
      </c>
      <c r="O1973" s="2">
        <v>-999</v>
      </c>
      <c r="P1973" s="3">
        <v>-999</v>
      </c>
      <c r="Q1973" s="3">
        <v>-999</v>
      </c>
      <c r="R1973" s="3">
        <v>-999</v>
      </c>
      <c r="S1973" s="3">
        <v>-999</v>
      </c>
      <c r="T1973" s="3">
        <v>-999</v>
      </c>
      <c r="V1973">
        <v>38021</v>
      </c>
      <c r="W1973" s="2">
        <v>-999</v>
      </c>
      <c r="X1973" s="2">
        <v>1.0339925580058765E-2</v>
      </c>
      <c r="Y1973" s="2">
        <v>-999</v>
      </c>
      <c r="Z1973" s="2">
        <v>-999</v>
      </c>
      <c r="AA1973" s="2">
        <v>-999</v>
      </c>
      <c r="AB1973" s="2">
        <v>-999</v>
      </c>
      <c r="AC1973" s="2">
        <v>-999</v>
      </c>
      <c r="AD1973" s="2">
        <v>-999</v>
      </c>
      <c r="AE1973" s="2">
        <v>-999</v>
      </c>
      <c r="AF1973" s="2">
        <v>-999</v>
      </c>
      <c r="AG1973" s="2">
        <v>-999</v>
      </c>
      <c r="AH1973" s="2">
        <v>-999</v>
      </c>
      <c r="AI1973" s="2">
        <v>-999</v>
      </c>
      <c r="AJ1973" s="2">
        <v>-999</v>
      </c>
      <c r="AK1973" s="2">
        <v>-999</v>
      </c>
      <c r="AL1973" s="2">
        <v>-999</v>
      </c>
      <c r="AM1973" s="2">
        <v>-999</v>
      </c>
      <c r="AN1973" s="2">
        <v>-999</v>
      </c>
      <c r="AO1973" s="2">
        <v>-999</v>
      </c>
      <c r="AP1973" s="2">
        <v>-999</v>
      </c>
      <c r="AQ1973" s="2">
        <v>-999</v>
      </c>
      <c r="AR1973" s="2">
        <v>-999</v>
      </c>
      <c r="AS1973" s="2">
        <v>-999</v>
      </c>
      <c r="AT1973" s="2">
        <v>-999</v>
      </c>
      <c r="AU1973" s="2">
        <v>-999</v>
      </c>
      <c r="AV1973" s="2">
        <v>-999</v>
      </c>
      <c r="AW1973" s="2">
        <v>-999</v>
      </c>
      <c r="AX1973" s="2">
        <v>-999</v>
      </c>
      <c r="AY1973" s="2">
        <v>-999</v>
      </c>
      <c r="AZ1973" s="2">
        <v>-999</v>
      </c>
      <c r="BA1973" s="2">
        <v>-999</v>
      </c>
      <c r="BB1973" s="2">
        <v>-999</v>
      </c>
      <c r="BC1973" s="2">
        <v>-999</v>
      </c>
      <c r="BD1973" s="2">
        <v>-999</v>
      </c>
      <c r="BE1973" s="2">
        <v>-999</v>
      </c>
      <c r="BF1973" s="2">
        <v>-999</v>
      </c>
      <c r="BG1973" s="2">
        <v>-999</v>
      </c>
      <c r="BH1973" s="2">
        <v>-999</v>
      </c>
      <c r="BI1973">
        <v>0</v>
      </c>
      <c r="BJ1973">
        <v>0.38543417257607415</v>
      </c>
      <c r="BK1973">
        <v>0.38543417257607415</v>
      </c>
      <c r="BL1973">
        <v>-999</v>
      </c>
      <c r="BM1973">
        <v>15.354595649722764</v>
      </c>
      <c r="BN1973">
        <f t="shared" si="190"/>
        <v>-999</v>
      </c>
      <c r="BO1973" t="s">
        <v>3748</v>
      </c>
      <c r="BP1973" t="s">
        <v>3748</v>
      </c>
      <c r="BQ1973">
        <v>7.0603534880608231E-5</v>
      </c>
      <c r="BR1973">
        <v>7.1428571428571425E-2</v>
      </c>
      <c r="BS1973">
        <v>3.4482758620689655E-2</v>
      </c>
      <c r="BT1973">
        <v>5.5555555555555552E-2</v>
      </c>
      <c r="BU1973" t="s">
        <v>3748</v>
      </c>
      <c r="BY1973">
        <f t="shared" si="191"/>
        <v>-999</v>
      </c>
      <c r="CA1973">
        <f t="shared" si="192"/>
        <v>-999</v>
      </c>
    </row>
    <row r="1974" spans="1:82" x14ac:dyDescent="0.3">
      <c r="A1974">
        <v>1</v>
      </c>
      <c r="B1974" t="s">
        <v>1274</v>
      </c>
      <c r="C1974" t="s">
        <v>1283</v>
      </c>
      <c r="D1974">
        <v>38023</v>
      </c>
      <c r="E1974" s="2">
        <v>0</v>
      </c>
      <c r="F1974" s="2" t="s">
        <v>1954</v>
      </c>
      <c r="G1974" s="3">
        <v>-999</v>
      </c>
      <c r="H1974" s="1">
        <v>0.3815435637000737</v>
      </c>
      <c r="I1974" s="1">
        <f t="shared" si="193"/>
        <v>-999</v>
      </c>
      <c r="J1974" s="1">
        <v>-999</v>
      </c>
      <c r="K1974" s="1">
        <v>-999</v>
      </c>
      <c r="L1974" s="2">
        <v>-999</v>
      </c>
      <c r="M1974" s="2">
        <v>-999</v>
      </c>
      <c r="N1974" s="7">
        <v>-999</v>
      </c>
      <c r="O1974" s="2">
        <v>-999</v>
      </c>
      <c r="P1974" s="3">
        <v>-999</v>
      </c>
      <c r="Q1974" s="3">
        <v>-999</v>
      </c>
      <c r="R1974" s="3">
        <v>-999</v>
      </c>
      <c r="S1974" s="3">
        <v>-999</v>
      </c>
      <c r="T1974" s="3">
        <v>-999</v>
      </c>
      <c r="V1974">
        <v>38023</v>
      </c>
      <c r="W1974" s="2">
        <v>-999</v>
      </c>
      <c r="X1974" s="2">
        <v>1.0235553396424681E-2</v>
      </c>
      <c r="Y1974" s="2">
        <v>-999</v>
      </c>
      <c r="Z1974" s="2">
        <v>-999</v>
      </c>
      <c r="AA1974" s="2">
        <v>-999</v>
      </c>
      <c r="AB1974" s="2">
        <v>-999</v>
      </c>
      <c r="AC1974" s="2">
        <v>-999</v>
      </c>
      <c r="AD1974" s="2">
        <v>-999</v>
      </c>
      <c r="AE1974" s="2">
        <v>-999</v>
      </c>
      <c r="AF1974" s="2">
        <v>-999</v>
      </c>
      <c r="AG1974" s="2">
        <v>-999</v>
      </c>
      <c r="AH1974" s="2">
        <v>-999</v>
      </c>
      <c r="AI1974" s="2">
        <v>-999</v>
      </c>
      <c r="AJ1974" s="2">
        <v>-999</v>
      </c>
      <c r="AK1974" s="2">
        <v>-999</v>
      </c>
      <c r="AL1974" s="2">
        <v>-999</v>
      </c>
      <c r="AM1974" s="2">
        <v>-999</v>
      </c>
      <c r="AN1974" s="2">
        <v>-999</v>
      </c>
      <c r="AO1974" s="2">
        <v>-999</v>
      </c>
      <c r="AP1974" s="2">
        <v>-999</v>
      </c>
      <c r="AQ1974" s="2">
        <v>-999</v>
      </c>
      <c r="AR1974" s="2">
        <v>-999</v>
      </c>
      <c r="AS1974" s="2">
        <v>-999</v>
      </c>
      <c r="AT1974" s="2">
        <v>-999</v>
      </c>
      <c r="AU1974" s="2">
        <v>-999</v>
      </c>
      <c r="AV1974" s="2">
        <v>-999</v>
      </c>
      <c r="AW1974" s="2">
        <v>-999</v>
      </c>
      <c r="AX1974" s="2">
        <v>-999</v>
      </c>
      <c r="AY1974" s="2">
        <v>-999</v>
      </c>
      <c r="AZ1974" s="2">
        <v>-999</v>
      </c>
      <c r="BA1974" s="2">
        <v>-999</v>
      </c>
      <c r="BB1974" s="2">
        <v>-999</v>
      </c>
      <c r="BC1974" s="2">
        <v>-999</v>
      </c>
      <c r="BD1974" s="2">
        <v>-999</v>
      </c>
      <c r="BE1974" s="2">
        <v>-999</v>
      </c>
      <c r="BF1974" s="2">
        <v>-999</v>
      </c>
      <c r="BG1974" s="2">
        <v>-999</v>
      </c>
      <c r="BH1974" s="2">
        <v>-999</v>
      </c>
      <c r="BI1974">
        <v>0</v>
      </c>
      <c r="BJ1974">
        <v>0.3815435637000737</v>
      </c>
      <c r="BK1974">
        <v>0.3815435637000737</v>
      </c>
      <c r="BL1974">
        <v>-999</v>
      </c>
      <c r="BM1974">
        <v>2.2613843331996879</v>
      </c>
      <c r="BN1974">
        <f t="shared" si="190"/>
        <v>-999</v>
      </c>
      <c r="BO1974" t="s">
        <v>3748</v>
      </c>
      <c r="BP1974" t="s">
        <v>3748</v>
      </c>
      <c r="BQ1974">
        <v>0</v>
      </c>
      <c r="BR1974">
        <v>3.5714285714285712E-2</v>
      </c>
      <c r="BS1974">
        <v>0</v>
      </c>
      <c r="BT1974">
        <v>5.5555555555555552E-2</v>
      </c>
      <c r="BU1974" t="s">
        <v>3748</v>
      </c>
      <c r="BY1974">
        <f t="shared" si="191"/>
        <v>-999</v>
      </c>
      <c r="CA1974">
        <f t="shared" si="192"/>
        <v>-999</v>
      </c>
    </row>
    <row r="1975" spans="1:82" x14ac:dyDescent="0.3">
      <c r="A1975">
        <v>1</v>
      </c>
      <c r="B1975" t="s">
        <v>1274</v>
      </c>
      <c r="C1975" t="s">
        <v>1284</v>
      </c>
      <c r="D1975">
        <v>38025</v>
      </c>
      <c r="E1975" s="2">
        <v>0</v>
      </c>
      <c r="F1975" s="2" t="s">
        <v>1954</v>
      </c>
      <c r="G1975" s="3">
        <v>-999</v>
      </c>
      <c r="H1975" s="1">
        <v>0.3729374489041703</v>
      </c>
      <c r="I1975" s="1">
        <f t="shared" si="193"/>
        <v>-999</v>
      </c>
      <c r="J1975" s="1">
        <v>-999</v>
      </c>
      <c r="K1975" s="1">
        <v>-999</v>
      </c>
      <c r="L1975" s="2">
        <v>-999</v>
      </c>
      <c r="M1975" s="2">
        <v>-999</v>
      </c>
      <c r="N1975" s="7">
        <v>-999</v>
      </c>
      <c r="O1975" s="2">
        <v>-999</v>
      </c>
      <c r="P1975" s="3">
        <v>-999</v>
      </c>
      <c r="Q1975" s="3">
        <v>-999</v>
      </c>
      <c r="R1975" s="3">
        <v>-999</v>
      </c>
      <c r="S1975" s="3">
        <v>-999</v>
      </c>
      <c r="T1975" s="3">
        <v>-999</v>
      </c>
      <c r="V1975">
        <v>38025</v>
      </c>
      <c r="W1975" s="2">
        <v>-999</v>
      </c>
      <c r="X1975" s="2">
        <v>1.0004679766491102E-2</v>
      </c>
      <c r="Y1975" s="2">
        <v>-999</v>
      </c>
      <c r="Z1975" s="2">
        <v>-999</v>
      </c>
      <c r="AA1975" s="2">
        <v>-999</v>
      </c>
      <c r="AB1975" s="2">
        <v>-999</v>
      </c>
      <c r="AC1975" s="2">
        <v>-999</v>
      </c>
      <c r="AD1975" s="2">
        <v>-999</v>
      </c>
      <c r="AE1975" s="2">
        <v>-999</v>
      </c>
      <c r="AF1975" s="2">
        <v>-999</v>
      </c>
      <c r="AG1975" s="2">
        <v>-999</v>
      </c>
      <c r="AH1975" s="2">
        <v>-999</v>
      </c>
      <c r="AI1975" s="2">
        <v>-999</v>
      </c>
      <c r="AJ1975" s="2">
        <v>-999</v>
      </c>
      <c r="AK1975" s="2">
        <v>-999</v>
      </c>
      <c r="AL1975" s="2">
        <v>-999</v>
      </c>
      <c r="AM1975" s="2">
        <v>-999</v>
      </c>
      <c r="AN1975" s="2">
        <v>-999</v>
      </c>
      <c r="AO1975" s="2">
        <v>-999</v>
      </c>
      <c r="AP1975" s="2">
        <v>-999</v>
      </c>
      <c r="AQ1975" s="2">
        <v>-999</v>
      </c>
      <c r="AR1975" s="2">
        <v>-999</v>
      </c>
      <c r="AS1975" s="2">
        <v>-999</v>
      </c>
      <c r="AT1975" s="2">
        <v>-999</v>
      </c>
      <c r="AU1975" s="2">
        <v>-999</v>
      </c>
      <c r="AV1975" s="2">
        <v>-999</v>
      </c>
      <c r="AW1975" s="2">
        <v>-999</v>
      </c>
      <c r="AX1975" s="2">
        <v>-999</v>
      </c>
      <c r="AY1975" s="2">
        <v>-999</v>
      </c>
      <c r="AZ1975" s="2">
        <v>-999</v>
      </c>
      <c r="BA1975" s="2">
        <v>-999</v>
      </c>
      <c r="BB1975" s="2">
        <v>-999</v>
      </c>
      <c r="BC1975" s="2">
        <v>-999</v>
      </c>
      <c r="BD1975" s="2">
        <v>-999</v>
      </c>
      <c r="BE1975" s="2">
        <v>-999</v>
      </c>
      <c r="BF1975" s="2">
        <v>-999</v>
      </c>
      <c r="BG1975" s="2">
        <v>-999</v>
      </c>
      <c r="BH1975" s="2">
        <v>-999</v>
      </c>
      <c r="BI1975">
        <v>0</v>
      </c>
      <c r="BJ1975">
        <v>0.3729374489041703</v>
      </c>
      <c r="BK1975">
        <v>0.3729374489041703</v>
      </c>
      <c r="BL1975">
        <v>-999</v>
      </c>
      <c r="BM1975">
        <v>2.1578401753429532</v>
      </c>
      <c r="BN1975">
        <f t="shared" si="190"/>
        <v>-999</v>
      </c>
      <c r="BO1975" t="s">
        <v>3748</v>
      </c>
      <c r="BP1975" t="s">
        <v>3748</v>
      </c>
      <c r="BQ1975">
        <v>0</v>
      </c>
      <c r="BR1975">
        <v>4.7619047619047616E-2</v>
      </c>
      <c r="BS1975">
        <v>0</v>
      </c>
      <c r="BT1975">
        <v>0.1111111111111111</v>
      </c>
      <c r="BU1975" t="s">
        <v>3748</v>
      </c>
      <c r="BY1975">
        <f t="shared" si="191"/>
        <v>-999</v>
      </c>
      <c r="CA1975">
        <f t="shared" si="192"/>
        <v>-999</v>
      </c>
    </row>
    <row r="1976" spans="1:82" x14ac:dyDescent="0.3">
      <c r="A1976">
        <v>1</v>
      </c>
      <c r="B1976" t="s">
        <v>1274</v>
      </c>
      <c r="C1976" t="s">
        <v>1160</v>
      </c>
      <c r="D1976">
        <v>38027</v>
      </c>
      <c r="E1976" s="2">
        <v>0</v>
      </c>
      <c r="F1976" s="2" t="s">
        <v>1954</v>
      </c>
      <c r="G1976" s="3">
        <v>-999</v>
      </c>
      <c r="H1976" s="1">
        <v>0.38142330097764443</v>
      </c>
      <c r="I1976" s="1">
        <f t="shared" si="193"/>
        <v>-999</v>
      </c>
      <c r="J1976" s="1">
        <v>-999</v>
      </c>
      <c r="K1976" s="1">
        <v>-999</v>
      </c>
      <c r="L1976" s="2">
        <v>-999</v>
      </c>
      <c r="M1976" s="2">
        <v>-999</v>
      </c>
      <c r="N1976" s="7">
        <v>-999</v>
      </c>
      <c r="O1976" s="2">
        <v>-999</v>
      </c>
      <c r="P1976" s="3">
        <v>-999</v>
      </c>
      <c r="Q1976" s="3">
        <v>-999</v>
      </c>
      <c r="R1976" s="3">
        <v>-999</v>
      </c>
      <c r="S1976" s="3">
        <v>-999</v>
      </c>
      <c r="T1976" s="3">
        <v>-999</v>
      </c>
      <c r="V1976">
        <v>38027</v>
      </c>
      <c r="W1976" s="2">
        <v>-999</v>
      </c>
      <c r="X1976" s="2">
        <v>1.0232327144866177E-2</v>
      </c>
      <c r="Y1976" s="2">
        <v>-999</v>
      </c>
      <c r="Z1976" s="2">
        <v>-999</v>
      </c>
      <c r="AA1976" s="2">
        <v>-999</v>
      </c>
      <c r="AB1976" s="2">
        <v>-999</v>
      </c>
      <c r="AC1976" s="2">
        <v>-999</v>
      </c>
      <c r="AD1976" s="2">
        <v>-999</v>
      </c>
      <c r="AE1976" s="2">
        <v>-999</v>
      </c>
      <c r="AF1976" s="2">
        <v>-999</v>
      </c>
      <c r="AG1976" s="2">
        <v>-999</v>
      </c>
      <c r="AH1976" s="2">
        <v>-999</v>
      </c>
      <c r="AI1976" s="2">
        <v>-999</v>
      </c>
      <c r="AJ1976" s="2">
        <v>-999</v>
      </c>
      <c r="AK1976" s="2">
        <v>-999</v>
      </c>
      <c r="AL1976" s="2">
        <v>-999</v>
      </c>
      <c r="AM1976" s="2">
        <v>-999</v>
      </c>
      <c r="AN1976" s="2">
        <v>-999</v>
      </c>
      <c r="AO1976" s="2">
        <v>-999</v>
      </c>
      <c r="AP1976" s="2">
        <v>-999</v>
      </c>
      <c r="AQ1976" s="2">
        <v>-999</v>
      </c>
      <c r="AR1976" s="2">
        <v>-999</v>
      </c>
      <c r="AS1976" s="2">
        <v>-999</v>
      </c>
      <c r="AT1976" s="2">
        <v>-999</v>
      </c>
      <c r="AU1976" s="2">
        <v>-999</v>
      </c>
      <c r="AV1976" s="2">
        <v>-999</v>
      </c>
      <c r="AW1976" s="2">
        <v>-999</v>
      </c>
      <c r="AX1976" s="2">
        <v>-999</v>
      </c>
      <c r="AY1976" s="2">
        <v>-999</v>
      </c>
      <c r="AZ1976" s="2">
        <v>-999</v>
      </c>
      <c r="BA1976" s="2">
        <v>-999</v>
      </c>
      <c r="BB1976" s="2">
        <v>-999</v>
      </c>
      <c r="BC1976" s="2">
        <v>-999</v>
      </c>
      <c r="BD1976" s="2">
        <v>-999</v>
      </c>
      <c r="BE1976" s="2">
        <v>-999</v>
      </c>
      <c r="BF1976" s="2">
        <v>-999</v>
      </c>
      <c r="BG1976" s="2">
        <v>-999</v>
      </c>
      <c r="BH1976" s="2">
        <v>-999</v>
      </c>
      <c r="BI1976">
        <v>0</v>
      </c>
      <c r="BJ1976">
        <v>0.38142330097764443</v>
      </c>
      <c r="BK1976">
        <v>0.38142330097764443</v>
      </c>
      <c r="BL1976">
        <v>-999</v>
      </c>
      <c r="BM1976">
        <v>2.0366962108848488</v>
      </c>
      <c r="BN1976">
        <f t="shared" si="190"/>
        <v>-999</v>
      </c>
      <c r="BO1976" t="s">
        <v>3748</v>
      </c>
      <c r="BP1976" t="s">
        <v>3748</v>
      </c>
      <c r="BQ1976">
        <v>0</v>
      </c>
      <c r="BR1976">
        <v>5.9523809523809521E-2</v>
      </c>
      <c r="BS1976">
        <v>0.10344827586206896</v>
      </c>
      <c r="BT1976">
        <v>5.5555555555555552E-2</v>
      </c>
      <c r="BU1976" t="s">
        <v>3748</v>
      </c>
      <c r="BY1976">
        <f t="shared" si="191"/>
        <v>-999</v>
      </c>
      <c r="CA1976">
        <f t="shared" si="192"/>
        <v>-999</v>
      </c>
    </row>
    <row r="1977" spans="1:82" x14ac:dyDescent="0.3">
      <c r="A1977">
        <v>1</v>
      </c>
      <c r="B1977" t="s">
        <v>1274</v>
      </c>
      <c r="C1977" t="s">
        <v>1285</v>
      </c>
      <c r="D1977">
        <v>38029</v>
      </c>
      <c r="E1977" s="2">
        <v>0</v>
      </c>
      <c r="F1977" s="2" t="s">
        <v>1954</v>
      </c>
      <c r="G1977" s="3">
        <v>-999</v>
      </c>
      <c r="H1977" s="1">
        <v>0.37776053069247517</v>
      </c>
      <c r="I1977" s="1">
        <f t="shared" si="193"/>
        <v>-999</v>
      </c>
      <c r="J1977" s="1">
        <v>-999</v>
      </c>
      <c r="K1977" s="1">
        <v>-999</v>
      </c>
      <c r="L1977" s="2">
        <v>-999</v>
      </c>
      <c r="M1977" s="2">
        <v>-999</v>
      </c>
      <c r="N1977" s="7">
        <v>-999</v>
      </c>
      <c r="O1977" s="2">
        <v>-999</v>
      </c>
      <c r="P1977" s="3">
        <v>-999</v>
      </c>
      <c r="Q1977" s="3">
        <v>-999</v>
      </c>
      <c r="R1977" s="3">
        <v>-999</v>
      </c>
      <c r="S1977" s="3">
        <v>-999</v>
      </c>
      <c r="T1977" s="3">
        <v>-999</v>
      </c>
      <c r="V1977">
        <v>38029</v>
      </c>
      <c r="W1977" s="2">
        <v>-999</v>
      </c>
      <c r="X1977" s="2">
        <v>1.0134067117966187E-2</v>
      </c>
      <c r="Y1977" s="2">
        <v>-999</v>
      </c>
      <c r="Z1977" s="2">
        <v>-999</v>
      </c>
      <c r="AA1977" s="2">
        <v>-999</v>
      </c>
      <c r="AB1977" s="2">
        <v>-999</v>
      </c>
      <c r="AC1977" s="2">
        <v>-999</v>
      </c>
      <c r="AD1977" s="2">
        <v>-999</v>
      </c>
      <c r="AE1977" s="2">
        <v>-999</v>
      </c>
      <c r="AF1977" s="2">
        <v>-999</v>
      </c>
      <c r="AG1977" s="2">
        <v>-999</v>
      </c>
      <c r="AH1977" s="2">
        <v>-999</v>
      </c>
      <c r="AI1977" s="2">
        <v>-999</v>
      </c>
      <c r="AJ1977" s="2">
        <v>-999</v>
      </c>
      <c r="AK1977" s="2">
        <v>-999</v>
      </c>
      <c r="AL1977" s="2">
        <v>-999</v>
      </c>
      <c r="AM1977" s="2">
        <v>-999</v>
      </c>
      <c r="AN1977" s="2">
        <v>-999</v>
      </c>
      <c r="AO1977" s="2">
        <v>-999</v>
      </c>
      <c r="AP1977" s="2">
        <v>-999</v>
      </c>
      <c r="AQ1977" s="2">
        <v>-999</v>
      </c>
      <c r="AR1977" s="2">
        <v>-999</v>
      </c>
      <c r="AS1977" s="2">
        <v>-999</v>
      </c>
      <c r="AT1977" s="2">
        <v>-999</v>
      </c>
      <c r="AU1977" s="2">
        <v>-999</v>
      </c>
      <c r="AV1977" s="2">
        <v>-999</v>
      </c>
      <c r="AW1977" s="2">
        <v>-999</v>
      </c>
      <c r="AX1977" s="2">
        <v>-999</v>
      </c>
      <c r="AY1977" s="2">
        <v>-999</v>
      </c>
      <c r="AZ1977" s="2">
        <v>-999</v>
      </c>
      <c r="BA1977" s="2">
        <v>-999</v>
      </c>
      <c r="BB1977" s="2">
        <v>-999</v>
      </c>
      <c r="BC1977" s="2">
        <v>-999</v>
      </c>
      <c r="BD1977" s="2">
        <v>-999</v>
      </c>
      <c r="BE1977" s="2">
        <v>-999</v>
      </c>
      <c r="BF1977" s="2">
        <v>-999</v>
      </c>
      <c r="BG1977" s="2">
        <v>-999</v>
      </c>
      <c r="BH1977" s="2">
        <v>-999</v>
      </c>
      <c r="BI1977">
        <v>0</v>
      </c>
      <c r="BJ1977">
        <v>0.37776053069247517</v>
      </c>
      <c r="BK1977">
        <v>0.37776053069247517</v>
      </c>
      <c r="BL1977">
        <v>-999</v>
      </c>
      <c r="BM1977">
        <v>3.9649979213163284</v>
      </c>
      <c r="BN1977">
        <f t="shared" si="190"/>
        <v>-999</v>
      </c>
      <c r="BO1977" t="s">
        <v>3748</v>
      </c>
      <c r="BP1977" t="s">
        <v>3748</v>
      </c>
      <c r="BQ1977">
        <v>1.0625089079783996E-5</v>
      </c>
      <c r="BR1977">
        <v>0.13690476190476192</v>
      </c>
      <c r="BS1977">
        <v>3.4482758620689655E-2</v>
      </c>
      <c r="BT1977">
        <v>0.1111111111111111</v>
      </c>
      <c r="BU1977" t="s">
        <v>3748</v>
      </c>
      <c r="BY1977">
        <f t="shared" si="191"/>
        <v>-999</v>
      </c>
      <c r="CA1977">
        <f t="shared" si="192"/>
        <v>-999</v>
      </c>
    </row>
    <row r="1978" spans="1:82" x14ac:dyDescent="0.3">
      <c r="A1978">
        <v>1</v>
      </c>
      <c r="B1978" t="s">
        <v>1274</v>
      </c>
      <c r="C1978" t="s">
        <v>1286</v>
      </c>
      <c r="D1978">
        <v>38031</v>
      </c>
      <c r="E1978" s="2">
        <v>0</v>
      </c>
      <c r="F1978" s="2" t="s">
        <v>1954</v>
      </c>
      <c r="G1978" s="3">
        <v>-999</v>
      </c>
      <c r="H1978" s="1">
        <v>0.38207765102632607</v>
      </c>
      <c r="I1978" s="1">
        <f t="shared" si="193"/>
        <v>-999</v>
      </c>
      <c r="J1978" s="1">
        <v>-999</v>
      </c>
      <c r="K1978" s="1">
        <v>-999</v>
      </c>
      <c r="L1978" s="2">
        <v>-999</v>
      </c>
      <c r="M1978" s="2">
        <v>-999</v>
      </c>
      <c r="N1978" s="7">
        <v>-999</v>
      </c>
      <c r="O1978" s="2">
        <v>-999</v>
      </c>
      <c r="P1978" s="3">
        <v>-999</v>
      </c>
      <c r="Q1978" s="3">
        <v>-999</v>
      </c>
      <c r="R1978" s="3">
        <v>-999</v>
      </c>
      <c r="S1978" s="3">
        <v>-999</v>
      </c>
      <c r="T1978" s="3">
        <v>-999</v>
      </c>
      <c r="V1978">
        <v>38031</v>
      </c>
      <c r="W1978" s="2">
        <v>-999</v>
      </c>
      <c r="X1978" s="2">
        <v>1.0249881195046669E-2</v>
      </c>
      <c r="Y1978" s="2">
        <v>-999</v>
      </c>
      <c r="Z1978" s="2">
        <v>-999</v>
      </c>
      <c r="AA1978" s="2">
        <v>-999</v>
      </c>
      <c r="AB1978" s="2">
        <v>-999</v>
      </c>
      <c r="AC1978" s="2">
        <v>-999</v>
      </c>
      <c r="AD1978" s="2">
        <v>-999</v>
      </c>
      <c r="AE1978" s="2">
        <v>-999</v>
      </c>
      <c r="AF1978" s="2">
        <v>-999</v>
      </c>
      <c r="AG1978" s="2">
        <v>-999</v>
      </c>
      <c r="AH1978" s="2">
        <v>-999</v>
      </c>
      <c r="AI1978" s="2">
        <v>-999</v>
      </c>
      <c r="AJ1978" s="2">
        <v>-999</v>
      </c>
      <c r="AK1978" s="2">
        <v>-999</v>
      </c>
      <c r="AL1978" s="2">
        <v>-999</v>
      </c>
      <c r="AM1978" s="2">
        <v>-999</v>
      </c>
      <c r="AN1978" s="2">
        <v>-999</v>
      </c>
      <c r="AO1978" s="2">
        <v>-999</v>
      </c>
      <c r="AP1978" s="2">
        <v>-999</v>
      </c>
      <c r="AQ1978" s="2">
        <v>-999</v>
      </c>
      <c r="AR1978" s="2">
        <v>-999</v>
      </c>
      <c r="AS1978" s="2">
        <v>-999</v>
      </c>
      <c r="AT1978" s="2">
        <v>-999</v>
      </c>
      <c r="AU1978" s="2">
        <v>-999</v>
      </c>
      <c r="AV1978" s="2">
        <v>-999</v>
      </c>
      <c r="AW1978" s="2">
        <v>-999</v>
      </c>
      <c r="AX1978" s="2">
        <v>-999</v>
      </c>
      <c r="AY1978" s="2">
        <v>-999</v>
      </c>
      <c r="AZ1978" s="2">
        <v>-999</v>
      </c>
      <c r="BA1978" s="2">
        <v>-999</v>
      </c>
      <c r="BB1978" s="2">
        <v>-999</v>
      </c>
      <c r="BC1978" s="2">
        <v>-999</v>
      </c>
      <c r="BD1978" s="2">
        <v>-999</v>
      </c>
      <c r="BE1978" s="2">
        <v>-999</v>
      </c>
      <c r="BF1978" s="2">
        <v>-999</v>
      </c>
      <c r="BG1978" s="2">
        <v>-999</v>
      </c>
      <c r="BH1978" s="2">
        <v>-999</v>
      </c>
      <c r="BI1978">
        <v>0</v>
      </c>
      <c r="BJ1978">
        <v>0.38207765102632607</v>
      </c>
      <c r="BK1978">
        <v>0.38207765102632607</v>
      </c>
      <c r="BL1978">
        <v>-999</v>
      </c>
      <c r="BM1978">
        <v>2.693848734938884</v>
      </c>
      <c r="BN1978">
        <f t="shared" si="190"/>
        <v>-999</v>
      </c>
      <c r="BO1978" t="s">
        <v>3748</v>
      </c>
      <c r="BP1978" t="s">
        <v>3748</v>
      </c>
      <c r="BQ1978">
        <v>0</v>
      </c>
      <c r="BR1978">
        <v>3.5714285714285712E-2</v>
      </c>
      <c r="BS1978">
        <v>0</v>
      </c>
      <c r="BT1978">
        <v>5.5555555555555552E-2</v>
      </c>
      <c r="BU1978" t="s">
        <v>3748</v>
      </c>
      <c r="BY1978">
        <f t="shared" si="191"/>
        <v>-999</v>
      </c>
      <c r="CA1978">
        <f t="shared" si="192"/>
        <v>-999</v>
      </c>
    </row>
    <row r="1979" spans="1:82" x14ac:dyDescent="0.3">
      <c r="A1979">
        <v>1</v>
      </c>
      <c r="B1979" t="s">
        <v>1274</v>
      </c>
      <c r="C1979" t="s">
        <v>1055</v>
      </c>
      <c r="D1979">
        <v>38033</v>
      </c>
      <c r="E1979" s="2">
        <v>0</v>
      </c>
      <c r="F1979" s="2" t="s">
        <v>1954</v>
      </c>
      <c r="G1979" s="3">
        <v>-999</v>
      </c>
      <c r="H1979" s="1">
        <v>0.37524652334675695</v>
      </c>
      <c r="I1979" s="1">
        <f t="shared" si="193"/>
        <v>-999</v>
      </c>
      <c r="J1979" s="1">
        <v>-999</v>
      </c>
      <c r="K1979" s="1">
        <v>-999</v>
      </c>
      <c r="L1979" s="2">
        <v>-999</v>
      </c>
      <c r="M1979" s="2">
        <v>-999</v>
      </c>
      <c r="N1979" s="7">
        <v>-999</v>
      </c>
      <c r="O1979" s="2">
        <v>-999</v>
      </c>
      <c r="P1979" s="3">
        <v>-999</v>
      </c>
      <c r="Q1979" s="3">
        <v>-999</v>
      </c>
      <c r="R1979" s="3">
        <v>-999</v>
      </c>
      <c r="S1979" s="3">
        <v>-999</v>
      </c>
      <c r="T1979" s="3">
        <v>-999</v>
      </c>
      <c r="V1979">
        <v>38033</v>
      </c>
      <c r="W1979" s="2">
        <v>-999</v>
      </c>
      <c r="X1979" s="2">
        <v>1.0066624605827966E-2</v>
      </c>
      <c r="Y1979" s="2">
        <v>-999</v>
      </c>
      <c r="Z1979" s="2">
        <v>-999</v>
      </c>
      <c r="AA1979" s="2">
        <v>-999</v>
      </c>
      <c r="AB1979" s="2">
        <v>-999</v>
      </c>
      <c r="AC1979" s="2">
        <v>-999</v>
      </c>
      <c r="AD1979" s="2">
        <v>-999</v>
      </c>
      <c r="AE1979" s="2">
        <v>-999</v>
      </c>
      <c r="AF1979" s="2">
        <v>-999</v>
      </c>
      <c r="AG1979" s="2">
        <v>-999</v>
      </c>
      <c r="AH1979" s="2">
        <v>-999</v>
      </c>
      <c r="AI1979" s="2">
        <v>-999</v>
      </c>
      <c r="AJ1979" s="2">
        <v>-999</v>
      </c>
      <c r="AK1979" s="2">
        <v>-999</v>
      </c>
      <c r="AL1979" s="2">
        <v>-999</v>
      </c>
      <c r="AM1979" s="2">
        <v>-999</v>
      </c>
      <c r="AN1979" s="2">
        <v>-999</v>
      </c>
      <c r="AO1979" s="2">
        <v>-999</v>
      </c>
      <c r="AP1979" s="2">
        <v>-999</v>
      </c>
      <c r="AQ1979" s="2">
        <v>-999</v>
      </c>
      <c r="AR1979" s="2">
        <v>-999</v>
      </c>
      <c r="AS1979" s="2">
        <v>-999</v>
      </c>
      <c r="AT1979" s="2">
        <v>-999</v>
      </c>
      <c r="AU1979" s="2">
        <v>-999</v>
      </c>
      <c r="AV1979" s="2">
        <v>-999</v>
      </c>
      <c r="AW1979" s="2">
        <v>-999</v>
      </c>
      <c r="AX1979" s="2">
        <v>-999</v>
      </c>
      <c r="AY1979" s="2">
        <v>-999</v>
      </c>
      <c r="AZ1979" s="2">
        <v>-999</v>
      </c>
      <c r="BA1979" s="2">
        <v>-999</v>
      </c>
      <c r="BB1979" s="2">
        <v>-999</v>
      </c>
      <c r="BC1979" s="2">
        <v>-999</v>
      </c>
      <c r="BD1979" s="2">
        <v>-999</v>
      </c>
      <c r="BE1979" s="2">
        <v>-999</v>
      </c>
      <c r="BF1979" s="2">
        <v>-999</v>
      </c>
      <c r="BG1979" s="2">
        <v>-999</v>
      </c>
      <c r="BH1979" s="2">
        <v>-999</v>
      </c>
      <c r="BI1979">
        <v>0</v>
      </c>
      <c r="BJ1979">
        <v>0.37524652334675695</v>
      </c>
      <c r="BK1979">
        <v>0.37524652334675695</v>
      </c>
      <c r="BL1979">
        <v>-999</v>
      </c>
      <c r="BM1979">
        <v>9.0752646548795024</v>
      </c>
      <c r="BN1979">
        <f t="shared" si="190"/>
        <v>-999</v>
      </c>
      <c r="BO1979" t="s">
        <v>3748</v>
      </c>
      <c r="BP1979" t="s">
        <v>3748</v>
      </c>
      <c r="BQ1979">
        <v>0</v>
      </c>
      <c r="BR1979">
        <v>4.1666666666666664E-2</v>
      </c>
      <c r="BS1979">
        <v>0</v>
      </c>
      <c r="BT1979">
        <v>0.1111111111111111</v>
      </c>
      <c r="BU1979" t="s">
        <v>3748</v>
      </c>
      <c r="BY1979">
        <f t="shared" si="191"/>
        <v>-999</v>
      </c>
      <c r="CA1979">
        <f t="shared" si="192"/>
        <v>-999</v>
      </c>
    </row>
    <row r="1980" spans="1:82" x14ac:dyDescent="0.3">
      <c r="A1980">
        <v>0</v>
      </c>
      <c r="B1980" t="s">
        <v>1274</v>
      </c>
      <c r="C1980" t="s">
        <v>1287</v>
      </c>
      <c r="D1980">
        <v>38035</v>
      </c>
      <c r="E1980" s="2">
        <f>BO1980</f>
        <v>0.46497498294116446</v>
      </c>
      <c r="F1980" s="2" t="s">
        <v>1936</v>
      </c>
      <c r="G1980" s="3">
        <v>9324</v>
      </c>
      <c r="H1980" s="1">
        <v>2.7279090933024617</v>
      </c>
      <c r="I1980" s="1">
        <f t="shared" si="193"/>
        <v>-9.0559886290518108</v>
      </c>
      <c r="J1980" s="1">
        <v>2.90272120228</v>
      </c>
      <c r="K1980" s="1">
        <v>20.0339879273</v>
      </c>
      <c r="L1980" s="2">
        <v>0.132623591481</v>
      </c>
      <c r="M1980" s="2">
        <v>3.6797774121793254E-3</v>
      </c>
      <c r="N1980" s="7">
        <v>0</v>
      </c>
      <c r="O1980" s="2">
        <v>1.5120940251601335E-4</v>
      </c>
      <c r="P1980" s="3">
        <v>-44815.6278521813</v>
      </c>
      <c r="Q1980" s="3">
        <v>-961.70024813614532</v>
      </c>
      <c r="R1980" s="3">
        <v>-419660.24673568213</v>
      </c>
      <c r="S1980" s="3">
        <v>-1314.7016515228361</v>
      </c>
      <c r="T1980" s="3">
        <v>-286288.70226869959</v>
      </c>
      <c r="V1980">
        <v>38035</v>
      </c>
      <c r="W1980" s="2">
        <v>0.40512021136883336</v>
      </c>
      <c r="X1980" s="2">
        <v>7.3180789407939345E-2</v>
      </c>
      <c r="Y1980" s="2">
        <v>0.29520641332683517</v>
      </c>
      <c r="Z1980" s="2">
        <v>0.82778457803617922</v>
      </c>
      <c r="AA1980" s="2">
        <v>5.7744675261291657E-2</v>
      </c>
      <c r="AB1980" s="2">
        <v>0.32736494073461592</v>
      </c>
      <c r="AC1980" s="2">
        <v>3.6797774121793254E-3</v>
      </c>
      <c r="AD1980" s="2">
        <v>0</v>
      </c>
      <c r="AE1980" s="2">
        <v>1.5120940251601335E-4</v>
      </c>
      <c r="AF1980">
        <v>482581.837844041</v>
      </c>
      <c r="AG1980">
        <v>1511.8355081262296</v>
      </c>
      <c r="AH1980">
        <v>284144.80567100382</v>
      </c>
      <c r="AI1980">
        <v>45069.172949026979</v>
      </c>
      <c r="AJ1980">
        <v>23.153025104007249</v>
      </c>
      <c r="AK1980">
        <v>62921.591108358851</v>
      </c>
      <c r="AL1980">
        <v>197.13385660339353</v>
      </c>
      <c r="AM1980">
        <v>37050.698356179826</v>
      </c>
      <c r="AN1980">
        <v>5874.577995151396</v>
      </c>
      <c r="AO1980">
        <v>3.0189887582752526</v>
      </c>
      <c r="AP1980">
        <v>-419660.24673568213</v>
      </c>
      <c r="AQ1980">
        <v>-1314.7016515228361</v>
      </c>
      <c r="AR1980">
        <v>-247094.10731482401</v>
      </c>
      <c r="AS1980">
        <v>-39194.594953875581</v>
      </c>
      <c r="AT1980">
        <v>-20.134036345731996</v>
      </c>
      <c r="AU1980" s="3">
        <v>-8422649.0985389538</v>
      </c>
      <c r="AV1980" s="3">
        <v>-180741.94463470715</v>
      </c>
      <c r="AW1980">
        <v>51327.948310758999</v>
      </c>
      <c r="AX1980">
        <v>9646574.6055240463</v>
      </c>
      <c r="AY1980">
        <v>1101.4483784449219</v>
      </c>
      <c r="AZ1980">
        <v>207006.20824493861</v>
      </c>
      <c r="BA1980">
        <v>6512.3204585776984</v>
      </c>
      <c r="BB1980">
        <v>1223925.5069850925</v>
      </c>
      <c r="BC1980">
        <v>139.74813030877658</v>
      </c>
      <c r="BD1980">
        <v>26264.263610231472</v>
      </c>
      <c r="BE1980">
        <v>-44815.6278521813</v>
      </c>
      <c r="BF1980">
        <v>-8422649.0985389538</v>
      </c>
      <c r="BG1980">
        <v>-961.70024813614532</v>
      </c>
      <c r="BH1980">
        <v>-180741.94463470715</v>
      </c>
      <c r="BI1980">
        <v>1.5693703858466024</v>
      </c>
      <c r="BJ1980">
        <v>4.2972794791490641</v>
      </c>
      <c r="BK1980">
        <v>2.7279090933024617</v>
      </c>
      <c r="BL1980">
        <v>11.40752762073882</v>
      </c>
      <c r="BM1980">
        <v>2.3515389916870086</v>
      </c>
      <c r="BN1980">
        <f t="shared" si="190"/>
        <v>-9.0559886290518108</v>
      </c>
      <c r="BO1980">
        <v>0.46497498294116446</v>
      </c>
      <c r="BP1980">
        <v>8.8366136340571229E-3</v>
      </c>
      <c r="BQ1980">
        <v>0</v>
      </c>
      <c r="BR1980">
        <v>0.27380952380952384</v>
      </c>
      <c r="BS1980">
        <v>0.20689655172413793</v>
      </c>
      <c r="BT1980">
        <v>0.22222222222222221</v>
      </c>
      <c r="BU1980">
        <v>0.25934362294802399</v>
      </c>
      <c r="BV1980">
        <v>0.82778457803617922</v>
      </c>
      <c r="BW1980">
        <v>5.9901115416277656E-2</v>
      </c>
      <c r="BX1980">
        <v>0.32736494073461592</v>
      </c>
      <c r="BY1980">
        <f t="shared" si="191"/>
        <v>0.12133740892795344</v>
      </c>
      <c r="BZ1980">
        <v>0</v>
      </c>
      <c r="CA1980">
        <f t="shared" si="192"/>
        <v>1.1268438900693736E-4</v>
      </c>
      <c r="CC1980">
        <v>0.12133740892795344</v>
      </c>
      <c r="CD1980">
        <v>1.1268438900693736E-4</v>
      </c>
    </row>
    <row r="1981" spans="1:82" x14ac:dyDescent="0.3">
      <c r="A1981">
        <v>1</v>
      </c>
      <c r="B1981" t="s">
        <v>1274</v>
      </c>
      <c r="C1981" t="s">
        <v>110</v>
      </c>
      <c r="D1981">
        <v>38037</v>
      </c>
      <c r="E1981" s="2">
        <v>0</v>
      </c>
      <c r="F1981" s="2" t="s">
        <v>1954</v>
      </c>
      <c r="G1981" s="3">
        <v>-999</v>
      </c>
      <c r="H1981" s="1">
        <v>0.37632613179845642</v>
      </c>
      <c r="I1981" s="1">
        <f t="shared" si="193"/>
        <v>-999</v>
      </c>
      <c r="J1981" s="1">
        <v>-999</v>
      </c>
      <c r="K1981" s="1">
        <v>-999</v>
      </c>
      <c r="L1981" s="2">
        <v>-999</v>
      </c>
      <c r="M1981" s="2">
        <v>-999</v>
      </c>
      <c r="N1981" s="7">
        <v>-999</v>
      </c>
      <c r="O1981" s="2">
        <v>-999</v>
      </c>
      <c r="P1981" s="3">
        <v>-999</v>
      </c>
      <c r="Q1981" s="3">
        <v>-999</v>
      </c>
      <c r="R1981" s="3">
        <v>-999</v>
      </c>
      <c r="S1981" s="3">
        <v>-999</v>
      </c>
      <c r="T1981" s="3">
        <v>-999</v>
      </c>
      <c r="V1981">
        <v>38037</v>
      </c>
      <c r="W1981" s="2">
        <v>-999</v>
      </c>
      <c r="X1981" s="2">
        <v>1.0095586934133123E-2</v>
      </c>
      <c r="Y1981" s="2">
        <v>-999</v>
      </c>
      <c r="Z1981" s="2">
        <v>-999</v>
      </c>
      <c r="AA1981" s="2">
        <v>-999</v>
      </c>
      <c r="AB1981" s="2">
        <v>-999</v>
      </c>
      <c r="AC1981" s="2">
        <v>-999</v>
      </c>
      <c r="AD1981" s="2">
        <v>-999</v>
      </c>
      <c r="AE1981" s="2">
        <v>-999</v>
      </c>
      <c r="AF1981" s="2">
        <v>-999</v>
      </c>
      <c r="AG1981" s="2">
        <v>-999</v>
      </c>
      <c r="AH1981" s="2">
        <v>-999</v>
      </c>
      <c r="AI1981" s="2">
        <v>-999</v>
      </c>
      <c r="AJ1981" s="2">
        <v>-999</v>
      </c>
      <c r="AK1981" s="2">
        <v>-999</v>
      </c>
      <c r="AL1981" s="2">
        <v>-999</v>
      </c>
      <c r="AM1981" s="2">
        <v>-999</v>
      </c>
      <c r="AN1981" s="2">
        <v>-999</v>
      </c>
      <c r="AO1981" s="2">
        <v>-999</v>
      </c>
      <c r="AP1981" s="2">
        <v>-999</v>
      </c>
      <c r="AQ1981" s="2">
        <v>-999</v>
      </c>
      <c r="AR1981" s="2">
        <v>-999</v>
      </c>
      <c r="AS1981" s="2">
        <v>-999</v>
      </c>
      <c r="AT1981" s="2">
        <v>-999</v>
      </c>
      <c r="AU1981" s="2">
        <v>-999</v>
      </c>
      <c r="AV1981" s="2">
        <v>-999</v>
      </c>
      <c r="AW1981" s="2">
        <v>-999</v>
      </c>
      <c r="AX1981" s="2">
        <v>-999</v>
      </c>
      <c r="AY1981" s="2">
        <v>-999</v>
      </c>
      <c r="AZ1981" s="2">
        <v>-999</v>
      </c>
      <c r="BA1981" s="2">
        <v>-999</v>
      </c>
      <c r="BB1981" s="2">
        <v>-999</v>
      </c>
      <c r="BC1981" s="2">
        <v>-999</v>
      </c>
      <c r="BD1981" s="2">
        <v>-999</v>
      </c>
      <c r="BE1981" s="2">
        <v>-999</v>
      </c>
      <c r="BF1981" s="2">
        <v>-999</v>
      </c>
      <c r="BG1981" s="2">
        <v>-999</v>
      </c>
      <c r="BH1981" s="2">
        <v>-999</v>
      </c>
      <c r="BI1981">
        <v>0</v>
      </c>
      <c r="BJ1981">
        <v>0.37632613179845642</v>
      </c>
      <c r="BK1981">
        <v>0.37632613179845642</v>
      </c>
      <c r="BL1981">
        <v>-999</v>
      </c>
      <c r="BM1981">
        <v>3.9649979213163284</v>
      </c>
      <c r="BN1981">
        <f t="shared" si="190"/>
        <v>-999</v>
      </c>
      <c r="BO1981" t="s">
        <v>3748</v>
      </c>
      <c r="BP1981" t="s">
        <v>3748</v>
      </c>
      <c r="BQ1981">
        <v>0</v>
      </c>
      <c r="BR1981">
        <v>0.10119047619047619</v>
      </c>
      <c r="BS1981">
        <v>3.4482758620689655E-2</v>
      </c>
      <c r="BT1981">
        <v>5.5555555555555552E-2</v>
      </c>
      <c r="BU1981" t="s">
        <v>3748</v>
      </c>
      <c r="BY1981">
        <f t="shared" si="191"/>
        <v>-999</v>
      </c>
      <c r="CA1981">
        <f t="shared" si="192"/>
        <v>-999</v>
      </c>
    </row>
    <row r="1982" spans="1:82" x14ac:dyDescent="0.3">
      <c r="A1982">
        <v>1</v>
      </c>
      <c r="B1982" t="s">
        <v>1274</v>
      </c>
      <c r="C1982" t="s">
        <v>1288</v>
      </c>
      <c r="D1982">
        <v>38039</v>
      </c>
      <c r="E1982" s="2">
        <v>0</v>
      </c>
      <c r="F1982" s="2" t="s">
        <v>1954</v>
      </c>
      <c r="G1982" s="3">
        <v>-999</v>
      </c>
      <c r="H1982" s="1">
        <v>0.38293079704666411</v>
      </c>
      <c r="I1982" s="1">
        <f t="shared" si="193"/>
        <v>-999</v>
      </c>
      <c r="J1982" s="1">
        <v>-999</v>
      </c>
      <c r="K1982" s="1">
        <v>-999</v>
      </c>
      <c r="L1982" s="2">
        <v>-999</v>
      </c>
      <c r="M1982" s="2">
        <v>-999</v>
      </c>
      <c r="N1982" s="7">
        <v>-999</v>
      </c>
      <c r="O1982" s="2">
        <v>-999</v>
      </c>
      <c r="P1982" s="3">
        <v>-999</v>
      </c>
      <c r="Q1982" s="3">
        <v>-999</v>
      </c>
      <c r="R1982" s="3">
        <v>-999</v>
      </c>
      <c r="S1982" s="3">
        <v>-999</v>
      </c>
      <c r="T1982" s="3">
        <v>-999</v>
      </c>
      <c r="V1982">
        <v>38039</v>
      </c>
      <c r="W1982" s="2">
        <v>-999</v>
      </c>
      <c r="X1982" s="2">
        <v>1.0272768284430207E-2</v>
      </c>
      <c r="Y1982" s="2">
        <v>-999</v>
      </c>
      <c r="Z1982" s="2">
        <v>-999</v>
      </c>
      <c r="AA1982" s="2">
        <v>-999</v>
      </c>
      <c r="AB1982" s="2">
        <v>-999</v>
      </c>
      <c r="AC1982" s="2">
        <v>-999</v>
      </c>
      <c r="AD1982" s="2">
        <v>-999</v>
      </c>
      <c r="AE1982" s="2">
        <v>-999</v>
      </c>
      <c r="AF1982" s="2">
        <v>-999</v>
      </c>
      <c r="AG1982" s="2">
        <v>-999</v>
      </c>
      <c r="AH1982" s="2">
        <v>-999</v>
      </c>
      <c r="AI1982" s="2">
        <v>-999</v>
      </c>
      <c r="AJ1982" s="2">
        <v>-999</v>
      </c>
      <c r="AK1982" s="2">
        <v>-999</v>
      </c>
      <c r="AL1982" s="2">
        <v>-999</v>
      </c>
      <c r="AM1982" s="2">
        <v>-999</v>
      </c>
      <c r="AN1982" s="2">
        <v>-999</v>
      </c>
      <c r="AO1982" s="2">
        <v>-999</v>
      </c>
      <c r="AP1982" s="2">
        <v>-999</v>
      </c>
      <c r="AQ1982" s="2">
        <v>-999</v>
      </c>
      <c r="AR1982" s="2">
        <v>-999</v>
      </c>
      <c r="AS1982" s="2">
        <v>-999</v>
      </c>
      <c r="AT1982" s="2">
        <v>-999</v>
      </c>
      <c r="AU1982" s="2">
        <v>-999</v>
      </c>
      <c r="AV1982" s="2">
        <v>-999</v>
      </c>
      <c r="AW1982" s="2">
        <v>-999</v>
      </c>
      <c r="AX1982" s="2">
        <v>-999</v>
      </c>
      <c r="AY1982" s="2">
        <v>-999</v>
      </c>
      <c r="AZ1982" s="2">
        <v>-999</v>
      </c>
      <c r="BA1982" s="2">
        <v>-999</v>
      </c>
      <c r="BB1982" s="2">
        <v>-999</v>
      </c>
      <c r="BC1982" s="2">
        <v>-999</v>
      </c>
      <c r="BD1982" s="2">
        <v>-999</v>
      </c>
      <c r="BE1982" s="2">
        <v>-999</v>
      </c>
      <c r="BF1982" s="2">
        <v>-999</v>
      </c>
      <c r="BG1982" s="2">
        <v>-999</v>
      </c>
      <c r="BH1982" s="2">
        <v>-999</v>
      </c>
      <c r="BI1982">
        <v>0</v>
      </c>
      <c r="BJ1982">
        <v>0.38293079704666411</v>
      </c>
      <c r="BK1982">
        <v>0.38293079704666411</v>
      </c>
      <c r="BL1982">
        <v>-999</v>
      </c>
      <c r="BM1982">
        <v>3.2832442084415372</v>
      </c>
      <c r="BN1982">
        <f t="shared" si="190"/>
        <v>-999</v>
      </c>
      <c r="BO1982" t="s">
        <v>3748</v>
      </c>
      <c r="BP1982" t="s">
        <v>3748</v>
      </c>
      <c r="BQ1982">
        <v>0</v>
      </c>
      <c r="BR1982">
        <v>0.10714285714285714</v>
      </c>
      <c r="BS1982">
        <v>0.2413793103448276</v>
      </c>
      <c r="BT1982">
        <v>5.5555555555555552E-2</v>
      </c>
      <c r="BU1982" t="s">
        <v>3748</v>
      </c>
      <c r="BY1982">
        <f t="shared" si="191"/>
        <v>-999</v>
      </c>
      <c r="CA1982">
        <f t="shared" si="192"/>
        <v>-999</v>
      </c>
    </row>
    <row r="1983" spans="1:82" x14ac:dyDescent="0.3">
      <c r="A1983">
        <v>1</v>
      </c>
      <c r="B1983" t="s">
        <v>1274</v>
      </c>
      <c r="C1983" t="s">
        <v>1289</v>
      </c>
      <c r="D1983">
        <v>38041</v>
      </c>
      <c r="E1983" s="2">
        <v>0</v>
      </c>
      <c r="F1983" s="2" t="s">
        <v>1954</v>
      </c>
      <c r="G1983" s="3">
        <v>-999</v>
      </c>
      <c r="H1983" s="1">
        <v>0.37572677702817159</v>
      </c>
      <c r="I1983" s="1">
        <f t="shared" si="193"/>
        <v>-999</v>
      </c>
      <c r="J1983" s="1">
        <v>-999</v>
      </c>
      <c r="K1983" s="1">
        <v>-999</v>
      </c>
      <c r="L1983" s="2">
        <v>-999</v>
      </c>
      <c r="M1983" s="2">
        <v>-999</v>
      </c>
      <c r="N1983" s="7">
        <v>-999</v>
      </c>
      <c r="O1983" s="2">
        <v>-999</v>
      </c>
      <c r="P1983" s="3">
        <v>-999</v>
      </c>
      <c r="Q1983" s="3">
        <v>-999</v>
      </c>
      <c r="R1983" s="3">
        <v>-999</v>
      </c>
      <c r="S1983" s="3">
        <v>-999</v>
      </c>
      <c r="T1983" s="3">
        <v>-999</v>
      </c>
      <c r="V1983">
        <v>38041</v>
      </c>
      <c r="W1983" s="2">
        <v>-999</v>
      </c>
      <c r="X1983" s="2">
        <v>1.0079508225596777E-2</v>
      </c>
      <c r="Y1983" s="2">
        <v>-999</v>
      </c>
      <c r="Z1983" s="2">
        <v>-999</v>
      </c>
      <c r="AA1983" s="2">
        <v>-999</v>
      </c>
      <c r="AB1983" s="2">
        <v>-999</v>
      </c>
      <c r="AC1983" s="2">
        <v>-999</v>
      </c>
      <c r="AD1983" s="2">
        <v>-999</v>
      </c>
      <c r="AE1983" s="2">
        <v>-999</v>
      </c>
      <c r="AF1983" s="2">
        <v>-999</v>
      </c>
      <c r="AG1983" s="2">
        <v>-999</v>
      </c>
      <c r="AH1983" s="2">
        <v>-999</v>
      </c>
      <c r="AI1983" s="2">
        <v>-999</v>
      </c>
      <c r="AJ1983" s="2">
        <v>-999</v>
      </c>
      <c r="AK1983" s="2">
        <v>-999</v>
      </c>
      <c r="AL1983" s="2">
        <v>-999</v>
      </c>
      <c r="AM1983" s="2">
        <v>-999</v>
      </c>
      <c r="AN1983" s="2">
        <v>-999</v>
      </c>
      <c r="AO1983" s="2">
        <v>-999</v>
      </c>
      <c r="AP1983" s="2">
        <v>-999</v>
      </c>
      <c r="AQ1983" s="2">
        <v>-999</v>
      </c>
      <c r="AR1983" s="2">
        <v>-999</v>
      </c>
      <c r="AS1983" s="2">
        <v>-999</v>
      </c>
      <c r="AT1983" s="2">
        <v>-999</v>
      </c>
      <c r="AU1983" s="2">
        <v>-999</v>
      </c>
      <c r="AV1983" s="2">
        <v>-999</v>
      </c>
      <c r="AW1983" s="2">
        <v>-999</v>
      </c>
      <c r="AX1983" s="2">
        <v>-999</v>
      </c>
      <c r="AY1983" s="2">
        <v>-999</v>
      </c>
      <c r="AZ1983" s="2">
        <v>-999</v>
      </c>
      <c r="BA1983" s="2">
        <v>-999</v>
      </c>
      <c r="BB1983" s="2">
        <v>-999</v>
      </c>
      <c r="BC1983" s="2">
        <v>-999</v>
      </c>
      <c r="BD1983" s="2">
        <v>-999</v>
      </c>
      <c r="BE1983" s="2">
        <v>-999</v>
      </c>
      <c r="BF1983" s="2">
        <v>-999</v>
      </c>
      <c r="BG1983" s="2">
        <v>-999</v>
      </c>
      <c r="BH1983" s="2">
        <v>-999</v>
      </c>
      <c r="BI1983">
        <v>0</v>
      </c>
      <c r="BJ1983">
        <v>0.37572677702817159</v>
      </c>
      <c r="BK1983">
        <v>0.37572677702817159</v>
      </c>
      <c r="BL1983">
        <v>-999</v>
      </c>
      <c r="BM1983">
        <v>2.4040031108742723</v>
      </c>
      <c r="BN1983">
        <f t="shared" si="190"/>
        <v>-999</v>
      </c>
      <c r="BO1983" t="s">
        <v>3748</v>
      </c>
      <c r="BP1983" t="s">
        <v>3748</v>
      </c>
      <c r="BQ1983">
        <v>0</v>
      </c>
      <c r="BR1983">
        <v>0.10119047619047619</v>
      </c>
      <c r="BS1983">
        <v>0</v>
      </c>
      <c r="BT1983">
        <v>5.5555555555555552E-2</v>
      </c>
      <c r="BU1983" t="s">
        <v>3748</v>
      </c>
      <c r="BY1983">
        <f t="shared" si="191"/>
        <v>-999</v>
      </c>
      <c r="CA1983">
        <f t="shared" si="192"/>
        <v>-999</v>
      </c>
    </row>
    <row r="1984" spans="1:82" x14ac:dyDescent="0.3">
      <c r="A1984">
        <v>1</v>
      </c>
      <c r="B1984" t="s">
        <v>1274</v>
      </c>
      <c r="C1984" t="s">
        <v>1290</v>
      </c>
      <c r="D1984">
        <v>38043</v>
      </c>
      <c r="E1984" s="2">
        <v>0</v>
      </c>
      <c r="F1984" s="2" t="s">
        <v>1954</v>
      </c>
      <c r="G1984" s="3">
        <v>-999</v>
      </c>
      <c r="H1984" s="1">
        <v>0.4004931372454239</v>
      </c>
      <c r="I1984" s="1">
        <f t="shared" si="193"/>
        <v>-999</v>
      </c>
      <c r="J1984" s="1">
        <v>-999</v>
      </c>
      <c r="K1984" s="1">
        <v>-999</v>
      </c>
      <c r="L1984" s="2">
        <v>-999</v>
      </c>
      <c r="M1984" s="2">
        <v>-999</v>
      </c>
      <c r="N1984" s="7">
        <v>-999</v>
      </c>
      <c r="O1984" s="2">
        <v>-999</v>
      </c>
      <c r="P1984" s="3">
        <v>-999</v>
      </c>
      <c r="Q1984" s="3">
        <v>-999</v>
      </c>
      <c r="R1984" s="3">
        <v>-999</v>
      </c>
      <c r="S1984" s="3">
        <v>-999</v>
      </c>
      <c r="T1984" s="3">
        <v>-999</v>
      </c>
      <c r="V1984">
        <v>38043</v>
      </c>
      <c r="W1984" s="2">
        <v>-999</v>
      </c>
      <c r="X1984" s="2">
        <v>1.0743907855302088E-2</v>
      </c>
      <c r="Y1984" s="2">
        <v>-999</v>
      </c>
      <c r="Z1984" s="2">
        <v>-999</v>
      </c>
      <c r="AA1984" s="2">
        <v>-999</v>
      </c>
      <c r="AB1984" s="2">
        <v>-999</v>
      </c>
      <c r="AC1984" s="2">
        <v>-999</v>
      </c>
      <c r="AD1984" s="2">
        <v>-999</v>
      </c>
      <c r="AE1984" s="2">
        <v>-999</v>
      </c>
      <c r="AF1984" s="2">
        <v>-999</v>
      </c>
      <c r="AG1984" s="2">
        <v>-999</v>
      </c>
      <c r="AH1984" s="2">
        <v>-999</v>
      </c>
      <c r="AI1984" s="2">
        <v>-999</v>
      </c>
      <c r="AJ1984" s="2">
        <v>-999</v>
      </c>
      <c r="AK1984" s="2">
        <v>-999</v>
      </c>
      <c r="AL1984" s="2">
        <v>-999</v>
      </c>
      <c r="AM1984" s="2">
        <v>-999</v>
      </c>
      <c r="AN1984" s="2">
        <v>-999</v>
      </c>
      <c r="AO1984" s="2">
        <v>-999</v>
      </c>
      <c r="AP1984" s="2">
        <v>-999</v>
      </c>
      <c r="AQ1984" s="2">
        <v>-999</v>
      </c>
      <c r="AR1984" s="2">
        <v>-999</v>
      </c>
      <c r="AS1984" s="2">
        <v>-999</v>
      </c>
      <c r="AT1984" s="2">
        <v>-999</v>
      </c>
      <c r="AU1984" s="2">
        <v>-999</v>
      </c>
      <c r="AV1984" s="2">
        <v>-999</v>
      </c>
      <c r="AW1984" s="2">
        <v>-999</v>
      </c>
      <c r="AX1984" s="2">
        <v>-999</v>
      </c>
      <c r="AY1984" s="2">
        <v>-999</v>
      </c>
      <c r="AZ1984" s="2">
        <v>-999</v>
      </c>
      <c r="BA1984" s="2">
        <v>-999</v>
      </c>
      <c r="BB1984" s="2">
        <v>-999</v>
      </c>
      <c r="BC1984" s="2">
        <v>-999</v>
      </c>
      <c r="BD1984" s="2">
        <v>-999</v>
      </c>
      <c r="BE1984" s="2">
        <v>-999</v>
      </c>
      <c r="BF1984" s="2">
        <v>-999</v>
      </c>
      <c r="BG1984" s="2">
        <v>-999</v>
      </c>
      <c r="BH1984" s="2">
        <v>-999</v>
      </c>
      <c r="BI1984">
        <v>0</v>
      </c>
      <c r="BJ1984">
        <v>0.4004931372454239</v>
      </c>
      <c r="BK1984">
        <v>0.4004931372454239</v>
      </c>
      <c r="BL1984">
        <v>-999</v>
      </c>
      <c r="BM1984">
        <v>2.693848734938884</v>
      </c>
      <c r="BN1984">
        <f t="shared" si="190"/>
        <v>-999</v>
      </c>
      <c r="BO1984" t="s">
        <v>3748</v>
      </c>
      <c r="BP1984" t="s">
        <v>3748</v>
      </c>
      <c r="BQ1984">
        <v>0</v>
      </c>
      <c r="BR1984">
        <v>5.3571428571428568E-2</v>
      </c>
      <c r="BS1984">
        <v>0</v>
      </c>
      <c r="BT1984">
        <v>5.5555555555555552E-2</v>
      </c>
      <c r="BU1984" t="s">
        <v>3748</v>
      </c>
      <c r="BY1984">
        <f t="shared" si="191"/>
        <v>-999</v>
      </c>
      <c r="CA1984">
        <f t="shared" si="192"/>
        <v>-999</v>
      </c>
    </row>
    <row r="1985" spans="1:82" x14ac:dyDescent="0.3">
      <c r="A1985">
        <v>1</v>
      </c>
      <c r="B1985" t="s">
        <v>1274</v>
      </c>
      <c r="C1985" t="s">
        <v>1291</v>
      </c>
      <c r="D1985">
        <v>38045</v>
      </c>
      <c r="E1985" s="2">
        <v>0</v>
      </c>
      <c r="F1985" s="2" t="s">
        <v>1954</v>
      </c>
      <c r="G1985" s="3">
        <v>-999</v>
      </c>
      <c r="H1985" s="1">
        <v>0.38625760700254891</v>
      </c>
      <c r="I1985" s="1">
        <f t="shared" si="193"/>
        <v>-999</v>
      </c>
      <c r="J1985" s="1">
        <v>-999</v>
      </c>
      <c r="K1985" s="1">
        <v>-999</v>
      </c>
      <c r="L1985" s="2">
        <v>-999</v>
      </c>
      <c r="M1985" s="2">
        <v>-999</v>
      </c>
      <c r="N1985" s="7">
        <v>-999</v>
      </c>
      <c r="O1985" s="2">
        <v>-999</v>
      </c>
      <c r="P1985" s="3">
        <v>-999</v>
      </c>
      <c r="Q1985" s="3">
        <v>-999</v>
      </c>
      <c r="R1985" s="3">
        <v>-999</v>
      </c>
      <c r="S1985" s="3">
        <v>-999</v>
      </c>
      <c r="T1985" s="3">
        <v>-999</v>
      </c>
      <c r="V1985">
        <v>38045</v>
      </c>
      <c r="W1985" s="2">
        <v>-999</v>
      </c>
      <c r="X1985" s="2">
        <v>1.0362015605530303E-2</v>
      </c>
      <c r="Y1985" s="2">
        <v>-999</v>
      </c>
      <c r="Z1985" s="2">
        <v>-999</v>
      </c>
      <c r="AA1985" s="2">
        <v>-999</v>
      </c>
      <c r="AB1985" s="2">
        <v>-999</v>
      </c>
      <c r="AC1985" s="2">
        <v>-999</v>
      </c>
      <c r="AD1985" s="2">
        <v>-999</v>
      </c>
      <c r="AE1985" s="2">
        <v>-999</v>
      </c>
      <c r="AF1985" s="2">
        <v>-999</v>
      </c>
      <c r="AG1985" s="2">
        <v>-999</v>
      </c>
      <c r="AH1985" s="2">
        <v>-999</v>
      </c>
      <c r="AI1985" s="2">
        <v>-999</v>
      </c>
      <c r="AJ1985" s="2">
        <v>-999</v>
      </c>
      <c r="AK1985" s="2">
        <v>-999</v>
      </c>
      <c r="AL1985" s="2">
        <v>-999</v>
      </c>
      <c r="AM1985" s="2">
        <v>-999</v>
      </c>
      <c r="AN1985" s="2">
        <v>-999</v>
      </c>
      <c r="AO1985" s="2">
        <v>-999</v>
      </c>
      <c r="AP1985" s="2">
        <v>-999</v>
      </c>
      <c r="AQ1985" s="2">
        <v>-999</v>
      </c>
      <c r="AR1985" s="2">
        <v>-999</v>
      </c>
      <c r="AS1985" s="2">
        <v>-999</v>
      </c>
      <c r="AT1985" s="2">
        <v>-999</v>
      </c>
      <c r="AU1985" s="2">
        <v>-999</v>
      </c>
      <c r="AV1985" s="2">
        <v>-999</v>
      </c>
      <c r="AW1985" s="2">
        <v>-999</v>
      </c>
      <c r="AX1985" s="2">
        <v>-999</v>
      </c>
      <c r="AY1985" s="2">
        <v>-999</v>
      </c>
      <c r="AZ1985" s="2">
        <v>-999</v>
      </c>
      <c r="BA1985" s="2">
        <v>-999</v>
      </c>
      <c r="BB1985" s="2">
        <v>-999</v>
      </c>
      <c r="BC1985" s="2">
        <v>-999</v>
      </c>
      <c r="BD1985" s="2">
        <v>-999</v>
      </c>
      <c r="BE1985" s="2">
        <v>-999</v>
      </c>
      <c r="BF1985" s="2">
        <v>-999</v>
      </c>
      <c r="BG1985" s="2">
        <v>-999</v>
      </c>
      <c r="BH1985" s="2">
        <v>-999</v>
      </c>
      <c r="BI1985">
        <v>0</v>
      </c>
      <c r="BJ1985">
        <v>0.38625760700254891</v>
      </c>
      <c r="BK1985">
        <v>0.38625760700254891</v>
      </c>
      <c r="BL1985">
        <v>-999</v>
      </c>
      <c r="BM1985">
        <v>2.693848734938884</v>
      </c>
      <c r="BN1985">
        <f t="shared" si="190"/>
        <v>-999</v>
      </c>
      <c r="BO1985" t="s">
        <v>3748</v>
      </c>
      <c r="BP1985" t="s">
        <v>3748</v>
      </c>
      <c r="BQ1985">
        <v>4.3491927427431118E-5</v>
      </c>
      <c r="BR1985">
        <v>8.3333333333333329E-2</v>
      </c>
      <c r="BS1985">
        <v>3.4482758620689655E-2</v>
      </c>
      <c r="BT1985">
        <v>5.5555555555555552E-2</v>
      </c>
      <c r="BU1985" t="s">
        <v>3748</v>
      </c>
      <c r="BY1985">
        <f t="shared" si="191"/>
        <v>-999</v>
      </c>
      <c r="CA1985">
        <f t="shared" si="192"/>
        <v>-999</v>
      </c>
    </row>
    <row r="1986" spans="1:82" x14ac:dyDescent="0.3">
      <c r="A1986">
        <v>1</v>
      </c>
      <c r="B1986" t="s">
        <v>1274</v>
      </c>
      <c r="C1986" t="s">
        <v>120</v>
      </c>
      <c r="D1986">
        <v>38047</v>
      </c>
      <c r="E1986" s="2">
        <v>0</v>
      </c>
      <c r="F1986" s="2" t="s">
        <v>1954</v>
      </c>
      <c r="G1986" s="3">
        <v>-999</v>
      </c>
      <c r="H1986" s="1">
        <v>0.40381879345589738</v>
      </c>
      <c r="I1986" s="1">
        <f t="shared" si="193"/>
        <v>-999</v>
      </c>
      <c r="J1986" s="1">
        <v>-999</v>
      </c>
      <c r="K1986" s="1">
        <v>-999</v>
      </c>
      <c r="L1986" s="2">
        <v>-999</v>
      </c>
      <c r="M1986" s="2">
        <v>-999</v>
      </c>
      <c r="N1986" s="7">
        <v>-999</v>
      </c>
      <c r="O1986" s="2">
        <v>-999</v>
      </c>
      <c r="P1986" s="3">
        <v>-999</v>
      </c>
      <c r="Q1986" s="3">
        <v>-999</v>
      </c>
      <c r="R1986" s="3">
        <v>-999</v>
      </c>
      <c r="S1986" s="3">
        <v>-999</v>
      </c>
      <c r="T1986" s="3">
        <v>-999</v>
      </c>
      <c r="V1986">
        <v>38047</v>
      </c>
      <c r="W1986" s="2">
        <v>-999</v>
      </c>
      <c r="X1986" s="2">
        <v>1.0833124225224164E-2</v>
      </c>
      <c r="Y1986" s="2">
        <v>-999</v>
      </c>
      <c r="Z1986" s="2">
        <v>-999</v>
      </c>
      <c r="AA1986" s="2">
        <v>-999</v>
      </c>
      <c r="AB1986" s="2">
        <v>-999</v>
      </c>
      <c r="AC1986" s="2">
        <v>-999</v>
      </c>
      <c r="AD1986" s="2">
        <v>-999</v>
      </c>
      <c r="AE1986" s="2">
        <v>-999</v>
      </c>
      <c r="AF1986" s="2">
        <v>-999</v>
      </c>
      <c r="AG1986" s="2">
        <v>-999</v>
      </c>
      <c r="AH1986" s="2">
        <v>-999</v>
      </c>
      <c r="AI1986" s="2">
        <v>-999</v>
      </c>
      <c r="AJ1986" s="2">
        <v>-999</v>
      </c>
      <c r="AK1986" s="2">
        <v>-999</v>
      </c>
      <c r="AL1986" s="2">
        <v>-999</v>
      </c>
      <c r="AM1986" s="2">
        <v>-999</v>
      </c>
      <c r="AN1986" s="2">
        <v>-999</v>
      </c>
      <c r="AO1986" s="2">
        <v>-999</v>
      </c>
      <c r="AP1986" s="2">
        <v>-999</v>
      </c>
      <c r="AQ1986" s="2">
        <v>-999</v>
      </c>
      <c r="AR1986" s="2">
        <v>-999</v>
      </c>
      <c r="AS1986" s="2">
        <v>-999</v>
      </c>
      <c r="AT1986" s="2">
        <v>-999</v>
      </c>
      <c r="AU1986" s="2">
        <v>-999</v>
      </c>
      <c r="AV1986" s="2">
        <v>-999</v>
      </c>
      <c r="AW1986" s="2">
        <v>-999</v>
      </c>
      <c r="AX1986" s="2">
        <v>-999</v>
      </c>
      <c r="AY1986" s="2">
        <v>-999</v>
      </c>
      <c r="AZ1986" s="2">
        <v>-999</v>
      </c>
      <c r="BA1986" s="2">
        <v>-999</v>
      </c>
      <c r="BB1986" s="2">
        <v>-999</v>
      </c>
      <c r="BC1986" s="2">
        <v>-999</v>
      </c>
      <c r="BD1986" s="2">
        <v>-999</v>
      </c>
      <c r="BE1986" s="2">
        <v>-999</v>
      </c>
      <c r="BF1986" s="2">
        <v>-999</v>
      </c>
      <c r="BG1986" s="2">
        <v>-999</v>
      </c>
      <c r="BH1986" s="2">
        <v>-999</v>
      </c>
      <c r="BI1986">
        <v>0</v>
      </c>
      <c r="BJ1986">
        <v>0.40381879345589738</v>
      </c>
      <c r="BK1986">
        <v>0.40381879345589738</v>
      </c>
      <c r="BL1986">
        <v>-999</v>
      </c>
      <c r="BM1986">
        <v>2.693848734938884</v>
      </c>
      <c r="BN1986">
        <f t="shared" si="190"/>
        <v>-999</v>
      </c>
      <c r="BO1986" t="s">
        <v>3748</v>
      </c>
      <c r="BP1986" t="s">
        <v>3748</v>
      </c>
      <c r="BQ1986">
        <v>7.661688293919525E-6</v>
      </c>
      <c r="BR1986">
        <v>0.10119047619047619</v>
      </c>
      <c r="BS1986">
        <v>0</v>
      </c>
      <c r="BT1986">
        <v>5.5555555555555552E-2</v>
      </c>
      <c r="BU1986" t="s">
        <v>3748</v>
      </c>
      <c r="BY1986">
        <f t="shared" si="191"/>
        <v>-999</v>
      </c>
      <c r="CA1986">
        <f t="shared" si="192"/>
        <v>-999</v>
      </c>
    </row>
    <row r="1987" spans="1:82" x14ac:dyDescent="0.3">
      <c r="A1987">
        <v>1</v>
      </c>
      <c r="B1987" t="s">
        <v>1274</v>
      </c>
      <c r="C1987" t="s">
        <v>496</v>
      </c>
      <c r="D1987">
        <v>38049</v>
      </c>
      <c r="E1987" s="2">
        <v>0</v>
      </c>
      <c r="F1987" s="2" t="s">
        <v>1954</v>
      </c>
      <c r="G1987" s="3">
        <v>-999</v>
      </c>
      <c r="H1987" s="1">
        <v>0.37765602972543633</v>
      </c>
      <c r="I1987" s="1">
        <f t="shared" si="193"/>
        <v>-999</v>
      </c>
      <c r="J1987" s="1">
        <v>-999</v>
      </c>
      <c r="K1987" s="1">
        <v>-999</v>
      </c>
      <c r="L1987" s="2">
        <v>-999</v>
      </c>
      <c r="M1987" s="2">
        <v>-999</v>
      </c>
      <c r="N1987" s="7">
        <v>-999</v>
      </c>
      <c r="O1987" s="2">
        <v>-999</v>
      </c>
      <c r="P1987" s="3">
        <v>-999</v>
      </c>
      <c r="Q1987" s="3">
        <v>-999</v>
      </c>
      <c r="R1987" s="3">
        <v>-999</v>
      </c>
      <c r="S1987" s="3">
        <v>-999</v>
      </c>
      <c r="T1987" s="3">
        <v>-999</v>
      </c>
      <c r="V1987">
        <v>38049</v>
      </c>
      <c r="W1987" s="2">
        <v>-999</v>
      </c>
      <c r="X1987" s="2">
        <v>1.0131263702236326E-2</v>
      </c>
      <c r="Y1987" s="2">
        <v>-999</v>
      </c>
      <c r="Z1987" s="2">
        <v>-999</v>
      </c>
      <c r="AA1987" s="2">
        <v>-999</v>
      </c>
      <c r="AB1987" s="2">
        <v>-999</v>
      </c>
      <c r="AC1987" s="2">
        <v>-999</v>
      </c>
      <c r="AD1987" s="2">
        <v>-999</v>
      </c>
      <c r="AE1987" s="2">
        <v>-999</v>
      </c>
      <c r="AF1987" s="2">
        <v>-999</v>
      </c>
      <c r="AG1987" s="2">
        <v>-999</v>
      </c>
      <c r="AH1987" s="2">
        <v>-999</v>
      </c>
      <c r="AI1987" s="2">
        <v>-999</v>
      </c>
      <c r="AJ1987" s="2">
        <v>-999</v>
      </c>
      <c r="AK1987" s="2">
        <v>-999</v>
      </c>
      <c r="AL1987" s="2">
        <v>-999</v>
      </c>
      <c r="AM1987" s="2">
        <v>-999</v>
      </c>
      <c r="AN1987" s="2">
        <v>-999</v>
      </c>
      <c r="AO1987" s="2">
        <v>-999</v>
      </c>
      <c r="AP1987" s="2">
        <v>-999</v>
      </c>
      <c r="AQ1987" s="2">
        <v>-999</v>
      </c>
      <c r="AR1987" s="2">
        <v>-999</v>
      </c>
      <c r="AS1987" s="2">
        <v>-999</v>
      </c>
      <c r="AT1987" s="2">
        <v>-999</v>
      </c>
      <c r="AU1987" s="2">
        <v>-999</v>
      </c>
      <c r="AV1987" s="2">
        <v>-999</v>
      </c>
      <c r="AW1987" s="2">
        <v>-999</v>
      </c>
      <c r="AX1987" s="2">
        <v>-999</v>
      </c>
      <c r="AY1987" s="2">
        <v>-999</v>
      </c>
      <c r="AZ1987" s="2">
        <v>-999</v>
      </c>
      <c r="BA1987" s="2">
        <v>-999</v>
      </c>
      <c r="BB1987" s="2">
        <v>-999</v>
      </c>
      <c r="BC1987" s="2">
        <v>-999</v>
      </c>
      <c r="BD1987" s="2">
        <v>-999</v>
      </c>
      <c r="BE1987" s="2">
        <v>-999</v>
      </c>
      <c r="BF1987" s="2">
        <v>-999</v>
      </c>
      <c r="BG1987" s="2">
        <v>-999</v>
      </c>
      <c r="BH1987" s="2">
        <v>-999</v>
      </c>
      <c r="BI1987">
        <v>0</v>
      </c>
      <c r="BJ1987">
        <v>0.37765602972543633</v>
      </c>
      <c r="BK1987">
        <v>0.37765602972543633</v>
      </c>
      <c r="BL1987">
        <v>-999</v>
      </c>
      <c r="BM1987">
        <v>1.8508780359436323</v>
      </c>
      <c r="BN1987">
        <f t="shared" si="190"/>
        <v>-999</v>
      </c>
      <c r="BO1987" t="s">
        <v>3748</v>
      </c>
      <c r="BP1987" t="s">
        <v>3748</v>
      </c>
      <c r="BQ1987">
        <v>0</v>
      </c>
      <c r="BR1987">
        <v>7.1428571428571425E-2</v>
      </c>
      <c r="BS1987">
        <v>3.4482758620689655E-2</v>
      </c>
      <c r="BT1987">
        <v>0.1111111111111111</v>
      </c>
      <c r="BU1987" t="s">
        <v>3748</v>
      </c>
      <c r="BY1987">
        <f t="shared" si="191"/>
        <v>-999</v>
      </c>
      <c r="CA1987">
        <f t="shared" si="192"/>
        <v>-999</v>
      </c>
    </row>
    <row r="1988" spans="1:82" x14ac:dyDescent="0.3">
      <c r="A1988">
        <v>1</v>
      </c>
      <c r="B1988" t="s">
        <v>1274</v>
      </c>
      <c r="C1988" t="s">
        <v>390</v>
      </c>
      <c r="D1988">
        <v>38051</v>
      </c>
      <c r="E1988" s="2">
        <v>0</v>
      </c>
      <c r="F1988" s="2" t="s">
        <v>1954</v>
      </c>
      <c r="G1988" s="3">
        <v>-999</v>
      </c>
      <c r="H1988" s="1">
        <v>0.40487924833874167</v>
      </c>
      <c r="I1988" s="1">
        <f t="shared" si="193"/>
        <v>-999</v>
      </c>
      <c r="J1988" s="1">
        <v>-999</v>
      </c>
      <c r="K1988" s="1">
        <v>-999</v>
      </c>
      <c r="L1988" s="2">
        <v>-999</v>
      </c>
      <c r="M1988" s="2">
        <v>-999</v>
      </c>
      <c r="N1988" s="7">
        <v>-999</v>
      </c>
      <c r="O1988" s="2">
        <v>-999</v>
      </c>
      <c r="P1988" s="3">
        <v>-999</v>
      </c>
      <c r="Q1988" s="3">
        <v>-999</v>
      </c>
      <c r="R1988" s="3">
        <v>-999</v>
      </c>
      <c r="S1988" s="3">
        <v>-999</v>
      </c>
      <c r="T1988" s="3">
        <v>-999</v>
      </c>
      <c r="V1988">
        <v>38051</v>
      </c>
      <c r="W1988" s="2">
        <v>-999</v>
      </c>
      <c r="X1988" s="2">
        <v>1.0861572726550174E-2</v>
      </c>
      <c r="Y1988" s="2">
        <v>-999</v>
      </c>
      <c r="Z1988" s="2">
        <v>-999</v>
      </c>
      <c r="AA1988" s="2">
        <v>-999</v>
      </c>
      <c r="AB1988" s="2">
        <v>-999</v>
      </c>
      <c r="AC1988" s="2">
        <v>-999</v>
      </c>
      <c r="AD1988" s="2">
        <v>-999</v>
      </c>
      <c r="AE1988" s="2">
        <v>-999</v>
      </c>
      <c r="AF1988" s="2">
        <v>-999</v>
      </c>
      <c r="AG1988" s="2">
        <v>-999</v>
      </c>
      <c r="AH1988" s="2">
        <v>-999</v>
      </c>
      <c r="AI1988" s="2">
        <v>-999</v>
      </c>
      <c r="AJ1988" s="2">
        <v>-999</v>
      </c>
      <c r="AK1988" s="2">
        <v>-999</v>
      </c>
      <c r="AL1988" s="2">
        <v>-999</v>
      </c>
      <c r="AM1988" s="2">
        <v>-999</v>
      </c>
      <c r="AN1988" s="2">
        <v>-999</v>
      </c>
      <c r="AO1988" s="2">
        <v>-999</v>
      </c>
      <c r="AP1988" s="2">
        <v>-999</v>
      </c>
      <c r="AQ1988" s="2">
        <v>-999</v>
      </c>
      <c r="AR1988" s="2">
        <v>-999</v>
      </c>
      <c r="AS1988" s="2">
        <v>-999</v>
      </c>
      <c r="AT1988" s="2">
        <v>-999</v>
      </c>
      <c r="AU1988" s="2">
        <v>-999</v>
      </c>
      <c r="AV1988" s="2">
        <v>-999</v>
      </c>
      <c r="AW1988" s="2">
        <v>-999</v>
      </c>
      <c r="AX1988" s="2">
        <v>-999</v>
      </c>
      <c r="AY1988" s="2">
        <v>-999</v>
      </c>
      <c r="AZ1988" s="2">
        <v>-999</v>
      </c>
      <c r="BA1988" s="2">
        <v>-999</v>
      </c>
      <c r="BB1988" s="2">
        <v>-999</v>
      </c>
      <c r="BC1988" s="2">
        <v>-999</v>
      </c>
      <c r="BD1988" s="2">
        <v>-999</v>
      </c>
      <c r="BE1988" s="2">
        <v>-999</v>
      </c>
      <c r="BF1988" s="2">
        <v>-999</v>
      </c>
      <c r="BG1988" s="2">
        <v>-999</v>
      </c>
      <c r="BH1988" s="2">
        <v>-999</v>
      </c>
      <c r="BI1988">
        <v>0</v>
      </c>
      <c r="BJ1988">
        <v>0.40487924833874167</v>
      </c>
      <c r="BK1988">
        <v>0.40487924833874167</v>
      </c>
      <c r="BL1988">
        <v>-999</v>
      </c>
      <c r="BM1988">
        <v>15.354595649722764</v>
      </c>
      <c r="BN1988">
        <f t="shared" si="190"/>
        <v>-999</v>
      </c>
      <c r="BO1988" t="s">
        <v>3748</v>
      </c>
      <c r="BP1988" t="s">
        <v>3748</v>
      </c>
      <c r="BQ1988">
        <v>5.7838500903314125E-5</v>
      </c>
      <c r="BR1988">
        <v>5.9523809523809521E-2</v>
      </c>
      <c r="BS1988">
        <v>3.4482758620689655E-2</v>
      </c>
      <c r="BT1988">
        <v>5.5555555555555552E-2</v>
      </c>
      <c r="BU1988" t="s">
        <v>3748</v>
      </c>
      <c r="BY1988">
        <f t="shared" si="191"/>
        <v>-999</v>
      </c>
      <c r="CA1988">
        <f t="shared" si="192"/>
        <v>-999</v>
      </c>
    </row>
    <row r="1989" spans="1:82" x14ac:dyDescent="0.3">
      <c r="A1989">
        <v>1</v>
      </c>
      <c r="B1989" t="s">
        <v>1274</v>
      </c>
      <c r="C1989" t="s">
        <v>1292</v>
      </c>
      <c r="D1989">
        <v>38053</v>
      </c>
      <c r="E1989" s="2">
        <v>0</v>
      </c>
      <c r="F1989" s="2" t="s">
        <v>1954</v>
      </c>
      <c r="G1989" s="3">
        <v>-999</v>
      </c>
      <c r="H1989" s="1">
        <v>0.37310293971476138</v>
      </c>
      <c r="I1989" s="1">
        <f t="shared" si="193"/>
        <v>-999</v>
      </c>
      <c r="J1989" s="1">
        <v>-999</v>
      </c>
      <c r="K1989" s="1">
        <v>-999</v>
      </c>
      <c r="L1989" s="2">
        <v>-999</v>
      </c>
      <c r="M1989" s="2">
        <v>-999</v>
      </c>
      <c r="N1989" s="7">
        <v>-999</v>
      </c>
      <c r="O1989" s="2">
        <v>-999</v>
      </c>
      <c r="P1989" s="3">
        <v>-999</v>
      </c>
      <c r="Q1989" s="3">
        <v>-999</v>
      </c>
      <c r="R1989" s="3">
        <v>-999</v>
      </c>
      <c r="S1989" s="3">
        <v>-999</v>
      </c>
      <c r="T1989" s="3">
        <v>-999</v>
      </c>
      <c r="V1989">
        <v>38053</v>
      </c>
      <c r="W1989" s="2">
        <v>-999</v>
      </c>
      <c r="X1989" s="2">
        <v>1.0009119338245363E-2</v>
      </c>
      <c r="Y1989" s="2">
        <v>-999</v>
      </c>
      <c r="Z1989" s="2">
        <v>-999</v>
      </c>
      <c r="AA1989" s="2">
        <v>-999</v>
      </c>
      <c r="AB1989" s="2">
        <v>-999</v>
      </c>
      <c r="AC1989" s="2">
        <v>-999</v>
      </c>
      <c r="AD1989" s="2">
        <v>-999</v>
      </c>
      <c r="AE1989" s="2">
        <v>-999</v>
      </c>
      <c r="AF1989" s="2">
        <v>-999</v>
      </c>
      <c r="AG1989" s="2">
        <v>-999</v>
      </c>
      <c r="AH1989" s="2">
        <v>-999</v>
      </c>
      <c r="AI1989" s="2">
        <v>-999</v>
      </c>
      <c r="AJ1989" s="2">
        <v>-999</v>
      </c>
      <c r="AK1989" s="2">
        <v>-999</v>
      </c>
      <c r="AL1989" s="2">
        <v>-999</v>
      </c>
      <c r="AM1989" s="2">
        <v>-999</v>
      </c>
      <c r="AN1989" s="2">
        <v>-999</v>
      </c>
      <c r="AO1989" s="2">
        <v>-999</v>
      </c>
      <c r="AP1989" s="2">
        <v>-999</v>
      </c>
      <c r="AQ1989" s="2">
        <v>-999</v>
      </c>
      <c r="AR1989" s="2">
        <v>-999</v>
      </c>
      <c r="AS1989" s="2">
        <v>-999</v>
      </c>
      <c r="AT1989" s="2">
        <v>-999</v>
      </c>
      <c r="AU1989" s="2">
        <v>-999</v>
      </c>
      <c r="AV1989" s="2">
        <v>-999</v>
      </c>
      <c r="AW1989" s="2">
        <v>-999</v>
      </c>
      <c r="AX1989" s="2">
        <v>-999</v>
      </c>
      <c r="AY1989" s="2">
        <v>-999</v>
      </c>
      <c r="AZ1989" s="2">
        <v>-999</v>
      </c>
      <c r="BA1989" s="2">
        <v>-999</v>
      </c>
      <c r="BB1989" s="2">
        <v>-999</v>
      </c>
      <c r="BC1989" s="2">
        <v>-999</v>
      </c>
      <c r="BD1989" s="2">
        <v>-999</v>
      </c>
      <c r="BE1989" s="2">
        <v>-999</v>
      </c>
      <c r="BF1989" s="2">
        <v>-999</v>
      </c>
      <c r="BG1989" s="2">
        <v>-999</v>
      </c>
      <c r="BH1989" s="2">
        <v>-999</v>
      </c>
      <c r="BI1989">
        <v>0</v>
      </c>
      <c r="BJ1989">
        <v>0.37310293971476138</v>
      </c>
      <c r="BK1989">
        <v>0.37310293971476138</v>
      </c>
      <c r="BL1989">
        <v>-999</v>
      </c>
      <c r="BM1989">
        <v>2.2613843331996879</v>
      </c>
      <c r="BN1989">
        <f t="shared" si="190"/>
        <v>-999</v>
      </c>
      <c r="BO1989" t="s">
        <v>3748</v>
      </c>
      <c r="BP1989" t="s">
        <v>3748</v>
      </c>
      <c r="BQ1989">
        <v>0</v>
      </c>
      <c r="BR1989">
        <v>4.7619047619047616E-2</v>
      </c>
      <c r="BS1989">
        <v>0</v>
      </c>
      <c r="BT1989">
        <v>5.5555555555555552E-2</v>
      </c>
      <c r="BU1989" t="s">
        <v>3748</v>
      </c>
      <c r="BY1989">
        <f t="shared" si="191"/>
        <v>-999</v>
      </c>
      <c r="CA1989">
        <f t="shared" si="192"/>
        <v>-999</v>
      </c>
    </row>
    <row r="1990" spans="1:82" x14ac:dyDescent="0.3">
      <c r="A1990">
        <v>1</v>
      </c>
      <c r="B1990" t="s">
        <v>1274</v>
      </c>
      <c r="C1990" t="s">
        <v>497</v>
      </c>
      <c r="D1990">
        <v>38055</v>
      </c>
      <c r="E1990" s="2">
        <v>0</v>
      </c>
      <c r="F1990" s="2" t="s">
        <v>1954</v>
      </c>
      <c r="G1990" s="3">
        <v>-999</v>
      </c>
      <c r="H1990" s="1">
        <v>0.38334698169601927</v>
      </c>
      <c r="I1990" s="1">
        <f t="shared" si="193"/>
        <v>-999</v>
      </c>
      <c r="J1990" s="1">
        <v>-999</v>
      </c>
      <c r="K1990" s="1">
        <v>-999</v>
      </c>
      <c r="L1990" s="2">
        <v>-999</v>
      </c>
      <c r="M1990" s="2">
        <v>-999</v>
      </c>
      <c r="N1990" s="7">
        <v>-999</v>
      </c>
      <c r="O1990" s="2">
        <v>-999</v>
      </c>
      <c r="P1990" s="3">
        <v>-999</v>
      </c>
      <c r="Q1990" s="3">
        <v>-999</v>
      </c>
      <c r="R1990" s="3">
        <v>-999</v>
      </c>
      <c r="S1990" s="3">
        <v>-999</v>
      </c>
      <c r="T1990" s="3">
        <v>-999</v>
      </c>
      <c r="V1990">
        <v>38055</v>
      </c>
      <c r="W1990" s="2">
        <v>-999</v>
      </c>
      <c r="X1990" s="2">
        <v>1.0283933143718976E-2</v>
      </c>
      <c r="Y1990" s="2">
        <v>-999</v>
      </c>
      <c r="Z1990" s="2">
        <v>-999</v>
      </c>
      <c r="AA1990" s="2">
        <v>-999</v>
      </c>
      <c r="AB1990" s="2">
        <v>-999</v>
      </c>
      <c r="AC1990" s="2">
        <v>-999</v>
      </c>
      <c r="AD1990" s="2">
        <v>-999</v>
      </c>
      <c r="AE1990" s="2">
        <v>-999</v>
      </c>
      <c r="AF1990" s="2">
        <v>-999</v>
      </c>
      <c r="AG1990" s="2">
        <v>-999</v>
      </c>
      <c r="AH1990" s="2">
        <v>-999</v>
      </c>
      <c r="AI1990" s="2">
        <v>-999</v>
      </c>
      <c r="AJ1990" s="2">
        <v>-999</v>
      </c>
      <c r="AK1990" s="2">
        <v>-999</v>
      </c>
      <c r="AL1990" s="2">
        <v>-999</v>
      </c>
      <c r="AM1990" s="2">
        <v>-999</v>
      </c>
      <c r="AN1990" s="2">
        <v>-999</v>
      </c>
      <c r="AO1990" s="2">
        <v>-999</v>
      </c>
      <c r="AP1990" s="2">
        <v>-999</v>
      </c>
      <c r="AQ1990" s="2">
        <v>-999</v>
      </c>
      <c r="AR1990" s="2">
        <v>-999</v>
      </c>
      <c r="AS1990" s="2">
        <v>-999</v>
      </c>
      <c r="AT1990" s="2">
        <v>-999</v>
      </c>
      <c r="AU1990" s="2">
        <v>-999</v>
      </c>
      <c r="AV1990" s="2">
        <v>-999</v>
      </c>
      <c r="AW1990" s="2">
        <v>-999</v>
      </c>
      <c r="AX1990" s="2">
        <v>-999</v>
      </c>
      <c r="AY1990" s="2">
        <v>-999</v>
      </c>
      <c r="AZ1990" s="2">
        <v>-999</v>
      </c>
      <c r="BA1990" s="2">
        <v>-999</v>
      </c>
      <c r="BB1990" s="2">
        <v>-999</v>
      </c>
      <c r="BC1990" s="2">
        <v>-999</v>
      </c>
      <c r="BD1990" s="2">
        <v>-999</v>
      </c>
      <c r="BE1990" s="2">
        <v>-999</v>
      </c>
      <c r="BF1990" s="2">
        <v>-999</v>
      </c>
      <c r="BG1990" s="2">
        <v>-999</v>
      </c>
      <c r="BH1990" s="2">
        <v>-999</v>
      </c>
      <c r="BI1990">
        <v>0</v>
      </c>
      <c r="BJ1990">
        <v>0.38334698169601927</v>
      </c>
      <c r="BK1990">
        <v>0.38334698169601927</v>
      </c>
      <c r="BL1990">
        <v>-999</v>
      </c>
      <c r="BM1990">
        <v>2.1578401753429532</v>
      </c>
      <c r="BN1990">
        <f t="shared" si="190"/>
        <v>-999</v>
      </c>
      <c r="BO1990" t="s">
        <v>3748</v>
      </c>
      <c r="BP1990" t="s">
        <v>3748</v>
      </c>
      <c r="BQ1990">
        <v>0</v>
      </c>
      <c r="BR1990">
        <v>0.11904761904761904</v>
      </c>
      <c r="BS1990">
        <v>0</v>
      </c>
      <c r="BT1990">
        <v>0.1111111111111111</v>
      </c>
      <c r="BU1990" t="s">
        <v>3748</v>
      </c>
      <c r="BY1990">
        <f t="shared" si="191"/>
        <v>-999</v>
      </c>
      <c r="CA1990">
        <f t="shared" si="192"/>
        <v>-999</v>
      </c>
    </row>
    <row r="1991" spans="1:82" x14ac:dyDescent="0.3">
      <c r="A1991">
        <v>0</v>
      </c>
      <c r="B1991" t="s">
        <v>1274</v>
      </c>
      <c r="C1991" t="s">
        <v>502</v>
      </c>
      <c r="D1991">
        <v>38057</v>
      </c>
      <c r="E1991" s="2">
        <f>BO1991</f>
        <v>0.35964021504588894</v>
      </c>
      <c r="F1991" s="2" t="s">
        <v>1934</v>
      </c>
      <c r="G1991" s="3">
        <v>1570</v>
      </c>
      <c r="H1991" s="1">
        <v>0.37586719127935764</v>
      </c>
      <c r="I1991" s="1">
        <f t="shared" si="193"/>
        <v>-8.1283183590409678</v>
      </c>
      <c r="J1991" s="1">
        <v>2.7432757850999998</v>
      </c>
      <c r="K1991" s="1">
        <v>15.290994103099999</v>
      </c>
      <c r="L1991" s="2">
        <v>0.113786583863</v>
      </c>
      <c r="M1991" s="2">
        <v>3.6941751104790612E-4</v>
      </c>
      <c r="N1991" s="7">
        <v>0</v>
      </c>
      <c r="O1991" s="2">
        <v>6.2913795421375932E-4</v>
      </c>
      <c r="P1991" s="3">
        <v>-2358.2250403608705</v>
      </c>
      <c r="Q1991" s="3">
        <v>-50.605240072867467</v>
      </c>
      <c r="R1991" s="3">
        <v>-28205.487124175022</v>
      </c>
      <c r="S1991" s="3">
        <v>-87.913859817370934</v>
      </c>
      <c r="T1991" s="3">
        <v>-19160.583235072641</v>
      </c>
      <c r="V1991">
        <v>38057</v>
      </c>
      <c r="W1991" s="2">
        <v>0.35423368856320325</v>
      </c>
      <c r="X1991" s="2">
        <v>1.0083275076101857E-2</v>
      </c>
      <c r="Y1991" s="2">
        <v>0.26767047489134055</v>
      </c>
      <c r="Z1991" s="2">
        <v>0.78231467301172231</v>
      </c>
      <c r="AA1991" s="2">
        <v>4.4073775631192282E-2</v>
      </c>
      <c r="AB1991" s="2">
        <v>0.28086811604737677</v>
      </c>
      <c r="AC1991" s="2">
        <v>3.6941751104790612E-4</v>
      </c>
      <c r="AD1991" s="2">
        <v>0</v>
      </c>
      <c r="AE1991" s="2">
        <v>6.2913795421375932E-4</v>
      </c>
      <c r="AF1991">
        <v>33389.696435667211</v>
      </c>
      <c r="AG1991">
        <v>104.09452644704444</v>
      </c>
      <c r="AH1991">
        <v>19564.244145429231</v>
      </c>
      <c r="AI1991">
        <v>3119.1238020303031</v>
      </c>
      <c r="AJ1991">
        <v>1.5949722386913776</v>
      </c>
      <c r="AK1991">
        <v>5184.2093114921863</v>
      </c>
      <c r="AL1991">
        <v>16.180666629673507</v>
      </c>
      <c r="AM1991">
        <v>3041.1062251171825</v>
      </c>
      <c r="AN1991">
        <v>481.6784872697117</v>
      </c>
      <c r="AO1991">
        <v>0.24789587881075206</v>
      </c>
      <c r="AP1991">
        <v>-28205.487124175022</v>
      </c>
      <c r="AQ1991">
        <v>-87.913859817370934</v>
      </c>
      <c r="AR1991">
        <v>-16523.137920312049</v>
      </c>
      <c r="AS1991">
        <v>-2637.4453147605914</v>
      </c>
      <c r="AT1991">
        <v>-1.3470763598806255</v>
      </c>
      <c r="AU1991" s="3">
        <v>-443204.81408542197</v>
      </c>
      <c r="AV1991" s="3">
        <v>-9510.7488192947112</v>
      </c>
      <c r="AW1991">
        <v>2825.5510726869002</v>
      </c>
      <c r="AX1991">
        <v>531034.06860077602</v>
      </c>
      <c r="AY1991">
        <v>60.633607024030205</v>
      </c>
      <c r="AZ1991">
        <v>11395.480104096237</v>
      </c>
      <c r="BA1991">
        <v>467.32603232602969</v>
      </c>
      <c r="BB1991">
        <v>87829.254515354012</v>
      </c>
      <c r="BC1991">
        <v>10.028366951162738</v>
      </c>
      <c r="BD1991">
        <v>1884.7312848015249</v>
      </c>
      <c r="BE1991">
        <v>-2358.2250403608705</v>
      </c>
      <c r="BF1991">
        <v>-443204.81408542197</v>
      </c>
      <c r="BG1991">
        <v>-50.605240072867467</v>
      </c>
      <c r="BH1991">
        <v>-9510.7488192947112</v>
      </c>
      <c r="BI1991">
        <v>0.12397476399815335</v>
      </c>
      <c r="BJ1991">
        <v>0.49984195527751096</v>
      </c>
      <c r="BK1991">
        <v>0.37586719127935764</v>
      </c>
      <c r="BL1991">
        <v>10.286158534383921</v>
      </c>
      <c r="BM1991">
        <v>2.1578401753429532</v>
      </c>
      <c r="BN1991">
        <f t="shared" ref="BN1991:BN2054" si="196">IF(BL1991=-999,-999,BM1991-BL1991)</f>
        <v>-8.1283183590409678</v>
      </c>
      <c r="BO1991">
        <v>0.35964021504588894</v>
      </c>
      <c r="BP1991">
        <v>5.3992366755313537E-4</v>
      </c>
      <c r="BQ1991">
        <v>0</v>
      </c>
      <c r="BR1991">
        <v>5.9523809523809521E-2</v>
      </c>
      <c r="BS1991">
        <v>0</v>
      </c>
      <c r="BT1991">
        <v>0.1111111111111111</v>
      </c>
      <c r="BU1991">
        <v>0.23277718403333936</v>
      </c>
      <c r="BV1991">
        <v>0.78231467301172231</v>
      </c>
      <c r="BW1991">
        <v>4.5719684264722282E-2</v>
      </c>
      <c r="BX1991">
        <v>0.28086811604737677</v>
      </c>
      <c r="BY1991">
        <f t="shared" ref="BY1991:BY2054" si="197">IF(I1991=-999,-999,CC1991)</f>
        <v>0.26514849590232675</v>
      </c>
      <c r="BZ1991">
        <v>0</v>
      </c>
      <c r="CA1991">
        <f t="shared" ref="CA1991:CA2054" si="198">IF(I1991=-999,-999,CD1991)</f>
        <v>5.4890497311234018E-4</v>
      </c>
      <c r="CC1991">
        <v>0.26514849590232675</v>
      </c>
      <c r="CD1991">
        <v>5.4890497311234018E-4</v>
      </c>
    </row>
    <row r="1992" spans="1:82" x14ac:dyDescent="0.3">
      <c r="A1992">
        <v>0</v>
      </c>
      <c r="B1992" t="s">
        <v>1274</v>
      </c>
      <c r="C1992" t="s">
        <v>644</v>
      </c>
      <c r="D1992">
        <v>38059</v>
      </c>
      <c r="E1992" s="2">
        <f>BO1992</f>
        <v>0.39251593186241629</v>
      </c>
      <c r="F1992" s="2" t="s">
        <v>1935</v>
      </c>
      <c r="G1992" s="3">
        <v>6029</v>
      </c>
      <c r="H1992" s="1">
        <v>0.37492350073992264</v>
      </c>
      <c r="I1992" s="1">
        <f t="shared" ref="I1992:I2055" si="199">BN1992</f>
        <v>-8.0947552198095387</v>
      </c>
      <c r="J1992" s="1">
        <v>2.6359749740799998</v>
      </c>
      <c r="K1992" s="1">
        <v>-3.3260866393200001</v>
      </c>
      <c r="L1992" s="2">
        <v>0.11256431625899999</v>
      </c>
      <c r="M1992" s="2">
        <v>-8.4386840275176998E-4</v>
      </c>
      <c r="N1992" s="7">
        <v>0</v>
      </c>
      <c r="O1992" s="2">
        <v>1.3636260508255028E-3</v>
      </c>
      <c r="P1992" s="3">
        <v>-20176.608819452904</v>
      </c>
      <c r="Q1992" s="3">
        <v>-432.97060954305823</v>
      </c>
      <c r="R1992" s="3">
        <v>-133008.11636241616</v>
      </c>
      <c r="S1992" s="3">
        <v>-414.30542221866915</v>
      </c>
      <c r="T1992" s="3">
        <v>-84234.99758345657</v>
      </c>
      <c r="V1992">
        <v>38059</v>
      </c>
      <c r="W1992" s="2">
        <v>0.34517510757464398</v>
      </c>
      <c r="X1992" s="2">
        <v>1.0057958976382035E-2</v>
      </c>
      <c r="Y1992" s="2">
        <v>0.30083455413331661</v>
      </c>
      <c r="Z1992" s="2">
        <v>0.75171512507602545</v>
      </c>
      <c r="AA1992" s="2">
        <v>9.5868977048115325E-3</v>
      </c>
      <c r="AB1992" s="2">
        <v>0.27785109956277471</v>
      </c>
      <c r="AC1992" s="2">
        <v>-8.4386840275176998E-4</v>
      </c>
      <c r="AD1992" s="2">
        <v>0</v>
      </c>
      <c r="AE1992" s="2">
        <v>1.3636260508255028E-3</v>
      </c>
      <c r="AF1992">
        <v>152490.9275864599</v>
      </c>
      <c r="AG1992">
        <v>475.02670015526468</v>
      </c>
      <c r="AH1992">
        <v>89279.79841632754</v>
      </c>
      <c r="AI1992">
        <v>7298.3179528453984</v>
      </c>
      <c r="AJ1992">
        <v>7.279124277806198</v>
      </c>
      <c r="AK1992">
        <v>19482.811224043759</v>
      </c>
      <c r="AL1992">
        <v>60.721277936595513</v>
      </c>
      <c r="AM1992">
        <v>11412.376297983054</v>
      </c>
      <c r="AN1992">
        <v>930.7424877333151</v>
      </c>
      <c r="AO1992">
        <v>0.93042075796119916</v>
      </c>
      <c r="AP1992">
        <v>-133008.11636241616</v>
      </c>
      <c r="AQ1992">
        <v>-414.30542221866915</v>
      </c>
      <c r="AR1992">
        <v>-77867.42211834449</v>
      </c>
      <c r="AS1992">
        <v>-6367.5754651120833</v>
      </c>
      <c r="AT1992">
        <v>-6.3487035198449986</v>
      </c>
      <c r="AU1992" s="3">
        <v>-3791991.8615279789</v>
      </c>
      <c r="AV1992" s="3">
        <v>-81372.496357522366</v>
      </c>
      <c r="AW1992">
        <v>23486.371533363003</v>
      </c>
      <c r="AX1992">
        <v>4414028.6659802422</v>
      </c>
      <c r="AY1992">
        <v>503.99493243635408</v>
      </c>
      <c r="AZ1992">
        <v>94720.807602088389</v>
      </c>
      <c r="BA1992">
        <v>3309.7627139100987</v>
      </c>
      <c r="BB1992">
        <v>622036.80445226398</v>
      </c>
      <c r="BC1992">
        <v>71.024322893295846</v>
      </c>
      <c r="BD1992">
        <v>13348.311244566021</v>
      </c>
      <c r="BE1992">
        <v>-20176.608819452904</v>
      </c>
      <c r="BF1992">
        <v>-3791991.8615279789</v>
      </c>
      <c r="BG1992">
        <v>-432.97060954305823</v>
      </c>
      <c r="BH1992">
        <v>-81372.496357522366</v>
      </c>
      <c r="BI1992">
        <v>0.5026108471347841</v>
      </c>
      <c r="BJ1992">
        <v>0.87753434787470674</v>
      </c>
      <c r="BK1992">
        <v>0.37492350073992264</v>
      </c>
      <c r="BL1992">
        <v>12.059753141125867</v>
      </c>
      <c r="BM1992">
        <v>3.9649979213163284</v>
      </c>
      <c r="BN1992">
        <f t="shared" si="196"/>
        <v>-8.0947552198095387</v>
      </c>
      <c r="BO1992">
        <v>0.39251593186241629</v>
      </c>
      <c r="BP1992">
        <v>2.3890210282980959E-3</v>
      </c>
      <c r="BQ1992">
        <v>0</v>
      </c>
      <c r="BR1992">
        <v>0.13690476190476192</v>
      </c>
      <c r="BS1992">
        <v>3.4482758620689655E-2</v>
      </c>
      <c r="BT1992">
        <v>0.1111111111111111</v>
      </c>
      <c r="BU1992">
        <v>0.23181600944684927</v>
      </c>
      <c r="BV1992">
        <v>0.75171512507602545</v>
      </c>
      <c r="BW1992">
        <v>9.9449146315472338E-3</v>
      </c>
      <c r="BX1992">
        <v>0.27785109956277471</v>
      </c>
      <c r="BY1992">
        <f t="shared" si="197"/>
        <v>0.38552012576248224</v>
      </c>
      <c r="BZ1992">
        <v>0</v>
      </c>
      <c r="CA1992">
        <f t="shared" si="198"/>
        <v>1.199115131379496E-3</v>
      </c>
      <c r="CC1992">
        <v>0.38552012576248224</v>
      </c>
      <c r="CD1992">
        <v>1.199115131379496E-3</v>
      </c>
    </row>
    <row r="1993" spans="1:82" x14ac:dyDescent="0.3">
      <c r="A1993">
        <v>1</v>
      </c>
      <c r="B1993" t="s">
        <v>1274</v>
      </c>
      <c r="C1993" t="s">
        <v>1293</v>
      </c>
      <c r="D1993">
        <v>38061</v>
      </c>
      <c r="E1993" s="2">
        <v>0</v>
      </c>
      <c r="F1993" s="2" t="s">
        <v>1954</v>
      </c>
      <c r="G1993" s="3">
        <v>-999</v>
      </c>
      <c r="H1993" s="1">
        <v>0.37497891820153734</v>
      </c>
      <c r="I1993" s="1">
        <f t="shared" si="199"/>
        <v>-999</v>
      </c>
      <c r="J1993" s="1">
        <v>-999</v>
      </c>
      <c r="K1993" s="1">
        <v>-999</v>
      </c>
      <c r="L1993" s="2">
        <v>-999</v>
      </c>
      <c r="M1993" s="2">
        <v>-999</v>
      </c>
      <c r="N1993" s="7">
        <v>-999</v>
      </c>
      <c r="O1993" s="2">
        <v>-999</v>
      </c>
      <c r="P1993" s="3">
        <v>-999</v>
      </c>
      <c r="Q1993" s="3">
        <v>-999</v>
      </c>
      <c r="R1993" s="3">
        <v>-999</v>
      </c>
      <c r="S1993" s="3">
        <v>-999</v>
      </c>
      <c r="T1993" s="3">
        <v>-999</v>
      </c>
      <c r="V1993">
        <v>38061</v>
      </c>
      <c r="W1993" s="2">
        <v>-999</v>
      </c>
      <c r="X1993" s="2">
        <v>1.0059445643807244E-2</v>
      </c>
      <c r="Y1993" s="2">
        <v>-999</v>
      </c>
      <c r="Z1993" s="2">
        <v>-999</v>
      </c>
      <c r="AA1993" s="2">
        <v>-999</v>
      </c>
      <c r="AB1993" s="2">
        <v>-999</v>
      </c>
      <c r="AC1993" s="2">
        <v>-999</v>
      </c>
      <c r="AD1993" s="2">
        <v>-999</v>
      </c>
      <c r="AE1993" s="2">
        <v>-999</v>
      </c>
      <c r="AF1993" s="2">
        <v>-999</v>
      </c>
      <c r="AG1993" s="2">
        <v>-999</v>
      </c>
      <c r="AH1993" s="2">
        <v>-999</v>
      </c>
      <c r="AI1993" s="2">
        <v>-999</v>
      </c>
      <c r="AJ1993" s="2">
        <v>-999</v>
      </c>
      <c r="AK1993" s="2">
        <v>-999</v>
      </c>
      <c r="AL1993" s="2">
        <v>-999</v>
      </c>
      <c r="AM1993" s="2">
        <v>-999</v>
      </c>
      <c r="AN1993" s="2">
        <v>-999</v>
      </c>
      <c r="AO1993" s="2">
        <v>-999</v>
      </c>
      <c r="AP1993" s="2">
        <v>-999</v>
      </c>
      <c r="AQ1993" s="2">
        <v>-999</v>
      </c>
      <c r="AR1993" s="2">
        <v>-999</v>
      </c>
      <c r="AS1993" s="2">
        <v>-999</v>
      </c>
      <c r="AT1993" s="2">
        <v>-999</v>
      </c>
      <c r="AU1993" s="2">
        <v>-999</v>
      </c>
      <c r="AV1993" s="2">
        <v>-999</v>
      </c>
      <c r="AW1993" s="2">
        <v>-999</v>
      </c>
      <c r="AX1993" s="2">
        <v>-999</v>
      </c>
      <c r="AY1993" s="2">
        <v>-999</v>
      </c>
      <c r="AZ1993" s="2">
        <v>-999</v>
      </c>
      <c r="BA1993" s="2">
        <v>-999</v>
      </c>
      <c r="BB1993" s="2">
        <v>-999</v>
      </c>
      <c r="BC1993" s="2">
        <v>-999</v>
      </c>
      <c r="BD1993" s="2">
        <v>-999</v>
      </c>
      <c r="BE1993" s="2">
        <v>-999</v>
      </c>
      <c r="BF1993" s="2">
        <v>-999</v>
      </c>
      <c r="BG1993" s="2">
        <v>-999</v>
      </c>
      <c r="BH1993" s="2">
        <v>-999</v>
      </c>
      <c r="BI1993">
        <v>0</v>
      </c>
      <c r="BJ1993">
        <v>0.37497891820153734</v>
      </c>
      <c r="BK1993">
        <v>0.37497891820153734</v>
      </c>
      <c r="BL1993">
        <v>-999</v>
      </c>
      <c r="BM1993">
        <v>2.2613843331996879</v>
      </c>
      <c r="BN1993">
        <f t="shared" si="196"/>
        <v>-999</v>
      </c>
      <c r="BO1993" t="s">
        <v>3748</v>
      </c>
      <c r="BP1993" t="s">
        <v>3748</v>
      </c>
      <c r="BQ1993">
        <v>0</v>
      </c>
      <c r="BR1993">
        <v>9.5238095238095233E-2</v>
      </c>
      <c r="BS1993">
        <v>3.4482758620689655E-2</v>
      </c>
      <c r="BT1993">
        <v>0.1111111111111111</v>
      </c>
      <c r="BU1993" t="s">
        <v>3748</v>
      </c>
      <c r="BY1993">
        <f t="shared" si="197"/>
        <v>-999</v>
      </c>
      <c r="CA1993">
        <f t="shared" si="198"/>
        <v>-999</v>
      </c>
    </row>
    <row r="1994" spans="1:82" x14ac:dyDescent="0.3">
      <c r="A1994">
        <v>1</v>
      </c>
      <c r="B1994" t="s">
        <v>1274</v>
      </c>
      <c r="C1994" t="s">
        <v>719</v>
      </c>
      <c r="D1994">
        <v>38063</v>
      </c>
      <c r="E1994" s="2">
        <v>0</v>
      </c>
      <c r="F1994" s="2" t="s">
        <v>1954</v>
      </c>
      <c r="G1994" s="3">
        <v>-999</v>
      </c>
      <c r="H1994" s="1">
        <v>0.38811384407818078</v>
      </c>
      <c r="I1994" s="1">
        <f t="shared" si="199"/>
        <v>-999</v>
      </c>
      <c r="J1994" s="1">
        <v>-999</v>
      </c>
      <c r="K1994" s="1">
        <v>-999</v>
      </c>
      <c r="L1994" s="2">
        <v>-999</v>
      </c>
      <c r="M1994" s="2">
        <v>-999</v>
      </c>
      <c r="N1994" s="7">
        <v>-999</v>
      </c>
      <c r="O1994" s="2">
        <v>-999</v>
      </c>
      <c r="P1994" s="3">
        <v>-999</v>
      </c>
      <c r="Q1994" s="3">
        <v>-999</v>
      </c>
      <c r="R1994" s="3">
        <v>-999</v>
      </c>
      <c r="S1994" s="3">
        <v>-999</v>
      </c>
      <c r="T1994" s="3">
        <v>-999</v>
      </c>
      <c r="V1994">
        <v>38063</v>
      </c>
      <c r="W1994" s="2">
        <v>-999</v>
      </c>
      <c r="X1994" s="2">
        <v>1.0411812314246345E-2</v>
      </c>
      <c r="Y1994" s="2">
        <v>-999</v>
      </c>
      <c r="Z1994" s="2">
        <v>-999</v>
      </c>
      <c r="AA1994" s="2">
        <v>-999</v>
      </c>
      <c r="AB1994" s="2">
        <v>-999</v>
      </c>
      <c r="AC1994" s="2">
        <v>-999</v>
      </c>
      <c r="AD1994" s="2">
        <v>-999</v>
      </c>
      <c r="AE1994" s="2">
        <v>-999</v>
      </c>
      <c r="AF1994" s="2">
        <v>-999</v>
      </c>
      <c r="AG1994" s="2">
        <v>-999</v>
      </c>
      <c r="AH1994" s="2">
        <v>-999</v>
      </c>
      <c r="AI1994" s="2">
        <v>-999</v>
      </c>
      <c r="AJ1994" s="2">
        <v>-999</v>
      </c>
      <c r="AK1994" s="2">
        <v>-999</v>
      </c>
      <c r="AL1994" s="2">
        <v>-999</v>
      </c>
      <c r="AM1994" s="2">
        <v>-999</v>
      </c>
      <c r="AN1994" s="2">
        <v>-999</v>
      </c>
      <c r="AO1994" s="2">
        <v>-999</v>
      </c>
      <c r="AP1994" s="2">
        <v>-999</v>
      </c>
      <c r="AQ1994" s="2">
        <v>-999</v>
      </c>
      <c r="AR1994" s="2">
        <v>-999</v>
      </c>
      <c r="AS1994" s="2">
        <v>-999</v>
      </c>
      <c r="AT1994" s="2">
        <v>-999</v>
      </c>
      <c r="AU1994" s="2">
        <v>-999</v>
      </c>
      <c r="AV1994" s="2">
        <v>-999</v>
      </c>
      <c r="AW1994" s="2">
        <v>-999</v>
      </c>
      <c r="AX1994" s="2">
        <v>-999</v>
      </c>
      <c r="AY1994" s="2">
        <v>-999</v>
      </c>
      <c r="AZ1994" s="2">
        <v>-999</v>
      </c>
      <c r="BA1994" s="2">
        <v>-999</v>
      </c>
      <c r="BB1994" s="2">
        <v>-999</v>
      </c>
      <c r="BC1994" s="2">
        <v>-999</v>
      </c>
      <c r="BD1994" s="2">
        <v>-999</v>
      </c>
      <c r="BE1994" s="2">
        <v>-999</v>
      </c>
      <c r="BF1994" s="2">
        <v>-999</v>
      </c>
      <c r="BG1994" s="2">
        <v>-999</v>
      </c>
      <c r="BH1994" s="2">
        <v>-999</v>
      </c>
      <c r="BI1994">
        <v>0</v>
      </c>
      <c r="BJ1994">
        <v>0.38811384407818078</v>
      </c>
      <c r="BK1994">
        <v>0.38811384407818078</v>
      </c>
      <c r="BL1994">
        <v>-999</v>
      </c>
      <c r="BM1994">
        <v>2.3515389916870086</v>
      </c>
      <c r="BN1994">
        <f t="shared" si="196"/>
        <v>-999</v>
      </c>
      <c r="BO1994" t="s">
        <v>3748</v>
      </c>
      <c r="BP1994" t="s">
        <v>3748</v>
      </c>
      <c r="BQ1994">
        <v>0</v>
      </c>
      <c r="BR1994">
        <v>8.3333333333333329E-2</v>
      </c>
      <c r="BS1994">
        <v>0.20689655172413793</v>
      </c>
      <c r="BT1994">
        <v>5.5555555555555552E-2</v>
      </c>
      <c r="BU1994" t="s">
        <v>3748</v>
      </c>
      <c r="BY1994">
        <f t="shared" si="197"/>
        <v>-999</v>
      </c>
      <c r="CA1994">
        <f t="shared" si="198"/>
        <v>-999</v>
      </c>
    </row>
    <row r="1995" spans="1:82" x14ac:dyDescent="0.3">
      <c r="A1995">
        <v>1</v>
      </c>
      <c r="B1995" t="s">
        <v>1274</v>
      </c>
      <c r="C1995" t="s">
        <v>1294</v>
      </c>
      <c r="D1995">
        <v>38065</v>
      </c>
      <c r="E1995" s="2">
        <v>0</v>
      </c>
      <c r="F1995" s="2" t="s">
        <v>1954</v>
      </c>
      <c r="G1995" s="3">
        <v>-999</v>
      </c>
      <c r="H1995" s="1">
        <v>0.37627685976760517</v>
      </c>
      <c r="I1995" s="1">
        <f t="shared" si="199"/>
        <v>-999</v>
      </c>
      <c r="J1995" s="1">
        <v>-999</v>
      </c>
      <c r="K1995" s="1">
        <v>-999</v>
      </c>
      <c r="L1995" s="2">
        <v>-999</v>
      </c>
      <c r="M1995" s="2">
        <v>-999</v>
      </c>
      <c r="N1995" s="7">
        <v>-999</v>
      </c>
      <c r="O1995" s="2">
        <v>-999</v>
      </c>
      <c r="P1995" s="3">
        <v>-999</v>
      </c>
      <c r="Q1995" s="3">
        <v>-999</v>
      </c>
      <c r="R1995" s="3">
        <v>-999</v>
      </c>
      <c r="S1995" s="3">
        <v>-999</v>
      </c>
      <c r="T1995" s="3">
        <v>-999</v>
      </c>
      <c r="V1995">
        <v>38065</v>
      </c>
      <c r="W1995" s="2">
        <v>-999</v>
      </c>
      <c r="X1995" s="2">
        <v>1.009426512831405E-2</v>
      </c>
      <c r="Y1995" s="2">
        <v>-999</v>
      </c>
      <c r="Z1995" s="2">
        <v>-999</v>
      </c>
      <c r="AA1995" s="2">
        <v>-999</v>
      </c>
      <c r="AB1995" s="2">
        <v>-999</v>
      </c>
      <c r="AC1995" s="2">
        <v>-999</v>
      </c>
      <c r="AD1995" s="2">
        <v>-999</v>
      </c>
      <c r="AE1995" s="2">
        <v>-999</v>
      </c>
      <c r="AF1995" s="2">
        <v>-999</v>
      </c>
      <c r="AG1995" s="2">
        <v>-999</v>
      </c>
      <c r="AH1995" s="2">
        <v>-999</v>
      </c>
      <c r="AI1995" s="2">
        <v>-999</v>
      </c>
      <c r="AJ1995" s="2">
        <v>-999</v>
      </c>
      <c r="AK1995" s="2">
        <v>-999</v>
      </c>
      <c r="AL1995" s="2">
        <v>-999</v>
      </c>
      <c r="AM1995" s="2">
        <v>-999</v>
      </c>
      <c r="AN1995" s="2">
        <v>-999</v>
      </c>
      <c r="AO1995" s="2">
        <v>-999</v>
      </c>
      <c r="AP1995" s="2">
        <v>-999</v>
      </c>
      <c r="AQ1995" s="2">
        <v>-999</v>
      </c>
      <c r="AR1995" s="2">
        <v>-999</v>
      </c>
      <c r="AS1995" s="2">
        <v>-999</v>
      </c>
      <c r="AT1995" s="2">
        <v>-999</v>
      </c>
      <c r="AU1995" s="2">
        <v>-999</v>
      </c>
      <c r="AV1995" s="2">
        <v>-999</v>
      </c>
      <c r="AW1995" s="2">
        <v>-999</v>
      </c>
      <c r="AX1995" s="2">
        <v>-999</v>
      </c>
      <c r="AY1995" s="2">
        <v>-999</v>
      </c>
      <c r="AZ1995" s="2">
        <v>-999</v>
      </c>
      <c r="BA1995" s="2">
        <v>-999</v>
      </c>
      <c r="BB1995" s="2">
        <v>-999</v>
      </c>
      <c r="BC1995" s="2">
        <v>-999</v>
      </c>
      <c r="BD1995" s="2">
        <v>-999</v>
      </c>
      <c r="BE1995" s="2">
        <v>-999</v>
      </c>
      <c r="BF1995" s="2">
        <v>-999</v>
      </c>
      <c r="BG1995" s="2">
        <v>-999</v>
      </c>
      <c r="BH1995" s="2">
        <v>-999</v>
      </c>
      <c r="BI1995">
        <v>0</v>
      </c>
      <c r="BJ1995">
        <v>0.37627685976760517</v>
      </c>
      <c r="BK1995">
        <v>0.37627685976760517</v>
      </c>
      <c r="BL1995">
        <v>-999</v>
      </c>
      <c r="BM1995">
        <v>3.9649979213163284</v>
      </c>
      <c r="BN1995">
        <f t="shared" si="196"/>
        <v>-999</v>
      </c>
      <c r="BO1995" t="s">
        <v>3748</v>
      </c>
      <c r="BP1995" t="s">
        <v>3748</v>
      </c>
      <c r="BQ1995">
        <v>0</v>
      </c>
      <c r="BR1995">
        <v>2.3809523809523808E-2</v>
      </c>
      <c r="BS1995">
        <v>3.4482758620689655E-2</v>
      </c>
      <c r="BT1995">
        <v>0.1111111111111111</v>
      </c>
      <c r="BU1995" t="s">
        <v>3748</v>
      </c>
      <c r="BY1995">
        <f t="shared" si="197"/>
        <v>-999</v>
      </c>
      <c r="CA1995">
        <f t="shared" si="198"/>
        <v>-999</v>
      </c>
    </row>
    <row r="1996" spans="1:82" x14ac:dyDescent="0.3">
      <c r="A1996">
        <v>1</v>
      </c>
      <c r="B1996" t="s">
        <v>1274</v>
      </c>
      <c r="C1996" t="s">
        <v>1295</v>
      </c>
      <c r="D1996">
        <v>38067</v>
      </c>
      <c r="E1996" s="2">
        <v>0</v>
      </c>
      <c r="F1996" s="2" t="s">
        <v>1954</v>
      </c>
      <c r="G1996" s="3">
        <v>-999</v>
      </c>
      <c r="H1996" s="1">
        <v>0.37705364698133115</v>
      </c>
      <c r="I1996" s="1">
        <f t="shared" si="199"/>
        <v>-999</v>
      </c>
      <c r="J1996" s="1">
        <v>-999</v>
      </c>
      <c r="K1996" s="1">
        <v>-999</v>
      </c>
      <c r="L1996" s="2">
        <v>-999</v>
      </c>
      <c r="M1996" s="2">
        <v>-999</v>
      </c>
      <c r="N1996" s="7">
        <v>-999</v>
      </c>
      <c r="O1996" s="2">
        <v>-999</v>
      </c>
      <c r="P1996" s="3">
        <v>-999</v>
      </c>
      <c r="Q1996" s="3">
        <v>-999</v>
      </c>
      <c r="R1996" s="3">
        <v>-999</v>
      </c>
      <c r="S1996" s="3">
        <v>-999</v>
      </c>
      <c r="T1996" s="3">
        <v>-999</v>
      </c>
      <c r="V1996">
        <v>38067</v>
      </c>
      <c r="W1996" s="2">
        <v>-999</v>
      </c>
      <c r="X1996" s="2">
        <v>1.01151037631652E-2</v>
      </c>
      <c r="Y1996" s="2">
        <v>-999</v>
      </c>
      <c r="Z1996" s="2">
        <v>-999</v>
      </c>
      <c r="AA1996" s="2">
        <v>-999</v>
      </c>
      <c r="AB1996" s="2">
        <v>-999</v>
      </c>
      <c r="AC1996" s="2">
        <v>-999</v>
      </c>
      <c r="AD1996" s="2">
        <v>-999</v>
      </c>
      <c r="AE1996" s="2">
        <v>-999</v>
      </c>
      <c r="AF1996" s="2">
        <v>-999</v>
      </c>
      <c r="AG1996" s="2">
        <v>-999</v>
      </c>
      <c r="AH1996" s="2">
        <v>-999</v>
      </c>
      <c r="AI1996" s="2">
        <v>-999</v>
      </c>
      <c r="AJ1996" s="2">
        <v>-999</v>
      </c>
      <c r="AK1996" s="2">
        <v>-999</v>
      </c>
      <c r="AL1996" s="2">
        <v>-999</v>
      </c>
      <c r="AM1996" s="2">
        <v>-999</v>
      </c>
      <c r="AN1996" s="2">
        <v>-999</v>
      </c>
      <c r="AO1996" s="2">
        <v>-999</v>
      </c>
      <c r="AP1996" s="2">
        <v>-999</v>
      </c>
      <c r="AQ1996" s="2">
        <v>-999</v>
      </c>
      <c r="AR1996" s="2">
        <v>-999</v>
      </c>
      <c r="AS1996" s="2">
        <v>-999</v>
      </c>
      <c r="AT1996" s="2">
        <v>-999</v>
      </c>
      <c r="AU1996" s="2">
        <v>-999</v>
      </c>
      <c r="AV1996" s="2">
        <v>-999</v>
      </c>
      <c r="AW1996" s="2">
        <v>-999</v>
      </c>
      <c r="AX1996" s="2">
        <v>-999</v>
      </c>
      <c r="AY1996" s="2">
        <v>-999</v>
      </c>
      <c r="AZ1996" s="2">
        <v>-999</v>
      </c>
      <c r="BA1996" s="2">
        <v>-999</v>
      </c>
      <c r="BB1996" s="2">
        <v>-999</v>
      </c>
      <c r="BC1996" s="2">
        <v>-999</v>
      </c>
      <c r="BD1996" s="2">
        <v>-999</v>
      </c>
      <c r="BE1996" s="2">
        <v>-999</v>
      </c>
      <c r="BF1996" s="2">
        <v>-999</v>
      </c>
      <c r="BG1996" s="2">
        <v>-999</v>
      </c>
      <c r="BH1996" s="2">
        <v>-999</v>
      </c>
      <c r="BI1996">
        <v>0</v>
      </c>
      <c r="BJ1996">
        <v>0.37705364698133115</v>
      </c>
      <c r="BK1996">
        <v>0.37705364698133115</v>
      </c>
      <c r="BL1996">
        <v>-999</v>
      </c>
      <c r="BM1996">
        <v>1.8977739422093169</v>
      </c>
      <c r="BN1996">
        <f t="shared" si="196"/>
        <v>-999</v>
      </c>
      <c r="BO1996" t="s">
        <v>3748</v>
      </c>
      <c r="BP1996" t="s">
        <v>3748</v>
      </c>
      <c r="BQ1996">
        <v>0</v>
      </c>
      <c r="BR1996">
        <v>0.13095238095238096</v>
      </c>
      <c r="BS1996">
        <v>0.20689655172413793</v>
      </c>
      <c r="BT1996">
        <v>0.22222222222222221</v>
      </c>
      <c r="BU1996" t="s">
        <v>3748</v>
      </c>
      <c r="BY1996">
        <f t="shared" si="197"/>
        <v>-999</v>
      </c>
      <c r="CA1996">
        <f t="shared" si="198"/>
        <v>-999</v>
      </c>
    </row>
    <row r="1997" spans="1:82" x14ac:dyDescent="0.3">
      <c r="A1997">
        <v>0</v>
      </c>
      <c r="B1997" t="s">
        <v>1274</v>
      </c>
      <c r="C1997" t="s">
        <v>399</v>
      </c>
      <c r="D1997">
        <v>38069</v>
      </c>
      <c r="E1997" s="2">
        <f>BO1997</f>
        <v>0.30203432409389452</v>
      </c>
      <c r="F1997" s="2" t="s">
        <v>1933</v>
      </c>
      <c r="G1997" s="3">
        <v>-167</v>
      </c>
      <c r="H1997" s="1">
        <v>0.38463612190322571</v>
      </c>
      <c r="I1997" s="1">
        <f t="shared" si="199"/>
        <v>-7.6695363031657564</v>
      </c>
      <c r="J1997" s="1">
        <v>2.6483041064499999</v>
      </c>
      <c r="K1997" s="1">
        <v>58.605791755399999</v>
      </c>
      <c r="L1997" s="2">
        <v>8.7907704416000043E-2</v>
      </c>
      <c r="M1997" s="2">
        <v>2.5195977533300534E-5</v>
      </c>
      <c r="N1997" s="7">
        <v>0</v>
      </c>
      <c r="O1997" s="2">
        <v>4.4739031441107013E-4</v>
      </c>
      <c r="P1997" s="3">
        <v>-2489.3290607210902</v>
      </c>
      <c r="Q1997" s="3">
        <v>-53.418606189882219</v>
      </c>
      <c r="R1997" s="3">
        <v>-22646.555633104421</v>
      </c>
      <c r="S1997" s="3">
        <v>-68.909236062952871</v>
      </c>
      <c r="T1997" s="3">
        <v>-17269.9347039971</v>
      </c>
      <c r="V1997">
        <v>38069</v>
      </c>
      <c r="W1997" s="2">
        <v>0.35827517223768068</v>
      </c>
      <c r="X1997" s="2">
        <v>1.0318516516842555E-2</v>
      </c>
      <c r="Y1997" s="2">
        <v>0.24988891869904137</v>
      </c>
      <c r="Z1997" s="2">
        <v>0.75523108989842602</v>
      </c>
      <c r="AA1997" s="2">
        <v>0.1689215559891048</v>
      </c>
      <c r="AB1997" s="2">
        <v>0.21698930126155408</v>
      </c>
      <c r="AC1997" s="2">
        <v>2.5195977533300534E-5</v>
      </c>
      <c r="AD1997" s="2">
        <v>0</v>
      </c>
      <c r="AE1997" s="2">
        <v>4.4739031441107013E-4</v>
      </c>
      <c r="AF1997">
        <v>25667.609569420696</v>
      </c>
      <c r="AG1997">
        <v>78.207632680550546</v>
      </c>
      <c r="AH1997">
        <v>14698.882563981191</v>
      </c>
      <c r="AI1997">
        <v>4865.9719051136544</v>
      </c>
      <c r="AJ1997">
        <v>1.2012423067547326</v>
      </c>
      <c r="AK1997">
        <v>3021.0539363162766</v>
      </c>
      <c r="AL1997">
        <v>9.2983966175976729</v>
      </c>
      <c r="AM1997">
        <v>1747.60487219527</v>
      </c>
      <c r="AN1997">
        <v>547.3148929024768</v>
      </c>
      <c r="AO1997">
        <v>0.14266629250781779</v>
      </c>
      <c r="AP1997">
        <v>-22646.555633104421</v>
      </c>
      <c r="AQ1997">
        <v>-68.909236062952871</v>
      </c>
      <c r="AR1997">
        <v>-12951.277691785921</v>
      </c>
      <c r="AS1997">
        <v>-4318.657012211178</v>
      </c>
      <c r="AT1997">
        <v>-1.0585760142469149</v>
      </c>
      <c r="AU1997" s="3">
        <v>-467844.50367192167</v>
      </c>
      <c r="AV1997" s="3">
        <v>-10039.492847326464</v>
      </c>
      <c r="AW1997">
        <v>2840.5518551786004</v>
      </c>
      <c r="AX1997">
        <v>533853.3156622661</v>
      </c>
      <c r="AY1997">
        <v>60.955509381218803</v>
      </c>
      <c r="AZ1997">
        <v>11455.978433106262</v>
      </c>
      <c r="BA1997">
        <v>351.22279445751019</v>
      </c>
      <c r="BB1997">
        <v>66008.81199034446</v>
      </c>
      <c r="BC1997">
        <v>7.5369031913365845</v>
      </c>
      <c r="BD1997">
        <v>1416.4855857797977</v>
      </c>
      <c r="BE1997">
        <v>-2489.3290607210902</v>
      </c>
      <c r="BF1997">
        <v>-467844.50367192167</v>
      </c>
      <c r="BG1997">
        <v>-53.418606189882219</v>
      </c>
      <c r="BH1997">
        <v>-10039.492847326464</v>
      </c>
      <c r="BI1997">
        <v>0.13840863777775636</v>
      </c>
      <c r="BJ1997">
        <v>0.52304475968098207</v>
      </c>
      <c r="BK1997">
        <v>0.38463612190322571</v>
      </c>
      <c r="BL1997">
        <v>9.5204143391093883</v>
      </c>
      <c r="BM1997">
        <v>1.8508780359436323</v>
      </c>
      <c r="BN1997">
        <f t="shared" si="196"/>
        <v>-7.6695363031657564</v>
      </c>
      <c r="BO1997">
        <v>0.30203432409389452</v>
      </c>
      <c r="BP1997">
        <v>5.0623284688588067E-4</v>
      </c>
      <c r="BQ1997">
        <v>0</v>
      </c>
      <c r="BR1997">
        <v>6.5476190476190479E-2</v>
      </c>
      <c r="BS1997">
        <v>0</v>
      </c>
      <c r="BT1997">
        <v>5.5555555555555552E-2</v>
      </c>
      <c r="BU1997">
        <v>0.21963867366324871</v>
      </c>
      <c r="BV1997">
        <v>0.75523108989842602</v>
      </c>
      <c r="BW1997">
        <v>0.17522982986421659</v>
      </c>
      <c r="BX1997">
        <v>0.21698930126155408</v>
      </c>
      <c r="BY1997">
        <f t="shared" si="197"/>
        <v>4.6103824291533332E-3</v>
      </c>
      <c r="BZ1997">
        <v>0</v>
      </c>
      <c r="CA1997">
        <f t="shared" si="198"/>
        <v>4.8531863250234032E-4</v>
      </c>
      <c r="CC1997">
        <v>4.6103824291533332E-3</v>
      </c>
      <c r="CD1997">
        <v>4.8531863250234032E-4</v>
      </c>
    </row>
    <row r="1998" spans="1:82" x14ac:dyDescent="0.3">
      <c r="A1998">
        <v>0</v>
      </c>
      <c r="B1998" t="s">
        <v>1274</v>
      </c>
      <c r="C1998" t="s">
        <v>943</v>
      </c>
      <c r="D1998">
        <v>38071</v>
      </c>
      <c r="E1998" s="2">
        <f>BO1998</f>
        <v>0.34770564734263981</v>
      </c>
      <c r="F1998" s="2" t="s">
        <v>1934</v>
      </c>
      <c r="G1998" s="3">
        <v>330</v>
      </c>
      <c r="H1998" s="1">
        <v>0.39134461234622658</v>
      </c>
      <c r="I1998" s="1">
        <f t="shared" si="199"/>
        <v>-7.659857495502731</v>
      </c>
      <c r="J1998" s="1">
        <v>2.6501748756899999</v>
      </c>
      <c r="K1998" s="1">
        <v>43.7930236921</v>
      </c>
      <c r="L1998" s="2">
        <v>0.10031577002699998</v>
      </c>
      <c r="M1998" s="2">
        <v>1.4022281839442771E-4</v>
      </c>
      <c r="N1998" s="7">
        <v>0</v>
      </c>
      <c r="O1998" s="2">
        <v>3.2835158664404618E-2</v>
      </c>
      <c r="P1998" s="3">
        <v>-5879.3837846382003</v>
      </c>
      <c r="Q1998" s="3">
        <v>-126.16591835383561</v>
      </c>
      <c r="R1998" s="3">
        <v>-37033.296235857997</v>
      </c>
      <c r="S1998" s="3">
        <v>-115.04975032351282</v>
      </c>
      <c r="T1998" s="3">
        <v>-25862.969100333117</v>
      </c>
      <c r="V1998">
        <v>38071</v>
      </c>
      <c r="W1998" s="2">
        <v>0.36533227374122029</v>
      </c>
      <c r="X1998" s="2">
        <v>1.0498483154132541E-2</v>
      </c>
      <c r="Y1998" s="2">
        <v>0.25635254670044955</v>
      </c>
      <c r="Z1998" s="2">
        <v>0.75576458719906925</v>
      </c>
      <c r="AA1998" s="2">
        <v>0.12622618826501295</v>
      </c>
      <c r="AB1998" s="2">
        <v>0.24761707734585767</v>
      </c>
      <c r="AC1998" s="2">
        <v>1.4022281839442771E-4</v>
      </c>
      <c r="AD1998" s="2">
        <v>0</v>
      </c>
      <c r="AE1998" s="2">
        <v>3.2835158664404618E-2</v>
      </c>
      <c r="AF1998">
        <v>39698.992891641225</v>
      </c>
      <c r="AG1998">
        <v>123.34909035502312</v>
      </c>
      <c r="AH1998">
        <v>23183.079852425821</v>
      </c>
      <c r="AI1998">
        <v>4541.9099266722133</v>
      </c>
      <c r="AJ1998">
        <v>1.8906654369678588</v>
      </c>
      <c r="AK1998">
        <v>2665.6966557832302</v>
      </c>
      <c r="AL1998">
        <v>8.2993400315103116</v>
      </c>
      <c r="AM1998">
        <v>1559.8352782266991</v>
      </c>
      <c r="AN1998">
        <v>302.18540053821778</v>
      </c>
      <c r="AO1998">
        <v>0.12718328346547392</v>
      </c>
      <c r="AP1998">
        <v>-37033.296235857997</v>
      </c>
      <c r="AQ1998">
        <v>-115.04975032351281</v>
      </c>
      <c r="AR1998">
        <v>-21623.244574199121</v>
      </c>
      <c r="AS1998">
        <v>-4239.7245261339958</v>
      </c>
      <c r="AT1998">
        <v>-1.7634821535023848</v>
      </c>
      <c r="AU1998" s="3">
        <v>-1104971.3884849034</v>
      </c>
      <c r="AV1998" s="3">
        <v>-23711.622695419865</v>
      </c>
      <c r="AW1998">
        <v>6294.2326628579003</v>
      </c>
      <c r="AX1998">
        <v>1182938.0866575139</v>
      </c>
      <c r="AY1998">
        <v>135.06817607604822</v>
      </c>
      <c r="AZ1998">
        <v>25384.713011732503</v>
      </c>
      <c r="BA1998">
        <v>414.84887821970005</v>
      </c>
      <c r="BB1998">
        <v>77966.698172610428</v>
      </c>
      <c r="BC1998">
        <v>8.9022577222126102</v>
      </c>
      <c r="BD1998">
        <v>1673.0903163126379</v>
      </c>
      <c r="BE1998">
        <v>-5879.3837846382003</v>
      </c>
      <c r="BF1998">
        <v>-1104971.3884849034</v>
      </c>
      <c r="BG1998">
        <v>-126.16591835383561</v>
      </c>
      <c r="BH1998">
        <v>-23711.622695419865</v>
      </c>
      <c r="BI1998">
        <v>0.25052755295563217</v>
      </c>
      <c r="BJ1998">
        <v>0.64187216530185875</v>
      </c>
      <c r="BK1998">
        <v>0.39134461234622658</v>
      </c>
      <c r="BL1998">
        <v>9.6965537063875793</v>
      </c>
      <c r="BM1998">
        <v>2.0366962108848488</v>
      </c>
      <c r="BN1998">
        <f t="shared" si="196"/>
        <v>-7.659857495502731</v>
      </c>
      <c r="BO1998">
        <v>0.34770564734263981</v>
      </c>
      <c r="BP1998">
        <v>1.0548678765452347E-3</v>
      </c>
      <c r="BQ1998">
        <v>0</v>
      </c>
      <c r="BR1998">
        <v>0.125</v>
      </c>
      <c r="BS1998">
        <v>0.13793103448275862</v>
      </c>
      <c r="BT1998">
        <v>5.5555555555555552E-2</v>
      </c>
      <c r="BU1998">
        <v>0.21936149387118345</v>
      </c>
      <c r="BV1998">
        <v>0.75576458719906925</v>
      </c>
      <c r="BW1998">
        <v>0.13094002932055285</v>
      </c>
      <c r="BX1998">
        <v>0.24761707734585767</v>
      </c>
      <c r="BY1998">
        <f t="shared" si="197"/>
        <v>1.5340919667478588E-2</v>
      </c>
      <c r="BZ1998">
        <v>0</v>
      </c>
      <c r="CA1998">
        <f t="shared" si="198"/>
        <v>3.149841286022708E-2</v>
      </c>
      <c r="CC1998">
        <v>1.5340919667478588E-2</v>
      </c>
      <c r="CD1998">
        <v>3.149841286022708E-2</v>
      </c>
    </row>
    <row r="1999" spans="1:82" x14ac:dyDescent="0.3">
      <c r="A1999">
        <v>1</v>
      </c>
      <c r="B1999" t="s">
        <v>1274</v>
      </c>
      <c r="C1999" t="s">
        <v>1296</v>
      </c>
      <c r="D1999">
        <v>38073</v>
      </c>
      <c r="E1999" s="2">
        <v>0</v>
      </c>
      <c r="F1999" s="2" t="s">
        <v>1954</v>
      </c>
      <c r="G1999" s="3">
        <v>-999</v>
      </c>
      <c r="H1999" s="1">
        <v>0.19337614782084628</v>
      </c>
      <c r="I1999" s="1">
        <f t="shared" si="199"/>
        <v>-999</v>
      </c>
      <c r="J1999" s="1">
        <v>-999</v>
      </c>
      <c r="K1999" s="1">
        <v>-999</v>
      </c>
      <c r="L1999" s="2">
        <v>-999</v>
      </c>
      <c r="M1999" s="2">
        <v>-999</v>
      </c>
      <c r="N1999" s="7">
        <v>-999</v>
      </c>
      <c r="O1999" s="2">
        <v>-999</v>
      </c>
      <c r="P1999" s="3">
        <v>-999</v>
      </c>
      <c r="Q1999" s="3">
        <v>-999</v>
      </c>
      <c r="R1999" s="3">
        <v>-999</v>
      </c>
      <c r="S1999" s="3">
        <v>-999</v>
      </c>
      <c r="T1999" s="3">
        <v>-999</v>
      </c>
      <c r="V1999">
        <v>38073</v>
      </c>
      <c r="W1999" s="2">
        <v>-999</v>
      </c>
      <c r="X1999" s="2">
        <v>5.1876432337647684E-3</v>
      </c>
      <c r="Y1999" s="2">
        <v>-999</v>
      </c>
      <c r="Z1999" s="2">
        <v>-999</v>
      </c>
      <c r="AA1999" s="2">
        <v>-999</v>
      </c>
      <c r="AB1999" s="2">
        <v>-999</v>
      </c>
      <c r="AC1999" s="2">
        <v>-999</v>
      </c>
      <c r="AD1999" s="2">
        <v>-999</v>
      </c>
      <c r="AE1999" s="2">
        <v>-999</v>
      </c>
      <c r="AF1999" s="2">
        <v>-999</v>
      </c>
      <c r="AG1999" s="2">
        <v>-999</v>
      </c>
      <c r="AH1999" s="2">
        <v>-999</v>
      </c>
      <c r="AI1999" s="2">
        <v>-999</v>
      </c>
      <c r="AJ1999" s="2">
        <v>-999</v>
      </c>
      <c r="AK1999" s="2">
        <v>-999</v>
      </c>
      <c r="AL1999" s="2">
        <v>-999</v>
      </c>
      <c r="AM1999" s="2">
        <v>-999</v>
      </c>
      <c r="AN1999" s="2">
        <v>-999</v>
      </c>
      <c r="AO1999" s="2">
        <v>-999</v>
      </c>
      <c r="AP1999" s="2">
        <v>-999</v>
      </c>
      <c r="AQ1999" s="2">
        <v>-999</v>
      </c>
      <c r="AR1999" s="2">
        <v>-999</v>
      </c>
      <c r="AS1999" s="2">
        <v>-999</v>
      </c>
      <c r="AT1999" s="2">
        <v>-999</v>
      </c>
      <c r="AU1999" s="2">
        <v>-999</v>
      </c>
      <c r="AV1999" s="2">
        <v>-999</v>
      </c>
      <c r="AW1999" s="2">
        <v>-999</v>
      </c>
      <c r="AX1999" s="2">
        <v>-999</v>
      </c>
      <c r="AY1999" s="2">
        <v>-999</v>
      </c>
      <c r="AZ1999" s="2">
        <v>-999</v>
      </c>
      <c r="BA1999" s="2">
        <v>-999</v>
      </c>
      <c r="BB1999" s="2">
        <v>-999</v>
      </c>
      <c r="BC1999" s="2">
        <v>-999</v>
      </c>
      <c r="BD1999" s="2">
        <v>-999</v>
      </c>
      <c r="BE1999" s="2">
        <v>-999</v>
      </c>
      <c r="BF1999" s="2">
        <v>-999</v>
      </c>
      <c r="BG1999" s="2">
        <v>-999</v>
      </c>
      <c r="BH1999" s="2">
        <v>-999</v>
      </c>
      <c r="BI1999">
        <v>0</v>
      </c>
      <c r="BJ1999">
        <v>0.19337614782084628</v>
      </c>
      <c r="BK1999">
        <v>0.19337614782084628</v>
      </c>
      <c r="BL1999">
        <v>-999</v>
      </c>
      <c r="BM1999">
        <v>2.4093804128140182</v>
      </c>
      <c r="BN1999">
        <f t="shared" si="196"/>
        <v>-999</v>
      </c>
      <c r="BO1999" t="s">
        <v>3748</v>
      </c>
      <c r="BP1999" t="s">
        <v>3748</v>
      </c>
      <c r="BQ1999">
        <v>7.1080550328140525E-5</v>
      </c>
      <c r="BR1999">
        <v>0.11904761904761904</v>
      </c>
      <c r="BS1999">
        <v>0.2413793103448276</v>
      </c>
      <c r="BT1999">
        <v>0.1111111111111111</v>
      </c>
      <c r="BU1999" t="s">
        <v>3748</v>
      </c>
      <c r="BY1999">
        <f t="shared" si="197"/>
        <v>-999</v>
      </c>
      <c r="CA1999">
        <f t="shared" si="198"/>
        <v>-999</v>
      </c>
    </row>
    <row r="2000" spans="1:82" x14ac:dyDescent="0.3">
      <c r="A2000">
        <v>1</v>
      </c>
      <c r="B2000" t="s">
        <v>1274</v>
      </c>
      <c r="C2000" t="s">
        <v>946</v>
      </c>
      <c r="D2000">
        <v>38075</v>
      </c>
      <c r="E2000" s="2">
        <v>0</v>
      </c>
      <c r="F2000" s="2" t="s">
        <v>1954</v>
      </c>
      <c r="G2000" s="3">
        <v>-999</v>
      </c>
      <c r="H2000" s="1">
        <v>0.37579262253662926</v>
      </c>
      <c r="I2000" s="1">
        <f t="shared" si="199"/>
        <v>-999</v>
      </c>
      <c r="J2000" s="1">
        <v>-999</v>
      </c>
      <c r="K2000" s="1">
        <v>-999</v>
      </c>
      <c r="L2000" s="2">
        <v>-999</v>
      </c>
      <c r="M2000" s="2">
        <v>-999</v>
      </c>
      <c r="N2000" s="7">
        <v>-999</v>
      </c>
      <c r="O2000" s="2">
        <v>-999</v>
      </c>
      <c r="P2000" s="3">
        <v>-999</v>
      </c>
      <c r="Q2000" s="3">
        <v>-999</v>
      </c>
      <c r="R2000" s="3">
        <v>-999</v>
      </c>
      <c r="S2000" s="3">
        <v>-999</v>
      </c>
      <c r="T2000" s="3">
        <v>-999</v>
      </c>
      <c r="V2000">
        <v>38075</v>
      </c>
      <c r="W2000" s="2">
        <v>-999</v>
      </c>
      <c r="X2000" s="2">
        <v>1.0081274643070046E-2</v>
      </c>
      <c r="Y2000" s="2">
        <v>-999</v>
      </c>
      <c r="Z2000" s="2">
        <v>-999</v>
      </c>
      <c r="AA2000" s="2">
        <v>-999</v>
      </c>
      <c r="AB2000" s="2">
        <v>-999</v>
      </c>
      <c r="AC2000" s="2">
        <v>-999</v>
      </c>
      <c r="AD2000" s="2">
        <v>-999</v>
      </c>
      <c r="AE2000" s="2">
        <v>-999</v>
      </c>
      <c r="AF2000" s="2">
        <v>-999</v>
      </c>
      <c r="AG2000" s="2">
        <v>-999</v>
      </c>
      <c r="AH2000" s="2">
        <v>-999</v>
      </c>
      <c r="AI2000" s="2">
        <v>-999</v>
      </c>
      <c r="AJ2000" s="2">
        <v>-999</v>
      </c>
      <c r="AK2000" s="2">
        <v>-999</v>
      </c>
      <c r="AL2000" s="2">
        <v>-999</v>
      </c>
      <c r="AM2000" s="2">
        <v>-999</v>
      </c>
      <c r="AN2000" s="2">
        <v>-999</v>
      </c>
      <c r="AO2000" s="2">
        <v>-999</v>
      </c>
      <c r="AP2000" s="2">
        <v>-999</v>
      </c>
      <c r="AQ2000" s="2">
        <v>-999</v>
      </c>
      <c r="AR2000" s="2">
        <v>-999</v>
      </c>
      <c r="AS2000" s="2">
        <v>-999</v>
      </c>
      <c r="AT2000" s="2">
        <v>-999</v>
      </c>
      <c r="AU2000" s="2">
        <v>-999</v>
      </c>
      <c r="AV2000" s="2">
        <v>-999</v>
      </c>
      <c r="AW2000" s="2">
        <v>-999</v>
      </c>
      <c r="AX2000" s="2">
        <v>-999</v>
      </c>
      <c r="AY2000" s="2">
        <v>-999</v>
      </c>
      <c r="AZ2000" s="2">
        <v>-999</v>
      </c>
      <c r="BA2000" s="2">
        <v>-999</v>
      </c>
      <c r="BB2000" s="2">
        <v>-999</v>
      </c>
      <c r="BC2000" s="2">
        <v>-999</v>
      </c>
      <c r="BD2000" s="2">
        <v>-999</v>
      </c>
      <c r="BE2000" s="2">
        <v>-999</v>
      </c>
      <c r="BF2000" s="2">
        <v>-999</v>
      </c>
      <c r="BG2000" s="2">
        <v>-999</v>
      </c>
      <c r="BH2000" s="2">
        <v>-999</v>
      </c>
      <c r="BI2000">
        <v>0</v>
      </c>
      <c r="BJ2000">
        <v>0.37579262253662926</v>
      </c>
      <c r="BK2000">
        <v>0.37579262253662926</v>
      </c>
      <c r="BL2000">
        <v>-999</v>
      </c>
      <c r="BM2000">
        <v>2.6937969569869824</v>
      </c>
      <c r="BN2000">
        <f t="shared" si="196"/>
        <v>-999</v>
      </c>
      <c r="BO2000" t="s">
        <v>3748</v>
      </c>
      <c r="BP2000" t="s">
        <v>3748</v>
      </c>
      <c r="BQ2000">
        <v>0</v>
      </c>
      <c r="BR2000">
        <v>1.7857142857142856E-2</v>
      </c>
      <c r="BS2000">
        <v>3.4482758620689655E-2</v>
      </c>
      <c r="BT2000">
        <v>0.22222222222222221</v>
      </c>
      <c r="BU2000" t="s">
        <v>3748</v>
      </c>
      <c r="BY2000">
        <f t="shared" si="197"/>
        <v>-999</v>
      </c>
      <c r="CA2000">
        <f t="shared" si="198"/>
        <v>-999</v>
      </c>
    </row>
    <row r="2001" spans="1:82" x14ac:dyDescent="0.3">
      <c r="A2001">
        <v>0</v>
      </c>
      <c r="B2001" t="s">
        <v>1274</v>
      </c>
      <c r="C2001" t="s">
        <v>507</v>
      </c>
      <c r="D2001">
        <v>38077</v>
      </c>
      <c r="E2001" s="2">
        <f>BO2001</f>
        <v>0.42458598545783183</v>
      </c>
      <c r="F2001" s="2" t="s">
        <v>1936</v>
      </c>
      <c r="G2001" s="3">
        <v>1330</v>
      </c>
      <c r="H2001" s="1">
        <v>0.38164568041498498</v>
      </c>
      <c r="I2001" s="1">
        <f t="shared" si="199"/>
        <v>-8.4946525545187637</v>
      </c>
      <c r="J2001" s="1">
        <v>2.9329211614999999</v>
      </c>
      <c r="K2001" s="1">
        <v>6.5093978288800001</v>
      </c>
      <c r="L2001" s="2">
        <v>0.11883001598599996</v>
      </c>
      <c r="M2001" s="2">
        <v>9.7650861444332739E-5</v>
      </c>
      <c r="N2001" s="7">
        <v>0</v>
      </c>
      <c r="O2001" s="2">
        <v>2.0120008094651309E-4</v>
      </c>
      <c r="P2001" s="3">
        <v>-9327.0697081762901</v>
      </c>
      <c r="Q2001" s="3">
        <v>-200.1499406038038</v>
      </c>
      <c r="R2001" s="3">
        <v>-29393.481523906306</v>
      </c>
      <c r="S2001" s="3">
        <v>-91.840739938662267</v>
      </c>
      <c r="T2001" s="3">
        <v>-20319.171013897041</v>
      </c>
      <c r="V2001">
        <v>38077</v>
      </c>
      <c r="W2001" s="2">
        <v>0.37005007576582738</v>
      </c>
      <c r="X2001" s="2">
        <v>1.0238292850546265E-2</v>
      </c>
      <c r="Y2001" s="2">
        <v>0.28888011138560843</v>
      </c>
      <c r="Z2001" s="2">
        <v>0.83639686242642708</v>
      </c>
      <c r="AA2001" s="2">
        <v>1.8762268657605739E-2</v>
      </c>
      <c r="AB2001" s="2">
        <v>0.29331720477742729</v>
      </c>
      <c r="AC2001" s="2">
        <v>9.7650861444332739E-5</v>
      </c>
      <c r="AD2001" s="2">
        <v>0</v>
      </c>
      <c r="AE2001" s="2">
        <v>2.0120008094651309E-4</v>
      </c>
      <c r="AF2001">
        <v>31351.183625931415</v>
      </c>
      <c r="AG2001">
        <v>97.946966986189452</v>
      </c>
      <c r="AH2001">
        <v>18408.829367190185</v>
      </c>
      <c r="AI2001">
        <v>3263.4311053953725</v>
      </c>
      <c r="AJ2001">
        <v>1.5004429892236792</v>
      </c>
      <c r="AK2001">
        <v>1957.7021020251082</v>
      </c>
      <c r="AL2001">
        <v>6.1062270475271863</v>
      </c>
      <c r="AM2001">
        <v>1147.6464790492096</v>
      </c>
      <c r="AN2001">
        <v>205.4429796393043</v>
      </c>
      <c r="AO2001">
        <v>9.3556944640513742E-2</v>
      </c>
      <c r="AP2001">
        <v>-29393.481523906306</v>
      </c>
      <c r="AQ2001">
        <v>-91.840739938662267</v>
      </c>
      <c r="AR2001">
        <v>-17261.182888140975</v>
      </c>
      <c r="AS2001">
        <v>-3057.9881257560683</v>
      </c>
      <c r="AT2001">
        <v>-1.4068860445831655</v>
      </c>
      <c r="AU2001" s="3">
        <v>-1752929.480954652</v>
      </c>
      <c r="AV2001" s="3">
        <v>-37616.179837078882</v>
      </c>
      <c r="AW2001">
        <v>9843.890978798001</v>
      </c>
      <c r="AX2001">
        <v>1850060.8705552963</v>
      </c>
      <c r="AY2001">
        <v>211.24042774008402</v>
      </c>
      <c r="AZ2001">
        <v>39700.525989471389</v>
      </c>
      <c r="BA2001">
        <v>516.82127062171094</v>
      </c>
      <c r="BB2001">
        <v>97131.389600644354</v>
      </c>
      <c r="BC2001">
        <v>11.090487136280217</v>
      </c>
      <c r="BD2001">
        <v>2084.3461523925039</v>
      </c>
      <c r="BE2001">
        <v>-9327.0697081762901</v>
      </c>
      <c r="BF2001">
        <v>-1752929.480954652</v>
      </c>
      <c r="BG2001">
        <v>-200.1499406038038</v>
      </c>
      <c r="BH2001">
        <v>-37616.179837078882</v>
      </c>
      <c r="BI2001">
        <v>0.31357917549639819</v>
      </c>
      <c r="BJ2001">
        <v>0.69522485591138317</v>
      </c>
      <c r="BK2001">
        <v>0.38164568041498498</v>
      </c>
      <c r="BL2001">
        <v>10.904032967332782</v>
      </c>
      <c r="BM2001">
        <v>2.4093804128140182</v>
      </c>
      <c r="BN2001">
        <f t="shared" si="196"/>
        <v>-8.4946525545187637</v>
      </c>
      <c r="BO2001">
        <v>0.42458598545783183</v>
      </c>
      <c r="BP2001">
        <v>1.6122919857140732E-3</v>
      </c>
      <c r="BQ2001">
        <v>9.3964845808418093E-5</v>
      </c>
      <c r="BR2001">
        <v>0.22619047619047619</v>
      </c>
      <c r="BS2001">
        <v>0.20689655172413793</v>
      </c>
      <c r="BT2001">
        <v>0.22222222222222221</v>
      </c>
      <c r="BU2001">
        <v>0.24326819074244435</v>
      </c>
      <c r="BV2001">
        <v>0.83639686242642708</v>
      </c>
      <c r="BW2001">
        <v>1.9462934292122137E-2</v>
      </c>
      <c r="BX2001">
        <v>0.29331720477742729</v>
      </c>
      <c r="BY2001">
        <f t="shared" si="197"/>
        <v>5.1082571451305063E-2</v>
      </c>
      <c r="BZ2001">
        <v>0</v>
      </c>
      <c r="CA2001">
        <f t="shared" si="198"/>
        <v>1.6399630691652181E-4</v>
      </c>
      <c r="CC2001">
        <v>5.1082571451305063E-2</v>
      </c>
      <c r="CD2001">
        <v>1.6399630691652181E-4</v>
      </c>
    </row>
    <row r="2002" spans="1:82" x14ac:dyDescent="0.3">
      <c r="A2002">
        <v>1</v>
      </c>
      <c r="B2002" t="s">
        <v>1274</v>
      </c>
      <c r="C2002" t="s">
        <v>1297</v>
      </c>
      <c r="D2002">
        <v>38079</v>
      </c>
      <c r="E2002" s="2">
        <v>0</v>
      </c>
      <c r="F2002" s="2" t="s">
        <v>1954</v>
      </c>
      <c r="G2002" s="3">
        <v>-999</v>
      </c>
      <c r="H2002" s="1">
        <v>0.38422400264759721</v>
      </c>
      <c r="I2002" s="1">
        <f t="shared" si="199"/>
        <v>-999</v>
      </c>
      <c r="J2002" s="1">
        <v>-999</v>
      </c>
      <c r="K2002" s="1">
        <v>-999</v>
      </c>
      <c r="L2002" s="2">
        <v>-999</v>
      </c>
      <c r="M2002" s="2">
        <v>-999</v>
      </c>
      <c r="N2002" s="7">
        <v>-999</v>
      </c>
      <c r="O2002" s="2">
        <v>-999</v>
      </c>
      <c r="P2002" s="3">
        <v>-999</v>
      </c>
      <c r="Q2002" s="3">
        <v>-999</v>
      </c>
      <c r="R2002" s="3">
        <v>-999</v>
      </c>
      <c r="S2002" s="3">
        <v>-999</v>
      </c>
      <c r="T2002" s="3">
        <v>-999</v>
      </c>
      <c r="V2002">
        <v>38079</v>
      </c>
      <c r="W2002" s="2">
        <v>-999</v>
      </c>
      <c r="X2002" s="2">
        <v>1.0307460718637565E-2</v>
      </c>
      <c r="Y2002" s="2">
        <v>-999</v>
      </c>
      <c r="Z2002" s="2">
        <v>-999</v>
      </c>
      <c r="AA2002" s="2">
        <v>-999</v>
      </c>
      <c r="AB2002" s="2">
        <v>-999</v>
      </c>
      <c r="AC2002" s="2">
        <v>-999</v>
      </c>
      <c r="AD2002" s="2">
        <v>-999</v>
      </c>
      <c r="AE2002" s="2">
        <v>-999</v>
      </c>
      <c r="AF2002" s="2">
        <v>-999</v>
      </c>
      <c r="AG2002" s="2">
        <v>-999</v>
      </c>
      <c r="AH2002" s="2">
        <v>-999</v>
      </c>
      <c r="AI2002" s="2">
        <v>-999</v>
      </c>
      <c r="AJ2002" s="2">
        <v>-999</v>
      </c>
      <c r="AK2002" s="2">
        <v>-999</v>
      </c>
      <c r="AL2002" s="2">
        <v>-999</v>
      </c>
      <c r="AM2002" s="2">
        <v>-999</v>
      </c>
      <c r="AN2002" s="2">
        <v>-999</v>
      </c>
      <c r="AO2002" s="2">
        <v>-999</v>
      </c>
      <c r="AP2002" s="2">
        <v>-999</v>
      </c>
      <c r="AQ2002" s="2">
        <v>-999</v>
      </c>
      <c r="AR2002" s="2">
        <v>-999</v>
      </c>
      <c r="AS2002" s="2">
        <v>-999</v>
      </c>
      <c r="AT2002" s="2">
        <v>-999</v>
      </c>
      <c r="AU2002" s="2">
        <v>-999</v>
      </c>
      <c r="AV2002" s="2">
        <v>-999</v>
      </c>
      <c r="AW2002" s="2">
        <v>-999</v>
      </c>
      <c r="AX2002" s="2">
        <v>-999</v>
      </c>
      <c r="AY2002" s="2">
        <v>-999</v>
      </c>
      <c r="AZ2002" s="2">
        <v>-999</v>
      </c>
      <c r="BA2002" s="2">
        <v>-999</v>
      </c>
      <c r="BB2002" s="2">
        <v>-999</v>
      </c>
      <c r="BC2002" s="2">
        <v>-999</v>
      </c>
      <c r="BD2002" s="2">
        <v>-999</v>
      </c>
      <c r="BE2002" s="2">
        <v>-999</v>
      </c>
      <c r="BF2002" s="2">
        <v>-999</v>
      </c>
      <c r="BG2002" s="2">
        <v>-999</v>
      </c>
      <c r="BH2002" s="2">
        <v>-999</v>
      </c>
      <c r="BI2002">
        <v>0</v>
      </c>
      <c r="BJ2002">
        <v>0.38422400264759721</v>
      </c>
      <c r="BK2002">
        <v>0.38422400264759721</v>
      </c>
      <c r="BL2002">
        <v>-999</v>
      </c>
      <c r="BM2002">
        <v>1.8508780359436323</v>
      </c>
      <c r="BN2002">
        <f t="shared" si="196"/>
        <v>-999</v>
      </c>
      <c r="BO2002" t="s">
        <v>3748</v>
      </c>
      <c r="BP2002" t="s">
        <v>3748</v>
      </c>
      <c r="BQ2002">
        <v>0</v>
      </c>
      <c r="BR2002">
        <v>5.3571428571428568E-2</v>
      </c>
      <c r="BS2002">
        <v>3.4482758620689655E-2</v>
      </c>
      <c r="BT2002">
        <v>0.16666666666666666</v>
      </c>
      <c r="BU2002" t="s">
        <v>3748</v>
      </c>
      <c r="BY2002">
        <f t="shared" si="197"/>
        <v>-999</v>
      </c>
      <c r="CA2002">
        <f t="shared" si="198"/>
        <v>-999</v>
      </c>
    </row>
    <row r="2003" spans="1:82" x14ac:dyDescent="0.3">
      <c r="A2003">
        <v>1</v>
      </c>
      <c r="B2003" t="s">
        <v>1274</v>
      </c>
      <c r="C2003" t="s">
        <v>1298</v>
      </c>
      <c r="D2003">
        <v>38081</v>
      </c>
      <c r="E2003" s="2">
        <v>0</v>
      </c>
      <c r="F2003" s="2" t="s">
        <v>1954</v>
      </c>
      <c r="G2003" s="3">
        <v>-999</v>
      </c>
      <c r="H2003" s="1">
        <v>0.39140004272776141</v>
      </c>
      <c r="I2003" s="1">
        <f t="shared" si="199"/>
        <v>-999</v>
      </c>
      <c r="J2003" s="1">
        <v>-999</v>
      </c>
      <c r="K2003" s="1">
        <v>-999</v>
      </c>
      <c r="L2003" s="2">
        <v>-999</v>
      </c>
      <c r="M2003" s="2">
        <v>-999</v>
      </c>
      <c r="N2003" s="7">
        <v>-999</v>
      </c>
      <c r="O2003" s="2">
        <v>-999</v>
      </c>
      <c r="P2003" s="3">
        <v>-999</v>
      </c>
      <c r="Q2003" s="3">
        <v>-999</v>
      </c>
      <c r="R2003" s="3">
        <v>-999</v>
      </c>
      <c r="S2003" s="3">
        <v>-999</v>
      </c>
      <c r="T2003" s="3">
        <v>-999</v>
      </c>
      <c r="V2003">
        <v>38081</v>
      </c>
      <c r="W2003" s="2">
        <v>-999</v>
      </c>
      <c r="X2003" s="2">
        <v>1.0499970168156528E-2</v>
      </c>
      <c r="Y2003" s="2">
        <v>-999</v>
      </c>
      <c r="Z2003" s="2">
        <v>-999</v>
      </c>
      <c r="AA2003" s="2">
        <v>-999</v>
      </c>
      <c r="AB2003" s="2">
        <v>-999</v>
      </c>
      <c r="AC2003" s="2">
        <v>-999</v>
      </c>
      <c r="AD2003" s="2">
        <v>-999</v>
      </c>
      <c r="AE2003" s="2">
        <v>-999</v>
      </c>
      <c r="AF2003" s="2">
        <v>-999</v>
      </c>
      <c r="AG2003" s="2">
        <v>-999</v>
      </c>
      <c r="AH2003" s="2">
        <v>-999</v>
      </c>
      <c r="AI2003" s="2">
        <v>-999</v>
      </c>
      <c r="AJ2003" s="2">
        <v>-999</v>
      </c>
      <c r="AK2003" s="2">
        <v>-999</v>
      </c>
      <c r="AL2003" s="2">
        <v>-999</v>
      </c>
      <c r="AM2003" s="2">
        <v>-999</v>
      </c>
      <c r="AN2003" s="2">
        <v>-999</v>
      </c>
      <c r="AO2003" s="2">
        <v>-999</v>
      </c>
      <c r="AP2003" s="2">
        <v>-999</v>
      </c>
      <c r="AQ2003" s="2">
        <v>-999</v>
      </c>
      <c r="AR2003" s="2">
        <v>-999</v>
      </c>
      <c r="AS2003" s="2">
        <v>-999</v>
      </c>
      <c r="AT2003" s="2">
        <v>-999</v>
      </c>
      <c r="AU2003" s="2">
        <v>-999</v>
      </c>
      <c r="AV2003" s="2">
        <v>-999</v>
      </c>
      <c r="AW2003" s="2">
        <v>-999</v>
      </c>
      <c r="AX2003" s="2">
        <v>-999</v>
      </c>
      <c r="AY2003" s="2">
        <v>-999</v>
      </c>
      <c r="AZ2003" s="2">
        <v>-999</v>
      </c>
      <c r="BA2003" s="2">
        <v>-999</v>
      </c>
      <c r="BB2003" s="2">
        <v>-999</v>
      </c>
      <c r="BC2003" s="2">
        <v>-999</v>
      </c>
      <c r="BD2003" s="2">
        <v>-999</v>
      </c>
      <c r="BE2003" s="2">
        <v>-999</v>
      </c>
      <c r="BF2003" s="2">
        <v>-999</v>
      </c>
      <c r="BG2003" s="2">
        <v>-999</v>
      </c>
      <c r="BH2003" s="2">
        <v>-999</v>
      </c>
      <c r="BI2003">
        <v>0</v>
      </c>
      <c r="BJ2003">
        <v>0.39140004272776141</v>
      </c>
      <c r="BK2003">
        <v>0.39140004272776141</v>
      </c>
      <c r="BL2003">
        <v>-999</v>
      </c>
      <c r="BM2003">
        <v>2.4093804128140182</v>
      </c>
      <c r="BN2003">
        <f t="shared" si="196"/>
        <v>-999</v>
      </c>
      <c r="BO2003" t="s">
        <v>3748</v>
      </c>
      <c r="BP2003" t="s">
        <v>3748</v>
      </c>
      <c r="BQ2003">
        <v>8.3850483365832703E-5</v>
      </c>
      <c r="BR2003">
        <v>0.10714285714285714</v>
      </c>
      <c r="BS2003">
        <v>0.2413793103448276</v>
      </c>
      <c r="BT2003">
        <v>5.5555555555555552E-2</v>
      </c>
      <c r="BU2003" t="s">
        <v>3748</v>
      </c>
      <c r="BY2003">
        <f t="shared" si="197"/>
        <v>-999</v>
      </c>
      <c r="CA2003">
        <f t="shared" si="198"/>
        <v>-999</v>
      </c>
    </row>
    <row r="2004" spans="1:82" x14ac:dyDescent="0.3">
      <c r="A2004">
        <v>1</v>
      </c>
      <c r="B2004" t="s">
        <v>1274</v>
      </c>
      <c r="C2004" t="s">
        <v>663</v>
      </c>
      <c r="D2004">
        <v>38083</v>
      </c>
      <c r="E2004" s="2">
        <v>0</v>
      </c>
      <c r="F2004" s="2" t="s">
        <v>1954</v>
      </c>
      <c r="G2004" s="3">
        <v>-999</v>
      </c>
      <c r="H2004" s="1">
        <v>0.39591350097215428</v>
      </c>
      <c r="I2004" s="1">
        <f t="shared" si="199"/>
        <v>-999</v>
      </c>
      <c r="J2004" s="1">
        <v>-999</v>
      </c>
      <c r="K2004" s="1">
        <v>-999</v>
      </c>
      <c r="L2004" s="2">
        <v>-999</v>
      </c>
      <c r="M2004" s="2">
        <v>-999</v>
      </c>
      <c r="N2004" s="7">
        <v>-999</v>
      </c>
      <c r="O2004" s="2">
        <v>-999</v>
      </c>
      <c r="P2004" s="3">
        <v>-999</v>
      </c>
      <c r="Q2004" s="3">
        <v>-999</v>
      </c>
      <c r="R2004" s="3">
        <v>-999</v>
      </c>
      <c r="S2004" s="3">
        <v>-999</v>
      </c>
      <c r="T2004" s="3">
        <v>-999</v>
      </c>
      <c r="V2004">
        <v>38083</v>
      </c>
      <c r="W2004" s="2">
        <v>-999</v>
      </c>
      <c r="X2004" s="2">
        <v>1.0621051342780487E-2</v>
      </c>
      <c r="Y2004" s="2">
        <v>-999</v>
      </c>
      <c r="Z2004" s="2">
        <v>-999</v>
      </c>
      <c r="AA2004" s="2">
        <v>-999</v>
      </c>
      <c r="AB2004" s="2">
        <v>-999</v>
      </c>
      <c r="AC2004" s="2">
        <v>-999</v>
      </c>
      <c r="AD2004" s="2">
        <v>-999</v>
      </c>
      <c r="AE2004" s="2">
        <v>-999</v>
      </c>
      <c r="AF2004" s="2">
        <v>-999</v>
      </c>
      <c r="AG2004" s="2">
        <v>-999</v>
      </c>
      <c r="AH2004" s="2">
        <v>-999</v>
      </c>
      <c r="AI2004" s="2">
        <v>-999</v>
      </c>
      <c r="AJ2004" s="2">
        <v>-999</v>
      </c>
      <c r="AK2004" s="2">
        <v>-999</v>
      </c>
      <c r="AL2004" s="2">
        <v>-999</v>
      </c>
      <c r="AM2004" s="2">
        <v>-999</v>
      </c>
      <c r="AN2004" s="2">
        <v>-999</v>
      </c>
      <c r="AO2004" s="2">
        <v>-999</v>
      </c>
      <c r="AP2004" s="2">
        <v>-999</v>
      </c>
      <c r="AQ2004" s="2">
        <v>-999</v>
      </c>
      <c r="AR2004" s="2">
        <v>-999</v>
      </c>
      <c r="AS2004" s="2">
        <v>-999</v>
      </c>
      <c r="AT2004" s="2">
        <v>-999</v>
      </c>
      <c r="AU2004" s="2">
        <v>-999</v>
      </c>
      <c r="AV2004" s="2">
        <v>-999</v>
      </c>
      <c r="AW2004" s="2">
        <v>-999</v>
      </c>
      <c r="AX2004" s="2">
        <v>-999</v>
      </c>
      <c r="AY2004" s="2">
        <v>-999</v>
      </c>
      <c r="AZ2004" s="2">
        <v>-999</v>
      </c>
      <c r="BA2004" s="2">
        <v>-999</v>
      </c>
      <c r="BB2004" s="2">
        <v>-999</v>
      </c>
      <c r="BC2004" s="2">
        <v>-999</v>
      </c>
      <c r="BD2004" s="2">
        <v>-999</v>
      </c>
      <c r="BE2004" s="2">
        <v>-999</v>
      </c>
      <c r="BF2004" s="2">
        <v>-999</v>
      </c>
      <c r="BG2004" s="2">
        <v>-999</v>
      </c>
      <c r="BH2004" s="2">
        <v>-999</v>
      </c>
      <c r="BI2004">
        <v>0</v>
      </c>
      <c r="BJ2004">
        <v>0.39591350097215428</v>
      </c>
      <c r="BK2004">
        <v>0.39591350097215428</v>
      </c>
      <c r="BL2004">
        <v>-999</v>
      </c>
      <c r="BM2004">
        <v>2.665189576774726</v>
      </c>
      <c r="BN2004">
        <f t="shared" si="196"/>
        <v>-999</v>
      </c>
      <c r="BO2004" t="s">
        <v>3748</v>
      </c>
      <c r="BP2004" t="s">
        <v>3748</v>
      </c>
      <c r="BQ2004">
        <v>0</v>
      </c>
      <c r="BR2004">
        <v>3.5714285714285712E-2</v>
      </c>
      <c r="BS2004">
        <v>0</v>
      </c>
      <c r="BT2004">
        <v>5.5555555555555552E-2</v>
      </c>
      <c r="BU2004" t="s">
        <v>3748</v>
      </c>
      <c r="BY2004">
        <f t="shared" si="197"/>
        <v>-999</v>
      </c>
      <c r="CA2004">
        <f t="shared" si="198"/>
        <v>-999</v>
      </c>
    </row>
    <row r="2005" spans="1:82" x14ac:dyDescent="0.3">
      <c r="A2005">
        <v>1</v>
      </c>
      <c r="B2005" t="s">
        <v>1274</v>
      </c>
      <c r="C2005" t="s">
        <v>602</v>
      </c>
      <c r="D2005">
        <v>38085</v>
      </c>
      <c r="E2005" s="2">
        <v>0</v>
      </c>
      <c r="F2005" s="2" t="s">
        <v>1954</v>
      </c>
      <c r="G2005" s="3">
        <v>-999</v>
      </c>
      <c r="H2005" s="1">
        <v>0.37607452939444208</v>
      </c>
      <c r="I2005" s="1">
        <f t="shared" si="199"/>
        <v>-999</v>
      </c>
      <c r="J2005" s="1">
        <v>-999</v>
      </c>
      <c r="K2005" s="1">
        <v>-999</v>
      </c>
      <c r="L2005" s="2">
        <v>-999</v>
      </c>
      <c r="M2005" s="2">
        <v>-999</v>
      </c>
      <c r="N2005" s="7">
        <v>-999</v>
      </c>
      <c r="O2005" s="2">
        <v>-999</v>
      </c>
      <c r="P2005" s="3">
        <v>-999</v>
      </c>
      <c r="Q2005" s="3">
        <v>-999</v>
      </c>
      <c r="R2005" s="3">
        <v>-999</v>
      </c>
      <c r="S2005" s="3">
        <v>-999</v>
      </c>
      <c r="T2005" s="3">
        <v>-999</v>
      </c>
      <c r="V2005">
        <v>38085</v>
      </c>
      <c r="W2005" s="2">
        <v>-999</v>
      </c>
      <c r="X2005" s="2">
        <v>1.0088837272794367E-2</v>
      </c>
      <c r="Y2005" s="2">
        <v>-999</v>
      </c>
      <c r="Z2005" s="2">
        <v>-999</v>
      </c>
      <c r="AA2005" s="2">
        <v>-999</v>
      </c>
      <c r="AB2005" s="2">
        <v>-999</v>
      </c>
      <c r="AC2005" s="2">
        <v>-999</v>
      </c>
      <c r="AD2005" s="2">
        <v>-999</v>
      </c>
      <c r="AE2005" s="2">
        <v>-999</v>
      </c>
      <c r="AF2005" s="2">
        <v>-999</v>
      </c>
      <c r="AG2005" s="2">
        <v>-999</v>
      </c>
      <c r="AH2005" s="2">
        <v>-999</v>
      </c>
      <c r="AI2005" s="2">
        <v>-999</v>
      </c>
      <c r="AJ2005" s="2">
        <v>-999</v>
      </c>
      <c r="AK2005" s="2">
        <v>-999</v>
      </c>
      <c r="AL2005" s="2">
        <v>-999</v>
      </c>
      <c r="AM2005" s="2">
        <v>-999</v>
      </c>
      <c r="AN2005" s="2">
        <v>-999</v>
      </c>
      <c r="AO2005" s="2">
        <v>-999</v>
      </c>
      <c r="AP2005" s="2">
        <v>-999</v>
      </c>
      <c r="AQ2005" s="2">
        <v>-999</v>
      </c>
      <c r="AR2005" s="2">
        <v>-999</v>
      </c>
      <c r="AS2005" s="2">
        <v>-999</v>
      </c>
      <c r="AT2005" s="2">
        <v>-999</v>
      </c>
      <c r="AU2005" s="2">
        <v>-999</v>
      </c>
      <c r="AV2005" s="2">
        <v>-999</v>
      </c>
      <c r="AW2005" s="2">
        <v>-999</v>
      </c>
      <c r="AX2005" s="2">
        <v>-999</v>
      </c>
      <c r="AY2005" s="2">
        <v>-999</v>
      </c>
      <c r="AZ2005" s="2">
        <v>-999</v>
      </c>
      <c r="BA2005" s="2">
        <v>-999</v>
      </c>
      <c r="BB2005" s="2">
        <v>-999</v>
      </c>
      <c r="BC2005" s="2">
        <v>-999</v>
      </c>
      <c r="BD2005" s="2">
        <v>-999</v>
      </c>
      <c r="BE2005" s="2">
        <v>-999</v>
      </c>
      <c r="BF2005" s="2">
        <v>-999</v>
      </c>
      <c r="BG2005" s="2">
        <v>-999</v>
      </c>
      <c r="BH2005" s="2">
        <v>-999</v>
      </c>
      <c r="BI2005">
        <v>0</v>
      </c>
      <c r="BJ2005">
        <v>0.37607452939444208</v>
      </c>
      <c r="BK2005">
        <v>0.37607452939444208</v>
      </c>
      <c r="BL2005">
        <v>-999</v>
      </c>
      <c r="BM2005">
        <v>3.9649979213163284</v>
      </c>
      <c r="BN2005">
        <f t="shared" si="196"/>
        <v>-999</v>
      </c>
      <c r="BO2005" t="s">
        <v>3748</v>
      </c>
      <c r="BP2005" t="s">
        <v>3748</v>
      </c>
      <c r="BQ2005">
        <v>3.9352601457968214E-7</v>
      </c>
      <c r="BR2005">
        <v>1.7857142857142856E-2</v>
      </c>
      <c r="BS2005">
        <v>3.4482758620689655E-2</v>
      </c>
      <c r="BT2005">
        <v>0.1111111111111111</v>
      </c>
      <c r="BU2005" t="s">
        <v>3748</v>
      </c>
      <c r="BY2005">
        <f t="shared" si="197"/>
        <v>-999</v>
      </c>
      <c r="CA2005">
        <f t="shared" si="198"/>
        <v>-999</v>
      </c>
    </row>
    <row r="2006" spans="1:82" x14ac:dyDescent="0.3">
      <c r="A2006">
        <v>1</v>
      </c>
      <c r="B2006" t="s">
        <v>1274</v>
      </c>
      <c r="C2006" t="s">
        <v>1299</v>
      </c>
      <c r="D2006">
        <v>38087</v>
      </c>
      <c r="E2006" s="2">
        <v>0</v>
      </c>
      <c r="F2006" s="2" t="s">
        <v>1954</v>
      </c>
      <c r="G2006" s="3">
        <v>-999</v>
      </c>
      <c r="H2006" s="1">
        <v>0.37591868685213931</v>
      </c>
      <c r="I2006" s="1">
        <f t="shared" si="199"/>
        <v>-999</v>
      </c>
      <c r="J2006" s="1">
        <v>-999</v>
      </c>
      <c r="K2006" s="1">
        <v>-999</v>
      </c>
      <c r="L2006" s="2">
        <v>-999</v>
      </c>
      <c r="M2006" s="2">
        <v>-999</v>
      </c>
      <c r="N2006" s="7">
        <v>-999</v>
      </c>
      <c r="O2006" s="2">
        <v>-999</v>
      </c>
      <c r="P2006" s="3">
        <v>-999</v>
      </c>
      <c r="Q2006" s="3">
        <v>-999</v>
      </c>
      <c r="R2006" s="3">
        <v>-999</v>
      </c>
      <c r="S2006" s="3">
        <v>-999</v>
      </c>
      <c r="T2006" s="3">
        <v>-999</v>
      </c>
      <c r="V2006">
        <v>38087</v>
      </c>
      <c r="W2006" s="2">
        <v>-999</v>
      </c>
      <c r="X2006" s="2">
        <v>1.0084656532205518E-2</v>
      </c>
      <c r="Y2006" s="2">
        <v>-999</v>
      </c>
      <c r="Z2006" s="2">
        <v>-999</v>
      </c>
      <c r="AA2006" s="2">
        <v>-999</v>
      </c>
      <c r="AB2006" s="2">
        <v>-999</v>
      </c>
      <c r="AC2006" s="2">
        <v>-999</v>
      </c>
      <c r="AD2006" s="2">
        <v>-999</v>
      </c>
      <c r="AE2006" s="2">
        <v>-999</v>
      </c>
      <c r="AF2006" s="2">
        <v>-999</v>
      </c>
      <c r="AG2006" s="2">
        <v>-999</v>
      </c>
      <c r="AH2006" s="2">
        <v>-999</v>
      </c>
      <c r="AI2006" s="2">
        <v>-999</v>
      </c>
      <c r="AJ2006" s="2">
        <v>-999</v>
      </c>
      <c r="AK2006" s="2">
        <v>-999</v>
      </c>
      <c r="AL2006" s="2">
        <v>-999</v>
      </c>
      <c r="AM2006" s="2">
        <v>-999</v>
      </c>
      <c r="AN2006" s="2">
        <v>-999</v>
      </c>
      <c r="AO2006" s="2">
        <v>-999</v>
      </c>
      <c r="AP2006" s="2">
        <v>-999</v>
      </c>
      <c r="AQ2006" s="2">
        <v>-999</v>
      </c>
      <c r="AR2006" s="2">
        <v>-999</v>
      </c>
      <c r="AS2006" s="2">
        <v>-999</v>
      </c>
      <c r="AT2006" s="2">
        <v>-999</v>
      </c>
      <c r="AU2006" s="2">
        <v>-999</v>
      </c>
      <c r="AV2006" s="2">
        <v>-999</v>
      </c>
      <c r="AW2006" s="2">
        <v>-999</v>
      </c>
      <c r="AX2006" s="2">
        <v>-999</v>
      </c>
      <c r="AY2006" s="2">
        <v>-999</v>
      </c>
      <c r="AZ2006" s="2">
        <v>-999</v>
      </c>
      <c r="BA2006" s="2">
        <v>-999</v>
      </c>
      <c r="BB2006" s="2">
        <v>-999</v>
      </c>
      <c r="BC2006" s="2">
        <v>-999</v>
      </c>
      <c r="BD2006" s="2">
        <v>-999</v>
      </c>
      <c r="BE2006" s="2">
        <v>-999</v>
      </c>
      <c r="BF2006" s="2">
        <v>-999</v>
      </c>
      <c r="BG2006" s="2">
        <v>-999</v>
      </c>
      <c r="BH2006" s="2">
        <v>-999</v>
      </c>
      <c r="BI2006">
        <v>0</v>
      </c>
      <c r="BJ2006">
        <v>0.37591868685213931</v>
      </c>
      <c r="BK2006">
        <v>0.37591868685213931</v>
      </c>
      <c r="BL2006">
        <v>-999</v>
      </c>
      <c r="BM2006">
        <v>2.4040031108742723</v>
      </c>
      <c r="BN2006">
        <f t="shared" si="196"/>
        <v>-999</v>
      </c>
      <c r="BO2006" t="s">
        <v>3748</v>
      </c>
      <c r="BP2006" t="s">
        <v>3748</v>
      </c>
      <c r="BQ2006">
        <v>0</v>
      </c>
      <c r="BR2006">
        <v>1.1904761904761904E-2</v>
      </c>
      <c r="BS2006">
        <v>0</v>
      </c>
      <c r="BT2006">
        <v>0.16666666666666666</v>
      </c>
      <c r="BU2006" t="s">
        <v>3748</v>
      </c>
      <c r="BY2006">
        <f t="shared" si="197"/>
        <v>-999</v>
      </c>
      <c r="CA2006">
        <f t="shared" si="198"/>
        <v>-999</v>
      </c>
    </row>
    <row r="2007" spans="1:82" x14ac:dyDescent="0.3">
      <c r="A2007">
        <v>0</v>
      </c>
      <c r="B2007" t="s">
        <v>1274</v>
      </c>
      <c r="C2007" t="s">
        <v>511</v>
      </c>
      <c r="D2007">
        <v>38089</v>
      </c>
      <c r="E2007" s="2">
        <f>BO2007</f>
        <v>0.31458202200961577</v>
      </c>
      <c r="F2007" s="2" t="s">
        <v>1934</v>
      </c>
      <c r="G2007" s="3">
        <v>6433</v>
      </c>
      <c r="H2007" s="1">
        <v>0.37484413736422861</v>
      </c>
      <c r="I2007" s="1">
        <f t="shared" si="199"/>
        <v>-7.8652734648492348</v>
      </c>
      <c r="J2007" s="1">
        <v>2.7986017009399999</v>
      </c>
      <c r="K2007" s="1">
        <v>-5.8750295138900004</v>
      </c>
      <c r="L2007" s="2">
        <v>0.14290931704400001</v>
      </c>
      <c r="M2007" s="2">
        <v>-6.7374077103006592E-5</v>
      </c>
      <c r="N2007" s="7">
        <v>0</v>
      </c>
      <c r="O2007" s="2">
        <v>4.9460585762616666E-4</v>
      </c>
      <c r="P2007" s="3">
        <v>-15174.45984274365</v>
      </c>
      <c r="Q2007" s="3">
        <v>-325.62930601424671</v>
      </c>
      <c r="R2007" s="3">
        <v>-179121.61429736216</v>
      </c>
      <c r="S2007" s="3">
        <v>-558.56349454247129</v>
      </c>
      <c r="T2007" s="3">
        <v>-133019.93433775072</v>
      </c>
      <c r="V2007">
        <v>38089</v>
      </c>
      <c r="W2007" s="2">
        <v>0.37147709484413433</v>
      </c>
      <c r="X2007" s="2">
        <v>1.005582991918668E-2</v>
      </c>
      <c r="Y2007" s="2">
        <v>0.27521397137445247</v>
      </c>
      <c r="Z2007" s="2">
        <v>0.79809226124930666</v>
      </c>
      <c r="AA2007" s="2">
        <v>1.6933806322593881E-2</v>
      </c>
      <c r="AB2007" s="2">
        <v>0.35275398277263381</v>
      </c>
      <c r="AC2007" s="2">
        <v>-6.7374077103006592E-5</v>
      </c>
      <c r="AD2007" s="2">
        <v>0</v>
      </c>
      <c r="AE2007" s="2">
        <v>4.9460585762616666E-4</v>
      </c>
      <c r="AF2007">
        <v>182951.15956905321</v>
      </c>
      <c r="AG2007">
        <v>570.5054410729266</v>
      </c>
      <c r="AH2007">
        <v>107224.73233138412</v>
      </c>
      <c r="AI2007">
        <v>28639.10657210293</v>
      </c>
      <c r="AJ2007">
        <v>8.7412502695504433</v>
      </c>
      <c r="AK2007">
        <v>3829.5452716910477</v>
      </c>
      <c r="AL2007">
        <v>11.941946530455381</v>
      </c>
      <c r="AM2007">
        <v>2244.4518983651533</v>
      </c>
      <c r="AN2007">
        <v>599.45266737115901</v>
      </c>
      <c r="AO2007">
        <v>0.18297364539708155</v>
      </c>
      <c r="AP2007">
        <v>-179121.61429736216</v>
      </c>
      <c r="AQ2007">
        <v>-558.56349454247118</v>
      </c>
      <c r="AR2007">
        <v>-104980.28043301897</v>
      </c>
      <c r="AS2007">
        <v>-28039.653904731771</v>
      </c>
      <c r="AT2007">
        <v>-8.5582766241533612</v>
      </c>
      <c r="AU2007" s="3">
        <v>-2851887.9828452417</v>
      </c>
      <c r="AV2007" s="3">
        <v>-61198.771772317523</v>
      </c>
      <c r="AW2007">
        <v>15493.347836983001</v>
      </c>
      <c r="AX2007">
        <v>2911819.7924825852</v>
      </c>
      <c r="AY2007">
        <v>332.47233550831402</v>
      </c>
      <c r="AZ2007">
        <v>62484.850735432534</v>
      </c>
      <c r="BA2007">
        <v>318.88799423935052</v>
      </c>
      <c r="BB2007">
        <v>59931.809637343533</v>
      </c>
      <c r="BC2007">
        <v>6.8430294940673093</v>
      </c>
      <c r="BD2007">
        <v>1286.0789631150101</v>
      </c>
      <c r="BE2007">
        <v>-15174.45984274365</v>
      </c>
      <c r="BF2007">
        <v>-2851887.9828452417</v>
      </c>
      <c r="BG2007">
        <v>-325.62930601424671</v>
      </c>
      <c r="BH2007">
        <v>-61198.771772317523</v>
      </c>
      <c r="BI2007">
        <v>0.56521668108726741</v>
      </c>
      <c r="BJ2007">
        <v>0.94006081845149603</v>
      </c>
      <c r="BK2007">
        <v>0.37484413736422861</v>
      </c>
      <c r="BL2007">
        <v>10.269276575723508</v>
      </c>
      <c r="BM2007">
        <v>2.4040031108742723</v>
      </c>
      <c r="BN2007">
        <f t="shared" si="196"/>
        <v>-7.8652734648492348</v>
      </c>
      <c r="BO2007">
        <v>0.31458202200961577</v>
      </c>
      <c r="BP2007">
        <v>2.1531768232947424E-3</v>
      </c>
      <c r="BQ2007">
        <v>0</v>
      </c>
      <c r="BR2007">
        <v>8.3333333333333329E-2</v>
      </c>
      <c r="BS2007">
        <v>0</v>
      </c>
      <c r="BT2007">
        <v>5.5555555555555552E-2</v>
      </c>
      <c r="BU2007">
        <v>0.22524415603915487</v>
      </c>
      <c r="BV2007">
        <v>0.79809226124930666</v>
      </c>
      <c r="BW2007">
        <v>1.7566189131321453E-2</v>
      </c>
      <c r="BX2007">
        <v>0.35275398277263381</v>
      </c>
      <c r="BY2007">
        <f t="shared" si="197"/>
        <v>2.235414989353476E-2</v>
      </c>
      <c r="BZ2007">
        <v>0</v>
      </c>
      <c r="CA2007">
        <f t="shared" si="198"/>
        <v>3.5081418745787102E-4</v>
      </c>
      <c r="CC2007">
        <v>2.235414989353476E-2</v>
      </c>
      <c r="CD2007">
        <v>3.5081418745787102E-4</v>
      </c>
    </row>
    <row r="2008" spans="1:82" x14ac:dyDescent="0.3">
      <c r="A2008">
        <v>1</v>
      </c>
      <c r="B2008" t="s">
        <v>1274</v>
      </c>
      <c r="C2008" t="s">
        <v>953</v>
      </c>
      <c r="D2008">
        <v>38091</v>
      </c>
      <c r="E2008" s="2">
        <v>0</v>
      </c>
      <c r="F2008" s="2" t="s">
        <v>1954</v>
      </c>
      <c r="G2008" s="3">
        <v>-999</v>
      </c>
      <c r="H2008" s="1">
        <v>0.37863068379642467</v>
      </c>
      <c r="I2008" s="1">
        <f t="shared" si="199"/>
        <v>-999</v>
      </c>
      <c r="J2008" s="1">
        <v>-999</v>
      </c>
      <c r="K2008" s="1">
        <v>-999</v>
      </c>
      <c r="L2008" s="2">
        <v>-999</v>
      </c>
      <c r="M2008" s="2">
        <v>-999</v>
      </c>
      <c r="N2008" s="7">
        <v>-999</v>
      </c>
      <c r="O2008" s="2">
        <v>-999</v>
      </c>
      <c r="P2008" s="3">
        <v>-999</v>
      </c>
      <c r="Q2008" s="3">
        <v>-999</v>
      </c>
      <c r="R2008" s="3">
        <v>-999</v>
      </c>
      <c r="S2008" s="3">
        <v>-999</v>
      </c>
      <c r="T2008" s="3">
        <v>-999</v>
      </c>
      <c r="V2008">
        <v>38091</v>
      </c>
      <c r="W2008" s="2">
        <v>-999</v>
      </c>
      <c r="X2008" s="2">
        <v>1.0157410451220634E-2</v>
      </c>
      <c r="Y2008" s="2">
        <v>-999</v>
      </c>
      <c r="Z2008" s="2">
        <v>-999</v>
      </c>
      <c r="AA2008" s="2">
        <v>-999</v>
      </c>
      <c r="AB2008" s="2">
        <v>-999</v>
      </c>
      <c r="AC2008" s="2">
        <v>-999</v>
      </c>
      <c r="AD2008" s="2">
        <v>-999</v>
      </c>
      <c r="AE2008" s="2">
        <v>-999</v>
      </c>
      <c r="AF2008" s="2">
        <v>-999</v>
      </c>
      <c r="AG2008" s="2">
        <v>-999</v>
      </c>
      <c r="AH2008" s="2">
        <v>-999</v>
      </c>
      <c r="AI2008" s="2">
        <v>-999</v>
      </c>
      <c r="AJ2008" s="2">
        <v>-999</v>
      </c>
      <c r="AK2008" s="2">
        <v>-999</v>
      </c>
      <c r="AL2008" s="2">
        <v>-999</v>
      </c>
      <c r="AM2008" s="2">
        <v>-999</v>
      </c>
      <c r="AN2008" s="2">
        <v>-999</v>
      </c>
      <c r="AO2008" s="2">
        <v>-999</v>
      </c>
      <c r="AP2008" s="2">
        <v>-999</v>
      </c>
      <c r="AQ2008" s="2">
        <v>-999</v>
      </c>
      <c r="AR2008" s="2">
        <v>-999</v>
      </c>
      <c r="AS2008" s="2">
        <v>-999</v>
      </c>
      <c r="AT2008" s="2">
        <v>-999</v>
      </c>
      <c r="AU2008" s="2">
        <v>-999</v>
      </c>
      <c r="AV2008" s="2">
        <v>-999</v>
      </c>
      <c r="AW2008" s="2">
        <v>-999</v>
      </c>
      <c r="AX2008" s="2">
        <v>-999</v>
      </c>
      <c r="AY2008" s="2">
        <v>-999</v>
      </c>
      <c r="AZ2008" s="2">
        <v>-999</v>
      </c>
      <c r="BA2008" s="2">
        <v>-999</v>
      </c>
      <c r="BB2008" s="2">
        <v>-999</v>
      </c>
      <c r="BC2008" s="2">
        <v>-999</v>
      </c>
      <c r="BD2008" s="2">
        <v>-999</v>
      </c>
      <c r="BE2008" s="2">
        <v>-999</v>
      </c>
      <c r="BF2008" s="2">
        <v>-999</v>
      </c>
      <c r="BG2008" s="2">
        <v>-999</v>
      </c>
      <c r="BH2008" s="2">
        <v>-999</v>
      </c>
      <c r="BI2008">
        <v>0</v>
      </c>
      <c r="BJ2008">
        <v>0.37863068379642467</v>
      </c>
      <c r="BK2008">
        <v>0.37863068379642467</v>
      </c>
      <c r="BL2008">
        <v>-999</v>
      </c>
      <c r="BM2008">
        <v>3.2832442084415372</v>
      </c>
      <c r="BN2008">
        <f t="shared" si="196"/>
        <v>-999</v>
      </c>
      <c r="BO2008" t="s">
        <v>3748</v>
      </c>
      <c r="BP2008" t="s">
        <v>3748</v>
      </c>
      <c r="BQ2008">
        <v>0</v>
      </c>
      <c r="BR2008">
        <v>0.11904761904761904</v>
      </c>
      <c r="BS2008">
        <v>0.2413793103448276</v>
      </c>
      <c r="BT2008">
        <v>5.5555555555555552E-2</v>
      </c>
      <c r="BU2008" t="s">
        <v>3748</v>
      </c>
      <c r="BY2008">
        <f t="shared" si="197"/>
        <v>-999</v>
      </c>
      <c r="CA2008">
        <f t="shared" si="198"/>
        <v>-999</v>
      </c>
    </row>
    <row r="2009" spans="1:82" x14ac:dyDescent="0.3">
      <c r="A2009">
        <v>0</v>
      </c>
      <c r="B2009" t="s">
        <v>1274</v>
      </c>
      <c r="C2009" t="s">
        <v>1300</v>
      </c>
      <c r="D2009">
        <v>38093</v>
      </c>
      <c r="E2009" s="2">
        <f>BO2009</f>
        <v>0.34220411202073447</v>
      </c>
      <c r="F2009" s="2" t="s">
        <v>1934</v>
      </c>
      <c r="G2009" s="3">
        <v>1650</v>
      </c>
      <c r="H2009" s="1">
        <v>0.39163330051603373</v>
      </c>
      <c r="I2009" s="1">
        <f t="shared" si="199"/>
        <v>-8.5316884148666841</v>
      </c>
      <c r="J2009" s="1">
        <v>2.7212857166600002</v>
      </c>
      <c r="K2009" s="1">
        <v>19.733284228300001</v>
      </c>
      <c r="L2009" s="2">
        <v>0.11798823483200005</v>
      </c>
      <c r="M2009" s="2">
        <v>6.3740658438011101E-4</v>
      </c>
      <c r="N2009" s="7">
        <v>0</v>
      </c>
      <c r="O2009" s="2">
        <v>9.9151567387052763E-4</v>
      </c>
      <c r="P2009" s="3">
        <v>-21189.392050997907</v>
      </c>
      <c r="Q2009" s="3">
        <v>-454.70396310216825</v>
      </c>
      <c r="R2009" s="3">
        <v>-138352.69289345763</v>
      </c>
      <c r="S2009" s="3">
        <v>-432.09548289789876</v>
      </c>
      <c r="T2009" s="3">
        <v>-96405.658371995887</v>
      </c>
      <c r="V2009">
        <v>38093</v>
      </c>
      <c r="W2009" s="2">
        <v>0.36656255112539654</v>
      </c>
      <c r="X2009" s="2">
        <v>1.050622770405581E-2</v>
      </c>
      <c r="Y2009" s="2">
        <v>0.29795185046527284</v>
      </c>
      <c r="Z2009" s="2">
        <v>0.77604364722037389</v>
      </c>
      <c r="AA2009" s="2">
        <v>5.6877946304898383E-2</v>
      </c>
      <c r="AB2009" s="2">
        <v>0.29123937205917988</v>
      </c>
      <c r="AC2009" s="2">
        <v>6.3740658438011101E-4</v>
      </c>
      <c r="AD2009" s="2">
        <v>0</v>
      </c>
      <c r="AE2009" s="2">
        <v>9.9151567387052763E-4</v>
      </c>
      <c r="AF2009">
        <v>144509.5701463006</v>
      </c>
      <c r="AG2009">
        <v>451.36480324476014</v>
      </c>
      <c r="AH2009">
        <v>84832.618109142117</v>
      </c>
      <c r="AI2009">
        <v>15863.714469337159</v>
      </c>
      <c r="AJ2009">
        <v>6.9146039406391546</v>
      </c>
      <c r="AK2009">
        <v>6156.8772528429681</v>
      </c>
      <c r="AL2009">
        <v>19.269320346861381</v>
      </c>
      <c r="AM2009">
        <v>3621.6091340236558</v>
      </c>
      <c r="AN2009">
        <v>669.06507245972466</v>
      </c>
      <c r="AO2009">
        <v>0.29513067423516753</v>
      </c>
      <c r="AP2009">
        <v>-138352.69289345763</v>
      </c>
      <c r="AQ2009">
        <v>-432.09548289789876</v>
      </c>
      <c r="AR2009">
        <v>-81211.008975118457</v>
      </c>
      <c r="AS2009">
        <v>-15194.649396877434</v>
      </c>
      <c r="AT2009">
        <v>-6.619473266403987</v>
      </c>
      <c r="AU2009" s="3">
        <v>-3982334.3420645464</v>
      </c>
      <c r="AV2009" s="3">
        <v>-85457.062825421497</v>
      </c>
      <c r="AW2009">
        <v>22112.680706588002</v>
      </c>
      <c r="AX2009">
        <v>4155857.2119961493</v>
      </c>
      <c r="AY2009">
        <v>474.51684918090405</v>
      </c>
      <c r="AZ2009">
        <v>89180.69663505911</v>
      </c>
      <c r="BA2009">
        <v>923.288655590095</v>
      </c>
      <c r="BB2009">
        <v>173522.86993160244</v>
      </c>
      <c r="BC2009">
        <v>19.812886078735801</v>
      </c>
      <c r="BD2009">
        <v>3723.6338096376062</v>
      </c>
      <c r="BE2009">
        <v>-21189.392050997907</v>
      </c>
      <c r="BF2009">
        <v>-3982334.3420645464</v>
      </c>
      <c r="BG2009">
        <v>-454.70396310216825</v>
      </c>
      <c r="BH2009">
        <v>-85457.062825421497</v>
      </c>
      <c r="BI2009">
        <v>0.43040522087491029</v>
      </c>
      <c r="BJ2009">
        <v>0.82203852139094402</v>
      </c>
      <c r="BK2009">
        <v>0.39163330051603373</v>
      </c>
      <c r="BL2009">
        <v>11.225537149805568</v>
      </c>
      <c r="BM2009">
        <v>2.693848734938884</v>
      </c>
      <c r="BN2009">
        <f t="shared" si="196"/>
        <v>-8.5316884148666841</v>
      </c>
      <c r="BO2009">
        <v>0.34220411202073447</v>
      </c>
      <c r="BP2009">
        <v>1.7835840537740793E-3</v>
      </c>
      <c r="BQ2009">
        <v>0</v>
      </c>
      <c r="BR2009">
        <v>0.21428571428571427</v>
      </c>
      <c r="BS2009">
        <v>0</v>
      </c>
      <c r="BT2009">
        <v>5.5555555555555552E-2</v>
      </c>
      <c r="BU2009">
        <v>0.24432881643391371</v>
      </c>
      <c r="BV2009">
        <v>0.77604364722037389</v>
      </c>
      <c r="BW2009">
        <v>5.9002018988483805E-2</v>
      </c>
      <c r="BX2009">
        <v>0.29123937205917988</v>
      </c>
      <c r="BY2009">
        <f t="shared" si="197"/>
        <v>5.0528210063309292E-2</v>
      </c>
      <c r="BZ2009">
        <v>0</v>
      </c>
      <c r="CA2009">
        <f t="shared" si="198"/>
        <v>8.2693837129354999E-4</v>
      </c>
      <c r="CC2009">
        <v>5.0528210063309292E-2</v>
      </c>
      <c r="CD2009">
        <v>8.2693837129354999E-4</v>
      </c>
    </row>
    <row r="2010" spans="1:82" x14ac:dyDescent="0.3">
      <c r="A2010">
        <v>1</v>
      </c>
      <c r="B2010" t="s">
        <v>1274</v>
      </c>
      <c r="C2010" t="s">
        <v>1301</v>
      </c>
      <c r="D2010">
        <v>38095</v>
      </c>
      <c r="E2010" s="2">
        <v>0</v>
      </c>
      <c r="F2010" s="2" t="s">
        <v>1954</v>
      </c>
      <c r="G2010" s="3">
        <v>-999</v>
      </c>
      <c r="H2010" s="1">
        <v>0.37578734490943794</v>
      </c>
      <c r="I2010" s="1">
        <f t="shared" si="199"/>
        <v>-999</v>
      </c>
      <c r="J2010" s="1">
        <v>-999</v>
      </c>
      <c r="K2010" s="1">
        <v>-999</v>
      </c>
      <c r="L2010" s="2">
        <v>-999</v>
      </c>
      <c r="M2010" s="2">
        <v>-999</v>
      </c>
      <c r="N2010" s="7">
        <v>-999</v>
      </c>
      <c r="O2010" s="2">
        <v>-999</v>
      </c>
      <c r="P2010" s="3">
        <v>-999</v>
      </c>
      <c r="Q2010" s="3">
        <v>-999</v>
      </c>
      <c r="R2010" s="3">
        <v>-999</v>
      </c>
      <c r="S2010" s="3">
        <v>-999</v>
      </c>
      <c r="T2010" s="3">
        <v>-999</v>
      </c>
      <c r="V2010">
        <v>38095</v>
      </c>
      <c r="W2010" s="2">
        <v>-999</v>
      </c>
      <c r="X2010" s="2">
        <v>1.0081133061766985E-2</v>
      </c>
      <c r="Y2010" s="2">
        <v>-999</v>
      </c>
      <c r="Z2010" s="2">
        <v>-999</v>
      </c>
      <c r="AA2010" s="2">
        <v>-999</v>
      </c>
      <c r="AB2010" s="2">
        <v>-999</v>
      </c>
      <c r="AC2010" s="2">
        <v>-999</v>
      </c>
      <c r="AD2010" s="2">
        <v>-999</v>
      </c>
      <c r="AE2010" s="2">
        <v>-999</v>
      </c>
      <c r="AF2010" s="2">
        <v>-999</v>
      </c>
      <c r="AG2010" s="2">
        <v>-999</v>
      </c>
      <c r="AH2010" s="2">
        <v>-999</v>
      </c>
      <c r="AI2010" s="2">
        <v>-999</v>
      </c>
      <c r="AJ2010" s="2">
        <v>-999</v>
      </c>
      <c r="AK2010" s="2">
        <v>-999</v>
      </c>
      <c r="AL2010" s="2">
        <v>-999</v>
      </c>
      <c r="AM2010" s="2">
        <v>-999</v>
      </c>
      <c r="AN2010" s="2">
        <v>-999</v>
      </c>
      <c r="AO2010" s="2">
        <v>-999</v>
      </c>
      <c r="AP2010" s="2">
        <v>-999</v>
      </c>
      <c r="AQ2010" s="2">
        <v>-999</v>
      </c>
      <c r="AR2010" s="2">
        <v>-999</v>
      </c>
      <c r="AS2010" s="2">
        <v>-999</v>
      </c>
      <c r="AT2010" s="2">
        <v>-999</v>
      </c>
      <c r="AU2010" s="2">
        <v>-999</v>
      </c>
      <c r="AV2010" s="2">
        <v>-999</v>
      </c>
      <c r="AW2010" s="2">
        <v>-999</v>
      </c>
      <c r="AX2010" s="2">
        <v>-999</v>
      </c>
      <c r="AY2010" s="2">
        <v>-999</v>
      </c>
      <c r="AZ2010" s="2">
        <v>-999</v>
      </c>
      <c r="BA2010" s="2">
        <v>-999</v>
      </c>
      <c r="BB2010" s="2">
        <v>-999</v>
      </c>
      <c r="BC2010" s="2">
        <v>-999</v>
      </c>
      <c r="BD2010" s="2">
        <v>-999</v>
      </c>
      <c r="BE2010" s="2">
        <v>-999</v>
      </c>
      <c r="BF2010" s="2">
        <v>-999</v>
      </c>
      <c r="BG2010" s="2">
        <v>-999</v>
      </c>
      <c r="BH2010" s="2">
        <v>-999</v>
      </c>
      <c r="BI2010">
        <v>0</v>
      </c>
      <c r="BJ2010">
        <v>0.37578734490943794</v>
      </c>
      <c r="BK2010">
        <v>0.37578734490943794</v>
      </c>
      <c r="BL2010">
        <v>-999</v>
      </c>
      <c r="BM2010">
        <v>2.0366962108848488</v>
      </c>
      <c r="BN2010">
        <f t="shared" si="196"/>
        <v>-999</v>
      </c>
      <c r="BO2010" t="s">
        <v>3748</v>
      </c>
      <c r="BP2010" t="s">
        <v>3748</v>
      </c>
      <c r="BQ2010">
        <v>0</v>
      </c>
      <c r="BR2010">
        <v>6.5476190476190479E-2</v>
      </c>
      <c r="BS2010">
        <v>0.13793103448275862</v>
      </c>
      <c r="BT2010">
        <v>5.5555555555555552E-2</v>
      </c>
      <c r="BU2010" t="s">
        <v>3748</v>
      </c>
      <c r="BY2010">
        <f t="shared" si="197"/>
        <v>-999</v>
      </c>
      <c r="CA2010">
        <f t="shared" si="198"/>
        <v>-999</v>
      </c>
    </row>
    <row r="2011" spans="1:82" x14ac:dyDescent="0.3">
      <c r="A2011">
        <v>1</v>
      </c>
      <c r="B2011" t="s">
        <v>1274</v>
      </c>
      <c r="C2011" t="s">
        <v>1302</v>
      </c>
      <c r="D2011">
        <v>38097</v>
      </c>
      <c r="E2011" s="2">
        <v>0</v>
      </c>
      <c r="F2011" s="2" t="s">
        <v>1954</v>
      </c>
      <c r="G2011" s="3">
        <v>-999</v>
      </c>
      <c r="H2011" s="1">
        <v>0.37777115948668355</v>
      </c>
      <c r="I2011" s="1">
        <f t="shared" si="199"/>
        <v>-999</v>
      </c>
      <c r="J2011" s="1">
        <v>-999</v>
      </c>
      <c r="K2011" s="1">
        <v>-999</v>
      </c>
      <c r="L2011" s="2">
        <v>-999</v>
      </c>
      <c r="M2011" s="2">
        <v>-999</v>
      </c>
      <c r="N2011" s="7">
        <v>-999</v>
      </c>
      <c r="O2011" s="2">
        <v>-999</v>
      </c>
      <c r="P2011" s="3">
        <v>-999</v>
      </c>
      <c r="Q2011" s="3">
        <v>-999</v>
      </c>
      <c r="R2011" s="3">
        <v>-999</v>
      </c>
      <c r="S2011" s="3">
        <v>-999</v>
      </c>
      <c r="T2011" s="3">
        <v>-999</v>
      </c>
      <c r="V2011">
        <v>38097</v>
      </c>
      <c r="W2011" s="2">
        <v>-999</v>
      </c>
      <c r="X2011" s="2">
        <v>1.0134352253402897E-2</v>
      </c>
      <c r="Y2011" s="2">
        <v>-999</v>
      </c>
      <c r="Z2011" s="2">
        <v>-999</v>
      </c>
      <c r="AA2011" s="2">
        <v>-999</v>
      </c>
      <c r="AB2011" s="2">
        <v>-999</v>
      </c>
      <c r="AC2011" s="2">
        <v>-999</v>
      </c>
      <c r="AD2011" s="2">
        <v>-999</v>
      </c>
      <c r="AE2011" s="2">
        <v>-999</v>
      </c>
      <c r="AF2011" s="2">
        <v>-999</v>
      </c>
      <c r="AG2011" s="2">
        <v>-999</v>
      </c>
      <c r="AH2011" s="2">
        <v>-999</v>
      </c>
      <c r="AI2011" s="2">
        <v>-999</v>
      </c>
      <c r="AJ2011" s="2">
        <v>-999</v>
      </c>
      <c r="AK2011" s="2">
        <v>-999</v>
      </c>
      <c r="AL2011" s="2">
        <v>-999</v>
      </c>
      <c r="AM2011" s="2">
        <v>-999</v>
      </c>
      <c r="AN2011" s="2">
        <v>-999</v>
      </c>
      <c r="AO2011" s="2">
        <v>-999</v>
      </c>
      <c r="AP2011" s="2">
        <v>-999</v>
      </c>
      <c r="AQ2011" s="2">
        <v>-999</v>
      </c>
      <c r="AR2011" s="2">
        <v>-999</v>
      </c>
      <c r="AS2011" s="2">
        <v>-999</v>
      </c>
      <c r="AT2011" s="2">
        <v>-999</v>
      </c>
      <c r="AU2011" s="2">
        <v>-999</v>
      </c>
      <c r="AV2011" s="2">
        <v>-999</v>
      </c>
      <c r="AW2011" s="2">
        <v>-999</v>
      </c>
      <c r="AX2011" s="2">
        <v>-999</v>
      </c>
      <c r="AY2011" s="2">
        <v>-999</v>
      </c>
      <c r="AZ2011" s="2">
        <v>-999</v>
      </c>
      <c r="BA2011" s="2">
        <v>-999</v>
      </c>
      <c r="BB2011" s="2">
        <v>-999</v>
      </c>
      <c r="BC2011" s="2">
        <v>-999</v>
      </c>
      <c r="BD2011" s="2">
        <v>-999</v>
      </c>
      <c r="BE2011" s="2">
        <v>-999</v>
      </c>
      <c r="BF2011" s="2">
        <v>-999</v>
      </c>
      <c r="BG2011" s="2">
        <v>-999</v>
      </c>
      <c r="BH2011" s="2">
        <v>-999</v>
      </c>
      <c r="BI2011">
        <v>0</v>
      </c>
      <c r="BJ2011">
        <v>0.37777115948668355</v>
      </c>
      <c r="BK2011">
        <v>0.37777115948668355</v>
      </c>
      <c r="BL2011">
        <v>-999</v>
      </c>
      <c r="BM2011">
        <v>2.3515389916870086</v>
      </c>
      <c r="BN2011">
        <f t="shared" si="196"/>
        <v>-999</v>
      </c>
      <c r="BO2011" t="s">
        <v>3748</v>
      </c>
      <c r="BP2011" t="s">
        <v>3748</v>
      </c>
      <c r="BQ2011">
        <v>0</v>
      </c>
      <c r="BR2011">
        <v>0.15476190476190477</v>
      </c>
      <c r="BS2011">
        <v>0.2413793103448276</v>
      </c>
      <c r="BT2011">
        <v>0.16666666666666666</v>
      </c>
      <c r="BU2011" t="s">
        <v>3748</v>
      </c>
      <c r="BY2011">
        <f t="shared" si="197"/>
        <v>-999</v>
      </c>
      <c r="CA2011">
        <f t="shared" si="198"/>
        <v>-999</v>
      </c>
    </row>
    <row r="2012" spans="1:82" x14ac:dyDescent="0.3">
      <c r="A2012">
        <v>0</v>
      </c>
      <c r="B2012" t="s">
        <v>1274</v>
      </c>
      <c r="C2012" t="s">
        <v>1303</v>
      </c>
      <c r="D2012">
        <v>38099</v>
      </c>
      <c r="E2012" s="2">
        <f>BO2012</f>
        <v>0.44511032568322983</v>
      </c>
      <c r="F2012" s="2" t="s">
        <v>1936</v>
      </c>
      <c r="G2012" s="3">
        <v>-142</v>
      </c>
      <c r="H2012" s="1">
        <v>0.37535517780750294</v>
      </c>
      <c r="I2012" s="1">
        <f t="shared" si="199"/>
        <v>-8.3288916824325749</v>
      </c>
      <c r="J2012" s="1">
        <v>2.85490434983</v>
      </c>
      <c r="K2012" s="1">
        <v>17.416230978600002</v>
      </c>
      <c r="L2012" s="2">
        <v>0.11854058179500004</v>
      </c>
      <c r="M2012" s="2">
        <v>4.706969769769562E-4</v>
      </c>
      <c r="N2012" s="7">
        <v>0</v>
      </c>
      <c r="O2012" s="2">
        <v>1.0405786703516789E-4</v>
      </c>
      <c r="P2012" s="3">
        <v>-3321.3700180123601</v>
      </c>
      <c r="Q2012" s="3">
        <v>-71.273404469752876</v>
      </c>
      <c r="R2012" s="3">
        <v>-13771.546682665972</v>
      </c>
      <c r="S2012" s="3">
        <v>-42.445627817073174</v>
      </c>
      <c r="T2012" s="3">
        <v>-10582.409528243665</v>
      </c>
      <c r="V2012">
        <v>38099</v>
      </c>
      <c r="W2012" s="2">
        <v>0.36722319258196767</v>
      </c>
      <c r="X2012" s="2">
        <v>1.0069539446073049E-2</v>
      </c>
      <c r="Y2012" s="2">
        <v>0.26923797781614345</v>
      </c>
      <c r="Z2012" s="2">
        <v>0.81414838969082559</v>
      </c>
      <c r="AA2012" s="2">
        <v>5.0199421392505716E-2</v>
      </c>
      <c r="AB2012" s="2">
        <v>0.29260277225659759</v>
      </c>
      <c r="AC2012" s="2">
        <v>4.706969769769562E-4</v>
      </c>
      <c r="AD2012" s="2">
        <v>0</v>
      </c>
      <c r="AE2012" s="2">
        <v>1.0405786703516789E-4</v>
      </c>
      <c r="AF2012">
        <v>16040.765756309018</v>
      </c>
      <c r="AG2012">
        <v>49.424468786231678</v>
      </c>
      <c r="AH2012">
        <v>9289.175973953792</v>
      </c>
      <c r="AI2012">
        <v>3038.401544444514</v>
      </c>
      <c r="AJ2012">
        <v>0.75823823870087181</v>
      </c>
      <c r="AK2012">
        <v>2269.2190736430457</v>
      </c>
      <c r="AL2012">
        <v>6.9788409691584956</v>
      </c>
      <c r="AM2012">
        <v>1311.6515654855302</v>
      </c>
      <c r="AN2012">
        <v>433.51642466911176</v>
      </c>
      <c r="AO2012">
        <v>0.10708608497864948</v>
      </c>
      <c r="AP2012">
        <v>-13771.546682665972</v>
      </c>
      <c r="AQ2012">
        <v>-42.445627817073181</v>
      </c>
      <c r="AR2012">
        <v>-7977.5244084682618</v>
      </c>
      <c r="AS2012">
        <v>-2604.885119775402</v>
      </c>
      <c r="AT2012">
        <v>-0.65115215372222235</v>
      </c>
      <c r="AU2012" s="3">
        <v>-624218.28118524293</v>
      </c>
      <c r="AV2012" s="3">
        <v>-13395.123636045355</v>
      </c>
      <c r="AW2012">
        <v>3727.2091217909006</v>
      </c>
      <c r="AX2012">
        <v>700491.68234938185</v>
      </c>
      <c r="AY2012">
        <v>79.982321102462208</v>
      </c>
      <c r="AZ2012">
        <v>15031.877427996747</v>
      </c>
      <c r="BA2012">
        <v>405.83910377854045</v>
      </c>
      <c r="BB2012">
        <v>76273.401164138893</v>
      </c>
      <c r="BC2012">
        <v>8.7089166327093324</v>
      </c>
      <c r="BD2012">
        <v>1636.7537919513918</v>
      </c>
      <c r="BE2012">
        <v>-3321.3700180123601</v>
      </c>
      <c r="BF2012">
        <v>-624218.28118524293</v>
      </c>
      <c r="BG2012">
        <v>-71.273404469752876</v>
      </c>
      <c r="BH2012">
        <v>-13395.123636045355</v>
      </c>
      <c r="BI2012">
        <v>0.14140215298606654</v>
      </c>
      <c r="BJ2012">
        <v>0.51675733079356945</v>
      </c>
      <c r="BK2012">
        <v>0.37535517780750294</v>
      </c>
      <c r="BL2012">
        <v>10.226665624641893</v>
      </c>
      <c r="BM2012">
        <v>1.8977739422093169</v>
      </c>
      <c r="BN2012">
        <f t="shared" si="196"/>
        <v>-8.3288916824325749</v>
      </c>
      <c r="BO2012">
        <v>0.44511032568322983</v>
      </c>
      <c r="BP2012">
        <v>7.6217468075336439E-4</v>
      </c>
      <c r="BQ2012">
        <v>0</v>
      </c>
      <c r="BR2012">
        <v>0.125</v>
      </c>
      <c r="BS2012">
        <v>0.2413793103448276</v>
      </c>
      <c r="BT2012">
        <v>0.22222222222222221</v>
      </c>
      <c r="BU2012">
        <v>0.23852116345798571</v>
      </c>
      <c r="BV2012">
        <v>0.81414838969082559</v>
      </c>
      <c r="BW2012">
        <v>5.2074088581437465E-2</v>
      </c>
      <c r="BX2012">
        <v>0.29260277225659759</v>
      </c>
      <c r="BY2012">
        <f t="shared" si="197"/>
        <v>0.21453041164033379</v>
      </c>
      <c r="BZ2012">
        <v>0</v>
      </c>
      <c r="CA2012">
        <f t="shared" si="198"/>
        <v>8.6144530873602328E-5</v>
      </c>
      <c r="CC2012">
        <v>0.21453041164033379</v>
      </c>
      <c r="CD2012">
        <v>8.6144530873602328E-5</v>
      </c>
    </row>
    <row r="2013" spans="1:82" x14ac:dyDescent="0.3">
      <c r="A2013">
        <v>0</v>
      </c>
      <c r="B2013" t="s">
        <v>1274</v>
      </c>
      <c r="C2013" t="s">
        <v>1304</v>
      </c>
      <c r="D2013">
        <v>38101</v>
      </c>
      <c r="E2013" s="2">
        <f>BO2013</f>
        <v>0.36512776242407452</v>
      </c>
      <c r="F2013" s="2" t="s">
        <v>1935</v>
      </c>
      <c r="G2013" s="3">
        <v>6947</v>
      </c>
      <c r="H2013" s="1">
        <v>1.9031254729481322</v>
      </c>
      <c r="I2013" s="1">
        <f t="shared" si="199"/>
        <v>-8.4965122530873742</v>
      </c>
      <c r="J2013" s="1">
        <v>2.68416564281</v>
      </c>
      <c r="K2013" s="1">
        <v>41.858926031599999</v>
      </c>
      <c r="L2013" s="2">
        <v>0.10532502289099999</v>
      </c>
      <c r="M2013" s="2">
        <v>6.060517065864625E-3</v>
      </c>
      <c r="N2013" s="7">
        <v>0</v>
      </c>
      <c r="O2013" s="2">
        <v>1.1617264563237762E-3</v>
      </c>
      <c r="P2013" s="3">
        <v>-52807.452318515207</v>
      </c>
      <c r="Q2013" s="3">
        <v>-1133.1971107414017</v>
      </c>
      <c r="R2013" s="3">
        <v>-399653.72483996826</v>
      </c>
      <c r="S2013" s="3">
        <v>-1248.6353618618139</v>
      </c>
      <c r="T2013" s="3">
        <v>-272926.00199096627</v>
      </c>
      <c r="V2013">
        <v>38101</v>
      </c>
      <c r="W2013" s="2">
        <v>0.38197566755542384</v>
      </c>
      <c r="X2013" s="2">
        <v>5.105456952163185E-2</v>
      </c>
      <c r="Y2013" s="2">
        <v>0.29018681252355527</v>
      </c>
      <c r="Z2013" s="2">
        <v>0.76545791661543028</v>
      </c>
      <c r="AA2013" s="2">
        <v>0.1206514698547554</v>
      </c>
      <c r="AB2013" s="2">
        <v>0.25998179880028305</v>
      </c>
      <c r="AC2013" s="2">
        <v>6.060517065864625E-3</v>
      </c>
      <c r="AD2013" s="2">
        <v>0</v>
      </c>
      <c r="AE2013" s="2">
        <v>1.1617264563237762E-3</v>
      </c>
      <c r="AF2013">
        <v>444256.74973239371</v>
      </c>
      <c r="AG2013">
        <v>1388.1571348577204</v>
      </c>
      <c r="AH2013">
        <v>260899.83811389032</v>
      </c>
      <c r="AI2013">
        <v>42491.364859244903</v>
      </c>
      <c r="AJ2013">
        <v>21.264738883387853</v>
      </c>
      <c r="AK2013">
        <v>44603.02489242547</v>
      </c>
      <c r="AL2013">
        <v>139.52177299590662</v>
      </c>
      <c r="AM2013">
        <v>26222.685511554817</v>
      </c>
      <c r="AN2013">
        <v>4242.5154706141102</v>
      </c>
      <c r="AO2013">
        <v>2.1370458401116061</v>
      </c>
      <c r="AP2013">
        <v>-399653.72483996826</v>
      </c>
      <c r="AQ2013">
        <v>-1248.6353618618139</v>
      </c>
      <c r="AR2013">
        <v>-234677.1526023355</v>
      </c>
      <c r="AS2013">
        <v>-38248.849388630792</v>
      </c>
      <c r="AT2013">
        <v>-19.127693043276246</v>
      </c>
      <c r="AU2013" s="3">
        <v>-9924632.5887417477</v>
      </c>
      <c r="AV2013" s="3">
        <v>-212973.06499273903</v>
      </c>
      <c r="AW2013">
        <v>59305.905580731007</v>
      </c>
      <c r="AX2013">
        <v>11145951.894842586</v>
      </c>
      <c r="AY2013">
        <v>1272.6476643604979</v>
      </c>
      <c r="AZ2013">
        <v>239181.40203991198</v>
      </c>
      <c r="BA2013">
        <v>6498.4532622158004</v>
      </c>
      <c r="BB2013">
        <v>1221319.3061008374</v>
      </c>
      <c r="BC2013">
        <v>139.45055361909613</v>
      </c>
      <c r="BD2013">
        <v>26208.337047172925</v>
      </c>
      <c r="BE2013">
        <v>-52807.452318515207</v>
      </c>
      <c r="BF2013">
        <v>-9924632.5887417477</v>
      </c>
      <c r="BG2013">
        <v>-1133.1971107414017</v>
      </c>
      <c r="BH2013">
        <v>-212973.06499273903</v>
      </c>
      <c r="BI2013">
        <v>1.2942414663303696</v>
      </c>
      <c r="BJ2013">
        <v>3.1973669392785018</v>
      </c>
      <c r="BK2013">
        <v>1.9031254729481322</v>
      </c>
      <c r="BL2013">
        <v>11.190309210074357</v>
      </c>
      <c r="BM2013">
        <v>2.6937969569869824</v>
      </c>
      <c r="BN2013">
        <f t="shared" si="196"/>
        <v>-8.4965122530873742</v>
      </c>
      <c r="BO2013">
        <v>0.36512776242407452</v>
      </c>
      <c r="BP2013">
        <v>5.7225683966020966E-3</v>
      </c>
      <c r="BQ2013">
        <v>0</v>
      </c>
      <c r="BR2013">
        <v>0.125</v>
      </c>
      <c r="BS2013">
        <v>3.4482758620689655E-2</v>
      </c>
      <c r="BT2013">
        <v>0.16666666666666666</v>
      </c>
      <c r="BU2013">
        <v>0.24332144842464015</v>
      </c>
      <c r="BV2013">
        <v>0.76545791661543028</v>
      </c>
      <c r="BW2013">
        <v>0.12515712640534793</v>
      </c>
      <c r="BX2013">
        <v>0.25998179880028305</v>
      </c>
      <c r="BY2013">
        <f t="shared" si="197"/>
        <v>8.4001756705848057E-2</v>
      </c>
      <c r="BZ2013">
        <v>0</v>
      </c>
      <c r="CA2013">
        <f t="shared" si="198"/>
        <v>1.0721894750451654E-3</v>
      </c>
      <c r="CC2013">
        <v>8.4001756705848057E-2</v>
      </c>
      <c r="CD2013">
        <v>1.0721894750451654E-3</v>
      </c>
    </row>
    <row r="2014" spans="1:82" x14ac:dyDescent="0.3">
      <c r="A2014">
        <v>1</v>
      </c>
      <c r="B2014" t="s">
        <v>1274</v>
      </c>
      <c r="C2014" t="s">
        <v>561</v>
      </c>
      <c r="D2014">
        <v>38103</v>
      </c>
      <c r="E2014" s="2">
        <v>0</v>
      </c>
      <c r="F2014" s="2" t="s">
        <v>1954</v>
      </c>
      <c r="G2014" s="3">
        <v>-999</v>
      </c>
      <c r="H2014" s="1">
        <v>0.3823391699877639</v>
      </c>
      <c r="I2014" s="1">
        <f t="shared" si="199"/>
        <v>-999</v>
      </c>
      <c r="J2014" s="1">
        <v>-999</v>
      </c>
      <c r="K2014" s="1">
        <v>-999</v>
      </c>
      <c r="L2014" s="2">
        <v>-999</v>
      </c>
      <c r="M2014" s="2">
        <v>-999</v>
      </c>
      <c r="N2014" s="7">
        <v>-999</v>
      </c>
      <c r="O2014" s="2">
        <v>-999</v>
      </c>
      <c r="P2014" s="3">
        <v>-999</v>
      </c>
      <c r="Q2014" s="3">
        <v>-999</v>
      </c>
      <c r="R2014" s="3">
        <v>-999</v>
      </c>
      <c r="S2014" s="3">
        <v>-999</v>
      </c>
      <c r="T2014" s="3">
        <v>-999</v>
      </c>
      <c r="V2014">
        <v>38103</v>
      </c>
      <c r="W2014" s="2">
        <v>-999</v>
      </c>
      <c r="X2014" s="2">
        <v>1.0256896884862048E-2</v>
      </c>
      <c r="Y2014" s="2">
        <v>-999</v>
      </c>
      <c r="Z2014" s="2">
        <v>-999</v>
      </c>
      <c r="AA2014" s="2">
        <v>-999</v>
      </c>
      <c r="AB2014" s="2">
        <v>-999</v>
      </c>
      <c r="AC2014" s="2">
        <v>-999</v>
      </c>
      <c r="AD2014" s="2">
        <v>-999</v>
      </c>
      <c r="AE2014" s="2">
        <v>-999</v>
      </c>
      <c r="AF2014" s="2">
        <v>-999</v>
      </c>
      <c r="AG2014" s="2">
        <v>-999</v>
      </c>
      <c r="AH2014" s="2">
        <v>-999</v>
      </c>
      <c r="AI2014" s="2">
        <v>-999</v>
      </c>
      <c r="AJ2014" s="2">
        <v>-999</v>
      </c>
      <c r="AK2014" s="2">
        <v>-999</v>
      </c>
      <c r="AL2014" s="2">
        <v>-999</v>
      </c>
      <c r="AM2014" s="2">
        <v>-999</v>
      </c>
      <c r="AN2014" s="2">
        <v>-999</v>
      </c>
      <c r="AO2014" s="2">
        <v>-999</v>
      </c>
      <c r="AP2014" s="2">
        <v>-999</v>
      </c>
      <c r="AQ2014" s="2">
        <v>-999</v>
      </c>
      <c r="AR2014" s="2">
        <v>-999</v>
      </c>
      <c r="AS2014" s="2">
        <v>-999</v>
      </c>
      <c r="AT2014" s="2">
        <v>-999</v>
      </c>
      <c r="AU2014" s="2">
        <v>-999</v>
      </c>
      <c r="AV2014" s="2">
        <v>-999</v>
      </c>
      <c r="AW2014" s="2">
        <v>-999</v>
      </c>
      <c r="AX2014" s="2">
        <v>-999</v>
      </c>
      <c r="AY2014" s="2">
        <v>-999</v>
      </c>
      <c r="AZ2014" s="2">
        <v>-999</v>
      </c>
      <c r="BA2014" s="2">
        <v>-999</v>
      </c>
      <c r="BB2014" s="2">
        <v>-999</v>
      </c>
      <c r="BC2014" s="2">
        <v>-999</v>
      </c>
      <c r="BD2014" s="2">
        <v>-999</v>
      </c>
      <c r="BE2014" s="2">
        <v>-999</v>
      </c>
      <c r="BF2014" s="2">
        <v>-999</v>
      </c>
      <c r="BG2014" s="2">
        <v>-999</v>
      </c>
      <c r="BH2014" s="2">
        <v>-999</v>
      </c>
      <c r="BI2014">
        <v>0</v>
      </c>
      <c r="BJ2014">
        <v>0.3823391699877639</v>
      </c>
      <c r="BK2014">
        <v>0.3823391699877639</v>
      </c>
      <c r="BL2014">
        <v>-999</v>
      </c>
      <c r="BM2014">
        <v>2.693848734938884</v>
      </c>
      <c r="BN2014">
        <f t="shared" si="196"/>
        <v>-999</v>
      </c>
      <c r="BO2014" t="s">
        <v>3748</v>
      </c>
      <c r="BP2014" t="s">
        <v>3748</v>
      </c>
      <c r="BQ2014">
        <v>0</v>
      </c>
      <c r="BR2014">
        <v>7.1428571428571425E-2</v>
      </c>
      <c r="BS2014">
        <v>0</v>
      </c>
      <c r="BT2014">
        <v>5.5555555555555552E-2</v>
      </c>
      <c r="BU2014" t="s">
        <v>3748</v>
      </c>
      <c r="BY2014">
        <f t="shared" si="197"/>
        <v>-999</v>
      </c>
      <c r="CA2014">
        <f t="shared" si="198"/>
        <v>-999</v>
      </c>
    </row>
    <row r="2015" spans="1:82" x14ac:dyDescent="0.3">
      <c r="A2015">
        <v>0</v>
      </c>
      <c r="B2015" t="s">
        <v>1274</v>
      </c>
      <c r="C2015" t="s">
        <v>1305</v>
      </c>
      <c r="D2015">
        <v>38105</v>
      </c>
      <c r="E2015" s="2">
        <f t="shared" ref="E2015:E2046" si="200">BO2015</f>
        <v>0.29955081240430936</v>
      </c>
      <c r="F2015" s="2" t="s">
        <v>1933</v>
      </c>
      <c r="G2015" s="3">
        <v>5459</v>
      </c>
      <c r="H2015" s="1">
        <v>0.3749264216031008</v>
      </c>
      <c r="I2015" s="1">
        <f t="shared" si="199"/>
        <v>-8.1345878612732498</v>
      </c>
      <c r="J2015" s="1">
        <v>2.8168857523100002</v>
      </c>
      <c r="K2015" s="1">
        <v>3.9814937995199999</v>
      </c>
      <c r="L2015" s="2">
        <v>0.10197486392099997</v>
      </c>
      <c r="M2015" s="2">
        <v>4.7735264440673551E-5</v>
      </c>
      <c r="N2015" s="7">
        <v>0</v>
      </c>
      <c r="O2015" s="2">
        <v>1.7529311638596152E-3</v>
      </c>
      <c r="P2015" s="3">
        <v>-14297.96724733028</v>
      </c>
      <c r="Q2015" s="3">
        <v>-306.82061835558426</v>
      </c>
      <c r="R2015" s="3">
        <v>-178130.21739985526</v>
      </c>
      <c r="S2015" s="3">
        <v>-555.76575679758355</v>
      </c>
      <c r="T2015" s="3">
        <v>-116036.34685600664</v>
      </c>
      <c r="V2015">
        <v>38105</v>
      </c>
      <c r="W2015" s="2">
        <v>0.34627400024665422</v>
      </c>
      <c r="X2015" s="2">
        <v>1.0058037333492122E-2</v>
      </c>
      <c r="Y2015" s="2">
        <v>0.2765115538683921</v>
      </c>
      <c r="Z2015" s="2">
        <v>0.80330642227042681</v>
      </c>
      <c r="AA2015" s="2">
        <v>1.1476001050935736E-2</v>
      </c>
      <c r="AB2015" s="2">
        <v>0.25171234552716221</v>
      </c>
      <c r="AC2015" s="2">
        <v>4.7735264440673551E-5</v>
      </c>
      <c r="AD2015" s="2">
        <v>0</v>
      </c>
      <c r="AE2015" s="2">
        <v>1.7529311638596152E-3</v>
      </c>
      <c r="AF2015">
        <v>185795.45269082411</v>
      </c>
      <c r="AG2015">
        <v>579.68153834057318</v>
      </c>
      <c r="AH2015">
        <v>108949.35141918767</v>
      </c>
      <c r="AI2015">
        <v>12080.258717394539</v>
      </c>
      <c r="AJ2015">
        <v>8.8813524838356859</v>
      </c>
      <c r="AK2015">
        <v>7665.2352909688598</v>
      </c>
      <c r="AL2015">
        <v>23.915781542989627</v>
      </c>
      <c r="AM2015">
        <v>4494.8971382643167</v>
      </c>
      <c r="AN2015">
        <v>498.36614231127191</v>
      </c>
      <c r="AO2015">
        <v>0.36641540314760684</v>
      </c>
      <c r="AP2015">
        <v>-178130.21739985526</v>
      </c>
      <c r="AQ2015">
        <v>-555.76575679758355</v>
      </c>
      <c r="AR2015">
        <v>-104454.45428092335</v>
      </c>
      <c r="AS2015">
        <v>-11581.892575083268</v>
      </c>
      <c r="AT2015">
        <v>-8.5149370806880782</v>
      </c>
      <c r="AU2015" s="3">
        <v>-2687159.9644632526</v>
      </c>
      <c r="AV2015" s="3">
        <v>-57663.867013748502</v>
      </c>
      <c r="AW2015">
        <v>14923.977596237</v>
      </c>
      <c r="AX2015">
        <v>2804812.3494367818</v>
      </c>
      <c r="AY2015">
        <v>320.254198040446</v>
      </c>
      <c r="AZ2015">
        <v>60188.573979721419</v>
      </c>
      <c r="BA2015">
        <v>626.01034890672054</v>
      </c>
      <c r="BB2015">
        <v>117652.38497352906</v>
      </c>
      <c r="BC2015">
        <v>13.433579684861741</v>
      </c>
      <c r="BD2015">
        <v>2524.7069659729154</v>
      </c>
      <c r="BE2015">
        <v>-14297.96724733028</v>
      </c>
      <c r="BF2015">
        <v>-2687159.9644632526</v>
      </c>
      <c r="BG2015">
        <v>-306.82061835558426</v>
      </c>
      <c r="BH2015">
        <v>-57663.867013748502</v>
      </c>
      <c r="BI2015">
        <v>0.33557356433582014</v>
      </c>
      <c r="BJ2015">
        <v>0.71049998593892094</v>
      </c>
      <c r="BK2015">
        <v>0.3749264216031008</v>
      </c>
      <c r="BL2015">
        <v>10.395972194472938</v>
      </c>
      <c r="BM2015">
        <v>2.2613843331996879</v>
      </c>
      <c r="BN2015">
        <f t="shared" si="196"/>
        <v>-8.1345878612732498</v>
      </c>
      <c r="BO2015">
        <v>0.29955081240430936</v>
      </c>
      <c r="BP2015">
        <v>1.2172760263729604E-3</v>
      </c>
      <c r="BQ2015">
        <v>0</v>
      </c>
      <c r="BR2015">
        <v>6.5476190476190479E-2</v>
      </c>
      <c r="BS2015">
        <v>3.4482758620689655E-2</v>
      </c>
      <c r="BT2015">
        <v>5.5555555555555552E-2</v>
      </c>
      <c r="BU2015">
        <v>0.23295672880637328</v>
      </c>
      <c r="BV2015">
        <v>0.80330642227042681</v>
      </c>
      <c r="BW2015">
        <v>1.1904565405534997E-2</v>
      </c>
      <c r="BX2015">
        <v>0.25171234552716221</v>
      </c>
      <c r="BY2015">
        <f t="shared" si="197"/>
        <v>2.3832403344455029E-2</v>
      </c>
      <c r="BZ2015">
        <v>0</v>
      </c>
      <c r="CA2015">
        <f t="shared" si="198"/>
        <v>1.7112300400133243E-3</v>
      </c>
      <c r="CC2015">
        <v>2.3832403344455029E-2</v>
      </c>
      <c r="CD2015">
        <v>1.7112300400133243E-3</v>
      </c>
    </row>
    <row r="2016" spans="1:82" x14ac:dyDescent="0.3">
      <c r="A2016">
        <v>0</v>
      </c>
      <c r="B2016" t="s">
        <v>1306</v>
      </c>
      <c r="C2016" t="s">
        <v>204</v>
      </c>
      <c r="D2016">
        <v>39001</v>
      </c>
      <c r="E2016" s="2">
        <f t="shared" si="200"/>
        <v>0.58167148155032244</v>
      </c>
      <c r="F2016" s="2" t="s">
        <v>1939</v>
      </c>
      <c r="G2016" s="3">
        <v>923</v>
      </c>
      <c r="H2016" s="1">
        <v>0.37544564112141093</v>
      </c>
      <c r="I2016" s="1">
        <f t="shared" si="199"/>
        <v>-7.1957985963586637</v>
      </c>
      <c r="J2016" s="1">
        <v>2.7091658624199999</v>
      </c>
      <c r="K2016" s="1">
        <v>206.81997346</v>
      </c>
      <c r="L2016" s="2">
        <v>0.15411214673000018</v>
      </c>
      <c r="M2016" s="2">
        <v>0</v>
      </c>
      <c r="N2016" s="7">
        <v>0</v>
      </c>
      <c r="O2016" s="2">
        <v>3.5584159857738737E-3</v>
      </c>
      <c r="P2016" s="3">
        <v>12501.910918907002</v>
      </c>
      <c r="Q2016" s="3">
        <v>298.35509646785601</v>
      </c>
      <c r="R2016" s="3">
        <v>26485.888780511406</v>
      </c>
      <c r="S2016" s="3">
        <v>62.115814644904418</v>
      </c>
      <c r="T2016" s="3">
        <v>13673.700492681673</v>
      </c>
      <c r="V2016">
        <v>39001</v>
      </c>
      <c r="W2016" s="2">
        <v>0.49988071300031095</v>
      </c>
      <c r="X2016" s="2">
        <v>1.0071966277942372E-2</v>
      </c>
      <c r="Y2016" s="2">
        <v>0.1931323681324994</v>
      </c>
      <c r="Z2016" s="2">
        <v>0.77258736336505962</v>
      </c>
      <c r="AA2016" s="2">
        <v>0.59612455834229883</v>
      </c>
      <c r="AB2016" s="2">
        <v>0.3804067829665031</v>
      </c>
      <c r="AC2016" s="2">
        <v>0</v>
      </c>
      <c r="AD2016" s="2">
        <v>0</v>
      </c>
      <c r="AE2016" s="2">
        <v>3.5584159857738737E-3</v>
      </c>
      <c r="AF2016">
        <v>56468.627180975338</v>
      </c>
      <c r="AG2016">
        <v>131.90327161938728</v>
      </c>
      <c r="AH2016">
        <v>24790.811751810703</v>
      </c>
      <c r="AI2016">
        <v>4357.9383197797633</v>
      </c>
      <c r="AJ2016">
        <v>2.6009976824351528</v>
      </c>
      <c r="AK2016">
        <v>82954.515961486744</v>
      </c>
      <c r="AL2016">
        <v>194.01908626429173</v>
      </c>
      <c r="AM2016">
        <v>36465.286908997448</v>
      </c>
      <c r="AN2016">
        <v>6357.1636552746968</v>
      </c>
      <c r="AO2016">
        <v>3.8253892895765382</v>
      </c>
      <c r="AP2016">
        <v>26485.888780511406</v>
      </c>
      <c r="AQ2016">
        <v>62.115814644904447</v>
      </c>
      <c r="AR2016">
        <v>11674.475157186745</v>
      </c>
      <c r="AS2016">
        <v>1999.2253354949335</v>
      </c>
      <c r="AT2016">
        <v>1.2243916071413854</v>
      </c>
      <c r="AU2016" s="3">
        <v>2349609.1380993822</v>
      </c>
      <c r="AV2016" s="3">
        <v>56072.856830168857</v>
      </c>
      <c r="AW2016">
        <v>18143.596227718001</v>
      </c>
      <c r="AX2016">
        <v>3409907.475037321</v>
      </c>
      <c r="AY2016">
        <v>432.99255913014395</v>
      </c>
      <c r="AZ2016">
        <v>81376.621562919259</v>
      </c>
      <c r="BA2016">
        <v>30645.507146625001</v>
      </c>
      <c r="BB2016">
        <v>5759516.6131367022</v>
      </c>
      <c r="BC2016">
        <v>731.34765559799996</v>
      </c>
      <c r="BD2016">
        <v>137449.47839308812</v>
      </c>
      <c r="BE2016">
        <v>12501.910918907002</v>
      </c>
      <c r="BF2016">
        <v>2349609.1380993822</v>
      </c>
      <c r="BG2016">
        <v>298.35509646785601</v>
      </c>
      <c r="BH2016">
        <v>56072.856830168857</v>
      </c>
      <c r="BI2016">
        <v>0.36512639834223132</v>
      </c>
      <c r="BJ2016">
        <v>0.74057203946364225</v>
      </c>
      <c r="BK2016">
        <v>0.37544564112141093</v>
      </c>
      <c r="BL2016">
        <v>42.557274931286734</v>
      </c>
      <c r="BM2016">
        <v>35.361476334928071</v>
      </c>
      <c r="BN2016">
        <f t="shared" si="196"/>
        <v>-7.1957985963586637</v>
      </c>
      <c r="BO2016">
        <v>0.58167148155032244</v>
      </c>
      <c r="BP2016">
        <v>2.5718866908440354E-3</v>
      </c>
      <c r="BQ2016">
        <v>7.4370424238144092E-2</v>
      </c>
      <c r="BR2016">
        <v>0.10714285714285714</v>
      </c>
      <c r="BS2016">
        <v>0.10344827586206896</v>
      </c>
      <c r="BT2016">
        <v>0.61111111111111116</v>
      </c>
      <c r="BU2016">
        <v>0.206071866300406</v>
      </c>
      <c r="BV2016">
        <v>0.77258736336505962</v>
      </c>
      <c r="BW2016">
        <v>0.61838647130943869</v>
      </c>
      <c r="BX2016">
        <v>0.3804067829665031</v>
      </c>
      <c r="BY2016">
        <f t="shared" si="197"/>
        <v>0</v>
      </c>
      <c r="BZ2016">
        <v>0</v>
      </c>
      <c r="CA2016">
        <f t="shared" si="198"/>
        <v>2.179006178814019E-3</v>
      </c>
      <c r="CC2016">
        <v>0</v>
      </c>
      <c r="CD2016">
        <v>2.179006178814019E-3</v>
      </c>
    </row>
    <row r="2017" spans="1:82" x14ac:dyDescent="0.3">
      <c r="A2017">
        <v>0</v>
      </c>
      <c r="B2017" t="s">
        <v>1306</v>
      </c>
      <c r="C2017" t="s">
        <v>522</v>
      </c>
      <c r="D2017">
        <v>39003</v>
      </c>
      <c r="E2017" s="2">
        <f t="shared" si="200"/>
        <v>0.61479206126134966</v>
      </c>
      <c r="F2017" s="2" t="s">
        <v>1940</v>
      </c>
      <c r="G2017" s="3">
        <v>3436</v>
      </c>
      <c r="H2017" s="1">
        <v>27.305549710339868</v>
      </c>
      <c r="I2017" s="1">
        <f t="shared" si="199"/>
        <v>-7.4542941913235907</v>
      </c>
      <c r="J2017" s="1">
        <v>2.4063624145400002</v>
      </c>
      <c r="K2017" s="1">
        <v>245.97183920200001</v>
      </c>
      <c r="L2017" s="2">
        <v>0.23442858313999992</v>
      </c>
      <c r="M2017" s="2">
        <v>6.2520981135127121E-2</v>
      </c>
      <c r="N2017" s="7">
        <v>0</v>
      </c>
      <c r="O2017" s="2">
        <v>7.6816618316126548E-5</v>
      </c>
      <c r="P2017" s="3">
        <v>321549.82722674002</v>
      </c>
      <c r="Q2017" s="3">
        <v>7673.7092708259179</v>
      </c>
      <c r="R2017" s="3">
        <v>1226177.2293735933</v>
      </c>
      <c r="S2017" s="3">
        <v>3003.8146280027422</v>
      </c>
      <c r="T2017" s="3">
        <v>625376.85205086553</v>
      </c>
      <c r="V2017">
        <v>39003</v>
      </c>
      <c r="W2017" s="2">
        <v>0.78215357121826157</v>
      </c>
      <c r="X2017" s="2">
        <v>0.73251769566898928</v>
      </c>
      <c r="Y2017" s="2">
        <v>0.2913473221940695</v>
      </c>
      <c r="Z2017" s="2">
        <v>0.68623527962571773</v>
      </c>
      <c r="AA2017" s="2">
        <v>0.70897337213561784</v>
      </c>
      <c r="AB2017" s="2">
        <v>0.57865797758252202</v>
      </c>
      <c r="AC2017" s="2">
        <v>6.2520981135127121E-2</v>
      </c>
      <c r="AD2017" s="2">
        <v>0</v>
      </c>
      <c r="AE2017" s="2">
        <v>7.6816618316126548E-5</v>
      </c>
      <c r="AF2017">
        <v>1842442.1889540157</v>
      </c>
      <c r="AG2017">
        <v>4498.4779890416376</v>
      </c>
      <c r="AH2017">
        <v>845475.01837402314</v>
      </c>
      <c r="AI2017">
        <v>93819.167451087735</v>
      </c>
      <c r="AJ2017">
        <v>88.337626980305245</v>
      </c>
      <c r="AK2017">
        <v>3068619.4183276091</v>
      </c>
      <c r="AL2017">
        <v>7502.2926170443798</v>
      </c>
      <c r="AM2017">
        <v>1410032.6829862329</v>
      </c>
      <c r="AN2017">
        <v>154638.3548897435</v>
      </c>
      <c r="AO2017">
        <v>147.30614957764047</v>
      </c>
      <c r="AP2017">
        <v>1226177.2293735933</v>
      </c>
      <c r="AQ2017">
        <v>3003.8146280027422</v>
      </c>
      <c r="AR2017">
        <v>564557.66461220977</v>
      </c>
      <c r="AS2017">
        <v>60819.187438655761</v>
      </c>
      <c r="AT2017">
        <v>58.968522597335223</v>
      </c>
      <c r="AU2017" s="3">
        <v>60432074.528993517</v>
      </c>
      <c r="AV2017" s="3">
        <v>1442196.9203590229</v>
      </c>
      <c r="AW2017">
        <v>345871.02306303999</v>
      </c>
      <c r="AX2017">
        <v>65003000.074467734</v>
      </c>
      <c r="AY2017">
        <v>8254.1287584563197</v>
      </c>
      <c r="AZ2017">
        <v>1551280.9588642807</v>
      </c>
      <c r="BA2017">
        <v>667420.85028977995</v>
      </c>
      <c r="BB2017">
        <v>125435074.60346124</v>
      </c>
      <c r="BC2017">
        <v>15927.838029282237</v>
      </c>
      <c r="BD2017">
        <v>2993477.8792233034</v>
      </c>
      <c r="BE2017">
        <v>321549.82722674002</v>
      </c>
      <c r="BF2017">
        <v>60432074.528993517</v>
      </c>
      <c r="BG2017">
        <v>7673.7092708259179</v>
      </c>
      <c r="BH2017">
        <v>1442196.9203590229</v>
      </c>
      <c r="BI2017">
        <v>13.889503375882406</v>
      </c>
      <c r="BJ2017">
        <v>41.195053086222273</v>
      </c>
      <c r="BK2017">
        <v>27.305549710339868</v>
      </c>
      <c r="BL2017">
        <v>30.730812523372784</v>
      </c>
      <c r="BM2017">
        <v>23.276518332049193</v>
      </c>
      <c r="BN2017">
        <f t="shared" si="196"/>
        <v>-7.4542941913235907</v>
      </c>
      <c r="BO2017">
        <v>0.61479206126134966</v>
      </c>
      <c r="BP2017">
        <v>0.10340601332024822</v>
      </c>
      <c r="BQ2017">
        <v>6.1936798521030852E-2</v>
      </c>
      <c r="BR2017">
        <v>0.10119047619047619</v>
      </c>
      <c r="BS2017">
        <v>0.17241379310344829</v>
      </c>
      <c r="BT2017">
        <v>0.3888888888888889</v>
      </c>
      <c r="BU2017">
        <v>0.21347461235722479</v>
      </c>
      <c r="BV2017">
        <v>0.68623527962571773</v>
      </c>
      <c r="BW2017">
        <v>0.73544955615727992</v>
      </c>
      <c r="BX2017">
        <v>0.57865797758252202</v>
      </c>
      <c r="BY2017">
        <f t="shared" si="197"/>
        <v>0.10116759195868903</v>
      </c>
      <c r="BZ2017">
        <v>0</v>
      </c>
      <c r="CA2017">
        <f t="shared" si="198"/>
        <v>3.2795091384228398E-5</v>
      </c>
      <c r="CC2017">
        <v>0.10116759195868903</v>
      </c>
      <c r="CD2017">
        <v>3.2795091384228398E-5</v>
      </c>
    </row>
    <row r="2018" spans="1:82" x14ac:dyDescent="0.3">
      <c r="A2018">
        <v>0</v>
      </c>
      <c r="B2018" t="s">
        <v>1306</v>
      </c>
      <c r="C2018" t="s">
        <v>1307</v>
      </c>
      <c r="D2018">
        <v>39005</v>
      </c>
      <c r="E2018" s="2">
        <f t="shared" si="200"/>
        <v>0.67069281835753136</v>
      </c>
      <c r="F2018" s="2" t="s">
        <v>1941</v>
      </c>
      <c r="G2018" s="3">
        <v>3014</v>
      </c>
      <c r="H2018" s="1">
        <v>3.922101945222523</v>
      </c>
      <c r="I2018" s="1">
        <f t="shared" si="199"/>
        <v>-10.304006604619989</v>
      </c>
      <c r="J2018" s="1">
        <v>2.5183237913599998</v>
      </c>
      <c r="K2018" s="1">
        <v>275.55253214700002</v>
      </c>
      <c r="L2018" s="2">
        <v>0.25646429056000009</v>
      </c>
      <c r="M2018" s="2">
        <v>3.9240080827678365E-3</v>
      </c>
      <c r="N2018" s="7">
        <v>0</v>
      </c>
      <c r="O2018" s="2">
        <v>3.2011816922257864E-4</v>
      </c>
      <c r="P2018" s="3">
        <v>48286.700442760004</v>
      </c>
      <c r="Q2018" s="3">
        <v>1152.3504896300801</v>
      </c>
      <c r="R2018" s="3">
        <v>303129.63996683498</v>
      </c>
      <c r="S2018" s="3">
        <v>743.0024630411466</v>
      </c>
      <c r="T2018" s="3">
        <v>167556.86270761065</v>
      </c>
      <c r="V2018">
        <v>39005</v>
      </c>
      <c r="W2018" s="2">
        <v>0.66660399034448159</v>
      </c>
      <c r="X2018" s="2">
        <v>0.10521703864490714</v>
      </c>
      <c r="Y2018" s="2">
        <v>0.3533086956144878</v>
      </c>
      <c r="Z2018" s="2">
        <v>0.7181639061140267</v>
      </c>
      <c r="AA2018" s="2">
        <v>0.79423485448808395</v>
      </c>
      <c r="AB2018" s="2">
        <v>0.63305039730995138</v>
      </c>
      <c r="AC2018" s="2">
        <v>3.9240080827678365E-3</v>
      </c>
      <c r="AD2018" s="2">
        <v>0</v>
      </c>
      <c r="AE2018" s="2">
        <v>3.2011816922257864E-4</v>
      </c>
      <c r="AF2018">
        <v>309455.49066729512</v>
      </c>
      <c r="AG2018">
        <v>755.31452175210961</v>
      </c>
      <c r="AH2018">
        <v>141959.02718923372</v>
      </c>
      <c r="AI2018">
        <v>29523.814237086026</v>
      </c>
      <c r="AJ2018">
        <v>14.832728094899252</v>
      </c>
      <c r="AK2018">
        <v>612585.1306341301</v>
      </c>
      <c r="AL2018">
        <v>1498.3169847932561</v>
      </c>
      <c r="AM2018">
        <v>281604.04104101611</v>
      </c>
      <c r="AN2018">
        <v>57435.663092914234</v>
      </c>
      <c r="AO2018">
        <v>29.418022088195421</v>
      </c>
      <c r="AP2018">
        <v>303129.63996683498</v>
      </c>
      <c r="AQ2018">
        <v>743.00246304114648</v>
      </c>
      <c r="AR2018">
        <v>139645.01385178239</v>
      </c>
      <c r="AS2018">
        <v>27911.848855828208</v>
      </c>
      <c r="AT2018">
        <v>14.585293993296169</v>
      </c>
      <c r="AU2018" s="3">
        <v>9075002.4812123142</v>
      </c>
      <c r="AV2018" s="3">
        <v>216572.75102107725</v>
      </c>
      <c r="AW2018">
        <v>53775.954826110006</v>
      </c>
      <c r="AX2018">
        <v>10106652.950019114</v>
      </c>
      <c r="AY2018">
        <v>1283.3502249268802</v>
      </c>
      <c r="AZ2018">
        <v>241192.84127275785</v>
      </c>
      <c r="BA2018">
        <v>102062.65526887</v>
      </c>
      <c r="BB2018">
        <v>19181655.431231428</v>
      </c>
      <c r="BC2018">
        <v>2435.7007145569605</v>
      </c>
      <c r="BD2018">
        <v>457765.59229383513</v>
      </c>
      <c r="BE2018">
        <v>48286.700442760004</v>
      </c>
      <c r="BF2018">
        <v>9075002.4812123142</v>
      </c>
      <c r="BG2018">
        <v>1152.3504896300801</v>
      </c>
      <c r="BH2018">
        <v>216572.75102107725</v>
      </c>
      <c r="BI2018">
        <v>1.875568915514723</v>
      </c>
      <c r="BJ2018">
        <v>5.797670860737246</v>
      </c>
      <c r="BK2018">
        <v>3.922101945222523</v>
      </c>
      <c r="BL2018">
        <v>33.729679241394535</v>
      </c>
      <c r="BM2018">
        <v>23.425672636774546</v>
      </c>
      <c r="BN2018">
        <f t="shared" si="196"/>
        <v>-10.304006604619989</v>
      </c>
      <c r="BO2018">
        <v>0.67069281835753136</v>
      </c>
      <c r="BP2018">
        <v>1.5233072487763767E-2</v>
      </c>
      <c r="BQ2018">
        <v>7.4215686907921671E-2</v>
      </c>
      <c r="BR2018">
        <v>7.1428571428571425E-2</v>
      </c>
      <c r="BS2018">
        <v>0.10344827586206896</v>
      </c>
      <c r="BT2018">
        <v>0.55555555555555558</v>
      </c>
      <c r="BU2018">
        <v>0.29508411650935468</v>
      </c>
      <c r="BV2018">
        <v>0.7181639061140267</v>
      </c>
      <c r="BW2018">
        <v>0.82389507726979661</v>
      </c>
      <c r="BX2018">
        <v>0.63305039730995138</v>
      </c>
      <c r="BY2018">
        <f t="shared" si="197"/>
        <v>4.0847238167077173E-2</v>
      </c>
      <c r="BZ2018">
        <v>0</v>
      </c>
      <c r="CA2018">
        <f t="shared" si="198"/>
        <v>1.2463313408995398E-4</v>
      </c>
      <c r="CC2018">
        <v>4.0847238167077173E-2</v>
      </c>
      <c r="CD2018">
        <v>1.2463313408995398E-4</v>
      </c>
    </row>
    <row r="2019" spans="1:82" x14ac:dyDescent="0.3">
      <c r="A2019">
        <v>0</v>
      </c>
      <c r="B2019" t="s">
        <v>1306</v>
      </c>
      <c r="C2019" t="s">
        <v>1308</v>
      </c>
      <c r="D2019">
        <v>39007</v>
      </c>
      <c r="E2019" s="2">
        <f t="shared" si="200"/>
        <v>0.57811597501128242</v>
      </c>
      <c r="F2019" s="2" t="s">
        <v>1938</v>
      </c>
      <c r="G2019" s="3">
        <v>2986</v>
      </c>
      <c r="H2019" s="1">
        <v>16.352796798038099</v>
      </c>
      <c r="I2019" s="1">
        <f t="shared" si="199"/>
        <v>-1.3895395566510444</v>
      </c>
      <c r="J2019" s="1">
        <v>2.4438899679200001</v>
      </c>
      <c r="K2019" s="1">
        <v>183.57740795300001</v>
      </c>
      <c r="L2019" s="2">
        <v>0.23704756954999984</v>
      </c>
      <c r="M2019" s="2">
        <v>2.714799911450486E-2</v>
      </c>
      <c r="N2019" s="7">
        <v>0</v>
      </c>
      <c r="O2019" s="2">
        <v>2.3430656610771647E-4</v>
      </c>
      <c r="P2019" s="3">
        <v>2044191.9865484703</v>
      </c>
      <c r="Q2019" s="3">
        <v>48784.149983273761</v>
      </c>
      <c r="R2019" s="3">
        <v>5244283.0309930677</v>
      </c>
      <c r="S2019" s="3">
        <v>12894.409303728627</v>
      </c>
      <c r="T2019" s="3">
        <v>2701023.9324178426</v>
      </c>
      <c r="V2019">
        <v>39007</v>
      </c>
      <c r="W2019" s="2">
        <v>0.58231654690376278</v>
      </c>
      <c r="X2019" s="2">
        <v>0.43869151712064169</v>
      </c>
      <c r="Y2019" s="2">
        <v>1.1624999339850297E-3</v>
      </c>
      <c r="Z2019" s="2">
        <v>0.69693721335431458</v>
      </c>
      <c r="AA2019" s="2">
        <v>0.52913168591413351</v>
      </c>
      <c r="AB2019" s="2">
        <v>0.58512262177832641</v>
      </c>
      <c r="AC2019" s="2">
        <v>2.714799911450486E-2</v>
      </c>
      <c r="AD2019" s="2">
        <v>0</v>
      </c>
      <c r="AE2019" s="2">
        <v>2.3430656610771647E-4</v>
      </c>
      <c r="AF2019">
        <v>1444511.3788225322</v>
      </c>
      <c r="AG2019">
        <v>3538.14406851066</v>
      </c>
      <c r="AH2019">
        <v>664983.22957700759</v>
      </c>
      <c r="AI2019">
        <v>78982.490197858162</v>
      </c>
      <c r="AJ2019">
        <v>69.459015635001478</v>
      </c>
      <c r="AK2019">
        <v>6688794.4098156001</v>
      </c>
      <c r="AL2019">
        <v>16432.553372239287</v>
      </c>
      <c r="AM2019">
        <v>3088447.5589678222</v>
      </c>
      <c r="AN2019">
        <v>356542.09322488646</v>
      </c>
      <c r="AO2019">
        <v>322.50677608909433</v>
      </c>
      <c r="AP2019">
        <v>5244283.0309930677</v>
      </c>
      <c r="AQ2019">
        <v>12894.409303728626</v>
      </c>
      <c r="AR2019">
        <v>2423464.3293908145</v>
      </c>
      <c r="AS2019">
        <v>277559.60302702826</v>
      </c>
      <c r="AT2019">
        <v>253.04776045409284</v>
      </c>
      <c r="AU2019" s="3">
        <v>384185441.9519195</v>
      </c>
      <c r="AV2019" s="3">
        <v>9168493.1478564702</v>
      </c>
      <c r="AW2019">
        <v>401751.24712662998</v>
      </c>
      <c r="AX2019">
        <v>75505129.384978831</v>
      </c>
      <c r="AY2019">
        <v>9587.6968625070385</v>
      </c>
      <c r="AZ2019">
        <v>1801911.7483395727</v>
      </c>
      <c r="BA2019">
        <v>2445943.2336751004</v>
      </c>
      <c r="BB2019">
        <v>459690571.33689839</v>
      </c>
      <c r="BC2019">
        <v>58371.846845780798</v>
      </c>
      <c r="BD2019">
        <v>10970404.896196043</v>
      </c>
      <c r="BE2019">
        <v>2044191.9865484703</v>
      </c>
      <c r="BF2019">
        <v>384185441.9519195</v>
      </c>
      <c r="BG2019">
        <v>48784.149983273761</v>
      </c>
      <c r="BH2019">
        <v>9168493.1478564702</v>
      </c>
      <c r="BI2019">
        <v>3.2102954038339284</v>
      </c>
      <c r="BJ2019">
        <v>19.563092201872028</v>
      </c>
      <c r="BK2019">
        <v>16.352796798038099</v>
      </c>
      <c r="BL2019">
        <v>46.146871882277509</v>
      </c>
      <c r="BM2019">
        <v>44.757332325626464</v>
      </c>
      <c r="BN2019">
        <f t="shared" si="196"/>
        <v>-1.3895395566510444</v>
      </c>
      <c r="BO2019">
        <v>0.57811597501128242</v>
      </c>
      <c r="BP2019">
        <v>2.2474539073732223E-2</v>
      </c>
      <c r="BQ2019">
        <v>8.6818227120740762E-2</v>
      </c>
      <c r="BR2019">
        <v>0.14880952380952381</v>
      </c>
      <c r="BS2019">
        <v>6.8965517241379309E-2</v>
      </c>
      <c r="BT2019">
        <v>0.61111111111111116</v>
      </c>
      <c r="BU2019">
        <v>3.9793360792813245E-2</v>
      </c>
      <c r="BV2019">
        <v>0.69693721335431458</v>
      </c>
      <c r="BW2019">
        <v>0.54889179036735847</v>
      </c>
      <c r="BX2019">
        <v>0.58512262177832641</v>
      </c>
      <c r="BY2019">
        <f t="shared" si="197"/>
        <v>7.1579359697788086E-2</v>
      </c>
      <c r="BZ2019">
        <v>0</v>
      </c>
      <c r="CA2019">
        <f t="shared" si="198"/>
        <v>9.7495715528545378E-5</v>
      </c>
      <c r="CC2019">
        <v>7.1579359697788086E-2</v>
      </c>
      <c r="CD2019">
        <v>9.7495715528545378E-5</v>
      </c>
    </row>
    <row r="2020" spans="1:82" x14ac:dyDescent="0.3">
      <c r="A2020">
        <v>0</v>
      </c>
      <c r="B2020" t="s">
        <v>1306</v>
      </c>
      <c r="C2020" t="s">
        <v>1309</v>
      </c>
      <c r="D2020">
        <v>39009</v>
      </c>
      <c r="E2020" s="2">
        <f t="shared" si="200"/>
        <v>0.67920966515073433</v>
      </c>
      <c r="F2020" s="2" t="s">
        <v>1941</v>
      </c>
      <c r="G2020" s="3">
        <v>10026</v>
      </c>
      <c r="H2020" s="1">
        <v>9.2796379392806738</v>
      </c>
      <c r="I2020" s="1">
        <f t="shared" si="199"/>
        <v>-13.485704199739274</v>
      </c>
      <c r="J2020" s="1">
        <v>2.73124310571</v>
      </c>
      <c r="K2020" s="1">
        <v>230.24953884600001</v>
      </c>
      <c r="L2020" s="2">
        <v>0.17302912066999987</v>
      </c>
      <c r="M2020" s="2">
        <v>3.8960956570226621E-2</v>
      </c>
      <c r="N2020" s="7">
        <v>0</v>
      </c>
      <c r="O2020" s="2">
        <v>3.4711647035016433E-3</v>
      </c>
      <c r="P2020" s="3">
        <v>265849.62500193005</v>
      </c>
      <c r="Q2020" s="3">
        <v>6344.4373446494392</v>
      </c>
      <c r="R2020" s="3">
        <v>1382788.0879665224</v>
      </c>
      <c r="S2020" s="3">
        <v>3210.687712950958</v>
      </c>
      <c r="T2020" s="3">
        <v>661318.42053636117</v>
      </c>
      <c r="V2020">
        <v>39009</v>
      </c>
      <c r="W2020" s="2">
        <v>0.64802078873849589</v>
      </c>
      <c r="X2020" s="2">
        <v>0.248942030907013</v>
      </c>
      <c r="Y2020" s="2">
        <v>0.37449376955515068</v>
      </c>
      <c r="Z2020" s="2">
        <v>0.77888324927606623</v>
      </c>
      <c r="AA2020" s="2">
        <v>0.66365642716628614</v>
      </c>
      <c r="AB2020" s="2">
        <v>0.4271009946342173</v>
      </c>
      <c r="AC2020" s="2">
        <v>3.8960956570226621E-2</v>
      </c>
      <c r="AD2020" s="2">
        <v>0</v>
      </c>
      <c r="AE2020" s="2">
        <v>3.4711647035016433E-3</v>
      </c>
      <c r="AF2020">
        <v>582580.64607709297</v>
      </c>
      <c r="AG2020">
        <v>1358.5930938839983</v>
      </c>
      <c r="AH2020">
        <v>255343.36809306155</v>
      </c>
      <c r="AI2020">
        <v>23842.467638301445</v>
      </c>
      <c r="AJ2020">
        <v>26.794293636598322</v>
      </c>
      <c r="AK2020">
        <v>1965368.7340436154</v>
      </c>
      <c r="AL2020">
        <v>4569.2808068349559</v>
      </c>
      <c r="AM2020">
        <v>858782.18889271026</v>
      </c>
      <c r="AN2020">
        <v>81722.067375013881</v>
      </c>
      <c r="AO2020">
        <v>90.142257562234647</v>
      </c>
      <c r="AP2020">
        <v>1382788.0879665224</v>
      </c>
      <c r="AQ2020">
        <v>3210.6877129509576</v>
      </c>
      <c r="AR2020">
        <v>603438.82079964876</v>
      </c>
      <c r="AS2020">
        <v>57879.599736712436</v>
      </c>
      <c r="AT2020">
        <v>63.347963925636321</v>
      </c>
      <c r="AU2020" s="3">
        <v>49963778.522862732</v>
      </c>
      <c r="AV2020" s="3">
        <v>1192373.5545534156</v>
      </c>
      <c r="AW2020">
        <v>143458.84956842</v>
      </c>
      <c r="AX2020">
        <v>26961656.187888853</v>
      </c>
      <c r="AY2020">
        <v>3423.6109327433596</v>
      </c>
      <c r="AZ2020">
        <v>643433.43869978702</v>
      </c>
      <c r="BA2020">
        <v>409308.47457035002</v>
      </c>
      <c r="BB2020">
        <v>76925434.710751578</v>
      </c>
      <c r="BC2020">
        <v>9768.0482773927979</v>
      </c>
      <c r="BD2020">
        <v>1835806.9932532024</v>
      </c>
      <c r="BE2020">
        <v>265849.62500193005</v>
      </c>
      <c r="BF2020">
        <v>49963778.522862732</v>
      </c>
      <c r="BG2020">
        <v>6344.4373446494392</v>
      </c>
      <c r="BH2020">
        <v>1192373.5545534156</v>
      </c>
      <c r="BI2020">
        <v>3.0392747840659169</v>
      </c>
      <c r="BJ2020">
        <v>12.318912723346591</v>
      </c>
      <c r="BK2020">
        <v>9.2796379392806738</v>
      </c>
      <c r="BL2020">
        <v>46.611316037729623</v>
      </c>
      <c r="BM2020">
        <v>33.125611837990348</v>
      </c>
      <c r="BN2020">
        <f t="shared" si="196"/>
        <v>-13.485704199739274</v>
      </c>
      <c r="BO2020">
        <v>0.67920966515073433</v>
      </c>
      <c r="BP2020">
        <v>2.499796469990942E-2</v>
      </c>
      <c r="BQ2020">
        <v>7.0784247906801739E-2</v>
      </c>
      <c r="BR2020">
        <v>1.7857142857142856E-2</v>
      </c>
      <c r="BS2020">
        <v>6.8965517241379309E-2</v>
      </c>
      <c r="BT2020">
        <v>0.66666666666666663</v>
      </c>
      <c r="BU2020">
        <v>0.38620094706677627</v>
      </c>
      <c r="BV2020">
        <v>0.77888324927606623</v>
      </c>
      <c r="BW2020">
        <v>0.68844027714345035</v>
      </c>
      <c r="BX2020">
        <v>0.4271009946342173</v>
      </c>
      <c r="BY2020">
        <f t="shared" si="197"/>
        <v>0.25109707510983298</v>
      </c>
      <c r="BZ2020">
        <v>0</v>
      </c>
      <c r="CA2020">
        <f t="shared" si="198"/>
        <v>1.9234647186240554E-3</v>
      </c>
      <c r="CC2020">
        <v>0.25109707510983298</v>
      </c>
      <c r="CD2020">
        <v>1.9234647186240554E-3</v>
      </c>
    </row>
    <row r="2021" spans="1:82" x14ac:dyDescent="0.3">
      <c r="A2021">
        <v>0</v>
      </c>
      <c r="B2021" t="s">
        <v>1306</v>
      </c>
      <c r="C2021" t="s">
        <v>1310</v>
      </c>
      <c r="D2021">
        <v>39011</v>
      </c>
      <c r="E2021" s="2">
        <f t="shared" si="200"/>
        <v>0.58114357309397091</v>
      </c>
      <c r="F2021" s="2" t="s">
        <v>1939</v>
      </c>
      <c r="G2021" s="3">
        <v>3010</v>
      </c>
      <c r="H2021" s="1">
        <v>12.124325164794651</v>
      </c>
      <c r="I2021" s="1">
        <f t="shared" si="199"/>
        <v>-5.9062155899951527</v>
      </c>
      <c r="J2021" s="1">
        <v>2.4063903760200001</v>
      </c>
      <c r="K2021" s="1">
        <v>229.033923139</v>
      </c>
      <c r="L2021" s="2">
        <v>0.23885977997999985</v>
      </c>
      <c r="M2021" s="2">
        <v>1.5599102917667383E-2</v>
      </c>
      <c r="N2021" s="7">
        <v>0</v>
      </c>
      <c r="O2021" s="2">
        <v>1.8573468586525003E-5</v>
      </c>
      <c r="P2021" s="3">
        <v>94306.676291580006</v>
      </c>
      <c r="Q2021" s="3">
        <v>2250.6061421366403</v>
      </c>
      <c r="R2021" s="3">
        <v>456849.57821017422</v>
      </c>
      <c r="S2021" s="3">
        <v>1122.5716800880832</v>
      </c>
      <c r="T2021" s="3">
        <v>238463.26813589179</v>
      </c>
      <c r="V2021">
        <v>39011</v>
      </c>
      <c r="W2021" s="2">
        <v>0.65219192866959896</v>
      </c>
      <c r="X2021" s="2">
        <v>0.32525559182915176</v>
      </c>
      <c r="Y2021" s="2">
        <v>0.27496402112497137</v>
      </c>
      <c r="Z2021" s="2">
        <v>0.68624325355097959</v>
      </c>
      <c r="AA2021" s="2">
        <v>0.6601526148200888</v>
      </c>
      <c r="AB2021" s="2">
        <v>0.58959583920058722</v>
      </c>
      <c r="AC2021" s="2">
        <v>1.5599102917667383E-2</v>
      </c>
      <c r="AD2021" s="2">
        <v>0</v>
      </c>
      <c r="AE2021" s="2">
        <v>1.8573468586525003E-5</v>
      </c>
      <c r="AF2021">
        <v>499152.58123576036</v>
      </c>
      <c r="AG2021">
        <v>1219.1099288375547</v>
      </c>
      <c r="AH2021">
        <v>229127.93882614345</v>
      </c>
      <c r="AI2021">
        <v>31550.757857815137</v>
      </c>
      <c r="AJ2021">
        <v>23.939237950893382</v>
      </c>
      <c r="AK2021">
        <v>956002.15944593458</v>
      </c>
      <c r="AL2021">
        <v>2341.6816089256381</v>
      </c>
      <c r="AM2021">
        <v>440111.81251868303</v>
      </c>
      <c r="AN2021">
        <v>59030.152301167363</v>
      </c>
      <c r="AO2021">
        <v>45.970542969759514</v>
      </c>
      <c r="AP2021">
        <v>456849.57821017422</v>
      </c>
      <c r="AQ2021">
        <v>1122.5716800880834</v>
      </c>
      <c r="AR2021">
        <v>210983.87369253958</v>
      </c>
      <c r="AS2021">
        <v>27479.394443352227</v>
      </c>
      <c r="AT2021">
        <v>22.031305018866131</v>
      </c>
      <c r="AU2021" s="3">
        <v>17723996.742239546</v>
      </c>
      <c r="AV2021" s="3">
        <v>422978.91835316014</v>
      </c>
      <c r="AW2021">
        <v>76979.015695869995</v>
      </c>
      <c r="AX2021">
        <v>14467436.209881807</v>
      </c>
      <c r="AY2021">
        <v>1837.0856905729599</v>
      </c>
      <c r="AZ2021">
        <v>345261.88468628208</v>
      </c>
      <c r="BA2021">
        <v>171285.69198745</v>
      </c>
      <c r="BB2021">
        <v>32191432.952121355</v>
      </c>
      <c r="BC2021">
        <v>4087.6918327096</v>
      </c>
      <c r="BD2021">
        <v>768240.80303944217</v>
      </c>
      <c r="BE2021">
        <v>94306.676291580006</v>
      </c>
      <c r="BF2021">
        <v>17723996.742239546</v>
      </c>
      <c r="BG2021">
        <v>2250.6061421366403</v>
      </c>
      <c r="BH2021">
        <v>422978.91835316014</v>
      </c>
      <c r="BI2021">
        <v>4.1273988663205907</v>
      </c>
      <c r="BJ2021">
        <v>16.251724031115241</v>
      </c>
      <c r="BK2021">
        <v>12.124325164794651</v>
      </c>
      <c r="BL2021">
        <v>23.29959552194704</v>
      </c>
      <c r="BM2021">
        <v>17.393379931951888</v>
      </c>
      <c r="BN2021">
        <f t="shared" si="196"/>
        <v>-5.9062155899951527</v>
      </c>
      <c r="BO2021">
        <v>0.58114357309397091</v>
      </c>
      <c r="BP2021">
        <v>2.9046292476525785E-2</v>
      </c>
      <c r="BQ2021">
        <v>6.3163539953551145E-2</v>
      </c>
      <c r="BR2021">
        <v>4.7619047619047616E-2</v>
      </c>
      <c r="BS2021">
        <v>0.20689655172413793</v>
      </c>
      <c r="BT2021">
        <v>0.33333333333333331</v>
      </c>
      <c r="BU2021">
        <v>0.16914104155426946</v>
      </c>
      <c r="BV2021">
        <v>0.68624325355097959</v>
      </c>
      <c r="BW2021">
        <v>0.68480561703328713</v>
      </c>
      <c r="BX2021">
        <v>0.58959583920058722</v>
      </c>
      <c r="BY2021">
        <f t="shared" si="197"/>
        <v>9.2288218395449775E-2</v>
      </c>
      <c r="BZ2021">
        <v>0</v>
      </c>
      <c r="CA2021">
        <f t="shared" si="198"/>
        <v>7.8089862783303247E-6</v>
      </c>
      <c r="CC2021">
        <v>9.2288218395449775E-2</v>
      </c>
      <c r="CD2021">
        <v>7.8089862783303247E-6</v>
      </c>
    </row>
    <row r="2022" spans="1:82" x14ac:dyDescent="0.3">
      <c r="A2022">
        <v>0</v>
      </c>
      <c r="B2022" t="s">
        <v>1306</v>
      </c>
      <c r="C2022" t="s">
        <v>1311</v>
      </c>
      <c r="D2022">
        <v>39013</v>
      </c>
      <c r="E2022" s="2">
        <f t="shared" si="200"/>
        <v>0.64520803915308744</v>
      </c>
      <c r="F2022" s="2" t="s">
        <v>1940</v>
      </c>
      <c r="G2022" s="3">
        <v>-833</v>
      </c>
      <c r="H2022" s="1">
        <v>9.3872123751128314</v>
      </c>
      <c r="I2022" s="1">
        <f t="shared" si="199"/>
        <v>0.79512744031780613</v>
      </c>
      <c r="J2022" s="1">
        <v>2.6659039023900002</v>
      </c>
      <c r="K2022" s="1">
        <v>258.842322518</v>
      </c>
      <c r="L2022" s="2">
        <v>0.20818280225000008</v>
      </c>
      <c r="M2022" s="2">
        <v>5.506646819982898E-2</v>
      </c>
      <c r="N2022" s="7">
        <v>0</v>
      </c>
      <c r="O2022" s="2">
        <v>2.730470636144742E-3</v>
      </c>
      <c r="P2022" s="3">
        <v>517774.90233096003</v>
      </c>
      <c r="Q2022" s="3">
        <v>12356.573481895683</v>
      </c>
      <c r="R2022" s="3">
        <v>883779.9098613325</v>
      </c>
      <c r="S2022" s="3">
        <v>2167.980585339496</v>
      </c>
      <c r="T2022" s="3">
        <v>460618.8675921387</v>
      </c>
      <c r="V2022">
        <v>39013</v>
      </c>
      <c r="W2022" s="2">
        <v>0.57671725086642001</v>
      </c>
      <c r="X2022" s="2">
        <v>0.25182789765148744</v>
      </c>
      <c r="Y2022" s="2">
        <v>-7.3299391615416848E-2</v>
      </c>
      <c r="Z2022" s="2">
        <v>0.76025011812761745</v>
      </c>
      <c r="AA2022" s="2">
        <v>0.74607042351826058</v>
      </c>
      <c r="AB2022" s="2">
        <v>0.51387351194075548</v>
      </c>
      <c r="AC2022" s="2">
        <v>5.506646819982898E-2</v>
      </c>
      <c r="AD2022" s="2">
        <v>0</v>
      </c>
      <c r="AE2022" s="2">
        <v>2.730470636144742E-3</v>
      </c>
      <c r="AF2022">
        <v>378271.83170542138</v>
      </c>
      <c r="AG2022">
        <v>925.09096190689866</v>
      </c>
      <c r="AH2022">
        <v>173867.98377610961</v>
      </c>
      <c r="AI2022">
        <v>23345.860988371405</v>
      </c>
      <c r="AJ2022">
        <v>18.163495192174608</v>
      </c>
      <c r="AK2022">
        <v>1262051.7415667539</v>
      </c>
      <c r="AL2022">
        <v>3093.0715472463944</v>
      </c>
      <c r="AM2022">
        <v>581333.22639585508</v>
      </c>
      <c r="AN2022">
        <v>76499.48596076465</v>
      </c>
      <c r="AO2022">
        <v>60.718270950195354</v>
      </c>
      <c r="AP2022">
        <v>883779.9098613325</v>
      </c>
      <c r="AQ2022">
        <v>2167.9805853394955</v>
      </c>
      <c r="AR2022">
        <v>407465.24261974543</v>
      </c>
      <c r="AS2022">
        <v>53153.624972393241</v>
      </c>
      <c r="AT2022">
        <v>42.554775758020746</v>
      </c>
      <c r="AU2022" s="3">
        <v>97310615.144080624</v>
      </c>
      <c r="AV2022" s="3">
        <v>2322294.4201874747</v>
      </c>
      <c r="AW2022">
        <v>170166.44694634</v>
      </c>
      <c r="AX2022">
        <v>31981082.039095141</v>
      </c>
      <c r="AY2022">
        <v>4060.9813190627196</v>
      </c>
      <c r="AZ2022">
        <v>763220.82910464751</v>
      </c>
      <c r="BA2022">
        <v>687941.34927730006</v>
      </c>
      <c r="BB2022">
        <v>129291697.18317577</v>
      </c>
      <c r="BC2022">
        <v>16417.554800958402</v>
      </c>
      <c r="BD2022">
        <v>3085515.2492921222</v>
      </c>
      <c r="BE2022">
        <v>517774.90233096003</v>
      </c>
      <c r="BF2022">
        <v>97310615.144080624</v>
      </c>
      <c r="BG2022">
        <v>12356.573481895683</v>
      </c>
      <c r="BH2022">
        <v>2322294.4201874747</v>
      </c>
      <c r="BI2022">
        <v>3.3226121233131747</v>
      </c>
      <c r="BJ2022">
        <v>12.709824498426006</v>
      </c>
      <c r="BK2022">
        <v>9.3872123751128314</v>
      </c>
      <c r="BL2022">
        <v>47.506470843257482</v>
      </c>
      <c r="BM2022">
        <v>48.301598283575288</v>
      </c>
      <c r="BN2022">
        <f t="shared" si="196"/>
        <v>0.79512744031780613</v>
      </c>
      <c r="BO2022">
        <v>0.64520803915308744</v>
      </c>
      <c r="BP2022">
        <v>2.5960331961839476E-2</v>
      </c>
      <c r="BQ2022">
        <v>6.9725818397324835E-2</v>
      </c>
      <c r="BR2022">
        <v>3.968253968253968E-3</v>
      </c>
      <c r="BS2022">
        <v>0.20689655172413793</v>
      </c>
      <c r="BT2022">
        <v>0.61111111111111116</v>
      </c>
      <c r="BU2022">
        <v>-2.2770703401269566E-2</v>
      </c>
      <c r="BV2022">
        <v>0.76025011812761745</v>
      </c>
      <c r="BW2022">
        <v>0.77393197460400476</v>
      </c>
      <c r="BX2022">
        <v>0.51387351194075548</v>
      </c>
      <c r="BY2022">
        <f t="shared" si="197"/>
        <v>0.27155753888198364</v>
      </c>
      <c r="BZ2022">
        <v>0</v>
      </c>
      <c r="CA2022">
        <f t="shared" si="198"/>
        <v>1.2760240624228262E-3</v>
      </c>
      <c r="CC2022">
        <v>0.27155753888198364</v>
      </c>
      <c r="CD2022">
        <v>1.2760240624228262E-3</v>
      </c>
    </row>
    <row r="2023" spans="1:82" x14ac:dyDescent="0.3">
      <c r="A2023">
        <v>0</v>
      </c>
      <c r="B2023" t="s">
        <v>1306</v>
      </c>
      <c r="C2023" t="s">
        <v>469</v>
      </c>
      <c r="D2023">
        <v>39015</v>
      </c>
      <c r="E2023" s="2">
        <f t="shared" si="200"/>
        <v>0.61235390657813671</v>
      </c>
      <c r="F2023" s="2" t="s">
        <v>1939</v>
      </c>
      <c r="G2023" s="3">
        <v>3427</v>
      </c>
      <c r="H2023" s="1">
        <v>2.711167476601311</v>
      </c>
      <c r="I2023" s="1">
        <f t="shared" si="199"/>
        <v>-7.2370561397478426</v>
      </c>
      <c r="J2023" s="1">
        <v>2.69816695475</v>
      </c>
      <c r="K2023" s="1">
        <v>210.26742782100001</v>
      </c>
      <c r="L2023" s="2">
        <v>0.16013353066000002</v>
      </c>
      <c r="M2023" s="2">
        <v>2.1205153569929015E-2</v>
      </c>
      <c r="N2023" s="7">
        <v>0</v>
      </c>
      <c r="O2023" s="2">
        <v>1.6761259814341242E-3</v>
      </c>
      <c r="P2023" s="3">
        <v>76974.964769205006</v>
      </c>
      <c r="Q2023" s="3">
        <v>1836.9890161826404</v>
      </c>
      <c r="R2023" s="3">
        <v>276967.63103114325</v>
      </c>
      <c r="S2023" s="3">
        <v>646.37596461954581</v>
      </c>
      <c r="T2023" s="3">
        <v>140150.98340183622</v>
      </c>
      <c r="V2023">
        <v>39015</v>
      </c>
      <c r="W2023" s="2">
        <v>0.53190103422271495</v>
      </c>
      <c r="X2023" s="2">
        <v>7.2731667137273012E-2</v>
      </c>
      <c r="Y2023" s="2">
        <v>0.21477245400407002</v>
      </c>
      <c r="Z2023" s="2">
        <v>0.76945074585686835</v>
      </c>
      <c r="AA2023" s="2">
        <v>0.60606127854381175</v>
      </c>
      <c r="AB2023" s="2">
        <v>0.39526982483840994</v>
      </c>
      <c r="AC2023" s="2">
        <v>2.1205153569929015E-2</v>
      </c>
      <c r="AD2023" s="2">
        <v>0</v>
      </c>
      <c r="AE2023" s="2">
        <v>1.6761259814341242E-3</v>
      </c>
      <c r="AF2023">
        <v>264543.06795487506</v>
      </c>
      <c r="AG2023">
        <v>616.14404621741096</v>
      </c>
      <c r="AH2023">
        <v>115802.36694849117</v>
      </c>
      <c r="AI2023">
        <v>18032.468060917578</v>
      </c>
      <c r="AJ2023">
        <v>12.153117480147998</v>
      </c>
      <c r="AK2023">
        <v>541510.69898601831</v>
      </c>
      <c r="AL2023">
        <v>1262.5200108369568</v>
      </c>
      <c r="AM2023">
        <v>237286.72941386435</v>
      </c>
      <c r="AN2023">
        <v>36699.088997380582</v>
      </c>
      <c r="AO2023">
        <v>24.900093282181139</v>
      </c>
      <c r="AP2023">
        <v>276967.63103114325</v>
      </c>
      <c r="AQ2023">
        <v>646.37596461954581</v>
      </c>
      <c r="AR2023">
        <v>121484.36246537318</v>
      </c>
      <c r="AS2023">
        <v>18666.620936463005</v>
      </c>
      <c r="AT2023">
        <v>12.746975802033141</v>
      </c>
      <c r="AU2023" s="3">
        <v>14466674.878724389</v>
      </c>
      <c r="AV2023" s="3">
        <v>345243.71570136544</v>
      </c>
      <c r="AW2023">
        <v>63727.810561915001</v>
      </c>
      <c r="AX2023">
        <v>11977004.717006305</v>
      </c>
      <c r="AY2023">
        <v>1520.8488679223199</v>
      </c>
      <c r="AZ2023">
        <v>285828.33623732079</v>
      </c>
      <c r="BA2023">
        <v>140702.77533112001</v>
      </c>
      <c r="BB2023">
        <v>26443679.595730692</v>
      </c>
      <c r="BC2023">
        <v>3357.8378841049603</v>
      </c>
      <c r="BD2023">
        <v>631072.05193868617</v>
      </c>
      <c r="BE2023">
        <v>76974.964769205006</v>
      </c>
      <c r="BF2023">
        <v>14466674.878724389</v>
      </c>
      <c r="BG2023">
        <v>1836.9890161826404</v>
      </c>
      <c r="BH2023">
        <v>345243.71570136544</v>
      </c>
      <c r="BI2023">
        <v>1.5670773616369209</v>
      </c>
      <c r="BJ2023">
        <v>4.2782448382382317</v>
      </c>
      <c r="BK2023">
        <v>2.711167476601311</v>
      </c>
      <c r="BL2023">
        <v>41.378198712257444</v>
      </c>
      <c r="BM2023">
        <v>34.141142572509601</v>
      </c>
      <c r="BN2023">
        <f t="shared" si="196"/>
        <v>-7.2370561397478426</v>
      </c>
      <c r="BO2023">
        <v>0.61235390657813671</v>
      </c>
      <c r="BP2023">
        <v>1.1620471659123669E-2</v>
      </c>
      <c r="BQ2023">
        <v>8.6567258309581868E-2</v>
      </c>
      <c r="BR2023">
        <v>0.1130952380952381</v>
      </c>
      <c r="BS2023">
        <v>0.13793103448275862</v>
      </c>
      <c r="BT2023">
        <v>0.3888888888888889</v>
      </c>
      <c r="BU2023">
        <v>0.20725339172129262</v>
      </c>
      <c r="BV2023">
        <v>0.76945074585686835</v>
      </c>
      <c r="BW2023">
        <v>0.62869427234835251</v>
      </c>
      <c r="BX2023">
        <v>0.39526982483840994</v>
      </c>
      <c r="BY2023">
        <f t="shared" si="197"/>
        <v>0.29925160532183565</v>
      </c>
      <c r="BZ2023">
        <v>0</v>
      </c>
      <c r="CA2023">
        <f t="shared" si="198"/>
        <v>9.9160670791251303E-4</v>
      </c>
      <c r="CC2023">
        <v>0.29925160532183565</v>
      </c>
      <c r="CD2023">
        <v>9.9160670791251303E-4</v>
      </c>
    </row>
    <row r="2024" spans="1:82" x14ac:dyDescent="0.3">
      <c r="A2024">
        <v>0</v>
      </c>
      <c r="B2024" t="s">
        <v>1306</v>
      </c>
      <c r="C2024" t="s">
        <v>11</v>
      </c>
      <c r="D2024">
        <v>39017</v>
      </c>
      <c r="E2024" s="2">
        <f t="shared" si="200"/>
        <v>0.62748294995328635</v>
      </c>
      <c r="F2024" s="2" t="s">
        <v>1940</v>
      </c>
      <c r="G2024" s="3">
        <v>86656</v>
      </c>
      <c r="H2024" s="1">
        <v>35.421569818752566</v>
      </c>
      <c r="I2024" s="1">
        <f t="shared" si="199"/>
        <v>-10.858563519958899</v>
      </c>
      <c r="J2024" s="1">
        <v>2.50255628156</v>
      </c>
      <c r="K2024" s="1">
        <v>221.94046859299999</v>
      </c>
      <c r="L2024" s="2">
        <v>0.18105967450999993</v>
      </c>
      <c r="M2024" s="2">
        <v>0.25904172860130092</v>
      </c>
      <c r="N2024" s="7">
        <v>0</v>
      </c>
      <c r="O2024" s="2">
        <v>4.5219300991172285E-4</v>
      </c>
      <c r="P2024" s="3">
        <v>73063.649173699858</v>
      </c>
      <c r="Q2024" s="3">
        <v>1743.6464104495949</v>
      </c>
      <c r="R2024" s="3">
        <v>578324.12018523738</v>
      </c>
      <c r="S2024" s="3">
        <v>1329.357697112205</v>
      </c>
      <c r="T2024" s="3">
        <v>285088.11901630182</v>
      </c>
      <c r="V2024">
        <v>39017</v>
      </c>
      <c r="W2024" s="2">
        <v>0.8721979081962562</v>
      </c>
      <c r="X2024" s="2">
        <v>0.95024370415020265</v>
      </c>
      <c r="Y2024" s="2">
        <v>0.40261024678697055</v>
      </c>
      <c r="Z2024" s="2">
        <v>0.71366740075339397</v>
      </c>
      <c r="AA2024" s="2">
        <v>0.63970689873371067</v>
      </c>
      <c r="AB2024" s="2">
        <v>0.44692342405677138</v>
      </c>
      <c r="AC2024" s="2">
        <v>0.25904172860130092</v>
      </c>
      <c r="AD2024" s="2">
        <v>0</v>
      </c>
      <c r="AE2024" s="2">
        <v>4.5219300991172285E-4</v>
      </c>
      <c r="AF2024">
        <v>9903861.7408879101</v>
      </c>
      <c r="AG2024">
        <v>22999.826459778116</v>
      </c>
      <c r="AH2024">
        <v>4322746.2146198032</v>
      </c>
      <c r="AI2024">
        <v>571796.02266375278</v>
      </c>
      <c r="AJ2024">
        <v>453.78662177634703</v>
      </c>
      <c r="AK2024">
        <v>10482185.861073148</v>
      </c>
      <c r="AL2024">
        <v>24329.184156890318</v>
      </c>
      <c r="AM2024">
        <v>4572594.8803528631</v>
      </c>
      <c r="AN2024">
        <v>607035.47594699438</v>
      </c>
      <c r="AO2024">
        <v>480.04085026993806</v>
      </c>
      <c r="AP2024">
        <v>578324.12018523738</v>
      </c>
      <c r="AQ2024">
        <v>1329.357697112202</v>
      </c>
      <c r="AR2024">
        <v>249848.66573305987</v>
      </c>
      <c r="AS2024">
        <v>35239.453283241601</v>
      </c>
      <c r="AT2024">
        <v>26.254228493591029</v>
      </c>
      <c r="AU2024" s="3">
        <v>13731582.225705151</v>
      </c>
      <c r="AV2024" s="3">
        <v>327700.90637989686</v>
      </c>
      <c r="AW2024">
        <v>1136742.2253795001</v>
      </c>
      <c r="AX2024">
        <v>213639333.83782324</v>
      </c>
      <c r="AY2024">
        <v>27128.079740136003</v>
      </c>
      <c r="AZ2024">
        <v>5098451.3063611602</v>
      </c>
      <c r="BA2024">
        <v>1209805.8745531999</v>
      </c>
      <c r="BB2024">
        <v>227370916.06352839</v>
      </c>
      <c r="BC2024">
        <v>28871.726150585597</v>
      </c>
      <c r="BD2024">
        <v>5426152.2127410574</v>
      </c>
      <c r="BE2024">
        <v>73063.649173699858</v>
      </c>
      <c r="BF2024">
        <v>13731582.225705151</v>
      </c>
      <c r="BG2024">
        <v>1743.6464104495949</v>
      </c>
      <c r="BH2024">
        <v>327700.90637989686</v>
      </c>
      <c r="BI2024">
        <v>37.20977675020918</v>
      </c>
      <c r="BJ2024">
        <v>72.631346568961746</v>
      </c>
      <c r="BK2024">
        <v>35.421569818752566</v>
      </c>
      <c r="BL2024">
        <v>32.625913320397089</v>
      </c>
      <c r="BM2024">
        <v>21.76734980043819</v>
      </c>
      <c r="BN2024">
        <f t="shared" si="196"/>
        <v>-10.858563519958899</v>
      </c>
      <c r="BO2024">
        <v>0.62748294995328635</v>
      </c>
      <c r="BP2024">
        <v>0.28274167094014274</v>
      </c>
      <c r="BQ2024">
        <v>6.9289901138157611E-2</v>
      </c>
      <c r="BR2024">
        <v>0.14880952380952381</v>
      </c>
      <c r="BS2024">
        <v>0.20689655172413793</v>
      </c>
      <c r="BT2024">
        <v>0.3888888888888889</v>
      </c>
      <c r="BU2024">
        <v>0.31096540848596926</v>
      </c>
      <c r="BV2024">
        <v>0.71366740075339397</v>
      </c>
      <c r="BW2024">
        <v>0.66359636798102772</v>
      </c>
      <c r="BX2024">
        <v>0.44692342405677138</v>
      </c>
      <c r="BY2024">
        <f t="shared" si="197"/>
        <v>0.15291049803955215</v>
      </c>
      <c r="BZ2024">
        <v>0</v>
      </c>
      <c r="CA2024">
        <f t="shared" si="198"/>
        <v>2.4182057167025536E-4</v>
      </c>
      <c r="CC2024">
        <v>0.15291049803955215</v>
      </c>
      <c r="CD2024">
        <v>2.4182057167025536E-4</v>
      </c>
    </row>
    <row r="2025" spans="1:82" x14ac:dyDescent="0.3">
      <c r="A2025">
        <v>0</v>
      </c>
      <c r="B2025" t="s">
        <v>1306</v>
      </c>
      <c r="C2025" t="s">
        <v>95</v>
      </c>
      <c r="D2025">
        <v>39019</v>
      </c>
      <c r="E2025" s="2">
        <f t="shared" si="200"/>
        <v>0.69914216933212692</v>
      </c>
      <c r="F2025" s="2" t="s">
        <v>1941</v>
      </c>
      <c r="G2025" s="3">
        <v>1252</v>
      </c>
      <c r="H2025" s="1">
        <v>2.7187166979975519</v>
      </c>
      <c r="I2025" s="1">
        <f t="shared" si="199"/>
        <v>-5.8421325589114836</v>
      </c>
      <c r="J2025" s="1">
        <v>2.6098518602</v>
      </c>
      <c r="K2025" s="1">
        <v>275.14296329699999</v>
      </c>
      <c r="L2025" s="2">
        <v>0.22037204818</v>
      </c>
      <c r="M2025" s="2">
        <v>2.708125813781501E-2</v>
      </c>
      <c r="N2025" s="7">
        <v>0</v>
      </c>
      <c r="O2025" s="2">
        <v>2.3452925021667458E-3</v>
      </c>
      <c r="P2025" s="3">
        <v>54083.335315059994</v>
      </c>
      <c r="Q2025" s="3">
        <v>1290.6857863484797</v>
      </c>
      <c r="R2025" s="3">
        <v>132965.05688424213</v>
      </c>
      <c r="S2025" s="3">
        <v>325.72358061353981</v>
      </c>
      <c r="T2025" s="3">
        <v>65528.43548690134</v>
      </c>
      <c r="V2025">
        <v>39019</v>
      </c>
      <c r="W2025" s="2">
        <v>0.60908214620824219</v>
      </c>
      <c r="X2025" s="2">
        <v>7.2934187808709097E-2</v>
      </c>
      <c r="Y2025" s="2">
        <v>0.19951181390585462</v>
      </c>
      <c r="Z2025" s="2">
        <v>0.74426545654321508</v>
      </c>
      <c r="AA2025" s="2">
        <v>0.79305433963870819</v>
      </c>
      <c r="AB2025" s="2">
        <v>0.54396115869284745</v>
      </c>
      <c r="AC2025" s="2">
        <v>2.708125813781501E-2</v>
      </c>
      <c r="AD2025" s="2">
        <v>0</v>
      </c>
      <c r="AE2025" s="2">
        <v>2.3452925021667458E-3</v>
      </c>
      <c r="AF2025">
        <v>125333.81534595604</v>
      </c>
      <c r="AG2025">
        <v>306.79507999973288</v>
      </c>
      <c r="AH2025">
        <v>57661.185968166603</v>
      </c>
      <c r="AI2025">
        <v>4087.8869778231333</v>
      </c>
      <c r="AJ2025">
        <v>6.0231916083532848</v>
      </c>
      <c r="AK2025">
        <v>258298.87223019818</v>
      </c>
      <c r="AL2025">
        <v>632.51866061327269</v>
      </c>
      <c r="AM2025">
        <v>118879.92505612972</v>
      </c>
      <c r="AN2025">
        <v>8397.5833767613476</v>
      </c>
      <c r="AO2025">
        <v>12.417551440846831</v>
      </c>
      <c r="AP2025">
        <v>132965.05688424213</v>
      </c>
      <c r="AQ2025">
        <v>325.72358061353981</v>
      </c>
      <c r="AR2025">
        <v>61218.73908796312</v>
      </c>
      <c r="AS2025">
        <v>4309.6963989382148</v>
      </c>
      <c r="AT2025">
        <v>6.3943598324935458</v>
      </c>
      <c r="AU2025" s="3">
        <v>10164422.039112376</v>
      </c>
      <c r="AV2025" s="3">
        <v>242571.48668633329</v>
      </c>
      <c r="AW2025">
        <v>49698.369476499996</v>
      </c>
      <c r="AX2025">
        <v>9340311.5594134089</v>
      </c>
      <c r="AY2025">
        <v>1186.0396315119999</v>
      </c>
      <c r="AZ2025">
        <v>222904.28834636527</v>
      </c>
      <c r="BA2025">
        <v>103781.70479155998</v>
      </c>
      <c r="BB2025">
        <v>19504733.598525781</v>
      </c>
      <c r="BC2025">
        <v>2476.7254178604799</v>
      </c>
      <c r="BD2025">
        <v>465475.77503269858</v>
      </c>
      <c r="BE2025">
        <v>54083.335315059994</v>
      </c>
      <c r="BF2025">
        <v>10164422.039112376</v>
      </c>
      <c r="BG2025">
        <v>1290.6857863484797</v>
      </c>
      <c r="BH2025">
        <v>242571.48668633329</v>
      </c>
      <c r="BI2025">
        <v>1.6920983727076189</v>
      </c>
      <c r="BJ2025">
        <v>4.410815070705171</v>
      </c>
      <c r="BK2025">
        <v>2.7187166979975519</v>
      </c>
      <c r="BL2025">
        <v>36.964931592173052</v>
      </c>
      <c r="BM2025">
        <v>31.122799033261568</v>
      </c>
      <c r="BN2025">
        <f t="shared" si="196"/>
        <v>-5.8421325589114836</v>
      </c>
      <c r="BO2025">
        <v>0.69914216933212692</v>
      </c>
      <c r="BP2025">
        <v>1.4325900545325197E-2</v>
      </c>
      <c r="BQ2025">
        <v>7.2234810299345642E-2</v>
      </c>
      <c r="BR2025">
        <v>4.1666666666666664E-2</v>
      </c>
      <c r="BS2025">
        <v>0.17241379310344829</v>
      </c>
      <c r="BT2025">
        <v>0.55555555555555558</v>
      </c>
      <c r="BU2025">
        <v>0.16730584430176698</v>
      </c>
      <c r="BV2025">
        <v>0.74426545654321508</v>
      </c>
      <c r="BW2025">
        <v>0.82267047680363925</v>
      </c>
      <c r="BX2025">
        <v>0.54396115869284745</v>
      </c>
      <c r="BY2025">
        <f t="shared" si="197"/>
        <v>0.33534677160071358</v>
      </c>
      <c r="BZ2025">
        <v>0</v>
      </c>
      <c r="CA2025">
        <f t="shared" si="198"/>
        <v>1.0426204361226826E-3</v>
      </c>
      <c r="CC2025">
        <v>0.33534677160071358</v>
      </c>
      <c r="CD2025">
        <v>1.0426204361226826E-3</v>
      </c>
    </row>
    <row r="2026" spans="1:82" x14ac:dyDescent="0.3">
      <c r="A2026">
        <v>0</v>
      </c>
      <c r="B2026" t="s">
        <v>1306</v>
      </c>
      <c r="C2026" t="s">
        <v>472</v>
      </c>
      <c r="D2026">
        <v>39021</v>
      </c>
      <c r="E2026" s="2">
        <f t="shared" si="200"/>
        <v>0.6420038884746746</v>
      </c>
      <c r="F2026" s="2" t="s">
        <v>1940</v>
      </c>
      <c r="G2026" s="3">
        <v>1875</v>
      </c>
      <c r="H2026" s="1">
        <v>1.8994515684540834</v>
      </c>
      <c r="I2026" s="1">
        <f t="shared" si="199"/>
        <v>-11.166186438398828</v>
      </c>
      <c r="J2026" s="1">
        <v>2.4617723593399998</v>
      </c>
      <c r="K2026" s="1">
        <v>241.015849715</v>
      </c>
      <c r="L2026" s="2">
        <v>0.25438033426999995</v>
      </c>
      <c r="M2026" s="2">
        <v>6.4191070905809744E-3</v>
      </c>
      <c r="N2026" s="7">
        <v>0</v>
      </c>
      <c r="O2026" s="2">
        <v>3.6622986265456842E-4</v>
      </c>
      <c r="P2026" s="3">
        <v>5615.5625895169933</v>
      </c>
      <c r="Q2026" s="3">
        <v>134.01405025073578</v>
      </c>
      <c r="R2026" s="3">
        <v>47051.305853904749</v>
      </c>
      <c r="S2026" s="3">
        <v>115.5469779709528</v>
      </c>
      <c r="T2026" s="3">
        <v>25548.725563317581</v>
      </c>
      <c r="V2026">
        <v>39021</v>
      </c>
      <c r="W2026" s="2">
        <v>0.63977389364894188</v>
      </c>
      <c r="X2026" s="2">
        <v>5.0956010800689143E-2</v>
      </c>
      <c r="Y2026" s="2">
        <v>0.42086786129754472</v>
      </c>
      <c r="Z2026" s="2">
        <v>0.70203683085263135</v>
      </c>
      <c r="AA2026" s="2">
        <v>0.69468854753835363</v>
      </c>
      <c r="AB2026" s="2">
        <v>0.62790640882531479</v>
      </c>
      <c r="AC2026" s="2">
        <v>6.4191070905809744E-3</v>
      </c>
      <c r="AD2026" s="2">
        <v>0</v>
      </c>
      <c r="AE2026" s="2">
        <v>3.6622986265456842E-4</v>
      </c>
      <c r="AF2026">
        <v>219491.98134486191</v>
      </c>
      <c r="AG2026">
        <v>535.94928862969834</v>
      </c>
      <c r="AH2026">
        <v>100730.01040698092</v>
      </c>
      <c r="AI2026">
        <v>18739.550537767231</v>
      </c>
      <c r="AJ2026">
        <v>10.524482822547753</v>
      </c>
      <c r="AK2026">
        <v>266543.28719876666</v>
      </c>
      <c r="AL2026">
        <v>651.49626660065121</v>
      </c>
      <c r="AM2026">
        <v>122446.70737894201</v>
      </c>
      <c r="AN2026">
        <v>22571.579129123729</v>
      </c>
      <c r="AO2026">
        <v>12.792299598486245</v>
      </c>
      <c r="AP2026">
        <v>47051.305853904749</v>
      </c>
      <c r="AQ2026">
        <v>115.54697797095287</v>
      </c>
      <c r="AR2026">
        <v>21716.696971961093</v>
      </c>
      <c r="AS2026">
        <v>3832.0285913564985</v>
      </c>
      <c r="AT2026">
        <v>2.267816775938492</v>
      </c>
      <c r="AU2026" s="3">
        <v>1055388.8330738237</v>
      </c>
      <c r="AV2026" s="3">
        <v>25186.600604123283</v>
      </c>
      <c r="AW2026">
        <v>33198.697248200006</v>
      </c>
      <c r="AX2026">
        <v>6239363.1608267091</v>
      </c>
      <c r="AY2026">
        <v>792.27892314560006</v>
      </c>
      <c r="AZ2026">
        <v>148900.90081598406</v>
      </c>
      <c r="BA2026">
        <v>38814.259837717</v>
      </c>
      <c r="BB2026">
        <v>7294751.9939005328</v>
      </c>
      <c r="BC2026">
        <v>926.29297339633581</v>
      </c>
      <c r="BD2026">
        <v>174087.50142010735</v>
      </c>
      <c r="BE2026">
        <v>5615.5625895169933</v>
      </c>
      <c r="BF2026">
        <v>1055388.8330738237</v>
      </c>
      <c r="BG2026">
        <v>134.01405025073578</v>
      </c>
      <c r="BH2026">
        <v>25186.600604123283</v>
      </c>
      <c r="BI2026">
        <v>1.308134834658095</v>
      </c>
      <c r="BJ2026">
        <v>3.2075864031121784</v>
      </c>
      <c r="BK2026">
        <v>1.8994515684540834</v>
      </c>
      <c r="BL2026">
        <v>29.644684643593557</v>
      </c>
      <c r="BM2026">
        <v>18.478498205194729</v>
      </c>
      <c r="BN2026">
        <f t="shared" si="196"/>
        <v>-11.166186438398828</v>
      </c>
      <c r="BO2026">
        <v>0.6420038884746746</v>
      </c>
      <c r="BP2026">
        <v>1.0170000997870157E-2</v>
      </c>
      <c r="BQ2026">
        <v>7.3381517016419248E-2</v>
      </c>
      <c r="BR2026">
        <v>4.7619047619047616E-2</v>
      </c>
      <c r="BS2026">
        <v>0.2413793103448276</v>
      </c>
      <c r="BT2026">
        <v>0.33333333333333331</v>
      </c>
      <c r="BU2026">
        <v>0.31977505317943977</v>
      </c>
      <c r="BV2026">
        <v>0.70203683085263135</v>
      </c>
      <c r="BW2026">
        <v>0.72063127338003485</v>
      </c>
      <c r="BX2026">
        <v>0.62790640882531479</v>
      </c>
      <c r="BY2026">
        <f t="shared" si="197"/>
        <v>0.10777260944819057</v>
      </c>
      <c r="BZ2026">
        <v>0</v>
      </c>
      <c r="CA2026">
        <f t="shared" si="198"/>
        <v>1.4393319655491596E-4</v>
      </c>
      <c r="CC2026">
        <v>0.10777260944819057</v>
      </c>
      <c r="CD2026">
        <v>1.4393319655491596E-4</v>
      </c>
    </row>
    <row r="2027" spans="1:82" x14ac:dyDescent="0.3">
      <c r="A2027">
        <v>0</v>
      </c>
      <c r="B2027" t="s">
        <v>1306</v>
      </c>
      <c r="C2027" t="s">
        <v>97</v>
      </c>
      <c r="D2027">
        <v>39023</v>
      </c>
      <c r="E2027" s="2">
        <f t="shared" si="200"/>
        <v>0.63790790162982602</v>
      </c>
      <c r="F2027" s="2" t="s">
        <v>1940</v>
      </c>
      <c r="G2027" s="3">
        <v>407</v>
      </c>
      <c r="H2027" s="1">
        <v>29.18776403589586</v>
      </c>
      <c r="I2027" s="1">
        <f t="shared" si="199"/>
        <v>-9.5621927172143586</v>
      </c>
      <c r="J2027" s="1">
        <v>2.49315954836</v>
      </c>
      <c r="K2027" s="1">
        <v>235.34611748899999</v>
      </c>
      <c r="L2027" s="2">
        <v>0.22106764694999992</v>
      </c>
      <c r="M2027" s="2">
        <v>8.3254814596512947E-2</v>
      </c>
      <c r="N2027" s="7">
        <v>0</v>
      </c>
      <c r="O2027" s="2">
        <v>3.6780150643391153E-4</v>
      </c>
      <c r="P2027" s="3">
        <v>342275.08000814996</v>
      </c>
      <c r="Q2027" s="3">
        <v>8168.3124425351998</v>
      </c>
      <c r="R2027" s="3">
        <v>1802418.434069484</v>
      </c>
      <c r="S2027" s="3">
        <v>4435.2733570468436</v>
      </c>
      <c r="T2027" s="3">
        <v>975044.32960591279</v>
      </c>
      <c r="V2027">
        <v>39023</v>
      </c>
      <c r="W2027" s="2">
        <v>0.80254012680935483</v>
      </c>
      <c r="X2027" s="2">
        <v>0.78301128818543431</v>
      </c>
      <c r="Y2027" s="2">
        <v>0.3384496238034822</v>
      </c>
      <c r="Z2027" s="2">
        <v>0.71098768393430334</v>
      </c>
      <c r="AA2027" s="2">
        <v>0.67834647688337868</v>
      </c>
      <c r="AB2027" s="2">
        <v>0.5456781582671556</v>
      </c>
      <c r="AC2027" s="2">
        <v>8.3254814596512947E-2</v>
      </c>
      <c r="AD2027" s="2">
        <v>0</v>
      </c>
      <c r="AE2027" s="2">
        <v>3.6780150643391153E-4</v>
      </c>
      <c r="AF2027">
        <v>2186514.2118600975</v>
      </c>
      <c r="AG2027">
        <v>5347.8010994342822</v>
      </c>
      <c r="AH2027">
        <v>1005102.6689069278</v>
      </c>
      <c r="AI2027">
        <v>180567.70159527406</v>
      </c>
      <c r="AJ2027">
        <v>104.99928155971486</v>
      </c>
      <c r="AK2027">
        <v>3988932.6459295815</v>
      </c>
      <c r="AL2027">
        <v>9783.0744564811266</v>
      </c>
      <c r="AM2027">
        <v>1838698.5722719862</v>
      </c>
      <c r="AN2027">
        <v>322016.1278361287</v>
      </c>
      <c r="AO2027">
        <v>192.03339492637849</v>
      </c>
      <c r="AP2027">
        <v>1802418.434069484</v>
      </c>
      <c r="AQ2027">
        <v>4435.2733570468445</v>
      </c>
      <c r="AR2027">
        <v>833595.90336505836</v>
      </c>
      <c r="AS2027">
        <v>141448.42624085463</v>
      </c>
      <c r="AT2027">
        <v>87.034113366663632</v>
      </c>
      <c r="AU2027" s="3">
        <v>64327178.536731705</v>
      </c>
      <c r="AV2027" s="3">
        <v>1535152.6404500655</v>
      </c>
      <c r="AW2027">
        <v>409584.72206353996</v>
      </c>
      <c r="AX2027">
        <v>76977352.664621696</v>
      </c>
      <c r="AY2027">
        <v>9774.6408573603203</v>
      </c>
      <c r="AZ2027">
        <v>1837046.0027322986</v>
      </c>
      <c r="BA2027">
        <v>751859.80207168986</v>
      </c>
      <c r="BB2027">
        <v>141304531.2013534</v>
      </c>
      <c r="BC2027">
        <v>17942.953299895518</v>
      </c>
      <c r="BD2027">
        <v>3372198.6431823638</v>
      </c>
      <c r="BE2027">
        <v>342275.08000814996</v>
      </c>
      <c r="BF2027">
        <v>64327178.536731705</v>
      </c>
      <c r="BG2027">
        <v>8168.3124425351998</v>
      </c>
      <c r="BH2027">
        <v>1535152.6404500655</v>
      </c>
      <c r="BI2027">
        <v>15.206213601620219</v>
      </c>
      <c r="BJ2027">
        <v>44.39397763751608</v>
      </c>
      <c r="BK2027">
        <v>29.18776403589586</v>
      </c>
      <c r="BL2027">
        <v>33.597697114905657</v>
      </c>
      <c r="BM2027">
        <v>24.035504397691298</v>
      </c>
      <c r="BN2027">
        <f t="shared" si="196"/>
        <v>-9.5621927172143586</v>
      </c>
      <c r="BO2027">
        <v>0.63790790162982602</v>
      </c>
      <c r="BP2027">
        <v>0.11746538182210722</v>
      </c>
      <c r="BQ2027">
        <v>7.7012362160219797E-2</v>
      </c>
      <c r="BR2027">
        <v>0.11479591836734693</v>
      </c>
      <c r="BS2027">
        <v>0.20689655172413793</v>
      </c>
      <c r="BT2027">
        <v>0.3888888888888889</v>
      </c>
      <c r="BU2027">
        <v>0.27384019616080657</v>
      </c>
      <c r="BV2027">
        <v>0.71098768393430334</v>
      </c>
      <c r="BW2027">
        <v>0.70367891792881609</v>
      </c>
      <c r="BX2027">
        <v>0.5456781582671556</v>
      </c>
      <c r="BY2027">
        <f t="shared" si="197"/>
        <v>0.13178646447619069</v>
      </c>
      <c r="BZ2027">
        <v>0</v>
      </c>
      <c r="CA2027">
        <f t="shared" si="198"/>
        <v>1.6417717663411009E-4</v>
      </c>
      <c r="CC2027">
        <v>0.13178646447619069</v>
      </c>
      <c r="CD2027">
        <v>1.6417717663411009E-4</v>
      </c>
    </row>
    <row r="2028" spans="1:82" x14ac:dyDescent="0.3">
      <c r="A2028">
        <v>0</v>
      </c>
      <c r="B2028" t="s">
        <v>1306</v>
      </c>
      <c r="C2028" t="s">
        <v>1312</v>
      </c>
      <c r="D2028">
        <v>39025</v>
      </c>
      <c r="E2028" s="2">
        <f t="shared" si="200"/>
        <v>0.6299211183876281</v>
      </c>
      <c r="F2028" s="2" t="s">
        <v>1939</v>
      </c>
      <c r="G2028" s="3">
        <v>63193</v>
      </c>
      <c r="H2028" s="1">
        <v>33.845291498850898</v>
      </c>
      <c r="I2028" s="1">
        <f t="shared" si="199"/>
        <v>-12.097513951063419</v>
      </c>
      <c r="J2028" s="1">
        <v>2.5543013725699999</v>
      </c>
      <c r="K2028" s="1">
        <v>216.02862896799999</v>
      </c>
      <c r="L2028" s="2">
        <v>0.17355103142999995</v>
      </c>
      <c r="M2028" s="2">
        <v>4.4734968555956281E-2</v>
      </c>
      <c r="N2028" s="7">
        <v>0</v>
      </c>
      <c r="O2028" s="2">
        <v>5.1986541708629334E-4</v>
      </c>
      <c r="P2028" s="3">
        <v>1085147.6050259001</v>
      </c>
      <c r="Q2028" s="3">
        <v>25896.786537627191</v>
      </c>
      <c r="R2028" s="3">
        <v>3714204.1997767692</v>
      </c>
      <c r="S2028" s="3">
        <v>8671.2005146422507</v>
      </c>
      <c r="T2028" s="3">
        <v>1765875.5678807453</v>
      </c>
      <c r="V2028">
        <v>39025</v>
      </c>
      <c r="W2028" s="2">
        <v>0.76866090815696142</v>
      </c>
      <c r="X2028" s="2">
        <v>0.90795736401510108</v>
      </c>
      <c r="Y2028" s="2">
        <v>0.27484446697547266</v>
      </c>
      <c r="Z2028" s="2">
        <v>0.72842382596347333</v>
      </c>
      <c r="AA2028" s="2">
        <v>0.62266699331990782</v>
      </c>
      <c r="AB2028" s="2">
        <v>0.42838926682703199</v>
      </c>
      <c r="AC2028" s="2">
        <v>4.4734968555956281E-2</v>
      </c>
      <c r="AD2028" s="2">
        <v>0</v>
      </c>
      <c r="AE2028" s="2">
        <v>5.1986541708629334E-4</v>
      </c>
      <c r="AF2028">
        <v>4093727.249659928</v>
      </c>
      <c r="AG2028">
        <v>9556.352204828745</v>
      </c>
      <c r="AH2028">
        <v>1796086.8266218901</v>
      </c>
      <c r="AI2028">
        <v>150138.02046177513</v>
      </c>
      <c r="AJ2028">
        <v>188.45292971522687</v>
      </c>
      <c r="AK2028">
        <v>7807931.4494366972</v>
      </c>
      <c r="AL2028">
        <v>18227.552719470994</v>
      </c>
      <c r="AM2028">
        <v>3425812.1320032026</v>
      </c>
      <c r="AN2028">
        <v>286288.28296120837</v>
      </c>
      <c r="AO2028">
        <v>359.44899725422351</v>
      </c>
      <c r="AP2028">
        <v>3714204.1997767692</v>
      </c>
      <c r="AQ2028">
        <v>8671.2005146422489</v>
      </c>
      <c r="AR2028">
        <v>1629725.3053813125</v>
      </c>
      <c r="AS2028">
        <v>136150.26249943324</v>
      </c>
      <c r="AT2028">
        <v>170.99606753899664</v>
      </c>
      <c r="AU2028" s="3">
        <v>203942640.88856766</v>
      </c>
      <c r="AV2028" s="3">
        <v>4867042.061881654</v>
      </c>
      <c r="AW2028">
        <v>1138266.1271486999</v>
      </c>
      <c r="AX2028">
        <v>213925735.93632665</v>
      </c>
      <c r="AY2028">
        <v>27164.447289249601</v>
      </c>
      <c r="AZ2028">
        <v>5105286.2235415699</v>
      </c>
      <c r="BA2028">
        <v>2223413.7321746</v>
      </c>
      <c r="BB2028">
        <v>417868376.82489431</v>
      </c>
      <c r="BC2028">
        <v>53061.233826876793</v>
      </c>
      <c r="BD2028">
        <v>9972328.2854232248</v>
      </c>
      <c r="BE2028">
        <v>1085147.6050259001</v>
      </c>
      <c r="BF2028">
        <v>203942640.88856766</v>
      </c>
      <c r="BG2028">
        <v>25896.786537627191</v>
      </c>
      <c r="BH2028">
        <v>4867042.061881654</v>
      </c>
      <c r="BI2028">
        <v>23.785658572568746</v>
      </c>
      <c r="BJ2028">
        <v>57.630950071419647</v>
      </c>
      <c r="BK2028">
        <v>33.845291498850898</v>
      </c>
      <c r="BL2028">
        <v>52.259566147924211</v>
      </c>
      <c r="BM2028">
        <v>40.162052196860792</v>
      </c>
      <c r="BN2028">
        <f t="shared" si="196"/>
        <v>-12.097513951063419</v>
      </c>
      <c r="BO2028">
        <v>0.6299211183876281</v>
      </c>
      <c r="BP2028">
        <v>0.18143963993938467</v>
      </c>
      <c r="BQ2028">
        <v>7.7571896131637202E-2</v>
      </c>
      <c r="BR2028">
        <v>0.13690476190476192</v>
      </c>
      <c r="BS2028">
        <v>0.20689655172413793</v>
      </c>
      <c r="BT2028">
        <v>0.5</v>
      </c>
      <c r="BU2028">
        <v>0.34644622749063103</v>
      </c>
      <c r="BV2028">
        <v>0.72842382596347333</v>
      </c>
      <c r="BW2028">
        <v>0.64592011755177159</v>
      </c>
      <c r="BX2028">
        <v>0.42838926682703199</v>
      </c>
      <c r="BY2028">
        <f t="shared" si="197"/>
        <v>4.3404186607638923E-2</v>
      </c>
      <c r="BZ2028">
        <v>0</v>
      </c>
      <c r="CA2028">
        <f t="shared" si="198"/>
        <v>2.8692213723001034E-4</v>
      </c>
      <c r="CC2028">
        <v>4.3404186607638923E-2</v>
      </c>
      <c r="CD2028">
        <v>2.8692213723001034E-4</v>
      </c>
    </row>
    <row r="2029" spans="1:82" x14ac:dyDescent="0.3">
      <c r="A2029">
        <v>0</v>
      </c>
      <c r="B2029" t="s">
        <v>1306</v>
      </c>
      <c r="C2029" t="s">
        <v>474</v>
      </c>
      <c r="D2029">
        <v>39027</v>
      </c>
      <c r="E2029" s="2">
        <f t="shared" si="200"/>
        <v>0.61032231334982523</v>
      </c>
      <c r="F2029" s="2" t="s">
        <v>1940</v>
      </c>
      <c r="G2029" s="3">
        <v>3815</v>
      </c>
      <c r="H2029" s="1">
        <v>4.9563560191855185</v>
      </c>
      <c r="I2029" s="1">
        <f t="shared" si="199"/>
        <v>-8.5052994471976007</v>
      </c>
      <c r="J2029" s="1">
        <v>2.6146067939900002</v>
      </c>
      <c r="K2029" s="1">
        <v>232.02709867799999</v>
      </c>
      <c r="L2029" s="2">
        <v>0.20489856726000011</v>
      </c>
      <c r="M2029" s="2">
        <v>5.2563216384479807E-3</v>
      </c>
      <c r="N2029" s="7">
        <v>0</v>
      </c>
      <c r="O2029" s="2">
        <v>2.108456822487193E-4</v>
      </c>
      <c r="P2029" s="3">
        <v>54140.592326647995</v>
      </c>
      <c r="Q2029" s="3">
        <v>1292.052211155584</v>
      </c>
      <c r="R2029" s="3">
        <v>429107.82884708978</v>
      </c>
      <c r="S2029" s="3">
        <v>997.61577392266975</v>
      </c>
      <c r="T2029" s="3">
        <v>228004.77591803158</v>
      </c>
      <c r="V2029">
        <v>39027</v>
      </c>
      <c r="W2029" s="2">
        <v>0.60815830608226817</v>
      </c>
      <c r="X2029" s="2">
        <v>0.13296265882221314</v>
      </c>
      <c r="Y2029" s="2">
        <v>0.32094079375600559</v>
      </c>
      <c r="Z2029" s="2">
        <v>0.74562144652180951</v>
      </c>
      <c r="AA2029" s="2">
        <v>0.66877995103127175</v>
      </c>
      <c r="AB2029" s="2">
        <v>0.50576678386278817</v>
      </c>
      <c r="AC2029" s="2">
        <v>5.2563216384479807E-3</v>
      </c>
      <c r="AD2029" s="2">
        <v>0</v>
      </c>
      <c r="AE2029" s="2">
        <v>2.108456822487193E-4</v>
      </c>
      <c r="AF2029">
        <v>538499.36381333007</v>
      </c>
      <c r="AG2029">
        <v>1252.2854807564927</v>
      </c>
      <c r="AH2029">
        <v>235363.18115400654</v>
      </c>
      <c r="AI2029">
        <v>50756.243745799744</v>
      </c>
      <c r="AJ2029">
        <v>24.704321647124978</v>
      </c>
      <c r="AK2029">
        <v>967607.19266041985</v>
      </c>
      <c r="AL2029">
        <v>2249.9012546791623</v>
      </c>
      <c r="AM2029">
        <v>422861.97893453675</v>
      </c>
      <c r="AN2029">
        <v>91262.22188330107</v>
      </c>
      <c r="AO2029">
        <v>44.385203597237236</v>
      </c>
      <c r="AP2029">
        <v>429107.82884708978</v>
      </c>
      <c r="AQ2029">
        <v>997.61577392266963</v>
      </c>
      <c r="AR2029">
        <v>187498.79778053021</v>
      </c>
      <c r="AS2029">
        <v>40505.978137501326</v>
      </c>
      <c r="AT2029">
        <v>19.680881950112258</v>
      </c>
      <c r="AU2029" s="3">
        <v>10175182.921870224</v>
      </c>
      <c r="AV2029" s="3">
        <v>242828.29256458045</v>
      </c>
      <c r="AW2029">
        <v>59148.701701432008</v>
      </c>
      <c r="AX2029">
        <v>11116406.997767132</v>
      </c>
      <c r="AY2029">
        <v>1411.569536573056</v>
      </c>
      <c r="AZ2029">
        <v>265290.37870354013</v>
      </c>
      <c r="BA2029">
        <v>113289.29402808001</v>
      </c>
      <c r="BB2029">
        <v>21291589.919637356</v>
      </c>
      <c r="BC2029">
        <v>2703.62174772864</v>
      </c>
      <c r="BD2029">
        <v>508118.67126812058</v>
      </c>
      <c r="BE2029">
        <v>54140.592326647995</v>
      </c>
      <c r="BF2029">
        <v>10175182.921870224</v>
      </c>
      <c r="BG2029">
        <v>1292.052211155584</v>
      </c>
      <c r="BH2029">
        <v>242828.29256458045</v>
      </c>
      <c r="BI2029">
        <v>2.3444216317902762</v>
      </c>
      <c r="BJ2029">
        <v>7.3007776509757942</v>
      </c>
      <c r="BK2029">
        <v>4.9563560191855185</v>
      </c>
      <c r="BL2029">
        <v>30.724278244243688</v>
      </c>
      <c r="BM2029">
        <v>22.218978797046088</v>
      </c>
      <c r="BN2029">
        <f t="shared" si="196"/>
        <v>-8.5052994471976007</v>
      </c>
      <c r="BO2029">
        <v>0.61032231334982523</v>
      </c>
      <c r="BP2029">
        <v>1.7327096504510746E-2</v>
      </c>
      <c r="BQ2029">
        <v>8.3799799038282316E-2</v>
      </c>
      <c r="BR2029">
        <v>9.5238095238095233E-2</v>
      </c>
      <c r="BS2029">
        <v>0.20689655172413793</v>
      </c>
      <c r="BT2029">
        <v>0.3888888888888889</v>
      </c>
      <c r="BU2029">
        <v>0.24357309436297347</v>
      </c>
      <c r="BV2029">
        <v>0.74562144652180951</v>
      </c>
      <c r="BW2029">
        <v>0.69375513592455573</v>
      </c>
      <c r="BX2029">
        <v>0.50576678386278817</v>
      </c>
      <c r="BY2029">
        <f t="shared" si="197"/>
        <v>5.3709958658840491E-2</v>
      </c>
      <c r="BZ2029">
        <v>0</v>
      </c>
      <c r="CA2029">
        <f t="shared" si="198"/>
        <v>1.0019360919099892E-4</v>
      </c>
      <c r="CC2029">
        <v>5.3709958658840491E-2</v>
      </c>
      <c r="CD2029">
        <v>1.0019360919099892E-4</v>
      </c>
    </row>
    <row r="2030" spans="1:82" x14ac:dyDescent="0.3">
      <c r="A2030">
        <v>0</v>
      </c>
      <c r="B2030" t="s">
        <v>1306</v>
      </c>
      <c r="C2030" t="s">
        <v>1313</v>
      </c>
      <c r="D2030">
        <v>39029</v>
      </c>
      <c r="E2030" s="2">
        <f t="shared" si="200"/>
        <v>0.66983356511481185</v>
      </c>
      <c r="F2030" s="2" t="s">
        <v>1940</v>
      </c>
      <c r="G2030" s="3">
        <v>2497</v>
      </c>
      <c r="H2030" s="1">
        <v>20.33667493128954</v>
      </c>
      <c r="I2030" s="1">
        <f t="shared" si="199"/>
        <v>-8.3109456490838838</v>
      </c>
      <c r="J2030" s="1">
        <v>2.6014436112500001</v>
      </c>
      <c r="K2030" s="1">
        <v>259.39349797300002</v>
      </c>
      <c r="L2030" s="2">
        <v>0.21864130592999986</v>
      </c>
      <c r="M2030" s="2">
        <v>5.4334377066034598E-2</v>
      </c>
      <c r="N2030" s="7">
        <v>0</v>
      </c>
      <c r="O2030" s="2">
        <v>2.0597204097818986E-3</v>
      </c>
      <c r="P2030" s="3">
        <v>771863.64594841015</v>
      </c>
      <c r="Q2030" s="3">
        <v>18420.340221645278</v>
      </c>
      <c r="R2030" s="3">
        <v>1872807.6726244546</v>
      </c>
      <c r="S2030" s="3">
        <v>4599.5854579572406</v>
      </c>
      <c r="T2030" s="3">
        <v>985530.26731559215</v>
      </c>
      <c r="V2030">
        <v>39029</v>
      </c>
      <c r="W2030" s="2">
        <v>0.7264821203516173</v>
      </c>
      <c r="X2030" s="2">
        <v>0.54556580681459188</v>
      </c>
      <c r="Y2030" s="2">
        <v>0.21132829391964816</v>
      </c>
      <c r="Z2030" s="2">
        <v>0.741867631080807</v>
      </c>
      <c r="AA2030" s="2">
        <v>0.74765909611686987</v>
      </c>
      <c r="AB2030" s="2">
        <v>0.53968903540187663</v>
      </c>
      <c r="AC2030" s="2">
        <v>5.4334377066034598E-2</v>
      </c>
      <c r="AD2030" s="2">
        <v>0</v>
      </c>
      <c r="AE2030" s="2">
        <v>2.0597204097818986E-3</v>
      </c>
      <c r="AF2030">
        <v>1026731.3905960533</v>
      </c>
      <c r="AG2030">
        <v>2509.6739123046405</v>
      </c>
      <c r="AH2030">
        <v>471685.44611921458</v>
      </c>
      <c r="AI2030">
        <v>69036.068930881069</v>
      </c>
      <c r="AJ2030">
        <v>49.277934000063567</v>
      </c>
      <c r="AK2030">
        <v>2899539.0632205079</v>
      </c>
      <c r="AL2030">
        <v>7109.2593702618815</v>
      </c>
      <c r="AM2030">
        <v>1336163.3004185017</v>
      </c>
      <c r="AN2030">
        <v>190088.48194718623</v>
      </c>
      <c r="AO2030">
        <v>139.55231773282222</v>
      </c>
      <c r="AP2030">
        <v>1872807.6726244546</v>
      </c>
      <c r="AQ2030">
        <v>4599.5854579572406</v>
      </c>
      <c r="AR2030">
        <v>864477.85429928708</v>
      </c>
      <c r="AS2030">
        <v>121052.41301630516</v>
      </c>
      <c r="AT2030">
        <v>90.27438373275865</v>
      </c>
      <c r="AU2030" s="3">
        <v>145064053.61954421</v>
      </c>
      <c r="AV2030" s="3">
        <v>3461918.7412560135</v>
      </c>
      <c r="AW2030">
        <v>385283.19159509003</v>
      </c>
      <c r="AX2030">
        <v>72410123.028381214</v>
      </c>
      <c r="AY2030">
        <v>9194.6906790027206</v>
      </c>
      <c r="AZ2030">
        <v>1728050.1662117713</v>
      </c>
      <c r="BA2030">
        <v>1157146.8375435001</v>
      </c>
      <c r="BB2030">
        <v>217474176.64792541</v>
      </c>
      <c r="BC2030">
        <v>27615.030900647998</v>
      </c>
      <c r="BD2030">
        <v>5189968.9074677844</v>
      </c>
      <c r="BE2030">
        <v>771863.64594841015</v>
      </c>
      <c r="BF2030">
        <v>145064053.61954421</v>
      </c>
      <c r="BG2030">
        <v>18420.340221645278</v>
      </c>
      <c r="BH2030">
        <v>3461918.7412560135</v>
      </c>
      <c r="BI2030">
        <v>7.7950158379010013</v>
      </c>
      <c r="BJ2030">
        <v>28.131690769190541</v>
      </c>
      <c r="BK2030">
        <v>20.33667493128954</v>
      </c>
      <c r="BL2030">
        <v>46.412643654566473</v>
      </c>
      <c r="BM2030">
        <v>38.101698005482589</v>
      </c>
      <c r="BN2030">
        <f t="shared" si="196"/>
        <v>-8.3109456490838838</v>
      </c>
      <c r="BO2030">
        <v>0.66983356511481185</v>
      </c>
      <c r="BP2030">
        <v>6.322877011637576E-2</v>
      </c>
      <c r="BQ2030">
        <v>8.3760911837551869E-2</v>
      </c>
      <c r="BR2030">
        <v>8.9285714285714288E-2</v>
      </c>
      <c r="BS2030">
        <v>0.17241379310344829</v>
      </c>
      <c r="BT2030">
        <v>0.55555555555555558</v>
      </c>
      <c r="BU2030">
        <v>0.23800722848116113</v>
      </c>
      <c r="BV2030">
        <v>0.741867631080807</v>
      </c>
      <c r="BW2030">
        <v>0.7755799752249688</v>
      </c>
      <c r="BX2030">
        <v>0.53968903540187663</v>
      </c>
      <c r="BY2030">
        <f t="shared" si="197"/>
        <v>0.11448080435694251</v>
      </c>
      <c r="BZ2030">
        <v>0</v>
      </c>
      <c r="CA2030">
        <f t="shared" si="198"/>
        <v>9.2477855302600554E-4</v>
      </c>
      <c r="CC2030">
        <v>0.11448080435694251</v>
      </c>
      <c r="CD2030">
        <v>9.2477855302600554E-4</v>
      </c>
    </row>
    <row r="2031" spans="1:82" x14ac:dyDescent="0.3">
      <c r="A2031">
        <v>0</v>
      </c>
      <c r="B2031" t="s">
        <v>1306</v>
      </c>
      <c r="C2031" t="s">
        <v>1314</v>
      </c>
      <c r="D2031">
        <v>39031</v>
      </c>
      <c r="E2031" s="2">
        <f t="shared" si="200"/>
        <v>0.6557240833656055</v>
      </c>
      <c r="F2031" s="2" t="s">
        <v>1940</v>
      </c>
      <c r="G2031" s="3">
        <v>1422</v>
      </c>
      <c r="H2031" s="1">
        <v>1.6297195508071298</v>
      </c>
      <c r="I2031" s="1">
        <f t="shared" si="199"/>
        <v>-5.8407746517335326</v>
      </c>
      <c r="J2031" s="1">
        <v>2.6096033279599999</v>
      </c>
      <c r="K2031" s="1">
        <v>269.02402991299999</v>
      </c>
      <c r="L2031" s="2">
        <v>0.22472817999000005</v>
      </c>
      <c r="M2031" s="2">
        <v>1.0209972358970398E-2</v>
      </c>
      <c r="N2031" s="7">
        <v>0</v>
      </c>
      <c r="O2031" s="2">
        <v>6.8602658036081318E-4</v>
      </c>
      <c r="P2031" s="3">
        <v>33810.789616922993</v>
      </c>
      <c r="Q2031" s="3">
        <v>806.88636027278392</v>
      </c>
      <c r="R2031" s="3">
        <v>120068.75018974688</v>
      </c>
      <c r="S2031" s="3">
        <v>294.65573605819196</v>
      </c>
      <c r="T2031" s="3">
        <v>62368.420592247377</v>
      </c>
      <c r="V2031">
        <v>39031</v>
      </c>
      <c r="W2031" s="2">
        <v>0.60311231441110691</v>
      </c>
      <c r="X2031" s="2">
        <v>4.3719991818801589E-2</v>
      </c>
      <c r="Y2031" s="2">
        <v>0.23085354386307169</v>
      </c>
      <c r="Z2031" s="2">
        <v>0.74419458127098603</v>
      </c>
      <c r="AA2031" s="2">
        <v>0.77541752052477275</v>
      </c>
      <c r="AB2031" s="2">
        <v>0.55471373156384485</v>
      </c>
      <c r="AC2031" s="2">
        <v>1.0209972358970398E-2</v>
      </c>
      <c r="AD2031" s="2">
        <v>0</v>
      </c>
      <c r="AE2031" s="2">
        <v>6.8602658036081318E-4</v>
      </c>
      <c r="AF2031">
        <v>175829.85461635396</v>
      </c>
      <c r="AG2031">
        <v>429.27458433514943</v>
      </c>
      <c r="AH2031">
        <v>80680.829818972401</v>
      </c>
      <c r="AI2031">
        <v>10664.43793787534</v>
      </c>
      <c r="AJ2031">
        <v>8.4298139287466007</v>
      </c>
      <c r="AK2031">
        <v>295898.60480610083</v>
      </c>
      <c r="AL2031">
        <v>723.9303203933415</v>
      </c>
      <c r="AM2031">
        <v>136060.46365616829</v>
      </c>
      <c r="AN2031">
        <v>17653.224692926808</v>
      </c>
      <c r="AO2031">
        <v>14.21332958064815</v>
      </c>
      <c r="AP2031">
        <v>120068.75018974688</v>
      </c>
      <c r="AQ2031">
        <v>294.65573605819208</v>
      </c>
      <c r="AR2031">
        <v>55379.633837195885</v>
      </c>
      <c r="AS2031">
        <v>6988.7867550514675</v>
      </c>
      <c r="AT2031">
        <v>5.7835156519015491</v>
      </c>
      <c r="AU2031" s="3">
        <v>6354399.8006045073</v>
      </c>
      <c r="AV2031" s="3">
        <v>151646.222549667</v>
      </c>
      <c r="AW2031">
        <v>43475.707868267011</v>
      </c>
      <c r="AX2031">
        <v>8170824.5367621016</v>
      </c>
      <c r="AY2031">
        <v>1037.5373092307361</v>
      </c>
      <c r="AZ2031">
        <v>194994.76189682455</v>
      </c>
      <c r="BA2031">
        <v>77286.497485190004</v>
      </c>
      <c r="BB2031">
        <v>14525224.337366609</v>
      </c>
      <c r="BC2031">
        <v>1844.4236695035202</v>
      </c>
      <c r="BD2031">
        <v>346640.98444649158</v>
      </c>
      <c r="BE2031">
        <v>33810.789616922993</v>
      </c>
      <c r="BF2031">
        <v>6354399.8006045073</v>
      </c>
      <c r="BG2031">
        <v>806.88636027278392</v>
      </c>
      <c r="BH2031">
        <v>151646.222549667</v>
      </c>
      <c r="BI2031">
        <v>1.1671817468720129</v>
      </c>
      <c r="BJ2031">
        <v>2.7969012976791428</v>
      </c>
      <c r="BK2031">
        <v>1.6297195508071298</v>
      </c>
      <c r="BL2031">
        <v>32.955820694196177</v>
      </c>
      <c r="BM2031">
        <v>27.115046042462644</v>
      </c>
      <c r="BN2031">
        <f t="shared" si="196"/>
        <v>-5.8407746517335326</v>
      </c>
      <c r="BO2031">
        <v>0.6557240833656055</v>
      </c>
      <c r="BP2031">
        <v>9.2680943890813133E-3</v>
      </c>
      <c r="BQ2031">
        <v>6.3354447492336471E-2</v>
      </c>
      <c r="BR2031">
        <v>4.7619047619047616E-2</v>
      </c>
      <c r="BS2031">
        <v>0.17241379310344829</v>
      </c>
      <c r="BT2031">
        <v>0.55555555555555558</v>
      </c>
      <c r="BU2031">
        <v>0.16726695682281992</v>
      </c>
      <c r="BV2031">
        <v>0.74419458127098603</v>
      </c>
      <c r="BW2031">
        <v>0.80437502129125804</v>
      </c>
      <c r="BX2031">
        <v>0.55471373156384485</v>
      </c>
      <c r="BY2031">
        <f t="shared" si="197"/>
        <v>0.13201676818916927</v>
      </c>
      <c r="BZ2031">
        <v>0</v>
      </c>
      <c r="CA2031">
        <f t="shared" si="198"/>
        <v>3.001791681671372E-4</v>
      </c>
      <c r="CC2031">
        <v>0.13201676818916927</v>
      </c>
      <c r="CD2031">
        <v>3.001791681671372E-4</v>
      </c>
    </row>
    <row r="2032" spans="1:82" x14ac:dyDescent="0.3">
      <c r="A2032">
        <v>0</v>
      </c>
      <c r="B2032" t="s">
        <v>1306</v>
      </c>
      <c r="C2032" t="s">
        <v>102</v>
      </c>
      <c r="D2032">
        <v>39033</v>
      </c>
      <c r="E2032" s="2">
        <f t="shared" si="200"/>
        <v>0.62500773110861074</v>
      </c>
      <c r="F2032" s="2" t="s">
        <v>1940</v>
      </c>
      <c r="G2032" s="3">
        <v>-283</v>
      </c>
      <c r="H2032" s="1">
        <v>10.599134198940275</v>
      </c>
      <c r="I2032" s="1">
        <f t="shared" si="199"/>
        <v>-6.2922531607758252</v>
      </c>
      <c r="J2032" s="1">
        <v>2.4951340056200002</v>
      </c>
      <c r="K2032" s="1">
        <v>284.55904944299999</v>
      </c>
      <c r="L2032" s="2">
        <v>0.26088487649999981</v>
      </c>
      <c r="M2032" s="2">
        <v>1.5405427711976762E-2</v>
      </c>
      <c r="N2032" s="7">
        <v>0</v>
      </c>
      <c r="O2032" s="2">
        <v>1.6764220355830828E-4</v>
      </c>
      <c r="P2032" s="3">
        <v>130388.02010168003</v>
      </c>
      <c r="Q2032" s="3">
        <v>3111.6787319974405</v>
      </c>
      <c r="R2032" s="3">
        <v>466072.64520768507</v>
      </c>
      <c r="S2032" s="3">
        <v>1143.921205502309</v>
      </c>
      <c r="T2032" s="3">
        <v>256845.03437544539</v>
      </c>
      <c r="V2032">
        <v>39033</v>
      </c>
      <c r="W2032" s="2">
        <v>0.69886489277651676</v>
      </c>
      <c r="X2032" s="2">
        <v>0.28433975663760663</v>
      </c>
      <c r="Y2032" s="2">
        <v>0.25882583090778188</v>
      </c>
      <c r="Z2032" s="2">
        <v>0.71155075050388505</v>
      </c>
      <c r="AA2032" s="2">
        <v>0.82019465931476154</v>
      </c>
      <c r="AB2032" s="2">
        <v>0.64396206723307825</v>
      </c>
      <c r="AC2032" s="2">
        <v>1.5405427711976762E-2</v>
      </c>
      <c r="AD2032" s="2">
        <v>0</v>
      </c>
      <c r="AE2032" s="2">
        <v>1.6764220355830828E-4</v>
      </c>
      <c r="AF2032">
        <v>552567.47301515669</v>
      </c>
      <c r="AG2032">
        <v>1348.2362962571992</v>
      </c>
      <c r="AH2032">
        <v>253396.84002620316</v>
      </c>
      <c r="AI2032">
        <v>52159.107097876273</v>
      </c>
      <c r="AJ2032">
        <v>26.477252847634141</v>
      </c>
      <c r="AK2032">
        <v>1018640.1182228418</v>
      </c>
      <c r="AL2032">
        <v>2492.1575017595082</v>
      </c>
      <c r="AM2032">
        <v>468393.29095838696</v>
      </c>
      <c r="AN2032">
        <v>94007.690541137796</v>
      </c>
      <c r="AO2032">
        <v>48.929915628359069</v>
      </c>
      <c r="AP2032">
        <v>466072.64520768507</v>
      </c>
      <c r="AQ2032">
        <v>1143.921205502309</v>
      </c>
      <c r="AR2032">
        <v>214996.4509321838</v>
      </c>
      <c r="AS2032">
        <v>41848.583443261523</v>
      </c>
      <c r="AT2032">
        <v>22.452662780724928</v>
      </c>
      <c r="AU2032" s="3">
        <v>24505124.497909743</v>
      </c>
      <c r="AV2032" s="3">
        <v>584808.90089159901</v>
      </c>
      <c r="AW2032">
        <v>85518.457563759992</v>
      </c>
      <c r="AX2032">
        <v>16072338.914533053</v>
      </c>
      <c r="AY2032">
        <v>2040.8774163980797</v>
      </c>
      <c r="AZ2032">
        <v>383562.50163785508</v>
      </c>
      <c r="BA2032">
        <v>215906.47766544</v>
      </c>
      <c r="BB2032">
        <v>40577463.412442796</v>
      </c>
      <c r="BC2032">
        <v>5152.5561483955207</v>
      </c>
      <c r="BD2032">
        <v>968371.40252945421</v>
      </c>
      <c r="BE2032">
        <v>130388.02010168003</v>
      </c>
      <c r="BF2032">
        <v>24505124.497909743</v>
      </c>
      <c r="BG2032">
        <v>3111.6787319974405</v>
      </c>
      <c r="BH2032">
        <v>584808.90089159901</v>
      </c>
      <c r="BI2032">
        <v>3.771624625495313</v>
      </c>
      <c r="BJ2032">
        <v>14.370758824435589</v>
      </c>
      <c r="BK2032">
        <v>10.599134198940275</v>
      </c>
      <c r="BL2032">
        <v>28.270277763189053</v>
      </c>
      <c r="BM2032">
        <v>21.978024602413228</v>
      </c>
      <c r="BN2032">
        <f t="shared" si="196"/>
        <v>-6.2922531607758252</v>
      </c>
      <c r="BO2032">
        <v>0.62500773110861074</v>
      </c>
      <c r="BP2032">
        <v>2.8545961673462111E-2</v>
      </c>
      <c r="BQ2032">
        <v>7.4791816084872842E-2</v>
      </c>
      <c r="BR2032">
        <v>8.9285714285714288E-2</v>
      </c>
      <c r="BS2032">
        <v>6.8965517241379309E-2</v>
      </c>
      <c r="BT2032">
        <v>0.3888888888888889</v>
      </c>
      <c r="BU2032">
        <v>0.180196309653783</v>
      </c>
      <c r="BV2032">
        <v>0.71155075050388505</v>
      </c>
      <c r="BW2032">
        <v>0.85082433538875679</v>
      </c>
      <c r="BX2032">
        <v>0.64396206723307825</v>
      </c>
      <c r="BY2032">
        <f t="shared" si="197"/>
        <v>8.1422907573219266E-2</v>
      </c>
      <c r="BZ2032">
        <v>0</v>
      </c>
      <c r="CA2032">
        <f t="shared" si="198"/>
        <v>6.4335550791396921E-5</v>
      </c>
      <c r="CC2032">
        <v>8.1422907573219266E-2</v>
      </c>
      <c r="CD2032">
        <v>6.4335550791396921E-5</v>
      </c>
    </row>
    <row r="2033" spans="1:82" x14ac:dyDescent="0.3">
      <c r="A2033">
        <v>0</v>
      </c>
      <c r="B2033" t="s">
        <v>1306</v>
      </c>
      <c r="C2033" t="s">
        <v>1315</v>
      </c>
      <c r="D2033">
        <v>39035</v>
      </c>
      <c r="E2033" s="2">
        <f t="shared" si="200"/>
        <v>0.67015326582597889</v>
      </c>
      <c r="F2033" s="2" t="s">
        <v>1941</v>
      </c>
      <c r="G2033" s="3">
        <v>-63971</v>
      </c>
      <c r="H2033" s="1">
        <v>2.4073163693294504</v>
      </c>
      <c r="I2033" s="1">
        <f t="shared" si="199"/>
        <v>-14.519715297039138</v>
      </c>
      <c r="J2033" s="1">
        <v>2.4875827770300001</v>
      </c>
      <c r="K2033" s="1">
        <v>233.35859392200001</v>
      </c>
      <c r="L2033" s="2">
        <v>0.22609729343000007</v>
      </c>
      <c r="M2033" s="2">
        <v>0.24982612110886443</v>
      </c>
      <c r="N2033" s="7">
        <v>0</v>
      </c>
      <c r="O2033" s="2">
        <v>2.7290327432603532E-4</v>
      </c>
      <c r="P2033" s="3">
        <v>-1286274.9181866003</v>
      </c>
      <c r="Q2033" s="3">
        <v>-30696.641480572805</v>
      </c>
      <c r="R2033" s="3">
        <v>-4625490.5213801712</v>
      </c>
      <c r="S2033" s="3">
        <v>-11301.146637043195</v>
      </c>
      <c r="T2033" s="3">
        <v>-2640411.5557677802</v>
      </c>
      <c r="V2033">
        <v>39035</v>
      </c>
      <c r="W2033" s="2">
        <v>0.69476988912956539</v>
      </c>
      <c r="X2033" s="2">
        <v>6.4580345692132113E-2</v>
      </c>
      <c r="Y2033" s="2">
        <v>0.46363594643952222</v>
      </c>
      <c r="Z2033" s="2">
        <v>0.70939732613535866</v>
      </c>
      <c r="AA2033" s="2">
        <v>0.6726177670844582</v>
      </c>
      <c r="AB2033" s="2">
        <v>0.55809321884163277</v>
      </c>
      <c r="AC2033" s="2">
        <v>0.24982612110886443</v>
      </c>
      <c r="AD2033" s="2">
        <v>0</v>
      </c>
      <c r="AE2033" s="2">
        <v>2.7290327432603532E-4</v>
      </c>
      <c r="AF2033">
        <v>14733956.835199719</v>
      </c>
      <c r="AG2033">
        <v>35950.262521640885</v>
      </c>
      <c r="AH2033">
        <v>6756740.5998380082</v>
      </c>
      <c r="AI2033">
        <v>1662563.4655361797</v>
      </c>
      <c r="AJ2033">
        <v>706.00665106355927</v>
      </c>
      <c r="AK2033">
        <v>10108466.313819548</v>
      </c>
      <c r="AL2033">
        <v>24649.115884597686</v>
      </c>
      <c r="AM2033">
        <v>4632725.0586088747</v>
      </c>
      <c r="AN2033">
        <v>1146167.4509975312</v>
      </c>
      <c r="AO2033">
        <v>484.09725250826159</v>
      </c>
      <c r="AP2033">
        <v>-4625490.5213801712</v>
      </c>
      <c r="AQ2033">
        <v>-11301.146637043199</v>
      </c>
      <c r="AR2033">
        <v>-2124015.5412291335</v>
      </c>
      <c r="AS2033">
        <v>-516396.01453864854</v>
      </c>
      <c r="AT2033">
        <v>-221.90939855529768</v>
      </c>
      <c r="AU2033" s="3">
        <v>-241742508.12398967</v>
      </c>
      <c r="AV2033" s="3">
        <v>-5769126.7998588532</v>
      </c>
      <c r="AW2033">
        <v>3279049.7770946003</v>
      </c>
      <c r="AX2033">
        <v>616264615.10715914</v>
      </c>
      <c r="AY2033">
        <v>78253.734082236799</v>
      </c>
      <c r="AZ2033">
        <v>14707006.783415584</v>
      </c>
      <c r="BA2033">
        <v>1992774.8589079999</v>
      </c>
      <c r="BB2033">
        <v>374522106.9831695</v>
      </c>
      <c r="BC2033">
        <v>47557.092601663993</v>
      </c>
      <c r="BD2033">
        <v>8937879.9835567307</v>
      </c>
      <c r="BE2033">
        <v>-1286274.9181866003</v>
      </c>
      <c r="BF2033">
        <v>-241742508.12398967</v>
      </c>
      <c r="BG2033">
        <v>-30696.641480572805</v>
      </c>
      <c r="BH2033">
        <v>-5769126.7998588532</v>
      </c>
      <c r="BI2033">
        <v>33.579109750452091</v>
      </c>
      <c r="BJ2033">
        <v>35.986426119781541</v>
      </c>
      <c r="BK2033">
        <v>2.4073163693294504</v>
      </c>
      <c r="BL2033">
        <v>39.466266115601556</v>
      </c>
      <c r="BM2033">
        <v>24.946550818562418</v>
      </c>
      <c r="BN2033">
        <f t="shared" si="196"/>
        <v>-14.519715297039138</v>
      </c>
      <c r="BO2033">
        <v>0.67015326582597889</v>
      </c>
      <c r="BP2033">
        <v>0.27250479126006166</v>
      </c>
      <c r="BQ2033">
        <v>7.4858369323351229E-2</v>
      </c>
      <c r="BR2033">
        <v>0.15476190476190477</v>
      </c>
      <c r="BS2033">
        <v>3.4482758620689655E-2</v>
      </c>
      <c r="BT2033">
        <v>0.61111111111111116</v>
      </c>
      <c r="BU2033">
        <v>0.41581275369845994</v>
      </c>
      <c r="BV2033">
        <v>0.70939732613535866</v>
      </c>
      <c r="BW2033">
        <v>0.69773627290918905</v>
      </c>
      <c r="BX2033">
        <v>0.55809321884163277</v>
      </c>
      <c r="BY2033">
        <f t="shared" si="197"/>
        <v>5.6773507656480197E-2</v>
      </c>
      <c r="BZ2033">
        <v>0</v>
      </c>
      <c r="CA2033">
        <f t="shared" si="198"/>
        <v>1.1876136334682868E-4</v>
      </c>
      <c r="CC2033">
        <v>5.6773507656480197E-2</v>
      </c>
      <c r="CD2033">
        <v>1.1876136334682868E-4</v>
      </c>
    </row>
    <row r="2034" spans="1:82" x14ac:dyDescent="0.3">
      <c r="A2034">
        <v>0</v>
      </c>
      <c r="B2034" t="s">
        <v>1306</v>
      </c>
      <c r="C2034" t="s">
        <v>1316</v>
      </c>
      <c r="D2034">
        <v>39037</v>
      </c>
      <c r="E2034" s="2">
        <f t="shared" si="200"/>
        <v>0.64863737216251982</v>
      </c>
      <c r="F2034" s="2" t="s">
        <v>1941</v>
      </c>
      <c r="G2034" s="3">
        <v>638</v>
      </c>
      <c r="H2034" s="1">
        <v>1.8944774276540715</v>
      </c>
      <c r="I2034" s="1">
        <f t="shared" si="199"/>
        <v>-7.6706812383539216</v>
      </c>
      <c r="J2034" s="1">
        <v>2.4435784074</v>
      </c>
      <c r="K2034" s="1">
        <v>228.41108478199999</v>
      </c>
      <c r="L2034" s="2">
        <v>0.25086405864000016</v>
      </c>
      <c r="M2034" s="2">
        <v>6.0854164096456548E-3</v>
      </c>
      <c r="N2034" s="7">
        <v>0</v>
      </c>
      <c r="O2034" s="2">
        <v>3.1790393025620287E-4</v>
      </c>
      <c r="P2034" s="3">
        <v>-547.70474619099866</v>
      </c>
      <c r="Q2034" s="3">
        <v>-13.070842005328073</v>
      </c>
      <c r="R2034" s="3">
        <v>-3606.5430143151898</v>
      </c>
      <c r="S2034" s="3">
        <v>-8.1178069249562022</v>
      </c>
      <c r="T2034" s="3">
        <v>-2066.7250393348804</v>
      </c>
      <c r="V2034">
        <v>39037</v>
      </c>
      <c r="W2034" s="2">
        <v>0.61248447155704044</v>
      </c>
      <c r="X2034" s="2">
        <v>5.0822571034948846E-2</v>
      </c>
      <c r="Y2034" s="2">
        <v>0.3648072151484516</v>
      </c>
      <c r="Z2034" s="2">
        <v>0.69684836396933802</v>
      </c>
      <c r="AA2034" s="2">
        <v>0.65835738569268021</v>
      </c>
      <c r="AB2034" s="2">
        <v>0.61922691711221056</v>
      </c>
      <c r="AC2034" s="2">
        <v>6.0854164096456548E-3</v>
      </c>
      <c r="AD2034" s="2">
        <v>0</v>
      </c>
      <c r="AE2034" s="2">
        <v>3.1790393025620287E-4</v>
      </c>
      <c r="AF2034">
        <v>299705.8220410099</v>
      </c>
      <c r="AG2034">
        <v>731.00047374488463</v>
      </c>
      <c r="AH2034">
        <v>137389.27710137458</v>
      </c>
      <c r="AI2034">
        <v>27487.751847504038</v>
      </c>
      <c r="AJ2034">
        <v>14.356187832211436</v>
      </c>
      <c r="AK2034">
        <v>296099.27902669471</v>
      </c>
      <c r="AL2034">
        <v>722.88266681992832</v>
      </c>
      <c r="AM2034">
        <v>135863.56040880579</v>
      </c>
      <c r="AN2034">
        <v>26946.743500737939</v>
      </c>
      <c r="AO2034">
        <v>14.195534075300667</v>
      </c>
      <c r="AP2034">
        <v>-3606.5430143151898</v>
      </c>
      <c r="AQ2034">
        <v>-8.1178069249563123</v>
      </c>
      <c r="AR2034">
        <v>-1525.7166925687925</v>
      </c>
      <c r="AS2034">
        <v>-541.00834676609884</v>
      </c>
      <c r="AT2034">
        <v>-0.16065375691076866</v>
      </c>
      <c r="AU2034" s="3">
        <v>-102935.62999913629</v>
      </c>
      <c r="AV2034" s="3">
        <v>-2456.534046481358</v>
      </c>
      <c r="AW2034">
        <v>33793.984777580001</v>
      </c>
      <c r="AX2034">
        <v>6351241.4990983857</v>
      </c>
      <c r="AY2034">
        <v>806.48531682464011</v>
      </c>
      <c r="AZ2034">
        <v>151570.85044402286</v>
      </c>
      <c r="BA2034">
        <v>33246.280031389004</v>
      </c>
      <c r="BB2034">
        <v>6248305.8690992491</v>
      </c>
      <c r="BC2034">
        <v>793.41447481931209</v>
      </c>
      <c r="BD2034">
        <v>149114.31639754152</v>
      </c>
      <c r="BE2034">
        <v>-547.70474619099866</v>
      </c>
      <c r="BF2034">
        <v>-102935.62999913629</v>
      </c>
      <c r="BG2034">
        <v>-13.070842005328073</v>
      </c>
      <c r="BH2034">
        <v>-2456.534046481358</v>
      </c>
      <c r="BI2034">
        <v>1.2725062631665551</v>
      </c>
      <c r="BJ2034">
        <v>3.1669836908206266</v>
      </c>
      <c r="BK2034">
        <v>1.8944774276540715</v>
      </c>
      <c r="BL2034">
        <v>22.23201840468548</v>
      </c>
      <c r="BM2034">
        <v>14.561337166331558</v>
      </c>
      <c r="BN2034">
        <f t="shared" si="196"/>
        <v>-7.6706812383539216</v>
      </c>
      <c r="BO2034">
        <v>0.64863737216251982</v>
      </c>
      <c r="BP2034">
        <v>9.9952283957451937E-3</v>
      </c>
      <c r="BQ2034">
        <v>6.376917846001294E-2</v>
      </c>
      <c r="BR2034">
        <v>0.125</v>
      </c>
      <c r="BS2034">
        <v>0.27586206896551724</v>
      </c>
      <c r="BT2034">
        <v>0.44444444444444442</v>
      </c>
      <c r="BU2034">
        <v>0.21967146209219915</v>
      </c>
      <c r="BV2034">
        <v>0.69684836396933802</v>
      </c>
      <c r="BW2034">
        <v>0.68294334615423258</v>
      </c>
      <c r="BX2034">
        <v>0.61922691711221056</v>
      </c>
      <c r="BY2034">
        <f t="shared" si="197"/>
        <v>7.8881291064803363E-2</v>
      </c>
      <c r="BZ2034">
        <v>0</v>
      </c>
      <c r="CA2034">
        <f t="shared" si="198"/>
        <v>1.2727998523682943E-4</v>
      </c>
      <c r="CC2034">
        <v>7.8881291064803363E-2</v>
      </c>
      <c r="CD2034">
        <v>1.2727998523682943E-4</v>
      </c>
    </row>
    <row r="2035" spans="1:82" x14ac:dyDescent="0.3">
      <c r="A2035">
        <v>0</v>
      </c>
      <c r="B2035" t="s">
        <v>1306</v>
      </c>
      <c r="C2035" t="s">
        <v>1317</v>
      </c>
      <c r="D2035">
        <v>39039</v>
      </c>
      <c r="E2035" s="2">
        <f t="shared" si="200"/>
        <v>0.5667019007359928</v>
      </c>
      <c r="F2035" s="2" t="s">
        <v>1939</v>
      </c>
      <c r="G2035" s="3">
        <v>1704</v>
      </c>
      <c r="H2035" s="1">
        <v>10.6280472353051</v>
      </c>
      <c r="I2035" s="1">
        <f t="shared" si="199"/>
        <v>-5.9171363903908727</v>
      </c>
      <c r="J2035" s="1">
        <v>2.3958901514000002</v>
      </c>
      <c r="K2035" s="1">
        <v>187.03459764499999</v>
      </c>
      <c r="L2035" s="2">
        <v>0.22046298915000007</v>
      </c>
      <c r="M2035" s="2">
        <v>1.5407652043691057E-2</v>
      </c>
      <c r="N2035" s="7">
        <v>0</v>
      </c>
      <c r="O2035" s="2">
        <v>1.795784874188993E-4</v>
      </c>
      <c r="P2035" s="3">
        <v>137369.18179391001</v>
      </c>
      <c r="Q2035" s="3">
        <v>3278.2824763092794</v>
      </c>
      <c r="R2035" s="3">
        <v>372274.28327505465</v>
      </c>
      <c r="S2035" s="3">
        <v>912.27194651892023</v>
      </c>
      <c r="T2035" s="3">
        <v>182143.76930708866</v>
      </c>
      <c r="V2035">
        <v>39039</v>
      </c>
      <c r="W2035" s="2">
        <v>0.59118057893664921</v>
      </c>
      <c r="X2035" s="2">
        <v>0.28511539788993184</v>
      </c>
      <c r="Y2035" s="2">
        <v>0.24587653138354654</v>
      </c>
      <c r="Z2035" s="2">
        <v>0.68324884816353681</v>
      </c>
      <c r="AA2035" s="2">
        <v>0.53909646660610866</v>
      </c>
      <c r="AB2035" s="2">
        <v>0.54418563523523311</v>
      </c>
      <c r="AC2035" s="2">
        <v>1.5407652043691057E-2</v>
      </c>
      <c r="AD2035" s="2">
        <v>0</v>
      </c>
      <c r="AE2035" s="2">
        <v>1.795784874188993E-4</v>
      </c>
      <c r="AF2035">
        <v>394228.98997927317</v>
      </c>
      <c r="AG2035">
        <v>964.45691501758188</v>
      </c>
      <c r="AH2035">
        <v>181266.69285296707</v>
      </c>
      <c r="AI2035">
        <v>11467.983269577133</v>
      </c>
      <c r="AJ2035">
        <v>18.935801342254447</v>
      </c>
      <c r="AK2035">
        <v>766503.27325432783</v>
      </c>
      <c r="AL2035">
        <v>1876.7288615365019</v>
      </c>
      <c r="AM2035">
        <v>352725.38235285931</v>
      </c>
      <c r="AN2035">
        <v>22153.063076773622</v>
      </c>
      <c r="AO2035">
        <v>36.84427090714064</v>
      </c>
      <c r="AP2035">
        <v>372274.28327505465</v>
      </c>
      <c r="AQ2035">
        <v>912.27194651892</v>
      </c>
      <c r="AR2035">
        <v>171458.68949989224</v>
      </c>
      <c r="AS2035">
        <v>10685.079807196489</v>
      </c>
      <c r="AT2035">
        <v>17.908469564886193</v>
      </c>
      <c r="AU2035" s="3">
        <v>25817164.026347447</v>
      </c>
      <c r="AV2035" s="3">
        <v>616120.40859756595</v>
      </c>
      <c r="AW2035">
        <v>90329.920038010008</v>
      </c>
      <c r="AX2035">
        <v>16976605.171943601</v>
      </c>
      <c r="AY2035">
        <v>2155.7018108420798</v>
      </c>
      <c r="AZ2035">
        <v>405142.59832966048</v>
      </c>
      <c r="BA2035">
        <v>227699.10183192004</v>
      </c>
      <c r="BB2035">
        <v>42793769.198291048</v>
      </c>
      <c r="BC2035">
        <v>5433.9842871513592</v>
      </c>
      <c r="BD2035">
        <v>1021263.0069272264</v>
      </c>
      <c r="BE2035">
        <v>137369.18179391001</v>
      </c>
      <c r="BF2035">
        <v>25817164.026347447</v>
      </c>
      <c r="BG2035">
        <v>3278.2824763092794</v>
      </c>
      <c r="BH2035">
        <v>616120.40859756595</v>
      </c>
      <c r="BI2035">
        <v>3.902806943655579</v>
      </c>
      <c r="BJ2035">
        <v>14.530854178960679</v>
      </c>
      <c r="BK2035">
        <v>10.6280472353051</v>
      </c>
      <c r="BL2035">
        <v>28.056429820175111</v>
      </c>
      <c r="BM2035">
        <v>22.139293429784239</v>
      </c>
      <c r="BN2035">
        <f t="shared" si="196"/>
        <v>-5.9171363903908727</v>
      </c>
      <c r="BO2035">
        <v>0.5667019007359928</v>
      </c>
      <c r="BP2035">
        <v>2.6783206178823606E-2</v>
      </c>
      <c r="BQ2035">
        <v>5.1642381303493523E-2</v>
      </c>
      <c r="BR2035">
        <v>4.7619047619047616E-2</v>
      </c>
      <c r="BS2035">
        <v>0.13793103448275862</v>
      </c>
      <c r="BT2035">
        <v>0.5</v>
      </c>
      <c r="BU2035">
        <v>0.16945378929017454</v>
      </c>
      <c r="BV2035">
        <v>0.68324884816353681</v>
      </c>
      <c r="BW2035">
        <v>0.55922869979886791</v>
      </c>
      <c r="BX2035">
        <v>0.54418563523523311</v>
      </c>
      <c r="BY2035">
        <f t="shared" si="197"/>
        <v>0.10830621311164319</v>
      </c>
      <c r="BZ2035">
        <v>0</v>
      </c>
      <c r="CA2035">
        <f t="shared" si="198"/>
        <v>8.0951657717133786E-5</v>
      </c>
      <c r="CC2035">
        <v>0.10830621311164319</v>
      </c>
      <c r="CD2035">
        <v>8.0951657717133786E-5</v>
      </c>
    </row>
    <row r="2036" spans="1:82" x14ac:dyDescent="0.3">
      <c r="A2036">
        <v>0</v>
      </c>
      <c r="B2036" t="s">
        <v>1306</v>
      </c>
      <c r="C2036" t="s">
        <v>527</v>
      </c>
      <c r="D2036">
        <v>39041</v>
      </c>
      <c r="E2036" s="2">
        <f t="shared" si="200"/>
        <v>0.62828147394427447</v>
      </c>
      <c r="F2036" s="2" t="s">
        <v>1940</v>
      </c>
      <c r="G2036" s="3">
        <v>101877</v>
      </c>
      <c r="H2036" s="1">
        <v>30.695931642416461</v>
      </c>
      <c r="I2036" s="1">
        <f t="shared" si="199"/>
        <v>-7.9666364610336231</v>
      </c>
      <c r="J2036" s="1">
        <v>2.4969965992900001</v>
      </c>
      <c r="K2036" s="1">
        <v>256.51878175399997</v>
      </c>
      <c r="L2036" s="2">
        <v>0.22107672442999982</v>
      </c>
      <c r="M2036" s="2">
        <v>3.8845316300101483E-2</v>
      </c>
      <c r="N2036" s="7">
        <v>0</v>
      </c>
      <c r="O2036" s="2">
        <v>3.9880121213257502E-4</v>
      </c>
      <c r="P2036" s="3">
        <v>422441.32775515999</v>
      </c>
      <c r="Q2036" s="3">
        <v>10081.460659249278</v>
      </c>
      <c r="R2036" s="3">
        <v>1934157.9148783693</v>
      </c>
      <c r="S2036" s="3">
        <v>4725.8992347081949</v>
      </c>
      <c r="T2036" s="3">
        <v>954336.74529480352</v>
      </c>
      <c r="V2036">
        <v>39041</v>
      </c>
      <c r="W2036" s="2">
        <v>0.80726970871987747</v>
      </c>
      <c r="X2036" s="2">
        <v>0.82347044288220805</v>
      </c>
      <c r="Y2036" s="2">
        <v>0.29873102414125868</v>
      </c>
      <c r="Z2036" s="2">
        <v>0.71208191633337037</v>
      </c>
      <c r="AA2036" s="2">
        <v>0.73937319941288304</v>
      </c>
      <c r="AB2036" s="2">
        <v>0.54570056490438368</v>
      </c>
      <c r="AC2036" s="2">
        <v>3.8845316300101483E-2</v>
      </c>
      <c r="AD2036" s="2">
        <v>0</v>
      </c>
      <c r="AE2036" s="2">
        <v>3.9880121213257502E-4</v>
      </c>
      <c r="AF2036">
        <v>2059682.451592762</v>
      </c>
      <c r="AG2036">
        <v>5029.9557930158689</v>
      </c>
      <c r="AH2036">
        <v>945364.62707614945</v>
      </c>
      <c r="AI2036">
        <v>70683.845912156758</v>
      </c>
      <c r="AJ2036">
        <v>98.772448415245037</v>
      </c>
      <c r="AK2036">
        <v>3993840.3664711313</v>
      </c>
      <c r="AL2036">
        <v>9755.8550277240629</v>
      </c>
      <c r="AM2036">
        <v>1833582.7648623316</v>
      </c>
      <c r="AN2036">
        <v>136802.45342077798</v>
      </c>
      <c r="AO2036">
        <v>191.5696942491445</v>
      </c>
      <c r="AP2036">
        <v>1934157.9148783693</v>
      </c>
      <c r="AQ2036">
        <v>4725.8992347081939</v>
      </c>
      <c r="AR2036">
        <v>888218.13778618211</v>
      </c>
      <c r="AS2036">
        <v>66118.607508621222</v>
      </c>
      <c r="AT2036">
        <v>92.797245833899467</v>
      </c>
      <c r="AU2036" s="3">
        <v>79393623.13830477</v>
      </c>
      <c r="AV2036" s="3">
        <v>1894709.7162993094</v>
      </c>
      <c r="AW2036">
        <v>543868.73515504005</v>
      </c>
      <c r="AX2036">
        <v>102214690.08503823</v>
      </c>
      <c r="AY2036">
        <v>12979.29652479232</v>
      </c>
      <c r="AZ2036">
        <v>2439328.9888694687</v>
      </c>
      <c r="BA2036">
        <v>966310.0629102001</v>
      </c>
      <c r="BB2036">
        <v>181608313.22334301</v>
      </c>
      <c r="BC2036">
        <v>23060.757184041599</v>
      </c>
      <c r="BD2036">
        <v>4334038.7051687781</v>
      </c>
      <c r="BE2036">
        <v>422441.32775515999</v>
      </c>
      <c r="BF2036">
        <v>79393623.13830477</v>
      </c>
      <c r="BG2036">
        <v>10081.460659249278</v>
      </c>
      <c r="BH2036">
        <v>1894709.7162993094</v>
      </c>
      <c r="BI2036">
        <v>18.275374465171872</v>
      </c>
      <c r="BJ2036">
        <v>48.971306107588333</v>
      </c>
      <c r="BK2036">
        <v>30.695931642416461</v>
      </c>
      <c r="BL2036">
        <v>32.672145958827386</v>
      </c>
      <c r="BM2036">
        <v>24.705509497793763</v>
      </c>
      <c r="BN2036">
        <f t="shared" si="196"/>
        <v>-7.9666364610336231</v>
      </c>
      <c r="BO2036">
        <v>0.62828147394427447</v>
      </c>
      <c r="BP2036">
        <v>0.13904371559064738</v>
      </c>
      <c r="BQ2036">
        <v>8.220763459738599E-2</v>
      </c>
      <c r="BR2036">
        <v>3.5714285714285712E-2</v>
      </c>
      <c r="BS2036">
        <v>0.13793103448275862</v>
      </c>
      <c r="BT2036">
        <v>0.55555555555555558</v>
      </c>
      <c r="BU2036">
        <v>0.22814696960707323</v>
      </c>
      <c r="BV2036">
        <v>0.71208191633337037</v>
      </c>
      <c r="BW2036">
        <v>0.76698464669386213</v>
      </c>
      <c r="BX2036">
        <v>0.54570056490438368</v>
      </c>
      <c r="BY2036">
        <f t="shared" si="197"/>
        <v>4.1636651440194745E-2</v>
      </c>
      <c r="BZ2036">
        <v>0</v>
      </c>
      <c r="CA2036">
        <f t="shared" si="198"/>
        <v>1.7831939247706972E-4</v>
      </c>
      <c r="CC2036">
        <v>4.1636651440194745E-2</v>
      </c>
      <c r="CD2036">
        <v>1.7831939247706972E-4</v>
      </c>
    </row>
    <row r="2037" spans="1:82" x14ac:dyDescent="0.3">
      <c r="A2037">
        <v>0</v>
      </c>
      <c r="B2037" t="s">
        <v>1306</v>
      </c>
      <c r="C2037" t="s">
        <v>1187</v>
      </c>
      <c r="D2037">
        <v>39043</v>
      </c>
      <c r="E2037" s="2">
        <f t="shared" si="200"/>
        <v>0.58996959301661966</v>
      </c>
      <c r="F2037" s="2" t="s">
        <v>1939</v>
      </c>
      <c r="G2037" s="3">
        <v>3009</v>
      </c>
      <c r="H2037" s="1">
        <v>27.318465193650354</v>
      </c>
      <c r="I2037" s="1">
        <f t="shared" si="199"/>
        <v>-6.2737910247362443</v>
      </c>
      <c r="J2037" s="1">
        <v>2.4499790879400001</v>
      </c>
      <c r="K2037" s="1">
        <v>237.08053535100001</v>
      </c>
      <c r="L2037" s="2">
        <v>0.18533956498000004</v>
      </c>
      <c r="M2037" s="2">
        <v>7.1920935513549472E-2</v>
      </c>
      <c r="N2037" s="7">
        <v>0</v>
      </c>
      <c r="O2037" s="2">
        <v>1.8326040679027822E-4</v>
      </c>
      <c r="P2037" s="3">
        <v>575706.98881263996</v>
      </c>
      <c r="Q2037" s="3">
        <v>13739.108788933119</v>
      </c>
      <c r="R2037" s="3">
        <v>3187335.0612499272</v>
      </c>
      <c r="S2037" s="3">
        <v>7794.6805819014335</v>
      </c>
      <c r="T2037" s="3">
        <v>1600580.2441812018</v>
      </c>
      <c r="V2037">
        <v>39043</v>
      </c>
      <c r="W2037" s="2">
        <v>0.74042102577175994</v>
      </c>
      <c r="X2037" s="2">
        <v>0.73286417542030025</v>
      </c>
      <c r="Y2037" s="2">
        <v>0.25256715811829722</v>
      </c>
      <c r="Z2037" s="2">
        <v>0.69867368037788136</v>
      </c>
      <c r="AA2037" s="2">
        <v>0.68334565111528967</v>
      </c>
      <c r="AB2037" s="2">
        <v>0.45748780460488037</v>
      </c>
      <c r="AC2037" s="2">
        <v>7.1920935513549472E-2</v>
      </c>
      <c r="AD2037" s="2">
        <v>0</v>
      </c>
      <c r="AE2037" s="2">
        <v>1.8326040679027822E-4</v>
      </c>
      <c r="AF2037">
        <v>1369153.9533018046</v>
      </c>
      <c r="AG2037">
        <v>3340.7948888744163</v>
      </c>
      <c r="AH2037">
        <v>627892.06192307884</v>
      </c>
      <c r="AI2037">
        <v>59301.746662819118</v>
      </c>
      <c r="AJ2037">
        <v>65.607754170289937</v>
      </c>
      <c r="AK2037">
        <v>4556489.0145517318</v>
      </c>
      <c r="AL2037">
        <v>11135.475470775849</v>
      </c>
      <c r="AM2037">
        <v>2092878.1581664311</v>
      </c>
      <c r="AN2037">
        <v>194895.89460066822</v>
      </c>
      <c r="AO2037">
        <v>218.65101534865221</v>
      </c>
      <c r="AP2037">
        <v>3187335.0612499272</v>
      </c>
      <c r="AQ2037">
        <v>7794.6805819014335</v>
      </c>
      <c r="AR2037">
        <v>1464986.0962433522</v>
      </c>
      <c r="AS2037">
        <v>135594.14793784911</v>
      </c>
      <c r="AT2037">
        <v>153.04326117836229</v>
      </c>
      <c r="AU2037" s="3">
        <v>108198371.47744755</v>
      </c>
      <c r="AV2037" s="3">
        <v>2582128.1057920903</v>
      </c>
      <c r="AW2037">
        <v>196736.50513685998</v>
      </c>
      <c r="AX2037">
        <v>36974658.775421463</v>
      </c>
      <c r="AY2037">
        <v>4695.0693657628799</v>
      </c>
      <c r="AZ2037">
        <v>882391.3366014756</v>
      </c>
      <c r="BA2037">
        <v>772443.49394949991</v>
      </c>
      <c r="BB2037">
        <v>145173030.25286901</v>
      </c>
      <c r="BC2037">
        <v>18434.178154695997</v>
      </c>
      <c r="BD2037">
        <v>3464519.4423935656</v>
      </c>
      <c r="BE2037">
        <v>575706.98881263996</v>
      </c>
      <c r="BF2037">
        <v>108198371.47744755</v>
      </c>
      <c r="BG2037">
        <v>13739.108788933119</v>
      </c>
      <c r="BH2037">
        <v>2582128.1057920903</v>
      </c>
      <c r="BI2037">
        <v>5.611369639877017</v>
      </c>
      <c r="BJ2037">
        <v>32.929834833527373</v>
      </c>
      <c r="BK2037">
        <v>27.318465193650354</v>
      </c>
      <c r="BL2037">
        <v>28.124249793369785</v>
      </c>
      <c r="BM2037">
        <v>21.850458768633541</v>
      </c>
      <c r="BN2037">
        <f t="shared" si="196"/>
        <v>-6.2737910247362443</v>
      </c>
      <c r="BO2037">
        <v>0.58996959301661966</v>
      </c>
      <c r="BP2037">
        <v>4.0089379385348005E-2</v>
      </c>
      <c r="BQ2037">
        <v>6.8143131936821352E-2</v>
      </c>
      <c r="BR2037">
        <v>7.7380952380952384E-2</v>
      </c>
      <c r="BS2037">
        <v>3.4482758620689655E-2</v>
      </c>
      <c r="BT2037">
        <v>0.5</v>
      </c>
      <c r="BU2037">
        <v>0.17966759462950568</v>
      </c>
      <c r="BV2037">
        <v>0.69867368037788136</v>
      </c>
      <c r="BW2037">
        <v>0.70886478331461589</v>
      </c>
      <c r="BX2037">
        <v>0.45748780460488037</v>
      </c>
      <c r="BY2037">
        <f t="shared" si="197"/>
        <v>0.19193126649607531</v>
      </c>
      <c r="BZ2037">
        <v>0</v>
      </c>
      <c r="CA2037">
        <f t="shared" si="198"/>
        <v>9.6912969991763516E-5</v>
      </c>
      <c r="CC2037">
        <v>0.19193126649607531</v>
      </c>
      <c r="CD2037">
        <v>9.6912969991763516E-5</v>
      </c>
    </row>
    <row r="2038" spans="1:82" x14ac:dyDescent="0.3">
      <c r="A2038">
        <v>0</v>
      </c>
      <c r="B2038" t="s">
        <v>1306</v>
      </c>
      <c r="C2038" t="s">
        <v>260</v>
      </c>
      <c r="D2038">
        <v>39045</v>
      </c>
      <c r="E2038" s="2">
        <f t="shared" si="200"/>
        <v>0.67382816615687058</v>
      </c>
      <c r="F2038" s="2" t="s">
        <v>1941</v>
      </c>
      <c r="G2038" s="3">
        <v>31217</v>
      </c>
      <c r="H2038" s="1">
        <v>23.583648881397796</v>
      </c>
      <c r="I2038" s="1">
        <f t="shared" si="199"/>
        <v>-9.0714544627542857</v>
      </c>
      <c r="J2038" s="1">
        <v>2.5762566063399999</v>
      </c>
      <c r="K2038" s="1">
        <v>251.130761879</v>
      </c>
      <c r="L2038" s="2">
        <v>0.20444291521000002</v>
      </c>
      <c r="M2038" s="2">
        <v>8.9104646413714281E-2</v>
      </c>
      <c r="N2038" s="7">
        <v>0</v>
      </c>
      <c r="O2038" s="2">
        <v>6.6996830533688463E-4</v>
      </c>
      <c r="P2038" s="3">
        <v>406552.80554222007</v>
      </c>
      <c r="Q2038" s="3">
        <v>9702.2848989737577</v>
      </c>
      <c r="R2038" s="3">
        <v>1775323.9071960619</v>
      </c>
      <c r="S2038" s="3">
        <v>4358.5914385660162</v>
      </c>
      <c r="T2038" s="3">
        <v>898646.59120142215</v>
      </c>
      <c r="V2038">
        <v>39045</v>
      </c>
      <c r="W2038" s="2">
        <v>0.76797818018098296</v>
      </c>
      <c r="X2038" s="2">
        <v>0.63267139161554076</v>
      </c>
      <c r="Y2038" s="2">
        <v>0.31924933831383151</v>
      </c>
      <c r="Z2038" s="2">
        <v>0.73468491776509381</v>
      </c>
      <c r="AA2038" s="2">
        <v>0.72384311827715042</v>
      </c>
      <c r="AB2038" s="2">
        <v>0.50464206310475279</v>
      </c>
      <c r="AC2038" s="2">
        <v>8.9104646413714281E-2</v>
      </c>
      <c r="AD2038" s="2">
        <v>0</v>
      </c>
      <c r="AE2038" s="2">
        <v>6.6996830533688463E-4</v>
      </c>
      <c r="AF2038">
        <v>1466444.1904577247</v>
      </c>
      <c r="AG2038">
        <v>3586.3919932435356</v>
      </c>
      <c r="AH2038">
        <v>674051.27773672016</v>
      </c>
      <c r="AI2038">
        <v>67754.871981048214</v>
      </c>
      <c r="AJ2038">
        <v>70.416049986694915</v>
      </c>
      <c r="AK2038">
        <v>3241768.0976537867</v>
      </c>
      <c r="AL2038">
        <v>7944.9834318095527</v>
      </c>
      <c r="AM2038">
        <v>1493235.0518006091</v>
      </c>
      <c r="AN2038">
        <v>147217.68911858115</v>
      </c>
      <c r="AO2038">
        <v>155.96336130950957</v>
      </c>
      <c r="AP2038">
        <v>1775323.9071960619</v>
      </c>
      <c r="AQ2038">
        <v>4358.5914385660171</v>
      </c>
      <c r="AR2038">
        <v>819183.77406388894</v>
      </c>
      <c r="AS2038">
        <v>79462.81713753294</v>
      </c>
      <c r="AT2038">
        <v>85.54731132281465</v>
      </c>
      <c r="AU2038" s="3">
        <v>76407534.27360484</v>
      </c>
      <c r="AV2038" s="3">
        <v>1823447.423913128</v>
      </c>
      <c r="AW2038">
        <v>335385.70161882002</v>
      </c>
      <c r="AX2038">
        <v>63032388.762241036</v>
      </c>
      <c r="AY2038">
        <v>8003.8990846665611</v>
      </c>
      <c r="AZ2038">
        <v>1504252.7939722335</v>
      </c>
      <c r="BA2038">
        <v>741938.50716104009</v>
      </c>
      <c r="BB2038">
        <v>139439923.03584588</v>
      </c>
      <c r="BC2038">
        <v>17706.18398364032</v>
      </c>
      <c r="BD2038">
        <v>3327700.2178853615</v>
      </c>
      <c r="BE2038">
        <v>406552.80554222007</v>
      </c>
      <c r="BF2038">
        <v>76407534.27360484</v>
      </c>
      <c r="BG2038">
        <v>9702.2848989737577</v>
      </c>
      <c r="BH2038">
        <v>1823447.423913128</v>
      </c>
      <c r="BI2038">
        <v>9.8290466887917241</v>
      </c>
      <c r="BJ2038">
        <v>33.41269557018952</v>
      </c>
      <c r="BK2038">
        <v>23.583648881397796</v>
      </c>
      <c r="BL2038">
        <v>33.687739201491723</v>
      </c>
      <c r="BM2038">
        <v>24.616284738737438</v>
      </c>
      <c r="BN2038">
        <f t="shared" si="196"/>
        <v>-9.0714544627542857</v>
      </c>
      <c r="BO2038">
        <v>0.67382816615687058</v>
      </c>
      <c r="BP2038">
        <v>8.0203142476446596E-2</v>
      </c>
      <c r="BQ2038">
        <v>8.8129852771335906E-2</v>
      </c>
      <c r="BR2038">
        <v>0.10119047619047619</v>
      </c>
      <c r="BS2038">
        <v>0.17241379310344829</v>
      </c>
      <c r="BT2038">
        <v>0.55555555555555558</v>
      </c>
      <c r="BU2038">
        <v>0.25978653045471456</v>
      </c>
      <c r="BV2038">
        <v>0.73468491776509381</v>
      </c>
      <c r="BW2038">
        <v>0.75087460402194028</v>
      </c>
      <c r="BX2038">
        <v>0.50464206310475279</v>
      </c>
      <c r="BY2038">
        <f t="shared" si="197"/>
        <v>0.16371565492021645</v>
      </c>
      <c r="BZ2038">
        <v>0</v>
      </c>
      <c r="CA2038">
        <f t="shared" si="198"/>
        <v>3.2074057823330593E-4</v>
      </c>
      <c r="CC2038">
        <v>0.16371565492021645</v>
      </c>
      <c r="CD2038">
        <v>3.2074057823330593E-4</v>
      </c>
    </row>
    <row r="2039" spans="1:82" x14ac:dyDescent="0.3">
      <c r="A2039">
        <v>0</v>
      </c>
      <c r="B2039" t="s">
        <v>1306</v>
      </c>
      <c r="C2039" t="s">
        <v>33</v>
      </c>
      <c r="D2039">
        <v>39047</v>
      </c>
      <c r="E2039" s="2">
        <f t="shared" si="200"/>
        <v>0.61949830081568646</v>
      </c>
      <c r="F2039" s="2" t="s">
        <v>1940</v>
      </c>
      <c r="G2039" s="3">
        <v>2270</v>
      </c>
      <c r="H2039" s="1">
        <v>2.7123629042692414</v>
      </c>
      <c r="I2039" s="1">
        <f t="shared" si="199"/>
        <v>-7.55566369615714</v>
      </c>
      <c r="J2039" s="1">
        <v>2.5575446950999998</v>
      </c>
      <c r="K2039" s="1">
        <v>230.117560747</v>
      </c>
      <c r="L2039" s="2">
        <v>0.19779452311000001</v>
      </c>
      <c r="M2039" s="2">
        <v>9.8827975218192289E-3</v>
      </c>
      <c r="N2039" s="7">
        <v>0</v>
      </c>
      <c r="O2039" s="2">
        <v>2.1699432308644367E-4</v>
      </c>
      <c r="P2039" s="3">
        <v>6981.9505208950004</v>
      </c>
      <c r="Q2039" s="3">
        <v>166.62256951816011</v>
      </c>
      <c r="R2039" s="3">
        <v>71929.086962963454</v>
      </c>
      <c r="S2039" s="3">
        <v>164.9580457643126</v>
      </c>
      <c r="T2039" s="3">
        <v>40332.882467888878</v>
      </c>
      <c r="V2039">
        <v>39047</v>
      </c>
      <c r="W2039" s="2">
        <v>0.58913220201778427</v>
      </c>
      <c r="X2039" s="2">
        <v>7.2763736512544364E-2</v>
      </c>
      <c r="Y2039" s="2">
        <v>0.34137581177431864</v>
      </c>
      <c r="Z2039" s="2">
        <v>0.72934874164942431</v>
      </c>
      <c r="AA2039" s="2">
        <v>0.66327602200202163</v>
      </c>
      <c r="AB2039" s="2">
        <v>0.48823132907551492</v>
      </c>
      <c r="AC2039" s="2">
        <v>9.8827975218192289E-3</v>
      </c>
      <c r="AD2039" s="2">
        <v>0</v>
      </c>
      <c r="AE2039" s="2">
        <v>2.1699432308644367E-4</v>
      </c>
      <c r="AF2039">
        <v>493310.01649943693</v>
      </c>
      <c r="AG2039">
        <v>1147.1596279729506</v>
      </c>
      <c r="AH2039">
        <v>215605.10241487157</v>
      </c>
      <c r="AI2039">
        <v>59387.717653242238</v>
      </c>
      <c r="AJ2039">
        <v>22.630534441168184</v>
      </c>
      <c r="AK2039">
        <v>565239.10346240038</v>
      </c>
      <c r="AL2039">
        <v>1312.1176737372634</v>
      </c>
      <c r="AM2039">
        <v>246608.45668564292</v>
      </c>
      <c r="AN2039">
        <v>68717.245850359686</v>
      </c>
      <c r="AO2039">
        <v>25.889113910660686</v>
      </c>
      <c r="AP2039">
        <v>71929.086962963454</v>
      </c>
      <c r="AQ2039">
        <v>164.95804576431283</v>
      </c>
      <c r="AR2039">
        <v>31003.35427077135</v>
      </c>
      <c r="AS2039">
        <v>9329.5281971174481</v>
      </c>
      <c r="AT2039">
        <v>3.2585794694925028</v>
      </c>
      <c r="AU2039" s="3">
        <v>1312187.7808970064</v>
      </c>
      <c r="AV2039" s="3">
        <v>31315.04571524301</v>
      </c>
      <c r="AW2039">
        <v>31970.718060200001</v>
      </c>
      <c r="AX2039">
        <v>6008576.7522339877</v>
      </c>
      <c r="AY2039">
        <v>762.97349524159995</v>
      </c>
      <c r="AZ2039">
        <v>143393.2386957063</v>
      </c>
      <c r="BA2039">
        <v>38952.668581095</v>
      </c>
      <c r="BB2039">
        <v>7320764.5331309941</v>
      </c>
      <c r="BC2039">
        <v>929.59606475976011</v>
      </c>
      <c r="BD2039">
        <v>174708.2844109493</v>
      </c>
      <c r="BE2039">
        <v>6981.9505208950004</v>
      </c>
      <c r="BF2039">
        <v>1312187.7808970064</v>
      </c>
      <c r="BG2039">
        <v>166.62256951816011</v>
      </c>
      <c r="BH2039">
        <v>31315.04571524301</v>
      </c>
      <c r="BI2039">
        <v>1.6761064334415334</v>
      </c>
      <c r="BJ2039">
        <v>4.3884693377107746</v>
      </c>
      <c r="BK2039">
        <v>2.7123629042692414</v>
      </c>
      <c r="BL2039">
        <v>23.529841188794197</v>
      </c>
      <c r="BM2039">
        <v>15.974177492637057</v>
      </c>
      <c r="BN2039">
        <f t="shared" si="196"/>
        <v>-7.55566369615714</v>
      </c>
      <c r="BO2039">
        <v>0.61949830081568646</v>
      </c>
      <c r="BP2039">
        <v>1.2573973445336034E-2</v>
      </c>
      <c r="BQ2039">
        <v>8.7768298039304138E-2</v>
      </c>
      <c r="BR2039">
        <v>7.7380952380952384E-2</v>
      </c>
      <c r="BS2039">
        <v>0.2413793103448276</v>
      </c>
      <c r="BT2039">
        <v>0.3888888888888889</v>
      </c>
      <c r="BU2039">
        <v>0.21637761231855893</v>
      </c>
      <c r="BV2039">
        <v>0.72934874164942431</v>
      </c>
      <c r="BW2039">
        <v>0.68804566597720085</v>
      </c>
      <c r="BX2039">
        <v>0.48823132907551492</v>
      </c>
      <c r="BY2039">
        <f t="shared" si="197"/>
        <v>0.14518691937526432</v>
      </c>
      <c r="BZ2039">
        <v>0</v>
      </c>
      <c r="CA2039">
        <f t="shared" si="198"/>
        <v>1.0705537388794523E-4</v>
      </c>
      <c r="CC2039">
        <v>0.14518691937526432</v>
      </c>
      <c r="CD2039">
        <v>1.0705537388794523E-4</v>
      </c>
    </row>
    <row r="2040" spans="1:82" x14ac:dyDescent="0.3">
      <c r="A2040">
        <v>0</v>
      </c>
      <c r="B2040" t="s">
        <v>1306</v>
      </c>
      <c r="C2040" t="s">
        <v>34</v>
      </c>
      <c r="D2040">
        <v>39049</v>
      </c>
      <c r="E2040" s="2">
        <f t="shared" si="200"/>
        <v>0.68393761639628103</v>
      </c>
      <c r="F2040" s="2" t="s">
        <v>1941</v>
      </c>
      <c r="G2040" s="3">
        <v>279138</v>
      </c>
      <c r="H2040" s="1">
        <v>23.921131903709835</v>
      </c>
      <c r="I2040" s="1">
        <f t="shared" si="199"/>
        <v>-11.718391463354145</v>
      </c>
      <c r="J2040" s="1">
        <v>2.5117403488000001</v>
      </c>
      <c r="K2040" s="1">
        <v>240.864574307</v>
      </c>
      <c r="L2040" s="2">
        <v>0.20132726904000009</v>
      </c>
      <c r="M2040" s="2">
        <v>0.37489420117708588</v>
      </c>
      <c r="N2040" s="7">
        <v>0</v>
      </c>
      <c r="O2040" s="2">
        <v>1.5395270716059604E-4</v>
      </c>
      <c r="P2040" s="3">
        <v>-991450.71006810002</v>
      </c>
      <c r="Q2040" s="3">
        <v>-23660.7326803248</v>
      </c>
      <c r="R2040" s="3">
        <v>-5781657.093236262</v>
      </c>
      <c r="S2040" s="3">
        <v>-14090.31539214047</v>
      </c>
      <c r="T2040" s="3">
        <v>-3037387.047225669</v>
      </c>
      <c r="V2040">
        <v>39049</v>
      </c>
      <c r="W2040" s="2">
        <v>0.86741574180562042</v>
      </c>
      <c r="X2040" s="2">
        <v>0.64172494623919329</v>
      </c>
      <c r="Y2040" s="2">
        <v>0.46967086363177918</v>
      </c>
      <c r="Z2040" s="2">
        <v>0.71628647047974181</v>
      </c>
      <c r="AA2040" s="2">
        <v>0.69425252105467605</v>
      </c>
      <c r="AB2040" s="2">
        <v>0.49695147568812276</v>
      </c>
      <c r="AC2040" s="2">
        <v>0.37489420117708588</v>
      </c>
      <c r="AD2040" s="2">
        <v>0</v>
      </c>
      <c r="AE2040" s="2">
        <v>1.5395270716059604E-4</v>
      </c>
      <c r="AF2040">
        <v>16232452.275029184</v>
      </c>
      <c r="AG2040">
        <v>39535.303995315306</v>
      </c>
      <c r="AH2040">
        <v>7430538.0516006341</v>
      </c>
      <c r="AI2040">
        <v>1097746.7124648804</v>
      </c>
      <c r="AJ2040">
        <v>776.53997909506995</v>
      </c>
      <c r="AK2040">
        <v>10450795.181792922</v>
      </c>
      <c r="AL2040">
        <v>25444.988603174836</v>
      </c>
      <c r="AM2040">
        <v>4782306.8733919123</v>
      </c>
      <c r="AN2040">
        <v>708590.8434479339</v>
      </c>
      <c r="AO2040">
        <v>499.79815284223383</v>
      </c>
      <c r="AP2040">
        <v>-5781657.093236262</v>
      </c>
      <c r="AQ2040">
        <v>-14090.31539214047</v>
      </c>
      <c r="AR2040">
        <v>-2648231.1782087218</v>
      </c>
      <c r="AS2040">
        <v>-389155.86901694653</v>
      </c>
      <c r="AT2040">
        <v>-276.74182625283612</v>
      </c>
      <c r="AU2040" s="3">
        <v>-186333246.45019871</v>
      </c>
      <c r="AV2040" s="3">
        <v>-4446798.0999402432</v>
      </c>
      <c r="AW2040">
        <v>2401535.0434377999</v>
      </c>
      <c r="AX2040">
        <v>451344496.06370008</v>
      </c>
      <c r="AY2040">
        <v>57312.056069142396</v>
      </c>
      <c r="AZ2040">
        <v>10771227.817634622</v>
      </c>
      <c r="BA2040">
        <v>1410084.3333696998</v>
      </c>
      <c r="BB2040">
        <v>265011249.61350137</v>
      </c>
      <c r="BC2040">
        <v>33651.323388817596</v>
      </c>
      <c r="BD2040">
        <v>6324429.7176943794</v>
      </c>
      <c r="BE2040">
        <v>-991450.71006810002</v>
      </c>
      <c r="BF2040">
        <v>-186333246.45019871</v>
      </c>
      <c r="BG2040">
        <v>-23660.7326803248</v>
      </c>
      <c r="BH2040">
        <v>-4446798.0999402432</v>
      </c>
      <c r="BI2040">
        <v>71.736236672710675</v>
      </c>
      <c r="BJ2040">
        <v>95.657368576420509</v>
      </c>
      <c r="BK2040">
        <v>23.921131903709835</v>
      </c>
      <c r="BL2040">
        <v>30.925833693126261</v>
      </c>
      <c r="BM2040">
        <v>19.207442229772116</v>
      </c>
      <c r="BN2040">
        <f t="shared" si="196"/>
        <v>-11.718391463354145</v>
      </c>
      <c r="BO2040">
        <v>0.68393761639628103</v>
      </c>
      <c r="BP2040">
        <v>0.59413605240995837</v>
      </c>
      <c r="BQ2040">
        <v>8.5575681473143692E-2</v>
      </c>
      <c r="BR2040">
        <v>0.17261904761904762</v>
      </c>
      <c r="BS2040">
        <v>0.20689655172413793</v>
      </c>
      <c r="BT2040">
        <v>0.55555555555555558</v>
      </c>
      <c r="BU2040">
        <v>0.33558899218137184</v>
      </c>
      <c r="BV2040">
        <v>0.71628647047974181</v>
      </c>
      <c r="BW2040">
        <v>0.72017896374966395</v>
      </c>
      <c r="BX2040">
        <v>0.49695147568812276</v>
      </c>
      <c r="BY2040">
        <f t="shared" si="197"/>
        <v>9.156624861960623E-2</v>
      </c>
      <c r="BZ2040">
        <v>0</v>
      </c>
      <c r="CA2040">
        <f t="shared" si="198"/>
        <v>7.4939106162431095E-5</v>
      </c>
      <c r="CC2040">
        <v>9.156624861960623E-2</v>
      </c>
      <c r="CD2040">
        <v>7.4939106162431095E-5</v>
      </c>
    </row>
    <row r="2041" spans="1:82" x14ac:dyDescent="0.3">
      <c r="A2041">
        <v>0</v>
      </c>
      <c r="B2041" t="s">
        <v>1306</v>
      </c>
      <c r="C2041" t="s">
        <v>108</v>
      </c>
      <c r="D2041">
        <v>39051</v>
      </c>
      <c r="E2041" s="2">
        <f t="shared" si="200"/>
        <v>0.59948662355630855</v>
      </c>
      <c r="F2041" s="2" t="s">
        <v>1940</v>
      </c>
      <c r="G2041" s="3">
        <v>2007</v>
      </c>
      <c r="H2041" s="1">
        <v>6.6745200737021877</v>
      </c>
      <c r="I2041" s="1">
        <f t="shared" si="199"/>
        <v>-9.0272604609160219</v>
      </c>
      <c r="J2041" s="1">
        <v>2.4041844854700001</v>
      </c>
      <c r="K2041" s="1">
        <v>190.68364766400001</v>
      </c>
      <c r="L2041" s="2">
        <v>0.21391503570999992</v>
      </c>
      <c r="M2041" s="2">
        <v>6.8551913780131755E-3</v>
      </c>
      <c r="N2041" s="7">
        <v>0</v>
      </c>
      <c r="O2041" s="2">
        <v>3.7846080096797527E-4</v>
      </c>
      <c r="P2041" s="3">
        <v>16905.090281000987</v>
      </c>
      <c r="Q2041" s="3">
        <v>403.43591266180766</v>
      </c>
      <c r="R2041" s="3">
        <v>222535.45860490215</v>
      </c>
      <c r="S2041" s="3">
        <v>544.81234407664977</v>
      </c>
      <c r="T2041" s="3">
        <v>111950.90529339938</v>
      </c>
      <c r="V2041">
        <v>39051</v>
      </c>
      <c r="W2041" s="2">
        <v>0.59550621694568451</v>
      </c>
      <c r="X2041" s="2">
        <v>0.17905532450179279</v>
      </c>
      <c r="Y2041" s="2">
        <v>0.3804947786317584</v>
      </c>
      <c r="Z2041" s="2">
        <v>0.68561418790847439</v>
      </c>
      <c r="AA2041" s="2">
        <v>0.54961425313588042</v>
      </c>
      <c r="AB2041" s="2">
        <v>0.5280228216220475</v>
      </c>
      <c r="AC2041" s="2">
        <v>6.8551913780131755E-3</v>
      </c>
      <c r="AD2041" s="2">
        <v>0</v>
      </c>
      <c r="AE2041" s="2">
        <v>3.7846080096797527E-4</v>
      </c>
      <c r="AF2041">
        <v>468862.00616361701</v>
      </c>
      <c r="AG2041">
        <v>1146.083381693345</v>
      </c>
      <c r="AH2041">
        <v>215402.82525685479</v>
      </c>
      <c r="AI2041">
        <v>20394.919694321226</v>
      </c>
      <c r="AJ2041">
        <v>22.503518441792334</v>
      </c>
      <c r="AK2041">
        <v>691397.46476851916</v>
      </c>
      <c r="AL2041">
        <v>1690.8957257699949</v>
      </c>
      <c r="AM2041">
        <v>317798.61951008666</v>
      </c>
      <c r="AN2041">
        <v>29950.030734488679</v>
      </c>
      <c r="AO2041">
        <v>33.199460092602614</v>
      </c>
      <c r="AP2041">
        <v>222535.45860490215</v>
      </c>
      <c r="AQ2041">
        <v>544.81234407664988</v>
      </c>
      <c r="AR2041">
        <v>102395.79425323187</v>
      </c>
      <c r="AS2041">
        <v>9555.1110401674523</v>
      </c>
      <c r="AT2041">
        <v>10.69594165081028</v>
      </c>
      <c r="AU2041" s="3">
        <v>3177142.6674113255</v>
      </c>
      <c r="AV2041" s="3">
        <v>75821.745425660134</v>
      </c>
      <c r="AW2041">
        <v>51990.225908626002</v>
      </c>
      <c r="AX2041">
        <v>9771043.0572671704</v>
      </c>
      <c r="AY2041">
        <v>1240.7342339078079</v>
      </c>
      <c r="AZ2041">
        <v>233183.59192063342</v>
      </c>
      <c r="BA2041">
        <v>68895.316189626988</v>
      </c>
      <c r="BB2041">
        <v>12948185.724678496</v>
      </c>
      <c r="BC2041">
        <v>1644.1701465696156</v>
      </c>
      <c r="BD2041">
        <v>309005.33734629356</v>
      </c>
      <c r="BE2041">
        <v>16905.090281000987</v>
      </c>
      <c r="BF2041">
        <v>3177142.6674113255</v>
      </c>
      <c r="BG2041">
        <v>403.43591266180766</v>
      </c>
      <c r="BH2041">
        <v>75821.745425660134</v>
      </c>
      <c r="BI2041">
        <v>2.7870054091507575</v>
      </c>
      <c r="BJ2041">
        <v>9.4615254828529451</v>
      </c>
      <c r="BK2041">
        <v>6.6745200737021877</v>
      </c>
      <c r="BL2041">
        <v>22.999763888928275</v>
      </c>
      <c r="BM2041">
        <v>13.972503428012253</v>
      </c>
      <c r="BN2041">
        <f t="shared" si="196"/>
        <v>-9.0272604609160219</v>
      </c>
      <c r="BO2041">
        <v>0.59948662355630855</v>
      </c>
      <c r="BP2041">
        <v>2.0232434120727016E-2</v>
      </c>
      <c r="BQ2041">
        <v>5.3171669320534992E-2</v>
      </c>
      <c r="BR2041">
        <v>5.9523809523809521E-2</v>
      </c>
      <c r="BS2041">
        <v>0.2413793103448276</v>
      </c>
      <c r="BT2041">
        <v>0.5</v>
      </c>
      <c r="BU2041">
        <v>0.2585209113137476</v>
      </c>
      <c r="BV2041">
        <v>0.68561418790847439</v>
      </c>
      <c r="BW2041">
        <v>0.57013926673846516</v>
      </c>
      <c r="BX2041">
        <v>0.5280228216220475</v>
      </c>
      <c r="BY2041">
        <f t="shared" si="197"/>
        <v>6.7232293100662033E-2</v>
      </c>
      <c r="BZ2041">
        <v>0</v>
      </c>
      <c r="CA2041">
        <f t="shared" si="198"/>
        <v>1.7551131223425898E-4</v>
      </c>
      <c r="CC2041">
        <v>6.7232293100662033E-2</v>
      </c>
      <c r="CD2041">
        <v>1.7551131223425898E-4</v>
      </c>
    </row>
    <row r="2042" spans="1:82" x14ac:dyDescent="0.3">
      <c r="A2042">
        <v>0</v>
      </c>
      <c r="B2042" t="s">
        <v>1306</v>
      </c>
      <c r="C2042" t="s">
        <v>1318</v>
      </c>
      <c r="D2042">
        <v>39053</v>
      </c>
      <c r="E2042" s="2">
        <f t="shared" si="200"/>
        <v>0.55201308376207847</v>
      </c>
      <c r="F2042" s="2" t="s">
        <v>1938</v>
      </c>
      <c r="G2042" s="3">
        <v>1001</v>
      </c>
      <c r="H2042" s="1">
        <v>1.6153333983758362</v>
      </c>
      <c r="I2042" s="1">
        <f t="shared" si="199"/>
        <v>-5.2508981257012906</v>
      </c>
      <c r="J2042" s="1">
        <v>2.7199033325599999</v>
      </c>
      <c r="K2042" s="1">
        <v>198.42327579299999</v>
      </c>
      <c r="L2042" s="2">
        <v>0.10873007336000007</v>
      </c>
      <c r="M2042" s="2">
        <v>6.0420094458531115E-3</v>
      </c>
      <c r="N2042" s="7">
        <v>0</v>
      </c>
      <c r="O2042" s="2">
        <v>1.0396228719341757E-2</v>
      </c>
      <c r="P2042" s="3">
        <v>32478.739406522007</v>
      </c>
      <c r="Q2042" s="3">
        <v>775.09730245577589</v>
      </c>
      <c r="R2042" s="3">
        <v>140471.36482642381</v>
      </c>
      <c r="S2042" s="3">
        <v>326.36898794752938</v>
      </c>
      <c r="T2042" s="3">
        <v>66418.460673189926</v>
      </c>
      <c r="V2042">
        <v>39053</v>
      </c>
      <c r="W2042" s="2">
        <v>0.48032409823974198</v>
      </c>
      <c r="X2042" s="2">
        <v>4.3334058873290386E-2</v>
      </c>
      <c r="Y2042" s="2">
        <v>0.2036314337125999</v>
      </c>
      <c r="Z2042" s="2">
        <v>0.77564942533023717</v>
      </c>
      <c r="AA2042" s="2">
        <v>0.57192245830072674</v>
      </c>
      <c r="AB2042" s="2">
        <v>0.26838674495303655</v>
      </c>
      <c r="AC2042" s="2">
        <v>6.0420094458531115E-3</v>
      </c>
      <c r="AD2042" s="2">
        <v>0</v>
      </c>
      <c r="AE2042" s="2">
        <v>1.0396228719341757E-2</v>
      </c>
      <c r="AF2042">
        <v>179527.72001001134</v>
      </c>
      <c r="AG2042">
        <v>415.65798857640772</v>
      </c>
      <c r="AH2042">
        <v>78121.632780027576</v>
      </c>
      <c r="AI2042">
        <v>6605.1731009075938</v>
      </c>
      <c r="AJ2042">
        <v>8.2033274546359909</v>
      </c>
      <c r="AK2042">
        <v>319999.08483643516</v>
      </c>
      <c r="AL2042">
        <v>742.02697652393715</v>
      </c>
      <c r="AM2042">
        <v>139461.67417932642</v>
      </c>
      <c r="AN2042">
        <v>11683.592374798656</v>
      </c>
      <c r="AO2042">
        <v>14.642301304206722</v>
      </c>
      <c r="AP2042">
        <v>140471.36482642381</v>
      </c>
      <c r="AQ2042">
        <v>326.36898794752943</v>
      </c>
      <c r="AR2042">
        <v>61340.041399298847</v>
      </c>
      <c r="AS2042">
        <v>5078.4192738910624</v>
      </c>
      <c r="AT2042">
        <v>6.4389738495707309</v>
      </c>
      <c r="AU2042" s="3">
        <v>6104054.2840617457</v>
      </c>
      <c r="AV2042" s="3">
        <v>145671.78702353852</v>
      </c>
      <c r="AW2042">
        <v>34696.135468078006</v>
      </c>
      <c r="AX2042">
        <v>6520791.6998705808</v>
      </c>
      <c r="AY2042">
        <v>828.01492602102394</v>
      </c>
      <c r="AZ2042">
        <v>155617.12519639125</v>
      </c>
      <c r="BA2042">
        <v>67174.874874600006</v>
      </c>
      <c r="BB2042">
        <v>12624845.983932326</v>
      </c>
      <c r="BC2042">
        <v>1603.1122284767998</v>
      </c>
      <c r="BD2042">
        <v>301288.91221992974</v>
      </c>
      <c r="BE2042">
        <v>32478.739406522007</v>
      </c>
      <c r="BF2042">
        <v>6104054.2840617457</v>
      </c>
      <c r="BG2042">
        <v>775.09730245577589</v>
      </c>
      <c r="BH2042">
        <v>145671.78702353852</v>
      </c>
      <c r="BI2042">
        <v>1.0879200461363057</v>
      </c>
      <c r="BJ2042">
        <v>2.7032534445121419</v>
      </c>
      <c r="BK2042">
        <v>1.6153333983758362</v>
      </c>
      <c r="BL2042">
        <v>33.982971545678694</v>
      </c>
      <c r="BM2042">
        <v>28.732073419977404</v>
      </c>
      <c r="BN2042">
        <f t="shared" si="196"/>
        <v>-5.2508981257012906</v>
      </c>
      <c r="BO2042">
        <v>0.55201308376207847</v>
      </c>
      <c r="BP2042">
        <v>7.2723902673367466E-3</v>
      </c>
      <c r="BQ2042">
        <v>8.0473695781763332E-2</v>
      </c>
      <c r="BR2042">
        <v>7.1428571428571425E-2</v>
      </c>
      <c r="BS2042">
        <v>3.4482758620689655E-2</v>
      </c>
      <c r="BT2042">
        <v>0.61111111111111116</v>
      </c>
      <c r="BU2042">
        <v>0.15037418877511827</v>
      </c>
      <c r="BV2042">
        <v>0.77564942533023717</v>
      </c>
      <c r="BW2042">
        <v>0.59328055840324356</v>
      </c>
      <c r="BX2042">
        <v>0.26838674495303655</v>
      </c>
      <c r="BY2042">
        <f t="shared" si="197"/>
        <v>0.13503605099971244</v>
      </c>
      <c r="BZ2042">
        <v>0</v>
      </c>
      <c r="CA2042">
        <f t="shared" si="198"/>
        <v>8.8539954300282872E-3</v>
      </c>
      <c r="CC2042">
        <v>0.13503605099971244</v>
      </c>
      <c r="CD2042">
        <v>8.8539954300282872E-3</v>
      </c>
    </row>
    <row r="2043" spans="1:82" x14ac:dyDescent="0.3">
      <c r="A2043">
        <v>0</v>
      </c>
      <c r="B2043" t="s">
        <v>1306</v>
      </c>
      <c r="C2043" t="s">
        <v>1319</v>
      </c>
      <c r="D2043">
        <v>39055</v>
      </c>
      <c r="E2043" s="2">
        <f t="shared" si="200"/>
        <v>0.65863238016025882</v>
      </c>
      <c r="F2043" s="2" t="s">
        <v>1940</v>
      </c>
      <c r="G2043" s="3">
        <v>7014</v>
      </c>
      <c r="H2043" s="1">
        <v>25.818132359953786</v>
      </c>
      <c r="I2043" s="1">
        <f t="shared" si="199"/>
        <v>-9.0729667373662011</v>
      </c>
      <c r="J2043" s="1">
        <v>2.5230854712199999</v>
      </c>
      <c r="K2043" s="1">
        <v>238.12567466799999</v>
      </c>
      <c r="L2043" s="2">
        <v>0.2776171916800001</v>
      </c>
      <c r="M2043" s="2">
        <v>1.8279210258402772E-2</v>
      </c>
      <c r="N2043" s="7">
        <v>0</v>
      </c>
      <c r="O2043" s="2">
        <v>4.8144282461020646E-4</v>
      </c>
      <c r="P2043" s="3">
        <v>953965.67085453006</v>
      </c>
      <c r="Q2043" s="3">
        <v>22766.161237350239</v>
      </c>
      <c r="R2043" s="3">
        <v>2435792.1971310461</v>
      </c>
      <c r="S2043" s="3">
        <v>5991.1225488324717</v>
      </c>
      <c r="T2043" s="3">
        <v>1178512.8980394169</v>
      </c>
      <c r="V2043">
        <v>39055</v>
      </c>
      <c r="W2043" s="2">
        <v>0.76181960011626781</v>
      </c>
      <c r="X2043" s="2">
        <v>0.69261520179645975</v>
      </c>
      <c r="Y2043" s="2">
        <v>0.17824930297611377</v>
      </c>
      <c r="Z2043" s="2">
        <v>0.71952181990559494</v>
      </c>
      <c r="AA2043" s="2">
        <v>0.68635809330513109</v>
      </c>
      <c r="AB2043" s="2">
        <v>0.68526371881773196</v>
      </c>
      <c r="AC2043" s="2">
        <v>1.8279210258402772E-2</v>
      </c>
      <c r="AD2043" s="2">
        <v>0</v>
      </c>
      <c r="AE2043" s="2">
        <v>4.8144282461020646E-4</v>
      </c>
      <c r="AF2043">
        <v>1378897.8688488749</v>
      </c>
      <c r="AG2043">
        <v>3381.2918799832833</v>
      </c>
      <c r="AH2043">
        <v>635503.3460919176</v>
      </c>
      <c r="AI2043">
        <v>30506.563451382797</v>
      </c>
      <c r="AJ2043">
        <v>66.372824784046117</v>
      </c>
      <c r="AK2043">
        <v>3814690.0659799208</v>
      </c>
      <c r="AL2043">
        <v>9372.4144288157549</v>
      </c>
      <c r="AM2043">
        <v>1761516.2907799687</v>
      </c>
      <c r="AN2043">
        <v>83006.516802748476</v>
      </c>
      <c r="AO2043">
        <v>183.94249499577899</v>
      </c>
      <c r="AP2043">
        <v>2435792.1971310461</v>
      </c>
      <c r="AQ2043">
        <v>5991.1225488324717</v>
      </c>
      <c r="AR2043">
        <v>1126012.944688051</v>
      </c>
      <c r="AS2043">
        <v>52499.953351365679</v>
      </c>
      <c r="AT2043">
        <v>117.56967021173287</v>
      </c>
      <c r="AU2043" s="3">
        <v>179288308.18040037</v>
      </c>
      <c r="AV2043" s="3">
        <v>4278672.3429476041</v>
      </c>
      <c r="AW2043">
        <v>507670.07052867004</v>
      </c>
      <c r="AX2043">
        <v>95411513.055158243</v>
      </c>
      <c r="AY2043">
        <v>12115.42410187536</v>
      </c>
      <c r="AZ2043">
        <v>2276972.8057064554</v>
      </c>
      <c r="BA2043">
        <v>1461635.7413832</v>
      </c>
      <c r="BB2043">
        <v>274699821.23555863</v>
      </c>
      <c r="BC2043">
        <v>34881.585339225596</v>
      </c>
      <c r="BD2043">
        <v>6555645.1486540586</v>
      </c>
      <c r="BE2043">
        <v>953965.67085453006</v>
      </c>
      <c r="BF2043">
        <v>179288308.18040037</v>
      </c>
      <c r="BG2043">
        <v>22766.161237350239</v>
      </c>
      <c r="BH2043">
        <v>4278672.3429476041</v>
      </c>
      <c r="BI2043">
        <v>11.371524379345855</v>
      </c>
      <c r="BJ2043">
        <v>37.189656739299643</v>
      </c>
      <c r="BK2043">
        <v>25.818132359953786</v>
      </c>
      <c r="BL2043">
        <v>54.899355549291855</v>
      </c>
      <c r="BM2043">
        <v>45.826388811925653</v>
      </c>
      <c r="BN2043">
        <f t="shared" si="196"/>
        <v>-9.0729667373662011</v>
      </c>
      <c r="BO2043">
        <v>0.65863238016025882</v>
      </c>
      <c r="BP2043">
        <v>9.0696930872824363E-2</v>
      </c>
      <c r="BQ2043">
        <v>8.2561115497025814E-2</v>
      </c>
      <c r="BR2043">
        <v>5.9523809523809521E-2</v>
      </c>
      <c r="BS2043">
        <v>3.4482758620689655E-2</v>
      </c>
      <c r="BT2043">
        <v>0.66666666666666663</v>
      </c>
      <c r="BU2043">
        <v>0.25982983867790382</v>
      </c>
      <c r="BV2043">
        <v>0.71952181990559494</v>
      </c>
      <c r="BW2043">
        <v>0.71198972334557165</v>
      </c>
      <c r="BX2043">
        <v>0.68526371881773196</v>
      </c>
      <c r="BY2043">
        <f t="shared" si="197"/>
        <v>3.6176889498185504E-2</v>
      </c>
      <c r="BZ2043">
        <v>0</v>
      </c>
      <c r="CA2043">
        <f t="shared" si="198"/>
        <v>1.7196265296702583E-4</v>
      </c>
      <c r="CC2043">
        <v>3.6176889498185504E-2</v>
      </c>
      <c r="CD2043">
        <v>1.7196265296702583E-4</v>
      </c>
    </row>
    <row r="2044" spans="1:82" x14ac:dyDescent="0.3">
      <c r="A2044">
        <v>0</v>
      </c>
      <c r="B2044" t="s">
        <v>1306</v>
      </c>
      <c r="C2044" t="s">
        <v>36</v>
      </c>
      <c r="D2044">
        <v>39057</v>
      </c>
      <c r="E2044" s="2">
        <f t="shared" si="200"/>
        <v>0.62430102958950173</v>
      </c>
      <c r="F2044" s="2" t="s">
        <v>1940</v>
      </c>
      <c r="G2044" s="3">
        <v>22158</v>
      </c>
      <c r="H2044" s="1">
        <v>30.635826707802252</v>
      </c>
      <c r="I2044" s="1">
        <f t="shared" si="199"/>
        <v>-8.3573021592074319</v>
      </c>
      <c r="J2044" s="1">
        <v>2.4995655147</v>
      </c>
      <c r="K2044" s="1">
        <v>226.48061327600001</v>
      </c>
      <c r="L2044" s="2">
        <v>0.20142749315999997</v>
      </c>
      <c r="M2044" s="2">
        <v>7.7098069070202113E-2</v>
      </c>
      <c r="N2044" s="7">
        <v>0</v>
      </c>
      <c r="O2044" s="2">
        <v>1.9525226232026952E-4</v>
      </c>
      <c r="P2044" s="3">
        <v>521447.58292691002</v>
      </c>
      <c r="Q2044" s="3">
        <v>12444.22112077328</v>
      </c>
      <c r="R2044" s="3">
        <v>2494696.1625550762</v>
      </c>
      <c r="S2044" s="3">
        <v>6124.0350388453471</v>
      </c>
      <c r="T2044" s="3">
        <v>1176711.7355580507</v>
      </c>
      <c r="V2044">
        <v>39057</v>
      </c>
      <c r="W2044" s="2">
        <v>0.77722715880690296</v>
      </c>
      <c r="X2044" s="2">
        <v>0.8218580260413465</v>
      </c>
      <c r="Y2044" s="2">
        <v>0.27909604825131856</v>
      </c>
      <c r="Z2044" s="2">
        <v>0.71281450772279042</v>
      </c>
      <c r="AA2044" s="2">
        <v>0.6527931190763846</v>
      </c>
      <c r="AB2044" s="2">
        <v>0.49719886653870643</v>
      </c>
      <c r="AC2044" s="2">
        <v>7.7098069070202113E-2</v>
      </c>
      <c r="AD2044" s="2">
        <v>0</v>
      </c>
      <c r="AE2044" s="2">
        <v>1.9525226232026952E-4</v>
      </c>
      <c r="AF2044">
        <v>2729223.4401463382</v>
      </c>
      <c r="AG2044">
        <v>6662.3505676895793</v>
      </c>
      <c r="AH2044">
        <v>1252168.1738475196</v>
      </c>
      <c r="AI2044">
        <v>28502.908783884588</v>
      </c>
      <c r="AJ2044">
        <v>130.83239059186019</v>
      </c>
      <c r="AK2044">
        <v>5223919.6027014144</v>
      </c>
      <c r="AL2044">
        <v>12786.385606534926</v>
      </c>
      <c r="AM2044">
        <v>2403161.6097616074</v>
      </c>
      <c r="AN2044">
        <v>54221.208427847516</v>
      </c>
      <c r="AO2044">
        <v>251.03179453963631</v>
      </c>
      <c r="AP2044">
        <v>2494696.1625550762</v>
      </c>
      <c r="AQ2044">
        <v>6124.0350388453471</v>
      </c>
      <c r="AR2044">
        <v>1150993.4359140878</v>
      </c>
      <c r="AS2044">
        <v>25718.299643962928</v>
      </c>
      <c r="AT2044">
        <v>120.19940394777612</v>
      </c>
      <c r="AU2044" s="3">
        <v>98000858.735283464</v>
      </c>
      <c r="AV2044" s="3">
        <v>2338766.9174381304</v>
      </c>
      <c r="AW2044">
        <v>528786.00383229007</v>
      </c>
      <c r="AX2044">
        <v>99380041.560240597</v>
      </c>
      <c r="AY2044">
        <v>12619.35077026032</v>
      </c>
      <c r="AZ2044">
        <v>2371680.7837627246</v>
      </c>
      <c r="BA2044">
        <v>1050233.5867592001</v>
      </c>
      <c r="BB2044">
        <v>197380900.29552406</v>
      </c>
      <c r="BC2044">
        <v>25063.5718910336</v>
      </c>
      <c r="BD2044">
        <v>4710447.701200855</v>
      </c>
      <c r="BE2044">
        <v>521447.58292691002</v>
      </c>
      <c r="BF2044">
        <v>98000858.735283464</v>
      </c>
      <c r="BG2044">
        <v>12444.22112077328</v>
      </c>
      <c r="BH2044">
        <v>2338766.9174381304</v>
      </c>
      <c r="BI2044">
        <v>17.399401790954073</v>
      </c>
      <c r="BJ2044">
        <v>48.035228498756325</v>
      </c>
      <c r="BK2044">
        <v>30.635826707802252</v>
      </c>
      <c r="BL2044">
        <v>36.656665574127956</v>
      </c>
      <c r="BM2044">
        <v>28.299363414920524</v>
      </c>
      <c r="BN2044">
        <f t="shared" si="196"/>
        <v>-8.3573021592074319</v>
      </c>
      <c r="BO2044">
        <v>0.62430102958950173</v>
      </c>
      <c r="BP2044">
        <v>0.131540411004376</v>
      </c>
      <c r="BQ2044">
        <v>7.7056359338721625E-2</v>
      </c>
      <c r="BR2044">
        <v>0.21428571428571427</v>
      </c>
      <c r="BS2044">
        <v>0.17241379310344829</v>
      </c>
      <c r="BT2044">
        <v>0.3888888888888889</v>
      </c>
      <c r="BU2044">
        <v>0.23933477710949089</v>
      </c>
      <c r="BV2044">
        <v>0.71281450772279042</v>
      </c>
      <c r="BW2044">
        <v>0.67717128534894666</v>
      </c>
      <c r="BX2044">
        <v>0.49719886653870643</v>
      </c>
      <c r="BY2044">
        <f t="shared" si="197"/>
        <v>0.10719960223694289</v>
      </c>
      <c r="BZ2044">
        <v>0</v>
      </c>
      <c r="CA2044">
        <f t="shared" si="198"/>
        <v>9.501228649410389E-5</v>
      </c>
      <c r="CC2044">
        <v>0.10719960223694289</v>
      </c>
      <c r="CD2044">
        <v>9.501228649410389E-5</v>
      </c>
    </row>
    <row r="2045" spans="1:82" x14ac:dyDescent="0.3">
      <c r="A2045">
        <v>0</v>
      </c>
      <c r="B2045" t="s">
        <v>1306</v>
      </c>
      <c r="C2045" t="s">
        <v>1320</v>
      </c>
      <c r="D2045">
        <v>39059</v>
      </c>
      <c r="E2045" s="2">
        <f t="shared" si="200"/>
        <v>0.76681854137093586</v>
      </c>
      <c r="F2045" s="2" t="s">
        <v>1943</v>
      </c>
      <c r="G2045" s="3">
        <v>1311</v>
      </c>
      <c r="H2045" s="1">
        <v>3.9414434592139473</v>
      </c>
      <c r="I2045" s="1">
        <f t="shared" si="199"/>
        <v>-12.39512353097367</v>
      </c>
      <c r="J2045" s="1">
        <v>2.66136349246</v>
      </c>
      <c r="K2045" s="1">
        <v>264.76114615799997</v>
      </c>
      <c r="L2045" s="2">
        <v>0.18813091969000006</v>
      </c>
      <c r="M2045" s="2">
        <v>5.5880819553435587E-2</v>
      </c>
      <c r="N2045" s="7">
        <v>0</v>
      </c>
      <c r="O2045" s="2">
        <v>9.6306591276029989E-4</v>
      </c>
      <c r="P2045" s="3">
        <v>88721.752317720006</v>
      </c>
      <c r="Q2045" s="3">
        <v>2117.3232750777602</v>
      </c>
      <c r="R2045" s="3">
        <v>260905.25444200609</v>
      </c>
      <c r="S2045" s="3">
        <v>637.72275872292232</v>
      </c>
      <c r="T2045" s="3">
        <v>132785.11203566127</v>
      </c>
      <c r="V2045">
        <v>39059</v>
      </c>
      <c r="W2045" s="2">
        <v>0.64357557882601879</v>
      </c>
      <c r="X2045" s="2">
        <v>0.10573590757118928</v>
      </c>
      <c r="Y2045" s="2">
        <v>0.36907236013520994</v>
      </c>
      <c r="Z2045" s="2">
        <v>0.75895530506907638</v>
      </c>
      <c r="AA2045" s="2">
        <v>0.76313045920665767</v>
      </c>
      <c r="AB2045" s="2">
        <v>0.46437791864118561</v>
      </c>
      <c r="AC2045" s="2">
        <v>5.5880819553435587E-2</v>
      </c>
      <c r="AD2045" s="2">
        <v>0</v>
      </c>
      <c r="AE2045" s="2">
        <v>9.6306591276029989E-4</v>
      </c>
      <c r="AF2045">
        <v>172508.74532510669</v>
      </c>
      <c r="AG2045">
        <v>422.24913118440463</v>
      </c>
      <c r="AH2045">
        <v>79360.417638190062</v>
      </c>
      <c r="AI2045">
        <v>8457.6618827049351</v>
      </c>
      <c r="AJ2045">
        <v>8.2898966525276734</v>
      </c>
      <c r="AK2045">
        <v>433413.99976711278</v>
      </c>
      <c r="AL2045">
        <v>1059.9718899073271</v>
      </c>
      <c r="AM2045">
        <v>199218.43683095768</v>
      </c>
      <c r="AN2045">
        <v>21384.75472559861</v>
      </c>
      <c r="AO2045">
        <v>20.811736815234401</v>
      </c>
      <c r="AP2045">
        <v>260905.25444200609</v>
      </c>
      <c r="AQ2045">
        <v>637.72275872292244</v>
      </c>
      <c r="AR2045">
        <v>119858.01919276762</v>
      </c>
      <c r="AS2045">
        <v>12927.092842893675</v>
      </c>
      <c r="AT2045">
        <v>12.521840162706727</v>
      </c>
      <c r="AU2045" s="3">
        <v>16674366.130592298</v>
      </c>
      <c r="AV2045" s="3">
        <v>397929.73631811421</v>
      </c>
      <c r="AW2045">
        <v>83944.086309180013</v>
      </c>
      <c r="AX2045">
        <v>15776451.580947291</v>
      </c>
      <c r="AY2045">
        <v>2003.3054251574399</v>
      </c>
      <c r="AZ2045">
        <v>376501.22160408925</v>
      </c>
      <c r="BA2045">
        <v>172665.83862690002</v>
      </c>
      <c r="BB2045">
        <v>32450817.711539589</v>
      </c>
      <c r="BC2045">
        <v>4120.6287002352001</v>
      </c>
      <c r="BD2045">
        <v>774430.95792220347</v>
      </c>
      <c r="BE2045">
        <v>88721.752317720006</v>
      </c>
      <c r="BF2045">
        <v>16674366.130592298</v>
      </c>
      <c r="BG2045">
        <v>2117.3232750777602</v>
      </c>
      <c r="BH2045">
        <v>397929.73631811421</v>
      </c>
      <c r="BI2045">
        <v>1.91727985550515</v>
      </c>
      <c r="BJ2045">
        <v>5.8587233147190974</v>
      </c>
      <c r="BK2045">
        <v>3.9414434592139473</v>
      </c>
      <c r="BL2045">
        <v>41.609988610168742</v>
      </c>
      <c r="BM2045">
        <v>29.214865079195071</v>
      </c>
      <c r="BN2045">
        <f t="shared" si="196"/>
        <v>-12.39512353097367</v>
      </c>
      <c r="BO2045">
        <v>0.76681854137093586</v>
      </c>
      <c r="BP2045">
        <v>1.7803645612686766E-2</v>
      </c>
      <c r="BQ2045">
        <v>7.0891941734995051E-2</v>
      </c>
      <c r="BR2045">
        <v>4.7619047619047616E-2</v>
      </c>
      <c r="BS2045">
        <v>0.20689655172413793</v>
      </c>
      <c r="BT2045">
        <v>0.61111111111111116</v>
      </c>
      <c r="BU2045">
        <v>0.35496911216280902</v>
      </c>
      <c r="BV2045">
        <v>0.75895530506907638</v>
      </c>
      <c r="BW2045">
        <v>0.79162910706084821</v>
      </c>
      <c r="BX2045">
        <v>0.46437791864118561</v>
      </c>
      <c r="BY2045">
        <f t="shared" si="197"/>
        <v>0.4840996665858241</v>
      </c>
      <c r="BZ2045">
        <v>0</v>
      </c>
      <c r="CA2045">
        <f t="shared" si="198"/>
        <v>4.9610895722535951E-4</v>
      </c>
      <c r="CC2045">
        <v>0.4840996665858241</v>
      </c>
      <c r="CD2045">
        <v>4.9610895722535951E-4</v>
      </c>
    </row>
    <row r="2046" spans="1:82" x14ac:dyDescent="0.3">
      <c r="A2046">
        <v>0</v>
      </c>
      <c r="B2046" t="s">
        <v>1306</v>
      </c>
      <c r="C2046" t="s">
        <v>291</v>
      </c>
      <c r="D2046">
        <v>39061</v>
      </c>
      <c r="E2046" s="2">
        <f t="shared" si="200"/>
        <v>0.65725266751309996</v>
      </c>
      <c r="F2046" s="2" t="s">
        <v>1940</v>
      </c>
      <c r="G2046" s="3">
        <v>48128</v>
      </c>
      <c r="H2046" s="1">
        <v>24.201599927135433</v>
      </c>
      <c r="I2046" s="1">
        <f t="shared" si="199"/>
        <v>-16.031661803107571</v>
      </c>
      <c r="J2046" s="1">
        <v>2.54047764325</v>
      </c>
      <c r="K2046" s="1">
        <v>219.81039394800001</v>
      </c>
      <c r="L2046" s="2">
        <v>0.17100198665999988</v>
      </c>
      <c r="M2046" s="2">
        <v>0.30105682273640005</v>
      </c>
      <c r="N2046" s="7">
        <v>0</v>
      </c>
      <c r="O2046" s="2">
        <v>4.4215966239899033E-4</v>
      </c>
      <c r="P2046" s="3">
        <v>-490873.60849480057</v>
      </c>
      <c r="Q2046" s="3">
        <v>-11714.580576198403</v>
      </c>
      <c r="R2046" s="3">
        <v>-3823519.254695151</v>
      </c>
      <c r="S2046" s="3">
        <v>-8896.8960180311988</v>
      </c>
      <c r="T2046" s="3">
        <v>-2000922.3455735547</v>
      </c>
      <c r="V2046">
        <v>39061</v>
      </c>
      <c r="W2046" s="2">
        <v>0.80851196879749854</v>
      </c>
      <c r="X2046" s="2">
        <v>0.64924897679005078</v>
      </c>
      <c r="Y2046" s="2">
        <v>0.4325676797720453</v>
      </c>
      <c r="Z2046" s="2">
        <v>0.72448163891049211</v>
      </c>
      <c r="AA2046" s="2">
        <v>0.63356730889746926</v>
      </c>
      <c r="AB2046" s="2">
        <v>0.42209726492343019</v>
      </c>
      <c r="AC2046" s="2">
        <v>0.30105682273640005</v>
      </c>
      <c r="AD2046" s="2">
        <v>0</v>
      </c>
      <c r="AE2046" s="2">
        <v>4.4215966239899033E-4</v>
      </c>
      <c r="AF2046">
        <v>18856275.95698354</v>
      </c>
      <c r="AG2046">
        <v>43868.674128846673</v>
      </c>
      <c r="AH2046">
        <v>8244981.5594256902</v>
      </c>
      <c r="AI2046">
        <v>1622996.352547359</v>
      </c>
      <c r="AJ2046">
        <v>865.37979992584928</v>
      </c>
      <c r="AK2046">
        <v>15032756.702288389</v>
      </c>
      <c r="AL2046">
        <v>34971.778110815467</v>
      </c>
      <c r="AM2046">
        <v>6572837.4825533209</v>
      </c>
      <c r="AN2046">
        <v>1294218.0838461742</v>
      </c>
      <c r="AO2046">
        <v>689.8772648406067</v>
      </c>
      <c r="AP2046">
        <v>-3823519.254695151</v>
      </c>
      <c r="AQ2046">
        <v>-8896.896018031206</v>
      </c>
      <c r="AR2046">
        <v>-1672144.0768723693</v>
      </c>
      <c r="AS2046">
        <v>-328778.26870118477</v>
      </c>
      <c r="AT2046">
        <v>-175.50253508524258</v>
      </c>
      <c r="AU2046" s="3">
        <v>-92254785.980512813</v>
      </c>
      <c r="AV2046" s="3">
        <v>-2201638.2734907279</v>
      </c>
      <c r="AW2046">
        <v>2845422.3871959005</v>
      </c>
      <c r="AX2046">
        <v>534768683.44959754</v>
      </c>
      <c r="AY2046">
        <v>67905.320740987197</v>
      </c>
      <c r="AZ2046">
        <v>12762125.980061134</v>
      </c>
      <c r="BA2046">
        <v>2354548.7787011</v>
      </c>
      <c r="BB2046">
        <v>442513897.46908474</v>
      </c>
      <c r="BC2046">
        <v>56190.740164788796</v>
      </c>
      <c r="BD2046">
        <v>10560487.706570406</v>
      </c>
      <c r="BE2046">
        <v>-490873.60849480057</v>
      </c>
      <c r="BF2046">
        <v>-92254785.980512813</v>
      </c>
      <c r="BG2046">
        <v>-11714.580576198403</v>
      </c>
      <c r="BH2046">
        <v>-2201638.2734907279</v>
      </c>
      <c r="BI2046">
        <v>74.863301924847008</v>
      </c>
      <c r="BJ2046">
        <v>99.064901851982441</v>
      </c>
      <c r="BK2046">
        <v>24.201599927135433</v>
      </c>
      <c r="BL2046">
        <v>46.247249045274287</v>
      </c>
      <c r="BM2046">
        <v>30.215587242166716</v>
      </c>
      <c r="BN2046">
        <f t="shared" si="196"/>
        <v>-16.031661803107571</v>
      </c>
      <c r="BO2046">
        <v>0.65725266751309996</v>
      </c>
      <c r="BP2046">
        <v>0.59584343945111184</v>
      </c>
      <c r="BQ2046">
        <v>6.3611047529366527E-2</v>
      </c>
      <c r="BR2046">
        <v>0.19047619047619047</v>
      </c>
      <c r="BS2046">
        <v>0.2413793103448276</v>
      </c>
      <c r="BT2046">
        <v>0.3888888888888889</v>
      </c>
      <c r="BU2046">
        <v>0.4591115806569529</v>
      </c>
      <c r="BV2046">
        <v>0.72448163891049211</v>
      </c>
      <c r="BW2046">
        <v>0.65722749885629594</v>
      </c>
      <c r="BX2046">
        <v>0.42209726492343019</v>
      </c>
      <c r="BY2046">
        <f t="shared" si="197"/>
        <v>0.101845307772972</v>
      </c>
      <c r="BZ2046">
        <v>0</v>
      </c>
      <c r="CA2046">
        <f t="shared" si="198"/>
        <v>2.4846443856701159E-4</v>
      </c>
      <c r="CC2046">
        <v>0.101845307772972</v>
      </c>
      <c r="CD2046">
        <v>2.4846443856701159E-4</v>
      </c>
    </row>
    <row r="2047" spans="1:82" x14ac:dyDescent="0.3">
      <c r="A2047">
        <v>0</v>
      </c>
      <c r="B2047" t="s">
        <v>1306</v>
      </c>
      <c r="C2047" t="s">
        <v>375</v>
      </c>
      <c r="D2047">
        <v>39063</v>
      </c>
      <c r="E2047" s="2">
        <f t="shared" ref="E2047:E2078" si="201">BO2047</f>
        <v>0.57774467484929548</v>
      </c>
      <c r="F2047" s="2" t="s">
        <v>1939</v>
      </c>
      <c r="G2047" s="3">
        <v>5696</v>
      </c>
      <c r="H2047" s="1">
        <v>13.290813630495759</v>
      </c>
      <c r="I2047" s="1">
        <f t="shared" si="199"/>
        <v>-8.0397669385809696</v>
      </c>
      <c r="J2047" s="1">
        <v>2.4214466839100002</v>
      </c>
      <c r="K2047" s="1">
        <v>256.488250451</v>
      </c>
      <c r="L2047" s="2">
        <v>0.22628806697000003</v>
      </c>
      <c r="M2047" s="2">
        <v>2.2633686793577162E-2</v>
      </c>
      <c r="N2047" s="7">
        <v>0</v>
      </c>
      <c r="O2047" s="2">
        <v>9.2052657870723615E-5</v>
      </c>
      <c r="P2047" s="3">
        <v>85175.782820110006</v>
      </c>
      <c r="Q2047" s="3">
        <v>2032.6995660788798</v>
      </c>
      <c r="R2047" s="3">
        <v>674094.42665405897</v>
      </c>
      <c r="S2047" s="3">
        <v>1648.5331127133645</v>
      </c>
      <c r="T2047" s="3">
        <v>353523.52689861855</v>
      </c>
      <c r="V2047">
        <v>39063</v>
      </c>
      <c r="W2047" s="2">
        <v>0.69361100267594644</v>
      </c>
      <c r="X2047" s="2">
        <v>0.35654862390446879</v>
      </c>
      <c r="Y2047" s="2">
        <v>0.34622863504842433</v>
      </c>
      <c r="Z2047" s="2">
        <v>0.69053694164741719</v>
      </c>
      <c r="AA2047" s="2">
        <v>0.73928519795339154</v>
      </c>
      <c r="AB2047" s="2">
        <v>0.55856411974183018</v>
      </c>
      <c r="AC2047" s="2">
        <v>2.2633686793577162E-2</v>
      </c>
      <c r="AD2047" s="2">
        <v>0</v>
      </c>
      <c r="AE2047" s="2">
        <v>9.2052657870723615E-5</v>
      </c>
      <c r="AF2047">
        <v>1119421.1934344065</v>
      </c>
      <c r="AG2047">
        <v>2730.992514339217</v>
      </c>
      <c r="AH2047">
        <v>513281.59254418814</v>
      </c>
      <c r="AI2047">
        <v>74030.147796925201</v>
      </c>
      <c r="AJ2047">
        <v>53.633033568106406</v>
      </c>
      <c r="AK2047">
        <v>1793515.6200884655</v>
      </c>
      <c r="AL2047">
        <v>4379.5256270525815</v>
      </c>
      <c r="AM2047">
        <v>823118.29001315869</v>
      </c>
      <c r="AN2047">
        <v>117716.97722657314</v>
      </c>
      <c r="AO2047">
        <v>86.000818625237741</v>
      </c>
      <c r="AP2047">
        <v>674094.42665405897</v>
      </c>
      <c r="AQ2047">
        <v>1648.5331127133645</v>
      </c>
      <c r="AR2047">
        <v>309836.69746897055</v>
      </c>
      <c r="AS2047">
        <v>43686.829429647943</v>
      </c>
      <c r="AT2047">
        <v>32.367785057131336</v>
      </c>
      <c r="AU2047" s="3">
        <v>16007936.623211475</v>
      </c>
      <c r="AV2047" s="3">
        <v>382025.55644886469</v>
      </c>
      <c r="AW2047">
        <v>120108.21169274001</v>
      </c>
      <c r="AX2047">
        <v>22573137.305533558</v>
      </c>
      <c r="AY2047">
        <v>2866.3535773539202</v>
      </c>
      <c r="AZ2047">
        <v>538702.49132789578</v>
      </c>
      <c r="BA2047">
        <v>205283.99451285001</v>
      </c>
      <c r="BB2047">
        <v>38581073.928745031</v>
      </c>
      <c r="BC2047">
        <v>4899.0531434328004</v>
      </c>
      <c r="BD2047">
        <v>920728.04777676053</v>
      </c>
      <c r="BE2047">
        <v>85175.782820110006</v>
      </c>
      <c r="BF2047">
        <v>16007936.623211475</v>
      </c>
      <c r="BG2047">
        <v>2032.6995660788798</v>
      </c>
      <c r="BH2047">
        <v>382025.55644886469</v>
      </c>
      <c r="BI2047">
        <v>4.824886406996991</v>
      </c>
      <c r="BJ2047">
        <v>18.115700037492751</v>
      </c>
      <c r="BK2047">
        <v>13.290813630495759</v>
      </c>
      <c r="BL2047">
        <v>23.420564877049738</v>
      </c>
      <c r="BM2047">
        <v>15.380797938468769</v>
      </c>
      <c r="BN2047">
        <f t="shared" si="196"/>
        <v>-8.0397669385809696</v>
      </c>
      <c r="BO2047">
        <v>0.57774467484929548</v>
      </c>
      <c r="BP2047">
        <v>3.3756224817708888E-2</v>
      </c>
      <c r="BQ2047">
        <v>6.381421799446782E-2</v>
      </c>
      <c r="BR2047">
        <v>0.10119047619047619</v>
      </c>
      <c r="BS2047">
        <v>3.4482758620689655E-2</v>
      </c>
      <c r="BT2047">
        <v>0.33333333333333331</v>
      </c>
      <c r="BU2047">
        <v>0.23024126585367019</v>
      </c>
      <c r="BV2047">
        <v>0.69053694164741719</v>
      </c>
      <c r="BW2047">
        <v>0.76689335887281285</v>
      </c>
      <c r="BX2047">
        <v>0.55856411974183018</v>
      </c>
      <c r="BY2047">
        <f t="shared" si="197"/>
        <v>7.7193484803705026E-2</v>
      </c>
      <c r="BZ2047">
        <v>0</v>
      </c>
      <c r="CA2047">
        <f t="shared" si="198"/>
        <v>4.0606770494790498E-5</v>
      </c>
      <c r="CC2047">
        <v>7.7193484803705026E-2</v>
      </c>
      <c r="CD2047">
        <v>4.0606770494790498E-5</v>
      </c>
    </row>
    <row r="2048" spans="1:82" x14ac:dyDescent="0.3">
      <c r="A2048">
        <v>0</v>
      </c>
      <c r="B2048" t="s">
        <v>1306</v>
      </c>
      <c r="C2048" t="s">
        <v>484</v>
      </c>
      <c r="D2048">
        <v>39065</v>
      </c>
      <c r="E2048" s="2">
        <f t="shared" si="201"/>
        <v>0.58007149767768906</v>
      </c>
      <c r="F2048" s="2" t="s">
        <v>1939</v>
      </c>
      <c r="G2048" s="3">
        <v>1000</v>
      </c>
      <c r="H2048" s="1">
        <v>1.8979790606178284</v>
      </c>
      <c r="I2048" s="1">
        <f t="shared" si="199"/>
        <v>-8.3147851581823531</v>
      </c>
      <c r="J2048" s="1">
        <v>2.4281046394199999</v>
      </c>
      <c r="K2048" s="1">
        <v>245.889441487</v>
      </c>
      <c r="L2048" s="2">
        <v>0.2283618917100001</v>
      </c>
      <c r="M2048" s="2">
        <v>2.5597818924795006E-3</v>
      </c>
      <c r="N2048" s="7">
        <v>0</v>
      </c>
      <c r="O2048" s="2">
        <v>1.365610513284954E-4</v>
      </c>
      <c r="P2048" s="3">
        <v>5779.1252982870046</v>
      </c>
      <c r="Q2048" s="3">
        <v>137.91743494689609</v>
      </c>
      <c r="R2048" s="3">
        <v>61835.793801409309</v>
      </c>
      <c r="S2048" s="3">
        <v>151.57590061209314</v>
      </c>
      <c r="T2048" s="3">
        <v>33544.872802431753</v>
      </c>
      <c r="V2048">
        <v>39065</v>
      </c>
      <c r="W2048" s="2">
        <v>0.60831037070588823</v>
      </c>
      <c r="X2048" s="2">
        <v>5.0916508279827619E-2</v>
      </c>
      <c r="Y2048" s="2">
        <v>0.36166633223214595</v>
      </c>
      <c r="Z2048" s="2">
        <v>0.69243562653940738</v>
      </c>
      <c r="AA2048" s="2">
        <v>0.70873587427387341</v>
      </c>
      <c r="AB2048" s="2">
        <v>0.56368309974774689</v>
      </c>
      <c r="AC2048" s="2">
        <v>2.5597818924795006E-3</v>
      </c>
      <c r="AD2048" s="2">
        <v>0</v>
      </c>
      <c r="AE2048" s="2">
        <v>1.365610513284954E-4</v>
      </c>
      <c r="AF2048">
        <v>289673.64248218801</v>
      </c>
      <c r="AG2048">
        <v>706.86477037196516</v>
      </c>
      <c r="AH2048">
        <v>132853.04633568035</v>
      </c>
      <c r="AI2048">
        <v>24549.98132211604</v>
      </c>
      <c r="AJ2048">
        <v>13.881581619576156</v>
      </c>
      <c r="AK2048">
        <v>351509.43628359732</v>
      </c>
      <c r="AL2048">
        <v>858.44067098405844</v>
      </c>
      <c r="AM2048">
        <v>161341.26783354091</v>
      </c>
      <c r="AN2048">
        <v>29606.632626687209</v>
      </c>
      <c r="AO2048">
        <v>16.857030486453667</v>
      </c>
      <c r="AP2048">
        <v>61835.793801409309</v>
      </c>
      <c r="AQ2048">
        <v>151.57590061209328</v>
      </c>
      <c r="AR2048">
        <v>28488.221497860563</v>
      </c>
      <c r="AS2048">
        <v>5056.651304571169</v>
      </c>
      <c r="AT2048">
        <v>2.9754488668775103</v>
      </c>
      <c r="AU2048" s="3">
        <v>1086128.8085600596</v>
      </c>
      <c r="AV2048" s="3">
        <v>25920.20272391965</v>
      </c>
      <c r="AW2048">
        <v>29469.969837494002</v>
      </c>
      <c r="AX2048">
        <v>5538586.1312586227</v>
      </c>
      <c r="AY2048">
        <v>703.29374051715195</v>
      </c>
      <c r="AZ2048">
        <v>132177.02559279354</v>
      </c>
      <c r="BA2048">
        <v>35249.095135781005</v>
      </c>
      <c r="BB2048">
        <v>6624714.9398186821</v>
      </c>
      <c r="BC2048">
        <v>841.21117546404798</v>
      </c>
      <c r="BD2048">
        <v>158097.22831671318</v>
      </c>
      <c r="BE2048">
        <v>5779.1252982870046</v>
      </c>
      <c r="BF2048">
        <v>1086128.8085600596</v>
      </c>
      <c r="BG2048">
        <v>137.91743494689609</v>
      </c>
      <c r="BH2048">
        <v>25920.20272391965</v>
      </c>
      <c r="BI2048">
        <v>1.2425382363473259</v>
      </c>
      <c r="BJ2048">
        <v>3.1405172969651542</v>
      </c>
      <c r="BK2048">
        <v>1.8979790606178284</v>
      </c>
      <c r="BL2048">
        <v>25.301864853652933</v>
      </c>
      <c r="BM2048">
        <v>16.98707969547058</v>
      </c>
      <c r="BN2048">
        <f t="shared" si="196"/>
        <v>-8.3147851581823531</v>
      </c>
      <c r="BO2048">
        <v>0.58007149767768906</v>
      </c>
      <c r="BP2048">
        <v>8.7281482627157275E-3</v>
      </c>
      <c r="BQ2048">
        <v>6.8261440699544096E-2</v>
      </c>
      <c r="BR2048">
        <v>2.3809523809523808E-2</v>
      </c>
      <c r="BS2048">
        <v>0.17241379310344829</v>
      </c>
      <c r="BT2048">
        <v>0.33333333333333331</v>
      </c>
      <c r="BU2048">
        <v>0.23811718358829811</v>
      </c>
      <c r="BV2048">
        <v>0.69243562653940738</v>
      </c>
      <c r="BW2048">
        <v>0.73520318908078153</v>
      </c>
      <c r="BX2048">
        <v>0.56368309974774689</v>
      </c>
      <c r="BY2048">
        <f t="shared" si="197"/>
        <v>4.047711468326079E-2</v>
      </c>
      <c r="BZ2048">
        <v>0</v>
      </c>
      <c r="CA2048">
        <f t="shared" si="198"/>
        <v>5.9752703143607216E-5</v>
      </c>
      <c r="CC2048">
        <v>4.047711468326079E-2</v>
      </c>
      <c r="CD2048">
        <v>5.9752703143607216E-5</v>
      </c>
    </row>
    <row r="2049" spans="1:82" x14ac:dyDescent="0.3">
      <c r="A2049">
        <v>0</v>
      </c>
      <c r="B2049" t="s">
        <v>1306</v>
      </c>
      <c r="C2049" t="s">
        <v>532</v>
      </c>
      <c r="D2049">
        <v>39067</v>
      </c>
      <c r="E2049" s="2">
        <f t="shared" si="201"/>
        <v>0.68248999256409282</v>
      </c>
      <c r="F2049" s="2" t="s">
        <v>1941</v>
      </c>
      <c r="G2049" s="3">
        <v>31</v>
      </c>
      <c r="H2049" s="1">
        <v>0.37541429283487987</v>
      </c>
      <c r="I2049" s="1">
        <f t="shared" si="199"/>
        <v>-11.163552352207642</v>
      </c>
      <c r="J2049" s="1">
        <v>2.6739420223499999</v>
      </c>
      <c r="K2049" s="1">
        <v>292.14427167299999</v>
      </c>
      <c r="L2049" s="2">
        <v>0.21309251367000015</v>
      </c>
      <c r="M2049" s="2">
        <v>8.5608992961866537E-5</v>
      </c>
      <c r="N2049" s="7">
        <v>0</v>
      </c>
      <c r="O2049" s="2">
        <v>1.866177650970693E-3</v>
      </c>
      <c r="P2049" s="3">
        <v>4965.47391849</v>
      </c>
      <c r="Q2049" s="3">
        <v>118.49984050991998</v>
      </c>
      <c r="R2049" s="3">
        <v>12538.942042464842</v>
      </c>
      <c r="S2049" s="3">
        <v>30.74922614164344</v>
      </c>
      <c r="T2049" s="3">
        <v>6371.3131330204778</v>
      </c>
      <c r="V2049">
        <v>39067</v>
      </c>
      <c r="W2049" s="2">
        <v>0.63169028047509945</v>
      </c>
      <c r="X2049" s="2">
        <v>1.0071125306972862E-2</v>
      </c>
      <c r="Y2049" s="2">
        <v>0.32899662589568679</v>
      </c>
      <c r="Z2049" s="2">
        <v>0.76254239192024564</v>
      </c>
      <c r="AA2049" s="2">
        <v>0.84205781487048681</v>
      </c>
      <c r="AB2049" s="2">
        <v>0.5259925276459112</v>
      </c>
      <c r="AC2049" s="2">
        <v>8.5608992961866537E-5</v>
      </c>
      <c r="AD2049" s="2">
        <v>0</v>
      </c>
      <c r="AE2049" s="2">
        <v>1.866177650970693E-3</v>
      </c>
      <c r="AF2049">
        <v>35820.947436396222</v>
      </c>
      <c r="AG2049">
        <v>87.686331068520985</v>
      </c>
      <c r="AH2049">
        <v>16480.374596009216</v>
      </c>
      <c r="AI2049">
        <v>1717.0531719636294</v>
      </c>
      <c r="AJ2049">
        <v>1.7215071793986627</v>
      </c>
      <c r="AK2049">
        <v>48359.889478861063</v>
      </c>
      <c r="AL2049">
        <v>118.43555721016443</v>
      </c>
      <c r="AM2049">
        <v>22259.596501823537</v>
      </c>
      <c r="AN2049">
        <v>2309.1443991697879</v>
      </c>
      <c r="AO2049">
        <v>2.3250939984502637</v>
      </c>
      <c r="AP2049">
        <v>12538.942042464842</v>
      </c>
      <c r="AQ2049">
        <v>30.749226141643447</v>
      </c>
      <c r="AR2049">
        <v>5779.2219058143201</v>
      </c>
      <c r="AS2049">
        <v>592.09122720615846</v>
      </c>
      <c r="AT2049">
        <v>0.60358681905160094</v>
      </c>
      <c r="AU2049" s="3">
        <v>933211.16824101063</v>
      </c>
      <c r="AV2049" s="3">
        <v>22270.860025434362</v>
      </c>
      <c r="AW2049">
        <v>14359.948851792</v>
      </c>
      <c r="AX2049">
        <v>2698808.7872057883</v>
      </c>
      <c r="AY2049">
        <v>342.69672474393599</v>
      </c>
      <c r="AZ2049">
        <v>64406.422448375328</v>
      </c>
      <c r="BA2049">
        <v>19325.422770281999</v>
      </c>
      <c r="BB2049">
        <v>3632019.9554467988</v>
      </c>
      <c r="BC2049">
        <v>461.19656525385597</v>
      </c>
      <c r="BD2049">
        <v>86677.282473809682</v>
      </c>
      <c r="BE2049">
        <v>4965.47391849</v>
      </c>
      <c r="BF2049">
        <v>933211.16824101063</v>
      </c>
      <c r="BG2049">
        <v>118.49984050991998</v>
      </c>
      <c r="BH2049">
        <v>22270.860025434362</v>
      </c>
      <c r="BI2049">
        <v>0.41951510855027457</v>
      </c>
      <c r="BJ2049">
        <v>0.79492940138515444</v>
      </c>
      <c r="BK2049">
        <v>0.37541429283487987</v>
      </c>
      <c r="BL2049">
        <v>41.839832331884757</v>
      </c>
      <c r="BM2049">
        <v>30.676279979677116</v>
      </c>
      <c r="BN2049">
        <f t="shared" si="196"/>
        <v>-11.163552352207642</v>
      </c>
      <c r="BO2049">
        <v>0.68248999256409282</v>
      </c>
      <c r="BP2049">
        <v>3.4671666786467133E-3</v>
      </c>
      <c r="BQ2049">
        <v>6.8392671636223992E-2</v>
      </c>
      <c r="BR2049">
        <v>3.5714285714285712E-2</v>
      </c>
      <c r="BS2049">
        <v>0.17241379310344829</v>
      </c>
      <c r="BT2049">
        <v>0.61111111111111116</v>
      </c>
      <c r="BU2049">
        <v>0.31969961873666808</v>
      </c>
      <c r="BV2049">
        <v>0.76254239192024564</v>
      </c>
      <c r="BW2049">
        <v>0.8735039573345299</v>
      </c>
      <c r="BX2049">
        <v>0.5259925276459112</v>
      </c>
      <c r="BY2049">
        <f t="shared" si="197"/>
        <v>3.9104302175779187E-3</v>
      </c>
      <c r="BZ2049">
        <v>0</v>
      </c>
      <c r="CA2049">
        <f t="shared" si="198"/>
        <v>8.5628476845316256E-4</v>
      </c>
      <c r="CC2049">
        <v>3.9104302175779187E-3</v>
      </c>
      <c r="CD2049">
        <v>8.5628476845316256E-4</v>
      </c>
    </row>
    <row r="2050" spans="1:82" x14ac:dyDescent="0.3">
      <c r="A2050">
        <v>0</v>
      </c>
      <c r="B2050" t="s">
        <v>1306</v>
      </c>
      <c r="C2050" t="s">
        <v>38</v>
      </c>
      <c r="D2050">
        <v>39069</v>
      </c>
      <c r="E2050" s="2">
        <f t="shared" si="201"/>
        <v>0.59217989128838222</v>
      </c>
      <c r="F2050" s="2" t="s">
        <v>1939</v>
      </c>
      <c r="G2050" s="3">
        <v>346</v>
      </c>
      <c r="H2050" s="1">
        <v>1.8984916083479639</v>
      </c>
      <c r="I2050" s="1">
        <f t="shared" si="199"/>
        <v>-8.0307459341512644</v>
      </c>
      <c r="J2050" s="1">
        <v>2.3866602109900001</v>
      </c>
      <c r="K2050" s="1">
        <v>202.400074547</v>
      </c>
      <c r="L2050" s="2">
        <v>0.21136541789999996</v>
      </c>
      <c r="M2050" s="2">
        <v>6.9377921658093714E-3</v>
      </c>
      <c r="N2050" s="7">
        <v>0</v>
      </c>
      <c r="O2050" s="2">
        <v>3.0847919351279846E-4</v>
      </c>
      <c r="P2050" s="3">
        <v>1128.6731764359995</v>
      </c>
      <c r="Q2050" s="3">
        <v>26.93551382828797</v>
      </c>
      <c r="R2050" s="3">
        <v>14643.124121855159</v>
      </c>
      <c r="S2050" s="3">
        <v>35.817075630093832</v>
      </c>
      <c r="T2050" s="3">
        <v>7142.1392040113715</v>
      </c>
      <c r="V2050">
        <v>39069</v>
      </c>
      <c r="W2050" s="2">
        <v>0.56457687228742015</v>
      </c>
      <c r="X2050" s="2">
        <v>5.0930258242241198E-2</v>
      </c>
      <c r="Y2050" s="2">
        <v>0.36511032513201197</v>
      </c>
      <c r="Z2050" s="2">
        <v>0.68061669653919565</v>
      </c>
      <c r="AA2050" s="2">
        <v>0.58338492665513331</v>
      </c>
      <c r="AB2050" s="2">
        <v>0.52172940524004485</v>
      </c>
      <c r="AC2050" s="2">
        <v>6.9377921658093714E-3</v>
      </c>
      <c r="AD2050" s="2">
        <v>0</v>
      </c>
      <c r="AE2050" s="2">
        <v>3.0847919351279846E-4</v>
      </c>
      <c r="AF2050">
        <v>170855.99502923078</v>
      </c>
      <c r="AG2050">
        <v>417.50950315771513</v>
      </c>
      <c r="AH2050">
        <v>78469.619216432067</v>
      </c>
      <c r="AI2050">
        <v>4824.9969981772447</v>
      </c>
      <c r="AJ2050">
        <v>8.1980957319254966</v>
      </c>
      <c r="AK2050">
        <v>185499.11915108594</v>
      </c>
      <c r="AL2050">
        <v>453.32657878780896</v>
      </c>
      <c r="AM2050">
        <v>85201.32775212478</v>
      </c>
      <c r="AN2050">
        <v>5235.4276664959034</v>
      </c>
      <c r="AO2050">
        <v>8.9013269377552735</v>
      </c>
      <c r="AP2050">
        <v>14643.124121855159</v>
      </c>
      <c r="AQ2050">
        <v>35.817075630093825</v>
      </c>
      <c r="AR2050">
        <v>6731.7085356927128</v>
      </c>
      <c r="AS2050">
        <v>410.43066831865872</v>
      </c>
      <c r="AT2050">
        <v>0.70323120582977694</v>
      </c>
      <c r="AU2050" s="3">
        <v>212122.83677938173</v>
      </c>
      <c r="AV2050" s="3">
        <v>5062.2604688884412</v>
      </c>
      <c r="AW2050">
        <v>25998.137732760999</v>
      </c>
      <c r="AX2050">
        <v>4886090.0054951021</v>
      </c>
      <c r="AY2050">
        <v>620.43930256388796</v>
      </c>
      <c r="AZ2050">
        <v>116605.3625238571</v>
      </c>
      <c r="BA2050">
        <v>27126.810909197</v>
      </c>
      <c r="BB2050">
        <v>5098212.8422744842</v>
      </c>
      <c r="BC2050">
        <v>647.37481639217594</v>
      </c>
      <c r="BD2050">
        <v>121667.62299274554</v>
      </c>
      <c r="BE2050">
        <v>1128.6731764359995</v>
      </c>
      <c r="BF2050">
        <v>212122.83677938173</v>
      </c>
      <c r="BG2050">
        <v>26.93551382828797</v>
      </c>
      <c r="BH2050">
        <v>5062.2604688884412</v>
      </c>
      <c r="BI2050">
        <v>1.321506035067967</v>
      </c>
      <c r="BJ2050">
        <v>3.219997643415931</v>
      </c>
      <c r="BK2050">
        <v>1.8984916083479639</v>
      </c>
      <c r="BL2050">
        <v>23.532002038742061</v>
      </c>
      <c r="BM2050">
        <v>15.501256104590796</v>
      </c>
      <c r="BN2050">
        <f t="shared" si="196"/>
        <v>-8.0307459341512644</v>
      </c>
      <c r="BO2050">
        <v>0.59217989128838222</v>
      </c>
      <c r="BP2050">
        <v>9.4766236370443773E-3</v>
      </c>
      <c r="BQ2050">
        <v>5.7205151046016034E-2</v>
      </c>
      <c r="BR2050">
        <v>8.3333333333333329E-2</v>
      </c>
      <c r="BS2050">
        <v>0.17241379310344829</v>
      </c>
      <c r="BT2050">
        <v>0.44444444444444442</v>
      </c>
      <c r="BU2050">
        <v>0.22998292410134902</v>
      </c>
      <c r="BV2050">
        <v>0.68061669653919565</v>
      </c>
      <c r="BW2050">
        <v>0.60517108574183953</v>
      </c>
      <c r="BX2050">
        <v>0.52172940524004485</v>
      </c>
      <c r="BY2050">
        <f t="shared" si="197"/>
        <v>0.13261463782275842</v>
      </c>
      <c r="BZ2050">
        <v>0</v>
      </c>
      <c r="CA2050">
        <f t="shared" si="198"/>
        <v>1.4482596590529217E-4</v>
      </c>
      <c r="CC2050">
        <v>0.13261463782275842</v>
      </c>
      <c r="CD2050">
        <v>1.4482596590529217E-4</v>
      </c>
    </row>
    <row r="2051" spans="1:82" x14ac:dyDescent="0.3">
      <c r="A2051">
        <v>0</v>
      </c>
      <c r="B2051" t="s">
        <v>1306</v>
      </c>
      <c r="C2051" t="s">
        <v>1321</v>
      </c>
      <c r="D2051">
        <v>39071</v>
      </c>
      <c r="E2051" s="2">
        <f t="shared" si="201"/>
        <v>0.57474105649922413</v>
      </c>
      <c r="F2051" s="2" t="s">
        <v>1939</v>
      </c>
      <c r="G2051" s="3">
        <v>3257</v>
      </c>
      <c r="H2051" s="1">
        <v>1.6204298997190658</v>
      </c>
      <c r="I2051" s="1">
        <f t="shared" si="199"/>
        <v>-4.6504417656437269</v>
      </c>
      <c r="J2051" s="1">
        <v>2.6098153699500002</v>
      </c>
      <c r="K2051" s="1">
        <v>217.581905734</v>
      </c>
      <c r="L2051" s="2">
        <v>0.17260876403000003</v>
      </c>
      <c r="M2051" s="2">
        <v>1.6199441595583374E-3</v>
      </c>
      <c r="N2051" s="7">
        <v>0</v>
      </c>
      <c r="O2051" s="2">
        <v>2.0671268236597123E-3</v>
      </c>
      <c r="P2051" s="3">
        <v>48157.463087140015</v>
      </c>
      <c r="Q2051" s="3">
        <v>1149.2662712291203</v>
      </c>
      <c r="R2051" s="3">
        <v>162156.25851440907</v>
      </c>
      <c r="S2051" s="3">
        <v>377.84783353225095</v>
      </c>
      <c r="T2051" s="3">
        <v>88135.743582758092</v>
      </c>
      <c r="V2051">
        <v>39071</v>
      </c>
      <c r="W2051" s="2">
        <v>0.51453989560458069</v>
      </c>
      <c r="X2051" s="2">
        <v>4.347078116819085E-2</v>
      </c>
      <c r="Y2051" s="2">
        <v>0.16861802880552021</v>
      </c>
      <c r="Z2051" s="2">
        <v>0.74425505042285645</v>
      </c>
      <c r="AA2051" s="2">
        <v>0.62714405813441521</v>
      </c>
      <c r="AB2051" s="2">
        <v>0.4260633962325735</v>
      </c>
      <c r="AC2051" s="2">
        <v>1.6199441595583374E-3</v>
      </c>
      <c r="AD2051" s="2">
        <v>0</v>
      </c>
      <c r="AE2051" s="2">
        <v>2.0671268236597123E-3</v>
      </c>
      <c r="AF2051">
        <v>280357.81215910194</v>
      </c>
      <c r="AG2051">
        <v>651.43294851527105</v>
      </c>
      <c r="AH2051">
        <v>122434.80694072034</v>
      </c>
      <c r="AI2051">
        <v>30068.274518662671</v>
      </c>
      <c r="AJ2051">
        <v>12.852098221584692</v>
      </c>
      <c r="AK2051">
        <v>442514.07067351101</v>
      </c>
      <c r="AL2051">
        <v>1029.2807820475221</v>
      </c>
      <c r="AM2051">
        <v>193450.1380763792</v>
      </c>
      <c r="AN2051">
        <v>47188.686965761917</v>
      </c>
      <c r="AO2051">
        <v>20.304623088228333</v>
      </c>
      <c r="AP2051">
        <v>162156.25851440907</v>
      </c>
      <c r="AQ2051">
        <v>377.847833532251</v>
      </c>
      <c r="AR2051">
        <v>71015.331135658853</v>
      </c>
      <c r="AS2051">
        <v>17120.412447099246</v>
      </c>
      <c r="AT2051">
        <v>7.4525248666436408</v>
      </c>
      <c r="AU2051" s="3">
        <v>9050713.6125970948</v>
      </c>
      <c r="AV2051" s="3">
        <v>215993.10301480087</v>
      </c>
      <c r="AW2051">
        <v>43449.788113449998</v>
      </c>
      <c r="AX2051">
        <v>8165953.1780417925</v>
      </c>
      <c r="AY2051">
        <v>1036.9187405175999</v>
      </c>
      <c r="AZ2051">
        <v>194878.50809287772</v>
      </c>
      <c r="BA2051">
        <v>91607.251200590021</v>
      </c>
      <c r="BB2051">
        <v>17216666.79063889</v>
      </c>
      <c r="BC2051">
        <v>2186.1850117467202</v>
      </c>
      <c r="BD2051">
        <v>410871.61110767856</v>
      </c>
      <c r="BE2051">
        <v>48157.463087140015</v>
      </c>
      <c r="BF2051">
        <v>9050713.6125970948</v>
      </c>
      <c r="BG2051">
        <v>1149.2662712291203</v>
      </c>
      <c r="BH2051">
        <v>215993.10301480087</v>
      </c>
      <c r="BI2051">
        <v>1.0565668181951271</v>
      </c>
      <c r="BJ2051">
        <v>2.6769967179141929</v>
      </c>
      <c r="BK2051">
        <v>1.6204298997190658</v>
      </c>
      <c r="BL2051">
        <v>37.016296547674564</v>
      </c>
      <c r="BM2051">
        <v>32.365854782030837</v>
      </c>
      <c r="BN2051">
        <f t="shared" si="196"/>
        <v>-4.6504417656437269</v>
      </c>
      <c r="BO2051">
        <v>0.57474105649922413</v>
      </c>
      <c r="BP2051">
        <v>7.3536002199847163E-3</v>
      </c>
      <c r="BQ2051">
        <v>8.9670160105745564E-2</v>
      </c>
      <c r="BR2051">
        <v>9.5238095238095233E-2</v>
      </c>
      <c r="BS2051">
        <v>0.17241379310344829</v>
      </c>
      <c r="BT2051">
        <v>0.5</v>
      </c>
      <c r="BU2051">
        <v>0.13317843751943051</v>
      </c>
      <c r="BV2051">
        <v>0.74425505042285645</v>
      </c>
      <c r="BW2051">
        <v>0.6505643756581071</v>
      </c>
      <c r="BX2051">
        <v>0.4260633962325735</v>
      </c>
      <c r="BY2051">
        <f t="shared" si="197"/>
        <v>2.8912519757110094E-2</v>
      </c>
      <c r="BZ2051">
        <v>0</v>
      </c>
      <c r="CA2051">
        <f t="shared" si="198"/>
        <v>1.1452579440884216E-3</v>
      </c>
      <c r="CC2051">
        <v>2.8912519757110094E-2</v>
      </c>
      <c r="CD2051">
        <v>1.1452579440884216E-3</v>
      </c>
    </row>
    <row r="2052" spans="1:82" x14ac:dyDescent="0.3">
      <c r="A2052">
        <v>0</v>
      </c>
      <c r="B2052" t="s">
        <v>1306</v>
      </c>
      <c r="C2052" t="s">
        <v>1322</v>
      </c>
      <c r="D2052">
        <v>39073</v>
      </c>
      <c r="E2052" s="2">
        <f t="shared" si="201"/>
        <v>0.6276607555095941</v>
      </c>
      <c r="F2052" s="2" t="s">
        <v>1940</v>
      </c>
      <c r="G2052" s="3">
        <v>2367</v>
      </c>
      <c r="H2052" s="1">
        <v>1.147824401911099</v>
      </c>
      <c r="I2052" s="1">
        <f t="shared" si="199"/>
        <v>0.99595618330923941</v>
      </c>
      <c r="J2052" s="1">
        <v>2.6846482630300001</v>
      </c>
      <c r="K2052" s="1">
        <v>239.83595263500001</v>
      </c>
      <c r="L2052" s="2">
        <v>0.20695310013000001</v>
      </c>
      <c r="M2052" s="2">
        <v>1.3496225620235567E-2</v>
      </c>
      <c r="N2052" s="7">
        <v>0</v>
      </c>
      <c r="O2052" s="2">
        <v>4.0560773903013606E-3</v>
      </c>
      <c r="P2052" s="3">
        <v>43425.135163861996</v>
      </c>
      <c r="Q2052" s="3">
        <v>1036.330403806496</v>
      </c>
      <c r="R2052" s="3">
        <v>62341.376308001345</v>
      </c>
      <c r="S2052" s="3">
        <v>153.67301997499933</v>
      </c>
      <c r="T2052" s="3">
        <v>31225.435122029055</v>
      </c>
      <c r="V2052">
        <v>39073</v>
      </c>
      <c r="W2052" s="2">
        <v>0.50273030197818824</v>
      </c>
      <c r="X2052" s="2">
        <v>3.0792336900002618E-2</v>
      </c>
      <c r="Y2052" s="2">
        <v>-4.9034988913768965E-2</v>
      </c>
      <c r="Z2052" s="2">
        <v>0.76559554801277241</v>
      </c>
      <c r="AA2052" s="2">
        <v>0.69128768825993192</v>
      </c>
      <c r="AB2052" s="2">
        <v>0.510838144272457</v>
      </c>
      <c r="AC2052" s="2">
        <v>1.3496225620235567E-2</v>
      </c>
      <c r="AD2052" s="2">
        <v>0</v>
      </c>
      <c r="AE2052" s="2">
        <v>4.0560773903013606E-3</v>
      </c>
      <c r="AF2052">
        <v>79749.256688002613</v>
      </c>
      <c r="AG2052">
        <v>195.14588797067054</v>
      </c>
      <c r="AH2052">
        <v>36677.065803042344</v>
      </c>
      <c r="AI2052">
        <v>3180.0653871638183</v>
      </c>
      <c r="AJ2052">
        <v>3.8313446393659576</v>
      </c>
      <c r="AK2052">
        <v>142090.63299600396</v>
      </c>
      <c r="AL2052">
        <v>348.81890794566993</v>
      </c>
      <c r="AM2052">
        <v>65559.434396032593</v>
      </c>
      <c r="AN2052">
        <v>5523.1319162026075</v>
      </c>
      <c r="AO2052">
        <v>6.8464167623527352</v>
      </c>
      <c r="AP2052">
        <v>62341.376308001345</v>
      </c>
      <c r="AQ2052">
        <v>153.67301997499939</v>
      </c>
      <c r="AR2052">
        <v>28882.368592990249</v>
      </c>
      <c r="AS2052">
        <v>2343.0665290387892</v>
      </c>
      <c r="AT2052">
        <v>3.0150721229867776</v>
      </c>
      <c r="AU2052" s="3">
        <v>8161319.9026962239</v>
      </c>
      <c r="AV2052" s="3">
        <v>194767.93609139285</v>
      </c>
      <c r="AW2052">
        <v>34476.871367047999</v>
      </c>
      <c r="AX2052">
        <v>6479583.2047230005</v>
      </c>
      <c r="AY2052">
        <v>822.78224099878389</v>
      </c>
      <c r="AZ2052">
        <v>154633.69437331145</v>
      </c>
      <c r="BA2052">
        <v>77902.006530910003</v>
      </c>
      <c r="BB2052">
        <v>14640903.107419226</v>
      </c>
      <c r="BC2052">
        <v>1859.1126448052798</v>
      </c>
      <c r="BD2052">
        <v>349401.6304647043</v>
      </c>
      <c r="BE2052">
        <v>43425.135163861996</v>
      </c>
      <c r="BF2052">
        <v>8161319.9026962239</v>
      </c>
      <c r="BG2052">
        <v>1036.330403806496</v>
      </c>
      <c r="BH2052">
        <v>194767.93609139285</v>
      </c>
      <c r="BI2052">
        <v>0.98507014595181197</v>
      </c>
      <c r="BJ2052">
        <v>2.1328945478629109</v>
      </c>
      <c r="BK2052">
        <v>1.147824401911099</v>
      </c>
      <c r="BL2052">
        <v>41.481280513409509</v>
      </c>
      <c r="BM2052">
        <v>42.477236696718748</v>
      </c>
      <c r="BN2052">
        <f t="shared" si="196"/>
        <v>0.99595618330923941</v>
      </c>
      <c r="BO2052">
        <v>0.6276607555095941</v>
      </c>
      <c r="BP2052">
        <v>7.4872607633946165E-3</v>
      </c>
      <c r="BQ2052">
        <v>6.1371697280232299E-2</v>
      </c>
      <c r="BR2052">
        <v>2.976190476190476E-2</v>
      </c>
      <c r="BS2052">
        <v>6.8965517241379309E-2</v>
      </c>
      <c r="BT2052">
        <v>0.66666666666666663</v>
      </c>
      <c r="BU2052">
        <v>-2.8521997482228365E-2</v>
      </c>
      <c r="BV2052">
        <v>0.76559554801277241</v>
      </c>
      <c r="BW2052">
        <v>0.71710341105802067</v>
      </c>
      <c r="BX2052">
        <v>0.510838144272457</v>
      </c>
      <c r="BY2052">
        <f t="shared" si="197"/>
        <v>0.30938230405393952</v>
      </c>
      <c r="BZ2052">
        <v>0</v>
      </c>
      <c r="CA2052">
        <f t="shared" si="198"/>
        <v>1.9056359080200848E-3</v>
      </c>
      <c r="CC2052">
        <v>0.30938230405393952</v>
      </c>
      <c r="CD2052">
        <v>1.9056359080200848E-3</v>
      </c>
    </row>
    <row r="2053" spans="1:82" x14ac:dyDescent="0.3">
      <c r="A2053">
        <v>0</v>
      </c>
      <c r="B2053" t="s">
        <v>1306</v>
      </c>
      <c r="C2053" t="s">
        <v>297</v>
      </c>
      <c r="D2053">
        <v>39075</v>
      </c>
      <c r="E2053" s="2">
        <f t="shared" si="201"/>
        <v>0.71168025476988095</v>
      </c>
      <c r="F2053" s="2" t="s">
        <v>1941</v>
      </c>
      <c r="G2053" s="3">
        <v>965</v>
      </c>
      <c r="H2053" s="1">
        <v>0.37589993325099252</v>
      </c>
      <c r="I2053" s="1">
        <f t="shared" si="199"/>
        <v>-12.191752181139606</v>
      </c>
      <c r="J2053" s="1">
        <v>2.5383755180600001</v>
      </c>
      <c r="K2053" s="1">
        <v>275.754266771</v>
      </c>
      <c r="L2053" s="2">
        <v>0.24184399396000011</v>
      </c>
      <c r="M2053" s="2">
        <v>5.4221415473114844E-3</v>
      </c>
      <c r="N2053" s="7">
        <v>0</v>
      </c>
      <c r="O2053" s="2">
        <v>1.0874830123255407E-3</v>
      </c>
      <c r="P2053" s="3">
        <v>6197.3647257289995</v>
      </c>
      <c r="Q2053" s="3">
        <v>147.898618266032</v>
      </c>
      <c r="R2053" s="3">
        <v>26425.924215658408</v>
      </c>
      <c r="S2053" s="3">
        <v>64.993902363772975</v>
      </c>
      <c r="T2053" s="3">
        <v>13052.032802664722</v>
      </c>
      <c r="V2053">
        <v>39075</v>
      </c>
      <c r="W2053" s="2">
        <v>0.62997184150774077</v>
      </c>
      <c r="X2053" s="2">
        <v>1.0084153435038707E-2</v>
      </c>
      <c r="Y2053" s="2">
        <v>0.33263427590643868</v>
      </c>
      <c r="Z2053" s="2">
        <v>0.72388216459238786</v>
      </c>
      <c r="AA2053" s="2">
        <v>0.79481632136298219</v>
      </c>
      <c r="AB2053" s="2">
        <v>0.59696200250375908</v>
      </c>
      <c r="AC2053" s="2">
        <v>5.4221415473114844E-3</v>
      </c>
      <c r="AD2053" s="2">
        <v>0</v>
      </c>
      <c r="AE2053" s="2">
        <v>1.0874830123255407E-3</v>
      </c>
      <c r="AF2053">
        <v>60109.748238320011</v>
      </c>
      <c r="AG2053">
        <v>146.74882931243943</v>
      </c>
      <c r="AH2053">
        <v>27580.988383525179</v>
      </c>
      <c r="AI2053">
        <v>2016.7962889889445</v>
      </c>
      <c r="AJ2053">
        <v>2.8817654961330348</v>
      </c>
      <c r="AK2053">
        <v>86535.672453978419</v>
      </c>
      <c r="AL2053">
        <v>211.7427316762124</v>
      </c>
      <c r="AM2053">
        <v>39796.391221789854</v>
      </c>
      <c r="AN2053">
        <v>2853.4262533889992</v>
      </c>
      <c r="AO2053">
        <v>4.157211402331618</v>
      </c>
      <c r="AP2053">
        <v>26425.924215658408</v>
      </c>
      <c r="AQ2053">
        <v>64.993902363772975</v>
      </c>
      <c r="AR2053">
        <v>12215.402838264676</v>
      </c>
      <c r="AS2053">
        <v>836.62996440005463</v>
      </c>
      <c r="AT2053">
        <v>1.2754459061985832</v>
      </c>
      <c r="AU2053" s="3">
        <v>1164732.7265535081</v>
      </c>
      <c r="AV2053" s="3">
        <v>27796.066316918055</v>
      </c>
      <c r="AW2053">
        <v>15874.498279844001</v>
      </c>
      <c r="AX2053">
        <v>2983453.2067138818</v>
      </c>
      <c r="AY2053">
        <v>378.84108248595197</v>
      </c>
      <c r="AZ2053">
        <v>71199.393042409807</v>
      </c>
      <c r="BA2053">
        <v>22071.863005573003</v>
      </c>
      <c r="BB2053">
        <v>4148185.9332673899</v>
      </c>
      <c r="BC2053">
        <v>526.73970075198395</v>
      </c>
      <c r="BD2053">
        <v>98995.459359327855</v>
      </c>
      <c r="BE2053">
        <v>6197.3647257289995</v>
      </c>
      <c r="BF2053">
        <v>1164732.7265535081</v>
      </c>
      <c r="BG2053">
        <v>147.898618266032</v>
      </c>
      <c r="BH2053">
        <v>27796.066316918055</v>
      </c>
      <c r="BI2053">
        <v>0.4148802854822225</v>
      </c>
      <c r="BJ2053">
        <v>0.79078021873321502</v>
      </c>
      <c r="BK2053">
        <v>0.37589993325099252</v>
      </c>
      <c r="BL2053">
        <v>45.311560376433192</v>
      </c>
      <c r="BM2053">
        <v>33.119808195293587</v>
      </c>
      <c r="BN2053">
        <f t="shared" si="196"/>
        <v>-12.191752181139606</v>
      </c>
      <c r="BO2053">
        <v>0.71168025476988095</v>
      </c>
      <c r="BP2053">
        <v>3.5755144806111317E-3</v>
      </c>
      <c r="BQ2053">
        <v>6.8284993139041086E-2</v>
      </c>
      <c r="BR2053">
        <v>7.1428571428571425E-2</v>
      </c>
      <c r="BS2053">
        <v>6.8965517241379309E-2</v>
      </c>
      <c r="BT2053">
        <v>0.55555555555555558</v>
      </c>
      <c r="BU2053">
        <v>0.34914500340668764</v>
      </c>
      <c r="BV2053">
        <v>0.72388216459238786</v>
      </c>
      <c r="BW2053">
        <v>0.82449825867529281</v>
      </c>
      <c r="BX2053">
        <v>0.59696200250375908</v>
      </c>
      <c r="BY2053">
        <f t="shared" si="197"/>
        <v>0.25928126210010172</v>
      </c>
      <c r="BZ2053">
        <v>0</v>
      </c>
      <c r="CA2053">
        <f t="shared" si="198"/>
        <v>4.464029671304598E-4</v>
      </c>
      <c r="CC2053">
        <v>0.25928126210010172</v>
      </c>
      <c r="CD2053">
        <v>4.464029671304598E-4</v>
      </c>
    </row>
    <row r="2054" spans="1:82" x14ac:dyDescent="0.3">
      <c r="A2054">
        <v>0</v>
      </c>
      <c r="B2054" t="s">
        <v>1306</v>
      </c>
      <c r="C2054" t="s">
        <v>861</v>
      </c>
      <c r="D2054">
        <v>39077</v>
      </c>
      <c r="E2054" s="2">
        <f t="shared" si="201"/>
        <v>0.64984981309369705</v>
      </c>
      <c r="F2054" s="2" t="s">
        <v>1940</v>
      </c>
      <c r="G2054" s="3">
        <v>2681</v>
      </c>
      <c r="H2054" s="1">
        <v>7.3886261405459068</v>
      </c>
      <c r="I2054" s="1">
        <f t="shared" si="199"/>
        <v>-10.338463180546952</v>
      </c>
      <c r="J2054" s="1">
        <v>2.5013299079000002</v>
      </c>
      <c r="K2054" s="1">
        <v>256.85509374700001</v>
      </c>
      <c r="L2054" s="2">
        <v>0.23794040565000008</v>
      </c>
      <c r="M2054" s="2">
        <v>1.1654252341786778E-2</v>
      </c>
      <c r="N2054" s="7">
        <v>0</v>
      </c>
      <c r="O2054" s="2">
        <v>1.5606631200116186E-4</v>
      </c>
      <c r="P2054" s="3">
        <v>97695.652009150028</v>
      </c>
      <c r="Q2054" s="3">
        <v>2331.4832323432001</v>
      </c>
      <c r="R2054" s="3">
        <v>695972.70245720819</v>
      </c>
      <c r="S2054" s="3">
        <v>1702.6699752251732</v>
      </c>
      <c r="T2054" s="3">
        <v>349982.90781088383</v>
      </c>
      <c r="V2054">
        <v>39077</v>
      </c>
      <c r="W2054" s="2">
        <v>0.66814716779362826</v>
      </c>
      <c r="X2054" s="2">
        <v>0.19821243124736856</v>
      </c>
      <c r="Y2054" s="2">
        <v>0.36324754340067766</v>
      </c>
      <c r="Z2054" s="2">
        <v>0.71331766919741124</v>
      </c>
      <c r="AA2054" s="2">
        <v>0.74034256342032578</v>
      </c>
      <c r="AB2054" s="2">
        <v>0.58732647731939869</v>
      </c>
      <c r="AC2054" s="2">
        <v>1.1654252341786778E-2</v>
      </c>
      <c r="AD2054" s="2">
        <v>0</v>
      </c>
      <c r="AE2054" s="2">
        <v>1.5606631200116186E-4</v>
      </c>
      <c r="AF2054">
        <v>596593.87886668928</v>
      </c>
      <c r="AG2054">
        <v>1457.1877694340101</v>
      </c>
      <c r="AH2054">
        <v>273873.93228061381</v>
      </c>
      <c r="AI2054">
        <v>26009.942906737902</v>
      </c>
      <c r="AJ2054">
        <v>28.614125097179656</v>
      </c>
      <c r="AK2054">
        <v>1292566.5813238975</v>
      </c>
      <c r="AL2054">
        <v>3159.857744659183</v>
      </c>
      <c r="AM2054">
        <v>593885.48554267338</v>
      </c>
      <c r="AN2054">
        <v>55981.297455562068</v>
      </c>
      <c r="AO2054">
        <v>62.043708781151061</v>
      </c>
      <c r="AP2054">
        <v>695972.70245720819</v>
      </c>
      <c r="AQ2054">
        <v>1702.6699752251729</v>
      </c>
      <c r="AR2054">
        <v>320011.55326205958</v>
      </c>
      <c r="AS2054">
        <v>29971.354548824165</v>
      </c>
      <c r="AT2054">
        <v>33.429583683971401</v>
      </c>
      <c r="AU2054" s="3">
        <v>18360920.838599656</v>
      </c>
      <c r="AV2054" s="3">
        <v>438178.95868658106</v>
      </c>
      <c r="AW2054">
        <v>94603.138418560004</v>
      </c>
      <c r="AX2054">
        <v>17779713.834384166</v>
      </c>
      <c r="AY2054">
        <v>2257.68113947648</v>
      </c>
      <c r="AZ2054">
        <v>424308.59335320967</v>
      </c>
      <c r="BA2054">
        <v>192298.79042771005</v>
      </c>
      <c r="BB2054">
        <v>36140634.672983825</v>
      </c>
      <c r="BC2054">
        <v>4589.1643718196801</v>
      </c>
      <c r="BD2054">
        <v>862487.55203979067</v>
      </c>
      <c r="BE2054">
        <v>97695.652009150028</v>
      </c>
      <c r="BF2054">
        <v>18360920.838599656</v>
      </c>
      <c r="BG2054">
        <v>2331.4832323432001</v>
      </c>
      <c r="BH2054">
        <v>438178.95868658106</v>
      </c>
      <c r="BI2054">
        <v>2.9807814526657159</v>
      </c>
      <c r="BJ2054">
        <v>10.369407593211623</v>
      </c>
      <c r="BK2054">
        <v>7.3886261405459068</v>
      </c>
      <c r="BL2054">
        <v>32.203266434812591</v>
      </c>
      <c r="BM2054">
        <v>21.864803254265638</v>
      </c>
      <c r="BN2054">
        <f t="shared" si="196"/>
        <v>-10.338463180546952</v>
      </c>
      <c r="BO2054">
        <v>0.64984981309369705</v>
      </c>
      <c r="BP2054">
        <v>2.3457080587873561E-2</v>
      </c>
      <c r="BQ2054">
        <v>7.1767866938479016E-2</v>
      </c>
      <c r="BR2054">
        <v>0.17261904761904764</v>
      </c>
      <c r="BS2054">
        <v>3.4482758620689655E-2</v>
      </c>
      <c r="BT2054">
        <v>0.5</v>
      </c>
      <c r="BU2054">
        <v>0.29607087716038011</v>
      </c>
      <c r="BV2054">
        <v>0.71331766919741124</v>
      </c>
      <c r="BW2054">
        <v>0.76799021101693543</v>
      </c>
      <c r="BX2054">
        <v>0.58732647731939869</v>
      </c>
      <c r="BY2054">
        <f t="shared" si="197"/>
        <v>6.9128264028147632E-2</v>
      </c>
      <c r="BZ2054">
        <v>0</v>
      </c>
      <c r="CA2054">
        <f t="shared" si="198"/>
        <v>6.5322295806038107E-5</v>
      </c>
      <c r="CC2054">
        <v>6.9128264028147632E-2</v>
      </c>
      <c r="CD2054">
        <v>6.5322295806038107E-5</v>
      </c>
    </row>
    <row r="2055" spans="1:82" x14ac:dyDescent="0.3">
      <c r="A2055">
        <v>0</v>
      </c>
      <c r="B2055" t="s">
        <v>1306</v>
      </c>
      <c r="C2055" t="s">
        <v>40</v>
      </c>
      <c r="D2055">
        <v>39079</v>
      </c>
      <c r="E2055" s="2">
        <f t="shared" si="201"/>
        <v>0.58419002236744155</v>
      </c>
      <c r="F2055" s="2" t="s">
        <v>1939</v>
      </c>
      <c r="G2055" s="3">
        <v>2376</v>
      </c>
      <c r="H2055" s="1">
        <v>2.7155412503852689</v>
      </c>
      <c r="I2055" s="1">
        <f t="shared" si="199"/>
        <v>-1.9814375599416181</v>
      </c>
      <c r="J2055" s="1">
        <v>2.8111630317</v>
      </c>
      <c r="K2055" s="1">
        <v>222.631631666</v>
      </c>
      <c r="L2055" s="2">
        <v>0.15357332326999984</v>
      </c>
      <c r="M2055" s="2">
        <v>9.9525378226173328E-3</v>
      </c>
      <c r="N2055" s="7">
        <v>0</v>
      </c>
      <c r="O2055" s="2">
        <v>4.2636403318998132E-3</v>
      </c>
      <c r="P2055" s="3">
        <v>57250.998853131001</v>
      </c>
      <c r="Q2055" s="3">
        <v>1366.2813146328481</v>
      </c>
      <c r="R2055" s="3">
        <v>157094.04173229367</v>
      </c>
      <c r="S2055" s="3">
        <v>366.82721353536886</v>
      </c>
      <c r="T2055" s="3">
        <v>78732.423717899452</v>
      </c>
      <c r="V2055">
        <v>39079</v>
      </c>
      <c r="W2055" s="2">
        <v>0.51802687187058449</v>
      </c>
      <c r="X2055" s="2">
        <v>7.2849001039266906E-2</v>
      </c>
      <c r="Y2055" s="2">
        <v>0.11736641614375701</v>
      </c>
      <c r="Z2055" s="2">
        <v>0.80167444333230253</v>
      </c>
      <c r="AA2055" s="2">
        <v>0.64169906261779674</v>
      </c>
      <c r="AB2055" s="2">
        <v>0.37907676386447403</v>
      </c>
      <c r="AC2055" s="2">
        <v>9.9525378226173328E-3</v>
      </c>
      <c r="AD2055" s="2">
        <v>0</v>
      </c>
      <c r="AE2055" s="2">
        <v>4.2636403318998132E-3</v>
      </c>
      <c r="AF2055">
        <v>199182.90490376775</v>
      </c>
      <c r="AG2055">
        <v>462.48065011619258</v>
      </c>
      <c r="AH2055">
        <v>86921.807132798844</v>
      </c>
      <c r="AI2055">
        <v>12778.486219220396</v>
      </c>
      <c r="AJ2055">
        <v>9.124902889370702</v>
      </c>
      <c r="AK2055">
        <v>356276.94663606142</v>
      </c>
      <c r="AL2055">
        <v>829.30786365156155</v>
      </c>
      <c r="AM2055">
        <v>155865.84684121163</v>
      </c>
      <c r="AN2055">
        <v>22566.870228707048</v>
      </c>
      <c r="AO2055">
        <v>16.358594248191455</v>
      </c>
      <c r="AP2055">
        <v>157094.04173229367</v>
      </c>
      <c r="AQ2055">
        <v>366.82721353536897</v>
      </c>
      <c r="AR2055">
        <v>68944.039708412791</v>
      </c>
      <c r="AS2055">
        <v>9788.3840094866518</v>
      </c>
      <c r="AT2055">
        <v>7.233691358820753</v>
      </c>
      <c r="AU2055" s="3">
        <v>10759752.724457441</v>
      </c>
      <c r="AV2055" s="3">
        <v>256778.91027209748</v>
      </c>
      <c r="AW2055">
        <v>40296.392255329003</v>
      </c>
      <c r="AX2055">
        <v>7573303.960466533</v>
      </c>
      <c r="AY2055">
        <v>961.66370698283208</v>
      </c>
      <c r="AZ2055">
        <v>180735.07709035347</v>
      </c>
      <c r="BA2055">
        <v>97547.391108459997</v>
      </c>
      <c r="BB2055">
        <v>18333056.684923973</v>
      </c>
      <c r="BC2055">
        <v>2327.9450216156802</v>
      </c>
      <c r="BD2055">
        <v>437513.98736245092</v>
      </c>
      <c r="BE2055">
        <v>57250.998853131001</v>
      </c>
      <c r="BF2055">
        <v>10759752.724457441</v>
      </c>
      <c r="BG2055">
        <v>1366.2813146328481</v>
      </c>
      <c r="BH2055">
        <v>256778.91027209748</v>
      </c>
      <c r="BI2055">
        <v>1.5075289895153865</v>
      </c>
      <c r="BJ2055">
        <v>4.2230702399006557</v>
      </c>
      <c r="BK2055">
        <v>2.7155412503852689</v>
      </c>
      <c r="BL2055">
        <v>31.836924176543196</v>
      </c>
      <c r="BM2055">
        <v>29.855486616601578</v>
      </c>
      <c r="BN2055">
        <f t="shared" ref="BN2055:BN2118" si="202">IF(BL2055=-999,-999,BM2055-BL2055)</f>
        <v>-1.9814375599416181</v>
      </c>
      <c r="BO2055">
        <v>0.58419002236744155</v>
      </c>
      <c r="BP2055">
        <v>1.066474888213334E-2</v>
      </c>
      <c r="BQ2055">
        <v>7.9105622865722536E-2</v>
      </c>
      <c r="BR2055">
        <v>5.9523809523809521E-3</v>
      </c>
      <c r="BS2055">
        <v>6.8965517241379309E-2</v>
      </c>
      <c r="BT2055">
        <v>0.66666666666666663</v>
      </c>
      <c r="BU2055">
        <v>5.6744019509039047E-2</v>
      </c>
      <c r="BV2055">
        <v>0.80167444333230253</v>
      </c>
      <c r="BW2055">
        <v>0.66566292802676008</v>
      </c>
      <c r="BX2055">
        <v>0.37907676386447403</v>
      </c>
      <c r="BY2055">
        <f t="shared" ref="BY2055:BY2118" si="203">IF(I2055=-999,-999,CC2055)</f>
        <v>0.16168126882646941</v>
      </c>
      <c r="BZ2055">
        <v>0</v>
      </c>
      <c r="CA2055">
        <f t="shared" ref="CA2055:CA2118" si="204">IF(I2055=-999,-999,CD2055)</f>
        <v>2.6258681337616159E-3</v>
      </c>
      <c r="CC2055">
        <v>0.16168126882646941</v>
      </c>
      <c r="CD2055">
        <v>2.6258681337616159E-3</v>
      </c>
    </row>
    <row r="2056" spans="1:82" x14ac:dyDescent="0.3">
      <c r="A2056">
        <v>0</v>
      </c>
      <c r="B2056" t="s">
        <v>1306</v>
      </c>
      <c r="C2056" t="s">
        <v>41</v>
      </c>
      <c r="D2056">
        <v>39081</v>
      </c>
      <c r="E2056" s="2">
        <f t="shared" si="201"/>
        <v>0.67157176634881144</v>
      </c>
      <c r="F2056" s="2" t="s">
        <v>1940</v>
      </c>
      <c r="G2056" s="3">
        <v>-3299</v>
      </c>
      <c r="H2056" s="1">
        <v>16.31099354348963</v>
      </c>
      <c r="I2056" s="1">
        <f t="shared" ref="I2056:I2119" si="205">BN2056</f>
        <v>-6.1872892760439768</v>
      </c>
      <c r="J2056" s="1">
        <v>2.6449379721400001</v>
      </c>
      <c r="K2056" s="1">
        <v>269.42735368899997</v>
      </c>
      <c r="L2056" s="2">
        <v>0.1906476829299999</v>
      </c>
      <c r="M2056" s="2">
        <v>7.7905387869857318E-2</v>
      </c>
      <c r="N2056" s="7">
        <v>0</v>
      </c>
      <c r="O2056" s="2">
        <v>2.4713232175284068E-3</v>
      </c>
      <c r="P2056" s="3">
        <v>559878.77624753001</v>
      </c>
      <c r="Q2056" s="3">
        <v>13361.372303894243</v>
      </c>
      <c r="R2056" s="3">
        <v>1052317.6360538465</v>
      </c>
      <c r="S2056" s="3">
        <v>2574.4103314439631</v>
      </c>
      <c r="T2056" s="3">
        <v>550680.31262373109</v>
      </c>
      <c r="V2056">
        <v>39081</v>
      </c>
      <c r="W2056" s="2">
        <v>0.67692350806408252</v>
      </c>
      <c r="X2056" s="2">
        <v>0.43757007389689612</v>
      </c>
      <c r="Y2056" s="2">
        <v>0.12920794916855532</v>
      </c>
      <c r="Z2056" s="2">
        <v>0.75427115131830069</v>
      </c>
      <c r="AA2056" s="2">
        <v>0.7765800349754548</v>
      </c>
      <c r="AB2056" s="2">
        <v>0.47059023757860208</v>
      </c>
      <c r="AC2056" s="2">
        <v>7.7905387869857318E-2</v>
      </c>
      <c r="AD2056" s="2">
        <v>0</v>
      </c>
      <c r="AE2056" s="2">
        <v>2.4713232175284068E-3</v>
      </c>
      <c r="AF2056">
        <v>548437.74741261383</v>
      </c>
      <c r="AG2056">
        <v>1339.7324815300544</v>
      </c>
      <c r="AH2056">
        <v>251798.57436163927</v>
      </c>
      <c r="AI2056">
        <v>35289.353365954958</v>
      </c>
      <c r="AJ2056">
        <v>26.307408794595766</v>
      </c>
      <c r="AK2056">
        <v>1600755.3834664603</v>
      </c>
      <c r="AL2056">
        <v>3914.1428129740166</v>
      </c>
      <c r="AM2056">
        <v>735651.03014381474</v>
      </c>
      <c r="AN2056">
        <v>102117.21020751065</v>
      </c>
      <c r="AO2056">
        <v>76.8524942319074</v>
      </c>
      <c r="AP2056">
        <v>1052317.6360538465</v>
      </c>
      <c r="AQ2056">
        <v>2574.4103314439621</v>
      </c>
      <c r="AR2056">
        <v>483852.45578217547</v>
      </c>
      <c r="AS2056">
        <v>66827.856841555695</v>
      </c>
      <c r="AT2056">
        <v>50.545085437311634</v>
      </c>
      <c r="AU2056" s="3">
        <v>105223617.20796078</v>
      </c>
      <c r="AV2056" s="3">
        <v>2511136.3107938841</v>
      </c>
      <c r="AW2056">
        <v>272546.39418367005</v>
      </c>
      <c r="AX2056">
        <v>51222369.322878949</v>
      </c>
      <c r="AY2056">
        <v>6504.2541301153587</v>
      </c>
      <c r="AZ2056">
        <v>1222409.5212138805</v>
      </c>
      <c r="BA2056">
        <v>832425.17043120007</v>
      </c>
      <c r="BB2056">
        <v>156445986.53083974</v>
      </c>
      <c r="BC2056">
        <v>19865.626434009602</v>
      </c>
      <c r="BD2056">
        <v>3733545.8320077644</v>
      </c>
      <c r="BE2056">
        <v>559878.77624753001</v>
      </c>
      <c r="BF2056">
        <v>105223617.20796078</v>
      </c>
      <c r="BG2056">
        <v>13361.372303894243</v>
      </c>
      <c r="BH2056">
        <v>2511136.3107938841</v>
      </c>
      <c r="BI2056">
        <v>6.8381734318123204</v>
      </c>
      <c r="BJ2056">
        <v>23.149166975301952</v>
      </c>
      <c r="BK2056">
        <v>16.31099354348963</v>
      </c>
      <c r="BL2056">
        <v>48.693770873889314</v>
      </c>
      <c r="BM2056">
        <v>42.506481597845337</v>
      </c>
      <c r="BN2056">
        <f t="shared" si="202"/>
        <v>-6.1872892760439768</v>
      </c>
      <c r="BO2056">
        <v>0.67157176634881144</v>
      </c>
      <c r="BP2056">
        <v>5.561134093704493E-2</v>
      </c>
      <c r="BQ2056">
        <v>6.8471018523144675E-2</v>
      </c>
      <c r="BR2056">
        <v>2.3809523809523808E-2</v>
      </c>
      <c r="BS2056">
        <v>0.17241379310344829</v>
      </c>
      <c r="BT2056">
        <v>0.61111111111111116</v>
      </c>
      <c r="BU2056">
        <v>0.1771903745471809</v>
      </c>
      <c r="BV2056">
        <v>0.75427115131830069</v>
      </c>
      <c r="BW2056">
        <v>0.80558094914466272</v>
      </c>
      <c r="BX2056">
        <v>0.47059023757860208</v>
      </c>
      <c r="BY2056">
        <f t="shared" si="203"/>
        <v>0.2354647024876336</v>
      </c>
      <c r="BZ2056">
        <v>0</v>
      </c>
      <c r="CA2056">
        <f t="shared" si="204"/>
        <v>1.2559951523165292E-3</v>
      </c>
      <c r="CC2056">
        <v>0.2354647024876336</v>
      </c>
      <c r="CD2056">
        <v>1.2559951523165292E-3</v>
      </c>
    </row>
    <row r="2057" spans="1:82" x14ac:dyDescent="0.3">
      <c r="A2057">
        <v>0</v>
      </c>
      <c r="B2057" t="s">
        <v>1306</v>
      </c>
      <c r="C2057" t="s">
        <v>492</v>
      </c>
      <c r="D2057">
        <v>39083</v>
      </c>
      <c r="E2057" s="2">
        <f t="shared" si="201"/>
        <v>0.67685003473650629</v>
      </c>
      <c r="F2057" s="2" t="s">
        <v>1941</v>
      </c>
      <c r="G2057" s="3">
        <v>7099</v>
      </c>
      <c r="H2057" s="1">
        <v>10.589064462583774</v>
      </c>
      <c r="I2057" s="1">
        <f t="shared" si="205"/>
        <v>-6.5434807977142526</v>
      </c>
      <c r="J2057" s="1">
        <v>2.5219575886199999</v>
      </c>
      <c r="K2057" s="1">
        <v>262.87952475999998</v>
      </c>
      <c r="L2057" s="2">
        <v>0.28074236107999995</v>
      </c>
      <c r="M2057" s="2">
        <v>3.4452432074240348E-2</v>
      </c>
      <c r="N2057" s="7">
        <v>0</v>
      </c>
      <c r="O2057" s="2">
        <v>7.1070188056732142E-4</v>
      </c>
      <c r="P2057" s="3">
        <v>385203.32652334013</v>
      </c>
      <c r="Q2057" s="3">
        <v>9192.7847182787227</v>
      </c>
      <c r="R2057" s="3">
        <v>1016456.3981491615</v>
      </c>
      <c r="S2057" s="3">
        <v>2497.1768805545457</v>
      </c>
      <c r="T2057" s="3">
        <v>510061.68922907603</v>
      </c>
      <c r="V2057">
        <v>39083</v>
      </c>
      <c r="W2057" s="2">
        <v>0.68174368709919053</v>
      </c>
      <c r="X2057" s="2">
        <v>0.28406961887623189</v>
      </c>
      <c r="Y2057" s="2">
        <v>0.17833831852862694</v>
      </c>
      <c r="Z2057" s="2">
        <v>0.71920017557358606</v>
      </c>
      <c r="AA2057" s="2">
        <v>0.75770699499241867</v>
      </c>
      <c r="AB2057" s="2">
        <v>0.69297781315036167</v>
      </c>
      <c r="AC2057" s="2">
        <v>3.4452432074240348E-2</v>
      </c>
      <c r="AD2057" s="2">
        <v>0</v>
      </c>
      <c r="AE2057" s="2">
        <v>7.1070188056732142E-4</v>
      </c>
      <c r="AF2057">
        <v>474629.10400315153</v>
      </c>
      <c r="AG2057">
        <v>1163.20194835745</v>
      </c>
      <c r="AH2057">
        <v>218620.20689129384</v>
      </c>
      <c r="AI2057">
        <v>19410.450445510814</v>
      </c>
      <c r="AJ2057">
        <v>22.834192367534875</v>
      </c>
      <c r="AK2057">
        <v>1491085.502152313</v>
      </c>
      <c r="AL2057">
        <v>3660.3788289119962</v>
      </c>
      <c r="AM2057">
        <v>687956.87456271553</v>
      </c>
      <c r="AN2057">
        <v>60135.47200316505</v>
      </c>
      <c r="AO2057">
        <v>71.843976727112874</v>
      </c>
      <c r="AP2057">
        <v>1016456.3981491615</v>
      </c>
      <c r="AQ2057">
        <v>2497.1768805545462</v>
      </c>
      <c r="AR2057">
        <v>469336.66767142166</v>
      </c>
      <c r="AS2057">
        <v>40725.02155765424</v>
      </c>
      <c r="AT2057">
        <v>49.009784359577999</v>
      </c>
      <c r="AU2057" s="3">
        <v>72395113.186796546</v>
      </c>
      <c r="AV2057" s="3">
        <v>1727691.9599533032</v>
      </c>
      <c r="AW2057">
        <v>163369.36712836</v>
      </c>
      <c r="AX2057">
        <v>30703638.858103979</v>
      </c>
      <c r="AY2057">
        <v>3898.7706443948796</v>
      </c>
      <c r="AZ2057">
        <v>732734.95490757364</v>
      </c>
      <c r="BA2057">
        <v>548572.69365170016</v>
      </c>
      <c r="BB2057">
        <v>103098752.04490052</v>
      </c>
      <c r="BC2057">
        <v>13091.555362673602</v>
      </c>
      <c r="BD2057">
        <v>2460426.9148608767</v>
      </c>
      <c r="BE2057">
        <v>385203.32652334013</v>
      </c>
      <c r="BF2057">
        <v>72395113.186796546</v>
      </c>
      <c r="BG2057">
        <v>9192.7847182787227</v>
      </c>
      <c r="BH2057">
        <v>1727691.9599533032</v>
      </c>
      <c r="BI2057">
        <v>3.5784956959899223</v>
      </c>
      <c r="BJ2057">
        <v>14.167560158573696</v>
      </c>
      <c r="BK2057">
        <v>10.589064462583774</v>
      </c>
      <c r="BL2057">
        <v>43.278352347439302</v>
      </c>
      <c r="BM2057">
        <v>36.73487154972505</v>
      </c>
      <c r="BN2057">
        <f t="shared" si="202"/>
        <v>-6.5434807977142526</v>
      </c>
      <c r="BO2057">
        <v>0.67685003473650629</v>
      </c>
      <c r="BP2057">
        <v>2.9330791386525081E-2</v>
      </c>
      <c r="BQ2057">
        <v>7.7781649770814476E-2</v>
      </c>
      <c r="BR2057">
        <v>6.5476190476190479E-2</v>
      </c>
      <c r="BS2057">
        <v>0.10344827586206896</v>
      </c>
      <c r="BT2057">
        <v>0.55555555555555558</v>
      </c>
      <c r="BU2057">
        <v>0.18739091735671962</v>
      </c>
      <c r="BV2057">
        <v>0.71920017557358606</v>
      </c>
      <c r="BW2057">
        <v>0.78600310683860863</v>
      </c>
      <c r="BX2057">
        <v>0.69297781315036167</v>
      </c>
      <c r="BY2057">
        <f t="shared" si="203"/>
        <v>0.15816629160505416</v>
      </c>
      <c r="BZ2057">
        <v>0</v>
      </c>
      <c r="CA2057">
        <f t="shared" si="204"/>
        <v>2.5391676027380612E-4</v>
      </c>
      <c r="CC2057">
        <v>0.15816629160505416</v>
      </c>
      <c r="CD2057">
        <v>2.5391676027380612E-4</v>
      </c>
    </row>
    <row r="2058" spans="1:82" x14ac:dyDescent="0.3">
      <c r="A2058">
        <v>0</v>
      </c>
      <c r="B2058" t="s">
        <v>1306</v>
      </c>
      <c r="C2058" t="s">
        <v>163</v>
      </c>
      <c r="D2058">
        <v>39085</v>
      </c>
      <c r="E2058" s="2">
        <f t="shared" si="201"/>
        <v>0.5779749328165662</v>
      </c>
      <c r="F2058" s="2" t="s">
        <v>1939</v>
      </c>
      <c r="G2058" s="3">
        <v>12655</v>
      </c>
      <c r="H2058" s="1">
        <v>34.510236692249379</v>
      </c>
      <c r="I2058" s="1">
        <f t="shared" si="205"/>
        <v>-4.5708227572755504</v>
      </c>
      <c r="J2058" s="1">
        <v>2.4095031043100001</v>
      </c>
      <c r="K2058" s="1">
        <v>197.882947212</v>
      </c>
      <c r="L2058" s="2">
        <v>0.22095959099000018</v>
      </c>
      <c r="M2058" s="2">
        <v>0.10617156592192126</v>
      </c>
      <c r="N2058" s="7">
        <v>0</v>
      </c>
      <c r="O2058" s="2">
        <v>2.9573699969431924E-4</v>
      </c>
      <c r="P2058" s="3">
        <v>2317308.2978903004</v>
      </c>
      <c r="Q2058" s="3">
        <v>55302.005049262407</v>
      </c>
      <c r="R2058" s="3">
        <v>7500042.0966361193</v>
      </c>
      <c r="S2058" s="3">
        <v>18438.452737040749</v>
      </c>
      <c r="T2058" s="3">
        <v>3869421.2230486441</v>
      </c>
      <c r="V2058">
        <v>39085</v>
      </c>
      <c r="W2058" s="2">
        <v>0.75559236462102597</v>
      </c>
      <c r="X2058" s="2">
        <v>0.92579564692760286</v>
      </c>
      <c r="Y2058" s="2">
        <v>0.12123314577206336</v>
      </c>
      <c r="Z2058" s="2">
        <v>0.68713092697688605</v>
      </c>
      <c r="AA2058" s="2">
        <v>0.57036505003246474</v>
      </c>
      <c r="AB2058" s="2">
        <v>0.54541143548769899</v>
      </c>
      <c r="AC2058" s="2">
        <v>0.10617156592192126</v>
      </c>
      <c r="AD2058" s="2">
        <v>0</v>
      </c>
      <c r="AE2058" s="2">
        <v>2.9573699969431924E-4</v>
      </c>
      <c r="AF2058">
        <v>4911699.1828319887</v>
      </c>
      <c r="AG2058">
        <v>12009.421818897834</v>
      </c>
      <c r="AH2058">
        <v>2257133.6700387392</v>
      </c>
      <c r="AI2058">
        <v>277219.10694285785</v>
      </c>
      <c r="AJ2058">
        <v>235.80084705175656</v>
      </c>
      <c r="AK2058">
        <v>12411741.279468108</v>
      </c>
      <c r="AL2058">
        <v>30447.874555938579</v>
      </c>
      <c r="AM2058">
        <v>5722583.8077550372</v>
      </c>
      <c r="AN2058">
        <v>681190.19227520318</v>
      </c>
      <c r="AO2058">
        <v>597.65245561119707</v>
      </c>
      <c r="AP2058">
        <v>7500042.0966361193</v>
      </c>
      <c r="AQ2058">
        <v>18438.452737040745</v>
      </c>
      <c r="AR2058">
        <v>3465450.137716298</v>
      </c>
      <c r="AS2058">
        <v>403971.08533234533</v>
      </c>
      <c r="AT2058">
        <v>361.85160855944048</v>
      </c>
      <c r="AU2058" s="3">
        <v>435514921.50550306</v>
      </c>
      <c r="AV2058" s="3">
        <v>10393458.828958377</v>
      </c>
      <c r="AW2058">
        <v>1089251.2218791</v>
      </c>
      <c r="AX2058">
        <v>204713874.63995805</v>
      </c>
      <c r="AY2058">
        <v>25994.718366612797</v>
      </c>
      <c r="AZ2058">
        <v>4885447.3698212085</v>
      </c>
      <c r="BA2058">
        <v>3406559.5197694004</v>
      </c>
      <c r="BB2058">
        <v>640228796.14546108</v>
      </c>
      <c r="BC2058">
        <v>81296.723415875196</v>
      </c>
      <c r="BD2058">
        <v>15278906.198779585</v>
      </c>
      <c r="BE2058">
        <v>2317308.2978903004</v>
      </c>
      <c r="BF2058">
        <v>435514921.50550306</v>
      </c>
      <c r="BG2058">
        <v>55302.005049262407</v>
      </c>
      <c r="BH2058">
        <v>10393458.828958377</v>
      </c>
      <c r="BI2058">
        <v>13.755454907297111</v>
      </c>
      <c r="BJ2058">
        <v>48.265691599546486</v>
      </c>
      <c r="BK2058">
        <v>34.510236692249379</v>
      </c>
      <c r="BL2058">
        <v>41.101420067495447</v>
      </c>
      <c r="BM2058">
        <v>36.530597310219896</v>
      </c>
      <c r="BN2058">
        <f t="shared" si="202"/>
        <v>-4.5708227572755504</v>
      </c>
      <c r="BO2058">
        <v>0.5779749328165662</v>
      </c>
      <c r="BP2058">
        <v>9.6275279250137458E-2</v>
      </c>
      <c r="BQ2058">
        <v>4.6668477168631088E-2</v>
      </c>
      <c r="BR2058">
        <v>1.1904761904761904E-2</v>
      </c>
      <c r="BS2058">
        <v>3.4482758620689655E-2</v>
      </c>
      <c r="BT2058">
        <v>0.72222222222222221</v>
      </c>
      <c r="BU2058">
        <v>0.13089832400211773</v>
      </c>
      <c r="BV2058">
        <v>0.68713092697688605</v>
      </c>
      <c r="BW2058">
        <v>0.59166498966023318</v>
      </c>
      <c r="BX2058">
        <v>0.54541143548769899</v>
      </c>
      <c r="BY2058">
        <f t="shared" si="203"/>
        <v>8.6913785735054122E-2</v>
      </c>
      <c r="BZ2058">
        <v>0</v>
      </c>
      <c r="CA2058">
        <f t="shared" si="204"/>
        <v>1.3124591234346371E-4</v>
      </c>
      <c r="CC2058">
        <v>8.6913785735054122E-2</v>
      </c>
      <c r="CD2058">
        <v>1.3124591234346371E-4</v>
      </c>
    </row>
    <row r="2059" spans="1:82" x14ac:dyDescent="0.3">
      <c r="A2059">
        <v>0</v>
      </c>
      <c r="B2059" t="s">
        <v>1306</v>
      </c>
      <c r="C2059" t="s">
        <v>44</v>
      </c>
      <c r="D2059">
        <v>39087</v>
      </c>
      <c r="E2059" s="2">
        <f t="shared" si="201"/>
        <v>0.58588416718042646</v>
      </c>
      <c r="F2059" s="2" t="s">
        <v>1939</v>
      </c>
      <c r="G2059" s="3">
        <v>6135</v>
      </c>
      <c r="H2059" s="1">
        <v>13.230447002424906</v>
      </c>
      <c r="I2059" s="1">
        <f t="shared" si="205"/>
        <v>-0.91136525092606746</v>
      </c>
      <c r="J2059" s="1">
        <v>2.6888458016299999</v>
      </c>
      <c r="K2059" s="1">
        <v>182.69791866099999</v>
      </c>
      <c r="L2059" s="2">
        <v>9.6675719410000083E-2</v>
      </c>
      <c r="M2059" s="2">
        <v>8.5781976012220956E-2</v>
      </c>
      <c r="N2059" s="7">
        <v>0</v>
      </c>
      <c r="O2059" s="2">
        <v>1.3258806330766575E-2</v>
      </c>
      <c r="P2059" s="3">
        <v>453171.47251442005</v>
      </c>
      <c r="Q2059" s="3">
        <v>10814.82817111136</v>
      </c>
      <c r="R2059" s="3">
        <v>1696525.292131318</v>
      </c>
      <c r="S2059" s="3">
        <v>3946.1220925588791</v>
      </c>
      <c r="T2059" s="3">
        <v>860979.74436011305</v>
      </c>
      <c r="V2059">
        <v>39087</v>
      </c>
      <c r="W2059" s="2">
        <v>0.51496391856970025</v>
      </c>
      <c r="X2059" s="2">
        <v>0.35492918669266188</v>
      </c>
      <c r="Y2059" s="2">
        <v>2.8906142160530095E-2</v>
      </c>
      <c r="Z2059" s="2">
        <v>0.76679258261467009</v>
      </c>
      <c r="AA2059" s="2">
        <v>0.52659670267731518</v>
      </c>
      <c r="AB2059" s="2">
        <v>0.2386320623783216</v>
      </c>
      <c r="AC2059" s="2">
        <v>8.5781976012220956E-2</v>
      </c>
      <c r="AD2059" s="2">
        <v>0</v>
      </c>
      <c r="AE2059" s="2">
        <v>1.3258806330766575E-2</v>
      </c>
      <c r="AF2059">
        <v>939844.16888114042</v>
      </c>
      <c r="AG2059">
        <v>2182.0043347582218</v>
      </c>
      <c r="AH2059">
        <v>410100.9629292264</v>
      </c>
      <c r="AI2059">
        <v>66828.514472689014</v>
      </c>
      <c r="AJ2059">
        <v>43.052097254146432</v>
      </c>
      <c r="AK2059">
        <v>2636369.4610124584</v>
      </c>
      <c r="AL2059">
        <v>6128.1264273171</v>
      </c>
      <c r="AM2059">
        <v>1151762.399717347</v>
      </c>
      <c r="AN2059">
        <v>186146.82204468164</v>
      </c>
      <c r="AO2059">
        <v>120.89719341445019</v>
      </c>
      <c r="AP2059">
        <v>1696525.292131318</v>
      </c>
      <c r="AQ2059">
        <v>3946.1220925588782</v>
      </c>
      <c r="AR2059">
        <v>741661.43678812054</v>
      </c>
      <c r="AS2059">
        <v>119318.30757199263</v>
      </c>
      <c r="AT2059">
        <v>77.845096160303754</v>
      </c>
      <c r="AU2059" s="3">
        <v>85169046.544360101</v>
      </c>
      <c r="AV2059" s="3">
        <v>2032538.8064786689</v>
      </c>
      <c r="AW2059">
        <v>171398.53468601999</v>
      </c>
      <c r="AX2059">
        <v>32212640.608890597</v>
      </c>
      <c r="AY2059">
        <v>4090.3847965641603</v>
      </c>
      <c r="AZ2059">
        <v>768746.91866626823</v>
      </c>
      <c r="BA2059">
        <v>624570.00720044004</v>
      </c>
      <c r="BB2059">
        <v>117381687.15325069</v>
      </c>
      <c r="BC2059">
        <v>14905.212967675519</v>
      </c>
      <c r="BD2059">
        <v>2801285.7251449372</v>
      </c>
      <c r="BE2059">
        <v>453171.47251442005</v>
      </c>
      <c r="BF2059">
        <v>85169046.544360101</v>
      </c>
      <c r="BG2059">
        <v>10814.82817111136</v>
      </c>
      <c r="BH2059">
        <v>2032538.8064786689</v>
      </c>
      <c r="BI2059">
        <v>4.8178643757385542</v>
      </c>
      <c r="BJ2059">
        <v>18.048311378163461</v>
      </c>
      <c r="BK2059">
        <v>13.230447002424906</v>
      </c>
      <c r="BL2059">
        <v>39.062123409296319</v>
      </c>
      <c r="BM2059">
        <v>38.150758158370252</v>
      </c>
      <c r="BN2059">
        <f t="shared" si="202"/>
        <v>-0.91136525092606746</v>
      </c>
      <c r="BO2059">
        <v>0.58588416718042646</v>
      </c>
      <c r="BP2059">
        <v>3.418197549348314E-2</v>
      </c>
      <c r="BQ2059">
        <v>6.6433978053364914E-2</v>
      </c>
      <c r="BR2059">
        <v>5.3571428571428568E-2</v>
      </c>
      <c r="BS2059">
        <v>3.4482758620689655E-2</v>
      </c>
      <c r="BT2059">
        <v>0.66666666666666663</v>
      </c>
      <c r="BU2059">
        <v>2.6099498981907245E-2</v>
      </c>
      <c r="BV2059">
        <v>0.76679258261467009</v>
      </c>
      <c r="BW2059">
        <v>0.54626213970675852</v>
      </c>
      <c r="BX2059">
        <v>0.2386320623783216</v>
      </c>
      <c r="BY2059">
        <f t="shared" si="203"/>
        <v>0.48500886929433534</v>
      </c>
      <c r="BZ2059">
        <v>0</v>
      </c>
      <c r="CA2059">
        <f t="shared" si="204"/>
        <v>1.2581114512686457E-2</v>
      </c>
      <c r="CC2059">
        <v>0.48500886929433534</v>
      </c>
      <c r="CD2059">
        <v>1.2581114512686457E-2</v>
      </c>
    </row>
    <row r="2060" spans="1:82" x14ac:dyDescent="0.3">
      <c r="A2060">
        <v>0</v>
      </c>
      <c r="B2060" t="s">
        <v>1306</v>
      </c>
      <c r="C2060" t="s">
        <v>1323</v>
      </c>
      <c r="D2060">
        <v>39089</v>
      </c>
      <c r="E2060" s="2">
        <f t="shared" si="201"/>
        <v>0.67048053109904815</v>
      </c>
      <c r="F2060" s="2" t="s">
        <v>1941</v>
      </c>
      <c r="G2060" s="3">
        <v>26840</v>
      </c>
      <c r="H2060" s="1">
        <v>23.523982249078429</v>
      </c>
      <c r="I2060" s="1">
        <f t="shared" si="205"/>
        <v>-7.9169109250530241</v>
      </c>
      <c r="J2060" s="1">
        <v>2.5589258665600001</v>
      </c>
      <c r="K2060" s="1">
        <v>252.602906889</v>
      </c>
      <c r="L2060" s="2">
        <v>0.22616626126999995</v>
      </c>
      <c r="M2060" s="2">
        <v>8.2936443410915148E-2</v>
      </c>
      <c r="N2060" s="7">
        <v>0</v>
      </c>
      <c r="O2060" s="2">
        <v>4.5882454575528247E-4</v>
      </c>
      <c r="P2060" s="3">
        <v>723953.68025900004</v>
      </c>
      <c r="Q2060" s="3">
        <v>17276.980416271999</v>
      </c>
      <c r="R2060" s="3">
        <v>2521096.782165234</v>
      </c>
      <c r="S2060" s="3">
        <v>6186.5528955996897</v>
      </c>
      <c r="T2060" s="3">
        <v>1272555.2928577743</v>
      </c>
      <c r="V2060">
        <v>39089</v>
      </c>
      <c r="W2060" s="2">
        <v>0.76624240828498669</v>
      </c>
      <c r="X2060" s="2">
        <v>0.63107073297733141</v>
      </c>
      <c r="Y2060" s="2">
        <v>0.26751548514938694</v>
      </c>
      <c r="Z2060" s="2">
        <v>0.72974261772450655</v>
      </c>
      <c r="AA2060" s="2">
        <v>0.72808633414852164</v>
      </c>
      <c r="AB2060" s="2">
        <v>0.55826345742891592</v>
      </c>
      <c r="AC2060" s="2">
        <v>8.2936443410915148E-2</v>
      </c>
      <c r="AD2060" s="2">
        <v>0</v>
      </c>
      <c r="AE2060" s="2">
        <v>4.5882454575528247E-4</v>
      </c>
      <c r="AF2060">
        <v>1760389.3289937945</v>
      </c>
      <c r="AG2060">
        <v>4305.91527627303</v>
      </c>
      <c r="AH2060">
        <v>809283.45235707436</v>
      </c>
      <c r="AI2060">
        <v>78736.88275840375</v>
      </c>
      <c r="AJ2060">
        <v>84.542182743890478</v>
      </c>
      <c r="AK2060">
        <v>4281486.1111590285</v>
      </c>
      <c r="AL2060">
        <v>10492.468171872721</v>
      </c>
      <c r="AM2060">
        <v>1972026.9259987767</v>
      </c>
      <c r="AN2060">
        <v>188548.70197447602</v>
      </c>
      <c r="AO2060">
        <v>205.97277098217111</v>
      </c>
      <c r="AP2060">
        <v>2521096.782165234</v>
      </c>
      <c r="AQ2060">
        <v>6186.5528955996906</v>
      </c>
      <c r="AR2060">
        <v>1162743.4736417024</v>
      </c>
      <c r="AS2060">
        <v>109811.81921607227</v>
      </c>
      <c r="AT2060">
        <v>121.43058823828063</v>
      </c>
      <c r="AU2060" s="3">
        <v>136059854.66787645</v>
      </c>
      <c r="AV2060" s="3">
        <v>3247035.6994341593</v>
      </c>
      <c r="AW2060">
        <v>446011.79177090002</v>
      </c>
      <c r="AX2060">
        <v>83823456.14542295</v>
      </c>
      <c r="AY2060">
        <v>10643.964112587199</v>
      </c>
      <c r="AZ2060">
        <v>2000426.615319638</v>
      </c>
      <c r="BA2060">
        <v>1169965.4720299002</v>
      </c>
      <c r="BB2060">
        <v>219883310.81329945</v>
      </c>
      <c r="BC2060">
        <v>27920.944528859196</v>
      </c>
      <c r="BD2060">
        <v>5247462.3147537969</v>
      </c>
      <c r="BE2060">
        <v>723953.68025900004</v>
      </c>
      <c r="BF2060">
        <v>136059854.66787645</v>
      </c>
      <c r="BG2060">
        <v>17276.980416271999</v>
      </c>
      <c r="BH2060">
        <v>3247035.6994341593</v>
      </c>
      <c r="BI2060">
        <v>9.0194663177053886</v>
      </c>
      <c r="BJ2060">
        <v>32.543448566783816</v>
      </c>
      <c r="BK2060">
        <v>23.523982249078429</v>
      </c>
      <c r="BL2060">
        <v>36.113793300941374</v>
      </c>
      <c r="BM2060">
        <v>28.19688237588835</v>
      </c>
      <c r="BN2060">
        <f t="shared" si="202"/>
        <v>-7.9169109250530241</v>
      </c>
      <c r="BO2060">
        <v>0.67048053109904815</v>
      </c>
      <c r="BP2060">
        <v>7.3231484678472958E-2</v>
      </c>
      <c r="BQ2060">
        <v>8.0699283606548461E-2</v>
      </c>
      <c r="BR2060">
        <v>0.14880952380952381</v>
      </c>
      <c r="BS2060">
        <v>0.13793103448275862</v>
      </c>
      <c r="BT2060">
        <v>0.55555555555555558</v>
      </c>
      <c r="BU2060">
        <v>0.22672293947822897</v>
      </c>
      <c r="BV2060">
        <v>0.72974261772450655</v>
      </c>
      <c r="BW2060">
        <v>0.75527628023705562</v>
      </c>
      <c r="BX2060">
        <v>0.55826345742891592</v>
      </c>
      <c r="BY2060">
        <f t="shared" si="203"/>
        <v>0.12156375791492843</v>
      </c>
      <c r="BZ2060">
        <v>0</v>
      </c>
      <c r="CA2060">
        <f t="shared" si="204"/>
        <v>1.9948888222850759E-4</v>
      </c>
      <c r="CC2060">
        <v>0.12156375791492843</v>
      </c>
      <c r="CD2060">
        <v>1.9948888222850759E-4</v>
      </c>
    </row>
    <row r="2061" spans="1:82" x14ac:dyDescent="0.3">
      <c r="A2061">
        <v>0</v>
      </c>
      <c r="B2061" t="s">
        <v>1306</v>
      </c>
      <c r="C2061" t="s">
        <v>120</v>
      </c>
      <c r="D2061">
        <v>39091</v>
      </c>
      <c r="E2061" s="2">
        <f t="shared" si="201"/>
        <v>0.67201686328294374</v>
      </c>
      <c r="F2061" s="2" t="s">
        <v>1941</v>
      </c>
      <c r="G2061" s="3">
        <v>3558</v>
      </c>
      <c r="H2061" s="1">
        <v>4.988688381047429</v>
      </c>
      <c r="I2061" s="1">
        <f t="shared" si="205"/>
        <v>-10.670825204159627</v>
      </c>
      <c r="J2061" s="1">
        <v>2.48019570156</v>
      </c>
      <c r="K2061" s="1">
        <v>242.91197652</v>
      </c>
      <c r="L2061" s="2">
        <v>0.24628644767999996</v>
      </c>
      <c r="M2061" s="2">
        <v>2.2720918953519881E-2</v>
      </c>
      <c r="N2061" s="7">
        <v>0</v>
      </c>
      <c r="O2061" s="2">
        <v>1.3844957993259092E-4</v>
      </c>
      <c r="P2061" s="3">
        <v>61496.444824826998</v>
      </c>
      <c r="Q2061" s="3">
        <v>1467.5978614112166</v>
      </c>
      <c r="R2061" s="3">
        <v>335189.67175857211</v>
      </c>
      <c r="S2061" s="3">
        <v>820.19528025807051</v>
      </c>
      <c r="T2061" s="3">
        <v>174264.98969087261</v>
      </c>
      <c r="V2061">
        <v>39091</v>
      </c>
      <c r="W2061" s="2">
        <v>0.64947177119065103</v>
      </c>
      <c r="X2061" s="2">
        <v>0.13383002928198653</v>
      </c>
      <c r="Y2061" s="2">
        <v>0.36912426304790252</v>
      </c>
      <c r="Z2061" s="2">
        <v>0.70729071419272627</v>
      </c>
      <c r="AA2061" s="2">
        <v>0.70015382120260261</v>
      </c>
      <c r="AB2061" s="2">
        <v>0.60792765033853646</v>
      </c>
      <c r="AC2061" s="2">
        <v>2.2720918953519881E-2</v>
      </c>
      <c r="AD2061" s="2">
        <v>0</v>
      </c>
      <c r="AE2061" s="2">
        <v>1.3844957993259092E-4</v>
      </c>
      <c r="AF2061">
        <v>371955.11446385318</v>
      </c>
      <c r="AG2061">
        <v>907.91277865968721</v>
      </c>
      <c r="AH2061">
        <v>170639.39738934761</v>
      </c>
      <c r="AI2061">
        <v>22766.334318335375</v>
      </c>
      <c r="AJ2061">
        <v>17.829334208024047</v>
      </c>
      <c r="AK2061">
        <v>707144.78622242529</v>
      </c>
      <c r="AL2061">
        <v>1728.1080589177577</v>
      </c>
      <c r="AM2061">
        <v>324792.56237887189</v>
      </c>
      <c r="AN2061">
        <v>42878.159019683735</v>
      </c>
      <c r="AO2061">
        <v>33.932439890538205</v>
      </c>
      <c r="AP2061">
        <v>335189.67175857211</v>
      </c>
      <c r="AQ2061">
        <v>820.19528025807051</v>
      </c>
      <c r="AR2061">
        <v>154153.16498952429</v>
      </c>
      <c r="AS2061">
        <v>20111.82470134836</v>
      </c>
      <c r="AT2061">
        <v>16.103105682514158</v>
      </c>
      <c r="AU2061" s="3">
        <v>11557641.840377986</v>
      </c>
      <c r="AV2061" s="3">
        <v>275820.34207362402</v>
      </c>
      <c r="AW2061">
        <v>71531.500515463005</v>
      </c>
      <c r="AX2061">
        <v>13443630.206876118</v>
      </c>
      <c r="AY2061">
        <v>1707.0820513131036</v>
      </c>
      <c r="AZ2061">
        <v>320829.00072378467</v>
      </c>
      <c r="BA2061">
        <v>133027.94534029</v>
      </c>
      <c r="BB2061">
        <v>25001272.0472541</v>
      </c>
      <c r="BC2061">
        <v>3174.6799127243203</v>
      </c>
      <c r="BD2061">
        <v>596649.3427974087</v>
      </c>
      <c r="BE2061">
        <v>61496.444824826998</v>
      </c>
      <c r="BF2061">
        <v>11557641.840377986</v>
      </c>
      <c r="BG2061">
        <v>1467.5978614112166</v>
      </c>
      <c r="BH2061">
        <v>275820.34207362402</v>
      </c>
      <c r="BI2061">
        <v>2.318595665800621</v>
      </c>
      <c r="BJ2061">
        <v>7.30728404684805</v>
      </c>
      <c r="BK2061">
        <v>4.988688381047429</v>
      </c>
      <c r="BL2061">
        <v>33.184872309274454</v>
      </c>
      <c r="BM2061">
        <v>22.514047105114827</v>
      </c>
      <c r="BN2061">
        <f t="shared" si="202"/>
        <v>-10.670825204159627</v>
      </c>
      <c r="BO2061">
        <v>0.67201686328294374</v>
      </c>
      <c r="BP2061">
        <v>1.8868440955272604E-2</v>
      </c>
      <c r="BQ2061">
        <v>6.8510629270323198E-2</v>
      </c>
      <c r="BR2061">
        <v>5.9523809523809521E-2</v>
      </c>
      <c r="BS2061">
        <v>0.20689655172413793</v>
      </c>
      <c r="BT2061">
        <v>0.44444444444444442</v>
      </c>
      <c r="BU2061">
        <v>0.30558899548680218</v>
      </c>
      <c r="BV2061">
        <v>0.70729071419272627</v>
      </c>
      <c r="BW2061">
        <v>0.72630064440104003</v>
      </c>
      <c r="BX2061">
        <v>0.60792765033853646</v>
      </c>
      <c r="BY2061">
        <f t="shared" si="203"/>
        <v>0.19581958104565389</v>
      </c>
      <c r="BZ2061">
        <v>0</v>
      </c>
      <c r="CA2061">
        <f t="shared" si="204"/>
        <v>5.6334645181809047E-5</v>
      </c>
      <c r="CC2061">
        <v>0.19581958104565389</v>
      </c>
      <c r="CD2061">
        <v>5.6334645181809047E-5</v>
      </c>
    </row>
    <row r="2062" spans="1:82" x14ac:dyDescent="0.3">
      <c r="A2062">
        <v>0</v>
      </c>
      <c r="B2062" t="s">
        <v>1306</v>
      </c>
      <c r="C2062" t="s">
        <v>1324</v>
      </c>
      <c r="D2062">
        <v>39093</v>
      </c>
      <c r="E2062" s="2">
        <f t="shared" si="201"/>
        <v>0.60784935664011275</v>
      </c>
      <c r="F2062" s="2" t="s">
        <v>1939</v>
      </c>
      <c r="G2062" s="3">
        <v>18356</v>
      </c>
      <c r="H2062" s="1">
        <v>35.649355407996367</v>
      </c>
      <c r="I2062" s="1">
        <f t="shared" si="205"/>
        <v>-6.4211931677305714</v>
      </c>
      <c r="J2062" s="1">
        <v>2.49181651471</v>
      </c>
      <c r="K2062" s="1">
        <v>242.169982809</v>
      </c>
      <c r="L2062" s="2">
        <v>0.1964999594700001</v>
      </c>
      <c r="M2062" s="2">
        <v>0.18137232224060226</v>
      </c>
      <c r="N2062" s="7">
        <v>0</v>
      </c>
      <c r="O2062" s="2">
        <v>2.9899283517213575E-4</v>
      </c>
      <c r="P2062" s="3">
        <v>2086120.0590213004</v>
      </c>
      <c r="Q2062" s="3">
        <v>49784.753346110396</v>
      </c>
      <c r="R2062" s="3">
        <v>6128711.7143032085</v>
      </c>
      <c r="S2062" s="3">
        <v>15006.656094265103</v>
      </c>
      <c r="T2062" s="3">
        <v>3045925.2755822074</v>
      </c>
      <c r="V2062">
        <v>39093</v>
      </c>
      <c r="W2062" s="2">
        <v>0.82086758735956911</v>
      </c>
      <c r="X2062" s="2">
        <v>0.95635443902679396</v>
      </c>
      <c r="Y2062" s="2">
        <v>0.18012419263175217</v>
      </c>
      <c r="Z2062" s="2">
        <v>0.71060468382310416</v>
      </c>
      <c r="AA2062" s="2">
        <v>0.69801514636446771</v>
      </c>
      <c r="AB2062" s="2">
        <v>0.48503585876323285</v>
      </c>
      <c r="AC2062" s="2">
        <v>0.18137232224060226</v>
      </c>
      <c r="AD2062" s="2">
        <v>0</v>
      </c>
      <c r="AE2062" s="2">
        <v>2.9899283517213575E-4</v>
      </c>
      <c r="AF2062">
        <v>4482733.5455339048</v>
      </c>
      <c r="AG2062">
        <v>10959.093121367974</v>
      </c>
      <c r="AH2062">
        <v>2059727.6413761408</v>
      </c>
      <c r="AI2062">
        <v>166988.32358451228</v>
      </c>
      <c r="AJ2062">
        <v>215.1806756854881</v>
      </c>
      <c r="AK2062">
        <v>10611445.259837113</v>
      </c>
      <c r="AL2062">
        <v>25965.749215633077</v>
      </c>
      <c r="AM2062">
        <v>4880182.2191108754</v>
      </c>
      <c r="AN2062">
        <v>392459.02143198543</v>
      </c>
      <c r="AO2062">
        <v>509.79229199376817</v>
      </c>
      <c r="AP2062">
        <v>6128711.7143032085</v>
      </c>
      <c r="AQ2062">
        <v>15006.656094265103</v>
      </c>
      <c r="AR2062">
        <v>2820454.5777347349</v>
      </c>
      <c r="AS2062">
        <v>225470.69784747314</v>
      </c>
      <c r="AT2062">
        <v>294.61161630828008</v>
      </c>
      <c r="AU2062" s="3">
        <v>392065403.89246321</v>
      </c>
      <c r="AV2062" s="3">
        <v>9356546.5438679885</v>
      </c>
      <c r="AW2062">
        <v>1379414.5554488001</v>
      </c>
      <c r="AX2062">
        <v>259247171.55104747</v>
      </c>
      <c r="AY2062">
        <v>32919.3965170304</v>
      </c>
      <c r="AZ2062">
        <v>6186871.3814106937</v>
      </c>
      <c r="BA2062">
        <v>3465534.6144701005</v>
      </c>
      <c r="BB2062">
        <v>651312575.44351065</v>
      </c>
      <c r="BC2062">
        <v>82704.149863140803</v>
      </c>
      <c r="BD2062">
        <v>15543417.925278682</v>
      </c>
      <c r="BE2062">
        <v>2086120.0590213004</v>
      </c>
      <c r="BF2062">
        <v>392065403.89246321</v>
      </c>
      <c r="BG2062">
        <v>49784.753346110396</v>
      </c>
      <c r="BH2062">
        <v>9356546.5438679885</v>
      </c>
      <c r="BI2062">
        <v>17.950886683409415</v>
      </c>
      <c r="BJ2062">
        <v>53.600242091405782</v>
      </c>
      <c r="BK2062">
        <v>35.649355407996367</v>
      </c>
      <c r="BL2062">
        <v>41.849303141532786</v>
      </c>
      <c r="BM2062">
        <v>35.428109973802215</v>
      </c>
      <c r="BN2062">
        <f t="shared" si="202"/>
        <v>-6.4211931677305714</v>
      </c>
      <c r="BO2062">
        <v>0.60784935664011275</v>
      </c>
      <c r="BP2062">
        <v>0.13213342520355065</v>
      </c>
      <c r="BQ2062">
        <v>7.3693608595581703E-2</v>
      </c>
      <c r="BR2062">
        <v>0.13690476190476192</v>
      </c>
      <c r="BS2062">
        <v>3.4482758620689655E-2</v>
      </c>
      <c r="BT2062">
        <v>0.55555555555555558</v>
      </c>
      <c r="BU2062">
        <v>0.18388886823753736</v>
      </c>
      <c r="BV2062">
        <v>0.71060468382310416</v>
      </c>
      <c r="BW2062">
        <v>0.72408210203782963</v>
      </c>
      <c r="BX2062">
        <v>0.48503585876323285</v>
      </c>
      <c r="BY2062">
        <f t="shared" si="203"/>
        <v>0.10072674889783062</v>
      </c>
      <c r="BZ2062">
        <v>0</v>
      </c>
      <c r="CA2062">
        <f t="shared" si="204"/>
        <v>1.490420342256869E-4</v>
      </c>
      <c r="CC2062">
        <v>0.10072674889783062</v>
      </c>
      <c r="CD2062">
        <v>1.490420342256869E-4</v>
      </c>
    </row>
    <row r="2063" spans="1:82" x14ac:dyDescent="0.3">
      <c r="A2063">
        <v>0</v>
      </c>
      <c r="B2063" t="s">
        <v>1306</v>
      </c>
      <c r="C2063" t="s">
        <v>587</v>
      </c>
      <c r="D2063">
        <v>39095</v>
      </c>
      <c r="E2063" s="2">
        <f t="shared" si="201"/>
        <v>0.62831784658199108</v>
      </c>
      <c r="F2063" s="2" t="s">
        <v>1940</v>
      </c>
      <c r="G2063" s="3">
        <v>-1641</v>
      </c>
      <c r="H2063" s="1">
        <v>36.041085877223253</v>
      </c>
      <c r="I2063" s="1">
        <f t="shared" si="205"/>
        <v>-11.054001967760914</v>
      </c>
      <c r="J2063" s="1">
        <v>2.4176063749500001</v>
      </c>
      <c r="K2063" s="1">
        <v>196.86497211400001</v>
      </c>
      <c r="L2063" s="2">
        <v>0.19751150904999992</v>
      </c>
      <c r="M2063" s="2">
        <v>0.19403948356241185</v>
      </c>
      <c r="N2063" s="7">
        <v>0</v>
      </c>
      <c r="O2063" s="2">
        <v>3.3430273539041569E-4</v>
      </c>
      <c r="P2063" s="3">
        <v>263552.13440210011</v>
      </c>
      <c r="Q2063" s="3">
        <v>6289.6082841968009</v>
      </c>
      <c r="R2063" s="3">
        <v>588854.82949675806</v>
      </c>
      <c r="S2063" s="3">
        <v>1466.4314286516244</v>
      </c>
      <c r="T2063" s="3">
        <v>301932.85748019163</v>
      </c>
      <c r="V2063">
        <v>39095</v>
      </c>
      <c r="W2063" s="2">
        <v>0.84524384377828188</v>
      </c>
      <c r="X2063" s="2">
        <v>0.96686327344636802</v>
      </c>
      <c r="Y2063" s="2">
        <v>0.40154003790476028</v>
      </c>
      <c r="Z2063" s="2">
        <v>0.68944178013845614</v>
      </c>
      <c r="AA2063" s="2">
        <v>0.56743090423626064</v>
      </c>
      <c r="AB2063" s="2">
        <v>0.48753274385440615</v>
      </c>
      <c r="AC2063" s="2">
        <v>0.19403948356241185</v>
      </c>
      <c r="AD2063" s="2">
        <v>0</v>
      </c>
      <c r="AE2063" s="2">
        <v>3.3430273539041569E-4</v>
      </c>
      <c r="AF2063">
        <v>8673164.7072115857</v>
      </c>
      <c r="AG2063">
        <v>21154.592773688411</v>
      </c>
      <c r="AH2063">
        <v>3975940.2530364669</v>
      </c>
      <c r="AI2063">
        <v>460398.86939475522</v>
      </c>
      <c r="AJ2063">
        <v>415.45665469500182</v>
      </c>
      <c r="AK2063">
        <v>9262019.5367083438</v>
      </c>
      <c r="AL2063">
        <v>22621.024202340035</v>
      </c>
      <c r="AM2063">
        <v>4251551.5024643233</v>
      </c>
      <c r="AN2063">
        <v>486720.47744708974</v>
      </c>
      <c r="AO2063">
        <v>444.20146981077522</v>
      </c>
      <c r="AP2063">
        <v>588854.82949675806</v>
      </c>
      <c r="AQ2063">
        <v>1466.4314286516237</v>
      </c>
      <c r="AR2063">
        <v>275611.24942785641</v>
      </c>
      <c r="AS2063">
        <v>26321.608052334515</v>
      </c>
      <c r="AT2063">
        <v>28.744815115773406</v>
      </c>
      <c r="AU2063" s="3">
        <v>49531988.139530696</v>
      </c>
      <c r="AV2063" s="3">
        <v>1182068.9809319468</v>
      </c>
      <c r="AW2063">
        <v>1137804.6643983</v>
      </c>
      <c r="AX2063">
        <v>213839008.62701648</v>
      </c>
      <c r="AY2063">
        <v>27153.4345917264</v>
      </c>
      <c r="AZ2063">
        <v>5103216.4971690597</v>
      </c>
      <c r="BA2063">
        <v>1401356.7988004</v>
      </c>
      <c r="BB2063">
        <v>263370996.76654717</v>
      </c>
      <c r="BC2063">
        <v>33443.042875923202</v>
      </c>
      <c r="BD2063">
        <v>6285285.4781010067</v>
      </c>
      <c r="BE2063">
        <v>263552.13440210011</v>
      </c>
      <c r="BF2063">
        <v>49531988.139530696</v>
      </c>
      <c r="BG2063">
        <v>6289.6082841968009</v>
      </c>
      <c r="BH2063">
        <v>1182068.9809319468</v>
      </c>
      <c r="BI2063">
        <v>29.133039167467427</v>
      </c>
      <c r="BJ2063">
        <v>65.174125044690683</v>
      </c>
      <c r="BK2063">
        <v>36.041085877223253</v>
      </c>
      <c r="BL2063">
        <v>32.923235129740966</v>
      </c>
      <c r="BM2063">
        <v>21.869233161980052</v>
      </c>
      <c r="BN2063">
        <f t="shared" si="202"/>
        <v>-11.054001967760914</v>
      </c>
      <c r="BO2063">
        <v>0.62831784658199108</v>
      </c>
      <c r="BP2063">
        <v>0.22166443308907177</v>
      </c>
      <c r="BQ2063">
        <v>5.6796785733594146E-2</v>
      </c>
      <c r="BR2063">
        <v>8.3333333333333329E-2</v>
      </c>
      <c r="BS2063">
        <v>0.20689655172413793</v>
      </c>
      <c r="BT2063">
        <v>0.55555555555555558</v>
      </c>
      <c r="BU2063">
        <v>0.31656233635243236</v>
      </c>
      <c r="BV2063">
        <v>0.68944178013845614</v>
      </c>
      <c r="BW2063">
        <v>0.58862126995462727</v>
      </c>
      <c r="BX2063">
        <v>0.48753274385440615</v>
      </c>
      <c r="BY2063">
        <f t="shared" si="203"/>
        <v>0.12140930401704675</v>
      </c>
      <c r="BZ2063">
        <v>0</v>
      </c>
      <c r="CA2063">
        <f t="shared" si="204"/>
        <v>1.6773939824534152E-4</v>
      </c>
      <c r="CC2063">
        <v>0.12140930401704675</v>
      </c>
      <c r="CD2063">
        <v>1.6773939824534152E-4</v>
      </c>
    </row>
    <row r="2064" spans="1:82" x14ac:dyDescent="0.3">
      <c r="A2064">
        <v>0</v>
      </c>
      <c r="B2064" t="s">
        <v>1306</v>
      </c>
      <c r="C2064" t="s">
        <v>49</v>
      </c>
      <c r="D2064">
        <v>39097</v>
      </c>
      <c r="E2064" s="2">
        <f t="shared" si="201"/>
        <v>0.61940488572852026</v>
      </c>
      <c r="F2064" s="2" t="s">
        <v>1940</v>
      </c>
      <c r="G2064" s="3">
        <v>4923</v>
      </c>
      <c r="H2064" s="1">
        <v>3.9310701072855982</v>
      </c>
      <c r="I2064" s="1">
        <f t="shared" si="205"/>
        <v>-8.0351343157759558</v>
      </c>
      <c r="J2064" s="1">
        <v>2.48520636214</v>
      </c>
      <c r="K2064" s="1">
        <v>237.80867138599999</v>
      </c>
      <c r="L2064" s="2">
        <v>0.21034517382000018</v>
      </c>
      <c r="M2064" s="2">
        <v>8.2648895107467375E-3</v>
      </c>
      <c r="N2064" s="7">
        <v>0</v>
      </c>
      <c r="O2064" s="2">
        <v>7.6241019118018601E-5</v>
      </c>
      <c r="P2064" s="3">
        <v>15564.229237719997</v>
      </c>
      <c r="Q2064" s="3">
        <v>371.43658643776007</v>
      </c>
      <c r="R2064" s="3">
        <v>131967.63104295614</v>
      </c>
      <c r="S2064" s="3">
        <v>326.44489138780767</v>
      </c>
      <c r="T2064" s="3">
        <v>72668.615443442977</v>
      </c>
      <c r="V2064">
        <v>39097</v>
      </c>
      <c r="W2064" s="2">
        <v>0.60658988146978621</v>
      </c>
      <c r="X2064" s="2">
        <v>0.10545762480700673</v>
      </c>
      <c r="Y2064" s="2">
        <v>0.34622820319396808</v>
      </c>
      <c r="Z2064" s="2">
        <v>0.70871963115197123</v>
      </c>
      <c r="AA2064" s="2">
        <v>0.68544438348149139</v>
      </c>
      <c r="AB2064" s="2">
        <v>0.51921105885042973</v>
      </c>
      <c r="AC2064" s="2">
        <v>8.2648895107467375E-3</v>
      </c>
      <c r="AD2064" s="2">
        <v>0</v>
      </c>
      <c r="AE2064" s="2">
        <v>7.6241019118018601E-5</v>
      </c>
      <c r="AF2064">
        <v>377416.03828450938</v>
      </c>
      <c r="AG2064">
        <v>922.28953010130397</v>
      </c>
      <c r="AH2064">
        <v>173341.46333673468</v>
      </c>
      <c r="AI2064">
        <v>35914.468614605139</v>
      </c>
      <c r="AJ2064">
        <v>18.109768870795303</v>
      </c>
      <c r="AK2064">
        <v>509383.66932746553</v>
      </c>
      <c r="AL2064">
        <v>1248.7344214891116</v>
      </c>
      <c r="AM2064">
        <v>234695.77055276537</v>
      </c>
      <c r="AN2064">
        <v>47228.776842017323</v>
      </c>
      <c r="AO2064">
        <v>24.512591240566241</v>
      </c>
      <c r="AP2064">
        <v>131967.63104295614</v>
      </c>
      <c r="AQ2064">
        <v>326.44489138780762</v>
      </c>
      <c r="AR2064">
        <v>61354.307216030691</v>
      </c>
      <c r="AS2064">
        <v>11314.308227412184</v>
      </c>
      <c r="AT2064">
        <v>6.4028223697709379</v>
      </c>
      <c r="AU2064" s="3">
        <v>2925141.2429370964</v>
      </c>
      <c r="AV2064" s="3">
        <v>69807.79205511263</v>
      </c>
      <c r="AW2064">
        <v>39344.232720448003</v>
      </c>
      <c r="AX2064">
        <v>7394355.0974809974</v>
      </c>
      <c r="AY2064">
        <v>938.94064874598394</v>
      </c>
      <c r="AZ2064">
        <v>176464.50552532022</v>
      </c>
      <c r="BA2064">
        <v>54908.461958168002</v>
      </c>
      <c r="BB2064">
        <v>10319496.340418095</v>
      </c>
      <c r="BC2064">
        <v>1310.377235183744</v>
      </c>
      <c r="BD2064">
        <v>246272.29758043285</v>
      </c>
      <c r="BE2064">
        <v>15564.229237719997</v>
      </c>
      <c r="BF2064">
        <v>2925141.2429370964</v>
      </c>
      <c r="BG2064">
        <v>371.43658643776007</v>
      </c>
      <c r="BH2064">
        <v>69807.79205511263</v>
      </c>
      <c r="BI2064">
        <v>1.8410097926052797</v>
      </c>
      <c r="BJ2064">
        <v>5.772079899890878</v>
      </c>
      <c r="BK2064">
        <v>3.9310701072855982</v>
      </c>
      <c r="BL2064">
        <v>22.994746645865739</v>
      </c>
      <c r="BM2064">
        <v>14.959612330089783</v>
      </c>
      <c r="BN2064">
        <f t="shared" si="202"/>
        <v>-8.0351343157759558</v>
      </c>
      <c r="BO2064">
        <v>0.61940488572852026</v>
      </c>
      <c r="BP2064">
        <v>1.3808978439059141E-2</v>
      </c>
      <c r="BQ2064">
        <v>8.3594087649659338E-2</v>
      </c>
      <c r="BR2064">
        <v>6.5476190476190479E-2</v>
      </c>
      <c r="BS2064">
        <v>0.20689655172413793</v>
      </c>
      <c r="BT2064">
        <v>0.44444444444444442</v>
      </c>
      <c r="BU2064">
        <v>0.23010859771204403</v>
      </c>
      <c r="BV2064">
        <v>0.70871963115197123</v>
      </c>
      <c r="BW2064">
        <v>0.71104189157831055</v>
      </c>
      <c r="BX2064">
        <v>0.51921105885042973</v>
      </c>
      <c r="BY2064">
        <f t="shared" si="203"/>
        <v>9.2724847685529826E-2</v>
      </c>
      <c r="BZ2064">
        <v>0</v>
      </c>
      <c r="CA2064">
        <f t="shared" si="204"/>
        <v>3.5640751168940144E-5</v>
      </c>
      <c r="CC2064">
        <v>9.2724847685529826E-2</v>
      </c>
      <c r="CD2064">
        <v>3.5640751168940144E-5</v>
      </c>
    </row>
    <row r="2065" spans="1:82" x14ac:dyDescent="0.3">
      <c r="A2065">
        <v>0</v>
      </c>
      <c r="B2065" t="s">
        <v>1306</v>
      </c>
      <c r="C2065" t="s">
        <v>1325</v>
      </c>
      <c r="D2065">
        <v>39099</v>
      </c>
      <c r="E2065" s="2">
        <f t="shared" si="201"/>
        <v>0.6331217442442435</v>
      </c>
      <c r="F2065" s="2" t="s">
        <v>1940</v>
      </c>
      <c r="G2065" s="3">
        <v>-3320</v>
      </c>
      <c r="H2065" s="1">
        <v>33.738065778766966</v>
      </c>
      <c r="I2065" s="1">
        <f t="shared" si="205"/>
        <v>-5.9606999838318941</v>
      </c>
      <c r="J2065" s="1">
        <v>2.5978374747199999</v>
      </c>
      <c r="K2065" s="1">
        <v>244.52599949500001</v>
      </c>
      <c r="L2065" s="2">
        <v>0.22521483128999997</v>
      </c>
      <c r="M2065" s="2">
        <v>8.4803391311416745E-2</v>
      </c>
      <c r="N2065" s="7">
        <v>0</v>
      </c>
      <c r="O2065" s="2">
        <v>4.690744609740765E-4</v>
      </c>
      <c r="P2065" s="3">
        <v>959757.68736660003</v>
      </c>
      <c r="Q2065" s="3">
        <v>22904.386318012803</v>
      </c>
      <c r="R2065" s="3">
        <v>2453632.1947300555</v>
      </c>
      <c r="S2065" s="3">
        <v>6040.568840603225</v>
      </c>
      <c r="T2065" s="3">
        <v>1326236.9407013962</v>
      </c>
      <c r="V2065">
        <v>39099</v>
      </c>
      <c r="W2065" s="2">
        <v>0.80262495157126823</v>
      </c>
      <c r="X2065" s="2">
        <v>0.90508085216217948</v>
      </c>
      <c r="Y2065" s="2">
        <v>0.14851422588861971</v>
      </c>
      <c r="Z2065" s="2">
        <v>0.74083924978001847</v>
      </c>
      <c r="AA2065" s="2">
        <v>0.70480597697377756</v>
      </c>
      <c r="AB2065" s="2">
        <v>0.55591497013839908</v>
      </c>
      <c r="AC2065" s="2">
        <v>8.4803391311416745E-2</v>
      </c>
      <c r="AD2065" s="2">
        <v>0</v>
      </c>
      <c r="AE2065" s="2">
        <v>4.690744609740765E-4</v>
      </c>
      <c r="AF2065">
        <v>4527361.4129916457</v>
      </c>
      <c r="AG2065">
        <v>11057.038844641971</v>
      </c>
      <c r="AH2065">
        <v>2078136.236991473</v>
      </c>
      <c r="AI2065">
        <v>377870.74864439754</v>
      </c>
      <c r="AJ2065">
        <v>217.1239586845995</v>
      </c>
      <c r="AK2065">
        <v>6980993.6077217013</v>
      </c>
      <c r="AL2065">
        <v>17097.607685245195</v>
      </c>
      <c r="AM2065">
        <v>3213442.459215892</v>
      </c>
      <c r="AN2065">
        <v>568801.46712137456</v>
      </c>
      <c r="AO2065">
        <v>335.65398019367694</v>
      </c>
      <c r="AP2065">
        <v>2453632.1947300555</v>
      </c>
      <c r="AQ2065">
        <v>6040.5688406032241</v>
      </c>
      <c r="AR2065">
        <v>1135306.222224419</v>
      </c>
      <c r="AS2065">
        <v>190930.71847697702</v>
      </c>
      <c r="AT2065">
        <v>118.53002150907744</v>
      </c>
      <c r="AU2065" s="3">
        <v>180376859.76367882</v>
      </c>
      <c r="AV2065" s="3">
        <v>4304650.3646073258</v>
      </c>
      <c r="AW2065">
        <v>1006098.5314030001</v>
      </c>
      <c r="AX2065">
        <v>189086157.99187985</v>
      </c>
      <c r="AY2065">
        <v>24010.299412623997</v>
      </c>
      <c r="AZ2065">
        <v>4512495.6716085542</v>
      </c>
      <c r="BA2065">
        <v>1965856.2187696001</v>
      </c>
      <c r="BB2065">
        <v>369463017.75555867</v>
      </c>
      <c r="BC2065">
        <v>46914.685730636804</v>
      </c>
      <c r="BD2065">
        <v>8817146.0362158809</v>
      </c>
      <c r="BE2065">
        <v>959757.68736660003</v>
      </c>
      <c r="BF2065">
        <v>180376859.76367882</v>
      </c>
      <c r="BG2065">
        <v>22904.386318012803</v>
      </c>
      <c r="BH2065">
        <v>4304650.3646073258</v>
      </c>
      <c r="BI2065">
        <v>27.312741855357427</v>
      </c>
      <c r="BJ2065">
        <v>61.050807634124396</v>
      </c>
      <c r="BK2065">
        <v>33.738065778766966</v>
      </c>
      <c r="BL2065">
        <v>43.488093298683076</v>
      </c>
      <c r="BM2065">
        <v>37.527393314851182</v>
      </c>
      <c r="BN2065">
        <f t="shared" si="202"/>
        <v>-5.9606999838318941</v>
      </c>
      <c r="BO2065">
        <v>0.6331217442442435</v>
      </c>
      <c r="BP2065">
        <v>0.20940322007283158</v>
      </c>
      <c r="BQ2065">
        <v>9.7737996880154915E-2</v>
      </c>
      <c r="BR2065">
        <v>0.10714285714285714</v>
      </c>
      <c r="BS2065">
        <v>0.10344827586206896</v>
      </c>
      <c r="BT2065">
        <v>0.55555555555555558</v>
      </c>
      <c r="BU2065">
        <v>0.17070135491933019</v>
      </c>
      <c r="BV2065">
        <v>0.74083924978001847</v>
      </c>
      <c r="BW2065">
        <v>0.73112653213047463</v>
      </c>
      <c r="BX2065">
        <v>0.55591497013839908</v>
      </c>
      <c r="BY2065">
        <f t="shared" si="203"/>
        <v>6.7395221992029103E-2</v>
      </c>
      <c r="BZ2065">
        <v>0</v>
      </c>
      <c r="CA2065">
        <f t="shared" si="204"/>
        <v>2.0519792164975855E-4</v>
      </c>
      <c r="CC2065">
        <v>6.7395221992029103E-2</v>
      </c>
      <c r="CD2065">
        <v>2.0519792164975855E-4</v>
      </c>
    </row>
    <row r="2066" spans="1:82" x14ac:dyDescent="0.3">
      <c r="A2066">
        <v>0</v>
      </c>
      <c r="B2066" t="s">
        <v>1306</v>
      </c>
      <c r="C2066" t="s">
        <v>51</v>
      </c>
      <c r="D2066">
        <v>39101</v>
      </c>
      <c r="E2066" s="2">
        <f t="shared" si="201"/>
        <v>0.62796921216636115</v>
      </c>
      <c r="F2066" s="2" t="s">
        <v>1940</v>
      </c>
      <c r="G2066" s="3">
        <v>6181</v>
      </c>
      <c r="H2066" s="1">
        <v>16.321988994617811</v>
      </c>
      <c r="I2066" s="1">
        <f t="shared" si="205"/>
        <v>-7.6047165211402366</v>
      </c>
      <c r="J2066" s="1">
        <v>2.4667108466499998</v>
      </c>
      <c r="K2066" s="1">
        <v>264.25146440100002</v>
      </c>
      <c r="L2066" s="2">
        <v>0.24831709816000003</v>
      </c>
      <c r="M2066" s="2">
        <v>3.8913882694339645E-2</v>
      </c>
      <c r="N2066" s="7">
        <v>0</v>
      </c>
      <c r="O2066" s="2">
        <v>1.8616450819923587E-4</v>
      </c>
      <c r="P2066" s="3">
        <v>99787.722061329987</v>
      </c>
      <c r="Q2066" s="3">
        <v>2381.4099808446394</v>
      </c>
      <c r="R2066" s="3">
        <v>759602.38205735432</v>
      </c>
      <c r="S2066" s="3">
        <v>1863.8122859369378</v>
      </c>
      <c r="T2066" s="3">
        <v>407518.06673568347</v>
      </c>
      <c r="V2066">
        <v>39101</v>
      </c>
      <c r="W2066" s="2">
        <v>0.73727505614305278</v>
      </c>
      <c r="X2066" s="2">
        <v>0.4378650455275242</v>
      </c>
      <c r="Y2066" s="2">
        <v>0.32972173769387481</v>
      </c>
      <c r="Z2066" s="2">
        <v>0.70344516577326877</v>
      </c>
      <c r="AA2066" s="2">
        <v>0.76166138536817041</v>
      </c>
      <c r="AB2066" s="2">
        <v>0.61294006002081514</v>
      </c>
      <c r="AC2066" s="2">
        <v>3.8913882694339645E-2</v>
      </c>
      <c r="AD2066" s="2">
        <v>0</v>
      </c>
      <c r="AE2066" s="2">
        <v>1.8616450819923587E-4</v>
      </c>
      <c r="AF2066">
        <v>1270646.2981683267</v>
      </c>
      <c r="AG2066">
        <v>3105.3945943699882</v>
      </c>
      <c r="AH2066">
        <v>583649.30497145886</v>
      </c>
      <c r="AI2066">
        <v>98925.613578607561</v>
      </c>
      <c r="AJ2066">
        <v>60.975906894607952</v>
      </c>
      <c r="AK2066">
        <v>2030248.680225681</v>
      </c>
      <c r="AL2066">
        <v>4969.206880306926</v>
      </c>
      <c r="AM2066">
        <v>933947.05690821412</v>
      </c>
      <c r="AN2066">
        <v>156145.92837753581</v>
      </c>
      <c r="AO2066">
        <v>97.559428485676477</v>
      </c>
      <c r="AP2066">
        <v>759602.38205735432</v>
      </c>
      <c r="AQ2066">
        <v>1863.8122859369378</v>
      </c>
      <c r="AR2066">
        <v>350297.75193675526</v>
      </c>
      <c r="AS2066">
        <v>57220.314798928244</v>
      </c>
      <c r="AT2066">
        <v>36.583521591068525</v>
      </c>
      <c r="AU2066" s="3">
        <v>18754104.484206356</v>
      </c>
      <c r="AV2066" s="3">
        <v>447562.19179994153</v>
      </c>
      <c r="AW2066">
        <v>137748.14805453003</v>
      </c>
      <c r="AX2066">
        <v>25888386.945368372</v>
      </c>
      <c r="AY2066">
        <v>3287.3264149502397</v>
      </c>
      <c r="AZ2066">
        <v>617820.12642574799</v>
      </c>
      <c r="BA2066">
        <v>237535.87011586002</v>
      </c>
      <c r="BB2066">
        <v>44642491.429574728</v>
      </c>
      <c r="BC2066">
        <v>5668.7363957948792</v>
      </c>
      <c r="BD2066">
        <v>1065382.3182256895</v>
      </c>
      <c r="BE2066">
        <v>99787.722061329987</v>
      </c>
      <c r="BF2066">
        <v>18754104.484206356</v>
      </c>
      <c r="BG2066">
        <v>2381.4099808446394</v>
      </c>
      <c r="BH2066">
        <v>447562.19179994153</v>
      </c>
      <c r="BI2066">
        <v>6.8816368437752864</v>
      </c>
      <c r="BJ2066">
        <v>23.203625838393098</v>
      </c>
      <c r="BK2066">
        <v>16.321988994617811</v>
      </c>
      <c r="BL2066">
        <v>24.869952513001572</v>
      </c>
      <c r="BM2066">
        <v>17.265235991861335</v>
      </c>
      <c r="BN2066">
        <f t="shared" si="202"/>
        <v>-7.6047165211402366</v>
      </c>
      <c r="BO2066">
        <v>0.62796921216636115</v>
      </c>
      <c r="BP2066">
        <v>5.2331228305633144E-2</v>
      </c>
      <c r="BQ2066">
        <v>7.733452613252137E-2</v>
      </c>
      <c r="BR2066">
        <v>8.9285714285714288E-2</v>
      </c>
      <c r="BS2066">
        <v>0.10344827586206896</v>
      </c>
      <c r="BT2066">
        <v>0.3888888888888889</v>
      </c>
      <c r="BU2066">
        <v>0.21778237748203769</v>
      </c>
      <c r="BV2066">
        <v>0.70344516577326877</v>
      </c>
      <c r="BW2066">
        <v>0.79010517154374527</v>
      </c>
      <c r="BX2066">
        <v>0.61294006002081514</v>
      </c>
      <c r="BY2066">
        <f t="shared" si="203"/>
        <v>0.12128849618410009</v>
      </c>
      <c r="BZ2066">
        <v>0</v>
      </c>
      <c r="CA2066">
        <f t="shared" si="204"/>
        <v>7.5123075133460209E-5</v>
      </c>
      <c r="CC2066">
        <v>0.12128849618410009</v>
      </c>
      <c r="CD2066">
        <v>7.5123075133460209E-5</v>
      </c>
    </row>
    <row r="2067" spans="1:82" x14ac:dyDescent="0.3">
      <c r="A2067">
        <v>0</v>
      </c>
      <c r="B2067" t="s">
        <v>1306</v>
      </c>
      <c r="C2067" t="s">
        <v>1326</v>
      </c>
      <c r="D2067">
        <v>39103</v>
      </c>
      <c r="E2067" s="2">
        <f t="shared" si="201"/>
        <v>0.63910664606950851</v>
      </c>
      <c r="F2067" s="2" t="s">
        <v>1940</v>
      </c>
      <c r="G2067" s="3">
        <v>38906</v>
      </c>
      <c r="H2067" s="1">
        <v>30.795642225679856</v>
      </c>
      <c r="I2067" s="1">
        <f t="shared" si="205"/>
        <v>-6.7609375768500044</v>
      </c>
      <c r="J2067" s="1">
        <v>2.5134708088400002</v>
      </c>
      <c r="K2067" s="1">
        <v>261.71315623300001</v>
      </c>
      <c r="L2067" s="2">
        <v>0.2401388982799999</v>
      </c>
      <c r="M2067" s="2">
        <v>4.1408170923594355E-2</v>
      </c>
      <c r="N2067" s="7">
        <v>0</v>
      </c>
      <c r="O2067" s="2">
        <v>8.9275980447575448E-4</v>
      </c>
      <c r="P2067" s="3">
        <v>685331.17834049021</v>
      </c>
      <c r="Q2067" s="3">
        <v>16355.263699485917</v>
      </c>
      <c r="R2067" s="3">
        <v>2317053.3592737531</v>
      </c>
      <c r="S2067" s="3">
        <v>5678.9207176502086</v>
      </c>
      <c r="T2067" s="3">
        <v>1155476.6001617596</v>
      </c>
      <c r="V2067">
        <v>39103</v>
      </c>
      <c r="W2067" s="2">
        <v>0.80458025818370615</v>
      </c>
      <c r="X2067" s="2">
        <v>0.82614534844026222</v>
      </c>
      <c r="Y2067" s="2">
        <v>0.21575371345044256</v>
      </c>
      <c r="Z2067" s="2">
        <v>0.71677995505307757</v>
      </c>
      <c r="AA2067" s="2">
        <v>0.7543451295430128</v>
      </c>
      <c r="AB2067" s="2">
        <v>0.59275318460042181</v>
      </c>
      <c r="AC2067" s="2">
        <v>4.1408170923594355E-2</v>
      </c>
      <c r="AD2067" s="2">
        <v>0</v>
      </c>
      <c r="AE2067" s="2">
        <v>8.9275980447575448E-4</v>
      </c>
      <c r="AF2067">
        <v>1755670.9082991555</v>
      </c>
      <c r="AG2067">
        <v>4293.9962505078893</v>
      </c>
      <c r="AH2067">
        <v>807043.30834562634</v>
      </c>
      <c r="AI2067">
        <v>67920.234636922018</v>
      </c>
      <c r="AJ2067">
        <v>84.308846172089815</v>
      </c>
      <c r="AK2067">
        <v>4072724.2675729087</v>
      </c>
      <c r="AL2067">
        <v>9972.916968158097</v>
      </c>
      <c r="AM2067">
        <v>1874378.8849108955</v>
      </c>
      <c r="AN2067">
        <v>156061.25823341287</v>
      </c>
      <c r="AO2067">
        <v>195.78800429125712</v>
      </c>
      <c r="AP2067">
        <v>2317053.3592737531</v>
      </c>
      <c r="AQ2067">
        <v>5678.9207176502077</v>
      </c>
      <c r="AR2067">
        <v>1067335.5765652691</v>
      </c>
      <c r="AS2067">
        <v>88141.02359649085</v>
      </c>
      <c r="AT2067">
        <v>111.47915811916731</v>
      </c>
      <c r="AU2067" s="3">
        <v>128801141.65731172</v>
      </c>
      <c r="AV2067" s="3">
        <v>3073808.2596813831</v>
      </c>
      <c r="AW2067">
        <v>543385.74111981003</v>
      </c>
      <c r="AX2067">
        <v>102123916.18605709</v>
      </c>
      <c r="AY2067">
        <v>12967.769988336478</v>
      </c>
      <c r="AZ2067">
        <v>2437162.6916079577</v>
      </c>
      <c r="BA2067">
        <v>1228716.9194603004</v>
      </c>
      <c r="BB2067">
        <v>230925057.84336886</v>
      </c>
      <c r="BC2067">
        <v>29323.033687822397</v>
      </c>
      <c r="BD2067">
        <v>5510970.9512893409</v>
      </c>
      <c r="BE2067">
        <v>685331.17834049021</v>
      </c>
      <c r="BF2067">
        <v>128801141.65731172</v>
      </c>
      <c r="BG2067">
        <v>16355.263699485917</v>
      </c>
      <c r="BH2067">
        <v>3073808.2596813831</v>
      </c>
      <c r="BI2067">
        <v>16.678016503127708</v>
      </c>
      <c r="BJ2067">
        <v>47.473658728807564</v>
      </c>
      <c r="BK2067">
        <v>30.795642225679856</v>
      </c>
      <c r="BL2067">
        <v>38.670635858326769</v>
      </c>
      <c r="BM2067">
        <v>31.909698281476764</v>
      </c>
      <c r="BN2067">
        <f t="shared" si="202"/>
        <v>-6.7609375768500044</v>
      </c>
      <c r="BO2067">
        <v>0.63910664606950851</v>
      </c>
      <c r="BP2067">
        <v>0.12907690974244601</v>
      </c>
      <c r="BQ2067">
        <v>7.9193303455118699E-2</v>
      </c>
      <c r="BR2067">
        <v>0.11904761904761904</v>
      </c>
      <c r="BS2067">
        <v>6.8965517241379309E-2</v>
      </c>
      <c r="BT2067">
        <v>0.55555555555555558</v>
      </c>
      <c r="BU2067">
        <v>0.19361840186953741</v>
      </c>
      <c r="BV2067">
        <v>0.71677995505307757</v>
      </c>
      <c r="BW2067">
        <v>0.78251569454669379</v>
      </c>
      <c r="BX2067">
        <v>0.59275318460042181</v>
      </c>
      <c r="BY2067">
        <f t="shared" si="203"/>
        <v>5.0857062316019781E-2</v>
      </c>
      <c r="BZ2067">
        <v>0</v>
      </c>
      <c r="CA2067">
        <f t="shared" si="204"/>
        <v>3.6945376884232656E-4</v>
      </c>
      <c r="CC2067">
        <v>5.0857062316019781E-2</v>
      </c>
      <c r="CD2067">
        <v>3.6945376884232656E-4</v>
      </c>
    </row>
    <row r="2068" spans="1:82" x14ac:dyDescent="0.3">
      <c r="A2068">
        <v>0</v>
      </c>
      <c r="B2068" t="s">
        <v>1306</v>
      </c>
      <c r="C2068" t="s">
        <v>1327</v>
      </c>
      <c r="D2068">
        <v>39105</v>
      </c>
      <c r="E2068" s="2">
        <f t="shared" si="201"/>
        <v>0.62485205547881462</v>
      </c>
      <c r="F2068" s="2" t="s">
        <v>1939</v>
      </c>
      <c r="G2068" s="3">
        <v>789</v>
      </c>
      <c r="H2068" s="1">
        <v>0.57004768164709951</v>
      </c>
      <c r="I2068" s="1">
        <f t="shared" si="205"/>
        <v>-14.689220228406718</v>
      </c>
      <c r="J2068" s="1">
        <v>2.6901173474200002</v>
      </c>
      <c r="K2068" s="1">
        <v>198.79772931100001</v>
      </c>
      <c r="L2068" s="2">
        <v>0.1405477261000001</v>
      </c>
      <c r="M2068" s="2">
        <v>3.8944196104484562E-3</v>
      </c>
      <c r="N2068" s="7">
        <v>0</v>
      </c>
      <c r="O2068" s="2">
        <v>3.6135335862923475E-3</v>
      </c>
      <c r="P2068" s="3">
        <v>10745.290255557</v>
      </c>
      <c r="Q2068" s="3">
        <v>256.4337669310558</v>
      </c>
      <c r="R2068" s="3">
        <v>32481.322040051266</v>
      </c>
      <c r="S2068" s="3">
        <v>75.910001807719453</v>
      </c>
      <c r="T2068" s="3">
        <v>15671.470051864999</v>
      </c>
      <c r="V2068">
        <v>39105</v>
      </c>
      <c r="W2068" s="2">
        <v>0.52750700995434441</v>
      </c>
      <c r="X2068" s="2">
        <v>1.5292496163278504E-2</v>
      </c>
      <c r="Y2068" s="2">
        <v>0.35409267513726672</v>
      </c>
      <c r="Z2068" s="2">
        <v>0.76715519614930872</v>
      </c>
      <c r="AA2068" s="2">
        <v>0.57300175898094208</v>
      </c>
      <c r="AB2068" s="2">
        <v>0.34692468746560168</v>
      </c>
      <c r="AC2068" s="2">
        <v>3.8944196104484562E-3</v>
      </c>
      <c r="AD2068" s="2">
        <v>0</v>
      </c>
      <c r="AE2068" s="2">
        <v>3.6135335862923475E-3</v>
      </c>
      <c r="AF2068">
        <v>103638.66053636179</v>
      </c>
      <c r="AG2068">
        <v>242.76618921604251</v>
      </c>
      <c r="AH2068">
        <v>45627.154070337558</v>
      </c>
      <c r="AI2068">
        <v>4421.9957451366799</v>
      </c>
      <c r="AJ2068">
        <v>4.7858172896643243</v>
      </c>
      <c r="AK2068">
        <v>136119.98257641305</v>
      </c>
      <c r="AL2068">
        <v>318.67619102376193</v>
      </c>
      <c r="AM2068">
        <v>59894.204021342586</v>
      </c>
      <c r="AN2068">
        <v>5826.4158459966447</v>
      </c>
      <c r="AO2068">
        <v>6.2826133426095696</v>
      </c>
      <c r="AP2068">
        <v>32481.322040051266</v>
      </c>
      <c r="AQ2068">
        <v>75.910001807719425</v>
      </c>
      <c r="AR2068">
        <v>14267.049951005029</v>
      </c>
      <c r="AS2068">
        <v>1404.4201008599648</v>
      </c>
      <c r="AT2068">
        <v>1.4967960529452453</v>
      </c>
      <c r="AU2068" s="3">
        <v>2019469.8506293825</v>
      </c>
      <c r="AV2068" s="3">
        <v>48194.162157022627</v>
      </c>
      <c r="AW2068">
        <v>35455.406406134003</v>
      </c>
      <c r="AX2068">
        <v>6663489.0799688241</v>
      </c>
      <c r="AY2068">
        <v>846.13474429827204</v>
      </c>
      <c r="AZ2068">
        <v>159022.56384341724</v>
      </c>
      <c r="BA2068">
        <v>46200.696661691007</v>
      </c>
      <c r="BB2068">
        <v>8682958.9305982068</v>
      </c>
      <c r="BC2068">
        <v>1102.5685112293279</v>
      </c>
      <c r="BD2068">
        <v>207216.72600043987</v>
      </c>
      <c r="BE2068">
        <v>10745.290255557</v>
      </c>
      <c r="BF2068">
        <v>2019469.8506293825</v>
      </c>
      <c r="BG2068">
        <v>256.4337669310558</v>
      </c>
      <c r="BH2068">
        <v>48194.162157022627</v>
      </c>
      <c r="BI2068">
        <v>0.7794104665066971</v>
      </c>
      <c r="BJ2068">
        <v>1.3494581481537966</v>
      </c>
      <c r="BK2068">
        <v>0.57004768164709951</v>
      </c>
      <c r="BL2068">
        <v>52.747872146974764</v>
      </c>
      <c r="BM2068">
        <v>38.058651918568046</v>
      </c>
      <c r="BN2068">
        <f t="shared" si="202"/>
        <v>-14.689220228406718</v>
      </c>
      <c r="BO2068">
        <v>0.62485205547881462</v>
      </c>
      <c r="BP2068">
        <v>5.8975857285314985E-3</v>
      </c>
      <c r="BQ2068">
        <v>7.7094599440933928E-2</v>
      </c>
      <c r="BR2068">
        <v>4.7619047619047616E-2</v>
      </c>
      <c r="BS2068">
        <v>3.4482758620689655E-2</v>
      </c>
      <c r="BT2068">
        <v>0.66666666666666663</v>
      </c>
      <c r="BU2068">
        <v>0.42066700261694906</v>
      </c>
      <c r="BV2068">
        <v>0.76715519614930872</v>
      </c>
      <c r="BW2068">
        <v>0.59440016491798975</v>
      </c>
      <c r="BX2068">
        <v>0.34692468746560168</v>
      </c>
      <c r="BY2068">
        <f t="shared" si="203"/>
        <v>0.13175167820145364</v>
      </c>
      <c r="BZ2068">
        <v>0</v>
      </c>
      <c r="CA2068">
        <f t="shared" si="204"/>
        <v>2.4212017081543459E-3</v>
      </c>
      <c r="CC2068">
        <v>0.13175167820145364</v>
      </c>
      <c r="CD2068">
        <v>2.4212017081543459E-3</v>
      </c>
    </row>
    <row r="2069" spans="1:82" x14ac:dyDescent="0.3">
      <c r="A2069">
        <v>0</v>
      </c>
      <c r="B2069" t="s">
        <v>1306</v>
      </c>
      <c r="C2069" t="s">
        <v>502</v>
      </c>
      <c r="D2069">
        <v>39107</v>
      </c>
      <c r="E2069" s="2">
        <f t="shared" si="201"/>
        <v>0.61538482570856401</v>
      </c>
      <c r="F2069" s="2" t="s">
        <v>1940</v>
      </c>
      <c r="G2069" s="3">
        <v>1741</v>
      </c>
      <c r="H2069" s="1">
        <v>1.9203488386954342</v>
      </c>
      <c r="I2069" s="1">
        <f t="shared" si="205"/>
        <v>-6.6673668387207936</v>
      </c>
      <c r="J2069" s="1">
        <v>2.39530748428</v>
      </c>
      <c r="K2069" s="1">
        <v>225.200850489</v>
      </c>
      <c r="L2069" s="2">
        <v>0.23888752773999999</v>
      </c>
      <c r="M2069" s="2">
        <v>4.1000663786942594E-3</v>
      </c>
      <c r="N2069" s="7">
        <v>0</v>
      </c>
      <c r="O2069" s="2">
        <v>1.3380747701751576E-5</v>
      </c>
      <c r="P2069" s="3">
        <v>-3965.2090203180014</v>
      </c>
      <c r="Q2069" s="3">
        <v>-94.628759350943994</v>
      </c>
      <c r="R2069" s="3">
        <v>-51998.533824239421</v>
      </c>
      <c r="S2069" s="3">
        <v>-126.42695984541152</v>
      </c>
      <c r="T2069" s="3">
        <v>-28404.312781523098</v>
      </c>
      <c r="V2069">
        <v>39107</v>
      </c>
      <c r="W2069" s="2">
        <v>0.59528254962277105</v>
      </c>
      <c r="X2069" s="2">
        <v>5.1516615527762988E-2</v>
      </c>
      <c r="Y2069" s="2">
        <v>0.35167838270742341</v>
      </c>
      <c r="Z2069" s="2">
        <v>0.68308268585498089</v>
      </c>
      <c r="AA2069" s="2">
        <v>0.64910441332219471</v>
      </c>
      <c r="AB2069" s="2">
        <v>0.5896643311159887</v>
      </c>
      <c r="AC2069" s="2">
        <v>4.1000663786942594E-3</v>
      </c>
      <c r="AD2069" s="2">
        <v>0</v>
      </c>
      <c r="AE2069" s="2">
        <v>1.3380747701751576E-5</v>
      </c>
      <c r="AF2069">
        <v>285515.13396631461</v>
      </c>
      <c r="AG2069">
        <v>696.67434591796814</v>
      </c>
      <c r="AH2069">
        <v>130937.78759184069</v>
      </c>
      <c r="AI2069">
        <v>24780.845175744045</v>
      </c>
      <c r="AJ2069">
        <v>13.681536927466745</v>
      </c>
      <c r="AK2069">
        <v>233516.60014207519</v>
      </c>
      <c r="AL2069">
        <v>570.24738607255665</v>
      </c>
      <c r="AM2069">
        <v>107176.23169256565</v>
      </c>
      <c r="AN2069">
        <v>20138.088293495977</v>
      </c>
      <c r="AO2069">
        <v>11.197901488919982</v>
      </c>
      <c r="AP2069">
        <v>-51998.533824239421</v>
      </c>
      <c r="AQ2069">
        <v>-126.42695984541149</v>
      </c>
      <c r="AR2069">
        <v>-23761.555899275045</v>
      </c>
      <c r="AS2069">
        <v>-4642.756882248068</v>
      </c>
      <c r="AT2069">
        <v>-2.4836354385467629</v>
      </c>
      <c r="AU2069" s="3">
        <v>-745221.38327856513</v>
      </c>
      <c r="AV2069" s="3">
        <v>-17784.529032416413</v>
      </c>
      <c r="AW2069">
        <v>25966.395718223001</v>
      </c>
      <c r="AX2069">
        <v>4880124.4112828309</v>
      </c>
      <c r="AY2069">
        <v>619.68178702318403</v>
      </c>
      <c r="AZ2069">
        <v>116462.9950531372</v>
      </c>
      <c r="BA2069">
        <v>22001.186697904999</v>
      </c>
      <c r="BB2069">
        <v>4134903.0280042654</v>
      </c>
      <c r="BC2069">
        <v>525.05302767223998</v>
      </c>
      <c r="BD2069">
        <v>98678.466020720778</v>
      </c>
      <c r="BE2069">
        <v>-3965.2090203180014</v>
      </c>
      <c r="BF2069">
        <v>-745221.38327856513</v>
      </c>
      <c r="BG2069">
        <v>-94.628759350943994</v>
      </c>
      <c r="BH2069">
        <v>-17784.529032416413</v>
      </c>
      <c r="BI2069">
        <v>1.3739703846588598</v>
      </c>
      <c r="BJ2069">
        <v>3.2943192233542939</v>
      </c>
      <c r="BK2069">
        <v>1.9203488386954342</v>
      </c>
      <c r="BL2069">
        <v>20.042882375465286</v>
      </c>
      <c r="BM2069">
        <v>13.375515536744492</v>
      </c>
      <c r="BN2069">
        <f t="shared" si="202"/>
        <v>-6.6673668387207936</v>
      </c>
      <c r="BO2069">
        <v>0.61538482570856401</v>
      </c>
      <c r="BP2069">
        <v>1.0238939602538015E-2</v>
      </c>
      <c r="BQ2069">
        <v>6.0378423091857696E-2</v>
      </c>
      <c r="BR2069">
        <v>0.13095238095238096</v>
      </c>
      <c r="BS2069">
        <v>0.20689655172413793</v>
      </c>
      <c r="BT2069">
        <v>0.44444444444444442</v>
      </c>
      <c r="BU2069">
        <v>0.19093874145670281</v>
      </c>
      <c r="BV2069">
        <v>0.68308268585498089</v>
      </c>
      <c r="BW2069">
        <v>0.67334482709771237</v>
      </c>
      <c r="BX2069">
        <v>0.5896643311159887</v>
      </c>
      <c r="BY2069">
        <f t="shared" si="203"/>
        <v>6.2670298132270028E-2</v>
      </c>
      <c r="BZ2069">
        <v>0</v>
      </c>
      <c r="CA2069">
        <f t="shared" si="204"/>
        <v>5.6318679808705624E-6</v>
      </c>
      <c r="CC2069">
        <v>6.2670298132270028E-2</v>
      </c>
      <c r="CD2069">
        <v>5.6318679808705624E-6</v>
      </c>
    </row>
    <row r="2070" spans="1:82" x14ac:dyDescent="0.3">
      <c r="A2070">
        <v>0</v>
      </c>
      <c r="B2070" t="s">
        <v>1306</v>
      </c>
      <c r="C2070" t="s">
        <v>540</v>
      </c>
      <c r="D2070">
        <v>39109</v>
      </c>
      <c r="E2070" s="2">
        <f t="shared" si="201"/>
        <v>0.59668625836816136</v>
      </c>
      <c r="F2070" s="2" t="s">
        <v>1939</v>
      </c>
      <c r="G2070" s="3">
        <v>6674</v>
      </c>
      <c r="H2070" s="1">
        <v>20.12267040718973</v>
      </c>
      <c r="I2070" s="1">
        <f t="shared" si="205"/>
        <v>-9.0658558161849321</v>
      </c>
      <c r="J2070" s="1">
        <v>2.4398141422599999</v>
      </c>
      <c r="K2070" s="1">
        <v>221.106760098</v>
      </c>
      <c r="L2070" s="2">
        <v>0.22232574826000007</v>
      </c>
      <c r="M2070" s="2">
        <v>4.9534811765088074E-2</v>
      </c>
      <c r="N2070" s="7">
        <v>0</v>
      </c>
      <c r="O2070" s="2">
        <v>1.7082793855190205E-4</v>
      </c>
      <c r="P2070" s="3">
        <v>154711.91071392002</v>
      </c>
      <c r="Q2070" s="3">
        <v>3692.1625298073591</v>
      </c>
      <c r="R2070" s="3">
        <v>848894.14675431023</v>
      </c>
      <c r="S2070" s="3">
        <v>2085.7401557302728</v>
      </c>
      <c r="T2070" s="3">
        <v>452920.5020281222</v>
      </c>
      <c r="V2070">
        <v>39109</v>
      </c>
      <c r="W2070" s="2">
        <v>0.72191748013390977</v>
      </c>
      <c r="X2070" s="2">
        <v>0.53982477239048099</v>
      </c>
      <c r="Y2070" s="2">
        <v>0.35325111224530459</v>
      </c>
      <c r="Z2070" s="2">
        <v>0.69577488828449319</v>
      </c>
      <c r="AA2070" s="2">
        <v>0.63730387111479359</v>
      </c>
      <c r="AB2070" s="2">
        <v>0.54878362582528117</v>
      </c>
      <c r="AC2070" s="2">
        <v>4.9534811765088074E-2</v>
      </c>
      <c r="AD2070" s="2">
        <v>0</v>
      </c>
      <c r="AE2070" s="2">
        <v>1.7082793855190205E-4</v>
      </c>
      <c r="AF2070">
        <v>1254362.9049347665</v>
      </c>
      <c r="AG2070">
        <v>3062.1628439073238</v>
      </c>
      <c r="AH2070">
        <v>575524.03124425549</v>
      </c>
      <c r="AI2070">
        <v>94915.014595420202</v>
      </c>
      <c r="AJ2070">
        <v>60.133231441453809</v>
      </c>
      <c r="AK2070">
        <v>2103257.0516890767</v>
      </c>
      <c r="AL2070">
        <v>5147.9029996375966</v>
      </c>
      <c r="AM2070">
        <v>967532.43959598243</v>
      </c>
      <c r="AN2070">
        <v>155827.10827181549</v>
      </c>
      <c r="AO2070">
        <v>101.06772964444899</v>
      </c>
      <c r="AP2070">
        <v>848894.14675431023</v>
      </c>
      <c r="AQ2070">
        <v>2085.7401557302728</v>
      </c>
      <c r="AR2070">
        <v>392008.40835172695</v>
      </c>
      <c r="AS2070">
        <v>60912.093676395292</v>
      </c>
      <c r="AT2070">
        <v>40.934498202995179</v>
      </c>
      <c r="AU2070" s="3">
        <v>29076556.499574129</v>
      </c>
      <c r="AV2070" s="3">
        <v>693905.0258519951</v>
      </c>
      <c r="AW2070">
        <v>204036.69538411</v>
      </c>
      <c r="AX2070">
        <v>38346656.530489631</v>
      </c>
      <c r="AY2070">
        <v>4869.2866497908799</v>
      </c>
      <c r="AZ2070">
        <v>915133.73296169797</v>
      </c>
      <c r="BA2070">
        <v>358748.60609803</v>
      </c>
      <c r="BB2070">
        <v>67423213.030063763</v>
      </c>
      <c r="BC2070">
        <v>8561.4491795982394</v>
      </c>
      <c r="BD2070">
        <v>1609038.7588136932</v>
      </c>
      <c r="BE2070">
        <v>154711.91071392002</v>
      </c>
      <c r="BF2070">
        <v>29076556.499574129</v>
      </c>
      <c r="BG2070">
        <v>3692.1625298073591</v>
      </c>
      <c r="BH2070">
        <v>693905.0258519951</v>
      </c>
      <c r="BI2070">
        <v>8.8735111145794985</v>
      </c>
      <c r="BJ2070">
        <v>28.99618152176923</v>
      </c>
      <c r="BK2070">
        <v>20.12267040718973</v>
      </c>
      <c r="BL2070">
        <v>28.181637849054653</v>
      </c>
      <c r="BM2070">
        <v>19.115782032869721</v>
      </c>
      <c r="BN2070">
        <f t="shared" si="202"/>
        <v>-9.0658558161849321</v>
      </c>
      <c r="BO2070">
        <v>0.59668625836816136</v>
      </c>
      <c r="BP2070">
        <v>6.4116876923018776E-2</v>
      </c>
      <c r="BQ2070">
        <v>6.7292676531945039E-2</v>
      </c>
      <c r="BR2070">
        <v>0.10714285714285714</v>
      </c>
      <c r="BS2070">
        <v>0.13793103448275862</v>
      </c>
      <c r="BT2070">
        <v>0.33333333333333331</v>
      </c>
      <c r="BU2070">
        <v>0.25962619751433924</v>
      </c>
      <c r="BV2070">
        <v>0.69577488828449319</v>
      </c>
      <c r="BW2070">
        <v>0.66110360074148711</v>
      </c>
      <c r="BX2070">
        <v>0.54878362582528117</v>
      </c>
      <c r="BY2070">
        <f t="shared" si="203"/>
        <v>0.13887079588143594</v>
      </c>
      <c r="BZ2070">
        <v>0</v>
      </c>
      <c r="CA2070">
        <f t="shared" si="204"/>
        <v>7.6149401215307565E-5</v>
      </c>
      <c r="CC2070">
        <v>0.13887079588143594</v>
      </c>
      <c r="CD2070">
        <v>7.6149401215307565E-5</v>
      </c>
    </row>
    <row r="2071" spans="1:82" x14ac:dyDescent="0.3">
      <c r="A2071">
        <v>0</v>
      </c>
      <c r="B2071" t="s">
        <v>1306</v>
      </c>
      <c r="C2071" t="s">
        <v>54</v>
      </c>
      <c r="D2071">
        <v>39111</v>
      </c>
      <c r="E2071" s="2">
        <f t="shared" si="201"/>
        <v>0.73482624757761339</v>
      </c>
      <c r="F2071" s="2" t="s">
        <v>1942</v>
      </c>
      <c r="G2071" s="3">
        <v>28</v>
      </c>
      <c r="H2071" s="1">
        <v>0.37565870359134801</v>
      </c>
      <c r="I2071" s="1">
        <f t="shared" si="205"/>
        <v>-12.7557518570989</v>
      </c>
      <c r="J2071" s="1">
        <v>2.6106220524900001</v>
      </c>
      <c r="K2071" s="1">
        <v>249.691154711</v>
      </c>
      <c r="L2071" s="2">
        <v>0.18088632267999993</v>
      </c>
      <c r="M2071" s="2">
        <v>7.161338082836248E-3</v>
      </c>
      <c r="N2071" s="7">
        <v>0</v>
      </c>
      <c r="O2071" s="2">
        <v>4.7266681135783358E-3</v>
      </c>
      <c r="P2071" s="3">
        <v>2957.3510469060002</v>
      </c>
      <c r="Q2071" s="3">
        <v>70.576471278048004</v>
      </c>
      <c r="R2071" s="3">
        <v>13212.279162578423</v>
      </c>
      <c r="S2071" s="3">
        <v>32.004590518374734</v>
      </c>
      <c r="T2071" s="3">
        <v>6138.0025675749694</v>
      </c>
      <c r="V2071">
        <v>39111</v>
      </c>
      <c r="W2071" s="2">
        <v>0.60341944844788153</v>
      </c>
      <c r="X2071" s="2">
        <v>1.0077682040165344E-2</v>
      </c>
      <c r="Y2071" s="2">
        <v>0.42835709168887526</v>
      </c>
      <c r="Z2071" s="2">
        <v>0.74448509641055194</v>
      </c>
      <c r="AA2071" s="2">
        <v>0.71969368738392769</v>
      </c>
      <c r="AB2071" s="2">
        <v>0.44649552649404911</v>
      </c>
      <c r="AC2071" s="2">
        <v>7.161338082836248E-3</v>
      </c>
      <c r="AD2071" s="2">
        <v>0</v>
      </c>
      <c r="AE2071" s="2">
        <v>4.7266681135783358E-3</v>
      </c>
      <c r="AF2071">
        <v>19943.071620352333</v>
      </c>
      <c r="AG2071">
        <v>48.740636349740718</v>
      </c>
      <c r="AH2071">
        <v>9160.651783501964</v>
      </c>
      <c r="AI2071">
        <v>172.67504294979429</v>
      </c>
      <c r="AJ2071">
        <v>0.9570442637773946</v>
      </c>
      <c r="AK2071">
        <v>33155.350782930756</v>
      </c>
      <c r="AL2071">
        <v>80.745226868115452</v>
      </c>
      <c r="AM2071">
        <v>15175.81553944171</v>
      </c>
      <c r="AN2071">
        <v>295.51385458501835</v>
      </c>
      <c r="AO2071">
        <v>1.5859849928313472</v>
      </c>
      <c r="AP2071">
        <v>13212.279162578423</v>
      </c>
      <c r="AQ2071">
        <v>32.004590518374734</v>
      </c>
      <c r="AR2071">
        <v>6015.1637559397459</v>
      </c>
      <c r="AS2071">
        <v>122.83881163522406</v>
      </c>
      <c r="AT2071">
        <v>0.6289407290539526</v>
      </c>
      <c r="AU2071" s="3">
        <v>555804.55575551372</v>
      </c>
      <c r="AV2071" s="3">
        <v>13264.142011996342</v>
      </c>
      <c r="AW2071">
        <v>9027.9577729850025</v>
      </c>
      <c r="AX2071">
        <v>1696714.3838548013</v>
      </c>
      <c r="AY2071">
        <v>215.45004037688003</v>
      </c>
      <c r="AZ2071">
        <v>40491.680588430834</v>
      </c>
      <c r="BA2071">
        <v>11985.308819891003</v>
      </c>
      <c r="BB2071">
        <v>2252518.939610315</v>
      </c>
      <c r="BC2071">
        <v>286.02651165492802</v>
      </c>
      <c r="BD2071">
        <v>53755.822600427171</v>
      </c>
      <c r="BE2071">
        <v>2957.3510469060002</v>
      </c>
      <c r="BF2071">
        <v>555804.55575551372</v>
      </c>
      <c r="BG2071">
        <v>70.576471278048004</v>
      </c>
      <c r="BH2071">
        <v>13264.142011996342</v>
      </c>
      <c r="BI2071">
        <v>0.27528497007871144</v>
      </c>
      <c r="BJ2071">
        <v>0.65094367367005945</v>
      </c>
      <c r="BK2071">
        <v>0.37565870359134801</v>
      </c>
      <c r="BL2071">
        <v>35.994196300589195</v>
      </c>
      <c r="BM2071">
        <v>23.238444443490295</v>
      </c>
      <c r="BN2071">
        <f t="shared" si="202"/>
        <v>-12.7557518570989</v>
      </c>
      <c r="BO2071">
        <v>0.73482624757761339</v>
      </c>
      <c r="BP2071">
        <v>2.4496158730597821E-3</v>
      </c>
      <c r="BQ2071">
        <v>6.2220464115176594E-2</v>
      </c>
      <c r="BR2071">
        <v>5.9523809523809521E-3</v>
      </c>
      <c r="BS2071">
        <v>6.8965517241379309E-2</v>
      </c>
      <c r="BT2071">
        <v>0.66666666666666663</v>
      </c>
      <c r="BU2071">
        <v>0.36529671530654123</v>
      </c>
      <c r="BV2071">
        <v>0.74448509641055194</v>
      </c>
      <c r="BW2071">
        <v>0.7465702151285557</v>
      </c>
      <c r="BX2071">
        <v>0.44649552649404911</v>
      </c>
      <c r="BY2071">
        <f t="shared" si="203"/>
        <v>0.52371694301513239</v>
      </c>
      <c r="BZ2071">
        <v>0</v>
      </c>
      <c r="CA2071">
        <f t="shared" si="204"/>
        <v>2.5108254183215353E-3</v>
      </c>
      <c r="CC2071">
        <v>0.52371694301513239</v>
      </c>
      <c r="CD2071">
        <v>2.5108254183215353E-3</v>
      </c>
    </row>
    <row r="2072" spans="1:82" x14ac:dyDescent="0.3">
      <c r="A2072">
        <v>0</v>
      </c>
      <c r="B2072" t="s">
        <v>1306</v>
      </c>
      <c r="C2072" t="s">
        <v>55</v>
      </c>
      <c r="D2072">
        <v>39113</v>
      </c>
      <c r="E2072" s="2">
        <f t="shared" si="201"/>
        <v>0.61208077718136711</v>
      </c>
      <c r="F2072" s="2" t="s">
        <v>1940</v>
      </c>
      <c r="G2072" s="3">
        <v>21579</v>
      </c>
      <c r="H2072" s="1">
        <v>36.069800226984938</v>
      </c>
      <c r="I2072" s="1">
        <f t="shared" si="205"/>
        <v>-9.745213110669539</v>
      </c>
      <c r="J2072" s="1">
        <v>2.4904791873700001</v>
      </c>
      <c r="K2072" s="1">
        <v>226.79289103599999</v>
      </c>
      <c r="L2072" s="2">
        <v>0.20614612489000006</v>
      </c>
      <c r="M2072" s="2">
        <v>0.21652477797819011</v>
      </c>
      <c r="N2072" s="7">
        <v>0</v>
      </c>
      <c r="O2072" s="2">
        <v>8.3341895275436902E-5</v>
      </c>
      <c r="P2072" s="3">
        <v>74960.511713400119</v>
      </c>
      <c r="Q2072" s="3">
        <v>1788.9145786272011</v>
      </c>
      <c r="R2072" s="3">
        <v>-905128.08562020212</v>
      </c>
      <c r="S2072" s="3">
        <v>-2183.6266869486508</v>
      </c>
      <c r="T2072" s="3">
        <v>-512834.11056692898</v>
      </c>
      <c r="V2072">
        <v>39113</v>
      </c>
      <c r="W2072" s="2">
        <v>0.87330506625335369</v>
      </c>
      <c r="X2072" s="2">
        <v>0.96763358459348614</v>
      </c>
      <c r="Y2072" s="2">
        <v>0.35997311992369629</v>
      </c>
      <c r="Z2072" s="2">
        <v>0.71022331101094138</v>
      </c>
      <c r="AA2072" s="2">
        <v>0.65369320836005385</v>
      </c>
      <c r="AB2072" s="2">
        <v>0.50884622565023563</v>
      </c>
      <c r="AC2072" s="2">
        <v>0.21652477797819011</v>
      </c>
      <c r="AD2072" s="2">
        <v>0</v>
      </c>
      <c r="AE2072" s="2">
        <v>8.3341895275436902E-5</v>
      </c>
      <c r="AF2072">
        <v>10336146.110558905</v>
      </c>
      <c r="AG2072">
        <v>25232.626251670281</v>
      </c>
      <c r="AH2072">
        <v>4742394.0265406789</v>
      </c>
      <c r="AI2072">
        <v>1065844.7360177704</v>
      </c>
      <c r="AJ2072">
        <v>495.50590163637554</v>
      </c>
      <c r="AK2072">
        <v>9431018.0249387026</v>
      </c>
      <c r="AL2072">
        <v>23048.999564721631</v>
      </c>
      <c r="AM2072">
        <v>4331988.1475373143</v>
      </c>
      <c r="AN2072">
        <v>963416.50445420493</v>
      </c>
      <c r="AO2072">
        <v>452.5779884133255</v>
      </c>
      <c r="AP2072">
        <v>-905128.08562020212</v>
      </c>
      <c r="AQ2072">
        <v>-2183.6266869486499</v>
      </c>
      <c r="AR2072">
        <v>-410405.87900336459</v>
      </c>
      <c r="AS2072">
        <v>-102428.23156356544</v>
      </c>
      <c r="AT2072">
        <v>-42.927913223050041</v>
      </c>
      <c r="AU2072" s="3">
        <v>14088078.571416419</v>
      </c>
      <c r="AV2072" s="3">
        <v>336208.60590719618</v>
      </c>
      <c r="AW2072">
        <v>1559368.5135222001</v>
      </c>
      <c r="AX2072">
        <v>293067718.43136227</v>
      </c>
      <c r="AY2072">
        <v>37213.954434537598</v>
      </c>
      <c r="AZ2072">
        <v>6993990.5964269964</v>
      </c>
      <c r="BA2072">
        <v>1634329.0252356001</v>
      </c>
      <c r="BB2072">
        <v>307155797.00277865</v>
      </c>
      <c r="BC2072">
        <v>39002.869013164796</v>
      </c>
      <c r="BD2072">
        <v>7330199.2023341917</v>
      </c>
      <c r="BE2072">
        <v>74960.511713400119</v>
      </c>
      <c r="BF2072">
        <v>14088078.571416419</v>
      </c>
      <c r="BG2072">
        <v>1788.9145786272011</v>
      </c>
      <c r="BH2072">
        <v>336208.60590719618</v>
      </c>
      <c r="BI2072">
        <v>49.828549533543978</v>
      </c>
      <c r="BJ2072">
        <v>85.898349760528916</v>
      </c>
      <c r="BK2072">
        <v>36.069800226984938</v>
      </c>
      <c r="BL2072">
        <v>33.838822936531024</v>
      </c>
      <c r="BM2072">
        <v>24.093609825861485</v>
      </c>
      <c r="BN2072">
        <f t="shared" si="202"/>
        <v>-9.745213110669539</v>
      </c>
      <c r="BO2072">
        <v>0.61208077718136711</v>
      </c>
      <c r="BP2072">
        <v>0.36933274349546008</v>
      </c>
      <c r="BQ2072">
        <v>6.9317723949352372E-2</v>
      </c>
      <c r="BR2072">
        <v>0.12500000000000003</v>
      </c>
      <c r="BS2072">
        <v>0.17241379310344829</v>
      </c>
      <c r="BT2072">
        <v>0.3888888888888889</v>
      </c>
      <c r="BU2072">
        <v>0.27908149822690792</v>
      </c>
      <c r="BV2072">
        <v>0.71022331101094138</v>
      </c>
      <c r="BW2072">
        <v>0.67810498792536711</v>
      </c>
      <c r="BX2072">
        <v>0.50884622565023563</v>
      </c>
      <c r="BY2072">
        <f t="shared" si="203"/>
        <v>9.4127372431325185E-2</v>
      </c>
      <c r="BZ2072">
        <v>0</v>
      </c>
      <c r="CA2072">
        <f t="shared" si="204"/>
        <v>3.9751045728178913E-5</v>
      </c>
      <c r="CC2072">
        <v>9.4127372431325185E-2</v>
      </c>
      <c r="CD2072">
        <v>3.9751045728178913E-5</v>
      </c>
    </row>
    <row r="2073" spans="1:82" x14ac:dyDescent="0.3">
      <c r="A2073">
        <v>0</v>
      </c>
      <c r="B2073" t="s">
        <v>1306</v>
      </c>
      <c r="C2073" t="s">
        <v>56</v>
      </c>
      <c r="D2073">
        <v>39115</v>
      </c>
      <c r="E2073" s="2">
        <f t="shared" si="201"/>
        <v>0.70414460245273869</v>
      </c>
      <c r="F2073" s="2" t="s">
        <v>1941</v>
      </c>
      <c r="G2073" s="3">
        <v>409</v>
      </c>
      <c r="H2073" s="1">
        <v>0.37444128581220248</v>
      </c>
      <c r="I2073" s="1">
        <f t="shared" si="205"/>
        <v>-12.979503502425768</v>
      </c>
      <c r="J2073" s="1">
        <v>2.7205078502700002</v>
      </c>
      <c r="K2073" s="1">
        <v>253.181106032</v>
      </c>
      <c r="L2073" s="2">
        <v>0.21400440862999992</v>
      </c>
      <c r="M2073" s="2">
        <v>4.8037447201863728E-3</v>
      </c>
      <c r="N2073" s="7">
        <v>0</v>
      </c>
      <c r="O2073" s="2">
        <v>1.3639465963803531E-3</v>
      </c>
      <c r="P2073" s="3">
        <v>2138.9137802290002</v>
      </c>
      <c r="Q2073" s="3">
        <v>51.044662802031993</v>
      </c>
      <c r="R2073" s="3">
        <v>7748.5154611903999</v>
      </c>
      <c r="S2073" s="3">
        <v>18.88151813969785</v>
      </c>
      <c r="T2073" s="3">
        <v>3952.0235188523693</v>
      </c>
      <c r="V2073">
        <v>39115</v>
      </c>
      <c r="W2073" s="2">
        <v>0.63101137796833573</v>
      </c>
      <c r="X2073" s="2">
        <v>1.0045022742853764E-2</v>
      </c>
      <c r="Y2073" s="2">
        <v>0.41892507424585407</v>
      </c>
      <c r="Z2073" s="2">
        <v>0.77582181888876944</v>
      </c>
      <c r="AA2073" s="2">
        <v>0.72975289808327359</v>
      </c>
      <c r="AB2073" s="2">
        <v>0.52824342762684928</v>
      </c>
      <c r="AC2073" s="2">
        <v>4.8037447201863728E-3</v>
      </c>
      <c r="AD2073" s="2">
        <v>0</v>
      </c>
      <c r="AE2073" s="2">
        <v>1.3639465963803531E-3</v>
      </c>
      <c r="AF2073">
        <v>49775.736123285576</v>
      </c>
      <c r="AG2073">
        <v>121.85030361713011</v>
      </c>
      <c r="AH2073">
        <v>22901.387522743262</v>
      </c>
      <c r="AI2073">
        <v>2497.5312060885999</v>
      </c>
      <c r="AJ2073">
        <v>2.3922263051145376</v>
      </c>
      <c r="AK2073">
        <v>57524.251584475976</v>
      </c>
      <c r="AL2073">
        <v>140.73182175682794</v>
      </c>
      <c r="AM2073">
        <v>26450.110431909136</v>
      </c>
      <c r="AN2073">
        <v>2900.831815775095</v>
      </c>
      <c r="AO2073">
        <v>2.7630740169357497</v>
      </c>
      <c r="AP2073">
        <v>7748.5154611903999</v>
      </c>
      <c r="AQ2073">
        <v>18.881518139697832</v>
      </c>
      <c r="AR2073">
        <v>3548.7229091658737</v>
      </c>
      <c r="AS2073">
        <v>403.30060968649514</v>
      </c>
      <c r="AT2073">
        <v>0.37084771182121212</v>
      </c>
      <c r="AU2073" s="3">
        <v>401987.45585623826</v>
      </c>
      <c r="AV2073" s="3">
        <v>9593.3339270138931</v>
      </c>
      <c r="AW2073">
        <v>12554.611646252</v>
      </c>
      <c r="AX2073">
        <v>2359513.712796601</v>
      </c>
      <c r="AY2073">
        <v>299.61278664761596</v>
      </c>
      <c r="AZ2073">
        <v>56309.22712255294</v>
      </c>
      <c r="BA2073">
        <v>14693.525426481001</v>
      </c>
      <c r="BB2073">
        <v>2761501.1686528395</v>
      </c>
      <c r="BC2073">
        <v>350.65744944964797</v>
      </c>
      <c r="BD2073">
        <v>65902.561049566837</v>
      </c>
      <c r="BE2073">
        <v>2138.9137802290002</v>
      </c>
      <c r="BF2073">
        <v>401987.45585623826</v>
      </c>
      <c r="BG2073">
        <v>51.044662802031993</v>
      </c>
      <c r="BH2073">
        <v>9593.3339270138931</v>
      </c>
      <c r="BI2073">
        <v>0.39001418682783517</v>
      </c>
      <c r="BJ2073">
        <v>0.76445547264003766</v>
      </c>
      <c r="BK2073">
        <v>0.37444128581220248</v>
      </c>
      <c r="BL2073">
        <v>38.318295330281273</v>
      </c>
      <c r="BM2073">
        <v>25.338791827855506</v>
      </c>
      <c r="BN2073">
        <f t="shared" si="202"/>
        <v>-12.979503502425768</v>
      </c>
      <c r="BO2073">
        <v>0.70414460245273869</v>
      </c>
      <c r="BP2073">
        <v>3.3256235408524715E-3</v>
      </c>
      <c r="BQ2073">
        <v>6.8637380048564109E-2</v>
      </c>
      <c r="BR2073">
        <v>0</v>
      </c>
      <c r="BS2073">
        <v>0.10344827586206896</v>
      </c>
      <c r="BT2073">
        <v>0.61111111111111116</v>
      </c>
      <c r="BU2073">
        <v>0.37170447096046227</v>
      </c>
      <c r="BV2073">
        <v>0.77582181888876944</v>
      </c>
      <c r="BW2073">
        <v>0.75700508099924646</v>
      </c>
      <c r="BX2073">
        <v>0.52824342762684928</v>
      </c>
      <c r="BY2073">
        <f t="shared" si="203"/>
        <v>0.26460177318732958</v>
      </c>
      <c r="BZ2073">
        <v>0</v>
      </c>
      <c r="CA2073">
        <f t="shared" si="204"/>
        <v>6.2115970096214264E-4</v>
      </c>
      <c r="CC2073">
        <v>0.26460177318732958</v>
      </c>
      <c r="CD2073">
        <v>6.2115970096214264E-4</v>
      </c>
    </row>
    <row r="2074" spans="1:82" x14ac:dyDescent="0.3">
      <c r="A2074">
        <v>0</v>
      </c>
      <c r="B2074" t="s">
        <v>1306</v>
      </c>
      <c r="C2074" t="s">
        <v>1328</v>
      </c>
      <c r="D2074">
        <v>39117</v>
      </c>
      <c r="E2074" s="2">
        <f t="shared" si="201"/>
        <v>0.68413227012519329</v>
      </c>
      <c r="F2074" s="2" t="s">
        <v>1941</v>
      </c>
      <c r="G2074" s="3">
        <v>996</v>
      </c>
      <c r="H2074" s="1">
        <v>0.3757222700211198</v>
      </c>
      <c r="I2074" s="1">
        <f t="shared" si="205"/>
        <v>-8.6203253547200198</v>
      </c>
      <c r="J2074" s="1">
        <v>2.4984232906099999</v>
      </c>
      <c r="K2074" s="1">
        <v>263.970752361</v>
      </c>
      <c r="L2074" s="2">
        <v>0.26791723351999996</v>
      </c>
      <c r="M2074" s="2">
        <v>3.0322857333154648E-3</v>
      </c>
      <c r="N2074" s="7">
        <v>0</v>
      </c>
      <c r="O2074" s="2">
        <v>3.3332709732790806E-4</v>
      </c>
      <c r="P2074" s="3">
        <v>879.35669613300081</v>
      </c>
      <c r="Q2074" s="3">
        <v>20.985636004464002</v>
      </c>
      <c r="R2074" s="3">
        <v>12788.055037990489</v>
      </c>
      <c r="S2074" s="3">
        <v>31.096211912292571</v>
      </c>
      <c r="T2074" s="3">
        <v>6705.1437848758214</v>
      </c>
      <c r="V2074">
        <v>39117</v>
      </c>
      <c r="W2074" s="2">
        <v>0.63306128683318874</v>
      </c>
      <c r="X2074" s="2">
        <v>1.007938731748634E-2</v>
      </c>
      <c r="Y2074" s="2">
        <v>0.328869979912428</v>
      </c>
      <c r="Z2074" s="2">
        <v>0.71248877355113771</v>
      </c>
      <c r="AA2074" s="2">
        <v>0.76085227908086706</v>
      </c>
      <c r="AB2074" s="2">
        <v>0.66132057120185983</v>
      </c>
      <c r="AC2074" s="2">
        <v>3.0322857333154648E-3</v>
      </c>
      <c r="AD2074" s="2">
        <v>0</v>
      </c>
      <c r="AE2074" s="2">
        <v>3.3332709732790806E-4</v>
      </c>
      <c r="AF2074">
        <v>76969.351179487858</v>
      </c>
      <c r="AG2074">
        <v>188.1918146342189</v>
      </c>
      <c r="AH2074">
        <v>35370.069237485433</v>
      </c>
      <c r="AI2074">
        <v>4958.7698706748424</v>
      </c>
      <c r="AJ2074">
        <v>3.6950870537511773</v>
      </c>
      <c r="AK2074">
        <v>89757.406217478347</v>
      </c>
      <c r="AL2074">
        <v>219.28802654651147</v>
      </c>
      <c r="AM2074">
        <v>41214.50604521318</v>
      </c>
      <c r="AN2074">
        <v>5819.4768478229171</v>
      </c>
      <c r="AO2074">
        <v>4.3059596150343404</v>
      </c>
      <c r="AP2074">
        <v>12788.055037990489</v>
      </c>
      <c r="AQ2074">
        <v>31.096211912292574</v>
      </c>
      <c r="AR2074">
        <v>5844.4368077277468</v>
      </c>
      <c r="AS2074">
        <v>860.70697714807466</v>
      </c>
      <c r="AT2074">
        <v>0.61087256128316314</v>
      </c>
      <c r="AU2074" s="3">
        <v>165266.29747123618</v>
      </c>
      <c r="AV2074" s="3">
        <v>3944.0404306789646</v>
      </c>
      <c r="AW2074">
        <v>15366.262820852</v>
      </c>
      <c r="AX2074">
        <v>2887935.4345509247</v>
      </c>
      <c r="AY2074">
        <v>366.71216552441598</v>
      </c>
      <c r="AZ2074">
        <v>68919.884388658742</v>
      </c>
      <c r="BA2074">
        <v>16245.619516985002</v>
      </c>
      <c r="BB2074">
        <v>3053201.7320221611</v>
      </c>
      <c r="BC2074">
        <v>387.69780152888001</v>
      </c>
      <c r="BD2074">
        <v>72863.924819337713</v>
      </c>
      <c r="BE2074">
        <v>879.35669613300081</v>
      </c>
      <c r="BF2074">
        <v>165266.29747123618</v>
      </c>
      <c r="BG2074">
        <v>20.985636004464002</v>
      </c>
      <c r="BH2074">
        <v>3944.0404306789646</v>
      </c>
      <c r="BI2074">
        <v>0.56830981588809926</v>
      </c>
      <c r="BJ2074">
        <v>0.94403208590921905</v>
      </c>
      <c r="BK2074">
        <v>0.3757222700211198</v>
      </c>
      <c r="BL2074">
        <v>33.336897410915796</v>
      </c>
      <c r="BM2074">
        <v>24.716572056195776</v>
      </c>
      <c r="BN2074">
        <f t="shared" si="202"/>
        <v>-8.6203253547200198</v>
      </c>
      <c r="BO2074">
        <v>0.68413227012519329</v>
      </c>
      <c r="BP2074">
        <v>4.7082125418938647E-3</v>
      </c>
      <c r="BQ2074">
        <v>8.0975845862000795E-2</v>
      </c>
      <c r="BR2074">
        <v>0.11904761904761904</v>
      </c>
      <c r="BS2074">
        <v>0.10344827586206896</v>
      </c>
      <c r="BT2074">
        <v>0.55555555555555558</v>
      </c>
      <c r="BU2074">
        <v>0.24686718370116559</v>
      </c>
      <c r="BV2074">
        <v>0.71248877355113771</v>
      </c>
      <c r="BW2074">
        <v>0.7892658496689493</v>
      </c>
      <c r="BX2074">
        <v>0.66132057120185983</v>
      </c>
      <c r="BY2074">
        <f t="shared" si="203"/>
        <v>0.11316175355194681</v>
      </c>
      <c r="BZ2074">
        <v>0</v>
      </c>
      <c r="CA2074">
        <f t="shared" si="204"/>
        <v>1.2483957671419573E-4</v>
      </c>
      <c r="CC2074">
        <v>0.11316175355194681</v>
      </c>
      <c r="CD2074">
        <v>1.2483957671419573E-4</v>
      </c>
    </row>
    <row r="2075" spans="1:82" x14ac:dyDescent="0.3">
      <c r="A2075">
        <v>0</v>
      </c>
      <c r="B2075" t="s">
        <v>1306</v>
      </c>
      <c r="C2075" t="s">
        <v>1329</v>
      </c>
      <c r="D2075">
        <v>39119</v>
      </c>
      <c r="E2075" s="2">
        <f t="shared" si="201"/>
        <v>0.66663847071865567</v>
      </c>
      <c r="F2075" s="2" t="s">
        <v>1941</v>
      </c>
      <c r="G2075" s="3">
        <v>5321</v>
      </c>
      <c r="H2075" s="1">
        <v>12.146895598374925</v>
      </c>
      <c r="I2075" s="1">
        <f t="shared" si="205"/>
        <v>-9.4372671260083223</v>
      </c>
      <c r="J2075" s="1">
        <v>2.63207216648</v>
      </c>
      <c r="K2075" s="1">
        <v>248.23830781500001</v>
      </c>
      <c r="L2075" s="2">
        <v>0.21147200376999997</v>
      </c>
      <c r="M2075" s="2">
        <v>3.3489067845459734E-2</v>
      </c>
      <c r="N2075" s="7">
        <v>0</v>
      </c>
      <c r="O2075" s="2">
        <v>1.1059420093307622E-3</v>
      </c>
      <c r="P2075" s="3">
        <v>370334.51316748012</v>
      </c>
      <c r="Q2075" s="3">
        <v>8837.9440645638406</v>
      </c>
      <c r="R2075" s="3">
        <v>1207083.7561390067</v>
      </c>
      <c r="S2075" s="3">
        <v>2961.3919779793355</v>
      </c>
      <c r="T2075" s="3">
        <v>612442.67974783503</v>
      </c>
      <c r="V2075">
        <v>39119</v>
      </c>
      <c r="W2075" s="2">
        <v>0.67700299786084639</v>
      </c>
      <c r="X2075" s="2">
        <v>0.32586108200136432</v>
      </c>
      <c r="Y2075" s="2">
        <v>0.30035035067799165</v>
      </c>
      <c r="Z2075" s="2">
        <v>0.75060214049459728</v>
      </c>
      <c r="AA2075" s="2">
        <v>0.71550609515224961</v>
      </c>
      <c r="AB2075" s="2">
        <v>0.52199249928406866</v>
      </c>
      <c r="AC2075" s="2">
        <v>3.3489067845459734E-2</v>
      </c>
      <c r="AD2075" s="2">
        <v>0</v>
      </c>
      <c r="AE2075" s="2">
        <v>1.1059420093307622E-3</v>
      </c>
      <c r="AF2075">
        <v>679074.0541508107</v>
      </c>
      <c r="AG2075">
        <v>1661.6810668647345</v>
      </c>
      <c r="AH2075">
        <v>312307.81476793037</v>
      </c>
      <c r="AI2075">
        <v>32046.1820223834</v>
      </c>
      <c r="AJ2075">
        <v>32.624186501319699</v>
      </c>
      <c r="AK2075">
        <v>1886157.8102898174</v>
      </c>
      <c r="AL2075">
        <v>4623.0730448440709</v>
      </c>
      <c r="AM2075">
        <v>868892.27357689128</v>
      </c>
      <c r="AN2075">
        <v>87904.402961257758</v>
      </c>
      <c r="AO2075">
        <v>90.752067010134795</v>
      </c>
      <c r="AP2075">
        <v>1207083.7561390067</v>
      </c>
      <c r="AQ2075">
        <v>2961.3919779793364</v>
      </c>
      <c r="AR2075">
        <v>556584.45880896086</v>
      </c>
      <c r="AS2075">
        <v>55858.220938874358</v>
      </c>
      <c r="AT2075">
        <v>58.127880508815096</v>
      </c>
      <c r="AU2075" s="3">
        <v>69600668.404696211</v>
      </c>
      <c r="AV2075" s="3">
        <v>1661003.2074941283</v>
      </c>
      <c r="AW2075">
        <v>230243.44441547</v>
      </c>
      <c r="AX2075">
        <v>43271952.943443432</v>
      </c>
      <c r="AY2075">
        <v>5494.7044108097598</v>
      </c>
      <c r="AZ2075">
        <v>1032674.7469675862</v>
      </c>
      <c r="BA2075">
        <v>600577.95758295013</v>
      </c>
      <c r="BB2075">
        <v>112872621.34813964</v>
      </c>
      <c r="BC2075">
        <v>14332.6484753736</v>
      </c>
      <c r="BD2075">
        <v>2693677.9544617143</v>
      </c>
      <c r="BE2075">
        <v>370334.51316748012</v>
      </c>
      <c r="BF2075">
        <v>69600668.404696211</v>
      </c>
      <c r="BG2075">
        <v>8837.9440645638406</v>
      </c>
      <c r="BH2075">
        <v>1661003.2074941283</v>
      </c>
      <c r="BI2075">
        <v>4.5285223907432171</v>
      </c>
      <c r="BJ2075">
        <v>16.675417989118142</v>
      </c>
      <c r="BK2075">
        <v>12.146895598374925</v>
      </c>
      <c r="BL2075">
        <v>37.95434920967228</v>
      </c>
      <c r="BM2075">
        <v>28.517082083663958</v>
      </c>
      <c r="BN2075">
        <f t="shared" si="202"/>
        <v>-9.4372671260083223</v>
      </c>
      <c r="BO2075">
        <v>0.66663847071865567</v>
      </c>
      <c r="BP2075">
        <v>3.6557603499948806E-2</v>
      </c>
      <c r="BQ2075">
        <v>7.1544122263405896E-2</v>
      </c>
      <c r="BR2075">
        <v>0.14285714285714285</v>
      </c>
      <c r="BS2075">
        <v>0.13793103448275862</v>
      </c>
      <c r="BT2075">
        <v>0.55555555555555558</v>
      </c>
      <c r="BU2075">
        <v>0.27026260162647142</v>
      </c>
      <c r="BV2075">
        <v>0.75060214049459728</v>
      </c>
      <c r="BW2075">
        <v>0.74222623978449132</v>
      </c>
      <c r="BX2075">
        <v>0.52199249928406866</v>
      </c>
      <c r="BY2075">
        <f t="shared" si="203"/>
        <v>0.10228521125059883</v>
      </c>
      <c r="BZ2075">
        <v>0</v>
      </c>
      <c r="CA2075">
        <f t="shared" si="204"/>
        <v>5.1277108084365824E-4</v>
      </c>
      <c r="CC2075">
        <v>0.10228521125059883</v>
      </c>
      <c r="CD2075">
        <v>5.1277108084365824E-4</v>
      </c>
    </row>
    <row r="2076" spans="1:82" x14ac:dyDescent="0.3">
      <c r="A2076">
        <v>0</v>
      </c>
      <c r="B2076" t="s">
        <v>1306</v>
      </c>
      <c r="C2076" t="s">
        <v>541</v>
      </c>
      <c r="D2076">
        <v>39121</v>
      </c>
      <c r="E2076" s="2">
        <f t="shared" si="201"/>
        <v>0.64089370887016639</v>
      </c>
      <c r="F2076" s="2" t="s">
        <v>1940</v>
      </c>
      <c r="G2076" s="3">
        <v>969</v>
      </c>
      <c r="H2076" s="1">
        <v>0.56719191806844205</v>
      </c>
      <c r="I2076" s="1">
        <f t="shared" si="205"/>
        <v>-9.2822502944002778</v>
      </c>
      <c r="J2076" s="1">
        <v>2.72547250011</v>
      </c>
      <c r="K2076" s="1">
        <v>243.101011484</v>
      </c>
      <c r="L2076" s="2">
        <v>0.17916740485999982</v>
      </c>
      <c r="M2076" s="2">
        <v>5.5650005717681871E-3</v>
      </c>
      <c r="N2076" s="7">
        <v>0</v>
      </c>
      <c r="O2076" s="2">
        <v>1.2770868410735929E-3</v>
      </c>
      <c r="P2076" s="3">
        <v>3291.1457123019995</v>
      </c>
      <c r="Q2076" s="3">
        <v>78.542400666016064</v>
      </c>
      <c r="R2076" s="3">
        <v>5977.5986386599907</v>
      </c>
      <c r="S2076" s="3">
        <v>14.738549513992087</v>
      </c>
      <c r="T2076" s="3">
        <v>3021.7189038280339</v>
      </c>
      <c r="V2076">
        <v>39121</v>
      </c>
      <c r="W2076" s="2">
        <v>0.5817465097097011</v>
      </c>
      <c r="X2076" s="2">
        <v>1.5215885460391924E-2</v>
      </c>
      <c r="Y2076" s="2">
        <v>0.33395059998290172</v>
      </c>
      <c r="Z2076" s="2">
        <v>0.77723761471844588</v>
      </c>
      <c r="AA2076" s="2">
        <v>0.70069868339623176</v>
      </c>
      <c r="AB2076" s="2">
        <v>0.44225259034680547</v>
      </c>
      <c r="AC2076" s="2">
        <v>5.5650005717681871E-3</v>
      </c>
      <c r="AD2076" s="2">
        <v>0</v>
      </c>
      <c r="AE2076" s="2">
        <v>1.2770868410735929E-3</v>
      </c>
      <c r="AF2076">
        <v>55224.581262953696</v>
      </c>
      <c r="AG2076">
        <v>135.54966486598107</v>
      </c>
      <c r="AH2076">
        <v>25476.14007945238</v>
      </c>
      <c r="AI2076">
        <v>2415.2849727680436</v>
      </c>
      <c r="AJ2076">
        <v>2.6605292491894441</v>
      </c>
      <c r="AK2076">
        <v>61202.179901613687</v>
      </c>
      <c r="AL2076">
        <v>150.28821437997317</v>
      </c>
      <c r="AM2076">
        <v>28246.20485502854</v>
      </c>
      <c r="AN2076">
        <v>2666.9391010199174</v>
      </c>
      <c r="AO2076">
        <v>2.9496938259905887</v>
      </c>
      <c r="AP2076">
        <v>5977.5986386599907</v>
      </c>
      <c r="AQ2076">
        <v>14.738549513992098</v>
      </c>
      <c r="AR2076">
        <v>2770.0647755761602</v>
      </c>
      <c r="AS2076">
        <v>251.65412825187377</v>
      </c>
      <c r="AT2076">
        <v>0.2891645768011446</v>
      </c>
      <c r="AU2076" s="3">
        <v>618537.92517003778</v>
      </c>
      <c r="AV2076" s="3">
        <v>14761.258781171058</v>
      </c>
      <c r="AW2076">
        <v>19567.675191977003</v>
      </c>
      <c r="AX2076">
        <v>3677548.8755801581</v>
      </c>
      <c r="AY2076">
        <v>466.97786101841592</v>
      </c>
      <c r="AZ2076">
        <v>87763.819199801088</v>
      </c>
      <c r="BA2076">
        <v>22858.820904279004</v>
      </c>
      <c r="BB2076">
        <v>4296086.800750196</v>
      </c>
      <c r="BC2076">
        <v>545.52026168443194</v>
      </c>
      <c r="BD2076">
        <v>102525.07798097214</v>
      </c>
      <c r="BE2076">
        <v>3291.1457123019995</v>
      </c>
      <c r="BF2076">
        <v>618537.92517003778</v>
      </c>
      <c r="BG2076">
        <v>78.542400666016064</v>
      </c>
      <c r="BH2076">
        <v>14761.258781171058</v>
      </c>
      <c r="BI2076">
        <v>0.69993678322831554</v>
      </c>
      <c r="BJ2076">
        <v>1.2671287012967576</v>
      </c>
      <c r="BK2076">
        <v>0.56719191806844205</v>
      </c>
      <c r="BL2076">
        <v>34.694933847318765</v>
      </c>
      <c r="BM2076">
        <v>25.412683552918487</v>
      </c>
      <c r="BN2076">
        <f t="shared" si="202"/>
        <v>-9.2822502944002778</v>
      </c>
      <c r="BO2076">
        <v>0.64089370887016639</v>
      </c>
      <c r="BP2076">
        <v>5.4321987594241113E-3</v>
      </c>
      <c r="BQ2076">
        <v>6.6360299560453515E-2</v>
      </c>
      <c r="BR2076">
        <v>2.3809523809523808E-2</v>
      </c>
      <c r="BS2076">
        <v>6.8965517241379309E-2</v>
      </c>
      <c r="BT2076">
        <v>0.61111111111111116</v>
      </c>
      <c r="BU2076">
        <v>0.26582326006212986</v>
      </c>
      <c r="BV2076">
        <v>0.77723761471844588</v>
      </c>
      <c r="BW2076">
        <v>0.72686585414546867</v>
      </c>
      <c r="BX2076">
        <v>0.44225259034680547</v>
      </c>
      <c r="BY2076">
        <f t="shared" si="203"/>
        <v>0.18537737079682137</v>
      </c>
      <c r="BZ2076">
        <v>0</v>
      </c>
      <c r="CA2076">
        <f t="shared" si="204"/>
        <v>6.8759945210821361E-4</v>
      </c>
      <c r="CC2076">
        <v>0.18537737079682137</v>
      </c>
      <c r="CD2076">
        <v>6.8759945210821361E-4</v>
      </c>
    </row>
    <row r="2077" spans="1:82" x14ac:dyDescent="0.3">
      <c r="A2077">
        <v>0</v>
      </c>
      <c r="B2077" t="s">
        <v>1306</v>
      </c>
      <c r="C2077" t="s">
        <v>651</v>
      </c>
      <c r="D2077">
        <v>39123</v>
      </c>
      <c r="E2077" s="2">
        <f t="shared" si="201"/>
        <v>0.57855950446786797</v>
      </c>
      <c r="F2077" s="2" t="s">
        <v>1939</v>
      </c>
      <c r="G2077" s="3">
        <v>953</v>
      </c>
      <c r="H2077" s="1">
        <v>20.175866070552249</v>
      </c>
      <c r="I2077" s="1">
        <f t="shared" si="205"/>
        <v>-6.8567979783614774</v>
      </c>
      <c r="J2077" s="1">
        <v>2.4087314154000001</v>
      </c>
      <c r="K2077" s="1">
        <v>216.87586593</v>
      </c>
      <c r="L2077" s="2">
        <v>0.18367602271000005</v>
      </c>
      <c r="M2077" s="2">
        <v>6.2371579815885217E-2</v>
      </c>
      <c r="N2077" s="7">
        <v>0</v>
      </c>
      <c r="O2077" s="2">
        <v>2.8213888563610414E-4</v>
      </c>
      <c r="P2077" s="3">
        <v>381705.49339587003</v>
      </c>
      <c r="Q2077" s="3">
        <v>9109.3097721729591</v>
      </c>
      <c r="R2077" s="3">
        <v>1521330.0938567161</v>
      </c>
      <c r="S2077" s="3">
        <v>3712.9550153533664</v>
      </c>
      <c r="T2077" s="3">
        <v>736166.59164057346</v>
      </c>
      <c r="V2077">
        <v>39123</v>
      </c>
      <c r="W2077" s="2">
        <v>0.67243480774554287</v>
      </c>
      <c r="X2077" s="2">
        <v>0.54125183630822882</v>
      </c>
      <c r="Y2077" s="2">
        <v>0.26172625055054927</v>
      </c>
      <c r="Z2077" s="2">
        <v>0.68691086031039461</v>
      </c>
      <c r="AA2077" s="2">
        <v>0.62510901451995993</v>
      </c>
      <c r="AB2077" s="2">
        <v>0.45338155615732501</v>
      </c>
      <c r="AC2077" s="2">
        <v>6.2371579815885217E-2</v>
      </c>
      <c r="AD2077" s="2">
        <v>0</v>
      </c>
      <c r="AE2077" s="2">
        <v>2.8213888563610414E-4</v>
      </c>
      <c r="AF2077">
        <v>652407.71782677958</v>
      </c>
      <c r="AG2077">
        <v>1591.8929665097905</v>
      </c>
      <c r="AH2077">
        <v>299191.35725193954</v>
      </c>
      <c r="AI2077">
        <v>16466.941105306716</v>
      </c>
      <c r="AJ2077">
        <v>31.262195627610282</v>
      </c>
      <c r="AK2077">
        <v>2173737.8116834955</v>
      </c>
      <c r="AL2077">
        <v>5304.8479818631567</v>
      </c>
      <c r="AM2077">
        <v>997029.76336951402</v>
      </c>
      <c r="AN2077">
        <v>54795.126628305712</v>
      </c>
      <c r="AO2077">
        <v>104.17704162633153</v>
      </c>
      <c r="AP2077">
        <v>1521330.0938567161</v>
      </c>
      <c r="AQ2077">
        <v>3712.9550153533664</v>
      </c>
      <c r="AR2077">
        <v>697838.40611757454</v>
      </c>
      <c r="AS2077">
        <v>38328.185522998996</v>
      </c>
      <c r="AT2077">
        <v>72.914845998721248</v>
      </c>
      <c r="AU2077" s="3">
        <v>71737730.428819805</v>
      </c>
      <c r="AV2077" s="3">
        <v>1712003.6785821859</v>
      </c>
      <c r="AW2077">
        <v>126522.26421493001</v>
      </c>
      <c r="AX2077">
        <v>23778594.336553946</v>
      </c>
      <c r="AY2077">
        <v>3019.4233977534404</v>
      </c>
      <c r="AZ2077">
        <v>567470.43337378162</v>
      </c>
      <c r="BA2077">
        <v>508227.75761080004</v>
      </c>
      <c r="BB2077">
        <v>95516324.765373752</v>
      </c>
      <c r="BC2077">
        <v>12128.7331699264</v>
      </c>
      <c r="BD2077">
        <v>2279474.1119559677</v>
      </c>
      <c r="BE2077">
        <v>381705.49339587003</v>
      </c>
      <c r="BF2077">
        <v>71737730.428819805</v>
      </c>
      <c r="BG2077">
        <v>9109.3097721729591</v>
      </c>
      <c r="BH2077">
        <v>1712003.6785821859</v>
      </c>
      <c r="BI2077">
        <v>3.9131951273569521</v>
      </c>
      <c r="BJ2077">
        <v>24.089061197909203</v>
      </c>
      <c r="BK2077">
        <v>20.175866070552249</v>
      </c>
      <c r="BL2077">
        <v>27.758510775459484</v>
      </c>
      <c r="BM2077">
        <v>20.901712797098007</v>
      </c>
      <c r="BN2077">
        <f t="shared" si="202"/>
        <v>-6.8567979783614774</v>
      </c>
      <c r="BO2077">
        <v>0.57855950446786797</v>
      </c>
      <c r="BP2077">
        <v>2.7416395903293967E-2</v>
      </c>
      <c r="BQ2077">
        <v>7.0029850811761524E-2</v>
      </c>
      <c r="BR2077">
        <v>7.1428571428571425E-2</v>
      </c>
      <c r="BS2077">
        <v>6.8965517241379309E-2</v>
      </c>
      <c r="BT2077">
        <v>0.3888888888888889</v>
      </c>
      <c r="BU2077">
        <v>0.19636363321241737</v>
      </c>
      <c r="BV2077">
        <v>0.68691086031039461</v>
      </c>
      <c r="BW2077">
        <v>0.64845333456427379</v>
      </c>
      <c r="BX2077">
        <v>0.45338155615732501</v>
      </c>
      <c r="BY2077">
        <f t="shared" si="203"/>
        <v>0.27574565785033323</v>
      </c>
      <c r="BZ2077">
        <v>0</v>
      </c>
      <c r="CA2077">
        <f t="shared" si="204"/>
        <v>1.5109942590845911E-4</v>
      </c>
      <c r="CC2077">
        <v>0.27574565785033323</v>
      </c>
      <c r="CD2077">
        <v>1.5109942590845911E-4</v>
      </c>
    </row>
    <row r="2078" spans="1:82" x14ac:dyDescent="0.3">
      <c r="A2078">
        <v>0</v>
      </c>
      <c r="B2078" t="s">
        <v>1306</v>
      </c>
      <c r="C2078" t="s">
        <v>397</v>
      </c>
      <c r="D2078">
        <v>39125</v>
      </c>
      <c r="E2078" s="2">
        <f t="shared" si="201"/>
        <v>0.57917945163651208</v>
      </c>
      <c r="F2078" s="2" t="s">
        <v>1939</v>
      </c>
      <c r="G2078" s="3">
        <v>154</v>
      </c>
      <c r="H2078" s="1">
        <v>0.37634163718948327</v>
      </c>
      <c r="I2078" s="1">
        <f t="shared" si="205"/>
        <v>-8.1900307909434957</v>
      </c>
      <c r="J2078" s="1">
        <v>2.4002507623499998</v>
      </c>
      <c r="K2078" s="1">
        <v>188.02622578500001</v>
      </c>
      <c r="L2078" s="2">
        <v>0.21903351025000006</v>
      </c>
      <c r="M2078" s="2">
        <v>1.6162140178824318E-3</v>
      </c>
      <c r="N2078" s="7">
        <v>0</v>
      </c>
      <c r="O2078" s="2">
        <v>3.6785896094769039E-4</v>
      </c>
      <c r="P2078" s="3">
        <v>-4225.6473465275003</v>
      </c>
      <c r="Q2078" s="3">
        <v>-100.84405735172</v>
      </c>
      <c r="R2078" s="3">
        <v>-37011.431640974493</v>
      </c>
      <c r="S2078" s="3">
        <v>-90.3501588266803</v>
      </c>
      <c r="T2078" s="3">
        <v>-19362.278783482336</v>
      </c>
      <c r="V2078">
        <v>39125</v>
      </c>
      <c r="W2078" s="2">
        <v>0.56390303746185599</v>
      </c>
      <c r="X2078" s="2">
        <v>1.0096002892552781E-2</v>
      </c>
      <c r="Y2078" s="2">
        <v>0.42719709432215558</v>
      </c>
      <c r="Z2078" s="2">
        <v>0.68449238698234938</v>
      </c>
      <c r="AA2078" s="2">
        <v>0.54195467162909516</v>
      </c>
      <c r="AB2078" s="2">
        <v>0.5406571432817715</v>
      </c>
      <c r="AC2078" s="2">
        <v>1.6162140178824318E-3</v>
      </c>
      <c r="AD2078" s="2">
        <v>0</v>
      </c>
      <c r="AE2078" s="2">
        <v>3.6785896094769039E-4</v>
      </c>
      <c r="AF2078">
        <v>72206.501092649851</v>
      </c>
      <c r="AG2078">
        <v>176.42201116821639</v>
      </c>
      <c r="AH2078">
        <v>33157.971095420922</v>
      </c>
      <c r="AI2078">
        <v>4611.5285433507515</v>
      </c>
      <c r="AJ2078">
        <v>3.4642152916675495</v>
      </c>
      <c r="AK2078">
        <v>35195.069451675357</v>
      </c>
      <c r="AL2078">
        <v>86.071852341536101</v>
      </c>
      <c r="AM2078">
        <v>16176.938314963232</v>
      </c>
      <c r="AN2078">
        <v>2230.2825403260981</v>
      </c>
      <c r="AO2078">
        <v>1.6899592671794446</v>
      </c>
      <c r="AP2078">
        <v>-37011.431640974493</v>
      </c>
      <c r="AQ2078">
        <v>-90.350158826680286</v>
      </c>
      <c r="AR2078">
        <v>-16981.032780457688</v>
      </c>
      <c r="AS2078">
        <v>-2381.2460030246534</v>
      </c>
      <c r="AT2078">
        <v>-1.7742560244881049</v>
      </c>
      <c r="AU2078" s="3">
        <v>-794168.16230637836</v>
      </c>
      <c r="AV2078" s="3">
        <v>-18952.632138682256</v>
      </c>
      <c r="AW2078">
        <v>7715.0599697530006</v>
      </c>
      <c r="AX2078">
        <v>1449968.370715379</v>
      </c>
      <c r="AY2078">
        <v>184.11805014942399</v>
      </c>
      <c r="AZ2078">
        <v>34603.146345082743</v>
      </c>
      <c r="BA2078">
        <v>3489.4126232255003</v>
      </c>
      <c r="BB2078">
        <v>655800.20840900054</v>
      </c>
      <c r="BC2078">
        <v>83.273992797703997</v>
      </c>
      <c r="BD2078">
        <v>15650.514206400489</v>
      </c>
      <c r="BE2078">
        <v>-4225.6473465275003</v>
      </c>
      <c r="BF2078">
        <v>-794168.16230637836</v>
      </c>
      <c r="BG2078">
        <v>-100.84405735172</v>
      </c>
      <c r="BH2078">
        <v>-18952.632138682256</v>
      </c>
      <c r="BI2078">
        <v>0.44368855519143818</v>
      </c>
      <c r="BJ2078">
        <v>0.82003019238092145</v>
      </c>
      <c r="BK2078">
        <v>0.37634163718948327</v>
      </c>
      <c r="BL2078">
        <v>20.84390371602478</v>
      </c>
      <c r="BM2078">
        <v>12.653872925081284</v>
      </c>
      <c r="BN2078">
        <f t="shared" si="202"/>
        <v>-8.1900307909434957</v>
      </c>
      <c r="BO2078">
        <v>0.57917945163651208</v>
      </c>
      <c r="BP2078">
        <v>3.1118753899096229E-3</v>
      </c>
      <c r="BQ2078">
        <v>5.3265186454141113E-2</v>
      </c>
      <c r="BR2078">
        <v>0.10714285714285714</v>
      </c>
      <c r="BS2078">
        <v>0.13793103448275862</v>
      </c>
      <c r="BT2078">
        <v>0.44444444444444442</v>
      </c>
      <c r="BU2078">
        <v>0.23454449253229123</v>
      </c>
      <c r="BV2078">
        <v>0.68449238698234938</v>
      </c>
      <c r="BW2078">
        <v>0.56219364276877093</v>
      </c>
      <c r="BX2078">
        <v>0.5406571432817715</v>
      </c>
      <c r="BY2078">
        <f t="shared" si="203"/>
        <v>9.854561227891992E-2</v>
      </c>
      <c r="BZ2078">
        <v>0</v>
      </c>
      <c r="CA2078">
        <f t="shared" si="204"/>
        <v>1.6710343745550326E-4</v>
      </c>
      <c r="CC2078">
        <v>9.854561227891992E-2</v>
      </c>
      <c r="CD2078">
        <v>1.6710343745550326E-4</v>
      </c>
    </row>
    <row r="2079" spans="1:82" x14ac:dyDescent="0.3">
      <c r="A2079">
        <v>0</v>
      </c>
      <c r="B2079" t="s">
        <v>1306</v>
      </c>
      <c r="C2079" t="s">
        <v>57</v>
      </c>
      <c r="D2079">
        <v>39127</v>
      </c>
      <c r="E2079" s="2">
        <f t="shared" ref="E2079:E2096" si="206">BO2079</f>
        <v>0.67388204171779542</v>
      </c>
      <c r="F2079" s="2" t="s">
        <v>1941</v>
      </c>
      <c r="G2079" s="3">
        <v>1574</v>
      </c>
      <c r="H2079" s="1">
        <v>1.613274060072325</v>
      </c>
      <c r="I2079" s="1">
        <f t="shared" si="205"/>
        <v>-3.5436994945477345</v>
      </c>
      <c r="J2079" s="1">
        <v>2.6693925513700001</v>
      </c>
      <c r="K2079" s="1">
        <v>248.935444383</v>
      </c>
      <c r="L2079" s="2">
        <v>0.21241626274999992</v>
      </c>
      <c r="M2079" s="2">
        <v>1.49786309575984E-2</v>
      </c>
      <c r="N2079" s="7">
        <v>0</v>
      </c>
      <c r="O2079" s="2">
        <v>2.2398804128346563E-3</v>
      </c>
      <c r="P2079" s="3">
        <v>35672.575625047997</v>
      </c>
      <c r="Q2079" s="3">
        <v>851.31743546278381</v>
      </c>
      <c r="R2079" s="3">
        <v>108589.27731238719</v>
      </c>
      <c r="S2079" s="3">
        <v>268.00801015724784</v>
      </c>
      <c r="T2079" s="3">
        <v>56731.598267650319</v>
      </c>
      <c r="V2079">
        <v>39127</v>
      </c>
      <c r="W2079" s="2">
        <v>0.56316927433314135</v>
      </c>
      <c r="X2079" s="2">
        <v>4.3278813629569111E-2</v>
      </c>
      <c r="Y2079" s="2">
        <v>0.13992929737664289</v>
      </c>
      <c r="Z2079" s="2">
        <v>0.76124499487346453</v>
      </c>
      <c r="AA2079" s="2">
        <v>0.71751547665322746</v>
      </c>
      <c r="AB2079" s="2">
        <v>0.52432328584755949</v>
      </c>
      <c r="AC2079" s="2">
        <v>1.49786309575984E-2</v>
      </c>
      <c r="AD2079" s="2">
        <v>0</v>
      </c>
      <c r="AE2079" s="2">
        <v>2.2398804128346563E-3</v>
      </c>
      <c r="AF2079">
        <v>116856.46985588729</v>
      </c>
      <c r="AG2079">
        <v>286.0954011724246</v>
      </c>
      <c r="AH2079">
        <v>53770.745383709444</v>
      </c>
      <c r="AI2079">
        <v>7328.0206144955655</v>
      </c>
      <c r="AJ2079">
        <v>5.616710100522047</v>
      </c>
      <c r="AK2079">
        <v>225445.74716827448</v>
      </c>
      <c r="AL2079">
        <v>554.10341132967244</v>
      </c>
      <c r="AM2079">
        <v>104142.02159403461</v>
      </c>
      <c r="AN2079">
        <v>13688.342671820708</v>
      </c>
      <c r="AO2079">
        <v>10.87444487987157</v>
      </c>
      <c r="AP2079">
        <v>108589.27731238719</v>
      </c>
      <c r="AQ2079">
        <v>268.00801015724784</v>
      </c>
      <c r="AR2079">
        <v>50371.276210325166</v>
      </c>
      <c r="AS2079">
        <v>6360.3220573251429</v>
      </c>
      <c r="AT2079">
        <v>5.2577347793495228</v>
      </c>
      <c r="AU2079" s="3">
        <v>6704303.8629715201</v>
      </c>
      <c r="AV2079" s="3">
        <v>159996.59882087557</v>
      </c>
      <c r="AW2079">
        <v>30671.056221910003</v>
      </c>
      <c r="AX2079">
        <v>5764318.3063457655</v>
      </c>
      <c r="AY2079">
        <v>731.95737813328003</v>
      </c>
      <c r="AZ2079">
        <v>137564.06964636865</v>
      </c>
      <c r="BA2079">
        <v>66343.631846958</v>
      </c>
      <c r="BB2079">
        <v>12468622.169317286</v>
      </c>
      <c r="BC2079">
        <v>1583.2748135960637</v>
      </c>
      <c r="BD2079">
        <v>297560.66846724419</v>
      </c>
      <c r="BE2079">
        <v>35672.575625047997</v>
      </c>
      <c r="BF2079">
        <v>6704303.8629715201</v>
      </c>
      <c r="BG2079">
        <v>851.31743546278381</v>
      </c>
      <c r="BH2079">
        <v>159996.59882087557</v>
      </c>
      <c r="BI2079">
        <v>1.0534518343793438</v>
      </c>
      <c r="BJ2079">
        <v>2.6667258944516687</v>
      </c>
      <c r="BK2079">
        <v>1.613274060072325</v>
      </c>
      <c r="BL2079">
        <v>35.438569807538194</v>
      </c>
      <c r="BM2079">
        <v>31.894870312990459</v>
      </c>
      <c r="BN2079">
        <f t="shared" si="202"/>
        <v>-3.5436994945477345</v>
      </c>
      <c r="BO2079">
        <v>0.67388204171779542</v>
      </c>
      <c r="BP2079">
        <v>8.5966529210301252E-3</v>
      </c>
      <c r="BQ2079">
        <v>7.6148422145682293E-2</v>
      </c>
      <c r="BR2079">
        <v>8.9285714285714288E-2</v>
      </c>
      <c r="BS2079">
        <v>0.10344827586206896</v>
      </c>
      <c r="BT2079">
        <v>0.61111111111111116</v>
      </c>
      <c r="BU2079">
        <v>0.10148376982351806</v>
      </c>
      <c r="BV2079">
        <v>0.76124499487346453</v>
      </c>
      <c r="BW2079">
        <v>0.74431066042865923</v>
      </c>
      <c r="BX2079">
        <v>0.52432328584755949</v>
      </c>
      <c r="BY2079">
        <f t="shared" si="203"/>
        <v>0.31919384821638869</v>
      </c>
      <c r="BZ2079">
        <v>0</v>
      </c>
      <c r="CA2079">
        <f t="shared" si="204"/>
        <v>1.0304592678158061E-3</v>
      </c>
      <c r="CC2079">
        <v>0.31919384821638869</v>
      </c>
      <c r="CD2079">
        <v>1.0304592678158061E-3</v>
      </c>
    </row>
    <row r="2080" spans="1:82" x14ac:dyDescent="0.3">
      <c r="A2080">
        <v>0</v>
      </c>
      <c r="B2080" t="s">
        <v>1306</v>
      </c>
      <c r="C2080" t="s">
        <v>1330</v>
      </c>
      <c r="D2080">
        <v>39129</v>
      </c>
      <c r="E2080" s="2">
        <f t="shared" si="206"/>
        <v>0.64904633407251233</v>
      </c>
      <c r="F2080" s="2" t="s">
        <v>1940</v>
      </c>
      <c r="G2080" s="3">
        <v>5356</v>
      </c>
      <c r="H2080" s="1">
        <v>10.626600268437469</v>
      </c>
      <c r="I2080" s="1">
        <f t="shared" si="205"/>
        <v>-5.0498364135989</v>
      </c>
      <c r="J2080" s="1">
        <v>2.5745792859800001</v>
      </c>
      <c r="K2080" s="1">
        <v>247.61953625800001</v>
      </c>
      <c r="L2080" s="2">
        <v>0.1705148192799999</v>
      </c>
      <c r="M2080" s="2">
        <v>3.9559503395831218E-2</v>
      </c>
      <c r="N2080" s="7">
        <v>0</v>
      </c>
      <c r="O2080" s="2">
        <v>2.5946390946314041E-4</v>
      </c>
      <c r="P2080" s="3">
        <v>164784.22875019003</v>
      </c>
      <c r="Q2080" s="3">
        <v>3932.5359766235201</v>
      </c>
      <c r="R2080" s="3">
        <v>507980.56161851692</v>
      </c>
      <c r="S2080" s="3">
        <v>1250.1735531308179</v>
      </c>
      <c r="T2080" s="3">
        <v>255096.10209860976</v>
      </c>
      <c r="V2080">
        <v>39129</v>
      </c>
      <c r="W2080" s="2">
        <v>0.61870925528969667</v>
      </c>
      <c r="X2080" s="2">
        <v>0.28507658054888468</v>
      </c>
      <c r="Y2080" s="2">
        <v>0.22710198651090574</v>
      </c>
      <c r="Z2080" s="2">
        <v>0.73420658731939226</v>
      </c>
      <c r="AA2080" s="2">
        <v>0.71372258790698473</v>
      </c>
      <c r="AB2080" s="2">
        <v>0.42089475246919328</v>
      </c>
      <c r="AC2080" s="2">
        <v>3.9559503395831218E-2</v>
      </c>
      <c r="AD2080" s="2">
        <v>0</v>
      </c>
      <c r="AE2080" s="2">
        <v>2.5946390946314041E-4</v>
      </c>
      <c r="AF2080">
        <v>384006.99263472762</v>
      </c>
      <c r="AG2080">
        <v>941.33007149564639</v>
      </c>
      <c r="AH2080">
        <v>176920.07417454445</v>
      </c>
      <c r="AI2080">
        <v>15719.971960768911</v>
      </c>
      <c r="AJ2080">
        <v>18.478346790962838</v>
      </c>
      <c r="AK2080">
        <v>891987.55425324454</v>
      </c>
      <c r="AL2080">
        <v>2191.5036246264644</v>
      </c>
      <c r="AM2080">
        <v>411886.32506625517</v>
      </c>
      <c r="AN2080">
        <v>35849.82316766795</v>
      </c>
      <c r="AO2080">
        <v>43.010410708158268</v>
      </c>
      <c r="AP2080">
        <v>507980.56161851692</v>
      </c>
      <c r="AQ2080">
        <v>1250.1735531308182</v>
      </c>
      <c r="AR2080">
        <v>234966.25089171072</v>
      </c>
      <c r="AS2080">
        <v>20129.851206899039</v>
      </c>
      <c r="AT2080">
        <v>24.53206391719543</v>
      </c>
      <c r="AU2080" s="3">
        <v>30969547.951310713</v>
      </c>
      <c r="AV2080" s="3">
        <v>739080.81144662434</v>
      </c>
      <c r="AW2080">
        <v>94454.923027290002</v>
      </c>
      <c r="AX2080">
        <v>17751858.233748883</v>
      </c>
      <c r="AY2080">
        <v>2254.1440148203201</v>
      </c>
      <c r="AZ2080">
        <v>423643.82614533097</v>
      </c>
      <c r="BA2080">
        <v>259239.15177748003</v>
      </c>
      <c r="BB2080">
        <v>48721406.1850596</v>
      </c>
      <c r="BC2080">
        <v>6186.6799914438398</v>
      </c>
      <c r="BD2080">
        <v>1162724.6375919553</v>
      </c>
      <c r="BE2080">
        <v>164784.22875019003</v>
      </c>
      <c r="BF2080">
        <v>30969547.951310713</v>
      </c>
      <c r="BG2080">
        <v>3932.5359766235201</v>
      </c>
      <c r="BH2080">
        <v>739080.81144662434</v>
      </c>
      <c r="BI2080">
        <v>3.5302744892513318</v>
      </c>
      <c r="BJ2080">
        <v>14.156874757688801</v>
      </c>
      <c r="BK2080">
        <v>10.626600268437469</v>
      </c>
      <c r="BL2080">
        <v>26.51921410752967</v>
      </c>
      <c r="BM2080">
        <v>21.46937769393077</v>
      </c>
      <c r="BN2080">
        <f t="shared" si="202"/>
        <v>-5.0498364135989</v>
      </c>
      <c r="BO2080">
        <v>0.64904633407251233</v>
      </c>
      <c r="BP2080">
        <v>2.7746934051752381E-2</v>
      </c>
      <c r="BQ2080">
        <v>9.1685401771672587E-2</v>
      </c>
      <c r="BR2080">
        <v>0.14285714285714285</v>
      </c>
      <c r="BS2080">
        <v>0.17241379310344829</v>
      </c>
      <c r="BT2080">
        <v>0.55555555555555558</v>
      </c>
      <c r="BU2080">
        <v>0.14461622297053595</v>
      </c>
      <c r="BV2080">
        <v>0.73420658731939226</v>
      </c>
      <c r="BW2080">
        <v>0.74037612853421653</v>
      </c>
      <c r="BX2080">
        <v>0.42089475246919328</v>
      </c>
      <c r="BY2080">
        <f t="shared" si="203"/>
        <v>0.20604383252807357</v>
      </c>
      <c r="BZ2080">
        <v>0</v>
      </c>
      <c r="CA2080">
        <f t="shared" si="204"/>
        <v>1.4678682399495334E-4</v>
      </c>
      <c r="CC2080">
        <v>0.20604383252807357</v>
      </c>
      <c r="CD2080">
        <v>1.4678682399495334E-4</v>
      </c>
    </row>
    <row r="2081" spans="1:82" x14ac:dyDescent="0.3">
      <c r="A2081">
        <v>0</v>
      </c>
      <c r="B2081" t="s">
        <v>1306</v>
      </c>
      <c r="C2081" t="s">
        <v>59</v>
      </c>
      <c r="D2081">
        <v>39131</v>
      </c>
      <c r="E2081" s="2">
        <f t="shared" si="206"/>
        <v>0.64173151308555254</v>
      </c>
      <c r="F2081" s="2" t="s">
        <v>1940</v>
      </c>
      <c r="G2081" s="3">
        <v>2394</v>
      </c>
      <c r="H2081" s="1">
        <v>1.8937789498726183</v>
      </c>
      <c r="I2081" s="1">
        <f t="shared" si="205"/>
        <v>-7.3976240795406092</v>
      </c>
      <c r="J2081" s="1">
        <v>2.6875881877499999</v>
      </c>
      <c r="K2081" s="1">
        <v>217.72689761300001</v>
      </c>
      <c r="L2081" s="2">
        <v>0.14897246780999995</v>
      </c>
      <c r="M2081" s="2">
        <v>1.8790632657075351E-2</v>
      </c>
      <c r="N2081" s="7">
        <v>0</v>
      </c>
      <c r="O2081" s="2">
        <v>3.1883393817017684E-3</v>
      </c>
      <c r="P2081" s="3">
        <v>26917.999347617999</v>
      </c>
      <c r="Q2081" s="3">
        <v>642.39157870934378</v>
      </c>
      <c r="R2081" s="3">
        <v>135422.36434276751</v>
      </c>
      <c r="S2081" s="3">
        <v>313.91523165651682</v>
      </c>
      <c r="T2081" s="3">
        <v>67070.413128662316</v>
      </c>
      <c r="V2081">
        <v>39131</v>
      </c>
      <c r="W2081" s="2">
        <v>0.53851231007971967</v>
      </c>
      <c r="X2081" s="2">
        <v>5.080383318347273E-2</v>
      </c>
      <c r="Y2081" s="2">
        <v>0.27253632339488765</v>
      </c>
      <c r="Z2081" s="2">
        <v>0.76643394211754956</v>
      </c>
      <c r="AA2081" s="2">
        <v>0.62756197337918629</v>
      </c>
      <c r="AB2081" s="2">
        <v>0.36772012091601963</v>
      </c>
      <c r="AC2081" s="2">
        <v>1.8790632657075351E-2</v>
      </c>
      <c r="AD2081" s="2">
        <v>0</v>
      </c>
      <c r="AE2081" s="2">
        <v>3.1883393817017684E-3</v>
      </c>
      <c r="AF2081">
        <v>200032.57041105186</v>
      </c>
      <c r="AG2081">
        <v>463.51832798368338</v>
      </c>
      <c r="AH2081">
        <v>87116.835477101136</v>
      </c>
      <c r="AI2081">
        <v>11944.034014114923</v>
      </c>
      <c r="AJ2081">
        <v>9.1471529420797797</v>
      </c>
      <c r="AK2081">
        <v>335454.93475381937</v>
      </c>
      <c r="AL2081">
        <v>777.43355964020009</v>
      </c>
      <c r="AM2081">
        <v>146116.23191723399</v>
      </c>
      <c r="AN2081">
        <v>20015.050702644352</v>
      </c>
      <c r="AO2081">
        <v>15.341797526478027</v>
      </c>
      <c r="AP2081">
        <v>135422.36434276751</v>
      </c>
      <c r="AQ2081">
        <v>313.91523165651671</v>
      </c>
      <c r="AR2081">
        <v>58999.396440132856</v>
      </c>
      <c r="AS2081">
        <v>8071.0166885294293</v>
      </c>
      <c r="AT2081">
        <v>6.1946445843982474</v>
      </c>
      <c r="AU2081" s="3">
        <v>5058968.7973913271</v>
      </c>
      <c r="AV2081" s="3">
        <v>120731.07330263407</v>
      </c>
      <c r="AW2081">
        <v>45142.317473038005</v>
      </c>
      <c r="AX2081">
        <v>8484047.145882763</v>
      </c>
      <c r="AY2081">
        <v>1077.310546508704</v>
      </c>
      <c r="AZ2081">
        <v>202469.74411084582</v>
      </c>
      <c r="BA2081">
        <v>72060.316820656008</v>
      </c>
      <c r="BB2081">
        <v>13543015.94327409</v>
      </c>
      <c r="BC2081">
        <v>1719.7021252180477</v>
      </c>
      <c r="BD2081">
        <v>323200.8174134799</v>
      </c>
      <c r="BE2081">
        <v>26917.999347617999</v>
      </c>
      <c r="BF2081">
        <v>5058968.7973913271</v>
      </c>
      <c r="BG2081">
        <v>642.39157870934378</v>
      </c>
      <c r="BH2081">
        <v>120731.07330263407</v>
      </c>
      <c r="BI2081">
        <v>1.4986013471523678</v>
      </c>
      <c r="BJ2081">
        <v>3.3923802970249861</v>
      </c>
      <c r="BK2081">
        <v>1.8937789498726183</v>
      </c>
      <c r="BL2081">
        <v>34.065460502598853</v>
      </c>
      <c r="BM2081">
        <v>26.667836423058244</v>
      </c>
      <c r="BN2081">
        <f t="shared" si="202"/>
        <v>-7.3976240795406092</v>
      </c>
      <c r="BO2081">
        <v>0.64173151308555254</v>
      </c>
      <c r="BP2081">
        <v>1.1645826384422003E-2</v>
      </c>
      <c r="BQ2081">
        <v>6.9872044101656913E-2</v>
      </c>
      <c r="BR2081">
        <v>5.3571428571428568E-2</v>
      </c>
      <c r="BS2081">
        <v>0.13793103448275862</v>
      </c>
      <c r="BT2081">
        <v>0.61111111111111116</v>
      </c>
      <c r="BU2081">
        <v>0.21185170483109125</v>
      </c>
      <c r="BV2081">
        <v>0.76643394211754956</v>
      </c>
      <c r="BW2081">
        <v>0.65099789769625138</v>
      </c>
      <c r="BX2081">
        <v>0.36772012091601963</v>
      </c>
      <c r="BY2081">
        <f t="shared" si="203"/>
        <v>0.30111279292269394</v>
      </c>
      <c r="BZ2081">
        <v>0</v>
      </c>
      <c r="CA2081">
        <f t="shared" si="204"/>
        <v>2.0306538168548645E-3</v>
      </c>
      <c r="CC2081">
        <v>0.30111279292269394</v>
      </c>
      <c r="CD2081">
        <v>2.0306538168548645E-3</v>
      </c>
    </row>
    <row r="2082" spans="1:82" x14ac:dyDescent="0.3">
      <c r="A2082">
        <v>0</v>
      </c>
      <c r="B2082" t="s">
        <v>1306</v>
      </c>
      <c r="C2082" t="s">
        <v>1331</v>
      </c>
      <c r="D2082">
        <v>39133</v>
      </c>
      <c r="E2082" s="2">
        <f t="shared" si="206"/>
        <v>0.67022092692824142</v>
      </c>
      <c r="F2082" s="2" t="s">
        <v>1940</v>
      </c>
      <c r="G2082" s="3">
        <v>17330</v>
      </c>
      <c r="H2082" s="1">
        <v>30.789916744429711</v>
      </c>
      <c r="I2082" s="1">
        <f t="shared" si="205"/>
        <v>-8.2306765136426634</v>
      </c>
      <c r="J2082" s="1">
        <v>2.51994018738</v>
      </c>
      <c r="K2082" s="1">
        <v>260.297495927</v>
      </c>
      <c r="L2082" s="2">
        <v>0.23709541762999997</v>
      </c>
      <c r="M2082" s="2">
        <v>0.11021278069259476</v>
      </c>
      <c r="N2082" s="7">
        <v>0</v>
      </c>
      <c r="O2082" s="2">
        <v>9.9899784589328722E-4</v>
      </c>
      <c r="P2082" s="3">
        <v>1043471.4587756</v>
      </c>
      <c r="Q2082" s="3">
        <v>24902.195333484789</v>
      </c>
      <c r="R2082" s="3">
        <v>3334483.9846020006</v>
      </c>
      <c r="S2082" s="3">
        <v>8185.6201781704813</v>
      </c>
      <c r="T2082" s="3">
        <v>1662868.0403859266</v>
      </c>
      <c r="V2082">
        <v>39133</v>
      </c>
      <c r="W2082" s="2">
        <v>0.81743975866582808</v>
      </c>
      <c r="X2082" s="2">
        <v>0.82599175269227543</v>
      </c>
      <c r="Y2082" s="2">
        <v>0.20705973871204486</v>
      </c>
      <c r="Z2082" s="2">
        <v>0.71862486243883805</v>
      </c>
      <c r="AA2082" s="2">
        <v>0.75026472154102553</v>
      </c>
      <c r="AB2082" s="2">
        <v>0.58524072884886036</v>
      </c>
      <c r="AC2082" s="2">
        <v>0.11021278069259476</v>
      </c>
      <c r="AD2082" s="2">
        <v>0</v>
      </c>
      <c r="AE2082" s="2">
        <v>9.9899784589328722E-4</v>
      </c>
      <c r="AF2082">
        <v>2819707.9179202085</v>
      </c>
      <c r="AG2082">
        <v>6909.7490086738435</v>
      </c>
      <c r="AH2082">
        <v>1298665.9453040911</v>
      </c>
      <c r="AI2082">
        <v>106717.70512877614</v>
      </c>
      <c r="AJ2082">
        <v>135.64278963196912</v>
      </c>
      <c r="AK2082">
        <v>6154191.9025222091</v>
      </c>
      <c r="AL2082">
        <v>15095.369186844326</v>
      </c>
      <c r="AM2082">
        <v>2837127.9289795659</v>
      </c>
      <c r="AN2082">
        <v>231123.76183922827</v>
      </c>
      <c r="AO2082">
        <v>296.30582459632774</v>
      </c>
      <c r="AP2082">
        <v>3334483.9846020006</v>
      </c>
      <c r="AQ2082">
        <v>8185.6201781704822</v>
      </c>
      <c r="AR2082">
        <v>1538461.9836754748</v>
      </c>
      <c r="AS2082">
        <v>124406.05671045213</v>
      </c>
      <c r="AT2082">
        <v>160.66303496435862</v>
      </c>
      <c r="AU2082" s="3">
        <v>196110025.96228626</v>
      </c>
      <c r="AV2082" s="3">
        <v>4680118.5909751309</v>
      </c>
      <c r="AW2082">
        <v>854336.17146600003</v>
      </c>
      <c r="AX2082">
        <v>160563940.06532004</v>
      </c>
      <c r="AY2082">
        <v>20388.527202527999</v>
      </c>
      <c r="AZ2082">
        <v>3831819.8024431122</v>
      </c>
      <c r="BA2082">
        <v>1897807.6302415999</v>
      </c>
      <c r="BB2082">
        <v>356673966.02760625</v>
      </c>
      <c r="BC2082">
        <v>45290.722536012792</v>
      </c>
      <c r="BD2082">
        <v>8511938.3934182432</v>
      </c>
      <c r="BE2082">
        <v>1043471.4587756</v>
      </c>
      <c r="BF2082">
        <v>196110025.96228626</v>
      </c>
      <c r="BG2082">
        <v>24902.195333484789</v>
      </c>
      <c r="BH2082">
        <v>4680118.5909751309</v>
      </c>
      <c r="BI2082">
        <v>18.509750609413089</v>
      </c>
      <c r="BJ2082">
        <v>49.2996673538428</v>
      </c>
      <c r="BK2082">
        <v>30.789916744429711</v>
      </c>
      <c r="BL2082">
        <v>45.974698506277967</v>
      </c>
      <c r="BM2082">
        <v>37.744021992635304</v>
      </c>
      <c r="BN2082">
        <f t="shared" si="202"/>
        <v>-8.2306765136426634</v>
      </c>
      <c r="BO2082">
        <v>0.67022092692824142</v>
      </c>
      <c r="BP2082">
        <v>0.15022747844329795</v>
      </c>
      <c r="BQ2082">
        <v>8.8795582500735853E-2</v>
      </c>
      <c r="BR2082">
        <v>8.9285714285714288E-2</v>
      </c>
      <c r="BS2082">
        <v>0.10344827586206896</v>
      </c>
      <c r="BT2082">
        <v>0.61111111111111116</v>
      </c>
      <c r="BU2082">
        <v>0.23570849675247393</v>
      </c>
      <c r="BV2082">
        <v>0.71862486243883805</v>
      </c>
      <c r="BW2082">
        <v>0.77828290616288953</v>
      </c>
      <c r="BX2082">
        <v>0.58524072884886036</v>
      </c>
      <c r="BY2082">
        <f t="shared" si="203"/>
        <v>0.1025671410411691</v>
      </c>
      <c r="BZ2082">
        <v>0</v>
      </c>
      <c r="CA2082">
        <f t="shared" si="204"/>
        <v>4.1567264264202967E-4</v>
      </c>
      <c r="CC2082">
        <v>0.1025671410411691</v>
      </c>
      <c r="CD2082">
        <v>4.1567264264202967E-4</v>
      </c>
    </row>
    <row r="2083" spans="1:82" x14ac:dyDescent="0.3">
      <c r="A2083">
        <v>0</v>
      </c>
      <c r="B2083" t="s">
        <v>1306</v>
      </c>
      <c r="C2083" t="s">
        <v>1332</v>
      </c>
      <c r="D2083">
        <v>39135</v>
      </c>
      <c r="E2083" s="2">
        <f t="shared" si="206"/>
        <v>0.62898339598665631</v>
      </c>
      <c r="F2083" s="2" t="s">
        <v>1940</v>
      </c>
      <c r="G2083" s="3">
        <v>1956</v>
      </c>
      <c r="H2083" s="1">
        <v>2.7095791338537816</v>
      </c>
      <c r="I2083" s="1">
        <f t="shared" si="205"/>
        <v>-5.0416579016809031</v>
      </c>
      <c r="J2083" s="1">
        <v>2.4802106564400002</v>
      </c>
      <c r="K2083" s="1">
        <v>233.65834746799999</v>
      </c>
      <c r="L2083" s="2">
        <v>0.25643931906000006</v>
      </c>
      <c r="M2083" s="2">
        <v>9.9303671038955769E-3</v>
      </c>
      <c r="N2083" s="7">
        <v>0</v>
      </c>
      <c r="O2083" s="2">
        <v>7.7098211660715321E-4</v>
      </c>
      <c r="P2083" s="3">
        <v>41041.453349156</v>
      </c>
      <c r="Q2083" s="3">
        <v>979.44441074604799</v>
      </c>
      <c r="R2083" s="3">
        <v>107350.39575259696</v>
      </c>
      <c r="S2083" s="3">
        <v>263.10095554818821</v>
      </c>
      <c r="T2083" s="3">
        <v>54248.736462220186</v>
      </c>
      <c r="V2083">
        <v>39135</v>
      </c>
      <c r="W2083" s="2">
        <v>0.59089939206172426</v>
      </c>
      <c r="X2083" s="2">
        <v>7.2689057148399128E-2</v>
      </c>
      <c r="Y2083" s="2">
        <v>0.21485400998722542</v>
      </c>
      <c r="Z2083" s="2">
        <v>0.70729497895608717</v>
      </c>
      <c r="AA2083" s="2">
        <v>0.67348175738109817</v>
      </c>
      <c r="AB2083" s="2">
        <v>0.63298875824916079</v>
      </c>
      <c r="AC2083" s="2">
        <v>9.9303671038955769E-3</v>
      </c>
      <c r="AD2083" s="2">
        <v>0</v>
      </c>
      <c r="AE2083" s="2">
        <v>7.7098211660715321E-4</v>
      </c>
      <c r="AF2083">
        <v>217321.2166291094</v>
      </c>
      <c r="AG2083">
        <v>531.40260651032804</v>
      </c>
      <c r="AH2083">
        <v>99875.475571469942</v>
      </c>
      <c r="AI2083">
        <v>9906.8630999546149</v>
      </c>
      <c r="AJ2083">
        <v>10.433837639624397</v>
      </c>
      <c r="AK2083">
        <v>324671.61238170636</v>
      </c>
      <c r="AL2083">
        <v>794.5035620585162</v>
      </c>
      <c r="AM2083">
        <v>149324.48605194967</v>
      </c>
      <c r="AN2083">
        <v>14706.58908169507</v>
      </c>
      <c r="AO2083">
        <v>15.598611467535578</v>
      </c>
      <c r="AP2083">
        <v>107350.39575259696</v>
      </c>
      <c r="AQ2083">
        <v>263.10095554818815</v>
      </c>
      <c r="AR2083">
        <v>49449.01048047973</v>
      </c>
      <c r="AS2083">
        <v>4799.7259817404556</v>
      </c>
      <c r="AT2083">
        <v>5.1647738279111817</v>
      </c>
      <c r="AU2083" s="3">
        <v>7713330.7424403783</v>
      </c>
      <c r="AV2083" s="3">
        <v>184076.78255561227</v>
      </c>
      <c r="AW2083">
        <v>46988.696103994007</v>
      </c>
      <c r="AX2083">
        <v>8831055.5457846336</v>
      </c>
      <c r="AY2083">
        <v>1121.3739283491518</v>
      </c>
      <c r="AZ2083">
        <v>210751.0160939396</v>
      </c>
      <c r="BA2083">
        <v>88030.149453150007</v>
      </c>
      <c r="BB2083">
        <v>16544386.288225012</v>
      </c>
      <c r="BC2083">
        <v>2100.8183390951999</v>
      </c>
      <c r="BD2083">
        <v>394827.79864955187</v>
      </c>
      <c r="BE2083">
        <v>41041.453349156</v>
      </c>
      <c r="BF2083">
        <v>7713330.7424403783</v>
      </c>
      <c r="BG2083">
        <v>979.44441074604799</v>
      </c>
      <c r="BH2083">
        <v>184076.78255561227</v>
      </c>
      <c r="BI2083">
        <v>1.7862613831181107</v>
      </c>
      <c r="BJ2083">
        <v>4.4958405169718922</v>
      </c>
      <c r="BK2083">
        <v>2.7095791338537816</v>
      </c>
      <c r="BL2083">
        <v>30.970225763112111</v>
      </c>
      <c r="BM2083">
        <v>25.928567861431208</v>
      </c>
      <c r="BN2083">
        <f t="shared" si="202"/>
        <v>-5.0416579016809031</v>
      </c>
      <c r="BO2083">
        <v>0.62898339598665631</v>
      </c>
      <c r="BP2083">
        <v>1.3605515977856295E-2</v>
      </c>
      <c r="BQ2083">
        <v>6.6981342691469825E-2</v>
      </c>
      <c r="BR2083">
        <v>0.10119047619047619</v>
      </c>
      <c r="BS2083">
        <v>0.2413793103448276</v>
      </c>
      <c r="BT2083">
        <v>0.3888888888888889</v>
      </c>
      <c r="BU2083">
        <v>0.14438200835322376</v>
      </c>
      <c r="BV2083">
        <v>0.70729497895608717</v>
      </c>
      <c r="BW2083">
        <v>0.69863252840362877</v>
      </c>
      <c r="BX2083">
        <v>0.63298875824916079</v>
      </c>
      <c r="BY2083">
        <f t="shared" si="203"/>
        <v>0.12756878522553497</v>
      </c>
      <c r="BZ2083">
        <v>0</v>
      </c>
      <c r="CA2083">
        <f t="shared" si="204"/>
        <v>3.0070788377097572E-4</v>
      </c>
      <c r="CC2083">
        <v>0.12756878522553497</v>
      </c>
      <c r="CD2083">
        <v>3.0070788377097572E-4</v>
      </c>
    </row>
    <row r="2084" spans="1:82" x14ac:dyDescent="0.3">
      <c r="A2084">
        <v>0</v>
      </c>
      <c r="B2084" t="s">
        <v>1306</v>
      </c>
      <c r="C2084" t="s">
        <v>312</v>
      </c>
      <c r="D2084">
        <v>39137</v>
      </c>
      <c r="E2084" s="2">
        <f t="shared" si="206"/>
        <v>0.63826099704579098</v>
      </c>
      <c r="F2084" s="2" t="s">
        <v>1940</v>
      </c>
      <c r="G2084" s="3">
        <v>397</v>
      </c>
      <c r="H2084" s="1">
        <v>1.6200545835649969</v>
      </c>
      <c r="I2084" s="1">
        <f t="shared" si="205"/>
        <v>-6.7210891502234951</v>
      </c>
      <c r="J2084" s="1">
        <v>2.3722757048599998</v>
      </c>
      <c r="K2084" s="1">
        <v>231.782486425</v>
      </c>
      <c r="L2084" s="2">
        <v>0.22780781843000009</v>
      </c>
      <c r="M2084" s="2">
        <v>1.6174657314058087E-2</v>
      </c>
      <c r="N2084" s="7">
        <v>0</v>
      </c>
      <c r="O2084" s="2">
        <v>4.1593835316063281E-5</v>
      </c>
      <c r="P2084" s="3">
        <v>5688.0048257090002</v>
      </c>
      <c r="Q2084" s="3">
        <v>135.74286678987198</v>
      </c>
      <c r="R2084" s="3">
        <v>9725.631268599187</v>
      </c>
      <c r="S2084" s="3">
        <v>24.086737290026605</v>
      </c>
      <c r="T2084" s="3">
        <v>4815.4000100094563</v>
      </c>
      <c r="V2084">
        <v>39137</v>
      </c>
      <c r="W2084" s="2">
        <v>0.58605427782675756</v>
      </c>
      <c r="X2084" s="2">
        <v>4.3460712675622772E-2</v>
      </c>
      <c r="Y2084" s="2">
        <v>0.32647056165269617</v>
      </c>
      <c r="Z2084" s="2">
        <v>0.67651458975480017</v>
      </c>
      <c r="AA2084" s="2">
        <v>0.66807489644275575</v>
      </c>
      <c r="AB2084" s="2">
        <v>0.5623154383502208</v>
      </c>
      <c r="AC2084" s="2">
        <v>1.6174657314058087E-2</v>
      </c>
      <c r="AD2084" s="2">
        <v>0</v>
      </c>
      <c r="AE2084" s="2">
        <v>4.1593835316063281E-5</v>
      </c>
      <c r="AF2084">
        <v>175031.37100197334</v>
      </c>
      <c r="AG2084">
        <v>428.38851905093253</v>
      </c>
      <c r="AH2084">
        <v>80514.296590560756</v>
      </c>
      <c r="AI2084">
        <v>5752.7464610985389</v>
      </c>
      <c r="AJ2084">
        <v>8.4104929909785113</v>
      </c>
      <c r="AK2084">
        <v>184757.00227057253</v>
      </c>
      <c r="AL2084">
        <v>452.47525634095916</v>
      </c>
      <c r="AM2084">
        <v>85041.32433249132</v>
      </c>
      <c r="AN2084">
        <v>6041.1187291774322</v>
      </c>
      <c r="AO2084">
        <v>8.8828740945886544</v>
      </c>
      <c r="AP2084">
        <v>9725.631268599187</v>
      </c>
      <c r="AQ2084">
        <v>24.086737290026633</v>
      </c>
      <c r="AR2084">
        <v>4527.0277419305639</v>
      </c>
      <c r="AS2084">
        <v>288.37226807889328</v>
      </c>
      <c r="AT2084">
        <v>0.47238110361014307</v>
      </c>
      <c r="AU2084" s="3">
        <v>1069003.6269437494</v>
      </c>
      <c r="AV2084" s="3">
        <v>25511.514384488539</v>
      </c>
      <c r="AW2084">
        <v>23338.335268339</v>
      </c>
      <c r="AX2084">
        <v>4386206.7303316314</v>
      </c>
      <c r="AY2084">
        <v>556.96375662491198</v>
      </c>
      <c r="AZ2084">
        <v>104675.76842008595</v>
      </c>
      <c r="BA2084">
        <v>29026.340094047999</v>
      </c>
      <c r="BB2084">
        <v>5455210.3572753808</v>
      </c>
      <c r="BC2084">
        <v>692.70662341478396</v>
      </c>
      <c r="BD2084">
        <v>130187.2828045745</v>
      </c>
      <c r="BE2084">
        <v>5688.0048257090002</v>
      </c>
      <c r="BF2084">
        <v>1069003.6269437494</v>
      </c>
      <c r="BG2084">
        <v>135.74286678987198</v>
      </c>
      <c r="BH2084">
        <v>25511.514384488539</v>
      </c>
      <c r="BI2084">
        <v>1.0356627014336688</v>
      </c>
      <c r="BJ2084">
        <v>2.6557172849986657</v>
      </c>
      <c r="BK2084">
        <v>1.6200545835649969</v>
      </c>
      <c r="BL2084">
        <v>23.362231560192374</v>
      </c>
      <c r="BM2084">
        <v>16.641142409968879</v>
      </c>
      <c r="BN2084">
        <f t="shared" si="202"/>
        <v>-6.7210891502234951</v>
      </c>
      <c r="BO2084">
        <v>0.63826099704579098</v>
      </c>
      <c r="BP2084">
        <v>8.0047443880286884E-3</v>
      </c>
      <c r="BQ2084">
        <v>5.8888601686609185E-2</v>
      </c>
      <c r="BR2084">
        <v>0.13690476190476192</v>
      </c>
      <c r="BS2084">
        <v>0.13793103448275862</v>
      </c>
      <c r="BT2084">
        <v>0.3888888888888889</v>
      </c>
      <c r="BU2084">
        <v>0.19247723045762283</v>
      </c>
      <c r="BV2084">
        <v>0.67651458975480017</v>
      </c>
      <c r="BW2084">
        <v>0.69302375149663464</v>
      </c>
      <c r="BX2084">
        <v>0.5623154383502208</v>
      </c>
      <c r="BY2084">
        <f t="shared" si="203"/>
        <v>0.30851246040228797</v>
      </c>
      <c r="BZ2084">
        <v>0</v>
      </c>
      <c r="CA2084">
        <f t="shared" si="204"/>
        <v>1.8217048283380033E-5</v>
      </c>
      <c r="CC2084">
        <v>0.30851246040228797</v>
      </c>
      <c r="CD2084">
        <v>1.8217048283380033E-5</v>
      </c>
    </row>
    <row r="2085" spans="1:82" x14ac:dyDescent="0.3">
      <c r="A2085">
        <v>0</v>
      </c>
      <c r="B2085" t="s">
        <v>1306</v>
      </c>
      <c r="C2085" t="s">
        <v>507</v>
      </c>
      <c r="D2085">
        <v>39139</v>
      </c>
      <c r="E2085" s="2">
        <f t="shared" si="206"/>
        <v>0.68437792694079436</v>
      </c>
      <c r="F2085" s="2" t="s">
        <v>1941</v>
      </c>
      <c r="G2085" s="3">
        <v>3193</v>
      </c>
      <c r="H2085" s="1">
        <v>24.026042999701069</v>
      </c>
      <c r="I2085" s="1">
        <f t="shared" si="205"/>
        <v>-6.2379844950382548</v>
      </c>
      <c r="J2085" s="1">
        <v>2.5036423912700001</v>
      </c>
      <c r="K2085" s="1">
        <v>279.35294206100002</v>
      </c>
      <c r="L2085" s="2">
        <v>0.27309911913000007</v>
      </c>
      <c r="M2085" s="2">
        <v>5.1578892764962476E-2</v>
      </c>
      <c r="N2085" s="7">
        <v>0</v>
      </c>
      <c r="O2085" s="2">
        <v>3.7240549738857805E-4</v>
      </c>
      <c r="P2085" s="3">
        <v>744671.96347036981</v>
      </c>
      <c r="Q2085" s="3">
        <v>17771.417260868955</v>
      </c>
      <c r="R2085" s="3">
        <v>1888645.1304292735</v>
      </c>
      <c r="S2085" s="3">
        <v>4640.6021477829763</v>
      </c>
      <c r="T2085" s="3">
        <v>1018066.3237431565</v>
      </c>
      <c r="V2085">
        <v>39139</v>
      </c>
      <c r="W2085" s="2">
        <v>0.78542834157740971</v>
      </c>
      <c r="X2085" s="2">
        <v>0.6445393643739985</v>
      </c>
      <c r="Y2085" s="2">
        <v>0.18337450568953931</v>
      </c>
      <c r="Z2085" s="2">
        <v>0.71397713248625461</v>
      </c>
      <c r="AA2085" s="2">
        <v>0.80518891102141532</v>
      </c>
      <c r="AB2085" s="2">
        <v>0.67411141524904639</v>
      </c>
      <c r="AC2085" s="2">
        <v>5.1578892764962476E-2</v>
      </c>
      <c r="AD2085" s="2">
        <v>0</v>
      </c>
      <c r="AE2085" s="2">
        <v>3.7240549738857805E-4</v>
      </c>
      <c r="AF2085">
        <v>1615277.1841722801</v>
      </c>
      <c r="AG2085">
        <v>3951.4526405648908</v>
      </c>
      <c r="AH2085">
        <v>742663.29679150495</v>
      </c>
      <c r="AI2085">
        <v>129594.29646099119</v>
      </c>
      <c r="AJ2085">
        <v>77.581807397356599</v>
      </c>
      <c r="AK2085">
        <v>3503922.3146015536</v>
      </c>
      <c r="AL2085">
        <v>8592.0547883478685</v>
      </c>
      <c r="AM2085">
        <v>1614850.1110253595</v>
      </c>
      <c r="AN2085">
        <v>275473.80597029324</v>
      </c>
      <c r="AO2085">
        <v>168.657403401035</v>
      </c>
      <c r="AP2085">
        <v>1888645.1304292735</v>
      </c>
      <c r="AQ2085">
        <v>4640.6021477829781</v>
      </c>
      <c r="AR2085">
        <v>872186.81423385453</v>
      </c>
      <c r="AS2085">
        <v>145879.50950930204</v>
      </c>
      <c r="AT2085">
        <v>91.075596003678399</v>
      </c>
      <c r="AU2085" s="3">
        <v>139953648.8146213</v>
      </c>
      <c r="AV2085" s="3">
        <v>3339960.1600077115</v>
      </c>
      <c r="AW2085">
        <v>454170.05038193008</v>
      </c>
      <c r="AX2085">
        <v>85356719.268779933</v>
      </c>
      <c r="AY2085">
        <v>10838.658991689439</v>
      </c>
      <c r="AZ2085">
        <v>2037017.5708981131</v>
      </c>
      <c r="BA2085">
        <v>1198842.0138522999</v>
      </c>
      <c r="BB2085">
        <v>225310368.08340123</v>
      </c>
      <c r="BC2085">
        <v>28610.076252558392</v>
      </c>
      <c r="BD2085">
        <v>5376977.7309058243</v>
      </c>
      <c r="BE2085">
        <v>744671.96347036981</v>
      </c>
      <c r="BF2085">
        <v>139953648.8146213</v>
      </c>
      <c r="BG2085">
        <v>17771.417260868955</v>
      </c>
      <c r="BH2085">
        <v>3339960.1600077115</v>
      </c>
      <c r="BI2085">
        <v>11.120576798534657</v>
      </c>
      <c r="BJ2085">
        <v>35.146619798235726</v>
      </c>
      <c r="BK2085">
        <v>24.026042999701069</v>
      </c>
      <c r="BL2085">
        <v>41.004028554904394</v>
      </c>
      <c r="BM2085">
        <v>34.76604405986614</v>
      </c>
      <c r="BN2085">
        <f t="shared" si="202"/>
        <v>-6.2379844950382548</v>
      </c>
      <c r="BO2085">
        <v>0.68437792694079436</v>
      </c>
      <c r="BP2085">
        <v>9.2162476010842848E-2</v>
      </c>
      <c r="BQ2085">
        <v>7.3668630843372579E-2</v>
      </c>
      <c r="BR2085">
        <v>0.17261904761904764</v>
      </c>
      <c r="BS2085">
        <v>0.10344827586206896</v>
      </c>
      <c r="BT2085">
        <v>0.55555555555555558</v>
      </c>
      <c r="BU2085">
        <v>0.17864217426763793</v>
      </c>
      <c r="BV2085">
        <v>0.71397713248625461</v>
      </c>
      <c r="BW2085">
        <v>0.83525820645375037</v>
      </c>
      <c r="BX2085">
        <v>0.67411141524904639</v>
      </c>
      <c r="BY2085">
        <f t="shared" si="203"/>
        <v>7.6053745794521954E-2</v>
      </c>
      <c r="BZ2085">
        <v>0</v>
      </c>
      <c r="CA2085">
        <f t="shared" si="204"/>
        <v>1.3657710713613357E-4</v>
      </c>
      <c r="CC2085">
        <v>7.6053745794521954E-2</v>
      </c>
      <c r="CD2085">
        <v>1.3657710713613357E-4</v>
      </c>
    </row>
    <row r="2086" spans="1:82" x14ac:dyDescent="0.3">
      <c r="A2086">
        <v>0</v>
      </c>
      <c r="B2086" t="s">
        <v>1306</v>
      </c>
      <c r="C2086" t="s">
        <v>1333</v>
      </c>
      <c r="D2086">
        <v>39141</v>
      </c>
      <c r="E2086" s="2">
        <f t="shared" si="206"/>
        <v>0.61754153793526456</v>
      </c>
      <c r="F2086" s="2" t="s">
        <v>1940</v>
      </c>
      <c r="G2086" s="3">
        <v>7402</v>
      </c>
      <c r="H2086" s="1">
        <v>6.5674914090328489</v>
      </c>
      <c r="I2086" s="1">
        <f t="shared" si="205"/>
        <v>-10.319624641389112</v>
      </c>
      <c r="J2086" s="1">
        <v>2.6382634175100002</v>
      </c>
      <c r="K2086" s="1">
        <v>230.990190391</v>
      </c>
      <c r="L2086" s="2">
        <v>0.15224486626</v>
      </c>
      <c r="M2086" s="2">
        <v>2.5489757997124194E-2</v>
      </c>
      <c r="N2086" s="7">
        <v>0</v>
      </c>
      <c r="O2086" s="2">
        <v>1.7752308634269305E-3</v>
      </c>
      <c r="P2086" s="3">
        <v>153907.91057096006</v>
      </c>
      <c r="Q2086" s="3">
        <v>3672.9752598156806</v>
      </c>
      <c r="R2086" s="3">
        <v>869217.91370892979</v>
      </c>
      <c r="S2086" s="3">
        <v>2007.5094373292777</v>
      </c>
      <c r="T2086" s="3">
        <v>450152.11087567086</v>
      </c>
      <c r="V2086">
        <v>39141</v>
      </c>
      <c r="W2086" s="2">
        <v>0.59933174160072211</v>
      </c>
      <c r="X2086" s="2">
        <v>0.17618409899467821</v>
      </c>
      <c r="Y2086" s="2">
        <v>0.3475974484284175</v>
      </c>
      <c r="Z2086" s="2">
        <v>0.7523677327662075</v>
      </c>
      <c r="AA2086" s="2">
        <v>0.66579123343166868</v>
      </c>
      <c r="AB2086" s="2">
        <v>0.37579763195822197</v>
      </c>
      <c r="AC2086" s="2">
        <v>2.5489757997124194E-2</v>
      </c>
      <c r="AD2086" s="2">
        <v>0</v>
      </c>
      <c r="AE2086" s="2">
        <v>1.7752308634269305E-3</v>
      </c>
      <c r="AF2086">
        <v>590357.74951166438</v>
      </c>
      <c r="AG2086">
        <v>1371.2281814723842</v>
      </c>
      <c r="AH2086">
        <v>257718.09370847436</v>
      </c>
      <c r="AI2086">
        <v>48034.173191472313</v>
      </c>
      <c r="AJ2086">
        <v>27.053888230663215</v>
      </c>
      <c r="AK2086">
        <v>1459575.6632205942</v>
      </c>
      <c r="AL2086">
        <v>3378.7376188016619</v>
      </c>
      <c r="AM2086">
        <v>635023.28060649696</v>
      </c>
      <c r="AN2086">
        <v>120881.09716912065</v>
      </c>
      <c r="AO2086">
        <v>66.683101803516891</v>
      </c>
      <c r="AP2086">
        <v>869217.91370892979</v>
      </c>
      <c r="AQ2086">
        <v>2007.5094373292777</v>
      </c>
      <c r="AR2086">
        <v>377305.1868980226</v>
      </c>
      <c r="AS2086">
        <v>72846.923977648345</v>
      </c>
      <c r="AT2086">
        <v>39.629213572853672</v>
      </c>
      <c r="AU2086" s="3">
        <v>28925452.712706234</v>
      </c>
      <c r="AV2086" s="3">
        <v>690298.97032975906</v>
      </c>
      <c r="AW2086">
        <v>120158.18508853001</v>
      </c>
      <c r="AX2086">
        <v>22582529.30553833</v>
      </c>
      <c r="AY2086">
        <v>2867.54618042224</v>
      </c>
      <c r="AZ2086">
        <v>538926.6291485558</v>
      </c>
      <c r="BA2086">
        <v>274066.09565949009</v>
      </c>
      <c r="BB2086">
        <v>51507982.018244565</v>
      </c>
      <c r="BC2086">
        <v>6540.5214402379206</v>
      </c>
      <c r="BD2086">
        <v>1229225.5994783149</v>
      </c>
      <c r="BE2086">
        <v>153907.91057096006</v>
      </c>
      <c r="BF2086">
        <v>28925452.712706234</v>
      </c>
      <c r="BG2086">
        <v>3672.9752598156806</v>
      </c>
      <c r="BH2086">
        <v>690298.97032975906</v>
      </c>
      <c r="BI2086">
        <v>2.5099217044021529</v>
      </c>
      <c r="BJ2086">
        <v>9.0774131134350018</v>
      </c>
      <c r="BK2086">
        <v>6.5674914090328489</v>
      </c>
      <c r="BL2086">
        <v>34.683242518067757</v>
      </c>
      <c r="BM2086">
        <v>24.363617876678646</v>
      </c>
      <c r="BN2086">
        <f t="shared" si="202"/>
        <v>-10.319624641389112</v>
      </c>
      <c r="BO2086">
        <v>0.61754153793526456</v>
      </c>
      <c r="BP2086">
        <v>1.8769693265327431E-2</v>
      </c>
      <c r="BQ2086">
        <v>7.825423552795685E-2</v>
      </c>
      <c r="BR2086">
        <v>5.3571428571428568E-2</v>
      </c>
      <c r="BS2086">
        <v>0.10344827586206896</v>
      </c>
      <c r="BT2086">
        <v>0.55555555555555558</v>
      </c>
      <c r="BU2086">
        <v>0.29553138277756152</v>
      </c>
      <c r="BV2086">
        <v>0.7523677327662075</v>
      </c>
      <c r="BW2086">
        <v>0.69065480646438659</v>
      </c>
      <c r="BX2086">
        <v>0.37579763195822197</v>
      </c>
      <c r="BY2086">
        <f t="shared" si="203"/>
        <v>0.146747420034224</v>
      </c>
      <c r="BZ2086">
        <v>0</v>
      </c>
      <c r="CA2086">
        <f t="shared" si="204"/>
        <v>1.1123361583355435E-3</v>
      </c>
      <c r="CC2086">
        <v>0.146747420034224</v>
      </c>
      <c r="CD2086">
        <v>1.1123361583355435E-3</v>
      </c>
    </row>
    <row r="2087" spans="1:82" x14ac:dyDescent="0.3">
      <c r="A2087">
        <v>0</v>
      </c>
      <c r="B2087" t="s">
        <v>1306</v>
      </c>
      <c r="C2087" t="s">
        <v>1334</v>
      </c>
      <c r="D2087">
        <v>39143</v>
      </c>
      <c r="E2087" s="2">
        <f t="shared" si="206"/>
        <v>0.57124154894635049</v>
      </c>
      <c r="F2087" s="2" t="s">
        <v>1939</v>
      </c>
      <c r="G2087" s="3">
        <v>981</v>
      </c>
      <c r="H2087" s="1">
        <v>13.270773963929091</v>
      </c>
      <c r="I2087" s="1">
        <f t="shared" si="205"/>
        <v>-8.0910610986814504</v>
      </c>
      <c r="J2087" s="1">
        <v>2.43770389167</v>
      </c>
      <c r="K2087" s="1">
        <v>231.55474950300001</v>
      </c>
      <c r="L2087" s="2">
        <v>0.22181999539999997</v>
      </c>
      <c r="M2087" s="2">
        <v>2.7698325733588051E-2</v>
      </c>
      <c r="N2087" s="7">
        <v>0</v>
      </c>
      <c r="O2087" s="2">
        <v>2.8276701452845479E-4</v>
      </c>
      <c r="P2087" s="3">
        <v>103596.82211146998</v>
      </c>
      <c r="Q2087" s="3">
        <v>2472.3132371777597</v>
      </c>
      <c r="R2087" s="3">
        <v>652539.55829707603</v>
      </c>
      <c r="S2087" s="3">
        <v>1597.1437896406794</v>
      </c>
      <c r="T2087" s="3">
        <v>325961.55912445131</v>
      </c>
      <c r="V2087">
        <v>39143</v>
      </c>
      <c r="W2087" s="2">
        <v>0.67059522467834198</v>
      </c>
      <c r="X2087" s="2">
        <v>0.35601102585091887</v>
      </c>
      <c r="Y2087" s="2">
        <v>0.32971657151124079</v>
      </c>
      <c r="Z2087" s="2">
        <v>0.69517309680247907</v>
      </c>
      <c r="AA2087" s="2">
        <v>0.66741848222040434</v>
      </c>
      <c r="AB2087" s="2">
        <v>0.54753523741118815</v>
      </c>
      <c r="AC2087" s="2">
        <v>2.7698325733588051E-2</v>
      </c>
      <c r="AD2087" s="2">
        <v>0</v>
      </c>
      <c r="AE2087" s="2">
        <v>2.8276701452845479E-4</v>
      </c>
      <c r="AF2087">
        <v>763528.03859370342</v>
      </c>
      <c r="AG2087">
        <v>1863.8934962650751</v>
      </c>
      <c r="AH2087">
        <v>350313.01516663929</v>
      </c>
      <c r="AI2087">
        <v>30802.586651327194</v>
      </c>
      <c r="AJ2087">
        <v>36.602283372747458</v>
      </c>
      <c r="AK2087">
        <v>1416067.5968907794</v>
      </c>
      <c r="AL2087">
        <v>3461.0372859057547</v>
      </c>
      <c r="AM2087">
        <v>650491.24837837717</v>
      </c>
      <c r="AN2087">
        <v>56585.91256404062</v>
      </c>
      <c r="AO2087">
        <v>67.958687140071149</v>
      </c>
      <c r="AP2087">
        <v>652539.55829707603</v>
      </c>
      <c r="AQ2087">
        <v>1597.1437896406796</v>
      </c>
      <c r="AR2087">
        <v>300178.23321173788</v>
      </c>
      <c r="AS2087">
        <v>25783.325912713426</v>
      </c>
      <c r="AT2087">
        <v>31.356403767323691</v>
      </c>
      <c r="AU2087" s="3">
        <v>19469986.747629669</v>
      </c>
      <c r="AV2087" s="3">
        <v>464646.54979518813</v>
      </c>
      <c r="AW2087">
        <v>98934.796946420014</v>
      </c>
      <c r="AX2087">
        <v>18593805.738110177</v>
      </c>
      <c r="AY2087">
        <v>2361.0551281673602</v>
      </c>
      <c r="AZ2087">
        <v>443736.70078777365</v>
      </c>
      <c r="BA2087">
        <v>202531.61905789</v>
      </c>
      <c r="BB2087">
        <v>38063792.48573985</v>
      </c>
      <c r="BC2087">
        <v>4833.3683653451199</v>
      </c>
      <c r="BD2087">
        <v>908383.25058296183</v>
      </c>
      <c r="BE2087">
        <v>103596.82211146998</v>
      </c>
      <c r="BF2087">
        <v>19469986.747629669</v>
      </c>
      <c r="BG2087">
        <v>2472.3132371777597</v>
      </c>
      <c r="BH2087">
        <v>464646.54979518813</v>
      </c>
      <c r="BI2087">
        <v>4.6163176275433377</v>
      </c>
      <c r="BJ2087">
        <v>17.88709159147243</v>
      </c>
      <c r="BK2087">
        <v>13.270773963929091</v>
      </c>
      <c r="BL2087">
        <v>25.760700369390037</v>
      </c>
      <c r="BM2087">
        <v>17.669639270708586</v>
      </c>
      <c r="BN2087">
        <f t="shared" si="202"/>
        <v>-8.0910610986814504</v>
      </c>
      <c r="BO2087">
        <v>0.57124154894635049</v>
      </c>
      <c r="BP2087">
        <v>3.1933483553154403E-2</v>
      </c>
      <c r="BQ2087">
        <v>6.4752338671201226E-2</v>
      </c>
      <c r="BR2087">
        <v>5.3571428571428568E-2</v>
      </c>
      <c r="BS2087">
        <v>6.8965517241379309E-2</v>
      </c>
      <c r="BT2087">
        <v>0.33333333333333331</v>
      </c>
      <c r="BU2087">
        <v>0.23171021793184077</v>
      </c>
      <c r="BV2087">
        <v>0.69517309680247907</v>
      </c>
      <c r="BW2087">
        <v>0.6923428238800875</v>
      </c>
      <c r="BX2087">
        <v>0.54753523741118815</v>
      </c>
      <c r="BY2087">
        <f t="shared" si="203"/>
        <v>0.13662921089426847</v>
      </c>
      <c r="BZ2087">
        <v>0</v>
      </c>
      <c r="CA2087">
        <f t="shared" si="204"/>
        <v>1.2679507858499381E-4</v>
      </c>
      <c r="CC2087">
        <v>0.13662921089426847</v>
      </c>
      <c r="CD2087">
        <v>1.2679507858499381E-4</v>
      </c>
    </row>
    <row r="2088" spans="1:82" x14ac:dyDescent="0.3">
      <c r="A2088">
        <v>0</v>
      </c>
      <c r="B2088" t="s">
        <v>1306</v>
      </c>
      <c r="C2088" t="s">
        <v>1335</v>
      </c>
      <c r="D2088">
        <v>39145</v>
      </c>
      <c r="E2088" s="2">
        <f t="shared" si="206"/>
        <v>0.60799659164113451</v>
      </c>
      <c r="F2088" s="2" t="s">
        <v>1939</v>
      </c>
      <c r="G2088" s="3">
        <v>5235</v>
      </c>
      <c r="H2088" s="1">
        <v>9.2866357513202384</v>
      </c>
      <c r="I2088" s="1">
        <f t="shared" si="205"/>
        <v>-9.293062321773867</v>
      </c>
      <c r="J2088" s="1">
        <v>2.6924439892100001</v>
      </c>
      <c r="K2088" s="1">
        <v>196.12849301399999</v>
      </c>
      <c r="L2088" s="2">
        <v>0.10569600718999994</v>
      </c>
      <c r="M2088" s="2">
        <v>2.7457934639986123E-2</v>
      </c>
      <c r="N2088" s="7">
        <v>0</v>
      </c>
      <c r="O2088" s="2">
        <v>1.0075144900806814E-2</v>
      </c>
      <c r="P2088" s="3">
        <v>314381.86759839999</v>
      </c>
      <c r="Q2088" s="3">
        <v>7502.647638707198</v>
      </c>
      <c r="R2088" s="3">
        <v>1409192.5836774274</v>
      </c>
      <c r="S2088" s="3">
        <v>3255.8628001209072</v>
      </c>
      <c r="T2088" s="3">
        <v>736862.24424160016</v>
      </c>
      <c r="V2088">
        <v>39145</v>
      </c>
      <c r="W2088" s="2">
        <v>0.55120300606720618</v>
      </c>
      <c r="X2088" s="2">
        <v>0.24912975908697363</v>
      </c>
      <c r="Y2088" s="2">
        <v>0.27600281751401645</v>
      </c>
      <c r="Z2088" s="2">
        <v>0.76781869707074191</v>
      </c>
      <c r="AA2088" s="2">
        <v>0.565308124357359</v>
      </c>
      <c r="AB2088" s="2">
        <v>0.26089752768154312</v>
      </c>
      <c r="AC2088" s="2">
        <v>2.7457934639986123E-2</v>
      </c>
      <c r="AD2088" s="2">
        <v>0</v>
      </c>
      <c r="AE2088" s="2">
        <v>1.0075144900806814E-2</v>
      </c>
      <c r="AF2088">
        <v>728248.64043041447</v>
      </c>
      <c r="AG2088">
        <v>1692.0044461100183</v>
      </c>
      <c r="AH2088">
        <v>318007.00006727432</v>
      </c>
      <c r="AI2088">
        <v>62667.017837250933</v>
      </c>
      <c r="AJ2088">
        <v>33.381758104570714</v>
      </c>
      <c r="AK2088">
        <v>2137441.224107842</v>
      </c>
      <c r="AL2088">
        <v>4947.867246230925</v>
      </c>
      <c r="AM2088">
        <v>929936.33871498262</v>
      </c>
      <c r="AN2088">
        <v>187599.92343114255</v>
      </c>
      <c r="AO2088">
        <v>97.651686992670577</v>
      </c>
      <c r="AP2088">
        <v>1409192.5836774274</v>
      </c>
      <c r="AQ2088">
        <v>3255.8628001209067</v>
      </c>
      <c r="AR2088">
        <v>611929.3386477083</v>
      </c>
      <c r="AS2088">
        <v>124932.90559389163</v>
      </c>
      <c r="AT2088">
        <v>64.269928888099855</v>
      </c>
      <c r="AU2088" s="3">
        <v>59084928.19644329</v>
      </c>
      <c r="AV2088" s="3">
        <v>1410047.5972186308</v>
      </c>
      <c r="AW2088">
        <v>155945.54665823001</v>
      </c>
      <c r="AX2088">
        <v>29308406.03894775</v>
      </c>
      <c r="AY2088">
        <v>3721.6029548398396</v>
      </c>
      <c r="AZ2088">
        <v>699438.0593325994</v>
      </c>
      <c r="BA2088">
        <v>470327.41425663</v>
      </c>
      <c r="BB2088">
        <v>88393334.235391036</v>
      </c>
      <c r="BC2088">
        <v>11224.250593547038</v>
      </c>
      <c r="BD2088">
        <v>2109485.6565512302</v>
      </c>
      <c r="BE2088">
        <v>314381.86759839999</v>
      </c>
      <c r="BF2088">
        <v>59084928.19644329</v>
      </c>
      <c r="BG2088">
        <v>7502.647638707198</v>
      </c>
      <c r="BH2088">
        <v>1410047.5972186308</v>
      </c>
      <c r="BI2088">
        <v>3.0888403242862181</v>
      </c>
      <c r="BJ2088">
        <v>12.375476075606457</v>
      </c>
      <c r="BK2088">
        <v>9.2866357513202384</v>
      </c>
      <c r="BL2088">
        <v>41.140476399474288</v>
      </c>
      <c r="BM2088">
        <v>31.847414077700421</v>
      </c>
      <c r="BN2088">
        <f t="shared" si="202"/>
        <v>-9.293062321773867</v>
      </c>
      <c r="BO2088">
        <v>0.60799659164113451</v>
      </c>
      <c r="BP2088">
        <v>2.274193580280125E-2</v>
      </c>
      <c r="BQ2088">
        <v>6.453253021395941E-2</v>
      </c>
      <c r="BR2088">
        <v>0.1130952380952381</v>
      </c>
      <c r="BS2088">
        <v>0.10344827586206896</v>
      </c>
      <c r="BT2088">
        <v>0.66666666666666663</v>
      </c>
      <c r="BU2088">
        <v>0.26613289277759999</v>
      </c>
      <c r="BV2088">
        <v>0.76781869707074191</v>
      </c>
      <c r="BW2088">
        <v>0.58641921613833925</v>
      </c>
      <c r="BX2088">
        <v>0.26089752768154312</v>
      </c>
      <c r="BY2088">
        <f t="shared" si="203"/>
        <v>0.16802651906874916</v>
      </c>
      <c r="BZ2088">
        <v>0</v>
      </c>
      <c r="CA2088">
        <f t="shared" si="204"/>
        <v>8.8143345801035625E-3</v>
      </c>
      <c r="CC2088">
        <v>0.16802651906874916</v>
      </c>
      <c r="CD2088">
        <v>8.8143345801035625E-3</v>
      </c>
    </row>
    <row r="2089" spans="1:82" x14ac:dyDescent="0.3">
      <c r="A2089">
        <v>0</v>
      </c>
      <c r="B2089" t="s">
        <v>1306</v>
      </c>
      <c r="C2089" t="s">
        <v>1202</v>
      </c>
      <c r="D2089">
        <v>39147</v>
      </c>
      <c r="E2089" s="2">
        <f t="shared" si="206"/>
        <v>0.56075137397981856</v>
      </c>
      <c r="F2089" s="2" t="s">
        <v>1939</v>
      </c>
      <c r="G2089" s="3">
        <v>415</v>
      </c>
      <c r="H2089" s="1">
        <v>4.9806940630431331</v>
      </c>
      <c r="I2089" s="1">
        <f t="shared" si="205"/>
        <v>-5.3668236563903982</v>
      </c>
      <c r="J2089" s="1">
        <v>2.4105964746200002</v>
      </c>
      <c r="K2089" s="1">
        <v>231.906762286</v>
      </c>
      <c r="L2089" s="2">
        <v>0.22873135985000004</v>
      </c>
      <c r="M2089" s="2">
        <v>9.9419156487901509E-3</v>
      </c>
      <c r="N2089" s="7">
        <v>0</v>
      </c>
      <c r="O2089" s="2">
        <v>1.3524690227033307E-4</v>
      </c>
      <c r="P2089" s="3">
        <v>55809.497808603002</v>
      </c>
      <c r="Q2089" s="3">
        <v>1331.8802389902241</v>
      </c>
      <c r="R2089" s="3">
        <v>380881.59594889719</v>
      </c>
      <c r="S2089" s="3">
        <v>930.32190411736758</v>
      </c>
      <c r="T2089" s="3">
        <v>198390.81851117004</v>
      </c>
      <c r="V2089">
        <v>39147</v>
      </c>
      <c r="W2089" s="2">
        <v>0.59443855685313529</v>
      </c>
      <c r="X2089" s="2">
        <v>0.13361556813891953</v>
      </c>
      <c r="Y2089" s="2">
        <v>0.26169394090745934</v>
      </c>
      <c r="Z2089" s="2">
        <v>0.68744272925400096</v>
      </c>
      <c r="AA2089" s="2">
        <v>0.66843310117275279</v>
      </c>
      <c r="AB2089" s="2">
        <v>0.56459508617794196</v>
      </c>
      <c r="AC2089" s="2">
        <v>9.9419156487901509E-3</v>
      </c>
      <c r="AD2089" s="2">
        <v>0</v>
      </c>
      <c r="AE2089" s="2">
        <v>1.3524690227033307E-4</v>
      </c>
      <c r="AF2089">
        <v>529771.70643139991</v>
      </c>
      <c r="AG2089">
        <v>1292.4755621994696</v>
      </c>
      <c r="AH2089">
        <v>242916.78260081349</v>
      </c>
      <c r="AI2089">
        <v>33048.611482138243</v>
      </c>
      <c r="AJ2089">
        <v>25.382452696278676</v>
      </c>
      <c r="AK2089">
        <v>910653.3023802971</v>
      </c>
      <c r="AL2089">
        <v>2222.797466316837</v>
      </c>
      <c r="AM2089">
        <v>417767.90577924612</v>
      </c>
      <c r="AN2089">
        <v>56588.306814875628</v>
      </c>
      <c r="AO2089">
        <v>43.650730179729948</v>
      </c>
      <c r="AP2089">
        <v>380881.59594889719</v>
      </c>
      <c r="AQ2089">
        <v>930.32190411736747</v>
      </c>
      <c r="AR2089">
        <v>174851.12317843264</v>
      </c>
      <c r="AS2089">
        <v>23539.695332737385</v>
      </c>
      <c r="AT2089">
        <v>18.268277483451271</v>
      </c>
      <c r="AU2089" s="3">
        <v>10488837.018148849</v>
      </c>
      <c r="AV2089" s="3">
        <v>250313.57211582272</v>
      </c>
      <c r="AW2089">
        <v>54638.930365757005</v>
      </c>
      <c r="AX2089">
        <v>10268840.572940372</v>
      </c>
      <c r="AY2089">
        <v>1303.944928572656</v>
      </c>
      <c r="AZ2089">
        <v>245063.40987594496</v>
      </c>
      <c r="BA2089">
        <v>110448.42817436001</v>
      </c>
      <c r="BB2089">
        <v>20757677.591089223</v>
      </c>
      <c r="BC2089">
        <v>2635.8251675628799</v>
      </c>
      <c r="BD2089">
        <v>495376.98199176765</v>
      </c>
      <c r="BE2089">
        <v>55809.497808603002</v>
      </c>
      <c r="BF2089">
        <v>10488837.018148849</v>
      </c>
      <c r="BG2089">
        <v>1331.8802389902241</v>
      </c>
      <c r="BH2089">
        <v>250313.57211582272</v>
      </c>
      <c r="BI2089">
        <v>2.0807756595576694</v>
      </c>
      <c r="BJ2089">
        <v>7.061469722600803</v>
      </c>
      <c r="BK2089">
        <v>4.9806940630431331</v>
      </c>
      <c r="BL2089">
        <v>23.850210988275641</v>
      </c>
      <c r="BM2089">
        <v>18.483387331885243</v>
      </c>
      <c r="BN2089">
        <f t="shared" si="202"/>
        <v>-5.3668236563903982</v>
      </c>
      <c r="BO2089">
        <v>0.56075137397981856</v>
      </c>
      <c r="BP2089">
        <v>1.4129488217453643E-2</v>
      </c>
      <c r="BQ2089">
        <v>6.743513815610036E-2</v>
      </c>
      <c r="BR2089">
        <v>0.15476190476190477</v>
      </c>
      <c r="BS2089">
        <v>3.4482758620689655E-2</v>
      </c>
      <c r="BT2089">
        <v>0.33333333333333331</v>
      </c>
      <c r="BU2089">
        <v>0.15369404134479109</v>
      </c>
      <c r="BV2089">
        <v>0.68744272925400096</v>
      </c>
      <c r="BW2089">
        <v>0.69339533316675606</v>
      </c>
      <c r="BX2089">
        <v>0.56459508617794196</v>
      </c>
      <c r="BY2089">
        <f t="shared" si="203"/>
        <v>8.3078720003268366E-2</v>
      </c>
      <c r="BZ2089">
        <v>0</v>
      </c>
      <c r="CA2089">
        <f t="shared" si="204"/>
        <v>5.896634668126222E-5</v>
      </c>
      <c r="CC2089">
        <v>8.3078720003268366E-2</v>
      </c>
      <c r="CD2089">
        <v>5.896634668126222E-5</v>
      </c>
    </row>
    <row r="2090" spans="1:82" x14ac:dyDescent="0.3">
      <c r="A2090">
        <v>0</v>
      </c>
      <c r="B2090" t="s">
        <v>1306</v>
      </c>
      <c r="C2090" t="s">
        <v>63</v>
      </c>
      <c r="D2090">
        <v>39149</v>
      </c>
      <c r="E2090" s="2">
        <f t="shared" si="206"/>
        <v>0.61994687018635108</v>
      </c>
      <c r="F2090" s="2" t="s">
        <v>1940</v>
      </c>
      <c r="G2090" s="3">
        <v>3293</v>
      </c>
      <c r="H2090" s="1">
        <v>9.432161147372959</v>
      </c>
      <c r="I2090" s="1">
        <f t="shared" si="205"/>
        <v>-7.4503953996844352</v>
      </c>
      <c r="J2090" s="1">
        <v>2.4229821486600001</v>
      </c>
      <c r="K2090" s="1">
        <v>231.311290703</v>
      </c>
      <c r="L2090" s="2">
        <v>0.2600198146299999</v>
      </c>
      <c r="M2090" s="2">
        <v>1.6273796559572017E-2</v>
      </c>
      <c r="N2090" s="7">
        <v>0</v>
      </c>
      <c r="O2090" s="2">
        <v>2.823165794773696E-5</v>
      </c>
      <c r="P2090" s="3">
        <v>113146.05662758001</v>
      </c>
      <c r="Q2090" s="3">
        <v>2700.2034216246402</v>
      </c>
      <c r="R2090" s="3">
        <v>636237.20486271742</v>
      </c>
      <c r="S2090" s="3">
        <v>1561.5622635966563</v>
      </c>
      <c r="T2090" s="3">
        <v>326430.30572752526</v>
      </c>
      <c r="V2090">
        <v>39149</v>
      </c>
      <c r="W2090" s="2">
        <v>0.654100915828986</v>
      </c>
      <c r="X2090" s="2">
        <v>0.25303372472431401</v>
      </c>
      <c r="Y2090" s="2">
        <v>0.29044419153036771</v>
      </c>
      <c r="Z2090" s="2">
        <v>0.69097481836777519</v>
      </c>
      <c r="AA2090" s="2">
        <v>0.66671675227045524</v>
      </c>
      <c r="AB2090" s="2">
        <v>0.64182676894533075</v>
      </c>
      <c r="AC2090" s="2">
        <v>1.6273796559572017E-2</v>
      </c>
      <c r="AD2090" s="2">
        <v>0</v>
      </c>
      <c r="AE2090" s="2">
        <v>2.823165794773696E-5</v>
      </c>
      <c r="AF2090">
        <v>456233.26632485178</v>
      </c>
      <c r="AG2090">
        <v>1116.3342280465492</v>
      </c>
      <c r="AH2090">
        <v>209811.56388191701</v>
      </c>
      <c r="AI2090">
        <v>24206.788292598136</v>
      </c>
      <c r="AJ2090">
        <v>21.917367726584768</v>
      </c>
      <c r="AK2090">
        <v>1092470.4711875692</v>
      </c>
      <c r="AL2090">
        <v>2677.8964916432055</v>
      </c>
      <c r="AM2090">
        <v>503302.35937380168</v>
      </c>
      <c r="AN2090">
        <v>57146.29852823876</v>
      </c>
      <c r="AO2090">
        <v>52.567422466866446</v>
      </c>
      <c r="AP2090">
        <v>636237.20486271742</v>
      </c>
      <c r="AQ2090">
        <v>1561.5622635966563</v>
      </c>
      <c r="AR2090">
        <v>293490.7954918847</v>
      </c>
      <c r="AS2090">
        <v>32939.510235640628</v>
      </c>
      <c r="AT2090">
        <v>30.650054740281679</v>
      </c>
      <c r="AU2090" s="3">
        <v>21264669.882587388</v>
      </c>
      <c r="AV2090" s="3">
        <v>507476.23106013489</v>
      </c>
      <c r="AW2090">
        <v>81552.048643520015</v>
      </c>
      <c r="AX2090">
        <v>15326892.022063151</v>
      </c>
      <c r="AY2090">
        <v>1946.22002172416</v>
      </c>
      <c r="AZ2090">
        <v>365772.59088283865</v>
      </c>
      <c r="BA2090">
        <v>194698.10527110001</v>
      </c>
      <c r="BB2090">
        <v>36591561.904650532</v>
      </c>
      <c r="BC2090">
        <v>4646.4234433488</v>
      </c>
      <c r="BD2090">
        <v>873248.82194297342</v>
      </c>
      <c r="BE2090">
        <v>113146.05662758001</v>
      </c>
      <c r="BF2090">
        <v>21264669.882587388</v>
      </c>
      <c r="BG2090">
        <v>2700.2034216246402</v>
      </c>
      <c r="BH2090">
        <v>507476.23106013489</v>
      </c>
      <c r="BI2090">
        <v>3.4099206768905344</v>
      </c>
      <c r="BJ2090">
        <v>12.842081824263493</v>
      </c>
      <c r="BK2090">
        <v>9.432161147372959</v>
      </c>
      <c r="BL2090">
        <v>29.238171117239528</v>
      </c>
      <c r="BM2090">
        <v>21.787775717555093</v>
      </c>
      <c r="BN2090">
        <f t="shared" si="202"/>
        <v>-7.4503953996844352</v>
      </c>
      <c r="BO2090">
        <v>0.61994687018635108</v>
      </c>
      <c r="BP2090">
        <v>2.5599387504809779E-2</v>
      </c>
      <c r="BQ2090">
        <v>6.4664209683458707E-2</v>
      </c>
      <c r="BR2090">
        <v>5.3571428571428568E-2</v>
      </c>
      <c r="BS2090">
        <v>0.20689655172413793</v>
      </c>
      <c r="BT2090">
        <v>0.3888888888888889</v>
      </c>
      <c r="BU2090">
        <v>0.21336295952833603</v>
      </c>
      <c r="BV2090">
        <v>0.69097481836777519</v>
      </c>
      <c r="BW2090">
        <v>0.69161488824736028</v>
      </c>
      <c r="BX2090">
        <v>0.64182676894533075</v>
      </c>
      <c r="BY2090">
        <f t="shared" si="203"/>
        <v>0.11312101546921426</v>
      </c>
      <c r="BZ2090">
        <v>0</v>
      </c>
      <c r="CA2090">
        <f t="shared" si="204"/>
        <v>1.0909545371487108E-5</v>
      </c>
      <c r="CC2090">
        <v>0.11312101546921426</v>
      </c>
      <c r="CD2090">
        <v>1.0909545371487108E-5</v>
      </c>
    </row>
    <row r="2091" spans="1:82" x14ac:dyDescent="0.3">
      <c r="A2091">
        <v>0</v>
      </c>
      <c r="B2091" t="s">
        <v>1306</v>
      </c>
      <c r="C2091" t="s">
        <v>511</v>
      </c>
      <c r="D2091">
        <v>39151</v>
      </c>
      <c r="E2091" s="2">
        <f t="shared" si="206"/>
        <v>0.65880099763720656</v>
      </c>
      <c r="F2091" s="2" t="s">
        <v>1940</v>
      </c>
      <c r="G2091" s="3">
        <v>13620</v>
      </c>
      <c r="H2091" s="1">
        <v>35.758143075437076</v>
      </c>
      <c r="I2091" s="1">
        <f t="shared" si="205"/>
        <v>-7.7063450827007749</v>
      </c>
      <c r="J2091" s="1">
        <v>2.5319396623700001</v>
      </c>
      <c r="K2091" s="1">
        <v>280.580115401</v>
      </c>
      <c r="L2091" s="2">
        <v>0.21875600002999995</v>
      </c>
      <c r="M2091" s="2">
        <v>0.25239115952934343</v>
      </c>
      <c r="N2091" s="7">
        <v>0</v>
      </c>
      <c r="O2091" s="2">
        <v>1.0820294239574661E-3</v>
      </c>
      <c r="P2091" s="3">
        <v>675236.84369580005</v>
      </c>
      <c r="Q2091" s="3">
        <v>16114.364831606395</v>
      </c>
      <c r="R2091" s="3">
        <v>2160761.1862598993</v>
      </c>
      <c r="S2091" s="3">
        <v>5307.7394315429137</v>
      </c>
      <c r="T2091" s="3">
        <v>1135092.9616377996</v>
      </c>
      <c r="V2091">
        <v>39151</v>
      </c>
      <c r="W2091" s="2">
        <v>0.90870770200143991</v>
      </c>
      <c r="X2091" s="2">
        <v>0.95927285276745178</v>
      </c>
      <c r="Y2091" s="2">
        <v>0.27200629529512749</v>
      </c>
      <c r="Z2091" s="2">
        <v>0.72204681709760821</v>
      </c>
      <c r="AA2091" s="2">
        <v>0.80872603634388041</v>
      </c>
      <c r="AB2091" s="2">
        <v>0.53997214360932189</v>
      </c>
      <c r="AC2091" s="2">
        <v>0.25239115952934343</v>
      </c>
      <c r="AD2091" s="2">
        <v>0</v>
      </c>
      <c r="AE2091" s="2">
        <v>1.0820294239574661E-3</v>
      </c>
      <c r="AF2091">
        <v>5948945.3410828803</v>
      </c>
      <c r="AG2091">
        <v>14537.282214363708</v>
      </c>
      <c r="AH2091">
        <v>2732237.2093935679</v>
      </c>
      <c r="AI2091">
        <v>395349.09877045383</v>
      </c>
      <c r="AJ2091">
        <v>285.44943598544251</v>
      </c>
      <c r="AK2091">
        <v>8109706.5273427796</v>
      </c>
      <c r="AL2091">
        <v>19845.021645906621</v>
      </c>
      <c r="AM2091">
        <v>3729810.4117833623</v>
      </c>
      <c r="AN2091">
        <v>532868.85801845894</v>
      </c>
      <c r="AO2091">
        <v>389.62080247087619</v>
      </c>
      <c r="AP2091">
        <v>2160761.1862598993</v>
      </c>
      <c r="AQ2091">
        <v>5307.7394315429137</v>
      </c>
      <c r="AR2091">
        <v>997573.2023897944</v>
      </c>
      <c r="AS2091">
        <v>137519.75924800511</v>
      </c>
      <c r="AT2091">
        <v>104.17136648543368</v>
      </c>
      <c r="AU2091" s="3">
        <v>126904012.40418866</v>
      </c>
      <c r="AV2091" s="3">
        <v>3028533.7264521061</v>
      </c>
      <c r="AW2091">
        <v>1375902.1927046</v>
      </c>
      <c r="AX2091">
        <v>258587058.09690252</v>
      </c>
      <c r="AY2091">
        <v>32835.574825116804</v>
      </c>
      <c r="AZ2091">
        <v>6171117.9326324519</v>
      </c>
      <c r="BA2091">
        <v>2051139.0364004001</v>
      </c>
      <c r="BB2091">
        <v>385491070.50109118</v>
      </c>
      <c r="BC2091">
        <v>48949.939656723203</v>
      </c>
      <c r="BD2091">
        <v>9199651.6590845585</v>
      </c>
      <c r="BE2091">
        <v>675236.84369580005</v>
      </c>
      <c r="BF2091">
        <v>126904012.40418866</v>
      </c>
      <c r="BG2091">
        <v>16114.364831606395</v>
      </c>
      <c r="BH2091">
        <v>3028533.7264521061</v>
      </c>
      <c r="BI2091">
        <v>33.332834520109756</v>
      </c>
      <c r="BJ2091">
        <v>69.090977595546832</v>
      </c>
      <c r="BK2091">
        <v>35.758143075437076</v>
      </c>
      <c r="BL2091">
        <v>35.699790822764122</v>
      </c>
      <c r="BM2091">
        <v>27.993445740063347</v>
      </c>
      <c r="BN2091">
        <f t="shared" si="202"/>
        <v>-7.7063450827007749</v>
      </c>
      <c r="BO2091">
        <v>0.65880099763720656</v>
      </c>
      <c r="BP2091">
        <v>0.26592386893597564</v>
      </c>
      <c r="BQ2091">
        <v>8.5480173259725928E-2</v>
      </c>
      <c r="BR2091">
        <v>8.3333333333333329E-2</v>
      </c>
      <c r="BS2091">
        <v>0.10344827586206896</v>
      </c>
      <c r="BT2091">
        <v>0.55555555555555558</v>
      </c>
      <c r="BU2091">
        <v>0.2206927962590173</v>
      </c>
      <c r="BV2091">
        <v>0.72204681709760821</v>
      </c>
      <c r="BW2091">
        <v>0.83892742359323691</v>
      </c>
      <c r="BX2091">
        <v>0.53997214360932189</v>
      </c>
      <c r="BY2091">
        <f t="shared" si="203"/>
        <v>0.10707994355508861</v>
      </c>
      <c r="BZ2091">
        <v>0</v>
      </c>
      <c r="CA2091">
        <f t="shared" si="204"/>
        <v>4.8546279899822027E-4</v>
      </c>
      <c r="CC2091">
        <v>0.10707994355508861</v>
      </c>
      <c r="CD2091">
        <v>4.8546279899822027E-4</v>
      </c>
    </row>
    <row r="2092" spans="1:82" x14ac:dyDescent="0.3">
      <c r="A2092">
        <v>0</v>
      </c>
      <c r="B2092" t="s">
        <v>1306</v>
      </c>
      <c r="C2092" t="s">
        <v>256</v>
      </c>
      <c r="D2092">
        <v>39153</v>
      </c>
      <c r="E2092" s="2">
        <f t="shared" si="206"/>
        <v>0.68790548056602163</v>
      </c>
      <c r="F2092" s="2" t="s">
        <v>1941</v>
      </c>
      <c r="G2092" s="3">
        <v>11175</v>
      </c>
      <c r="H2092" s="1">
        <v>19.885573532711604</v>
      </c>
      <c r="I2092" s="1">
        <f t="shared" si="205"/>
        <v>-13.949238341121209</v>
      </c>
      <c r="J2092" s="1">
        <v>2.5092636440699998</v>
      </c>
      <c r="K2092" s="1">
        <v>267.44527324900002</v>
      </c>
      <c r="L2092" s="2">
        <v>0.21575107153999995</v>
      </c>
      <c r="M2092" s="2">
        <v>0.37869325519861435</v>
      </c>
      <c r="N2092" s="7">
        <v>0</v>
      </c>
      <c r="O2092" s="2">
        <v>7.0504787997715211E-4</v>
      </c>
      <c r="P2092" s="3">
        <v>-365783.07906900026</v>
      </c>
      <c r="Q2092" s="3">
        <v>-8729.3251847520005</v>
      </c>
      <c r="R2092" s="3">
        <v>-1003719.4313399605</v>
      </c>
      <c r="S2092" s="3">
        <v>-2463.3302732374577</v>
      </c>
      <c r="T2092" s="3">
        <v>-522799.82540278416</v>
      </c>
      <c r="V2092">
        <v>39153</v>
      </c>
      <c r="W2092" s="2">
        <v>0.84907512606799207</v>
      </c>
      <c r="X2092" s="2">
        <v>0.53346424649060242</v>
      </c>
      <c r="Y2092" s="2">
        <v>0.39030858214753689</v>
      </c>
      <c r="Z2092" s="2">
        <v>0.71558017530463736</v>
      </c>
      <c r="AA2092" s="2">
        <v>0.77086701409489466</v>
      </c>
      <c r="AB2092" s="2">
        <v>0.53255484909892903</v>
      </c>
      <c r="AC2092" s="2">
        <v>0.37869325519861435</v>
      </c>
      <c r="AD2092" s="2">
        <v>0</v>
      </c>
      <c r="AE2092" s="2">
        <v>7.0504787997715211E-4</v>
      </c>
      <c r="AF2092">
        <v>9673415.7635667063</v>
      </c>
      <c r="AG2092">
        <v>23625.473395935307</v>
      </c>
      <c r="AH2092">
        <v>4440334.6203276282</v>
      </c>
      <c r="AI2092">
        <v>600495.87368298462</v>
      </c>
      <c r="AJ2092">
        <v>463.92608215792927</v>
      </c>
      <c r="AK2092">
        <v>8669696.3322267458</v>
      </c>
      <c r="AL2092">
        <v>21162.143122697849</v>
      </c>
      <c r="AM2092">
        <v>3977359.3177697016</v>
      </c>
      <c r="AN2092">
        <v>540671.35083812661</v>
      </c>
      <c r="AO2092">
        <v>415.57598694368568</v>
      </c>
      <c r="AP2092">
        <v>-1003719.4313399605</v>
      </c>
      <c r="AQ2092">
        <v>-2463.3302732374577</v>
      </c>
      <c r="AR2092">
        <v>-462975.30255792663</v>
      </c>
      <c r="AS2092">
        <v>-59824.522844858002</v>
      </c>
      <c r="AT2092">
        <v>-48.350095214243595</v>
      </c>
      <c r="AU2092" s="3">
        <v>-68745271.880227908</v>
      </c>
      <c r="AV2092" s="3">
        <v>-1640589.3752222909</v>
      </c>
      <c r="AW2092">
        <v>2586440.3305129004</v>
      </c>
      <c r="AX2092">
        <v>486095595.71659452</v>
      </c>
      <c r="AY2092">
        <v>61724.77626212321</v>
      </c>
      <c r="AZ2092">
        <v>11600554.450703437</v>
      </c>
      <c r="BA2092">
        <v>2220657.2514439002</v>
      </c>
      <c r="BB2092">
        <v>417350323.83636659</v>
      </c>
      <c r="BC2092">
        <v>52995.45107737121</v>
      </c>
      <c r="BD2092">
        <v>9959965.0754811447</v>
      </c>
      <c r="BE2092">
        <v>-365783.07906900026</v>
      </c>
      <c r="BF2092">
        <v>-68745271.880227908</v>
      </c>
      <c r="BG2092">
        <v>-8729.3251847520005</v>
      </c>
      <c r="BH2092">
        <v>-1640589.3752222909</v>
      </c>
      <c r="BI2092">
        <v>70.842336544156808</v>
      </c>
      <c r="BJ2092">
        <v>90.727910076868412</v>
      </c>
      <c r="BK2092">
        <v>19.885573532711604</v>
      </c>
      <c r="BL2092">
        <v>43.639144351263027</v>
      </c>
      <c r="BM2092">
        <v>29.689906010141819</v>
      </c>
      <c r="BN2092">
        <f t="shared" si="202"/>
        <v>-13.949238341121209</v>
      </c>
      <c r="BO2092">
        <v>0.68790548056602163</v>
      </c>
      <c r="BP2092">
        <v>0.59013649449201178</v>
      </c>
      <c r="BQ2092">
        <v>8.1037633810577339E-2</v>
      </c>
      <c r="BR2092">
        <v>8.3333333333333329E-2</v>
      </c>
      <c r="BS2092">
        <v>6.8965517241379309E-2</v>
      </c>
      <c r="BT2092">
        <v>0.61111111111111116</v>
      </c>
      <c r="BU2092">
        <v>0.39947554672787139</v>
      </c>
      <c r="BV2092">
        <v>0.71558017530463736</v>
      </c>
      <c r="BW2092">
        <v>0.79965457893661274</v>
      </c>
      <c r="BX2092">
        <v>0.53255484909892903</v>
      </c>
      <c r="BY2092">
        <f t="shared" si="203"/>
        <v>0.10887670784136294</v>
      </c>
      <c r="BZ2092">
        <v>0</v>
      </c>
      <c r="CA2092">
        <f t="shared" si="204"/>
        <v>3.2104993970431421E-4</v>
      </c>
      <c r="CC2092">
        <v>0.10887670784136294</v>
      </c>
      <c r="CD2092">
        <v>3.2104993970431421E-4</v>
      </c>
    </row>
    <row r="2093" spans="1:82" x14ac:dyDescent="0.3">
      <c r="A2093">
        <v>0</v>
      </c>
      <c r="B2093" t="s">
        <v>1306</v>
      </c>
      <c r="C2093" t="s">
        <v>1336</v>
      </c>
      <c r="D2093">
        <v>39155</v>
      </c>
      <c r="E2093" s="2">
        <f t="shared" si="206"/>
        <v>0.67423802944403777</v>
      </c>
      <c r="F2093" s="2" t="s">
        <v>1940</v>
      </c>
      <c r="G2093" s="3">
        <v>-3276</v>
      </c>
      <c r="H2093" s="1">
        <v>30.820196395538559</v>
      </c>
      <c r="I2093" s="1">
        <f t="shared" si="205"/>
        <v>-8.1519308315575785</v>
      </c>
      <c r="J2093" s="1">
        <v>2.5887503091999999</v>
      </c>
      <c r="K2093" s="1">
        <v>235.55108466999999</v>
      </c>
      <c r="L2093" s="2">
        <v>0.22004904740999987</v>
      </c>
      <c r="M2093" s="2">
        <v>0.14340688829410617</v>
      </c>
      <c r="N2093" s="7">
        <v>0</v>
      </c>
      <c r="O2093" s="2">
        <v>2.8340124808988297E-4</v>
      </c>
      <c r="P2093" s="3">
        <v>1317317.4113363004</v>
      </c>
      <c r="Q2093" s="3">
        <v>31437.463111630401</v>
      </c>
      <c r="R2093" s="3">
        <v>4311524.0758346142</v>
      </c>
      <c r="S2093" s="3">
        <v>10573.424626950215</v>
      </c>
      <c r="T2093" s="3">
        <v>2263275.6174103459</v>
      </c>
      <c r="V2093">
        <v>39155</v>
      </c>
      <c r="W2093" s="2">
        <v>0.8021689976430475</v>
      </c>
      <c r="X2093" s="2">
        <v>0.82680405570361215</v>
      </c>
      <c r="Y2093" s="2">
        <v>0.20780043985575797</v>
      </c>
      <c r="Z2093" s="2">
        <v>0.73824781403703033</v>
      </c>
      <c r="AA2093" s="2">
        <v>0.67893726107217911</v>
      </c>
      <c r="AB2093" s="2">
        <v>0.54316387122123289</v>
      </c>
      <c r="AC2093" s="2">
        <v>0.14340688829410617</v>
      </c>
      <c r="AD2093" s="2">
        <v>0</v>
      </c>
      <c r="AE2093" s="2">
        <v>2.8340124808988297E-4</v>
      </c>
      <c r="AF2093">
        <v>4025625.9049283573</v>
      </c>
      <c r="AG2093">
        <v>9843.7741020483663</v>
      </c>
      <c r="AH2093">
        <v>1850106.882833086</v>
      </c>
      <c r="AI2093">
        <v>264093.45040830993</v>
      </c>
      <c r="AJ2093">
        <v>193.27755365530587</v>
      </c>
      <c r="AK2093">
        <v>8337149.9807629716</v>
      </c>
      <c r="AL2093">
        <v>20417.198728998581</v>
      </c>
      <c r="AM2093">
        <v>3837349.3240596522</v>
      </c>
      <c r="AN2093">
        <v>540126.62659208954</v>
      </c>
      <c r="AO2093">
        <v>400.82632707730056</v>
      </c>
      <c r="AP2093">
        <v>4311524.0758346142</v>
      </c>
      <c r="AQ2093">
        <v>10573.424626950215</v>
      </c>
      <c r="AR2093">
        <v>1987242.4412265662</v>
      </c>
      <c r="AS2093">
        <v>276033.17618377961</v>
      </c>
      <c r="AT2093">
        <v>207.5487734219947</v>
      </c>
      <c r="AU2093" s="3">
        <v>247576634.28654429</v>
      </c>
      <c r="AV2093" s="3">
        <v>5908356.8171998179</v>
      </c>
      <c r="AW2093">
        <v>981835.36607540003</v>
      </c>
      <c r="AX2093">
        <v>184526138.70021069</v>
      </c>
      <c r="AY2093">
        <v>23431.2648091232</v>
      </c>
      <c r="AZ2093">
        <v>4403671.9082266139</v>
      </c>
      <c r="BA2093">
        <v>2299152.7774117002</v>
      </c>
      <c r="BB2093">
        <v>432102772.98675495</v>
      </c>
      <c r="BC2093">
        <v>54868.727920753605</v>
      </c>
      <c r="BD2093">
        <v>10312028.725426432</v>
      </c>
      <c r="BE2093">
        <v>1317317.4113363004</v>
      </c>
      <c r="BF2093">
        <v>247576634.28654429</v>
      </c>
      <c r="BG2093">
        <v>31437.463111630401</v>
      </c>
      <c r="BH2093">
        <v>5908356.8171998179</v>
      </c>
      <c r="BI2093">
        <v>16.986143886753581</v>
      </c>
      <c r="BJ2093">
        <v>47.80634028229214</v>
      </c>
      <c r="BK2093">
        <v>30.820196395538559</v>
      </c>
      <c r="BL2093">
        <v>45.590410020353815</v>
      </c>
      <c r="BM2093">
        <v>37.438479188796236</v>
      </c>
      <c r="BN2093">
        <f t="shared" si="202"/>
        <v>-8.1519308315575785</v>
      </c>
      <c r="BO2093">
        <v>0.67423802944403777</v>
      </c>
      <c r="BP2093">
        <v>0.13868799496008394</v>
      </c>
      <c r="BQ2093">
        <v>9.4577353125474509E-2</v>
      </c>
      <c r="BR2093">
        <v>0.17857142857142858</v>
      </c>
      <c r="BS2093">
        <v>0.10344827586206896</v>
      </c>
      <c r="BT2093">
        <v>0.61111111111111116</v>
      </c>
      <c r="BU2093">
        <v>0.23345339338165649</v>
      </c>
      <c r="BV2093">
        <v>0.73824781403703033</v>
      </c>
      <c r="BW2093">
        <v>0.70429176459769616</v>
      </c>
      <c r="BX2093">
        <v>0.54316387122123289</v>
      </c>
      <c r="BY2093">
        <f t="shared" si="203"/>
        <v>0.12634881929748579</v>
      </c>
      <c r="BZ2093">
        <v>0</v>
      </c>
      <c r="CA2093">
        <f t="shared" si="204"/>
        <v>1.2666523114272121E-4</v>
      </c>
      <c r="CC2093">
        <v>0.12634881929748579</v>
      </c>
      <c r="CD2093">
        <v>1.2666523114272121E-4</v>
      </c>
    </row>
    <row r="2094" spans="1:82" x14ac:dyDescent="0.3">
      <c r="A2094">
        <v>0</v>
      </c>
      <c r="B2094" t="s">
        <v>1306</v>
      </c>
      <c r="C2094" t="s">
        <v>1337</v>
      </c>
      <c r="D2094">
        <v>39157</v>
      </c>
      <c r="E2094" s="2">
        <f t="shared" si="206"/>
        <v>0.65677095745144431</v>
      </c>
      <c r="F2094" s="2" t="s">
        <v>1940</v>
      </c>
      <c r="G2094" s="3">
        <v>5976</v>
      </c>
      <c r="H2094" s="1">
        <v>13.368103795790805</v>
      </c>
      <c r="I2094" s="1">
        <f t="shared" si="205"/>
        <v>-4.4496322984356773</v>
      </c>
      <c r="J2094" s="1">
        <v>2.5814128332499999</v>
      </c>
      <c r="K2094" s="1">
        <v>272.11025715</v>
      </c>
      <c r="L2094" s="2">
        <v>0.22508391652000004</v>
      </c>
      <c r="M2094" s="2">
        <v>7.0226985895181615E-2</v>
      </c>
      <c r="N2094" s="7">
        <v>0</v>
      </c>
      <c r="O2094" s="2">
        <v>1.173951957684127E-3</v>
      </c>
      <c r="P2094" s="3">
        <v>357877.61189008999</v>
      </c>
      <c r="Q2094" s="3">
        <v>8540.6631123627212</v>
      </c>
      <c r="R2094" s="3">
        <v>1165407.4004771658</v>
      </c>
      <c r="S2094" s="3">
        <v>2861.637062919267</v>
      </c>
      <c r="T2094" s="3">
        <v>600376.18042583892</v>
      </c>
      <c r="V2094">
        <v>39157</v>
      </c>
      <c r="W2094" s="2">
        <v>0.68592832936360582</v>
      </c>
      <c r="X2094" s="2">
        <v>0.35862206371360633</v>
      </c>
      <c r="Y2094" s="2">
        <v>0.17774605532044999</v>
      </c>
      <c r="Z2094" s="2">
        <v>0.73615534665561233</v>
      </c>
      <c r="AA2094" s="2">
        <v>0.78431306295146408</v>
      </c>
      <c r="AB2094" s="2">
        <v>0.5555918232122472</v>
      </c>
      <c r="AC2094" s="2">
        <v>7.0226985895181615E-2</v>
      </c>
      <c r="AD2094" s="2">
        <v>0</v>
      </c>
      <c r="AE2094" s="2">
        <v>1.173951957684127E-3</v>
      </c>
      <c r="AF2094">
        <v>726079.14658917743</v>
      </c>
      <c r="AG2094">
        <v>1774.545924483888</v>
      </c>
      <c r="AH2094">
        <v>333520.41551907122</v>
      </c>
      <c r="AI2094">
        <v>40431.549091800269</v>
      </c>
      <c r="AJ2094">
        <v>34.84397495625052</v>
      </c>
      <c r="AK2094">
        <v>1891486.5470663432</v>
      </c>
      <c r="AL2094">
        <v>4636.1829874031546</v>
      </c>
      <c r="AM2094">
        <v>871356.2467147006</v>
      </c>
      <c r="AN2094">
        <v>102971.89832200982</v>
      </c>
      <c r="AO2094">
        <v>91.009330388133037</v>
      </c>
      <c r="AP2094">
        <v>1165407.4004771658</v>
      </c>
      <c r="AQ2094">
        <v>2861.6370629192666</v>
      </c>
      <c r="AR2094">
        <v>537835.83119562943</v>
      </c>
      <c r="AS2094">
        <v>62540.349230209547</v>
      </c>
      <c r="AT2094">
        <v>56.165355431882517</v>
      </c>
      <c r="AU2094" s="3">
        <v>67259518.378623515</v>
      </c>
      <c r="AV2094" s="3">
        <v>1605132.2253374497</v>
      </c>
      <c r="AW2094">
        <v>185464.37891260002</v>
      </c>
      <c r="AX2094">
        <v>34856175.372834049</v>
      </c>
      <c r="AY2094">
        <v>4426.0627851807994</v>
      </c>
      <c r="AZ2094">
        <v>831834.23984687938</v>
      </c>
      <c r="BA2094">
        <v>543341.99080269004</v>
      </c>
      <c r="BB2094">
        <v>102115693.75145756</v>
      </c>
      <c r="BC2094">
        <v>12966.725897543522</v>
      </c>
      <c r="BD2094">
        <v>2436966.4651843295</v>
      </c>
      <c r="BE2094">
        <v>357877.61189008999</v>
      </c>
      <c r="BF2094">
        <v>67259518.378623515</v>
      </c>
      <c r="BG2094">
        <v>8540.6631123627212</v>
      </c>
      <c r="BH2094">
        <v>1605132.2253374497</v>
      </c>
      <c r="BI2094">
        <v>5.009820673886737</v>
      </c>
      <c r="BJ2094">
        <v>18.377924469677541</v>
      </c>
      <c r="BK2094">
        <v>13.368103795790805</v>
      </c>
      <c r="BL2094">
        <v>32.526568078795556</v>
      </c>
      <c r="BM2094">
        <v>28.076935780359879</v>
      </c>
      <c r="BN2094">
        <f t="shared" si="202"/>
        <v>-4.4496322984356773</v>
      </c>
      <c r="BO2094">
        <v>0.65677095745144431</v>
      </c>
      <c r="BP2094">
        <v>3.9844368391996066E-2</v>
      </c>
      <c r="BQ2094">
        <v>6.3644715049979761E-2</v>
      </c>
      <c r="BR2094">
        <v>8.3333333333333329E-2</v>
      </c>
      <c r="BS2094">
        <v>0.10344827586206896</v>
      </c>
      <c r="BT2094">
        <v>0.55555555555555558</v>
      </c>
      <c r="BU2094">
        <v>0.12742769545456875</v>
      </c>
      <c r="BV2094">
        <v>0.73615534665561233</v>
      </c>
      <c r="BW2094">
        <v>0.8136027623977844</v>
      </c>
      <c r="BX2094">
        <v>0.5555918232122472</v>
      </c>
      <c r="BY2094">
        <f t="shared" si="203"/>
        <v>0.20771404884836922</v>
      </c>
      <c r="BZ2094">
        <v>0</v>
      </c>
      <c r="CA2094">
        <f t="shared" si="204"/>
        <v>5.1212784256988704E-4</v>
      </c>
      <c r="CC2094">
        <v>0.20771404884836922</v>
      </c>
      <c r="CD2094">
        <v>5.1212784256988704E-4</v>
      </c>
    </row>
    <row r="2095" spans="1:82" x14ac:dyDescent="0.3">
      <c r="A2095">
        <v>0</v>
      </c>
      <c r="B2095" t="s">
        <v>1306</v>
      </c>
      <c r="C2095" t="s">
        <v>141</v>
      </c>
      <c r="D2095">
        <v>39159</v>
      </c>
      <c r="E2095" s="2">
        <f t="shared" si="206"/>
        <v>0.61820796314696835</v>
      </c>
      <c r="F2095" s="2" t="s">
        <v>1940</v>
      </c>
      <c r="G2095" s="3">
        <v>9130</v>
      </c>
      <c r="H2095" s="1">
        <v>9.2275522113718154</v>
      </c>
      <c r="I2095" s="1">
        <f t="shared" si="205"/>
        <v>-5.461954888739502</v>
      </c>
      <c r="J2095" s="1">
        <v>2.4751705323199999</v>
      </c>
      <c r="K2095" s="1">
        <v>248.39777675299999</v>
      </c>
      <c r="L2095" s="2">
        <v>0.23080363013000005</v>
      </c>
      <c r="M2095" s="2">
        <v>1.4080375211557677E-2</v>
      </c>
      <c r="N2095" s="7">
        <v>0</v>
      </c>
      <c r="O2095" s="2">
        <v>2.2783406757423088E-4</v>
      </c>
      <c r="P2095" s="3">
        <v>134091.93467231802</v>
      </c>
      <c r="Q2095" s="3">
        <v>3200.0717621669446</v>
      </c>
      <c r="R2095" s="3">
        <v>636240.31902021542</v>
      </c>
      <c r="S2095" s="3">
        <v>1569.7663217684212</v>
      </c>
      <c r="T2095" s="3">
        <v>326351.7571037343</v>
      </c>
      <c r="V2095">
        <v>39159</v>
      </c>
      <c r="W2095" s="2">
        <v>0.63572265937812733</v>
      </c>
      <c r="X2095" s="2">
        <v>0.2475447428908486</v>
      </c>
      <c r="Y2095" s="2">
        <v>0.23400316738973695</v>
      </c>
      <c r="Z2095" s="2">
        <v>0.70585765972107173</v>
      </c>
      <c r="AA2095" s="2">
        <v>0.715965738138583</v>
      </c>
      <c r="AB2095" s="2">
        <v>0.56971022919150982</v>
      </c>
      <c r="AC2095" s="2">
        <v>1.4080375211557677E-2</v>
      </c>
      <c r="AD2095" s="2">
        <v>0</v>
      </c>
      <c r="AE2095" s="2">
        <v>2.2783406757423088E-4</v>
      </c>
      <c r="AF2095">
        <v>442800.73710715742</v>
      </c>
      <c r="AG2095">
        <v>1082.6517430959841</v>
      </c>
      <c r="AH2095">
        <v>203481.04505936545</v>
      </c>
      <c r="AI2095">
        <v>23451.557760887801</v>
      </c>
      <c r="AJ2095">
        <v>21.257537312137845</v>
      </c>
      <c r="AK2095">
        <v>1079041.0561273729</v>
      </c>
      <c r="AL2095">
        <v>2652.4180648644051</v>
      </c>
      <c r="AM2095">
        <v>498513.76789876894</v>
      </c>
      <c r="AN2095">
        <v>54770.592025218524</v>
      </c>
      <c r="AO2095">
        <v>52.053891165149643</v>
      </c>
      <c r="AP2095">
        <v>636240.31902021542</v>
      </c>
      <c r="AQ2095">
        <v>1569.766321768421</v>
      </c>
      <c r="AR2095">
        <v>295032.72283940349</v>
      </c>
      <c r="AS2095">
        <v>31319.034264330723</v>
      </c>
      <c r="AT2095">
        <v>30.796353853011798</v>
      </c>
      <c r="AU2095" s="3">
        <v>25201238.20231545</v>
      </c>
      <c r="AV2095" s="3">
        <v>601421.48698165559</v>
      </c>
      <c r="AW2095">
        <v>73910.821805642001</v>
      </c>
      <c r="AX2095">
        <v>13890799.850152358</v>
      </c>
      <c r="AY2095">
        <v>1763.8639815047359</v>
      </c>
      <c r="AZ2095">
        <v>331500.59668400005</v>
      </c>
      <c r="BA2095">
        <v>208002.75647796004</v>
      </c>
      <c r="BB2095">
        <v>39092038.052467808</v>
      </c>
      <c r="BC2095">
        <v>4963.93574367168</v>
      </c>
      <c r="BD2095">
        <v>932922.08366565558</v>
      </c>
      <c r="BE2095">
        <v>134091.93467231802</v>
      </c>
      <c r="BF2095">
        <v>25201238.20231545</v>
      </c>
      <c r="BG2095">
        <v>3200.0717621669446</v>
      </c>
      <c r="BH2095">
        <v>601421.48698165559</v>
      </c>
      <c r="BI2095">
        <v>3.0180731228911908</v>
      </c>
      <c r="BJ2095">
        <v>12.245625334263007</v>
      </c>
      <c r="BK2095">
        <v>9.2275522113718154</v>
      </c>
      <c r="BL2095">
        <v>28.144664130292472</v>
      </c>
      <c r="BM2095">
        <v>22.682709241552971</v>
      </c>
      <c r="BN2095">
        <f t="shared" si="202"/>
        <v>-5.461954888739502</v>
      </c>
      <c r="BO2095">
        <v>0.61820796314696835</v>
      </c>
      <c r="BP2095">
        <v>2.2594106888828149E-2</v>
      </c>
      <c r="BQ2095">
        <v>7.82906915968795E-2</v>
      </c>
      <c r="BR2095">
        <v>5.3571428571428568E-2</v>
      </c>
      <c r="BS2095">
        <v>0.20689655172413793</v>
      </c>
      <c r="BT2095">
        <v>0.44444444444444442</v>
      </c>
      <c r="BU2095">
        <v>0.15641839088447354</v>
      </c>
      <c r="BV2095">
        <v>0.70585765972107173</v>
      </c>
      <c r="BW2095">
        <v>0.74270304786160068</v>
      </c>
      <c r="BX2095">
        <v>0.56971022919150982</v>
      </c>
      <c r="BY2095">
        <f t="shared" si="203"/>
        <v>9.8344673259908394E-2</v>
      </c>
      <c r="BZ2095">
        <v>0</v>
      </c>
      <c r="CA2095">
        <f t="shared" si="204"/>
        <v>9.8403415803902119E-5</v>
      </c>
      <c r="CC2095">
        <v>9.8344673259908394E-2</v>
      </c>
      <c r="CD2095">
        <v>9.8403415803902119E-5</v>
      </c>
    </row>
    <row r="2096" spans="1:82" x14ac:dyDescent="0.3">
      <c r="A2096">
        <v>0</v>
      </c>
      <c r="B2096" t="s">
        <v>1306</v>
      </c>
      <c r="C2096" t="s">
        <v>1338</v>
      </c>
      <c r="D2096">
        <v>39161</v>
      </c>
      <c r="E2096" s="2">
        <f t="shared" si="206"/>
        <v>0.62451241694276771</v>
      </c>
      <c r="F2096" s="2" t="s">
        <v>1940</v>
      </c>
      <c r="G2096" s="3">
        <v>840</v>
      </c>
      <c r="H2096" s="1">
        <v>4.9679770908349639</v>
      </c>
      <c r="I2096" s="1">
        <f t="shared" si="205"/>
        <v>-6.8530732534294412</v>
      </c>
      <c r="J2096" s="1">
        <v>2.3807734839200001</v>
      </c>
      <c r="K2096" s="1">
        <v>218.17683611300001</v>
      </c>
      <c r="L2096" s="2">
        <v>0.23359135639000006</v>
      </c>
      <c r="M2096" s="2">
        <v>1.0685452285487855E-2</v>
      </c>
      <c r="N2096" s="7">
        <v>0</v>
      </c>
      <c r="O2096" s="2">
        <v>2.4156620863927748E-4</v>
      </c>
      <c r="P2096" s="3">
        <v>18637.347028796008</v>
      </c>
      <c r="Q2096" s="3">
        <v>444.77580321516808</v>
      </c>
      <c r="R2096" s="3">
        <v>217591.78954614227</v>
      </c>
      <c r="S2096" s="3">
        <v>531.19547212725956</v>
      </c>
      <c r="T2096" s="3">
        <v>112620.26089126169</v>
      </c>
      <c r="V2096">
        <v>39161</v>
      </c>
      <c r="W2096" s="2">
        <v>0.60125347586542954</v>
      </c>
      <c r="X2096" s="2">
        <v>0.13327441378470828</v>
      </c>
      <c r="Y2096" s="2">
        <v>0.32393268390572777</v>
      </c>
      <c r="Z2096" s="2">
        <v>0.67893794699899634</v>
      </c>
      <c r="AA2096" s="2">
        <v>0.62885884710519313</v>
      </c>
      <c r="AB2096" s="2">
        <v>0.57659138684753641</v>
      </c>
      <c r="AC2096" s="2">
        <v>1.0685452285487855E-2</v>
      </c>
      <c r="AD2096" s="2">
        <v>0</v>
      </c>
      <c r="AE2096" s="2">
        <v>2.4156620863927748E-4</v>
      </c>
      <c r="AF2096">
        <v>372940.32544459455</v>
      </c>
      <c r="AG2096">
        <v>911.11657392806057</v>
      </c>
      <c r="AH2096">
        <v>171241.54079651623</v>
      </c>
      <c r="AI2096">
        <v>21778.383038536096</v>
      </c>
      <c r="AJ2096">
        <v>17.890805798025532</v>
      </c>
      <c r="AK2096">
        <v>590532.11499073682</v>
      </c>
      <c r="AL2096">
        <v>1442.31204605532</v>
      </c>
      <c r="AM2096">
        <v>271078.08610162558</v>
      </c>
      <c r="AN2096">
        <v>34562.098624688457</v>
      </c>
      <c r="AO2096">
        <v>28.322143390265797</v>
      </c>
      <c r="AP2096">
        <v>217591.78954614227</v>
      </c>
      <c r="AQ2096">
        <v>531.19547212725945</v>
      </c>
      <c r="AR2096">
        <v>99836.54530510935</v>
      </c>
      <c r="AS2096">
        <v>12783.715586152361</v>
      </c>
      <c r="AT2096">
        <v>10.431337592240265</v>
      </c>
      <c r="AU2096" s="3">
        <v>3502703.0005919216</v>
      </c>
      <c r="AV2096" s="3">
        <v>83591.164456258688</v>
      </c>
      <c r="AW2096">
        <v>34847.310413522995</v>
      </c>
      <c r="AX2096">
        <v>6549203.5191175118</v>
      </c>
      <c r="AY2096">
        <v>831.62267972558379</v>
      </c>
      <c r="AZ2096">
        <v>156295.16642762622</v>
      </c>
      <c r="BA2096">
        <v>53484.657442319003</v>
      </c>
      <c r="BB2096">
        <v>10051906.519709432</v>
      </c>
      <c r="BC2096">
        <v>1276.3984829407518</v>
      </c>
      <c r="BD2096">
        <v>239886.33088388489</v>
      </c>
      <c r="BE2096">
        <v>18637.347028796008</v>
      </c>
      <c r="BF2096">
        <v>3502703.0005919216</v>
      </c>
      <c r="BG2096">
        <v>444.77580321516808</v>
      </c>
      <c r="BH2096">
        <v>83591.164456258688</v>
      </c>
      <c r="BI2096">
        <v>1.9986267167099452</v>
      </c>
      <c r="BJ2096">
        <v>6.9666038075449093</v>
      </c>
      <c r="BK2096">
        <v>4.9679770908349639</v>
      </c>
      <c r="BL2096">
        <v>21.329369212659365</v>
      </c>
      <c r="BM2096">
        <v>14.476295959229924</v>
      </c>
      <c r="BN2096">
        <f t="shared" si="202"/>
        <v>-6.8530732534294412</v>
      </c>
      <c r="BO2096">
        <v>0.62451241694276771</v>
      </c>
      <c r="BP2096">
        <v>1.5114841332488525E-2</v>
      </c>
      <c r="BQ2096">
        <v>5.6782875729619729E-2</v>
      </c>
      <c r="BR2096">
        <v>0.17857142857142858</v>
      </c>
      <c r="BS2096">
        <v>0.17241379310344829</v>
      </c>
      <c r="BT2096">
        <v>0.44444444444444442</v>
      </c>
      <c r="BU2096">
        <v>0.19625696527168474</v>
      </c>
      <c r="BV2096">
        <v>0.67893794699899634</v>
      </c>
      <c r="BW2096">
        <v>0.65234320239127919</v>
      </c>
      <c r="BX2096">
        <v>0.57659138684753641</v>
      </c>
      <c r="BY2096">
        <f t="shared" si="203"/>
        <v>0.13105835933687535</v>
      </c>
      <c r="BZ2096">
        <v>0</v>
      </c>
      <c r="CA2096">
        <f t="shared" si="204"/>
        <v>1.0347429482337228E-4</v>
      </c>
      <c r="CC2096">
        <v>0.13105835933687535</v>
      </c>
      <c r="CD2096">
        <v>1.0347429482337228E-4</v>
      </c>
    </row>
    <row r="2097" spans="1:82" x14ac:dyDescent="0.3">
      <c r="A2097">
        <v>1</v>
      </c>
      <c r="B2097" t="s">
        <v>1306</v>
      </c>
      <c r="C2097" t="s">
        <v>1339</v>
      </c>
      <c r="D2097">
        <v>39163</v>
      </c>
      <c r="E2097" s="2">
        <v>0</v>
      </c>
      <c r="F2097" s="2" t="s">
        <v>1954</v>
      </c>
      <c r="G2097" s="3">
        <v>-999</v>
      </c>
      <c r="H2097" s="1">
        <v>0.37447945638268859</v>
      </c>
      <c r="I2097" s="1">
        <f t="shared" si="205"/>
        <v>-999</v>
      </c>
      <c r="J2097" s="1">
        <v>-999</v>
      </c>
      <c r="K2097" s="1">
        <v>-999</v>
      </c>
      <c r="L2097" s="2">
        <v>-999</v>
      </c>
      <c r="M2097" s="2">
        <v>-999</v>
      </c>
      <c r="N2097" s="7">
        <v>-999</v>
      </c>
      <c r="O2097" s="2">
        <v>-999</v>
      </c>
      <c r="P2097" s="3">
        <v>-999</v>
      </c>
      <c r="Q2097" s="3">
        <v>-999</v>
      </c>
      <c r="R2097" s="3">
        <v>-999</v>
      </c>
      <c r="S2097" s="3">
        <v>-999</v>
      </c>
      <c r="T2097" s="3">
        <v>-999</v>
      </c>
      <c r="V2097">
        <v>39163</v>
      </c>
      <c r="W2097" s="2">
        <v>-999</v>
      </c>
      <c r="X2097" s="2">
        <v>1.0046046733164579E-2</v>
      </c>
      <c r="Y2097" s="2">
        <v>-999</v>
      </c>
      <c r="Z2097" s="2">
        <v>-999</v>
      </c>
      <c r="AA2097" s="2">
        <v>-999</v>
      </c>
      <c r="AB2097" s="2">
        <v>-999</v>
      </c>
      <c r="AC2097" s="2">
        <v>-999</v>
      </c>
      <c r="AD2097" s="2">
        <v>-999</v>
      </c>
      <c r="AE2097" s="2">
        <v>-999</v>
      </c>
      <c r="AF2097" s="2">
        <v>-999</v>
      </c>
      <c r="AG2097" s="2">
        <v>-999</v>
      </c>
      <c r="AH2097" s="2">
        <v>-999</v>
      </c>
      <c r="AI2097" s="2">
        <v>-999</v>
      </c>
      <c r="AJ2097" s="2">
        <v>-999</v>
      </c>
      <c r="AK2097" s="2">
        <v>-999</v>
      </c>
      <c r="AL2097" s="2">
        <v>-999</v>
      </c>
      <c r="AM2097" s="2">
        <v>-999</v>
      </c>
      <c r="AN2097" s="2">
        <v>-999</v>
      </c>
      <c r="AO2097" s="2">
        <v>-999</v>
      </c>
      <c r="AP2097" s="2">
        <v>-999</v>
      </c>
      <c r="AQ2097" s="2">
        <v>-999</v>
      </c>
      <c r="AR2097" s="2">
        <v>-999</v>
      </c>
      <c r="AS2097" s="2">
        <v>-999</v>
      </c>
      <c r="AT2097" s="2">
        <v>-999</v>
      </c>
      <c r="AU2097" s="2">
        <v>-999</v>
      </c>
      <c r="AV2097" s="2">
        <v>-999</v>
      </c>
      <c r="AW2097" s="2">
        <v>-999</v>
      </c>
      <c r="AX2097" s="2">
        <v>-999</v>
      </c>
      <c r="AY2097" s="2">
        <v>-999</v>
      </c>
      <c r="AZ2097" s="2">
        <v>-999</v>
      </c>
      <c r="BA2097" s="2">
        <v>-999</v>
      </c>
      <c r="BB2097" s="2">
        <v>-999</v>
      </c>
      <c r="BC2097" s="2">
        <v>-999</v>
      </c>
      <c r="BD2097" s="2">
        <v>-999</v>
      </c>
      <c r="BE2097" s="2">
        <v>-999</v>
      </c>
      <c r="BF2097" s="2">
        <v>-999</v>
      </c>
      <c r="BG2097" s="2">
        <v>-999</v>
      </c>
      <c r="BH2097" s="2">
        <v>-999</v>
      </c>
      <c r="BI2097">
        <v>0</v>
      </c>
      <c r="BJ2097">
        <v>0.37447945638268859</v>
      </c>
      <c r="BK2097">
        <v>0.37447945638268859</v>
      </c>
      <c r="BL2097">
        <v>-999</v>
      </c>
      <c r="BM2097">
        <v>38.058651918568046</v>
      </c>
      <c r="BN2097">
        <f t="shared" si="202"/>
        <v>-999</v>
      </c>
      <c r="BO2097" t="s">
        <v>3748</v>
      </c>
      <c r="BP2097" t="s">
        <v>3748</v>
      </c>
      <c r="BQ2097">
        <v>6.5360027044810934E-2</v>
      </c>
      <c r="BR2097">
        <v>5.9523809523809521E-3</v>
      </c>
      <c r="BS2097">
        <v>3.4482758620689655E-2</v>
      </c>
      <c r="BT2097">
        <v>0.66666666666666663</v>
      </c>
      <c r="BU2097" t="s">
        <v>3748</v>
      </c>
      <c r="BY2097">
        <f t="shared" si="203"/>
        <v>-999</v>
      </c>
      <c r="CA2097">
        <f t="shared" si="204"/>
        <v>-999</v>
      </c>
    </row>
    <row r="2098" spans="1:82" x14ac:dyDescent="0.3">
      <c r="A2098">
        <v>0</v>
      </c>
      <c r="B2098" t="s">
        <v>1306</v>
      </c>
      <c r="C2098" t="s">
        <v>424</v>
      </c>
      <c r="D2098">
        <v>39165</v>
      </c>
      <c r="E2098" s="2">
        <f t="shared" ref="E2098:E2104" si="207">BO2098</f>
        <v>0.63097337922737162</v>
      </c>
      <c r="F2098" s="2" t="s">
        <v>1940</v>
      </c>
      <c r="G2098" s="3">
        <v>86640</v>
      </c>
      <c r="H2098" s="1">
        <v>33.994037658800359</v>
      </c>
      <c r="I2098" s="1">
        <f t="shared" si="205"/>
        <v>-9.3366408869788167</v>
      </c>
      <c r="J2098" s="1">
        <v>2.5167349790300002</v>
      </c>
      <c r="K2098" s="1">
        <v>225.91787484700001</v>
      </c>
      <c r="L2098" s="2">
        <v>0.19109336518999998</v>
      </c>
      <c r="M2098" s="2">
        <v>0.12656931887707643</v>
      </c>
      <c r="N2098" s="7">
        <v>0</v>
      </c>
      <c r="O2098" s="2">
        <v>5.6090900033825325E-4</v>
      </c>
      <c r="P2098" s="3">
        <v>413227.50831510022</v>
      </c>
      <c r="Q2098" s="3">
        <v>9861.5750749008002</v>
      </c>
      <c r="R2098" s="3">
        <v>2809721.8505190108</v>
      </c>
      <c r="S2098" s="3">
        <v>6527.3296478747507</v>
      </c>
      <c r="T2098" s="3">
        <v>1408898.0215094276</v>
      </c>
      <c r="V2098">
        <v>39165</v>
      </c>
      <c r="W2098" s="2">
        <v>0.81721002593919911</v>
      </c>
      <c r="X2098" s="2">
        <v>0.91194773210809454</v>
      </c>
      <c r="Y2098" s="2">
        <v>0.31784446515117742</v>
      </c>
      <c r="Z2098" s="2">
        <v>0.71771081597807618</v>
      </c>
      <c r="AA2098" s="2">
        <v>0.65117111810695327</v>
      </c>
      <c r="AB2098" s="2">
        <v>0.47169034914248098</v>
      </c>
      <c r="AC2098" s="2">
        <v>0.12656931887707643</v>
      </c>
      <c r="AD2098" s="2">
        <v>0</v>
      </c>
      <c r="AE2098" s="2">
        <v>5.6090900033825325E-4</v>
      </c>
      <c r="AF2098">
        <v>5259629.4895173125</v>
      </c>
      <c r="AG2098">
        <v>12223.208851196108</v>
      </c>
      <c r="AH2098">
        <v>2297314.2812367543</v>
      </c>
      <c r="AI2098">
        <v>340193.59471766994</v>
      </c>
      <c r="AJ2098">
        <v>241.14736607330133</v>
      </c>
      <c r="AK2098">
        <v>8069351.3400363233</v>
      </c>
      <c r="AL2098">
        <v>18750.538499070863</v>
      </c>
      <c r="AM2098">
        <v>3524105.691001087</v>
      </c>
      <c r="AN2098">
        <v>522300.20646276511</v>
      </c>
      <c r="AO2098">
        <v>369.9272486435035</v>
      </c>
      <c r="AP2098">
        <v>2809721.8505190108</v>
      </c>
      <c r="AQ2098">
        <v>6527.3296478747543</v>
      </c>
      <c r="AR2098">
        <v>1226791.4097643327</v>
      </c>
      <c r="AS2098">
        <v>182106.61174509517</v>
      </c>
      <c r="AT2098">
        <v>128.77988257020218</v>
      </c>
      <c r="AU2098" s="3">
        <v>77661977.912739933</v>
      </c>
      <c r="AV2098" s="3">
        <v>1853384.4195768563</v>
      </c>
      <c r="AW2098">
        <v>816169.1583906</v>
      </c>
      <c r="AX2098">
        <v>153390831.62792936</v>
      </c>
      <c r="AY2098">
        <v>19477.6806174048</v>
      </c>
      <c r="AZ2098">
        <v>3660635.2952350578</v>
      </c>
      <c r="BA2098">
        <v>1229396.6667057001</v>
      </c>
      <c r="BB2098">
        <v>231052809.54066926</v>
      </c>
      <c r="BC2098">
        <v>29339.2556923056</v>
      </c>
      <c r="BD2098">
        <v>5514019.7148119146</v>
      </c>
      <c r="BE2098">
        <v>413227.50831510022</v>
      </c>
      <c r="BF2098">
        <v>77661977.912739933</v>
      </c>
      <c r="BG2098">
        <v>9861.5750749008002</v>
      </c>
      <c r="BH2098">
        <v>1853384.4195768563</v>
      </c>
      <c r="BI2098">
        <v>27.747292591246541</v>
      </c>
      <c r="BJ2098">
        <v>61.7413302500469</v>
      </c>
      <c r="BK2098">
        <v>33.994037658800359</v>
      </c>
      <c r="BL2098">
        <v>36.258183500431691</v>
      </c>
      <c r="BM2098">
        <v>26.921542613452875</v>
      </c>
      <c r="BN2098">
        <f t="shared" si="202"/>
        <v>-9.3366408869788167</v>
      </c>
      <c r="BO2098">
        <v>0.63097337922737162</v>
      </c>
      <c r="BP2098">
        <v>0.21201299287620742</v>
      </c>
      <c r="BQ2098">
        <v>7.3379961483997072E-2</v>
      </c>
      <c r="BR2098">
        <v>0.14880952380952381</v>
      </c>
      <c r="BS2098">
        <v>0.20689655172413793</v>
      </c>
      <c r="BT2098">
        <v>0.44444444444444442</v>
      </c>
      <c r="BU2098">
        <v>0.26738088716518921</v>
      </c>
      <c r="BV2098">
        <v>0.71771081597807618</v>
      </c>
      <c r="BW2098">
        <v>0.67548871172920466</v>
      </c>
      <c r="BX2098">
        <v>0.47169034914248098</v>
      </c>
      <c r="BY2098">
        <f t="shared" si="203"/>
        <v>0.11335983186729931</v>
      </c>
      <c r="BZ2098">
        <v>0</v>
      </c>
      <c r="CA2098">
        <f t="shared" si="204"/>
        <v>2.849125031316266E-4</v>
      </c>
      <c r="CC2098">
        <v>0.11335983186729931</v>
      </c>
      <c r="CD2098">
        <v>2.849125031316266E-4</v>
      </c>
    </row>
    <row r="2099" spans="1:82" x14ac:dyDescent="0.3">
      <c r="A2099">
        <v>0</v>
      </c>
      <c r="B2099" t="s">
        <v>1306</v>
      </c>
      <c r="C2099" t="s">
        <v>69</v>
      </c>
      <c r="D2099">
        <v>39167</v>
      </c>
      <c r="E2099" s="2">
        <f t="shared" si="207"/>
        <v>0.63478994124163679</v>
      </c>
      <c r="F2099" s="2" t="s">
        <v>1940</v>
      </c>
      <c r="G2099" s="3">
        <v>3373</v>
      </c>
      <c r="H2099" s="1">
        <v>6.6685133671571997</v>
      </c>
      <c r="I2099" s="1">
        <f t="shared" si="205"/>
        <v>-7.1444692828560505</v>
      </c>
      <c r="J2099" s="1">
        <v>2.6545161585199999</v>
      </c>
      <c r="K2099" s="1">
        <v>236.25049830899999</v>
      </c>
      <c r="L2099" s="2">
        <v>0.15728843257000014</v>
      </c>
      <c r="M2099" s="2">
        <v>5.9366010553409412E-2</v>
      </c>
      <c r="N2099" s="7">
        <v>0</v>
      </c>
      <c r="O2099" s="2">
        <v>4.0937083778575462E-3</v>
      </c>
      <c r="P2099" s="3">
        <v>249013.43505924</v>
      </c>
      <c r="Q2099" s="3">
        <v>5942.6457219859212</v>
      </c>
      <c r="R2099" s="3">
        <v>681513.55516488408</v>
      </c>
      <c r="S2099" s="3">
        <v>1672.8157062953737</v>
      </c>
      <c r="T2099" s="3">
        <v>342072.01734041615</v>
      </c>
      <c r="V2099">
        <v>39167</v>
      </c>
      <c r="W2099" s="2">
        <v>0.58322258050106801</v>
      </c>
      <c r="X2099" s="2">
        <v>0.17889418440816454</v>
      </c>
      <c r="Y2099" s="2">
        <v>0.21341610293457761</v>
      </c>
      <c r="Z2099" s="2">
        <v>0.75700261411420833</v>
      </c>
      <c r="AA2099" s="2">
        <v>0.68095320585581043</v>
      </c>
      <c r="AB2099" s="2">
        <v>0.38824705191229431</v>
      </c>
      <c r="AC2099" s="2">
        <v>5.9366010553409412E-2</v>
      </c>
      <c r="AD2099" s="2">
        <v>0</v>
      </c>
      <c r="AE2099" s="2">
        <v>4.0937083778575462E-3</v>
      </c>
      <c r="AF2099">
        <v>481526.12682788569</v>
      </c>
      <c r="AG2099">
        <v>1178.1056925775188</v>
      </c>
      <c r="AH2099">
        <v>221421.31950071425</v>
      </c>
      <c r="AI2099">
        <v>20091.41480653371</v>
      </c>
      <c r="AJ2099">
        <v>23.130357539596243</v>
      </c>
      <c r="AK2099">
        <v>1163039.6819927697</v>
      </c>
      <c r="AL2099">
        <v>2850.921398872893</v>
      </c>
      <c r="AM2099">
        <v>535821.85529565427</v>
      </c>
      <c r="AN2099">
        <v>47762.896352009928</v>
      </c>
      <c r="AO2099">
        <v>55.963843376209226</v>
      </c>
      <c r="AP2099">
        <v>681513.55516488408</v>
      </c>
      <c r="AQ2099">
        <v>1672.8157062953742</v>
      </c>
      <c r="AR2099">
        <v>314400.53579494002</v>
      </c>
      <c r="AS2099">
        <v>27671.481545476217</v>
      </c>
      <c r="AT2099">
        <v>32.833485836612979</v>
      </c>
      <c r="AU2099" s="3">
        <v>46799584.985033564</v>
      </c>
      <c r="AV2099" s="3">
        <v>1116860.836990034</v>
      </c>
      <c r="AW2099">
        <v>153296.28655169002</v>
      </c>
      <c r="AX2099">
        <v>28810504.094524622</v>
      </c>
      <c r="AY2099">
        <v>3658.3789997355193</v>
      </c>
      <c r="AZ2099">
        <v>687555.74921029352</v>
      </c>
      <c r="BA2099">
        <v>402309.72161093005</v>
      </c>
      <c r="BB2099">
        <v>75610089.079558194</v>
      </c>
      <c r="BC2099">
        <v>9601.0247217214401</v>
      </c>
      <c r="BD2099">
        <v>1804416.5862003274</v>
      </c>
      <c r="BE2099">
        <v>249013.43505924</v>
      </c>
      <c r="BF2099">
        <v>46799584.985033564</v>
      </c>
      <c r="BG2099">
        <v>5942.6457219859212</v>
      </c>
      <c r="BH2099">
        <v>1116860.836990034</v>
      </c>
      <c r="BI2099">
        <v>2.958546147944682</v>
      </c>
      <c r="BJ2099">
        <v>9.6270595151018821</v>
      </c>
      <c r="BK2099">
        <v>6.6685133671571997</v>
      </c>
      <c r="BL2099">
        <v>40.64863604097124</v>
      </c>
      <c r="BM2099">
        <v>33.50416675811519</v>
      </c>
      <c r="BN2099">
        <f t="shared" si="202"/>
        <v>-7.1444692828560505</v>
      </c>
      <c r="BO2099">
        <v>0.63478994124163679</v>
      </c>
      <c r="BP2099">
        <v>2.274255274145446E-2</v>
      </c>
      <c r="BQ2099">
        <v>7.3340483885948229E-2</v>
      </c>
      <c r="BR2099">
        <v>3.5714285714285712E-2</v>
      </c>
      <c r="BS2099">
        <v>0</v>
      </c>
      <c r="BT2099">
        <v>0.66666666666666663</v>
      </c>
      <c r="BU2099">
        <v>0.20460190750601245</v>
      </c>
      <c r="BV2099">
        <v>0.75700261411420833</v>
      </c>
      <c r="BW2099">
        <v>0.70638299362635937</v>
      </c>
      <c r="BX2099">
        <v>0.38824705191229431</v>
      </c>
      <c r="BY2099">
        <f t="shared" si="203"/>
        <v>0.30388377953698614</v>
      </c>
      <c r="BZ2099">
        <v>0</v>
      </c>
      <c r="CA2099">
        <f t="shared" si="204"/>
        <v>2.4747668943112763E-3</v>
      </c>
      <c r="CC2099">
        <v>0.30388377953698614</v>
      </c>
      <c r="CD2099">
        <v>2.4747668943112763E-3</v>
      </c>
    </row>
    <row r="2100" spans="1:82" x14ac:dyDescent="0.3">
      <c r="A2100">
        <v>0</v>
      </c>
      <c r="B2100" t="s">
        <v>1306</v>
      </c>
      <c r="C2100" t="s">
        <v>425</v>
      </c>
      <c r="D2100">
        <v>39169</v>
      </c>
      <c r="E2100" s="2">
        <f t="shared" si="207"/>
        <v>0.68662029724341844</v>
      </c>
      <c r="F2100" s="2" t="s">
        <v>1941</v>
      </c>
      <c r="G2100" s="3">
        <v>7285</v>
      </c>
      <c r="H2100" s="1">
        <v>16.318156131679686</v>
      </c>
      <c r="I2100" s="1">
        <f t="shared" si="205"/>
        <v>-7.7357164662750186</v>
      </c>
      <c r="J2100" s="1">
        <v>2.5308827868699999</v>
      </c>
      <c r="K2100" s="1">
        <v>274.77920200699998</v>
      </c>
      <c r="L2100" s="2">
        <v>0.24774491941999988</v>
      </c>
      <c r="M2100" s="2">
        <v>5.2074568733037362E-2</v>
      </c>
      <c r="N2100" s="7">
        <v>0</v>
      </c>
      <c r="O2100" s="2">
        <v>1.0607050784331835E-3</v>
      </c>
      <c r="P2100" s="3">
        <v>319048.29883353994</v>
      </c>
      <c r="Q2100" s="3">
        <v>7614.0108975203184</v>
      </c>
      <c r="R2100" s="3">
        <v>1441437.4202592818</v>
      </c>
      <c r="S2100" s="3">
        <v>3533.5316529925458</v>
      </c>
      <c r="T2100" s="3">
        <v>744311.11322931084</v>
      </c>
      <c r="V2100">
        <v>39169</v>
      </c>
      <c r="W2100" s="2">
        <v>0.74149419110482784</v>
      </c>
      <c r="X2100" s="2">
        <v>0.43776222247664137</v>
      </c>
      <c r="Y2100" s="2">
        <v>0.28506515205841843</v>
      </c>
      <c r="Z2100" s="2">
        <v>0.7217454222412516</v>
      </c>
      <c r="AA2100" s="2">
        <v>0.79200585754717934</v>
      </c>
      <c r="AB2100" s="2">
        <v>0.61152770753346308</v>
      </c>
      <c r="AC2100" s="2">
        <v>5.2074568733037362E-2</v>
      </c>
      <c r="AD2100" s="2">
        <v>0</v>
      </c>
      <c r="AE2100" s="2">
        <v>1.0607050784331835E-3</v>
      </c>
      <c r="AF2100">
        <v>1227653.0803751426</v>
      </c>
      <c r="AG2100">
        <v>3002.0284615524256</v>
      </c>
      <c r="AH2100">
        <v>564221.96015481802</v>
      </c>
      <c r="AI2100">
        <v>69739.588174610908</v>
      </c>
      <c r="AJ2100">
        <v>58.943182820406847</v>
      </c>
      <c r="AK2100">
        <v>2669090.5006344244</v>
      </c>
      <c r="AL2100">
        <v>6535.5601145449718</v>
      </c>
      <c r="AM2100">
        <v>1228338.30050742</v>
      </c>
      <c r="AN2100">
        <v>149934.36105131995</v>
      </c>
      <c r="AO2100">
        <v>128.30639773980428</v>
      </c>
      <c r="AP2100">
        <v>1441437.4202592818</v>
      </c>
      <c r="AQ2100">
        <v>3533.5316529925462</v>
      </c>
      <c r="AR2100">
        <v>664116.34035260195</v>
      </c>
      <c r="AS2100">
        <v>80194.772876709045</v>
      </c>
      <c r="AT2100">
        <v>69.363214919397436</v>
      </c>
      <c r="AU2100" s="3">
        <v>59961937.282775499</v>
      </c>
      <c r="AV2100" s="3">
        <v>1430977.2080799686</v>
      </c>
      <c r="AW2100">
        <v>243433.52876424001</v>
      </c>
      <c r="AX2100">
        <v>45750897.395951264</v>
      </c>
      <c r="AY2100">
        <v>5809.48260062592</v>
      </c>
      <c r="AZ2100">
        <v>1091834.1599616355</v>
      </c>
      <c r="BA2100">
        <v>562481.82759777992</v>
      </c>
      <c r="BB2100">
        <v>105712834.67872676</v>
      </c>
      <c r="BC2100">
        <v>13423.493498146239</v>
      </c>
      <c r="BD2100">
        <v>2522811.3680416043</v>
      </c>
      <c r="BE2100">
        <v>319048.29883353994</v>
      </c>
      <c r="BF2100">
        <v>59961937.282775499</v>
      </c>
      <c r="BG2100">
        <v>7614.0108975203184</v>
      </c>
      <c r="BH2100">
        <v>1430977.2080799686</v>
      </c>
      <c r="BI2100">
        <v>6.7571118049440475</v>
      </c>
      <c r="BJ2100">
        <v>23.075267936623732</v>
      </c>
      <c r="BK2100">
        <v>16.318156131679686</v>
      </c>
      <c r="BL2100">
        <v>32.485336067563992</v>
      </c>
      <c r="BM2100">
        <v>24.749619601288973</v>
      </c>
      <c r="BN2100">
        <f t="shared" si="202"/>
        <v>-7.7357164662750186</v>
      </c>
      <c r="BO2100">
        <v>0.68662029724341844</v>
      </c>
      <c r="BP2100">
        <v>5.6183471312852291E-2</v>
      </c>
      <c r="BQ2100">
        <v>8.1934625387584378E-2</v>
      </c>
      <c r="BR2100">
        <v>0.16071428571428573</v>
      </c>
      <c r="BS2100">
        <v>0.10344827586206896</v>
      </c>
      <c r="BT2100">
        <v>0.55555555555555558</v>
      </c>
      <c r="BU2100">
        <v>0.22153392817063478</v>
      </c>
      <c r="BV2100">
        <v>0.7217454222412516</v>
      </c>
      <c r="BW2100">
        <v>0.82158283977923174</v>
      </c>
      <c r="BX2100">
        <v>0.61152770753346308</v>
      </c>
      <c r="BY2100">
        <f t="shared" si="203"/>
        <v>0.11608731084431433</v>
      </c>
      <c r="BZ2100">
        <v>0</v>
      </c>
      <c r="CA2100">
        <f t="shared" si="204"/>
        <v>4.2678188598805505E-4</v>
      </c>
      <c r="CC2100">
        <v>0.11608731084431433</v>
      </c>
      <c r="CD2100">
        <v>4.2678188598805505E-4</v>
      </c>
    </row>
    <row r="2101" spans="1:82" x14ac:dyDescent="0.3">
      <c r="A2101">
        <v>0</v>
      </c>
      <c r="B2101" t="s">
        <v>1306</v>
      </c>
      <c r="C2101" t="s">
        <v>1305</v>
      </c>
      <c r="D2101">
        <v>39171</v>
      </c>
      <c r="E2101" s="2">
        <f t="shared" si="207"/>
        <v>0.56730988805443661</v>
      </c>
      <c r="F2101" s="2" t="s">
        <v>1939</v>
      </c>
      <c r="G2101" s="3">
        <v>1303</v>
      </c>
      <c r="H2101" s="1">
        <v>3.9266027352323087</v>
      </c>
      <c r="I2101" s="1">
        <f t="shared" si="205"/>
        <v>-4.7572083625157831</v>
      </c>
      <c r="J2101" s="1">
        <v>2.3639950560899998</v>
      </c>
      <c r="K2101" s="1">
        <v>173.20746147700001</v>
      </c>
      <c r="L2101" s="2">
        <v>0.21630205898999999</v>
      </c>
      <c r="M2101" s="2">
        <v>7.2424431032681097E-3</v>
      </c>
      <c r="N2101" s="7">
        <v>0</v>
      </c>
      <c r="O2101" s="2">
        <v>3.0669845000908847E-4</v>
      </c>
      <c r="P2101" s="3">
        <v>34223.102805847004</v>
      </c>
      <c r="Q2101" s="3">
        <v>816.72611533537577</v>
      </c>
      <c r="R2101" s="3">
        <v>165506.70974154951</v>
      </c>
      <c r="S2101" s="3">
        <v>406.80569554093489</v>
      </c>
      <c r="T2101" s="3">
        <v>82483.484167294344</v>
      </c>
      <c r="V2101">
        <v>39171</v>
      </c>
      <c r="W2101" s="2">
        <v>0.52753943871636255</v>
      </c>
      <c r="X2101" s="2">
        <v>0.10533777997264572</v>
      </c>
      <c r="Y2101" s="2">
        <v>0.24390466252420431</v>
      </c>
      <c r="Z2101" s="2">
        <v>0.67415315272028375</v>
      </c>
      <c r="AA2101" s="2">
        <v>0.49924202071584273</v>
      </c>
      <c r="AB2101" s="2">
        <v>0.53391489350656829</v>
      </c>
      <c r="AC2101" s="2">
        <v>7.2424431032681097E-3</v>
      </c>
      <c r="AD2101" s="2">
        <v>0</v>
      </c>
      <c r="AE2101" s="2">
        <v>3.0669845000908847E-4</v>
      </c>
      <c r="AF2101">
        <v>277642.25393648207</v>
      </c>
      <c r="AG2101">
        <v>678.87491883130792</v>
      </c>
      <c r="AH2101">
        <v>127592.44034777264</v>
      </c>
      <c r="AI2101">
        <v>10564.443239994122</v>
      </c>
      <c r="AJ2101">
        <v>13.329435327134071</v>
      </c>
      <c r="AK2101">
        <v>443148.96367803158</v>
      </c>
      <c r="AL2101">
        <v>1085.6806143722426</v>
      </c>
      <c r="AM2101">
        <v>204050.31204348445</v>
      </c>
      <c r="AN2101">
        <v>16590.055711576657</v>
      </c>
      <c r="AO2101">
        <v>21.313080498954932</v>
      </c>
      <c r="AP2101">
        <v>165506.70974154951</v>
      </c>
      <c r="AQ2101">
        <v>406.80569554093472</v>
      </c>
      <c r="AR2101">
        <v>76457.871695711801</v>
      </c>
      <c r="AS2101">
        <v>6025.6124715825354</v>
      </c>
      <c r="AT2101">
        <v>7.9836451718208608</v>
      </c>
      <c r="AU2101" s="3">
        <v>6431889.9413308855</v>
      </c>
      <c r="AV2101" s="3">
        <v>153495.50611613051</v>
      </c>
      <c r="AW2101">
        <v>39779.581099048999</v>
      </c>
      <c r="AX2101">
        <v>7476174.471755269</v>
      </c>
      <c r="AY2101">
        <v>949.33013306859209</v>
      </c>
      <c r="AZ2101">
        <v>178417.10520891121</v>
      </c>
      <c r="BA2101">
        <v>74002.683904895996</v>
      </c>
      <c r="BB2101">
        <v>13908064.413086154</v>
      </c>
      <c r="BC2101">
        <v>1766.0562484039679</v>
      </c>
      <c r="BD2101">
        <v>331912.61132504174</v>
      </c>
      <c r="BE2101">
        <v>34223.102805847004</v>
      </c>
      <c r="BF2101">
        <v>6431889.9413308855</v>
      </c>
      <c r="BG2101">
        <v>816.72611533537577</v>
      </c>
      <c r="BH2101">
        <v>153495.50611613051</v>
      </c>
      <c r="BI2101">
        <v>1.9784537524423707</v>
      </c>
      <c r="BJ2101">
        <v>5.9050564876746794</v>
      </c>
      <c r="BK2101">
        <v>3.9266027352323087</v>
      </c>
      <c r="BL2101">
        <v>23.860117859616757</v>
      </c>
      <c r="BM2101">
        <v>19.102909497100974</v>
      </c>
      <c r="BN2101">
        <f t="shared" si="202"/>
        <v>-4.7572083625157831</v>
      </c>
      <c r="BO2101">
        <v>0.56730988805443661</v>
      </c>
      <c r="BP2101">
        <v>1.3591803348536135E-2</v>
      </c>
      <c r="BQ2101">
        <v>4.7777040728699725E-2</v>
      </c>
      <c r="BR2101">
        <v>8.3333333333333329E-2</v>
      </c>
      <c r="BS2101">
        <v>0.20689655172413793</v>
      </c>
      <c r="BT2101">
        <v>0.5</v>
      </c>
      <c r="BU2101">
        <v>0.13623599834208908</v>
      </c>
      <c r="BV2101">
        <v>0.67415315272028375</v>
      </c>
      <c r="BW2101">
        <v>0.51788591360564595</v>
      </c>
      <c r="BX2101">
        <v>0.53391489350656829</v>
      </c>
      <c r="BY2101">
        <f t="shared" si="203"/>
        <v>0.10436487259851447</v>
      </c>
      <c r="BZ2101">
        <v>0</v>
      </c>
      <c r="CA2101">
        <f t="shared" si="204"/>
        <v>1.4065015593727612E-4</v>
      </c>
      <c r="CC2101">
        <v>0.10436487259851447</v>
      </c>
      <c r="CD2101">
        <v>1.4065015593727612E-4</v>
      </c>
    </row>
    <row r="2102" spans="1:82" x14ac:dyDescent="0.3">
      <c r="A2102">
        <v>0</v>
      </c>
      <c r="B2102" t="s">
        <v>1306</v>
      </c>
      <c r="C2102" t="s">
        <v>1340</v>
      </c>
      <c r="D2102">
        <v>39173</v>
      </c>
      <c r="E2102" s="2">
        <f t="shared" si="207"/>
        <v>0.60541758026533832</v>
      </c>
      <c r="F2102" s="2" t="s">
        <v>1940</v>
      </c>
      <c r="G2102" s="3">
        <v>14355</v>
      </c>
      <c r="H2102" s="1">
        <v>23.61581068650052</v>
      </c>
      <c r="I2102" s="1">
        <f t="shared" si="205"/>
        <v>-9.3276904483422278</v>
      </c>
      <c r="J2102" s="1">
        <v>2.4114887139199999</v>
      </c>
      <c r="K2102" s="1">
        <v>210.74262132300001</v>
      </c>
      <c r="L2102" s="2">
        <v>0.20196229561000001</v>
      </c>
      <c r="M2102" s="2">
        <v>8.6526501144138498E-2</v>
      </c>
      <c r="N2102" s="7">
        <v>0</v>
      </c>
      <c r="O2102" s="2">
        <v>2.299946198503594E-4</v>
      </c>
      <c r="P2102" s="3">
        <v>94297.65134602999</v>
      </c>
      <c r="Q2102" s="3">
        <v>2250.390763982241</v>
      </c>
      <c r="R2102" s="3">
        <v>790160.39403356193</v>
      </c>
      <c r="S2102" s="3">
        <v>1933.8682715854593</v>
      </c>
      <c r="T2102" s="3">
        <v>381530.59799769823</v>
      </c>
      <c r="V2102">
        <v>39173</v>
      </c>
      <c r="W2102" s="2">
        <v>0.74254979615862338</v>
      </c>
      <c r="X2102" s="2">
        <v>0.63353418660089433</v>
      </c>
      <c r="Y2102" s="2">
        <v>0.39143413551784612</v>
      </c>
      <c r="Z2102" s="2">
        <v>0.68769717392194818</v>
      </c>
      <c r="AA2102" s="2">
        <v>0.60743094565945743</v>
      </c>
      <c r="AB2102" s="2">
        <v>0.49851896027462422</v>
      </c>
      <c r="AC2102" s="2">
        <v>8.6526501144138498E-2</v>
      </c>
      <c r="AD2102" s="2">
        <v>0</v>
      </c>
      <c r="AE2102" s="2">
        <v>2.299946198503594E-4</v>
      </c>
      <c r="AF2102">
        <v>2532652.6999468808</v>
      </c>
      <c r="AG2102">
        <v>6186.2131969020011</v>
      </c>
      <c r="AH2102">
        <v>1162679.6283226032</v>
      </c>
      <c r="AI2102">
        <v>58792.106617184698</v>
      </c>
      <c r="AJ2102">
        <v>121.47549738798078</v>
      </c>
      <c r="AK2102">
        <v>3322813.0939804427</v>
      </c>
      <c r="AL2102">
        <v>8120.0814684874604</v>
      </c>
      <c r="AM2102">
        <v>1526144.1859873584</v>
      </c>
      <c r="AN2102">
        <v>76858.146950127761</v>
      </c>
      <c r="AO2102">
        <v>159.44295033938948</v>
      </c>
      <c r="AP2102">
        <v>790160.39403356193</v>
      </c>
      <c r="AQ2102">
        <v>1933.8682715854593</v>
      </c>
      <c r="AR2102">
        <v>363464.55766475527</v>
      </c>
      <c r="AS2102">
        <v>18066.040332943063</v>
      </c>
      <c r="AT2102">
        <v>37.967452951408703</v>
      </c>
      <c r="AU2102" s="3">
        <v>17722300.593972877</v>
      </c>
      <c r="AV2102" s="3">
        <v>422938.44018282235</v>
      </c>
      <c r="AW2102">
        <v>296786.54758615006</v>
      </c>
      <c r="AX2102">
        <v>55778063.753341042</v>
      </c>
      <c r="AY2102">
        <v>7082.7395595591988</v>
      </c>
      <c r="AZ2102">
        <v>1331130.0728235559</v>
      </c>
      <c r="BA2102">
        <v>391084.19893218006</v>
      </c>
      <c r="BB2102">
        <v>73500364.347313926</v>
      </c>
      <c r="BC2102">
        <v>9333.1303235414398</v>
      </c>
      <c r="BD2102">
        <v>1754068.5130063782</v>
      </c>
      <c r="BE2102">
        <v>94297.65134602999</v>
      </c>
      <c r="BF2102">
        <v>17722300.593972877</v>
      </c>
      <c r="BG2102">
        <v>2250.390763982241</v>
      </c>
      <c r="BH2102">
        <v>422938.44018282235</v>
      </c>
      <c r="BI2102">
        <v>10.083746071427772</v>
      </c>
      <c r="BJ2102">
        <v>33.699556757928292</v>
      </c>
      <c r="BK2102">
        <v>23.61581068650052</v>
      </c>
      <c r="BL2102">
        <v>23.815545235066786</v>
      </c>
      <c r="BM2102">
        <v>14.487854786724558</v>
      </c>
      <c r="BN2102">
        <f t="shared" si="202"/>
        <v>-9.3276904483422278</v>
      </c>
      <c r="BO2102">
        <v>0.60541758026533832</v>
      </c>
      <c r="BP2102">
        <v>7.3927795346571068E-2</v>
      </c>
      <c r="BQ2102">
        <v>6.1808338248345897E-2</v>
      </c>
      <c r="BR2102">
        <v>0.17857142857142858</v>
      </c>
      <c r="BS2102">
        <v>0.13793103448275862</v>
      </c>
      <c r="BT2102">
        <v>0.3888888888888889</v>
      </c>
      <c r="BU2102">
        <v>0.26712456626218584</v>
      </c>
      <c r="BV2102">
        <v>0.68769717392194818</v>
      </c>
      <c r="BW2102">
        <v>0.63011508885835832</v>
      </c>
      <c r="BX2102">
        <v>0.49851896027462422</v>
      </c>
      <c r="BY2102">
        <f t="shared" si="203"/>
        <v>0.14233298184310314</v>
      </c>
      <c r="BZ2102">
        <v>0</v>
      </c>
      <c r="CA2102">
        <f t="shared" si="204"/>
        <v>1.131576967453222E-4</v>
      </c>
      <c r="CC2102">
        <v>0.14233298184310314</v>
      </c>
      <c r="CD2102">
        <v>1.131576967453222E-4</v>
      </c>
    </row>
    <row r="2103" spans="1:82" x14ac:dyDescent="0.3">
      <c r="A2103">
        <v>0</v>
      </c>
      <c r="B2103" t="s">
        <v>1306</v>
      </c>
      <c r="C2103" t="s">
        <v>1341</v>
      </c>
      <c r="D2103">
        <v>39175</v>
      </c>
      <c r="E2103" s="2">
        <f t="shared" si="207"/>
        <v>0.54931554874679378</v>
      </c>
      <c r="F2103" s="2" t="s">
        <v>1939</v>
      </c>
      <c r="G2103" s="3">
        <v>338</v>
      </c>
      <c r="H2103" s="1">
        <v>1.6286208589922562</v>
      </c>
      <c r="I2103" s="1">
        <f t="shared" si="205"/>
        <v>-6.1543458166953648</v>
      </c>
      <c r="J2103" s="1">
        <v>2.4176002920599999</v>
      </c>
      <c r="K2103" s="1">
        <v>229.72002417499999</v>
      </c>
      <c r="L2103" s="2">
        <v>0.22725655644999998</v>
      </c>
      <c r="M2103" s="2">
        <v>3.2465913009561919E-3</v>
      </c>
      <c r="N2103" s="7">
        <v>0</v>
      </c>
      <c r="O2103" s="2">
        <v>2.303762683766815E-5</v>
      </c>
      <c r="P2103" s="3">
        <v>2681.4322996780015</v>
      </c>
      <c r="Q2103" s="3">
        <v>63.991736753824043</v>
      </c>
      <c r="R2103" s="3">
        <v>-11599.603903219861</v>
      </c>
      <c r="S2103" s="3">
        <v>-27.766887121378126</v>
      </c>
      <c r="T2103" s="3">
        <v>-6503.4635624026414</v>
      </c>
      <c r="V2103">
        <v>39175</v>
      </c>
      <c r="W2103" s="2">
        <v>0.58321918025815978</v>
      </c>
      <c r="X2103" s="2">
        <v>4.3690517546903777E-2</v>
      </c>
      <c r="Y2103" s="2">
        <v>0.32247447760115705</v>
      </c>
      <c r="Z2103" s="2">
        <v>0.68944004544808069</v>
      </c>
      <c r="AA2103" s="2">
        <v>0.66213018821506264</v>
      </c>
      <c r="AB2103" s="2">
        <v>0.56095471629921345</v>
      </c>
      <c r="AC2103" s="2">
        <v>3.2465913009561919E-3</v>
      </c>
      <c r="AD2103" s="2">
        <v>0</v>
      </c>
      <c r="AE2103" s="2">
        <v>2.303762683766815E-5</v>
      </c>
      <c r="AF2103">
        <v>203447.69059341389</v>
      </c>
      <c r="AG2103">
        <v>496.58002478899942</v>
      </c>
      <c r="AH2103">
        <v>93330.679088661418</v>
      </c>
      <c r="AI2103">
        <v>19388.946380050947</v>
      </c>
      <c r="AJ2103">
        <v>9.7517333498743461</v>
      </c>
      <c r="AK2103">
        <v>191848.08669019403</v>
      </c>
      <c r="AL2103">
        <v>468.81313766762128</v>
      </c>
      <c r="AM2103">
        <v>88111.978573437169</v>
      </c>
      <c r="AN2103">
        <v>18104.18333287257</v>
      </c>
      <c r="AO2103">
        <v>9.2054670486312968</v>
      </c>
      <c r="AP2103">
        <v>-11599.603903219861</v>
      </c>
      <c r="AQ2103">
        <v>-27.766887121378147</v>
      </c>
      <c r="AR2103">
        <v>-5218.7005152242491</v>
      </c>
      <c r="AS2103">
        <v>-1284.7630471783777</v>
      </c>
      <c r="AT2103">
        <v>-0.54626630124304931</v>
      </c>
      <c r="AU2103" s="3">
        <v>503948.38640148361</v>
      </c>
      <c r="AV2103" s="3">
        <v>12026.60700551369</v>
      </c>
      <c r="AW2103">
        <v>19737.891205694999</v>
      </c>
      <c r="AX2103">
        <v>3709539.2731983182</v>
      </c>
      <c r="AY2103">
        <v>471.04002523655993</v>
      </c>
      <c r="AZ2103">
        <v>88527.262342959075</v>
      </c>
      <c r="BA2103">
        <v>22419.323505373002</v>
      </c>
      <c r="BB2103">
        <v>4213487.6595998025</v>
      </c>
      <c r="BC2103">
        <v>535.03176199038398</v>
      </c>
      <c r="BD2103">
        <v>100553.86934847277</v>
      </c>
      <c r="BE2103">
        <v>2681.4322996780015</v>
      </c>
      <c r="BF2103">
        <v>503948.38640148361</v>
      </c>
      <c r="BG2103">
        <v>63.991736753824043</v>
      </c>
      <c r="BH2103">
        <v>12026.60700551369</v>
      </c>
      <c r="BI2103">
        <v>1.1061024489771558</v>
      </c>
      <c r="BJ2103">
        <v>2.734723307969412</v>
      </c>
      <c r="BK2103">
        <v>1.6286208589922562</v>
      </c>
      <c r="BL2103">
        <v>21.983228975754727</v>
      </c>
      <c r="BM2103">
        <v>15.828883159059362</v>
      </c>
      <c r="BN2103">
        <f t="shared" si="202"/>
        <v>-6.1543458166953648</v>
      </c>
      <c r="BO2103">
        <v>0.54931554874679378</v>
      </c>
      <c r="BP2103">
        <v>7.3578015875797719E-3</v>
      </c>
      <c r="BQ2103">
        <v>6.956637765248555E-2</v>
      </c>
      <c r="BR2103">
        <v>5.9523809523809521E-2</v>
      </c>
      <c r="BS2103">
        <v>6.8965517241379309E-2</v>
      </c>
      <c r="BT2103">
        <v>0.33333333333333331</v>
      </c>
      <c r="BU2103">
        <v>0.17624694623141404</v>
      </c>
      <c r="BV2103">
        <v>0.68944004544808069</v>
      </c>
      <c r="BW2103">
        <v>0.68685704171687001</v>
      </c>
      <c r="BX2103">
        <v>0.56095471629921345</v>
      </c>
      <c r="BY2103">
        <f t="shared" si="203"/>
        <v>7.0842959468719019E-2</v>
      </c>
      <c r="BZ2103">
        <v>0</v>
      </c>
      <c r="CA2103">
        <f t="shared" si="204"/>
        <v>1.0110166993688725E-5</v>
      </c>
      <c r="CC2103">
        <v>7.0842959468719019E-2</v>
      </c>
      <c r="CD2103">
        <v>1.0110166993688725E-5</v>
      </c>
    </row>
    <row r="2104" spans="1:82" x14ac:dyDescent="0.3">
      <c r="A2104">
        <v>0</v>
      </c>
      <c r="B2104" t="s">
        <v>1342</v>
      </c>
      <c r="C2104" t="s">
        <v>564</v>
      </c>
      <c r="D2104">
        <v>40001</v>
      </c>
      <c r="E2104" s="2">
        <f t="shared" si="207"/>
        <v>0.55514177758309258</v>
      </c>
      <c r="F2104" s="2" t="s">
        <v>1938</v>
      </c>
      <c r="G2104" s="3">
        <v>1418</v>
      </c>
      <c r="H2104" s="1">
        <v>0.37354693392740457</v>
      </c>
      <c r="I2104" s="1">
        <f t="shared" si="205"/>
        <v>-19.533730056613638</v>
      </c>
      <c r="J2104" s="1">
        <v>2.6863301418200001</v>
      </c>
      <c r="K2104" s="1">
        <v>70.496470400099994</v>
      </c>
      <c r="L2104" s="2">
        <v>0.16926314767000017</v>
      </c>
      <c r="M2104" s="2">
        <v>1.1395216138671117E-4</v>
      </c>
      <c r="N2104" s="7">
        <v>0</v>
      </c>
      <c r="O2104" s="2">
        <v>0.15061778075241383</v>
      </c>
      <c r="P2104" s="3">
        <v>-10756.344315574601</v>
      </c>
      <c r="Q2104" s="3">
        <v>-343.64352034465117</v>
      </c>
      <c r="R2104" s="3">
        <v>-51861.817900095164</v>
      </c>
      <c r="S2104" s="3">
        <v>-95.487955780401208</v>
      </c>
      <c r="T2104" s="3">
        <v>-20228.034484371485</v>
      </c>
      <c r="V2104">
        <v>40001</v>
      </c>
      <c r="W2104" s="2">
        <v>0.56782047167129679</v>
      </c>
      <c r="X2104" s="2">
        <v>1.0021030236249097E-2</v>
      </c>
      <c r="Y2104" s="2">
        <v>0.67388152378430055</v>
      </c>
      <c r="Z2104" s="2">
        <v>0.76607517841041262</v>
      </c>
      <c r="AA2104" s="2">
        <v>0.20319448155271294</v>
      </c>
      <c r="AB2104" s="2">
        <v>0.41780515583068373</v>
      </c>
      <c r="AC2104" s="2">
        <v>1.1395216138671117E-4</v>
      </c>
      <c r="AD2104" s="2">
        <v>0</v>
      </c>
      <c r="AE2104" s="2">
        <v>0.15061778075241383</v>
      </c>
      <c r="AF2104">
        <v>59403.39139461935</v>
      </c>
      <c r="AG2104">
        <v>109.32924107049763</v>
      </c>
      <c r="AH2104">
        <v>20548.092561099646</v>
      </c>
      <c r="AI2104">
        <v>2617.5709158531126</v>
      </c>
      <c r="AJ2104">
        <v>0.85318558134267719</v>
      </c>
      <c r="AK2104">
        <v>7541.5734945241829</v>
      </c>
      <c r="AL2104">
        <v>13.841285290096435</v>
      </c>
      <c r="AM2104">
        <v>2601.4267411048259</v>
      </c>
      <c r="AN2104">
        <v>336.20225147644481</v>
      </c>
      <c r="AO2104">
        <v>0.10804451495719514</v>
      </c>
      <c r="AP2104">
        <v>-51861.817900095164</v>
      </c>
      <c r="AQ2104">
        <v>-95.487955780401194</v>
      </c>
      <c r="AR2104">
        <v>-17946.665819994822</v>
      </c>
      <c r="AS2104">
        <v>-2281.3686643766678</v>
      </c>
      <c r="AT2104">
        <v>-0.74514106638548205</v>
      </c>
      <c r="AU2104" s="3">
        <v>-2021547.3506690904</v>
      </c>
      <c r="AV2104" s="3">
        <v>-64584.363213573743</v>
      </c>
      <c r="AW2104">
        <v>12461.775118645</v>
      </c>
      <c r="AX2104">
        <v>2342066.0157981412</v>
      </c>
      <c r="AY2104">
        <v>398.12859702844003</v>
      </c>
      <c r="AZ2104">
        <v>74824.288525525015</v>
      </c>
      <c r="BA2104">
        <v>1705.4308030703996</v>
      </c>
      <c r="BB2104">
        <v>320518.6651290509</v>
      </c>
      <c r="BC2104">
        <v>54.485076683788861</v>
      </c>
      <c r="BD2104">
        <v>10239.925311951278</v>
      </c>
      <c r="BE2104">
        <v>-10756.344315574601</v>
      </c>
      <c r="BF2104">
        <v>-2021547.3506690904</v>
      </c>
      <c r="BG2104">
        <v>-343.64352034465117</v>
      </c>
      <c r="BH2104">
        <v>-64584.363213573743</v>
      </c>
      <c r="BI2104">
        <v>0.40549483436674094</v>
      </c>
      <c r="BJ2104">
        <v>0.77904176829414551</v>
      </c>
      <c r="BK2104">
        <v>0.37354693392740457</v>
      </c>
      <c r="BL2104">
        <v>26.738555926608427</v>
      </c>
      <c r="BM2104">
        <v>7.2048258699947896</v>
      </c>
      <c r="BN2104">
        <f t="shared" si="202"/>
        <v>-19.533730056613638</v>
      </c>
      <c r="BO2104">
        <v>0.55514177758309258</v>
      </c>
      <c r="BP2104">
        <v>2.7259636732756094E-3</v>
      </c>
      <c r="BQ2104">
        <v>6.4127232061892706E-2</v>
      </c>
      <c r="BR2104">
        <v>0.19642857142857142</v>
      </c>
      <c r="BS2104">
        <v>0.20689655172413793</v>
      </c>
      <c r="BT2104">
        <v>0.16666666666666666</v>
      </c>
      <c r="BU2104">
        <v>0.55940312317964014</v>
      </c>
      <c r="BV2104">
        <v>0.76607517841041262</v>
      </c>
      <c r="BW2104">
        <v>0.21078265721235784</v>
      </c>
      <c r="BX2104">
        <v>0.41780515583068373</v>
      </c>
      <c r="BY2104">
        <f t="shared" si="203"/>
        <v>1.5483081938933486E-2</v>
      </c>
      <c r="BZ2104">
        <v>0</v>
      </c>
      <c r="CA2104">
        <f t="shared" si="204"/>
        <v>8.5321160674280902E-2</v>
      </c>
      <c r="CC2104">
        <v>1.5483081938933486E-2</v>
      </c>
      <c r="CD2104">
        <v>8.5321160674280902E-2</v>
      </c>
    </row>
    <row r="2105" spans="1:82" x14ac:dyDescent="0.3">
      <c r="A2105">
        <v>1</v>
      </c>
      <c r="B2105" t="s">
        <v>1342</v>
      </c>
      <c r="C2105" t="s">
        <v>1343</v>
      </c>
      <c r="D2105">
        <v>40003</v>
      </c>
      <c r="E2105" s="2">
        <v>0</v>
      </c>
      <c r="F2105" s="2" t="s">
        <v>1954</v>
      </c>
      <c r="G2105" s="3">
        <v>-999</v>
      </c>
      <c r="H2105" s="1">
        <v>0.37912695224677889</v>
      </c>
      <c r="I2105" s="1">
        <f t="shared" si="205"/>
        <v>-999</v>
      </c>
      <c r="J2105" s="1">
        <v>-999</v>
      </c>
      <c r="K2105" s="1">
        <v>-999</v>
      </c>
      <c r="L2105" s="2">
        <v>-999</v>
      </c>
      <c r="M2105" s="2">
        <v>-999</v>
      </c>
      <c r="N2105" s="7">
        <v>-999</v>
      </c>
      <c r="O2105" s="2">
        <v>-999</v>
      </c>
      <c r="P2105" s="3">
        <v>-999</v>
      </c>
      <c r="Q2105" s="3">
        <v>-999</v>
      </c>
      <c r="R2105" s="3">
        <v>-999</v>
      </c>
      <c r="S2105" s="3">
        <v>-999</v>
      </c>
      <c r="T2105" s="3">
        <v>-999</v>
      </c>
      <c r="V2105">
        <v>40003</v>
      </c>
      <c r="W2105" s="2">
        <v>-999</v>
      </c>
      <c r="X2105" s="2">
        <v>1.0170723694335788E-2</v>
      </c>
      <c r="Y2105" s="2">
        <v>-999</v>
      </c>
      <c r="Z2105" s="2">
        <v>-999</v>
      </c>
      <c r="AA2105" s="2">
        <v>-999</v>
      </c>
      <c r="AB2105" s="2">
        <v>-999</v>
      </c>
      <c r="AC2105" s="2">
        <v>-999</v>
      </c>
      <c r="AD2105" s="2">
        <v>-999</v>
      </c>
      <c r="AE2105" s="2">
        <v>-999</v>
      </c>
      <c r="AF2105" s="2">
        <v>-999</v>
      </c>
      <c r="AG2105" s="2">
        <v>-999</v>
      </c>
      <c r="AH2105" s="2">
        <v>-999</v>
      </c>
      <c r="AI2105" s="2">
        <v>-999</v>
      </c>
      <c r="AJ2105" s="2">
        <v>-999</v>
      </c>
      <c r="AK2105" s="2">
        <v>-999</v>
      </c>
      <c r="AL2105" s="2">
        <v>-999</v>
      </c>
      <c r="AM2105" s="2">
        <v>-999</v>
      </c>
      <c r="AN2105" s="2">
        <v>-999</v>
      </c>
      <c r="AO2105" s="2">
        <v>-999</v>
      </c>
      <c r="AP2105" s="2">
        <v>-999</v>
      </c>
      <c r="AQ2105" s="2">
        <v>-999</v>
      </c>
      <c r="AR2105" s="2">
        <v>-999</v>
      </c>
      <c r="AS2105" s="2">
        <v>-999</v>
      </c>
      <c r="AT2105" s="2">
        <v>-999</v>
      </c>
      <c r="AU2105" s="2">
        <v>-999</v>
      </c>
      <c r="AV2105" s="2">
        <v>-999</v>
      </c>
      <c r="AW2105" s="2">
        <v>-999</v>
      </c>
      <c r="AX2105" s="2">
        <v>-999</v>
      </c>
      <c r="AY2105" s="2">
        <v>-999</v>
      </c>
      <c r="AZ2105" s="2">
        <v>-999</v>
      </c>
      <c r="BA2105" s="2">
        <v>-999</v>
      </c>
      <c r="BB2105" s="2">
        <v>-999</v>
      </c>
      <c r="BC2105" s="2">
        <v>-999</v>
      </c>
      <c r="BD2105" s="2">
        <v>-999</v>
      </c>
      <c r="BE2105" s="2">
        <v>-999</v>
      </c>
      <c r="BF2105" s="2">
        <v>-999</v>
      </c>
      <c r="BG2105" s="2">
        <v>-999</v>
      </c>
      <c r="BH2105" s="2">
        <v>-999</v>
      </c>
      <c r="BI2105">
        <v>0</v>
      </c>
      <c r="BJ2105">
        <v>0.37912695224677889</v>
      </c>
      <c r="BK2105">
        <v>0.37912695224677889</v>
      </c>
      <c r="BL2105">
        <v>-999</v>
      </c>
      <c r="BM2105">
        <v>4.2915313188677811</v>
      </c>
      <c r="BN2105">
        <f t="shared" si="202"/>
        <v>-999</v>
      </c>
      <c r="BO2105" t="s">
        <v>3748</v>
      </c>
      <c r="BP2105" t="s">
        <v>3748</v>
      </c>
      <c r="BQ2105">
        <v>3.14185949772329E-2</v>
      </c>
      <c r="BR2105">
        <v>0.25595238095238093</v>
      </c>
      <c r="BS2105">
        <v>0.2413793103448276</v>
      </c>
      <c r="BT2105">
        <v>0.1111111111111111</v>
      </c>
      <c r="BU2105" t="s">
        <v>3748</v>
      </c>
      <c r="BY2105">
        <f t="shared" si="203"/>
        <v>-999</v>
      </c>
      <c r="CA2105">
        <f t="shared" si="204"/>
        <v>-999</v>
      </c>
    </row>
    <row r="2106" spans="1:82" x14ac:dyDescent="0.3">
      <c r="A2106">
        <v>1</v>
      </c>
      <c r="B2106" t="s">
        <v>1342</v>
      </c>
      <c r="C2106" t="s">
        <v>1344</v>
      </c>
      <c r="D2106">
        <v>40005</v>
      </c>
      <c r="E2106" s="2">
        <v>0</v>
      </c>
      <c r="F2106" s="2" t="s">
        <v>1954</v>
      </c>
      <c r="G2106" s="3">
        <v>-999</v>
      </c>
      <c r="H2106" s="1">
        <v>0.37654688719188573</v>
      </c>
      <c r="I2106" s="1">
        <f t="shared" si="205"/>
        <v>-999</v>
      </c>
      <c r="J2106" s="1">
        <v>-999</v>
      </c>
      <c r="K2106" s="1">
        <v>-999</v>
      </c>
      <c r="L2106" s="2">
        <v>-999</v>
      </c>
      <c r="M2106" s="2">
        <v>-999</v>
      </c>
      <c r="N2106" s="7">
        <v>-999</v>
      </c>
      <c r="O2106" s="2">
        <v>-999</v>
      </c>
      <c r="P2106" s="3">
        <v>-999</v>
      </c>
      <c r="Q2106" s="3">
        <v>-999</v>
      </c>
      <c r="R2106" s="3">
        <v>-999</v>
      </c>
      <c r="S2106" s="3">
        <v>-999</v>
      </c>
      <c r="T2106" s="3">
        <v>-999</v>
      </c>
      <c r="V2106">
        <v>40005</v>
      </c>
      <c r="W2106" s="2">
        <v>-999</v>
      </c>
      <c r="X2106" s="2">
        <v>1.010150907208005E-2</v>
      </c>
      <c r="Y2106" s="2">
        <v>-999</v>
      </c>
      <c r="Z2106" s="2">
        <v>-999</v>
      </c>
      <c r="AA2106" s="2">
        <v>-999</v>
      </c>
      <c r="AB2106" s="2">
        <v>-999</v>
      </c>
      <c r="AC2106" s="2">
        <v>-999</v>
      </c>
      <c r="AD2106" s="2">
        <v>-999</v>
      </c>
      <c r="AE2106" s="2">
        <v>-999</v>
      </c>
      <c r="AF2106" s="2">
        <v>-999</v>
      </c>
      <c r="AG2106" s="2">
        <v>-999</v>
      </c>
      <c r="AH2106" s="2">
        <v>-999</v>
      </c>
      <c r="AI2106" s="2">
        <v>-999</v>
      </c>
      <c r="AJ2106" s="2">
        <v>-999</v>
      </c>
      <c r="AK2106" s="2">
        <v>-999</v>
      </c>
      <c r="AL2106" s="2">
        <v>-999</v>
      </c>
      <c r="AM2106" s="2">
        <v>-999</v>
      </c>
      <c r="AN2106" s="2">
        <v>-999</v>
      </c>
      <c r="AO2106" s="2">
        <v>-999</v>
      </c>
      <c r="AP2106" s="2">
        <v>-999</v>
      </c>
      <c r="AQ2106" s="2">
        <v>-999</v>
      </c>
      <c r="AR2106" s="2">
        <v>-999</v>
      </c>
      <c r="AS2106" s="2">
        <v>-999</v>
      </c>
      <c r="AT2106" s="2">
        <v>-999</v>
      </c>
      <c r="AU2106" s="2">
        <v>-999</v>
      </c>
      <c r="AV2106" s="2">
        <v>-999</v>
      </c>
      <c r="AW2106" s="2">
        <v>-999</v>
      </c>
      <c r="AX2106" s="2">
        <v>-999</v>
      </c>
      <c r="AY2106" s="2">
        <v>-999</v>
      </c>
      <c r="AZ2106" s="2">
        <v>-999</v>
      </c>
      <c r="BA2106" s="2">
        <v>-999</v>
      </c>
      <c r="BB2106" s="2">
        <v>-999</v>
      </c>
      <c r="BC2106" s="2">
        <v>-999</v>
      </c>
      <c r="BD2106" s="2">
        <v>-999</v>
      </c>
      <c r="BE2106" s="2">
        <v>-999</v>
      </c>
      <c r="BF2106" s="2">
        <v>-999</v>
      </c>
      <c r="BG2106" s="2">
        <v>-999</v>
      </c>
      <c r="BH2106" s="2">
        <v>-999</v>
      </c>
      <c r="BI2106">
        <v>0</v>
      </c>
      <c r="BJ2106">
        <v>0.37654688719188573</v>
      </c>
      <c r="BK2106">
        <v>0.37654688719188573</v>
      </c>
      <c r="BL2106">
        <v>-999</v>
      </c>
      <c r="BM2106">
        <v>7.2483241881298524</v>
      </c>
      <c r="BN2106">
        <f t="shared" si="202"/>
        <v>-999</v>
      </c>
      <c r="BO2106" t="s">
        <v>3748</v>
      </c>
      <c r="BP2106" t="s">
        <v>3748</v>
      </c>
      <c r="BQ2106">
        <v>0.10887438218454666</v>
      </c>
      <c r="BR2106">
        <v>0.3091666666666667</v>
      </c>
      <c r="BS2106">
        <v>0.17241379310344829</v>
      </c>
      <c r="BT2106">
        <v>0.16666666666666666</v>
      </c>
      <c r="BU2106" t="s">
        <v>3748</v>
      </c>
      <c r="BY2106">
        <f t="shared" si="203"/>
        <v>-999</v>
      </c>
      <c r="CA2106">
        <f t="shared" si="204"/>
        <v>-999</v>
      </c>
    </row>
    <row r="2107" spans="1:82" x14ac:dyDescent="0.3">
      <c r="A2107">
        <v>1</v>
      </c>
      <c r="B2107" t="s">
        <v>1342</v>
      </c>
      <c r="C2107" t="s">
        <v>1345</v>
      </c>
      <c r="D2107">
        <v>40007</v>
      </c>
      <c r="E2107" s="2">
        <v>0</v>
      </c>
      <c r="F2107" s="2" t="s">
        <v>1954</v>
      </c>
      <c r="G2107" s="3">
        <v>-999</v>
      </c>
      <c r="H2107" s="1">
        <v>0.37615734036433646</v>
      </c>
      <c r="I2107" s="1">
        <f t="shared" si="205"/>
        <v>-999</v>
      </c>
      <c r="J2107" s="1">
        <v>-999</v>
      </c>
      <c r="K2107" s="1">
        <v>-999</v>
      </c>
      <c r="L2107" s="2">
        <v>-999</v>
      </c>
      <c r="M2107" s="2">
        <v>-999</v>
      </c>
      <c r="N2107" s="7">
        <v>-999</v>
      </c>
      <c r="O2107" s="2">
        <v>-999</v>
      </c>
      <c r="P2107" s="3">
        <v>-999</v>
      </c>
      <c r="Q2107" s="3">
        <v>-999</v>
      </c>
      <c r="R2107" s="3">
        <v>-999</v>
      </c>
      <c r="S2107" s="3">
        <v>-999</v>
      </c>
      <c r="T2107" s="3">
        <v>-999</v>
      </c>
      <c r="V2107">
        <v>40007</v>
      </c>
      <c r="W2107" s="2">
        <v>-999</v>
      </c>
      <c r="X2107" s="2">
        <v>1.0091058817553093E-2</v>
      </c>
      <c r="Y2107" s="2">
        <v>-999</v>
      </c>
      <c r="Z2107" s="2">
        <v>-999</v>
      </c>
      <c r="AA2107" s="2">
        <v>-999</v>
      </c>
      <c r="AB2107" s="2">
        <v>-999</v>
      </c>
      <c r="AC2107" s="2">
        <v>-999</v>
      </c>
      <c r="AD2107" s="2">
        <v>-999</v>
      </c>
      <c r="AE2107" s="2">
        <v>-999</v>
      </c>
      <c r="AF2107" s="2">
        <v>-999</v>
      </c>
      <c r="AG2107" s="2">
        <v>-999</v>
      </c>
      <c r="AH2107" s="2">
        <v>-999</v>
      </c>
      <c r="AI2107" s="2">
        <v>-999</v>
      </c>
      <c r="AJ2107" s="2">
        <v>-999</v>
      </c>
      <c r="AK2107" s="2">
        <v>-999</v>
      </c>
      <c r="AL2107" s="2">
        <v>-999</v>
      </c>
      <c r="AM2107" s="2">
        <v>-999</v>
      </c>
      <c r="AN2107" s="2">
        <v>-999</v>
      </c>
      <c r="AO2107" s="2">
        <v>-999</v>
      </c>
      <c r="AP2107" s="2">
        <v>-999</v>
      </c>
      <c r="AQ2107" s="2">
        <v>-999</v>
      </c>
      <c r="AR2107" s="2">
        <v>-999</v>
      </c>
      <c r="AS2107" s="2">
        <v>-999</v>
      </c>
      <c r="AT2107" s="2">
        <v>-999</v>
      </c>
      <c r="AU2107" s="2">
        <v>-999</v>
      </c>
      <c r="AV2107" s="2">
        <v>-999</v>
      </c>
      <c r="AW2107" s="2">
        <v>-999</v>
      </c>
      <c r="AX2107" s="2">
        <v>-999</v>
      </c>
      <c r="AY2107" s="2">
        <v>-999</v>
      </c>
      <c r="AZ2107" s="2">
        <v>-999</v>
      </c>
      <c r="BA2107" s="2">
        <v>-999</v>
      </c>
      <c r="BB2107" s="2">
        <v>-999</v>
      </c>
      <c r="BC2107" s="2">
        <v>-999</v>
      </c>
      <c r="BD2107" s="2">
        <v>-999</v>
      </c>
      <c r="BE2107" s="2">
        <v>-999</v>
      </c>
      <c r="BF2107" s="2">
        <v>-999</v>
      </c>
      <c r="BG2107" s="2">
        <v>-999</v>
      </c>
      <c r="BH2107" s="2">
        <v>-999</v>
      </c>
      <c r="BI2107">
        <v>0</v>
      </c>
      <c r="BJ2107">
        <v>0.37615734036433646</v>
      </c>
      <c r="BK2107">
        <v>0.37615734036433646</v>
      </c>
      <c r="BL2107">
        <v>-999</v>
      </c>
      <c r="BM2107">
        <v>12.222116755815513</v>
      </c>
      <c r="BN2107">
        <f t="shared" si="202"/>
        <v>-999</v>
      </c>
      <c r="BO2107" t="s">
        <v>3748</v>
      </c>
      <c r="BP2107" t="s">
        <v>3748</v>
      </c>
      <c r="BQ2107">
        <v>1.6187953059096712E-2</v>
      </c>
      <c r="BR2107">
        <v>0.25821596244131451</v>
      </c>
      <c r="BS2107">
        <v>0.20689655172413793</v>
      </c>
      <c r="BT2107">
        <v>0.1111111111111111</v>
      </c>
      <c r="BU2107" t="s">
        <v>3748</v>
      </c>
      <c r="BY2107">
        <f t="shared" si="203"/>
        <v>-999</v>
      </c>
      <c r="CA2107">
        <f t="shared" si="204"/>
        <v>-999</v>
      </c>
    </row>
    <row r="2108" spans="1:82" x14ac:dyDescent="0.3">
      <c r="A2108">
        <v>0</v>
      </c>
      <c r="B2108" t="s">
        <v>1342</v>
      </c>
      <c r="C2108" t="s">
        <v>1346</v>
      </c>
      <c r="D2108">
        <v>40009</v>
      </c>
      <c r="E2108" s="2">
        <f t="shared" ref="E2108:E2115" si="208">BO2108</f>
        <v>0.54805512365080866</v>
      </c>
      <c r="F2108" s="2" t="s">
        <v>1938</v>
      </c>
      <c r="G2108" s="3">
        <v>5048</v>
      </c>
      <c r="H2108" s="1">
        <v>0.95520508117179614</v>
      </c>
      <c r="I2108" s="1">
        <f t="shared" si="205"/>
        <v>-15.486891803833149</v>
      </c>
      <c r="J2108" s="1">
        <v>2.9205895160500002</v>
      </c>
      <c r="K2108" s="1">
        <v>-98.111464741800006</v>
      </c>
      <c r="L2108" s="2">
        <v>0.12741921673500001</v>
      </c>
      <c r="M2108" s="2">
        <v>-2.9497820327031672E-3</v>
      </c>
      <c r="N2108" s="7">
        <v>0</v>
      </c>
      <c r="O2108" s="2">
        <v>1.1897334168227715E-2</v>
      </c>
      <c r="P2108" s="3">
        <v>-27066.420688469192</v>
      </c>
      <c r="Q2108" s="3">
        <v>-864.71758579234245</v>
      </c>
      <c r="R2108" s="3">
        <v>-186858.72903436905</v>
      </c>
      <c r="S2108" s="3">
        <v>-346.75407003873369</v>
      </c>
      <c r="T2108" s="3">
        <v>-70470.801169207829</v>
      </c>
      <c r="V2108">
        <v>40009</v>
      </c>
      <c r="W2108" s="2">
        <v>0.51097748710528468</v>
      </c>
      <c r="X2108" s="2">
        <v>2.5624996836680233E-2</v>
      </c>
      <c r="Y2108" s="2">
        <v>0.5345382869978077</v>
      </c>
      <c r="Z2108" s="2">
        <v>0.83288018093552063</v>
      </c>
      <c r="AA2108" s="2">
        <v>0.28279016097462734</v>
      </c>
      <c r="AB2108" s="2">
        <v>0.31451858503530505</v>
      </c>
      <c r="AC2108" s="2">
        <v>-2.9497820327031672E-3</v>
      </c>
      <c r="AD2108" s="2">
        <v>0</v>
      </c>
      <c r="AE2108" s="2">
        <v>1.1897334168227715E-2</v>
      </c>
      <c r="AF2108">
        <v>229935.02624638038</v>
      </c>
      <c r="AG2108">
        <v>426.62225288702507</v>
      </c>
      <c r="AH2108">
        <v>80182.332330421894</v>
      </c>
      <c r="AI2108">
        <v>6525.4236101024844</v>
      </c>
      <c r="AJ2108">
        <v>3.3266465060302632</v>
      </c>
      <c r="AK2108">
        <v>43076.297212011312</v>
      </c>
      <c r="AL2108">
        <v>79.868182848291383</v>
      </c>
      <c r="AM2108">
        <v>15010.977829758134</v>
      </c>
      <c r="AN2108">
        <v>1225.9769415584083</v>
      </c>
      <c r="AO2108">
        <v>0.62282569037982149</v>
      </c>
      <c r="AP2108">
        <v>-186858.72903436905</v>
      </c>
      <c r="AQ2108">
        <v>-346.75407003873369</v>
      </c>
      <c r="AR2108">
        <v>-65171.354500663758</v>
      </c>
      <c r="AS2108">
        <v>-5299.4466685440766</v>
      </c>
      <c r="AT2108">
        <v>-2.7038208156504417</v>
      </c>
      <c r="AU2108" s="3">
        <v>-5086863.1041909</v>
      </c>
      <c r="AV2108" s="3">
        <v>-162515.02307381283</v>
      </c>
      <c r="AW2108">
        <v>34045.080620836998</v>
      </c>
      <c r="AX2108">
        <v>6398432.4518801048</v>
      </c>
      <c r="AY2108">
        <v>1087.6717044118639</v>
      </c>
      <c r="AZ2108">
        <v>204417.02012716568</v>
      </c>
      <c r="BA2108">
        <v>6978.6599323678056</v>
      </c>
      <c r="BB2108">
        <v>1311569.3476892053</v>
      </c>
      <c r="BC2108">
        <v>222.95411861952141</v>
      </c>
      <c r="BD2108">
        <v>41901.997053352854</v>
      </c>
      <c r="BE2108">
        <v>-27066.420688469192</v>
      </c>
      <c r="BF2108">
        <v>-5086863.1041909</v>
      </c>
      <c r="BG2108">
        <v>-864.71758579234245</v>
      </c>
      <c r="BH2108">
        <v>-162515.02307381283</v>
      </c>
      <c r="BI2108">
        <v>0.86636118308256516</v>
      </c>
      <c r="BJ2108">
        <v>1.8215662642543613</v>
      </c>
      <c r="BK2108">
        <v>0.95520508117179614</v>
      </c>
      <c r="BL2108">
        <v>21.826767031738171</v>
      </c>
      <c r="BM2108">
        <v>6.3398752279050221</v>
      </c>
      <c r="BN2108">
        <f t="shared" si="202"/>
        <v>-15.486891803833149</v>
      </c>
      <c r="BO2108">
        <v>0.54805512365080866</v>
      </c>
      <c r="BP2108">
        <v>5.7498174186568392E-3</v>
      </c>
      <c r="BQ2108">
        <v>4.0869701795748024E-2</v>
      </c>
      <c r="BR2108">
        <v>0.22709986772486773</v>
      </c>
      <c r="BS2108">
        <v>0.31034482758620691</v>
      </c>
      <c r="BT2108">
        <v>0.1111111111111111</v>
      </c>
      <c r="BU2108">
        <v>0.44351056445956244</v>
      </c>
      <c r="BV2108">
        <v>0.83288018093552063</v>
      </c>
      <c r="BW2108">
        <v>0.29335078939276693</v>
      </c>
      <c r="BX2108">
        <v>0.31451858503530505</v>
      </c>
      <c r="BY2108">
        <f t="shared" si="203"/>
        <v>7.096754359285469E-2</v>
      </c>
      <c r="BZ2108">
        <v>0</v>
      </c>
      <c r="CA2108">
        <f t="shared" si="204"/>
        <v>9.3007608039982377E-3</v>
      </c>
      <c r="CC2108">
        <v>7.096754359285469E-2</v>
      </c>
      <c r="CD2108">
        <v>9.3007608039982377E-3</v>
      </c>
    </row>
    <row r="2109" spans="1:82" x14ac:dyDescent="0.3">
      <c r="A2109">
        <v>0</v>
      </c>
      <c r="B2109" t="s">
        <v>1342</v>
      </c>
      <c r="C2109" t="s">
        <v>438</v>
      </c>
      <c r="D2109">
        <v>40011</v>
      </c>
      <c r="E2109" s="2">
        <f t="shared" si="208"/>
        <v>0.50877359517335519</v>
      </c>
      <c r="F2109" s="2" t="s">
        <v>1937</v>
      </c>
      <c r="G2109" s="3">
        <v>-410</v>
      </c>
      <c r="H2109" s="1">
        <v>0.37677446773465023</v>
      </c>
      <c r="I2109" s="1">
        <f t="shared" si="205"/>
        <v>-12.098520946293716</v>
      </c>
      <c r="J2109" s="1">
        <v>2.9025622524700001</v>
      </c>
      <c r="K2109" s="1">
        <v>-65.011145197399998</v>
      </c>
      <c r="L2109" s="2">
        <v>0.14101813206899994</v>
      </c>
      <c r="M2109" s="2">
        <v>-4.4939671438376115E-4</v>
      </c>
      <c r="N2109" s="7">
        <v>0</v>
      </c>
      <c r="O2109" s="2">
        <v>4.5981626747559391E-4</v>
      </c>
      <c r="P2109" s="3">
        <v>-5389.4122639743009</v>
      </c>
      <c r="Q2109" s="3">
        <v>-172.18085890938963</v>
      </c>
      <c r="R2109" s="3">
        <v>-47259.791142913957</v>
      </c>
      <c r="S2109" s="3">
        <v>-87.582298650557888</v>
      </c>
      <c r="T2109" s="3">
        <v>-17539.180924088279</v>
      </c>
      <c r="V2109">
        <v>40011</v>
      </c>
      <c r="W2109" s="2">
        <v>0.44969129788558149</v>
      </c>
      <c r="X2109" s="2">
        <v>1.0107614306236967E-2</v>
      </c>
      <c r="Y2109" s="2">
        <v>0.38617846876090783</v>
      </c>
      <c r="Z2109" s="2">
        <v>0.82773924946611321</v>
      </c>
      <c r="AA2109" s="2">
        <v>0.1873839338134452</v>
      </c>
      <c r="AB2109" s="2">
        <v>0.34808582644881875</v>
      </c>
      <c r="AC2109" s="2">
        <v>-4.4939671438376115E-4</v>
      </c>
      <c r="AD2109" s="2">
        <v>0</v>
      </c>
      <c r="AE2109" s="2">
        <v>4.5981626747559391E-4</v>
      </c>
      <c r="AF2109">
        <v>54806.359276980504</v>
      </c>
      <c r="AG2109">
        <v>101.56361433694802</v>
      </c>
      <c r="AH2109">
        <v>19088.56704575253</v>
      </c>
      <c r="AI2109">
        <v>1250.7352556801693</v>
      </c>
      <c r="AJ2109">
        <v>0.79205100623186375</v>
      </c>
      <c r="AK2109">
        <v>7546.5681340665487</v>
      </c>
      <c r="AL2109">
        <v>13.981315686390133</v>
      </c>
      <c r="AM2109">
        <v>2627.7450207913644</v>
      </c>
      <c r="AN2109">
        <v>172.37635655305644</v>
      </c>
      <c r="AO2109">
        <v>0.10903694060878152</v>
      </c>
      <c r="AP2109">
        <v>-47259.791142913957</v>
      </c>
      <c r="AQ2109">
        <v>-87.582298650557888</v>
      </c>
      <c r="AR2109">
        <v>-16460.822024961166</v>
      </c>
      <c r="AS2109">
        <v>-1078.3588991271129</v>
      </c>
      <c r="AT2109">
        <v>-0.6830140656230822</v>
      </c>
      <c r="AU2109" s="3">
        <v>-1012886.1408913301</v>
      </c>
      <c r="AV2109" s="3">
        <v>-32359.670623430688</v>
      </c>
      <c r="AW2109">
        <v>6256.9431551442003</v>
      </c>
      <c r="AX2109">
        <v>1175929.8965778011</v>
      </c>
      <c r="AY2109">
        <v>199.89672228294239</v>
      </c>
      <c r="AZ2109">
        <v>37568.58998585619</v>
      </c>
      <c r="BA2109">
        <v>867.53089116989941</v>
      </c>
      <c r="BB2109">
        <v>163043.75568647089</v>
      </c>
      <c r="BC2109">
        <v>27.715863373552764</v>
      </c>
      <c r="BD2109">
        <v>5208.9193624255067</v>
      </c>
      <c r="BE2109">
        <v>-5389.4122639743009</v>
      </c>
      <c r="BF2109">
        <v>-1012886.1408913301</v>
      </c>
      <c r="BG2109">
        <v>-172.18085890938963</v>
      </c>
      <c r="BH2109">
        <v>-32359.670623430688</v>
      </c>
      <c r="BI2109">
        <v>0.22301103765832858</v>
      </c>
      <c r="BJ2109">
        <v>0.59978550539297881</v>
      </c>
      <c r="BK2109">
        <v>0.37677446773465023</v>
      </c>
      <c r="BL2109">
        <v>15.005010681031676</v>
      </c>
      <c r="BM2109">
        <v>2.9064897347379604</v>
      </c>
      <c r="BN2109">
        <f t="shared" si="202"/>
        <v>-12.098520946293716</v>
      </c>
      <c r="BO2109">
        <v>0.50877359517335519</v>
      </c>
      <c r="BP2109">
        <v>1.3739842313102962E-3</v>
      </c>
      <c r="BQ2109">
        <v>4.3621256184939068E-2</v>
      </c>
      <c r="BR2109">
        <v>0.21428571428571427</v>
      </c>
      <c r="BS2109">
        <v>0.31034482758620691</v>
      </c>
      <c r="BT2109">
        <v>0.1111111111111111</v>
      </c>
      <c r="BU2109">
        <v>0.34647506562217184</v>
      </c>
      <c r="BV2109">
        <v>0.82773924946611321</v>
      </c>
      <c r="BW2109">
        <v>0.19438167408033735</v>
      </c>
      <c r="BX2109">
        <v>0.34808582644881875</v>
      </c>
      <c r="BY2109">
        <f t="shared" si="203"/>
        <v>6.3381410576448513E-2</v>
      </c>
      <c r="BZ2109">
        <v>0</v>
      </c>
      <c r="CA2109">
        <f t="shared" si="204"/>
        <v>3.2529897050565529E-4</v>
      </c>
      <c r="CC2109">
        <v>6.3381410576448513E-2</v>
      </c>
      <c r="CD2109">
        <v>3.2529897050565529E-4</v>
      </c>
    </row>
    <row r="2110" spans="1:82" x14ac:dyDescent="0.3">
      <c r="A2110">
        <v>0</v>
      </c>
      <c r="B2110" t="s">
        <v>1342</v>
      </c>
      <c r="C2110" t="s">
        <v>335</v>
      </c>
      <c r="D2110">
        <v>40013</v>
      </c>
      <c r="E2110" s="2">
        <f t="shared" si="208"/>
        <v>0.62162968483097558</v>
      </c>
      <c r="F2110" s="2" t="s">
        <v>1940</v>
      </c>
      <c r="G2110" s="3">
        <v>6509</v>
      </c>
      <c r="H2110" s="1">
        <v>1.6185962595124448</v>
      </c>
      <c r="I2110" s="1">
        <f t="shared" si="205"/>
        <v>-21.657534746785821</v>
      </c>
      <c r="J2110" s="1">
        <v>2.7804286762000001</v>
      </c>
      <c r="K2110" s="1">
        <v>73.670597792500004</v>
      </c>
      <c r="L2110" s="2">
        <v>0.22082438197500009</v>
      </c>
      <c r="M2110" s="2">
        <v>1.3130122922040376E-3</v>
      </c>
      <c r="N2110" s="7">
        <v>0</v>
      </c>
      <c r="O2110" s="2">
        <v>4.2344797146386087E-2</v>
      </c>
      <c r="P2110" s="3">
        <v>-38897.479979567004</v>
      </c>
      <c r="Q2110" s="3">
        <v>-1242.6960834044239</v>
      </c>
      <c r="R2110" s="3">
        <v>-102332.97967007634</v>
      </c>
      <c r="S2110" s="3">
        <v>-188.93482465791814</v>
      </c>
      <c r="T2110" s="3">
        <v>-39883.747792422168</v>
      </c>
      <c r="V2110">
        <v>40013</v>
      </c>
      <c r="W2110" s="2">
        <v>0.61835987541327286</v>
      </c>
      <c r="X2110" s="2">
        <v>4.3421590658822291E-2</v>
      </c>
      <c r="Y2110" s="2">
        <v>0.78204421182914163</v>
      </c>
      <c r="Z2110" s="2">
        <v>0.79290976228790944</v>
      </c>
      <c r="AA2110" s="2">
        <v>0.21234338172062928</v>
      </c>
      <c r="AB2110" s="2">
        <v>0.54507768874861573</v>
      </c>
      <c r="AC2110" s="2">
        <v>1.3130122922040376E-3</v>
      </c>
      <c r="AD2110" s="2">
        <v>0</v>
      </c>
      <c r="AE2110" s="2">
        <v>4.2344797146386087E-2</v>
      </c>
      <c r="AF2110">
        <v>186782.29203015132</v>
      </c>
      <c r="AG2110">
        <v>343.40549602476329</v>
      </c>
      <c r="AH2110">
        <v>64542.000376249882</v>
      </c>
      <c r="AI2110">
        <v>8126.4868413225086</v>
      </c>
      <c r="AJ2110">
        <v>2.6801494458095467</v>
      </c>
      <c r="AK2110">
        <v>84449.312360074982</v>
      </c>
      <c r="AL2110">
        <v>154.4706713668451</v>
      </c>
      <c r="AM2110">
        <v>29032.284703910369</v>
      </c>
      <c r="AN2110">
        <v>3752.4547212398534</v>
      </c>
      <c r="AO2110">
        <v>1.2061931356529474</v>
      </c>
      <c r="AP2110">
        <v>-102332.97967007634</v>
      </c>
      <c r="AQ2110">
        <v>-188.9348246579182</v>
      </c>
      <c r="AR2110">
        <v>-35509.715672339516</v>
      </c>
      <c r="AS2110">
        <v>-4374.0321200826547</v>
      </c>
      <c r="AT2110">
        <v>-1.4739563101565993</v>
      </c>
      <c r="AU2110" s="3">
        <v>-7310392.3873598231</v>
      </c>
      <c r="AV2110" s="3">
        <v>-233552.30191502743</v>
      </c>
      <c r="AW2110">
        <v>71320.794736935</v>
      </c>
      <c r="AX2110">
        <v>13404030.162859565</v>
      </c>
      <c r="AY2110">
        <v>2278.5556373173199</v>
      </c>
      <c r="AZ2110">
        <v>428231.74647741712</v>
      </c>
      <c r="BA2110">
        <v>32423.314757367996</v>
      </c>
      <c r="BB2110">
        <v>6093637.7754997415</v>
      </c>
      <c r="BC2110">
        <v>1035.859553912896</v>
      </c>
      <c r="BD2110">
        <v>194679.44456238966</v>
      </c>
      <c r="BE2110">
        <v>-38897.479979567004</v>
      </c>
      <c r="BF2110">
        <v>-7310392.3873598231</v>
      </c>
      <c r="BG2110">
        <v>-1242.6960834044239</v>
      </c>
      <c r="BH2110">
        <v>-233552.30191502743</v>
      </c>
      <c r="BI2110">
        <v>1.0772227451895697</v>
      </c>
      <c r="BJ2110">
        <v>2.6958190047020145</v>
      </c>
      <c r="BK2110">
        <v>1.6185962595124448</v>
      </c>
      <c r="BL2110">
        <v>35.217470586605714</v>
      </c>
      <c r="BM2110">
        <v>13.559935839819895</v>
      </c>
      <c r="BN2110">
        <f t="shared" si="202"/>
        <v>-21.657534746785821</v>
      </c>
      <c r="BO2110">
        <v>0.62162968483097558</v>
      </c>
      <c r="BP2110">
        <v>8.1090146746829721E-3</v>
      </c>
      <c r="BQ2110">
        <v>0.1267507705441894</v>
      </c>
      <c r="BR2110">
        <v>0.33333333333333331</v>
      </c>
      <c r="BS2110">
        <v>0.20689655172413793</v>
      </c>
      <c r="BT2110">
        <v>0.1111111111111111</v>
      </c>
      <c r="BU2110">
        <v>0.62022422459051174</v>
      </c>
      <c r="BV2110">
        <v>0.79290976228790944</v>
      </c>
      <c r="BW2110">
        <v>0.22027321755252</v>
      </c>
      <c r="BX2110">
        <v>0.54507768874861573</v>
      </c>
      <c r="BY2110">
        <f t="shared" si="203"/>
        <v>4.1587816772925112E-2</v>
      </c>
      <c r="BZ2110">
        <v>0</v>
      </c>
      <c r="CA2110">
        <f t="shared" si="204"/>
        <v>1.9532011931392732E-2</v>
      </c>
      <c r="CC2110">
        <v>4.1587816772925112E-2</v>
      </c>
      <c r="CD2110">
        <v>1.9532011931392732E-2</v>
      </c>
    </row>
    <row r="2111" spans="1:82" x14ac:dyDescent="0.3">
      <c r="A2111">
        <v>0</v>
      </c>
      <c r="B2111" t="s">
        <v>1342</v>
      </c>
      <c r="C2111" t="s">
        <v>1347</v>
      </c>
      <c r="D2111">
        <v>40015</v>
      </c>
      <c r="E2111" s="2">
        <f t="shared" si="208"/>
        <v>0.65157572390285645</v>
      </c>
      <c r="F2111" s="2" t="s">
        <v>1940</v>
      </c>
      <c r="G2111" s="3">
        <v>746</v>
      </c>
      <c r="H2111" s="1">
        <v>0.37650858404498139</v>
      </c>
      <c r="I2111" s="1">
        <f t="shared" si="205"/>
        <v>-15.14224981359591</v>
      </c>
      <c r="J2111" s="1">
        <v>2.9358755054799999</v>
      </c>
      <c r="K2111" s="1">
        <v>-68.170712256800002</v>
      </c>
      <c r="L2111" s="2">
        <v>0.15295649501600006</v>
      </c>
      <c r="M2111" s="2">
        <v>-3.7772151845083329E-4</v>
      </c>
      <c r="N2111" s="7">
        <v>0</v>
      </c>
      <c r="O2111" s="2">
        <v>5.8377160601025945E-3</v>
      </c>
      <c r="P2111" s="3">
        <v>-7588.1077501557002</v>
      </c>
      <c r="Q2111" s="3">
        <v>-242.42474799197041</v>
      </c>
      <c r="R2111" s="3">
        <v>-52783.094761009939</v>
      </c>
      <c r="S2111" s="3">
        <v>-97.761808212614923</v>
      </c>
      <c r="T2111" s="3">
        <v>-20205.310868509259</v>
      </c>
      <c r="V2111">
        <v>40015</v>
      </c>
      <c r="W2111" s="2">
        <v>0.48946177924556628</v>
      </c>
      <c r="X2111" s="2">
        <v>1.0100481525181898E-2</v>
      </c>
      <c r="Y2111" s="2">
        <v>0.48827042030441542</v>
      </c>
      <c r="Z2111" s="2">
        <v>0.83723936854893621</v>
      </c>
      <c r="AA2111" s="2">
        <v>0.19649086621619005</v>
      </c>
      <c r="AB2111" s="2">
        <v>0.37755419957135578</v>
      </c>
      <c r="AC2111" s="2">
        <v>-3.7772151845083329E-4</v>
      </c>
      <c r="AD2111" s="2">
        <v>0</v>
      </c>
      <c r="AE2111" s="2">
        <v>5.8377160601025945E-3</v>
      </c>
      <c r="AF2111">
        <v>63280.82961600212</v>
      </c>
      <c r="AG2111">
        <v>117.11121112821749</v>
      </c>
      <c r="AH2111">
        <v>22010.689753653325</v>
      </c>
      <c r="AI2111">
        <v>2202.4426472874816</v>
      </c>
      <c r="AJ2111">
        <v>0.91341942931253228</v>
      </c>
      <c r="AK2111">
        <v>10497.734854992181</v>
      </c>
      <c r="AL2111">
        <v>19.349402915602585</v>
      </c>
      <c r="AM2111">
        <v>3636.6604050186111</v>
      </c>
      <c r="AN2111">
        <v>371.16112741293892</v>
      </c>
      <c r="AO2111">
        <v>0.15097714572482174</v>
      </c>
      <c r="AP2111">
        <v>-52783.094761009939</v>
      </c>
      <c r="AQ2111">
        <v>-97.761808212614909</v>
      </c>
      <c r="AR2111">
        <v>-18374.029348634715</v>
      </c>
      <c r="AS2111">
        <v>-1831.2815198745427</v>
      </c>
      <c r="AT2111">
        <v>-0.76244228358771049</v>
      </c>
      <c r="AU2111" s="3">
        <v>-1426108.9705642622</v>
      </c>
      <c r="AV2111" s="3">
        <v>-45561.307137610915</v>
      </c>
      <c r="AW2111">
        <v>9249.8183686789998</v>
      </c>
      <c r="AX2111">
        <v>1738410.8642095311</v>
      </c>
      <c r="AY2111">
        <v>295.51305290208802</v>
      </c>
      <c r="AZ2111">
        <v>55538.723162418421</v>
      </c>
      <c r="BA2111">
        <v>1661.7106185232997</v>
      </c>
      <c r="BB2111">
        <v>312301.89364526892</v>
      </c>
      <c r="BC2111">
        <v>53.088304910117614</v>
      </c>
      <c r="BD2111">
        <v>9977.4160248075041</v>
      </c>
      <c r="BE2111">
        <v>-7588.1077501557002</v>
      </c>
      <c r="BF2111">
        <v>-1426108.9705642622</v>
      </c>
      <c r="BG2111">
        <v>-242.42474799197041</v>
      </c>
      <c r="BH2111">
        <v>-45561.307137610915</v>
      </c>
      <c r="BI2111">
        <v>0.1880767982503983</v>
      </c>
      <c r="BJ2111">
        <v>0.56458538229537969</v>
      </c>
      <c r="BK2111">
        <v>0.37650858404498139</v>
      </c>
      <c r="BL2111">
        <v>19.139135345381039</v>
      </c>
      <c r="BM2111">
        <v>3.9968855317851295</v>
      </c>
      <c r="BN2111">
        <f t="shared" si="202"/>
        <v>-15.14224981359591</v>
      </c>
      <c r="BO2111">
        <v>0.65157572390285645</v>
      </c>
      <c r="BP2111">
        <v>1.4839898973937058E-3</v>
      </c>
      <c r="BQ2111">
        <v>5.6838720646244026E-2</v>
      </c>
      <c r="BR2111">
        <v>0.64880952380952384</v>
      </c>
      <c r="BS2111">
        <v>0.44827586206896552</v>
      </c>
      <c r="BT2111">
        <v>0.1111111111111111</v>
      </c>
      <c r="BU2111">
        <v>0.43364077486183616</v>
      </c>
      <c r="BV2111">
        <v>0.83723936854893621</v>
      </c>
      <c r="BW2111">
        <v>0.20382869939438802</v>
      </c>
      <c r="BX2111">
        <v>0.37755419957135578</v>
      </c>
      <c r="BY2111">
        <f t="shared" si="203"/>
        <v>4.4597901710720374E-2</v>
      </c>
      <c r="BZ2111">
        <v>0</v>
      </c>
      <c r="CA2111">
        <f t="shared" si="204"/>
        <v>3.8494436350078607E-3</v>
      </c>
      <c r="CC2111">
        <v>4.4597901710720374E-2</v>
      </c>
      <c r="CD2111">
        <v>3.8494436350078607E-3</v>
      </c>
    </row>
    <row r="2112" spans="1:82" x14ac:dyDescent="0.3">
      <c r="A2112">
        <v>0</v>
      </c>
      <c r="B2112" t="s">
        <v>1342</v>
      </c>
      <c r="C2112" t="s">
        <v>1348</v>
      </c>
      <c r="D2112">
        <v>40017</v>
      </c>
      <c r="E2112" s="2">
        <f t="shared" si="208"/>
        <v>0.63900728141857743</v>
      </c>
      <c r="F2112" s="2" t="s">
        <v>1940</v>
      </c>
      <c r="G2112" s="3">
        <v>65629</v>
      </c>
      <c r="H2112" s="1">
        <v>15.035831505159365</v>
      </c>
      <c r="I2112" s="1">
        <f t="shared" si="205"/>
        <v>-14.412708250460277</v>
      </c>
      <c r="J2112" s="1">
        <v>2.9882615637400001</v>
      </c>
      <c r="K2112" s="1">
        <v>-54.429547385500001</v>
      </c>
      <c r="L2112" s="2">
        <v>0.17133823216499999</v>
      </c>
      <c r="M2112" s="2">
        <v>-1.6516342159916365E-2</v>
      </c>
      <c r="N2112" s="7">
        <v>0</v>
      </c>
      <c r="O2112" s="2">
        <v>3.7624402783216979E-3</v>
      </c>
      <c r="P2112" s="3">
        <v>-118854.72760466</v>
      </c>
      <c r="Q2112" s="3">
        <v>-3797.1689828235199</v>
      </c>
      <c r="R2112" s="3">
        <v>-552739.74811964924</v>
      </c>
      <c r="S2112" s="3">
        <v>-1016.7694659900467</v>
      </c>
      <c r="T2112" s="3">
        <v>-201239.23646807121</v>
      </c>
      <c r="V2112">
        <v>40017</v>
      </c>
      <c r="W2112" s="2">
        <v>0.592530325276032</v>
      </c>
      <c r="X2112" s="2">
        <v>0.40336168886780632</v>
      </c>
      <c r="Y2112" s="2">
        <v>0.49579342477257171</v>
      </c>
      <c r="Z2112" s="2">
        <v>0.85217858182841744</v>
      </c>
      <c r="AA2112" s="2">
        <v>0.1568842184491808</v>
      </c>
      <c r="AB2112" s="2">
        <v>0.42292724538608728</v>
      </c>
      <c r="AC2112" s="2">
        <v>-1.6516342159916365E-2</v>
      </c>
      <c r="AD2112" s="2">
        <v>0</v>
      </c>
      <c r="AE2112" s="2">
        <v>3.7624402783216979E-3</v>
      </c>
      <c r="AF2112">
        <v>1007161.7343542493</v>
      </c>
      <c r="AG2112">
        <v>1847.3984875973676</v>
      </c>
      <c r="AH2112">
        <v>347212.82932814403</v>
      </c>
      <c r="AI2112">
        <v>18666.992575993369</v>
      </c>
      <c r="AJ2112">
        <v>14.421546340261473</v>
      </c>
      <c r="AK2112">
        <v>454421.98623460007</v>
      </c>
      <c r="AL2112">
        <v>830.62902160732096</v>
      </c>
      <c r="AM2112">
        <v>156114.15439092999</v>
      </c>
      <c r="AN2112">
        <v>8526.4310451361071</v>
      </c>
      <c r="AO2112">
        <v>6.4864606718400779</v>
      </c>
      <c r="AP2112">
        <v>-552739.74811964924</v>
      </c>
      <c r="AQ2112">
        <v>-1016.7694659900467</v>
      </c>
      <c r="AR2112">
        <v>-191098.67493721403</v>
      </c>
      <c r="AS2112">
        <v>-10140.561530857261</v>
      </c>
      <c r="AT2112">
        <v>-7.9350856684213955</v>
      </c>
      <c r="AU2112" s="3">
        <v>-22337557.506019801</v>
      </c>
      <c r="AV2112" s="3">
        <v>-713639.93863185227</v>
      </c>
      <c r="AW2112">
        <v>221486.20514487001</v>
      </c>
      <c r="AX2112">
        <v>41626117.394926868</v>
      </c>
      <c r="AY2112">
        <v>7076.03782574664</v>
      </c>
      <c r="AZ2112">
        <v>1329870.5489708234</v>
      </c>
      <c r="BA2112">
        <v>102631.47754021001</v>
      </c>
      <c r="BB2112">
        <v>19288559.888907067</v>
      </c>
      <c r="BC2112">
        <v>3278.8688429231202</v>
      </c>
      <c r="BD2112">
        <v>616230.61033897125</v>
      </c>
      <c r="BE2112">
        <v>-118854.72760466</v>
      </c>
      <c r="BF2112">
        <v>-22337557.506019801</v>
      </c>
      <c r="BG2112">
        <v>-3797.1689828235199</v>
      </c>
      <c r="BH2112">
        <v>-713639.93863185227</v>
      </c>
      <c r="BI2112">
        <v>5.8487145897270016</v>
      </c>
      <c r="BJ2112">
        <v>20.884546094886367</v>
      </c>
      <c r="BK2112">
        <v>15.035831505159365</v>
      </c>
      <c r="BL2112">
        <v>20.995553472585481</v>
      </c>
      <c r="BM2112">
        <v>6.5828452221252052</v>
      </c>
      <c r="BN2112">
        <f t="shared" si="202"/>
        <v>-14.412708250460277</v>
      </c>
      <c r="BO2112">
        <v>0.63900728141857743</v>
      </c>
      <c r="BP2112">
        <v>4.5258177567986509E-2</v>
      </c>
      <c r="BQ2112">
        <v>5.3392016497269795E-2</v>
      </c>
      <c r="BR2112">
        <v>0.55952380952380953</v>
      </c>
      <c r="BS2112">
        <v>0.41379310344827586</v>
      </c>
      <c r="BT2112">
        <v>0.1111111111111111</v>
      </c>
      <c r="BU2112">
        <v>0.41274830692434383</v>
      </c>
      <c r="BV2112">
        <v>0.85217858182841744</v>
      </c>
      <c r="BW2112">
        <v>0.16274296519624565</v>
      </c>
      <c r="BX2112">
        <v>0.42292724538608728</v>
      </c>
      <c r="BY2112">
        <f t="shared" si="203"/>
        <v>0.1129782056379427</v>
      </c>
      <c r="BZ2112">
        <v>0</v>
      </c>
      <c r="CA2112">
        <f t="shared" si="204"/>
        <v>2.2136011166686278E-3</v>
      </c>
      <c r="CC2112">
        <v>0.1129782056379427</v>
      </c>
      <c r="CD2112">
        <v>2.2136011166686278E-3</v>
      </c>
    </row>
    <row r="2113" spans="1:82" x14ac:dyDescent="0.3">
      <c r="A2113">
        <v>0</v>
      </c>
      <c r="B2113" t="s">
        <v>1342</v>
      </c>
      <c r="C2113" t="s">
        <v>692</v>
      </c>
      <c r="D2113">
        <v>40019</v>
      </c>
      <c r="E2113" s="2">
        <f t="shared" si="208"/>
        <v>0.54520281672393522</v>
      </c>
      <c r="F2113" s="2" t="s">
        <v>1938</v>
      </c>
      <c r="G2113" s="3">
        <v>4448</v>
      </c>
      <c r="H2113" s="1">
        <v>1.9007836502221291</v>
      </c>
      <c r="I2113" s="1">
        <f t="shared" si="205"/>
        <v>-17.188791966140478</v>
      </c>
      <c r="J2113" s="1">
        <v>2.7066063030600001</v>
      </c>
      <c r="K2113" s="1">
        <v>50.912804112700002</v>
      </c>
      <c r="L2113" s="2">
        <v>0.189136903129</v>
      </c>
      <c r="M2113" s="2">
        <v>4.9648333036792359E-4</v>
      </c>
      <c r="N2113" s="7">
        <v>0</v>
      </c>
      <c r="O2113" s="2">
        <v>6.7330274807245521E-3</v>
      </c>
      <c r="P2113" s="3">
        <v>-41856.354819198001</v>
      </c>
      <c r="Q2113" s="3">
        <v>-1337.226170608656</v>
      </c>
      <c r="R2113" s="3">
        <v>-217702.13985509245</v>
      </c>
      <c r="S2113" s="3">
        <v>-403.95470376813643</v>
      </c>
      <c r="T2113" s="3">
        <v>-87168.765794673207</v>
      </c>
      <c r="V2113">
        <v>40019</v>
      </c>
      <c r="W2113" s="2">
        <v>0.5262297199702104</v>
      </c>
      <c r="X2113" s="2">
        <v>5.0991746154033887E-2</v>
      </c>
      <c r="Y2113" s="2">
        <v>0.61528957338656642</v>
      </c>
      <c r="Z2113" s="2">
        <v>0.7718574400906123</v>
      </c>
      <c r="AA2113" s="2">
        <v>0.1467477843551758</v>
      </c>
      <c r="AB2113" s="2">
        <v>0.46686106440138314</v>
      </c>
      <c r="AC2113" s="2">
        <v>4.9648333036792359E-4</v>
      </c>
      <c r="AD2113" s="2">
        <v>0</v>
      </c>
      <c r="AE2113" s="2">
        <v>6.7330274807245521E-3</v>
      </c>
      <c r="AF2113">
        <v>296162.46394811495</v>
      </c>
      <c r="AG2113">
        <v>549.2049894869682</v>
      </c>
      <c r="AH2113">
        <v>103221.37836591328</v>
      </c>
      <c r="AI2113">
        <v>15341.230562630448</v>
      </c>
      <c r="AJ2113">
        <v>4.2827275871277823</v>
      </c>
      <c r="AK2113">
        <v>78460.3240930225</v>
      </c>
      <c r="AL2113">
        <v>145.25028571883183</v>
      </c>
      <c r="AM2113">
        <v>27299.341752058699</v>
      </c>
      <c r="AN2113">
        <v>4094.5013818117945</v>
      </c>
      <c r="AO2113">
        <v>1.1328568160708246</v>
      </c>
      <c r="AP2113">
        <v>-217702.13985509245</v>
      </c>
      <c r="AQ2113">
        <v>-403.95470376813637</v>
      </c>
      <c r="AR2113">
        <v>-75922.03661385458</v>
      </c>
      <c r="AS2113">
        <v>-11246.729180818653</v>
      </c>
      <c r="AT2113">
        <v>-3.1498707710569578</v>
      </c>
      <c r="AU2113" s="3">
        <v>-7866483.3247200726</v>
      </c>
      <c r="AV2113" s="3">
        <v>-251318.28650419082</v>
      </c>
      <c r="AW2113">
        <v>61077.782099797005</v>
      </c>
      <c r="AX2113">
        <v>11478958.36783585</v>
      </c>
      <c r="AY2113">
        <v>1951.3120294249838</v>
      </c>
      <c r="AZ2113">
        <v>366729.58281013148</v>
      </c>
      <c r="BA2113">
        <v>19221.427280599004</v>
      </c>
      <c r="BB2113">
        <v>3612475.043115777</v>
      </c>
      <c r="BC2113">
        <v>614.0858588163278</v>
      </c>
      <c r="BD2113">
        <v>115411.29630594065</v>
      </c>
      <c r="BE2113">
        <v>-41856.354819198001</v>
      </c>
      <c r="BF2113">
        <v>-7866483.3247200726</v>
      </c>
      <c r="BG2113">
        <v>-1337.226170608656</v>
      </c>
      <c r="BH2113">
        <v>-251318.28650419082</v>
      </c>
      <c r="BI2113">
        <v>1.405176236791827</v>
      </c>
      <c r="BJ2113">
        <v>3.3059598870139562</v>
      </c>
      <c r="BK2113">
        <v>1.9007836502221291</v>
      </c>
      <c r="BL2113">
        <v>26.17605090299228</v>
      </c>
      <c r="BM2113">
        <v>8.9872589368518021</v>
      </c>
      <c r="BN2113">
        <f t="shared" si="202"/>
        <v>-17.188791966140478</v>
      </c>
      <c r="BO2113">
        <v>0.54520281672393522</v>
      </c>
      <c r="BP2113">
        <v>9.2772596972163449E-3</v>
      </c>
      <c r="BQ2113">
        <v>9.6046864777523638E-2</v>
      </c>
      <c r="BR2113">
        <v>0.35411622276029053</v>
      </c>
      <c r="BS2113">
        <v>0.17241379310344829</v>
      </c>
      <c r="BT2113">
        <v>0.1111111111111111</v>
      </c>
      <c r="BU2113">
        <v>0.49224924690144028</v>
      </c>
      <c r="BV2113">
        <v>0.7718574400906123</v>
      </c>
      <c r="BW2113">
        <v>0.15222799206968443</v>
      </c>
      <c r="BX2113">
        <v>0.46686106440138314</v>
      </c>
      <c r="BY2113">
        <f t="shared" si="203"/>
        <v>1.9317697493218062E-2</v>
      </c>
      <c r="BZ2113">
        <v>0</v>
      </c>
      <c r="CA2113">
        <f t="shared" si="204"/>
        <v>3.6510848395171188E-3</v>
      </c>
      <c r="CC2113">
        <v>1.9317697493218062E-2</v>
      </c>
      <c r="CD2113">
        <v>3.6510848395171188E-3</v>
      </c>
    </row>
    <row r="2114" spans="1:82" x14ac:dyDescent="0.3">
      <c r="A2114">
        <v>0</v>
      </c>
      <c r="B2114" t="s">
        <v>1342</v>
      </c>
      <c r="C2114" t="s">
        <v>14</v>
      </c>
      <c r="D2114">
        <v>40021</v>
      </c>
      <c r="E2114" s="2">
        <f t="shared" si="208"/>
        <v>0.55130759235213278</v>
      </c>
      <c r="F2114" s="2" t="s">
        <v>1939</v>
      </c>
      <c r="G2114" s="3">
        <v>10428</v>
      </c>
      <c r="H2114" s="1">
        <v>2.7063772540799826</v>
      </c>
      <c r="I2114" s="1">
        <f t="shared" si="205"/>
        <v>-18.022617609556299</v>
      </c>
      <c r="J2114" s="1">
        <v>2.7619693456099998</v>
      </c>
      <c r="K2114" s="1">
        <v>58.507111569700001</v>
      </c>
      <c r="L2114" s="2">
        <v>0.17581190911000011</v>
      </c>
      <c r="M2114" s="2">
        <v>1.6377438413600562E-3</v>
      </c>
      <c r="N2114" s="7">
        <v>0</v>
      </c>
      <c r="O2114" s="2">
        <v>0.15323521727530512</v>
      </c>
      <c r="P2114" s="3">
        <v>-29068.221949567003</v>
      </c>
      <c r="Q2114" s="3">
        <v>-928.67110124442422</v>
      </c>
      <c r="R2114" s="3">
        <v>-122533.01187423349</v>
      </c>
      <c r="S2114" s="3">
        <v>-226.48264207497161</v>
      </c>
      <c r="T2114" s="3">
        <v>-48296.67270953166</v>
      </c>
      <c r="V2114">
        <v>40021</v>
      </c>
      <c r="W2114" s="2">
        <v>0.58674836408539144</v>
      </c>
      <c r="X2114" s="2">
        <v>7.2603161291381307E-2</v>
      </c>
      <c r="Y2114" s="2">
        <v>0.67803936998067826</v>
      </c>
      <c r="Z2114" s="2">
        <v>0.78764561595126803</v>
      </c>
      <c r="AA2114" s="2">
        <v>0.16863712658350427</v>
      </c>
      <c r="AB2114" s="2">
        <v>0.43396996389198439</v>
      </c>
      <c r="AC2114" s="2">
        <v>1.6377438413600562E-3</v>
      </c>
      <c r="AD2114" s="2">
        <v>0</v>
      </c>
      <c r="AE2114" s="2">
        <v>0.15323521727530512</v>
      </c>
      <c r="AF2114">
        <v>254789.51363039392</v>
      </c>
      <c r="AG2114">
        <v>467.77798060137036</v>
      </c>
      <c r="AH2114">
        <v>87917.42400592778</v>
      </c>
      <c r="AI2114">
        <v>12268.709399480902</v>
      </c>
      <c r="AJ2114">
        <v>3.6513369784615564</v>
      </c>
      <c r="AK2114">
        <v>132256.50175616043</v>
      </c>
      <c r="AL2114">
        <v>241.29533852639875</v>
      </c>
      <c r="AM2114">
        <v>45350.712234480779</v>
      </c>
      <c r="AN2114">
        <v>6538.748461396237</v>
      </c>
      <c r="AO2114">
        <v>1.8846485203780006</v>
      </c>
      <c r="AP2114">
        <v>-122533.01187423349</v>
      </c>
      <c r="AQ2114">
        <v>-226.48264207497161</v>
      </c>
      <c r="AR2114">
        <v>-42566.711771447001</v>
      </c>
      <c r="AS2114">
        <v>-5729.960938084665</v>
      </c>
      <c r="AT2114">
        <v>-1.7666884580835558</v>
      </c>
      <c r="AU2114" s="3">
        <v>-5463081.6332016224</v>
      </c>
      <c r="AV2114" s="3">
        <v>-174534.44676787709</v>
      </c>
      <c r="AW2114">
        <v>81472.886307040011</v>
      </c>
      <c r="AX2114">
        <v>15312014.2525451</v>
      </c>
      <c r="AY2114">
        <v>2602.8945003788799</v>
      </c>
      <c r="AZ2114">
        <v>489187.99240120669</v>
      </c>
      <c r="BA2114">
        <v>52404.664357473011</v>
      </c>
      <c r="BB2114">
        <v>9848932.6193434782</v>
      </c>
      <c r="BC2114">
        <v>1674.2233991344556</v>
      </c>
      <c r="BD2114">
        <v>314653.5456333296</v>
      </c>
      <c r="BE2114">
        <v>-29068.221949567003</v>
      </c>
      <c r="BF2114">
        <v>-5463081.6332016224</v>
      </c>
      <c r="BG2114">
        <v>-928.67110124442422</v>
      </c>
      <c r="BH2114">
        <v>-174534.44676787709</v>
      </c>
      <c r="BI2114">
        <v>1.6040281764659277</v>
      </c>
      <c r="BJ2114">
        <v>4.3104054305459103</v>
      </c>
      <c r="BK2114">
        <v>2.7063772540799826</v>
      </c>
      <c r="BL2114">
        <v>32.85011120644139</v>
      </c>
      <c r="BM2114">
        <v>14.827493596885089</v>
      </c>
      <c r="BN2114">
        <f t="shared" si="202"/>
        <v>-18.022617609556299</v>
      </c>
      <c r="BO2114">
        <v>0.55130759235213278</v>
      </c>
      <c r="BP2114">
        <v>1.0708700996505956E-2</v>
      </c>
      <c r="BQ2114">
        <v>6.3622530527137511E-2</v>
      </c>
      <c r="BR2114">
        <v>0.22023809523809523</v>
      </c>
      <c r="BS2114">
        <v>0.17241379310344829</v>
      </c>
      <c r="BT2114">
        <v>0.16666666666666666</v>
      </c>
      <c r="BU2114">
        <v>0.51612818183922271</v>
      </c>
      <c r="BV2114">
        <v>0.78764561595126803</v>
      </c>
      <c r="BW2114">
        <v>0.17493477861359366</v>
      </c>
      <c r="BX2114">
        <v>0.43396996389198439</v>
      </c>
      <c r="BY2114">
        <f t="shared" si="203"/>
        <v>4.9815430160240648E-2</v>
      </c>
      <c r="BZ2114">
        <v>0</v>
      </c>
      <c r="CA2114">
        <f t="shared" si="204"/>
        <v>8.4598636356083098E-2</v>
      </c>
      <c r="CC2114">
        <v>4.9815430160240648E-2</v>
      </c>
      <c r="CD2114">
        <v>8.4598636356083098E-2</v>
      </c>
    </row>
    <row r="2115" spans="1:82" x14ac:dyDescent="0.3">
      <c r="A2115">
        <v>0</v>
      </c>
      <c r="B2115" t="s">
        <v>1342</v>
      </c>
      <c r="C2115" t="s">
        <v>16</v>
      </c>
      <c r="D2115">
        <v>40023</v>
      </c>
      <c r="E2115" s="2">
        <f t="shared" si="208"/>
        <v>0.62682806030848126</v>
      </c>
      <c r="F2115" s="2" t="s">
        <v>1940</v>
      </c>
      <c r="G2115" s="3">
        <v>255</v>
      </c>
      <c r="H2115" s="1">
        <v>0.37494503034043941</v>
      </c>
      <c r="I2115" s="1">
        <f t="shared" si="205"/>
        <v>-24.041369965553731</v>
      </c>
      <c r="J2115" s="1">
        <v>2.7740184824299998</v>
      </c>
      <c r="K2115" s="1">
        <v>79.544879116999994</v>
      </c>
      <c r="L2115" s="2">
        <v>0.20349607375000001</v>
      </c>
      <c r="M2115" s="2">
        <v>0</v>
      </c>
      <c r="N2115" s="7">
        <v>0</v>
      </c>
      <c r="O2115" s="2">
        <v>3.8514018805176992E-2</v>
      </c>
      <c r="P2115" s="3">
        <v>-18156.661022488002</v>
      </c>
      <c r="Q2115" s="3">
        <v>-580.06872301753606</v>
      </c>
      <c r="R2115" s="3">
        <v>-69776.280039150646</v>
      </c>
      <c r="S2115" s="3">
        <v>-128.96110766737212</v>
      </c>
      <c r="T2115" s="3">
        <v>-28959.427380417241</v>
      </c>
      <c r="V2115">
        <v>40023</v>
      </c>
      <c r="W2115" s="2">
        <v>0.60607621654299826</v>
      </c>
      <c r="X2115" s="2">
        <v>1.0058536544441514E-2</v>
      </c>
      <c r="Y2115" s="2">
        <v>0.80015799530717047</v>
      </c>
      <c r="Z2115" s="2">
        <v>0.79108173294052953</v>
      </c>
      <c r="AA2115" s="2">
        <v>0.22927503151035927</v>
      </c>
      <c r="AB2115" s="2">
        <v>0.50230490200862621</v>
      </c>
      <c r="AC2115" s="2">
        <v>0</v>
      </c>
      <c r="AD2115" s="2">
        <v>0</v>
      </c>
      <c r="AE2115" s="2">
        <v>3.8514018805176992E-2</v>
      </c>
      <c r="AF2115">
        <v>77855.869437460482</v>
      </c>
      <c r="AG2115">
        <v>143.84563516290166</v>
      </c>
      <c r="AH2115">
        <v>27035.342026489929</v>
      </c>
      <c r="AI2115">
        <v>5276.1278795626022</v>
      </c>
      <c r="AJ2115">
        <v>1.1221192645627636</v>
      </c>
      <c r="AK2115">
        <v>8079.5893983098385</v>
      </c>
      <c r="AL2115">
        <v>14.884527495529557</v>
      </c>
      <c r="AM2115">
        <v>2797.5008855056158</v>
      </c>
      <c r="AN2115">
        <v>554.54164012967544</v>
      </c>
      <c r="AO2115">
        <v>0.11614510257956333</v>
      </c>
      <c r="AP2115">
        <v>-69776.280039150646</v>
      </c>
      <c r="AQ2115">
        <v>-128.96110766737209</v>
      </c>
      <c r="AR2115">
        <v>-24237.841140984314</v>
      </c>
      <c r="AS2115">
        <v>-4721.586239432927</v>
      </c>
      <c r="AT2115">
        <v>-1.0059741619832003</v>
      </c>
      <c r="AU2115" s="3">
        <v>-3412362.872566395</v>
      </c>
      <c r="AV2115" s="3">
        <v>-109018.11580391573</v>
      </c>
      <c r="AW2115">
        <v>20408.234917616999</v>
      </c>
      <c r="AX2115">
        <v>3835523.6704169386</v>
      </c>
      <c r="AY2115">
        <v>652.00197068402406</v>
      </c>
      <c r="AZ2115">
        <v>122537.25037035548</v>
      </c>
      <c r="BA2115">
        <v>2251.5738951289968</v>
      </c>
      <c r="BB2115">
        <v>423160.79785054363</v>
      </c>
      <c r="BC2115">
        <v>71.933247666488001</v>
      </c>
      <c r="BD2115">
        <v>13519.134566439754</v>
      </c>
      <c r="BE2115">
        <v>-18156.661022488002</v>
      </c>
      <c r="BF2115">
        <v>-3412362.872566395</v>
      </c>
      <c r="BG2115">
        <v>-580.06872301753606</v>
      </c>
      <c r="BH2115">
        <v>-109018.11580391573</v>
      </c>
      <c r="BI2115">
        <v>0.40958259865034191</v>
      </c>
      <c r="BJ2115">
        <v>0.78452762899078132</v>
      </c>
      <c r="BK2115">
        <v>0.37494503034043941</v>
      </c>
      <c r="BL2115">
        <v>31.289694153683584</v>
      </c>
      <c r="BM2115">
        <v>7.2483241881298524</v>
      </c>
      <c r="BN2115">
        <f t="shared" si="202"/>
        <v>-24.041369965553731</v>
      </c>
      <c r="BO2115">
        <v>0.62682806030848126</v>
      </c>
      <c r="BP2115">
        <v>3.1090002220250301E-3</v>
      </c>
      <c r="BQ2115">
        <v>0.13613436851181107</v>
      </c>
      <c r="BR2115">
        <v>0.20504926108374386</v>
      </c>
      <c r="BS2115">
        <v>0.2413793103448276</v>
      </c>
      <c r="BT2115">
        <v>0.22222222222222221</v>
      </c>
      <c r="BU2115">
        <v>0.68849202918592178</v>
      </c>
      <c r="BV2115">
        <v>0.79108173294052953</v>
      </c>
      <c r="BW2115">
        <v>0.23783716961655527</v>
      </c>
      <c r="BX2115">
        <v>0.50230490200862621</v>
      </c>
      <c r="BY2115">
        <f t="shared" si="203"/>
        <v>0</v>
      </c>
      <c r="BZ2115">
        <v>0</v>
      </c>
      <c r="CA2115">
        <f t="shared" si="204"/>
        <v>1.8895549247209993E-2</v>
      </c>
      <c r="CC2115">
        <v>0</v>
      </c>
      <c r="CD2115">
        <v>1.8895549247209993E-2</v>
      </c>
    </row>
    <row r="2116" spans="1:82" x14ac:dyDescent="0.3">
      <c r="A2116">
        <v>1</v>
      </c>
      <c r="B2116" t="s">
        <v>1342</v>
      </c>
      <c r="C2116" t="s">
        <v>1349</v>
      </c>
      <c r="D2116">
        <v>40025</v>
      </c>
      <c r="E2116" s="2">
        <v>0</v>
      </c>
      <c r="F2116" s="2" t="s">
        <v>1954</v>
      </c>
      <c r="G2116" s="3">
        <v>-999</v>
      </c>
      <c r="H2116" s="1">
        <v>0.37401604588505499</v>
      </c>
      <c r="I2116" s="1">
        <f t="shared" si="205"/>
        <v>-999</v>
      </c>
      <c r="J2116" s="1">
        <v>-999</v>
      </c>
      <c r="K2116" s="1">
        <v>-999</v>
      </c>
      <c r="L2116" s="2">
        <v>-999</v>
      </c>
      <c r="M2116" s="2">
        <v>-999</v>
      </c>
      <c r="N2116" s="7">
        <v>-999</v>
      </c>
      <c r="O2116" s="2">
        <v>-999</v>
      </c>
      <c r="P2116" s="3">
        <v>-999</v>
      </c>
      <c r="Q2116" s="3">
        <v>-999</v>
      </c>
      <c r="R2116" s="3">
        <v>-999</v>
      </c>
      <c r="S2116" s="3">
        <v>-999</v>
      </c>
      <c r="T2116" s="3">
        <v>-999</v>
      </c>
      <c r="V2116">
        <v>40025</v>
      </c>
      <c r="W2116" s="2">
        <v>-999</v>
      </c>
      <c r="X2116" s="2">
        <v>1.0033614960375662E-2</v>
      </c>
      <c r="Y2116" s="2">
        <v>-999</v>
      </c>
      <c r="Z2116" s="2">
        <v>-999</v>
      </c>
      <c r="AA2116" s="2">
        <v>-999</v>
      </c>
      <c r="AB2116" s="2">
        <v>-999</v>
      </c>
      <c r="AC2116" s="2">
        <v>-999</v>
      </c>
      <c r="AD2116" s="2">
        <v>-999</v>
      </c>
      <c r="AE2116" s="2">
        <v>-999</v>
      </c>
      <c r="AF2116" s="2">
        <v>-999</v>
      </c>
      <c r="AG2116" s="2">
        <v>-999</v>
      </c>
      <c r="AH2116" s="2">
        <v>-999</v>
      </c>
      <c r="AI2116" s="2">
        <v>-999</v>
      </c>
      <c r="AJ2116" s="2">
        <v>-999</v>
      </c>
      <c r="AK2116" s="2">
        <v>-999</v>
      </c>
      <c r="AL2116" s="2">
        <v>-999</v>
      </c>
      <c r="AM2116" s="2">
        <v>-999</v>
      </c>
      <c r="AN2116" s="2">
        <v>-999</v>
      </c>
      <c r="AO2116" s="2">
        <v>-999</v>
      </c>
      <c r="AP2116" s="2">
        <v>-999</v>
      </c>
      <c r="AQ2116" s="2">
        <v>-999</v>
      </c>
      <c r="AR2116" s="2">
        <v>-999</v>
      </c>
      <c r="AS2116" s="2">
        <v>-999</v>
      </c>
      <c r="AT2116" s="2">
        <v>-999</v>
      </c>
      <c r="AU2116" s="2">
        <v>-999</v>
      </c>
      <c r="AV2116" s="2">
        <v>-999</v>
      </c>
      <c r="AW2116" s="2">
        <v>-999</v>
      </c>
      <c r="AX2116" s="2">
        <v>-999</v>
      </c>
      <c r="AY2116" s="2">
        <v>-999</v>
      </c>
      <c r="AZ2116" s="2">
        <v>-999</v>
      </c>
      <c r="BA2116" s="2">
        <v>-999</v>
      </c>
      <c r="BB2116" s="2">
        <v>-999</v>
      </c>
      <c r="BC2116" s="2">
        <v>-999</v>
      </c>
      <c r="BD2116" s="2">
        <v>-999</v>
      </c>
      <c r="BE2116" s="2">
        <v>-999</v>
      </c>
      <c r="BF2116" s="2">
        <v>-999</v>
      </c>
      <c r="BG2116" s="2">
        <v>-999</v>
      </c>
      <c r="BH2116" s="2">
        <v>-999</v>
      </c>
      <c r="BI2116">
        <v>0</v>
      </c>
      <c r="BJ2116">
        <v>0.37401604588505499</v>
      </c>
      <c r="BK2116">
        <v>0.37401604588505499</v>
      </c>
      <c r="BL2116">
        <v>-999</v>
      </c>
      <c r="BM2116">
        <v>4.8258439416172667</v>
      </c>
      <c r="BN2116">
        <f t="shared" si="202"/>
        <v>-999</v>
      </c>
      <c r="BO2116" t="s">
        <v>3748</v>
      </c>
      <c r="BP2116" t="s">
        <v>3748</v>
      </c>
      <c r="BQ2116">
        <v>8.6337812135282022E-3</v>
      </c>
      <c r="BR2116">
        <v>0.1130952380952381</v>
      </c>
      <c r="BS2116">
        <v>0.10344827586206896</v>
      </c>
      <c r="BT2116">
        <v>0.1111111111111111</v>
      </c>
      <c r="BU2116" t="s">
        <v>3748</v>
      </c>
      <c r="BY2116">
        <f t="shared" si="203"/>
        <v>-999</v>
      </c>
      <c r="CA2116">
        <f t="shared" si="204"/>
        <v>-999</v>
      </c>
    </row>
    <row r="2117" spans="1:82" x14ac:dyDescent="0.3">
      <c r="A2117">
        <v>0</v>
      </c>
      <c r="B2117" t="s">
        <v>1342</v>
      </c>
      <c r="C2117" t="s">
        <v>98</v>
      </c>
      <c r="D2117">
        <v>40027</v>
      </c>
      <c r="E2117" s="2">
        <f>BO2117</f>
        <v>0.63696468099535475</v>
      </c>
      <c r="F2117" s="2" t="s">
        <v>1940</v>
      </c>
      <c r="G2117" s="3">
        <v>143829</v>
      </c>
      <c r="H2117" s="1">
        <v>30.653358454012725</v>
      </c>
      <c r="I2117" s="1">
        <f t="shared" si="205"/>
        <v>-15.83307636496381</v>
      </c>
      <c r="J2117" s="1">
        <v>2.9612866808699998</v>
      </c>
      <c r="K2117" s="1">
        <v>-37.082005780199999</v>
      </c>
      <c r="L2117" s="2">
        <v>0.18113536056800006</v>
      </c>
      <c r="M2117" s="2">
        <v>-1.2979328110984997E-2</v>
      </c>
      <c r="N2117" s="7">
        <v>0</v>
      </c>
      <c r="O2117" s="2">
        <v>5.9358765669552411E-3</v>
      </c>
      <c r="P2117" s="3">
        <v>-279340.40748341999</v>
      </c>
      <c r="Q2117" s="3">
        <v>-8924.3629792622396</v>
      </c>
      <c r="R2117" s="3">
        <v>-1388821.2387634388</v>
      </c>
      <c r="S2117" s="3">
        <v>-2561.6235929586069</v>
      </c>
      <c r="T2117" s="3">
        <v>-517187.59324534895</v>
      </c>
      <c r="V2117">
        <v>40027</v>
      </c>
      <c r="W2117" s="2">
        <v>0.7083957195787326</v>
      </c>
      <c r="X2117" s="2">
        <v>0.82232834487657891</v>
      </c>
      <c r="Y2117" s="2">
        <v>0.55797343431040602</v>
      </c>
      <c r="Z2117" s="2">
        <v>0.84448600976308108</v>
      </c>
      <c r="AA2117" s="2">
        <v>0.10688278287804542</v>
      </c>
      <c r="AB2117" s="2">
        <v>0.44711024573468677</v>
      </c>
      <c r="AC2117" s="2">
        <v>-1.2979328110984997E-2</v>
      </c>
      <c r="AD2117" s="2">
        <v>0</v>
      </c>
      <c r="AE2117" s="2">
        <v>5.9358765669552411E-3</v>
      </c>
      <c r="AF2117">
        <v>1979842.4536307668</v>
      </c>
      <c r="AG2117">
        <v>3647.8248333208353</v>
      </c>
      <c r="AH2117">
        <v>685597.38993725774</v>
      </c>
      <c r="AI2117">
        <v>51149.153197184722</v>
      </c>
      <c r="AJ2117">
        <v>28.463884670233224</v>
      </c>
      <c r="AK2117">
        <v>591021.21486732806</v>
      </c>
      <c r="AL2117">
        <v>1086.201240362228</v>
      </c>
      <c r="AM2117">
        <v>204148.16208732614</v>
      </c>
      <c r="AN2117">
        <v>15410.787801767319</v>
      </c>
      <c r="AO2117">
        <v>8.4777036432313864</v>
      </c>
      <c r="AP2117">
        <v>-1388821.2387634388</v>
      </c>
      <c r="AQ2117">
        <v>-2561.6235929586073</v>
      </c>
      <c r="AR2117">
        <v>-481449.22784993157</v>
      </c>
      <c r="AS2117">
        <v>-35738.365395417401</v>
      </c>
      <c r="AT2117">
        <v>-19.986181027001837</v>
      </c>
      <c r="AU2117" s="3">
        <v>-52499236.182433948</v>
      </c>
      <c r="AV2117" s="3">
        <v>-1677244.7783225453</v>
      </c>
      <c r="AW2117">
        <v>409465.18655803002</v>
      </c>
      <c r="AX2117">
        <v>76954887.161716163</v>
      </c>
      <c r="AY2117">
        <v>13081.587390582161</v>
      </c>
      <c r="AZ2117">
        <v>2458553.5341860112</v>
      </c>
      <c r="BA2117">
        <v>130124.77907461004</v>
      </c>
      <c r="BB2117">
        <v>24455650.979282212</v>
      </c>
      <c r="BC2117">
        <v>4157.2244113199213</v>
      </c>
      <c r="BD2117">
        <v>781308.75586346595</v>
      </c>
      <c r="BE2117">
        <v>-279340.40748341999</v>
      </c>
      <c r="BF2117">
        <v>-52499236.182433948</v>
      </c>
      <c r="BG2117">
        <v>-8924.3629792622396</v>
      </c>
      <c r="BH2117">
        <v>-1677244.7783225453</v>
      </c>
      <c r="BI2117">
        <v>15.965668656708983</v>
      </c>
      <c r="BJ2117">
        <v>46.61902711072171</v>
      </c>
      <c r="BK2117">
        <v>30.653358454012725</v>
      </c>
      <c r="BL2117">
        <v>23.073663929442777</v>
      </c>
      <c r="BM2117">
        <v>7.2405875644789663</v>
      </c>
      <c r="BN2117">
        <f t="shared" si="202"/>
        <v>-15.83307636496381</v>
      </c>
      <c r="BO2117">
        <v>0.63696468099535475</v>
      </c>
      <c r="BP2117">
        <v>0.12314968066558696</v>
      </c>
      <c r="BQ2117">
        <v>6.98577936878121E-2</v>
      </c>
      <c r="BR2117">
        <v>0.59428024083196496</v>
      </c>
      <c r="BS2117">
        <v>0.37931034482758619</v>
      </c>
      <c r="BT2117">
        <v>0.1111111111111111</v>
      </c>
      <c r="BU2117">
        <v>0.45342452989943488</v>
      </c>
      <c r="BV2117">
        <v>0.84448600976308108</v>
      </c>
      <c r="BW2117">
        <v>0.11087425609755749</v>
      </c>
      <c r="BX2117">
        <v>0.44711024573468677</v>
      </c>
      <c r="BY2117">
        <f t="shared" si="203"/>
        <v>7.9745133893538336E-2</v>
      </c>
      <c r="BZ2117">
        <v>0</v>
      </c>
      <c r="CA2117">
        <f t="shared" si="204"/>
        <v>3.3109440173603542E-3</v>
      </c>
      <c r="CC2117">
        <v>7.9745133893538336E-2</v>
      </c>
      <c r="CD2117">
        <v>3.3109440173603542E-3</v>
      </c>
    </row>
    <row r="2118" spans="1:82" x14ac:dyDescent="0.3">
      <c r="A2118">
        <v>1</v>
      </c>
      <c r="B2118" t="s">
        <v>1342</v>
      </c>
      <c r="C2118" t="s">
        <v>1350</v>
      </c>
      <c r="D2118">
        <v>40029</v>
      </c>
      <c r="E2118" s="2">
        <v>0</v>
      </c>
      <c r="F2118" s="2" t="s">
        <v>1954</v>
      </c>
      <c r="G2118" s="3">
        <v>-999</v>
      </c>
      <c r="H2118" s="1">
        <v>0.37442133344877881</v>
      </c>
      <c r="I2118" s="1">
        <f t="shared" si="205"/>
        <v>-999</v>
      </c>
      <c r="J2118" s="1">
        <v>-999</v>
      </c>
      <c r="K2118" s="1">
        <v>-999</v>
      </c>
      <c r="L2118" s="2">
        <v>-999</v>
      </c>
      <c r="M2118" s="2">
        <v>-999</v>
      </c>
      <c r="N2118" s="7">
        <v>-999</v>
      </c>
      <c r="O2118" s="2">
        <v>-999</v>
      </c>
      <c r="P2118" s="3">
        <v>-999</v>
      </c>
      <c r="Q2118" s="3">
        <v>-999</v>
      </c>
      <c r="R2118" s="3">
        <v>-999</v>
      </c>
      <c r="S2118" s="3">
        <v>-999</v>
      </c>
      <c r="T2118" s="3">
        <v>-999</v>
      </c>
      <c r="V2118">
        <v>40029</v>
      </c>
      <c r="W2118" s="2">
        <v>-999</v>
      </c>
      <c r="X2118" s="2">
        <v>1.0044487486855137E-2</v>
      </c>
      <c r="Y2118" s="2">
        <v>-999</v>
      </c>
      <c r="Z2118" s="2">
        <v>-999</v>
      </c>
      <c r="AA2118" s="2">
        <v>-999</v>
      </c>
      <c r="AB2118" s="2">
        <v>-999</v>
      </c>
      <c r="AC2118" s="2">
        <v>-999</v>
      </c>
      <c r="AD2118" s="2">
        <v>-999</v>
      </c>
      <c r="AE2118" s="2">
        <v>-999</v>
      </c>
      <c r="AF2118" s="2">
        <v>-999</v>
      </c>
      <c r="AG2118" s="2">
        <v>-999</v>
      </c>
      <c r="AH2118" s="2">
        <v>-999</v>
      </c>
      <c r="AI2118" s="2">
        <v>-999</v>
      </c>
      <c r="AJ2118" s="2">
        <v>-999</v>
      </c>
      <c r="AK2118" s="2">
        <v>-999</v>
      </c>
      <c r="AL2118" s="2">
        <v>-999</v>
      </c>
      <c r="AM2118" s="2">
        <v>-999</v>
      </c>
      <c r="AN2118" s="2">
        <v>-999</v>
      </c>
      <c r="AO2118" s="2">
        <v>-999</v>
      </c>
      <c r="AP2118" s="2">
        <v>-999</v>
      </c>
      <c r="AQ2118" s="2">
        <v>-999</v>
      </c>
      <c r="AR2118" s="2">
        <v>-999</v>
      </c>
      <c r="AS2118" s="2">
        <v>-999</v>
      </c>
      <c r="AT2118" s="2">
        <v>-999</v>
      </c>
      <c r="AU2118" s="2">
        <v>-999</v>
      </c>
      <c r="AV2118" s="2">
        <v>-999</v>
      </c>
      <c r="AW2118" s="2">
        <v>-999</v>
      </c>
      <c r="AX2118" s="2">
        <v>-999</v>
      </c>
      <c r="AY2118" s="2">
        <v>-999</v>
      </c>
      <c r="AZ2118" s="2">
        <v>-999</v>
      </c>
      <c r="BA2118" s="2">
        <v>-999</v>
      </c>
      <c r="BB2118" s="2">
        <v>-999</v>
      </c>
      <c r="BC2118" s="2">
        <v>-999</v>
      </c>
      <c r="BD2118" s="2">
        <v>-999</v>
      </c>
      <c r="BE2118" s="2">
        <v>-999</v>
      </c>
      <c r="BF2118" s="2">
        <v>-999</v>
      </c>
      <c r="BG2118" s="2">
        <v>-999</v>
      </c>
      <c r="BH2118" s="2">
        <v>-999</v>
      </c>
      <c r="BI2118">
        <v>0</v>
      </c>
      <c r="BJ2118">
        <v>0.37442133344877881</v>
      </c>
      <c r="BK2118">
        <v>0.37442133344877881</v>
      </c>
      <c r="BL2118">
        <v>-999</v>
      </c>
      <c r="BM2118">
        <v>10.264958325347523</v>
      </c>
      <c r="BN2118">
        <f t="shared" si="202"/>
        <v>-999</v>
      </c>
      <c r="BO2118" t="s">
        <v>3748</v>
      </c>
      <c r="BP2118" t="s">
        <v>3748</v>
      </c>
      <c r="BQ2118">
        <v>0.10071793290060144</v>
      </c>
      <c r="BR2118">
        <v>0.13736263736263737</v>
      </c>
      <c r="BS2118">
        <v>0.17241379310344829</v>
      </c>
      <c r="BT2118">
        <v>0.1111111111111111</v>
      </c>
      <c r="BU2118" t="s">
        <v>3748</v>
      </c>
      <c r="BY2118">
        <f t="shared" si="203"/>
        <v>-999</v>
      </c>
      <c r="CA2118">
        <f t="shared" si="204"/>
        <v>-999</v>
      </c>
    </row>
    <row r="2119" spans="1:82" x14ac:dyDescent="0.3">
      <c r="A2119">
        <v>0</v>
      </c>
      <c r="B2119" t="s">
        <v>1342</v>
      </c>
      <c r="C2119" t="s">
        <v>619</v>
      </c>
      <c r="D2119">
        <v>40031</v>
      </c>
      <c r="E2119" s="2">
        <f t="shared" ref="E2119:E2124" si="209">BO2119</f>
        <v>0.56632595081335435</v>
      </c>
      <c r="F2119" s="2" t="s">
        <v>1938</v>
      </c>
      <c r="G2119" s="3">
        <v>22241</v>
      </c>
      <c r="H2119" s="1">
        <v>12.157608952336616</v>
      </c>
      <c r="I2119" s="1">
        <f t="shared" si="205"/>
        <v>-12.941193381644432</v>
      </c>
      <c r="J2119" s="1">
        <v>2.80245147704</v>
      </c>
      <c r="K2119" s="1">
        <v>-49.016458288400003</v>
      </c>
      <c r="L2119" s="2">
        <v>0.14751285581900009</v>
      </c>
      <c r="M2119" s="2">
        <v>-1.7753354834868954E-2</v>
      </c>
      <c r="N2119" s="7">
        <v>0</v>
      </c>
      <c r="O2119" s="2">
        <v>1.2878652505503499E-2</v>
      </c>
      <c r="P2119" s="3">
        <v>-82038.646612630022</v>
      </c>
      <c r="Q2119" s="3">
        <v>-2620.9694017933602</v>
      </c>
      <c r="R2119" s="3">
        <v>-450511.96994605858</v>
      </c>
      <c r="S2119" s="3">
        <v>-834.51420202454415</v>
      </c>
      <c r="T2119" s="3">
        <v>-166096.20213777502</v>
      </c>
      <c r="V2119">
        <v>40031</v>
      </c>
      <c r="W2119" s="2">
        <v>0.52768356487229806</v>
      </c>
      <c r="X2119" s="2">
        <v>0.32614848589691497</v>
      </c>
      <c r="Y2119" s="2">
        <v>0.43880253820389736</v>
      </c>
      <c r="Z2119" s="2">
        <v>0.79919012255337174</v>
      </c>
      <c r="AA2119" s="2">
        <v>0.14128187940381609</v>
      </c>
      <c r="AB2119" s="2">
        <v>0.36411724915245663</v>
      </c>
      <c r="AC2119" s="2">
        <v>-1.7753354834868954E-2</v>
      </c>
      <c r="AD2119" s="2">
        <v>0</v>
      </c>
      <c r="AE2119" s="2">
        <v>1.2878652505503499E-2</v>
      </c>
      <c r="AF2119">
        <v>789920.74546803604</v>
      </c>
      <c r="AG2119">
        <v>1457.3331030571278</v>
      </c>
      <c r="AH2119">
        <v>273901.24728537211</v>
      </c>
      <c r="AI2119">
        <v>16470.273470236392</v>
      </c>
      <c r="AJ2119">
        <v>11.370063818637474</v>
      </c>
      <c r="AK2119">
        <v>339408.77552197746</v>
      </c>
      <c r="AL2119">
        <v>622.81890103258377</v>
      </c>
      <c r="AM2119">
        <v>117056.88525696119</v>
      </c>
      <c r="AN2119">
        <v>7218.4333608722945</v>
      </c>
      <c r="AO2119">
        <v>4.8617827719500779</v>
      </c>
      <c r="AP2119">
        <v>-450511.96994605858</v>
      </c>
      <c r="AQ2119">
        <v>-834.51420202454403</v>
      </c>
      <c r="AR2119">
        <v>-156844.36202841092</v>
      </c>
      <c r="AS2119">
        <v>-9251.8401093640969</v>
      </c>
      <c r="AT2119">
        <v>-6.5082810466873964</v>
      </c>
      <c r="AU2119" s="3">
        <v>-15418343.244377686</v>
      </c>
      <c r="AV2119" s="3">
        <v>-492584.98937304411</v>
      </c>
      <c r="AW2119">
        <v>169355.62789582001</v>
      </c>
      <c r="AX2119">
        <v>31828696.706740413</v>
      </c>
      <c r="AY2119">
        <v>5410.5709572750402</v>
      </c>
      <c r="AZ2119">
        <v>1016862.705710271</v>
      </c>
      <c r="BA2119">
        <v>87316.981283189991</v>
      </c>
      <c r="BB2119">
        <v>16410353.462362727</v>
      </c>
      <c r="BC2119">
        <v>2789.60155548168</v>
      </c>
      <c r="BD2119">
        <v>524277.71633722691</v>
      </c>
      <c r="BE2119">
        <v>-82038.646612630022</v>
      </c>
      <c r="BF2119">
        <v>-15418343.244377686</v>
      </c>
      <c r="BG2119">
        <v>-2620.9694017933602</v>
      </c>
      <c r="BH2119">
        <v>-492584.98937304411</v>
      </c>
      <c r="BI2119">
        <v>4.2087975020024642</v>
      </c>
      <c r="BJ2119">
        <v>16.366406454339081</v>
      </c>
      <c r="BK2119">
        <v>12.157608952336616</v>
      </c>
      <c r="BL2119">
        <v>18.642536478666393</v>
      </c>
      <c r="BM2119">
        <v>5.7013430970219616</v>
      </c>
      <c r="BN2119">
        <f t="shared" ref="BN2119:BN2182" si="210">IF(BL2119=-999,-999,BM2119-BL2119)</f>
        <v>-12.941193381644432</v>
      </c>
      <c r="BO2119">
        <v>0.56632595081335435</v>
      </c>
      <c r="BP2119">
        <v>2.8863920528317585E-2</v>
      </c>
      <c r="BQ2119">
        <v>6.5562809616861534E-2</v>
      </c>
      <c r="BR2119">
        <v>0.26932084309133486</v>
      </c>
      <c r="BS2119">
        <v>0.44827586206896552</v>
      </c>
      <c r="BT2119">
        <v>0.1111111111111111</v>
      </c>
      <c r="BU2119">
        <v>0.37060735324908012</v>
      </c>
      <c r="BV2119">
        <v>0.79919012255337174</v>
      </c>
      <c r="BW2119">
        <v>0.14655796618653122</v>
      </c>
      <c r="BX2119">
        <v>0.36411724915245663</v>
      </c>
      <c r="BY2119">
        <f t="shared" ref="BY2119:BY2182" si="211">IF(I2119=-999,-999,CC2119)</f>
        <v>0.16073865492896225</v>
      </c>
      <c r="BZ2119">
        <v>0</v>
      </c>
      <c r="CA2119">
        <f t="shared" ref="CA2119:CA2182" si="212">IF(I2119=-999,-999,CD2119)</f>
        <v>8.8004282082698553E-3</v>
      </c>
      <c r="CC2119">
        <v>0.16073865492896225</v>
      </c>
      <c r="CD2119">
        <v>8.8004282082698553E-3</v>
      </c>
    </row>
    <row r="2120" spans="1:82" x14ac:dyDescent="0.3">
      <c r="A2120">
        <v>0</v>
      </c>
      <c r="B2120" t="s">
        <v>1342</v>
      </c>
      <c r="C2120" t="s">
        <v>1351</v>
      </c>
      <c r="D2120">
        <v>40033</v>
      </c>
      <c r="E2120" s="2">
        <f t="shared" si="209"/>
        <v>0.50294016206137415</v>
      </c>
      <c r="F2120" s="2" t="s">
        <v>1937</v>
      </c>
      <c r="G2120" s="3">
        <v>312</v>
      </c>
      <c r="H2120" s="1">
        <v>0.37307264144514252</v>
      </c>
      <c r="I2120" s="1">
        <f t="shared" ref="I2120:I2183" si="213">BN2120</f>
        <v>-13.796140378135076</v>
      </c>
      <c r="J2120" s="1">
        <v>2.7784472207399999</v>
      </c>
      <c r="K2120" s="1">
        <v>-36.728778218599999</v>
      </c>
      <c r="L2120" s="2">
        <v>0.16150302743799994</v>
      </c>
      <c r="M2120" s="2">
        <v>-8.0223634016499709E-5</v>
      </c>
      <c r="N2120" s="7">
        <v>0</v>
      </c>
      <c r="O2120" s="2">
        <v>1.1691173953298287E-3</v>
      </c>
      <c r="P2120" s="3">
        <v>-3731.9785657052694</v>
      </c>
      <c r="Q2120" s="3">
        <v>-119.22919298081543</v>
      </c>
      <c r="R2120" s="3">
        <v>-35567.938570229489</v>
      </c>
      <c r="S2120" s="3">
        <v>-66.067609445999864</v>
      </c>
      <c r="T2120" s="3">
        <v>-13499.610763709245</v>
      </c>
      <c r="V2120">
        <v>40033</v>
      </c>
      <c r="W2120" s="2">
        <v>0.44700780346933644</v>
      </c>
      <c r="X2120" s="2">
        <v>1.0008306535760908E-2</v>
      </c>
      <c r="Y2120" s="2">
        <v>0.44104899230042366</v>
      </c>
      <c r="Z2120" s="2">
        <v>0.79234470000408919</v>
      </c>
      <c r="AA2120" s="2">
        <v>0.10586466252617402</v>
      </c>
      <c r="AB2120" s="2">
        <v>0.39865025833866252</v>
      </c>
      <c r="AC2120" s="2">
        <v>-8.0223634016499709E-5</v>
      </c>
      <c r="AD2120" s="2">
        <v>0</v>
      </c>
      <c r="AE2120" s="2">
        <v>1.1691173953298287E-3</v>
      </c>
      <c r="AF2120">
        <v>41827.555750105275</v>
      </c>
      <c r="AG2120">
        <v>77.681155438807991</v>
      </c>
      <c r="AH2120">
        <v>14599.932795477243</v>
      </c>
      <c r="AI2120">
        <v>1273.8331616076355</v>
      </c>
      <c r="AJ2120">
        <v>0.60567322127645906</v>
      </c>
      <c r="AK2120">
        <v>6259.6171798757841</v>
      </c>
      <c r="AL2120">
        <v>11.613545992808122</v>
      </c>
      <c r="AM2120">
        <v>2182.730033486027</v>
      </c>
      <c r="AN2120">
        <v>191.42515988960824</v>
      </c>
      <c r="AO2120">
        <v>9.0558677664711831E-2</v>
      </c>
      <c r="AP2120">
        <v>-35567.938570229489</v>
      </c>
      <c r="AQ2120">
        <v>-66.067609445999864</v>
      </c>
      <c r="AR2120">
        <v>-12417.202761991217</v>
      </c>
      <c r="AS2120">
        <v>-1082.4080017180272</v>
      </c>
      <c r="AT2120">
        <v>-0.51511454361174724</v>
      </c>
      <c r="AU2120" s="3">
        <v>-701388.05163864826</v>
      </c>
      <c r="AV2120" s="3">
        <v>-22407.93452881445</v>
      </c>
      <c r="AW2120">
        <v>4412.8222477447998</v>
      </c>
      <c r="AX2120">
        <v>829345.81324115768</v>
      </c>
      <c r="AY2120">
        <v>140.98077631026561</v>
      </c>
      <c r="AZ2120">
        <v>26495.927099751319</v>
      </c>
      <c r="BA2120">
        <v>680.84368203953045</v>
      </c>
      <c r="BB2120">
        <v>127957.76160250934</v>
      </c>
      <c r="BC2120">
        <v>21.751583329450185</v>
      </c>
      <c r="BD2120">
        <v>4087.9925709368677</v>
      </c>
      <c r="BE2120">
        <v>-3731.9785657052694</v>
      </c>
      <c r="BF2120">
        <v>-701388.05163864826</v>
      </c>
      <c r="BG2120">
        <v>-119.22919298081543</v>
      </c>
      <c r="BH2120">
        <v>-22407.93452881445</v>
      </c>
      <c r="BI2120">
        <v>0.20087614694542133</v>
      </c>
      <c r="BJ2120">
        <v>0.57394878839056385</v>
      </c>
      <c r="BK2120">
        <v>0.37307264144514252</v>
      </c>
      <c r="BL2120">
        <v>17.181324109138671</v>
      </c>
      <c r="BM2120">
        <v>3.3851837310035946</v>
      </c>
      <c r="BN2120">
        <f t="shared" si="210"/>
        <v>-13.796140378135076</v>
      </c>
      <c r="BO2120">
        <v>0.50294016206137415</v>
      </c>
      <c r="BP2120">
        <v>1.2234198232398902E-3</v>
      </c>
      <c r="BQ2120">
        <v>7.9758676929393743E-2</v>
      </c>
      <c r="BR2120">
        <v>0.23228803716608595</v>
      </c>
      <c r="BS2120">
        <v>0.27586206896551724</v>
      </c>
      <c r="BT2120">
        <v>0.1111111111111111</v>
      </c>
      <c r="BU2120">
        <v>0.3950911573460858</v>
      </c>
      <c r="BV2120">
        <v>0.79234470000408919</v>
      </c>
      <c r="BW2120">
        <v>0.1098181146537075</v>
      </c>
      <c r="BX2120">
        <v>0.39865025833866252</v>
      </c>
      <c r="BY2120">
        <f t="shared" si="211"/>
        <v>3.5251567243877173E-2</v>
      </c>
      <c r="BZ2120">
        <v>0</v>
      </c>
      <c r="CA2120">
        <f t="shared" si="212"/>
        <v>7.3604802048623087E-4</v>
      </c>
      <c r="CC2120">
        <v>3.5251567243877173E-2</v>
      </c>
      <c r="CD2120">
        <v>7.3604802048623087E-4</v>
      </c>
    </row>
    <row r="2121" spans="1:82" x14ac:dyDescent="0.3">
      <c r="A2121">
        <v>0</v>
      </c>
      <c r="B2121" t="s">
        <v>1342</v>
      </c>
      <c r="C2121" t="s">
        <v>1352</v>
      </c>
      <c r="D2121">
        <v>40035</v>
      </c>
      <c r="E2121" s="2">
        <f t="shared" si="209"/>
        <v>0.56584583144763123</v>
      </c>
      <c r="F2121" s="2" t="s">
        <v>1938</v>
      </c>
      <c r="G2121" s="3">
        <v>1089</v>
      </c>
      <c r="H2121" s="1">
        <v>0.37613462731035696</v>
      </c>
      <c r="I2121" s="1">
        <f t="shared" si="213"/>
        <v>-14.480078239746462</v>
      </c>
      <c r="J2121" s="1">
        <v>2.8085056293999999</v>
      </c>
      <c r="K2121" s="1">
        <v>34.018988257499998</v>
      </c>
      <c r="L2121" s="2">
        <v>0.17779660742999992</v>
      </c>
      <c r="M2121" s="2">
        <v>5.0371258118998429E-4</v>
      </c>
      <c r="N2121" s="7">
        <v>0</v>
      </c>
      <c r="O2121" s="2">
        <v>1.6754891557823427E-2</v>
      </c>
      <c r="P2121" s="3">
        <v>-11955.1154672304</v>
      </c>
      <c r="Q2121" s="3">
        <v>-381.94184239130885</v>
      </c>
      <c r="R2121" s="3">
        <v>-56790.170136618886</v>
      </c>
      <c r="S2121" s="3">
        <v>-104.97212208107413</v>
      </c>
      <c r="T2121" s="3">
        <v>-21935.673646032454</v>
      </c>
      <c r="V2121">
        <v>40035</v>
      </c>
      <c r="W2121" s="2">
        <v>0.46883013798454953</v>
      </c>
      <c r="X2121" s="2">
        <v>1.0090449501346712E-2</v>
      </c>
      <c r="Y2121" s="2">
        <v>0.46920122639288164</v>
      </c>
      <c r="Z2121" s="2">
        <v>0.80091661766173861</v>
      </c>
      <c r="AA2121" s="2">
        <v>9.8054138635581059E-2</v>
      </c>
      <c r="AB2121" s="2">
        <v>0.4388689463478766</v>
      </c>
      <c r="AC2121" s="2">
        <v>5.0371258118998429E-4</v>
      </c>
      <c r="AD2121" s="2">
        <v>0</v>
      </c>
      <c r="AE2121" s="2">
        <v>1.6754891557823427E-2</v>
      </c>
      <c r="AF2121">
        <v>61469.513826861163</v>
      </c>
      <c r="AG2121">
        <v>113.59975992753337</v>
      </c>
      <c r="AH2121">
        <v>21350.723365988415</v>
      </c>
      <c r="AI2121">
        <v>2390.2914375127998</v>
      </c>
      <c r="AJ2121">
        <v>0.8861530695315627</v>
      </c>
      <c r="AK2121">
        <v>4679.3436902422773</v>
      </c>
      <c r="AL2121">
        <v>8.6276378464592334</v>
      </c>
      <c r="AM2121">
        <v>1621.5378366925295</v>
      </c>
      <c r="AN2121">
        <v>183.80332077623265</v>
      </c>
      <c r="AO2121">
        <v>6.7316620054289206E-2</v>
      </c>
      <c r="AP2121">
        <v>-56790.170136618886</v>
      </c>
      <c r="AQ2121">
        <v>-104.97212208107413</v>
      </c>
      <c r="AR2121">
        <v>-19729.185529295886</v>
      </c>
      <c r="AS2121">
        <v>-2206.488116736567</v>
      </c>
      <c r="AT2121">
        <v>-0.81883644947727352</v>
      </c>
      <c r="AU2121" s="3">
        <v>-2246844.4009112814</v>
      </c>
      <c r="AV2121" s="3">
        <v>-71782.149859022582</v>
      </c>
      <c r="AW2121">
        <v>12964.560393952001</v>
      </c>
      <c r="AX2121">
        <v>2436559.4804393388</v>
      </c>
      <c r="AY2121">
        <v>414.19157315814402</v>
      </c>
      <c r="AZ2121">
        <v>77843.164259341589</v>
      </c>
      <c r="BA2121">
        <v>1009.4449267216005</v>
      </c>
      <c r="BB2121">
        <v>189715.0795280576</v>
      </c>
      <c r="BC2121">
        <v>32.249730766835171</v>
      </c>
      <c r="BD2121">
        <v>6061.0144003190017</v>
      </c>
      <c r="BE2121">
        <v>-11955.1154672304</v>
      </c>
      <c r="BF2121">
        <v>-2246844.4009112814</v>
      </c>
      <c r="BG2121">
        <v>-381.94184239130885</v>
      </c>
      <c r="BH2121">
        <v>-71782.149859022582</v>
      </c>
      <c r="BI2121">
        <v>0.47214013323244253</v>
      </c>
      <c r="BJ2121">
        <v>0.84827476054279949</v>
      </c>
      <c r="BK2121">
        <v>0.37613462731035696</v>
      </c>
      <c r="BL2121">
        <v>18.074302294492878</v>
      </c>
      <c r="BM2121">
        <v>3.594224054746415</v>
      </c>
      <c r="BN2121">
        <f t="shared" si="210"/>
        <v>-14.480078239746462</v>
      </c>
      <c r="BO2121">
        <v>0.56584583144763123</v>
      </c>
      <c r="BP2121">
        <v>3.2351905500162242E-3</v>
      </c>
      <c r="BQ2121">
        <v>5.4665055671697917E-2</v>
      </c>
      <c r="BR2121">
        <v>0.35714285714285715</v>
      </c>
      <c r="BS2121">
        <v>0.31034482758620691</v>
      </c>
      <c r="BT2121">
        <v>0.16666666666666666</v>
      </c>
      <c r="BU2121">
        <v>0.4146776354399957</v>
      </c>
      <c r="BV2121">
        <v>0.80091661766173861</v>
      </c>
      <c r="BW2121">
        <v>0.1017159114476982</v>
      </c>
      <c r="BX2121">
        <v>0.4388689463478766</v>
      </c>
      <c r="BY2121">
        <f t="shared" si="211"/>
        <v>8.7692901210550636E-2</v>
      </c>
      <c r="BZ2121">
        <v>0</v>
      </c>
      <c r="CA2121">
        <f t="shared" si="212"/>
        <v>9.2173365886436594E-3</v>
      </c>
      <c r="CC2121">
        <v>8.7692901210550636E-2</v>
      </c>
      <c r="CD2121">
        <v>9.2173365886436594E-3</v>
      </c>
    </row>
    <row r="2122" spans="1:82" x14ac:dyDescent="0.3">
      <c r="A2122">
        <v>0</v>
      </c>
      <c r="B2122" t="s">
        <v>1342</v>
      </c>
      <c r="C2122" t="s">
        <v>1353</v>
      </c>
      <c r="D2122">
        <v>40037</v>
      </c>
      <c r="E2122" s="2">
        <f t="shared" si="209"/>
        <v>0.57312068229599167</v>
      </c>
      <c r="F2122" s="2" t="s">
        <v>1939</v>
      </c>
      <c r="G2122" s="3">
        <v>10498</v>
      </c>
      <c r="H2122" s="1">
        <v>9.2859756418315715</v>
      </c>
      <c r="I2122" s="1">
        <f t="shared" si="213"/>
        <v>-15.362062969557222</v>
      </c>
      <c r="J2122" s="1">
        <v>2.7721173118100002</v>
      </c>
      <c r="K2122" s="1">
        <v>3.4489417107100002</v>
      </c>
      <c r="L2122" s="2">
        <v>0.17953041831299998</v>
      </c>
      <c r="M2122" s="2">
        <v>6.6674861567782957E-4</v>
      </c>
      <c r="N2122" s="7">
        <v>0</v>
      </c>
      <c r="O2122" s="2">
        <v>1.2188036683394025E-2</v>
      </c>
      <c r="P2122" s="3">
        <v>32024.415407700002</v>
      </c>
      <c r="Q2122" s="3">
        <v>1023.1155237144011</v>
      </c>
      <c r="R2122" s="3">
        <v>-19669.529166258988</v>
      </c>
      <c r="S2122" s="3">
        <v>-40.364983502170112</v>
      </c>
      <c r="T2122" s="3">
        <v>-7879.2522517453326</v>
      </c>
      <c r="V2122">
        <v>40037</v>
      </c>
      <c r="W2122" s="2">
        <v>0.54038696814407228</v>
      </c>
      <c r="X2122" s="2">
        <v>0.24911205053004448</v>
      </c>
      <c r="Y2122" s="2">
        <v>0.60877407968096475</v>
      </c>
      <c r="Z2122" s="2">
        <v>0.79053956591525165</v>
      </c>
      <c r="AA2122" s="2">
        <v>9.9410072424314065E-3</v>
      </c>
      <c r="AB2122" s="2">
        <v>0.44314864418006555</v>
      </c>
      <c r="AC2122" s="2">
        <v>6.6674861567782957E-4</v>
      </c>
      <c r="AD2122" s="2">
        <v>0</v>
      </c>
      <c r="AE2122" s="2">
        <v>1.2188036683394025E-2</v>
      </c>
      <c r="AF2122">
        <v>355239.9169243506</v>
      </c>
      <c r="AG2122">
        <v>654.1058405091693</v>
      </c>
      <c r="AH2122">
        <v>122937.16872022842</v>
      </c>
      <c r="AI2122">
        <v>10149.327368458473</v>
      </c>
      <c r="AJ2122">
        <v>5.1042910944702111</v>
      </c>
      <c r="AK2122">
        <v>335570.38775809162</v>
      </c>
      <c r="AL2122">
        <v>613.74085700699914</v>
      </c>
      <c r="AM2122">
        <v>115350.6949725965</v>
      </c>
      <c r="AN2122">
        <v>9856.5488643450462</v>
      </c>
      <c r="AO2122">
        <v>4.7924837425681144</v>
      </c>
      <c r="AP2122">
        <v>-19669.529166258988</v>
      </c>
      <c r="AQ2122">
        <v>-40.364983502170162</v>
      </c>
      <c r="AR2122">
        <v>-7586.4737476319278</v>
      </c>
      <c r="AS2122">
        <v>-292.77850411342661</v>
      </c>
      <c r="AT2122">
        <v>-0.31180735190209674</v>
      </c>
      <c r="AU2122" s="3">
        <v>6018668.6317231385</v>
      </c>
      <c r="AV2122" s="3">
        <v>192284.33152688455</v>
      </c>
      <c r="AW2122">
        <v>181519.48284426</v>
      </c>
      <c r="AX2122">
        <v>34114771.605750225</v>
      </c>
      <c r="AY2122">
        <v>5799.18160535472</v>
      </c>
      <c r="AZ2122">
        <v>1089898.1909103661</v>
      </c>
      <c r="BA2122">
        <v>213543.89825196</v>
      </c>
      <c r="BB2122">
        <v>40133440.237473361</v>
      </c>
      <c r="BC2122">
        <v>6822.2971290691212</v>
      </c>
      <c r="BD2122">
        <v>1282182.5224372507</v>
      </c>
      <c r="BE2122">
        <v>32024.415407700002</v>
      </c>
      <c r="BF2122">
        <v>6018668.6317231385</v>
      </c>
      <c r="BG2122">
        <v>1023.1155237144011</v>
      </c>
      <c r="BH2122">
        <v>192284.33152688455</v>
      </c>
      <c r="BI2122">
        <v>2.9888490541294903</v>
      </c>
      <c r="BJ2122">
        <v>12.274824695961062</v>
      </c>
      <c r="BK2122">
        <v>9.2859756418315715</v>
      </c>
      <c r="BL2122">
        <v>31.440874943194856</v>
      </c>
      <c r="BM2122">
        <v>16.078811973637634</v>
      </c>
      <c r="BN2122">
        <f t="shared" si="210"/>
        <v>-15.362062969557222</v>
      </c>
      <c r="BO2122">
        <v>0.57312068229599167</v>
      </c>
      <c r="BP2122">
        <v>2.0743445272780856E-2</v>
      </c>
      <c r="BQ2122">
        <v>5.9545007721431925E-2</v>
      </c>
      <c r="BR2122">
        <v>0.5357142857142857</v>
      </c>
      <c r="BS2122">
        <v>0.2413793103448276</v>
      </c>
      <c r="BT2122">
        <v>0.1111111111111111</v>
      </c>
      <c r="BU2122">
        <v>0.43993574083117998</v>
      </c>
      <c r="BV2122">
        <v>0.79053956591525165</v>
      </c>
      <c r="BW2122">
        <v>1.0312248176796065E-2</v>
      </c>
      <c r="BX2122">
        <v>0.44314864418006555</v>
      </c>
      <c r="BY2122">
        <f t="shared" si="211"/>
        <v>0.13944296968665201</v>
      </c>
      <c r="BZ2122">
        <v>0</v>
      </c>
      <c r="CA2122">
        <f t="shared" si="212"/>
        <v>6.7457385558811651E-3</v>
      </c>
      <c r="CC2122">
        <v>0.13944296968665201</v>
      </c>
      <c r="CD2122">
        <v>6.7457385558811651E-3</v>
      </c>
    </row>
    <row r="2123" spans="1:82" x14ac:dyDescent="0.3">
      <c r="A2123">
        <v>0</v>
      </c>
      <c r="B2123" t="s">
        <v>1342</v>
      </c>
      <c r="C2123" t="s">
        <v>218</v>
      </c>
      <c r="D2123">
        <v>40039</v>
      </c>
      <c r="E2123" s="2">
        <f t="shared" si="209"/>
        <v>0.55222092525460331</v>
      </c>
      <c r="F2123" s="2" t="s">
        <v>1938</v>
      </c>
      <c r="G2123" s="3">
        <v>4885</v>
      </c>
      <c r="H2123" s="1">
        <v>0.56857325638873957</v>
      </c>
      <c r="I2123" s="1">
        <f t="shared" si="213"/>
        <v>-13.310043065238153</v>
      </c>
      <c r="J2123" s="1">
        <v>2.9303587221399998</v>
      </c>
      <c r="K2123" s="1">
        <v>-94.817412139499993</v>
      </c>
      <c r="L2123" s="2">
        <v>0.14315171708099994</v>
      </c>
      <c r="M2123" s="2">
        <v>-3.9804407880126891E-4</v>
      </c>
      <c r="N2123" s="7">
        <v>0</v>
      </c>
      <c r="O2123" s="2">
        <v>1.5298097295385268E-3</v>
      </c>
      <c r="P2123" s="3">
        <v>-20660.053981996403</v>
      </c>
      <c r="Q2123" s="3">
        <v>-660.04708222326087</v>
      </c>
      <c r="R2123" s="3">
        <v>-181600.57838292379</v>
      </c>
      <c r="S2123" s="3">
        <v>-336.61669024504795</v>
      </c>
      <c r="T2123" s="3">
        <v>-68851.564793141966</v>
      </c>
      <c r="V2123">
        <v>40039</v>
      </c>
      <c r="W2123" s="2">
        <v>0.48548332036602065</v>
      </c>
      <c r="X2123" s="2">
        <v>1.5252942204316052E-2</v>
      </c>
      <c r="Y2123" s="2">
        <v>0.42085008994705753</v>
      </c>
      <c r="Z2123" s="2">
        <v>0.83566611784692879</v>
      </c>
      <c r="AA2123" s="2">
        <v>0.27329559611296911</v>
      </c>
      <c r="AB2123" s="2">
        <v>0.35335231729864397</v>
      </c>
      <c r="AC2123" s="2">
        <v>-3.9804407880126891E-4</v>
      </c>
      <c r="AD2123" s="2">
        <v>0</v>
      </c>
      <c r="AE2123" s="2">
        <v>1.5298097295385268E-3</v>
      </c>
      <c r="AF2123">
        <v>216564.1252873468</v>
      </c>
      <c r="AG2123">
        <v>401.25758112343794</v>
      </c>
      <c r="AH2123">
        <v>75415.120758505625</v>
      </c>
      <c r="AI2123">
        <v>6671.8038988328653</v>
      </c>
      <c r="AJ2123">
        <v>3.1292851237140398</v>
      </c>
      <c r="AK2123">
        <v>34963.546904422998</v>
      </c>
      <c r="AL2123">
        <v>64.640890878389982</v>
      </c>
      <c r="AM2123">
        <v>12149.055421912421</v>
      </c>
      <c r="AN2123">
        <v>1086.3044422840835</v>
      </c>
      <c r="AO2123">
        <v>0.50422179131167122</v>
      </c>
      <c r="AP2123">
        <v>-181600.57838292379</v>
      </c>
      <c r="AQ2123">
        <v>-336.61669024504795</v>
      </c>
      <c r="AR2123">
        <v>-63266.065336593208</v>
      </c>
      <c r="AS2123">
        <v>-5585.4994565487814</v>
      </c>
      <c r="AT2123">
        <v>-2.6250633324023687</v>
      </c>
      <c r="AU2123" s="3">
        <v>-3882850.5453764042</v>
      </c>
      <c r="AV2123" s="3">
        <v>-124049.24863303965</v>
      </c>
      <c r="AW2123">
        <v>24991.563851698003</v>
      </c>
      <c r="AX2123">
        <v>4696914.510288123</v>
      </c>
      <c r="AY2123">
        <v>798.43009194865613</v>
      </c>
      <c r="AZ2123">
        <v>150056.95148083044</v>
      </c>
      <c r="BA2123">
        <v>4331.5098697016001</v>
      </c>
      <c r="BB2123">
        <v>814063.96491171874</v>
      </c>
      <c r="BC2123">
        <v>138.38300972539525</v>
      </c>
      <c r="BD2123">
        <v>26007.702847790784</v>
      </c>
      <c r="BE2123">
        <v>-20660.053981996403</v>
      </c>
      <c r="BF2123">
        <v>-3882850.5453764042</v>
      </c>
      <c r="BG2123">
        <v>-660.04708222326087</v>
      </c>
      <c r="BH2123">
        <v>-124049.24863303965</v>
      </c>
      <c r="BI2123">
        <v>0.72877759487442151</v>
      </c>
      <c r="BJ2123">
        <v>1.2973508512631611</v>
      </c>
      <c r="BK2123">
        <v>0.56857325638873957</v>
      </c>
      <c r="BL2123">
        <v>17.182032019077649</v>
      </c>
      <c r="BM2123">
        <v>3.8719889538394958</v>
      </c>
      <c r="BN2123">
        <f t="shared" si="210"/>
        <v>-13.310043065238153</v>
      </c>
      <c r="BO2123">
        <v>0.55222092525460331</v>
      </c>
      <c r="BP2123">
        <v>4.8734745004342349E-3</v>
      </c>
      <c r="BQ2123">
        <v>4.1739328322983792E-2</v>
      </c>
      <c r="BR2123">
        <v>0.27692307692307694</v>
      </c>
      <c r="BS2123">
        <v>0.37931034482758619</v>
      </c>
      <c r="BT2123">
        <v>0.1111111111111111</v>
      </c>
      <c r="BU2123">
        <v>0.38117039801258085</v>
      </c>
      <c r="BV2123">
        <v>0.83566611784692879</v>
      </c>
      <c r="BW2123">
        <v>0.28350165571884761</v>
      </c>
      <c r="BX2123">
        <v>0.35335231729864397</v>
      </c>
      <c r="BY2123">
        <f t="shared" si="211"/>
        <v>1.0704173786700404E-2</v>
      </c>
      <c r="BZ2123">
        <v>0</v>
      </c>
      <c r="CA2123">
        <f t="shared" si="212"/>
        <v>1.0705613095065849E-3</v>
      </c>
      <c r="CC2123">
        <v>1.0704173786700404E-2</v>
      </c>
      <c r="CD2123">
        <v>1.0705613095065849E-3</v>
      </c>
    </row>
    <row r="2124" spans="1:82" x14ac:dyDescent="0.3">
      <c r="A2124">
        <v>0</v>
      </c>
      <c r="B2124" t="s">
        <v>1342</v>
      </c>
      <c r="C2124" t="s">
        <v>527</v>
      </c>
      <c r="D2124">
        <v>40041</v>
      </c>
      <c r="E2124" s="2">
        <f t="shared" si="209"/>
        <v>0.69816225459510151</v>
      </c>
      <c r="F2124" s="2" t="s">
        <v>1941</v>
      </c>
      <c r="G2124" s="3">
        <v>5518</v>
      </c>
      <c r="H2124" s="1">
        <v>1.8980160950987945</v>
      </c>
      <c r="I2124" s="1">
        <f t="shared" si="213"/>
        <v>-25.859469317438851</v>
      </c>
      <c r="J2124" s="1">
        <v>2.7432433789999999</v>
      </c>
      <c r="K2124" s="1">
        <v>51.764770805399998</v>
      </c>
      <c r="L2124" s="2">
        <v>0.17118093597000006</v>
      </c>
      <c r="M2124" s="2">
        <v>8.0833861225408105E-3</v>
      </c>
      <c r="N2124" s="7">
        <v>0</v>
      </c>
      <c r="O2124" s="2">
        <v>3.3423442560868932E-2</v>
      </c>
      <c r="P2124" s="3">
        <v>-53432.704660522999</v>
      </c>
      <c r="Q2124" s="3">
        <v>-1707.0672146940562</v>
      </c>
      <c r="R2124" s="3">
        <v>-105047.20018660932</v>
      </c>
      <c r="S2124" s="3">
        <v>-192.29822826420082</v>
      </c>
      <c r="T2124" s="3">
        <v>-38973.913021442495</v>
      </c>
      <c r="V2124">
        <v>40041</v>
      </c>
      <c r="W2124" s="2">
        <v>0.59861576180481957</v>
      </c>
      <c r="X2124" s="2">
        <v>5.0917501792609648E-2</v>
      </c>
      <c r="Y2124" s="2">
        <v>0.89572954341975586</v>
      </c>
      <c r="Z2124" s="2">
        <v>0.78230543159033017</v>
      </c>
      <c r="AA2124" s="2">
        <v>0.14920343822608378</v>
      </c>
      <c r="AB2124" s="2">
        <v>0.4225389791735763</v>
      </c>
      <c r="AC2124" s="2">
        <v>8.0833861225408105E-3</v>
      </c>
      <c r="AD2124" s="2">
        <v>0</v>
      </c>
      <c r="AE2124" s="2">
        <v>3.3423442560868932E-2</v>
      </c>
      <c r="AF2124">
        <v>154681.49073323727</v>
      </c>
      <c r="AG2124">
        <v>283.38329923584956</v>
      </c>
      <c r="AH2124">
        <v>53261.014216802811</v>
      </c>
      <c r="AI2124">
        <v>4156.8299995649058</v>
      </c>
      <c r="AJ2124">
        <v>2.2124696687405567</v>
      </c>
      <c r="AK2124">
        <v>49634.290546627941</v>
      </c>
      <c r="AL2124">
        <v>91.085070971648776</v>
      </c>
      <c r="AM2124">
        <v>17119.157244061629</v>
      </c>
      <c r="AN2124">
        <v>1324.773950863593</v>
      </c>
      <c r="AO2124">
        <v>0.71101430743220007</v>
      </c>
      <c r="AP2124">
        <v>-105047.20018660932</v>
      </c>
      <c r="AQ2124">
        <v>-192.29822826420079</v>
      </c>
      <c r="AR2124">
        <v>-36141.856972741181</v>
      </c>
      <c r="AS2124">
        <v>-2832.0560487013126</v>
      </c>
      <c r="AT2124">
        <v>-1.5014553613083566</v>
      </c>
      <c r="AU2124" s="3">
        <v>-10042142.513898693</v>
      </c>
      <c r="AV2124" s="3">
        <v>-320826.21232960094</v>
      </c>
      <c r="AW2124">
        <v>83309.109974630002</v>
      </c>
      <c r="AX2124">
        <v>15657114.128631962</v>
      </c>
      <c r="AY2124">
        <v>2661.5581454573603</v>
      </c>
      <c r="AZ2124">
        <v>500213.23785725626</v>
      </c>
      <c r="BA2124">
        <v>29876.405314107004</v>
      </c>
      <c r="BB2124">
        <v>5614971.6147332704</v>
      </c>
      <c r="BC2124">
        <v>954.49093076330405</v>
      </c>
      <c r="BD2124">
        <v>179387.02552765535</v>
      </c>
      <c r="BE2124">
        <v>-53432.704660522999</v>
      </c>
      <c r="BF2124">
        <v>-10042142.513898693</v>
      </c>
      <c r="BG2124">
        <v>-1707.0672146940562</v>
      </c>
      <c r="BH2124">
        <v>-320826.21232960094</v>
      </c>
      <c r="BI2124">
        <v>1.3599346676982293</v>
      </c>
      <c r="BJ2124">
        <v>3.2579507627970239</v>
      </c>
      <c r="BK2124">
        <v>1.8980160950987945</v>
      </c>
      <c r="BL2124">
        <v>38.820747741577755</v>
      </c>
      <c r="BM2124">
        <v>12.961278424138905</v>
      </c>
      <c r="BN2124">
        <f t="shared" si="210"/>
        <v>-25.859469317438851</v>
      </c>
      <c r="BO2124">
        <v>0.69816225459510151</v>
      </c>
      <c r="BP2124">
        <v>1.1497548143169127E-2</v>
      </c>
      <c r="BQ2124">
        <v>5.5348904701347151E-2</v>
      </c>
      <c r="BR2124">
        <v>0.42261904761904762</v>
      </c>
      <c r="BS2124">
        <v>0.20689655172413793</v>
      </c>
      <c r="BT2124">
        <v>0.27777777777777779</v>
      </c>
      <c r="BU2124">
        <v>0.74055840118695537</v>
      </c>
      <c r="BV2124">
        <v>0.78230543159033017</v>
      </c>
      <c r="BW2124">
        <v>0.15477535085693339</v>
      </c>
      <c r="BX2124">
        <v>0.4225389791735763</v>
      </c>
      <c r="BY2124">
        <f t="shared" si="211"/>
        <v>0.3143099010428807</v>
      </c>
      <c r="BZ2124">
        <v>0</v>
      </c>
      <c r="CA2124">
        <f t="shared" si="212"/>
        <v>1.8932688491339247E-2</v>
      </c>
      <c r="CC2124">
        <v>0.3143099010428807</v>
      </c>
      <c r="CD2124">
        <v>1.8932688491339247E-2</v>
      </c>
    </row>
    <row r="2125" spans="1:82" x14ac:dyDescent="0.3">
      <c r="A2125">
        <v>1</v>
      </c>
      <c r="B2125" t="s">
        <v>1342</v>
      </c>
      <c r="C2125" t="s">
        <v>1354</v>
      </c>
      <c r="D2125">
        <v>40043</v>
      </c>
      <c r="E2125" s="2">
        <v>0</v>
      </c>
      <c r="F2125" s="2" t="s">
        <v>1954</v>
      </c>
      <c r="G2125" s="3">
        <v>-999</v>
      </c>
      <c r="H2125" s="1">
        <v>0.37444102010034397</v>
      </c>
      <c r="I2125" s="1">
        <f t="shared" si="213"/>
        <v>-999</v>
      </c>
      <c r="J2125" s="1">
        <v>-999</v>
      </c>
      <c r="K2125" s="1">
        <v>-999</v>
      </c>
      <c r="L2125" s="2">
        <v>-999</v>
      </c>
      <c r="M2125" s="2">
        <v>-999</v>
      </c>
      <c r="N2125" s="7">
        <v>-999</v>
      </c>
      <c r="O2125" s="2">
        <v>-999</v>
      </c>
      <c r="P2125" s="3">
        <v>-999</v>
      </c>
      <c r="Q2125" s="3">
        <v>-999</v>
      </c>
      <c r="R2125" s="3">
        <v>-999</v>
      </c>
      <c r="S2125" s="3">
        <v>-999</v>
      </c>
      <c r="T2125" s="3">
        <v>-999</v>
      </c>
      <c r="V2125">
        <v>40043</v>
      </c>
      <c r="W2125" s="2">
        <v>-999</v>
      </c>
      <c r="X2125" s="2">
        <v>1.004501561468237E-2</v>
      </c>
      <c r="Y2125" s="2">
        <v>-999</v>
      </c>
      <c r="Z2125" s="2">
        <v>-999</v>
      </c>
      <c r="AA2125" s="2">
        <v>-999</v>
      </c>
      <c r="AB2125" s="2">
        <v>-999</v>
      </c>
      <c r="AC2125" s="2">
        <v>-999</v>
      </c>
      <c r="AD2125" s="2">
        <v>-999</v>
      </c>
      <c r="AE2125" s="2">
        <v>-999</v>
      </c>
      <c r="AF2125" s="2">
        <v>-999</v>
      </c>
      <c r="AG2125" s="2">
        <v>-999</v>
      </c>
      <c r="AH2125" s="2">
        <v>-999</v>
      </c>
      <c r="AI2125" s="2">
        <v>-999</v>
      </c>
      <c r="AJ2125" s="2">
        <v>-999</v>
      </c>
      <c r="AK2125" s="2">
        <v>-999</v>
      </c>
      <c r="AL2125" s="2">
        <v>-999</v>
      </c>
      <c r="AM2125" s="2">
        <v>-999</v>
      </c>
      <c r="AN2125" s="2">
        <v>-999</v>
      </c>
      <c r="AO2125" s="2">
        <v>-999</v>
      </c>
      <c r="AP2125" s="2">
        <v>-999</v>
      </c>
      <c r="AQ2125" s="2">
        <v>-999</v>
      </c>
      <c r="AR2125" s="2">
        <v>-999</v>
      </c>
      <c r="AS2125" s="2">
        <v>-999</v>
      </c>
      <c r="AT2125" s="2">
        <v>-999</v>
      </c>
      <c r="AU2125" s="2">
        <v>-999</v>
      </c>
      <c r="AV2125" s="2">
        <v>-999</v>
      </c>
      <c r="AW2125" s="2">
        <v>-999</v>
      </c>
      <c r="AX2125" s="2">
        <v>-999</v>
      </c>
      <c r="AY2125" s="2">
        <v>-999</v>
      </c>
      <c r="AZ2125" s="2">
        <v>-999</v>
      </c>
      <c r="BA2125" s="2">
        <v>-999</v>
      </c>
      <c r="BB2125" s="2">
        <v>-999</v>
      </c>
      <c r="BC2125" s="2">
        <v>-999</v>
      </c>
      <c r="BD2125" s="2">
        <v>-999</v>
      </c>
      <c r="BE2125" s="2">
        <v>-999</v>
      </c>
      <c r="BF2125" s="2">
        <v>-999</v>
      </c>
      <c r="BG2125" s="2">
        <v>-999</v>
      </c>
      <c r="BH2125" s="2">
        <v>-999</v>
      </c>
      <c r="BI2125">
        <v>0</v>
      </c>
      <c r="BJ2125">
        <v>0.37444102010034397</v>
      </c>
      <c r="BK2125">
        <v>0.37444102010034397</v>
      </c>
      <c r="BL2125">
        <v>-999</v>
      </c>
      <c r="BM2125">
        <v>2.9064897347379604</v>
      </c>
      <c r="BN2125">
        <f t="shared" si="210"/>
        <v>-999</v>
      </c>
      <c r="BO2125" t="s">
        <v>3748</v>
      </c>
      <c r="BP2125" t="s">
        <v>3748</v>
      </c>
      <c r="BQ2125">
        <v>3.5463234380944675E-2</v>
      </c>
      <c r="BR2125">
        <v>0.21608265947888589</v>
      </c>
      <c r="BS2125">
        <v>0.31034482758620691</v>
      </c>
      <c r="BT2125">
        <v>0.1111111111111111</v>
      </c>
      <c r="BU2125" t="s">
        <v>3748</v>
      </c>
      <c r="BY2125">
        <f t="shared" si="211"/>
        <v>-999</v>
      </c>
      <c r="CA2125">
        <f t="shared" si="212"/>
        <v>-999</v>
      </c>
    </row>
    <row r="2126" spans="1:82" x14ac:dyDescent="0.3">
      <c r="A2126">
        <v>1</v>
      </c>
      <c r="B2126" t="s">
        <v>1342</v>
      </c>
      <c r="C2126" t="s">
        <v>623</v>
      </c>
      <c r="D2126">
        <v>40045</v>
      </c>
      <c r="E2126" s="2">
        <v>0</v>
      </c>
      <c r="F2126" s="2" t="s">
        <v>1954</v>
      </c>
      <c r="G2126" s="3">
        <v>-999</v>
      </c>
      <c r="H2126" s="1">
        <v>0.37555367319111382</v>
      </c>
      <c r="I2126" s="1">
        <f t="shared" si="213"/>
        <v>-999</v>
      </c>
      <c r="J2126" s="1">
        <v>-999</v>
      </c>
      <c r="K2126" s="1">
        <v>-999</v>
      </c>
      <c r="L2126" s="2">
        <v>-999</v>
      </c>
      <c r="M2126" s="2">
        <v>-999</v>
      </c>
      <c r="N2126" s="7">
        <v>-999</v>
      </c>
      <c r="O2126" s="2">
        <v>-999</v>
      </c>
      <c r="P2126" s="3">
        <v>-999</v>
      </c>
      <c r="Q2126" s="3">
        <v>-999</v>
      </c>
      <c r="R2126" s="3">
        <v>-999</v>
      </c>
      <c r="S2126" s="3">
        <v>-999</v>
      </c>
      <c r="T2126" s="3">
        <v>-999</v>
      </c>
      <c r="V2126">
        <v>40045</v>
      </c>
      <c r="W2126" s="2">
        <v>-999</v>
      </c>
      <c r="X2126" s="2">
        <v>1.0074864421491818E-2</v>
      </c>
      <c r="Y2126" s="2">
        <v>-999</v>
      </c>
      <c r="Z2126" s="2">
        <v>-999</v>
      </c>
      <c r="AA2126" s="2">
        <v>-999</v>
      </c>
      <c r="AB2126" s="2">
        <v>-999</v>
      </c>
      <c r="AC2126" s="2">
        <v>-999</v>
      </c>
      <c r="AD2126" s="2">
        <v>-999</v>
      </c>
      <c r="AE2126" s="2">
        <v>-999</v>
      </c>
      <c r="AF2126" s="2">
        <v>-999</v>
      </c>
      <c r="AG2126" s="2">
        <v>-999</v>
      </c>
      <c r="AH2126" s="2">
        <v>-999</v>
      </c>
      <c r="AI2126" s="2">
        <v>-999</v>
      </c>
      <c r="AJ2126" s="2">
        <v>-999</v>
      </c>
      <c r="AK2126" s="2">
        <v>-999</v>
      </c>
      <c r="AL2126" s="2">
        <v>-999</v>
      </c>
      <c r="AM2126" s="2">
        <v>-999</v>
      </c>
      <c r="AN2126" s="2">
        <v>-999</v>
      </c>
      <c r="AO2126" s="2">
        <v>-999</v>
      </c>
      <c r="AP2126" s="2">
        <v>-999</v>
      </c>
      <c r="AQ2126" s="2">
        <v>-999</v>
      </c>
      <c r="AR2126" s="2">
        <v>-999</v>
      </c>
      <c r="AS2126" s="2">
        <v>-999</v>
      </c>
      <c r="AT2126" s="2">
        <v>-999</v>
      </c>
      <c r="AU2126" s="2">
        <v>-999</v>
      </c>
      <c r="AV2126" s="2">
        <v>-999</v>
      </c>
      <c r="AW2126" s="2">
        <v>-999</v>
      </c>
      <c r="AX2126" s="2">
        <v>-999</v>
      </c>
      <c r="AY2126" s="2">
        <v>-999</v>
      </c>
      <c r="AZ2126" s="2">
        <v>-999</v>
      </c>
      <c r="BA2126" s="2">
        <v>-999</v>
      </c>
      <c r="BB2126" s="2">
        <v>-999</v>
      </c>
      <c r="BC2126" s="2">
        <v>-999</v>
      </c>
      <c r="BD2126" s="2">
        <v>-999</v>
      </c>
      <c r="BE2126" s="2">
        <v>-999</v>
      </c>
      <c r="BF2126" s="2">
        <v>-999</v>
      </c>
      <c r="BG2126" s="2">
        <v>-999</v>
      </c>
      <c r="BH2126" s="2">
        <v>-999</v>
      </c>
      <c r="BI2126">
        <v>0</v>
      </c>
      <c r="BJ2126">
        <v>0.37555367319111382</v>
      </c>
      <c r="BK2126">
        <v>0.37555367319111382</v>
      </c>
      <c r="BL2126">
        <v>-999</v>
      </c>
      <c r="BM2126">
        <v>4.7110135749105684</v>
      </c>
      <c r="BN2126">
        <f t="shared" si="210"/>
        <v>-999</v>
      </c>
      <c r="BO2126" t="s">
        <v>3748</v>
      </c>
      <c r="BP2126" t="s">
        <v>3748</v>
      </c>
      <c r="BQ2126">
        <v>2.6279200140979682E-2</v>
      </c>
      <c r="BR2126">
        <v>0.32142857142857145</v>
      </c>
      <c r="BS2126">
        <v>0.20689655172413793</v>
      </c>
      <c r="BT2126">
        <v>0.1111111111111111</v>
      </c>
      <c r="BU2126" t="s">
        <v>3748</v>
      </c>
      <c r="BY2126">
        <f t="shared" si="211"/>
        <v>-999</v>
      </c>
      <c r="CA2126">
        <f t="shared" si="212"/>
        <v>-999</v>
      </c>
    </row>
    <row r="2127" spans="1:82" x14ac:dyDescent="0.3">
      <c r="A2127">
        <v>0</v>
      </c>
      <c r="B2127" t="s">
        <v>1342</v>
      </c>
      <c r="C2127" t="s">
        <v>227</v>
      </c>
      <c r="D2127">
        <v>40047</v>
      </c>
      <c r="E2127" s="2">
        <f>BO2127</f>
        <v>0.57418841824555766</v>
      </c>
      <c r="F2127" s="2" t="s">
        <v>1939</v>
      </c>
      <c r="G2127" s="3">
        <v>5280</v>
      </c>
      <c r="H2127" s="1">
        <v>4.9916614801397241</v>
      </c>
      <c r="I2127" s="1">
        <f t="shared" si="213"/>
        <v>-14.31527886191604</v>
      </c>
      <c r="J2127" s="1">
        <v>2.8758004506099999</v>
      </c>
      <c r="K2127" s="1">
        <v>-52.413893204399997</v>
      </c>
      <c r="L2127" s="2">
        <v>0.14535149377799994</v>
      </c>
      <c r="M2127" s="2">
        <v>-4.2651100185738811E-3</v>
      </c>
      <c r="N2127" s="7">
        <v>0</v>
      </c>
      <c r="O2127" s="2">
        <v>9.8533474468257923E-5</v>
      </c>
      <c r="P2127" s="3">
        <v>-66828.862699403006</v>
      </c>
      <c r="Q2127" s="3">
        <v>-2135.0474626774167</v>
      </c>
      <c r="R2127" s="3">
        <v>-416201.22498287429</v>
      </c>
      <c r="S2127" s="3">
        <v>-770.65879379101375</v>
      </c>
      <c r="T2127" s="3">
        <v>-153267.88473910789</v>
      </c>
      <c r="V2127">
        <v>40047</v>
      </c>
      <c r="W2127" s="2">
        <v>0.492116625874983</v>
      </c>
      <c r="X2127" s="2">
        <v>0.13390978770908968</v>
      </c>
      <c r="Y2127" s="2">
        <v>0.46579566455561883</v>
      </c>
      <c r="Z2127" s="2">
        <v>0.82010744285555492</v>
      </c>
      <c r="AA2127" s="2">
        <v>0.1510744267816877</v>
      </c>
      <c r="AB2127" s="2">
        <v>0.35878219414032159</v>
      </c>
      <c r="AC2127" s="2">
        <v>-4.2651100185738811E-3</v>
      </c>
      <c r="AD2127" s="2">
        <v>0</v>
      </c>
      <c r="AE2127" s="2">
        <v>9.8533474468257923E-5</v>
      </c>
      <c r="AF2127">
        <v>540823.62601710798</v>
      </c>
      <c r="AG2127">
        <v>1000.7730996837544</v>
      </c>
      <c r="AH2127">
        <v>188092.2073875948</v>
      </c>
      <c r="AI2127">
        <v>10973.609724311478</v>
      </c>
      <c r="AJ2127">
        <v>7.8057012964088885</v>
      </c>
      <c r="AK2127">
        <v>124622.40103423368</v>
      </c>
      <c r="AL2127">
        <v>230.11430589274067</v>
      </c>
      <c r="AM2127">
        <v>43249.271748518426</v>
      </c>
      <c r="AN2127">
        <v>2548.6606242799617</v>
      </c>
      <c r="AO2127">
        <v>1.7951932489689482</v>
      </c>
      <c r="AP2127">
        <v>-416201.22498287429</v>
      </c>
      <c r="AQ2127">
        <v>-770.65879379101375</v>
      </c>
      <c r="AR2127">
        <v>-144842.93563907637</v>
      </c>
      <c r="AS2127">
        <v>-8424.9491000315174</v>
      </c>
      <c r="AT2127">
        <v>-6.0105080474399406</v>
      </c>
      <c r="AU2127" s="3">
        <v>-12559816.4557258</v>
      </c>
      <c r="AV2127" s="3">
        <v>-401260.82013559371</v>
      </c>
      <c r="AW2127">
        <v>88905.571486190005</v>
      </c>
      <c r="AX2127">
        <v>16708913.105114549</v>
      </c>
      <c r="AY2127">
        <v>2840.3538104976801</v>
      </c>
      <c r="AZ2127">
        <v>533816.09514493402</v>
      </c>
      <c r="BA2127">
        <v>22076.708786787</v>
      </c>
      <c r="BB2127">
        <v>4149096.6493887487</v>
      </c>
      <c r="BC2127">
        <v>705.30634782026345</v>
      </c>
      <c r="BD2127">
        <v>132555.27500934032</v>
      </c>
      <c r="BE2127">
        <v>-66828.862699403006</v>
      </c>
      <c r="BF2127">
        <v>-12559816.4557258</v>
      </c>
      <c r="BG2127">
        <v>-2135.0474626774167</v>
      </c>
      <c r="BH2127">
        <v>-401260.82013559371</v>
      </c>
      <c r="BI2127">
        <v>2.2630653688847686</v>
      </c>
      <c r="BJ2127">
        <v>7.2547268490244932</v>
      </c>
      <c r="BK2127">
        <v>4.9916614801397241</v>
      </c>
      <c r="BL2127">
        <v>18.606810180783821</v>
      </c>
      <c r="BM2127">
        <v>4.2915313188677811</v>
      </c>
      <c r="BN2127">
        <f t="shared" si="210"/>
        <v>-14.31527886191604</v>
      </c>
      <c r="BO2127">
        <v>0.57418841824555766</v>
      </c>
      <c r="BP2127">
        <v>1.5735565435873691E-2</v>
      </c>
      <c r="BQ2127">
        <v>4.1352318426332114E-2</v>
      </c>
      <c r="BR2127">
        <v>0.44047619047619047</v>
      </c>
      <c r="BS2127">
        <v>0.37931034482758619</v>
      </c>
      <c r="BT2127">
        <v>0.1111111111111111</v>
      </c>
      <c r="BU2127">
        <v>0.40995814323910978</v>
      </c>
      <c r="BV2127">
        <v>0.82010744285555492</v>
      </c>
      <c r="BW2127">
        <v>0.15671621035444783</v>
      </c>
      <c r="BX2127">
        <v>0.35878219414032159</v>
      </c>
      <c r="BY2127">
        <f t="shared" si="211"/>
        <v>6.527225367147664E-2</v>
      </c>
      <c r="BZ2127">
        <v>0</v>
      </c>
      <c r="CA2127">
        <f t="shared" si="212"/>
        <v>6.7153468530986726E-5</v>
      </c>
      <c r="CC2127">
        <v>6.527225367147664E-2</v>
      </c>
      <c r="CD2127">
        <v>6.7153468530986726E-5</v>
      </c>
    </row>
    <row r="2128" spans="1:82" x14ac:dyDescent="0.3">
      <c r="A2128">
        <v>0</v>
      </c>
      <c r="B2128" t="s">
        <v>1342</v>
      </c>
      <c r="C2128" t="s">
        <v>1355</v>
      </c>
      <c r="D2128">
        <v>40049</v>
      </c>
      <c r="E2128" s="2">
        <f>BO2128</f>
        <v>0.64943934927956459</v>
      </c>
      <c r="F2128" s="2" t="s">
        <v>1940</v>
      </c>
      <c r="G2128" s="3">
        <v>1405</v>
      </c>
      <c r="H2128" s="1">
        <v>0.37529851132683789</v>
      </c>
      <c r="I2128" s="1">
        <f t="shared" si="213"/>
        <v>-22.667337560413976</v>
      </c>
      <c r="J2128" s="1">
        <v>2.7912405444599999</v>
      </c>
      <c r="K2128" s="1">
        <v>6.5539681855399996</v>
      </c>
      <c r="L2128" s="2">
        <v>0.18414667957999997</v>
      </c>
      <c r="M2128" s="2">
        <v>5.2896555820284696E-4</v>
      </c>
      <c r="N2128" s="7">
        <v>0</v>
      </c>
      <c r="O2128" s="2">
        <v>7.4230843665046859E-3</v>
      </c>
      <c r="P2128" s="3">
        <v>-27168.271947383699</v>
      </c>
      <c r="Q2128" s="3">
        <v>-867.97152822278656</v>
      </c>
      <c r="R2128" s="3">
        <v>-114227.49571240949</v>
      </c>
      <c r="S2128" s="3">
        <v>-211.44556318420018</v>
      </c>
      <c r="T2128" s="3">
        <v>-44670.18041502242</v>
      </c>
      <c r="V2128">
        <v>40049</v>
      </c>
      <c r="W2128" s="2">
        <v>0.51235593844539085</v>
      </c>
      <c r="X2128" s="2">
        <v>1.0068019271592813E-2</v>
      </c>
      <c r="Y2128" s="2">
        <v>0.71724606468146701</v>
      </c>
      <c r="Z2128" s="2">
        <v>0.79599304076410515</v>
      </c>
      <c r="AA2128" s="2">
        <v>1.8890735380304741E-2</v>
      </c>
      <c r="AB2128" s="2">
        <v>0.45454331445864454</v>
      </c>
      <c r="AC2128" s="2">
        <v>5.2896555820284696E-4</v>
      </c>
      <c r="AD2128" s="2">
        <v>0</v>
      </c>
      <c r="AE2128" s="2">
        <v>7.4230843665046859E-3</v>
      </c>
      <c r="AF2128">
        <v>119853.25448810078</v>
      </c>
      <c r="AG2128">
        <v>221.84037027082672</v>
      </c>
      <c r="AH2128">
        <v>41694.211150466348</v>
      </c>
      <c r="AI2128">
        <v>5174.3362647583745</v>
      </c>
      <c r="AJ2128">
        <v>1.7302388250878304</v>
      </c>
      <c r="AK2128">
        <v>5625.7587756912835</v>
      </c>
      <c r="AL2128">
        <v>10.394807086626551</v>
      </c>
      <c r="AM2128">
        <v>1953.671827220018</v>
      </c>
      <c r="AN2128">
        <v>244.69517298227856</v>
      </c>
      <c r="AO2128">
        <v>8.1087857595631876E-2</v>
      </c>
      <c r="AP2128">
        <v>-114227.49571240949</v>
      </c>
      <c r="AQ2128">
        <v>-211.44556318420018</v>
      </c>
      <c r="AR2128">
        <v>-39740.539323246332</v>
      </c>
      <c r="AS2128">
        <v>-4929.6410917760959</v>
      </c>
      <c r="AT2128">
        <v>-1.6491509674921985</v>
      </c>
      <c r="AU2128" s="3">
        <v>-5106005.0297912927</v>
      </c>
      <c r="AV2128" s="3">
        <v>-163126.56901419049</v>
      </c>
      <c r="AW2128">
        <v>28364.936590796999</v>
      </c>
      <c r="AX2128">
        <v>5330906.1828743881</v>
      </c>
      <c r="AY2128">
        <v>906.20255157698409</v>
      </c>
      <c r="AZ2128">
        <v>170311.70754337838</v>
      </c>
      <c r="BA2128">
        <v>1196.6646434132999</v>
      </c>
      <c r="BB2128">
        <v>224901.15308309559</v>
      </c>
      <c r="BC2128">
        <v>38.231023354197532</v>
      </c>
      <c r="BD2128">
        <v>7185.1385291878842</v>
      </c>
      <c r="BE2128">
        <v>-27168.271947383699</v>
      </c>
      <c r="BF2128">
        <v>-5106005.0297912927</v>
      </c>
      <c r="BG2128">
        <v>-867.97152822278656</v>
      </c>
      <c r="BH2128">
        <v>-163126.56901419049</v>
      </c>
      <c r="BI2128">
        <v>0.64451987283843271</v>
      </c>
      <c r="BJ2128">
        <v>1.0198183841652706</v>
      </c>
      <c r="BK2128">
        <v>0.37529851132683789</v>
      </c>
      <c r="BL2128">
        <v>27.156023215237905</v>
      </c>
      <c r="BM2128">
        <v>4.4886856548239304</v>
      </c>
      <c r="BN2128">
        <f t="shared" si="210"/>
        <v>-22.667337560413976</v>
      </c>
      <c r="BO2128">
        <v>0.64943934927956459</v>
      </c>
      <c r="BP2128">
        <v>5.0688067958349365E-3</v>
      </c>
      <c r="BQ2128">
        <v>8.3557749117881844E-2</v>
      </c>
      <c r="BR2128">
        <v>0.39285714285714285</v>
      </c>
      <c r="BS2128">
        <v>0.31034482758620691</v>
      </c>
      <c r="BT2128">
        <v>0.1111111111111111</v>
      </c>
      <c r="BU2128">
        <v>0.64914275915108943</v>
      </c>
      <c r="BV2128">
        <v>0.79599304076410515</v>
      </c>
      <c r="BW2128">
        <v>1.9596198527287077E-2</v>
      </c>
      <c r="BX2128">
        <v>0.45454331445864454</v>
      </c>
      <c r="BY2128">
        <f t="shared" si="211"/>
        <v>0.33394393900655284</v>
      </c>
      <c r="BZ2128">
        <v>0</v>
      </c>
      <c r="CA2128">
        <f t="shared" si="212"/>
        <v>4.093579167070505E-3</v>
      </c>
      <c r="CC2128">
        <v>0.33394393900655284</v>
      </c>
      <c r="CD2128">
        <v>4.093579167070505E-3</v>
      </c>
    </row>
    <row r="2129" spans="1:82" x14ac:dyDescent="0.3">
      <c r="A2129">
        <v>0</v>
      </c>
      <c r="B2129" t="s">
        <v>1342</v>
      </c>
      <c r="C2129" t="s">
        <v>371</v>
      </c>
      <c r="D2129">
        <v>40051</v>
      </c>
      <c r="E2129" s="2">
        <f>BO2129</f>
        <v>0.64601547993534369</v>
      </c>
      <c r="F2129" s="2" t="s">
        <v>1940</v>
      </c>
      <c r="G2129" s="3">
        <v>6814</v>
      </c>
      <c r="H2129" s="1">
        <v>1.9076641986400937</v>
      </c>
      <c r="I2129" s="1">
        <f t="shared" si="213"/>
        <v>-15.601605933103107</v>
      </c>
      <c r="J2129" s="1">
        <v>2.9350792222200002</v>
      </c>
      <c r="K2129" s="1">
        <v>-50.160328929400002</v>
      </c>
      <c r="L2129" s="2">
        <v>0.16774321973500006</v>
      </c>
      <c r="M2129" s="2">
        <v>-3.5754645159077267E-3</v>
      </c>
      <c r="N2129" s="7">
        <v>0</v>
      </c>
      <c r="O2129" s="2">
        <v>8.9915120205420439E-3</v>
      </c>
      <c r="P2129" s="3">
        <v>-46364.951808052007</v>
      </c>
      <c r="Q2129" s="3">
        <v>-1481.2667568533438</v>
      </c>
      <c r="R2129" s="3">
        <v>-198866.09887993219</v>
      </c>
      <c r="S2129" s="3">
        <v>-365.53424880916174</v>
      </c>
      <c r="T2129" s="3">
        <v>-71327.108949209491</v>
      </c>
      <c r="V2129">
        <v>40051</v>
      </c>
      <c r="W2129" s="2">
        <v>0.5230315335959822</v>
      </c>
      <c r="X2129" s="2">
        <v>5.1176328538403822E-2</v>
      </c>
      <c r="Y2129" s="2">
        <v>0.5942266227216928</v>
      </c>
      <c r="Z2129" s="2">
        <v>0.83701228817970941</v>
      </c>
      <c r="AA2129" s="2">
        <v>0.14457889839699725</v>
      </c>
      <c r="AB2129" s="2">
        <v>0.41405340161557125</v>
      </c>
      <c r="AC2129" s="2">
        <v>-3.5754645159077267E-3</v>
      </c>
      <c r="AD2129" s="2">
        <v>0</v>
      </c>
      <c r="AE2129" s="2">
        <v>8.9915120205420439E-3</v>
      </c>
      <c r="AF2129">
        <v>289808.20601150236</v>
      </c>
      <c r="AG2129">
        <v>531.91665987106148</v>
      </c>
      <c r="AH2129">
        <v>99972.090309981519</v>
      </c>
      <c r="AI2129">
        <v>3846.278981422121</v>
      </c>
      <c r="AJ2129">
        <v>4.1521026123863383</v>
      </c>
      <c r="AK2129">
        <v>90942.107131570185</v>
      </c>
      <c r="AL2129">
        <v>166.38241106189977</v>
      </c>
      <c r="AM2129">
        <v>31271.059321031149</v>
      </c>
      <c r="AN2129">
        <v>1220.2010211630104</v>
      </c>
      <c r="AO2129">
        <v>1.2991793019530642</v>
      </c>
      <c r="AP2129">
        <v>-198866.09887993219</v>
      </c>
      <c r="AQ2129">
        <v>-365.53424880916168</v>
      </c>
      <c r="AR2129">
        <v>-68701.03098895037</v>
      </c>
      <c r="AS2129">
        <v>-2626.0779602591106</v>
      </c>
      <c r="AT2129">
        <v>-2.8529233104332743</v>
      </c>
      <c r="AU2129" s="3">
        <v>-8713829.0428052936</v>
      </c>
      <c r="AV2129" s="3">
        <v>-278389.27428301744</v>
      </c>
      <c r="AW2129">
        <v>77573.232423509995</v>
      </c>
      <c r="AX2129">
        <v>14579113.301674468</v>
      </c>
      <c r="AY2129">
        <v>2478.3084189607202</v>
      </c>
      <c r="AZ2129">
        <v>465773.28425947775</v>
      </c>
      <c r="BA2129">
        <v>31208.280615457988</v>
      </c>
      <c r="BB2129">
        <v>5865284.2588691739</v>
      </c>
      <c r="BC2129">
        <v>997.0416621073764</v>
      </c>
      <c r="BD2129">
        <v>187384.00997646031</v>
      </c>
      <c r="BE2129">
        <v>-46364.951808052007</v>
      </c>
      <c r="BF2129">
        <v>-8713829.0428052936</v>
      </c>
      <c r="BG2129">
        <v>-1481.2667568533438</v>
      </c>
      <c r="BH2129">
        <v>-278389.27428301744</v>
      </c>
      <c r="BI2129">
        <v>1.3422356546775713</v>
      </c>
      <c r="BJ2129">
        <v>3.2498998533176651</v>
      </c>
      <c r="BK2129">
        <v>1.9076641986400937</v>
      </c>
      <c r="BL2129">
        <v>26.262060912530423</v>
      </c>
      <c r="BM2129">
        <v>10.660454979427316</v>
      </c>
      <c r="BN2129">
        <f t="shared" si="210"/>
        <v>-15.601605933103107</v>
      </c>
      <c r="BO2129">
        <v>0.64601547993534369</v>
      </c>
      <c r="BP2129">
        <v>1.0500319700416379E-2</v>
      </c>
      <c r="BQ2129">
        <v>6.8041903398190176E-2</v>
      </c>
      <c r="BR2129">
        <v>0.59583333333333344</v>
      </c>
      <c r="BS2129">
        <v>0.41379310344827586</v>
      </c>
      <c r="BT2129">
        <v>0.1111111111111111</v>
      </c>
      <c r="BU2129">
        <v>0.44679572515342186</v>
      </c>
      <c r="BV2129">
        <v>0.83701228817970941</v>
      </c>
      <c r="BW2129">
        <v>0.1499781103703291</v>
      </c>
      <c r="BX2129">
        <v>0.41405340161557125</v>
      </c>
      <c r="BY2129">
        <f t="shared" si="211"/>
        <v>9.6221423932476804E-2</v>
      </c>
      <c r="BZ2129">
        <v>0</v>
      </c>
      <c r="CA2129">
        <f t="shared" si="212"/>
        <v>5.4161199857037752E-3</v>
      </c>
      <c r="CC2129">
        <v>9.6221423932476804E-2</v>
      </c>
      <c r="CD2129">
        <v>5.4161199857037752E-3</v>
      </c>
    </row>
    <row r="2130" spans="1:82" x14ac:dyDescent="0.3">
      <c r="A2130">
        <v>1</v>
      </c>
      <c r="B2130" t="s">
        <v>1342</v>
      </c>
      <c r="C2130" t="s">
        <v>110</v>
      </c>
      <c r="D2130">
        <v>40053</v>
      </c>
      <c r="E2130" s="2">
        <v>0</v>
      </c>
      <c r="F2130" s="2" t="s">
        <v>1954</v>
      </c>
      <c r="G2130" s="3">
        <v>-999</v>
      </c>
      <c r="H2130" s="1">
        <v>0.37656648064197495</v>
      </c>
      <c r="I2130" s="1">
        <f t="shared" si="213"/>
        <v>-999</v>
      </c>
      <c r="J2130" s="1">
        <v>-999</v>
      </c>
      <c r="K2130" s="1">
        <v>-999</v>
      </c>
      <c r="L2130" s="2">
        <v>-999</v>
      </c>
      <c r="M2130" s="2">
        <v>-999</v>
      </c>
      <c r="N2130" s="7">
        <v>-999</v>
      </c>
      <c r="O2130" s="2">
        <v>-999</v>
      </c>
      <c r="P2130" s="3">
        <v>-999</v>
      </c>
      <c r="Q2130" s="3">
        <v>-999</v>
      </c>
      <c r="R2130" s="3">
        <v>-999</v>
      </c>
      <c r="S2130" s="3">
        <v>-999</v>
      </c>
      <c r="T2130" s="3">
        <v>-999</v>
      </c>
      <c r="V2130">
        <v>40053</v>
      </c>
      <c r="W2130" s="2">
        <v>-999</v>
      </c>
      <c r="X2130" s="2">
        <v>1.0102034699619573E-2</v>
      </c>
      <c r="Y2130" s="2">
        <v>-999</v>
      </c>
      <c r="Z2130" s="2">
        <v>-999</v>
      </c>
      <c r="AA2130" s="2">
        <v>-999</v>
      </c>
      <c r="AB2130" s="2">
        <v>-999</v>
      </c>
      <c r="AC2130" s="2">
        <v>-999</v>
      </c>
      <c r="AD2130" s="2">
        <v>-999</v>
      </c>
      <c r="AE2130" s="2">
        <v>-999</v>
      </c>
      <c r="AF2130" s="2">
        <v>-999</v>
      </c>
      <c r="AG2130" s="2">
        <v>-999</v>
      </c>
      <c r="AH2130" s="2">
        <v>-999</v>
      </c>
      <c r="AI2130" s="2">
        <v>-999</v>
      </c>
      <c r="AJ2130" s="2">
        <v>-999</v>
      </c>
      <c r="AK2130" s="2">
        <v>-999</v>
      </c>
      <c r="AL2130" s="2">
        <v>-999</v>
      </c>
      <c r="AM2130" s="2">
        <v>-999</v>
      </c>
      <c r="AN2130" s="2">
        <v>-999</v>
      </c>
      <c r="AO2130" s="2">
        <v>-999</v>
      </c>
      <c r="AP2130" s="2">
        <v>-999</v>
      </c>
      <c r="AQ2130" s="2">
        <v>-999</v>
      </c>
      <c r="AR2130" s="2">
        <v>-999</v>
      </c>
      <c r="AS2130" s="2">
        <v>-999</v>
      </c>
      <c r="AT2130" s="2">
        <v>-999</v>
      </c>
      <c r="AU2130" s="2">
        <v>-999</v>
      </c>
      <c r="AV2130" s="2">
        <v>-999</v>
      </c>
      <c r="AW2130" s="2">
        <v>-999</v>
      </c>
      <c r="AX2130" s="2">
        <v>-999</v>
      </c>
      <c r="AY2130" s="2">
        <v>-999</v>
      </c>
      <c r="AZ2130" s="2">
        <v>-999</v>
      </c>
      <c r="BA2130" s="2">
        <v>-999</v>
      </c>
      <c r="BB2130" s="2">
        <v>-999</v>
      </c>
      <c r="BC2130" s="2">
        <v>-999</v>
      </c>
      <c r="BD2130" s="2">
        <v>-999</v>
      </c>
      <c r="BE2130" s="2">
        <v>-999</v>
      </c>
      <c r="BF2130" s="2">
        <v>-999</v>
      </c>
      <c r="BG2130" s="2">
        <v>-999</v>
      </c>
      <c r="BH2130" s="2">
        <v>-999</v>
      </c>
      <c r="BI2130">
        <v>0</v>
      </c>
      <c r="BJ2130">
        <v>0.37656648064197495</v>
      </c>
      <c r="BK2130">
        <v>0.37656648064197495</v>
      </c>
      <c r="BL2130">
        <v>-999</v>
      </c>
      <c r="BM2130">
        <v>6.9236692926972525</v>
      </c>
      <c r="BN2130">
        <f t="shared" si="210"/>
        <v>-999</v>
      </c>
      <c r="BO2130" t="s">
        <v>3748</v>
      </c>
      <c r="BP2130" t="s">
        <v>3748</v>
      </c>
      <c r="BQ2130">
        <v>3.3948936974437668E-2</v>
      </c>
      <c r="BR2130">
        <v>0.39285714285714285</v>
      </c>
      <c r="BS2130">
        <v>0.27586206896551724</v>
      </c>
      <c r="BT2130">
        <v>0.1111111111111111</v>
      </c>
      <c r="BU2130" t="s">
        <v>3748</v>
      </c>
      <c r="BY2130">
        <f t="shared" si="211"/>
        <v>-999</v>
      </c>
      <c r="CA2130">
        <f t="shared" si="212"/>
        <v>-999</v>
      </c>
    </row>
    <row r="2131" spans="1:82" x14ac:dyDescent="0.3">
      <c r="A2131">
        <v>0</v>
      </c>
      <c r="B2131" t="s">
        <v>1342</v>
      </c>
      <c r="C2131" t="s">
        <v>1356</v>
      </c>
      <c r="D2131">
        <v>40055</v>
      </c>
      <c r="E2131" s="2">
        <f>BO2131</f>
        <v>0.53855023305485805</v>
      </c>
      <c r="F2131" s="2" t="s">
        <v>1938</v>
      </c>
      <c r="G2131" s="3">
        <v>38</v>
      </c>
      <c r="H2131" s="1">
        <v>0.37563143126311865</v>
      </c>
      <c r="I2131" s="1">
        <f t="shared" si="213"/>
        <v>-18.376338084872248</v>
      </c>
      <c r="J2131" s="1">
        <v>2.8928699493400001</v>
      </c>
      <c r="K2131" s="1">
        <v>-111.187194824</v>
      </c>
      <c r="L2131" s="2">
        <v>0.13446440656400005</v>
      </c>
      <c r="M2131" s="2">
        <v>-4.8059607600013659E-5</v>
      </c>
      <c r="N2131" s="7">
        <v>0</v>
      </c>
      <c r="O2131" s="2">
        <v>6.3518993744363901E-3</v>
      </c>
      <c r="P2131" s="3">
        <v>-5617.7989561749009</v>
      </c>
      <c r="Q2131" s="3">
        <v>-179.47735338791281</v>
      </c>
      <c r="R2131" s="3">
        <v>-41475.437581762584</v>
      </c>
      <c r="S2131" s="3">
        <v>-77.184414802234116</v>
      </c>
      <c r="T2131" s="3">
        <v>-15611.008848203626</v>
      </c>
      <c r="V2131">
        <v>40055</v>
      </c>
      <c r="W2131" s="2">
        <v>0.54965501848757237</v>
      </c>
      <c r="X2131" s="2">
        <v>1.0076950413692264E-2</v>
      </c>
      <c r="Y2131" s="2">
        <v>0.65688959867971131</v>
      </c>
      <c r="Z2131" s="2">
        <v>0.8249752433843841</v>
      </c>
      <c r="AA2131" s="2">
        <v>0.32047880240442678</v>
      </c>
      <c r="AB2131" s="2">
        <v>0.33190876520671997</v>
      </c>
      <c r="AC2131" s="2">
        <v>-4.8059607600013659E-5</v>
      </c>
      <c r="AD2131" s="2">
        <v>0</v>
      </c>
      <c r="AE2131" s="2">
        <v>6.3518993744363901E-3</v>
      </c>
      <c r="AF2131">
        <v>49719.898350518932</v>
      </c>
      <c r="AG2131">
        <v>92.541744428637614</v>
      </c>
      <c r="AH2131">
        <v>17392.934512909615</v>
      </c>
      <c r="AI2131">
        <v>1323.1170282194455</v>
      </c>
      <c r="AJ2131">
        <v>0.7213855660615508</v>
      </c>
      <c r="AK2131">
        <v>8244.4607687563475</v>
      </c>
      <c r="AL2131">
        <v>15.357329626403494</v>
      </c>
      <c r="AM2131">
        <v>2886.362583009015</v>
      </c>
      <c r="AN2131">
        <v>218.68010991642424</v>
      </c>
      <c r="AO2131">
        <v>0.11970487111350986</v>
      </c>
      <c r="AP2131">
        <v>-41475.437581762584</v>
      </c>
      <c r="AQ2131">
        <v>-77.184414802234116</v>
      </c>
      <c r="AR2131">
        <v>-14506.5719299006</v>
      </c>
      <c r="AS2131">
        <v>-1104.4369183030212</v>
      </c>
      <c r="AT2131">
        <v>-0.60168069494804088</v>
      </c>
      <c r="AU2131" s="3">
        <v>-1055809.1358235108</v>
      </c>
      <c r="AV2131" s="3">
        <v>-33730.973795724334</v>
      </c>
      <c r="AW2131">
        <v>7609.4892300176007</v>
      </c>
      <c r="AX2131">
        <v>1430127.4058895078</v>
      </c>
      <c r="AY2131">
        <v>243.10784317694723</v>
      </c>
      <c r="AZ2131">
        <v>45689.688046675459</v>
      </c>
      <c r="BA2131">
        <v>1991.6902738426998</v>
      </c>
      <c r="BB2131">
        <v>374318.27006599697</v>
      </c>
      <c r="BC2131">
        <v>63.630489789034414</v>
      </c>
      <c r="BD2131">
        <v>11958.714250951127</v>
      </c>
      <c r="BE2131">
        <v>-5617.7989561749009</v>
      </c>
      <c r="BF2131">
        <v>-1055809.1358235108</v>
      </c>
      <c r="BG2131">
        <v>-179.47735338791281</v>
      </c>
      <c r="BH2131">
        <v>-33730.973795724334</v>
      </c>
      <c r="BI2131">
        <v>0.22141010323293303</v>
      </c>
      <c r="BJ2131">
        <v>0.59704153449605168</v>
      </c>
      <c r="BK2131">
        <v>0.37563143126311865</v>
      </c>
      <c r="BL2131">
        <v>26.810004579916949</v>
      </c>
      <c r="BM2131">
        <v>8.4336664950447009</v>
      </c>
      <c r="BN2131">
        <f t="shared" si="210"/>
        <v>-18.376338084872248</v>
      </c>
      <c r="BO2131">
        <v>0.53855023305485805</v>
      </c>
      <c r="BP2131">
        <v>1.4439577261970489E-3</v>
      </c>
      <c r="BQ2131">
        <v>4.6970194597126272E-2</v>
      </c>
      <c r="BR2131">
        <v>0.14702380952380953</v>
      </c>
      <c r="BS2131">
        <v>0.27586206896551724</v>
      </c>
      <c r="BT2131">
        <v>0.1111111111111111</v>
      </c>
      <c r="BU2131">
        <v>0.52625795930880204</v>
      </c>
      <c r="BV2131">
        <v>0.8249752433843841</v>
      </c>
      <c r="BW2131">
        <v>0.33244689046102366</v>
      </c>
      <c r="BX2131">
        <v>0.33190876520671997</v>
      </c>
      <c r="BY2131">
        <f t="shared" si="211"/>
        <v>5.6198416186031865E-3</v>
      </c>
      <c r="BZ2131">
        <v>0</v>
      </c>
      <c r="CA2131">
        <f t="shared" si="212"/>
        <v>4.787170627015583E-3</v>
      </c>
      <c r="CC2131">
        <v>5.6198416186031865E-3</v>
      </c>
      <c r="CD2131">
        <v>4.787170627015583E-3</v>
      </c>
    </row>
    <row r="2132" spans="1:82" x14ac:dyDescent="0.3">
      <c r="A2132">
        <v>1</v>
      </c>
      <c r="B2132" t="s">
        <v>1342</v>
      </c>
      <c r="C2132" t="s">
        <v>1357</v>
      </c>
      <c r="D2132">
        <v>40057</v>
      </c>
      <c r="E2132" s="2">
        <v>0</v>
      </c>
      <c r="F2132" s="2" t="s">
        <v>1954</v>
      </c>
      <c r="G2132" s="3">
        <v>-999</v>
      </c>
      <c r="H2132" s="1">
        <v>0.37450879987847435</v>
      </c>
      <c r="I2132" s="1">
        <f t="shared" si="213"/>
        <v>-999</v>
      </c>
      <c r="J2132" s="1">
        <v>-999</v>
      </c>
      <c r="K2132" s="1">
        <v>-999</v>
      </c>
      <c r="L2132" s="2">
        <v>-999</v>
      </c>
      <c r="M2132" s="2">
        <v>-999</v>
      </c>
      <c r="N2132" s="7">
        <v>-999</v>
      </c>
      <c r="O2132" s="2">
        <v>-999</v>
      </c>
      <c r="P2132" s="3">
        <v>-999</v>
      </c>
      <c r="Q2132" s="3">
        <v>-999</v>
      </c>
      <c r="R2132" s="3">
        <v>-999</v>
      </c>
      <c r="S2132" s="3">
        <v>-999</v>
      </c>
      <c r="T2132" s="3">
        <v>-999</v>
      </c>
      <c r="V2132">
        <v>40057</v>
      </c>
      <c r="W2132" s="2">
        <v>-999</v>
      </c>
      <c r="X2132" s="2">
        <v>1.0046833922221157E-2</v>
      </c>
      <c r="Y2132" s="2">
        <v>-999</v>
      </c>
      <c r="Z2132" s="2">
        <v>-999</v>
      </c>
      <c r="AA2132" s="2">
        <v>-999</v>
      </c>
      <c r="AB2132" s="2">
        <v>-999</v>
      </c>
      <c r="AC2132" s="2">
        <v>-999</v>
      </c>
      <c r="AD2132" s="2">
        <v>-999</v>
      </c>
      <c r="AE2132" s="2">
        <v>-999</v>
      </c>
      <c r="AF2132" s="2">
        <v>-999</v>
      </c>
      <c r="AG2132" s="2">
        <v>-999</v>
      </c>
      <c r="AH2132" s="2">
        <v>-999</v>
      </c>
      <c r="AI2132" s="2">
        <v>-999</v>
      </c>
      <c r="AJ2132" s="2">
        <v>-999</v>
      </c>
      <c r="AK2132" s="2">
        <v>-999</v>
      </c>
      <c r="AL2132" s="2">
        <v>-999</v>
      </c>
      <c r="AM2132" s="2">
        <v>-999</v>
      </c>
      <c r="AN2132" s="2">
        <v>-999</v>
      </c>
      <c r="AO2132" s="2">
        <v>-999</v>
      </c>
      <c r="AP2132" s="2">
        <v>-999</v>
      </c>
      <c r="AQ2132" s="2">
        <v>-999</v>
      </c>
      <c r="AR2132" s="2">
        <v>-999</v>
      </c>
      <c r="AS2132" s="2">
        <v>-999</v>
      </c>
      <c r="AT2132" s="2">
        <v>-999</v>
      </c>
      <c r="AU2132" s="2">
        <v>-999</v>
      </c>
      <c r="AV2132" s="2">
        <v>-999</v>
      </c>
      <c r="AW2132" s="2">
        <v>-999</v>
      </c>
      <c r="AX2132" s="2">
        <v>-999</v>
      </c>
      <c r="AY2132" s="2">
        <v>-999</v>
      </c>
      <c r="AZ2132" s="2">
        <v>-999</v>
      </c>
      <c r="BA2132" s="2">
        <v>-999</v>
      </c>
      <c r="BB2132" s="2">
        <v>-999</v>
      </c>
      <c r="BC2132" s="2">
        <v>-999</v>
      </c>
      <c r="BD2132" s="2">
        <v>-999</v>
      </c>
      <c r="BE2132" s="2">
        <v>-999</v>
      </c>
      <c r="BF2132" s="2">
        <v>-999</v>
      </c>
      <c r="BG2132" s="2">
        <v>-999</v>
      </c>
      <c r="BH2132" s="2">
        <v>-999</v>
      </c>
      <c r="BI2132">
        <v>0</v>
      </c>
      <c r="BJ2132">
        <v>0.37450879987847435</v>
      </c>
      <c r="BK2132">
        <v>0.37450879987847435</v>
      </c>
      <c r="BL2132">
        <v>-999</v>
      </c>
      <c r="BM2132">
        <v>8.4336664950447009</v>
      </c>
      <c r="BN2132">
        <f t="shared" si="210"/>
        <v>-999</v>
      </c>
      <c r="BO2132" t="s">
        <v>3748</v>
      </c>
      <c r="BP2132" t="s">
        <v>3748</v>
      </c>
      <c r="BQ2132">
        <v>4.767766291694011E-2</v>
      </c>
      <c r="BR2132">
        <v>0.10673234811165846</v>
      </c>
      <c r="BS2132">
        <v>0.27586206896551724</v>
      </c>
      <c r="BT2132">
        <v>0.1111111111111111</v>
      </c>
      <c r="BU2132" t="s">
        <v>3748</v>
      </c>
      <c r="BY2132">
        <f t="shared" si="211"/>
        <v>-999</v>
      </c>
      <c r="CA2132">
        <f t="shared" si="212"/>
        <v>-999</v>
      </c>
    </row>
    <row r="2133" spans="1:82" x14ac:dyDescent="0.3">
      <c r="A2133">
        <v>1</v>
      </c>
      <c r="B2133" t="s">
        <v>1342</v>
      </c>
      <c r="C2133" t="s">
        <v>631</v>
      </c>
      <c r="D2133">
        <v>40059</v>
      </c>
      <c r="E2133" s="2">
        <v>0</v>
      </c>
      <c r="F2133" s="2" t="s">
        <v>1954</v>
      </c>
      <c r="G2133" s="3">
        <v>-999</v>
      </c>
      <c r="H2133" s="1">
        <v>0.3793229707958064</v>
      </c>
      <c r="I2133" s="1">
        <f t="shared" si="213"/>
        <v>-999</v>
      </c>
      <c r="J2133" s="1">
        <v>-999</v>
      </c>
      <c r="K2133" s="1">
        <v>-999</v>
      </c>
      <c r="L2133" s="2">
        <v>-999</v>
      </c>
      <c r="M2133" s="2">
        <v>-999</v>
      </c>
      <c r="N2133" s="7">
        <v>-999</v>
      </c>
      <c r="O2133" s="2">
        <v>-999</v>
      </c>
      <c r="P2133" s="3">
        <v>-999</v>
      </c>
      <c r="Q2133" s="3">
        <v>-999</v>
      </c>
      <c r="R2133" s="3">
        <v>-999</v>
      </c>
      <c r="S2133" s="3">
        <v>-999</v>
      </c>
      <c r="T2133" s="3">
        <v>-999</v>
      </c>
      <c r="V2133">
        <v>40059</v>
      </c>
      <c r="W2133" s="2">
        <v>-999</v>
      </c>
      <c r="X2133" s="2">
        <v>1.0175982224464836E-2</v>
      </c>
      <c r="Y2133" s="2">
        <v>-999</v>
      </c>
      <c r="Z2133" s="2">
        <v>-999</v>
      </c>
      <c r="AA2133" s="2">
        <v>-999</v>
      </c>
      <c r="AB2133" s="2">
        <v>-999</v>
      </c>
      <c r="AC2133" s="2">
        <v>-999</v>
      </c>
      <c r="AD2133" s="2">
        <v>-999</v>
      </c>
      <c r="AE2133" s="2">
        <v>-999</v>
      </c>
      <c r="AF2133" s="2">
        <v>-999</v>
      </c>
      <c r="AG2133" s="2">
        <v>-999</v>
      </c>
      <c r="AH2133" s="2">
        <v>-999</v>
      </c>
      <c r="AI2133" s="2">
        <v>-999</v>
      </c>
      <c r="AJ2133" s="2">
        <v>-999</v>
      </c>
      <c r="AK2133" s="2">
        <v>-999</v>
      </c>
      <c r="AL2133" s="2">
        <v>-999</v>
      </c>
      <c r="AM2133" s="2">
        <v>-999</v>
      </c>
      <c r="AN2133" s="2">
        <v>-999</v>
      </c>
      <c r="AO2133" s="2">
        <v>-999</v>
      </c>
      <c r="AP2133" s="2">
        <v>-999</v>
      </c>
      <c r="AQ2133" s="2">
        <v>-999</v>
      </c>
      <c r="AR2133" s="2">
        <v>-999</v>
      </c>
      <c r="AS2133" s="2">
        <v>-999</v>
      </c>
      <c r="AT2133" s="2">
        <v>-999</v>
      </c>
      <c r="AU2133" s="2">
        <v>-999</v>
      </c>
      <c r="AV2133" s="2">
        <v>-999</v>
      </c>
      <c r="AW2133" s="2">
        <v>-999</v>
      </c>
      <c r="AX2133" s="2">
        <v>-999</v>
      </c>
      <c r="AY2133" s="2">
        <v>-999</v>
      </c>
      <c r="AZ2133" s="2">
        <v>-999</v>
      </c>
      <c r="BA2133" s="2">
        <v>-999</v>
      </c>
      <c r="BB2133" s="2">
        <v>-999</v>
      </c>
      <c r="BC2133" s="2">
        <v>-999</v>
      </c>
      <c r="BD2133" s="2">
        <v>-999</v>
      </c>
      <c r="BE2133" s="2">
        <v>-999</v>
      </c>
      <c r="BF2133" s="2">
        <v>-999</v>
      </c>
      <c r="BG2133" s="2">
        <v>-999</v>
      </c>
      <c r="BH2133" s="2">
        <v>-999</v>
      </c>
      <c r="BI2133">
        <v>0</v>
      </c>
      <c r="BJ2133">
        <v>0.3793229707958064</v>
      </c>
      <c r="BK2133">
        <v>0.3793229707958064</v>
      </c>
      <c r="BL2133">
        <v>-999</v>
      </c>
      <c r="BM2133">
        <v>4.7110135749105684</v>
      </c>
      <c r="BN2133">
        <f t="shared" si="210"/>
        <v>-999</v>
      </c>
      <c r="BO2133" t="s">
        <v>3748</v>
      </c>
      <c r="BP2133" t="s">
        <v>3748</v>
      </c>
      <c r="BQ2133">
        <v>2.0341489918272684E-2</v>
      </c>
      <c r="BR2133">
        <v>0.13392857142857142</v>
      </c>
      <c r="BS2133">
        <v>0.17241379310344829</v>
      </c>
      <c r="BT2133">
        <v>0.1111111111111111</v>
      </c>
      <c r="BU2133" t="s">
        <v>3748</v>
      </c>
      <c r="BY2133">
        <f t="shared" si="211"/>
        <v>-999</v>
      </c>
      <c r="CA2133">
        <f t="shared" si="212"/>
        <v>-999</v>
      </c>
    </row>
    <row r="2134" spans="1:82" x14ac:dyDescent="0.3">
      <c r="A2134">
        <v>0</v>
      </c>
      <c r="B2134" t="s">
        <v>1342</v>
      </c>
      <c r="C2134" t="s">
        <v>633</v>
      </c>
      <c r="D2134">
        <v>40061</v>
      </c>
      <c r="E2134" s="2">
        <f>BO2134</f>
        <v>0.53406012309955131</v>
      </c>
      <c r="F2134" s="2" t="s">
        <v>1938</v>
      </c>
      <c r="G2134" s="3">
        <v>907</v>
      </c>
      <c r="H2134" s="1">
        <v>0.37401954048668967</v>
      </c>
      <c r="I2134" s="1">
        <f t="shared" si="213"/>
        <v>-17.249807247514305</v>
      </c>
      <c r="J2134" s="1">
        <v>2.6821272980500002</v>
      </c>
      <c r="K2134" s="1">
        <v>74.449034469400004</v>
      </c>
      <c r="L2134" s="2">
        <v>0.16681951926000016</v>
      </c>
      <c r="M2134" s="2">
        <v>1.4549856639324923E-4</v>
      </c>
      <c r="N2134" s="7">
        <v>0</v>
      </c>
      <c r="O2134" s="2">
        <v>7.3422158999703946E-2</v>
      </c>
      <c r="P2134" s="3">
        <v>-9279.6962796927983</v>
      </c>
      <c r="Q2134" s="3">
        <v>-296.46759193692156</v>
      </c>
      <c r="R2134" s="3">
        <v>-39511.130781507512</v>
      </c>
      <c r="S2134" s="3">
        <v>-72.263070895599071</v>
      </c>
      <c r="T2134" s="3">
        <v>-15429.534000836615</v>
      </c>
      <c r="V2134">
        <v>40061</v>
      </c>
      <c r="W2134" s="2">
        <v>0.52868885670828636</v>
      </c>
      <c r="X2134" s="2">
        <v>1.003370870899321E-2</v>
      </c>
      <c r="Y2134" s="2">
        <v>0.59376051883200998</v>
      </c>
      <c r="Z2134" s="2">
        <v>0.76487663090472424</v>
      </c>
      <c r="AA2134" s="2">
        <v>0.21458709741428886</v>
      </c>
      <c r="AB2134" s="2">
        <v>0.41177336118024493</v>
      </c>
      <c r="AC2134" s="2">
        <v>1.4549856639324923E-4</v>
      </c>
      <c r="AD2134" s="2">
        <v>0</v>
      </c>
      <c r="AE2134" s="2">
        <v>7.3422158999703946E-2</v>
      </c>
      <c r="AF2134">
        <v>45932.910607128353</v>
      </c>
      <c r="AG2134">
        <v>83.95377458511355</v>
      </c>
      <c r="AH2134">
        <v>15778.852154623817</v>
      </c>
      <c r="AI2134">
        <v>2153.8855090747525</v>
      </c>
      <c r="AJ2134">
        <v>0.65560767743321602</v>
      </c>
      <c r="AK2134">
        <v>6421.7798256208371</v>
      </c>
      <c r="AL2134">
        <v>11.69070368951447</v>
      </c>
      <c r="AM2134">
        <v>2197.2315838324798</v>
      </c>
      <c r="AN2134">
        <v>305.97207902947321</v>
      </c>
      <c r="AO2134">
        <v>9.1330524733953658E-2</v>
      </c>
      <c r="AP2134">
        <v>-39511.130781507512</v>
      </c>
      <c r="AQ2134">
        <v>-72.263070895599085</v>
      </c>
      <c r="AR2134">
        <v>-13581.620570791338</v>
      </c>
      <c r="AS2134">
        <v>-1847.9134300452793</v>
      </c>
      <c r="AT2134">
        <v>-0.56427715269926237</v>
      </c>
      <c r="AU2134" s="3">
        <v>-1744026.1188054646</v>
      </c>
      <c r="AV2134" s="3">
        <v>-55718.119228625037</v>
      </c>
      <c r="AW2134">
        <v>10871.255048625</v>
      </c>
      <c r="AX2134">
        <v>2043143.6738385826</v>
      </c>
      <c r="AY2134">
        <v>347.31468665099999</v>
      </c>
      <c r="AZ2134">
        <v>65274.32220918894</v>
      </c>
      <c r="BA2134">
        <v>1591.5587689322019</v>
      </c>
      <c r="BB2134">
        <v>299117.555033118</v>
      </c>
      <c r="BC2134">
        <v>50.847094714078423</v>
      </c>
      <c r="BD2134">
        <v>9556.2029805638995</v>
      </c>
      <c r="BE2134">
        <v>-9279.6962796927983</v>
      </c>
      <c r="BF2134">
        <v>-1744026.1188054646</v>
      </c>
      <c r="BG2134">
        <v>-296.46759193692156</v>
      </c>
      <c r="BH2134">
        <v>-55718.119228625037</v>
      </c>
      <c r="BI2134">
        <v>0.36991341269576622</v>
      </c>
      <c r="BJ2134">
        <v>0.74393295318245589</v>
      </c>
      <c r="BK2134">
        <v>0.37401954048668967</v>
      </c>
      <c r="BL2134">
        <v>23.599213115408098</v>
      </c>
      <c r="BM2134">
        <v>6.3494058678937941</v>
      </c>
      <c r="BN2134">
        <f t="shared" si="210"/>
        <v>-17.249807247514305</v>
      </c>
      <c r="BO2134">
        <v>0.53406012309955131</v>
      </c>
      <c r="BP2134">
        <v>2.3923298353026347E-3</v>
      </c>
      <c r="BQ2134">
        <v>9.3015728759051605E-2</v>
      </c>
      <c r="BR2134">
        <v>0.10714285714285714</v>
      </c>
      <c r="BS2134">
        <v>0.20689655172413793</v>
      </c>
      <c r="BT2134">
        <v>0.22222222222222221</v>
      </c>
      <c r="BU2134">
        <v>0.49399659054053424</v>
      </c>
      <c r="BV2134">
        <v>0.76487663090472424</v>
      </c>
      <c r="BW2134">
        <v>0.22260072345880588</v>
      </c>
      <c r="BX2134">
        <v>0.41177336118024493</v>
      </c>
      <c r="BY2134">
        <f t="shared" si="211"/>
        <v>1.9457539527122498E-2</v>
      </c>
      <c r="BZ2134">
        <v>0</v>
      </c>
      <c r="CA2134">
        <f t="shared" si="212"/>
        <v>4.2782360540958665E-2</v>
      </c>
      <c r="CC2134">
        <v>1.9457539527122498E-2</v>
      </c>
      <c r="CD2134">
        <v>4.2782360540958665E-2</v>
      </c>
    </row>
    <row r="2135" spans="1:82" x14ac:dyDescent="0.3">
      <c r="A2135">
        <v>0</v>
      </c>
      <c r="B2135" t="s">
        <v>1342</v>
      </c>
      <c r="C2135" t="s">
        <v>1358</v>
      </c>
      <c r="D2135">
        <v>40063</v>
      </c>
      <c r="E2135" s="2">
        <f>BO2135</f>
        <v>0.52907782876879206</v>
      </c>
      <c r="F2135" s="2" t="s">
        <v>1938</v>
      </c>
      <c r="G2135" s="3">
        <v>803</v>
      </c>
      <c r="H2135" s="1">
        <v>0.37606179154708608</v>
      </c>
      <c r="I2135" s="1">
        <f t="shared" si="213"/>
        <v>-16.391696279926848</v>
      </c>
      <c r="J2135" s="1">
        <v>2.76956577807</v>
      </c>
      <c r="K2135" s="1">
        <v>35.976219430199997</v>
      </c>
      <c r="L2135" s="2">
        <v>0.19165350477999998</v>
      </c>
      <c r="M2135" s="2">
        <v>9.7220083895627612E-6</v>
      </c>
      <c r="N2135" s="7">
        <v>0</v>
      </c>
      <c r="O2135" s="2">
        <v>4.8512516694994685E-2</v>
      </c>
      <c r="P2135" s="3">
        <v>-13552.685195333699</v>
      </c>
      <c r="Q2135" s="3">
        <v>-432.98097513518644</v>
      </c>
      <c r="R2135" s="3">
        <v>-55782.465399355759</v>
      </c>
      <c r="S2135" s="3">
        <v>-102.60233794040525</v>
      </c>
      <c r="T2135" s="3">
        <v>-22190.814489606022</v>
      </c>
      <c r="V2135">
        <v>40063</v>
      </c>
      <c r="W2135" s="2">
        <v>0.52882555637798245</v>
      </c>
      <c r="X2135" s="2">
        <v>1.00884955584289E-2</v>
      </c>
      <c r="Y2135" s="2">
        <v>0.6439426532307162</v>
      </c>
      <c r="Z2135" s="2">
        <v>0.78981193134991612</v>
      </c>
      <c r="AA2135" s="2">
        <v>0.10369553559004505</v>
      </c>
      <c r="AB2135" s="2">
        <v>0.47307298447632906</v>
      </c>
      <c r="AC2135" s="2">
        <v>9.7220083895627612E-6</v>
      </c>
      <c r="AD2135" s="2">
        <v>0</v>
      </c>
      <c r="AE2135" s="2">
        <v>4.8512516694994685E-2</v>
      </c>
      <c r="AF2135">
        <v>66798.775948688824</v>
      </c>
      <c r="AG2135">
        <v>122.79170263122371</v>
      </c>
      <c r="AH2135">
        <v>23078.320554465765</v>
      </c>
      <c r="AI2135">
        <v>3489.7983746643995</v>
      </c>
      <c r="AJ2135">
        <v>0.95835801238341456</v>
      </c>
      <c r="AK2135">
        <v>11016.310549333066</v>
      </c>
      <c r="AL2135">
        <v>20.189364690818465</v>
      </c>
      <c r="AM2135">
        <v>3794.528621571877</v>
      </c>
      <c r="AN2135">
        <v>582.77581795226513</v>
      </c>
      <c r="AO2135">
        <v>0.15761983505346663</v>
      </c>
      <c r="AP2135">
        <v>-55782.465399355759</v>
      </c>
      <c r="AQ2135">
        <v>-102.60233794040525</v>
      </c>
      <c r="AR2135">
        <v>-19283.791932893888</v>
      </c>
      <c r="AS2135">
        <v>-2907.0225567121342</v>
      </c>
      <c r="AT2135">
        <v>-0.8007381773299479</v>
      </c>
      <c r="AU2135" s="3">
        <v>-2547091.6556110154</v>
      </c>
      <c r="AV2135" s="3">
        <v>-81374.444466906934</v>
      </c>
      <c r="AW2135">
        <v>17517.251910478</v>
      </c>
      <c r="AX2135">
        <v>3292192.3240552354</v>
      </c>
      <c r="AY2135">
        <v>559.64089068481599</v>
      </c>
      <c r="AZ2135">
        <v>105178.90899530431</v>
      </c>
      <c r="BA2135">
        <v>3964.5667151443013</v>
      </c>
      <c r="BB2135">
        <v>745100.66844421998</v>
      </c>
      <c r="BC2135">
        <v>126.65991554962955</v>
      </c>
      <c r="BD2135">
        <v>23804.464528397377</v>
      </c>
      <c r="BE2135">
        <v>-13552.685195333699</v>
      </c>
      <c r="BF2135">
        <v>-2547091.6556110154</v>
      </c>
      <c r="BG2135">
        <v>-432.98097513518644</v>
      </c>
      <c r="BH2135">
        <v>-81374.444466906934</v>
      </c>
      <c r="BI2135">
        <v>0.40166482586279684</v>
      </c>
      <c r="BJ2135">
        <v>0.77772661740988291</v>
      </c>
      <c r="BK2135">
        <v>0.37606179154708608</v>
      </c>
      <c r="BL2135">
        <v>26.871525948420832</v>
      </c>
      <c r="BM2135">
        <v>10.479829668493982</v>
      </c>
      <c r="BN2135">
        <f t="shared" si="210"/>
        <v>-16.391696279926848</v>
      </c>
      <c r="BO2135">
        <v>0.52907782876879206</v>
      </c>
      <c r="BP2135">
        <v>2.5734408512860249E-3</v>
      </c>
      <c r="BQ2135">
        <v>8.4556016451603225E-2</v>
      </c>
      <c r="BR2135">
        <v>0.25595238095238093</v>
      </c>
      <c r="BS2135">
        <v>0.2413793103448276</v>
      </c>
      <c r="BT2135">
        <v>0.1111111111111111</v>
      </c>
      <c r="BU2135">
        <v>0.46942217726094659</v>
      </c>
      <c r="BV2135">
        <v>0.78981193134991612</v>
      </c>
      <c r="BW2135">
        <v>0.10756798297722515</v>
      </c>
      <c r="BX2135">
        <v>0.47307298447632906</v>
      </c>
      <c r="BY2135">
        <f t="shared" si="211"/>
        <v>1.8349946511640714E-3</v>
      </c>
      <c r="BZ2135">
        <v>0</v>
      </c>
      <c r="CA2135">
        <f t="shared" si="212"/>
        <v>2.5423895462608027E-2</v>
      </c>
      <c r="CC2135">
        <v>1.8349946511640714E-3</v>
      </c>
      <c r="CD2135">
        <v>2.5423895462608027E-2</v>
      </c>
    </row>
    <row r="2136" spans="1:82" x14ac:dyDescent="0.3">
      <c r="A2136">
        <v>0</v>
      </c>
      <c r="B2136" t="s">
        <v>1342</v>
      </c>
      <c r="C2136" t="s">
        <v>40</v>
      </c>
      <c r="D2136">
        <v>40065</v>
      </c>
      <c r="E2136" s="2">
        <f>BO2136</f>
        <v>0.56635477009771396</v>
      </c>
      <c r="F2136" s="2" t="s">
        <v>1938</v>
      </c>
      <c r="G2136" s="3">
        <v>125</v>
      </c>
      <c r="H2136" s="1">
        <v>2.716776406916928</v>
      </c>
      <c r="I2136" s="1">
        <f t="shared" si="213"/>
        <v>-12.293094094612469</v>
      </c>
      <c r="J2136" s="1">
        <v>2.9013440914299999</v>
      </c>
      <c r="K2136" s="1">
        <v>-102.326895311</v>
      </c>
      <c r="L2136" s="2">
        <v>0.13971969936200002</v>
      </c>
      <c r="M2136" s="2">
        <v>-4.7354192199002146E-3</v>
      </c>
      <c r="N2136" s="7">
        <v>0</v>
      </c>
      <c r="O2136" s="2">
        <v>3.4073153963075055E-4</v>
      </c>
      <c r="P2136" s="3">
        <v>-26452.726972756001</v>
      </c>
      <c r="Q2136" s="3">
        <v>-845.11130853923203</v>
      </c>
      <c r="R2136" s="3">
        <v>-220017.04330698814</v>
      </c>
      <c r="S2136" s="3">
        <v>-409.18111410840487</v>
      </c>
      <c r="T2136" s="3">
        <v>-81129.639278045943</v>
      </c>
      <c r="V2136">
        <v>40065</v>
      </c>
      <c r="W2136" s="2">
        <v>0.49534225286709183</v>
      </c>
      <c r="X2136" s="2">
        <v>7.2882136208708981E-2</v>
      </c>
      <c r="Y2136" s="2">
        <v>0.40242327795861477</v>
      </c>
      <c r="Z2136" s="2">
        <v>0.82739185994703557</v>
      </c>
      <c r="AA2136" s="2">
        <v>0.29494044628917881</v>
      </c>
      <c r="AB2136" s="2">
        <v>0.34488080582293851</v>
      </c>
      <c r="AC2136" s="2">
        <v>-4.7354192199002146E-3</v>
      </c>
      <c r="AD2136" s="2">
        <v>0</v>
      </c>
      <c r="AE2136" s="2">
        <v>3.4073153963075055E-4</v>
      </c>
      <c r="AF2136">
        <v>311044.31723671005</v>
      </c>
      <c r="AG2136">
        <v>578.03154429453468</v>
      </c>
      <c r="AH2136">
        <v>108639.24014382082</v>
      </c>
      <c r="AI2136">
        <v>5991.4145295205826</v>
      </c>
      <c r="AJ2136">
        <v>4.5065825506530839</v>
      </c>
      <c r="AK2136">
        <v>91027.273929721923</v>
      </c>
      <c r="AL2136">
        <v>168.85043018612981</v>
      </c>
      <c r="AM2136">
        <v>31734.91587862439</v>
      </c>
      <c r="AN2136">
        <v>1766.0995166710711</v>
      </c>
      <c r="AO2136">
        <v>1.3166666449264139</v>
      </c>
      <c r="AP2136">
        <v>-220017.04330698814</v>
      </c>
      <c r="AQ2136">
        <v>-409.18111410840487</v>
      </c>
      <c r="AR2136">
        <v>-76904.324265196425</v>
      </c>
      <c r="AS2136">
        <v>-4225.3150128495117</v>
      </c>
      <c r="AT2136">
        <v>-3.1899159057266697</v>
      </c>
      <c r="AU2136" s="3">
        <v>-4971525.5072597628</v>
      </c>
      <c r="AV2136" s="3">
        <v>-158830.21932686327</v>
      </c>
      <c r="AW2136">
        <v>42178.073566149003</v>
      </c>
      <c r="AX2136">
        <v>7926947.1460220432</v>
      </c>
      <c r="AY2136">
        <v>1347.504436115928</v>
      </c>
      <c r="AZ2136">
        <v>253249.98372362752</v>
      </c>
      <c r="BA2136">
        <v>15725.346593393002</v>
      </c>
      <c r="BB2136">
        <v>2955421.6387622808</v>
      </c>
      <c r="BC2136">
        <v>502.39312757669597</v>
      </c>
      <c r="BD2136">
        <v>94419.764396764236</v>
      </c>
      <c r="BE2136">
        <v>-26452.726972756001</v>
      </c>
      <c r="BF2136">
        <v>-4971525.5072597628</v>
      </c>
      <c r="BG2136">
        <v>-845.11130853923203</v>
      </c>
      <c r="BH2136">
        <v>-158830.21932686327</v>
      </c>
      <c r="BI2136">
        <v>1.5364154971476569</v>
      </c>
      <c r="BJ2136">
        <v>4.2531919040645851</v>
      </c>
      <c r="BK2136">
        <v>2.716776406916928</v>
      </c>
      <c r="BL2136">
        <v>17.138324106414441</v>
      </c>
      <c r="BM2136">
        <v>4.8452300118019718</v>
      </c>
      <c r="BN2136">
        <f t="shared" si="210"/>
        <v>-12.293094094612469</v>
      </c>
      <c r="BO2136">
        <v>0.56635477009771396</v>
      </c>
      <c r="BP2136">
        <v>1.053726902349131E-2</v>
      </c>
      <c r="BQ2136">
        <v>5.7631122161671877E-2</v>
      </c>
      <c r="BR2136">
        <v>0.36425479282622142</v>
      </c>
      <c r="BS2136">
        <v>0.31034482758620691</v>
      </c>
      <c r="BT2136">
        <v>0.1111111111111111</v>
      </c>
      <c r="BU2136">
        <v>0.3520472132120559</v>
      </c>
      <c r="BV2136">
        <v>0.82739185994703557</v>
      </c>
      <c r="BW2136">
        <v>0.30595481980205275</v>
      </c>
      <c r="BX2136">
        <v>0.34488080582293851</v>
      </c>
      <c r="BY2136">
        <f t="shared" si="211"/>
        <v>7.0559841368848727E-2</v>
      </c>
      <c r="BZ2136">
        <v>0</v>
      </c>
      <c r="CA2136">
        <f t="shared" si="212"/>
        <v>2.4848492454952688E-4</v>
      </c>
      <c r="CC2136">
        <v>7.0559841368848727E-2</v>
      </c>
      <c r="CD2136">
        <v>2.4848492454952688E-4</v>
      </c>
    </row>
    <row r="2137" spans="1:82" x14ac:dyDescent="0.3">
      <c r="A2137">
        <v>1</v>
      </c>
      <c r="B2137" t="s">
        <v>1342</v>
      </c>
      <c r="C2137" t="s">
        <v>41</v>
      </c>
      <c r="D2137">
        <v>40067</v>
      </c>
      <c r="E2137" s="2">
        <v>0</v>
      </c>
      <c r="F2137" s="2" t="s">
        <v>1954</v>
      </c>
      <c r="G2137" s="3">
        <v>-999</v>
      </c>
      <c r="H2137" s="1">
        <v>0.37545984860288728</v>
      </c>
      <c r="I2137" s="1">
        <f t="shared" si="213"/>
        <v>-999</v>
      </c>
      <c r="J2137" s="1">
        <v>-999</v>
      </c>
      <c r="K2137" s="1">
        <v>-999</v>
      </c>
      <c r="L2137" s="2">
        <v>-999</v>
      </c>
      <c r="M2137" s="2">
        <v>-999</v>
      </c>
      <c r="N2137" s="7">
        <v>-999</v>
      </c>
      <c r="O2137" s="2">
        <v>-999</v>
      </c>
      <c r="P2137" s="3">
        <v>-999</v>
      </c>
      <c r="Q2137" s="3">
        <v>-999</v>
      </c>
      <c r="R2137" s="3">
        <v>-999</v>
      </c>
      <c r="S2137" s="3">
        <v>-999</v>
      </c>
      <c r="T2137" s="3">
        <v>-999</v>
      </c>
      <c r="V2137">
        <v>40067</v>
      </c>
      <c r="W2137" s="2">
        <v>-999</v>
      </c>
      <c r="X2137" s="2">
        <v>1.0072347417736396E-2</v>
      </c>
      <c r="Y2137" s="2">
        <v>-999</v>
      </c>
      <c r="Z2137" s="2">
        <v>-999</v>
      </c>
      <c r="AA2137" s="2">
        <v>-999</v>
      </c>
      <c r="AB2137" s="2">
        <v>-999</v>
      </c>
      <c r="AC2137" s="2">
        <v>-999</v>
      </c>
      <c r="AD2137" s="2">
        <v>-999</v>
      </c>
      <c r="AE2137" s="2">
        <v>-999</v>
      </c>
      <c r="AF2137" s="2">
        <v>-999</v>
      </c>
      <c r="AG2137" s="2">
        <v>-999</v>
      </c>
      <c r="AH2137" s="2">
        <v>-999</v>
      </c>
      <c r="AI2137" s="2">
        <v>-999</v>
      </c>
      <c r="AJ2137" s="2">
        <v>-999</v>
      </c>
      <c r="AK2137" s="2">
        <v>-999</v>
      </c>
      <c r="AL2137" s="2">
        <v>-999</v>
      </c>
      <c r="AM2137" s="2">
        <v>-999</v>
      </c>
      <c r="AN2137" s="2">
        <v>-999</v>
      </c>
      <c r="AO2137" s="2">
        <v>-999</v>
      </c>
      <c r="AP2137" s="2">
        <v>-999</v>
      </c>
      <c r="AQ2137" s="2">
        <v>-999</v>
      </c>
      <c r="AR2137" s="2">
        <v>-999</v>
      </c>
      <c r="AS2137" s="2">
        <v>-999</v>
      </c>
      <c r="AT2137" s="2">
        <v>-999</v>
      </c>
      <c r="AU2137" s="2">
        <v>-999</v>
      </c>
      <c r="AV2137" s="2">
        <v>-999</v>
      </c>
      <c r="AW2137" s="2">
        <v>-999</v>
      </c>
      <c r="AX2137" s="2">
        <v>-999</v>
      </c>
      <c r="AY2137" s="2">
        <v>-999</v>
      </c>
      <c r="AZ2137" s="2">
        <v>-999</v>
      </c>
      <c r="BA2137" s="2">
        <v>-999</v>
      </c>
      <c r="BB2137" s="2">
        <v>-999</v>
      </c>
      <c r="BC2137" s="2">
        <v>-999</v>
      </c>
      <c r="BD2137" s="2">
        <v>-999</v>
      </c>
      <c r="BE2137" s="2">
        <v>-999</v>
      </c>
      <c r="BF2137" s="2">
        <v>-999</v>
      </c>
      <c r="BG2137" s="2">
        <v>-999</v>
      </c>
      <c r="BH2137" s="2">
        <v>-999</v>
      </c>
      <c r="BI2137">
        <v>0</v>
      </c>
      <c r="BJ2137">
        <v>0.37545984860288728</v>
      </c>
      <c r="BK2137">
        <v>0.37545984860288728</v>
      </c>
      <c r="BL2137">
        <v>-999</v>
      </c>
      <c r="BM2137">
        <v>9.0794051216427718</v>
      </c>
      <c r="BN2137">
        <f t="shared" si="210"/>
        <v>-999</v>
      </c>
      <c r="BO2137" t="s">
        <v>3748</v>
      </c>
      <c r="BP2137" t="s">
        <v>3748</v>
      </c>
      <c r="BQ2137">
        <v>9.4095666492474445E-2</v>
      </c>
      <c r="BR2137">
        <v>0.15998838559814169</v>
      </c>
      <c r="BS2137">
        <v>0.13793103448275862</v>
      </c>
      <c r="BT2137">
        <v>0.1111111111111111</v>
      </c>
      <c r="BU2137" t="s">
        <v>3748</v>
      </c>
      <c r="BY2137">
        <f t="shared" si="211"/>
        <v>-999</v>
      </c>
      <c r="CA2137">
        <f t="shared" si="212"/>
        <v>-999</v>
      </c>
    </row>
    <row r="2138" spans="1:82" x14ac:dyDescent="0.3">
      <c r="A2138">
        <v>1</v>
      </c>
      <c r="B2138" t="s">
        <v>1342</v>
      </c>
      <c r="C2138" t="s">
        <v>1245</v>
      </c>
      <c r="D2138">
        <v>40069</v>
      </c>
      <c r="E2138" s="2">
        <v>0</v>
      </c>
      <c r="F2138" s="2" t="s">
        <v>1954</v>
      </c>
      <c r="G2138" s="3">
        <v>-999</v>
      </c>
      <c r="H2138" s="1">
        <v>0.37578803534393818</v>
      </c>
      <c r="I2138" s="1">
        <f t="shared" si="213"/>
        <v>-999</v>
      </c>
      <c r="J2138" s="1">
        <v>-999</v>
      </c>
      <c r="K2138" s="1">
        <v>-999</v>
      </c>
      <c r="L2138" s="2">
        <v>-999</v>
      </c>
      <c r="M2138" s="2">
        <v>-999</v>
      </c>
      <c r="N2138" s="7">
        <v>-999</v>
      </c>
      <c r="O2138" s="2">
        <v>-999</v>
      </c>
      <c r="P2138" s="3">
        <v>-999</v>
      </c>
      <c r="Q2138" s="3">
        <v>-999</v>
      </c>
      <c r="R2138" s="3">
        <v>-999</v>
      </c>
      <c r="S2138" s="3">
        <v>-999</v>
      </c>
      <c r="T2138" s="3">
        <v>-999</v>
      </c>
      <c r="V2138">
        <v>40069</v>
      </c>
      <c r="W2138" s="2">
        <v>-999</v>
      </c>
      <c r="X2138" s="2">
        <v>1.0081151583843796E-2</v>
      </c>
      <c r="Y2138" s="2">
        <v>-999</v>
      </c>
      <c r="Z2138" s="2">
        <v>-999</v>
      </c>
      <c r="AA2138" s="2">
        <v>-999</v>
      </c>
      <c r="AB2138" s="2">
        <v>-999</v>
      </c>
      <c r="AC2138" s="2">
        <v>-999</v>
      </c>
      <c r="AD2138" s="2">
        <v>-999</v>
      </c>
      <c r="AE2138" s="2">
        <v>-999</v>
      </c>
      <c r="AF2138" s="2">
        <v>-999</v>
      </c>
      <c r="AG2138" s="2">
        <v>-999</v>
      </c>
      <c r="AH2138" s="2">
        <v>-999</v>
      </c>
      <c r="AI2138" s="2">
        <v>-999</v>
      </c>
      <c r="AJ2138" s="2">
        <v>-999</v>
      </c>
      <c r="AK2138" s="2">
        <v>-999</v>
      </c>
      <c r="AL2138" s="2">
        <v>-999</v>
      </c>
      <c r="AM2138" s="2">
        <v>-999</v>
      </c>
      <c r="AN2138" s="2">
        <v>-999</v>
      </c>
      <c r="AO2138" s="2">
        <v>-999</v>
      </c>
      <c r="AP2138" s="2">
        <v>-999</v>
      </c>
      <c r="AQ2138" s="2">
        <v>-999</v>
      </c>
      <c r="AR2138" s="2">
        <v>-999</v>
      </c>
      <c r="AS2138" s="2">
        <v>-999</v>
      </c>
      <c r="AT2138" s="2">
        <v>-999</v>
      </c>
      <c r="AU2138" s="2">
        <v>-999</v>
      </c>
      <c r="AV2138" s="2">
        <v>-999</v>
      </c>
      <c r="AW2138" s="2">
        <v>-999</v>
      </c>
      <c r="AX2138" s="2">
        <v>-999</v>
      </c>
      <c r="AY2138" s="2">
        <v>-999</v>
      </c>
      <c r="AZ2138" s="2">
        <v>-999</v>
      </c>
      <c r="BA2138" s="2">
        <v>-999</v>
      </c>
      <c r="BB2138" s="2">
        <v>-999</v>
      </c>
      <c r="BC2138" s="2">
        <v>-999</v>
      </c>
      <c r="BD2138" s="2">
        <v>-999</v>
      </c>
      <c r="BE2138" s="2">
        <v>-999</v>
      </c>
      <c r="BF2138" s="2">
        <v>-999</v>
      </c>
      <c r="BG2138" s="2">
        <v>-999</v>
      </c>
      <c r="BH2138" s="2">
        <v>-999</v>
      </c>
      <c r="BI2138">
        <v>0</v>
      </c>
      <c r="BJ2138">
        <v>0.37578803534393818</v>
      </c>
      <c r="BK2138">
        <v>0.37578803534393818</v>
      </c>
      <c r="BL2138">
        <v>-999</v>
      </c>
      <c r="BM2138">
        <v>6.032886364393339</v>
      </c>
      <c r="BN2138">
        <f t="shared" si="210"/>
        <v>-999</v>
      </c>
      <c r="BO2138" t="s">
        <v>3748</v>
      </c>
      <c r="BP2138" t="s">
        <v>3748</v>
      </c>
      <c r="BQ2138">
        <v>0.10372189692749954</v>
      </c>
      <c r="BR2138">
        <v>0.15444015444015444</v>
      </c>
      <c r="BS2138">
        <v>0.20689655172413793</v>
      </c>
      <c r="BT2138">
        <v>0.1111111111111111</v>
      </c>
      <c r="BU2138" t="s">
        <v>3748</v>
      </c>
      <c r="BY2138">
        <f t="shared" si="211"/>
        <v>-999</v>
      </c>
      <c r="CA2138">
        <f t="shared" si="212"/>
        <v>-999</v>
      </c>
    </row>
    <row r="2139" spans="1:82" x14ac:dyDescent="0.3">
      <c r="A2139">
        <v>0</v>
      </c>
      <c r="B2139" t="s">
        <v>1342</v>
      </c>
      <c r="C2139" t="s">
        <v>1359</v>
      </c>
      <c r="D2139">
        <v>40071</v>
      </c>
      <c r="E2139" s="2">
        <f t="shared" ref="E2139:E2145" si="214">BO2139</f>
        <v>0.58592627326666424</v>
      </c>
      <c r="F2139" s="2" t="s">
        <v>1939</v>
      </c>
      <c r="G2139" s="3">
        <v>2595</v>
      </c>
      <c r="H2139" s="1">
        <v>5.8342722109148593</v>
      </c>
      <c r="I2139" s="1">
        <f t="shared" si="213"/>
        <v>-17.226394645776626</v>
      </c>
      <c r="J2139" s="1">
        <v>2.7859316457499999</v>
      </c>
      <c r="K2139" s="1">
        <v>-30.923642282199999</v>
      </c>
      <c r="L2139" s="2">
        <v>0.16795717224599993</v>
      </c>
      <c r="M2139" s="2">
        <v>-2.9756093375493155E-3</v>
      </c>
      <c r="N2139" s="7">
        <v>0</v>
      </c>
      <c r="O2139" s="2">
        <v>4.7079604617300047E-3</v>
      </c>
      <c r="P2139" s="3">
        <v>-59265.409530884004</v>
      </c>
      <c r="Q2139" s="3">
        <v>-1893.410378874848</v>
      </c>
      <c r="R2139" s="3">
        <v>-422414.14121329359</v>
      </c>
      <c r="S2139" s="3">
        <v>-785.2197004107926</v>
      </c>
      <c r="T2139" s="3">
        <v>-151322.0469437046</v>
      </c>
      <c r="V2139">
        <v>40071</v>
      </c>
      <c r="W2139" s="2">
        <v>0.51743417812270587</v>
      </c>
      <c r="X2139" s="2">
        <v>0.15651425007666611</v>
      </c>
      <c r="Y2139" s="2">
        <v>0.56812332974771818</v>
      </c>
      <c r="Z2139" s="2">
        <v>0.79447907363731307</v>
      </c>
      <c r="AA2139" s="2">
        <v>8.9132312945475758E-2</v>
      </c>
      <c r="AB2139" s="2">
        <v>0.41458151694031364</v>
      </c>
      <c r="AC2139" s="2">
        <v>-2.9756093375493155E-3</v>
      </c>
      <c r="AD2139" s="2">
        <v>0</v>
      </c>
      <c r="AE2139" s="2">
        <v>4.7079604617300047E-3</v>
      </c>
      <c r="AF2139">
        <v>673578.15312081575</v>
      </c>
      <c r="AG2139">
        <v>1250.2450440978259</v>
      </c>
      <c r="AH2139">
        <v>234979.68739774497</v>
      </c>
      <c r="AI2139">
        <v>5992.9767410286358</v>
      </c>
      <c r="AJ2139">
        <v>9.7485905010968921</v>
      </c>
      <c r="AK2139">
        <v>251164.01190752216</v>
      </c>
      <c r="AL2139">
        <v>465.02534368703334</v>
      </c>
      <c r="AM2139">
        <v>87400.074415378389</v>
      </c>
      <c r="AN2139">
        <v>2250.5427796906479</v>
      </c>
      <c r="AO2139">
        <v>3.6268495058458674</v>
      </c>
      <c r="AP2139">
        <v>-422414.14121329359</v>
      </c>
      <c r="AQ2139">
        <v>-785.2197004107926</v>
      </c>
      <c r="AR2139">
        <v>-147579.61298236658</v>
      </c>
      <c r="AS2139">
        <v>-3742.433961337988</v>
      </c>
      <c r="AT2139">
        <v>-6.1217409952510247</v>
      </c>
      <c r="AU2139" s="3">
        <v>-11138341.067234339</v>
      </c>
      <c r="AV2139" s="3">
        <v>-355847.54660573893</v>
      </c>
      <c r="AW2139">
        <v>109065.555899</v>
      </c>
      <c r="AX2139">
        <v>20497780.575658061</v>
      </c>
      <c r="AY2139">
        <v>3484.4246779280002</v>
      </c>
      <c r="AZ2139">
        <v>654862.77396978834</v>
      </c>
      <c r="BA2139">
        <v>49800.146368115995</v>
      </c>
      <c r="BB2139">
        <v>9359439.5084237196</v>
      </c>
      <c r="BC2139">
        <v>1591.0142990531522</v>
      </c>
      <c r="BD2139">
        <v>299015.22736404941</v>
      </c>
      <c r="BE2139">
        <v>-59265.409530884004</v>
      </c>
      <c r="BF2139">
        <v>-11138341.067234339</v>
      </c>
      <c r="BG2139">
        <v>-1893.410378874848</v>
      </c>
      <c r="BH2139">
        <v>-355847.54660573893</v>
      </c>
      <c r="BI2139">
        <v>2.3995340153702851</v>
      </c>
      <c r="BJ2139">
        <v>8.2338062262851448</v>
      </c>
      <c r="BK2139">
        <v>5.8342722109148593</v>
      </c>
      <c r="BL2139">
        <v>24.150063938473878</v>
      </c>
      <c r="BM2139">
        <v>6.9236692926972525</v>
      </c>
      <c r="BN2139">
        <f t="shared" si="210"/>
        <v>-17.226394645776626</v>
      </c>
      <c r="BO2139">
        <v>0.58592627326666424</v>
      </c>
      <c r="BP2139">
        <v>1.7025532715454011E-2</v>
      </c>
      <c r="BQ2139">
        <v>3.7355352544248051E-2</v>
      </c>
      <c r="BR2139">
        <v>0.5357142857142857</v>
      </c>
      <c r="BS2139">
        <v>0.27586206896551724</v>
      </c>
      <c r="BT2139">
        <v>0.1111111111111111</v>
      </c>
      <c r="BU2139">
        <v>0.49332610505231156</v>
      </c>
      <c r="BV2139">
        <v>0.79447907363731307</v>
      </c>
      <c r="BW2139">
        <v>9.2460905545099337E-2</v>
      </c>
      <c r="BX2139">
        <v>0.41458151694031364</v>
      </c>
      <c r="BY2139">
        <f t="shared" si="211"/>
        <v>8.34899948158212E-2</v>
      </c>
      <c r="BZ2139">
        <v>0</v>
      </c>
      <c r="CA2139">
        <f t="shared" si="212"/>
        <v>2.8032962441673702E-3</v>
      </c>
      <c r="CC2139">
        <v>8.34899948158212E-2</v>
      </c>
      <c r="CD2139">
        <v>2.8032962441673702E-3</v>
      </c>
    </row>
    <row r="2140" spans="1:82" x14ac:dyDescent="0.3">
      <c r="A2140">
        <v>0</v>
      </c>
      <c r="B2140" t="s">
        <v>1342</v>
      </c>
      <c r="C2140" t="s">
        <v>1360</v>
      </c>
      <c r="D2140">
        <v>40073</v>
      </c>
      <c r="E2140" s="2">
        <f t="shared" si="214"/>
        <v>0.5568502406565532</v>
      </c>
      <c r="F2140" s="2" t="s">
        <v>1938</v>
      </c>
      <c r="G2140" s="3">
        <v>903</v>
      </c>
      <c r="H2140" s="1">
        <v>0.3760964546220143</v>
      </c>
      <c r="I2140" s="1">
        <f t="shared" si="213"/>
        <v>-13.228640392718281</v>
      </c>
      <c r="J2140" s="1">
        <v>2.9486882250200002</v>
      </c>
      <c r="K2140" s="1">
        <v>-55.261374935200003</v>
      </c>
      <c r="L2140" s="2">
        <v>0.15489415735800005</v>
      </c>
      <c r="M2140" s="2">
        <v>-8.0502504157683845E-4</v>
      </c>
      <c r="N2140" s="7">
        <v>0</v>
      </c>
      <c r="O2140" s="2">
        <v>2.0187086164919252E-4</v>
      </c>
      <c r="P2140" s="3">
        <v>-6191.4229718669994</v>
      </c>
      <c r="Q2140" s="3">
        <v>-197.80348449002398</v>
      </c>
      <c r="R2140" s="3">
        <v>-35688.591264338269</v>
      </c>
      <c r="S2140" s="3">
        <v>-66.128209266139237</v>
      </c>
      <c r="T2140" s="3">
        <v>-13402.694536461095</v>
      </c>
      <c r="V2140">
        <v>40073</v>
      </c>
      <c r="W2140" s="2">
        <v>0.4650501099639785</v>
      </c>
      <c r="X2140" s="2">
        <v>1.0089425454220802E-2</v>
      </c>
      <c r="Y2140" s="2">
        <v>0.42760146485847933</v>
      </c>
      <c r="Z2140" s="2">
        <v>0.84089324051899805</v>
      </c>
      <c r="AA2140" s="2">
        <v>0.15928182455262502</v>
      </c>
      <c r="AB2140" s="2">
        <v>0.38233707953011031</v>
      </c>
      <c r="AC2140" s="2">
        <v>-8.0502504157683845E-4</v>
      </c>
      <c r="AD2140" s="2">
        <v>0</v>
      </c>
      <c r="AE2140" s="2">
        <v>2.0187086164919252E-4</v>
      </c>
      <c r="AF2140">
        <v>40826.71168522771</v>
      </c>
      <c r="AG2140">
        <v>75.555187291754876</v>
      </c>
      <c r="AH2140">
        <v>14200.363660634092</v>
      </c>
      <c r="AI2140">
        <v>1119.8676517967697</v>
      </c>
      <c r="AJ2140">
        <v>0.58930033439262641</v>
      </c>
      <c r="AK2140">
        <v>5138.1204208894433</v>
      </c>
      <c r="AL2140">
        <v>9.4269780256156288</v>
      </c>
      <c r="AM2140">
        <v>1771.7713499620536</v>
      </c>
      <c r="AN2140">
        <v>145.76542600771305</v>
      </c>
      <c r="AO2140">
        <v>7.3589052125003843E-2</v>
      </c>
      <c r="AP2140">
        <v>-35688.591264338269</v>
      </c>
      <c r="AQ2140">
        <v>-66.128209266139251</v>
      </c>
      <c r="AR2140">
        <v>-12428.592310672038</v>
      </c>
      <c r="AS2140">
        <v>-974.10222578905666</v>
      </c>
      <c r="AT2140">
        <v>-0.51571128226762253</v>
      </c>
      <c r="AU2140" s="3">
        <v>-1163616.0333326838</v>
      </c>
      <c r="AV2140" s="3">
        <v>-37175.186875055108</v>
      </c>
      <c r="AW2140">
        <v>7223.8391444544995</v>
      </c>
      <c r="AX2140">
        <v>1357648.3288087787</v>
      </c>
      <c r="AY2140">
        <v>230.78710026132399</v>
      </c>
      <c r="AZ2140">
        <v>43374.127623113229</v>
      </c>
      <c r="BA2140">
        <v>1032.4161725875001</v>
      </c>
      <c r="BB2140">
        <v>194032.29547609476</v>
      </c>
      <c r="BC2140">
        <v>32.983615771300009</v>
      </c>
      <c r="BD2140">
        <v>6198.940748058124</v>
      </c>
      <c r="BE2140">
        <v>-6191.4229718669994</v>
      </c>
      <c r="BF2140">
        <v>-1163616.0333326838</v>
      </c>
      <c r="BG2140">
        <v>-197.80348449002398</v>
      </c>
      <c r="BH2140">
        <v>-37175.186875055108</v>
      </c>
      <c r="BI2140">
        <v>0.2399000358987104</v>
      </c>
      <c r="BJ2140">
        <v>0.61599649052072469</v>
      </c>
      <c r="BK2140">
        <v>0.3760964546220143</v>
      </c>
      <c r="BL2140">
        <v>16.686755538724508</v>
      </c>
      <c r="BM2140">
        <v>3.4581151460062269</v>
      </c>
      <c r="BN2140">
        <f t="shared" si="210"/>
        <v>-13.228640392718281</v>
      </c>
      <c r="BO2140">
        <v>0.5568502406565532</v>
      </c>
      <c r="BP2140">
        <v>1.6177058310662964E-3</v>
      </c>
      <c r="BQ2140">
        <v>4.6516330582512116E-2</v>
      </c>
      <c r="BR2140">
        <v>0.36630036630036628</v>
      </c>
      <c r="BS2140">
        <v>0.27586206896551724</v>
      </c>
      <c r="BT2140">
        <v>0.1111111111111111</v>
      </c>
      <c r="BU2140">
        <v>0.37883920427176393</v>
      </c>
      <c r="BV2140">
        <v>0.84089324051899805</v>
      </c>
      <c r="BW2140">
        <v>0.16523010845707989</v>
      </c>
      <c r="BX2140">
        <v>0.38233707953011031</v>
      </c>
      <c r="BY2140">
        <f t="shared" si="211"/>
        <v>0.13021545291829212</v>
      </c>
      <c r="BZ2140">
        <v>0</v>
      </c>
      <c r="CA2140">
        <f t="shared" si="212"/>
        <v>1.3082397294113027E-4</v>
      </c>
      <c r="CC2140">
        <v>0.13021545291829212</v>
      </c>
      <c r="CD2140">
        <v>1.3082397294113027E-4</v>
      </c>
    </row>
    <row r="2141" spans="1:82" x14ac:dyDescent="0.3">
      <c r="A2141">
        <v>0</v>
      </c>
      <c r="B2141" t="s">
        <v>1342</v>
      </c>
      <c r="C2141" t="s">
        <v>233</v>
      </c>
      <c r="D2141">
        <v>40075</v>
      </c>
      <c r="E2141" s="2">
        <f t="shared" si="214"/>
        <v>0.57770967050218136</v>
      </c>
      <c r="F2141" s="2" t="s">
        <v>1939</v>
      </c>
      <c r="G2141" s="3">
        <v>69</v>
      </c>
      <c r="H2141" s="1">
        <v>0.3761172551416474</v>
      </c>
      <c r="I2141" s="1">
        <f t="shared" si="213"/>
        <v>-16.307011945408394</v>
      </c>
      <c r="J2141" s="1">
        <v>2.9618964248299999</v>
      </c>
      <c r="K2141" s="1">
        <v>-96.764058676199994</v>
      </c>
      <c r="L2141" s="2">
        <v>0.13902668835200005</v>
      </c>
      <c r="M2141" s="2">
        <v>-2.5616219589256009E-4</v>
      </c>
      <c r="N2141" s="7">
        <v>0</v>
      </c>
      <c r="O2141" s="2">
        <v>5.0464045509888088E-4</v>
      </c>
      <c r="P2141" s="3">
        <v>-5750.1465256046004</v>
      </c>
      <c r="Q2141" s="3">
        <v>-183.70559147081119</v>
      </c>
      <c r="R2141" s="3">
        <v>-50735.002577461601</v>
      </c>
      <c r="S2141" s="3">
        <v>-94.335990561668524</v>
      </c>
      <c r="T2141" s="3">
        <v>-19339.878716208255</v>
      </c>
      <c r="V2141">
        <v>40075</v>
      </c>
      <c r="W2141" s="2">
        <v>0.50760643221529922</v>
      </c>
      <c r="X2141" s="2">
        <v>1.0089983463448669E-2</v>
      </c>
      <c r="Y2141" s="2">
        <v>0.50903481480687462</v>
      </c>
      <c r="Z2141" s="2">
        <v>0.84465989371936401</v>
      </c>
      <c r="AA2141" s="2">
        <v>0.27890648459499134</v>
      </c>
      <c r="AB2141" s="2">
        <v>0.34317019381429315</v>
      </c>
      <c r="AC2141" s="2">
        <v>-2.5616219589256009E-4</v>
      </c>
      <c r="AD2141" s="2">
        <v>0</v>
      </c>
      <c r="AE2141" s="2">
        <v>5.0464045509888088E-4</v>
      </c>
      <c r="AF2141">
        <v>59561.60410951433</v>
      </c>
      <c r="AG2141">
        <v>110.74957646363448</v>
      </c>
      <c r="AH2141">
        <v>20815.040203287728</v>
      </c>
      <c r="AI2141">
        <v>1889.6650692538067</v>
      </c>
      <c r="AJ2141">
        <v>0.86340361825573353</v>
      </c>
      <c r="AK2141">
        <v>8826.6015320527313</v>
      </c>
      <c r="AL2141">
        <v>16.413585901965952</v>
      </c>
      <c r="AM2141">
        <v>3084.8826816211026</v>
      </c>
      <c r="AN2141">
        <v>279.94387471217499</v>
      </c>
      <c r="AO2141">
        <v>0.12795932088567177</v>
      </c>
      <c r="AP2141">
        <v>-50735.002577461601</v>
      </c>
      <c r="AQ2141">
        <v>-94.335990561668524</v>
      </c>
      <c r="AR2141">
        <v>-17730.157521666624</v>
      </c>
      <c r="AS2141">
        <v>-1609.7211945416316</v>
      </c>
      <c r="AT2141">
        <v>-0.73544429737006178</v>
      </c>
      <c r="AU2141" s="3">
        <v>-1080682.5380221286</v>
      </c>
      <c r="AV2141" s="3">
        <v>-34525.628861024255</v>
      </c>
      <c r="AW2141">
        <v>6779.1093929561002</v>
      </c>
      <c r="AX2141">
        <v>1274065.8193121694</v>
      </c>
      <c r="AY2141">
        <v>216.57888110031917</v>
      </c>
      <c r="AZ2141">
        <v>40703.834913993982</v>
      </c>
      <c r="BA2141">
        <v>1028.9628673514999</v>
      </c>
      <c r="BB2141">
        <v>193383.28129004088</v>
      </c>
      <c r="BC2141">
        <v>32.87328962950798</v>
      </c>
      <c r="BD2141">
        <v>6178.2060529697301</v>
      </c>
      <c r="BE2141">
        <v>-5750.1465256046004</v>
      </c>
      <c r="BF2141">
        <v>-1080682.5380221286</v>
      </c>
      <c r="BG2141">
        <v>-183.70559147081119</v>
      </c>
      <c r="BH2141">
        <v>-34525.628861024255</v>
      </c>
      <c r="BI2141">
        <v>0.1677946816132159</v>
      </c>
      <c r="BJ2141">
        <v>0.54391193675486327</v>
      </c>
      <c r="BK2141">
        <v>0.3761172551416474</v>
      </c>
      <c r="BL2141">
        <v>19.680501098156711</v>
      </c>
      <c r="BM2141">
        <v>3.3734891527483177</v>
      </c>
      <c r="BN2141">
        <f t="shared" si="210"/>
        <v>-16.307011945408394</v>
      </c>
      <c r="BO2141">
        <v>0.57770967050218136</v>
      </c>
      <c r="BP2141">
        <v>1.173866354781305E-3</v>
      </c>
      <c r="BQ2141">
        <v>5.5559914099437196E-2</v>
      </c>
      <c r="BR2141">
        <v>0.31596068660022147</v>
      </c>
      <c r="BS2141">
        <v>0.34482758620689657</v>
      </c>
      <c r="BT2141">
        <v>0.1111111111111111</v>
      </c>
      <c r="BU2141">
        <v>0.46699700392862792</v>
      </c>
      <c r="BV2141">
        <v>0.84465989371936401</v>
      </c>
      <c r="BW2141">
        <v>0.28932207945538524</v>
      </c>
      <c r="BX2141">
        <v>0.34317019381429315</v>
      </c>
      <c r="BY2141">
        <f t="shared" si="211"/>
        <v>2.8586157397422349E-2</v>
      </c>
      <c r="BZ2141">
        <v>0</v>
      </c>
      <c r="CA2141">
        <f t="shared" si="212"/>
        <v>3.6732524147740149E-4</v>
      </c>
      <c r="CC2141">
        <v>2.8586157397422349E-2</v>
      </c>
      <c r="CD2141">
        <v>3.6732524147740149E-4</v>
      </c>
    </row>
    <row r="2142" spans="1:82" x14ac:dyDescent="0.3">
      <c r="A2142">
        <v>0</v>
      </c>
      <c r="B2142" t="s">
        <v>1342</v>
      </c>
      <c r="C2142" t="s">
        <v>1361</v>
      </c>
      <c r="D2142">
        <v>40077</v>
      </c>
      <c r="E2142" s="2">
        <f t="shared" si="214"/>
        <v>0.60553143499782847</v>
      </c>
      <c r="F2142" s="2" t="s">
        <v>1940</v>
      </c>
      <c r="G2142" s="3">
        <v>742</v>
      </c>
      <c r="H2142" s="1">
        <v>0.37428543817944848</v>
      </c>
      <c r="I2142" s="1">
        <f t="shared" si="213"/>
        <v>-21.350494078388984</v>
      </c>
      <c r="J2142" s="1">
        <v>2.7853665744099998</v>
      </c>
      <c r="K2142" s="1">
        <v>88.536319786600004</v>
      </c>
      <c r="L2142" s="2">
        <v>0.19427063961000002</v>
      </c>
      <c r="M2142" s="2">
        <v>2.0836488669143479E-4</v>
      </c>
      <c r="N2142" s="7">
        <v>0</v>
      </c>
      <c r="O2142" s="2">
        <v>0.10376312514439359</v>
      </c>
      <c r="P2142" s="3">
        <v>-11878.623065914102</v>
      </c>
      <c r="Q2142" s="3">
        <v>-379.49806434769528</v>
      </c>
      <c r="R2142" s="3">
        <v>-39744.804122604794</v>
      </c>
      <c r="S2142" s="3">
        <v>-73.083674007182424</v>
      </c>
      <c r="T2142" s="3">
        <v>-15209.91891398438</v>
      </c>
      <c r="V2142">
        <v>40077</v>
      </c>
      <c r="W2142" s="2">
        <v>0.61160599364401735</v>
      </c>
      <c r="X2142" s="2">
        <v>1.0040841865704924E-2</v>
      </c>
      <c r="Y2142" s="2">
        <v>0.74997385612392298</v>
      </c>
      <c r="Z2142" s="2">
        <v>0.79431792921173927</v>
      </c>
      <c r="AA2142" s="2">
        <v>0.25519138044105355</v>
      </c>
      <c r="AB2142" s="2">
        <v>0.47953305827579484</v>
      </c>
      <c r="AC2142" s="2">
        <v>2.0836488669143479E-4</v>
      </c>
      <c r="AD2142" s="2">
        <v>0</v>
      </c>
      <c r="AE2142" s="2">
        <v>0.10376312514439359</v>
      </c>
      <c r="AF2142">
        <v>47698.198620660238</v>
      </c>
      <c r="AG2142">
        <v>87.720534475870835</v>
      </c>
      <c r="AH2142">
        <v>16486.803020584823</v>
      </c>
      <c r="AI2142">
        <v>1768.02326704703</v>
      </c>
      <c r="AJ2142">
        <v>0.68460564110666644</v>
      </c>
      <c r="AK2142">
        <v>7953.3944980554452</v>
      </c>
      <c r="AL2142">
        <v>14.636860468688411</v>
      </c>
      <c r="AM2142">
        <v>2750.95263416833</v>
      </c>
      <c r="AN2142">
        <v>293.95473947914132</v>
      </c>
      <c r="AO2142">
        <v>0.1142241734951491</v>
      </c>
      <c r="AP2142">
        <v>-39744.804122604794</v>
      </c>
      <c r="AQ2142">
        <v>-73.083674007182424</v>
      </c>
      <c r="AR2142">
        <v>-13735.850386416492</v>
      </c>
      <c r="AS2142">
        <v>-1474.0685275678886</v>
      </c>
      <c r="AT2142">
        <v>-0.57038146761151731</v>
      </c>
      <c r="AU2142" s="3">
        <v>-2232468.4190078964</v>
      </c>
      <c r="AV2142" s="3">
        <v>-71322.866213505855</v>
      </c>
      <c r="AW2142">
        <v>14482.723166906</v>
      </c>
      <c r="AX2142">
        <v>2721882.9919883139</v>
      </c>
      <c r="AY2142">
        <v>462.69381373803202</v>
      </c>
      <c r="AZ2142">
        <v>86958.675353925733</v>
      </c>
      <c r="BA2142">
        <v>2604.1001009918982</v>
      </c>
      <c r="BB2142">
        <v>489414.57298041735</v>
      </c>
      <c r="BC2142">
        <v>83.195749390336744</v>
      </c>
      <c r="BD2142">
        <v>15635.809140419888</v>
      </c>
      <c r="BE2142">
        <v>-11878.623065914102</v>
      </c>
      <c r="BF2142">
        <v>-2232468.4190078964</v>
      </c>
      <c r="BG2142">
        <v>-379.49806434769528</v>
      </c>
      <c r="BH2142">
        <v>-71322.866213505855</v>
      </c>
      <c r="BI2142">
        <v>0.33045663358446065</v>
      </c>
      <c r="BJ2142">
        <v>0.70474207176390913</v>
      </c>
      <c r="BK2142">
        <v>0.37428543817944848</v>
      </c>
      <c r="BL2142">
        <v>30.182845447895541</v>
      </c>
      <c r="BM2142">
        <v>8.8323513695065561</v>
      </c>
      <c r="BN2142">
        <f t="shared" si="210"/>
        <v>-21.350494078388984</v>
      </c>
      <c r="BO2142">
        <v>0.60553143499782847</v>
      </c>
      <c r="BP2142">
        <v>2.4231594582245887E-3</v>
      </c>
      <c r="BQ2142">
        <v>8.7003872991581702E-2</v>
      </c>
      <c r="BR2142">
        <v>0.19642857142857142</v>
      </c>
      <c r="BS2142">
        <v>0.20689655172413793</v>
      </c>
      <c r="BT2142">
        <v>0.22222222222222221</v>
      </c>
      <c r="BU2142">
        <v>0.61143125425936895</v>
      </c>
      <c r="BV2142">
        <v>0.79431792921173927</v>
      </c>
      <c r="BW2142">
        <v>0.2647213490052423</v>
      </c>
      <c r="BX2142">
        <v>0.47953305827579484</v>
      </c>
      <c r="BY2142">
        <f t="shared" si="211"/>
        <v>2.3022726255502595E-2</v>
      </c>
      <c r="BZ2142">
        <v>0</v>
      </c>
      <c r="CA2142">
        <f t="shared" si="212"/>
        <v>5.2531410326357456E-2</v>
      </c>
      <c r="CC2142">
        <v>2.3022726255502595E-2</v>
      </c>
      <c r="CD2142">
        <v>5.2531410326357456E-2</v>
      </c>
    </row>
    <row r="2143" spans="1:82" x14ac:dyDescent="0.3">
      <c r="A2143">
        <v>0</v>
      </c>
      <c r="B2143" t="s">
        <v>1342</v>
      </c>
      <c r="C2143" t="s">
        <v>1362</v>
      </c>
      <c r="D2143">
        <v>40079</v>
      </c>
      <c r="E2143" s="2">
        <f t="shared" si="214"/>
        <v>0.68894193991344155</v>
      </c>
      <c r="F2143" s="2" t="s">
        <v>1941</v>
      </c>
      <c r="G2143" s="3">
        <v>4835</v>
      </c>
      <c r="H2143" s="1">
        <v>0.37573424874031514</v>
      </c>
      <c r="I2143" s="1">
        <f t="shared" si="213"/>
        <v>-25.624935131638708</v>
      </c>
      <c r="J2143" s="1">
        <v>2.7153039759099999</v>
      </c>
      <c r="K2143" s="1">
        <v>94.728425104999999</v>
      </c>
      <c r="L2143" s="2">
        <v>0.15053924989</v>
      </c>
      <c r="M2143" s="2">
        <v>4.7934845860734057E-3</v>
      </c>
      <c r="N2143" s="7">
        <v>0</v>
      </c>
      <c r="O2143" s="2">
        <v>3.1323859696673353E-2</v>
      </c>
      <c r="P2143" s="3">
        <v>-61701.631381618419</v>
      </c>
      <c r="Q2143" s="3">
        <v>-1971.2427565456453</v>
      </c>
      <c r="R2143" s="3">
        <v>-213481.41729925474</v>
      </c>
      <c r="S2143" s="3">
        <v>-393.69687967625498</v>
      </c>
      <c r="T2143" s="3">
        <v>-84162.968561826623</v>
      </c>
      <c r="V2143">
        <v>40079</v>
      </c>
      <c r="W2143" s="2">
        <v>0.59957058655038908</v>
      </c>
      <c r="X2143" s="2">
        <v>1.0079708666951013E-2</v>
      </c>
      <c r="Y2143" s="2">
        <v>0.88077617272266318</v>
      </c>
      <c r="Z2143" s="2">
        <v>0.77433780211931102</v>
      </c>
      <c r="AA2143" s="2">
        <v>0.27303910562149464</v>
      </c>
      <c r="AB2143" s="2">
        <v>0.37158752879598761</v>
      </c>
      <c r="AC2143" s="2">
        <v>4.7934845860734057E-3</v>
      </c>
      <c r="AD2143" s="2">
        <v>0</v>
      </c>
      <c r="AE2143" s="2">
        <v>3.1323859696673353E-2</v>
      </c>
      <c r="AF2143">
        <v>236771.57980337724</v>
      </c>
      <c r="AG2143">
        <v>436.61572424385935</v>
      </c>
      <c r="AH2143">
        <v>82060.574349082919</v>
      </c>
      <c r="AI2143">
        <v>11281.807231428076</v>
      </c>
      <c r="AJ2143">
        <v>3.4066192976173211</v>
      </c>
      <c r="AK2143">
        <v>23290.162504122505</v>
      </c>
      <c r="AL2143">
        <v>42.918844567604303</v>
      </c>
      <c r="AM2143">
        <v>8066.4640324532693</v>
      </c>
      <c r="AN2143">
        <v>1112.9489862310925</v>
      </c>
      <c r="AO2143">
        <v>0.33488919303252007</v>
      </c>
      <c r="AP2143">
        <v>-213481.41729925474</v>
      </c>
      <c r="AQ2143">
        <v>-393.69687967625504</v>
      </c>
      <c r="AR2143">
        <v>-73994.110316629653</v>
      </c>
      <c r="AS2143">
        <v>-10168.858245196983</v>
      </c>
      <c r="AT2143">
        <v>-3.0717301045848009</v>
      </c>
      <c r="AU2143" s="3">
        <v>-11596204.601861365</v>
      </c>
      <c r="AV2143" s="3">
        <v>-370475.36366518855</v>
      </c>
      <c r="AW2143">
        <v>68844.327706147014</v>
      </c>
      <c r="AX2143">
        <v>12938602.949093269</v>
      </c>
      <c r="AY2143">
        <v>2199.4375072621842</v>
      </c>
      <c r="AZ2143">
        <v>413362.28511485492</v>
      </c>
      <c r="BA2143">
        <v>7142.6963245285951</v>
      </c>
      <c r="BB2143">
        <v>1342398.347231904</v>
      </c>
      <c r="BC2143">
        <v>228.19475071653892</v>
      </c>
      <c r="BD2143">
        <v>42886.921449666326</v>
      </c>
      <c r="BE2143">
        <v>-61701.631381618419</v>
      </c>
      <c r="BF2143">
        <v>-11596204.601861365</v>
      </c>
      <c r="BG2143">
        <v>-1971.2427565456453</v>
      </c>
      <c r="BH2143">
        <v>-370475.36366518855</v>
      </c>
      <c r="BI2143">
        <v>0.61927951698487538</v>
      </c>
      <c r="BJ2143">
        <v>0.99501376572519051</v>
      </c>
      <c r="BK2143">
        <v>0.37573424874031514</v>
      </c>
      <c r="BL2143">
        <v>34.699008679333922</v>
      </c>
      <c r="BM2143">
        <v>9.0740735476952157</v>
      </c>
      <c r="BN2143">
        <f t="shared" si="210"/>
        <v>-25.624935131638708</v>
      </c>
      <c r="BO2143">
        <v>0.68894193991344155</v>
      </c>
      <c r="BP2143">
        <v>5.1665443955818636E-3</v>
      </c>
      <c r="BQ2143">
        <v>9.2978445106764077E-2</v>
      </c>
      <c r="BR2143">
        <v>0.47023809523809523</v>
      </c>
      <c r="BS2143">
        <v>0.20689655172413793</v>
      </c>
      <c r="BT2143">
        <v>0.27777777777777779</v>
      </c>
      <c r="BU2143">
        <v>0.73384185725762152</v>
      </c>
      <c r="BV2143">
        <v>0.77433780211931102</v>
      </c>
      <c r="BW2143">
        <v>0.28323558674428906</v>
      </c>
      <c r="BX2143">
        <v>0.37158752879598761</v>
      </c>
      <c r="BY2143">
        <f t="shared" si="211"/>
        <v>0.11959416181708545</v>
      </c>
      <c r="BZ2143">
        <v>0</v>
      </c>
      <c r="CA2143">
        <f t="shared" si="212"/>
        <v>1.9991254303661658E-2</v>
      </c>
      <c r="CC2143">
        <v>0.11959416181708545</v>
      </c>
      <c r="CD2143">
        <v>1.9991254303661658E-2</v>
      </c>
    </row>
    <row r="2144" spans="1:82" x14ac:dyDescent="0.3">
      <c r="A2144">
        <v>0</v>
      </c>
      <c r="B2144" t="s">
        <v>1342</v>
      </c>
      <c r="C2144" t="s">
        <v>118</v>
      </c>
      <c r="D2144">
        <v>40081</v>
      </c>
      <c r="E2144" s="2">
        <f t="shared" si="214"/>
        <v>0.62903929634604105</v>
      </c>
      <c r="F2144" s="2" t="s">
        <v>1940</v>
      </c>
      <c r="G2144" s="3">
        <v>1077</v>
      </c>
      <c r="H2144" s="1">
        <v>0.37430042977870848</v>
      </c>
      <c r="I2144" s="1">
        <f t="shared" si="213"/>
        <v>-20.698859240151918</v>
      </c>
      <c r="J2144" s="1">
        <v>2.8942167966599999</v>
      </c>
      <c r="K2144" s="1">
        <v>-18.417395797200001</v>
      </c>
      <c r="L2144" s="2">
        <v>0.17397675779800004</v>
      </c>
      <c r="M2144" s="2">
        <v>-1.8776669524218402E-4</v>
      </c>
      <c r="N2144" s="7">
        <v>0</v>
      </c>
      <c r="O2144" s="2">
        <v>4.0435819560686273E-2</v>
      </c>
      <c r="P2144" s="3">
        <v>-11122.741206214099</v>
      </c>
      <c r="Q2144" s="3">
        <v>-355.34916248929522</v>
      </c>
      <c r="R2144" s="3">
        <v>-20652.772821563172</v>
      </c>
      <c r="S2144" s="3">
        <v>-37.752574821623377</v>
      </c>
      <c r="T2144" s="3">
        <v>-7716.47162992628</v>
      </c>
      <c r="V2144">
        <v>40081</v>
      </c>
      <c r="W2144" s="2">
        <v>0.52986817931255181</v>
      </c>
      <c r="X2144" s="2">
        <v>1.0041244040788775E-2</v>
      </c>
      <c r="Y2144" s="2">
        <v>0.7150394438602069</v>
      </c>
      <c r="Z2144" s="2">
        <v>0.82535933106031711</v>
      </c>
      <c r="AA2144" s="2">
        <v>5.3085114323083334E-2</v>
      </c>
      <c r="AB2144" s="2">
        <v>0.42944011973844237</v>
      </c>
      <c r="AC2144" s="2">
        <v>-1.8776669524218402E-4</v>
      </c>
      <c r="AD2144" s="2">
        <v>0</v>
      </c>
      <c r="AE2144" s="2">
        <v>4.0435819560686273E-2</v>
      </c>
      <c r="AF2144">
        <v>25702.180047682206</v>
      </c>
      <c r="AG2144">
        <v>47.024812833194453</v>
      </c>
      <c r="AH2144">
        <v>8838.1680628496833</v>
      </c>
      <c r="AI2144">
        <v>770.04284122285526</v>
      </c>
      <c r="AJ2144">
        <v>0.36718700382386971</v>
      </c>
      <c r="AK2144">
        <v>5049.4072261190349</v>
      </c>
      <c r="AL2144">
        <v>9.2722380115710727</v>
      </c>
      <c r="AM2144">
        <v>1742.6884431352958</v>
      </c>
      <c r="AN2144">
        <v>149.0508310109648</v>
      </c>
      <c r="AO2144">
        <v>7.2374945035066182E-2</v>
      </c>
      <c r="AP2144">
        <v>-20652.772821563172</v>
      </c>
      <c r="AQ2144">
        <v>-37.752574821623384</v>
      </c>
      <c r="AR2144">
        <v>-7095.4796197143878</v>
      </c>
      <c r="AS2144">
        <v>-620.99201021189049</v>
      </c>
      <c r="AT2144">
        <v>-0.29481205878880351</v>
      </c>
      <c r="AU2144" s="3">
        <v>-2090407.9822958778</v>
      </c>
      <c r="AV2144" s="3">
        <v>-66784.321598238137</v>
      </c>
      <c r="AW2144">
        <v>13939.510636492001</v>
      </c>
      <c r="AX2144">
        <v>2619791.6290223068</v>
      </c>
      <c r="AY2144">
        <v>445.33926829302402</v>
      </c>
      <c r="AZ2144">
        <v>83697.062082990931</v>
      </c>
      <c r="BA2144">
        <v>2816.7694302779018</v>
      </c>
      <c r="BB2144">
        <v>529383.64672642888</v>
      </c>
      <c r="BC2144">
        <v>89.990105803728795</v>
      </c>
      <c r="BD2144">
        <v>16912.740484752791</v>
      </c>
      <c r="BE2144">
        <v>-11122.741206214099</v>
      </c>
      <c r="BF2144">
        <v>-2090407.9822958778</v>
      </c>
      <c r="BG2144">
        <v>-355.34916248929522</v>
      </c>
      <c r="BH2144">
        <v>-66784.321598238137</v>
      </c>
      <c r="BI2144">
        <v>0.25265129119887553</v>
      </c>
      <c r="BJ2144">
        <v>0.626951720977584</v>
      </c>
      <c r="BK2144">
        <v>0.37430042977870848</v>
      </c>
      <c r="BL2144">
        <v>28.686641452843919</v>
      </c>
      <c r="BM2144">
        <v>7.9877822126920019</v>
      </c>
      <c r="BN2144">
        <f t="shared" si="210"/>
        <v>-20.698859240151918</v>
      </c>
      <c r="BO2144">
        <v>0.62903929634604105</v>
      </c>
      <c r="BP2144">
        <v>1.9245541062720172E-3</v>
      </c>
      <c r="BQ2144">
        <v>6.0571551349892734E-2</v>
      </c>
      <c r="BR2144">
        <v>0.59523809523809523</v>
      </c>
      <c r="BS2144">
        <v>0.27586206896551724</v>
      </c>
      <c r="BT2144">
        <v>0.1111111111111111</v>
      </c>
      <c r="BU2144">
        <v>0.59276986380163332</v>
      </c>
      <c r="BV2144">
        <v>0.82535933106031711</v>
      </c>
      <c r="BW2144">
        <v>5.5067545978302213E-2</v>
      </c>
      <c r="BX2144">
        <v>0.42944011973844237</v>
      </c>
      <c r="BY2144">
        <f t="shared" si="211"/>
        <v>8.5617428023935321E-2</v>
      </c>
      <c r="BZ2144">
        <v>0</v>
      </c>
      <c r="CA2144">
        <f t="shared" si="212"/>
        <v>2.3291478086817367E-2</v>
      </c>
      <c r="CC2144">
        <v>8.5617428023935321E-2</v>
      </c>
      <c r="CD2144">
        <v>2.3291478086817367E-2</v>
      </c>
    </row>
    <row r="2145" spans="1:82" x14ac:dyDescent="0.3">
      <c r="A2145">
        <v>0</v>
      </c>
      <c r="B2145" t="s">
        <v>1342</v>
      </c>
      <c r="C2145" t="s">
        <v>120</v>
      </c>
      <c r="D2145">
        <v>40083</v>
      </c>
      <c r="E2145" s="2">
        <f t="shared" si="214"/>
        <v>0.58016696923836275</v>
      </c>
      <c r="F2145" s="2" t="s">
        <v>1938</v>
      </c>
      <c r="G2145" s="3">
        <v>7568</v>
      </c>
      <c r="H2145" s="1">
        <v>9.3934562794042513</v>
      </c>
      <c r="I2145" s="1">
        <f t="shared" si="213"/>
        <v>-19.988792013460458</v>
      </c>
      <c r="J2145" s="1">
        <v>2.98682319529</v>
      </c>
      <c r="K2145" s="1">
        <v>-42.305328747300003</v>
      </c>
      <c r="L2145" s="2">
        <v>0.16437234099300002</v>
      </c>
      <c r="M2145" s="2">
        <v>-1.4042898580596279E-3</v>
      </c>
      <c r="N2145" s="7">
        <v>0</v>
      </c>
      <c r="O2145" s="2">
        <v>7.9483316139961971E-3</v>
      </c>
      <c r="P2145" s="3">
        <v>222578.43826890999</v>
      </c>
      <c r="Q2145" s="3">
        <v>7110.9324725495208</v>
      </c>
      <c r="R2145" s="3">
        <v>276139.18188099581</v>
      </c>
      <c r="S2145" s="3">
        <v>495.64418967732985</v>
      </c>
      <c r="T2145" s="3">
        <v>96022.384544138273</v>
      </c>
      <c r="V2145">
        <v>40083</v>
      </c>
      <c r="W2145" s="2">
        <v>0.56386521148316437</v>
      </c>
      <c r="X2145" s="2">
        <v>0.25199540097707684</v>
      </c>
      <c r="Y2145" s="2">
        <v>0.5682545767924162</v>
      </c>
      <c r="Z2145" s="2">
        <v>0.8517683945808413</v>
      </c>
      <c r="AA2145" s="2">
        <v>0.12193815226403894</v>
      </c>
      <c r="AB2145" s="2">
        <v>0.40573280414663215</v>
      </c>
      <c r="AC2145" s="2">
        <v>-1.4042898580596279E-3</v>
      </c>
      <c r="AD2145" s="2">
        <v>0</v>
      </c>
      <c r="AE2145" s="2">
        <v>7.9483316139961971E-3</v>
      </c>
      <c r="AF2145">
        <v>383765.91273272986</v>
      </c>
      <c r="AG2145">
        <v>698.30468580568117</v>
      </c>
      <c r="AH2145">
        <v>131244.20492896627</v>
      </c>
      <c r="AI2145">
        <v>3806.1132136535725</v>
      </c>
      <c r="AJ2145">
        <v>5.4555780540184315</v>
      </c>
      <c r="AK2145">
        <v>659905.09461372567</v>
      </c>
      <c r="AL2145">
        <v>1193.9488754830111</v>
      </c>
      <c r="AM2145">
        <v>224398.99670414932</v>
      </c>
      <c r="AN2145">
        <v>6673.7059826088125</v>
      </c>
      <c r="AO2145">
        <v>9.3331417252022817</v>
      </c>
      <c r="AP2145">
        <v>276139.18188099581</v>
      </c>
      <c r="AQ2145">
        <v>495.6441896773299</v>
      </c>
      <c r="AR2145">
        <v>93154.791775183054</v>
      </c>
      <c r="AS2145">
        <v>2867.59276895524</v>
      </c>
      <c r="AT2145">
        <v>3.8775636711838501</v>
      </c>
      <c r="AU2145" s="3">
        <v>41831391.688258946</v>
      </c>
      <c r="AV2145" s="3">
        <v>1336428.648890957</v>
      </c>
      <c r="AW2145">
        <v>201339.93229428001</v>
      </c>
      <c r="AX2145">
        <v>37839826.875386983</v>
      </c>
      <c r="AY2145">
        <v>6432.4050150921594</v>
      </c>
      <c r="AZ2145">
        <v>1208906.1985364205</v>
      </c>
      <c r="BA2145">
        <v>423918.37056318996</v>
      </c>
      <c r="BB2145">
        <v>79671218.563645914</v>
      </c>
      <c r="BC2145">
        <v>13543.33748764168</v>
      </c>
      <c r="BD2145">
        <v>2545334.8474273775</v>
      </c>
      <c r="BE2145">
        <v>222578.43826890999</v>
      </c>
      <c r="BF2145">
        <v>41831391.688258946</v>
      </c>
      <c r="BG2145">
        <v>7110.9324725495208</v>
      </c>
      <c r="BH2145">
        <v>1336428.648890957</v>
      </c>
      <c r="BI2145">
        <v>3.0882086116240082</v>
      </c>
      <c r="BJ2145">
        <v>12.481664891028259</v>
      </c>
      <c r="BK2145">
        <v>9.3934562794042513</v>
      </c>
      <c r="BL2145">
        <v>43.713241191488642</v>
      </c>
      <c r="BM2145">
        <v>23.724449178028184</v>
      </c>
      <c r="BN2145">
        <f t="shared" si="210"/>
        <v>-19.988792013460458</v>
      </c>
      <c r="BO2145">
        <v>0.58016696923836275</v>
      </c>
      <c r="BP2145">
        <v>2.1696538700572067E-2</v>
      </c>
      <c r="BQ2145">
        <v>5.0044742168049203E-2</v>
      </c>
      <c r="BR2145">
        <v>0.35138248847926268</v>
      </c>
      <c r="BS2145">
        <v>0.31034482758620691</v>
      </c>
      <c r="BT2145">
        <v>0.1111111111111111</v>
      </c>
      <c r="BU2145">
        <v>0.57243509808471782</v>
      </c>
      <c r="BV2145">
        <v>0.8517683945808413</v>
      </c>
      <c r="BW2145">
        <v>0.12649185919506115</v>
      </c>
      <c r="BX2145">
        <v>0.40573280414663215</v>
      </c>
      <c r="BY2145">
        <f t="shared" si="211"/>
        <v>2.8546193658830293E-2</v>
      </c>
      <c r="BZ2145">
        <v>0</v>
      </c>
      <c r="CA2145">
        <f t="shared" si="212"/>
        <v>4.8529810455928265E-3</v>
      </c>
      <c r="CC2145">
        <v>2.8546193658830293E-2</v>
      </c>
      <c r="CD2145">
        <v>4.8529810455928265E-3</v>
      </c>
    </row>
    <row r="2146" spans="1:82" x14ac:dyDescent="0.3">
      <c r="A2146">
        <v>1</v>
      </c>
      <c r="B2146" t="s">
        <v>1342</v>
      </c>
      <c r="C2146" t="s">
        <v>1363</v>
      </c>
      <c r="D2146">
        <v>40085</v>
      </c>
      <c r="E2146" s="2">
        <v>0</v>
      </c>
      <c r="F2146" s="2" t="s">
        <v>1954</v>
      </c>
      <c r="G2146" s="3">
        <v>-999</v>
      </c>
      <c r="H2146" s="1">
        <v>0.37456136442679344</v>
      </c>
      <c r="I2146" s="1">
        <f t="shared" si="213"/>
        <v>-999</v>
      </c>
      <c r="J2146" s="1">
        <v>-999</v>
      </c>
      <c r="K2146" s="1">
        <v>-999</v>
      </c>
      <c r="L2146" s="2">
        <v>-999</v>
      </c>
      <c r="M2146" s="2">
        <v>-999</v>
      </c>
      <c r="N2146" s="7">
        <v>-999</v>
      </c>
      <c r="O2146" s="2">
        <v>-999</v>
      </c>
      <c r="P2146" s="3">
        <v>-999</v>
      </c>
      <c r="Q2146" s="3">
        <v>-999</v>
      </c>
      <c r="R2146" s="3">
        <v>-999</v>
      </c>
      <c r="S2146" s="3">
        <v>-999</v>
      </c>
      <c r="T2146" s="3">
        <v>-999</v>
      </c>
      <c r="V2146">
        <v>40085</v>
      </c>
      <c r="W2146" s="2">
        <v>-999</v>
      </c>
      <c r="X2146" s="2">
        <v>1.0048244055407159E-2</v>
      </c>
      <c r="Y2146" s="2">
        <v>-999</v>
      </c>
      <c r="Z2146" s="2">
        <v>-999</v>
      </c>
      <c r="AA2146" s="2">
        <v>-999</v>
      </c>
      <c r="AB2146" s="2">
        <v>-999</v>
      </c>
      <c r="AC2146" s="2">
        <v>-999</v>
      </c>
      <c r="AD2146" s="2">
        <v>-999</v>
      </c>
      <c r="AE2146" s="2">
        <v>-999</v>
      </c>
      <c r="AF2146" s="2">
        <v>-999</v>
      </c>
      <c r="AG2146" s="2">
        <v>-999</v>
      </c>
      <c r="AH2146" s="2">
        <v>-999</v>
      </c>
      <c r="AI2146" s="2">
        <v>-999</v>
      </c>
      <c r="AJ2146" s="2">
        <v>-999</v>
      </c>
      <c r="AK2146" s="2">
        <v>-999</v>
      </c>
      <c r="AL2146" s="2">
        <v>-999</v>
      </c>
      <c r="AM2146" s="2">
        <v>-999</v>
      </c>
      <c r="AN2146" s="2">
        <v>-999</v>
      </c>
      <c r="AO2146" s="2">
        <v>-999</v>
      </c>
      <c r="AP2146" s="2">
        <v>-999</v>
      </c>
      <c r="AQ2146" s="2">
        <v>-999</v>
      </c>
      <c r="AR2146" s="2">
        <v>-999</v>
      </c>
      <c r="AS2146" s="2">
        <v>-999</v>
      </c>
      <c r="AT2146" s="2">
        <v>-999</v>
      </c>
      <c r="AU2146" s="2">
        <v>-999</v>
      </c>
      <c r="AV2146" s="2">
        <v>-999</v>
      </c>
      <c r="AW2146" s="2">
        <v>-999</v>
      </c>
      <c r="AX2146" s="2">
        <v>-999</v>
      </c>
      <c r="AY2146" s="2">
        <v>-999</v>
      </c>
      <c r="AZ2146" s="2">
        <v>-999</v>
      </c>
      <c r="BA2146" s="2">
        <v>-999</v>
      </c>
      <c r="BB2146" s="2">
        <v>-999</v>
      </c>
      <c r="BC2146" s="2">
        <v>-999</v>
      </c>
      <c r="BD2146" s="2">
        <v>-999</v>
      </c>
      <c r="BE2146" s="2">
        <v>-999</v>
      </c>
      <c r="BF2146" s="2">
        <v>-999</v>
      </c>
      <c r="BG2146" s="2">
        <v>-999</v>
      </c>
      <c r="BH2146" s="2">
        <v>-999</v>
      </c>
      <c r="BI2146">
        <v>0</v>
      </c>
      <c r="BJ2146">
        <v>0.37456136442679344</v>
      </c>
      <c r="BK2146">
        <v>0.37456136442679344</v>
      </c>
      <c r="BL2146">
        <v>-999</v>
      </c>
      <c r="BM2146">
        <v>24.131392367348706</v>
      </c>
      <c r="BN2146">
        <f t="shared" si="210"/>
        <v>-999</v>
      </c>
      <c r="BO2146" t="s">
        <v>3748</v>
      </c>
      <c r="BP2146" t="s">
        <v>3748</v>
      </c>
      <c r="BQ2146">
        <v>0.10432378171686973</v>
      </c>
      <c r="BR2146">
        <v>0.16666666666666666</v>
      </c>
      <c r="BS2146">
        <v>0.13793103448275862</v>
      </c>
      <c r="BT2146">
        <v>0.1111111111111111</v>
      </c>
      <c r="BU2146" t="s">
        <v>3748</v>
      </c>
      <c r="BY2146">
        <f t="shared" si="211"/>
        <v>-999</v>
      </c>
      <c r="CA2146">
        <f t="shared" si="212"/>
        <v>-999</v>
      </c>
    </row>
    <row r="2147" spans="1:82" x14ac:dyDescent="0.3">
      <c r="A2147">
        <v>0</v>
      </c>
      <c r="B2147" t="s">
        <v>1342</v>
      </c>
      <c r="C2147" t="s">
        <v>1364</v>
      </c>
      <c r="D2147">
        <v>40087</v>
      </c>
      <c r="E2147" s="2">
        <f>BO2147</f>
        <v>0.59054304200866847</v>
      </c>
      <c r="F2147" s="2" t="s">
        <v>1939</v>
      </c>
      <c r="G2147" s="3">
        <v>4322</v>
      </c>
      <c r="H2147" s="1">
        <v>1.6191157372107516</v>
      </c>
      <c r="I2147" s="1">
        <f t="shared" si="213"/>
        <v>-16.428163373258837</v>
      </c>
      <c r="J2147" s="1">
        <v>2.9057383139900002</v>
      </c>
      <c r="K2147" s="1">
        <v>-28.323631834499999</v>
      </c>
      <c r="L2147" s="2">
        <v>0.18474576802200005</v>
      </c>
      <c r="M2147" s="2">
        <v>-6.6320521316896278E-4</v>
      </c>
      <c r="N2147" s="7">
        <v>0</v>
      </c>
      <c r="O2147" s="2">
        <v>6.390308280733498E-3</v>
      </c>
      <c r="P2147" s="3">
        <v>-16490.767885020003</v>
      </c>
      <c r="Q2147" s="3">
        <v>-526.84679505743998</v>
      </c>
      <c r="R2147" s="3">
        <v>-56626.606108138687</v>
      </c>
      <c r="S2147" s="3">
        <v>-103.77205617255773</v>
      </c>
      <c r="T2147" s="3">
        <v>-20654.078306059266</v>
      </c>
      <c r="V2147">
        <v>40087</v>
      </c>
      <c r="W2147" s="2">
        <v>0.51023199227105231</v>
      </c>
      <c r="X2147" s="2">
        <v>4.3435526529388965E-2</v>
      </c>
      <c r="Y2147" s="2">
        <v>0.58091495374605018</v>
      </c>
      <c r="Z2147" s="2">
        <v>0.82864498396899455</v>
      </c>
      <c r="AA2147" s="2">
        <v>8.1638210447100332E-2</v>
      </c>
      <c r="AB2147" s="2">
        <v>0.45602209021882478</v>
      </c>
      <c r="AC2147" s="2">
        <v>-6.6320521316896278E-4</v>
      </c>
      <c r="AD2147" s="2">
        <v>0</v>
      </c>
      <c r="AE2147" s="2">
        <v>6.390308280733498E-3</v>
      </c>
      <c r="AF2147">
        <v>89815.01615262666</v>
      </c>
      <c r="AG2147">
        <v>164.19886913984092</v>
      </c>
      <c r="AH2147">
        <v>30860.669373326531</v>
      </c>
      <c r="AI2147">
        <v>1840.9052569223975</v>
      </c>
      <c r="AJ2147">
        <v>1.2822230738511089</v>
      </c>
      <c r="AK2147">
        <v>33188.410044487973</v>
      </c>
      <c r="AL2147">
        <v>60.426812967283198</v>
      </c>
      <c r="AM2147">
        <v>11357.032518165452</v>
      </c>
      <c r="AN2147">
        <v>690.46380602420936</v>
      </c>
      <c r="AO2147">
        <v>0.47206220738205767</v>
      </c>
      <c r="AP2147">
        <v>-56626.606108138687</v>
      </c>
      <c r="AQ2147">
        <v>-103.77205617255773</v>
      </c>
      <c r="AR2147">
        <v>-19503.636855161079</v>
      </c>
      <c r="AS2147">
        <v>-1150.4414508981881</v>
      </c>
      <c r="AT2147">
        <v>-0.81016086646905117</v>
      </c>
      <c r="AU2147" s="3">
        <v>-3099274.9163106591</v>
      </c>
      <c r="AV2147" s="3">
        <v>-99015.586663095266</v>
      </c>
      <c r="AW2147">
        <v>29965.316929541004</v>
      </c>
      <c r="AX2147">
        <v>5631681.6637379359</v>
      </c>
      <c r="AY2147">
        <v>957.331477665752</v>
      </c>
      <c r="AZ2147">
        <v>179920.87791250143</v>
      </c>
      <c r="BA2147">
        <v>13474.549044521002</v>
      </c>
      <c r="BB2147">
        <v>2532406.7474272768</v>
      </c>
      <c r="BC2147">
        <v>430.48468260831203</v>
      </c>
      <c r="BD2147">
        <v>80905.29124940616</v>
      </c>
      <c r="BE2147">
        <v>-16490.767885020003</v>
      </c>
      <c r="BF2147">
        <v>-3099274.9163106591</v>
      </c>
      <c r="BG2147">
        <v>-526.84679505743998</v>
      </c>
      <c r="BH2147">
        <v>-99015.586663095266</v>
      </c>
      <c r="BI2147">
        <v>1.0028565782145489</v>
      </c>
      <c r="BJ2147">
        <v>2.6219723154253005</v>
      </c>
      <c r="BK2147">
        <v>1.6191157372107516</v>
      </c>
      <c r="BL2147">
        <v>25.854666447051983</v>
      </c>
      <c r="BM2147">
        <v>9.4265030737931461</v>
      </c>
      <c r="BN2147">
        <f t="shared" si="210"/>
        <v>-16.428163373258837</v>
      </c>
      <c r="BO2147">
        <v>0.59054304200866847</v>
      </c>
      <c r="BP2147">
        <v>7.171685079676633E-3</v>
      </c>
      <c r="BQ2147">
        <v>7.3564121976092828E-2</v>
      </c>
      <c r="BR2147">
        <v>0.3392857142857143</v>
      </c>
      <c r="BS2147">
        <v>0.41379310344827586</v>
      </c>
      <c r="BT2147">
        <v>0.1111111111111111</v>
      </c>
      <c r="BU2147">
        <v>0.47046651471437073</v>
      </c>
      <c r="BV2147">
        <v>0.82864498396899455</v>
      </c>
      <c r="BW2147">
        <v>8.4686940297821922E-2</v>
      </c>
      <c r="BX2147">
        <v>0.45602209021882478</v>
      </c>
      <c r="BY2147">
        <f t="shared" si="211"/>
        <v>8.2934173470254988E-2</v>
      </c>
      <c r="BZ2147">
        <v>0</v>
      </c>
      <c r="CA2147">
        <f t="shared" si="212"/>
        <v>3.4996295806538282E-3</v>
      </c>
      <c r="CC2147">
        <v>8.2934173470254988E-2</v>
      </c>
      <c r="CD2147">
        <v>3.4996295806538282E-3</v>
      </c>
    </row>
    <row r="2148" spans="1:82" x14ac:dyDescent="0.3">
      <c r="A2148">
        <v>0</v>
      </c>
      <c r="B2148" t="s">
        <v>1342</v>
      </c>
      <c r="C2148" t="s">
        <v>1365</v>
      </c>
      <c r="D2148">
        <v>40089</v>
      </c>
      <c r="E2148" s="2">
        <f>BO2148</f>
        <v>0.72843963960597902</v>
      </c>
      <c r="F2148" s="2" t="s">
        <v>1942</v>
      </c>
      <c r="G2148" s="3">
        <v>1000</v>
      </c>
      <c r="H2148" s="1">
        <v>0.37320372829106646</v>
      </c>
      <c r="I2148" s="1">
        <f t="shared" si="213"/>
        <v>-27.889412914434487</v>
      </c>
      <c r="J2148" s="1">
        <v>2.7000287377099998</v>
      </c>
      <c r="K2148" s="1">
        <v>116.179649943</v>
      </c>
      <c r="L2148" s="2">
        <v>0.20709224591999997</v>
      </c>
      <c r="M2148" s="2">
        <v>1.1596705557228564E-3</v>
      </c>
      <c r="N2148" s="7">
        <v>0</v>
      </c>
      <c r="O2148" s="2">
        <v>0.11842611149404286</v>
      </c>
      <c r="P2148" s="3">
        <v>-51667.346433690196</v>
      </c>
      <c r="Q2148" s="3">
        <v>-1650.6675776110542</v>
      </c>
      <c r="R2148" s="3">
        <v>-164921.89073147852</v>
      </c>
      <c r="S2148" s="3">
        <v>-304.42975638470415</v>
      </c>
      <c r="T2148" s="3">
        <v>-65489.507708980833</v>
      </c>
      <c r="V2148">
        <v>40089</v>
      </c>
      <c r="W2148" s="2">
        <v>0.68972762650850883</v>
      </c>
      <c r="X2148" s="2">
        <v>1.0011823162795608E-2</v>
      </c>
      <c r="Y2148" s="2">
        <v>0.95306515853627249</v>
      </c>
      <c r="Z2148" s="2">
        <v>0.76998168049183358</v>
      </c>
      <c r="AA2148" s="2">
        <v>0.33486873318852112</v>
      </c>
      <c r="AB2148" s="2">
        <v>0.5111816084539661</v>
      </c>
      <c r="AC2148" s="2">
        <v>1.1596705557228564E-3</v>
      </c>
      <c r="AD2148" s="2">
        <v>0</v>
      </c>
      <c r="AE2148" s="2">
        <v>0.11842611149404286</v>
      </c>
      <c r="AF2148">
        <v>185695.05829397807</v>
      </c>
      <c r="AG2148">
        <v>342.78511138697763</v>
      </c>
      <c r="AH2148">
        <v>64425.401003237836</v>
      </c>
      <c r="AI2148">
        <v>9313.7088763030206</v>
      </c>
      <c r="AJ2148">
        <v>2.6742492104841578</v>
      </c>
      <c r="AK2148">
        <v>20773.167562499562</v>
      </c>
      <c r="AL2148">
        <v>38.355355002273456</v>
      </c>
      <c r="AM2148">
        <v>7208.7702894813856</v>
      </c>
      <c r="AN2148">
        <v>1040.8318810786286</v>
      </c>
      <c r="AO2148">
        <v>0.29922368543359978</v>
      </c>
      <c r="AP2148">
        <v>-164921.89073147852</v>
      </c>
      <c r="AQ2148">
        <v>-304.42975638470421</v>
      </c>
      <c r="AR2148">
        <v>-57216.630713756451</v>
      </c>
      <c r="AS2148">
        <v>-8272.8769952243929</v>
      </c>
      <c r="AT2148">
        <v>-2.3750255250505581</v>
      </c>
      <c r="AU2148" s="3">
        <v>-9710361.0887477361</v>
      </c>
      <c r="AV2148" s="3">
        <v>-310226.46453622152</v>
      </c>
      <c r="AW2148">
        <v>59187.977689715</v>
      </c>
      <c r="AX2148">
        <v>11123788.527005037</v>
      </c>
      <c r="AY2148">
        <v>1890.9365876214799</v>
      </c>
      <c r="AZ2148">
        <v>355382.62227758096</v>
      </c>
      <c r="BA2148">
        <v>7520.6312560248043</v>
      </c>
      <c r="BB2148">
        <v>1413427.4382573017</v>
      </c>
      <c r="BC2148">
        <v>240.26901001042575</v>
      </c>
      <c r="BD2148">
        <v>45156.157741359413</v>
      </c>
      <c r="BE2148">
        <v>-51667.346433690196</v>
      </c>
      <c r="BF2148">
        <v>-9710361.0887477361</v>
      </c>
      <c r="BG2148">
        <v>-1650.6675776110542</v>
      </c>
      <c r="BH2148">
        <v>-310226.46453622152</v>
      </c>
      <c r="BI2148">
        <v>0.41500703429616675</v>
      </c>
      <c r="BJ2148">
        <v>0.78821076258723322</v>
      </c>
      <c r="BK2148">
        <v>0.37320372829106646</v>
      </c>
      <c r="BL2148">
        <v>37.640581589752259</v>
      </c>
      <c r="BM2148">
        <v>9.7511686753177731</v>
      </c>
      <c r="BN2148">
        <f t="shared" si="210"/>
        <v>-27.889412914434487</v>
      </c>
      <c r="BO2148">
        <v>0.72843963960597902</v>
      </c>
      <c r="BP2148">
        <v>3.6608324725500253E-3</v>
      </c>
      <c r="BQ2148">
        <v>0.13282664650579867</v>
      </c>
      <c r="BR2148">
        <v>0.43452380952380953</v>
      </c>
      <c r="BS2148">
        <v>0.2413793103448276</v>
      </c>
      <c r="BT2148">
        <v>0.22222222222222221</v>
      </c>
      <c r="BU2148">
        <v>0.79869152705419855</v>
      </c>
      <c r="BV2148">
        <v>0.76998168049183358</v>
      </c>
      <c r="BW2148">
        <v>0.34737420455240781</v>
      </c>
      <c r="BX2148">
        <v>0.5111816084539661</v>
      </c>
      <c r="BY2148">
        <f t="shared" si="211"/>
        <v>3.1074789534385007E-2</v>
      </c>
      <c r="BZ2148">
        <v>0</v>
      </c>
      <c r="CA2148">
        <f t="shared" si="212"/>
        <v>5.6494481194638971E-2</v>
      </c>
      <c r="CC2148">
        <v>3.1074789534385007E-2</v>
      </c>
      <c r="CD2148">
        <v>5.6494481194638971E-2</v>
      </c>
    </row>
    <row r="2149" spans="1:82" x14ac:dyDescent="0.3">
      <c r="A2149">
        <v>0</v>
      </c>
      <c r="B2149" t="s">
        <v>1342</v>
      </c>
      <c r="C2149" t="s">
        <v>390</v>
      </c>
      <c r="D2149">
        <v>40091</v>
      </c>
      <c r="E2149" s="2">
        <f>BO2149</f>
        <v>0.54366049686175577</v>
      </c>
      <c r="F2149" s="2" t="s">
        <v>1938</v>
      </c>
      <c r="G2149" s="3">
        <v>1184</v>
      </c>
      <c r="H2149" s="1">
        <v>0.37284932016358813</v>
      </c>
      <c r="I2149" s="1">
        <f t="shared" si="213"/>
        <v>-15.907477918453155</v>
      </c>
      <c r="J2149" s="1">
        <v>2.6288396500800002</v>
      </c>
      <c r="K2149" s="1">
        <v>52.568121710299998</v>
      </c>
      <c r="L2149" s="2">
        <v>0.17699430311000008</v>
      </c>
      <c r="M2149" s="2">
        <v>0</v>
      </c>
      <c r="N2149" s="7">
        <v>0</v>
      </c>
      <c r="O2149" s="2">
        <v>1.9142912813465956E-2</v>
      </c>
      <c r="P2149" s="3">
        <v>-4101.5601418139604</v>
      </c>
      <c r="Q2149" s="3">
        <v>-131.03657940713313</v>
      </c>
      <c r="R2149" s="3">
        <v>-23626.750780908525</v>
      </c>
      <c r="S2149" s="3">
        <v>-43.744833367774724</v>
      </c>
      <c r="T2149" s="3">
        <v>-10287.665056585036</v>
      </c>
      <c r="V2149">
        <v>40091</v>
      </c>
      <c r="W2149" s="2">
        <v>0.47689441208386213</v>
      </c>
      <c r="X2149" s="2">
        <v>1.0002315563511917E-2</v>
      </c>
      <c r="Y2149" s="2">
        <v>0.49870998150978646</v>
      </c>
      <c r="Z2149" s="2">
        <v>0.74968030645071215</v>
      </c>
      <c r="AA2149" s="2">
        <v>0.15151896508437351</v>
      </c>
      <c r="AB2149" s="2">
        <v>0.43688855731425957</v>
      </c>
      <c r="AC2149" s="2">
        <v>0</v>
      </c>
      <c r="AD2149" s="2">
        <v>0</v>
      </c>
      <c r="AE2149" s="2">
        <v>1.9142912813465956E-2</v>
      </c>
      <c r="AF2149">
        <v>29127.565419539966</v>
      </c>
      <c r="AG2149">
        <v>53.934038220543847</v>
      </c>
      <c r="AH2149">
        <v>10136.735595146089</v>
      </c>
      <c r="AI2149">
        <v>2546.0179711590608</v>
      </c>
      <c r="AJ2149">
        <v>0.42064137294696363</v>
      </c>
      <c r="AK2149">
        <v>5500.8146386314411</v>
      </c>
      <c r="AL2149">
        <v>10.189204852769118</v>
      </c>
      <c r="AM2149">
        <v>1915.0295235626897</v>
      </c>
      <c r="AN2149">
        <v>480.0589861574237</v>
      </c>
      <c r="AO2149">
        <v>7.9464698441127551E-2</v>
      </c>
      <c r="AP2149">
        <v>-23626.750780908525</v>
      </c>
      <c r="AQ2149">
        <v>-43.744833367774731</v>
      </c>
      <c r="AR2149">
        <v>-8221.7060715833995</v>
      </c>
      <c r="AS2149">
        <v>-2065.9589850016373</v>
      </c>
      <c r="AT2149">
        <v>-0.34117667450583611</v>
      </c>
      <c r="AU2149" s="3">
        <v>-770847.21305251576</v>
      </c>
      <c r="AV2149" s="3">
        <v>-24627.014733776599</v>
      </c>
      <c r="AW2149">
        <v>4819.526939415201</v>
      </c>
      <c r="AX2149">
        <v>905781.89299369289</v>
      </c>
      <c r="AY2149">
        <v>153.97417145325443</v>
      </c>
      <c r="AZ2149">
        <v>28937.905782924638</v>
      </c>
      <c r="BA2149">
        <v>717.96679760124061</v>
      </c>
      <c r="BB2149">
        <v>134934.67994117716</v>
      </c>
      <c r="BC2149">
        <v>22.937592046121296</v>
      </c>
      <c r="BD2149">
        <v>4310.8910491480365</v>
      </c>
      <c r="BE2149">
        <v>-4101.5601418139604</v>
      </c>
      <c r="BF2149">
        <v>-770847.21305251576</v>
      </c>
      <c r="BG2149">
        <v>-131.03657940713313</v>
      </c>
      <c r="BH2149">
        <v>-24627.014733776599</v>
      </c>
      <c r="BI2149">
        <v>0.17601493980464683</v>
      </c>
      <c r="BJ2149">
        <v>0.54886425996823496</v>
      </c>
      <c r="BK2149">
        <v>0.37284932016358813</v>
      </c>
      <c r="BL2149">
        <v>19.30052106670442</v>
      </c>
      <c r="BM2149">
        <v>3.3930431482512642</v>
      </c>
      <c r="BN2149">
        <f t="shared" si="210"/>
        <v>-15.907477918453155</v>
      </c>
      <c r="BO2149">
        <v>0.54366049686175577</v>
      </c>
      <c r="BP2149">
        <v>1.1587990631641881E-3</v>
      </c>
      <c r="BQ2149">
        <v>8.2136231950458702E-2</v>
      </c>
      <c r="BR2149">
        <v>0.29761904761904762</v>
      </c>
      <c r="BS2149">
        <v>0.27586206896551724</v>
      </c>
      <c r="BT2149">
        <v>0.16666666666666666</v>
      </c>
      <c r="BU2149">
        <v>0.45555522696910511</v>
      </c>
      <c r="BV2149">
        <v>0.74968030645071215</v>
      </c>
      <c r="BW2149">
        <v>0.15717734967258665</v>
      </c>
      <c r="BX2149">
        <v>0.43688855731425957</v>
      </c>
      <c r="BY2149">
        <f t="shared" si="211"/>
        <v>0</v>
      </c>
      <c r="BZ2149">
        <v>0</v>
      </c>
      <c r="CA2149">
        <f t="shared" si="212"/>
        <v>1.0642043725906184E-2</v>
      </c>
      <c r="CC2149">
        <v>0</v>
      </c>
      <c r="CD2149">
        <v>1.0642043725906184E-2</v>
      </c>
    </row>
    <row r="2150" spans="1:82" x14ac:dyDescent="0.3">
      <c r="A2150">
        <v>1</v>
      </c>
      <c r="B2150" t="s">
        <v>1342</v>
      </c>
      <c r="C2150" t="s">
        <v>1366</v>
      </c>
      <c r="D2150">
        <v>40093</v>
      </c>
      <c r="E2150" s="2">
        <v>0</v>
      </c>
      <c r="F2150" s="2" t="s">
        <v>1954</v>
      </c>
      <c r="G2150" s="3">
        <v>-999</v>
      </c>
      <c r="H2150" s="1">
        <v>0.3766853481061353</v>
      </c>
      <c r="I2150" s="1">
        <f t="shared" si="213"/>
        <v>-999</v>
      </c>
      <c r="J2150" s="1">
        <v>-999</v>
      </c>
      <c r="K2150" s="1">
        <v>-999</v>
      </c>
      <c r="L2150" s="2">
        <v>-999</v>
      </c>
      <c r="M2150" s="2">
        <v>-999</v>
      </c>
      <c r="N2150" s="7">
        <v>-999</v>
      </c>
      <c r="O2150" s="2">
        <v>-999</v>
      </c>
      <c r="P2150" s="3">
        <v>-999</v>
      </c>
      <c r="Q2150" s="3">
        <v>-999</v>
      </c>
      <c r="R2150" s="3">
        <v>-999</v>
      </c>
      <c r="S2150" s="3">
        <v>-999</v>
      </c>
      <c r="T2150" s="3">
        <v>-999</v>
      </c>
      <c r="V2150">
        <v>40093</v>
      </c>
      <c r="W2150" s="2">
        <v>-999</v>
      </c>
      <c r="X2150" s="2">
        <v>1.0105223521007916E-2</v>
      </c>
      <c r="Y2150" s="2">
        <v>-999</v>
      </c>
      <c r="Z2150" s="2">
        <v>-999</v>
      </c>
      <c r="AA2150" s="2">
        <v>-999</v>
      </c>
      <c r="AB2150" s="2">
        <v>-999</v>
      </c>
      <c r="AC2150" s="2">
        <v>-999</v>
      </c>
      <c r="AD2150" s="2">
        <v>-999</v>
      </c>
      <c r="AE2150" s="2">
        <v>-999</v>
      </c>
      <c r="AF2150" s="2">
        <v>-999</v>
      </c>
      <c r="AG2150" s="2">
        <v>-999</v>
      </c>
      <c r="AH2150" s="2">
        <v>-999</v>
      </c>
      <c r="AI2150" s="2">
        <v>-999</v>
      </c>
      <c r="AJ2150" s="2">
        <v>-999</v>
      </c>
      <c r="AK2150" s="2">
        <v>-999</v>
      </c>
      <c r="AL2150" s="2">
        <v>-999</v>
      </c>
      <c r="AM2150" s="2">
        <v>-999</v>
      </c>
      <c r="AN2150" s="2">
        <v>-999</v>
      </c>
      <c r="AO2150" s="2">
        <v>-999</v>
      </c>
      <c r="AP2150" s="2">
        <v>-999</v>
      </c>
      <c r="AQ2150" s="2">
        <v>-999</v>
      </c>
      <c r="AR2150" s="2">
        <v>-999</v>
      </c>
      <c r="AS2150" s="2">
        <v>-999</v>
      </c>
      <c r="AT2150" s="2">
        <v>-999</v>
      </c>
      <c r="AU2150" s="2">
        <v>-999</v>
      </c>
      <c r="AV2150" s="2">
        <v>-999</v>
      </c>
      <c r="AW2150" s="2">
        <v>-999</v>
      </c>
      <c r="AX2150" s="2">
        <v>-999</v>
      </c>
      <c r="AY2150" s="2">
        <v>-999</v>
      </c>
      <c r="AZ2150" s="2">
        <v>-999</v>
      </c>
      <c r="BA2150" s="2">
        <v>-999</v>
      </c>
      <c r="BB2150" s="2">
        <v>-999</v>
      </c>
      <c r="BC2150" s="2">
        <v>-999</v>
      </c>
      <c r="BD2150" s="2">
        <v>-999</v>
      </c>
      <c r="BE2150" s="2">
        <v>-999</v>
      </c>
      <c r="BF2150" s="2">
        <v>-999</v>
      </c>
      <c r="BG2150" s="2">
        <v>-999</v>
      </c>
      <c r="BH2150" s="2">
        <v>-999</v>
      </c>
      <c r="BI2150">
        <v>0</v>
      </c>
      <c r="BJ2150">
        <v>0.3766853481061353</v>
      </c>
      <c r="BK2150">
        <v>0.3766853481061353</v>
      </c>
      <c r="BL2150">
        <v>-999</v>
      </c>
      <c r="BM2150">
        <v>2.9064897347379604</v>
      </c>
      <c r="BN2150">
        <f t="shared" si="210"/>
        <v>-999</v>
      </c>
      <c r="BO2150" t="s">
        <v>3748</v>
      </c>
      <c r="BP2150" t="s">
        <v>3748</v>
      </c>
      <c r="BQ2150">
        <v>3.5349201852968817E-2</v>
      </c>
      <c r="BR2150">
        <v>0.21865889212827991</v>
      </c>
      <c r="BS2150">
        <v>0.31034482758620691</v>
      </c>
      <c r="BT2150">
        <v>0.1111111111111111</v>
      </c>
      <c r="BU2150" t="s">
        <v>3748</v>
      </c>
      <c r="BY2150">
        <f t="shared" si="211"/>
        <v>-999</v>
      </c>
      <c r="CA2150">
        <f t="shared" si="212"/>
        <v>-999</v>
      </c>
    </row>
    <row r="2151" spans="1:82" x14ac:dyDescent="0.3">
      <c r="A2151">
        <v>0</v>
      </c>
      <c r="B2151" t="s">
        <v>1342</v>
      </c>
      <c r="C2151" t="s">
        <v>52</v>
      </c>
      <c r="D2151">
        <v>40095</v>
      </c>
      <c r="E2151" s="2">
        <f t="shared" ref="E2151:E2166" si="215">BO2151</f>
        <v>0.54742175123501247</v>
      </c>
      <c r="F2151" s="2" t="s">
        <v>1938</v>
      </c>
      <c r="G2151" s="3">
        <v>2025</v>
      </c>
      <c r="H2151" s="1">
        <v>0.37789962879323191</v>
      </c>
      <c r="I2151" s="1">
        <f t="shared" si="213"/>
        <v>-19.564061535234821</v>
      </c>
      <c r="J2151" s="1">
        <v>2.6625159639599998</v>
      </c>
      <c r="K2151" s="1">
        <v>75.5526095564</v>
      </c>
      <c r="L2151" s="2">
        <v>0.209293154323</v>
      </c>
      <c r="M2151" s="2">
        <v>3.1233660233323117E-4</v>
      </c>
      <c r="N2151" s="7">
        <v>0</v>
      </c>
      <c r="O2151" s="2">
        <v>3.1499103014185993E-2</v>
      </c>
      <c r="P2151" s="3">
        <v>-10836.464404565699</v>
      </c>
      <c r="Q2151" s="3">
        <v>-346.2031956974904</v>
      </c>
      <c r="R2151" s="3">
        <v>-45287.000157487608</v>
      </c>
      <c r="S2151" s="3">
        <v>-83.605507815130579</v>
      </c>
      <c r="T2151" s="3">
        <v>-18264.258768845426</v>
      </c>
      <c r="V2151">
        <v>40095</v>
      </c>
      <c r="W2151" s="2">
        <v>0.56022919906552271</v>
      </c>
      <c r="X2151" s="2">
        <v>1.0137798660503112E-2</v>
      </c>
      <c r="Y2151" s="2">
        <v>0.65639130820191927</v>
      </c>
      <c r="Z2151" s="2">
        <v>0.75928396154961486</v>
      </c>
      <c r="AA2151" s="2">
        <v>0.21776797110037252</v>
      </c>
      <c r="AB2151" s="2">
        <v>0.51661427877200405</v>
      </c>
      <c r="AC2151" s="2">
        <v>3.1233660233323117E-4</v>
      </c>
      <c r="AD2151" s="2">
        <v>0</v>
      </c>
      <c r="AE2151" s="2">
        <v>3.1499103014185993E-2</v>
      </c>
      <c r="AF2151">
        <v>50567.453516945287</v>
      </c>
      <c r="AG2151">
        <v>93.343389950208774</v>
      </c>
      <c r="AH2151">
        <v>17543.601308152556</v>
      </c>
      <c r="AI2151">
        <v>2849.6656989023177</v>
      </c>
      <c r="AJ2151">
        <v>0.72822299543396229</v>
      </c>
      <c r="AK2151">
        <v>5280.4533594576806</v>
      </c>
      <c r="AL2151">
        <v>9.7378821350782001</v>
      </c>
      <c r="AM2151">
        <v>1830.2048153031667</v>
      </c>
      <c r="AN2151">
        <v>298.80342290628164</v>
      </c>
      <c r="AO2151">
        <v>7.5977751695690571E-2</v>
      </c>
      <c r="AP2151">
        <v>-45287.000157487608</v>
      </c>
      <c r="AQ2151">
        <v>-83.605507815130579</v>
      </c>
      <c r="AR2151">
        <v>-15713.39649284939</v>
      </c>
      <c r="AS2151">
        <v>-2550.8622759960363</v>
      </c>
      <c r="AT2151">
        <v>-0.65224524373827175</v>
      </c>
      <c r="AU2151" s="3">
        <v>-2036605.1201940775</v>
      </c>
      <c r="AV2151" s="3">
        <v>-65065.428599386345</v>
      </c>
      <c r="AW2151">
        <v>11945.661204668</v>
      </c>
      <c r="AX2151">
        <v>2245067.566805304</v>
      </c>
      <c r="AY2151">
        <v>381.63979775849606</v>
      </c>
      <c r="AZ2151">
        <v>71725.383590731755</v>
      </c>
      <c r="BA2151">
        <v>1109.1968001023015</v>
      </c>
      <c r="BB2151">
        <v>208462.44661122654</v>
      </c>
      <c r="BC2151">
        <v>35.436602061005658</v>
      </c>
      <c r="BD2151">
        <v>6659.954991345403</v>
      </c>
      <c r="BE2151">
        <v>-10836.464404565699</v>
      </c>
      <c r="BF2151">
        <v>-2036605.1201940775</v>
      </c>
      <c r="BG2151">
        <v>-346.2031956974904</v>
      </c>
      <c r="BH2151">
        <v>-65065.428599386345</v>
      </c>
      <c r="BI2151">
        <v>0.54885304933735535</v>
      </c>
      <c r="BJ2151">
        <v>0.92675267813058726</v>
      </c>
      <c r="BK2151">
        <v>0.37789962879323191</v>
      </c>
      <c r="BL2151">
        <v>25.596947899628159</v>
      </c>
      <c r="BM2151">
        <v>6.032886364393339</v>
      </c>
      <c r="BN2151">
        <f t="shared" si="210"/>
        <v>-19.564061535234821</v>
      </c>
      <c r="BO2151">
        <v>0.54742175123501247</v>
      </c>
      <c r="BP2151">
        <v>3.6383875536249734E-3</v>
      </c>
      <c r="BQ2151">
        <v>0.11015737674335882</v>
      </c>
      <c r="BR2151">
        <v>0.17241379310344829</v>
      </c>
      <c r="BS2151">
        <v>0.13793103448275862</v>
      </c>
      <c r="BT2151">
        <v>0.1111111111111111</v>
      </c>
      <c r="BU2151">
        <v>0.56027175010456287</v>
      </c>
      <c r="BV2151">
        <v>0.75928396154961486</v>
      </c>
      <c r="BW2151">
        <v>0.22590038495889267</v>
      </c>
      <c r="BX2151">
        <v>0.51661427877200405</v>
      </c>
      <c r="BY2151">
        <f t="shared" si="211"/>
        <v>4.174146344675992E-2</v>
      </c>
      <c r="BZ2151">
        <v>0</v>
      </c>
      <c r="CA2151">
        <f t="shared" si="212"/>
        <v>1.5397471667278825E-2</v>
      </c>
      <c r="CC2151">
        <v>4.174146344675992E-2</v>
      </c>
      <c r="CD2151">
        <v>1.5397471667278825E-2</v>
      </c>
    </row>
    <row r="2152" spans="1:82" x14ac:dyDescent="0.3">
      <c r="A2152">
        <v>0</v>
      </c>
      <c r="B2152" t="s">
        <v>1342</v>
      </c>
      <c r="C2152" t="s">
        <v>1367</v>
      </c>
      <c r="D2152">
        <v>40097</v>
      </c>
      <c r="E2152" s="2">
        <f t="shared" si="215"/>
        <v>0.60288618845474751</v>
      </c>
      <c r="F2152" s="2" t="s">
        <v>1939</v>
      </c>
      <c r="G2152" s="3">
        <v>3852</v>
      </c>
      <c r="H2152" s="1">
        <v>0.76340551191506778</v>
      </c>
      <c r="I2152" s="1">
        <f t="shared" si="213"/>
        <v>-17.057164181386522</v>
      </c>
      <c r="J2152" s="1">
        <v>2.8029302990099998</v>
      </c>
      <c r="K2152" s="1">
        <v>35.442744933</v>
      </c>
      <c r="L2152" s="2">
        <v>0.17669034065</v>
      </c>
      <c r="M2152" s="2">
        <v>1.3566289753784656E-3</v>
      </c>
      <c r="N2152" s="7">
        <v>0</v>
      </c>
      <c r="O2152" s="2">
        <v>7.5360086363305032E-2</v>
      </c>
      <c r="P2152" s="3">
        <v>-20608.8191025343</v>
      </c>
      <c r="Q2152" s="3">
        <v>-658.41023109370963</v>
      </c>
      <c r="R2152" s="3">
        <v>-62315.944225485902</v>
      </c>
      <c r="S2152" s="3">
        <v>-115.00457855390097</v>
      </c>
      <c r="T2152" s="3">
        <v>-23709.264352921851</v>
      </c>
      <c r="V2152">
        <v>40097</v>
      </c>
      <c r="W2152" s="2">
        <v>0.50665901096445665</v>
      </c>
      <c r="X2152" s="2">
        <v>2.0479647997611039E-2</v>
      </c>
      <c r="Y2152" s="2">
        <v>0.54758369619367164</v>
      </c>
      <c r="Z2152" s="2">
        <v>0.79932667078338404</v>
      </c>
      <c r="AA2152" s="2">
        <v>0.10215788309106272</v>
      </c>
      <c r="AB2152" s="2">
        <v>0.4361382635573775</v>
      </c>
      <c r="AC2152" s="2">
        <v>1.3566289753784656E-3</v>
      </c>
      <c r="AD2152" s="2">
        <v>0</v>
      </c>
      <c r="AE2152" s="2">
        <v>7.5360086363305032E-2</v>
      </c>
      <c r="AF2152">
        <v>73231.441055702744</v>
      </c>
      <c r="AG2152">
        <v>135.01788649720731</v>
      </c>
      <c r="AH2152">
        <v>25376.193980526223</v>
      </c>
      <c r="AI2152">
        <v>2471.4378193269517</v>
      </c>
      <c r="AJ2152">
        <v>1.0534720058708855</v>
      </c>
      <c r="AK2152">
        <v>10915.496830216838</v>
      </c>
      <c r="AL2152">
        <v>20.013307943306351</v>
      </c>
      <c r="AM2152">
        <v>3761.4393006503824</v>
      </c>
      <c r="AN2152">
        <v>376.92814628093601</v>
      </c>
      <c r="AO2152">
        <v>0.15623864457500142</v>
      </c>
      <c r="AP2152">
        <v>-62315.944225485902</v>
      </c>
      <c r="AQ2152">
        <v>-115.00457855390096</v>
      </c>
      <c r="AR2152">
        <v>-21614.754679875841</v>
      </c>
      <c r="AS2152">
        <v>-2094.5096730460159</v>
      </c>
      <c r="AT2152">
        <v>-0.89723336129588405</v>
      </c>
      <c r="AU2152" s="3">
        <v>-3873221.4621302965</v>
      </c>
      <c r="AV2152" s="3">
        <v>-123741.61883175178</v>
      </c>
      <c r="AW2152">
        <v>23880.114572696002</v>
      </c>
      <c r="AX2152">
        <v>4488028.7327924864</v>
      </c>
      <c r="AY2152">
        <v>762.9215277269119</v>
      </c>
      <c r="AZ2152">
        <v>143383.47192099583</v>
      </c>
      <c r="BA2152">
        <v>3271.2954701617018</v>
      </c>
      <c r="BB2152">
        <v>614807.27066219028</v>
      </c>
      <c r="BC2152">
        <v>104.51129663320228</v>
      </c>
      <c r="BD2152">
        <v>19641.853089244036</v>
      </c>
      <c r="BE2152">
        <v>-20608.8191025343</v>
      </c>
      <c r="BF2152">
        <v>-3873221.4621302965</v>
      </c>
      <c r="BG2152">
        <v>-658.41023109370963</v>
      </c>
      <c r="BH2152">
        <v>-123741.61883175178</v>
      </c>
      <c r="BI2152">
        <v>0.80804445007069248</v>
      </c>
      <c r="BJ2152">
        <v>1.5714499619857603</v>
      </c>
      <c r="BK2152">
        <v>0.76340551191506778</v>
      </c>
      <c r="BL2152">
        <v>21.708726552572877</v>
      </c>
      <c r="BM2152">
        <v>4.6515623711863539</v>
      </c>
      <c r="BN2152">
        <f t="shared" si="210"/>
        <v>-17.057164181386522</v>
      </c>
      <c r="BO2152">
        <v>0.60288618845474751</v>
      </c>
      <c r="BP2152">
        <v>5.8993126408587969E-3</v>
      </c>
      <c r="BQ2152">
        <v>6.0836882049327676E-2</v>
      </c>
      <c r="BR2152">
        <v>0.43567125645438898</v>
      </c>
      <c r="BS2152">
        <v>0.2413793103448276</v>
      </c>
      <c r="BT2152">
        <v>0.16666666666666666</v>
      </c>
      <c r="BU2152">
        <v>0.48847971626519343</v>
      </c>
      <c r="BV2152">
        <v>0.79932667078338404</v>
      </c>
      <c r="BW2152">
        <v>0.10597290777081195</v>
      </c>
      <c r="BX2152">
        <v>0.4361382635573775</v>
      </c>
      <c r="BY2152">
        <f t="shared" si="211"/>
        <v>0.14869113584877947</v>
      </c>
      <c r="BZ2152">
        <v>0</v>
      </c>
      <c r="CA2152">
        <f t="shared" si="212"/>
        <v>4.1868399255439233E-2</v>
      </c>
      <c r="CC2152">
        <v>0.14869113584877947</v>
      </c>
      <c r="CD2152">
        <v>4.1868399255439233E-2</v>
      </c>
    </row>
    <row r="2153" spans="1:82" x14ac:dyDescent="0.3">
      <c r="A2153">
        <v>0</v>
      </c>
      <c r="B2153" t="s">
        <v>1342</v>
      </c>
      <c r="C2153" t="s">
        <v>393</v>
      </c>
      <c r="D2153">
        <v>40099</v>
      </c>
      <c r="E2153" s="2">
        <f t="shared" si="215"/>
        <v>0.56220007149916162</v>
      </c>
      <c r="F2153" s="2" t="s">
        <v>1939</v>
      </c>
      <c r="G2153" s="3">
        <v>2407</v>
      </c>
      <c r="H2153" s="1">
        <v>1.8958682018426323</v>
      </c>
      <c r="I2153" s="1">
        <f t="shared" si="213"/>
        <v>-21.542384826097802</v>
      </c>
      <c r="J2153" s="1">
        <v>2.7260715209800002</v>
      </c>
      <c r="K2153" s="1">
        <v>54.713140928900003</v>
      </c>
      <c r="L2153" s="2">
        <v>0.20169934301100012</v>
      </c>
      <c r="M2153" s="2">
        <v>1.0563410153869746E-3</v>
      </c>
      <c r="N2153" s="7">
        <v>0</v>
      </c>
      <c r="O2153" s="2">
        <v>8.3939260420627503E-3</v>
      </c>
      <c r="P2153" s="3">
        <v>-23419.041173148002</v>
      </c>
      <c r="Q2153" s="3">
        <v>-748.19116195305605</v>
      </c>
      <c r="R2153" s="3">
        <v>-52076.837047209519</v>
      </c>
      <c r="S2153" s="3">
        <v>-96.570676714283863</v>
      </c>
      <c r="T2153" s="3">
        <v>-20142.323223827272</v>
      </c>
      <c r="V2153">
        <v>40099</v>
      </c>
      <c r="W2153" s="2">
        <v>0.5827836221918018</v>
      </c>
      <c r="X2153" s="2">
        <v>5.0859880912047371E-2</v>
      </c>
      <c r="Y2153" s="2">
        <v>0.78696525440041298</v>
      </c>
      <c r="Z2153" s="2">
        <v>0.77740844071362536</v>
      </c>
      <c r="AA2153" s="2">
        <v>0.15770163019612093</v>
      </c>
      <c r="AB2153" s="2">
        <v>0.49786989429001055</v>
      </c>
      <c r="AC2153" s="2">
        <v>1.0563410153869746E-3</v>
      </c>
      <c r="AD2153" s="2">
        <v>0</v>
      </c>
      <c r="AE2153" s="2">
        <v>8.3939260420627503E-3</v>
      </c>
      <c r="AF2153">
        <v>81761.246355221971</v>
      </c>
      <c r="AG2153">
        <v>151.38502562371616</v>
      </c>
      <c r="AH2153">
        <v>28452.347134420688</v>
      </c>
      <c r="AI2153">
        <v>3148.7450757094316</v>
      </c>
      <c r="AJ2153">
        <v>1.1806855482059755</v>
      </c>
      <c r="AK2153">
        <v>29684.409308012451</v>
      </c>
      <c r="AL2153">
        <v>54.814348909432304</v>
      </c>
      <c r="AM2153">
        <v>10302.187265172239</v>
      </c>
      <c r="AN2153">
        <v>1156.5817211306089</v>
      </c>
      <c r="AO2153">
        <v>0.42762200923861571</v>
      </c>
      <c r="AP2153">
        <v>-52076.837047209519</v>
      </c>
      <c r="AQ2153">
        <v>-96.570676714283849</v>
      </c>
      <c r="AR2153">
        <v>-18150.159869248448</v>
      </c>
      <c r="AS2153">
        <v>-1992.1633545788227</v>
      </c>
      <c r="AT2153">
        <v>-0.75306353896735978</v>
      </c>
      <c r="AU2153" s="3">
        <v>-4401374.5980814351</v>
      </c>
      <c r="AV2153" s="3">
        <v>-140615.04697745736</v>
      </c>
      <c r="AW2153">
        <v>35881.023208161001</v>
      </c>
      <c r="AX2153">
        <v>6743479.5017417781</v>
      </c>
      <c r="AY2153">
        <v>1146.3263695423923</v>
      </c>
      <c r="AZ2153">
        <v>215440.57789179721</v>
      </c>
      <c r="BA2153">
        <v>12461.982035012999</v>
      </c>
      <c r="BB2153">
        <v>2342104.903660343</v>
      </c>
      <c r="BC2153">
        <v>398.13520758933623</v>
      </c>
      <c r="BD2153">
        <v>74825.530914339848</v>
      </c>
      <c r="BE2153">
        <v>-23419.041173148002</v>
      </c>
      <c r="BF2153">
        <v>-4401374.5980814351</v>
      </c>
      <c r="BG2153">
        <v>-748.19116195305605</v>
      </c>
      <c r="BH2153">
        <v>-140615.04697745736</v>
      </c>
      <c r="BI2153">
        <v>1.2587247962817798</v>
      </c>
      <c r="BJ2153">
        <v>3.1545929981244121</v>
      </c>
      <c r="BK2153">
        <v>1.8958682018426323</v>
      </c>
      <c r="BL2153">
        <v>33.666924958166256</v>
      </c>
      <c r="BM2153">
        <v>12.124540132068455</v>
      </c>
      <c r="BN2153">
        <f t="shared" si="210"/>
        <v>-21.542384826097802</v>
      </c>
      <c r="BO2153">
        <v>0.56220007149916162</v>
      </c>
      <c r="BP2153">
        <v>8.5694413437320833E-3</v>
      </c>
      <c r="BQ2153">
        <v>8.8048441356869206E-2</v>
      </c>
      <c r="BR2153">
        <v>0.20922619047619045</v>
      </c>
      <c r="BS2153">
        <v>0.17241379310344829</v>
      </c>
      <c r="BT2153">
        <v>0.1111111111111111</v>
      </c>
      <c r="BU2153">
        <v>0.61692658378765053</v>
      </c>
      <c r="BV2153">
        <v>0.77740844071362536</v>
      </c>
      <c r="BW2153">
        <v>0.16359090269307153</v>
      </c>
      <c r="BX2153">
        <v>0.49786989429001055</v>
      </c>
      <c r="BY2153">
        <f t="shared" si="211"/>
        <v>8.3052800318595438E-2</v>
      </c>
      <c r="BZ2153">
        <v>0</v>
      </c>
      <c r="CA2153">
        <f t="shared" si="212"/>
        <v>4.2364599297162481E-3</v>
      </c>
      <c r="CC2153">
        <v>8.3052800318595438E-2</v>
      </c>
      <c r="CD2153">
        <v>4.2364599297162481E-3</v>
      </c>
    </row>
    <row r="2154" spans="1:82" x14ac:dyDescent="0.3">
      <c r="A2154">
        <v>0</v>
      </c>
      <c r="B2154" t="s">
        <v>1342</v>
      </c>
      <c r="C2154" t="s">
        <v>1368</v>
      </c>
      <c r="D2154">
        <v>40101</v>
      </c>
      <c r="E2154" s="2">
        <f t="shared" si="215"/>
        <v>0.52771269851305458</v>
      </c>
      <c r="F2154" s="2" t="s">
        <v>1938</v>
      </c>
      <c r="G2154" s="3">
        <v>11825</v>
      </c>
      <c r="H2154" s="1">
        <v>9.4403034943371722</v>
      </c>
      <c r="I2154" s="1">
        <f t="shared" si="213"/>
        <v>-16.276098261890478</v>
      </c>
      <c r="J2154" s="1">
        <v>2.6799996260799999</v>
      </c>
      <c r="K2154" s="1">
        <v>48.597791735100003</v>
      </c>
      <c r="L2154" s="2">
        <v>0.17179240251000016</v>
      </c>
      <c r="M2154" s="2">
        <v>3.7159868852313805E-3</v>
      </c>
      <c r="N2154" s="7">
        <v>0</v>
      </c>
      <c r="O2154" s="2">
        <v>2.7630742435713888E-2</v>
      </c>
      <c r="P2154" s="3">
        <v>-44082.676605309978</v>
      </c>
      <c r="Q2154" s="3">
        <v>-1408.35266429032</v>
      </c>
      <c r="R2154" s="3">
        <v>-155310.00527831999</v>
      </c>
      <c r="S2154" s="3">
        <v>-289.02923616306748</v>
      </c>
      <c r="T2154" s="3">
        <v>-62980.232383481969</v>
      </c>
      <c r="V2154">
        <v>40101</v>
      </c>
      <c r="W2154" s="2">
        <v>0.55839299110889262</v>
      </c>
      <c r="X2154" s="2">
        <v>0.25325215699536635</v>
      </c>
      <c r="Y2154" s="2">
        <v>0.57183002543013051</v>
      </c>
      <c r="Z2154" s="2">
        <v>0.76426987127431167</v>
      </c>
      <c r="AA2154" s="2">
        <v>0.14007514192095433</v>
      </c>
      <c r="AB2154" s="2">
        <v>0.42404830873849769</v>
      </c>
      <c r="AC2154" s="2">
        <v>3.7159868852313805E-3</v>
      </c>
      <c r="AD2154" s="2">
        <v>0</v>
      </c>
      <c r="AE2154" s="2">
        <v>2.7630742435713888E-2</v>
      </c>
      <c r="AF2154">
        <v>425437.74779133603</v>
      </c>
      <c r="AG2154">
        <v>784.30575577365425</v>
      </c>
      <c r="AH2154">
        <v>147407.8399158406</v>
      </c>
      <c r="AI2154">
        <v>24733.864954843539</v>
      </c>
      <c r="AJ2154">
        <v>6.1195776173991918</v>
      </c>
      <c r="AK2154">
        <v>270127.74251301604</v>
      </c>
      <c r="AL2154">
        <v>495.27651961058672</v>
      </c>
      <c r="AM2154">
        <v>93085.689323822357</v>
      </c>
      <c r="AN2154">
        <v>16075.783163379816</v>
      </c>
      <c r="AO2154">
        <v>3.8664910597185873</v>
      </c>
      <c r="AP2154">
        <v>-155310.00527831999</v>
      </c>
      <c r="AQ2154">
        <v>-289.02923616306754</v>
      </c>
      <c r="AR2154">
        <v>-54322.150592018239</v>
      </c>
      <c r="AS2154">
        <v>-8658.0817914637228</v>
      </c>
      <c r="AT2154">
        <v>-2.2530865576806045</v>
      </c>
      <c r="AU2154" s="3">
        <v>-8284898.2412019568</v>
      </c>
      <c r="AV2154" s="3">
        <v>-264685.79972672276</v>
      </c>
      <c r="AW2154">
        <v>141842.67408964</v>
      </c>
      <c r="AX2154">
        <v>26657912.168406941</v>
      </c>
      <c r="AY2154">
        <v>4531.5875384060801</v>
      </c>
      <c r="AZ2154">
        <v>851666.56196803867</v>
      </c>
      <c r="BA2154">
        <v>97759.99748433003</v>
      </c>
      <c r="BB2154">
        <v>18373013.927204985</v>
      </c>
      <c r="BC2154">
        <v>3123.2348741157602</v>
      </c>
      <c r="BD2154">
        <v>586980.76224131603</v>
      </c>
      <c r="BE2154">
        <v>-44082.676605309978</v>
      </c>
      <c r="BF2154">
        <v>-8284898.2412019568</v>
      </c>
      <c r="BG2154">
        <v>-1408.35266429032</v>
      </c>
      <c r="BH2154">
        <v>-264685.79972672276</v>
      </c>
      <c r="BI2154">
        <v>3.3050221871332837</v>
      </c>
      <c r="BJ2154">
        <v>12.745325681470456</v>
      </c>
      <c r="BK2154">
        <v>9.4403034943371722</v>
      </c>
      <c r="BL2154">
        <v>25.658901778647593</v>
      </c>
      <c r="BM2154">
        <v>9.3828035167571144</v>
      </c>
      <c r="BN2154">
        <f t="shared" si="210"/>
        <v>-16.276098261890478</v>
      </c>
      <c r="BO2154">
        <v>0.52771269851305458</v>
      </c>
      <c r="BP2154">
        <v>2.1120429733533345E-2</v>
      </c>
      <c r="BQ2154">
        <v>7.9235583177722321E-2</v>
      </c>
      <c r="BR2154">
        <v>0.27976190476190477</v>
      </c>
      <c r="BS2154">
        <v>0.20689655172413793</v>
      </c>
      <c r="BT2154">
        <v>0.1111111111111111</v>
      </c>
      <c r="BU2154">
        <v>0.46611170393426998</v>
      </c>
      <c r="BV2154">
        <v>0.76426987127431167</v>
      </c>
      <c r="BW2154">
        <v>0.14530616381841735</v>
      </c>
      <c r="BX2154">
        <v>0.42404830873849769</v>
      </c>
      <c r="BY2154">
        <f t="shared" si="211"/>
        <v>6.0884723273663441E-2</v>
      </c>
      <c r="BZ2154">
        <v>0</v>
      </c>
      <c r="CA2154">
        <f t="shared" si="212"/>
        <v>1.5757846162382683E-2</v>
      </c>
      <c r="CC2154">
        <v>6.0884723273663441E-2</v>
      </c>
      <c r="CD2154">
        <v>1.5757846162382683E-2</v>
      </c>
    </row>
    <row r="2155" spans="1:82" x14ac:dyDescent="0.3">
      <c r="A2155">
        <v>0</v>
      </c>
      <c r="B2155" t="s">
        <v>1342</v>
      </c>
      <c r="C2155" t="s">
        <v>541</v>
      </c>
      <c r="D2155">
        <v>40103</v>
      </c>
      <c r="E2155" s="2">
        <f t="shared" si="215"/>
        <v>0.56498048910203458</v>
      </c>
      <c r="F2155" s="2" t="s">
        <v>1939</v>
      </c>
      <c r="G2155" s="3">
        <v>953</v>
      </c>
      <c r="H2155" s="1">
        <v>0.37662431552463543</v>
      </c>
      <c r="I2155" s="1">
        <f t="shared" si="213"/>
        <v>-19.497617218495822</v>
      </c>
      <c r="J2155" s="1">
        <v>2.89526939392</v>
      </c>
      <c r="K2155" s="1">
        <v>-48.870239257800002</v>
      </c>
      <c r="L2155" s="2">
        <v>0.16342066368200003</v>
      </c>
      <c r="M2155" s="2">
        <v>-1.2223591279889288E-3</v>
      </c>
      <c r="N2155" s="7">
        <v>0</v>
      </c>
      <c r="O2155" s="2">
        <v>2.4820000211274551E-3</v>
      </c>
      <c r="P2155" s="3">
        <v>-11982.693578852601</v>
      </c>
      <c r="Q2155" s="3">
        <v>-382.82290747106725</v>
      </c>
      <c r="R2155" s="3">
        <v>-53968.46675507653</v>
      </c>
      <c r="S2155" s="3">
        <v>-99.809378472524259</v>
      </c>
      <c r="T2155" s="3">
        <v>-20714.357882517259</v>
      </c>
      <c r="V2155">
        <v>40103</v>
      </c>
      <c r="W2155" s="2">
        <v>0.52476620895975246</v>
      </c>
      <c r="X2155" s="2">
        <v>1.0103586218465565E-2</v>
      </c>
      <c r="Y2155" s="2">
        <v>0.67198397854330216</v>
      </c>
      <c r="Z2155" s="2">
        <v>0.82565950586802062</v>
      </c>
      <c r="AA2155" s="2">
        <v>0.14086042709638447</v>
      </c>
      <c r="AB2155" s="2">
        <v>0.40338370635011667</v>
      </c>
      <c r="AC2155" s="2">
        <v>-1.2223591279889288E-3</v>
      </c>
      <c r="AD2155" s="2">
        <v>0</v>
      </c>
      <c r="AE2155" s="2">
        <v>2.4820000211274551E-3</v>
      </c>
      <c r="AF2155">
        <v>62209.002925513232</v>
      </c>
      <c r="AG2155">
        <v>114.94000455228463</v>
      </c>
      <c r="AH2155">
        <v>21602.618196083753</v>
      </c>
      <c r="AI2155">
        <v>2263.1015810555282</v>
      </c>
      <c r="AJ2155">
        <v>0.89662801097787082</v>
      </c>
      <c r="AK2155">
        <v>8240.5361704367042</v>
      </c>
      <c r="AL2155">
        <v>15.130626079760365</v>
      </c>
      <c r="AM2155">
        <v>2843.7543529075297</v>
      </c>
      <c r="AN2155">
        <v>307.60754171449275</v>
      </c>
      <c r="AO2155">
        <v>0.11810404827074318</v>
      </c>
      <c r="AP2155">
        <v>-53968.46675507653</v>
      </c>
      <c r="AQ2155">
        <v>-99.809378472524273</v>
      </c>
      <c r="AR2155">
        <v>-18758.863843176223</v>
      </c>
      <c r="AS2155">
        <v>-1955.4940393410354</v>
      </c>
      <c r="AT2155">
        <v>-0.77852396270712765</v>
      </c>
      <c r="AU2155" s="3">
        <v>-2252027.4312095577</v>
      </c>
      <c r="AV2155" s="3">
        <v>-71947.737230112383</v>
      </c>
      <c r="AW2155">
        <v>14128.76752085</v>
      </c>
      <c r="AX2155">
        <v>2655360.5678685489</v>
      </c>
      <c r="AY2155">
        <v>451.38564428120003</v>
      </c>
      <c r="AZ2155">
        <v>84833.417986208733</v>
      </c>
      <c r="BA2155">
        <v>2146.0739419973997</v>
      </c>
      <c r="BB2155">
        <v>403333.13665899128</v>
      </c>
      <c r="BC2155">
        <v>68.562736810132776</v>
      </c>
      <c r="BD2155">
        <v>12885.680756096353</v>
      </c>
      <c r="BE2155">
        <v>-11982.693578852601</v>
      </c>
      <c r="BF2155">
        <v>-2252027.4312095577</v>
      </c>
      <c r="BG2155">
        <v>-382.82290747106725</v>
      </c>
      <c r="BH2155">
        <v>-71947.737230112383</v>
      </c>
      <c r="BI2155">
        <v>0.35727406533800404</v>
      </c>
      <c r="BJ2155">
        <v>0.73389838086263948</v>
      </c>
      <c r="BK2155">
        <v>0.37662431552463543</v>
      </c>
      <c r="BL2155">
        <v>26.741346679930921</v>
      </c>
      <c r="BM2155">
        <v>7.2437294614350973</v>
      </c>
      <c r="BN2155">
        <f t="shared" si="210"/>
        <v>-19.497617218495822</v>
      </c>
      <c r="BO2155">
        <v>0.56498048910203458</v>
      </c>
      <c r="BP2155">
        <v>2.4443633773349105E-3</v>
      </c>
      <c r="BQ2155">
        <v>4.4540155311076628E-2</v>
      </c>
      <c r="BR2155">
        <v>0.22137791286727454</v>
      </c>
      <c r="BS2155">
        <v>0.2413793103448276</v>
      </c>
      <c r="BT2155">
        <v>0.1111111111111111</v>
      </c>
      <c r="BU2155">
        <v>0.558368930817432</v>
      </c>
      <c r="BV2155">
        <v>0.82565950586802062</v>
      </c>
      <c r="BW2155">
        <v>0.14612077499624945</v>
      </c>
      <c r="BX2155">
        <v>0.40338370635011667</v>
      </c>
      <c r="BY2155">
        <f t="shared" si="211"/>
        <v>0.1841694924300851</v>
      </c>
      <c r="BZ2155">
        <v>0</v>
      </c>
      <c r="CA2155">
        <f t="shared" si="212"/>
        <v>1.5197215995118646E-3</v>
      </c>
      <c r="CC2155">
        <v>0.1841694924300851</v>
      </c>
      <c r="CD2155">
        <v>1.5197215995118646E-3</v>
      </c>
    </row>
    <row r="2156" spans="1:82" x14ac:dyDescent="0.3">
      <c r="A2156">
        <v>0</v>
      </c>
      <c r="B2156" t="s">
        <v>1342</v>
      </c>
      <c r="C2156" t="s">
        <v>1369</v>
      </c>
      <c r="D2156">
        <v>40105</v>
      </c>
      <c r="E2156" s="2">
        <f t="shared" si="215"/>
        <v>0.50399256406936355</v>
      </c>
      <c r="F2156" s="2" t="s">
        <v>1937</v>
      </c>
      <c r="G2156" s="3">
        <v>558</v>
      </c>
      <c r="H2156" s="1">
        <v>0.37820875704908385</v>
      </c>
      <c r="I2156" s="1">
        <f t="shared" si="213"/>
        <v>-14.367169259704731</v>
      </c>
      <c r="J2156" s="1">
        <v>2.7737696826799998</v>
      </c>
      <c r="K2156" s="1">
        <v>16.5341590373</v>
      </c>
      <c r="L2156" s="2">
        <v>0.17679824375999997</v>
      </c>
      <c r="M2156" s="2">
        <v>1.4423936216932114E-4</v>
      </c>
      <c r="N2156" s="7">
        <v>0</v>
      </c>
      <c r="O2156" s="2">
        <v>1.3340932324483435E-2</v>
      </c>
      <c r="P2156" s="3">
        <v>-9632.9862630690714</v>
      </c>
      <c r="Q2156" s="3">
        <v>-307.75449481284903</v>
      </c>
      <c r="R2156" s="3">
        <v>-53826.94925549539</v>
      </c>
      <c r="S2156" s="3">
        <v>-99.742505957866072</v>
      </c>
      <c r="T2156" s="3">
        <v>-20947.794339566302</v>
      </c>
      <c r="V2156">
        <v>40105</v>
      </c>
      <c r="W2156" s="2">
        <v>0.44972583272973476</v>
      </c>
      <c r="X2156" s="2">
        <v>1.0146091550411756E-2</v>
      </c>
      <c r="Y2156" s="2">
        <v>0.46093698895078877</v>
      </c>
      <c r="Z2156" s="2">
        <v>0.79101078138103853</v>
      </c>
      <c r="AA2156" s="2">
        <v>4.7656994093842053E-2</v>
      </c>
      <c r="AB2156" s="2">
        <v>0.43640460904550493</v>
      </c>
      <c r="AC2156" s="2">
        <v>1.4423936216932114E-4</v>
      </c>
      <c r="AD2156" s="2">
        <v>0</v>
      </c>
      <c r="AE2156" s="2">
        <v>1.3340932324483435E-2</v>
      </c>
      <c r="AF2156">
        <v>57796.93532158227</v>
      </c>
      <c r="AG2156">
        <v>107.09880644317926</v>
      </c>
      <c r="AH2156">
        <v>20128.889274541874</v>
      </c>
      <c r="AI2156">
        <v>2363.8863022736573</v>
      </c>
      <c r="AJ2156">
        <v>0.83522273414897363</v>
      </c>
      <c r="AK2156">
        <v>3969.9860660868826</v>
      </c>
      <c r="AL2156">
        <v>7.3563004853131728</v>
      </c>
      <c r="AM2156">
        <v>1382.5939135716469</v>
      </c>
      <c r="AN2156">
        <v>162.38732367758107</v>
      </c>
      <c r="AO2156">
        <v>5.7369101658670485E-2</v>
      </c>
      <c r="AP2156">
        <v>-53826.94925549539</v>
      </c>
      <c r="AQ2156">
        <v>-99.742505957866086</v>
      </c>
      <c r="AR2156">
        <v>-18746.295360970227</v>
      </c>
      <c r="AS2156">
        <v>-2201.4989785960761</v>
      </c>
      <c r="AT2156">
        <v>-0.77785363249030315</v>
      </c>
      <c r="AU2156" s="3">
        <v>-1810423.4382812013</v>
      </c>
      <c r="AV2156" s="3">
        <v>-57839.379755126844</v>
      </c>
      <c r="AW2156">
        <v>10311.516247580001</v>
      </c>
      <c r="AX2156">
        <v>1937946.3635701854</v>
      </c>
      <c r="AY2156">
        <v>329.43216016975998</v>
      </c>
      <c r="AZ2156">
        <v>61913.480182304687</v>
      </c>
      <c r="BA2156">
        <v>678.52998451092935</v>
      </c>
      <c r="BB2156">
        <v>127522.92528898406</v>
      </c>
      <c r="BC2156">
        <v>21.67766535691095</v>
      </c>
      <c r="BD2156">
        <v>4074.1004271778438</v>
      </c>
      <c r="BE2156">
        <v>-9632.9862630690714</v>
      </c>
      <c r="BF2156">
        <v>-1810423.4382812013</v>
      </c>
      <c r="BG2156">
        <v>-307.75449481284903</v>
      </c>
      <c r="BH2156">
        <v>-57839.379755126844</v>
      </c>
      <c r="BI2156">
        <v>0.50508797901380686</v>
      </c>
      <c r="BJ2156">
        <v>0.88329673606289072</v>
      </c>
      <c r="BK2156">
        <v>0.37820875704908385</v>
      </c>
      <c r="BL2156">
        <v>17.650612512749518</v>
      </c>
      <c r="BM2156">
        <v>3.2834432530447866</v>
      </c>
      <c r="BN2156">
        <f t="shared" si="210"/>
        <v>-14.367169259704731</v>
      </c>
      <c r="BO2156">
        <v>0.50399256406936355</v>
      </c>
      <c r="BP2156">
        <v>3.0826341669888584E-3</v>
      </c>
      <c r="BQ2156">
        <v>5.0003515280554002E-2</v>
      </c>
      <c r="BR2156">
        <v>0.17261904761904762</v>
      </c>
      <c r="BS2156">
        <v>0.34482758620689657</v>
      </c>
      <c r="BT2156">
        <v>0.1111111111111111</v>
      </c>
      <c r="BU2156">
        <v>0.4114441702550406</v>
      </c>
      <c r="BV2156">
        <v>0.79101078138103853</v>
      </c>
      <c r="BW2156">
        <v>4.9436715864981384E-2</v>
      </c>
      <c r="BX2156">
        <v>0.43640460904550493</v>
      </c>
      <c r="BY2156">
        <f t="shared" si="211"/>
        <v>6.1814943995780754E-2</v>
      </c>
      <c r="BZ2156">
        <v>0</v>
      </c>
      <c r="CA2156">
        <f t="shared" si="212"/>
        <v>7.4421904447100201E-3</v>
      </c>
      <c r="CC2156">
        <v>6.1814943995780754E-2</v>
      </c>
      <c r="CD2156">
        <v>7.4421904447100201E-3</v>
      </c>
    </row>
    <row r="2157" spans="1:82" x14ac:dyDescent="0.3">
      <c r="A2157">
        <v>0</v>
      </c>
      <c r="B2157" t="s">
        <v>1342</v>
      </c>
      <c r="C2157" t="s">
        <v>1370</v>
      </c>
      <c r="D2157">
        <v>40107</v>
      </c>
      <c r="E2157" s="2">
        <f t="shared" si="215"/>
        <v>0.51295201916797617</v>
      </c>
      <c r="F2157" s="2" t="s">
        <v>1937</v>
      </c>
      <c r="G2157" s="3">
        <v>607</v>
      </c>
      <c r="H2157" s="1">
        <v>0.37354998965223574</v>
      </c>
      <c r="I2157" s="1">
        <f t="shared" si="213"/>
        <v>-15.938229015138026</v>
      </c>
      <c r="J2157" s="1">
        <v>2.72434613823</v>
      </c>
      <c r="K2157" s="1">
        <v>33.862280955599999</v>
      </c>
      <c r="L2157" s="2">
        <v>0.19336523255399996</v>
      </c>
      <c r="M2157" s="2">
        <v>4.8858176790512655E-5</v>
      </c>
      <c r="N2157" s="7">
        <v>0</v>
      </c>
      <c r="O2157" s="2">
        <v>2.16203188757511E-2</v>
      </c>
      <c r="P2157" s="3">
        <v>-5349.31176148133</v>
      </c>
      <c r="Q2157" s="3">
        <v>-170.89972868149977</v>
      </c>
      <c r="R2157" s="3">
        <v>-23638.113374689368</v>
      </c>
      <c r="S2157" s="3">
        <v>-43.670104429476559</v>
      </c>
      <c r="T2157" s="3">
        <v>-9423.8438487559288</v>
      </c>
      <c r="V2157">
        <v>40107</v>
      </c>
      <c r="W2157" s="2">
        <v>0.48282336426042644</v>
      </c>
      <c r="X2157" s="2">
        <v>1.0021112211251822E-2</v>
      </c>
      <c r="Y2157" s="2">
        <v>0.50563390662421648</v>
      </c>
      <c r="Z2157" s="2">
        <v>0.77691640405831797</v>
      </c>
      <c r="AA2157" s="2">
        <v>9.7602455611106545E-2</v>
      </c>
      <c r="AB2157" s="2">
        <v>0.47729817288384985</v>
      </c>
      <c r="AC2157" s="2">
        <v>4.8858176790512655E-5</v>
      </c>
      <c r="AD2157" s="2">
        <v>0</v>
      </c>
      <c r="AE2157" s="2">
        <v>2.16203188757511E-2</v>
      </c>
      <c r="AF2157">
        <v>26768.318426102185</v>
      </c>
      <c r="AG2157">
        <v>49.414151858925216</v>
      </c>
      <c r="AH2157">
        <v>9287.23693939027</v>
      </c>
      <c r="AI2157">
        <v>1381.8509152463382</v>
      </c>
      <c r="AJ2157">
        <v>0.38550536234393146</v>
      </c>
      <c r="AK2157">
        <v>3130.2050514128173</v>
      </c>
      <c r="AL2157">
        <v>5.7440474294486545</v>
      </c>
      <c r="AM2157">
        <v>1079.5759405258279</v>
      </c>
      <c r="AN2157">
        <v>165.66806535485179</v>
      </c>
      <c r="AO2157">
        <v>4.4838506862877339E-2</v>
      </c>
      <c r="AP2157">
        <v>-23638.113374689368</v>
      </c>
      <c r="AQ2157">
        <v>-43.670104429476559</v>
      </c>
      <c r="AR2157">
        <v>-8207.6609988644414</v>
      </c>
      <c r="AS2157">
        <v>-1216.1828498914865</v>
      </c>
      <c r="AT2157">
        <v>-0.34066685548105413</v>
      </c>
      <c r="AU2157" s="3">
        <v>-1005349.6524528011</v>
      </c>
      <c r="AV2157" s="3">
        <v>-32118.895008401065</v>
      </c>
      <c r="AW2157">
        <v>6059.1179901186997</v>
      </c>
      <c r="AX2157">
        <v>1138750.6350629085</v>
      </c>
      <c r="AY2157">
        <v>193.57660699770639</v>
      </c>
      <c r="AZ2157">
        <v>36380.787519148937</v>
      </c>
      <c r="BA2157">
        <v>709.80622863736971</v>
      </c>
      <c r="BB2157">
        <v>133400.98261010725</v>
      </c>
      <c r="BC2157">
        <v>22.676878316206626</v>
      </c>
      <c r="BD2157">
        <v>4261.8925107478735</v>
      </c>
      <c r="BE2157">
        <v>-5349.31176148133</v>
      </c>
      <c r="BF2157">
        <v>-1005349.6524528011</v>
      </c>
      <c r="BG2157">
        <v>-170.89972868149977</v>
      </c>
      <c r="BH2157">
        <v>-32118.895008401065</v>
      </c>
      <c r="BI2157">
        <v>0.24746690358072843</v>
      </c>
      <c r="BJ2157">
        <v>0.62101689323296416</v>
      </c>
      <c r="BK2157">
        <v>0.37354998965223574</v>
      </c>
      <c r="BL2157">
        <v>19.546072169664054</v>
      </c>
      <c r="BM2157">
        <v>3.6078431545260279</v>
      </c>
      <c r="BN2157">
        <f t="shared" si="210"/>
        <v>-15.938229015138026</v>
      </c>
      <c r="BO2157">
        <v>0.51295201916797617</v>
      </c>
      <c r="BP2157">
        <v>1.5371798900973832E-3</v>
      </c>
      <c r="BQ2157">
        <v>7.2278477649851583E-2</v>
      </c>
      <c r="BR2157">
        <v>0.24679487179487178</v>
      </c>
      <c r="BS2157">
        <v>0.20689655172413793</v>
      </c>
      <c r="BT2157">
        <v>0.1111111111111111</v>
      </c>
      <c r="BU2157">
        <v>0.45643587083368498</v>
      </c>
      <c r="BV2157">
        <v>0.77691640405831797</v>
      </c>
      <c r="BW2157">
        <v>0.10124736059243418</v>
      </c>
      <c r="BX2157">
        <v>0.47729817288384985</v>
      </c>
      <c r="BY2157">
        <f t="shared" si="211"/>
        <v>2.0212661801473429E-2</v>
      </c>
      <c r="BZ2157">
        <v>0</v>
      </c>
      <c r="CA2157">
        <f t="shared" si="212"/>
        <v>1.1217507974562866E-2</v>
      </c>
      <c r="CC2157">
        <v>2.0212661801473429E-2</v>
      </c>
      <c r="CD2157">
        <v>1.1217507974562866E-2</v>
      </c>
    </row>
    <row r="2158" spans="1:82" x14ac:dyDescent="0.3">
      <c r="A2158">
        <v>0</v>
      </c>
      <c r="B2158" t="s">
        <v>1342</v>
      </c>
      <c r="C2158" t="s">
        <v>1371</v>
      </c>
      <c r="D2158">
        <v>40109</v>
      </c>
      <c r="E2158" s="2">
        <f t="shared" si="215"/>
        <v>0.71619733640079719</v>
      </c>
      <c r="F2158" s="2" t="s">
        <v>1942</v>
      </c>
      <c r="G2158" s="3">
        <v>177358</v>
      </c>
      <c r="H2158" s="1">
        <v>35.609188599289674</v>
      </c>
      <c r="I2158" s="1">
        <f t="shared" si="213"/>
        <v>-18.289320273506995</v>
      </c>
      <c r="J2158" s="1">
        <v>2.9651821591899998</v>
      </c>
      <c r="K2158" s="1">
        <v>-42.554816357299998</v>
      </c>
      <c r="L2158" s="2">
        <v>0.17137425083299995</v>
      </c>
      <c r="M2158" s="2">
        <v>-5.4044012340707437E-2</v>
      </c>
      <c r="N2158" s="24">
        <v>0</v>
      </c>
      <c r="O2158" s="2">
        <v>2.3121029029782663E-3</v>
      </c>
      <c r="P2158" s="3">
        <v>-1409539.5694786799</v>
      </c>
      <c r="Q2158" s="3">
        <v>-45031.948170288953</v>
      </c>
      <c r="R2158" s="3">
        <v>-6040742.6345836204</v>
      </c>
      <c r="S2158" s="3">
        <v>-11141.742411750072</v>
      </c>
      <c r="T2158" s="3">
        <v>-2248481.8014052943</v>
      </c>
      <c r="V2158">
        <v>40109</v>
      </c>
      <c r="W2158" s="2">
        <v>0.75544164642909939</v>
      </c>
      <c r="X2158" s="2">
        <v>0.95527689623903378</v>
      </c>
      <c r="Y2158" s="2">
        <v>0.66099849029628999</v>
      </c>
      <c r="Z2158" s="2">
        <v>0.84559690421441092</v>
      </c>
      <c r="AA2158" s="2">
        <v>0.12265725926726988</v>
      </c>
      <c r="AB2158" s="2">
        <v>0.42301615301544249</v>
      </c>
      <c r="AC2158" s="2">
        <v>-5.4044012340707437E-2</v>
      </c>
      <c r="AD2158" s="2">
        <v>0</v>
      </c>
      <c r="AE2158" s="2">
        <v>2.3121029029782663E-3</v>
      </c>
      <c r="AF2158">
        <v>7180435.9525789171</v>
      </c>
      <c r="AG2158">
        <v>13240.718513401915</v>
      </c>
      <c r="AH2158">
        <v>2488552.0737623274</v>
      </c>
      <c r="AI2158">
        <v>183725.48530336467</v>
      </c>
      <c r="AJ2158">
        <v>103.30864652172716</v>
      </c>
      <c r="AK2158">
        <v>1139693.317995297</v>
      </c>
      <c r="AL2158">
        <v>2098.9761016518428</v>
      </c>
      <c r="AM2158">
        <v>394496.0634316224</v>
      </c>
      <c r="AN2158">
        <v>29299.694228775261</v>
      </c>
      <c r="AO2158">
        <v>16.378938173276083</v>
      </c>
      <c r="AP2158">
        <v>-6040742.6345836204</v>
      </c>
      <c r="AQ2158">
        <v>-11141.742411750072</v>
      </c>
      <c r="AR2158">
        <v>-2094056.010330705</v>
      </c>
      <c r="AS2158">
        <v>-154425.79107458942</v>
      </c>
      <c r="AT2158">
        <v>-86.929708348451072</v>
      </c>
      <c r="AU2158" s="3">
        <v>-264908866.68782309</v>
      </c>
      <c r="AV2158" s="3">
        <v>-8463304.3391241059</v>
      </c>
      <c r="AW2158">
        <v>1701294.4504254998</v>
      </c>
      <c r="AX2158">
        <v>319741279.01296842</v>
      </c>
      <c r="AY2158">
        <v>54352.928554035992</v>
      </c>
      <c r="AZ2158">
        <v>10215089.392445525</v>
      </c>
      <c r="BA2158">
        <v>291754.8809468199</v>
      </c>
      <c r="BB2158">
        <v>54832412.325145334</v>
      </c>
      <c r="BC2158">
        <v>9320.980383747039</v>
      </c>
      <c r="BD2158">
        <v>1751785.0533214186</v>
      </c>
      <c r="BE2158">
        <v>-1409539.5694786799</v>
      </c>
      <c r="BF2158">
        <v>-264908866.68782309</v>
      </c>
      <c r="BG2158">
        <v>-45031.948170288953</v>
      </c>
      <c r="BH2158">
        <v>-8463304.3391241059</v>
      </c>
      <c r="BI2158">
        <v>44.17800002708784</v>
      </c>
      <c r="BJ2158">
        <v>79.787188626377514</v>
      </c>
      <c r="BK2158">
        <v>35.609188599289674</v>
      </c>
      <c r="BL2158">
        <v>26.91479006791965</v>
      </c>
      <c r="BM2158">
        <v>8.6254697944126555</v>
      </c>
      <c r="BN2158">
        <f t="shared" si="210"/>
        <v>-18.289320273506995</v>
      </c>
      <c r="BO2158">
        <v>0.71619733640079719</v>
      </c>
      <c r="BP2158">
        <v>0.38315066080695187</v>
      </c>
      <c r="BQ2158">
        <v>5.9238257418621355E-2</v>
      </c>
      <c r="BR2158">
        <v>0.93452380952380953</v>
      </c>
      <c r="BS2158">
        <v>0.37931034482758619</v>
      </c>
      <c r="BT2158">
        <v>0.1111111111111111</v>
      </c>
      <c r="BU2158">
        <v>0.52376596032504941</v>
      </c>
      <c r="BV2158">
        <v>0.84559690421441092</v>
      </c>
      <c r="BW2158">
        <v>0.12723782081667001</v>
      </c>
      <c r="BX2158">
        <v>0.42301615301544249</v>
      </c>
      <c r="BY2158">
        <f t="shared" si="211"/>
        <v>8.0067388863027653E-2</v>
      </c>
      <c r="BZ2158">
        <v>0</v>
      </c>
      <c r="CA2158">
        <f t="shared" si="212"/>
        <v>1.3582590131488122E-3</v>
      </c>
      <c r="CC2158">
        <v>8.0067388863027653E-2</v>
      </c>
      <c r="CD2158">
        <v>1.3582590131488122E-3</v>
      </c>
    </row>
    <row r="2159" spans="1:82" x14ac:dyDescent="0.3">
      <c r="A2159">
        <v>0</v>
      </c>
      <c r="B2159" t="s">
        <v>1342</v>
      </c>
      <c r="C2159" t="s">
        <v>1372</v>
      </c>
      <c r="D2159">
        <v>40111</v>
      </c>
      <c r="E2159" s="2">
        <f t="shared" si="215"/>
        <v>0.53647000456721272</v>
      </c>
      <c r="F2159" s="2" t="s">
        <v>1938</v>
      </c>
      <c r="G2159" s="3">
        <v>3734</v>
      </c>
      <c r="H2159" s="1">
        <v>4.9967300938533805</v>
      </c>
      <c r="I2159" s="1">
        <f t="shared" si="213"/>
        <v>-16.276898321900632</v>
      </c>
      <c r="J2159" s="1">
        <v>2.6813147314900001</v>
      </c>
      <c r="K2159" s="1">
        <v>41.336372433800001</v>
      </c>
      <c r="L2159" s="2">
        <v>0.18775044845000011</v>
      </c>
      <c r="M2159" s="2">
        <v>2.3647742661250027E-3</v>
      </c>
      <c r="N2159" s="7">
        <v>0</v>
      </c>
      <c r="O2159" s="2">
        <v>1.560070984039749E-2</v>
      </c>
      <c r="P2159" s="3">
        <v>-35602.228367096992</v>
      </c>
      <c r="Q2159" s="3">
        <v>-1137.4194363105837</v>
      </c>
      <c r="R2159" s="3">
        <v>-78281.241027589334</v>
      </c>
      <c r="S2159" s="3">
        <v>-145.56401410038472</v>
      </c>
      <c r="T2159" s="3">
        <v>-30920.428857138577</v>
      </c>
      <c r="V2159">
        <v>40111</v>
      </c>
      <c r="W2159" s="2">
        <v>0.54439849892129699</v>
      </c>
      <c r="X2159" s="2">
        <v>0.13404576187101463</v>
      </c>
      <c r="Y2159" s="2">
        <v>0.63082581440115082</v>
      </c>
      <c r="Z2159" s="2">
        <v>0.76464490693947829</v>
      </c>
      <c r="AA2159" s="2">
        <v>0.11914529505216097</v>
      </c>
      <c r="AB2159" s="2">
        <v>0.46343877241883602</v>
      </c>
      <c r="AC2159" s="2">
        <v>2.3647742661250027E-3</v>
      </c>
      <c r="AD2159" s="2">
        <v>0</v>
      </c>
      <c r="AE2159" s="2">
        <v>1.560070984039749E-2</v>
      </c>
      <c r="AF2159">
        <v>155976.93735266459</v>
      </c>
      <c r="AG2159">
        <v>287.10906072090313</v>
      </c>
      <c r="AH2159">
        <v>53961.259559273407</v>
      </c>
      <c r="AI2159">
        <v>7416.5532390723956</v>
      </c>
      <c r="AJ2159">
        <v>2.2405159337843905</v>
      </c>
      <c r="AK2159">
        <v>77695.69632507526</v>
      </c>
      <c r="AL2159">
        <v>141.54504662051843</v>
      </c>
      <c r="AM2159">
        <v>26602.953528673381</v>
      </c>
      <c r="AN2159">
        <v>3854.4304125338367</v>
      </c>
      <c r="AO2159">
        <v>1.1057042344962473</v>
      </c>
      <c r="AP2159">
        <v>-78281.241027589334</v>
      </c>
      <c r="AQ2159">
        <v>-145.5640141003847</v>
      </c>
      <c r="AR2159">
        <v>-27358.306030600026</v>
      </c>
      <c r="AS2159">
        <v>-3562.1228265385589</v>
      </c>
      <c r="AT2159">
        <v>-1.1348116992881432</v>
      </c>
      <c r="AU2159" s="3">
        <v>-6691082.7993122088</v>
      </c>
      <c r="AV2159" s="3">
        <v>-213766.6088602111</v>
      </c>
      <c r="AW2159">
        <v>77317.380486739989</v>
      </c>
      <c r="AX2159">
        <v>14531028.488677913</v>
      </c>
      <c r="AY2159">
        <v>2470.1344652772796</v>
      </c>
      <c r="AZ2159">
        <v>464237.07140421192</v>
      </c>
      <c r="BA2159">
        <v>41715.152119642997</v>
      </c>
      <c r="BB2159">
        <v>7839945.6893657045</v>
      </c>
      <c r="BC2159">
        <v>1332.7150289666959</v>
      </c>
      <c r="BD2159">
        <v>250470.46254400082</v>
      </c>
      <c r="BE2159">
        <v>-35602.228367096992</v>
      </c>
      <c r="BF2159">
        <v>-6691082.7993122088</v>
      </c>
      <c r="BG2159">
        <v>-1137.4194363105837</v>
      </c>
      <c r="BH2159">
        <v>-213766.6088602111</v>
      </c>
      <c r="BI2159">
        <v>2.0097126048632292</v>
      </c>
      <c r="BJ2159">
        <v>7.0064426987166097</v>
      </c>
      <c r="BK2159">
        <v>4.9967300938533805</v>
      </c>
      <c r="BL2159">
        <v>27.503612919338586</v>
      </c>
      <c r="BM2159">
        <v>11.226714597437956</v>
      </c>
      <c r="BN2159">
        <f t="shared" si="210"/>
        <v>-16.276898321900632</v>
      </c>
      <c r="BO2159">
        <v>0.53647000456721272</v>
      </c>
      <c r="BP2159">
        <v>1.305600257693443E-2</v>
      </c>
      <c r="BQ2159">
        <v>7.1301726341678168E-2</v>
      </c>
      <c r="BR2159">
        <v>0.29166666666666669</v>
      </c>
      <c r="BS2159">
        <v>0.20689655172413793</v>
      </c>
      <c r="BT2159">
        <v>0.1111111111111111</v>
      </c>
      <c r="BU2159">
        <v>0.46613461589563698</v>
      </c>
      <c r="BV2159">
        <v>0.76464490693947829</v>
      </c>
      <c r="BW2159">
        <v>0.12359470441095537</v>
      </c>
      <c r="BX2159">
        <v>0.46343877241883602</v>
      </c>
      <c r="BY2159">
        <f t="shared" si="211"/>
        <v>8.9635935520258919E-2</v>
      </c>
      <c r="BZ2159">
        <v>0</v>
      </c>
      <c r="CA2159">
        <f t="shared" si="212"/>
        <v>8.2536989710920664E-3</v>
      </c>
      <c r="CC2159">
        <v>8.9635935520258919E-2</v>
      </c>
      <c r="CD2159">
        <v>8.2536989710920664E-3</v>
      </c>
    </row>
    <row r="2160" spans="1:82" x14ac:dyDescent="0.3">
      <c r="A2160">
        <v>0</v>
      </c>
      <c r="B2160" t="s">
        <v>1342</v>
      </c>
      <c r="C2160" t="s">
        <v>649</v>
      </c>
      <c r="D2160">
        <v>40113</v>
      </c>
      <c r="E2160" s="2">
        <f t="shared" si="215"/>
        <v>0.5856245272019559</v>
      </c>
      <c r="F2160" s="2" t="s">
        <v>1939</v>
      </c>
      <c r="G2160" s="3">
        <v>7213</v>
      </c>
      <c r="H2160" s="1">
        <v>0.37583517414762779</v>
      </c>
      <c r="I2160" s="1">
        <f t="shared" si="213"/>
        <v>-20.011195032757719</v>
      </c>
      <c r="J2160" s="1">
        <v>2.7868506863600002</v>
      </c>
      <c r="K2160" s="1">
        <v>-4.3735799918499998</v>
      </c>
      <c r="L2160" s="2">
        <v>0.18057004046699998</v>
      </c>
      <c r="M2160" s="2">
        <v>-1.7424900725705695E-4</v>
      </c>
      <c r="N2160" s="7">
        <v>0</v>
      </c>
      <c r="O2160" s="2">
        <v>3.2087486189515832E-2</v>
      </c>
      <c r="P2160" s="3">
        <v>-59615.900419294601</v>
      </c>
      <c r="Q2160" s="3">
        <v>-1904.6078563084914</v>
      </c>
      <c r="R2160" s="3">
        <v>-160839.77646181072</v>
      </c>
      <c r="S2160" s="3">
        <v>-297.13587478780659</v>
      </c>
      <c r="T2160" s="3">
        <v>-61236.30819142863</v>
      </c>
      <c r="V2160">
        <v>40113</v>
      </c>
      <c r="W2160" s="2">
        <v>0.49509446889839892</v>
      </c>
      <c r="X2160" s="2">
        <v>1.0082416162225175E-2</v>
      </c>
      <c r="Y2160" s="2">
        <v>0.64209657242157947</v>
      </c>
      <c r="Z2160" s="2">
        <v>0.79474116137861928</v>
      </c>
      <c r="AA2160" s="2">
        <v>1.2606125014905975E-2</v>
      </c>
      <c r="AB2160" s="2">
        <v>0.44571482294984616</v>
      </c>
      <c r="AC2160" s="2">
        <v>-1.7424900725705695E-4</v>
      </c>
      <c r="AD2160" s="2">
        <v>0</v>
      </c>
      <c r="AE2160" s="2">
        <v>3.2087486189515832E-2</v>
      </c>
      <c r="AF2160">
        <v>171903.34934949197</v>
      </c>
      <c r="AG2160">
        <v>317.52201141844154</v>
      </c>
      <c r="AH2160">
        <v>59677.279535907219</v>
      </c>
      <c r="AI2160">
        <v>5765.3666409219122</v>
      </c>
      <c r="AJ2160">
        <v>2.4770085897859766</v>
      </c>
      <c r="AK2160">
        <v>11063.572887681239</v>
      </c>
      <c r="AL2160">
        <v>20.386136630634962</v>
      </c>
      <c r="AM2160">
        <v>3831.5112987878406</v>
      </c>
      <c r="AN2160">
        <v>374.8266866126653</v>
      </c>
      <c r="AO2160">
        <v>0.15907120590108897</v>
      </c>
      <c r="AP2160">
        <v>-160839.77646181072</v>
      </c>
      <c r="AQ2160">
        <v>-297.13587478780659</v>
      </c>
      <c r="AR2160">
        <v>-55845.768237119381</v>
      </c>
      <c r="AS2160">
        <v>-5390.5399543092472</v>
      </c>
      <c r="AT2160">
        <v>-2.3179373838848876</v>
      </c>
      <c r="AU2160" s="3">
        <v>-11204212.324802227</v>
      </c>
      <c r="AV2160" s="3">
        <v>-357952.00051461789</v>
      </c>
      <c r="AW2160">
        <v>63381.147495890007</v>
      </c>
      <c r="AX2160">
        <v>11911852.860377567</v>
      </c>
      <c r="AY2160">
        <v>2024.8999111560804</v>
      </c>
      <c r="AZ2160">
        <v>380559.68930267374</v>
      </c>
      <c r="BA2160">
        <v>3765.2470765954058</v>
      </c>
      <c r="BB2160">
        <v>707640.53557534062</v>
      </c>
      <c r="BC2160">
        <v>120.29205484758904</v>
      </c>
      <c r="BD2160">
        <v>22607.688788055886</v>
      </c>
      <c r="BE2160">
        <v>-59615.900419294601</v>
      </c>
      <c r="BF2160">
        <v>-11204212.324802227</v>
      </c>
      <c r="BG2160">
        <v>-1904.6078563084914</v>
      </c>
      <c r="BH2160">
        <v>-357952.00051461789</v>
      </c>
      <c r="BI2160">
        <v>0.56291426186711735</v>
      </c>
      <c r="BJ2160">
        <v>0.93874943601474514</v>
      </c>
      <c r="BK2160">
        <v>0.37583517414762779</v>
      </c>
      <c r="BL2160">
        <v>24.536618114512756</v>
      </c>
      <c r="BM2160">
        <v>4.5254230817550365</v>
      </c>
      <c r="BN2160">
        <f t="shared" si="210"/>
        <v>-20.011195032757719</v>
      </c>
      <c r="BO2160">
        <v>0.5856245272019559</v>
      </c>
      <c r="BP2160">
        <v>3.9920165754362396E-3</v>
      </c>
      <c r="BQ2160">
        <v>4.4359781060629294E-2</v>
      </c>
      <c r="BR2160">
        <v>0.46657046657046652</v>
      </c>
      <c r="BS2160">
        <v>0.31034482758620691</v>
      </c>
      <c r="BT2160">
        <v>0.1111111111111111</v>
      </c>
      <c r="BU2160">
        <v>0.57307667134938467</v>
      </c>
      <c r="BV2160">
        <v>0.79474116137861928</v>
      </c>
      <c r="BW2160">
        <v>1.3076893168989601E-2</v>
      </c>
      <c r="BX2160">
        <v>0.44571482294984616</v>
      </c>
      <c r="BY2160">
        <f t="shared" si="211"/>
        <v>6.3021829885412842E-2</v>
      </c>
      <c r="BZ2160">
        <v>0</v>
      </c>
      <c r="CA2160">
        <f t="shared" si="212"/>
        <v>1.7674354282673246E-2</v>
      </c>
      <c r="CC2160">
        <v>6.3021829885412842E-2</v>
      </c>
      <c r="CD2160">
        <v>1.7674354282673246E-2</v>
      </c>
    </row>
    <row r="2161" spans="1:82" x14ac:dyDescent="0.3">
      <c r="A2161">
        <v>0</v>
      </c>
      <c r="B2161" t="s">
        <v>1342</v>
      </c>
      <c r="C2161" t="s">
        <v>651</v>
      </c>
      <c r="D2161">
        <v>40115</v>
      </c>
      <c r="E2161" s="2">
        <f t="shared" si="215"/>
        <v>0.607697386961908</v>
      </c>
      <c r="F2161" s="2" t="s">
        <v>1939</v>
      </c>
      <c r="G2161" s="3">
        <v>3421</v>
      </c>
      <c r="H2161" s="1">
        <v>2.7186950199053981</v>
      </c>
      <c r="I2161" s="1">
        <f t="shared" si="213"/>
        <v>-13.376936914024197</v>
      </c>
      <c r="J2161" s="1">
        <v>2.7628728229699999</v>
      </c>
      <c r="K2161" s="1">
        <v>56.4634886455</v>
      </c>
      <c r="L2161" s="2">
        <v>0.16998748011000009</v>
      </c>
      <c r="M2161" s="2">
        <v>7.6481557068549715E-3</v>
      </c>
      <c r="N2161" s="7">
        <v>0</v>
      </c>
      <c r="O2161" s="2">
        <v>9.4026169525473161E-3</v>
      </c>
      <c r="P2161" s="3">
        <v>-18978.435192409001</v>
      </c>
      <c r="Q2161" s="3">
        <v>-606.32275137464808</v>
      </c>
      <c r="R2161" s="3">
        <v>-141446.91867266744</v>
      </c>
      <c r="S2161" s="3">
        <v>-262.53341156773394</v>
      </c>
      <c r="T2161" s="3">
        <v>-57383.426177643763</v>
      </c>
      <c r="V2161">
        <v>40115</v>
      </c>
      <c r="W2161" s="2">
        <v>0.48729520036228274</v>
      </c>
      <c r="X2161" s="2">
        <v>7.2933606257109526E-2</v>
      </c>
      <c r="Y2161" s="2">
        <v>0.44641072047405628</v>
      </c>
      <c r="Z2161" s="2">
        <v>0.78790326543707656</v>
      </c>
      <c r="AA2161" s="2">
        <v>0.16274671961397363</v>
      </c>
      <c r="AB2161" s="2">
        <v>0.41959308091735054</v>
      </c>
      <c r="AC2161" s="2">
        <v>7.6481557068549715E-3</v>
      </c>
      <c r="AD2161" s="2">
        <v>0</v>
      </c>
      <c r="AE2161" s="2">
        <v>9.4026169525473161E-3</v>
      </c>
      <c r="AF2161">
        <v>207469.65977614472</v>
      </c>
      <c r="AG2161">
        <v>384.61830140916277</v>
      </c>
      <c r="AH2161">
        <v>72287.819623226693</v>
      </c>
      <c r="AI2161">
        <v>11857.362532522428</v>
      </c>
      <c r="AJ2161">
        <v>2.9993595253131211</v>
      </c>
      <c r="AK2161">
        <v>66022.741103477281</v>
      </c>
      <c r="AL2161">
        <v>122.08488984142883</v>
      </c>
      <c r="AM2161">
        <v>22945.477277718703</v>
      </c>
      <c r="AN2161">
        <v>3816.2787003866488</v>
      </c>
      <c r="AO2161">
        <v>0.95228886204477847</v>
      </c>
      <c r="AP2161">
        <v>-141446.91867266744</v>
      </c>
      <c r="AQ2161">
        <v>-262.53341156773394</v>
      </c>
      <c r="AR2161">
        <v>-49342.34234550799</v>
      </c>
      <c r="AS2161">
        <v>-8041.0838321357787</v>
      </c>
      <c r="AT2161">
        <v>-2.0470706632683426</v>
      </c>
      <c r="AU2161" s="3">
        <v>-3566807.1100613475</v>
      </c>
      <c r="AV2161" s="3">
        <v>-113952.29789335135</v>
      </c>
      <c r="AW2161">
        <v>30957.731665007002</v>
      </c>
      <c r="AX2161">
        <v>5818196.0891214162</v>
      </c>
      <c r="AY2161">
        <v>989.0371281481041</v>
      </c>
      <c r="AZ2161">
        <v>185879.63786415468</v>
      </c>
      <c r="BA2161">
        <v>11979.296472598002</v>
      </c>
      <c r="BB2161">
        <v>2251388.9790600683</v>
      </c>
      <c r="BC2161">
        <v>382.71437677345602</v>
      </c>
      <c r="BD2161">
        <v>71927.339970803325</v>
      </c>
      <c r="BE2161">
        <v>-18978.435192409001</v>
      </c>
      <c r="BF2161">
        <v>-3566807.1100613475</v>
      </c>
      <c r="BG2161">
        <v>-606.32275137464808</v>
      </c>
      <c r="BH2161">
        <v>-113952.29789335135</v>
      </c>
      <c r="BI2161">
        <v>1.6633584983593015</v>
      </c>
      <c r="BJ2161">
        <v>4.3820535182646996</v>
      </c>
      <c r="BK2161">
        <v>2.7186950199053981</v>
      </c>
      <c r="BL2161">
        <v>19.283558613304528</v>
      </c>
      <c r="BM2161">
        <v>5.9066216992803309</v>
      </c>
      <c r="BN2161">
        <f t="shared" si="210"/>
        <v>-13.376936914024197</v>
      </c>
      <c r="BO2161">
        <v>0.607697386961908</v>
      </c>
      <c r="BP2161">
        <v>1.224063806080149E-2</v>
      </c>
      <c r="BQ2161">
        <v>5.3673813724277632E-2</v>
      </c>
      <c r="BR2161">
        <v>0.30357142857142855</v>
      </c>
      <c r="BS2161">
        <v>0.2413793103448276</v>
      </c>
      <c r="BT2161">
        <v>0.22222222222222221</v>
      </c>
      <c r="BU2161">
        <v>0.3830860909101465</v>
      </c>
      <c r="BV2161">
        <v>0.78790326543707656</v>
      </c>
      <c r="BW2161">
        <v>0.16882439793980669</v>
      </c>
      <c r="BX2161">
        <v>0.41959308091735054</v>
      </c>
      <c r="BY2161">
        <f t="shared" si="211"/>
        <v>0.36320028459364084</v>
      </c>
      <c r="BZ2161">
        <v>0</v>
      </c>
      <c r="CA2161">
        <f t="shared" si="212"/>
        <v>5.3632209736673665E-3</v>
      </c>
      <c r="CC2161">
        <v>0.36320028459364084</v>
      </c>
      <c r="CD2161">
        <v>5.3632209736673665E-3</v>
      </c>
    </row>
    <row r="2162" spans="1:82" x14ac:dyDescent="0.3">
      <c r="A2162">
        <v>0</v>
      </c>
      <c r="B2162" t="s">
        <v>1342</v>
      </c>
      <c r="C2162" t="s">
        <v>652</v>
      </c>
      <c r="D2162">
        <v>40117</v>
      </c>
      <c r="E2162" s="2">
        <f t="shared" si="215"/>
        <v>0.48405709129207741</v>
      </c>
      <c r="F2162" s="2" t="s">
        <v>1937</v>
      </c>
      <c r="G2162" s="3">
        <v>880</v>
      </c>
      <c r="H2162" s="1">
        <v>0.37710600862325749</v>
      </c>
      <c r="I2162" s="1">
        <f t="shared" si="213"/>
        <v>-12.147639592277248</v>
      </c>
      <c r="J2162" s="1">
        <v>2.7381333396900001</v>
      </c>
      <c r="K2162" s="1">
        <v>-11.356013748600001</v>
      </c>
      <c r="L2162" s="2">
        <v>0.17879260879600012</v>
      </c>
      <c r="M2162" s="2">
        <v>-2.616406605135849E-5</v>
      </c>
      <c r="N2162" s="7">
        <v>0</v>
      </c>
      <c r="O2162" s="2">
        <v>1.1215697521346843E-2</v>
      </c>
      <c r="P2162" s="3">
        <v>-4538.4747985136009</v>
      </c>
      <c r="Q2162" s="3">
        <v>-144.99512204145921</v>
      </c>
      <c r="R2162" s="3">
        <v>-16675.552601108793</v>
      </c>
      <c r="S2162" s="3">
        <v>-30.945000055879948</v>
      </c>
      <c r="T2162" s="3">
        <v>-6582.1235633516826</v>
      </c>
      <c r="V2162">
        <v>40117</v>
      </c>
      <c r="W2162" s="2">
        <v>0.47111710031393395</v>
      </c>
      <c r="X2162" s="2">
        <v>1.011650845304298E-2</v>
      </c>
      <c r="Y2162" s="2">
        <v>0.56712466119643812</v>
      </c>
      <c r="Z2162" s="2">
        <v>0.78084817426549513</v>
      </c>
      <c r="AA2162" s="2">
        <v>3.2731841935578439E-2</v>
      </c>
      <c r="AB2162" s="2">
        <v>0.44132745259485123</v>
      </c>
      <c r="AC2162" s="2">
        <v>-2.616406605135849E-5</v>
      </c>
      <c r="AD2162" s="2">
        <v>0</v>
      </c>
      <c r="AE2162" s="2">
        <v>1.1215697521346843E-2</v>
      </c>
      <c r="AF2162">
        <v>22594.275595618692</v>
      </c>
      <c r="AG2162">
        <v>41.947806685952607</v>
      </c>
      <c r="AH2162">
        <v>7883.9604672849446</v>
      </c>
      <c r="AI2162">
        <v>1035.9226888917779</v>
      </c>
      <c r="AJ2162">
        <v>0.32707385710028086</v>
      </c>
      <c r="AK2162">
        <v>5918.7229945098998</v>
      </c>
      <c r="AL2162">
        <v>11.002806630072657</v>
      </c>
      <c r="AM2162">
        <v>2067.9434600742243</v>
      </c>
      <c r="AN2162">
        <v>269.81613275081452</v>
      </c>
      <c r="AO2162">
        <v>8.5779800309685725E-2</v>
      </c>
      <c r="AP2162">
        <v>-16675.552601108793</v>
      </c>
      <c r="AQ2162">
        <v>-30.945000055879952</v>
      </c>
      <c r="AR2162">
        <v>-5816.0170072107203</v>
      </c>
      <c r="AS2162">
        <v>-766.10655614096333</v>
      </c>
      <c r="AT2162">
        <v>-0.24129405679059512</v>
      </c>
      <c r="AU2162" s="3">
        <v>-852960.95363264612</v>
      </c>
      <c r="AV2162" s="3">
        <v>-27250.383236471844</v>
      </c>
      <c r="AW2162">
        <v>7775.6523235150007</v>
      </c>
      <c r="AX2162">
        <v>1461356.0976814092</v>
      </c>
      <c r="AY2162">
        <v>248.41641909508002</v>
      </c>
      <c r="AZ2162">
        <v>46687.381804729339</v>
      </c>
      <c r="BA2162">
        <v>3237.1775250013998</v>
      </c>
      <c r="BB2162">
        <v>608395.14404876309</v>
      </c>
      <c r="BC2162">
        <v>103.4212970536208</v>
      </c>
      <c r="BD2162">
        <v>19436.998568257495</v>
      </c>
      <c r="BE2162">
        <v>-4538.4747985136009</v>
      </c>
      <c r="BF2162">
        <v>-852960.95363264612</v>
      </c>
      <c r="BG2162">
        <v>-144.99512204145921</v>
      </c>
      <c r="BH2162">
        <v>-27250.383236471844</v>
      </c>
      <c r="BI2162">
        <v>0.26062662563009598</v>
      </c>
      <c r="BJ2162">
        <v>0.63773263425335347</v>
      </c>
      <c r="BK2162">
        <v>0.37710600862325749</v>
      </c>
      <c r="BL2162">
        <v>25.184640800713336</v>
      </c>
      <c r="BM2162">
        <v>13.037001208436088</v>
      </c>
      <c r="BN2162">
        <f t="shared" si="210"/>
        <v>-12.147639592277248</v>
      </c>
      <c r="BO2162">
        <v>0.48405709129207741</v>
      </c>
      <c r="BP2162">
        <v>1.527728548300977E-3</v>
      </c>
      <c r="BQ2162">
        <v>4.9337882744258536E-2</v>
      </c>
      <c r="BR2162">
        <v>0.22619047619047619</v>
      </c>
      <c r="BS2162">
        <v>0.31034482758620691</v>
      </c>
      <c r="BT2162">
        <v>0.1111111111111111</v>
      </c>
      <c r="BU2162">
        <v>0.34788171575452786</v>
      </c>
      <c r="BV2162">
        <v>0.78084817426549513</v>
      </c>
      <c r="BW2162">
        <v>3.3954192879230745E-2</v>
      </c>
      <c r="BX2162">
        <v>0.44132745259485123</v>
      </c>
      <c r="BY2162">
        <f t="shared" si="211"/>
        <v>3.0299510726723686E-2</v>
      </c>
      <c r="BZ2162">
        <v>0</v>
      </c>
      <c r="CA2162">
        <f t="shared" si="212"/>
        <v>6.2610796378024707E-3</v>
      </c>
      <c r="CC2162">
        <v>3.0299510726723686E-2</v>
      </c>
      <c r="CD2162">
        <v>6.2610796378024707E-3</v>
      </c>
    </row>
    <row r="2163" spans="1:82" x14ac:dyDescent="0.3">
      <c r="A2163">
        <v>0</v>
      </c>
      <c r="B2163" t="s">
        <v>1342</v>
      </c>
      <c r="C2163" t="s">
        <v>1373</v>
      </c>
      <c r="D2163">
        <v>40119</v>
      </c>
      <c r="E2163" s="2">
        <f t="shared" si="215"/>
        <v>0.55822293154288261</v>
      </c>
      <c r="F2163" s="2" t="s">
        <v>1938</v>
      </c>
      <c r="G2163" s="3">
        <v>16891</v>
      </c>
      <c r="H2163" s="1">
        <v>10.637752426979246</v>
      </c>
      <c r="I2163" s="1">
        <f t="shared" si="213"/>
        <v>-13.532823819664314</v>
      </c>
      <c r="J2163" s="1">
        <v>2.8794547617799999</v>
      </c>
      <c r="K2163" s="1">
        <v>-30.188022996899999</v>
      </c>
      <c r="L2163" s="2">
        <v>0.17288927992400005</v>
      </c>
      <c r="M2163" s="2">
        <v>-5.8608845629951369E-3</v>
      </c>
      <c r="N2163" s="7">
        <v>0</v>
      </c>
      <c r="O2163" s="2">
        <v>2.050216680739296E-2</v>
      </c>
      <c r="P2163" s="3">
        <v>-11443.133768140004</v>
      </c>
      <c r="Q2163" s="3">
        <v>-365.58505905807982</v>
      </c>
      <c r="R2163" s="3">
        <v>-111511.28855883246</v>
      </c>
      <c r="S2163" s="3">
        <v>-209.54197607501285</v>
      </c>
      <c r="T2163" s="3">
        <v>-42222.816274426543</v>
      </c>
      <c r="V2163">
        <v>40119</v>
      </c>
      <c r="W2163" s="2">
        <v>0.54499215370153342</v>
      </c>
      <c r="X2163" s="2">
        <v>0.28537575612174132</v>
      </c>
      <c r="Y2163" s="2">
        <v>0.49745439857364498</v>
      </c>
      <c r="Z2163" s="2">
        <v>0.82114956237688386</v>
      </c>
      <c r="AA2163" s="2">
        <v>8.701201134103545E-2</v>
      </c>
      <c r="AB2163" s="2">
        <v>0.42675581503973259</v>
      </c>
      <c r="AC2163" s="2">
        <v>-5.8608845629951369E-3</v>
      </c>
      <c r="AD2163" s="2">
        <v>0</v>
      </c>
      <c r="AE2163" s="2">
        <v>2.050216680739296E-2</v>
      </c>
      <c r="AF2163">
        <v>361632.30623828375</v>
      </c>
      <c r="AG2163">
        <v>666.57035765768126</v>
      </c>
      <c r="AH2163">
        <v>125279.83614926401</v>
      </c>
      <c r="AI2163">
        <v>9992.9931168647709</v>
      </c>
      <c r="AJ2163">
        <v>5.2010253572659524</v>
      </c>
      <c r="AK2163">
        <v>250121.0176794513</v>
      </c>
      <c r="AL2163">
        <v>457.02838158266832</v>
      </c>
      <c r="AM2163">
        <v>85897.070132908877</v>
      </c>
      <c r="AN2163">
        <v>7152.9428587933871</v>
      </c>
      <c r="AO2163">
        <v>3.5691037078759584</v>
      </c>
      <c r="AP2163">
        <v>-111511.28855883246</v>
      </c>
      <c r="AQ2163">
        <v>-209.54197607501294</v>
      </c>
      <c r="AR2163">
        <v>-39382.766016355134</v>
      </c>
      <c r="AS2163">
        <v>-2840.0502580713837</v>
      </c>
      <c r="AT2163">
        <v>-1.631921649389994</v>
      </c>
      <c r="AU2163" s="3">
        <v>-2150622.5603842321</v>
      </c>
      <c r="AV2163" s="3">
        <v>-68708.055999375516</v>
      </c>
      <c r="AW2163">
        <v>118751.95769873001</v>
      </c>
      <c r="AX2163">
        <v>22318242.929899316</v>
      </c>
      <c r="AY2163">
        <v>3793.8856914725598</v>
      </c>
      <c r="AZ2163">
        <v>713022.87685535289</v>
      </c>
      <c r="BA2163">
        <v>107308.82393059001</v>
      </c>
      <c r="BB2163">
        <v>20167620.369515084</v>
      </c>
      <c r="BC2163">
        <v>3428.3006324144799</v>
      </c>
      <c r="BD2163">
        <v>644314.82085597736</v>
      </c>
      <c r="BE2163">
        <v>-11443.133768140004</v>
      </c>
      <c r="BF2163">
        <v>-2150622.5603842321</v>
      </c>
      <c r="BG2163">
        <v>-365.58505905807982</v>
      </c>
      <c r="BH2163">
        <v>-68708.055999375516</v>
      </c>
      <c r="BI2163">
        <v>3.6001836736830612</v>
      </c>
      <c r="BJ2163">
        <v>14.237936100662306</v>
      </c>
      <c r="BK2163">
        <v>10.637752426979246</v>
      </c>
      <c r="BL2163">
        <v>23.761539978351685</v>
      </c>
      <c r="BM2163">
        <v>10.228716158687371</v>
      </c>
      <c r="BN2163">
        <f t="shared" si="210"/>
        <v>-13.532823819664314</v>
      </c>
      <c r="BO2163">
        <v>0.55822293154288261</v>
      </c>
      <c r="BP2163">
        <v>2.4336782316915724E-2</v>
      </c>
      <c r="BQ2163">
        <v>5.0926513199676011E-2</v>
      </c>
      <c r="BR2163">
        <v>0.33918128654970758</v>
      </c>
      <c r="BS2163">
        <v>0.31034482758620691</v>
      </c>
      <c r="BT2163">
        <v>0.1111111111111111</v>
      </c>
      <c r="BU2163">
        <v>0.38755034948365774</v>
      </c>
      <c r="BV2163">
        <v>0.82114956237688386</v>
      </c>
      <c r="BW2163">
        <v>9.0261422552941339E-2</v>
      </c>
      <c r="BX2163">
        <v>0.42675581503973259</v>
      </c>
      <c r="BY2163">
        <f t="shared" si="211"/>
        <v>0.15506552827157183</v>
      </c>
      <c r="BZ2163">
        <v>0</v>
      </c>
      <c r="CA2163">
        <f t="shared" si="212"/>
        <v>1.1875766241290544E-2</v>
      </c>
      <c r="CC2163">
        <v>0.15506552827157183</v>
      </c>
      <c r="CD2163">
        <v>1.1875766241290544E-2</v>
      </c>
    </row>
    <row r="2164" spans="1:82" x14ac:dyDescent="0.3">
      <c r="A2164">
        <v>0</v>
      </c>
      <c r="B2164" t="s">
        <v>1342</v>
      </c>
      <c r="C2164" t="s">
        <v>1374</v>
      </c>
      <c r="D2164">
        <v>40121</v>
      </c>
      <c r="E2164" s="2">
        <f t="shared" si="215"/>
        <v>0.60284527738463023</v>
      </c>
      <c r="F2164" s="2" t="s">
        <v>1940</v>
      </c>
      <c r="G2164" s="3">
        <v>6551</v>
      </c>
      <c r="H2164" s="1">
        <v>1.1476471315142474</v>
      </c>
      <c r="I2164" s="1">
        <f t="shared" si="213"/>
        <v>-14.733519816246714</v>
      </c>
      <c r="J2164" s="1">
        <v>2.7601975063599999</v>
      </c>
      <c r="K2164" s="1">
        <v>79.057134333400001</v>
      </c>
      <c r="L2164" s="2">
        <v>0.19083672462000001</v>
      </c>
      <c r="M2164" s="2">
        <v>1.3242186949802939E-3</v>
      </c>
      <c r="N2164" s="7">
        <v>0</v>
      </c>
      <c r="O2164" s="2">
        <v>5.1687551684424037E-2</v>
      </c>
      <c r="P2164" s="3">
        <v>-40531.767363145002</v>
      </c>
      <c r="Q2164" s="3">
        <v>-1294.9082712324405</v>
      </c>
      <c r="R2164" s="3">
        <v>-146063.47195439757</v>
      </c>
      <c r="S2164" s="3">
        <v>-270.29759856337245</v>
      </c>
      <c r="T2164" s="3">
        <v>-58700.299629099572</v>
      </c>
      <c r="V2164">
        <v>40121</v>
      </c>
      <c r="W2164" s="2">
        <v>0.54914127284552083</v>
      </c>
      <c r="X2164" s="2">
        <v>3.0787581320862491E-2</v>
      </c>
      <c r="Y2164" s="2">
        <v>0.57875733538519203</v>
      </c>
      <c r="Z2164" s="2">
        <v>0.78714033104662162</v>
      </c>
      <c r="AA2164" s="2">
        <v>0.22786918738977902</v>
      </c>
      <c r="AB2164" s="2">
        <v>0.471056863621165</v>
      </c>
      <c r="AC2164" s="2">
        <v>1.3242186949802939E-3</v>
      </c>
      <c r="AD2164" s="2">
        <v>0</v>
      </c>
      <c r="AE2164" s="2">
        <v>5.1687551684424037E-2</v>
      </c>
      <c r="AF2164">
        <v>204901.36756648714</v>
      </c>
      <c r="AG2164">
        <v>378.88572366388604</v>
      </c>
      <c r="AH2164">
        <v>71210.399374350265</v>
      </c>
      <c r="AI2164">
        <v>11118.43026472884</v>
      </c>
      <c r="AJ2164">
        <v>2.9553948895373927</v>
      </c>
      <c r="AK2164">
        <v>58837.895612089575</v>
      </c>
      <c r="AL2164">
        <v>108.58812510051361</v>
      </c>
      <c r="AM2164">
        <v>20408.802107780564</v>
      </c>
      <c r="AN2164">
        <v>3219.7279021989734</v>
      </c>
      <c r="AO2164">
        <v>0.84717222757164601</v>
      </c>
      <c r="AP2164">
        <v>-146063.47195439757</v>
      </c>
      <c r="AQ2164">
        <v>-270.29759856337245</v>
      </c>
      <c r="AR2164">
        <v>-50801.597266569705</v>
      </c>
      <c r="AS2164">
        <v>-7898.7023625298671</v>
      </c>
      <c r="AT2164">
        <v>-2.1082226619657467</v>
      </c>
      <c r="AU2164" s="3">
        <v>-7617540.3582294714</v>
      </c>
      <c r="AV2164" s="3">
        <v>-243365.06049542487</v>
      </c>
      <c r="AW2164">
        <v>61053.345191531</v>
      </c>
      <c r="AX2164">
        <v>11474365.695296336</v>
      </c>
      <c r="AY2164">
        <v>1950.5313194610324</v>
      </c>
      <c r="AZ2164">
        <v>366582.8561795064</v>
      </c>
      <c r="BA2164">
        <v>20521.577828385998</v>
      </c>
      <c r="BB2164">
        <v>3856825.3370668646</v>
      </c>
      <c r="BC2164">
        <v>655.62304822859187</v>
      </c>
      <c r="BD2164">
        <v>123217.79568408156</v>
      </c>
      <c r="BE2164">
        <v>-40531.767363145002</v>
      </c>
      <c r="BF2164">
        <v>-7617540.3582294714</v>
      </c>
      <c r="BG2164">
        <v>-1294.9082712324405</v>
      </c>
      <c r="BH2164">
        <v>-243365.06049542487</v>
      </c>
      <c r="BI2164">
        <v>0.8900064692433507</v>
      </c>
      <c r="BJ2164">
        <v>2.037653600757598</v>
      </c>
      <c r="BK2164">
        <v>1.1476471315142474</v>
      </c>
      <c r="BL2164">
        <v>24.998478141594237</v>
      </c>
      <c r="BM2164">
        <v>10.264958325347523</v>
      </c>
      <c r="BN2164">
        <f t="shared" si="210"/>
        <v>-14.733519816246714</v>
      </c>
      <c r="BO2164">
        <v>0.60284527738463023</v>
      </c>
      <c r="BP2164">
        <v>6.4972541138154484E-3</v>
      </c>
      <c r="BQ2164">
        <v>9.3072237566606597E-2</v>
      </c>
      <c r="BR2164">
        <v>0.39285714285714285</v>
      </c>
      <c r="BS2164">
        <v>0.2413793103448276</v>
      </c>
      <c r="BT2164">
        <v>0.22222222222222221</v>
      </c>
      <c r="BU2164">
        <v>0.42193564550908702</v>
      </c>
      <c r="BV2164">
        <v>0.78714033104662162</v>
      </c>
      <c r="BW2164">
        <v>0.23637882509313177</v>
      </c>
      <c r="BX2164">
        <v>0.471056863621165</v>
      </c>
      <c r="BY2164">
        <f t="shared" si="211"/>
        <v>3.1934557976448195E-2</v>
      </c>
      <c r="BZ2164">
        <v>0</v>
      </c>
      <c r="CA2164">
        <f t="shared" si="212"/>
        <v>2.6851814030097988E-2</v>
      </c>
      <c r="CC2164">
        <v>3.1934557976448195E-2</v>
      </c>
      <c r="CD2164">
        <v>2.6851814030097988E-2</v>
      </c>
    </row>
    <row r="2165" spans="1:82" x14ac:dyDescent="0.3">
      <c r="A2165">
        <v>0</v>
      </c>
      <c r="B2165" t="s">
        <v>1342</v>
      </c>
      <c r="C2165" t="s">
        <v>987</v>
      </c>
      <c r="D2165">
        <v>40123</v>
      </c>
      <c r="E2165" s="2">
        <f t="shared" si="215"/>
        <v>0.57491503496363683</v>
      </c>
      <c r="F2165" s="2" t="s">
        <v>1939</v>
      </c>
      <c r="G2165" s="3">
        <v>5154</v>
      </c>
      <c r="H2165" s="1">
        <v>2.7171363752855182</v>
      </c>
      <c r="I2165" s="1">
        <f t="shared" si="213"/>
        <v>-17.806424322065169</v>
      </c>
      <c r="J2165" s="1">
        <v>2.8309420198600002</v>
      </c>
      <c r="K2165" s="1">
        <v>42.058597450800001</v>
      </c>
      <c r="L2165" s="2">
        <v>0.19460875822000001</v>
      </c>
      <c r="M2165" s="2">
        <v>4.1655090251413365E-4</v>
      </c>
      <c r="N2165" s="7">
        <v>0</v>
      </c>
      <c r="O2165" s="2">
        <v>1.9079140552889839E-2</v>
      </c>
      <c r="P2165" s="3">
        <v>-19088.850989267998</v>
      </c>
      <c r="Q2165" s="3">
        <v>-609.85031352969588</v>
      </c>
      <c r="R2165" s="3">
        <v>-99080.912570288783</v>
      </c>
      <c r="S2165" s="3">
        <v>-184.27239849624826</v>
      </c>
      <c r="T2165" s="3">
        <v>-37341.022161171553</v>
      </c>
      <c r="V2165">
        <v>40123</v>
      </c>
      <c r="W2165" s="2">
        <v>0.55500781653790077</v>
      </c>
      <c r="X2165" s="2">
        <v>7.2891792970893612E-2</v>
      </c>
      <c r="Y2165" s="2">
        <v>0.67028001332615295</v>
      </c>
      <c r="Z2165" s="2">
        <v>0.80731492349799949</v>
      </c>
      <c r="AA2165" s="2">
        <v>0.12122698988114784</v>
      </c>
      <c r="AB2165" s="2">
        <v>0.48036766226659217</v>
      </c>
      <c r="AC2165" s="2">
        <v>4.1655090251413365E-4</v>
      </c>
      <c r="AD2165" s="2">
        <v>0</v>
      </c>
      <c r="AE2165" s="2">
        <v>1.9079140552889839E-2</v>
      </c>
      <c r="AF2165">
        <v>309813.94965538272</v>
      </c>
      <c r="AG2165">
        <v>572.8212827022744</v>
      </c>
      <c r="AH2165">
        <v>107659.98759969794</v>
      </c>
      <c r="AI2165">
        <v>8681.5629256168613</v>
      </c>
      <c r="AJ2165">
        <v>4.4681819144521464</v>
      </c>
      <c r="AK2165">
        <v>210733.03708509394</v>
      </c>
      <c r="AL2165">
        <v>388.54888420602606</v>
      </c>
      <c r="AM2165">
        <v>73026.56049747215</v>
      </c>
      <c r="AN2165">
        <v>5973.9678666710915</v>
      </c>
      <c r="AO2165">
        <v>3.0316248968489821</v>
      </c>
      <c r="AP2165">
        <v>-99080.912570288783</v>
      </c>
      <c r="AQ2165">
        <v>-184.27239849624834</v>
      </c>
      <c r="AR2165">
        <v>-34633.427102225789</v>
      </c>
      <c r="AS2165">
        <v>-2707.5950589457698</v>
      </c>
      <c r="AT2165">
        <v>-1.4365570176031643</v>
      </c>
      <c r="AU2165" s="3">
        <v>-3587558.6549230274</v>
      </c>
      <c r="AV2165" s="3">
        <v>-114615.26792477105</v>
      </c>
      <c r="AW2165">
        <v>83010.831108219994</v>
      </c>
      <c r="AX2165">
        <v>15601055.598478865</v>
      </c>
      <c r="AY2165">
        <v>2652.0287368878398</v>
      </c>
      <c r="AZ2165">
        <v>498422.28081070061</v>
      </c>
      <c r="BA2165">
        <v>63921.980118951993</v>
      </c>
      <c r="BB2165">
        <v>12013496.943555837</v>
      </c>
      <c r="BC2165">
        <v>2042.1784233581438</v>
      </c>
      <c r="BD2165">
        <v>383807.01288592955</v>
      </c>
      <c r="BE2165">
        <v>-19088.850989267998</v>
      </c>
      <c r="BF2165">
        <v>-3587558.6549230274</v>
      </c>
      <c r="BG2165">
        <v>-609.85031352969588</v>
      </c>
      <c r="BH2165">
        <v>-114615.26792477105</v>
      </c>
      <c r="BI2165">
        <v>1.6497314173430946</v>
      </c>
      <c r="BJ2165">
        <v>4.3668677926286126</v>
      </c>
      <c r="BK2165">
        <v>2.7171363752855182</v>
      </c>
      <c r="BL2165">
        <v>34.835037024074992</v>
      </c>
      <c r="BM2165">
        <v>17.028612702009823</v>
      </c>
      <c r="BN2165">
        <f t="shared" si="210"/>
        <v>-17.806424322065169</v>
      </c>
      <c r="BO2165">
        <v>0.57491503496363683</v>
      </c>
      <c r="BP2165">
        <v>1.1485442653325998E-2</v>
      </c>
      <c r="BQ2165">
        <v>8.9462630409803373E-2</v>
      </c>
      <c r="BR2165">
        <v>0.39285714285714285</v>
      </c>
      <c r="BS2165">
        <v>0.2413793103448276</v>
      </c>
      <c r="BT2165">
        <v>0.1111111111111111</v>
      </c>
      <c r="BU2165">
        <v>0.50993688095186018</v>
      </c>
      <c r="BV2165">
        <v>0.80731492349799949</v>
      </c>
      <c r="BW2165">
        <v>0.12575413888085876</v>
      </c>
      <c r="BX2165">
        <v>0.48036766226659217</v>
      </c>
      <c r="BY2165">
        <f t="shared" si="211"/>
        <v>1.8673612398337858E-2</v>
      </c>
      <c r="BZ2165">
        <v>0</v>
      </c>
      <c r="CA2165">
        <f t="shared" si="212"/>
        <v>9.8882434131397356E-3</v>
      </c>
      <c r="CC2165">
        <v>1.8673612398337858E-2</v>
      </c>
      <c r="CD2165">
        <v>9.8882434131397356E-3</v>
      </c>
    </row>
    <row r="2166" spans="1:82" x14ac:dyDescent="0.3">
      <c r="A2166">
        <v>0</v>
      </c>
      <c r="B2166" t="s">
        <v>1342</v>
      </c>
      <c r="C2166" t="s">
        <v>653</v>
      </c>
      <c r="D2166">
        <v>40125</v>
      </c>
      <c r="E2166" s="2">
        <f t="shared" si="215"/>
        <v>0.59200776999785987</v>
      </c>
      <c r="F2166" s="2" t="s">
        <v>1939</v>
      </c>
      <c r="G2166" s="3">
        <v>10498</v>
      </c>
      <c r="H2166" s="1">
        <v>6.7456396587750636</v>
      </c>
      <c r="I2166" s="1">
        <f t="shared" si="213"/>
        <v>-14.233918131412731</v>
      </c>
      <c r="J2166" s="1">
        <v>2.8578618783900001</v>
      </c>
      <c r="K2166" s="1">
        <v>-8.6037086586699996</v>
      </c>
      <c r="L2166" s="2">
        <v>0.18648172617500003</v>
      </c>
      <c r="M2166" s="2">
        <v>-7.7597340378486286E-4</v>
      </c>
      <c r="N2166" s="7">
        <v>0</v>
      </c>
      <c r="O2166" s="2">
        <v>3.4432260818530014E-2</v>
      </c>
      <c r="P2166" s="3">
        <v>-27984.828639709995</v>
      </c>
      <c r="Q2166" s="3">
        <v>-894.0588686871198</v>
      </c>
      <c r="R2166" s="3">
        <v>-181619.00712949474</v>
      </c>
      <c r="S2166" s="3">
        <v>-337.56948952249917</v>
      </c>
      <c r="T2166" s="3">
        <v>-69549.054301981829</v>
      </c>
      <c r="V2166">
        <v>40125</v>
      </c>
      <c r="W2166" s="2">
        <v>0.52964882614977615</v>
      </c>
      <c r="X2166" s="2">
        <v>0.18096322802789502</v>
      </c>
      <c r="Y2166" s="2">
        <v>0.55763786064304766</v>
      </c>
      <c r="Z2166" s="2">
        <v>0.81499180397709825</v>
      </c>
      <c r="AA2166" s="2">
        <v>2.4798775178488341E-2</v>
      </c>
      <c r="AB2166" s="2">
        <v>0.46030708832156447</v>
      </c>
      <c r="AC2166" s="2">
        <v>-7.7597340378486286E-4</v>
      </c>
      <c r="AD2166" s="2">
        <v>0</v>
      </c>
      <c r="AE2166" s="2">
        <v>3.4432260818530014E-2</v>
      </c>
      <c r="AF2166">
        <v>434128.92286899476</v>
      </c>
      <c r="AG2166">
        <v>798.48271081978669</v>
      </c>
      <c r="AH2166">
        <v>150072.35474892755</v>
      </c>
      <c r="AI2166">
        <v>15258.034006239619</v>
      </c>
      <c r="AJ2166">
        <v>6.2316069008799051</v>
      </c>
      <c r="AK2166">
        <v>252509.91573950002</v>
      </c>
      <c r="AL2166">
        <v>460.91322129728746</v>
      </c>
      <c r="AM2166">
        <v>86627.213736389647</v>
      </c>
      <c r="AN2166">
        <v>9154.1207167956891</v>
      </c>
      <c r="AO2166">
        <v>3.599812832059087</v>
      </c>
      <c r="AP2166">
        <v>-181619.00712949474</v>
      </c>
      <c r="AQ2166">
        <v>-337.56948952249923</v>
      </c>
      <c r="AR2166">
        <v>-63445.141012537904</v>
      </c>
      <c r="AS2166">
        <v>-6103.9132894439299</v>
      </c>
      <c r="AT2166">
        <v>-2.6317940688208181</v>
      </c>
      <c r="AU2166" s="3">
        <v>-5259468.6945470963</v>
      </c>
      <c r="AV2166" s="3">
        <v>-168029.4237810573</v>
      </c>
      <c r="AW2166">
        <v>117285.59543941999</v>
      </c>
      <c r="AX2166">
        <v>22042654.806884594</v>
      </c>
      <c r="AY2166">
        <v>3747.0383728942402</v>
      </c>
      <c r="AZ2166">
        <v>704218.39180174354</v>
      </c>
      <c r="BA2166">
        <v>89300.766799709992</v>
      </c>
      <c r="BB2166">
        <v>16783186.112337496</v>
      </c>
      <c r="BC2166">
        <v>2852.9795042071205</v>
      </c>
      <c r="BD2166">
        <v>536188.96802068618</v>
      </c>
      <c r="BE2166">
        <v>-27984.828639709995</v>
      </c>
      <c r="BF2166">
        <v>-5259468.6945470963</v>
      </c>
      <c r="BG2166">
        <v>-894.0588686871198</v>
      </c>
      <c r="BH2166">
        <v>-168029.4237810573</v>
      </c>
      <c r="BI2166">
        <v>2.8041529510899177</v>
      </c>
      <c r="BJ2166">
        <v>9.5497926098649817</v>
      </c>
      <c r="BK2166">
        <v>6.7456396587750636</v>
      </c>
      <c r="BL2166">
        <v>26.467484929337942</v>
      </c>
      <c r="BM2166">
        <v>12.233566797925212</v>
      </c>
      <c r="BN2166">
        <f t="shared" si="210"/>
        <v>-14.233918131412731</v>
      </c>
      <c r="BO2166">
        <v>0.59200776999785987</v>
      </c>
      <c r="BP2166">
        <v>2.0102956429903958E-2</v>
      </c>
      <c r="BQ2166">
        <v>7.3281740662858738E-2</v>
      </c>
      <c r="BR2166">
        <v>0.52976190476190477</v>
      </c>
      <c r="BS2166">
        <v>0.34482758620689657</v>
      </c>
      <c r="BT2166">
        <v>0.1111111111111111</v>
      </c>
      <c r="BU2166">
        <v>0.40762815062552193</v>
      </c>
      <c r="BV2166">
        <v>0.81499180397709825</v>
      </c>
      <c r="BW2166">
        <v>2.5724870517104089E-2</v>
      </c>
      <c r="BX2166">
        <v>0.46030708832156447</v>
      </c>
      <c r="BY2166">
        <f t="shared" si="211"/>
        <v>8.5056452618567896E-2</v>
      </c>
      <c r="BZ2166">
        <v>0</v>
      </c>
      <c r="CA2166">
        <f t="shared" si="212"/>
        <v>1.8559088887795627E-2</v>
      </c>
      <c r="CC2166">
        <v>8.5056452618567896E-2</v>
      </c>
      <c r="CD2166">
        <v>1.8559088887795627E-2</v>
      </c>
    </row>
    <row r="2167" spans="1:82" x14ac:dyDescent="0.3">
      <c r="A2167">
        <v>1</v>
      </c>
      <c r="B2167" t="s">
        <v>1342</v>
      </c>
      <c r="C2167" t="s">
        <v>1375</v>
      </c>
      <c r="D2167">
        <v>40127</v>
      </c>
      <c r="E2167" s="2">
        <v>0</v>
      </c>
      <c r="F2167" s="2" t="s">
        <v>1954</v>
      </c>
      <c r="G2167" s="3">
        <v>-999</v>
      </c>
      <c r="H2167" s="1">
        <v>0.37405492414899233</v>
      </c>
      <c r="I2167" s="1">
        <f t="shared" si="213"/>
        <v>-999</v>
      </c>
      <c r="J2167" s="1">
        <v>-999</v>
      </c>
      <c r="K2167" s="1">
        <v>-999</v>
      </c>
      <c r="L2167" s="2">
        <v>-999</v>
      </c>
      <c r="M2167" s="2">
        <v>-999</v>
      </c>
      <c r="N2167" s="7">
        <v>-999</v>
      </c>
      <c r="O2167" s="2">
        <v>-999</v>
      </c>
      <c r="P2167" s="3">
        <v>-999</v>
      </c>
      <c r="Q2167" s="3">
        <v>-999</v>
      </c>
      <c r="R2167" s="3">
        <v>-999</v>
      </c>
      <c r="S2167" s="3">
        <v>-999</v>
      </c>
      <c r="T2167" s="3">
        <v>-999</v>
      </c>
      <c r="V2167">
        <v>40127</v>
      </c>
      <c r="W2167" s="2">
        <v>-999</v>
      </c>
      <c r="X2167" s="2">
        <v>1.0034657935763931E-2</v>
      </c>
      <c r="Y2167" s="2">
        <v>-999</v>
      </c>
      <c r="Z2167" s="2">
        <v>-999</v>
      </c>
      <c r="AA2167" s="2">
        <v>-999</v>
      </c>
      <c r="AB2167" s="2">
        <v>-999</v>
      </c>
      <c r="AC2167" s="2">
        <v>-999</v>
      </c>
      <c r="AD2167" s="2">
        <v>-999</v>
      </c>
      <c r="AE2167" s="2">
        <v>-999</v>
      </c>
      <c r="AF2167" s="2">
        <v>-999</v>
      </c>
      <c r="AG2167" s="2">
        <v>-999</v>
      </c>
      <c r="AH2167" s="2">
        <v>-999</v>
      </c>
      <c r="AI2167" s="2">
        <v>-999</v>
      </c>
      <c r="AJ2167" s="2">
        <v>-999</v>
      </c>
      <c r="AK2167" s="2">
        <v>-999</v>
      </c>
      <c r="AL2167" s="2">
        <v>-999</v>
      </c>
      <c r="AM2167" s="2">
        <v>-999</v>
      </c>
      <c r="AN2167" s="2">
        <v>-999</v>
      </c>
      <c r="AO2167" s="2">
        <v>-999</v>
      </c>
      <c r="AP2167" s="2">
        <v>-999</v>
      </c>
      <c r="AQ2167" s="2">
        <v>-999</v>
      </c>
      <c r="AR2167" s="2">
        <v>-999</v>
      </c>
      <c r="AS2167" s="2">
        <v>-999</v>
      </c>
      <c r="AT2167" s="2">
        <v>-999</v>
      </c>
      <c r="AU2167" s="2">
        <v>-999</v>
      </c>
      <c r="AV2167" s="2">
        <v>-999</v>
      </c>
      <c r="AW2167" s="2">
        <v>-999</v>
      </c>
      <c r="AX2167" s="2">
        <v>-999</v>
      </c>
      <c r="AY2167" s="2">
        <v>-999</v>
      </c>
      <c r="AZ2167" s="2">
        <v>-999</v>
      </c>
      <c r="BA2167" s="2">
        <v>-999</v>
      </c>
      <c r="BB2167" s="2">
        <v>-999</v>
      </c>
      <c r="BC2167" s="2">
        <v>-999</v>
      </c>
      <c r="BD2167" s="2">
        <v>-999</v>
      </c>
      <c r="BE2167" s="2">
        <v>-999</v>
      </c>
      <c r="BF2167" s="2">
        <v>-999</v>
      </c>
      <c r="BG2167" s="2">
        <v>-999</v>
      </c>
      <c r="BH2167" s="2">
        <v>-999</v>
      </c>
      <c r="BI2167">
        <v>0</v>
      </c>
      <c r="BJ2167">
        <v>0.37405492414899233</v>
      </c>
      <c r="BK2167">
        <v>0.37405492414899233</v>
      </c>
      <c r="BL2167">
        <v>-999</v>
      </c>
      <c r="BM2167">
        <v>7.2483241881298524</v>
      </c>
      <c r="BN2167">
        <f t="shared" si="210"/>
        <v>-999</v>
      </c>
      <c r="BO2167" t="s">
        <v>3748</v>
      </c>
      <c r="BP2167" t="s">
        <v>3748</v>
      </c>
      <c r="BQ2167">
        <v>0.10304808697258454</v>
      </c>
      <c r="BR2167">
        <v>0.31547619047619047</v>
      </c>
      <c r="BS2167">
        <v>0.20689655172413793</v>
      </c>
      <c r="BT2167">
        <v>0.22222222222222221</v>
      </c>
      <c r="BU2167" t="s">
        <v>3748</v>
      </c>
      <c r="BY2167">
        <f t="shared" si="211"/>
        <v>-999</v>
      </c>
      <c r="CA2167">
        <f t="shared" si="212"/>
        <v>-999</v>
      </c>
    </row>
    <row r="2168" spans="1:82" x14ac:dyDescent="0.3">
      <c r="A2168">
        <v>1</v>
      </c>
      <c r="B2168" t="s">
        <v>1342</v>
      </c>
      <c r="C2168" t="s">
        <v>1376</v>
      </c>
      <c r="D2168">
        <v>40129</v>
      </c>
      <c r="E2168" s="2">
        <v>0</v>
      </c>
      <c r="F2168" s="2" t="s">
        <v>1954</v>
      </c>
      <c r="G2168" s="3">
        <v>-999</v>
      </c>
      <c r="H2168" s="1">
        <v>0.37454150182967844</v>
      </c>
      <c r="I2168" s="1">
        <f t="shared" si="213"/>
        <v>-999</v>
      </c>
      <c r="J2168" s="1">
        <v>-999</v>
      </c>
      <c r="K2168" s="1">
        <v>-999</v>
      </c>
      <c r="L2168" s="2">
        <v>-999</v>
      </c>
      <c r="M2168" s="2">
        <v>-999</v>
      </c>
      <c r="N2168" s="7">
        <v>-999</v>
      </c>
      <c r="O2168" s="2">
        <v>-999</v>
      </c>
      <c r="P2168" s="3">
        <v>-999</v>
      </c>
      <c r="Q2168" s="3">
        <v>-999</v>
      </c>
      <c r="R2168" s="3">
        <v>-999</v>
      </c>
      <c r="S2168" s="3">
        <v>-999</v>
      </c>
      <c r="T2168" s="3">
        <v>-999</v>
      </c>
      <c r="V2168">
        <v>40129</v>
      </c>
      <c r="W2168" s="2">
        <v>-999</v>
      </c>
      <c r="X2168" s="2">
        <v>1.0047711207542054E-2</v>
      </c>
      <c r="Y2168" s="2">
        <v>-999</v>
      </c>
      <c r="Z2168" s="2">
        <v>-999</v>
      </c>
      <c r="AA2168" s="2">
        <v>-999</v>
      </c>
      <c r="AB2168" s="2">
        <v>-999</v>
      </c>
      <c r="AC2168" s="2">
        <v>-999</v>
      </c>
      <c r="AD2168" s="2">
        <v>-999</v>
      </c>
      <c r="AE2168" s="2">
        <v>-999</v>
      </c>
      <c r="AF2168" s="2">
        <v>-999</v>
      </c>
      <c r="AG2168" s="2">
        <v>-999</v>
      </c>
      <c r="AH2168" s="2">
        <v>-999</v>
      </c>
      <c r="AI2168" s="2">
        <v>-999</v>
      </c>
      <c r="AJ2168" s="2">
        <v>-999</v>
      </c>
      <c r="AK2168" s="2">
        <v>-999</v>
      </c>
      <c r="AL2168" s="2">
        <v>-999</v>
      </c>
      <c r="AM2168" s="2">
        <v>-999</v>
      </c>
      <c r="AN2168" s="2">
        <v>-999</v>
      </c>
      <c r="AO2168" s="2">
        <v>-999</v>
      </c>
      <c r="AP2168" s="2">
        <v>-999</v>
      </c>
      <c r="AQ2168" s="2">
        <v>-999</v>
      </c>
      <c r="AR2168" s="2">
        <v>-999</v>
      </c>
      <c r="AS2168" s="2">
        <v>-999</v>
      </c>
      <c r="AT2168" s="2">
        <v>-999</v>
      </c>
      <c r="AU2168" s="2">
        <v>-999</v>
      </c>
      <c r="AV2168" s="2">
        <v>-999</v>
      </c>
      <c r="AW2168" s="2">
        <v>-999</v>
      </c>
      <c r="AX2168" s="2">
        <v>-999</v>
      </c>
      <c r="AY2168" s="2">
        <v>-999</v>
      </c>
      <c r="AZ2168" s="2">
        <v>-999</v>
      </c>
      <c r="BA2168" s="2">
        <v>-999</v>
      </c>
      <c r="BB2168" s="2">
        <v>-999</v>
      </c>
      <c r="BC2168" s="2">
        <v>-999</v>
      </c>
      <c r="BD2168" s="2">
        <v>-999</v>
      </c>
      <c r="BE2168" s="2">
        <v>-999</v>
      </c>
      <c r="BF2168" s="2">
        <v>-999</v>
      </c>
      <c r="BG2168" s="2">
        <v>-999</v>
      </c>
      <c r="BH2168" s="2">
        <v>-999</v>
      </c>
      <c r="BI2168">
        <v>0</v>
      </c>
      <c r="BJ2168">
        <v>0.37454150182967844</v>
      </c>
      <c r="BK2168">
        <v>0.37454150182967844</v>
      </c>
      <c r="BL2168">
        <v>-999</v>
      </c>
      <c r="BM2168">
        <v>6.3398752279050221</v>
      </c>
      <c r="BN2168">
        <f t="shared" si="210"/>
        <v>-999</v>
      </c>
      <c r="BO2168" t="s">
        <v>3748</v>
      </c>
      <c r="BP2168" t="s">
        <v>3748</v>
      </c>
      <c r="BQ2168">
        <v>3.3307050851648513E-2</v>
      </c>
      <c r="BR2168">
        <v>0.27976190476190482</v>
      </c>
      <c r="BS2168">
        <v>0.20689655172413793</v>
      </c>
      <c r="BT2168">
        <v>0.1111111111111111</v>
      </c>
      <c r="BU2168" t="s">
        <v>3748</v>
      </c>
      <c r="BY2168">
        <f t="shared" si="211"/>
        <v>-999</v>
      </c>
      <c r="CA2168">
        <f t="shared" si="212"/>
        <v>-999</v>
      </c>
    </row>
    <row r="2169" spans="1:82" x14ac:dyDescent="0.3">
      <c r="A2169">
        <v>0</v>
      </c>
      <c r="B2169" t="s">
        <v>1342</v>
      </c>
      <c r="C2169" t="s">
        <v>1377</v>
      </c>
      <c r="D2169">
        <v>40131</v>
      </c>
      <c r="E2169" s="2">
        <f t="shared" ref="E2169:E2190" si="216">BO2169</f>
        <v>0.58709012228500113</v>
      </c>
      <c r="F2169" s="2" t="s">
        <v>1939</v>
      </c>
      <c r="G2169" s="3">
        <v>28290</v>
      </c>
      <c r="H2169" s="1">
        <v>16.36710863543555</v>
      </c>
      <c r="I2169" s="1">
        <f t="shared" si="213"/>
        <v>-15.554582138524529</v>
      </c>
      <c r="J2169" s="1">
        <v>2.7612628219599999</v>
      </c>
      <c r="K2169" s="1">
        <v>13.7271460776</v>
      </c>
      <c r="L2169" s="2">
        <v>0.18022797938000013</v>
      </c>
      <c r="M2169" s="2">
        <v>2.1374941629978277E-3</v>
      </c>
      <c r="N2169" s="7">
        <v>0</v>
      </c>
      <c r="O2169" s="2">
        <v>5.400276840429815E-2</v>
      </c>
      <c r="P2169" s="3">
        <v>-98451.697665850021</v>
      </c>
      <c r="Q2169" s="3">
        <v>-3145.3333007212009</v>
      </c>
      <c r="R2169" s="3">
        <v>-217437.8726093868</v>
      </c>
      <c r="S2169" s="3">
        <v>-399.83644086207971</v>
      </c>
      <c r="T2169" s="3">
        <v>-79476.624240053265</v>
      </c>
      <c r="V2169">
        <v>40131</v>
      </c>
      <c r="W2169" s="2">
        <v>0.59405383570401293</v>
      </c>
      <c r="X2169" s="2">
        <v>0.43907545643929236</v>
      </c>
      <c r="Y2169" s="2">
        <v>0.55725571099560578</v>
      </c>
      <c r="Z2169" s="2">
        <v>0.78744413281157533</v>
      </c>
      <c r="AA2169" s="2">
        <v>3.9566240899804435E-2</v>
      </c>
      <c r="AB2169" s="2">
        <v>0.44487048744194096</v>
      </c>
      <c r="AC2169" s="2">
        <v>2.1374941629978277E-3</v>
      </c>
      <c r="AD2169" s="2">
        <v>0</v>
      </c>
      <c r="AE2169" s="2">
        <v>5.400276840429815E-2</v>
      </c>
      <c r="AF2169">
        <v>444279.80346972117</v>
      </c>
      <c r="AG2169">
        <v>810.98454993572</v>
      </c>
      <c r="AH2169">
        <v>152422.03672625439</v>
      </c>
      <c r="AI2169">
        <v>9104.9681633897308</v>
      </c>
      <c r="AJ2169">
        <v>6.3339090406859722</v>
      </c>
      <c r="AK2169">
        <v>226841.93086033437</v>
      </c>
      <c r="AL2169">
        <v>411.14810907364028</v>
      </c>
      <c r="AM2169">
        <v>77274.014882428557</v>
      </c>
      <c r="AN2169">
        <v>4776.3657671622868</v>
      </c>
      <c r="AO2169">
        <v>3.2133909684928059</v>
      </c>
      <c r="AP2169">
        <v>-217437.8726093868</v>
      </c>
      <c r="AQ2169">
        <v>-399.83644086207971</v>
      </c>
      <c r="AR2169">
        <v>-75148.021843825831</v>
      </c>
      <c r="AS2169">
        <v>-4328.6023962274439</v>
      </c>
      <c r="AT2169">
        <v>-3.1205180721931662</v>
      </c>
      <c r="AU2169" s="3">
        <v>-18503012.059319854</v>
      </c>
      <c r="AV2169" s="3">
        <v>-591133.94053754245</v>
      </c>
      <c r="AW2169">
        <v>205470.69547037003</v>
      </c>
      <c r="AX2169">
        <v>38616162.506701343</v>
      </c>
      <c r="AY2169">
        <v>6564.3745725826411</v>
      </c>
      <c r="AZ2169">
        <v>1233708.5571711815</v>
      </c>
      <c r="BA2169">
        <v>107018.99780452001</v>
      </c>
      <c r="BB2169">
        <v>20113150.447381489</v>
      </c>
      <c r="BC2169">
        <v>3419.0412718614402</v>
      </c>
      <c r="BD2169">
        <v>642574.61663363909</v>
      </c>
      <c r="BE2169">
        <v>-98451.697665850021</v>
      </c>
      <c r="BF2169">
        <v>-18503012.059319854</v>
      </c>
      <c r="BG2169">
        <v>-3145.3333007212009</v>
      </c>
      <c r="BH2169">
        <v>-591133.94053754245</v>
      </c>
      <c r="BI2169">
        <v>6.0660538343047419</v>
      </c>
      <c r="BJ2169">
        <v>22.433162469740292</v>
      </c>
      <c r="BK2169">
        <v>16.36710863543555</v>
      </c>
      <c r="BL2169">
        <v>23.902424909571909</v>
      </c>
      <c r="BM2169">
        <v>8.3478427710473806</v>
      </c>
      <c r="BN2169">
        <f t="shared" si="210"/>
        <v>-15.554582138524529</v>
      </c>
      <c r="BO2169">
        <v>0.58709012228500113</v>
      </c>
      <c r="BP2169">
        <v>4.3126266269909924E-2</v>
      </c>
      <c r="BQ2169">
        <v>5.9071100092747325E-2</v>
      </c>
      <c r="BR2169">
        <v>0.52103718199608606</v>
      </c>
      <c r="BS2169">
        <v>0.27586206896551724</v>
      </c>
      <c r="BT2169">
        <v>0.16666666666666666</v>
      </c>
      <c r="BU2169">
        <v>0.44544906696398362</v>
      </c>
      <c r="BV2169">
        <v>0.78744413281157533</v>
      </c>
      <c r="BW2169">
        <v>4.1043818360792982E-2</v>
      </c>
      <c r="BX2169">
        <v>0.44487048744194096</v>
      </c>
      <c r="BY2169">
        <f t="shared" si="211"/>
        <v>7.5889320472027677E-2</v>
      </c>
      <c r="BZ2169">
        <v>0</v>
      </c>
      <c r="CA2169">
        <f t="shared" si="212"/>
        <v>2.9603776983595058E-2</v>
      </c>
      <c r="CC2169">
        <v>7.5889320472027677E-2</v>
      </c>
      <c r="CD2169">
        <v>2.9603776983595058E-2</v>
      </c>
    </row>
    <row r="2170" spans="1:82" x14ac:dyDescent="0.3">
      <c r="A2170">
        <v>0</v>
      </c>
      <c r="B2170" t="s">
        <v>1342</v>
      </c>
      <c r="C2170" t="s">
        <v>317</v>
      </c>
      <c r="D2170">
        <v>40133</v>
      </c>
      <c r="E2170" s="2">
        <f t="shared" si="216"/>
        <v>0.58424907566063267</v>
      </c>
      <c r="F2170" s="2" t="s">
        <v>1939</v>
      </c>
      <c r="G2170" s="3">
        <v>993</v>
      </c>
      <c r="H2170" s="1">
        <v>0.76561457170878677</v>
      </c>
      <c r="I2170" s="1">
        <f t="shared" si="213"/>
        <v>-16.833002946224301</v>
      </c>
      <c r="J2170" s="1">
        <v>2.7728657759700002</v>
      </c>
      <c r="K2170" s="1">
        <v>15.6552066864</v>
      </c>
      <c r="L2170" s="2">
        <v>0.19239366929899993</v>
      </c>
      <c r="M2170" s="2">
        <v>4.3966719358034639E-4</v>
      </c>
      <c r="N2170" s="7">
        <v>0</v>
      </c>
      <c r="O2170" s="2">
        <v>3.4834973698565509E-2</v>
      </c>
      <c r="P2170" s="3">
        <v>-18481.705368382998</v>
      </c>
      <c r="Q2170" s="3">
        <v>-590.45323470797609</v>
      </c>
      <c r="R2170" s="3">
        <v>-62492.31050696758</v>
      </c>
      <c r="S2170" s="3">
        <v>-115.3759238550726</v>
      </c>
      <c r="T2170" s="3">
        <v>-24928.211025628552</v>
      </c>
      <c r="V2170">
        <v>40133</v>
      </c>
      <c r="W2170" s="2">
        <v>0.50890016264933868</v>
      </c>
      <c r="X2170" s="2">
        <v>2.0538909774314159E-2</v>
      </c>
      <c r="Y2170" s="2">
        <v>0.62458171532530715</v>
      </c>
      <c r="Z2170" s="2">
        <v>0.79075300945518723</v>
      </c>
      <c r="AA2170" s="2">
        <v>4.5123558501435283E-2</v>
      </c>
      <c r="AB2170" s="2">
        <v>0.47489998909285686</v>
      </c>
      <c r="AC2170" s="2">
        <v>4.3966719358034639E-4</v>
      </c>
      <c r="AD2170" s="2">
        <v>0</v>
      </c>
      <c r="AE2170" s="2">
        <v>3.4834973698565509E-2</v>
      </c>
      <c r="AF2170">
        <v>88822.709883093863</v>
      </c>
      <c r="AG2170">
        <v>164.00524677644802</v>
      </c>
      <c r="AH2170">
        <v>30824.278649253632</v>
      </c>
      <c r="AI2170">
        <v>4608.2775348338464</v>
      </c>
      <c r="AJ2170">
        <v>1.2794599022615263</v>
      </c>
      <c r="AK2170">
        <v>26330.399376126286</v>
      </c>
      <c r="AL2170">
        <v>48.629322921375419</v>
      </c>
      <c r="AM2170">
        <v>9139.7307690784892</v>
      </c>
      <c r="AN2170">
        <v>1364.6143893804392</v>
      </c>
      <c r="AO2170">
        <v>0.37936448535276207</v>
      </c>
      <c r="AP2170">
        <v>-62492.31050696758</v>
      </c>
      <c r="AQ2170">
        <v>-115.3759238550726</v>
      </c>
      <c r="AR2170">
        <v>-21684.547880175145</v>
      </c>
      <c r="AS2170">
        <v>-3243.6631454534072</v>
      </c>
      <c r="AT2170">
        <v>-0.90009541690876427</v>
      </c>
      <c r="AU2170" s="3">
        <v>-3473451.7069339007</v>
      </c>
      <c r="AV2170" s="3">
        <v>-110969.78093101703</v>
      </c>
      <c r="AW2170">
        <v>27357.736849086999</v>
      </c>
      <c r="AX2170">
        <v>5141613.0634174105</v>
      </c>
      <c r="AY2170">
        <v>874.02454994586412</v>
      </c>
      <c r="AZ2170">
        <v>164264.1739168257</v>
      </c>
      <c r="BA2170">
        <v>8876.0314807040013</v>
      </c>
      <c r="BB2170">
        <v>1668161.35648351</v>
      </c>
      <c r="BC2170">
        <v>283.57131523788803</v>
      </c>
      <c r="BD2170">
        <v>53294.392985808678</v>
      </c>
      <c r="BE2170">
        <v>-18481.705368382998</v>
      </c>
      <c r="BF2170">
        <v>-3473451.7069339007</v>
      </c>
      <c r="BG2170">
        <v>-590.45323470797609</v>
      </c>
      <c r="BH2170">
        <v>-110969.78093101703</v>
      </c>
      <c r="BI2170">
        <v>0.77928363200537354</v>
      </c>
      <c r="BJ2170">
        <v>1.5448982037141603</v>
      </c>
      <c r="BK2170">
        <v>0.76561457170878677</v>
      </c>
      <c r="BL2170">
        <v>27.521123429175343</v>
      </c>
      <c r="BM2170">
        <v>10.688120482951042</v>
      </c>
      <c r="BN2170">
        <f t="shared" si="210"/>
        <v>-16.833002946224301</v>
      </c>
      <c r="BO2170">
        <v>0.58424907566063267</v>
      </c>
      <c r="BP2170">
        <v>5.5134623686444832E-3</v>
      </c>
      <c r="BQ2170">
        <v>7.6894784066807068E-2</v>
      </c>
      <c r="BR2170">
        <v>0.43452380952380953</v>
      </c>
      <c r="BS2170">
        <v>0.27586206896551724</v>
      </c>
      <c r="BT2170">
        <v>0.1111111111111111</v>
      </c>
      <c r="BU2170">
        <v>0.48206023085804789</v>
      </c>
      <c r="BV2170">
        <v>0.79075300945518723</v>
      </c>
      <c r="BW2170">
        <v>4.6808670644642413E-2</v>
      </c>
      <c r="BX2170">
        <v>0.47489998909285686</v>
      </c>
      <c r="BY2170">
        <f t="shared" si="211"/>
        <v>0.12174446754213601</v>
      </c>
      <c r="BZ2170">
        <v>0</v>
      </c>
      <c r="CA2170">
        <f t="shared" si="212"/>
        <v>1.8233733998853426E-2</v>
      </c>
      <c r="CC2170">
        <v>0.12174446754213601</v>
      </c>
      <c r="CD2170">
        <v>1.8233733998853426E-2</v>
      </c>
    </row>
    <row r="2171" spans="1:82" x14ac:dyDescent="0.3">
      <c r="A2171">
        <v>0</v>
      </c>
      <c r="B2171" t="s">
        <v>1342</v>
      </c>
      <c r="C2171" t="s">
        <v>1378</v>
      </c>
      <c r="D2171">
        <v>40135</v>
      </c>
      <c r="E2171" s="2">
        <f t="shared" si="216"/>
        <v>0.60919049501184075</v>
      </c>
      <c r="F2171" s="2" t="s">
        <v>1940</v>
      </c>
      <c r="G2171" s="3">
        <v>6109</v>
      </c>
      <c r="H2171" s="1">
        <v>1.8884276150183446</v>
      </c>
      <c r="I2171" s="1">
        <f t="shared" si="213"/>
        <v>-20.396160562716538</v>
      </c>
      <c r="J2171" s="1">
        <v>2.6153966906599999</v>
      </c>
      <c r="K2171" s="1">
        <v>88.0001156987</v>
      </c>
      <c r="L2171" s="2">
        <v>0.14199009785999994</v>
      </c>
      <c r="M2171" s="2">
        <v>3.4415373865158286E-3</v>
      </c>
      <c r="N2171" s="7">
        <v>0</v>
      </c>
      <c r="O2171" s="2">
        <v>8.994375035430463E-2</v>
      </c>
      <c r="P2171" s="3">
        <v>-42227.706781716006</v>
      </c>
      <c r="Q2171" s="3">
        <v>-1349.090117312352</v>
      </c>
      <c r="R2171" s="3">
        <v>-200360.55774910742</v>
      </c>
      <c r="S2171" s="3">
        <v>-367.58103836829355</v>
      </c>
      <c r="T2171" s="3">
        <v>-75364.113762956171</v>
      </c>
      <c r="V2171">
        <v>40135</v>
      </c>
      <c r="W2171" s="2">
        <v>0.56330191104035587</v>
      </c>
      <c r="X2171" s="2">
        <v>5.0660274547305761E-2</v>
      </c>
      <c r="Y2171" s="2">
        <v>0.71000621483777016</v>
      </c>
      <c r="Z2171" s="2">
        <v>0.74584670559290267</v>
      </c>
      <c r="AA2171" s="2">
        <v>0.25364586034580727</v>
      </c>
      <c r="AB2171" s="2">
        <v>0.35048500385016651</v>
      </c>
      <c r="AC2171" s="2">
        <v>3.4415373865158286E-3</v>
      </c>
      <c r="AD2171" s="2">
        <v>0</v>
      </c>
      <c r="AE2171" s="2">
        <v>8.994375035430463E-2</v>
      </c>
      <c r="AF2171">
        <v>270874.04987732187</v>
      </c>
      <c r="AG2171">
        <v>496.63450715912853</v>
      </c>
      <c r="AH2171">
        <v>93340.918881542064</v>
      </c>
      <c r="AI2171">
        <v>8509.2683006952302</v>
      </c>
      <c r="AJ2171">
        <v>3.8771004800230067</v>
      </c>
      <c r="AK2171">
        <v>70513.492128214435</v>
      </c>
      <c r="AL2171">
        <v>129.05346879083498</v>
      </c>
      <c r="AM2171">
        <v>24255.200128345605</v>
      </c>
      <c r="AN2171">
        <v>2230.8732909355504</v>
      </c>
      <c r="AO2171">
        <v>1.0076646967876794</v>
      </c>
      <c r="AP2171">
        <v>-200360.55774910742</v>
      </c>
      <c r="AQ2171">
        <v>-367.58103836829355</v>
      </c>
      <c r="AR2171">
        <v>-69085.718753196459</v>
      </c>
      <c r="AS2171">
        <v>-6278.3950097596799</v>
      </c>
      <c r="AT2171">
        <v>-2.8694357832353274</v>
      </c>
      <c r="AU2171" s="3">
        <v>-7936275.2125557065</v>
      </c>
      <c r="AV2171" s="3">
        <v>-253547.99664768344</v>
      </c>
      <c r="AW2171">
        <v>57785.799369445005</v>
      </c>
      <c r="AX2171">
        <v>10860263.133493494</v>
      </c>
      <c r="AY2171">
        <v>1846.13981652604</v>
      </c>
      <c r="AZ2171">
        <v>346963.51711790398</v>
      </c>
      <c r="BA2171">
        <v>15558.092587728999</v>
      </c>
      <c r="BB2171">
        <v>2923987.9209377882</v>
      </c>
      <c r="BC2171">
        <v>497.04969921368797</v>
      </c>
      <c r="BD2171">
        <v>93415.520470220523</v>
      </c>
      <c r="BE2171">
        <v>-42227.706781716006</v>
      </c>
      <c r="BF2171">
        <v>-7936275.2125557065</v>
      </c>
      <c r="BG2171">
        <v>-1349.090117312352</v>
      </c>
      <c r="BH2171">
        <v>-253547.99664768344</v>
      </c>
      <c r="BI2171">
        <v>1.3764947751298615</v>
      </c>
      <c r="BJ2171">
        <v>3.2649223901482061</v>
      </c>
      <c r="BK2171">
        <v>1.8884276150183446</v>
      </c>
      <c r="BL2171">
        <v>29.515492397526533</v>
      </c>
      <c r="BM2171">
        <v>9.1193318348099943</v>
      </c>
      <c r="BN2171">
        <f t="shared" si="210"/>
        <v>-20.396160562716538</v>
      </c>
      <c r="BO2171">
        <v>0.60919049501184075</v>
      </c>
      <c r="BP2171">
        <v>1.0154499255649178E-2</v>
      </c>
      <c r="BQ2171">
        <v>8.541181027750426E-2</v>
      </c>
      <c r="BR2171">
        <v>0.34523809523809523</v>
      </c>
      <c r="BS2171">
        <v>0.20689655172413793</v>
      </c>
      <c r="BT2171">
        <v>0.22222222222222221</v>
      </c>
      <c r="BU2171">
        <v>0.58410123855448715</v>
      </c>
      <c r="BV2171">
        <v>0.74584670559290267</v>
      </c>
      <c r="BW2171">
        <v>0.26311811239191629</v>
      </c>
      <c r="BX2171">
        <v>0.35048500385016651</v>
      </c>
      <c r="BY2171">
        <f t="shared" si="211"/>
        <v>9.2414081475524573E-2</v>
      </c>
      <c r="BZ2171">
        <v>0</v>
      </c>
      <c r="CA2171">
        <f t="shared" si="212"/>
        <v>6.0465016060115388E-2</v>
      </c>
      <c r="CC2171">
        <v>9.2414081475524573E-2</v>
      </c>
      <c r="CD2171">
        <v>6.0465016060115388E-2</v>
      </c>
    </row>
    <row r="2172" spans="1:82" x14ac:dyDescent="0.3">
      <c r="A2172">
        <v>0</v>
      </c>
      <c r="B2172" t="s">
        <v>1342</v>
      </c>
      <c r="C2172" t="s">
        <v>407</v>
      </c>
      <c r="D2172">
        <v>40137</v>
      </c>
      <c r="E2172" s="2">
        <f t="shared" si="216"/>
        <v>0.53438277122245725</v>
      </c>
      <c r="F2172" s="2" t="s">
        <v>1938</v>
      </c>
      <c r="G2172" s="3">
        <v>6460</v>
      </c>
      <c r="H2172" s="1">
        <v>2.7040261254026889</v>
      </c>
      <c r="I2172" s="1">
        <f t="shared" si="213"/>
        <v>-16.45877142048073</v>
      </c>
      <c r="J2172" s="1">
        <v>2.7548114433299999</v>
      </c>
      <c r="K2172" s="1">
        <v>-19.397421636000001</v>
      </c>
      <c r="L2172" s="2">
        <v>0.17586103535300002</v>
      </c>
      <c r="M2172" s="2">
        <v>-6.4688322920361334E-4</v>
      </c>
      <c r="N2172" s="7">
        <v>0</v>
      </c>
      <c r="O2172" s="2">
        <v>9.0261836507632628E-3</v>
      </c>
      <c r="P2172" s="3">
        <v>-31132.534816017011</v>
      </c>
      <c r="Q2172" s="3">
        <v>-994.62173648882401</v>
      </c>
      <c r="R2172" s="3">
        <v>-142139.85875320851</v>
      </c>
      <c r="S2172" s="3">
        <v>-262.06096759186227</v>
      </c>
      <c r="T2172" s="3">
        <v>-52787.884838829857</v>
      </c>
      <c r="V2172">
        <v>40137</v>
      </c>
      <c r="W2172" s="2">
        <v>0.50151129175880782</v>
      </c>
      <c r="X2172" s="2">
        <v>7.2540088275852149E-2</v>
      </c>
      <c r="Y2172" s="2">
        <v>0.60573656384703722</v>
      </c>
      <c r="Z2172" s="2">
        <v>0.78560435855671706</v>
      </c>
      <c r="AA2172" s="2">
        <v>5.590987762106181E-2</v>
      </c>
      <c r="AB2172" s="2">
        <v>0.43409122594987765</v>
      </c>
      <c r="AC2172" s="2">
        <v>-6.4688322920361334E-4</v>
      </c>
      <c r="AD2172" s="2">
        <v>0</v>
      </c>
      <c r="AE2172" s="2">
        <v>9.0261836507632628E-3</v>
      </c>
      <c r="AF2172">
        <v>295249.14371883124</v>
      </c>
      <c r="AG2172">
        <v>543.57352749083657</v>
      </c>
      <c r="AH2172">
        <v>102162.96250920562</v>
      </c>
      <c r="AI2172">
        <v>7381.6130241871006</v>
      </c>
      <c r="AJ2172">
        <v>4.2418105427925488</v>
      </c>
      <c r="AK2172">
        <v>153109.28496562273</v>
      </c>
      <c r="AL2172">
        <v>281.51255989897425</v>
      </c>
      <c r="AM2172">
        <v>52909.414547076602</v>
      </c>
      <c r="AN2172">
        <v>3847.2761474862637</v>
      </c>
      <c r="AO2172">
        <v>2.1970862956902448</v>
      </c>
      <c r="AP2172">
        <v>-142139.85875320851</v>
      </c>
      <c r="AQ2172">
        <v>-262.06096759186232</v>
      </c>
      <c r="AR2172">
        <v>-49253.547962129021</v>
      </c>
      <c r="AS2172">
        <v>-3534.3368767008369</v>
      </c>
      <c r="AT2172">
        <v>-2.0447242471023039</v>
      </c>
      <c r="AU2172" s="3">
        <v>-5851048.593322237</v>
      </c>
      <c r="AV2172" s="3">
        <v>-186929.20915570957</v>
      </c>
      <c r="AW2172">
        <v>77378.952855640004</v>
      </c>
      <c r="AX2172">
        <v>14542600.399688981</v>
      </c>
      <c r="AY2172">
        <v>2472.1015783580801</v>
      </c>
      <c r="AZ2172">
        <v>464606.77063661756</v>
      </c>
      <c r="BA2172">
        <v>46246.418039622993</v>
      </c>
      <c r="BB2172">
        <v>8691551.8063667454</v>
      </c>
      <c r="BC2172">
        <v>1477.4798418692562</v>
      </c>
      <c r="BD2172">
        <v>277677.56148090801</v>
      </c>
      <c r="BE2172">
        <v>-31132.534816017011</v>
      </c>
      <c r="BF2172">
        <v>-5851048.593322237</v>
      </c>
      <c r="BG2172">
        <v>-994.62173648882401</v>
      </c>
      <c r="BH2172">
        <v>-186929.20915570957</v>
      </c>
      <c r="BI2172">
        <v>1.5307210430968243</v>
      </c>
      <c r="BJ2172">
        <v>4.2347471684995135</v>
      </c>
      <c r="BK2172">
        <v>2.7040261254026889</v>
      </c>
      <c r="BL2172">
        <v>28.473994527768038</v>
      </c>
      <c r="BM2172">
        <v>12.015223107287307</v>
      </c>
      <c r="BN2172">
        <f t="shared" si="210"/>
        <v>-16.45877142048073</v>
      </c>
      <c r="BO2172">
        <v>0.53438277122245725</v>
      </c>
      <c r="BP2172">
        <v>9.9055666994194557E-3</v>
      </c>
      <c r="BQ2172">
        <v>8.3282518688706259E-2</v>
      </c>
      <c r="BR2172">
        <v>0.31021825396825398</v>
      </c>
      <c r="BS2172">
        <v>0.27586206896551724</v>
      </c>
      <c r="BT2172">
        <v>0.1111111111111111</v>
      </c>
      <c r="BU2172">
        <v>0.47134306195653763</v>
      </c>
      <c r="BV2172">
        <v>0.78560435855671706</v>
      </c>
      <c r="BW2172">
        <v>5.7997798362097314E-2</v>
      </c>
      <c r="BX2172">
        <v>0.43409122594987765</v>
      </c>
      <c r="BY2172">
        <f t="shared" si="211"/>
        <v>5.1636146087880218E-2</v>
      </c>
      <c r="BZ2172">
        <v>0</v>
      </c>
      <c r="CA2172">
        <f t="shared" si="212"/>
        <v>5.2131504944911171E-3</v>
      </c>
      <c r="CC2172">
        <v>5.1636146087880218E-2</v>
      </c>
      <c r="CD2172">
        <v>5.2131504944911171E-3</v>
      </c>
    </row>
    <row r="2173" spans="1:82" x14ac:dyDescent="0.3">
      <c r="A2173">
        <v>0</v>
      </c>
      <c r="B2173" t="s">
        <v>1342</v>
      </c>
      <c r="C2173" t="s">
        <v>1039</v>
      </c>
      <c r="D2173">
        <v>40139</v>
      </c>
      <c r="E2173" s="2">
        <f t="shared" si="216"/>
        <v>0.42990623473008516</v>
      </c>
      <c r="F2173" s="2" t="s">
        <v>1936</v>
      </c>
      <c r="G2173" s="3">
        <v>532</v>
      </c>
      <c r="H2173" s="1">
        <v>0.37405809493871545</v>
      </c>
      <c r="I2173" s="1">
        <f t="shared" si="213"/>
        <v>-13.910172231955283</v>
      </c>
      <c r="J2173" s="1">
        <v>2.7506092830600002</v>
      </c>
      <c r="K2173" s="1">
        <v>12.2959002882</v>
      </c>
      <c r="L2173" s="2">
        <v>7.430208956299994E-2</v>
      </c>
      <c r="M2173" s="2">
        <v>0</v>
      </c>
      <c r="N2173" s="7">
        <v>0</v>
      </c>
      <c r="O2173" s="2">
        <v>8.6013469525614544E-4</v>
      </c>
      <c r="P2173" s="3">
        <v>-14419.008284568301</v>
      </c>
      <c r="Q2173" s="3">
        <v>-460.65825167135762</v>
      </c>
      <c r="R2173" s="3">
        <v>-184328.84667225307</v>
      </c>
      <c r="S2173" s="3">
        <v>-340.1232011103267</v>
      </c>
      <c r="T2173" s="3">
        <v>-58890.405433886248</v>
      </c>
      <c r="V2173">
        <v>40139</v>
      </c>
      <c r="W2173" s="2">
        <v>0.36873772354194445</v>
      </c>
      <c r="X2173" s="2">
        <v>1.0034742997577593E-2</v>
      </c>
      <c r="Y2173" s="2">
        <v>0.4286114383672448</v>
      </c>
      <c r="Z2173" s="2">
        <v>0.78440600596839061</v>
      </c>
      <c r="AA2173" s="2">
        <v>3.544091030522159E-2</v>
      </c>
      <c r="AB2173" s="2">
        <v>0.18340552291357834</v>
      </c>
      <c r="AC2173" s="2">
        <v>0</v>
      </c>
      <c r="AD2173" s="2">
        <v>0</v>
      </c>
      <c r="AE2173" s="2">
        <v>8.6013469525614544E-4</v>
      </c>
      <c r="AF2173">
        <v>200045.62950006104</v>
      </c>
      <c r="AG2173">
        <v>369.11518467658715</v>
      </c>
      <c r="AH2173">
        <v>69374.05680472251</v>
      </c>
      <c r="AI2173">
        <v>-5464.6499011927017</v>
      </c>
      <c r="AJ2173">
        <v>2.8797868369461694</v>
      </c>
      <c r="AK2173">
        <v>15716.782827807961</v>
      </c>
      <c r="AL2173">
        <v>28.991983566260487</v>
      </c>
      <c r="AM2173">
        <v>5448.9536012169146</v>
      </c>
      <c r="AN2173">
        <v>-429.95213157334257</v>
      </c>
      <c r="AO2173">
        <v>0.22619759743407369</v>
      </c>
      <c r="AP2173">
        <v>-184328.84667225307</v>
      </c>
      <c r="AQ2173">
        <v>-340.12320111032665</v>
      </c>
      <c r="AR2173">
        <v>-63925.103203505598</v>
      </c>
      <c r="AS2173">
        <v>5034.697769619359</v>
      </c>
      <c r="AT2173">
        <v>-2.6535892395120957</v>
      </c>
      <c r="AU2173" s="3">
        <v>-2709908.4170017666</v>
      </c>
      <c r="AV2173" s="3">
        <v>-86576.111819114944</v>
      </c>
      <c r="AW2173">
        <v>15710.018468595001</v>
      </c>
      <c r="AX2173">
        <v>2952540.8709877445</v>
      </c>
      <c r="AY2173">
        <v>501.90342488483998</v>
      </c>
      <c r="AZ2173">
        <v>94327.729672856818</v>
      </c>
      <c r="BA2173">
        <v>1291.0101840266998</v>
      </c>
      <c r="BB2173">
        <v>242632.45398597795</v>
      </c>
      <c r="BC2173">
        <v>41.24517321348236</v>
      </c>
      <c r="BD2173">
        <v>7751.6178537418746</v>
      </c>
      <c r="BE2173">
        <v>-14419.008284568301</v>
      </c>
      <c r="BF2173">
        <v>-2709908.4170017666</v>
      </c>
      <c r="BG2173">
        <v>-460.65825167135762</v>
      </c>
      <c r="BH2173">
        <v>-86576.111819114944</v>
      </c>
      <c r="BI2173">
        <v>0.23600495213495939</v>
      </c>
      <c r="BJ2173">
        <v>0.61006304707367487</v>
      </c>
      <c r="BK2173">
        <v>0.37405809493871545</v>
      </c>
      <c r="BL2173">
        <v>16.313826805382487</v>
      </c>
      <c r="BM2173">
        <v>2.403654573427203</v>
      </c>
      <c r="BN2173">
        <f t="shared" si="210"/>
        <v>-13.910172231955283</v>
      </c>
      <c r="BO2173">
        <v>0.42990623473008516</v>
      </c>
      <c r="BP2173">
        <v>1.228642929521825E-3</v>
      </c>
      <c r="BQ2173">
        <v>1.2185504682426273E-2</v>
      </c>
      <c r="BR2173">
        <v>0.23214285714285715</v>
      </c>
      <c r="BS2173">
        <v>0.31034482758620691</v>
      </c>
      <c r="BT2173">
        <v>0.1111111111111111</v>
      </c>
      <c r="BU2173">
        <v>0.39835677916967549</v>
      </c>
      <c r="BV2173">
        <v>0.78440600596839061</v>
      </c>
      <c r="BW2173">
        <v>3.6764429777200819E-2</v>
      </c>
      <c r="BX2173">
        <v>0.18340552291357834</v>
      </c>
      <c r="BY2173">
        <f t="shared" si="211"/>
        <v>0</v>
      </c>
      <c r="BZ2173">
        <v>0</v>
      </c>
      <c r="CA2173">
        <f t="shared" si="212"/>
        <v>1.1249649905507499E-3</v>
      </c>
      <c r="CC2173">
        <v>0</v>
      </c>
      <c r="CD2173">
        <v>1.1249649905507499E-3</v>
      </c>
    </row>
    <row r="2174" spans="1:82" x14ac:dyDescent="0.3">
      <c r="A2174">
        <v>0</v>
      </c>
      <c r="B2174" t="s">
        <v>1342</v>
      </c>
      <c r="C2174" t="s">
        <v>1379</v>
      </c>
      <c r="D2174">
        <v>40141</v>
      </c>
      <c r="E2174" s="2">
        <f t="shared" si="216"/>
        <v>0.54176500629159452</v>
      </c>
      <c r="F2174" s="2" t="s">
        <v>1938</v>
      </c>
      <c r="G2174" s="3">
        <v>-225</v>
      </c>
      <c r="H2174" s="1">
        <v>0.3764289229668728</v>
      </c>
      <c r="I2174" s="1">
        <f t="shared" si="213"/>
        <v>-13.675023844683864</v>
      </c>
      <c r="J2174" s="1">
        <v>2.9464745792599998</v>
      </c>
      <c r="K2174" s="1">
        <v>-73.675587242099994</v>
      </c>
      <c r="L2174" s="2">
        <v>0.14432533524800006</v>
      </c>
      <c r="M2174" s="2">
        <v>-3.5814480577028279E-5</v>
      </c>
      <c r="N2174" s="7">
        <v>0</v>
      </c>
      <c r="O2174" s="2">
        <v>3.0574326169128884E-4</v>
      </c>
      <c r="P2174" s="3">
        <v>-6558.0613190016611</v>
      </c>
      <c r="Q2174" s="3">
        <v>-209.5168406830075</v>
      </c>
      <c r="R2174" s="3">
        <v>-68070.867489098746</v>
      </c>
      <c r="S2174" s="3">
        <v>-126.6022777892901</v>
      </c>
      <c r="T2174" s="3">
        <v>-23994.85273061521</v>
      </c>
      <c r="V2174">
        <v>40141</v>
      </c>
      <c r="W2174" s="2">
        <v>0.47195570965460071</v>
      </c>
      <c r="X2174" s="2">
        <v>1.0098344481614211E-2</v>
      </c>
      <c r="Y2174" s="2">
        <v>0.42738214743538694</v>
      </c>
      <c r="Z2174" s="2">
        <v>0.84026196328165115</v>
      </c>
      <c r="AA2174" s="2">
        <v>0.21235776298849915</v>
      </c>
      <c r="AB2174" s="2">
        <v>0.3562492486620214</v>
      </c>
      <c r="AC2174" s="2">
        <v>-3.5814480577028279E-5</v>
      </c>
      <c r="AD2174" s="2">
        <v>0</v>
      </c>
      <c r="AE2174" s="2">
        <v>3.0574326169128884E-4</v>
      </c>
      <c r="AF2174">
        <v>75513.432428714048</v>
      </c>
      <c r="AG2174">
        <v>140.44491130323425</v>
      </c>
      <c r="AH2174">
        <v>26396.186499944859</v>
      </c>
      <c r="AI2174">
        <v>222.2521850092086</v>
      </c>
      <c r="AJ2174">
        <v>1.0948823816319888</v>
      </c>
      <c r="AK2174">
        <v>7442.5649396153094</v>
      </c>
      <c r="AL2174">
        <v>13.842633513944133</v>
      </c>
      <c r="AM2174">
        <v>2601.6801356051833</v>
      </c>
      <c r="AN2174">
        <v>21.905818733674099</v>
      </c>
      <c r="AO2174">
        <v>0.10791424805352093</v>
      </c>
      <c r="AP2174">
        <v>-68070.867489098746</v>
      </c>
      <c r="AQ2174">
        <v>-126.60227778929011</v>
      </c>
      <c r="AR2174">
        <v>-23794.506364339675</v>
      </c>
      <c r="AS2174">
        <v>-200.34636627553451</v>
      </c>
      <c r="AT2174">
        <v>-0.98696813357846791</v>
      </c>
      <c r="AU2174" s="3">
        <v>-1232522.0442931722</v>
      </c>
      <c r="AV2174" s="3">
        <v>-39376.595037964427</v>
      </c>
      <c r="AW2174">
        <v>7274.1914325427006</v>
      </c>
      <c r="AX2174">
        <v>1367111.537832075</v>
      </c>
      <c r="AY2174">
        <v>232.39575437543442</v>
      </c>
      <c r="AZ2174">
        <v>43676.458077319141</v>
      </c>
      <c r="BA2174">
        <v>716.13011354103946</v>
      </c>
      <c r="BB2174">
        <v>134589.49353890296</v>
      </c>
      <c r="BC2174">
        <v>22.87891369242692</v>
      </c>
      <c r="BD2174">
        <v>4299.8630393547155</v>
      </c>
      <c r="BE2174">
        <v>-6558.0613190016611</v>
      </c>
      <c r="BF2174">
        <v>-1232522.0442931722</v>
      </c>
      <c r="BG2174">
        <v>-209.5168406830075</v>
      </c>
      <c r="BH2174">
        <v>-39376.595037964427</v>
      </c>
      <c r="BI2174">
        <v>0.25330664174046047</v>
      </c>
      <c r="BJ2174">
        <v>0.62973556470733327</v>
      </c>
      <c r="BK2174">
        <v>0.3764289229668728</v>
      </c>
      <c r="BL2174">
        <v>16.399311122107971</v>
      </c>
      <c r="BM2174">
        <v>2.7242872774241076</v>
      </c>
      <c r="BN2174">
        <f t="shared" si="210"/>
        <v>-13.675023844683864</v>
      </c>
      <c r="BO2174">
        <v>0.54176500629159452</v>
      </c>
      <c r="BP2174">
        <v>1.661836728420178E-3</v>
      </c>
      <c r="BQ2174">
        <v>7.0913853940164778E-2</v>
      </c>
      <c r="BR2174">
        <v>0.35201928872814953</v>
      </c>
      <c r="BS2174">
        <v>0.27586206896551724</v>
      </c>
      <c r="BT2174">
        <v>0.1111111111111111</v>
      </c>
      <c r="BU2174">
        <v>0.39162264585929168</v>
      </c>
      <c r="BV2174">
        <v>0.84026196328165115</v>
      </c>
      <c r="BW2174">
        <v>0.22028813588018584</v>
      </c>
      <c r="BX2174">
        <v>0.3562492486620214</v>
      </c>
      <c r="BY2174">
        <f t="shared" si="211"/>
        <v>4.3125270527223829E-3</v>
      </c>
      <c r="BZ2174">
        <v>0</v>
      </c>
      <c r="CA2174">
        <f t="shared" si="212"/>
        <v>2.1561001768681575E-4</v>
      </c>
      <c r="CC2174">
        <v>4.3125270527223829E-3</v>
      </c>
      <c r="CD2174">
        <v>2.1561001768681575E-4</v>
      </c>
    </row>
    <row r="2175" spans="1:82" x14ac:dyDescent="0.3">
      <c r="A2175">
        <v>0</v>
      </c>
      <c r="B2175" t="s">
        <v>1342</v>
      </c>
      <c r="C2175" t="s">
        <v>1380</v>
      </c>
      <c r="D2175">
        <v>40143</v>
      </c>
      <c r="E2175" s="2">
        <f t="shared" si="216"/>
        <v>0.59022069826114443</v>
      </c>
      <c r="F2175" s="2" t="s">
        <v>1939</v>
      </c>
      <c r="G2175" s="3">
        <v>177967</v>
      </c>
      <c r="H2175" s="1">
        <v>35.42406555438999</v>
      </c>
      <c r="I2175" s="1">
        <f t="shared" si="213"/>
        <v>-17.445407297799857</v>
      </c>
      <c r="J2175" s="1">
        <v>2.7695678827100001</v>
      </c>
      <c r="K2175" s="1">
        <v>9.5825850985999992</v>
      </c>
      <c r="L2175" s="2">
        <v>0.17678076898299999</v>
      </c>
      <c r="M2175" s="2">
        <v>1.2423561439526547E-2</v>
      </c>
      <c r="N2175" s="7">
        <v>0</v>
      </c>
      <c r="O2175" s="2">
        <v>1.4981433884639772E-2</v>
      </c>
      <c r="P2175" s="3">
        <v>-1113609.8267508603</v>
      </c>
      <c r="Q2175" s="3">
        <v>-35577.589367509929</v>
      </c>
      <c r="R2175" s="3">
        <v>-4145649.8889726009</v>
      </c>
      <c r="S2175" s="3">
        <v>-7666.7079976071536</v>
      </c>
      <c r="T2175" s="3">
        <v>-1646326.5799904657</v>
      </c>
      <c r="V2175">
        <v>40143</v>
      </c>
      <c r="W2175" s="2">
        <v>0.72901315785341469</v>
      </c>
      <c r="X2175" s="2">
        <v>0.95031065649276736</v>
      </c>
      <c r="Y2175" s="2">
        <v>0.62089725847458332</v>
      </c>
      <c r="Z2175" s="2">
        <v>0.78981253154139608</v>
      </c>
      <c r="AA2175" s="2">
        <v>2.7620225523262758E-2</v>
      </c>
      <c r="AB2175" s="2">
        <v>0.43636147471870029</v>
      </c>
      <c r="AC2175" s="2">
        <v>1.2423561439526547E-2</v>
      </c>
      <c r="AD2175" s="2">
        <v>0</v>
      </c>
      <c r="AE2175" s="2">
        <v>1.4981433884639772E-2</v>
      </c>
      <c r="AF2175">
        <v>4828144.3171703294</v>
      </c>
      <c r="AG2175">
        <v>8927.5536444793725</v>
      </c>
      <c r="AH2175">
        <v>1677906.0828992329</v>
      </c>
      <c r="AI2175">
        <v>239357.78166452277</v>
      </c>
      <c r="AJ2175">
        <v>69.637125695758826</v>
      </c>
      <c r="AK2175">
        <v>682494.42819772847</v>
      </c>
      <c r="AL2175">
        <v>1260.8456468722195</v>
      </c>
      <c r="AM2175">
        <v>236972.03788768602</v>
      </c>
      <c r="AN2175">
        <v>33965.246685604012</v>
      </c>
      <c r="AO2175">
        <v>9.8357711994591046</v>
      </c>
      <c r="AP2175">
        <v>-4145649.8889726009</v>
      </c>
      <c r="AQ2175">
        <v>-7666.7079976071527</v>
      </c>
      <c r="AR2175">
        <v>-1440934.0450115469</v>
      </c>
      <c r="AS2175">
        <v>-205392.53497891876</v>
      </c>
      <c r="AT2175">
        <v>-59.801354496299723</v>
      </c>
      <c r="AU2175" s="3">
        <v>-209291830.83955669</v>
      </c>
      <c r="AV2175" s="3">
        <v>-6686452.1457298156</v>
      </c>
      <c r="AW2175">
        <v>1317658.0278899001</v>
      </c>
      <c r="AX2175">
        <v>247640649.76162782</v>
      </c>
      <c r="AY2175">
        <v>42096.518113392805</v>
      </c>
      <c r="AZ2175">
        <v>7911619.6142310435</v>
      </c>
      <c r="BA2175">
        <v>204048.20113903983</v>
      </c>
      <c r="BB2175">
        <v>38348818.922071144</v>
      </c>
      <c r="BC2175">
        <v>6518.9287458828767</v>
      </c>
      <c r="BD2175">
        <v>1225167.4685012279</v>
      </c>
      <c r="BE2175">
        <v>-1113609.8267508603</v>
      </c>
      <c r="BF2175">
        <v>-209291830.83955669</v>
      </c>
      <c r="BG2175">
        <v>-35577.589367509929</v>
      </c>
      <c r="BH2175">
        <v>-6686452.1457298156</v>
      </c>
      <c r="BI2175">
        <v>44.991063557964914</v>
      </c>
      <c r="BJ2175">
        <v>80.415129112354904</v>
      </c>
      <c r="BK2175">
        <v>35.42406555438999</v>
      </c>
      <c r="BL2175">
        <v>25.051811124908703</v>
      </c>
      <c r="BM2175">
        <v>7.6064038271088465</v>
      </c>
      <c r="BN2175">
        <f t="shared" si="210"/>
        <v>-17.445407297799857</v>
      </c>
      <c r="BO2175">
        <v>0.59022069826114443</v>
      </c>
      <c r="BP2175">
        <v>0.32156703521923236</v>
      </c>
      <c r="BQ2175">
        <v>6.1824755650555514E-2</v>
      </c>
      <c r="BR2175">
        <v>0.54761904761904767</v>
      </c>
      <c r="BS2175">
        <v>0.27586206896551724</v>
      </c>
      <c r="BT2175">
        <v>0.1111111111111111</v>
      </c>
      <c r="BU2175">
        <v>0.49959814634716759</v>
      </c>
      <c r="BV2175">
        <v>0.78981253154139608</v>
      </c>
      <c r="BW2175">
        <v>2.8651686227450995E-2</v>
      </c>
      <c r="BX2175">
        <v>0.43636147471870029</v>
      </c>
      <c r="BY2175">
        <f t="shared" si="211"/>
        <v>0.10317710682322445</v>
      </c>
      <c r="BZ2175">
        <v>0</v>
      </c>
      <c r="CA2175">
        <f t="shared" si="212"/>
        <v>8.3968307176252883E-3</v>
      </c>
      <c r="CC2175">
        <v>0.10317710682322445</v>
      </c>
      <c r="CD2175">
        <v>8.3968307176252883E-3</v>
      </c>
    </row>
    <row r="2176" spans="1:82" x14ac:dyDescent="0.3">
      <c r="A2176">
        <v>0</v>
      </c>
      <c r="B2176" t="s">
        <v>1342</v>
      </c>
      <c r="C2176" t="s">
        <v>1381</v>
      </c>
      <c r="D2176">
        <v>40145</v>
      </c>
      <c r="E2176" s="2">
        <f t="shared" si="216"/>
        <v>0.51388026610379334</v>
      </c>
      <c r="F2176" s="2" t="s">
        <v>1938</v>
      </c>
      <c r="G2176" s="3">
        <v>31505</v>
      </c>
      <c r="H2176" s="1">
        <v>16.39121077987577</v>
      </c>
      <c r="I2176" s="1">
        <f t="shared" si="213"/>
        <v>-15.221529158133754</v>
      </c>
      <c r="J2176" s="1">
        <v>2.7468865256299999</v>
      </c>
      <c r="K2176" s="1">
        <v>24.1217712007</v>
      </c>
      <c r="L2176" s="2">
        <v>0.1787197778159999</v>
      </c>
      <c r="M2176" s="2">
        <v>1.8061151172534542E-3</v>
      </c>
      <c r="N2176" s="7">
        <v>0</v>
      </c>
      <c r="O2176" s="2">
        <v>1.9811072434075365E-2</v>
      </c>
      <c r="P2176" s="3">
        <v>-56565.116180449993</v>
      </c>
      <c r="Q2176" s="3">
        <v>-1807.1414490524</v>
      </c>
      <c r="R2176" s="3">
        <v>-142356.18943657214</v>
      </c>
      <c r="S2176" s="3">
        <v>-263.03972830559428</v>
      </c>
      <c r="T2176" s="3">
        <v>-52641.778326958534</v>
      </c>
      <c r="V2176">
        <v>40145</v>
      </c>
      <c r="W2176" s="2">
        <v>0.59908530168860219</v>
      </c>
      <c r="X2176" s="2">
        <v>0.43972203735391668</v>
      </c>
      <c r="Y2176" s="2">
        <v>0.58868058115955846</v>
      </c>
      <c r="Z2176" s="2">
        <v>0.78334436725989076</v>
      </c>
      <c r="AA2176" s="2">
        <v>6.9527038239526467E-2</v>
      </c>
      <c r="AB2176" s="2">
        <v>0.44114767832403584</v>
      </c>
      <c r="AC2176" s="2">
        <v>1.8061151172534542E-3</v>
      </c>
      <c r="AD2176" s="2">
        <v>0</v>
      </c>
      <c r="AE2176" s="2">
        <v>1.9811072434075365E-2</v>
      </c>
      <c r="AF2176">
        <v>387555.99331670889</v>
      </c>
      <c r="AG2176">
        <v>709.90554265915159</v>
      </c>
      <c r="AH2176">
        <v>133424.55007797782</v>
      </c>
      <c r="AI2176">
        <v>9029.1303958690078</v>
      </c>
      <c r="AJ2176">
        <v>5.5425615991040695</v>
      </c>
      <c r="AK2176">
        <v>245199.80388013675</v>
      </c>
      <c r="AL2176">
        <v>446.86581435355737</v>
      </c>
      <c r="AM2176">
        <v>83987.047068287793</v>
      </c>
      <c r="AN2176">
        <v>5824.8550786004616</v>
      </c>
      <c r="AO2176">
        <v>3.4906445825753383</v>
      </c>
      <c r="AP2176">
        <v>-142356.18943657214</v>
      </c>
      <c r="AQ2176">
        <v>-263.03972830559422</v>
      </c>
      <c r="AR2176">
        <v>-49437.50300969003</v>
      </c>
      <c r="AS2176">
        <v>-3204.2753172685461</v>
      </c>
      <c r="AT2176">
        <v>-2.0519170165287313</v>
      </c>
      <c r="AU2176" s="3">
        <v>-10630847.934953772</v>
      </c>
      <c r="AV2176" s="3">
        <v>-339634.16393490805</v>
      </c>
      <c r="AW2176">
        <v>180100.42510471999</v>
      </c>
      <c r="AX2176">
        <v>33848073.894181073</v>
      </c>
      <c r="AY2176">
        <v>5753.8455708358397</v>
      </c>
      <c r="AZ2176">
        <v>1081377.7365828876</v>
      </c>
      <c r="BA2176">
        <v>123535.30892427001</v>
      </c>
      <c r="BB2176">
        <v>23217225.959227305</v>
      </c>
      <c r="BC2176">
        <v>3946.7041217834394</v>
      </c>
      <c r="BD2176">
        <v>741743.5726479796</v>
      </c>
      <c r="BE2176">
        <v>-56565.116180449993</v>
      </c>
      <c r="BF2176">
        <v>-10630847.934953772</v>
      </c>
      <c r="BG2176">
        <v>-1807.1414490524</v>
      </c>
      <c r="BH2176">
        <v>-339634.16393490805</v>
      </c>
      <c r="BI2176">
        <v>5.7926330663711143</v>
      </c>
      <c r="BJ2176">
        <v>22.183843846246884</v>
      </c>
      <c r="BK2176">
        <v>16.39121077987577</v>
      </c>
      <c r="BL2176">
        <v>26.427445278131891</v>
      </c>
      <c r="BM2176">
        <v>11.205916119998138</v>
      </c>
      <c r="BN2176">
        <f t="shared" si="210"/>
        <v>-15.221529158133754</v>
      </c>
      <c r="BO2176">
        <v>0.51388026610379334</v>
      </c>
      <c r="BP2176">
        <v>3.6046971706542918E-2</v>
      </c>
      <c r="BQ2176">
        <v>6.9058942012604083E-2</v>
      </c>
      <c r="BR2176">
        <v>0.28645833333333331</v>
      </c>
      <c r="BS2176">
        <v>0.17241379310344829</v>
      </c>
      <c r="BT2176">
        <v>0.16666666666666666</v>
      </c>
      <c r="BU2176">
        <v>0.4359111611531164</v>
      </c>
      <c r="BV2176">
        <v>0.78334436725989076</v>
      </c>
      <c r="BW2176">
        <v>7.2123483650961065E-2</v>
      </c>
      <c r="BX2176">
        <v>0.44114767832403584</v>
      </c>
      <c r="BY2176">
        <f t="shared" si="211"/>
        <v>4.691406467445404E-2</v>
      </c>
      <c r="BZ2176">
        <v>0</v>
      </c>
      <c r="CA2176">
        <f t="shared" si="212"/>
        <v>1.0959625994748232E-2</v>
      </c>
      <c r="CC2176">
        <v>4.691406467445404E-2</v>
      </c>
      <c r="CD2176">
        <v>1.0959625994748232E-2</v>
      </c>
    </row>
    <row r="2177" spans="1:82" x14ac:dyDescent="0.3">
      <c r="A2177">
        <v>0</v>
      </c>
      <c r="B2177" t="s">
        <v>1342</v>
      </c>
      <c r="C2177" t="s">
        <v>69</v>
      </c>
      <c r="D2177">
        <v>40147</v>
      </c>
      <c r="E2177" s="2">
        <f t="shared" si="216"/>
        <v>0.56349960381605646</v>
      </c>
      <c r="F2177" s="2" t="s">
        <v>1938</v>
      </c>
      <c r="G2177" s="3">
        <v>8174</v>
      </c>
      <c r="H2177" s="1">
        <v>15.017006498889419</v>
      </c>
      <c r="I2177" s="1">
        <f t="shared" si="213"/>
        <v>-19.972238374825569</v>
      </c>
      <c r="J2177" s="1">
        <v>2.7537057674500001</v>
      </c>
      <c r="K2177" s="1">
        <v>5.8673545893999997</v>
      </c>
      <c r="L2177" s="2">
        <v>0.17110551620900005</v>
      </c>
      <c r="M2177" s="2">
        <v>1.5428922547926641E-3</v>
      </c>
      <c r="N2177" s="7">
        <v>0</v>
      </c>
      <c r="O2177" s="2">
        <v>2.1797236423163734E-2</v>
      </c>
      <c r="P2177" s="3">
        <v>-77137.665505106008</v>
      </c>
      <c r="Q2177" s="3">
        <v>-2464.3929338484322</v>
      </c>
      <c r="R2177" s="3">
        <v>-169309.3781858726</v>
      </c>
      <c r="S2177" s="3">
        <v>-314.57496363687898</v>
      </c>
      <c r="T2177" s="3">
        <v>-67529.692463326995</v>
      </c>
      <c r="V2177">
        <v>40147</v>
      </c>
      <c r="W2177" s="2">
        <v>0.59024873847112125</v>
      </c>
      <c r="X2177" s="2">
        <v>0.40285667613742376</v>
      </c>
      <c r="Y2177" s="2">
        <v>0.65871374971386187</v>
      </c>
      <c r="Z2177" s="2">
        <v>0.78528904703418723</v>
      </c>
      <c r="AA2177" s="2">
        <v>1.6911684615026807E-2</v>
      </c>
      <c r="AB2177" s="2">
        <v>0.42235281481688619</v>
      </c>
      <c r="AC2177" s="2">
        <v>1.5428922547926641E-3</v>
      </c>
      <c r="AD2177" s="2">
        <v>0</v>
      </c>
      <c r="AE2177" s="2">
        <v>2.1797236423163734E-2</v>
      </c>
      <c r="AF2177">
        <v>302785.17791064834</v>
      </c>
      <c r="AG2177">
        <v>559.08890398828862</v>
      </c>
      <c r="AH2177">
        <v>105079.0295125829</v>
      </c>
      <c r="AI2177">
        <v>15454.330680194882</v>
      </c>
      <c r="AJ2177">
        <v>4.3616275991200677</v>
      </c>
      <c r="AK2177">
        <v>133475.79972477574</v>
      </c>
      <c r="AL2177">
        <v>244.51394035140967</v>
      </c>
      <c r="AM2177">
        <v>45955.638488153425</v>
      </c>
      <c r="AN2177">
        <v>7048.0292412973604</v>
      </c>
      <c r="AO2177">
        <v>1.9090184828078425</v>
      </c>
      <c r="AP2177">
        <v>-169309.3781858726</v>
      </c>
      <c r="AQ2177">
        <v>-314.57496363687892</v>
      </c>
      <c r="AR2177">
        <v>-59123.391024429475</v>
      </c>
      <c r="AS2177">
        <v>-8406.3014388975207</v>
      </c>
      <c r="AT2177">
        <v>-2.4526091163122254</v>
      </c>
      <c r="AU2177" s="3">
        <v>-14497252.855029622</v>
      </c>
      <c r="AV2177" s="3">
        <v>-463158.00798747432</v>
      </c>
      <c r="AW2177">
        <v>126962.18735223002</v>
      </c>
      <c r="AX2177">
        <v>23861273.490978111</v>
      </c>
      <c r="AY2177">
        <v>4056.1859803245602</v>
      </c>
      <c r="AZ2177">
        <v>762319.59314219782</v>
      </c>
      <c r="BA2177">
        <v>49824.521847124008</v>
      </c>
      <c r="BB2177">
        <v>9364020.6359484866</v>
      </c>
      <c r="BC2177">
        <v>1591.793046476128</v>
      </c>
      <c r="BD2177">
        <v>299161.58515472349</v>
      </c>
      <c r="BE2177">
        <v>-77137.665505106008</v>
      </c>
      <c r="BF2177">
        <v>-14497252.855029622</v>
      </c>
      <c r="BG2177">
        <v>-2464.3929338484322</v>
      </c>
      <c r="BH2177">
        <v>-463158.00798747432</v>
      </c>
      <c r="BI2177">
        <v>5.5337981404984058</v>
      </c>
      <c r="BJ2177">
        <v>20.550804639387824</v>
      </c>
      <c r="BK2177">
        <v>15.017006498889419</v>
      </c>
      <c r="BL2177">
        <v>27.14323799017361</v>
      </c>
      <c r="BM2177">
        <v>7.170999615348042</v>
      </c>
      <c r="BN2177">
        <f t="shared" si="210"/>
        <v>-19.972238374825569</v>
      </c>
      <c r="BO2177">
        <v>0.56349960381605646</v>
      </c>
      <c r="BP2177">
        <v>3.7761371051111249E-2</v>
      </c>
      <c r="BQ2177">
        <v>4.9070320322238258E-2</v>
      </c>
      <c r="BR2177">
        <v>0.18452380952380953</v>
      </c>
      <c r="BS2177">
        <v>0.34482758620689657</v>
      </c>
      <c r="BT2177">
        <v>0.1111111111111111</v>
      </c>
      <c r="BU2177">
        <v>0.57196103823411548</v>
      </c>
      <c r="BV2177">
        <v>0.78528904703418723</v>
      </c>
      <c r="BW2177">
        <v>1.7543241301895027E-2</v>
      </c>
      <c r="BX2177">
        <v>0.42235281481688619</v>
      </c>
      <c r="BY2177">
        <f t="shared" si="211"/>
        <v>0.2310060072447028</v>
      </c>
      <c r="BZ2177">
        <v>0</v>
      </c>
      <c r="CA2177">
        <f t="shared" si="212"/>
        <v>1.262435181860538E-2</v>
      </c>
      <c r="CC2177">
        <v>0.2310060072447028</v>
      </c>
      <c r="CD2177">
        <v>1.262435181860538E-2</v>
      </c>
    </row>
    <row r="2178" spans="1:82" x14ac:dyDescent="0.3">
      <c r="A2178">
        <v>0</v>
      </c>
      <c r="B2178" t="s">
        <v>1342</v>
      </c>
      <c r="C2178" t="s">
        <v>1382</v>
      </c>
      <c r="D2178">
        <v>40149</v>
      </c>
      <c r="E2178" s="2">
        <f t="shared" si="216"/>
        <v>0.56835883877804061</v>
      </c>
      <c r="F2178" s="2" t="s">
        <v>1939</v>
      </c>
      <c r="G2178" s="3">
        <v>353</v>
      </c>
      <c r="H2178" s="1">
        <v>0.37463497133805235</v>
      </c>
      <c r="I2178" s="1">
        <f t="shared" si="213"/>
        <v>-17.160955807310462</v>
      </c>
      <c r="J2178" s="1">
        <v>2.94868870642</v>
      </c>
      <c r="K2178" s="1">
        <v>-101.00689522</v>
      </c>
      <c r="L2178" s="2">
        <v>0.13857467448799998</v>
      </c>
      <c r="M2178" s="2">
        <v>-8.6545339731572825E-4</v>
      </c>
      <c r="N2178" s="7">
        <v>0</v>
      </c>
      <c r="O2178" s="2">
        <v>1.1234208070757697E-3</v>
      </c>
      <c r="P2178" s="3">
        <v>-6153.2913118747992</v>
      </c>
      <c r="Q2178" s="3">
        <v>-196.58525481162559</v>
      </c>
      <c r="R2178" s="3">
        <v>-38811.771627553484</v>
      </c>
      <c r="S2178" s="3">
        <v>-72.025862129817099</v>
      </c>
      <c r="T2178" s="3">
        <v>-14344.369902424463</v>
      </c>
      <c r="V2178">
        <v>40149</v>
      </c>
      <c r="W2178" s="2">
        <v>0.52553944594683732</v>
      </c>
      <c r="X2178" s="2">
        <v>1.0050218685678026E-2</v>
      </c>
      <c r="Y2178" s="2">
        <v>0.57188450603750607</v>
      </c>
      <c r="Z2178" s="2">
        <v>0.84089337780241868</v>
      </c>
      <c r="AA2178" s="2">
        <v>0.2911357631239363</v>
      </c>
      <c r="AB2178" s="2">
        <v>0.34205445346864882</v>
      </c>
      <c r="AC2178" s="2">
        <v>-8.6545339731572825E-4</v>
      </c>
      <c r="AD2178" s="2">
        <v>0</v>
      </c>
      <c r="AE2178" s="2">
        <v>1.1234208070757697E-3</v>
      </c>
      <c r="AF2178">
        <v>50166.002998114527</v>
      </c>
      <c r="AG2178">
        <v>93.100447204107525</v>
      </c>
      <c r="AH2178">
        <v>17497.940970761963</v>
      </c>
      <c r="AI2178">
        <v>1043.3514291646741</v>
      </c>
      <c r="AJ2178">
        <v>0.72594677717165923</v>
      </c>
      <c r="AK2178">
        <v>11354.231370561041</v>
      </c>
      <c r="AL2178">
        <v>21.074585074290418</v>
      </c>
      <c r="AM2178">
        <v>3960.9030535028987</v>
      </c>
      <c r="AN2178">
        <v>236.01944399927535</v>
      </c>
      <c r="AO2178">
        <v>0.16432600234623393</v>
      </c>
      <c r="AP2178">
        <v>-38811.771627553484</v>
      </c>
      <c r="AQ2178">
        <v>-72.025862129817114</v>
      </c>
      <c r="AR2178">
        <v>-13537.037917259066</v>
      </c>
      <c r="AS2178">
        <v>-807.33198516539869</v>
      </c>
      <c r="AT2178">
        <v>-0.56162077482542527</v>
      </c>
      <c r="AU2178" s="3">
        <v>-1156449.5691537498</v>
      </c>
      <c r="AV2178" s="3">
        <v>-36946.232789296912</v>
      </c>
      <c r="AW2178">
        <v>8012.3930246070004</v>
      </c>
      <c r="AX2178">
        <v>1505849.1450446397</v>
      </c>
      <c r="AY2178">
        <v>255.979807319304</v>
      </c>
      <c r="AZ2178">
        <v>48108.844987589997</v>
      </c>
      <c r="BA2178">
        <v>1859.1017127322011</v>
      </c>
      <c r="BB2178">
        <v>349399.57589088986</v>
      </c>
      <c r="BC2178">
        <v>59.394552507678412</v>
      </c>
      <c r="BD2178">
        <v>11162.61219829308</v>
      </c>
      <c r="BE2178">
        <v>-6153.2913118747992</v>
      </c>
      <c r="BF2178">
        <v>-1156449.5691537498</v>
      </c>
      <c r="BG2178">
        <v>-196.58525481162559</v>
      </c>
      <c r="BH2178">
        <v>-36946.232789296912</v>
      </c>
      <c r="BI2178">
        <v>0.17522986217225781</v>
      </c>
      <c r="BJ2178">
        <v>0.54986483351031012</v>
      </c>
      <c r="BK2178">
        <v>0.37463497133805235</v>
      </c>
      <c r="BL2178">
        <v>22.757872360827584</v>
      </c>
      <c r="BM2178">
        <v>5.5969165535171221</v>
      </c>
      <c r="BN2178">
        <f t="shared" si="210"/>
        <v>-17.160955807310462</v>
      </c>
      <c r="BO2178">
        <v>0.56835883877804061</v>
      </c>
      <c r="BP2178">
        <v>1.2060395886947654E-3</v>
      </c>
      <c r="BQ2178">
        <v>4.8907664893971733E-2</v>
      </c>
      <c r="BR2178">
        <v>0.2857142857142857</v>
      </c>
      <c r="BS2178">
        <v>0.2413793103448276</v>
      </c>
      <c r="BT2178">
        <v>0.1111111111111111</v>
      </c>
      <c r="BU2178">
        <v>0.4914520804543917</v>
      </c>
      <c r="BV2178">
        <v>0.84089337780241868</v>
      </c>
      <c r="BW2178">
        <v>0.30200805303312894</v>
      </c>
      <c r="BX2178">
        <v>0.34205445346864882</v>
      </c>
      <c r="BY2178">
        <f t="shared" si="211"/>
        <v>8.9998805951352262E-2</v>
      </c>
      <c r="BZ2178">
        <v>0</v>
      </c>
      <c r="CA2178">
        <f t="shared" si="212"/>
        <v>8.1357713373747921E-4</v>
      </c>
      <c r="CC2178">
        <v>8.9998805951352262E-2</v>
      </c>
      <c r="CD2178">
        <v>8.1357713373747921E-4</v>
      </c>
    </row>
    <row r="2179" spans="1:82" x14ac:dyDescent="0.3">
      <c r="A2179">
        <v>0</v>
      </c>
      <c r="B2179" t="s">
        <v>1342</v>
      </c>
      <c r="C2179" t="s">
        <v>1383</v>
      </c>
      <c r="D2179">
        <v>40151</v>
      </c>
      <c r="E2179" s="2">
        <f t="shared" si="216"/>
        <v>0.46778353098798975</v>
      </c>
      <c r="F2179" s="2" t="s">
        <v>1936</v>
      </c>
      <c r="G2179" s="3">
        <v>-159</v>
      </c>
      <c r="H2179" s="1">
        <v>0.37949290229453825</v>
      </c>
      <c r="I2179" s="1">
        <f t="shared" si="213"/>
        <v>-14.493235202946774</v>
      </c>
      <c r="J2179" s="1">
        <v>2.754407788</v>
      </c>
      <c r="K2179" s="1">
        <v>-39.225325953800002</v>
      </c>
      <c r="L2179" s="2">
        <v>0.10680945883699999</v>
      </c>
      <c r="M2179" s="2">
        <v>-2.7245398159882162E-4</v>
      </c>
      <c r="N2179" s="7">
        <v>0</v>
      </c>
      <c r="O2179" s="2">
        <v>3.3795843336309861E-5</v>
      </c>
      <c r="P2179" s="3">
        <v>-7969.5610653585009</v>
      </c>
      <c r="Q2179" s="3">
        <v>-254.61141255361198</v>
      </c>
      <c r="R2179" s="3">
        <v>-73112.763093637492</v>
      </c>
      <c r="S2179" s="3">
        <v>-135.36016705775251</v>
      </c>
      <c r="T2179" s="3">
        <v>-27484.165010605018</v>
      </c>
      <c r="V2179">
        <v>40151</v>
      </c>
      <c r="W2179" s="2">
        <v>0.41910393453915079</v>
      </c>
      <c r="X2179" s="2">
        <v>1.0180540925212233E-2</v>
      </c>
      <c r="Y2179" s="2">
        <v>0.46768882158999725</v>
      </c>
      <c r="Z2179" s="2">
        <v>0.78548924600069425</v>
      </c>
      <c r="AA2179" s="2">
        <v>0.11306055077201796</v>
      </c>
      <c r="AB2179" s="2">
        <v>0.26364594542804376</v>
      </c>
      <c r="AC2179" s="2">
        <v>-2.7245398159882162E-4</v>
      </c>
      <c r="AD2179" s="2">
        <v>0</v>
      </c>
      <c r="AE2179" s="2">
        <v>3.3795843336309861E-5</v>
      </c>
      <c r="AF2179">
        <v>87964.177106175193</v>
      </c>
      <c r="AG2179">
        <v>162.82038735564922</v>
      </c>
      <c r="AH2179">
        <v>30601.587987431827</v>
      </c>
      <c r="AI2179">
        <v>2460.9202244791354</v>
      </c>
      <c r="AJ2179">
        <v>1.2699103516355383</v>
      </c>
      <c r="AK2179">
        <v>14851.414012537707</v>
      </c>
      <c r="AL2179">
        <v>27.46022029789669</v>
      </c>
      <c r="AM2179">
        <v>5161.0634346718443</v>
      </c>
      <c r="AN2179">
        <v>417.27976663410197</v>
      </c>
      <c r="AO2179">
        <v>0.21419728060640025</v>
      </c>
      <c r="AP2179">
        <v>-73112.763093637492</v>
      </c>
      <c r="AQ2179">
        <v>-135.36016705775253</v>
      </c>
      <c r="AR2179">
        <v>-25440.524552759984</v>
      </c>
      <c r="AS2179">
        <v>-2043.6404578450333</v>
      </c>
      <c r="AT2179">
        <v>-1.055713071029138</v>
      </c>
      <c r="AU2179" s="3">
        <v>-1497799.3066234766</v>
      </c>
      <c r="AV2179" s="3">
        <v>-47851.668875325835</v>
      </c>
      <c r="AW2179">
        <v>9567.2475267390018</v>
      </c>
      <c r="AX2179">
        <v>1798068.500175328</v>
      </c>
      <c r="AY2179">
        <v>305.65427469040804</v>
      </c>
      <c r="AZ2179">
        <v>57444.664385315285</v>
      </c>
      <c r="BA2179">
        <v>1597.686461380501</v>
      </c>
      <c r="BB2179">
        <v>300269.19355185138</v>
      </c>
      <c r="BC2179">
        <v>51.04286213679606</v>
      </c>
      <c r="BD2179">
        <v>9592.9955099894523</v>
      </c>
      <c r="BE2179">
        <v>-7969.5610653585009</v>
      </c>
      <c r="BF2179">
        <v>-1497799.3066234766</v>
      </c>
      <c r="BG2179">
        <v>-254.61141255361198</v>
      </c>
      <c r="BH2179">
        <v>-47851.668875325835</v>
      </c>
      <c r="BI2179">
        <v>0.20346260872844626</v>
      </c>
      <c r="BJ2179">
        <v>0.58295551102298448</v>
      </c>
      <c r="BK2179">
        <v>0.37949290229453825</v>
      </c>
      <c r="BL2179">
        <v>18.302005282234358</v>
      </c>
      <c r="BM2179">
        <v>3.8087700792875832</v>
      </c>
      <c r="BN2179">
        <f t="shared" si="210"/>
        <v>-14.493235202946774</v>
      </c>
      <c r="BO2179">
        <v>0.46778353098798975</v>
      </c>
      <c r="BP2179">
        <v>1.1525515592741026E-3</v>
      </c>
      <c r="BQ2179">
        <v>2.5666029134461591E-2</v>
      </c>
      <c r="BR2179">
        <v>0.24629380053908356</v>
      </c>
      <c r="BS2179">
        <v>0.2413793103448276</v>
      </c>
      <c r="BT2179">
        <v>0.1111111111111111</v>
      </c>
      <c r="BU2179">
        <v>0.41505442196691522</v>
      </c>
      <c r="BV2179">
        <v>0.78548924600069425</v>
      </c>
      <c r="BW2179">
        <v>0.11728272901661614</v>
      </c>
      <c r="BX2179">
        <v>0.26364594542804376</v>
      </c>
      <c r="BY2179">
        <f t="shared" si="211"/>
        <v>5.1148760678093E-2</v>
      </c>
      <c r="BZ2179">
        <v>0</v>
      </c>
      <c r="CA2179">
        <f t="shared" si="212"/>
        <v>3.0815411049429881E-5</v>
      </c>
      <c r="CC2179">
        <v>5.1148760678093E-2</v>
      </c>
      <c r="CD2179">
        <v>3.0815411049429881E-5</v>
      </c>
    </row>
    <row r="2180" spans="1:82" x14ac:dyDescent="0.3">
      <c r="A2180">
        <v>0</v>
      </c>
      <c r="B2180" t="s">
        <v>1342</v>
      </c>
      <c r="C2180" t="s">
        <v>1384</v>
      </c>
      <c r="D2180">
        <v>40153</v>
      </c>
      <c r="E2180" s="2">
        <f t="shared" si="216"/>
        <v>0.51686314768355734</v>
      </c>
      <c r="F2180" s="2" t="s">
        <v>1937</v>
      </c>
      <c r="G2180" s="3">
        <v>2357</v>
      </c>
      <c r="H2180" s="1">
        <v>0.37658696245189172</v>
      </c>
      <c r="I2180" s="1">
        <f t="shared" si="213"/>
        <v>-18.568098041822033</v>
      </c>
      <c r="J2180" s="1">
        <v>2.8476543072</v>
      </c>
      <c r="K2180" s="1">
        <v>-57.663479820100001</v>
      </c>
      <c r="L2180" s="2">
        <v>0.1131519689499999</v>
      </c>
      <c r="M2180" s="2">
        <v>-2.9195622892336684E-3</v>
      </c>
      <c r="N2180" s="7">
        <v>0</v>
      </c>
      <c r="O2180" s="2">
        <v>4.0088300293448127E-3</v>
      </c>
      <c r="P2180" s="3">
        <v>-36563.569844030302</v>
      </c>
      <c r="Q2180" s="3">
        <v>-1168.1323588142218</v>
      </c>
      <c r="R2180" s="3">
        <v>-194391.86122872483</v>
      </c>
      <c r="S2180" s="3">
        <v>-357.90794965805691</v>
      </c>
      <c r="T2180" s="3">
        <v>-65357.417865034993</v>
      </c>
      <c r="V2180">
        <v>40153</v>
      </c>
      <c r="W2180" s="2">
        <v>0.47910690088628438</v>
      </c>
      <c r="X2180" s="2">
        <v>1.01025841589186E-2</v>
      </c>
      <c r="Y2180" s="2">
        <v>0.6058199832212714</v>
      </c>
      <c r="Z2180" s="2">
        <v>0.81208085613834213</v>
      </c>
      <c r="AA2180" s="2">
        <v>0.16620549681525509</v>
      </c>
      <c r="AB2180" s="2">
        <v>0.27930164758529064</v>
      </c>
      <c r="AC2180" s="2">
        <v>-2.9195622892336684E-3</v>
      </c>
      <c r="AD2180" s="2">
        <v>0</v>
      </c>
      <c r="AE2180" s="2">
        <v>4.0088300293448127E-3</v>
      </c>
      <c r="AF2180">
        <v>207962.5854418652</v>
      </c>
      <c r="AG2180">
        <v>382.87852913194212</v>
      </c>
      <c r="AH2180">
        <v>71960.834807110441</v>
      </c>
      <c r="AI2180">
        <v>-2044.106700078831</v>
      </c>
      <c r="AJ2180">
        <v>2.9878127584540928</v>
      </c>
      <c r="AK2180">
        <v>13570.724213140365</v>
      </c>
      <c r="AL2180">
        <v>24.970579473885142</v>
      </c>
      <c r="AM2180">
        <v>4693.143145508815</v>
      </c>
      <c r="AN2180">
        <v>-133.83290351219679</v>
      </c>
      <c r="AO2180">
        <v>0.19487026434664642</v>
      </c>
      <c r="AP2180">
        <v>-194391.86122872483</v>
      </c>
      <c r="AQ2180">
        <v>-357.90794965805696</v>
      </c>
      <c r="AR2180">
        <v>-67267.691661601624</v>
      </c>
      <c r="AS2180">
        <v>1910.2737965666342</v>
      </c>
      <c r="AT2180">
        <v>-2.7929424941074465</v>
      </c>
      <c r="AU2180" s="3">
        <v>-6871757.3164870553</v>
      </c>
      <c r="AV2180" s="3">
        <v>-219538.79551554483</v>
      </c>
      <c r="AW2180">
        <v>39054.210915406999</v>
      </c>
      <c r="AX2180">
        <v>7339848.3994415915</v>
      </c>
      <c r="AY2180">
        <v>1247.7033208969042</v>
      </c>
      <c r="AZ2180">
        <v>234493.36212936416</v>
      </c>
      <c r="BA2180">
        <v>2490.6410713766963</v>
      </c>
      <c r="BB2180">
        <v>468091.08295453631</v>
      </c>
      <c r="BC2180">
        <v>79.570962082682399</v>
      </c>
      <c r="BD2180">
        <v>14954.56661381933</v>
      </c>
      <c r="BE2180">
        <v>-36563.569844030302</v>
      </c>
      <c r="BF2180">
        <v>-6871757.3164870553</v>
      </c>
      <c r="BG2180">
        <v>-1168.1323588142218</v>
      </c>
      <c r="BH2180">
        <v>-219538.79551554483</v>
      </c>
      <c r="BI2180">
        <v>0.67593474329677139</v>
      </c>
      <c r="BJ2180">
        <v>1.0525217057486631</v>
      </c>
      <c r="BK2180">
        <v>0.37658696245189172</v>
      </c>
      <c r="BL2180">
        <v>23.2791116167326</v>
      </c>
      <c r="BM2180">
        <v>4.7110135749105684</v>
      </c>
      <c r="BN2180">
        <f t="shared" si="210"/>
        <v>-18.568098041822033</v>
      </c>
      <c r="BO2180">
        <v>0.51686314768355734</v>
      </c>
      <c r="BP2180">
        <v>4.2306896135611977E-3</v>
      </c>
      <c r="BQ2180">
        <v>2.6869414064704559E-2</v>
      </c>
      <c r="BR2180">
        <v>0.17261904761904762</v>
      </c>
      <c r="BS2180">
        <v>0.27586206896551724</v>
      </c>
      <c r="BT2180">
        <v>0.1111111111111111</v>
      </c>
      <c r="BU2180">
        <v>0.53174954327702539</v>
      </c>
      <c r="BV2180">
        <v>0.81208085613834213</v>
      </c>
      <c r="BW2180">
        <v>0.17241234109466297</v>
      </c>
      <c r="BX2180">
        <v>0.27930164758529064</v>
      </c>
      <c r="BY2180">
        <f t="shared" si="211"/>
        <v>0.11424022350307876</v>
      </c>
      <c r="BZ2180">
        <v>0</v>
      </c>
      <c r="CA2180">
        <f t="shared" si="212"/>
        <v>3.4988209089366566E-3</v>
      </c>
      <c r="CC2180">
        <v>0.11424022350307876</v>
      </c>
      <c r="CD2180">
        <v>3.4988209089366566E-3</v>
      </c>
    </row>
    <row r="2181" spans="1:82" x14ac:dyDescent="0.3">
      <c r="A2181">
        <v>0</v>
      </c>
      <c r="B2181" t="s">
        <v>1385</v>
      </c>
      <c r="C2181" t="s">
        <v>275</v>
      </c>
      <c r="D2181">
        <v>41001</v>
      </c>
      <c r="E2181" s="2">
        <f t="shared" si="216"/>
        <v>0.4418838912679196</v>
      </c>
      <c r="F2181" s="2" t="s">
        <v>1936</v>
      </c>
      <c r="G2181" s="3">
        <v>990</v>
      </c>
      <c r="H2181" s="1">
        <v>0.37498693409433426</v>
      </c>
      <c r="I2181" s="1">
        <f t="shared" si="213"/>
        <v>-7.7562984962542423</v>
      </c>
      <c r="J2181" s="1">
        <v>2.3085207758299999</v>
      </c>
      <c r="K2181" s="1">
        <v>-13.3147906631</v>
      </c>
      <c r="L2181" s="2">
        <v>7.4825338155999954E-2</v>
      </c>
      <c r="M2181" s="2">
        <v>-5.0460965437183964E-4</v>
      </c>
      <c r="N2181" s="7">
        <v>0</v>
      </c>
      <c r="O2181" s="2">
        <v>4.5452924543020745E-3</v>
      </c>
      <c r="P2181" s="3">
        <v>-4468.7631272139997</v>
      </c>
      <c r="Q2181" s="3">
        <v>-104.06581285064797</v>
      </c>
      <c r="R2181" s="3">
        <v>-3383.3130755606471</v>
      </c>
      <c r="S2181" s="3">
        <v>9.4232779817206822</v>
      </c>
      <c r="T2181" s="3">
        <v>-1878.0579838157582</v>
      </c>
      <c r="V2181">
        <v>41001</v>
      </c>
      <c r="W2181" s="2">
        <v>0.32748470842146693</v>
      </c>
      <c r="X2181" s="2">
        <v>1.0059660683730726E-2</v>
      </c>
      <c r="Y2181" s="2">
        <v>0.38583984270648214</v>
      </c>
      <c r="Z2181" s="2">
        <v>0.65833325460508907</v>
      </c>
      <c r="AA2181" s="2">
        <v>3.8377694236556695E-2</v>
      </c>
      <c r="AB2181" s="2">
        <v>0.18469709738177134</v>
      </c>
      <c r="AC2181" s="2">
        <v>-5.0460965437183964E-4</v>
      </c>
      <c r="AD2181" s="2">
        <v>0</v>
      </c>
      <c r="AE2181" s="2">
        <v>4.5452924543020745E-3</v>
      </c>
      <c r="AF2181">
        <v>11160.109243658873</v>
      </c>
      <c r="AG2181">
        <v>-46.571553944781137</v>
      </c>
      <c r="AH2181">
        <v>-8752.97945729399</v>
      </c>
      <c r="AI2181">
        <v>15884.14244126116</v>
      </c>
      <c r="AJ2181">
        <v>-0.19560491007068329</v>
      </c>
      <c r="AK2181">
        <v>7776.7961680982262</v>
      </c>
      <c r="AL2181">
        <v>-37.148275963060449</v>
      </c>
      <c r="AM2181">
        <v>-6981.9035191329249</v>
      </c>
      <c r="AN2181">
        <v>12235.008519284336</v>
      </c>
      <c r="AO2181">
        <v>-0.15695638802059927</v>
      </c>
      <c r="AP2181">
        <v>-3383.3130755606471</v>
      </c>
      <c r="AQ2181">
        <v>9.4232779817206875</v>
      </c>
      <c r="AR2181">
        <v>1771.0759381610651</v>
      </c>
      <c r="AS2181">
        <v>-3649.1339219768233</v>
      </c>
      <c r="AT2181">
        <v>3.8648522050084011E-2</v>
      </c>
      <c r="AU2181" s="3">
        <v>-839859.34212859906</v>
      </c>
      <c r="AV2181" s="3">
        <v>-19558.128867150779</v>
      </c>
      <c r="AW2181">
        <v>18788.340132656002</v>
      </c>
      <c r="AX2181">
        <v>3531080.6445313687</v>
      </c>
      <c r="AY2181">
        <v>437.53133302419201</v>
      </c>
      <c r="AZ2181">
        <v>82229.638728566642</v>
      </c>
      <c r="BA2181">
        <v>14319.577005442003</v>
      </c>
      <c r="BB2181">
        <v>2691221.3024027701</v>
      </c>
      <c r="BC2181">
        <v>333.46552017354406</v>
      </c>
      <c r="BD2181">
        <v>62671.509861415871</v>
      </c>
      <c r="BE2181">
        <v>-4468.7631272139997</v>
      </c>
      <c r="BF2181">
        <v>-839859.34212859906</v>
      </c>
      <c r="BG2181">
        <v>-104.06581285064797</v>
      </c>
      <c r="BH2181">
        <v>-19558.128867150779</v>
      </c>
      <c r="BI2181">
        <v>0.16482583583373756</v>
      </c>
      <c r="BJ2181">
        <v>0.53981276992807181</v>
      </c>
      <c r="BK2181">
        <v>0.37498693409433426</v>
      </c>
      <c r="BL2181">
        <v>18.531543164509554</v>
      </c>
      <c r="BM2181">
        <v>10.775244668255311</v>
      </c>
      <c r="BN2181">
        <f t="shared" si="210"/>
        <v>-7.7562984962542423</v>
      </c>
      <c r="BO2181">
        <v>0.4418838912679196</v>
      </c>
      <c r="BP2181">
        <v>8.8199126252558064E-4</v>
      </c>
      <c r="BQ2181">
        <v>0</v>
      </c>
      <c r="BR2181">
        <v>0</v>
      </c>
      <c r="BS2181">
        <v>6.8965517241379309E-2</v>
      </c>
      <c r="BT2181">
        <v>0.83333333333333337</v>
      </c>
      <c r="BU2181">
        <v>0.22212335230101771</v>
      </c>
      <c r="BV2181">
        <v>0.65833325460508907</v>
      </c>
      <c r="BW2181">
        <v>3.9810886137506947E-2</v>
      </c>
      <c r="BX2181">
        <v>0.18469709738177134</v>
      </c>
      <c r="BY2181">
        <f t="shared" si="211"/>
        <v>0.11581469499978055</v>
      </c>
      <c r="BZ2181">
        <v>0</v>
      </c>
      <c r="CA2181">
        <f t="shared" si="212"/>
        <v>5.9797612051378842E-3</v>
      </c>
      <c r="CC2181">
        <v>0.11581469499978055</v>
      </c>
      <c r="CD2181">
        <v>5.9797612051378842E-3</v>
      </c>
    </row>
    <row r="2182" spans="1:82" x14ac:dyDescent="0.3">
      <c r="A2182">
        <v>0</v>
      </c>
      <c r="B2182" t="s">
        <v>1385</v>
      </c>
      <c r="C2182" t="s">
        <v>92</v>
      </c>
      <c r="D2182">
        <v>41003</v>
      </c>
      <c r="E2182" s="2">
        <f t="shared" si="216"/>
        <v>0.46079778025560253</v>
      </c>
      <c r="F2182" s="2" t="s">
        <v>1936</v>
      </c>
      <c r="G2182" s="3">
        <v>18578</v>
      </c>
      <c r="H2182" s="1">
        <v>10.582206012068697</v>
      </c>
      <c r="I2182" s="1">
        <f t="shared" si="213"/>
        <v>-9.5243984900803262</v>
      </c>
      <c r="J2182" s="1">
        <v>1.74538105238</v>
      </c>
      <c r="K2182" s="1">
        <v>-3.2649777867799998</v>
      </c>
      <c r="L2182" s="2">
        <v>0.21643501517000008</v>
      </c>
      <c r="M2182" s="2">
        <v>-4.7692218079548472E-4</v>
      </c>
      <c r="N2182" s="7">
        <v>0</v>
      </c>
      <c r="O2182" s="2">
        <v>1.2067372710191314E-2</v>
      </c>
      <c r="P2182" s="3">
        <v>304030.14753866004</v>
      </c>
      <c r="Q2182" s="3">
        <v>7080.0674669991204</v>
      </c>
      <c r="R2182" s="3">
        <v>-2191.8685316980409</v>
      </c>
      <c r="S2182" s="3">
        <v>-172.80376045390403</v>
      </c>
      <c r="T2182" s="3">
        <v>-20179.313921668538</v>
      </c>
      <c r="V2182">
        <v>41003</v>
      </c>
      <c r="W2182" s="2">
        <v>0.41485382891386446</v>
      </c>
      <c r="X2182" s="2">
        <v>0.28388562930559669</v>
      </c>
      <c r="Y2182" s="2">
        <v>0.2863274744830247</v>
      </c>
      <c r="Z2182" s="2">
        <v>0.49773967848578576</v>
      </c>
      <c r="AA2182" s="2">
        <v>9.4107614877828715E-3</v>
      </c>
      <c r="AB2182" s="2">
        <v>0.53424307940094795</v>
      </c>
      <c r="AC2182" s="2">
        <v>-4.7692218079548472E-4</v>
      </c>
      <c r="AD2182" s="2">
        <v>0</v>
      </c>
      <c r="AE2182" s="2">
        <v>1.2067372710191314E-2</v>
      </c>
      <c r="AF2182">
        <v>-9381.6802642009279</v>
      </c>
      <c r="AG2182">
        <v>-214.35299440536602</v>
      </c>
      <c r="AH2182">
        <v>-40286.982024783276</v>
      </c>
      <c r="AI2182">
        <v>14497.498229620549</v>
      </c>
      <c r="AJ2182">
        <v>-0.95052014329991352</v>
      </c>
      <c r="AK2182">
        <v>-11573.548795898969</v>
      </c>
      <c r="AL2182">
        <v>-387.15675485926999</v>
      </c>
      <c r="AM2182">
        <v>-72764.914094423206</v>
      </c>
      <c r="AN2182">
        <v>26796.116377591949</v>
      </c>
      <c r="AO2182">
        <v>-1.7123554694848073</v>
      </c>
      <c r="AP2182">
        <v>-2191.8685316980409</v>
      </c>
      <c r="AQ2182">
        <v>-172.80376045390398</v>
      </c>
      <c r="AR2182">
        <v>-32477.93206963993</v>
      </c>
      <c r="AS2182">
        <v>12298.6181479714</v>
      </c>
      <c r="AT2182">
        <v>-0.7618353261848938</v>
      </c>
      <c r="AU2182" s="3">
        <v>57139425.928415768</v>
      </c>
      <c r="AV2182" s="3">
        <v>1330627.8797478147</v>
      </c>
      <c r="AW2182">
        <v>184981.41849805001</v>
      </c>
      <c r="AX2182">
        <v>34765407.792523518</v>
      </c>
      <c r="AY2182">
        <v>4307.7337353225994</v>
      </c>
      <c r="AZ2182">
        <v>809595.47821652936</v>
      </c>
      <c r="BA2182">
        <v>489011.56603671005</v>
      </c>
      <c r="BB2182">
        <v>91904833.720939279</v>
      </c>
      <c r="BC2182">
        <v>11387.80120232172</v>
      </c>
      <c r="BD2182">
        <v>2140223.3579643439</v>
      </c>
      <c r="BE2182">
        <v>304030.14753866004</v>
      </c>
      <c r="BF2182">
        <v>57139425.928415768</v>
      </c>
      <c r="BG2182">
        <v>7080.0674669991204</v>
      </c>
      <c r="BH2182">
        <v>1330627.8797478147</v>
      </c>
      <c r="BI2182">
        <v>3.8403655715870912</v>
      </c>
      <c r="BJ2182">
        <v>14.422571583655788</v>
      </c>
      <c r="BK2182">
        <v>10.582206012068697</v>
      </c>
      <c r="BL2182">
        <v>35.637692331108646</v>
      </c>
      <c r="BM2182">
        <v>26.11329384102832</v>
      </c>
      <c r="BN2182">
        <f t="shared" si="210"/>
        <v>-9.5243984900803262</v>
      </c>
      <c r="BO2182">
        <v>0.46079778025560253</v>
      </c>
      <c r="BP2182">
        <v>2.1429585571465248E-2</v>
      </c>
      <c r="BQ2182">
        <v>0</v>
      </c>
      <c r="BR2182">
        <v>0</v>
      </c>
      <c r="BS2182">
        <v>3.4482758620689655E-2</v>
      </c>
      <c r="BT2182">
        <v>0.77777777777777779</v>
      </c>
      <c r="BU2182">
        <v>0.27275785251032802</v>
      </c>
      <c r="BV2182">
        <v>0.49773967848578576</v>
      </c>
      <c r="BW2182">
        <v>9.7622007134677089E-3</v>
      </c>
      <c r="BX2182">
        <v>0.53424307940094795</v>
      </c>
      <c r="BY2182">
        <f t="shared" si="211"/>
        <v>9.0409766700475708E-2</v>
      </c>
      <c r="BZ2182">
        <v>0</v>
      </c>
      <c r="CA2182">
        <f t="shared" si="212"/>
        <v>5.3924603357426671E-3</v>
      </c>
      <c r="CC2182">
        <v>9.0409766700475708E-2</v>
      </c>
      <c r="CD2182">
        <v>5.3924603357426671E-3</v>
      </c>
    </row>
    <row r="2183" spans="1:82" x14ac:dyDescent="0.3">
      <c r="A2183">
        <v>0</v>
      </c>
      <c r="B2183" t="s">
        <v>1385</v>
      </c>
      <c r="C2183" t="s">
        <v>1386</v>
      </c>
      <c r="D2183">
        <v>41005</v>
      </c>
      <c r="E2183" s="2">
        <f t="shared" si="216"/>
        <v>0.49007907565706021</v>
      </c>
      <c r="F2183" s="2" t="s">
        <v>1936</v>
      </c>
      <c r="G2183" s="3">
        <v>130127</v>
      </c>
      <c r="H2183" s="1">
        <v>16.242506189587289</v>
      </c>
      <c r="I2183" s="1">
        <f t="shared" si="213"/>
        <v>-10.740774438948677</v>
      </c>
      <c r="J2183" s="1">
        <v>1.8060646741699999</v>
      </c>
      <c r="K2183" s="1">
        <v>-0.92372057450699996</v>
      </c>
      <c r="L2183" s="2">
        <v>0.20594780941000002</v>
      </c>
      <c r="M2183" s="2">
        <v>-5.9900504528679959E-4</v>
      </c>
      <c r="N2183" s="7">
        <v>3.6202578222899998E-4</v>
      </c>
      <c r="O2183" s="2">
        <v>2.893916489392663E-2</v>
      </c>
      <c r="P2183" s="3">
        <v>1657289.1901191</v>
      </c>
      <c r="Q2183" s="3">
        <v>38593.933441681198</v>
      </c>
      <c r="R2183" s="3">
        <v>-73430.754562048591</v>
      </c>
      <c r="S2183" s="3">
        <v>-1038.3201308653236</v>
      </c>
      <c r="T2183" s="3">
        <v>-89231.701614312246</v>
      </c>
      <c r="V2183">
        <v>41005</v>
      </c>
      <c r="W2183" s="2">
        <v>0.45140914477914695</v>
      </c>
      <c r="X2183" s="2">
        <v>0.43573278443760305</v>
      </c>
      <c r="Y2183" s="2">
        <v>0.27534058404155026</v>
      </c>
      <c r="Z2183" s="2">
        <v>0.51504515247263838</v>
      </c>
      <c r="AA2183" s="2">
        <v>2.6624726340378278E-3</v>
      </c>
      <c r="AB2183" s="2">
        <v>0.50835670840347735</v>
      </c>
      <c r="AC2183" s="2">
        <v>-5.9900504528679959E-4</v>
      </c>
      <c r="AD2183" s="2">
        <v>7.4906382867288455E-4</v>
      </c>
      <c r="AE2183" s="2">
        <v>2.893916489392663E-2</v>
      </c>
      <c r="AF2183">
        <v>-78502.6034653635</v>
      </c>
      <c r="AG2183">
        <v>-1053.2037048253028</v>
      </c>
      <c r="AH2183">
        <v>-197946.37738762534</v>
      </c>
      <c r="AI2183">
        <v>106715.16644163587</v>
      </c>
      <c r="AJ2183">
        <v>-4.697082212033167</v>
      </c>
      <c r="AK2183">
        <v>-151933.35802741209</v>
      </c>
      <c r="AL2183">
        <v>-2091.5238356906266</v>
      </c>
      <c r="AM2183">
        <v>-393095.43310380122</v>
      </c>
      <c r="AN2183">
        <v>212632.5205434995</v>
      </c>
      <c r="AO2183">
        <v>-9.3245110105933726</v>
      </c>
      <c r="AP2183">
        <v>-73430.754562048591</v>
      </c>
      <c r="AQ2183">
        <v>-1038.3201308653238</v>
      </c>
      <c r="AR2183">
        <v>-195149.05571617588</v>
      </c>
      <c r="AS2183">
        <v>105917.35410186363</v>
      </c>
      <c r="AT2183">
        <v>-4.6274287985602056</v>
      </c>
      <c r="AU2183" s="3">
        <v>311470930.39098364</v>
      </c>
      <c r="AV2183" s="3">
        <v>7253343.8510295646</v>
      </c>
      <c r="AW2183">
        <v>1083750.9672968001</v>
      </c>
      <c r="AX2183">
        <v>203680156.7937606</v>
      </c>
      <c r="AY2183">
        <v>25237.727337257598</v>
      </c>
      <c r="AZ2183">
        <v>4743178.4757641926</v>
      </c>
      <c r="BA2183">
        <v>2741040.1574159004</v>
      </c>
      <c r="BB2183">
        <v>515151087.1847443</v>
      </c>
      <c r="BC2183">
        <v>63831.660778938793</v>
      </c>
      <c r="BD2183">
        <v>11996522.326793756</v>
      </c>
      <c r="BE2183">
        <v>1657289.1901191</v>
      </c>
      <c r="BF2183">
        <v>311470930.39098364</v>
      </c>
      <c r="BG2183">
        <v>38593.933441681198</v>
      </c>
      <c r="BH2183">
        <v>7253343.8510295646</v>
      </c>
      <c r="BI2183">
        <v>6.9328710988583619</v>
      </c>
      <c r="BJ2183">
        <v>23.175377288445652</v>
      </c>
      <c r="BK2183">
        <v>16.242506189587289</v>
      </c>
      <c r="BL2183">
        <v>41.689749344699251</v>
      </c>
      <c r="BM2183">
        <v>30.948974905750575</v>
      </c>
      <c r="BN2183">
        <f t="shared" ref="BN2183:BN2246" si="217">IF(BL2183=-999,-999,BM2183-BL2183)</f>
        <v>-10.740774438948677</v>
      </c>
      <c r="BO2183">
        <v>0.49007907565706021</v>
      </c>
      <c r="BP2183">
        <v>4.1144341136901949E-2</v>
      </c>
      <c r="BQ2183">
        <v>0</v>
      </c>
      <c r="BR2183">
        <v>1.7857142857142856E-2</v>
      </c>
      <c r="BS2183">
        <v>3.4482758620689655E-2</v>
      </c>
      <c r="BT2183">
        <v>0.88888888888888884</v>
      </c>
      <c r="BU2183">
        <v>0.30759218792836923</v>
      </c>
      <c r="BV2183">
        <v>0.51504515247263838</v>
      </c>
      <c r="BW2183">
        <v>2.7619010726533484E-3</v>
      </c>
      <c r="BX2183">
        <v>0.50835670840347735</v>
      </c>
      <c r="BY2183">
        <f t="shared" ref="BY2183:BY2246" si="218">IF(I2183=-999,-999,CC2183)</f>
        <v>7.8201121245294408E-2</v>
      </c>
      <c r="BZ2183">
        <v>7.4906382867288455E-4</v>
      </c>
      <c r="CA2183">
        <f t="shared" ref="CA2183:CA2246" si="219">IF(I2183=-999,-999,CD2183)</f>
        <v>1.3393364303362588E-2</v>
      </c>
      <c r="CC2183">
        <v>7.8201121245294408E-2</v>
      </c>
      <c r="CD2183">
        <v>1.3393364303362588E-2</v>
      </c>
    </row>
    <row r="2184" spans="1:82" x14ac:dyDescent="0.3">
      <c r="A2184">
        <v>0</v>
      </c>
      <c r="B2184" t="s">
        <v>1385</v>
      </c>
      <c r="C2184" t="s">
        <v>1387</v>
      </c>
      <c r="D2184">
        <v>41007</v>
      </c>
      <c r="E2184" s="2">
        <f t="shared" si="216"/>
        <v>0.65537923945986576</v>
      </c>
      <c r="F2184" s="2" t="s">
        <v>1940</v>
      </c>
      <c r="G2184" s="3">
        <v>4810</v>
      </c>
      <c r="H2184" s="1">
        <v>3.8321063730747031</v>
      </c>
      <c r="I2184" s="1">
        <f t="shared" ref="I2184:I2247" si="220">BN2184</f>
        <v>-12.898809231707965</v>
      </c>
      <c r="J2184" s="1">
        <v>1.3665701104900001</v>
      </c>
      <c r="K2184" s="1">
        <v>52.632403417699997</v>
      </c>
      <c r="L2184" s="2">
        <v>0.30755454472999988</v>
      </c>
      <c r="M2184" s="2">
        <v>1.7029169857591349E-2</v>
      </c>
      <c r="N2184" s="7">
        <v>0.219250141313</v>
      </c>
      <c r="O2184" s="2">
        <v>2.3496918143959589E-2</v>
      </c>
      <c r="P2184" s="3">
        <v>241136.94453857004</v>
      </c>
      <c r="Q2184" s="3">
        <v>5615.4491583832396</v>
      </c>
      <c r="R2184" s="3">
        <v>-9343.085883193693</v>
      </c>
      <c r="S2184" s="3">
        <v>-123.95308756862121</v>
      </c>
      <c r="T2184" s="3">
        <v>-12643.673140206873</v>
      </c>
      <c r="V2184">
        <v>41007</v>
      </c>
      <c r="W2184" s="2">
        <v>0.56808080661994198</v>
      </c>
      <c r="X2184" s="2">
        <v>0.1028027547418378</v>
      </c>
      <c r="Y2184" s="2">
        <v>0.32517390507093219</v>
      </c>
      <c r="Z2184" s="2">
        <v>0.38971212990771414</v>
      </c>
      <c r="AA2184" s="2">
        <v>0.15170424653370473</v>
      </c>
      <c r="AB2184" s="2">
        <v>0.75916037398687275</v>
      </c>
      <c r="AC2184" s="2">
        <v>1.7029169857591349E-2</v>
      </c>
      <c r="AD2184" s="2">
        <v>0.45364821609611583</v>
      </c>
      <c r="AE2184" s="2">
        <v>2.3496918143959589E-2</v>
      </c>
      <c r="AF2184">
        <v>-6196.0152622287133</v>
      </c>
      <c r="AG2184">
        <v>-86.659282505967781</v>
      </c>
      <c r="AH2184">
        <v>-16287.343996679625</v>
      </c>
      <c r="AI2184">
        <v>7499.0241395190187</v>
      </c>
      <c r="AJ2184">
        <v>-0.38626576309419103</v>
      </c>
      <c r="AK2184">
        <v>-15539.101145422406</v>
      </c>
      <c r="AL2184">
        <v>-210.61237007458902</v>
      </c>
      <c r="AM2184">
        <v>-39583.943256449151</v>
      </c>
      <c r="AN2184">
        <v>18151.95025908167</v>
      </c>
      <c r="AO2184">
        <v>-0.93915822397239668</v>
      </c>
      <c r="AP2184">
        <v>-9343.085883193693</v>
      </c>
      <c r="AQ2184">
        <v>-123.95308756862124</v>
      </c>
      <c r="AR2184">
        <v>-23296.599259769526</v>
      </c>
      <c r="AS2184">
        <v>10652.926119562651</v>
      </c>
      <c r="AT2184">
        <v>-0.55289246087820565</v>
      </c>
      <c r="AU2184" s="3">
        <v>45319277.356578849</v>
      </c>
      <c r="AV2184" s="3">
        <v>1055367.514826546</v>
      </c>
      <c r="AW2184">
        <v>136953.80026115</v>
      </c>
      <c r="AX2184">
        <v>25739097.22108053</v>
      </c>
      <c r="AY2184">
        <v>3189.2960404118007</v>
      </c>
      <c r="AZ2184">
        <v>599396.29783499381</v>
      </c>
      <c r="BA2184">
        <v>378090.74479972001</v>
      </c>
      <c r="BB2184">
        <v>71058374.577659383</v>
      </c>
      <c r="BC2184">
        <v>8804.7451987950408</v>
      </c>
      <c r="BD2184">
        <v>1654763.81266154</v>
      </c>
      <c r="BE2184">
        <v>241136.94453857004</v>
      </c>
      <c r="BF2184">
        <v>45319277.356578849</v>
      </c>
      <c r="BG2184">
        <v>5615.4491583832396</v>
      </c>
      <c r="BH2184">
        <v>1055367.514826546</v>
      </c>
      <c r="BI2184">
        <v>1.3943053660456153</v>
      </c>
      <c r="BJ2184">
        <v>5.2264117391203184</v>
      </c>
      <c r="BK2184">
        <v>3.8321063730747031</v>
      </c>
      <c r="BL2184">
        <v>45.478504374678501</v>
      </c>
      <c r="BM2184">
        <v>32.579695142970536</v>
      </c>
      <c r="BN2184">
        <f t="shared" si="217"/>
        <v>-12.898809231707965</v>
      </c>
      <c r="BO2184">
        <v>0.65537923945986576</v>
      </c>
      <c r="BP2184">
        <v>1.1065764034352377E-2</v>
      </c>
      <c r="BQ2184">
        <v>0</v>
      </c>
      <c r="BR2184">
        <v>5.9523809523809521E-3</v>
      </c>
      <c r="BS2184">
        <v>3.4482758620689655E-2</v>
      </c>
      <c r="BT2184">
        <v>0.66666666666666663</v>
      </c>
      <c r="BU2184">
        <v>0.36939356429125914</v>
      </c>
      <c r="BV2184">
        <v>0.38971212990771414</v>
      </c>
      <c r="BW2184">
        <v>0.15736955034616673</v>
      </c>
      <c r="BX2184">
        <v>0.75916037398687275</v>
      </c>
      <c r="BY2184">
        <f t="shared" si="218"/>
        <v>0.34097029601576018</v>
      </c>
      <c r="BZ2184">
        <v>0.45364821609611583</v>
      </c>
      <c r="CA2184">
        <f t="shared" si="219"/>
        <v>7.1937285857845406E-3</v>
      </c>
      <c r="CC2184">
        <v>0.34097029601576018</v>
      </c>
      <c r="CD2184">
        <v>7.1937285857845406E-3</v>
      </c>
    </row>
    <row r="2185" spans="1:82" x14ac:dyDescent="0.3">
      <c r="A2185">
        <v>0</v>
      </c>
      <c r="B2185" t="s">
        <v>1385</v>
      </c>
      <c r="C2185" t="s">
        <v>99</v>
      </c>
      <c r="D2185">
        <v>41009</v>
      </c>
      <c r="E2185" s="2">
        <f t="shared" si="216"/>
        <v>0.52022382025111069</v>
      </c>
      <c r="F2185" s="2" t="s">
        <v>1937</v>
      </c>
      <c r="G2185" s="3">
        <v>7753</v>
      </c>
      <c r="H2185" s="1">
        <v>4.921259628711832</v>
      </c>
      <c r="I2185" s="1">
        <f t="shared" si="220"/>
        <v>-9.4911933780373161</v>
      </c>
      <c r="J2185" s="1">
        <v>1.7848832563299999</v>
      </c>
      <c r="K2185" s="1">
        <v>10.0543839664</v>
      </c>
      <c r="L2185" s="2">
        <v>0.18613615266000005</v>
      </c>
      <c r="M2185" s="2">
        <v>1.5324990612411763E-3</v>
      </c>
      <c r="N2185" s="7">
        <v>3.5948065264699999E-2</v>
      </c>
      <c r="O2185" s="2">
        <v>2.5434015958219484E-2</v>
      </c>
      <c r="P2185" s="3">
        <v>134578.78907832</v>
      </c>
      <c r="Q2185" s="3">
        <v>3133.9882377302401</v>
      </c>
      <c r="R2185" s="3">
        <v>-10060.238003346793</v>
      </c>
      <c r="S2185" s="3">
        <v>-64.539710078721072</v>
      </c>
      <c r="T2185" s="3">
        <v>-7900.6973737670814</v>
      </c>
      <c r="V2185">
        <v>41009</v>
      </c>
      <c r="W2185" s="2">
        <v>0.38753627320169232</v>
      </c>
      <c r="X2185" s="2">
        <v>0.13202113860567091</v>
      </c>
      <c r="Y2185" s="2">
        <v>0.28550542116948935</v>
      </c>
      <c r="Z2185" s="2">
        <v>0.50900473391121392</v>
      </c>
      <c r="AA2185" s="2">
        <v>2.8980108164133839E-2</v>
      </c>
      <c r="AB2185" s="2">
        <v>0.45945408281934486</v>
      </c>
      <c r="AC2185" s="2">
        <v>1.5324990612411763E-3</v>
      </c>
      <c r="AD2185" s="2">
        <v>7.4379772718855555E-2</v>
      </c>
      <c r="AE2185" s="2">
        <v>2.5434015958219484E-2</v>
      </c>
      <c r="AF2185">
        <v>-12291.087335807286</v>
      </c>
      <c r="AG2185">
        <v>-86.906391475760046</v>
      </c>
      <c r="AH2185">
        <v>-16333.787362921379</v>
      </c>
      <c r="AI2185">
        <v>5865.3658132640912</v>
      </c>
      <c r="AJ2185">
        <v>-0.3923911033810597</v>
      </c>
      <c r="AK2185">
        <v>-22351.325339154078</v>
      </c>
      <c r="AL2185">
        <v>-151.44610155448112</v>
      </c>
      <c r="AM2185">
        <v>-28463.826166620358</v>
      </c>
      <c r="AN2185">
        <v>10094.70724319599</v>
      </c>
      <c r="AO2185">
        <v>-0.68456520089699702</v>
      </c>
      <c r="AP2185">
        <v>-10060.238003346793</v>
      </c>
      <c r="AQ2185">
        <v>-64.539710078721072</v>
      </c>
      <c r="AR2185">
        <v>-12130.038803698979</v>
      </c>
      <c r="AS2185">
        <v>4229.3414299318983</v>
      </c>
      <c r="AT2185">
        <v>-0.29217409751593731</v>
      </c>
      <c r="AU2185" s="3">
        <v>25292737.619379461</v>
      </c>
      <c r="AV2185" s="3">
        <v>589001.74939902127</v>
      </c>
      <c r="AW2185">
        <v>108292.62750095001</v>
      </c>
      <c r="AX2185">
        <v>20352516.412528545</v>
      </c>
      <c r="AY2185">
        <v>2521.8522409453999</v>
      </c>
      <c r="AZ2185">
        <v>473956.91016327846</v>
      </c>
      <c r="BA2185">
        <v>242871.41657927001</v>
      </c>
      <c r="BB2185">
        <v>45645254.031908005</v>
      </c>
      <c r="BC2185">
        <v>5655.84047867564</v>
      </c>
      <c r="BD2185">
        <v>1062958.6595622997</v>
      </c>
      <c r="BE2185">
        <v>134578.78907832</v>
      </c>
      <c r="BF2185">
        <v>25292737.619379461</v>
      </c>
      <c r="BG2185">
        <v>3133.9882377302401</v>
      </c>
      <c r="BH2185">
        <v>589001.74939902127</v>
      </c>
      <c r="BI2185">
        <v>2.2403547573336051</v>
      </c>
      <c r="BJ2185">
        <v>7.1616143860454375</v>
      </c>
      <c r="BK2185">
        <v>4.921259628711832</v>
      </c>
      <c r="BL2185">
        <v>35.258376910396962</v>
      </c>
      <c r="BM2185">
        <v>25.767183532359645</v>
      </c>
      <c r="BN2185">
        <f t="shared" si="217"/>
        <v>-9.4911933780373161</v>
      </c>
      <c r="BO2185">
        <v>0.52022382025111069</v>
      </c>
      <c r="BP2185">
        <v>1.4113601602100194E-2</v>
      </c>
      <c r="BQ2185">
        <v>0</v>
      </c>
      <c r="BR2185">
        <v>5.9523809523809521E-3</v>
      </c>
      <c r="BS2185">
        <v>0.27586206896551724</v>
      </c>
      <c r="BT2185">
        <v>0.72222222222222221</v>
      </c>
      <c r="BU2185">
        <v>0.27180693103611109</v>
      </c>
      <c r="BV2185">
        <v>0.50900473391121392</v>
      </c>
      <c r="BW2185">
        <v>3.0062352867358755E-2</v>
      </c>
      <c r="BX2185">
        <v>0.45945408281934486</v>
      </c>
      <c r="BY2185">
        <f t="shared" si="218"/>
        <v>0.15460426200058811</v>
      </c>
      <c r="BZ2185">
        <v>7.4379772718855555E-2</v>
      </c>
      <c r="CA2185">
        <f t="shared" si="219"/>
        <v>1.3010971782569452E-2</v>
      </c>
      <c r="CC2185">
        <v>0.15460426200058811</v>
      </c>
      <c r="CD2185">
        <v>1.3010971782569452E-2</v>
      </c>
    </row>
    <row r="2186" spans="1:82" x14ac:dyDescent="0.3">
      <c r="A2186">
        <v>0</v>
      </c>
      <c r="B2186" t="s">
        <v>1385</v>
      </c>
      <c r="C2186" t="s">
        <v>1135</v>
      </c>
      <c r="D2186">
        <v>41011</v>
      </c>
      <c r="E2186" s="2">
        <f t="shared" si="216"/>
        <v>0.59160141747157435</v>
      </c>
      <c r="F2186" s="2" t="s">
        <v>1938</v>
      </c>
      <c r="G2186" s="3">
        <v>4922</v>
      </c>
      <c r="H2186" s="1">
        <v>1.8778515916978595</v>
      </c>
      <c r="I2186" s="1">
        <f t="shared" si="220"/>
        <v>-9.8956054839493177</v>
      </c>
      <c r="J2186" s="1">
        <v>1.47885429954</v>
      </c>
      <c r="K2186" s="1">
        <v>-16.552123827700001</v>
      </c>
      <c r="L2186" s="2">
        <v>0.33993437093000001</v>
      </c>
      <c r="M2186" s="2">
        <v>-2.8272182663067573E-3</v>
      </c>
      <c r="N2186" s="7">
        <v>0.110613341697</v>
      </c>
      <c r="O2186" s="2">
        <v>4.6045052576022365E-2</v>
      </c>
      <c r="P2186" s="3">
        <v>199219.81948822</v>
      </c>
      <c r="Q2186" s="3">
        <v>4639.3088782770401</v>
      </c>
      <c r="R2186" s="3">
        <v>-12379.30226329049</v>
      </c>
      <c r="S2186" s="3">
        <v>-47.109941158005704</v>
      </c>
      <c r="T2186" s="3">
        <v>-6677.5075794000077</v>
      </c>
      <c r="V2186">
        <v>41011</v>
      </c>
      <c r="W2186" s="2">
        <v>0.47466608428355583</v>
      </c>
      <c r="X2186" s="2">
        <v>5.0376554779191014E-2</v>
      </c>
      <c r="Y2186" s="2">
        <v>0.22623338869523285</v>
      </c>
      <c r="Z2186" s="2">
        <v>0.42173281449150457</v>
      </c>
      <c r="AA2186" s="2">
        <v>4.7708774647546574E-2</v>
      </c>
      <c r="AB2186" s="2">
        <v>0.83908597218995551</v>
      </c>
      <c r="AC2186" s="2">
        <v>-2.8272182663067573E-3</v>
      </c>
      <c r="AD2186" s="2">
        <v>0.22886892951023546</v>
      </c>
      <c r="AE2186" s="2">
        <v>4.6045052576022365E-2</v>
      </c>
      <c r="AF2186">
        <v>-26177.89122720329</v>
      </c>
      <c r="AG2186">
        <v>-151.10866025183563</v>
      </c>
      <c r="AH2186">
        <v>-28400.405117934701</v>
      </c>
      <c r="AI2186">
        <v>8642.8350273539163</v>
      </c>
      <c r="AJ2186">
        <v>-0.68624431217028137</v>
      </c>
      <c r="AK2186">
        <v>-38557.193490493781</v>
      </c>
      <c r="AL2186">
        <v>-198.21860140984131</v>
      </c>
      <c r="AM2186">
        <v>-37254.572786019591</v>
      </c>
      <c r="AN2186">
        <v>10819.495116038801</v>
      </c>
      <c r="AO2186">
        <v>-0.90367607160320873</v>
      </c>
      <c r="AP2186">
        <v>-12379.30226329049</v>
      </c>
      <c r="AQ2186">
        <v>-47.109941158005682</v>
      </c>
      <c r="AR2186">
        <v>-8854.1676680848905</v>
      </c>
      <c r="AS2186">
        <v>2176.6600886848846</v>
      </c>
      <c r="AT2186">
        <v>-0.21743175943292736</v>
      </c>
      <c r="AU2186" s="3">
        <v>37441372.874616064</v>
      </c>
      <c r="AV2186" s="3">
        <v>871911.71058338694</v>
      </c>
      <c r="AW2186">
        <v>210803.54121347002</v>
      </c>
      <c r="AX2186">
        <v>39618417.535659552</v>
      </c>
      <c r="AY2186">
        <v>4909.0634799100399</v>
      </c>
      <c r="AZ2186">
        <v>922609.39041429292</v>
      </c>
      <c r="BA2186">
        <v>410023.36070169002</v>
      </c>
      <c r="BB2186">
        <v>77059790.410275623</v>
      </c>
      <c r="BC2186">
        <v>9548.37235818708</v>
      </c>
      <c r="BD2186">
        <v>1794521.1009976799</v>
      </c>
      <c r="BE2186">
        <v>199219.81948822</v>
      </c>
      <c r="BF2186">
        <v>37441372.874616064</v>
      </c>
      <c r="BG2186">
        <v>4639.3088782770401</v>
      </c>
      <c r="BH2186">
        <v>871911.71058338694</v>
      </c>
      <c r="BI2186">
        <v>1.3387138382305046</v>
      </c>
      <c r="BJ2186">
        <v>3.2165654299283641</v>
      </c>
      <c r="BK2186">
        <v>1.8778515916978595</v>
      </c>
      <c r="BL2186">
        <v>43.768555767308307</v>
      </c>
      <c r="BM2186">
        <v>33.872950283358989</v>
      </c>
      <c r="BN2186">
        <f t="shared" si="217"/>
        <v>-9.8956054839493177</v>
      </c>
      <c r="BO2186">
        <v>0.59160141747157435</v>
      </c>
      <c r="BP2186">
        <v>9.5906443174315799E-3</v>
      </c>
      <c r="BQ2186">
        <v>0</v>
      </c>
      <c r="BR2186">
        <v>0</v>
      </c>
      <c r="BS2186">
        <v>0.13793103448275862</v>
      </c>
      <c r="BT2186">
        <v>0.77777777777777779</v>
      </c>
      <c r="BU2186">
        <v>0.28338840546230415</v>
      </c>
      <c r="BV2186">
        <v>0.42173281449150457</v>
      </c>
      <c r="BW2186">
        <v>4.9490430132309728E-2</v>
      </c>
      <c r="BX2186">
        <v>0.83908597218995551</v>
      </c>
      <c r="BY2186">
        <f t="shared" si="218"/>
        <v>0.11784075201913757</v>
      </c>
      <c r="BZ2186">
        <v>0.22886892951023546</v>
      </c>
      <c r="CA2186">
        <f t="shared" si="219"/>
        <v>1.3124730374962337E-2</v>
      </c>
      <c r="CC2186">
        <v>0.11784075201913757</v>
      </c>
      <c r="CD2186">
        <v>1.3124730374962337E-2</v>
      </c>
    </row>
    <row r="2187" spans="1:82" x14ac:dyDescent="0.3">
      <c r="A2187">
        <v>0</v>
      </c>
      <c r="B2187" t="s">
        <v>1385</v>
      </c>
      <c r="C2187" t="s">
        <v>1388</v>
      </c>
      <c r="D2187">
        <v>41013</v>
      </c>
      <c r="E2187" s="2">
        <f t="shared" si="216"/>
        <v>0.46718655023013994</v>
      </c>
      <c r="F2187" s="2" t="s">
        <v>1937</v>
      </c>
      <c r="G2187" s="3">
        <v>5069</v>
      </c>
      <c r="H2187" s="1">
        <v>0.37522642821357854</v>
      </c>
      <c r="I2187" s="1">
        <f t="shared" si="220"/>
        <v>-7.9096501052100017</v>
      </c>
      <c r="J2187" s="1">
        <v>2.12930609459</v>
      </c>
      <c r="K2187" s="1">
        <v>-40.197038688900001</v>
      </c>
      <c r="L2187" s="2">
        <v>5.1238350268999977E-2</v>
      </c>
      <c r="M2187" s="2">
        <v>-7.5289704176123556E-3</v>
      </c>
      <c r="N2187" s="7">
        <v>0</v>
      </c>
      <c r="O2187" s="2">
        <v>9.3017119447599515E-3</v>
      </c>
      <c r="P2187" s="3">
        <v>-1064.4202796280013</v>
      </c>
      <c r="Q2187" s="3">
        <v>-24.787566147696069</v>
      </c>
      <c r="R2187" s="3">
        <v>-697.90296743819636</v>
      </c>
      <c r="S2187" s="3">
        <v>12.560271411899484</v>
      </c>
      <c r="T2187" s="3">
        <v>1240.3775870992517</v>
      </c>
      <c r="V2187">
        <v>41013</v>
      </c>
      <c r="W2187" s="2">
        <v>0.31574166006845278</v>
      </c>
      <c r="X2187" s="2">
        <v>1.0066085519788454E-2</v>
      </c>
      <c r="Y2187" s="2">
        <v>0.37399989361760172</v>
      </c>
      <c r="Z2187" s="2">
        <v>0.60722564248870115</v>
      </c>
      <c r="AA2187" s="2">
        <v>0.11586135291581624</v>
      </c>
      <c r="AB2187" s="2">
        <v>0.12647553358976638</v>
      </c>
      <c r="AC2187" s="2">
        <v>-7.5289704176123556E-3</v>
      </c>
      <c r="AD2187" s="2">
        <v>0</v>
      </c>
      <c r="AE2187" s="2">
        <v>9.3017119447599515E-3</v>
      </c>
      <c r="AF2187">
        <v>1819.0520604624035</v>
      </c>
      <c r="AG2187">
        <v>-40.128910007114001</v>
      </c>
      <c r="AH2187">
        <v>-7542.1044647196968</v>
      </c>
      <c r="AI2187">
        <v>3526.5116489936427</v>
      </c>
      <c r="AJ2187">
        <v>-0.17499076271739153</v>
      </c>
      <c r="AK2187">
        <v>1121.1490930242071</v>
      </c>
      <c r="AL2187">
        <v>-27.568638595214516</v>
      </c>
      <c r="AM2187">
        <v>-5181.4403181733669</v>
      </c>
      <c r="AN2187">
        <v>2406.2250895465654</v>
      </c>
      <c r="AO2187">
        <v>-0.12032525218051442</v>
      </c>
      <c r="AP2187">
        <v>-697.90296743819636</v>
      </c>
      <c r="AQ2187">
        <v>12.560271411899485</v>
      </c>
      <c r="AR2187">
        <v>2360.6641465463299</v>
      </c>
      <c r="AS2187">
        <v>-1120.2865594470773</v>
      </c>
      <c r="AT2187">
        <v>5.4665510536877113E-2</v>
      </c>
      <c r="AU2187" s="3">
        <v>-200047.14735328656</v>
      </c>
      <c r="AV2187" s="3">
        <v>-4658.575181797999</v>
      </c>
      <c r="AW2187">
        <v>26549.617508411</v>
      </c>
      <c r="AX2187">
        <v>4989735.1145307636</v>
      </c>
      <c r="AY2187">
        <v>618.27119680185206</v>
      </c>
      <c r="AZ2187">
        <v>116197.88872694007</v>
      </c>
      <c r="BA2187">
        <v>25485.197228782999</v>
      </c>
      <c r="BB2187">
        <v>4789687.9671774767</v>
      </c>
      <c r="BC2187">
        <v>593.48363065415595</v>
      </c>
      <c r="BD2187">
        <v>111539.31354514207</v>
      </c>
      <c r="BE2187">
        <v>-1064.4202796280013</v>
      </c>
      <c r="BF2187">
        <v>-200047.14735328656</v>
      </c>
      <c r="BG2187">
        <v>-24.787566147696069</v>
      </c>
      <c r="BH2187">
        <v>-4658.575181797999</v>
      </c>
      <c r="BI2187">
        <v>0.21167205569428307</v>
      </c>
      <c r="BJ2187">
        <v>0.58689848390786159</v>
      </c>
      <c r="BK2187">
        <v>0.37522642821357854</v>
      </c>
      <c r="BL2187">
        <v>21.08092311887701</v>
      </c>
      <c r="BM2187">
        <v>13.171273013667008</v>
      </c>
      <c r="BN2187">
        <f t="shared" si="217"/>
        <v>-7.9096501052100017</v>
      </c>
      <c r="BO2187">
        <v>0.46718655023013994</v>
      </c>
      <c r="BP2187">
        <v>1.1975252663475372E-3</v>
      </c>
      <c r="BQ2187">
        <v>0</v>
      </c>
      <c r="BR2187">
        <v>0</v>
      </c>
      <c r="BS2187">
        <v>3.4482758620689655E-2</v>
      </c>
      <c r="BT2187">
        <v>0.72222222222222221</v>
      </c>
      <c r="BU2187">
        <v>0.22651500554624263</v>
      </c>
      <c r="BV2187">
        <v>0.60722564248870115</v>
      </c>
      <c r="BW2187">
        <v>0.12018812543134466</v>
      </c>
      <c r="BX2187">
        <v>0.12647553358976638</v>
      </c>
      <c r="BY2187">
        <f t="shared" si="218"/>
        <v>0.45528415666232336</v>
      </c>
      <c r="BZ2187">
        <v>0</v>
      </c>
      <c r="CA2187">
        <f t="shared" si="219"/>
        <v>1.7312889500910457E-2</v>
      </c>
      <c r="CC2187">
        <v>0.45528415666232336</v>
      </c>
      <c r="CD2187">
        <v>1.7312889500910457E-2</v>
      </c>
    </row>
    <row r="2188" spans="1:82" x14ac:dyDescent="0.3">
      <c r="A2188">
        <v>0</v>
      </c>
      <c r="B2188" t="s">
        <v>1385</v>
      </c>
      <c r="C2188" t="s">
        <v>1157</v>
      </c>
      <c r="D2188">
        <v>41015</v>
      </c>
      <c r="E2188" s="2">
        <f t="shared" si="216"/>
        <v>0.59530865326088356</v>
      </c>
      <c r="F2188" s="2" t="s">
        <v>1939</v>
      </c>
      <c r="G2188" s="3">
        <v>5146</v>
      </c>
      <c r="H2188" s="1">
        <v>0.37470302008860523</v>
      </c>
      <c r="I2188" s="1">
        <f t="shared" si="220"/>
        <v>-14.961914689781825</v>
      </c>
      <c r="J2188" s="1">
        <v>1.4412914242999999</v>
      </c>
      <c r="K2188" s="1">
        <v>-43.952720321100003</v>
      </c>
      <c r="L2188" s="2">
        <v>0.36956030199000001</v>
      </c>
      <c r="M2188" s="2">
        <v>-1.9881191175478985E-3</v>
      </c>
      <c r="N2188" s="7">
        <v>3.86388959005E-2</v>
      </c>
      <c r="O2188" s="2">
        <v>3.833500667786225E-2</v>
      </c>
      <c r="P2188" s="3">
        <v>12750.837208609999</v>
      </c>
      <c r="Q2188" s="3">
        <v>296.93367065251999</v>
      </c>
      <c r="R2188" s="3">
        <v>-1552.6632400969029</v>
      </c>
      <c r="S2188" s="3">
        <v>-3.6537621619493512</v>
      </c>
      <c r="T2188" s="3">
        <v>-562.75979214702784</v>
      </c>
      <c r="V2188">
        <v>41015</v>
      </c>
      <c r="W2188" s="2">
        <v>0.50387941686545612</v>
      </c>
      <c r="X2188" s="2">
        <v>1.0052044208858366E-2</v>
      </c>
      <c r="Y2188" s="2">
        <v>0.39525967862593347</v>
      </c>
      <c r="Z2188" s="2">
        <v>0.41102080783859357</v>
      </c>
      <c r="AA2188" s="2">
        <v>0.12668648753320616</v>
      </c>
      <c r="AB2188" s="2">
        <v>0.91221392067455187</v>
      </c>
      <c r="AC2188" s="2">
        <v>-1.9881191175478985E-3</v>
      </c>
      <c r="AD2188" s="2">
        <v>7.9947342757521106E-2</v>
      </c>
      <c r="AE2188" s="2">
        <v>3.833500667786225E-2</v>
      </c>
      <c r="AF2188">
        <v>-16529.87363172289</v>
      </c>
      <c r="AG2188">
        <v>-66.986616517520176</v>
      </c>
      <c r="AH2188">
        <v>-12589.927297394583</v>
      </c>
      <c r="AI2188">
        <v>4150.3642966954076</v>
      </c>
      <c r="AJ2188">
        <v>-0.30828419448257799</v>
      </c>
      <c r="AK2188">
        <v>-18082.536871819793</v>
      </c>
      <c r="AL2188">
        <v>-70.640378679469535</v>
      </c>
      <c r="AM2188">
        <v>-13276.640589875662</v>
      </c>
      <c r="AN2188">
        <v>4274.3177970294591</v>
      </c>
      <c r="AO2188">
        <v>-0.32563764055490546</v>
      </c>
      <c r="AP2188">
        <v>-1552.6632400969029</v>
      </c>
      <c r="AQ2188">
        <v>-3.6537621619493592</v>
      </c>
      <c r="AR2188">
        <v>-686.71329248107941</v>
      </c>
      <c r="AS2188">
        <v>123.95350033405157</v>
      </c>
      <c r="AT2188">
        <v>-1.7353446072327472E-2</v>
      </c>
      <c r="AU2188" s="3">
        <v>2396392.3449861631</v>
      </c>
      <c r="AV2188" s="3">
        <v>55805.714062434607</v>
      </c>
      <c r="AW2188">
        <v>78441.633086670001</v>
      </c>
      <c r="AX2188">
        <v>14742320.522308759</v>
      </c>
      <c r="AY2188">
        <v>1826.7006050924399</v>
      </c>
      <c r="AZ2188">
        <v>343310.11172107316</v>
      </c>
      <c r="BA2188">
        <v>91192.47029528</v>
      </c>
      <c r="BB2188">
        <v>17138712.867294922</v>
      </c>
      <c r="BC2188">
        <v>2123.6342757449597</v>
      </c>
      <c r="BD2188">
        <v>399115.82578350772</v>
      </c>
      <c r="BE2188">
        <v>12750.837208609999</v>
      </c>
      <c r="BF2188">
        <v>2396392.3449861631</v>
      </c>
      <c r="BG2188">
        <v>296.93367065251999</v>
      </c>
      <c r="BH2188">
        <v>55805.714062434607</v>
      </c>
      <c r="BI2188">
        <v>0.47559869704062407</v>
      </c>
      <c r="BJ2188">
        <v>0.85030171712922931</v>
      </c>
      <c r="BK2188">
        <v>0.37470302008860523</v>
      </c>
      <c r="BL2188">
        <v>41.647160543695826</v>
      </c>
      <c r="BM2188">
        <v>26.685245853914001</v>
      </c>
      <c r="BN2188">
        <f t="shared" si="217"/>
        <v>-14.961914689781825</v>
      </c>
      <c r="BO2188">
        <v>0.59530865326088356</v>
      </c>
      <c r="BP2188">
        <v>3.4285751873749637E-3</v>
      </c>
      <c r="BQ2188">
        <v>0</v>
      </c>
      <c r="BR2188">
        <v>0</v>
      </c>
      <c r="BS2188">
        <v>0</v>
      </c>
      <c r="BT2188">
        <v>0.83333333333333337</v>
      </c>
      <c r="BU2188">
        <v>0.42847637302008801</v>
      </c>
      <c r="BV2188">
        <v>0.41102080783859357</v>
      </c>
      <c r="BW2188">
        <v>0.1314175181879732</v>
      </c>
      <c r="BX2188">
        <v>0.91221392067455187</v>
      </c>
      <c r="BY2188">
        <f t="shared" si="218"/>
        <v>8.1260566069442541E-2</v>
      </c>
      <c r="BZ2188">
        <v>7.9947342757521106E-2</v>
      </c>
      <c r="CA2188">
        <f t="shared" si="219"/>
        <v>9.8990506825182047E-3</v>
      </c>
      <c r="CC2188">
        <v>8.1260566069442541E-2</v>
      </c>
      <c r="CD2188">
        <v>9.8990506825182047E-3</v>
      </c>
    </row>
    <row r="2189" spans="1:82" x14ac:dyDescent="0.3">
      <c r="A2189">
        <v>0</v>
      </c>
      <c r="B2189" t="s">
        <v>1385</v>
      </c>
      <c r="C2189" t="s">
        <v>1389</v>
      </c>
      <c r="D2189">
        <v>41017</v>
      </c>
      <c r="E2189" s="2">
        <f t="shared" si="216"/>
        <v>0.43131601778082551</v>
      </c>
      <c r="F2189" s="2" t="s">
        <v>1936</v>
      </c>
      <c r="G2189" s="3">
        <v>106805</v>
      </c>
      <c r="H2189" s="1">
        <v>3.9132812977907161</v>
      </c>
      <c r="I2189" s="1">
        <f t="shared" si="220"/>
        <v>-8.8832428153917249</v>
      </c>
      <c r="J2189" s="1">
        <v>2.2718016966999999</v>
      </c>
      <c r="K2189" s="1">
        <v>-48.080087993200003</v>
      </c>
      <c r="L2189" s="2">
        <v>7.3941251245000006E-2</v>
      </c>
      <c r="M2189" s="2">
        <v>-5.996277309501816E-3</v>
      </c>
      <c r="N2189" s="7">
        <v>0</v>
      </c>
      <c r="O2189" s="2">
        <v>3.9590929881490558E-2</v>
      </c>
      <c r="P2189" s="3">
        <v>306884.83724397991</v>
      </c>
      <c r="Q2189" s="3">
        <v>7146.5457286933597</v>
      </c>
      <c r="R2189" s="3">
        <v>-16885.705268161371</v>
      </c>
      <c r="S2189" s="3">
        <v>-208.87645201224677</v>
      </c>
      <c r="T2189" s="3">
        <v>-26943.388970292806</v>
      </c>
      <c r="V2189">
        <v>41017</v>
      </c>
      <c r="W2189" s="2">
        <v>0.36241367947572578</v>
      </c>
      <c r="X2189" s="2">
        <v>0.10498040981305436</v>
      </c>
      <c r="Y2189" s="2">
        <v>0.31047996657325011</v>
      </c>
      <c r="Z2189" s="2">
        <v>0.64786187781574078</v>
      </c>
      <c r="AA2189" s="2">
        <v>0.13858294603034815</v>
      </c>
      <c r="AB2189" s="2">
        <v>0.18251483813217767</v>
      </c>
      <c r="AC2189" s="2">
        <v>-5.996277309501816E-3</v>
      </c>
      <c r="AD2189" s="2">
        <v>0</v>
      </c>
      <c r="AE2189" s="2">
        <v>3.9590929881490558E-2</v>
      </c>
      <c r="AF2189">
        <v>-16052.352160302864</v>
      </c>
      <c r="AG2189">
        <v>-319.87443174895549</v>
      </c>
      <c r="AH2189">
        <v>-60119.409657919547</v>
      </c>
      <c r="AI2189">
        <v>19895.02120992076</v>
      </c>
      <c r="AJ2189">
        <v>-1.4201375842076798</v>
      </c>
      <c r="AK2189">
        <v>-32938.057428464235</v>
      </c>
      <c r="AL2189">
        <v>-528.75088376120232</v>
      </c>
      <c r="AM2189">
        <v>-99377.092486012742</v>
      </c>
      <c r="AN2189">
        <v>32209.31506772116</v>
      </c>
      <c r="AO2189">
        <v>-2.352774088441091</v>
      </c>
      <c r="AP2189">
        <v>-16885.705268161371</v>
      </c>
      <c r="AQ2189">
        <v>-208.87645201224683</v>
      </c>
      <c r="AR2189">
        <v>-39257.682828093195</v>
      </c>
      <c r="AS2189">
        <v>12314.2938578004</v>
      </c>
      <c r="AT2189">
        <v>-0.93263650423341127</v>
      </c>
      <c r="AU2189" s="3">
        <v>57675936.311633587</v>
      </c>
      <c r="AV2189" s="3">
        <v>1343121.8042506301</v>
      </c>
      <c r="AW2189">
        <v>340039.43604876008</v>
      </c>
      <c r="AX2189">
        <v>63907011.611003965</v>
      </c>
      <c r="AY2189">
        <v>7918.6296758923199</v>
      </c>
      <c r="AZ2189">
        <v>1488227.2612872026</v>
      </c>
      <c r="BA2189">
        <v>646924.27329273999</v>
      </c>
      <c r="BB2189">
        <v>121582947.92263755</v>
      </c>
      <c r="BC2189">
        <v>15065.17540458568</v>
      </c>
      <c r="BD2189">
        <v>2831349.0655378327</v>
      </c>
      <c r="BE2189">
        <v>306884.83724397991</v>
      </c>
      <c r="BF2189">
        <v>57675936.311633587</v>
      </c>
      <c r="BG2189">
        <v>7146.5457286933597</v>
      </c>
      <c r="BH2189">
        <v>1343121.8042506301</v>
      </c>
      <c r="BI2189">
        <v>1.8746862526534507</v>
      </c>
      <c r="BJ2189">
        <v>5.7879675504441668</v>
      </c>
      <c r="BK2189">
        <v>3.9132812977907161</v>
      </c>
      <c r="BL2189">
        <v>29.812470051122567</v>
      </c>
      <c r="BM2189">
        <v>20.929227235730842</v>
      </c>
      <c r="BN2189">
        <f t="shared" si="217"/>
        <v>-8.8832428153917249</v>
      </c>
      <c r="BO2189">
        <v>0.43131601778082551</v>
      </c>
      <c r="BP2189">
        <v>9.7916303045523633E-3</v>
      </c>
      <c r="BQ2189">
        <v>0</v>
      </c>
      <c r="BR2189">
        <v>5.9523809523809521E-3</v>
      </c>
      <c r="BS2189">
        <v>3.4482758620689655E-2</v>
      </c>
      <c r="BT2189">
        <v>0.77777777777777779</v>
      </c>
      <c r="BU2189">
        <v>0.2543965622792429</v>
      </c>
      <c r="BV2189">
        <v>0.64786187781574078</v>
      </c>
      <c r="BW2189">
        <v>0.14375824277007071</v>
      </c>
      <c r="BX2189">
        <v>0.18251483813217767</v>
      </c>
      <c r="BY2189">
        <f t="shared" si="218"/>
        <v>3.3416135406264827E-2</v>
      </c>
      <c r="BZ2189">
        <v>0</v>
      </c>
      <c r="CA2189">
        <f t="shared" si="219"/>
        <v>5.2206759509239191E-2</v>
      </c>
      <c r="CC2189">
        <v>3.3416135406264827E-2</v>
      </c>
      <c r="CD2189">
        <v>5.2206759509239191E-2</v>
      </c>
    </row>
    <row r="2190" spans="1:82" x14ac:dyDescent="0.3">
      <c r="A2190">
        <v>0</v>
      </c>
      <c r="B2190" t="s">
        <v>1385</v>
      </c>
      <c r="C2190" t="s">
        <v>222</v>
      </c>
      <c r="D2190">
        <v>41019</v>
      </c>
      <c r="E2190" s="2">
        <f t="shared" si="216"/>
        <v>0.55017401363709006</v>
      </c>
      <c r="F2190" s="2" t="s">
        <v>1938</v>
      </c>
      <c r="G2190" s="3">
        <v>14304</v>
      </c>
      <c r="H2190" s="1">
        <v>0.37469491519777132</v>
      </c>
      <c r="I2190" s="1">
        <f t="shared" si="220"/>
        <v>-11.299208846603559</v>
      </c>
      <c r="J2190" s="1">
        <v>1.8762951425800001</v>
      </c>
      <c r="K2190" s="1">
        <v>-36.703418427999999</v>
      </c>
      <c r="L2190" s="2">
        <v>0.21509667438000002</v>
      </c>
      <c r="M2190" s="2">
        <v>-8.9272158846060087E-3</v>
      </c>
      <c r="N2190" s="7">
        <v>1.6597303712500001E-2</v>
      </c>
      <c r="O2190" s="2">
        <v>5.2716573660090305E-2</v>
      </c>
      <c r="P2190" s="3">
        <v>-27787.684323829977</v>
      </c>
      <c r="Q2190" s="3">
        <v>-647.10253689355955</v>
      </c>
      <c r="R2190" s="3">
        <v>4091.428565066919</v>
      </c>
      <c r="S2190" s="3">
        <v>31.727868687268828</v>
      </c>
      <c r="T2190" s="3">
        <v>3728.24231718183</v>
      </c>
      <c r="V2190">
        <v>41019</v>
      </c>
      <c r="W2190" s="2">
        <v>0.42358840755151239</v>
      </c>
      <c r="X2190" s="2">
        <v>1.0051826781411555E-2</v>
      </c>
      <c r="Y2190" s="2">
        <v>0.39738606301049229</v>
      </c>
      <c r="Z2190" s="2">
        <v>0.53507315192790517</v>
      </c>
      <c r="AA2190" s="2">
        <v>0.10579156710062992</v>
      </c>
      <c r="AB2190" s="2">
        <v>0.53093955060559139</v>
      </c>
      <c r="AC2190" s="2">
        <v>-8.9272158846060087E-3</v>
      </c>
      <c r="AD2190" s="2">
        <v>3.43413106878332E-2</v>
      </c>
      <c r="AE2190" s="2">
        <v>5.2716573660090305E-2</v>
      </c>
      <c r="AF2190">
        <v>-19564.558864496474</v>
      </c>
      <c r="AG2190">
        <v>-153.63227124796188</v>
      </c>
      <c r="AH2190">
        <v>-28874.709995832589</v>
      </c>
      <c r="AI2190">
        <v>10855.968834681886</v>
      </c>
      <c r="AJ2190">
        <v>-0.6918766976321421</v>
      </c>
      <c r="AK2190">
        <v>-15473.130299429555</v>
      </c>
      <c r="AL2190">
        <v>-121.90440256069307</v>
      </c>
      <c r="AM2190">
        <v>-22911.555251787246</v>
      </c>
      <c r="AN2190">
        <v>8621.0564078183725</v>
      </c>
      <c r="AO2190">
        <v>-0.54894937781037312</v>
      </c>
      <c r="AP2190">
        <v>4091.428565066919</v>
      </c>
      <c r="AQ2190">
        <v>31.72786868726881</v>
      </c>
      <c r="AR2190">
        <v>5963.1547440453433</v>
      </c>
      <c r="AS2190">
        <v>-2234.9124268635132</v>
      </c>
      <c r="AT2190">
        <v>0.14292731982176898</v>
      </c>
      <c r="AU2190" s="3">
        <v>-5222417.3918206058</v>
      </c>
      <c r="AV2190" s="3">
        <v>-121616.45078377558</v>
      </c>
      <c r="AW2190">
        <v>192736.24922760998</v>
      </c>
      <c r="AX2190">
        <v>36222850.679837018</v>
      </c>
      <c r="AY2190">
        <v>4488.3234735605201</v>
      </c>
      <c r="AZ2190">
        <v>843535.51362096414</v>
      </c>
      <c r="BA2190">
        <v>164948.56490378</v>
      </c>
      <c r="BB2190">
        <v>31000433.288016412</v>
      </c>
      <c r="BC2190">
        <v>3841.2209366669604</v>
      </c>
      <c r="BD2190">
        <v>721919.06283718848</v>
      </c>
      <c r="BE2190">
        <v>-27787.684323829977</v>
      </c>
      <c r="BF2190">
        <v>-5222417.3918206058</v>
      </c>
      <c r="BG2190">
        <v>-647.10253689355955</v>
      </c>
      <c r="BH2190">
        <v>-121616.45078377558</v>
      </c>
      <c r="BI2190">
        <v>0.60631835219707486</v>
      </c>
      <c r="BJ2190">
        <v>0.98101326739484618</v>
      </c>
      <c r="BK2190">
        <v>0.37469491519777132</v>
      </c>
      <c r="BL2190">
        <v>31.088723378951382</v>
      </c>
      <c r="BM2190">
        <v>19.789514532347823</v>
      </c>
      <c r="BN2190">
        <f t="shared" si="217"/>
        <v>-11.299208846603559</v>
      </c>
      <c r="BO2190">
        <v>0.55017401363709006</v>
      </c>
      <c r="BP2190">
        <v>4.0395372155054799E-3</v>
      </c>
      <c r="BQ2190">
        <v>0</v>
      </c>
      <c r="BR2190">
        <v>0</v>
      </c>
      <c r="BS2190">
        <v>3.4482758620689655E-2</v>
      </c>
      <c r="BT2190">
        <v>0.94444444444444442</v>
      </c>
      <c r="BU2190">
        <v>0.32358452276804039</v>
      </c>
      <c r="BV2190">
        <v>0.53507315192790517</v>
      </c>
      <c r="BW2190">
        <v>0.10974228952347503</v>
      </c>
      <c r="BX2190">
        <v>0.53093955060559139</v>
      </c>
      <c r="BY2190">
        <f t="shared" si="218"/>
        <v>0.1277615653684416</v>
      </c>
      <c r="BZ2190">
        <v>3.43413106878332E-2</v>
      </c>
      <c r="CA2190">
        <f t="shared" si="219"/>
        <v>2.4059840451250755E-2</v>
      </c>
      <c r="CC2190">
        <v>0.1277615653684416</v>
      </c>
      <c r="CD2190">
        <v>2.4059840451250755E-2</v>
      </c>
    </row>
    <row r="2191" spans="1:82" x14ac:dyDescent="0.3">
      <c r="A2191">
        <v>1</v>
      </c>
      <c r="B2191" t="s">
        <v>1385</v>
      </c>
      <c r="C2191" t="s">
        <v>1390</v>
      </c>
      <c r="D2191">
        <v>41021</v>
      </c>
      <c r="E2191" s="2">
        <v>0</v>
      </c>
      <c r="F2191" s="2" t="s">
        <v>1954</v>
      </c>
      <c r="G2191" s="3">
        <v>-999</v>
      </c>
      <c r="H2191" s="1">
        <v>0.37587815964869548</v>
      </c>
      <c r="I2191" s="1">
        <f t="shared" si="220"/>
        <v>-999</v>
      </c>
      <c r="J2191" s="1">
        <v>-999</v>
      </c>
      <c r="K2191" s="1">
        <v>-999</v>
      </c>
      <c r="L2191" s="2">
        <v>-999</v>
      </c>
      <c r="M2191" s="2">
        <v>-999</v>
      </c>
      <c r="N2191" s="7">
        <v>-999</v>
      </c>
      <c r="O2191" s="2">
        <v>-999</v>
      </c>
      <c r="P2191" s="3">
        <v>-999</v>
      </c>
      <c r="Q2191" s="3">
        <v>-999</v>
      </c>
      <c r="R2191" s="3">
        <v>-999</v>
      </c>
      <c r="S2191" s="3">
        <v>-999</v>
      </c>
      <c r="T2191" s="3">
        <v>-999</v>
      </c>
      <c r="V2191">
        <v>41021</v>
      </c>
      <c r="W2191" s="2">
        <v>-999</v>
      </c>
      <c r="X2191" s="2">
        <v>1.0083569321217515E-2</v>
      </c>
      <c r="Y2191" s="2">
        <v>-999</v>
      </c>
      <c r="Z2191" s="2">
        <v>-999</v>
      </c>
      <c r="AA2191" s="2">
        <v>-999</v>
      </c>
      <c r="AB2191" s="2">
        <v>-999</v>
      </c>
      <c r="AC2191" s="2">
        <v>-999</v>
      </c>
      <c r="AD2191" s="2">
        <v>-999</v>
      </c>
      <c r="AE2191" s="2">
        <v>-999</v>
      </c>
      <c r="AF2191" s="2">
        <v>-999</v>
      </c>
      <c r="AG2191" s="2">
        <v>-999</v>
      </c>
      <c r="AH2191" s="2">
        <v>-999</v>
      </c>
      <c r="AI2191" s="2">
        <v>-999</v>
      </c>
      <c r="AJ2191" s="2">
        <v>-999</v>
      </c>
      <c r="AK2191" s="2">
        <v>-999</v>
      </c>
      <c r="AL2191" s="2">
        <v>-999</v>
      </c>
      <c r="AM2191" s="2">
        <v>-999</v>
      </c>
      <c r="AN2191" s="2">
        <v>-999</v>
      </c>
      <c r="AO2191" s="2">
        <v>-999</v>
      </c>
      <c r="AP2191" s="2">
        <v>-999</v>
      </c>
      <c r="AQ2191" s="2">
        <v>-999</v>
      </c>
      <c r="AR2191" s="2">
        <v>-999</v>
      </c>
      <c r="AS2191" s="2">
        <v>-999</v>
      </c>
      <c r="AT2191" s="2">
        <v>-999</v>
      </c>
      <c r="AU2191" s="2">
        <v>-999</v>
      </c>
      <c r="AV2191" s="2">
        <v>-999</v>
      </c>
      <c r="AW2191" s="2">
        <v>-999</v>
      </c>
      <c r="AX2191" s="2">
        <v>-999</v>
      </c>
      <c r="AY2191" s="2">
        <v>-999</v>
      </c>
      <c r="AZ2191" s="2">
        <v>-999</v>
      </c>
      <c r="BA2191" s="2">
        <v>-999</v>
      </c>
      <c r="BB2191" s="2">
        <v>-999</v>
      </c>
      <c r="BC2191" s="2">
        <v>-999</v>
      </c>
      <c r="BD2191" s="2">
        <v>-999</v>
      </c>
      <c r="BE2191" s="2">
        <v>-999</v>
      </c>
      <c r="BF2191" s="2">
        <v>-999</v>
      </c>
      <c r="BG2191" s="2">
        <v>-999</v>
      </c>
      <c r="BH2191" s="2">
        <v>-999</v>
      </c>
      <c r="BI2191">
        <v>0</v>
      </c>
      <c r="BJ2191">
        <v>0.37587815964869548</v>
      </c>
      <c r="BK2191">
        <v>0.37587815964869548</v>
      </c>
      <c r="BL2191">
        <v>-999</v>
      </c>
      <c r="BM2191">
        <v>10.364996464350503</v>
      </c>
      <c r="BN2191">
        <f t="shared" si="217"/>
        <v>-999</v>
      </c>
      <c r="BO2191" t="s">
        <v>3748</v>
      </c>
      <c r="BP2191" t="s">
        <v>3748</v>
      </c>
      <c r="BQ2191">
        <v>0</v>
      </c>
      <c r="BR2191">
        <v>0</v>
      </c>
      <c r="BS2191">
        <v>0</v>
      </c>
      <c r="BT2191">
        <v>0.44444444444444442</v>
      </c>
      <c r="BU2191" t="s">
        <v>3748</v>
      </c>
      <c r="BY2191">
        <f t="shared" si="218"/>
        <v>-999</v>
      </c>
      <c r="CA2191">
        <f t="shared" si="219"/>
        <v>-999</v>
      </c>
    </row>
    <row r="2192" spans="1:82" x14ac:dyDescent="0.3">
      <c r="A2192">
        <v>1</v>
      </c>
      <c r="B2192" t="s">
        <v>1385</v>
      </c>
      <c r="C2192" t="s">
        <v>110</v>
      </c>
      <c r="D2192">
        <v>41023</v>
      </c>
      <c r="E2192" s="2">
        <v>0</v>
      </c>
      <c r="F2192" s="2" t="s">
        <v>1954</v>
      </c>
      <c r="G2192" s="3">
        <v>-999</v>
      </c>
      <c r="H2192" s="1">
        <v>0.37527114102157777</v>
      </c>
      <c r="I2192" s="1">
        <f t="shared" si="220"/>
        <v>-999</v>
      </c>
      <c r="J2192" s="1">
        <v>-999</v>
      </c>
      <c r="K2192" s="1">
        <v>-999</v>
      </c>
      <c r="L2192" s="2">
        <v>-999</v>
      </c>
      <c r="M2192" s="2">
        <v>-999</v>
      </c>
      <c r="N2192" s="7">
        <v>-999</v>
      </c>
      <c r="O2192" s="2">
        <v>-999</v>
      </c>
      <c r="P2192" s="3">
        <v>-999</v>
      </c>
      <c r="Q2192" s="3">
        <v>-999</v>
      </c>
      <c r="R2192" s="3">
        <v>-999</v>
      </c>
      <c r="S2192" s="3">
        <v>-999</v>
      </c>
      <c r="T2192" s="3">
        <v>-999</v>
      </c>
      <c r="V2192">
        <v>41023</v>
      </c>
      <c r="W2192" s="2">
        <v>-999</v>
      </c>
      <c r="X2192" s="2">
        <v>1.0067285016719663E-2</v>
      </c>
      <c r="Y2192" s="2">
        <v>-999</v>
      </c>
      <c r="Z2192" s="2">
        <v>-999</v>
      </c>
      <c r="AA2192" s="2">
        <v>-999</v>
      </c>
      <c r="AB2192" s="2">
        <v>-999</v>
      </c>
      <c r="AC2192" s="2">
        <v>-999</v>
      </c>
      <c r="AD2192" s="2">
        <v>-999</v>
      </c>
      <c r="AE2192" s="2">
        <v>-999</v>
      </c>
      <c r="AF2192" s="2">
        <v>-999</v>
      </c>
      <c r="AG2192" s="2">
        <v>-999</v>
      </c>
      <c r="AH2192" s="2">
        <v>-999</v>
      </c>
      <c r="AI2192" s="2">
        <v>-999</v>
      </c>
      <c r="AJ2192" s="2">
        <v>-999</v>
      </c>
      <c r="AK2192" s="2">
        <v>-999</v>
      </c>
      <c r="AL2192" s="2">
        <v>-999</v>
      </c>
      <c r="AM2192" s="2">
        <v>-999</v>
      </c>
      <c r="AN2192" s="2">
        <v>-999</v>
      </c>
      <c r="AO2192" s="2">
        <v>-999</v>
      </c>
      <c r="AP2192" s="2">
        <v>-999</v>
      </c>
      <c r="AQ2192" s="2">
        <v>-999</v>
      </c>
      <c r="AR2192" s="2">
        <v>-999</v>
      </c>
      <c r="AS2192" s="2">
        <v>-999</v>
      </c>
      <c r="AT2192" s="2">
        <v>-999</v>
      </c>
      <c r="AU2192" s="2">
        <v>-999</v>
      </c>
      <c r="AV2192" s="2">
        <v>-999</v>
      </c>
      <c r="AW2192" s="2">
        <v>-999</v>
      </c>
      <c r="AX2192" s="2">
        <v>-999</v>
      </c>
      <c r="AY2192" s="2">
        <v>-999</v>
      </c>
      <c r="AZ2192" s="2">
        <v>-999</v>
      </c>
      <c r="BA2192" s="2">
        <v>-999</v>
      </c>
      <c r="BB2192" s="2">
        <v>-999</v>
      </c>
      <c r="BC2192" s="2">
        <v>-999</v>
      </c>
      <c r="BD2192" s="2">
        <v>-999</v>
      </c>
      <c r="BE2192" s="2">
        <v>-999</v>
      </c>
      <c r="BF2192" s="2">
        <v>-999</v>
      </c>
      <c r="BG2192" s="2">
        <v>-999</v>
      </c>
      <c r="BH2192" s="2">
        <v>-999</v>
      </c>
      <c r="BI2192">
        <v>0</v>
      </c>
      <c r="BJ2192">
        <v>0.37527114102157777</v>
      </c>
      <c r="BK2192">
        <v>0.37527114102157777</v>
      </c>
      <c r="BL2192">
        <v>-999</v>
      </c>
      <c r="BM2192">
        <v>12.353317603686579</v>
      </c>
      <c r="BN2192">
        <f t="shared" si="217"/>
        <v>-999</v>
      </c>
      <c r="BO2192" t="s">
        <v>3748</v>
      </c>
      <c r="BP2192" t="s">
        <v>3748</v>
      </c>
      <c r="BQ2192">
        <v>0</v>
      </c>
      <c r="BR2192">
        <v>5.9523809523809521E-3</v>
      </c>
      <c r="BS2192">
        <v>0</v>
      </c>
      <c r="BT2192">
        <v>0.88888888888888884</v>
      </c>
      <c r="BU2192" t="s">
        <v>3748</v>
      </c>
      <c r="BY2192">
        <f t="shared" si="218"/>
        <v>-999</v>
      </c>
      <c r="CA2192">
        <f t="shared" si="219"/>
        <v>-999</v>
      </c>
    </row>
    <row r="2193" spans="1:82" x14ac:dyDescent="0.3">
      <c r="A2193">
        <v>0</v>
      </c>
      <c r="B2193" t="s">
        <v>1385</v>
      </c>
      <c r="C2193" t="s">
        <v>1391</v>
      </c>
      <c r="D2193">
        <v>41025</v>
      </c>
      <c r="E2193" s="2">
        <f t="shared" ref="E2193:E2207" si="221">BO2193</f>
        <v>0.37846020337358149</v>
      </c>
      <c r="F2193" s="2" t="s">
        <v>1935</v>
      </c>
      <c r="G2193" s="3">
        <v>484</v>
      </c>
      <c r="H2193" s="1">
        <v>0.37392317916476286</v>
      </c>
      <c r="I2193" s="1">
        <f t="shared" si="220"/>
        <v>-8.1446414792857933</v>
      </c>
      <c r="J2193" s="1">
        <v>2.3186782697599999</v>
      </c>
      <c r="K2193" s="1">
        <v>3.9254914845900002</v>
      </c>
      <c r="L2193" s="2">
        <v>5.5073345585000044E-2</v>
      </c>
      <c r="M2193" s="2">
        <v>1.1863173784804377E-4</v>
      </c>
      <c r="N2193" s="7">
        <v>0</v>
      </c>
      <c r="O2193" s="2">
        <v>8.7893504682221915E-3</v>
      </c>
      <c r="P2193" s="3">
        <v>51846.376186492991</v>
      </c>
      <c r="Q2193" s="3">
        <v>1207.366586147876</v>
      </c>
      <c r="R2193" s="3">
        <v>32303.119787442542</v>
      </c>
      <c r="S2193" s="3">
        <v>-93.274725810150457</v>
      </c>
      <c r="T2193" s="3">
        <v>12156.737131780013</v>
      </c>
      <c r="V2193">
        <v>41025</v>
      </c>
      <c r="W2193" s="2">
        <v>0.30054855159497512</v>
      </c>
      <c r="X2193" s="2">
        <v>1.0031123653052632E-2</v>
      </c>
      <c r="Y2193" s="2">
        <v>0.34852987262904056</v>
      </c>
      <c r="Z2193" s="2">
        <v>0.66122992164295191</v>
      </c>
      <c r="AA2193" s="2">
        <v>1.1314583588708621E-2</v>
      </c>
      <c r="AB2193" s="2">
        <v>0.13594174544785612</v>
      </c>
      <c r="AC2193" s="2">
        <v>1.1863173784804377E-4</v>
      </c>
      <c r="AD2193" s="2">
        <v>0</v>
      </c>
      <c r="AE2193" s="2">
        <v>8.7893504682221915E-3</v>
      </c>
      <c r="AF2193">
        <v>7037.6818088261789</v>
      </c>
      <c r="AG2193">
        <v>-25.24554930840717</v>
      </c>
      <c r="AH2193">
        <v>-4744.8228750664885</v>
      </c>
      <c r="AI2193">
        <v>7485.9208418727194</v>
      </c>
      <c r="AJ2193">
        <v>-0.10521695040609437</v>
      </c>
      <c r="AK2193">
        <v>39340.80159626872</v>
      </c>
      <c r="AL2193">
        <v>-118.52027511855762</v>
      </c>
      <c r="AM2193">
        <v>-22275.518970562931</v>
      </c>
      <c r="AN2193">
        <v>37173.35406914918</v>
      </c>
      <c r="AO2193">
        <v>-0.48875325724820956</v>
      </c>
      <c r="AP2193">
        <v>32303.119787442542</v>
      </c>
      <c r="AQ2193">
        <v>-93.274725810150443</v>
      </c>
      <c r="AR2193">
        <v>-17530.696095496442</v>
      </c>
      <c r="AS2193">
        <v>29687.433227276459</v>
      </c>
      <c r="AT2193">
        <v>-0.3835363068421152</v>
      </c>
      <c r="AU2193" s="3">
        <v>9744007.9404894933</v>
      </c>
      <c r="AV2193" s="3">
        <v>226912.47620063182</v>
      </c>
      <c r="AW2193">
        <v>10288.149501246002</v>
      </c>
      <c r="AX2193">
        <v>1933554.8172641736</v>
      </c>
      <c r="AY2193">
        <v>239.584110882072</v>
      </c>
      <c r="AZ2193">
        <v>45027.437799176609</v>
      </c>
      <c r="BA2193">
        <v>62134.525687738991</v>
      </c>
      <c r="BB2193">
        <v>11677562.757753666</v>
      </c>
      <c r="BC2193">
        <v>1446.9506970299481</v>
      </c>
      <c r="BD2193">
        <v>271939.91399980843</v>
      </c>
      <c r="BE2193">
        <v>51846.376186492991</v>
      </c>
      <c r="BF2193">
        <v>9744007.9404894933</v>
      </c>
      <c r="BG2193">
        <v>1207.366586147876</v>
      </c>
      <c r="BH2193">
        <v>226912.47620063182</v>
      </c>
      <c r="BI2193">
        <v>2.4642084092369215E-2</v>
      </c>
      <c r="BJ2193">
        <v>0.3985652632571321</v>
      </c>
      <c r="BK2193">
        <v>0.37392317916476286</v>
      </c>
      <c r="BL2193">
        <v>20.497959082972372</v>
      </c>
      <c r="BM2193">
        <v>12.353317603686579</v>
      </c>
      <c r="BN2193">
        <f t="shared" si="217"/>
        <v>-8.1446414792857933</v>
      </c>
      <c r="BO2193">
        <v>0.37846020337358149</v>
      </c>
      <c r="BP2193">
        <v>1.1293498018068243E-4</v>
      </c>
      <c r="BQ2193">
        <v>1.7890680709834908E-5</v>
      </c>
      <c r="BR2193">
        <v>0</v>
      </c>
      <c r="BS2193">
        <v>0</v>
      </c>
      <c r="BT2193">
        <v>0.61111111111111116</v>
      </c>
      <c r="BU2193">
        <v>0.23324464234358158</v>
      </c>
      <c r="BV2193">
        <v>0.66122992164295191</v>
      </c>
      <c r="BW2193">
        <v>1.17371199052994E-2</v>
      </c>
      <c r="BX2193">
        <v>0.13594174544785612</v>
      </c>
      <c r="BY2193">
        <f t="shared" si="218"/>
        <v>0.20256926936391115</v>
      </c>
      <c r="BZ2193">
        <v>0</v>
      </c>
      <c r="CA2193">
        <f t="shared" si="219"/>
        <v>1.5203723706806E-2</v>
      </c>
      <c r="CC2193">
        <v>0.20256926936391115</v>
      </c>
      <c r="CD2193">
        <v>1.5203723706806E-2</v>
      </c>
    </row>
    <row r="2194" spans="1:82" x14ac:dyDescent="0.3">
      <c r="A2194">
        <v>0</v>
      </c>
      <c r="B2194" t="s">
        <v>1385</v>
      </c>
      <c r="C2194" t="s">
        <v>1392</v>
      </c>
      <c r="D2194">
        <v>41027</v>
      </c>
      <c r="E2194" s="2">
        <f t="shared" si="221"/>
        <v>0.44746096819040376</v>
      </c>
      <c r="F2194" s="2" t="s">
        <v>1936</v>
      </c>
      <c r="G2194" s="3">
        <v>2905</v>
      </c>
      <c r="H2194" s="1">
        <v>1.896836245923472</v>
      </c>
      <c r="I2194" s="1">
        <f t="shared" si="220"/>
        <v>-12.818960705849719</v>
      </c>
      <c r="J2194" s="1">
        <v>1.89518471678</v>
      </c>
      <c r="K2194" s="1">
        <v>6.2611785799600002</v>
      </c>
      <c r="L2194" s="2">
        <v>0.11490621566000003</v>
      </c>
      <c r="M2194" s="2">
        <v>2.671791051927345E-4</v>
      </c>
      <c r="N2194" s="7">
        <v>0</v>
      </c>
      <c r="O2194" s="2">
        <v>2.981002768761095E-2</v>
      </c>
      <c r="P2194" s="3">
        <v>14937.201697047003</v>
      </c>
      <c r="Q2194" s="3">
        <v>347.84838490340388</v>
      </c>
      <c r="R2194" s="3">
        <v>-164.08807436900679</v>
      </c>
      <c r="S2194" s="3">
        <v>-9.8397487117042974</v>
      </c>
      <c r="T2194" s="3">
        <v>-1407.8161207410221</v>
      </c>
      <c r="V2194">
        <v>41027</v>
      </c>
      <c r="W2194" s="2">
        <v>0.3407760862673771</v>
      </c>
      <c r="X2194" s="2">
        <v>5.0885850336831892E-2</v>
      </c>
      <c r="Y2194" s="2">
        <v>0.41025170186733079</v>
      </c>
      <c r="Z2194" s="2">
        <v>0.54045999314302018</v>
      </c>
      <c r="AA2194" s="2">
        <v>1.804681749658376E-2</v>
      </c>
      <c r="AB2194" s="2">
        <v>0.28363178873016653</v>
      </c>
      <c r="AC2194" s="2">
        <v>2.671791051927345E-4</v>
      </c>
      <c r="AD2194" s="2">
        <v>0</v>
      </c>
      <c r="AE2194" s="2">
        <v>2.981002768761095E-2</v>
      </c>
      <c r="AF2194">
        <v>-4992.2274456586747</v>
      </c>
      <c r="AG2194">
        <v>-49.374993843009186</v>
      </c>
      <c r="AH2194">
        <v>-9279.877311465727</v>
      </c>
      <c r="AI2194">
        <v>1913.8582665331132</v>
      </c>
      <c r="AJ2194">
        <v>-0.22128734046118065</v>
      </c>
      <c r="AK2194">
        <v>-5156.3155200276815</v>
      </c>
      <c r="AL2194">
        <v>-59.214742554713482</v>
      </c>
      <c r="AM2194">
        <v>-11129.227634639434</v>
      </c>
      <c r="AN2194">
        <v>2355.3924689657974</v>
      </c>
      <c r="AO2194">
        <v>-0.26470004825778842</v>
      </c>
      <c r="AP2194">
        <v>-164.08807436900679</v>
      </c>
      <c r="AQ2194">
        <v>-9.8397487117042957</v>
      </c>
      <c r="AR2194">
        <v>-1849.3503231737068</v>
      </c>
      <c r="AS2194">
        <v>441.5342024326842</v>
      </c>
      <c r="AT2194">
        <v>-4.3412707796607775E-2</v>
      </c>
      <c r="AU2194" s="3">
        <v>2807297.6869430137</v>
      </c>
      <c r="AV2194" s="3">
        <v>65374.625458745722</v>
      </c>
      <c r="AW2194">
        <v>50814.818784274001</v>
      </c>
      <c r="AX2194">
        <v>9550137.0423164554</v>
      </c>
      <c r="AY2194">
        <v>1183.3443105185681</v>
      </c>
      <c r="AZ2194">
        <v>222397.72971885969</v>
      </c>
      <c r="BA2194">
        <v>65752.020481321</v>
      </c>
      <c r="BB2194">
        <v>12357434.729259469</v>
      </c>
      <c r="BC2194">
        <v>1531.1926954219721</v>
      </c>
      <c r="BD2194">
        <v>287772.35517760541</v>
      </c>
      <c r="BE2194">
        <v>14937.201697047003</v>
      </c>
      <c r="BF2194">
        <v>2807297.6869430137</v>
      </c>
      <c r="BG2194">
        <v>347.84838490340388</v>
      </c>
      <c r="BH2194">
        <v>65374.625458745722</v>
      </c>
      <c r="BI2194">
        <v>1.4152044039299574</v>
      </c>
      <c r="BJ2194">
        <v>3.3120406498534294</v>
      </c>
      <c r="BK2194">
        <v>1.896836245923472</v>
      </c>
      <c r="BL2194">
        <v>33.814401073644959</v>
      </c>
      <c r="BM2194">
        <v>20.99544036779524</v>
      </c>
      <c r="BN2194">
        <f t="shared" si="217"/>
        <v>-12.818960705849719</v>
      </c>
      <c r="BO2194">
        <v>0.44746096819040376</v>
      </c>
      <c r="BP2194">
        <v>7.6684070122452009E-3</v>
      </c>
      <c r="BQ2194">
        <v>0</v>
      </c>
      <c r="BR2194">
        <v>0</v>
      </c>
      <c r="BS2194">
        <v>0</v>
      </c>
      <c r="BT2194">
        <v>0.83333333333333337</v>
      </c>
      <c r="BU2194">
        <v>0.36710687789716362</v>
      </c>
      <c r="BV2194">
        <v>0.54045999314302018</v>
      </c>
      <c r="BW2194">
        <v>1.8720765037949959E-2</v>
      </c>
      <c r="BX2194">
        <v>0.28363178873016653</v>
      </c>
      <c r="BY2194">
        <f t="shared" si="218"/>
        <v>8.8883020468730756E-2</v>
      </c>
      <c r="BZ2194">
        <v>0</v>
      </c>
      <c r="CA2194">
        <f t="shared" si="219"/>
        <v>2.4494423249116392E-2</v>
      </c>
      <c r="CC2194">
        <v>8.8883020468730756E-2</v>
      </c>
      <c r="CD2194">
        <v>2.4494423249116392E-2</v>
      </c>
    </row>
    <row r="2195" spans="1:82" x14ac:dyDescent="0.3">
      <c r="A2195">
        <v>0</v>
      </c>
      <c r="B2195" t="s">
        <v>1385</v>
      </c>
      <c r="C2195" t="s">
        <v>40</v>
      </c>
      <c r="D2195">
        <v>41029</v>
      </c>
      <c r="E2195" s="2">
        <f t="shared" si="221"/>
        <v>0.48773371292433987</v>
      </c>
      <c r="F2195" s="2" t="s">
        <v>1937</v>
      </c>
      <c r="G2195" s="3">
        <v>64911</v>
      </c>
      <c r="H2195" s="1">
        <v>6.5406000619141009</v>
      </c>
      <c r="I2195" s="1">
        <f t="shared" si="220"/>
        <v>-10.260462541622903</v>
      </c>
      <c r="J2195" s="1">
        <v>2.0656145831599999</v>
      </c>
      <c r="K2195" s="1">
        <v>-47.951665021700002</v>
      </c>
      <c r="L2195" s="2">
        <v>0.11491142429400003</v>
      </c>
      <c r="M2195" s="2">
        <v>-1.3249015994256827E-2</v>
      </c>
      <c r="N2195" s="7">
        <v>0</v>
      </c>
      <c r="O2195" s="2">
        <v>4.4049795249762012E-2</v>
      </c>
      <c r="P2195" s="3">
        <v>362377.65189604001</v>
      </c>
      <c r="Q2195" s="3">
        <v>8438.8283357012788</v>
      </c>
      <c r="R2195" s="3">
        <v>-3086.1175388237461</v>
      </c>
      <c r="S2195" s="3">
        <v>-275.04572284731614</v>
      </c>
      <c r="T2195" s="3">
        <v>-26642.598022542166</v>
      </c>
      <c r="V2195">
        <v>41029</v>
      </c>
      <c r="W2195" s="2">
        <v>0.40394713244175812</v>
      </c>
      <c r="X2195" s="2">
        <v>0.17546269298623587</v>
      </c>
      <c r="Y2195" s="2">
        <v>0.36333918365910001</v>
      </c>
      <c r="Z2195" s="2">
        <v>0.58906239247621039</v>
      </c>
      <c r="AA2195" s="2">
        <v>0.1382127879363996</v>
      </c>
      <c r="AB2195" s="2">
        <v>0.2836446455993078</v>
      </c>
      <c r="AC2195" s="2">
        <v>-1.3249015994256827E-2</v>
      </c>
      <c r="AD2195" s="2">
        <v>0</v>
      </c>
      <c r="AE2195" s="2">
        <v>4.4049795249762012E-2</v>
      </c>
      <c r="AF2195">
        <v>-16444.788390949252</v>
      </c>
      <c r="AG2195">
        <v>-477.1457997139903</v>
      </c>
      <c r="AH2195">
        <v>-89678.076621248067</v>
      </c>
      <c r="AI2195">
        <v>41848.750851624834</v>
      </c>
      <c r="AJ2195">
        <v>-2.1121710235603381</v>
      </c>
      <c r="AK2195">
        <v>-19530.905929772998</v>
      </c>
      <c r="AL2195">
        <v>-752.19152256130644</v>
      </c>
      <c r="AM2195">
        <v>-141372.06915483664</v>
      </c>
      <c r="AN2195">
        <v>66900.145362671246</v>
      </c>
      <c r="AO2195">
        <v>-3.3244249471919343</v>
      </c>
      <c r="AP2195">
        <v>-3086.1175388237461</v>
      </c>
      <c r="AQ2195">
        <v>-275.04572284731614</v>
      </c>
      <c r="AR2195">
        <v>-51693.992533588578</v>
      </c>
      <c r="AS2195">
        <v>25051.394511046412</v>
      </c>
      <c r="AT2195">
        <v>-1.2122539236315961</v>
      </c>
      <c r="AU2195" s="3">
        <v>68105255.897341758</v>
      </c>
      <c r="AV2195" s="3">
        <v>1585993.3974116982</v>
      </c>
      <c r="AW2195">
        <v>405616.73372496001</v>
      </c>
      <c r="AX2195">
        <v>76231608.936268985</v>
      </c>
      <c r="AY2195">
        <v>9445.7535338707203</v>
      </c>
      <c r="AZ2195">
        <v>1775234.9191556631</v>
      </c>
      <c r="BA2195">
        <v>767994.38562100008</v>
      </c>
      <c r="BB2195">
        <v>144336864.83361074</v>
      </c>
      <c r="BC2195">
        <v>17884.581869572001</v>
      </c>
      <c r="BD2195">
        <v>3361228.3165673618</v>
      </c>
      <c r="BE2195">
        <v>362377.65189604001</v>
      </c>
      <c r="BF2195">
        <v>68105255.897341758</v>
      </c>
      <c r="BG2195">
        <v>8438.8283357012788</v>
      </c>
      <c r="BH2195">
        <v>1585993.3974116982</v>
      </c>
      <c r="BI2195">
        <v>2.5475128410066814</v>
      </c>
      <c r="BJ2195">
        <v>9.0881129029207823</v>
      </c>
      <c r="BK2195">
        <v>6.5406000619141009</v>
      </c>
      <c r="BL2195">
        <v>28.534054763626386</v>
      </c>
      <c r="BM2195">
        <v>18.273592222003483</v>
      </c>
      <c r="BN2195">
        <f t="shared" si="217"/>
        <v>-10.260462541622903</v>
      </c>
      <c r="BO2195">
        <v>0.48773371292433987</v>
      </c>
      <c r="BP2195">
        <v>1.5046309253384155E-2</v>
      </c>
      <c r="BQ2195">
        <v>0</v>
      </c>
      <c r="BR2195">
        <v>0</v>
      </c>
      <c r="BS2195">
        <v>0</v>
      </c>
      <c r="BT2195">
        <v>0.94444444444444442</v>
      </c>
      <c r="BU2195">
        <v>0.29383711018921493</v>
      </c>
      <c r="BV2195">
        <v>0.58906239247621039</v>
      </c>
      <c r="BW2195">
        <v>0.14337426134481288</v>
      </c>
      <c r="BX2195">
        <v>0.2836446455993078</v>
      </c>
      <c r="BY2195">
        <f t="shared" si="218"/>
        <v>6.363369635295768E-2</v>
      </c>
      <c r="BZ2195">
        <v>0</v>
      </c>
      <c r="CA2195">
        <f t="shared" si="219"/>
        <v>3.7736587006265802E-2</v>
      </c>
      <c r="CC2195">
        <v>6.363369635295768E-2</v>
      </c>
      <c r="CD2195">
        <v>3.7736587006265802E-2</v>
      </c>
    </row>
    <row r="2196" spans="1:82" x14ac:dyDescent="0.3">
      <c r="A2196">
        <v>0</v>
      </c>
      <c r="B2196" t="s">
        <v>1385</v>
      </c>
      <c r="C2196" t="s">
        <v>41</v>
      </c>
      <c r="D2196">
        <v>41031</v>
      </c>
      <c r="E2196" s="2">
        <f t="shared" si="221"/>
        <v>0.39250272215391352</v>
      </c>
      <c r="F2196" s="2" t="s">
        <v>1936</v>
      </c>
      <c r="G2196" s="3">
        <v>4273</v>
      </c>
      <c r="H2196" s="1">
        <v>0.37517813774136505</v>
      </c>
      <c r="I2196" s="1">
        <f t="shared" si="220"/>
        <v>-8.1255265597406527</v>
      </c>
      <c r="J2196" s="1">
        <v>2.0895057386799998</v>
      </c>
      <c r="K2196" s="1">
        <v>-25.707146572300001</v>
      </c>
      <c r="L2196" s="2">
        <v>4.8942293404000026E-2</v>
      </c>
      <c r="M2196" s="2">
        <v>-5.2951667264225575E-4</v>
      </c>
      <c r="N2196" s="7">
        <v>0</v>
      </c>
      <c r="O2196" s="2">
        <v>1.0841072511156858E-2</v>
      </c>
      <c r="P2196" s="3">
        <v>-9976.2578706600016</v>
      </c>
      <c r="Q2196" s="3">
        <v>-232.32097002311997</v>
      </c>
      <c r="R2196" s="3">
        <v>-1776.4682102328225</v>
      </c>
      <c r="S2196" s="3">
        <v>16.493275349275002</v>
      </c>
      <c r="T2196" s="3">
        <v>1824.0883678127516</v>
      </c>
      <c r="V2196">
        <v>41031</v>
      </c>
      <c r="W2196" s="2">
        <v>0.31171462141116862</v>
      </c>
      <c r="X2196" s="2">
        <v>1.0064790045945083E-2</v>
      </c>
      <c r="Y2196" s="2">
        <v>0.40848813967663861</v>
      </c>
      <c r="Z2196" s="2">
        <v>0.59587556146928689</v>
      </c>
      <c r="AA2196" s="2">
        <v>7.4096622005499602E-2</v>
      </c>
      <c r="AB2196" s="2">
        <v>0.12080800105546835</v>
      </c>
      <c r="AC2196" s="2">
        <v>-5.2951667264225575E-4</v>
      </c>
      <c r="AD2196" s="2">
        <v>0</v>
      </c>
      <c r="AE2196" s="2">
        <v>1.0841072511156858E-2</v>
      </c>
      <c r="AF2196">
        <v>3336.0300864863675</v>
      </c>
      <c r="AG2196">
        <v>-32.250185623509076</v>
      </c>
      <c r="AH2196">
        <v>-6061.3225960033933</v>
      </c>
      <c r="AI2196">
        <v>2480.317285274969</v>
      </c>
      <c r="AJ2196">
        <v>-0.13908463812037444</v>
      </c>
      <c r="AK2196">
        <v>1559.5618762535451</v>
      </c>
      <c r="AL2196">
        <v>-15.756910274234068</v>
      </c>
      <c r="AM2196">
        <v>-2961.4625293440722</v>
      </c>
      <c r="AN2196">
        <v>1204.5455864283995</v>
      </c>
      <c r="AO2196">
        <v>-6.8012636188920408E-2</v>
      </c>
      <c r="AP2196">
        <v>-1776.4682102328225</v>
      </c>
      <c r="AQ2196">
        <v>16.493275349275009</v>
      </c>
      <c r="AR2196">
        <v>3099.8600666593211</v>
      </c>
      <c r="AS2196">
        <v>-1275.7716988465695</v>
      </c>
      <c r="AT2196">
        <v>7.1072001931454035E-2</v>
      </c>
      <c r="AU2196" s="3">
        <v>-1874937.9042118406</v>
      </c>
      <c r="AV2196" s="3">
        <v>-43662.403106145168</v>
      </c>
      <c r="AW2196">
        <v>20720.136129943003</v>
      </c>
      <c r="AX2196">
        <v>3894142.384261488</v>
      </c>
      <c r="AY2196">
        <v>482.51781250327599</v>
      </c>
      <c r="AZ2196">
        <v>90684.397681865696</v>
      </c>
      <c r="BA2196">
        <v>10743.878259283001</v>
      </c>
      <c r="BB2196">
        <v>2019204.4800496472</v>
      </c>
      <c r="BC2196">
        <v>250.19684248015602</v>
      </c>
      <c r="BD2196">
        <v>47021.994575720521</v>
      </c>
      <c r="BE2196">
        <v>-9976.2578706600016</v>
      </c>
      <c r="BF2196">
        <v>-1874937.9042118406</v>
      </c>
      <c r="BG2196">
        <v>-232.32097002311997</v>
      </c>
      <c r="BH2196">
        <v>-43662.403106145168</v>
      </c>
      <c r="BI2196">
        <v>0.29737492132989912</v>
      </c>
      <c r="BJ2196">
        <v>0.67255305907126417</v>
      </c>
      <c r="BK2196">
        <v>0.37517813774136505</v>
      </c>
      <c r="BL2196">
        <v>19.531619872551911</v>
      </c>
      <c r="BM2196">
        <v>11.406093312811258</v>
      </c>
      <c r="BN2196">
        <f t="shared" si="217"/>
        <v>-8.1255265597406527</v>
      </c>
      <c r="BO2196">
        <v>0.39250272215391352</v>
      </c>
      <c r="BP2196">
        <v>1.4134415034195576E-3</v>
      </c>
      <c r="BQ2196">
        <v>0</v>
      </c>
      <c r="BR2196">
        <v>0</v>
      </c>
      <c r="BS2196">
        <v>0</v>
      </c>
      <c r="BT2196">
        <v>0.83333333333333337</v>
      </c>
      <c r="BU2196">
        <v>0.23269723303353745</v>
      </c>
      <c r="BV2196">
        <v>0.59587556146928689</v>
      </c>
      <c r="BW2196">
        <v>7.6863715773339836E-2</v>
      </c>
      <c r="BX2196">
        <v>0.12080800105546835</v>
      </c>
      <c r="BY2196">
        <f t="shared" si="218"/>
        <v>5.9758150566924996E-2</v>
      </c>
      <c r="BZ2196">
        <v>0</v>
      </c>
      <c r="CA2196">
        <f t="shared" si="219"/>
        <v>2.114371902565336E-2</v>
      </c>
      <c r="CC2196">
        <v>5.9758150566924996E-2</v>
      </c>
      <c r="CD2196">
        <v>2.114371902565336E-2</v>
      </c>
    </row>
    <row r="2197" spans="1:82" x14ac:dyDescent="0.3">
      <c r="A2197">
        <v>0</v>
      </c>
      <c r="B2197" t="s">
        <v>1385</v>
      </c>
      <c r="C2197" t="s">
        <v>1393</v>
      </c>
      <c r="D2197">
        <v>41033</v>
      </c>
      <c r="E2197" s="2">
        <f t="shared" si="221"/>
        <v>0.45231827999724689</v>
      </c>
      <c r="F2197" s="2" t="s">
        <v>1936</v>
      </c>
      <c r="G2197" s="3">
        <v>19640</v>
      </c>
      <c r="H2197" s="1">
        <v>1.8961749824119549</v>
      </c>
      <c r="I2197" s="1">
        <f t="shared" si="220"/>
        <v>-7.3441436303686025</v>
      </c>
      <c r="J2197" s="1">
        <v>1.9108146242999999</v>
      </c>
      <c r="K2197" s="1">
        <v>-45.263885510999998</v>
      </c>
      <c r="L2197" s="2">
        <v>0.15565025198599991</v>
      </c>
      <c r="M2197" s="2">
        <v>-3.9407838951800089E-3</v>
      </c>
      <c r="N2197" s="7">
        <v>0</v>
      </c>
      <c r="O2197" s="2">
        <v>0.10738434007751768</v>
      </c>
      <c r="P2197" s="3">
        <v>147469.96404220004</v>
      </c>
      <c r="Q2197" s="3">
        <v>3434.1900078904009</v>
      </c>
      <c r="R2197" s="3">
        <v>-10727.42334427344</v>
      </c>
      <c r="S2197" s="3">
        <v>-67.055304434272514</v>
      </c>
      <c r="T2197" s="3">
        <v>-7499.3355518534827</v>
      </c>
      <c r="V2197">
        <v>41033</v>
      </c>
      <c r="W2197" s="2">
        <v>0.36261595650180939</v>
      </c>
      <c r="X2197" s="2">
        <v>5.0868110821281946E-2</v>
      </c>
      <c r="Y2197" s="2">
        <v>0.2049081035964409</v>
      </c>
      <c r="Z2197" s="2">
        <v>0.54491725772324417</v>
      </c>
      <c r="AA2197" s="2">
        <v>0.13046570554908168</v>
      </c>
      <c r="AB2197" s="2">
        <v>0.38420340565143535</v>
      </c>
      <c r="AC2197" s="2">
        <v>-3.9407838951800089E-3</v>
      </c>
      <c r="AD2197" s="2">
        <v>0</v>
      </c>
      <c r="AE2197" s="2">
        <v>0.10738434007751768</v>
      </c>
      <c r="AF2197">
        <v>-11896.389042124705</v>
      </c>
      <c r="AG2197">
        <v>-133.86943488585189</v>
      </c>
      <c r="AH2197">
        <v>-25160.346053832403</v>
      </c>
      <c r="AI2197">
        <v>11698.92792320204</v>
      </c>
      <c r="AJ2197">
        <v>-0.5986171151562012</v>
      </c>
      <c r="AK2197">
        <v>-22623.812386398145</v>
      </c>
      <c r="AL2197">
        <v>-200.92473932012442</v>
      </c>
      <c r="AM2197">
        <v>-37763.183032639172</v>
      </c>
      <c r="AN2197">
        <v>16802.429350155322</v>
      </c>
      <c r="AO2197">
        <v>-0.90240680003234397</v>
      </c>
      <c r="AP2197">
        <v>-10727.42334427344</v>
      </c>
      <c r="AQ2197">
        <v>-67.055304434272529</v>
      </c>
      <c r="AR2197">
        <v>-12602.836978806768</v>
      </c>
      <c r="AS2197">
        <v>5103.5014269532821</v>
      </c>
      <c r="AT2197">
        <v>-0.30378968487614277</v>
      </c>
      <c r="AU2197" s="3">
        <v>27715505.042091075</v>
      </c>
      <c r="AV2197" s="3">
        <v>645421.67008292198</v>
      </c>
      <c r="AW2197">
        <v>174824.19294168003</v>
      </c>
      <c r="AX2197">
        <v>32856458.821459346</v>
      </c>
      <c r="AY2197">
        <v>4071.1985009097598</v>
      </c>
      <c r="AZ2197">
        <v>765141.04626098019</v>
      </c>
      <c r="BA2197">
        <v>322294.15698388009</v>
      </c>
      <c r="BB2197">
        <v>60571963.863550425</v>
      </c>
      <c r="BC2197">
        <v>7505.3885088001607</v>
      </c>
      <c r="BD2197">
        <v>1410562.7163439023</v>
      </c>
      <c r="BE2197">
        <v>147469.96404220004</v>
      </c>
      <c r="BF2197">
        <v>27715505.042091075</v>
      </c>
      <c r="BG2197">
        <v>3434.1900078904009</v>
      </c>
      <c r="BH2197">
        <v>645421.67008292198</v>
      </c>
      <c r="BI2197">
        <v>1.4419290682394006</v>
      </c>
      <c r="BJ2197">
        <v>3.3381040506513555</v>
      </c>
      <c r="BK2197">
        <v>1.8961749824119549</v>
      </c>
      <c r="BL2197">
        <v>37.076665463445963</v>
      </c>
      <c r="BM2197">
        <v>29.73252183307736</v>
      </c>
      <c r="BN2197">
        <f t="shared" si="217"/>
        <v>-7.3441436303686025</v>
      </c>
      <c r="BO2197">
        <v>0.45231827999724689</v>
      </c>
      <c r="BP2197">
        <v>7.8980315259210825E-3</v>
      </c>
      <c r="BQ2197">
        <v>0</v>
      </c>
      <c r="BR2197">
        <v>0</v>
      </c>
      <c r="BS2197">
        <v>0</v>
      </c>
      <c r="BT2197">
        <v>0.77777777777777779</v>
      </c>
      <c r="BU2197">
        <v>0.21032014223607415</v>
      </c>
      <c r="BV2197">
        <v>0.54491725772324417</v>
      </c>
      <c r="BW2197">
        <v>0.13533786882684823</v>
      </c>
      <c r="BX2197">
        <v>0.38420340565143535</v>
      </c>
      <c r="BY2197">
        <f t="shared" si="218"/>
        <v>6.0856296466513166E-2</v>
      </c>
      <c r="BZ2197">
        <v>0</v>
      </c>
      <c r="CA2197">
        <f t="shared" si="219"/>
        <v>6.7231337655328349E-2</v>
      </c>
      <c r="CC2197">
        <v>6.0856296466513166E-2</v>
      </c>
      <c r="CD2197">
        <v>6.7231337655328349E-2</v>
      </c>
    </row>
    <row r="2198" spans="1:82" x14ac:dyDescent="0.3">
      <c r="A2198">
        <v>0</v>
      </c>
      <c r="B2198" t="s">
        <v>1385</v>
      </c>
      <c r="C2198" t="s">
        <v>1394</v>
      </c>
      <c r="D2198">
        <v>41035</v>
      </c>
      <c r="E2198" s="2">
        <f t="shared" si="221"/>
        <v>0.49866361775912288</v>
      </c>
      <c r="F2198" s="2" t="s">
        <v>1938</v>
      </c>
      <c r="G2198" s="3">
        <v>8281</v>
      </c>
      <c r="H2198" s="1">
        <v>0.3738127234574487</v>
      </c>
      <c r="I2198" s="1">
        <f t="shared" si="220"/>
        <v>-10.766045433413325</v>
      </c>
      <c r="J2198" s="1">
        <v>2.4567987412400001</v>
      </c>
      <c r="K2198" s="1">
        <v>-67.762616205300006</v>
      </c>
      <c r="L2198" s="2">
        <v>0.11947864822400001</v>
      </c>
      <c r="M2198" s="2">
        <v>-8.8460301722037855E-3</v>
      </c>
      <c r="N2198" s="7">
        <v>0</v>
      </c>
      <c r="O2198" s="2">
        <v>2.589638130779353E-2</v>
      </c>
      <c r="P2198" s="3">
        <v>-43211.063966032008</v>
      </c>
      <c r="Q2198" s="3">
        <v>-1006.272735375424</v>
      </c>
      <c r="R2198" s="3">
        <v>9502.4678353480122</v>
      </c>
      <c r="S2198" s="3">
        <v>82.218769262270655</v>
      </c>
      <c r="T2198" s="3">
        <v>-1388.1253930071584</v>
      </c>
      <c r="V2198">
        <v>41035</v>
      </c>
      <c r="W2198" s="2">
        <v>0.42855360134303916</v>
      </c>
      <c r="X2198" s="2">
        <v>1.002816049131249E-2</v>
      </c>
      <c r="Y2198" s="2">
        <v>0.45887026478958115</v>
      </c>
      <c r="Z2198" s="2">
        <v>0.70061847749613693</v>
      </c>
      <c r="AA2198" s="2">
        <v>0.1953145964662632</v>
      </c>
      <c r="AB2198" s="2">
        <v>0.29491827327346382</v>
      </c>
      <c r="AC2198" s="2">
        <v>-8.8460301722037855E-3</v>
      </c>
      <c r="AD2198" s="2">
        <v>0</v>
      </c>
      <c r="AE2198" s="2">
        <v>2.589638130779353E-2</v>
      </c>
      <c r="AF2198">
        <v>-20791.263688079809</v>
      </c>
      <c r="AG2198">
        <v>-180.59001068761884</v>
      </c>
      <c r="AH2198">
        <v>-33941.333708027683</v>
      </c>
      <c r="AI2198">
        <v>37021.61684625523</v>
      </c>
      <c r="AJ2198">
        <v>-0.8114559606191547</v>
      </c>
      <c r="AK2198">
        <v>-11288.795852731797</v>
      </c>
      <c r="AL2198">
        <v>-98.371241425348188</v>
      </c>
      <c r="AM2198">
        <v>-18488.57043519523</v>
      </c>
      <c r="AN2198">
        <v>20180.728180415615</v>
      </c>
      <c r="AO2198">
        <v>-0.44198712084551955</v>
      </c>
      <c r="AP2198">
        <v>9502.4678353480122</v>
      </c>
      <c r="AQ2198">
        <v>82.218769262270655</v>
      </c>
      <c r="AR2198">
        <v>15452.763272832453</v>
      </c>
      <c r="AS2198">
        <v>-16840.888665839615</v>
      </c>
      <c r="AT2198">
        <v>0.36946883977363515</v>
      </c>
      <c r="AU2198" s="3">
        <v>-8121087.3617760558</v>
      </c>
      <c r="AV2198" s="3">
        <v>-189118.89788645718</v>
      </c>
      <c r="AW2198">
        <v>103199.02723190001</v>
      </c>
      <c r="AX2198">
        <v>19395225.177963287</v>
      </c>
      <c r="AY2198">
        <v>2403.2356042508</v>
      </c>
      <c r="AZ2198">
        <v>451664.09946289536</v>
      </c>
      <c r="BA2198">
        <v>59987.963265867998</v>
      </c>
      <c r="BB2198">
        <v>11274137.816187231</v>
      </c>
      <c r="BC2198">
        <v>1396.962868875376</v>
      </c>
      <c r="BD2198">
        <v>262545.20157643815</v>
      </c>
      <c r="BE2198">
        <v>-43211.063966032008</v>
      </c>
      <c r="BF2198">
        <v>-8121087.3617760558</v>
      </c>
      <c r="BG2198">
        <v>-1006.272735375424</v>
      </c>
      <c r="BH2198">
        <v>-189118.89788645718</v>
      </c>
      <c r="BI2198">
        <v>0.35749256467457396</v>
      </c>
      <c r="BJ2198">
        <v>0.73130528813202267</v>
      </c>
      <c r="BK2198">
        <v>0.3738127234574487</v>
      </c>
      <c r="BL2198">
        <v>23.622882171411547</v>
      </c>
      <c r="BM2198">
        <v>12.856836737998222</v>
      </c>
      <c r="BN2198">
        <f t="shared" si="217"/>
        <v>-10.766045433413325</v>
      </c>
      <c r="BO2198">
        <v>0.49866361775912288</v>
      </c>
      <c r="BP2198">
        <v>2.1587657706817844E-3</v>
      </c>
      <c r="BQ2198">
        <v>0</v>
      </c>
      <c r="BR2198">
        <v>5.9523809523809521E-3</v>
      </c>
      <c r="BS2198">
        <v>0</v>
      </c>
      <c r="BT2198">
        <v>0.83333333333333337</v>
      </c>
      <c r="BU2198">
        <v>0.30831589370235141</v>
      </c>
      <c r="BV2198">
        <v>0.70061847749613693</v>
      </c>
      <c r="BW2198">
        <v>0.20260850255836432</v>
      </c>
      <c r="BX2198">
        <v>0.29491827327346382</v>
      </c>
      <c r="BY2198">
        <f t="shared" si="218"/>
        <v>9.7632519631009565E-2</v>
      </c>
      <c r="BZ2198">
        <v>0</v>
      </c>
      <c r="CA2198">
        <f t="shared" si="219"/>
        <v>2.1945264929960802E-2</v>
      </c>
      <c r="CC2198">
        <v>9.7632519631009565E-2</v>
      </c>
      <c r="CD2198">
        <v>2.1945264929960802E-2</v>
      </c>
    </row>
    <row r="2199" spans="1:82" x14ac:dyDescent="0.3">
      <c r="A2199">
        <v>0</v>
      </c>
      <c r="B2199" t="s">
        <v>1385</v>
      </c>
      <c r="C2199" t="s">
        <v>163</v>
      </c>
      <c r="D2199">
        <v>41037</v>
      </c>
      <c r="E2199" s="2">
        <f t="shared" si="221"/>
        <v>0.50094898614612471</v>
      </c>
      <c r="F2199" s="2" t="s">
        <v>1937</v>
      </c>
      <c r="G2199" s="3">
        <v>587</v>
      </c>
      <c r="H2199" s="1">
        <v>0.37351353264313947</v>
      </c>
      <c r="I2199" s="1">
        <f t="shared" si="220"/>
        <v>-11.857145666892579</v>
      </c>
      <c r="J2199" s="1">
        <v>2.4936673151800002</v>
      </c>
      <c r="K2199" s="1">
        <v>-44.405244736699998</v>
      </c>
      <c r="L2199" s="2">
        <v>0.12828413560100005</v>
      </c>
      <c r="M2199" s="2">
        <v>-1.042684878793396E-3</v>
      </c>
      <c r="N2199" s="7">
        <v>0</v>
      </c>
      <c r="O2199" s="2">
        <v>8.4082880431791719E-3</v>
      </c>
      <c r="P2199" s="3">
        <v>57212.514191763301</v>
      </c>
      <c r="Q2199" s="3">
        <v>1332.3299143642355</v>
      </c>
      <c r="R2199" s="3">
        <v>-20399.230705997667</v>
      </c>
      <c r="S2199" s="3">
        <v>-97.821490678819458</v>
      </c>
      <c r="T2199" s="3">
        <v>6680.3638147533202</v>
      </c>
      <c r="V2199">
        <v>41037</v>
      </c>
      <c r="W2199" s="2">
        <v>0.41029350005582449</v>
      </c>
      <c r="X2199" s="2">
        <v>1.0020134190132399E-2</v>
      </c>
      <c r="Y2199" s="2">
        <v>0.43219132254028858</v>
      </c>
      <c r="Z2199" s="2">
        <v>0.71113248652247629</v>
      </c>
      <c r="AA2199" s="2">
        <v>0.12799081473563098</v>
      </c>
      <c r="AB2199" s="2">
        <v>0.31665353033535687</v>
      </c>
      <c r="AC2199" s="2">
        <v>-1.042684878793396E-3</v>
      </c>
      <c r="AD2199" s="2">
        <v>0</v>
      </c>
      <c r="AE2199" s="2">
        <v>8.4082880431791719E-3</v>
      </c>
      <c r="AF2199">
        <v>-3242.3215177907459</v>
      </c>
      <c r="AG2199">
        <v>-16.035874036927257</v>
      </c>
      <c r="AH2199">
        <v>-3013.8929053430788</v>
      </c>
      <c r="AI2199">
        <v>4169.0453056953565</v>
      </c>
      <c r="AJ2199">
        <v>-7.3209061754767421E-2</v>
      </c>
      <c r="AK2199">
        <v>-23641.552223788414</v>
      </c>
      <c r="AL2199">
        <v>-113.85736471574673</v>
      </c>
      <c r="AM2199">
        <v>-21399.139388825137</v>
      </c>
      <c r="AN2199">
        <v>29234.655603930732</v>
      </c>
      <c r="AO2199">
        <v>-0.52030944229475296</v>
      </c>
      <c r="AP2199">
        <v>-20399.230705997667</v>
      </c>
      <c r="AQ2199">
        <v>-97.821490678819472</v>
      </c>
      <c r="AR2199">
        <v>-18385.246483482057</v>
      </c>
      <c r="AS2199">
        <v>25065.610298235377</v>
      </c>
      <c r="AT2199">
        <v>-0.44710038053998552</v>
      </c>
      <c r="AU2199" s="3">
        <v>10752519.917199995</v>
      </c>
      <c r="AV2199" s="3">
        <v>250398.08410561443</v>
      </c>
      <c r="AW2199">
        <v>6653.9968675157006</v>
      </c>
      <c r="AX2199">
        <v>1250552.1712809007</v>
      </c>
      <c r="AY2199">
        <v>154.95419493299241</v>
      </c>
      <c r="AZ2199">
        <v>29122.091395706593</v>
      </c>
      <c r="BA2199">
        <v>63866.511059279001</v>
      </c>
      <c r="BB2199">
        <v>12003072.088480895</v>
      </c>
      <c r="BC2199">
        <v>1487.2841092972278</v>
      </c>
      <c r="BD2199">
        <v>279520.17550132098</v>
      </c>
      <c r="BE2199">
        <v>57212.514191763301</v>
      </c>
      <c r="BF2199">
        <v>10752519.917199995</v>
      </c>
      <c r="BG2199">
        <v>1332.3299143642355</v>
      </c>
      <c r="BH2199">
        <v>250398.08410561443</v>
      </c>
      <c r="BI2199">
        <v>1.5498987576863004E-2</v>
      </c>
      <c r="BJ2199">
        <v>0.38901252022000249</v>
      </c>
      <c r="BK2199">
        <v>0.37351353264313947</v>
      </c>
      <c r="BL2199">
        <v>25.789198156143598</v>
      </c>
      <c r="BM2199">
        <v>13.932052489251019</v>
      </c>
      <c r="BN2199">
        <f t="shared" si="217"/>
        <v>-11.857145666892579</v>
      </c>
      <c r="BO2199">
        <v>0.50094898614612471</v>
      </c>
      <c r="BP2199">
        <v>9.4021604538849305E-5</v>
      </c>
      <c r="BQ2199">
        <v>7.600725378470926E-6</v>
      </c>
      <c r="BR2199">
        <v>0</v>
      </c>
      <c r="BS2199">
        <v>0</v>
      </c>
      <c r="BT2199">
        <v>0.66666666666666663</v>
      </c>
      <c r="BU2199">
        <v>0.33956260779849889</v>
      </c>
      <c r="BV2199">
        <v>0.71113248652247629</v>
      </c>
      <c r="BW2199">
        <v>0.1327705547050114</v>
      </c>
      <c r="BX2199">
        <v>0.31665353033535687</v>
      </c>
      <c r="BY2199">
        <f t="shared" si="218"/>
        <v>0.30327338878880966</v>
      </c>
      <c r="BZ2199">
        <v>0</v>
      </c>
      <c r="CA2199">
        <f t="shared" si="219"/>
        <v>6.5563587123704517E-3</v>
      </c>
      <c r="CC2199">
        <v>0.30327338878880966</v>
      </c>
      <c r="CD2199">
        <v>6.5563587123704517E-3</v>
      </c>
    </row>
    <row r="2200" spans="1:82" x14ac:dyDescent="0.3">
      <c r="A2200">
        <v>0</v>
      </c>
      <c r="B2200" t="s">
        <v>1385</v>
      </c>
      <c r="C2200" t="s">
        <v>639</v>
      </c>
      <c r="D2200">
        <v>41039</v>
      </c>
      <c r="E2200" s="2">
        <f t="shared" si="221"/>
        <v>0.55735172457532334</v>
      </c>
      <c r="F2200" s="2" t="s">
        <v>1938</v>
      </c>
      <c r="G2200" s="3">
        <v>89797</v>
      </c>
      <c r="H2200" s="1">
        <v>5.7603389336554747</v>
      </c>
      <c r="I2200" s="1">
        <f t="shared" si="220"/>
        <v>-10.362322419872385</v>
      </c>
      <c r="J2200" s="1">
        <v>1.7785376236499999</v>
      </c>
      <c r="K2200" s="1">
        <v>-21.388609970099999</v>
      </c>
      <c r="L2200" s="2">
        <v>0.25635069459999982</v>
      </c>
      <c r="M2200" s="2">
        <v>-3.178268883358857E-2</v>
      </c>
      <c r="N2200" s="7">
        <v>1.7549758548999999E-3</v>
      </c>
      <c r="O2200" s="2">
        <v>2.6186438357865775E-2</v>
      </c>
      <c r="P2200" s="3">
        <v>821982.9418860001</v>
      </c>
      <c r="Q2200" s="3">
        <v>19141.834230552002</v>
      </c>
      <c r="R2200" s="3">
        <v>-30138.345712394454</v>
      </c>
      <c r="S2200" s="3">
        <v>-509.32426756175403</v>
      </c>
      <c r="T2200" s="3">
        <v>-38898.178533026527</v>
      </c>
      <c r="V2200">
        <v>41039</v>
      </c>
      <c r="W2200" s="2">
        <v>0.43159097177964789</v>
      </c>
      <c r="X2200" s="2">
        <v>0.15453086448414707</v>
      </c>
      <c r="Y2200" s="2">
        <v>0.33450434939816936</v>
      </c>
      <c r="Z2200" s="2">
        <v>0.50719511579623255</v>
      </c>
      <c r="AA2200" s="2">
        <v>6.1649150508413138E-2</v>
      </c>
      <c r="AB2200" s="2">
        <v>0.63276999972534442</v>
      </c>
      <c r="AC2200" s="2">
        <v>-3.178268883358857E-2</v>
      </c>
      <c r="AD2200" s="2">
        <v>3.6312025210080683E-3</v>
      </c>
      <c r="AE2200" s="2">
        <v>2.6186438357865775E-2</v>
      </c>
      <c r="AF2200">
        <v>-79327.451266479213</v>
      </c>
      <c r="AG2200">
        <v>-926.82110513615737</v>
      </c>
      <c r="AH2200">
        <v>-174193.15884245664</v>
      </c>
      <c r="AI2200">
        <v>98703.917373382385</v>
      </c>
      <c r="AJ2200">
        <v>-4.1419096514860794</v>
      </c>
      <c r="AK2200">
        <v>-109465.79697887367</v>
      </c>
      <c r="AL2200">
        <v>-1436.1453726979114</v>
      </c>
      <c r="AM2200">
        <v>-269919.0789256735</v>
      </c>
      <c r="AN2200">
        <v>155531.65892357277</v>
      </c>
      <c r="AO2200">
        <v>-6.4069274415983282</v>
      </c>
      <c r="AP2200">
        <v>-30138.345712394454</v>
      </c>
      <c r="AQ2200">
        <v>-509.32426756175403</v>
      </c>
      <c r="AR2200">
        <v>-95725.920083216857</v>
      </c>
      <c r="AS2200">
        <v>56827.741550190389</v>
      </c>
      <c r="AT2200">
        <v>-2.2650177901122488</v>
      </c>
      <c r="AU2200" s="3">
        <v>154483474.09805486</v>
      </c>
      <c r="AV2200" s="3">
        <v>3597516.3252899433</v>
      </c>
      <c r="AW2200">
        <v>720906.41701999994</v>
      </c>
      <c r="AX2200">
        <v>135487152.0147388</v>
      </c>
      <c r="AY2200">
        <v>16788.026158640001</v>
      </c>
      <c r="AZ2200">
        <v>3155141.6362548019</v>
      </c>
      <c r="BA2200">
        <v>1542889.3589059999</v>
      </c>
      <c r="BB2200">
        <v>289970626.11279362</v>
      </c>
      <c r="BC2200">
        <v>35929.860389192007</v>
      </c>
      <c r="BD2200">
        <v>6752657.9615447456</v>
      </c>
      <c r="BE2200">
        <v>821982.9418860001</v>
      </c>
      <c r="BF2200">
        <v>154483474.09805486</v>
      </c>
      <c r="BG2200">
        <v>19141.834230552002</v>
      </c>
      <c r="BH2200">
        <v>3597516.3252899433</v>
      </c>
      <c r="BI2200">
        <v>2.3556267016457371</v>
      </c>
      <c r="BJ2200">
        <v>8.1159656353012117</v>
      </c>
      <c r="BK2200">
        <v>5.7603389336554747</v>
      </c>
      <c r="BL2200">
        <v>32.541527556592548</v>
      </c>
      <c r="BM2200">
        <v>22.179205136720164</v>
      </c>
      <c r="BN2200">
        <f t="shared" si="217"/>
        <v>-10.362322419872385</v>
      </c>
      <c r="BO2200">
        <v>0.55735172457532334</v>
      </c>
      <c r="BP2200">
        <v>1.5898884123589453E-2</v>
      </c>
      <c r="BQ2200">
        <v>0</v>
      </c>
      <c r="BR2200">
        <v>1.1904761904761904E-2</v>
      </c>
      <c r="BS2200">
        <v>6.8965517241379309E-2</v>
      </c>
      <c r="BT2200">
        <v>0.88888888888888884</v>
      </c>
      <c r="BU2200">
        <v>0.29675415336808109</v>
      </c>
      <c r="BV2200">
        <v>0.50719511579623255</v>
      </c>
      <c r="BW2200">
        <v>6.3951400942337283E-2</v>
      </c>
      <c r="BX2200">
        <v>0.63276999972534442</v>
      </c>
      <c r="BY2200">
        <f t="shared" si="218"/>
        <v>0.21588147617773321</v>
      </c>
      <c r="BZ2200">
        <v>3.6312025210080683E-3</v>
      </c>
      <c r="CA2200">
        <f t="shared" si="219"/>
        <v>9.9725378908259721E-3</v>
      </c>
      <c r="CC2200">
        <v>0.21588147617773321</v>
      </c>
      <c r="CD2200">
        <v>9.9725378908259721E-3</v>
      </c>
    </row>
    <row r="2201" spans="1:82" x14ac:dyDescent="0.3">
      <c r="A2201">
        <v>0</v>
      </c>
      <c r="B2201" t="s">
        <v>1385</v>
      </c>
      <c r="C2201" t="s">
        <v>118</v>
      </c>
      <c r="D2201">
        <v>41041</v>
      </c>
      <c r="E2201" s="2">
        <f t="shared" si="221"/>
        <v>0.58591115385353043</v>
      </c>
      <c r="F2201" s="2" t="s">
        <v>1938</v>
      </c>
      <c r="G2201" s="3">
        <v>12229</v>
      </c>
      <c r="H2201" s="1">
        <v>4.9571822086808028</v>
      </c>
      <c r="I2201" s="1">
        <f t="shared" si="220"/>
        <v>-11.667190299649178</v>
      </c>
      <c r="J2201" s="1">
        <v>1.3380265925899999</v>
      </c>
      <c r="K2201" s="1">
        <v>18.108161801800001</v>
      </c>
      <c r="L2201" s="2">
        <v>0.37899634795999981</v>
      </c>
      <c r="M2201" s="2">
        <v>4.9932989465171123E-3</v>
      </c>
      <c r="N2201" s="7">
        <v>0.12454103343</v>
      </c>
      <c r="O2201" s="2">
        <v>1.7744952354554089E-2</v>
      </c>
      <c r="P2201" s="3">
        <v>374111.91636799002</v>
      </c>
      <c r="Q2201" s="3">
        <v>8712.0886844186807</v>
      </c>
      <c r="R2201" s="3">
        <v>-39626.270379907888</v>
      </c>
      <c r="S2201" s="3">
        <v>-253.19183589715075</v>
      </c>
      <c r="T2201" s="3">
        <v>-30235.208218192041</v>
      </c>
      <c r="V2201">
        <v>41041</v>
      </c>
      <c r="W2201" s="2">
        <v>0.52680225457434182</v>
      </c>
      <c r="X2201" s="2">
        <v>0.13298482275707957</v>
      </c>
      <c r="Y2201" s="2">
        <v>0.27853597210952474</v>
      </c>
      <c r="Z2201" s="2">
        <v>0.3815722217753173</v>
      </c>
      <c r="AA2201" s="2">
        <v>5.2193798190273262E-2</v>
      </c>
      <c r="AB2201" s="2">
        <v>0.93550563367404971</v>
      </c>
      <c r="AC2201" s="2">
        <v>4.9932989465171123E-3</v>
      </c>
      <c r="AD2201" s="2">
        <v>0.25768657346327695</v>
      </c>
      <c r="AE2201" s="2">
        <v>1.7744952354554089E-2</v>
      </c>
      <c r="AF2201">
        <v>-26951.164355533518</v>
      </c>
      <c r="AG2201">
        <v>-183.32123626551427</v>
      </c>
      <c r="AH2201">
        <v>-34454.6591041461</v>
      </c>
      <c r="AI2201">
        <v>12809.515237142476</v>
      </c>
      <c r="AJ2201">
        <v>-0.82856050330582254</v>
      </c>
      <c r="AK2201">
        <v>-66577.434735441406</v>
      </c>
      <c r="AL2201">
        <v>-436.51307216266497</v>
      </c>
      <c r="AM2201">
        <v>-82041.281208059372</v>
      </c>
      <c r="AN2201">
        <v>30160.929122863716</v>
      </c>
      <c r="AO2201">
        <v>-1.9749029462241263</v>
      </c>
      <c r="AP2201">
        <v>-39626.270379907888</v>
      </c>
      <c r="AQ2201">
        <v>-253.1918358971507</v>
      </c>
      <c r="AR2201">
        <v>-47586.622103913272</v>
      </c>
      <c r="AS2201">
        <v>17351.413885721238</v>
      </c>
      <c r="AT2201">
        <v>-1.1463424429183038</v>
      </c>
      <c r="AU2201" s="3">
        <v>70310593.56220004</v>
      </c>
      <c r="AV2201" s="3">
        <v>1637349.9473496468</v>
      </c>
      <c r="AW2201">
        <v>198436.62251782004</v>
      </c>
      <c r="AX2201">
        <v>37294178.835999101</v>
      </c>
      <c r="AY2201">
        <v>4621.0702679442402</v>
      </c>
      <c r="AZ2201">
        <v>868483.94615744054</v>
      </c>
      <c r="BA2201">
        <v>572548.53888581006</v>
      </c>
      <c r="BB2201">
        <v>107604772.39819914</v>
      </c>
      <c r="BC2201">
        <v>13333.158952362921</v>
      </c>
      <c r="BD2201">
        <v>2505833.8935070871</v>
      </c>
      <c r="BE2201">
        <v>374111.91636799002</v>
      </c>
      <c r="BF2201">
        <v>70310593.56220004</v>
      </c>
      <c r="BG2201">
        <v>8712.0886844186807</v>
      </c>
      <c r="BH2201">
        <v>1637349.9473496468</v>
      </c>
      <c r="BI2201">
        <v>1.823031281073239</v>
      </c>
      <c r="BJ2201">
        <v>6.7802134897540416</v>
      </c>
      <c r="BK2201">
        <v>4.9571822086808028</v>
      </c>
      <c r="BL2201">
        <v>45.780180423677592</v>
      </c>
      <c r="BM2201">
        <v>34.112990124028414</v>
      </c>
      <c r="BN2201">
        <f t="shared" si="217"/>
        <v>-11.667190299649178</v>
      </c>
      <c r="BO2201">
        <v>0.58591115385353043</v>
      </c>
      <c r="BP2201">
        <v>1.293471049075616E-2</v>
      </c>
      <c r="BQ2201">
        <v>0</v>
      </c>
      <c r="BR2201">
        <v>0</v>
      </c>
      <c r="BS2201">
        <v>0</v>
      </c>
      <c r="BT2201">
        <v>0.66666666666666663</v>
      </c>
      <c r="BU2201">
        <v>0.33412270331570315</v>
      </c>
      <c r="BV2201">
        <v>0.3815722217753173</v>
      </c>
      <c r="BW2201">
        <v>5.4142944180781395E-2</v>
      </c>
      <c r="BX2201">
        <v>0.93550563367404971</v>
      </c>
      <c r="BY2201">
        <f t="shared" si="218"/>
        <v>0.20693849097072128</v>
      </c>
      <c r="BZ2201">
        <v>0.25768657346327695</v>
      </c>
      <c r="CA2201">
        <f t="shared" si="219"/>
        <v>4.4737282153887526E-3</v>
      </c>
      <c r="CC2201">
        <v>0.20693849097072128</v>
      </c>
      <c r="CD2201">
        <v>4.4737282153887526E-3</v>
      </c>
    </row>
    <row r="2202" spans="1:82" x14ac:dyDescent="0.3">
      <c r="A2202">
        <v>0</v>
      </c>
      <c r="B2202" t="s">
        <v>1385</v>
      </c>
      <c r="C2202" t="s">
        <v>585</v>
      </c>
      <c r="D2202">
        <v>41043</v>
      </c>
      <c r="E2202" s="2">
        <f t="shared" si="221"/>
        <v>0.49720526334422044</v>
      </c>
      <c r="F2202" s="2" t="s">
        <v>1937</v>
      </c>
      <c r="G2202" s="3">
        <v>22308</v>
      </c>
      <c r="H2202" s="1">
        <v>2.7078479125880675</v>
      </c>
      <c r="I2202" s="1">
        <f t="shared" si="220"/>
        <v>-8.5041515727554255</v>
      </c>
      <c r="J2202" s="1">
        <v>1.7585573539199999</v>
      </c>
      <c r="K2202" s="1">
        <v>-14.8471575507</v>
      </c>
      <c r="L2202" s="2">
        <v>0.22126786233999995</v>
      </c>
      <c r="M2202" s="2">
        <v>-5.6713086261583933E-3</v>
      </c>
      <c r="N2202" s="7">
        <v>0</v>
      </c>
      <c r="O2202" s="2">
        <v>1.1106490508620471E-2</v>
      </c>
      <c r="P2202" s="3">
        <v>95248.983391539965</v>
      </c>
      <c r="Q2202" s="3">
        <v>2218.0998629072792</v>
      </c>
      <c r="R2202" s="3">
        <v>-75.413097956508864</v>
      </c>
      <c r="S2202" s="3">
        <v>-46.298958107547321</v>
      </c>
      <c r="T2202" s="3">
        <v>-4064.2133777257659</v>
      </c>
      <c r="V2202">
        <v>41043</v>
      </c>
      <c r="W2202" s="2">
        <v>0.38221735053873135</v>
      </c>
      <c r="X2202" s="2">
        <v>7.2642614200877226E-2</v>
      </c>
      <c r="Y2202" s="2">
        <v>0.32695855683003999</v>
      </c>
      <c r="Z2202" s="2">
        <v>0.50149723508536515</v>
      </c>
      <c r="AA2202" s="2">
        <v>4.2794489765570654E-2</v>
      </c>
      <c r="AB2202" s="2">
        <v>0.54617236520688328</v>
      </c>
      <c r="AC2202" s="2">
        <v>-5.6713086261583933E-3</v>
      </c>
      <c r="AD2202" s="2">
        <v>0</v>
      </c>
      <c r="AE2202" s="2">
        <v>1.1106490508620471E-2</v>
      </c>
      <c r="AF2202">
        <v>-17487.128140089626</v>
      </c>
      <c r="AG2202">
        <v>-201.87990639131908</v>
      </c>
      <c r="AH2202">
        <v>-37942.703728091241</v>
      </c>
      <c r="AI2202">
        <v>17523.448242225932</v>
      </c>
      <c r="AJ2202">
        <v>-0.90236154971923843</v>
      </c>
      <c r="AK2202">
        <v>-17562.541238046135</v>
      </c>
      <c r="AL2202">
        <v>-248.1788644988664</v>
      </c>
      <c r="AM2202">
        <v>-46644.449641272004</v>
      </c>
      <c r="AN2202">
        <v>22160.980777680928</v>
      </c>
      <c r="AO2202">
        <v>-1.1060554084525462</v>
      </c>
      <c r="AP2202">
        <v>-75.413097956508864</v>
      </c>
      <c r="AQ2202">
        <v>-46.298958107547321</v>
      </c>
      <c r="AR2202">
        <v>-8701.7459131807627</v>
      </c>
      <c r="AS2202">
        <v>4637.5325354549968</v>
      </c>
      <c r="AT2202">
        <v>-0.20369385873330781</v>
      </c>
      <c r="AU2202" s="3">
        <v>17901093.93860602</v>
      </c>
      <c r="AV2202" s="3">
        <v>416869.68823479407</v>
      </c>
      <c r="AW2202">
        <v>194178.36092581</v>
      </c>
      <c r="AX2202">
        <v>36493881.152396731</v>
      </c>
      <c r="AY2202">
        <v>4521.9064856429195</v>
      </c>
      <c r="AZ2202">
        <v>849847.10491173028</v>
      </c>
      <c r="BA2202">
        <v>289427.34431734995</v>
      </c>
      <c r="BB2202">
        <v>54394975.091002747</v>
      </c>
      <c r="BC2202">
        <v>6740.0063485501987</v>
      </c>
      <c r="BD2202">
        <v>1266716.7931465243</v>
      </c>
      <c r="BE2202">
        <v>95248.983391539965</v>
      </c>
      <c r="BF2202">
        <v>17901093.93860602</v>
      </c>
      <c r="BG2202">
        <v>2218.0998629072792</v>
      </c>
      <c r="BH2202">
        <v>416869.68823479407</v>
      </c>
      <c r="BI2202">
        <v>1.5797956162372264</v>
      </c>
      <c r="BJ2202">
        <v>4.2876435288252939</v>
      </c>
      <c r="BK2202">
        <v>2.7078479125880675</v>
      </c>
      <c r="BL2202">
        <v>26.727510562813002</v>
      </c>
      <c r="BM2202">
        <v>18.223358990057577</v>
      </c>
      <c r="BN2202">
        <f t="shared" si="217"/>
        <v>-8.5041515727554255</v>
      </c>
      <c r="BO2202">
        <v>0.49720526334422044</v>
      </c>
      <c r="BP2202">
        <v>9.5119037713129236E-3</v>
      </c>
      <c r="BQ2202">
        <v>0</v>
      </c>
      <c r="BR2202">
        <v>5.9523809523809521E-3</v>
      </c>
      <c r="BS2202">
        <v>0</v>
      </c>
      <c r="BT2202">
        <v>0.88888888888888884</v>
      </c>
      <c r="BU2202">
        <v>0.24354022176024426</v>
      </c>
      <c r="BV2202">
        <v>0.50149723508536515</v>
      </c>
      <c r="BW2202">
        <v>4.439262423814383E-2</v>
      </c>
      <c r="BX2202">
        <v>0.54617236520688328</v>
      </c>
      <c r="BY2202">
        <f t="shared" si="218"/>
        <v>0.16725258891804634</v>
      </c>
      <c r="BZ2202">
        <v>0</v>
      </c>
      <c r="CA2202">
        <f t="shared" si="219"/>
        <v>4.8628807317576449E-3</v>
      </c>
      <c r="CC2202">
        <v>0.16725258891804634</v>
      </c>
      <c r="CD2202">
        <v>4.8628807317576449E-3</v>
      </c>
    </row>
    <row r="2203" spans="1:82" x14ac:dyDescent="0.3">
      <c r="A2203">
        <v>0</v>
      </c>
      <c r="B2203" t="s">
        <v>1385</v>
      </c>
      <c r="C2203" t="s">
        <v>1395</v>
      </c>
      <c r="D2203">
        <v>41045</v>
      </c>
      <c r="E2203" s="2">
        <f t="shared" si="221"/>
        <v>0.38022275594211546</v>
      </c>
      <c r="F2203" s="2" t="s">
        <v>1935</v>
      </c>
      <c r="G2203" s="3">
        <v>3987</v>
      </c>
      <c r="H2203" s="1">
        <v>0.37516220924288257</v>
      </c>
      <c r="I2203" s="1">
        <f t="shared" si="220"/>
        <v>-8.1153500113231694</v>
      </c>
      <c r="J2203" s="1">
        <v>2.6326415456399999</v>
      </c>
      <c r="K2203" s="1">
        <v>16.035297931599999</v>
      </c>
      <c r="L2203" s="2">
        <v>3.8683280207000015E-2</v>
      </c>
      <c r="M2203" s="2">
        <v>2.2848349089964249E-3</v>
      </c>
      <c r="N2203" s="7">
        <v>0</v>
      </c>
      <c r="O2203" s="2">
        <v>4.0573056833105564E-4</v>
      </c>
      <c r="P2203" s="3">
        <v>31132.883083043991</v>
      </c>
      <c r="Q2203" s="3">
        <v>725.00347236820778</v>
      </c>
      <c r="R2203" s="3">
        <v>40793.830793358997</v>
      </c>
      <c r="S2203" s="3">
        <v>-6.3677914216447196</v>
      </c>
      <c r="T2203" s="3">
        <v>5598.8622149429293</v>
      </c>
      <c r="V2203">
        <v>41045</v>
      </c>
      <c r="W2203" s="2">
        <v>0.32392971877699084</v>
      </c>
      <c r="X2203" s="2">
        <v>1.0064362736950114E-2</v>
      </c>
      <c r="Y2203" s="2">
        <v>0.36221519149620424</v>
      </c>
      <c r="Z2203" s="2">
        <v>0.75076451340431138</v>
      </c>
      <c r="AA2203" s="2">
        <v>4.6219109003081807E-2</v>
      </c>
      <c r="AB2203" s="2">
        <v>9.5484895190757313E-2</v>
      </c>
      <c r="AC2203" s="2">
        <v>2.2848349089964249E-3</v>
      </c>
      <c r="AD2203" s="2">
        <v>0</v>
      </c>
      <c r="AE2203" s="2">
        <v>4.0573056833105564E-4</v>
      </c>
      <c r="AF2203">
        <v>14383.526137692315</v>
      </c>
      <c r="AG2203">
        <v>-89.297551039311017</v>
      </c>
      <c r="AH2203">
        <v>-16783.198403911967</v>
      </c>
      <c r="AI2203">
        <v>10827.841236210174</v>
      </c>
      <c r="AJ2203">
        <v>-0.38085722767539937</v>
      </c>
      <c r="AK2203">
        <v>55177.356931051312</v>
      </c>
      <c r="AL2203">
        <v>-95.665342460955742</v>
      </c>
      <c r="AM2203">
        <v>-17980.005097716421</v>
      </c>
      <c r="AN2203">
        <v>17623.51014495756</v>
      </c>
      <c r="AO2203">
        <v>-0.37514163516618215</v>
      </c>
      <c r="AP2203">
        <v>40793.830793358997</v>
      </c>
      <c r="AQ2203">
        <v>-6.3677914216447249</v>
      </c>
      <c r="AR2203">
        <v>-1196.806693804454</v>
      </c>
      <c r="AS2203">
        <v>6795.668908747386</v>
      </c>
      <c r="AT2203">
        <v>5.7155925092172155E-3</v>
      </c>
      <c r="AU2203" s="3">
        <v>5851114.0466272878</v>
      </c>
      <c r="AV2203" s="3">
        <v>136257.15259688097</v>
      </c>
      <c r="AW2203">
        <v>34138.313870161008</v>
      </c>
      <c r="AX2203">
        <v>6415954.7087580599</v>
      </c>
      <c r="AY2203">
        <v>794.99209985285199</v>
      </c>
      <c r="AZ2203">
        <v>149410.81524634501</v>
      </c>
      <c r="BA2203">
        <v>65271.196953204999</v>
      </c>
      <c r="BB2203">
        <v>12267068.755385347</v>
      </c>
      <c r="BC2203">
        <v>1519.9955722210598</v>
      </c>
      <c r="BD2203">
        <v>285667.96784322598</v>
      </c>
      <c r="BE2203">
        <v>31132.883083043991</v>
      </c>
      <c r="BF2203">
        <v>5851114.0466272878</v>
      </c>
      <c r="BG2203">
        <v>725.00347236820778</v>
      </c>
      <c r="BH2203">
        <v>136257.15259688097</v>
      </c>
      <c r="BI2203">
        <v>8.40588600995653E-2</v>
      </c>
      <c r="BJ2203">
        <v>0.45922106934244789</v>
      </c>
      <c r="BK2203">
        <v>0.37516220924288257</v>
      </c>
      <c r="BL2203">
        <v>20.535260416940119</v>
      </c>
      <c r="BM2203">
        <v>12.41991040561695</v>
      </c>
      <c r="BN2203">
        <f t="shared" si="217"/>
        <v>-8.1153500113231694</v>
      </c>
      <c r="BO2203">
        <v>0.38022275594211546</v>
      </c>
      <c r="BP2203">
        <v>3.8703694946213267E-4</v>
      </c>
      <c r="BQ2203">
        <v>4.3022268383644866E-5</v>
      </c>
      <c r="BR2203">
        <v>1.7857142857142856E-2</v>
      </c>
      <c r="BS2203">
        <v>0</v>
      </c>
      <c r="BT2203">
        <v>0.44444444444444442</v>
      </c>
      <c r="BU2203">
        <v>0.23240579903954706</v>
      </c>
      <c r="BV2203">
        <v>0.75076451340431138</v>
      </c>
      <c r="BW2203">
        <v>4.7945133820624285E-2</v>
      </c>
      <c r="BX2203">
        <v>9.5484895190757313E-2</v>
      </c>
      <c r="BY2203">
        <f t="shared" si="218"/>
        <v>0.2898258969006916</v>
      </c>
      <c r="BZ2203">
        <v>0</v>
      </c>
      <c r="CA2203">
        <f t="shared" si="219"/>
        <v>9.9839483478896961E-4</v>
      </c>
      <c r="CC2203">
        <v>0.2898258969006916</v>
      </c>
      <c r="CD2203">
        <v>9.9839483478896961E-4</v>
      </c>
    </row>
    <row r="2204" spans="1:82" x14ac:dyDescent="0.3">
      <c r="A2204">
        <v>0</v>
      </c>
      <c r="B2204" t="s">
        <v>1385</v>
      </c>
      <c r="C2204" t="s">
        <v>51</v>
      </c>
      <c r="D2204">
        <v>41047</v>
      </c>
      <c r="E2204" s="2">
        <f t="shared" si="221"/>
        <v>0.46415840706999639</v>
      </c>
      <c r="F2204" s="2" t="s">
        <v>1936</v>
      </c>
      <c r="G2204" s="3">
        <v>123858</v>
      </c>
      <c r="H2204" s="1">
        <v>19.799432332482482</v>
      </c>
      <c r="I2204" s="1">
        <f t="shared" si="220"/>
        <v>-8.3782747149340473</v>
      </c>
      <c r="J2204" s="1">
        <v>1.7593111371300001</v>
      </c>
      <c r="K2204" s="1">
        <v>-4.1599397133</v>
      </c>
      <c r="L2204" s="2">
        <v>0.19158831996000014</v>
      </c>
      <c r="M2204" s="2">
        <v>-2.4169540000207384E-3</v>
      </c>
      <c r="N2204" s="7">
        <v>0</v>
      </c>
      <c r="O2204" s="2">
        <v>7.3570417638498279E-3</v>
      </c>
      <c r="P2204" s="3">
        <v>623053.77103856008</v>
      </c>
      <c r="Q2204" s="3">
        <v>14509.293799425921</v>
      </c>
      <c r="R2204" s="3">
        <v>-11793.620212238282</v>
      </c>
      <c r="S2204" s="3">
        <v>-427.51609060600606</v>
      </c>
      <c r="T2204" s="3">
        <v>-34388.565647961615</v>
      </c>
      <c r="V2204">
        <v>41047</v>
      </c>
      <c r="W2204" s="2">
        <v>0.46640159542667714</v>
      </c>
      <c r="X2204" s="2">
        <v>0.53115336265331048</v>
      </c>
      <c r="Y2204" s="2">
        <v>0.30217976124941981</v>
      </c>
      <c r="Z2204" s="2">
        <v>0.50171219548732549</v>
      </c>
      <c r="AA2204" s="2">
        <v>1.1990342048860021E-2</v>
      </c>
      <c r="AB2204" s="2">
        <v>0.4729120838062616</v>
      </c>
      <c r="AC2204" s="2">
        <v>-2.4169540000207384E-3</v>
      </c>
      <c r="AD2204" s="2">
        <v>0</v>
      </c>
      <c r="AE2204" s="2">
        <v>7.3570417638498279E-3</v>
      </c>
      <c r="AF2204">
        <v>-49093.453713055933</v>
      </c>
      <c r="AG2204">
        <v>-712.82584353494804</v>
      </c>
      <c r="AH2204">
        <v>-133973.41159127993</v>
      </c>
      <c r="AI2204">
        <v>71456.024120057249</v>
      </c>
      <c r="AJ2204">
        <v>-3.1757252571090673</v>
      </c>
      <c r="AK2204">
        <v>-60887.073925294215</v>
      </c>
      <c r="AL2204">
        <v>-1140.341934140954</v>
      </c>
      <c r="AM2204">
        <v>-214323.73795517714</v>
      </c>
      <c r="AN2204">
        <v>117417.78483599285</v>
      </c>
      <c r="AO2204">
        <v>-5.0657705922160954</v>
      </c>
      <c r="AP2204">
        <v>-11793.620212238282</v>
      </c>
      <c r="AQ2204">
        <v>-427.51609060600595</v>
      </c>
      <c r="AR2204">
        <v>-80350.326363897213</v>
      </c>
      <c r="AS2204">
        <v>45961.760715935598</v>
      </c>
      <c r="AT2204">
        <v>-1.8900453351070281</v>
      </c>
      <c r="AU2204" s="3">
        <v>117096725.72898698</v>
      </c>
      <c r="AV2204" s="3">
        <v>2726876.6766641075</v>
      </c>
      <c r="AW2204">
        <v>518849.61683523998</v>
      </c>
      <c r="AX2204">
        <v>97512596.988014996</v>
      </c>
      <c r="AY2204">
        <v>12082.65141519568</v>
      </c>
      <c r="AZ2204">
        <v>2270813.5069718761</v>
      </c>
      <c r="BA2204">
        <v>1141903.3878738</v>
      </c>
      <c r="BB2204">
        <v>214609322.71700197</v>
      </c>
      <c r="BC2204">
        <v>26591.945214621599</v>
      </c>
      <c r="BD2204">
        <v>4997690.1836359836</v>
      </c>
      <c r="BE2204">
        <v>623053.77103856008</v>
      </c>
      <c r="BF2204">
        <v>117096725.72898698</v>
      </c>
      <c r="BG2204">
        <v>14509.293799425921</v>
      </c>
      <c r="BH2204">
        <v>2726876.6766641075</v>
      </c>
      <c r="BI2204">
        <v>7.6194861110099295</v>
      </c>
      <c r="BJ2204">
        <v>27.418918443492412</v>
      </c>
      <c r="BK2204">
        <v>19.799432332482482</v>
      </c>
      <c r="BL2204">
        <v>28.670866497875583</v>
      </c>
      <c r="BM2204">
        <v>20.292591782941535</v>
      </c>
      <c r="BN2204">
        <f t="shared" si="217"/>
        <v>-8.3782747149340473</v>
      </c>
      <c r="BO2204">
        <v>0.46415840706999639</v>
      </c>
      <c r="BP2204">
        <v>4.2827500521822451E-2</v>
      </c>
      <c r="BQ2204">
        <v>0</v>
      </c>
      <c r="BR2204">
        <v>1.7857142857142856E-2</v>
      </c>
      <c r="BS2204">
        <v>0</v>
      </c>
      <c r="BT2204">
        <v>0.88888888888888884</v>
      </c>
      <c r="BU2204">
        <v>0.23993538503949324</v>
      </c>
      <c r="BV2204">
        <v>0.50171219548732549</v>
      </c>
      <c r="BW2204">
        <v>1.2438114158568487E-2</v>
      </c>
      <c r="BX2204">
        <v>0.4729120838062616</v>
      </c>
      <c r="BY2204">
        <f t="shared" si="218"/>
        <v>0.10174934866401489</v>
      </c>
      <c r="BZ2204">
        <v>0</v>
      </c>
      <c r="CA2204">
        <f t="shared" si="219"/>
        <v>3.686894454609185E-3</v>
      </c>
      <c r="CC2204">
        <v>0.10174934866401489</v>
      </c>
      <c r="CD2204">
        <v>3.686894454609185E-3</v>
      </c>
    </row>
    <row r="2205" spans="1:82" x14ac:dyDescent="0.3">
      <c r="A2205">
        <v>0</v>
      </c>
      <c r="B2205" t="s">
        <v>1385</v>
      </c>
      <c r="C2205" t="s">
        <v>1328</v>
      </c>
      <c r="D2205">
        <v>41049</v>
      </c>
      <c r="E2205" s="2">
        <f t="shared" si="221"/>
        <v>0.33362410597519959</v>
      </c>
      <c r="F2205" s="2" t="s">
        <v>1934</v>
      </c>
      <c r="G2205" s="3">
        <v>4008</v>
      </c>
      <c r="H2205" s="1">
        <v>0.37574058593782</v>
      </c>
      <c r="I2205" s="1">
        <f t="shared" si="220"/>
        <v>-7.5219804777616037</v>
      </c>
      <c r="J2205" s="1">
        <v>2.05049016758</v>
      </c>
      <c r="K2205" s="1">
        <v>37.396473911400001</v>
      </c>
      <c r="L2205" s="2">
        <v>1.9751921871000028E-2</v>
      </c>
      <c r="M2205" s="2">
        <v>6.4439947123606637E-4</v>
      </c>
      <c r="N2205" s="7">
        <v>0</v>
      </c>
      <c r="O2205" s="2">
        <v>2.2026403134077516E-3</v>
      </c>
      <c r="P2205" s="3">
        <v>-8222.7185334039987</v>
      </c>
      <c r="Q2205" s="3">
        <v>-191.48562223172797</v>
      </c>
      <c r="R2205" s="3">
        <v>-86829.059595236264</v>
      </c>
      <c r="S2205" s="3">
        <v>-104.95670745961989</v>
      </c>
      <c r="T2205" s="3">
        <v>-20729.55186793115</v>
      </c>
      <c r="V2205">
        <v>41049</v>
      </c>
      <c r="W2205" s="2">
        <v>0.29370642142354336</v>
      </c>
      <c r="X2205" s="2">
        <v>1.0079878673025327E-2</v>
      </c>
      <c r="Y2205" s="2">
        <v>0.39496348806148007</v>
      </c>
      <c r="Z2205" s="2">
        <v>0.58474928174442531</v>
      </c>
      <c r="AA2205" s="2">
        <v>0.10778918554645396</v>
      </c>
      <c r="AB2205" s="2">
        <v>4.875517741970542E-2</v>
      </c>
      <c r="AC2205" s="2">
        <v>6.4439947123606637E-4</v>
      </c>
      <c r="AD2205" s="2">
        <v>0</v>
      </c>
      <c r="AE2205" s="2">
        <v>2.2026403134077516E-3</v>
      </c>
      <c r="AF2205">
        <v>164241.61880683847</v>
      </c>
      <c r="AG2205">
        <v>198.58412764327318</v>
      </c>
      <c r="AH2205">
        <v>37323.27231054318</v>
      </c>
      <c r="AI2205">
        <v>1896.0424213689323</v>
      </c>
      <c r="AJ2205">
        <v>1.0091811110000561</v>
      </c>
      <c r="AK2205">
        <v>77412.559211602202</v>
      </c>
      <c r="AL2205">
        <v>93.627420183653285</v>
      </c>
      <c r="AM2205">
        <v>17596.983911652067</v>
      </c>
      <c r="AN2205">
        <v>892.77895232889807</v>
      </c>
      <c r="AO2205">
        <v>0.4757842999147302</v>
      </c>
      <c r="AP2205">
        <v>-86829.059595236264</v>
      </c>
      <c r="AQ2205">
        <v>-104.95670745961989</v>
      </c>
      <c r="AR2205">
        <v>-19726.288398891113</v>
      </c>
      <c r="AS2205">
        <v>-1003.2634690400342</v>
      </c>
      <c r="AT2205">
        <v>-0.53339681108532599</v>
      </c>
      <c r="AU2205" s="3">
        <v>-1545377.7211679474</v>
      </c>
      <c r="AV2205" s="3">
        <v>-35987.807842230955</v>
      </c>
      <c r="AW2205">
        <v>16381.893902400998</v>
      </c>
      <c r="AX2205">
        <v>3078813.1400172436</v>
      </c>
      <c r="AY2205">
        <v>381.49149025253195</v>
      </c>
      <c r="AZ2205">
        <v>71697.510678060848</v>
      </c>
      <c r="BA2205">
        <v>8159.1753689969992</v>
      </c>
      <c r="BB2205">
        <v>1533435.4188492959</v>
      </c>
      <c r="BC2205">
        <v>190.00586802080397</v>
      </c>
      <c r="BD2205">
        <v>35709.702835829899</v>
      </c>
      <c r="BE2205">
        <v>-8222.7185334039987</v>
      </c>
      <c r="BF2205">
        <v>-1545377.7211679474</v>
      </c>
      <c r="BG2205">
        <v>-191.48562223172797</v>
      </c>
      <c r="BH2205">
        <v>-35987.807842230955</v>
      </c>
      <c r="BI2205">
        <v>0.22447128894660831</v>
      </c>
      <c r="BJ2205">
        <v>0.60021187488442829</v>
      </c>
      <c r="BK2205">
        <v>0.37574058593782</v>
      </c>
      <c r="BL2205">
        <v>17.886976942112106</v>
      </c>
      <c r="BM2205">
        <v>10.364996464350503</v>
      </c>
      <c r="BN2205">
        <f t="shared" si="217"/>
        <v>-7.5219804777616037</v>
      </c>
      <c r="BO2205">
        <v>0.33362410597519959</v>
      </c>
      <c r="BP2205">
        <v>9.0687838251234413E-4</v>
      </c>
      <c r="BQ2205">
        <v>0</v>
      </c>
      <c r="BR2205">
        <v>5.9523809523809521E-3</v>
      </c>
      <c r="BS2205">
        <v>0</v>
      </c>
      <c r="BT2205">
        <v>0.61111111111111116</v>
      </c>
      <c r="BU2205">
        <v>0.2154129989285615</v>
      </c>
      <c r="BV2205">
        <v>0.58474928174442531</v>
      </c>
      <c r="BW2205">
        <v>0.11181450782827175</v>
      </c>
      <c r="BX2205">
        <v>4.875517741970542E-2</v>
      </c>
      <c r="BY2205">
        <f t="shared" si="218"/>
        <v>6.1326170953270989E-2</v>
      </c>
      <c r="BZ2205">
        <v>0</v>
      </c>
      <c r="CA2205">
        <f t="shared" si="219"/>
        <v>1.0270268982206818E-2</v>
      </c>
      <c r="CC2205">
        <v>6.1326170953270989E-2</v>
      </c>
      <c r="CD2205">
        <v>1.0270268982206818E-2</v>
      </c>
    </row>
    <row r="2206" spans="1:82" x14ac:dyDescent="0.3">
      <c r="A2206">
        <v>0</v>
      </c>
      <c r="B2206" t="s">
        <v>1385</v>
      </c>
      <c r="C2206" t="s">
        <v>1396</v>
      </c>
      <c r="D2206">
        <v>41051</v>
      </c>
      <c r="E2206" s="2">
        <f t="shared" si="221"/>
        <v>0.53854749819925363</v>
      </c>
      <c r="F2206" s="2" t="s">
        <v>1938</v>
      </c>
      <c r="G2206" s="3">
        <v>148422</v>
      </c>
      <c r="H2206" s="1">
        <v>19.498810571781583</v>
      </c>
      <c r="I2206" s="1">
        <f t="shared" si="220"/>
        <v>-16.059256657718855</v>
      </c>
      <c r="J2206" s="1">
        <v>1.79978877036</v>
      </c>
      <c r="K2206" s="1">
        <v>1.8310426305</v>
      </c>
      <c r="L2206" s="2">
        <v>0.17984608340999997</v>
      </c>
      <c r="M2206" s="2">
        <v>3.3659163108595812E-3</v>
      </c>
      <c r="N2206" s="7">
        <v>5.25394506205E-2</v>
      </c>
      <c r="O2206" s="2">
        <v>8.519387498334802E-3</v>
      </c>
      <c r="P2206" s="3">
        <v>-376710.77954429993</v>
      </c>
      <c r="Q2206" s="3">
        <v>-8772.6094149275978</v>
      </c>
      <c r="R2206" s="3">
        <v>107591.85978028714</v>
      </c>
      <c r="S2206" s="3">
        <v>680.20152837399132</v>
      </c>
      <c r="T2206" s="3">
        <v>25562.370733195239</v>
      </c>
      <c r="V2206">
        <v>41051</v>
      </c>
      <c r="W2206" s="2">
        <v>0.5431842315770945</v>
      </c>
      <c r="X2206" s="2">
        <v>0.52308867390861957</v>
      </c>
      <c r="Y2206" s="2">
        <v>0.51917123683764554</v>
      </c>
      <c r="Z2206" s="2">
        <v>0.51325541931360275</v>
      </c>
      <c r="AA2206" s="2">
        <v>5.2776792354817734E-3</v>
      </c>
      <c r="AB2206" s="2">
        <v>0.44392782444971002</v>
      </c>
      <c r="AC2206" s="2">
        <v>3.3659163108595812E-3</v>
      </c>
      <c r="AD2206" s="2">
        <v>0.10870883779561138</v>
      </c>
      <c r="AE2206" s="2">
        <v>8.519387498334802E-3</v>
      </c>
      <c r="AF2206">
        <v>-302821.65527822007</v>
      </c>
      <c r="AG2206">
        <v>-1883.9358232498607</v>
      </c>
      <c r="AH2206">
        <v>-354079.90850634198</v>
      </c>
      <c r="AI2206">
        <v>281773.70839667175</v>
      </c>
      <c r="AJ2206">
        <v>-8.536232160313233</v>
      </c>
      <c r="AK2206">
        <v>-195229.79549793294</v>
      </c>
      <c r="AL2206">
        <v>-1203.7342948758696</v>
      </c>
      <c r="AM2206">
        <v>-226238.13599995757</v>
      </c>
      <c r="AN2206">
        <v>179494.30662348258</v>
      </c>
      <c r="AO2206">
        <v>-5.4556368989219948</v>
      </c>
      <c r="AP2206">
        <v>107591.85978028714</v>
      </c>
      <c r="AQ2206">
        <v>680.2015283739911</v>
      </c>
      <c r="AR2206">
        <v>127841.77250638441</v>
      </c>
      <c r="AS2206">
        <v>-102279.40177318917</v>
      </c>
      <c r="AT2206">
        <v>3.0805952613912382</v>
      </c>
      <c r="AU2206" s="3">
        <v>-70799023.907555729</v>
      </c>
      <c r="AV2206" s="3">
        <v>-1648724.2134414928</v>
      </c>
      <c r="AW2206">
        <v>1207353.9401235001</v>
      </c>
      <c r="AX2206">
        <v>226910099.50681061</v>
      </c>
      <c r="AY2206">
        <v>28116.117502901998</v>
      </c>
      <c r="AZ2206">
        <v>5284143.1234954018</v>
      </c>
      <c r="BA2206">
        <v>830643.16057920014</v>
      </c>
      <c r="BB2206">
        <v>156111075.59925488</v>
      </c>
      <c r="BC2206">
        <v>19343.508087974398</v>
      </c>
      <c r="BD2206">
        <v>3635418.9100539084</v>
      </c>
      <c r="BE2206">
        <v>-376710.77954429993</v>
      </c>
      <c r="BF2206">
        <v>-70799023.907555729</v>
      </c>
      <c r="BG2206">
        <v>-8772.6094149275978</v>
      </c>
      <c r="BH2206">
        <v>-1648724.2134414928</v>
      </c>
      <c r="BI2206">
        <v>37.303685924347015</v>
      </c>
      <c r="BJ2206">
        <v>56.802496496128597</v>
      </c>
      <c r="BK2206">
        <v>19.498810571781583</v>
      </c>
      <c r="BL2206">
        <v>34.901796328092239</v>
      </c>
      <c r="BM2206">
        <v>18.842539670373384</v>
      </c>
      <c r="BN2206">
        <f t="shared" si="217"/>
        <v>-16.059256657718855</v>
      </c>
      <c r="BO2206">
        <v>0.53854749819925363</v>
      </c>
      <c r="BP2206">
        <v>0.2432800996143967</v>
      </c>
      <c r="BQ2206">
        <v>0</v>
      </c>
      <c r="BR2206">
        <v>2.3809523809523808E-2</v>
      </c>
      <c r="BS2206">
        <v>0.10344827586206896</v>
      </c>
      <c r="BT2206">
        <v>0.77777777777777779</v>
      </c>
      <c r="BU2206">
        <v>0.45990183668119922</v>
      </c>
      <c r="BV2206">
        <v>0.51325541931360275</v>
      </c>
      <c r="BW2206">
        <v>5.4747709911636654E-3</v>
      </c>
      <c r="BX2206">
        <v>0.44392782444971002</v>
      </c>
      <c r="BY2206">
        <f t="shared" si="218"/>
        <v>0.16613727916838161</v>
      </c>
      <c r="BZ2206">
        <v>0.10870883779561138</v>
      </c>
      <c r="CA2206">
        <f t="shared" si="219"/>
        <v>4.5079882034398987E-3</v>
      </c>
      <c r="CC2206">
        <v>0.16613727916838161</v>
      </c>
      <c r="CD2206">
        <v>4.5079882034398987E-3</v>
      </c>
    </row>
    <row r="2207" spans="1:82" x14ac:dyDescent="0.3">
      <c r="A2207">
        <v>0</v>
      </c>
      <c r="B2207" t="s">
        <v>1385</v>
      </c>
      <c r="C2207" t="s">
        <v>129</v>
      </c>
      <c r="D2207">
        <v>41053</v>
      </c>
      <c r="E2207" s="2">
        <f t="shared" si="221"/>
        <v>0.46028890787277738</v>
      </c>
      <c r="F2207" s="2" t="s">
        <v>1936</v>
      </c>
      <c r="G2207" s="3">
        <v>25692</v>
      </c>
      <c r="H2207" s="1">
        <v>6.5484345787421123</v>
      </c>
      <c r="I2207" s="1">
        <f t="shared" si="220"/>
        <v>-10.521531495994463</v>
      </c>
      <c r="J2207" s="1">
        <v>1.7295284454099999</v>
      </c>
      <c r="K2207" s="1">
        <v>1.8160031773300001</v>
      </c>
      <c r="L2207" s="2">
        <v>0.20905697253</v>
      </c>
      <c r="M2207" s="2">
        <v>2.4754796437210223E-4</v>
      </c>
      <c r="N2207" s="7">
        <v>0</v>
      </c>
      <c r="O2207" s="2">
        <v>9.0052475642257331E-3</v>
      </c>
      <c r="P2207" s="3">
        <v>122220.45199203004</v>
      </c>
      <c r="Q2207" s="3">
        <v>2846.1948690159606</v>
      </c>
      <c r="R2207" s="3">
        <v>-4851.7914044218051</v>
      </c>
      <c r="S2207" s="3">
        <v>-106.57468405630377</v>
      </c>
      <c r="T2207" s="3">
        <v>-7818.5548175764216</v>
      </c>
      <c r="V2207">
        <v>41053</v>
      </c>
      <c r="W2207" s="2">
        <v>0.39671423648051302</v>
      </c>
      <c r="X2207" s="2">
        <v>0.17567286719164149</v>
      </c>
      <c r="Y2207" s="2">
        <v>0.35281216415773664</v>
      </c>
      <c r="Z2207" s="2">
        <v>0.49321890550864711</v>
      </c>
      <c r="AA2207" s="2">
        <v>5.2343304852199429E-3</v>
      </c>
      <c r="AB2207" s="2">
        <v>0.51603129321261265</v>
      </c>
      <c r="AC2207" s="2">
        <v>2.4754796437210223E-4</v>
      </c>
      <c r="AD2207" s="2">
        <v>0</v>
      </c>
      <c r="AE2207" s="2">
        <v>9.0052475642257331E-3</v>
      </c>
      <c r="AF2207">
        <v>-12439.852958128598</v>
      </c>
      <c r="AG2207">
        <v>-151.31803575597959</v>
      </c>
      <c r="AH2207">
        <v>-28439.756596066734</v>
      </c>
      <c r="AI2207">
        <v>16267.062575283597</v>
      </c>
      <c r="AJ2207">
        <v>-0.67580859671966198</v>
      </c>
      <c r="AK2207">
        <v>-17291.644362550403</v>
      </c>
      <c r="AL2207">
        <v>-257.89271981228342</v>
      </c>
      <c r="AM2207">
        <v>-48470.138689790278</v>
      </c>
      <c r="AN2207">
        <v>28478.889851430718</v>
      </c>
      <c r="AO2207">
        <v>-1.1485548318841341</v>
      </c>
      <c r="AP2207">
        <v>-4851.7914044218051</v>
      </c>
      <c r="AQ2207">
        <v>-106.57468405630382</v>
      </c>
      <c r="AR2207">
        <v>-20030.382093723543</v>
      </c>
      <c r="AS2207">
        <v>12211.827276147122</v>
      </c>
      <c r="AT2207">
        <v>-0.47274623516447212</v>
      </c>
      <c r="AU2207" s="3">
        <v>22970111.747382127</v>
      </c>
      <c r="AV2207" s="3">
        <v>534913.86368285969</v>
      </c>
      <c r="AW2207">
        <v>114745.42028988</v>
      </c>
      <c r="AX2207">
        <v>21565254.289280046</v>
      </c>
      <c r="AY2207">
        <v>2672.1209187921595</v>
      </c>
      <c r="AZ2207">
        <v>502198.40547779843</v>
      </c>
      <c r="BA2207">
        <v>236965.87228191004</v>
      </c>
      <c r="BB2207">
        <v>44535366.036662169</v>
      </c>
      <c r="BC2207">
        <v>5518.3157878081201</v>
      </c>
      <c r="BD2207">
        <v>1037112.2691606581</v>
      </c>
      <c r="BE2207">
        <v>122220.45199203004</v>
      </c>
      <c r="BF2207">
        <v>22970111.747382127</v>
      </c>
      <c r="BG2207">
        <v>2846.1948690159606</v>
      </c>
      <c r="BH2207">
        <v>534913.86368285969</v>
      </c>
      <c r="BI2207">
        <v>2.5291722466962407</v>
      </c>
      <c r="BJ2207">
        <v>9.0776068254383535</v>
      </c>
      <c r="BK2207">
        <v>6.5484345787421123</v>
      </c>
      <c r="BL2207">
        <v>30.620209216544641</v>
      </c>
      <c r="BM2207">
        <v>20.098677720550178</v>
      </c>
      <c r="BN2207">
        <f t="shared" si="217"/>
        <v>-10.521531495994463</v>
      </c>
      <c r="BO2207">
        <v>0.46028890787277738</v>
      </c>
      <c r="BP2207">
        <v>1.4097423388571529E-2</v>
      </c>
      <c r="BQ2207">
        <v>0</v>
      </c>
      <c r="BR2207">
        <v>5.9523809523809521E-3</v>
      </c>
      <c r="BS2207">
        <v>0</v>
      </c>
      <c r="BT2207">
        <v>0.77777777777777779</v>
      </c>
      <c r="BU2207">
        <v>0.30131355160708162</v>
      </c>
      <c r="BV2207">
        <v>0.49321890550864711</v>
      </c>
      <c r="BW2207">
        <v>5.4298034079045057E-3</v>
      </c>
      <c r="BX2207">
        <v>0.51603129321261265</v>
      </c>
      <c r="BY2207">
        <f t="shared" si="218"/>
        <v>0.11618373199694224</v>
      </c>
      <c r="BZ2207">
        <v>0</v>
      </c>
      <c r="CA2207">
        <f t="shared" si="219"/>
        <v>4.1423346993563984E-3</v>
      </c>
      <c r="CC2207">
        <v>0.11618373199694224</v>
      </c>
      <c r="CD2207">
        <v>4.1423346993563984E-3</v>
      </c>
    </row>
    <row r="2208" spans="1:82" x14ac:dyDescent="0.3">
      <c r="A2208">
        <v>1</v>
      </c>
      <c r="B2208" t="s">
        <v>1385</v>
      </c>
      <c r="C2208" t="s">
        <v>664</v>
      </c>
      <c r="D2208">
        <v>41055</v>
      </c>
      <c r="E2208" s="2">
        <v>0</v>
      </c>
      <c r="F2208" s="2" t="s">
        <v>1954</v>
      </c>
      <c r="G2208" s="3">
        <v>-999</v>
      </c>
      <c r="H2208" s="1">
        <v>0.37610446427853172</v>
      </c>
      <c r="I2208" s="1">
        <f t="shared" si="220"/>
        <v>-999</v>
      </c>
      <c r="J2208" s="1">
        <v>-999</v>
      </c>
      <c r="K2208" s="1">
        <v>-999</v>
      </c>
      <c r="L2208" s="2">
        <v>-999</v>
      </c>
      <c r="M2208" s="2">
        <v>-999</v>
      </c>
      <c r="N2208" s="7">
        <v>-999</v>
      </c>
      <c r="O2208" s="2">
        <v>-999</v>
      </c>
      <c r="P2208" s="3">
        <v>-999</v>
      </c>
      <c r="Q2208" s="3">
        <v>-999</v>
      </c>
      <c r="R2208" s="3">
        <v>-999</v>
      </c>
      <c r="S2208" s="3">
        <v>-999</v>
      </c>
      <c r="T2208" s="3">
        <v>-999</v>
      </c>
      <c r="V2208">
        <v>41055</v>
      </c>
      <c r="W2208" s="2">
        <v>-999</v>
      </c>
      <c r="X2208" s="2">
        <v>1.0089640326845506E-2</v>
      </c>
      <c r="Y2208" s="2">
        <v>-999</v>
      </c>
      <c r="Z2208" s="2">
        <v>-999</v>
      </c>
      <c r="AA2208" s="2">
        <v>-999</v>
      </c>
      <c r="AB2208" s="2">
        <v>-999</v>
      </c>
      <c r="AC2208" s="2">
        <v>-999</v>
      </c>
      <c r="AD2208" s="2">
        <v>-999</v>
      </c>
      <c r="AE2208" s="2">
        <v>-999</v>
      </c>
      <c r="AF2208" s="2">
        <v>-999</v>
      </c>
      <c r="AG2208" s="2">
        <v>-999</v>
      </c>
      <c r="AH2208" s="2">
        <v>-999</v>
      </c>
      <c r="AI2208" s="2">
        <v>-999</v>
      </c>
      <c r="AJ2208" s="2">
        <v>-999</v>
      </c>
      <c r="AK2208" s="2">
        <v>-999</v>
      </c>
      <c r="AL2208" s="2">
        <v>-999</v>
      </c>
      <c r="AM2208" s="2">
        <v>-999</v>
      </c>
      <c r="AN2208" s="2">
        <v>-999</v>
      </c>
      <c r="AO2208" s="2">
        <v>-999</v>
      </c>
      <c r="AP2208" s="2">
        <v>-999</v>
      </c>
      <c r="AQ2208" s="2">
        <v>-999</v>
      </c>
      <c r="AR2208" s="2">
        <v>-999</v>
      </c>
      <c r="AS2208" s="2">
        <v>-999</v>
      </c>
      <c r="AT2208" s="2">
        <v>-999</v>
      </c>
      <c r="AU2208" s="2">
        <v>-999</v>
      </c>
      <c r="AV2208" s="2">
        <v>-999</v>
      </c>
      <c r="AW2208" s="2">
        <v>-999</v>
      </c>
      <c r="AX2208" s="2">
        <v>-999</v>
      </c>
      <c r="AY2208" s="2">
        <v>-999</v>
      </c>
      <c r="AZ2208" s="2">
        <v>-999</v>
      </c>
      <c r="BA2208" s="2">
        <v>-999</v>
      </c>
      <c r="BB2208" s="2">
        <v>-999</v>
      </c>
      <c r="BC2208" s="2">
        <v>-999</v>
      </c>
      <c r="BD2208" s="2">
        <v>-999</v>
      </c>
      <c r="BE2208" s="2">
        <v>-999</v>
      </c>
      <c r="BF2208" s="2">
        <v>-999</v>
      </c>
      <c r="BG2208" s="2">
        <v>-999</v>
      </c>
      <c r="BH2208" s="2">
        <v>-999</v>
      </c>
      <c r="BI2208">
        <v>0</v>
      </c>
      <c r="BJ2208">
        <v>0.37610446427853172</v>
      </c>
      <c r="BK2208">
        <v>0.37610446427853172</v>
      </c>
      <c r="BL2208">
        <v>-999</v>
      </c>
      <c r="BM2208">
        <v>13.295009411002463</v>
      </c>
      <c r="BN2208">
        <f t="shared" si="217"/>
        <v>-999</v>
      </c>
      <c r="BO2208" t="s">
        <v>3748</v>
      </c>
      <c r="BP2208" t="s">
        <v>3748</v>
      </c>
      <c r="BQ2208">
        <v>0</v>
      </c>
      <c r="BR2208">
        <v>0</v>
      </c>
      <c r="BS2208">
        <v>0</v>
      </c>
      <c r="BT2208">
        <v>0.22222222222222221</v>
      </c>
      <c r="BU2208" t="s">
        <v>3748</v>
      </c>
      <c r="BY2208">
        <f t="shared" si="218"/>
        <v>-999</v>
      </c>
      <c r="CA2208">
        <f t="shared" si="219"/>
        <v>-999</v>
      </c>
    </row>
    <row r="2209" spans="1:82" x14ac:dyDescent="0.3">
      <c r="A2209">
        <v>0</v>
      </c>
      <c r="B2209" t="s">
        <v>1385</v>
      </c>
      <c r="C2209" t="s">
        <v>1397</v>
      </c>
      <c r="D2209">
        <v>41057</v>
      </c>
      <c r="E2209" s="2">
        <f>BO2209</f>
        <v>0.5835379019266731</v>
      </c>
      <c r="F2209" s="2" t="s">
        <v>1939</v>
      </c>
      <c r="G2209" s="3">
        <v>2477</v>
      </c>
      <c r="H2209" s="1">
        <v>0.37199737587339965</v>
      </c>
      <c r="I2209" s="1">
        <f t="shared" si="220"/>
        <v>-10.514588307041294</v>
      </c>
      <c r="J2209" s="1">
        <v>1.3807832370999999</v>
      </c>
      <c r="K2209" s="1">
        <v>29.7741389127</v>
      </c>
      <c r="L2209" s="2">
        <v>0.40512460247999993</v>
      </c>
      <c r="M2209" s="2">
        <v>1.9257387005728317E-3</v>
      </c>
      <c r="N2209" s="7">
        <v>4.2455785172299997E-2</v>
      </c>
      <c r="O2209" s="2">
        <v>2.2743055501882797E-2</v>
      </c>
      <c r="P2209" s="3">
        <v>9824.668308099006</v>
      </c>
      <c r="Q2209" s="3">
        <v>228.79084533346816</v>
      </c>
      <c r="R2209" s="3">
        <v>-373.13198723986716</v>
      </c>
      <c r="S2209" s="3">
        <v>-3.6429487823684084</v>
      </c>
      <c r="T2209" s="3">
        <v>-309.57869284302842</v>
      </c>
      <c r="V2209">
        <v>41057</v>
      </c>
      <c r="W2209" s="2">
        <v>0.49622321317217644</v>
      </c>
      <c r="X2209" s="2">
        <v>9.9794607125784137E-3</v>
      </c>
      <c r="Y2209" s="2">
        <v>0.3394932626546896</v>
      </c>
      <c r="Z2209" s="2">
        <v>0.39376536347495861</v>
      </c>
      <c r="AA2209" s="2">
        <v>8.5819058538793888E-2</v>
      </c>
      <c r="AB2209" s="2">
        <v>1</v>
      </c>
      <c r="AC2209" s="2">
        <v>1.9257387005728317E-3</v>
      </c>
      <c r="AD2209" s="2">
        <v>8.7844829157388726E-2</v>
      </c>
      <c r="AE2209" s="2">
        <v>2.2743055501882797E-2</v>
      </c>
      <c r="AF2209">
        <v>-1433.7604736977046</v>
      </c>
      <c r="AG2209">
        <v>-25.739964640586145</v>
      </c>
      <c r="AH2209">
        <v>-4837.7467068773158</v>
      </c>
      <c r="AI2209">
        <v>2880.6360511443381</v>
      </c>
      <c r="AJ2209">
        <v>-0.11439442371569011</v>
      </c>
      <c r="AK2209">
        <v>-1806.8924609375717</v>
      </c>
      <c r="AL2209">
        <v>-29.382913422954555</v>
      </c>
      <c r="AM2209">
        <v>-5522.4276581260574</v>
      </c>
      <c r="AN2209">
        <v>3255.7383095500518</v>
      </c>
      <c r="AO2209">
        <v>-0.13072524766002169</v>
      </c>
      <c r="AP2209">
        <v>-373.13198723986716</v>
      </c>
      <c r="AQ2209">
        <v>-3.6429487823684106</v>
      </c>
      <c r="AR2209">
        <v>-684.68095124874162</v>
      </c>
      <c r="AS2209">
        <v>375.10225840571366</v>
      </c>
      <c r="AT2209">
        <v>-1.6330823944331579E-2</v>
      </c>
      <c r="AU2209" s="3">
        <v>1846448.1618241272</v>
      </c>
      <c r="AV2209" s="3">
        <v>42998.951471972003</v>
      </c>
      <c r="AW2209">
        <v>29110.8964949</v>
      </c>
      <c r="AX2209">
        <v>5471101.8872515056</v>
      </c>
      <c r="AY2209">
        <v>677.91668976679989</v>
      </c>
      <c r="AZ2209">
        <v>127407.66267477236</v>
      </c>
      <c r="BA2209">
        <v>38935.564802999004</v>
      </c>
      <c r="BB2209">
        <v>7317550.0490756324</v>
      </c>
      <c r="BC2209">
        <v>906.70753510026805</v>
      </c>
      <c r="BD2209">
        <v>170406.61414674437</v>
      </c>
      <c r="BE2209">
        <v>9824.668308099006</v>
      </c>
      <c r="BF2209">
        <v>1846448.1618241272</v>
      </c>
      <c r="BG2209">
        <v>228.79084533346816</v>
      </c>
      <c r="BH2209">
        <v>42998.951471972003</v>
      </c>
      <c r="BI2209">
        <v>0.32758503809310258</v>
      </c>
      <c r="BJ2209">
        <v>0.69958241396650223</v>
      </c>
      <c r="BK2209">
        <v>0.37199737587339965</v>
      </c>
      <c r="BL2209">
        <v>33.477945895029599</v>
      </c>
      <c r="BM2209">
        <v>22.963357587988305</v>
      </c>
      <c r="BN2209">
        <f t="shared" si="217"/>
        <v>-10.514588307041294</v>
      </c>
      <c r="BO2209">
        <v>0.5835379019266731</v>
      </c>
      <c r="BP2209">
        <v>2.3148558594135397E-3</v>
      </c>
      <c r="BQ2209">
        <v>0</v>
      </c>
      <c r="BR2209">
        <v>1.488095238095238E-2</v>
      </c>
      <c r="BS2209">
        <v>3.4482758620689655E-2</v>
      </c>
      <c r="BT2209">
        <v>0.66666666666666663</v>
      </c>
      <c r="BU2209">
        <v>0.30111471392610761</v>
      </c>
      <c r="BV2209">
        <v>0.39376536347495861</v>
      </c>
      <c r="BW2209">
        <v>8.9023919646051761E-2</v>
      </c>
      <c r="BX2209">
        <v>1</v>
      </c>
      <c r="BY2209">
        <f t="shared" si="218"/>
        <v>0.23628731895086139</v>
      </c>
      <c r="BZ2209">
        <v>8.7844829157388726E-2</v>
      </c>
      <c r="CA2209">
        <f t="shared" si="219"/>
        <v>5.3094068732127591E-3</v>
      </c>
      <c r="CC2209">
        <v>0.23628731895086139</v>
      </c>
      <c r="CD2209">
        <v>5.3094068732127591E-3</v>
      </c>
    </row>
    <row r="2210" spans="1:82" x14ac:dyDescent="0.3">
      <c r="A2210">
        <v>0</v>
      </c>
      <c r="B2210" t="s">
        <v>1385</v>
      </c>
      <c r="C2210" t="s">
        <v>1398</v>
      </c>
      <c r="D2210">
        <v>41059</v>
      </c>
      <c r="E2210" s="2">
        <f>BO2210</f>
        <v>0.41578251707720626</v>
      </c>
      <c r="F2210" s="2" t="s">
        <v>1936</v>
      </c>
      <c r="G2210" s="3">
        <v>19834</v>
      </c>
      <c r="H2210" s="1">
        <v>1.1491140754622642</v>
      </c>
      <c r="I2210" s="1">
        <f t="shared" si="220"/>
        <v>-7.5554195067638332</v>
      </c>
      <c r="J2210" s="1">
        <v>2.1535588991200001</v>
      </c>
      <c r="K2210" s="1">
        <v>38.091695482799999</v>
      </c>
      <c r="L2210" s="2">
        <v>3.1662015215999983E-2</v>
      </c>
      <c r="M2210" s="2">
        <v>1.2236480920033394E-2</v>
      </c>
      <c r="N2210" s="7">
        <v>0</v>
      </c>
      <c r="O2210" s="2">
        <v>6.2996208800975536E-3</v>
      </c>
      <c r="P2210" s="3">
        <v>-57085.043712306011</v>
      </c>
      <c r="Q2210" s="3">
        <v>-1329.3614600779918</v>
      </c>
      <c r="R2210" s="3">
        <v>-589990.61387492693</v>
      </c>
      <c r="S2210" s="3">
        <v>-712.32284395526074</v>
      </c>
      <c r="T2210" s="3">
        <v>-144859.45253730554</v>
      </c>
      <c r="V2210">
        <v>41059</v>
      </c>
      <c r="W2210" s="2">
        <v>0.3175752876473017</v>
      </c>
      <c r="X2210" s="2">
        <v>3.0826934580982721E-2</v>
      </c>
      <c r="Y2210" s="2">
        <v>0.39112387848440983</v>
      </c>
      <c r="Z2210" s="2">
        <v>0.61414194487016682</v>
      </c>
      <c r="AA2210" s="2">
        <v>0.109793047384687</v>
      </c>
      <c r="AB2210" s="2">
        <v>7.8153770524373584E-2</v>
      </c>
      <c r="AC2210" s="2">
        <v>1.2236480920033394E-2</v>
      </c>
      <c r="AD2210" s="2">
        <v>0</v>
      </c>
      <c r="AE2210" s="2">
        <v>6.2996208800975536E-3</v>
      </c>
      <c r="AF2210">
        <v>1132262.3653515836</v>
      </c>
      <c r="AG2210">
        <v>1368.3895727282065</v>
      </c>
      <c r="AH2210">
        <v>257184.58597852956</v>
      </c>
      <c r="AI2210">
        <v>21003.345546496617</v>
      </c>
      <c r="AJ2210">
        <v>6.9544223821089028</v>
      </c>
      <c r="AK2210">
        <v>542271.75147665665</v>
      </c>
      <c r="AL2210">
        <v>656.06672877294568</v>
      </c>
      <c r="AM2210">
        <v>123305.71160181733</v>
      </c>
      <c r="AN2210">
        <v>10022.767385903358</v>
      </c>
      <c r="AO2210">
        <v>3.3337752415189437</v>
      </c>
      <c r="AP2210">
        <v>-589990.61387492693</v>
      </c>
      <c r="AQ2210">
        <v>-712.32284395526085</v>
      </c>
      <c r="AR2210">
        <v>-133878.87437671225</v>
      </c>
      <c r="AS2210">
        <v>-10980.578160593259</v>
      </c>
      <c r="AT2210">
        <v>-3.6206471405899592</v>
      </c>
      <c r="AU2210" s="3">
        <v>-10728563.115290791</v>
      </c>
      <c r="AV2210" s="3">
        <v>-249840.19280705776</v>
      </c>
      <c r="AW2210">
        <v>110490.64597445</v>
      </c>
      <c r="AX2210">
        <v>20765612.004438132</v>
      </c>
      <c r="AY2210">
        <v>2573.0383460473995</v>
      </c>
      <c r="AZ2210">
        <v>483576.82675614825</v>
      </c>
      <c r="BA2210">
        <v>53405.602262143992</v>
      </c>
      <c r="BB2210">
        <v>10037048.889147341</v>
      </c>
      <c r="BC2210">
        <v>1243.6768859694077</v>
      </c>
      <c r="BD2210">
        <v>233736.63394909049</v>
      </c>
      <c r="BE2210">
        <v>-57085.043712306011</v>
      </c>
      <c r="BF2210">
        <v>-10728563.115290791</v>
      </c>
      <c r="BG2210">
        <v>-1329.3614600779918</v>
      </c>
      <c r="BH2210">
        <v>-249840.19280705776</v>
      </c>
      <c r="BI2210">
        <v>0.93307715444427619</v>
      </c>
      <c r="BJ2210">
        <v>2.0821912299065404</v>
      </c>
      <c r="BK2210">
        <v>1.1491140754622642</v>
      </c>
      <c r="BL2210">
        <v>18.398908986836581</v>
      </c>
      <c r="BM2210">
        <v>10.843489480072748</v>
      </c>
      <c r="BN2210">
        <f t="shared" si="217"/>
        <v>-7.5554195067638332</v>
      </c>
      <c r="BO2210">
        <v>0.41578251707720626</v>
      </c>
      <c r="BP2210">
        <v>4.6980172447853383E-3</v>
      </c>
      <c r="BQ2210">
        <v>0</v>
      </c>
      <c r="BR2210">
        <v>5.9523809523809521E-3</v>
      </c>
      <c r="BS2210">
        <v>0</v>
      </c>
      <c r="BT2210">
        <v>0.83333333333333337</v>
      </c>
      <c r="BU2210">
        <v>0.21637061927069418</v>
      </c>
      <c r="BV2210">
        <v>0.61414194487016682</v>
      </c>
      <c r="BW2210">
        <v>0.11389320268121057</v>
      </c>
      <c r="BX2210">
        <v>7.8153770524373584E-2</v>
      </c>
      <c r="BY2210">
        <f t="shared" si="218"/>
        <v>0.17525776290222084</v>
      </c>
      <c r="BZ2210">
        <v>0</v>
      </c>
      <c r="CA2210">
        <f t="shared" si="219"/>
        <v>1.8468818200271572E-2</v>
      </c>
      <c r="CC2210">
        <v>0.17525776290222084</v>
      </c>
      <c r="CD2210">
        <v>1.8468818200271572E-2</v>
      </c>
    </row>
    <row r="2211" spans="1:82" x14ac:dyDescent="0.3">
      <c r="A2211">
        <v>0</v>
      </c>
      <c r="B2211" t="s">
        <v>1385</v>
      </c>
      <c r="C2211" t="s">
        <v>141</v>
      </c>
      <c r="D2211">
        <v>41061</v>
      </c>
      <c r="E2211" s="2">
        <f>BO2211</f>
        <v>0.40771307360478248</v>
      </c>
      <c r="F2211" s="2" t="s">
        <v>1936</v>
      </c>
      <c r="G2211" s="3">
        <v>2534</v>
      </c>
      <c r="H2211" s="1">
        <v>0.37551824835162223</v>
      </c>
      <c r="I2211" s="1">
        <f t="shared" si="220"/>
        <v>-7.1437345859124601</v>
      </c>
      <c r="J2211" s="1">
        <v>2.17860184273</v>
      </c>
      <c r="K2211" s="1">
        <v>6.9710242041699999</v>
      </c>
      <c r="L2211" s="2">
        <v>8.9294918042000071E-2</v>
      </c>
      <c r="M2211" s="2">
        <v>2.9335555101684681E-4</v>
      </c>
      <c r="N2211" s="7">
        <v>0</v>
      </c>
      <c r="O2211" s="2">
        <v>4.328097966753707E-3</v>
      </c>
      <c r="P2211" s="3">
        <v>-6443.8555470609999</v>
      </c>
      <c r="Q2211" s="3">
        <v>-150.060552843652</v>
      </c>
      <c r="R2211" s="3">
        <v>-98661.795083466277</v>
      </c>
      <c r="S2211" s="3">
        <v>-119.52091075952728</v>
      </c>
      <c r="T2211" s="3">
        <v>-27518.512904976255</v>
      </c>
      <c r="V2211">
        <v>41061</v>
      </c>
      <c r="W2211" s="2">
        <v>0.31820329811558123</v>
      </c>
      <c r="X2211" s="2">
        <v>1.0073914090073147E-2</v>
      </c>
      <c r="Y2211" s="2">
        <v>0.36854765149644492</v>
      </c>
      <c r="Z2211" s="2">
        <v>0.62128357545208579</v>
      </c>
      <c r="AA2211" s="2">
        <v>2.0092830761860771E-2</v>
      </c>
      <c r="AB2211" s="2">
        <v>0.22041346661095054</v>
      </c>
      <c r="AC2211" s="2">
        <v>2.9335555101684681E-4</v>
      </c>
      <c r="AD2211" s="2">
        <v>0</v>
      </c>
      <c r="AE2211" s="2">
        <v>4.328097966753707E-3</v>
      </c>
      <c r="AF2211">
        <v>329347.87164751336</v>
      </c>
      <c r="AG2211">
        <v>399.19859960547706</v>
      </c>
      <c r="AH2211">
        <v>75028.141553323265</v>
      </c>
      <c r="AI2211">
        <v>16841.993088535168</v>
      </c>
      <c r="AJ2211">
        <v>2.028006810032303</v>
      </c>
      <c r="AK2211">
        <v>230686.07656404708</v>
      </c>
      <c r="AL2211">
        <v>279.67768884594977</v>
      </c>
      <c r="AM2211">
        <v>52564.556210312716</v>
      </c>
      <c r="AN2211">
        <v>11787.06552656946</v>
      </c>
      <c r="AO2211">
        <v>1.4207723315999674</v>
      </c>
      <c r="AP2211">
        <v>-98661.795083466277</v>
      </c>
      <c r="AQ2211">
        <v>-119.52091075952728</v>
      </c>
      <c r="AR2211">
        <v>-22463.585343010549</v>
      </c>
      <c r="AS2211">
        <v>-5054.9275619657074</v>
      </c>
      <c r="AT2211">
        <v>-0.60723447843233558</v>
      </c>
      <c r="AU2211" s="3">
        <v>-1211058.2115146443</v>
      </c>
      <c r="AV2211" s="3">
        <v>-28202.380301435958</v>
      </c>
      <c r="AW2211">
        <v>24362.144136585001</v>
      </c>
      <c r="AX2211">
        <v>4578621.3690297846</v>
      </c>
      <c r="AY2211">
        <v>567.33065955521988</v>
      </c>
      <c r="AZ2211">
        <v>106624.12415680803</v>
      </c>
      <c r="BA2211">
        <v>17918.288589524</v>
      </c>
      <c r="BB2211">
        <v>3367563.1575151403</v>
      </c>
      <c r="BC2211">
        <v>417.27010671156791</v>
      </c>
      <c r="BD2211">
        <v>78421.743855372071</v>
      </c>
      <c r="BE2211">
        <v>-6443.8555470609999</v>
      </c>
      <c r="BF2211">
        <v>-1211058.2115146443</v>
      </c>
      <c r="BG2211">
        <v>-150.060552843652</v>
      </c>
      <c r="BH2211">
        <v>-28202.380301435958</v>
      </c>
      <c r="BI2211">
        <v>0.29801882173895849</v>
      </c>
      <c r="BJ2211">
        <v>0.67353707009058073</v>
      </c>
      <c r="BK2211">
        <v>0.37551824835162223</v>
      </c>
      <c r="BL2211">
        <v>20.134029543197002</v>
      </c>
      <c r="BM2211">
        <v>12.990294957284542</v>
      </c>
      <c r="BN2211">
        <f t="shared" si="217"/>
        <v>-7.1437345859124601</v>
      </c>
      <c r="BO2211">
        <v>0.40771307360478248</v>
      </c>
      <c r="BP2211">
        <v>1.4713945979408819E-3</v>
      </c>
      <c r="BQ2211">
        <v>0</v>
      </c>
      <c r="BR2211">
        <v>0</v>
      </c>
      <c r="BS2211">
        <v>0</v>
      </c>
      <c r="BT2211">
        <v>0.77777777777777779</v>
      </c>
      <c r="BU2211">
        <v>0.20458086739930248</v>
      </c>
      <c r="BV2211">
        <v>0.62128357545208579</v>
      </c>
      <c r="BW2211">
        <v>2.084318543761491E-2</v>
      </c>
      <c r="BX2211">
        <v>0.22041346661095054</v>
      </c>
      <c r="BY2211">
        <f t="shared" si="218"/>
        <v>0.11053186377617984</v>
      </c>
      <c r="BZ2211">
        <v>0</v>
      </c>
      <c r="CA2211">
        <f t="shared" si="219"/>
        <v>4.6913171191479862E-3</v>
      </c>
      <c r="CC2211">
        <v>0.11053186377617984</v>
      </c>
      <c r="CD2211">
        <v>4.6913171191479862E-3</v>
      </c>
    </row>
    <row r="2212" spans="1:82" x14ac:dyDescent="0.3">
      <c r="A2212">
        <v>1</v>
      </c>
      <c r="B2212" t="s">
        <v>1385</v>
      </c>
      <c r="C2212" t="s">
        <v>1399</v>
      </c>
      <c r="D2212">
        <v>41063</v>
      </c>
      <c r="E2212" s="2">
        <v>0</v>
      </c>
      <c r="F2212" s="2" t="s">
        <v>1954</v>
      </c>
      <c r="G2212" s="3">
        <v>-999</v>
      </c>
      <c r="H2212" s="1">
        <v>0.3754431126982955</v>
      </c>
      <c r="I2212" s="1">
        <f t="shared" si="220"/>
        <v>-999</v>
      </c>
      <c r="J2212" s="1">
        <v>-999</v>
      </c>
      <c r="K2212" s="1">
        <v>-999</v>
      </c>
      <c r="L2212" s="2">
        <v>-999</v>
      </c>
      <c r="M2212" s="2">
        <v>-999</v>
      </c>
      <c r="N2212" s="7">
        <v>-999</v>
      </c>
      <c r="O2212" s="2">
        <v>-999</v>
      </c>
      <c r="P2212" s="3">
        <v>-999</v>
      </c>
      <c r="Q2212" s="3">
        <v>-999</v>
      </c>
      <c r="R2212" s="3">
        <v>-999</v>
      </c>
      <c r="S2212" s="3">
        <v>-999</v>
      </c>
      <c r="T2212" s="3">
        <v>-999</v>
      </c>
      <c r="V2212">
        <v>41063</v>
      </c>
      <c r="W2212" s="2">
        <v>-999</v>
      </c>
      <c r="X2212" s="2">
        <v>1.0071898448702755E-2</v>
      </c>
      <c r="Y2212" s="2">
        <v>-999</v>
      </c>
      <c r="Z2212" s="2">
        <v>-999</v>
      </c>
      <c r="AA2212" s="2">
        <v>-999</v>
      </c>
      <c r="AB2212" s="2">
        <v>-999</v>
      </c>
      <c r="AC2212" s="2">
        <v>-999</v>
      </c>
      <c r="AD2212" s="2">
        <v>-999</v>
      </c>
      <c r="AE2212" s="2">
        <v>-999</v>
      </c>
      <c r="AF2212" s="2">
        <v>-999</v>
      </c>
      <c r="AG2212" s="2">
        <v>-999</v>
      </c>
      <c r="AH2212" s="2">
        <v>-999</v>
      </c>
      <c r="AI2212" s="2">
        <v>-999</v>
      </c>
      <c r="AJ2212" s="2">
        <v>-999</v>
      </c>
      <c r="AK2212" s="2">
        <v>-999</v>
      </c>
      <c r="AL2212" s="2">
        <v>-999</v>
      </c>
      <c r="AM2212" s="2">
        <v>-999</v>
      </c>
      <c r="AN2212" s="2">
        <v>-999</v>
      </c>
      <c r="AO2212" s="2">
        <v>-999</v>
      </c>
      <c r="AP2212" s="2">
        <v>-999</v>
      </c>
      <c r="AQ2212" s="2">
        <v>-999</v>
      </c>
      <c r="AR2212" s="2">
        <v>-999</v>
      </c>
      <c r="AS2212" s="2">
        <v>-999</v>
      </c>
      <c r="AT2212" s="2">
        <v>-999</v>
      </c>
      <c r="AU2212" s="2">
        <v>-999</v>
      </c>
      <c r="AV2212" s="2">
        <v>-999</v>
      </c>
      <c r="AW2212" s="2">
        <v>-999</v>
      </c>
      <c r="AX2212" s="2">
        <v>-999</v>
      </c>
      <c r="AY2212" s="2">
        <v>-999</v>
      </c>
      <c r="AZ2212" s="2">
        <v>-999</v>
      </c>
      <c r="BA2212" s="2">
        <v>-999</v>
      </c>
      <c r="BB2212" s="2">
        <v>-999</v>
      </c>
      <c r="BC2212" s="2">
        <v>-999</v>
      </c>
      <c r="BD2212" s="2">
        <v>-999</v>
      </c>
      <c r="BE2212" s="2">
        <v>-999</v>
      </c>
      <c r="BF2212" s="2">
        <v>-999</v>
      </c>
      <c r="BG2212" s="2">
        <v>-999</v>
      </c>
      <c r="BH2212" s="2">
        <v>-999</v>
      </c>
      <c r="BI2212">
        <v>0</v>
      </c>
      <c r="BJ2212">
        <v>0.3754431126982955</v>
      </c>
      <c r="BK2212">
        <v>0.3754431126982955</v>
      </c>
      <c r="BL2212">
        <v>-999</v>
      </c>
      <c r="BM2212">
        <v>10.843489480072748</v>
      </c>
      <c r="BN2212">
        <f t="shared" si="217"/>
        <v>-999</v>
      </c>
      <c r="BO2212" t="s">
        <v>3748</v>
      </c>
      <c r="BP2212" t="s">
        <v>3748</v>
      </c>
      <c r="BQ2212">
        <v>0</v>
      </c>
      <c r="BR2212">
        <v>1.7857142857142856E-2</v>
      </c>
      <c r="BS2212">
        <v>3.4482758620689655E-2</v>
      </c>
      <c r="BT2212">
        <v>0.77777777777777779</v>
      </c>
      <c r="BU2212" t="s">
        <v>3748</v>
      </c>
      <c r="BY2212">
        <f t="shared" si="218"/>
        <v>-999</v>
      </c>
      <c r="CA2212">
        <f t="shared" si="219"/>
        <v>-999</v>
      </c>
    </row>
    <row r="2213" spans="1:82" x14ac:dyDescent="0.3">
      <c r="A2213">
        <v>0</v>
      </c>
      <c r="B2213" t="s">
        <v>1385</v>
      </c>
      <c r="C2213" t="s">
        <v>1400</v>
      </c>
      <c r="D2213">
        <v>41065</v>
      </c>
      <c r="E2213" s="2">
        <f>BO2213</f>
        <v>0.39787712963210303</v>
      </c>
      <c r="F2213" s="2" t="s">
        <v>1936</v>
      </c>
      <c r="G2213" s="3">
        <v>3409</v>
      </c>
      <c r="H2213" s="1">
        <v>0.37532185540333396</v>
      </c>
      <c r="I2213" s="1">
        <f t="shared" si="220"/>
        <v>-11.313018432244375</v>
      </c>
      <c r="J2213" s="1">
        <v>1.9415579888700001</v>
      </c>
      <c r="K2213" s="1">
        <v>-2.9228518182699998</v>
      </c>
      <c r="L2213" s="2">
        <v>4.4544069257999974E-2</v>
      </c>
      <c r="M2213" s="2">
        <v>-3.4851219713851822E-4</v>
      </c>
      <c r="N2213" s="7">
        <v>0</v>
      </c>
      <c r="O2213" s="2">
        <v>7.4221908057600485E-3</v>
      </c>
      <c r="P2213" s="3">
        <v>-21479.488787322</v>
      </c>
      <c r="Q2213" s="3">
        <v>-500.20115110970391</v>
      </c>
      <c r="R2213" s="3">
        <v>10571.371432048263</v>
      </c>
      <c r="S2213" s="3">
        <v>48.707617789850197</v>
      </c>
      <c r="T2213" s="3">
        <v>5266.8105821992394</v>
      </c>
      <c r="V2213">
        <v>41065</v>
      </c>
      <c r="W2213" s="2">
        <v>0.29370210740282632</v>
      </c>
      <c r="X2213" s="2">
        <v>1.0068645516048752E-2</v>
      </c>
      <c r="Y2213" s="2">
        <v>0.45996417161074571</v>
      </c>
      <c r="Z2213" s="2">
        <v>0.55368450793246182</v>
      </c>
      <c r="AA2213" s="2">
        <v>8.4246396521425633E-3</v>
      </c>
      <c r="AB2213" s="2">
        <v>0.10995152845648028</v>
      </c>
      <c r="AC2213" s="2">
        <v>-3.4851219713851822E-4</v>
      </c>
      <c r="AD2213" s="2">
        <v>0</v>
      </c>
      <c r="AE2213" s="2">
        <v>7.4221908057600485E-3</v>
      </c>
      <c r="AF2213">
        <v>-15504.189609595152</v>
      </c>
      <c r="AG2213">
        <v>-71.984115961233115</v>
      </c>
      <c r="AH2213">
        <v>-13529.191854049115</v>
      </c>
      <c r="AI2213">
        <v>5767.8833826005521</v>
      </c>
      <c r="AJ2213">
        <v>-0.32941625156550763</v>
      </c>
      <c r="AK2213">
        <v>-4932.8181775468893</v>
      </c>
      <c r="AL2213">
        <v>-23.276498171382915</v>
      </c>
      <c r="AM2213">
        <v>-4374.7458067090547</v>
      </c>
      <c r="AN2213">
        <v>1880.2479174597306</v>
      </c>
      <c r="AO2213">
        <v>-0.10645214121414699</v>
      </c>
      <c r="AP2213">
        <v>10571.371432048263</v>
      </c>
      <c r="AQ2213">
        <v>48.707617789850204</v>
      </c>
      <c r="AR2213">
        <v>9154.4460473400613</v>
      </c>
      <c r="AS2213">
        <v>-3887.6354651408215</v>
      </c>
      <c r="AT2213">
        <v>0.22296411035136066</v>
      </c>
      <c r="AU2213" s="3">
        <v>-4036855.1226892965</v>
      </c>
      <c r="AV2213" s="3">
        <v>-94007.804339557755</v>
      </c>
      <c r="AW2213">
        <v>51088.538845921001</v>
      </c>
      <c r="AX2213">
        <v>9601579.9907023925</v>
      </c>
      <c r="AY2213">
        <v>1189.7185353091718</v>
      </c>
      <c r="AZ2213">
        <v>223595.70152600575</v>
      </c>
      <c r="BA2213">
        <v>29609.050058599001</v>
      </c>
      <c r="BB2213">
        <v>5564724.868013096</v>
      </c>
      <c r="BC2213">
        <v>689.51738419946787</v>
      </c>
      <c r="BD2213">
        <v>129587.89718644798</v>
      </c>
      <c r="BE2213">
        <v>-21479.488787322</v>
      </c>
      <c r="BF2213">
        <v>-4036855.1226892965</v>
      </c>
      <c r="BG2213">
        <v>-500.20115110970391</v>
      </c>
      <c r="BH2213">
        <v>-94007.804339557755</v>
      </c>
      <c r="BI2213">
        <v>0.43515738605569876</v>
      </c>
      <c r="BJ2213">
        <v>0.81047924145903272</v>
      </c>
      <c r="BK2213">
        <v>0.37532185540333396</v>
      </c>
      <c r="BL2213">
        <v>24.608027843246838</v>
      </c>
      <c r="BM2213">
        <v>13.295009411002463</v>
      </c>
      <c r="BN2213">
        <f t="shared" si="217"/>
        <v>-11.313018432244375</v>
      </c>
      <c r="BO2213">
        <v>0.39787712963210303</v>
      </c>
      <c r="BP2213">
        <v>2.096651078269006E-3</v>
      </c>
      <c r="BQ2213">
        <v>0</v>
      </c>
      <c r="BR2213">
        <v>0</v>
      </c>
      <c r="BS2213">
        <v>0</v>
      </c>
      <c r="BT2213">
        <v>0.77777777777777779</v>
      </c>
      <c r="BU2213">
        <v>0.32397999896817725</v>
      </c>
      <c r="BV2213">
        <v>0.55368450793246182</v>
      </c>
      <c r="BW2213">
        <v>8.7392527511852315E-3</v>
      </c>
      <c r="BX2213">
        <v>0.10995152845648028</v>
      </c>
      <c r="BY2213">
        <f t="shared" si="218"/>
        <v>0.17732054652582083</v>
      </c>
      <c r="BZ2213">
        <v>0</v>
      </c>
      <c r="CA2213">
        <f t="shared" si="219"/>
        <v>1.5596436518355338E-2</v>
      </c>
      <c r="CC2213">
        <v>0.17732054652582083</v>
      </c>
      <c r="CD2213">
        <v>1.5596436518355338E-2</v>
      </c>
    </row>
    <row r="2214" spans="1:82" x14ac:dyDescent="0.3">
      <c r="A2214">
        <v>0</v>
      </c>
      <c r="B2214" t="s">
        <v>1385</v>
      </c>
      <c r="C2214" t="s">
        <v>69</v>
      </c>
      <c r="D2214">
        <v>41067</v>
      </c>
      <c r="E2214" s="2">
        <f>BO2214</f>
        <v>0.46376537955402825</v>
      </c>
      <c r="F2214" s="2" t="s">
        <v>1936</v>
      </c>
      <c r="G2214" s="3">
        <v>319094</v>
      </c>
      <c r="H2214" s="1">
        <v>30.658169786454618</v>
      </c>
      <c r="I2214" s="1">
        <f t="shared" si="220"/>
        <v>-15.762826254174872</v>
      </c>
      <c r="J2214" s="1">
        <v>1.8027934318400001</v>
      </c>
      <c r="K2214" s="1">
        <v>4.9917963934899996</v>
      </c>
      <c r="L2214" s="2">
        <v>0.16695680778999988</v>
      </c>
      <c r="M2214" s="2">
        <v>4.0722419523702919E-3</v>
      </c>
      <c r="N2214" s="7">
        <v>0</v>
      </c>
      <c r="O2214" s="2">
        <v>4.3734879924852543E-3</v>
      </c>
      <c r="P2214" s="3">
        <v>206508.87305439997</v>
      </c>
      <c r="Q2214" s="3">
        <v>4809.0518838207981</v>
      </c>
      <c r="R2214" s="3">
        <v>3768.2415218439419</v>
      </c>
      <c r="S2214" s="3">
        <v>-69.968935388992264</v>
      </c>
      <c r="T2214" s="3">
        <v>-2598.4392830718571</v>
      </c>
      <c r="V2214">
        <v>41067</v>
      </c>
      <c r="W2214" s="2">
        <v>0.58236055175414347</v>
      </c>
      <c r="X2214" s="2">
        <v>0.82245741703190334</v>
      </c>
      <c r="Y2214" s="2">
        <v>0.50708432661522151</v>
      </c>
      <c r="Z2214" s="2">
        <v>0.51411227474753485</v>
      </c>
      <c r="AA2214" s="2">
        <v>1.4388032116150654E-2</v>
      </c>
      <c r="AB2214" s="2">
        <v>0.41211224094503657</v>
      </c>
      <c r="AC2214" s="2">
        <v>4.0722419523702919E-3</v>
      </c>
      <c r="AD2214" s="2">
        <v>0</v>
      </c>
      <c r="AE2214" s="2">
        <v>4.3734879924852543E-3</v>
      </c>
      <c r="AF2214">
        <v>-158230.63674092735</v>
      </c>
      <c r="AG2214">
        <v>-1477.5679340470156</v>
      </c>
      <c r="AH2214">
        <v>-277704.32115716737</v>
      </c>
      <c r="AI2214">
        <v>171006.04352836907</v>
      </c>
      <c r="AJ2214">
        <v>-6.6294232435331351</v>
      </c>
      <c r="AK2214">
        <v>-154462.39521908341</v>
      </c>
      <c r="AL2214">
        <v>-1547.5368694360077</v>
      </c>
      <c r="AM2214">
        <v>-290854.7660582487</v>
      </c>
      <c r="AN2214">
        <v>181558.04914637862</v>
      </c>
      <c r="AO2214">
        <v>-6.9340447424421461</v>
      </c>
      <c r="AP2214">
        <v>3768.2415218439419</v>
      </c>
      <c r="AQ2214">
        <v>-69.968935388992122</v>
      </c>
      <c r="AR2214">
        <v>-13150.444901081326</v>
      </c>
      <c r="AS2214">
        <v>10552.005618009542</v>
      </c>
      <c r="AT2214">
        <v>-0.30462149890901102</v>
      </c>
      <c r="AU2214" s="3">
        <v>38811277.601843931</v>
      </c>
      <c r="AV2214" s="3">
        <v>903813.2110452808</v>
      </c>
      <c r="AW2214">
        <v>852219.33747600007</v>
      </c>
      <c r="AX2214">
        <v>160166102.28523946</v>
      </c>
      <c r="AY2214">
        <v>19845.960852432003</v>
      </c>
      <c r="AZ2214">
        <v>3729849.8826060705</v>
      </c>
      <c r="BA2214">
        <v>1058728.2105304</v>
      </c>
      <c r="BB2214">
        <v>198977379.88708338</v>
      </c>
      <c r="BC2214">
        <v>24655.0127362528</v>
      </c>
      <c r="BD2214">
        <v>4633663.0936513515</v>
      </c>
      <c r="BE2214">
        <v>206508.87305439997</v>
      </c>
      <c r="BF2214">
        <v>38811277.601843931</v>
      </c>
      <c r="BG2214">
        <v>4809.0518838207981</v>
      </c>
      <c r="BH2214">
        <v>903813.2110452808</v>
      </c>
      <c r="BI2214">
        <v>17.362359494126235</v>
      </c>
      <c r="BJ2214">
        <v>48.020529280580853</v>
      </c>
      <c r="BK2214">
        <v>30.658169786454618</v>
      </c>
      <c r="BL2214">
        <v>33.925586043010441</v>
      </c>
      <c r="BM2214">
        <v>18.162759788835569</v>
      </c>
      <c r="BN2214">
        <f t="shared" si="217"/>
        <v>-15.762826254174872</v>
      </c>
      <c r="BO2214">
        <v>0.46376537955402825</v>
      </c>
      <c r="BP2214">
        <v>9.7507471687299369E-2</v>
      </c>
      <c r="BQ2214">
        <v>0</v>
      </c>
      <c r="BR2214">
        <v>1.7857142857142856E-2</v>
      </c>
      <c r="BS2214">
        <v>0</v>
      </c>
      <c r="BT2214">
        <v>0.72222222222222221</v>
      </c>
      <c r="BU2214">
        <v>0.45141272103010205</v>
      </c>
      <c r="BV2214">
        <v>0.51411227474753485</v>
      </c>
      <c r="BW2214">
        <v>1.4925344518828479E-2</v>
      </c>
      <c r="BX2214">
        <v>0.41211224094503657</v>
      </c>
      <c r="BY2214">
        <f t="shared" si="218"/>
        <v>0.10210363525206514</v>
      </c>
      <c r="BZ2214">
        <v>0</v>
      </c>
      <c r="CA2214">
        <f t="shared" si="219"/>
        <v>2.4913975603559312E-3</v>
      </c>
      <c r="CC2214">
        <v>0.10210363525206514</v>
      </c>
      <c r="CD2214">
        <v>2.4913975603559312E-3</v>
      </c>
    </row>
    <row r="2215" spans="1:82" x14ac:dyDescent="0.3">
      <c r="A2215">
        <v>1</v>
      </c>
      <c r="B2215" t="s">
        <v>1385</v>
      </c>
      <c r="C2215" t="s">
        <v>427</v>
      </c>
      <c r="D2215">
        <v>41069</v>
      </c>
      <c r="E2215" s="2">
        <v>0</v>
      </c>
      <c r="F2215" s="2" t="s">
        <v>1954</v>
      </c>
      <c r="G2215" s="3">
        <v>-999</v>
      </c>
      <c r="H2215" s="1">
        <v>0.37562162691721296</v>
      </c>
      <c r="I2215" s="1">
        <f t="shared" si="220"/>
        <v>-999</v>
      </c>
      <c r="J2215" s="1">
        <v>-999</v>
      </c>
      <c r="K2215" s="1">
        <v>-999</v>
      </c>
      <c r="L2215" s="2">
        <v>-999</v>
      </c>
      <c r="M2215" s="2">
        <v>-999</v>
      </c>
      <c r="N2215" s="7">
        <v>-999</v>
      </c>
      <c r="O2215" s="2">
        <v>-999</v>
      </c>
      <c r="P2215" s="3">
        <v>-999</v>
      </c>
      <c r="Q2215" s="3">
        <v>-999</v>
      </c>
      <c r="R2215" s="3">
        <v>-999</v>
      </c>
      <c r="S2215" s="3">
        <v>-999</v>
      </c>
      <c r="T2215" s="3">
        <v>-999</v>
      </c>
      <c r="V2215">
        <v>41069</v>
      </c>
      <c r="W2215" s="2">
        <v>-999</v>
      </c>
      <c r="X2215" s="2">
        <v>1.0076687395479974E-2</v>
      </c>
      <c r="Y2215" s="2">
        <v>-999</v>
      </c>
      <c r="Z2215" s="2">
        <v>-999</v>
      </c>
      <c r="AA2215" s="2">
        <v>-999</v>
      </c>
      <c r="AB2215" s="2">
        <v>-999</v>
      </c>
      <c r="AC2215" s="2">
        <v>-999</v>
      </c>
      <c r="AD2215" s="2">
        <v>-999</v>
      </c>
      <c r="AE2215" s="2">
        <v>-999</v>
      </c>
      <c r="AF2215" s="2">
        <v>-999</v>
      </c>
      <c r="AG2215" s="2">
        <v>-999</v>
      </c>
      <c r="AH2215" s="2">
        <v>-999</v>
      </c>
      <c r="AI2215" s="2">
        <v>-999</v>
      </c>
      <c r="AJ2215" s="2">
        <v>-999</v>
      </c>
      <c r="AK2215" s="2">
        <v>-999</v>
      </c>
      <c r="AL2215" s="2">
        <v>-999</v>
      </c>
      <c r="AM2215" s="2">
        <v>-999</v>
      </c>
      <c r="AN2215" s="2">
        <v>-999</v>
      </c>
      <c r="AO2215" s="2">
        <v>-999</v>
      </c>
      <c r="AP2215" s="2">
        <v>-999</v>
      </c>
      <c r="AQ2215" s="2">
        <v>-999</v>
      </c>
      <c r="AR2215" s="2">
        <v>-999</v>
      </c>
      <c r="AS2215" s="2">
        <v>-999</v>
      </c>
      <c r="AT2215" s="2">
        <v>-999</v>
      </c>
      <c r="AU2215" s="2">
        <v>-999</v>
      </c>
      <c r="AV2215" s="2">
        <v>-999</v>
      </c>
      <c r="AW2215" s="2">
        <v>-999</v>
      </c>
      <c r="AX2215" s="2">
        <v>-999</v>
      </c>
      <c r="AY2215" s="2">
        <v>-999</v>
      </c>
      <c r="AZ2215" s="2">
        <v>-999</v>
      </c>
      <c r="BA2215" s="2">
        <v>-999</v>
      </c>
      <c r="BB2215" s="2">
        <v>-999</v>
      </c>
      <c r="BC2215" s="2">
        <v>-999</v>
      </c>
      <c r="BD2215" s="2">
        <v>-999</v>
      </c>
      <c r="BE2215" s="2">
        <v>-999</v>
      </c>
      <c r="BF2215" s="2">
        <v>-999</v>
      </c>
      <c r="BG2215" s="2">
        <v>-999</v>
      </c>
      <c r="BH2215" s="2">
        <v>-999</v>
      </c>
      <c r="BI2215">
        <v>0</v>
      </c>
      <c r="BJ2215">
        <v>0.37562162691721296</v>
      </c>
      <c r="BK2215">
        <v>0.37562162691721296</v>
      </c>
      <c r="BL2215">
        <v>-999</v>
      </c>
      <c r="BM2215">
        <v>10.364996464350503</v>
      </c>
      <c r="BN2215">
        <f t="shared" si="217"/>
        <v>-999</v>
      </c>
      <c r="BO2215" t="s">
        <v>3748</v>
      </c>
      <c r="BP2215" t="s">
        <v>3748</v>
      </c>
      <c r="BQ2215">
        <v>0</v>
      </c>
      <c r="BR2215">
        <v>0</v>
      </c>
      <c r="BS2215">
        <v>0</v>
      </c>
      <c r="BT2215">
        <v>0.66666666666666663</v>
      </c>
      <c r="BU2215" t="s">
        <v>3748</v>
      </c>
      <c r="BY2215">
        <f t="shared" si="218"/>
        <v>-999</v>
      </c>
      <c r="CA2215">
        <f t="shared" si="219"/>
        <v>-999</v>
      </c>
    </row>
    <row r="2216" spans="1:82" x14ac:dyDescent="0.3">
      <c r="A2216">
        <v>0</v>
      </c>
      <c r="B2216" t="s">
        <v>1385</v>
      </c>
      <c r="C2216" t="s">
        <v>1401</v>
      </c>
      <c r="D2216">
        <v>41071</v>
      </c>
      <c r="E2216" s="2">
        <f t="shared" ref="E2216:E2242" si="222">BO2216</f>
        <v>0.43839460581153861</v>
      </c>
      <c r="F2216" s="2" t="s">
        <v>1936</v>
      </c>
      <c r="G2216" s="3">
        <v>40643</v>
      </c>
      <c r="H2216" s="1">
        <v>12.120580165276639</v>
      </c>
      <c r="I2216" s="1">
        <f t="shared" si="220"/>
        <v>-10.30937742115492</v>
      </c>
      <c r="J2216" s="1">
        <v>1.7397977603799999</v>
      </c>
      <c r="K2216" s="1">
        <v>9.1288768111700005</v>
      </c>
      <c r="L2216" s="2">
        <v>0.18441729777000004</v>
      </c>
      <c r="M2216" s="2">
        <v>1.6931613020353597E-3</v>
      </c>
      <c r="N2216" s="7">
        <v>0</v>
      </c>
      <c r="O2216" s="2">
        <v>6.7733438145425595E-3</v>
      </c>
      <c r="P2216" s="3">
        <v>220191.33715261004</v>
      </c>
      <c r="Q2216" s="3">
        <v>5127.6807096605189</v>
      </c>
      <c r="R2216" s="3">
        <v>-6137.8292166633473</v>
      </c>
      <c r="S2216" s="3">
        <v>-136.37432300205202</v>
      </c>
      <c r="T2216" s="3">
        <v>-8840.22794355933</v>
      </c>
      <c r="V2216">
        <v>41071</v>
      </c>
      <c r="W2216" s="2">
        <v>0.42478493937386597</v>
      </c>
      <c r="X2216" s="2">
        <v>0.32515512586357637</v>
      </c>
      <c r="Y2216" s="2">
        <v>0.35076161347197699</v>
      </c>
      <c r="Z2216" s="2">
        <v>0.49614746115239439</v>
      </c>
      <c r="AA2216" s="2">
        <v>2.6312486004996364E-2</v>
      </c>
      <c r="AB2216" s="2">
        <v>0.45521130200702709</v>
      </c>
      <c r="AC2216" s="2">
        <v>1.6931613020353597E-3</v>
      </c>
      <c r="AD2216" s="2">
        <v>0</v>
      </c>
      <c r="AE2216" s="2">
        <v>6.7733438145425595E-3</v>
      </c>
      <c r="AF2216">
        <v>-22474.099063247704</v>
      </c>
      <c r="AG2216">
        <v>-205.84715792931871</v>
      </c>
      <c r="AH2216">
        <v>-38688.336378768989</v>
      </c>
      <c r="AI2216">
        <v>22609.030425506393</v>
      </c>
      <c r="AJ2216">
        <v>-0.92393276115632605</v>
      </c>
      <c r="AK2216">
        <v>-28611.928279911052</v>
      </c>
      <c r="AL2216">
        <v>-342.22148093137076</v>
      </c>
      <c r="AM2216">
        <v>-64319.468403151492</v>
      </c>
      <c r="AN2216">
        <v>39399.934506329555</v>
      </c>
      <c r="AO2216">
        <v>-1.5288065151700923</v>
      </c>
      <c r="AP2216">
        <v>-6137.8292166633473</v>
      </c>
      <c r="AQ2216">
        <v>-136.37432300205205</v>
      </c>
      <c r="AR2216">
        <v>-25631.132024382503</v>
      </c>
      <c r="AS2216">
        <v>16790.904080823162</v>
      </c>
      <c r="AT2216">
        <v>-0.6048737540137662</v>
      </c>
      <c r="AU2216" s="3">
        <v>41382759.904461533</v>
      </c>
      <c r="AV2216" s="3">
        <v>963696.31257359788</v>
      </c>
      <c r="AW2216">
        <v>189749.12148870001</v>
      </c>
      <c r="AX2216">
        <v>35661449.892586276</v>
      </c>
      <c r="AY2216">
        <v>4418.7610762283994</v>
      </c>
      <c r="AZ2216">
        <v>830461.95666636538</v>
      </c>
      <c r="BA2216">
        <v>409940.45864131005</v>
      </c>
      <c r="BB2216">
        <v>77044209.797047809</v>
      </c>
      <c r="BC2216">
        <v>9546.4417858889174</v>
      </c>
      <c r="BD2216">
        <v>1794158.269239963</v>
      </c>
      <c r="BE2216">
        <v>220191.33715261004</v>
      </c>
      <c r="BF2216">
        <v>41382759.904461533</v>
      </c>
      <c r="BG2216">
        <v>5127.6807096605189</v>
      </c>
      <c r="BH2216">
        <v>963696.31257359788</v>
      </c>
      <c r="BI2216">
        <v>4.3780832679471713</v>
      </c>
      <c r="BJ2216">
        <v>16.498663433223811</v>
      </c>
      <c r="BK2216">
        <v>12.120580165276639</v>
      </c>
      <c r="BL2216">
        <v>30.293060380039819</v>
      </c>
      <c r="BM2216">
        <v>19.983682958884899</v>
      </c>
      <c r="BN2216">
        <f t="shared" si="217"/>
        <v>-10.30937742115492</v>
      </c>
      <c r="BO2216">
        <v>0.43839460581153861</v>
      </c>
      <c r="BP2216">
        <v>2.32423504552191E-2</v>
      </c>
      <c r="BQ2216">
        <v>0</v>
      </c>
      <c r="BR2216">
        <v>1.7857142857142856E-2</v>
      </c>
      <c r="BS2216">
        <v>0</v>
      </c>
      <c r="BT2216">
        <v>0.72222222222222221</v>
      </c>
      <c r="BU2216">
        <v>0.29523792489797052</v>
      </c>
      <c r="BV2216">
        <v>0.49614746115239439</v>
      </c>
      <c r="BW2216">
        <v>2.7295109963689175E-2</v>
      </c>
      <c r="BX2216">
        <v>0.45521130200702709</v>
      </c>
      <c r="BY2216">
        <f t="shared" si="218"/>
        <v>9.4328379084374386E-2</v>
      </c>
      <c r="BZ2216">
        <v>0</v>
      </c>
      <c r="CA2216">
        <f t="shared" si="219"/>
        <v>3.5078054999142776E-3</v>
      </c>
      <c r="CC2216">
        <v>9.4328379084374386E-2</v>
      </c>
      <c r="CD2216">
        <v>3.5078054999142776E-3</v>
      </c>
    </row>
    <row r="2217" spans="1:82" x14ac:dyDescent="0.3">
      <c r="A2217">
        <v>0</v>
      </c>
      <c r="B2217" t="s">
        <v>1402</v>
      </c>
      <c r="C2217" t="s">
        <v>204</v>
      </c>
      <c r="D2217">
        <v>42001</v>
      </c>
      <c r="E2217" s="2">
        <f t="shared" si="222"/>
        <v>0.60776989290991856</v>
      </c>
      <c r="F2217" s="2" t="s">
        <v>1939</v>
      </c>
      <c r="G2217" s="3">
        <v>15073</v>
      </c>
      <c r="H2217" s="1">
        <v>16.203842940321252</v>
      </c>
      <c r="I2217" s="1">
        <f t="shared" si="220"/>
        <v>1.5624575212615923</v>
      </c>
      <c r="J2217" s="1">
        <v>2.5274404179199998</v>
      </c>
      <c r="K2217" s="1">
        <v>131.903414846</v>
      </c>
      <c r="L2217" s="2">
        <v>0.17206844573999991</v>
      </c>
      <c r="M2217" s="2">
        <v>2.7284351816876846E-2</v>
      </c>
      <c r="N2217" s="7">
        <v>0</v>
      </c>
      <c r="O2217" s="2">
        <v>1.4642695927936651E-3</v>
      </c>
      <c r="P2217" s="3">
        <v>456743.97618016001</v>
      </c>
      <c r="Q2217" s="3">
        <v>10724.277287267838</v>
      </c>
      <c r="R2217" s="3">
        <v>2075974.0720538406</v>
      </c>
      <c r="S2217" s="3">
        <v>3274.1350884741514</v>
      </c>
      <c r="T2217" s="3">
        <v>716105.42340645334</v>
      </c>
      <c r="V2217">
        <v>42001</v>
      </c>
      <c r="W2217" s="2">
        <v>0.50454848244451167</v>
      </c>
      <c r="X2217" s="2">
        <v>0.43469557718267243</v>
      </c>
      <c r="Y2217" s="2">
        <v>-1.4982509146743796E-2</v>
      </c>
      <c r="Z2217" s="2">
        <v>0.72076374341984695</v>
      </c>
      <c r="AA2217" s="2">
        <v>0.38018989947371001</v>
      </c>
      <c r="AB2217" s="2">
        <v>0.42472968732747979</v>
      </c>
      <c r="AC2217" s="2">
        <v>2.7284351816876846E-2</v>
      </c>
      <c r="AD2217" s="2">
        <v>0</v>
      </c>
      <c r="AE2217" s="2">
        <v>1.4642695927936651E-3</v>
      </c>
      <c r="AF2217">
        <v>911353.6225485343</v>
      </c>
      <c r="AG2217">
        <v>1440.7143830932794</v>
      </c>
      <c r="AH2217">
        <v>270777.8102915677</v>
      </c>
      <c r="AI2217">
        <v>43897.46483562082</v>
      </c>
      <c r="AJ2217">
        <v>28.289330645068897</v>
      </c>
      <c r="AK2217">
        <v>2987327.6946023749</v>
      </c>
      <c r="AL2217">
        <v>4714.8494715674306</v>
      </c>
      <c r="AM2217">
        <v>886141.3689952211</v>
      </c>
      <c r="AN2217">
        <v>144639.32953842089</v>
      </c>
      <c r="AO2217">
        <v>92.586771849462636</v>
      </c>
      <c r="AP2217">
        <v>2075974.0720538406</v>
      </c>
      <c r="AQ2217">
        <v>3274.1350884741514</v>
      </c>
      <c r="AR2217">
        <v>615363.5587036534</v>
      </c>
      <c r="AS2217">
        <v>100741.86470280007</v>
      </c>
      <c r="AT2217">
        <v>64.297441204393735</v>
      </c>
      <c r="AU2217" s="3">
        <v>85840462.883299276</v>
      </c>
      <c r="AV2217" s="3">
        <v>2015520.6733691173</v>
      </c>
      <c r="AW2217">
        <v>170715.31414446002</v>
      </c>
      <c r="AX2217">
        <v>32084236.140309814</v>
      </c>
      <c r="AY2217">
        <v>4008.3689365310397</v>
      </c>
      <c r="AZ2217">
        <v>753332.85793164361</v>
      </c>
      <c r="BA2217">
        <v>627459.29032461997</v>
      </c>
      <c r="BB2217">
        <v>117924699.02360907</v>
      </c>
      <c r="BC2217">
        <v>14732.646223798878</v>
      </c>
      <c r="BD2217">
        <v>2768853.5313007613</v>
      </c>
      <c r="BE2217">
        <v>456743.97618016001</v>
      </c>
      <c r="BF2217">
        <v>85840462.883299276</v>
      </c>
      <c r="BG2217">
        <v>10724.277287267838</v>
      </c>
      <c r="BH2217">
        <v>2015520.6733691173</v>
      </c>
      <c r="BI2217">
        <v>6.2321021856977321</v>
      </c>
      <c r="BJ2217">
        <v>22.435945126018986</v>
      </c>
      <c r="BK2217">
        <v>16.203842940321252</v>
      </c>
      <c r="BL2217">
        <v>26.358493901633871</v>
      </c>
      <c r="BM2217">
        <v>27.920951422895463</v>
      </c>
      <c r="BN2217">
        <f t="shared" si="217"/>
        <v>1.5624575212615923</v>
      </c>
      <c r="BO2217">
        <v>0.60776989290991856</v>
      </c>
      <c r="BP2217">
        <v>4.5867447719792127E-2</v>
      </c>
      <c r="BQ2217">
        <v>0.25146833445877631</v>
      </c>
      <c r="BR2217">
        <v>0.125</v>
      </c>
      <c r="BS2217">
        <v>0.27586206896551724</v>
      </c>
      <c r="BT2217">
        <v>0.72222222222222221</v>
      </c>
      <c r="BU2217">
        <v>-4.4745351486687727E-2</v>
      </c>
      <c r="BV2217">
        <v>0.72076374341984695</v>
      </c>
      <c r="BW2217">
        <v>0.39438786252459546</v>
      </c>
      <c r="BX2217">
        <v>0.42472968732747979</v>
      </c>
      <c r="BY2217">
        <f t="shared" si="218"/>
        <v>0.13423018925335337</v>
      </c>
      <c r="BZ2217">
        <v>0</v>
      </c>
      <c r="CA2217">
        <f t="shared" si="219"/>
        <v>8.1237398386561834E-4</v>
      </c>
      <c r="CC2217">
        <v>0.13423018925335337</v>
      </c>
      <c r="CD2217">
        <v>8.1237398386561834E-4</v>
      </c>
    </row>
    <row r="2218" spans="1:82" x14ac:dyDescent="0.3">
      <c r="A2218">
        <v>0</v>
      </c>
      <c r="B2218" t="s">
        <v>1402</v>
      </c>
      <c r="C2218" t="s">
        <v>1403</v>
      </c>
      <c r="D2218">
        <v>42003</v>
      </c>
      <c r="E2218" s="2">
        <f t="shared" si="222"/>
        <v>0.66222077552058733</v>
      </c>
      <c r="F2218" s="2" t="s">
        <v>1940</v>
      </c>
      <c r="G2218" s="3">
        <v>-15443</v>
      </c>
      <c r="H2218" s="1">
        <v>27.35323780920649</v>
      </c>
      <c r="I2218" s="1">
        <f t="shared" si="220"/>
        <v>-3.0372119237587825</v>
      </c>
      <c r="J2218" s="1">
        <v>2.6177062984499999</v>
      </c>
      <c r="K2218" s="1">
        <v>216.35814308299999</v>
      </c>
      <c r="L2218" s="2">
        <v>0.19458409423000012</v>
      </c>
      <c r="M2218" s="2">
        <v>0.42767721445568208</v>
      </c>
      <c r="N2218" s="7">
        <v>0</v>
      </c>
      <c r="O2218" s="2">
        <v>3.0305303157530277E-4</v>
      </c>
      <c r="P2218" s="3">
        <v>1291544.4696159991</v>
      </c>
      <c r="Q2218" s="3">
        <v>30325.262605184016</v>
      </c>
      <c r="R2218" s="3">
        <v>5344493.8825549483</v>
      </c>
      <c r="S2218" s="3">
        <v>9142.7016686655152</v>
      </c>
      <c r="T2218" s="3">
        <v>2027161.8003954673</v>
      </c>
      <c r="V2218">
        <v>42003</v>
      </c>
      <c r="W2218" s="2">
        <v>0.78735618655063455</v>
      </c>
      <c r="X2218" s="2">
        <v>0.73379700982538532</v>
      </c>
      <c r="Y2218" s="2">
        <v>6.8479527158150338E-2</v>
      </c>
      <c r="Z2218" s="2">
        <v>0.74650534883717035</v>
      </c>
      <c r="AA2218" s="2">
        <v>0.6236167635620451</v>
      </c>
      <c r="AB2218" s="2">
        <v>0.48030678225622275</v>
      </c>
      <c r="AC2218" s="2">
        <v>0.42767721445568208</v>
      </c>
      <c r="AD2218" s="2">
        <v>0</v>
      </c>
      <c r="AE2218" s="2">
        <v>3.0305303157530277E-4</v>
      </c>
      <c r="AF2218">
        <v>19739820.312146861</v>
      </c>
      <c r="AG2218">
        <v>33818.285269776592</v>
      </c>
      <c r="AH2218">
        <v>6356042.0723396065</v>
      </c>
      <c r="AI2218">
        <v>1132445.8438807374</v>
      </c>
      <c r="AJ2218">
        <v>661.4054330875947</v>
      </c>
      <c r="AK2218">
        <v>25084314.194701809</v>
      </c>
      <c r="AL2218">
        <v>42960.986938442111</v>
      </c>
      <c r="AM2218">
        <v>8074384.5606508553</v>
      </c>
      <c r="AN2218">
        <v>1441265.1559649538</v>
      </c>
      <c r="AO2218">
        <v>840.22755862352108</v>
      </c>
      <c r="AP2218">
        <v>5344493.8825549483</v>
      </c>
      <c r="AQ2218">
        <v>9142.7016686655188</v>
      </c>
      <c r="AR2218">
        <v>1718342.4883112488</v>
      </c>
      <c r="AS2218">
        <v>308819.31208421639</v>
      </c>
      <c r="AT2218">
        <v>178.82212553592638</v>
      </c>
      <c r="AU2218" s="3">
        <v>242732867.61963087</v>
      </c>
      <c r="AV2218" s="3">
        <v>5699329.854018284</v>
      </c>
      <c r="AW2218">
        <v>4961346.452793601</v>
      </c>
      <c r="AX2218">
        <v>932435452.33802938</v>
      </c>
      <c r="AY2218">
        <v>116491.6405092864</v>
      </c>
      <c r="AZ2218">
        <v>21893438.917315286</v>
      </c>
      <c r="BA2218">
        <v>6252890.9224095996</v>
      </c>
      <c r="BB2218">
        <v>1175168319.9576602</v>
      </c>
      <c r="BC2218">
        <v>146816.90311447042</v>
      </c>
      <c r="BD2218">
        <v>27592768.771333572</v>
      </c>
      <c r="BE2218">
        <v>1291544.4696159991</v>
      </c>
      <c r="BF2218">
        <v>242732867.61963087</v>
      </c>
      <c r="BG2218">
        <v>30325.262605184016</v>
      </c>
      <c r="BH2218">
        <v>5699329.854018284</v>
      </c>
      <c r="BI2218">
        <v>72.155727050609187</v>
      </c>
      <c r="BJ2218">
        <v>99.508964859815677</v>
      </c>
      <c r="BK2218">
        <v>27.35323780920649</v>
      </c>
      <c r="BL2218">
        <v>46.36815458309804</v>
      </c>
      <c r="BM2218">
        <v>43.330942659339257</v>
      </c>
      <c r="BN2218">
        <f t="shared" si="217"/>
        <v>-3.0372119237587825</v>
      </c>
      <c r="BO2218">
        <v>0.66222077552058733</v>
      </c>
      <c r="BP2218">
        <v>0.57863464760722716</v>
      </c>
      <c r="BQ2218">
        <v>8.8023919951710938E-2</v>
      </c>
      <c r="BR2218">
        <v>8.9285714285714288E-2</v>
      </c>
      <c r="BS2218">
        <v>0.27586206896551724</v>
      </c>
      <c r="BT2218">
        <v>0.77777777777777779</v>
      </c>
      <c r="BU2218">
        <v>8.6979078290982018E-2</v>
      </c>
      <c r="BV2218">
        <v>0.74650534883717035</v>
      </c>
      <c r="BW2218">
        <v>0.64690535639216296</v>
      </c>
      <c r="BX2218">
        <v>0.48030678225622275</v>
      </c>
      <c r="BY2218">
        <f t="shared" si="218"/>
        <v>8.2131284997611992E-2</v>
      </c>
      <c r="BZ2218">
        <v>0</v>
      </c>
      <c r="CA2218">
        <f t="shared" si="219"/>
        <v>1.5150676588957757E-4</v>
      </c>
      <c r="CC2218">
        <v>8.2131284997611992E-2</v>
      </c>
      <c r="CD2218">
        <v>1.5150676588957757E-4</v>
      </c>
    </row>
    <row r="2219" spans="1:82" x14ac:dyDescent="0.3">
      <c r="A2219">
        <v>0</v>
      </c>
      <c r="B2219" t="s">
        <v>1402</v>
      </c>
      <c r="C2219" t="s">
        <v>1404</v>
      </c>
      <c r="D2219">
        <v>42005</v>
      </c>
      <c r="E2219" s="2">
        <f t="shared" si="222"/>
        <v>0.68357923179580127</v>
      </c>
      <c r="F2219" s="2" t="s">
        <v>1941</v>
      </c>
      <c r="G2219" s="3">
        <v>646</v>
      </c>
      <c r="H2219" s="1">
        <v>2.7131212554265312</v>
      </c>
      <c r="I2219" s="1">
        <f t="shared" si="220"/>
        <v>-1.0016491721347478</v>
      </c>
      <c r="J2219" s="1">
        <v>2.5981449364999998</v>
      </c>
      <c r="K2219" s="1">
        <v>203.037045527</v>
      </c>
      <c r="L2219" s="2">
        <v>0.23146488729000003</v>
      </c>
      <c r="M2219" s="2">
        <v>2.2425661405885346E-2</v>
      </c>
      <c r="N2219" s="7">
        <v>0</v>
      </c>
      <c r="O2219" s="2">
        <v>9.7258445727234669E-4</v>
      </c>
      <c r="P2219" s="3">
        <v>126629.81713168003</v>
      </c>
      <c r="Q2219" s="3">
        <v>2973.2483460723197</v>
      </c>
      <c r="R2219" s="3">
        <v>362603.47623576695</v>
      </c>
      <c r="S2219" s="3">
        <v>623.18046744528999</v>
      </c>
      <c r="T2219" s="3">
        <v>134938.11188583961</v>
      </c>
      <c r="V2219">
        <v>42005</v>
      </c>
      <c r="W2219" s="2">
        <v>0.51900074060554224</v>
      </c>
      <c r="X2219" s="2">
        <v>7.2784080568904286E-2</v>
      </c>
      <c r="Y2219" s="2">
        <v>3.7019709595616873E-2</v>
      </c>
      <c r="Z2219" s="2">
        <v>0.74092693030531998</v>
      </c>
      <c r="AA2219" s="2">
        <v>0.58522089074398287</v>
      </c>
      <c r="AB2219" s="2">
        <v>0.57134246074681905</v>
      </c>
      <c r="AC2219" s="2">
        <v>2.2425661405885346E-2</v>
      </c>
      <c r="AD2219" s="2">
        <v>0</v>
      </c>
      <c r="AE2219" s="2">
        <v>9.7258445727234669E-4</v>
      </c>
      <c r="AF2219">
        <v>329089.4090914898</v>
      </c>
      <c r="AG2219">
        <v>563.03776452645866</v>
      </c>
      <c r="AH2219">
        <v>105821.20563175002</v>
      </c>
      <c r="AI2219">
        <v>16541.281083209902</v>
      </c>
      <c r="AJ2219">
        <v>11.012389772159802</v>
      </c>
      <c r="AK2219">
        <v>691692.88532725675</v>
      </c>
      <c r="AL2219">
        <v>1186.2182319717485</v>
      </c>
      <c r="AM2219">
        <v>222946.04617718232</v>
      </c>
      <c r="AN2219">
        <v>34354.552423617235</v>
      </c>
      <c r="AO2219">
        <v>23.198488089187837</v>
      </c>
      <c r="AP2219">
        <v>362603.47623576695</v>
      </c>
      <c r="AQ2219">
        <v>623.18046744528988</v>
      </c>
      <c r="AR2219">
        <v>117124.84054543229</v>
      </c>
      <c r="AS2219">
        <v>17813.271340407333</v>
      </c>
      <c r="AT2219">
        <v>12.186098317028035</v>
      </c>
      <c r="AU2219" s="3">
        <v>23798807.831727944</v>
      </c>
      <c r="AV2219" s="3">
        <v>558792.29416083172</v>
      </c>
      <c r="AW2219">
        <v>91584.08675201</v>
      </c>
      <c r="AX2219">
        <v>17212313.264172759</v>
      </c>
      <c r="AY2219">
        <v>2150.3800655322398</v>
      </c>
      <c r="AZ2219">
        <v>404142.42951612914</v>
      </c>
      <c r="BA2219">
        <v>218213.90388369001</v>
      </c>
      <c r="BB2219">
        <v>41011121.095900699</v>
      </c>
      <c r="BC2219">
        <v>5123.628411604559</v>
      </c>
      <c r="BD2219">
        <v>962934.7236769608</v>
      </c>
      <c r="BE2219">
        <v>126629.81713168003</v>
      </c>
      <c r="BF2219">
        <v>23798807.831727944</v>
      </c>
      <c r="BG2219">
        <v>2973.2483460723197</v>
      </c>
      <c r="BH2219">
        <v>558792.29416083172</v>
      </c>
      <c r="BI2219">
        <v>1.8426652219317048</v>
      </c>
      <c r="BJ2219">
        <v>4.5557864773582359</v>
      </c>
      <c r="BK2219">
        <v>2.7131212554265312</v>
      </c>
      <c r="BL2219">
        <v>37.590995866915769</v>
      </c>
      <c r="BM2219">
        <v>36.589346694781021</v>
      </c>
      <c r="BN2219">
        <f t="shared" si="217"/>
        <v>-1.0016491721347478</v>
      </c>
      <c r="BO2219">
        <v>0.68357923179580127</v>
      </c>
      <c r="BP2219">
        <v>1.5253381241995776E-2</v>
      </c>
      <c r="BQ2219">
        <v>8.8847920946174261E-2</v>
      </c>
      <c r="BR2219">
        <v>7.7380952380952384E-2</v>
      </c>
      <c r="BS2219">
        <v>0.34482758620689657</v>
      </c>
      <c r="BT2219">
        <v>0.72222222222222221</v>
      </c>
      <c r="BU2219">
        <v>2.8685032177598182E-2</v>
      </c>
      <c r="BV2219">
        <v>0.74092693030531998</v>
      </c>
      <c r="BW2219">
        <v>0.60707561280496147</v>
      </c>
      <c r="BX2219">
        <v>0.57134246074681905</v>
      </c>
      <c r="BY2219">
        <f t="shared" si="218"/>
        <v>0.19780137119412508</v>
      </c>
      <c r="BZ2219">
        <v>0</v>
      </c>
      <c r="CA2219">
        <f t="shared" si="219"/>
        <v>4.1203281910516401E-4</v>
      </c>
      <c r="CC2219">
        <v>0.19780137119412508</v>
      </c>
      <c r="CD2219">
        <v>4.1203281910516401E-4</v>
      </c>
    </row>
    <row r="2220" spans="1:82" x14ac:dyDescent="0.3">
      <c r="A2220">
        <v>0</v>
      </c>
      <c r="B2220" t="s">
        <v>1402</v>
      </c>
      <c r="C2220" t="s">
        <v>1345</v>
      </c>
      <c r="D2220">
        <v>42007</v>
      </c>
      <c r="E2220" s="2">
        <f t="shared" si="222"/>
        <v>0.69605622736259665</v>
      </c>
      <c r="F2220" s="2" t="s">
        <v>1941</v>
      </c>
      <c r="G2220" s="3">
        <v>-1323</v>
      </c>
      <c r="H2220" s="1">
        <v>33.254905470832554</v>
      </c>
      <c r="I2220" s="1">
        <f t="shared" si="220"/>
        <v>-2.4566822364826422</v>
      </c>
      <c r="J2220" s="1">
        <v>2.6043692467700001</v>
      </c>
      <c r="K2220" s="1">
        <v>234.27656836400001</v>
      </c>
      <c r="L2220" s="2">
        <v>0.20029676185</v>
      </c>
      <c r="M2220" s="2">
        <v>0.14289653920835715</v>
      </c>
      <c r="N2220" s="7">
        <v>0</v>
      </c>
      <c r="O2220" s="2">
        <v>8.1110155123662552E-4</v>
      </c>
      <c r="P2220" s="3">
        <v>1347728.0990845002</v>
      </c>
      <c r="Q2220" s="3">
        <v>31644.445457828009</v>
      </c>
      <c r="R2220" s="3">
        <v>3169854.7758541596</v>
      </c>
      <c r="S2220" s="3">
        <v>5469.055058764051</v>
      </c>
      <c r="T2220" s="3">
        <v>1132413.670887738</v>
      </c>
      <c r="V2220">
        <v>42007</v>
      </c>
      <c r="W2220" s="2">
        <v>0.76692916174084103</v>
      </c>
      <c r="X2220" s="2">
        <v>0.89211925720579555</v>
      </c>
      <c r="Y2220" s="2">
        <v>5.256063140453391E-2</v>
      </c>
      <c r="Z2220" s="2">
        <v>0.7427019502577602</v>
      </c>
      <c r="AA2220" s="2">
        <v>0.67526367743659643</v>
      </c>
      <c r="AB2220" s="2">
        <v>0.49440779608019042</v>
      </c>
      <c r="AC2220" s="2">
        <v>0.14289653920835715</v>
      </c>
      <c r="AD2220" s="2">
        <v>0</v>
      </c>
      <c r="AE2220" s="2">
        <v>8.1110155123662552E-4</v>
      </c>
      <c r="AF2220">
        <v>2815246.7613229421</v>
      </c>
      <c r="AG2220">
        <v>4838.4324764676239</v>
      </c>
      <c r="AH2220">
        <v>909368.41236260859</v>
      </c>
      <c r="AI2220">
        <v>94613.772190193136</v>
      </c>
      <c r="AJ2220">
        <v>94.61396178078067</v>
      </c>
      <c r="AK2220">
        <v>5985101.5371771017</v>
      </c>
      <c r="AL2220">
        <v>10307.487535231676</v>
      </c>
      <c r="AM2220">
        <v>1937260.3877287416</v>
      </c>
      <c r="AN2220">
        <v>199135.46771179821</v>
      </c>
      <c r="AO2220">
        <v>201.53987668783117</v>
      </c>
      <c r="AP2220">
        <v>3169854.7758541596</v>
      </c>
      <c r="AQ2220">
        <v>5469.0550587640519</v>
      </c>
      <c r="AR2220">
        <v>1027891.975366133</v>
      </c>
      <c r="AS2220">
        <v>104521.69552160507</v>
      </c>
      <c r="AT2220">
        <v>106.9259149070505</v>
      </c>
      <c r="AU2220" s="3">
        <v>253292018.94194096</v>
      </c>
      <c r="AV2220" s="3">
        <v>5947257.0793441962</v>
      </c>
      <c r="AW2220">
        <v>925415.81302060001</v>
      </c>
      <c r="AX2220">
        <v>173922647.89909157</v>
      </c>
      <c r="AY2220">
        <v>21728.618881534399</v>
      </c>
      <c r="AZ2220">
        <v>4083676.6325955749</v>
      </c>
      <c r="BA2220">
        <v>2273143.9121051002</v>
      </c>
      <c r="BB2220">
        <v>427214666.84103251</v>
      </c>
      <c r="BC2220">
        <v>53373.064339362405</v>
      </c>
      <c r="BD2220">
        <v>10030933.711939771</v>
      </c>
      <c r="BE2220">
        <v>1347728.0990845002</v>
      </c>
      <c r="BF2220">
        <v>253292018.94194096</v>
      </c>
      <c r="BG2220">
        <v>31644.445457828009</v>
      </c>
      <c r="BH2220">
        <v>5947257.0793441962</v>
      </c>
      <c r="BI2220">
        <v>21.352361902794343</v>
      </c>
      <c r="BJ2220">
        <v>54.607267373626897</v>
      </c>
      <c r="BK2220">
        <v>33.254905470832554</v>
      </c>
      <c r="BL2220">
        <v>49.004521220088677</v>
      </c>
      <c r="BM2220">
        <v>46.547838983606034</v>
      </c>
      <c r="BN2220">
        <f t="shared" si="217"/>
        <v>-2.4566822364826422</v>
      </c>
      <c r="BO2220">
        <v>0.69605622736259665</v>
      </c>
      <c r="BP2220">
        <v>0.179978683738724</v>
      </c>
      <c r="BQ2220">
        <v>7.9114007879822021E-2</v>
      </c>
      <c r="BR2220">
        <v>0.10714285714285714</v>
      </c>
      <c r="BS2220">
        <v>0.37931034482758619</v>
      </c>
      <c r="BT2220">
        <v>0.72222222222222221</v>
      </c>
      <c r="BU2220">
        <v>7.0353983175017704E-2</v>
      </c>
      <c r="BV2220">
        <v>0.7427019502577602</v>
      </c>
      <c r="BW2220">
        <v>0.70048099319149015</v>
      </c>
      <c r="BX2220">
        <v>0.49440779608019042</v>
      </c>
      <c r="BY2220">
        <f t="shared" si="218"/>
        <v>0.14507678506892135</v>
      </c>
      <c r="BZ2220">
        <v>0</v>
      </c>
      <c r="CA2220">
        <f t="shared" si="219"/>
        <v>3.9573960770184884E-4</v>
      </c>
      <c r="CC2220">
        <v>0.14507678506892135</v>
      </c>
      <c r="CD2220">
        <v>3.9573960770184884E-4</v>
      </c>
    </row>
    <row r="2221" spans="1:82" x14ac:dyDescent="0.3">
      <c r="A2221">
        <v>0</v>
      </c>
      <c r="B2221" t="s">
        <v>1402</v>
      </c>
      <c r="C2221" t="s">
        <v>1405</v>
      </c>
      <c r="D2221">
        <v>42009</v>
      </c>
      <c r="E2221" s="2">
        <f t="shared" si="222"/>
        <v>0.61419028074541981</v>
      </c>
      <c r="F2221" s="2" t="s">
        <v>1939</v>
      </c>
      <c r="G2221" s="3">
        <v>1451</v>
      </c>
      <c r="H2221" s="1">
        <v>0.37510633710212093</v>
      </c>
      <c r="I2221" s="1">
        <f t="shared" si="220"/>
        <v>-0.41203098557218709</v>
      </c>
      <c r="J2221" s="1">
        <v>2.5412189806700001</v>
      </c>
      <c r="K2221" s="1">
        <v>157.06759371199999</v>
      </c>
      <c r="L2221" s="2">
        <v>0.20276576911999999</v>
      </c>
      <c r="M2221" s="2">
        <v>8.7028714111306357E-3</v>
      </c>
      <c r="N2221" s="7">
        <v>0</v>
      </c>
      <c r="O2221" s="2">
        <v>2.8873023525085462E-3</v>
      </c>
      <c r="P2221" s="3">
        <v>25728.235567708998</v>
      </c>
      <c r="Q2221" s="3">
        <v>604.09495632061601</v>
      </c>
      <c r="R2221" s="3">
        <v>96472.566380313074</v>
      </c>
      <c r="S2221" s="3">
        <v>166.45643365133324</v>
      </c>
      <c r="T2221" s="3">
        <v>36077.063011441045</v>
      </c>
      <c r="V2221">
        <v>42009</v>
      </c>
      <c r="W2221" s="2">
        <v>0.44112209790501111</v>
      </c>
      <c r="X2221" s="2">
        <v>1.0062863871985409E-2</v>
      </c>
      <c r="Y2221" s="2">
        <v>2.6407005233391481E-2</v>
      </c>
      <c r="Z2221" s="2">
        <v>0.72469305007974771</v>
      </c>
      <c r="AA2221" s="2">
        <v>0.45272150636632047</v>
      </c>
      <c r="AB2221" s="2">
        <v>0.50050223530922211</v>
      </c>
      <c r="AC2221" s="2">
        <v>8.7028714111306357E-3</v>
      </c>
      <c r="AD2221" s="2">
        <v>0</v>
      </c>
      <c r="AE2221" s="2">
        <v>2.8873023525085462E-3</v>
      </c>
      <c r="AF2221">
        <v>186282.76851276244</v>
      </c>
      <c r="AG2221">
        <v>320.4024330783181</v>
      </c>
      <c r="AH2221">
        <v>60218.645873975685</v>
      </c>
      <c r="AI2221">
        <v>9402.1053927404955</v>
      </c>
      <c r="AJ2221">
        <v>6.2651352261176969</v>
      </c>
      <c r="AK2221">
        <v>282755.33489307552</v>
      </c>
      <c r="AL2221">
        <v>486.85886672965137</v>
      </c>
      <c r="AM2221">
        <v>91503.61751164234</v>
      </c>
      <c r="AN2221">
        <v>14194.196766514871</v>
      </c>
      <c r="AO2221">
        <v>9.5195292797249493</v>
      </c>
      <c r="AP2221">
        <v>96472.566380313074</v>
      </c>
      <c r="AQ2221">
        <v>166.45643365133327</v>
      </c>
      <c r="AR2221">
        <v>31284.971637666655</v>
      </c>
      <c r="AS2221">
        <v>4792.0913737743758</v>
      </c>
      <c r="AT2221">
        <v>3.2543940536072524</v>
      </c>
      <c r="AU2221" s="3">
        <v>4835364.5925952289</v>
      </c>
      <c r="AV2221" s="3">
        <v>113533.60609089657</v>
      </c>
      <c r="AW2221">
        <v>39779.134586889006</v>
      </c>
      <c r="AX2221">
        <v>7476090.5542599196</v>
      </c>
      <c r="AY2221">
        <v>934.00787269293585</v>
      </c>
      <c r="AZ2221">
        <v>175537.43959391036</v>
      </c>
      <c r="BA2221">
        <v>65507.370154598</v>
      </c>
      <c r="BB2221">
        <v>12311455.146855148</v>
      </c>
      <c r="BC2221">
        <v>1538.1028290135519</v>
      </c>
      <c r="BD2221">
        <v>289071.04568480694</v>
      </c>
      <c r="BE2221">
        <v>25728.235567708998</v>
      </c>
      <c r="BF2221">
        <v>4835364.5925952289</v>
      </c>
      <c r="BG2221">
        <v>604.09495632061601</v>
      </c>
      <c r="BH2221">
        <v>113533.60609089657</v>
      </c>
      <c r="BI2221">
        <v>0.54189447785675227</v>
      </c>
      <c r="BJ2221">
        <v>0.9170008149588732</v>
      </c>
      <c r="BK2221">
        <v>0.37510633710212093</v>
      </c>
      <c r="BL2221">
        <v>36.244162414545912</v>
      </c>
      <c r="BM2221">
        <v>35.832131428973724</v>
      </c>
      <c r="BN2221">
        <f t="shared" si="217"/>
        <v>-0.41203098557218709</v>
      </c>
      <c r="BO2221">
        <v>0.61419028074541981</v>
      </c>
      <c r="BP2221">
        <v>4.0304031662318504E-3</v>
      </c>
      <c r="BQ2221">
        <v>0.13133850743781258</v>
      </c>
      <c r="BR2221">
        <v>4.7619047619047616E-2</v>
      </c>
      <c r="BS2221">
        <v>0.20689655172413793</v>
      </c>
      <c r="BT2221">
        <v>0.72222222222222221</v>
      </c>
      <c r="BU2221">
        <v>1.1799662404868138E-2</v>
      </c>
      <c r="BV2221">
        <v>0.72469305007974771</v>
      </c>
      <c r="BW2221">
        <v>0.46962811863726189</v>
      </c>
      <c r="BX2221">
        <v>0.50050223530922211</v>
      </c>
      <c r="BY2221">
        <f t="shared" si="218"/>
        <v>0.22039193244108748</v>
      </c>
      <c r="BZ2221">
        <v>0</v>
      </c>
      <c r="CA2221">
        <f t="shared" si="219"/>
        <v>1.381321130269293E-3</v>
      </c>
      <c r="CC2221">
        <v>0.22039193244108748</v>
      </c>
      <c r="CD2221">
        <v>1.381321130269293E-3</v>
      </c>
    </row>
    <row r="2222" spans="1:82" x14ac:dyDescent="0.3">
      <c r="A2222">
        <v>0</v>
      </c>
      <c r="B2222" t="s">
        <v>1402</v>
      </c>
      <c r="C2222" t="s">
        <v>1406</v>
      </c>
      <c r="D2222">
        <v>42011</v>
      </c>
      <c r="E2222" s="2">
        <f t="shared" si="222"/>
        <v>0.58489155060291331</v>
      </c>
      <c r="F2222" s="2" t="s">
        <v>1939</v>
      </c>
      <c r="G2222" s="3">
        <v>56427</v>
      </c>
      <c r="H2222" s="1">
        <v>30.685589730051834</v>
      </c>
      <c r="I2222" s="1">
        <f t="shared" si="220"/>
        <v>2.8759579472363228</v>
      </c>
      <c r="J2222" s="1">
        <v>2.4760976707400002</v>
      </c>
      <c r="K2222" s="1">
        <v>143.49690967399999</v>
      </c>
      <c r="L2222" s="2">
        <v>0.23728900221000004</v>
      </c>
      <c r="M2222" s="2">
        <v>5.2639148493268575E-2</v>
      </c>
      <c r="N2222" s="7">
        <v>0</v>
      </c>
      <c r="O2222" s="2">
        <v>6.7555401041166944E-3</v>
      </c>
      <c r="P2222" s="3">
        <v>2047761.1299226002</v>
      </c>
      <c r="Q2222" s="3">
        <v>48081.111783982407</v>
      </c>
      <c r="R2222" s="3">
        <v>8422479.2774165738</v>
      </c>
      <c r="S2222" s="3">
        <v>13386.91970680188</v>
      </c>
      <c r="T2222" s="3">
        <v>2946807.7618218157</v>
      </c>
      <c r="V2222">
        <v>42011</v>
      </c>
      <c r="W2222" s="2">
        <v>0.64409181533140403</v>
      </c>
      <c r="X2222" s="2">
        <v>0.82319300353766056</v>
      </c>
      <c r="Y2222" s="2">
        <v>-6.7898846115688555E-2</v>
      </c>
      <c r="Z2222" s="2">
        <v>0.70612205675829942</v>
      </c>
      <c r="AA2222" s="2">
        <v>0.4136062415627485</v>
      </c>
      <c r="AB2222" s="2">
        <v>0.58571856845379922</v>
      </c>
      <c r="AC2222" s="2">
        <v>5.2639148493268575E-2</v>
      </c>
      <c r="AD2222" s="2">
        <v>0</v>
      </c>
      <c r="AE2222" s="2">
        <v>6.7555401041166944E-3</v>
      </c>
      <c r="AF2222">
        <v>5356671.1489071082</v>
      </c>
      <c r="AG2222">
        <v>8508.1627938287038</v>
      </c>
      <c r="AH2222">
        <v>1599082.8702429647</v>
      </c>
      <c r="AI2222">
        <v>274598.23206502019</v>
      </c>
      <c r="AJ2222">
        <v>167.02266308788785</v>
      </c>
      <c r="AK2222">
        <v>13779150.426323682</v>
      </c>
      <c r="AL2222">
        <v>21895.082500630582</v>
      </c>
      <c r="AM2222">
        <v>4115113.0059136199</v>
      </c>
      <c r="AN2222">
        <v>705375.85821618035</v>
      </c>
      <c r="AO2222">
        <v>429.81029693371408</v>
      </c>
      <c r="AP2222">
        <v>8422479.2774165738</v>
      </c>
      <c r="AQ2222">
        <v>13386.919706801878</v>
      </c>
      <c r="AR2222">
        <v>2516030.1356706554</v>
      </c>
      <c r="AS2222">
        <v>430777.62615116016</v>
      </c>
      <c r="AT2222">
        <v>262.78763384582624</v>
      </c>
      <c r="AU2222" s="3">
        <v>384856226.75765347</v>
      </c>
      <c r="AV2222" s="3">
        <v>9036364.1486816537</v>
      </c>
      <c r="AW2222">
        <v>970185.88212320011</v>
      </c>
      <c r="AX2222">
        <v>182336734.68623424</v>
      </c>
      <c r="AY2222">
        <v>22779.813117836798</v>
      </c>
      <c r="AZ2222">
        <v>4281238.0773662478</v>
      </c>
      <c r="BA2222">
        <v>3017947.0120458002</v>
      </c>
      <c r="BB2222">
        <v>567192961.44388771</v>
      </c>
      <c r="BC2222">
        <v>70860.924901819206</v>
      </c>
      <c r="BD2222">
        <v>13317602.226047901</v>
      </c>
      <c r="BE2222">
        <v>2047761.1299226002</v>
      </c>
      <c r="BF2222">
        <v>384856226.75765347</v>
      </c>
      <c r="BG2222">
        <v>48081.111783982407</v>
      </c>
      <c r="BH2222">
        <v>9036364.1486816537</v>
      </c>
      <c r="BI2222">
        <v>16.129141017248212</v>
      </c>
      <c r="BJ2222">
        <v>46.814730747300047</v>
      </c>
      <c r="BK2222">
        <v>30.685589730051834</v>
      </c>
      <c r="BL2222">
        <v>34.88375353684409</v>
      </c>
      <c r="BM2222">
        <v>37.759711484080412</v>
      </c>
      <c r="BN2222">
        <f t="shared" si="217"/>
        <v>2.8759579472363228</v>
      </c>
      <c r="BO2222">
        <v>0.58489155060291331</v>
      </c>
      <c r="BP2222">
        <v>0.11423979439382234</v>
      </c>
      <c r="BQ2222">
        <v>0.23620219533482009</v>
      </c>
      <c r="BR2222">
        <v>0.20238095238095238</v>
      </c>
      <c r="BS2222">
        <v>3.4482758620689655E-2</v>
      </c>
      <c r="BT2222">
        <v>0.72222222222222221</v>
      </c>
      <c r="BU2222">
        <v>-8.2361118596117749E-2</v>
      </c>
      <c r="BV2222">
        <v>0.70612205675829942</v>
      </c>
      <c r="BW2222">
        <v>0.42905211780368102</v>
      </c>
      <c r="BX2222">
        <v>0.58571856845379922</v>
      </c>
      <c r="BY2222">
        <f t="shared" si="218"/>
        <v>5.5023112184807592E-2</v>
      </c>
      <c r="BZ2222">
        <v>0</v>
      </c>
      <c r="CA2222">
        <f t="shared" si="219"/>
        <v>2.7808737940841783E-3</v>
      </c>
      <c r="CC2222">
        <v>5.5023112184807592E-2</v>
      </c>
      <c r="CD2222">
        <v>2.7808737940841783E-3</v>
      </c>
    </row>
    <row r="2223" spans="1:82" x14ac:dyDescent="0.3">
      <c r="A2223">
        <v>0</v>
      </c>
      <c r="B2223" t="s">
        <v>1402</v>
      </c>
      <c r="C2223" t="s">
        <v>1407</v>
      </c>
      <c r="D2223">
        <v>42013</v>
      </c>
      <c r="E2223" s="2">
        <f t="shared" si="222"/>
        <v>0.61322580644083213</v>
      </c>
      <c r="F2223" s="2" t="s">
        <v>1939</v>
      </c>
      <c r="G2223" s="3">
        <v>8054</v>
      </c>
      <c r="H2223" s="1">
        <v>23.585745071532997</v>
      </c>
      <c r="I2223" s="1">
        <f t="shared" si="220"/>
        <v>1.8199360082428058</v>
      </c>
      <c r="J2223" s="1">
        <v>2.61272857205</v>
      </c>
      <c r="K2223" s="1">
        <v>149.411610322</v>
      </c>
      <c r="L2223" s="2">
        <v>0.22868235194000008</v>
      </c>
      <c r="M2223" s="2">
        <v>7.6176777766421247E-2</v>
      </c>
      <c r="N2223" s="7">
        <v>0</v>
      </c>
      <c r="O2223" s="2">
        <v>4.1896861656763778E-3</v>
      </c>
      <c r="P2223" s="3">
        <v>895062.51776487019</v>
      </c>
      <c r="Q2223" s="3">
        <v>21015.928245464882</v>
      </c>
      <c r="R2223" s="3">
        <v>3670308.0579052535</v>
      </c>
      <c r="S2223" s="3">
        <v>6345.7537251045351</v>
      </c>
      <c r="T2223" s="3">
        <v>1458809.1683294515</v>
      </c>
      <c r="V2223">
        <v>42013</v>
      </c>
      <c r="W2223" s="2">
        <v>0.61754970468617632</v>
      </c>
      <c r="X2223" s="2">
        <v>0.63272762547216732</v>
      </c>
      <c r="Y2223" s="2">
        <v>-3.702393029979574E-2</v>
      </c>
      <c r="Z2223" s="2">
        <v>0.74508582389472422</v>
      </c>
      <c r="AA2223" s="2">
        <v>0.43065439340480371</v>
      </c>
      <c r="AB2223" s="2">
        <v>0.56447411621043087</v>
      </c>
      <c r="AC2223" s="2">
        <v>7.6176777766421247E-2</v>
      </c>
      <c r="AD2223" s="2">
        <v>0</v>
      </c>
      <c r="AE2223" s="2">
        <v>4.1896861656763778E-3</v>
      </c>
      <c r="AF2223">
        <v>1611245.4396887864</v>
      </c>
      <c r="AG2223">
        <v>2775.8338097329934</v>
      </c>
      <c r="AH2223">
        <v>521709.37526076974</v>
      </c>
      <c r="AI2223">
        <v>119048.77666996411</v>
      </c>
      <c r="AJ2223">
        <v>54.274333705322576</v>
      </c>
      <c r="AK2223">
        <v>5281553.4975940399</v>
      </c>
      <c r="AL2223">
        <v>9121.5875348375284</v>
      </c>
      <c r="AM2223">
        <v>1714374.1521918639</v>
      </c>
      <c r="AN2223">
        <v>385193.16806832142</v>
      </c>
      <c r="AO2223">
        <v>178.32839365272318</v>
      </c>
      <c r="AP2223">
        <v>3670308.0579052535</v>
      </c>
      <c r="AQ2223">
        <v>6345.7537251045351</v>
      </c>
      <c r="AR2223">
        <v>1192664.776931094</v>
      </c>
      <c r="AS2223">
        <v>266144.39139835734</v>
      </c>
      <c r="AT2223">
        <v>124.0540599474006</v>
      </c>
      <c r="AU2223" s="3">
        <v>168218049.58872971</v>
      </c>
      <c r="AV2223" s="3">
        <v>3949733.5544526698</v>
      </c>
      <c r="AW2223">
        <v>345291.29150393006</v>
      </c>
      <c r="AX2223">
        <v>64894045.325248614</v>
      </c>
      <c r="AY2223">
        <v>8107.3856429063189</v>
      </c>
      <c r="AZ2223">
        <v>1523702.0577278135</v>
      </c>
      <c r="BA2223">
        <v>1240353.8092688003</v>
      </c>
      <c r="BB2223">
        <v>233112094.91397834</v>
      </c>
      <c r="BC2223">
        <v>29123.313888371202</v>
      </c>
      <c r="BD2223">
        <v>5473435.6121804835</v>
      </c>
      <c r="BE2223">
        <v>895062.51776487019</v>
      </c>
      <c r="BF2223">
        <v>168218049.58872971</v>
      </c>
      <c r="BG2223">
        <v>21015.928245464882</v>
      </c>
      <c r="BH2223">
        <v>3949733.5544526698</v>
      </c>
      <c r="BI2223">
        <v>9.6091795790758976</v>
      </c>
      <c r="BJ2223">
        <v>33.194924650608897</v>
      </c>
      <c r="BK2223">
        <v>23.585745071532997</v>
      </c>
      <c r="BL2223">
        <v>34.230573239748814</v>
      </c>
      <c r="BM2223">
        <v>36.05050924799162</v>
      </c>
      <c r="BN2223">
        <f t="shared" si="217"/>
        <v>1.8199360082428058</v>
      </c>
      <c r="BO2223">
        <v>0.61322580644083213</v>
      </c>
      <c r="BP2223">
        <v>7.1357160344686935E-2</v>
      </c>
      <c r="BQ2223">
        <v>0.12961300287519706</v>
      </c>
      <c r="BR2223">
        <v>1.7857142857142856E-2</v>
      </c>
      <c r="BS2223">
        <v>0.2413793103448276</v>
      </c>
      <c r="BT2223">
        <v>0.72222222222222221</v>
      </c>
      <c r="BU2223">
        <v>-5.2118969804920437E-2</v>
      </c>
      <c r="BV2223">
        <v>0.74508582389472422</v>
      </c>
      <c r="BW2223">
        <v>0.44673692261909098</v>
      </c>
      <c r="BX2223">
        <v>0.56447411621043087</v>
      </c>
      <c r="BY2223">
        <f t="shared" si="218"/>
        <v>0.21466168365875055</v>
      </c>
      <c r="BZ2223">
        <v>0</v>
      </c>
      <c r="CA2223">
        <f t="shared" si="219"/>
        <v>1.7931652285375303E-3</v>
      </c>
      <c r="CC2223">
        <v>0.21466168365875055</v>
      </c>
      <c r="CD2223">
        <v>1.7931652285375303E-3</v>
      </c>
    </row>
    <row r="2224" spans="1:82" x14ac:dyDescent="0.3">
      <c r="A2224">
        <v>0</v>
      </c>
      <c r="B2224" t="s">
        <v>1402</v>
      </c>
      <c r="C2224" t="s">
        <v>277</v>
      </c>
      <c r="D2224">
        <v>42015</v>
      </c>
      <c r="E2224" s="2">
        <f t="shared" si="222"/>
        <v>0.68115359798105346</v>
      </c>
      <c r="F2224" s="2" t="s">
        <v>1941</v>
      </c>
      <c r="G2224" s="3">
        <v>1917</v>
      </c>
      <c r="H2224" s="1">
        <v>0.95348710662680924</v>
      </c>
      <c r="I2224" s="1">
        <f t="shared" si="220"/>
        <v>3.4815319526493802</v>
      </c>
      <c r="J2224" s="1">
        <v>2.5384535887399999</v>
      </c>
      <c r="K2224" s="1">
        <v>142.17626827699999</v>
      </c>
      <c r="L2224" s="2">
        <v>0.28109947980999994</v>
      </c>
      <c r="M2224" s="2">
        <v>2.5542700600867382E-2</v>
      </c>
      <c r="N2224" s="7">
        <v>0</v>
      </c>
      <c r="O2224" s="2">
        <v>1.8050326298434036E-2</v>
      </c>
      <c r="P2224" s="3">
        <v>80283.934433485992</v>
      </c>
      <c r="Q2224" s="3">
        <v>1885.0542524460639</v>
      </c>
      <c r="R2224" s="3">
        <v>216328.89604283485</v>
      </c>
      <c r="S2224" s="3">
        <v>376.18143963149925</v>
      </c>
      <c r="T2224" s="3">
        <v>76804.783684256647</v>
      </c>
      <c r="V2224">
        <v>42015</v>
      </c>
      <c r="W2224" s="2">
        <v>0.46604501581296215</v>
      </c>
      <c r="X2224" s="2">
        <v>2.5578909254915298E-2</v>
      </c>
      <c r="Y2224" s="2">
        <v>-7.3242745862253503E-2</v>
      </c>
      <c r="Z2224" s="2">
        <v>0.72390442842704417</v>
      </c>
      <c r="AA2224" s="2">
        <v>0.4097997099384349</v>
      </c>
      <c r="AB2224" s="2">
        <v>0.69385931658859745</v>
      </c>
      <c r="AC2224" s="2">
        <v>2.5542700600867382E-2</v>
      </c>
      <c r="AD2224" s="2">
        <v>0</v>
      </c>
      <c r="AE2224" s="2">
        <v>1.8050326298434036E-2</v>
      </c>
      <c r="AF2224">
        <v>317914.66512332903</v>
      </c>
      <c r="AG2224">
        <v>548.02824055837971</v>
      </c>
      <c r="AH2224">
        <v>103000.21204600607</v>
      </c>
      <c r="AI2224">
        <v>9389.8382965028923</v>
      </c>
      <c r="AJ2224">
        <v>10.714986607725784</v>
      </c>
      <c r="AK2224">
        <v>534243.56116616388</v>
      </c>
      <c r="AL2224">
        <v>924.20968018987901</v>
      </c>
      <c r="AM2224">
        <v>173702.34960435089</v>
      </c>
      <c r="AN2224">
        <v>15492.484422414707</v>
      </c>
      <c r="AO2224">
        <v>18.067017055307364</v>
      </c>
      <c r="AP2224">
        <v>216328.89604283485</v>
      </c>
      <c r="AQ2224">
        <v>376.1814396314993</v>
      </c>
      <c r="AR2224">
        <v>70702.137558344824</v>
      </c>
      <c r="AS2224">
        <v>6102.646125911815</v>
      </c>
      <c r="AT2224">
        <v>7.3520304475815799</v>
      </c>
      <c r="AU2224" s="3">
        <v>15088562.637429357</v>
      </c>
      <c r="AV2224" s="3">
        <v>354277.09620471322</v>
      </c>
      <c r="AW2224">
        <v>62299.426637224002</v>
      </c>
      <c r="AX2224">
        <v>11708554.242199879</v>
      </c>
      <c r="AY2224">
        <v>1462.780815814976</v>
      </c>
      <c r="AZ2224">
        <v>274915.02652426658</v>
      </c>
      <c r="BA2224">
        <v>142583.36107071</v>
      </c>
      <c r="BB2224">
        <v>26797116.879629236</v>
      </c>
      <c r="BC2224">
        <v>3347.8350682610399</v>
      </c>
      <c r="BD2224">
        <v>629192.1227289798</v>
      </c>
      <c r="BE2224">
        <v>80283.934433485992</v>
      </c>
      <c r="BF2224">
        <v>15088562.637429357</v>
      </c>
      <c r="BG2224">
        <v>1885.0542524460639</v>
      </c>
      <c r="BH2224">
        <v>354277.09620471322</v>
      </c>
      <c r="BI2224">
        <v>0.86144301731924877</v>
      </c>
      <c r="BJ2224">
        <v>1.814930123946058</v>
      </c>
      <c r="BK2224">
        <v>0.95348710662680924</v>
      </c>
      <c r="BL2224">
        <v>31.27477771428136</v>
      </c>
      <c r="BM2224">
        <v>34.75630966693074</v>
      </c>
      <c r="BN2224">
        <f t="shared" si="217"/>
        <v>3.4815319526493802</v>
      </c>
      <c r="BO2224">
        <v>0.68115359798105346</v>
      </c>
      <c r="BP2224">
        <v>7.1056274949042805E-3</v>
      </c>
      <c r="BQ2224">
        <v>0.1499597630909035</v>
      </c>
      <c r="BR2224">
        <v>0.10119047619047619</v>
      </c>
      <c r="BS2224">
        <v>0.17241379310344829</v>
      </c>
      <c r="BT2224">
        <v>0.83333333333333337</v>
      </c>
      <c r="BU2224">
        <v>-9.9703427973930253E-2</v>
      </c>
      <c r="BV2224">
        <v>0.72390442842704417</v>
      </c>
      <c r="BW2224">
        <v>0.42510343354609431</v>
      </c>
      <c r="BX2224">
        <v>0.69385931658859745</v>
      </c>
      <c r="BY2224">
        <f t="shared" si="218"/>
        <v>0.36094884568230817</v>
      </c>
      <c r="BZ2224">
        <v>0</v>
      </c>
      <c r="CA2224">
        <f t="shared" si="219"/>
        <v>6.5201583696273633E-3</v>
      </c>
      <c r="CC2224">
        <v>0.36094884568230817</v>
      </c>
      <c r="CD2224">
        <v>6.5201583696273633E-3</v>
      </c>
    </row>
    <row r="2225" spans="1:82" x14ac:dyDescent="0.3">
      <c r="A2225">
        <v>0</v>
      </c>
      <c r="B2225" t="s">
        <v>1402</v>
      </c>
      <c r="C2225" t="s">
        <v>1408</v>
      </c>
      <c r="D2225">
        <v>42017</v>
      </c>
      <c r="E2225" s="2">
        <f t="shared" si="222"/>
        <v>0.66460097155229136</v>
      </c>
      <c r="F2225" s="2" t="s">
        <v>1940</v>
      </c>
      <c r="G2225" s="3">
        <v>139594</v>
      </c>
      <c r="H2225" s="1">
        <v>36.3190444648911</v>
      </c>
      <c r="I2225" s="1">
        <f t="shared" si="220"/>
        <v>-3.3027681747702786</v>
      </c>
      <c r="J2225" s="1">
        <v>2.4478262753600002</v>
      </c>
      <c r="K2225" s="1">
        <v>171.132940327</v>
      </c>
      <c r="L2225" s="2">
        <v>0.19792632865999993</v>
      </c>
      <c r="M2225" s="2">
        <v>0.19664551315047876</v>
      </c>
      <c r="N2225" s="7">
        <v>1.6240159596699999E-2</v>
      </c>
      <c r="O2225" s="2">
        <v>9.3619668450027616E-3</v>
      </c>
      <c r="P2225" s="3">
        <v>1335530.8677366003</v>
      </c>
      <c r="Q2225" s="3">
        <v>31358.056369118403</v>
      </c>
      <c r="R2225" s="3">
        <v>8216933.9418818802</v>
      </c>
      <c r="S2225" s="3">
        <v>13028.42236884542</v>
      </c>
      <c r="T2225" s="3">
        <v>2913568.1635718672</v>
      </c>
      <c r="V2225">
        <v>42017</v>
      </c>
      <c r="W2225" s="2">
        <v>0.76592780893483559</v>
      </c>
      <c r="X2225" s="2">
        <v>0.97431998412569032</v>
      </c>
      <c r="Y2225" s="2">
        <v>0.10303417132232079</v>
      </c>
      <c r="Z2225" s="2">
        <v>0.69805975126483855</v>
      </c>
      <c r="AA2225" s="2">
        <v>0.49326255469219638</v>
      </c>
      <c r="AB2225" s="2">
        <v>0.48855667478197917</v>
      </c>
      <c r="AC2225" s="2">
        <v>0.19664551315047876</v>
      </c>
      <c r="AD2225" s="2">
        <v>3.3602347465042842E-2</v>
      </c>
      <c r="AE2225" s="2">
        <v>9.3619668450027616E-3</v>
      </c>
      <c r="AF2225">
        <v>14905647.825238936</v>
      </c>
      <c r="AG2225">
        <v>23688.188977699989</v>
      </c>
      <c r="AH2225">
        <v>4452121.8198591145</v>
      </c>
      <c r="AI2225">
        <v>837048.77966576198</v>
      </c>
      <c r="AJ2225">
        <v>465.00666690604999</v>
      </c>
      <c r="AK2225">
        <v>23122581.767120816</v>
      </c>
      <c r="AL2225">
        <v>36716.611346545411</v>
      </c>
      <c r="AM2225">
        <v>6900773.4901612317</v>
      </c>
      <c r="AN2225">
        <v>1301965.2729355115</v>
      </c>
      <c r="AO2225">
        <v>720.7888656816134</v>
      </c>
      <c r="AP2225">
        <v>8216933.9418818802</v>
      </c>
      <c r="AQ2225">
        <v>13028.422368845422</v>
      </c>
      <c r="AR2225">
        <v>2448651.6703021172</v>
      </c>
      <c r="AS2225">
        <v>464916.49326974957</v>
      </c>
      <c r="AT2225">
        <v>255.78219877556342</v>
      </c>
      <c r="AU2225" s="3">
        <v>250999671.28241667</v>
      </c>
      <c r="AV2225" s="3">
        <v>5893433.1140121128</v>
      </c>
      <c r="AW2225">
        <v>2238507.8967201998</v>
      </c>
      <c r="AX2225">
        <v>420705174.10959435</v>
      </c>
      <c r="AY2225">
        <v>52559.816102964796</v>
      </c>
      <c r="AZ2225">
        <v>9878091.8383912034</v>
      </c>
      <c r="BA2225">
        <v>3574038.7644568002</v>
      </c>
      <c r="BB2225">
        <v>671704845.39201105</v>
      </c>
      <c r="BC2225">
        <v>83917.872472083196</v>
      </c>
      <c r="BD2225">
        <v>15771524.952403316</v>
      </c>
      <c r="BE2225">
        <v>1335530.8677366003</v>
      </c>
      <c r="BF2225">
        <v>250999671.28241667</v>
      </c>
      <c r="BG2225">
        <v>31358.056369118403</v>
      </c>
      <c r="BH2225">
        <v>5893433.1140121128</v>
      </c>
      <c r="BI2225">
        <v>47.058386366214371</v>
      </c>
      <c r="BJ2225">
        <v>83.377430831105471</v>
      </c>
      <c r="BK2225">
        <v>36.3190444648911</v>
      </c>
      <c r="BL2225">
        <v>38.405517773378222</v>
      </c>
      <c r="BM2225">
        <v>35.102749598607943</v>
      </c>
      <c r="BN2225">
        <f t="shared" si="217"/>
        <v>-3.3027681747702786</v>
      </c>
      <c r="BO2225">
        <v>0.66460097155229136</v>
      </c>
      <c r="BP2225">
        <v>0.37872923377393353</v>
      </c>
      <c r="BQ2225">
        <v>0.31335188335579517</v>
      </c>
      <c r="BR2225">
        <v>0.10714285714285714</v>
      </c>
      <c r="BS2225">
        <v>0.17241379310344829</v>
      </c>
      <c r="BT2225">
        <v>0.77777777777777779</v>
      </c>
      <c r="BU2225">
        <v>9.4584026028314491E-2</v>
      </c>
      <c r="BV2225">
        <v>0.69805975126483855</v>
      </c>
      <c r="BW2225">
        <v>0.51168314802095061</v>
      </c>
      <c r="BX2225">
        <v>0.48855667478197917</v>
      </c>
      <c r="BY2225">
        <f t="shared" si="218"/>
        <v>8.3992241069109699E-2</v>
      </c>
      <c r="BZ2225">
        <v>3.3602347465042842E-2</v>
      </c>
      <c r="CA2225">
        <f t="shared" si="219"/>
        <v>4.5317017791910597E-3</v>
      </c>
      <c r="CC2225">
        <v>8.3992241069109699E-2</v>
      </c>
      <c r="CD2225">
        <v>4.5317017791910597E-3</v>
      </c>
    </row>
    <row r="2226" spans="1:82" x14ac:dyDescent="0.3">
      <c r="A2226">
        <v>0</v>
      </c>
      <c r="B2226" t="s">
        <v>1402</v>
      </c>
      <c r="C2226" t="s">
        <v>11</v>
      </c>
      <c r="D2226">
        <v>42019</v>
      </c>
      <c r="E2226" s="2">
        <f t="shared" si="222"/>
        <v>0.65308111268356162</v>
      </c>
      <c r="F2226" s="2" t="s">
        <v>1940</v>
      </c>
      <c r="G2226" s="3">
        <v>22997</v>
      </c>
      <c r="H2226" s="1">
        <v>24.116101194218849</v>
      </c>
      <c r="I2226" s="1">
        <f t="shared" si="220"/>
        <v>4.1306410709243195</v>
      </c>
      <c r="J2226" s="1">
        <v>2.6238290040500001</v>
      </c>
      <c r="K2226" s="1">
        <v>223.20759024500001</v>
      </c>
      <c r="L2226" s="2">
        <v>0.23901271386</v>
      </c>
      <c r="M2226" s="2">
        <v>4.628663439941251E-2</v>
      </c>
      <c r="N2226" s="7">
        <v>0</v>
      </c>
      <c r="O2226" s="2">
        <v>6.0668404633116928E-4</v>
      </c>
      <c r="P2226" s="3">
        <v>1888349.48320643</v>
      </c>
      <c r="Q2226" s="3">
        <v>44338.151194766317</v>
      </c>
      <c r="R2226" s="3">
        <v>5846816.3319461718</v>
      </c>
      <c r="S2226" s="3">
        <v>10106.222150097656</v>
      </c>
      <c r="T2226" s="3">
        <v>2033201.1761279805</v>
      </c>
      <c r="V2226">
        <v>42019</v>
      </c>
      <c r="W2226" s="2">
        <v>0.65297282192358408</v>
      </c>
      <c r="X2226" s="2">
        <v>0.64695532822838275</v>
      </c>
      <c r="Y2226" s="2">
        <v>-0.1205481512696812</v>
      </c>
      <c r="Z2226" s="2">
        <v>0.74825139364076876</v>
      </c>
      <c r="AA2226" s="2">
        <v>0.64335916849531849</v>
      </c>
      <c r="AB2226" s="2">
        <v>0.58997333757778758</v>
      </c>
      <c r="AC2226" s="2">
        <v>4.628663439941251E-2</v>
      </c>
      <c r="AD2226" s="2">
        <v>0</v>
      </c>
      <c r="AE2226" s="2">
        <v>6.0668404633116928E-4</v>
      </c>
      <c r="AF2226">
        <v>2362331.6407702365</v>
      </c>
      <c r="AG2226">
        <v>4072.2619596814284</v>
      </c>
      <c r="AH2226">
        <v>765369.03449848632</v>
      </c>
      <c r="AI2226">
        <v>54768.494978731731</v>
      </c>
      <c r="AJ2226">
        <v>79.620387069714454</v>
      </c>
      <c r="AK2226">
        <v>8209147.9727164079</v>
      </c>
      <c r="AL2226">
        <v>14178.484109779085</v>
      </c>
      <c r="AM2226">
        <v>2664802.2158679301</v>
      </c>
      <c r="AN2226">
        <v>188536.48973726894</v>
      </c>
      <c r="AO2226">
        <v>277.1907811640919</v>
      </c>
      <c r="AP2226">
        <v>5846816.3319461718</v>
      </c>
      <c r="AQ2226">
        <v>10106.222150097656</v>
      </c>
      <c r="AR2226">
        <v>1899433.1813694439</v>
      </c>
      <c r="AS2226">
        <v>133767.99475853721</v>
      </c>
      <c r="AT2226">
        <v>197.57039409437743</v>
      </c>
      <c r="AU2226" s="3">
        <v>354896401.87381643</v>
      </c>
      <c r="AV2226" s="3">
        <v>8332912.1355443811</v>
      </c>
      <c r="AW2226">
        <v>732518.70523426996</v>
      </c>
      <c r="AX2226">
        <v>137669565.46172869</v>
      </c>
      <c r="AY2226">
        <v>17199.42489169048</v>
      </c>
      <c r="AZ2226">
        <v>3232459.9141443088</v>
      </c>
      <c r="BA2226">
        <v>2620868.1884407001</v>
      </c>
      <c r="BB2226">
        <v>492565967.33554518</v>
      </c>
      <c r="BC2226">
        <v>61537.5760864568</v>
      </c>
      <c r="BD2226">
        <v>11565372.049688691</v>
      </c>
      <c r="BE2226">
        <v>1888349.48320643</v>
      </c>
      <c r="BF2226">
        <v>354896401.87381643</v>
      </c>
      <c r="BG2226">
        <v>44338.151194766317</v>
      </c>
      <c r="BH2226">
        <v>8332912.1355443811</v>
      </c>
      <c r="BI2226">
        <v>10.750894577965573</v>
      </c>
      <c r="BJ2226">
        <v>34.866995772184424</v>
      </c>
      <c r="BK2226">
        <v>24.116101194218849</v>
      </c>
      <c r="BL2226">
        <v>43.044516511917166</v>
      </c>
      <c r="BM2226">
        <v>47.175157582841486</v>
      </c>
      <c r="BN2226">
        <f t="shared" si="217"/>
        <v>4.1306410709243195</v>
      </c>
      <c r="BO2226">
        <v>0.65308111268356162</v>
      </c>
      <c r="BP2226">
        <v>8.50241998460598E-2</v>
      </c>
      <c r="BQ2226">
        <v>9.6565408413376103E-2</v>
      </c>
      <c r="BR2226">
        <v>8.9285714285714288E-2</v>
      </c>
      <c r="BS2226">
        <v>0.37931034482758619</v>
      </c>
      <c r="BT2226">
        <v>0.72222222222222221</v>
      </c>
      <c r="BU2226">
        <v>-0.11829248735966914</v>
      </c>
      <c r="BV2226">
        <v>0.74825139364076876</v>
      </c>
      <c r="BW2226">
        <v>0.667385029559459</v>
      </c>
      <c r="BX2226">
        <v>0.58997333757778758</v>
      </c>
      <c r="BY2226">
        <f t="shared" si="218"/>
        <v>5.3793015005093335E-2</v>
      </c>
      <c r="BZ2226">
        <v>0</v>
      </c>
      <c r="CA2226">
        <f t="shared" si="219"/>
        <v>2.4961874531387394E-4</v>
      </c>
      <c r="CC2226">
        <v>5.3793015005093335E-2</v>
      </c>
      <c r="CD2226">
        <v>2.4961874531387394E-4</v>
      </c>
    </row>
    <row r="2227" spans="1:82" x14ac:dyDescent="0.3">
      <c r="A2227">
        <v>0</v>
      </c>
      <c r="B2227" t="s">
        <v>1402</v>
      </c>
      <c r="C2227" t="s">
        <v>1409</v>
      </c>
      <c r="D2227">
        <v>42021</v>
      </c>
      <c r="E2227" s="2">
        <f t="shared" si="222"/>
        <v>0.64409081029743809</v>
      </c>
      <c r="F2227" s="2" t="s">
        <v>1940</v>
      </c>
      <c r="G2227" s="3">
        <v>-2683</v>
      </c>
      <c r="H2227" s="1">
        <v>23.61395298851544</v>
      </c>
      <c r="I2227" s="1">
        <f t="shared" si="220"/>
        <v>6.3475424638899582</v>
      </c>
      <c r="J2227" s="1">
        <v>2.6297211093900001</v>
      </c>
      <c r="K2227" s="1">
        <v>185.19605809999999</v>
      </c>
      <c r="L2227" s="2">
        <v>0.27824000911999991</v>
      </c>
      <c r="M2227" s="2">
        <v>4.4268293391369049E-2</v>
      </c>
      <c r="N2227" s="7">
        <v>0</v>
      </c>
      <c r="O2227" s="2">
        <v>6.0449477605295085E-3</v>
      </c>
      <c r="P2227" s="3">
        <v>1856494.4971239101</v>
      </c>
      <c r="Q2227" s="3">
        <v>43590.201092417847</v>
      </c>
      <c r="R2227" s="3">
        <v>2775062.2213981473</v>
      </c>
      <c r="S2227" s="3">
        <v>4851.7837395576853</v>
      </c>
      <c r="T2227" s="3">
        <v>1073566.5965544002</v>
      </c>
      <c r="V2227">
        <v>42021</v>
      </c>
      <c r="W2227" s="2">
        <v>0.62918792849887417</v>
      </c>
      <c r="X2227" s="2">
        <v>0.63348435070080378</v>
      </c>
      <c r="Y2227" s="2">
        <v>-0.19250618543750136</v>
      </c>
      <c r="Z2227" s="2">
        <v>0.74993167693107765</v>
      </c>
      <c r="AA2227" s="2">
        <v>0.53379717874757915</v>
      </c>
      <c r="AB2227" s="2">
        <v>0.68680106667611229</v>
      </c>
      <c r="AC2227" s="2">
        <v>4.4268293391369049E-2</v>
      </c>
      <c r="AD2227" s="2">
        <v>0</v>
      </c>
      <c r="AE2227" s="2">
        <v>6.0449477605295085E-3</v>
      </c>
      <c r="AF2227">
        <v>1113871.3178343568</v>
      </c>
      <c r="AG2227">
        <v>1929.4495345065561</v>
      </c>
      <c r="AH2227">
        <v>362634.06970369897</v>
      </c>
      <c r="AI2227">
        <v>68364.704989248828</v>
      </c>
      <c r="AJ2227">
        <v>37.715738180562568</v>
      </c>
      <c r="AK2227">
        <v>3888933.5392325041</v>
      </c>
      <c r="AL2227">
        <v>6781.2332740642414</v>
      </c>
      <c r="AM2227">
        <v>1274511.8106511943</v>
      </c>
      <c r="AN2227">
        <v>230053.56059615358</v>
      </c>
      <c r="AO2227">
        <v>132.51424054467728</v>
      </c>
      <c r="AP2227">
        <v>2775062.2213981473</v>
      </c>
      <c r="AQ2227">
        <v>4851.7837395576853</v>
      </c>
      <c r="AR2227">
        <v>911877.74094749533</v>
      </c>
      <c r="AS2227">
        <v>161688.85560690475</v>
      </c>
      <c r="AT2227">
        <v>94.798502364114711</v>
      </c>
      <c r="AU2227" s="3">
        <v>348909575.78946769</v>
      </c>
      <c r="AV2227" s="3">
        <v>8192342.3933090102</v>
      </c>
      <c r="AW2227">
        <v>597364.86869119003</v>
      </c>
      <c r="AX2227">
        <v>112268753.42182225</v>
      </c>
      <c r="AY2227">
        <v>14026.033899984557</v>
      </c>
      <c r="AZ2227">
        <v>2636052.8111630976</v>
      </c>
      <c r="BA2227">
        <v>2453859.3658151003</v>
      </c>
      <c r="BB2227">
        <v>461178329.21128994</v>
      </c>
      <c r="BC2227">
        <v>57616.234992402402</v>
      </c>
      <c r="BD2227">
        <v>10828395.204472108</v>
      </c>
      <c r="BE2227">
        <v>1856494.4971239101</v>
      </c>
      <c r="BF2227">
        <v>348909575.78946769</v>
      </c>
      <c r="BG2227">
        <v>43590.201092417847</v>
      </c>
      <c r="BH2227">
        <v>8192342.3933090102</v>
      </c>
      <c r="BI2227">
        <v>9.1897015385971876</v>
      </c>
      <c r="BJ2227">
        <v>32.803654527112627</v>
      </c>
      <c r="BK2227">
        <v>23.61395298851544</v>
      </c>
      <c r="BL2227">
        <v>47.052885021191756</v>
      </c>
      <c r="BM2227">
        <v>53.400427485081714</v>
      </c>
      <c r="BN2227">
        <f t="shared" si="217"/>
        <v>6.3475424638899582</v>
      </c>
      <c r="BO2227">
        <v>0.64409081029743809</v>
      </c>
      <c r="BP2227">
        <v>7.1676920100467362E-2</v>
      </c>
      <c r="BQ2227">
        <v>0.13805444167235689</v>
      </c>
      <c r="BR2227">
        <v>0.10119047619047619</v>
      </c>
      <c r="BS2227">
        <v>0.27586206896551724</v>
      </c>
      <c r="BT2227">
        <v>0.77777777777777779</v>
      </c>
      <c r="BU2227">
        <v>-0.18177967385257307</v>
      </c>
      <c r="BV2227">
        <v>0.74993167693107765</v>
      </c>
      <c r="BW2227">
        <v>0.55373151322362979</v>
      </c>
      <c r="BX2227">
        <v>0.68680106667611229</v>
      </c>
      <c r="BY2227">
        <f t="shared" si="218"/>
        <v>8.0602368136936206E-2</v>
      </c>
      <c r="BZ2227">
        <v>0</v>
      </c>
      <c r="CA2227">
        <f t="shared" si="219"/>
        <v>2.1250572110725801E-3</v>
      </c>
      <c r="CC2227">
        <v>8.0602368136936206E-2</v>
      </c>
      <c r="CD2227">
        <v>2.1250572110725801E-3</v>
      </c>
    </row>
    <row r="2228" spans="1:82" x14ac:dyDescent="0.3">
      <c r="A2228">
        <v>0</v>
      </c>
      <c r="B2228" t="s">
        <v>1402</v>
      </c>
      <c r="C2228" t="s">
        <v>1410</v>
      </c>
      <c r="D2228">
        <v>42023</v>
      </c>
      <c r="E2228" s="2">
        <f t="shared" si="222"/>
        <v>0.7628368647727588</v>
      </c>
      <c r="F2228" s="2" t="s">
        <v>1942</v>
      </c>
      <c r="G2228" s="3">
        <v>-39</v>
      </c>
      <c r="H2228" s="1">
        <v>0.37391279676092537</v>
      </c>
      <c r="I2228" s="1">
        <f t="shared" si="220"/>
        <v>3.7362424102493961</v>
      </c>
      <c r="J2228" s="1">
        <v>2.5711250797299998</v>
      </c>
      <c r="K2228" s="1">
        <v>159.56449745200001</v>
      </c>
      <c r="L2228" s="2">
        <v>0.29045326813000005</v>
      </c>
      <c r="M2228" s="2">
        <v>8.5937647190799191E-3</v>
      </c>
      <c r="N2228" s="7">
        <v>0</v>
      </c>
      <c r="O2228" s="2">
        <v>3.4795509176400144E-3</v>
      </c>
      <c r="P2228" s="3">
        <v>12449.559504429</v>
      </c>
      <c r="Q2228" s="3">
        <v>292.31371444989594</v>
      </c>
      <c r="R2228" s="3">
        <v>43275.741486051062</v>
      </c>
      <c r="S2228" s="3">
        <v>74.257129991689609</v>
      </c>
      <c r="T2228" s="3">
        <v>16228.117316968866</v>
      </c>
      <c r="V2228">
        <v>42023</v>
      </c>
      <c r="W2228" s="2">
        <v>0.47039761355401122</v>
      </c>
      <c r="X2228" s="2">
        <v>1.0030845127455631E-2</v>
      </c>
      <c r="Y2228" s="2">
        <v>-9.1669062379666766E-2</v>
      </c>
      <c r="Z2228" s="2">
        <v>0.73322153279164071</v>
      </c>
      <c r="AA2228" s="2">
        <v>0.45991842073744926</v>
      </c>
      <c r="AB2228" s="2">
        <v>0.71694798674770455</v>
      </c>
      <c r="AC2228" s="2">
        <v>8.5937647190799191E-3</v>
      </c>
      <c r="AD2228" s="2">
        <v>0</v>
      </c>
      <c r="AE2228" s="2">
        <v>3.4795509176400144E-3</v>
      </c>
      <c r="AF2228">
        <v>49793.058130708334</v>
      </c>
      <c r="AG2228">
        <v>85.235057687358406</v>
      </c>
      <c r="AH2228">
        <v>16019.665349009056</v>
      </c>
      <c r="AI2228">
        <v>2644.4113263159352</v>
      </c>
      <c r="AJ2228">
        <v>1.6670611829846287</v>
      </c>
      <c r="AK2228">
        <v>93068.799616759396</v>
      </c>
      <c r="AL2228">
        <v>159.49218767904802</v>
      </c>
      <c r="AM2228">
        <v>29976.063156682063</v>
      </c>
      <c r="AN2228">
        <v>4916.1308356117934</v>
      </c>
      <c r="AO2228">
        <v>3.1192454120948128</v>
      </c>
      <c r="AP2228">
        <v>43275.741486051062</v>
      </c>
      <c r="AQ2228">
        <v>74.257129991689609</v>
      </c>
      <c r="AR2228">
        <v>13956.397807673007</v>
      </c>
      <c r="AS2228">
        <v>2271.7195092958582</v>
      </c>
      <c r="AT2228">
        <v>1.4521842291101841</v>
      </c>
      <c r="AU2228" s="3">
        <v>2339770.2132623862</v>
      </c>
      <c r="AV2228" s="3">
        <v>54937.439493713442</v>
      </c>
      <c r="AW2228">
        <v>10186.252834804</v>
      </c>
      <c r="AX2228">
        <v>1914404.3577730637</v>
      </c>
      <c r="AY2228">
        <v>239.17162702889601</v>
      </c>
      <c r="AZ2228">
        <v>44949.915583810718</v>
      </c>
      <c r="BA2228">
        <v>22635.812339233002</v>
      </c>
      <c r="BB2228">
        <v>4254174.5710354503</v>
      </c>
      <c r="BC2228">
        <v>531.48534147879195</v>
      </c>
      <c r="BD2228">
        <v>99887.35507752416</v>
      </c>
      <c r="BE2228">
        <v>12449.559504429</v>
      </c>
      <c r="BF2228">
        <v>2339770.2132623862</v>
      </c>
      <c r="BG2228">
        <v>292.31371444989594</v>
      </c>
      <c r="BH2228">
        <v>54937.439493713442</v>
      </c>
      <c r="BI2228">
        <v>0.36370106389102574</v>
      </c>
      <c r="BJ2228">
        <v>0.73761386065195111</v>
      </c>
      <c r="BK2228">
        <v>0.37391279676092537</v>
      </c>
      <c r="BL2228">
        <v>35.294704278543186</v>
      </c>
      <c r="BM2228">
        <v>39.030946688792582</v>
      </c>
      <c r="BN2228">
        <f t="shared" si="217"/>
        <v>3.7362424102493961</v>
      </c>
      <c r="BO2228">
        <v>0.7628368647727588</v>
      </c>
      <c r="BP2228">
        <v>3.3597508329074356E-3</v>
      </c>
      <c r="BQ2228">
        <v>8.4097628678008518E-2</v>
      </c>
      <c r="BR2228">
        <v>1.1904761904761904E-2</v>
      </c>
      <c r="BS2228">
        <v>0.31034482758620691</v>
      </c>
      <c r="BT2228">
        <v>0.77777777777777779</v>
      </c>
      <c r="BU2228">
        <v>-0.10699777601063418</v>
      </c>
      <c r="BV2228">
        <v>0.73322153279164071</v>
      </c>
      <c r="BW2228">
        <v>0.4770937974454868</v>
      </c>
      <c r="BX2228">
        <v>0.71694798674770455</v>
      </c>
      <c r="BY2228">
        <f t="shared" si="218"/>
        <v>0.7657872956086671</v>
      </c>
      <c r="BZ2228">
        <v>0</v>
      </c>
      <c r="CA2228">
        <f t="shared" si="219"/>
        <v>1.183174232775085E-3</v>
      </c>
      <c r="CC2228">
        <v>0.7657872956086671</v>
      </c>
      <c r="CD2228">
        <v>1.183174232775085E-3</v>
      </c>
    </row>
    <row r="2229" spans="1:82" x14ac:dyDescent="0.3">
      <c r="A2229">
        <v>0</v>
      </c>
      <c r="B2229" t="s">
        <v>1402</v>
      </c>
      <c r="C2229" t="s">
        <v>1046</v>
      </c>
      <c r="D2229">
        <v>42025</v>
      </c>
      <c r="E2229" s="2">
        <f t="shared" si="222"/>
        <v>0.63100430873789892</v>
      </c>
      <c r="F2229" s="2" t="s">
        <v>1940</v>
      </c>
      <c r="G2229" s="3">
        <v>5563</v>
      </c>
      <c r="H2229" s="1">
        <v>13.193140701340926</v>
      </c>
      <c r="I2229" s="1">
        <f t="shared" si="220"/>
        <v>10.367888859202033</v>
      </c>
      <c r="J2229" s="1">
        <v>2.5266208465600002</v>
      </c>
      <c r="K2229" s="1">
        <v>187.663094546</v>
      </c>
      <c r="L2229" s="2">
        <v>0.33216986951999994</v>
      </c>
      <c r="M2229" s="2">
        <v>1.2924924401988487E-2</v>
      </c>
      <c r="N2229" s="7">
        <v>0</v>
      </c>
      <c r="O2229" s="2">
        <v>2.1722149556366987E-2</v>
      </c>
      <c r="P2229" s="3">
        <v>666746.41812629998</v>
      </c>
      <c r="Q2229" s="3">
        <v>15655.101853951197</v>
      </c>
      <c r="R2229" s="3">
        <v>1118883.7741541762</v>
      </c>
      <c r="S2229" s="3">
        <v>1934.0522092688091</v>
      </c>
      <c r="T2229" s="3">
        <v>404235.35164005589</v>
      </c>
      <c r="V2229">
        <v>42025</v>
      </c>
      <c r="W2229" s="2">
        <v>0.55216967939976491</v>
      </c>
      <c r="X2229" s="2">
        <v>0.35392838187481851</v>
      </c>
      <c r="Y2229" s="2">
        <v>-0.30946143905076018</v>
      </c>
      <c r="Z2229" s="2">
        <v>0.72053002185820503</v>
      </c>
      <c r="AA2229" s="2">
        <v>0.54090800555595098</v>
      </c>
      <c r="AB2229" s="2">
        <v>0.81992026030163989</v>
      </c>
      <c r="AC2229" s="2">
        <v>1.2924924401988487E-2</v>
      </c>
      <c r="AD2229" s="2">
        <v>0</v>
      </c>
      <c r="AE2229" s="2">
        <v>2.1722149556366987E-2</v>
      </c>
      <c r="AF2229">
        <v>409487.90729347192</v>
      </c>
      <c r="AG2229">
        <v>704.80134182474114</v>
      </c>
      <c r="AH2229">
        <v>132465.23132510841</v>
      </c>
      <c r="AI2229">
        <v>15226.57792093884</v>
      </c>
      <c r="AJ2229">
        <v>13.78119931372515</v>
      </c>
      <c r="AK2229">
        <v>1528371.6814476482</v>
      </c>
      <c r="AL2229">
        <v>2638.8535510935503</v>
      </c>
      <c r="AM2229">
        <v>495964.35950828972</v>
      </c>
      <c r="AN2229">
        <v>55962.801377813463</v>
      </c>
      <c r="AO2229">
        <v>51.590667263729337</v>
      </c>
      <c r="AP2229">
        <v>1118883.7741541762</v>
      </c>
      <c r="AQ2229">
        <v>1934.0522092688093</v>
      </c>
      <c r="AR2229">
        <v>363499.12818318128</v>
      </c>
      <c r="AS2229">
        <v>40736.223456874621</v>
      </c>
      <c r="AT2229">
        <v>37.809467950004191</v>
      </c>
      <c r="AU2229" s="3">
        <v>125308321.82265681</v>
      </c>
      <c r="AV2229" s="3">
        <v>2942219.8424315881</v>
      </c>
      <c r="AW2229">
        <v>210711.3423968</v>
      </c>
      <c r="AX2229">
        <v>39601089.690054588</v>
      </c>
      <c r="AY2229">
        <v>4947.4694386431993</v>
      </c>
      <c r="AZ2229">
        <v>929827.40629860281</v>
      </c>
      <c r="BA2229">
        <v>877457.76052309992</v>
      </c>
      <c r="BB2229">
        <v>164909411.51271141</v>
      </c>
      <c r="BC2229">
        <v>20602.571292594395</v>
      </c>
      <c r="BD2229">
        <v>3872047.2487301906</v>
      </c>
      <c r="BE2229">
        <v>666746.41812629998</v>
      </c>
      <c r="BF2229">
        <v>125308321.82265681</v>
      </c>
      <c r="BG2229">
        <v>15655.101853951197</v>
      </c>
      <c r="BH2229">
        <v>2942219.8424315881</v>
      </c>
      <c r="BI2229">
        <v>5.5385821516734604</v>
      </c>
      <c r="BJ2229">
        <v>18.731722853014386</v>
      </c>
      <c r="BK2229">
        <v>13.193140701340926</v>
      </c>
      <c r="BL2229">
        <v>49.307986648077787</v>
      </c>
      <c r="BM2229">
        <v>59.675875507279819</v>
      </c>
      <c r="BN2229">
        <f t="shared" si="217"/>
        <v>10.367888859202033</v>
      </c>
      <c r="BO2229">
        <v>0.63100430873789892</v>
      </c>
      <c r="BP2229">
        <v>4.2321568301147659E-2</v>
      </c>
      <c r="BQ2229">
        <v>0.20360240857330097</v>
      </c>
      <c r="BR2229">
        <v>1.7857142857142856E-2</v>
      </c>
      <c r="BS2229">
        <v>0.2413793103448276</v>
      </c>
      <c r="BT2229">
        <v>0.77777777777777779</v>
      </c>
      <c r="BU2229">
        <v>-0.29691356396385415</v>
      </c>
      <c r="BV2229">
        <v>0.72053002185820503</v>
      </c>
      <c r="BW2229">
        <v>0.561107889580862</v>
      </c>
      <c r="BX2229">
        <v>0.81992026030163989</v>
      </c>
      <c r="BY2229">
        <f t="shared" si="218"/>
        <v>6.7873953930528877E-2</v>
      </c>
      <c r="BZ2229">
        <v>0</v>
      </c>
      <c r="CA2229">
        <f t="shared" si="219"/>
        <v>6.4636998520277667E-3</v>
      </c>
      <c r="CC2229">
        <v>6.7873953930528877E-2</v>
      </c>
      <c r="CD2229">
        <v>6.4636998520277667E-3</v>
      </c>
    </row>
    <row r="2230" spans="1:82" x14ac:dyDescent="0.3">
      <c r="A2230">
        <v>0</v>
      </c>
      <c r="B2230" t="s">
        <v>1402</v>
      </c>
      <c r="C2230" t="s">
        <v>1411</v>
      </c>
      <c r="D2230">
        <v>42027</v>
      </c>
      <c r="E2230" s="2">
        <f t="shared" si="222"/>
        <v>0.74589672731433021</v>
      </c>
      <c r="F2230" s="2" t="s">
        <v>1942</v>
      </c>
      <c r="G2230" s="3">
        <v>31370</v>
      </c>
      <c r="H2230" s="1">
        <v>10.618965590969028</v>
      </c>
      <c r="I2230" s="1">
        <f t="shared" si="220"/>
        <v>-1.1524181367158022</v>
      </c>
      <c r="J2230" s="1">
        <v>2.5917709363300001</v>
      </c>
      <c r="K2230" s="1">
        <v>137.24046385700001</v>
      </c>
      <c r="L2230" s="2">
        <v>0.25218847568999991</v>
      </c>
      <c r="M2230" s="2">
        <v>2.9467776166474065E-2</v>
      </c>
      <c r="N2230" s="7">
        <v>0</v>
      </c>
      <c r="O2230" s="2">
        <v>5.1919443778056656E-3</v>
      </c>
      <c r="P2230" s="3">
        <v>641235.01465174998</v>
      </c>
      <c r="Q2230" s="3">
        <v>15056.098081341996</v>
      </c>
      <c r="R2230" s="3">
        <v>3256726.6147291744</v>
      </c>
      <c r="S2230" s="3">
        <v>5634.6390857394717</v>
      </c>
      <c r="T2230" s="3">
        <v>1214425.777315828</v>
      </c>
      <c r="V2230">
        <v>42027</v>
      </c>
      <c r="W2230" s="2">
        <v>0.54457467058192333</v>
      </c>
      <c r="X2230" s="2">
        <v>0.28487176737333297</v>
      </c>
      <c r="Y2230" s="2">
        <v>5.4045488255290021E-2</v>
      </c>
      <c r="Z2230" s="2">
        <v>0.73910922248102684</v>
      </c>
      <c r="AA2230" s="2">
        <v>0.39557306547701143</v>
      </c>
      <c r="AB2230" s="2">
        <v>0.62249607687661945</v>
      </c>
      <c r="AC2230" s="2">
        <v>2.9467776166474065E-2</v>
      </c>
      <c r="AD2230" s="2">
        <v>0</v>
      </c>
      <c r="AE2230" s="2">
        <v>5.1919443778056656E-3</v>
      </c>
      <c r="AF2230">
        <v>1209706.1209212008</v>
      </c>
      <c r="AG2230">
        <v>2084.5089642934686</v>
      </c>
      <c r="AH2230">
        <v>391777.0097308624</v>
      </c>
      <c r="AI2230">
        <v>58839.487064595589</v>
      </c>
      <c r="AJ2230">
        <v>40.756834088324872</v>
      </c>
      <c r="AK2230">
        <v>4466432.7356503755</v>
      </c>
      <c r="AL2230">
        <v>7719.1480500329399</v>
      </c>
      <c r="AM2230">
        <v>1450789.9905994176</v>
      </c>
      <c r="AN2230">
        <v>214252.28351186833</v>
      </c>
      <c r="AO2230">
        <v>150.90556966501603</v>
      </c>
      <c r="AP2230">
        <v>3256726.6147291744</v>
      </c>
      <c r="AQ2230">
        <v>5634.6390857394708</v>
      </c>
      <c r="AR2230">
        <v>1059012.9808685551</v>
      </c>
      <c r="AS2230">
        <v>155412.79644727273</v>
      </c>
      <c r="AT2230">
        <v>110.14873557669117</v>
      </c>
      <c r="AU2230" s="3">
        <v>120513708.6536499</v>
      </c>
      <c r="AV2230" s="3">
        <v>2829643.0734074148</v>
      </c>
      <c r="AW2230">
        <v>238879.76944815004</v>
      </c>
      <c r="AX2230">
        <v>44895063.870085314</v>
      </c>
      <c r="AY2230">
        <v>5608.8597102156009</v>
      </c>
      <c r="AZ2230">
        <v>1054129.0939379199</v>
      </c>
      <c r="BA2230">
        <v>880114.78409990005</v>
      </c>
      <c r="BB2230">
        <v>165408772.52373523</v>
      </c>
      <c r="BC2230">
        <v>20664.957791557597</v>
      </c>
      <c r="BD2230">
        <v>3883772.1673453348</v>
      </c>
      <c r="BE2230">
        <v>641235.01465174998</v>
      </c>
      <c r="BF2230">
        <v>120513708.6536499</v>
      </c>
      <c r="BG2230">
        <v>15056.098081341996</v>
      </c>
      <c r="BH2230">
        <v>2829643.0734074148</v>
      </c>
      <c r="BI2230">
        <v>3.603072835441576</v>
      </c>
      <c r="BJ2230">
        <v>14.222038426410604</v>
      </c>
      <c r="BK2230">
        <v>10.618965590969028</v>
      </c>
      <c r="BL2230">
        <v>29.908416722375311</v>
      </c>
      <c r="BM2230">
        <v>28.755998585659508</v>
      </c>
      <c r="BN2230">
        <f t="shared" si="217"/>
        <v>-1.1524181367158022</v>
      </c>
      <c r="BO2230">
        <v>0.74589672731433021</v>
      </c>
      <c r="BP2230">
        <v>3.2544872115134682E-2</v>
      </c>
      <c r="BQ2230">
        <v>0.14006605217040549</v>
      </c>
      <c r="BR2230">
        <v>7.1428571428571425E-2</v>
      </c>
      <c r="BS2230">
        <v>0.72413793103448276</v>
      </c>
      <c r="BT2230">
        <v>0.83333333333333337</v>
      </c>
      <c r="BU2230">
        <v>3.3002724160683956E-2</v>
      </c>
      <c r="BV2230">
        <v>0.73910922248102684</v>
      </c>
      <c r="BW2230">
        <v>0.41034550360685834</v>
      </c>
      <c r="BX2230">
        <v>0.62249607687661945</v>
      </c>
      <c r="BY2230">
        <f t="shared" si="218"/>
        <v>0.11165626541920808</v>
      </c>
      <c r="BZ2230">
        <v>0</v>
      </c>
      <c r="CA2230">
        <f t="shared" si="219"/>
        <v>2.035606212511852E-3</v>
      </c>
      <c r="CC2230">
        <v>0.11165626541920808</v>
      </c>
      <c r="CD2230">
        <v>2.035606212511852E-3</v>
      </c>
    </row>
    <row r="2231" spans="1:82" x14ac:dyDescent="0.3">
      <c r="A2231">
        <v>0</v>
      </c>
      <c r="B2231" t="s">
        <v>1402</v>
      </c>
      <c r="C2231" t="s">
        <v>1412</v>
      </c>
      <c r="D2231">
        <v>42029</v>
      </c>
      <c r="E2231" s="2">
        <f t="shared" si="222"/>
        <v>0.63006062268883178</v>
      </c>
      <c r="F2231" s="2" t="s">
        <v>1940</v>
      </c>
      <c r="G2231" s="3">
        <v>144119</v>
      </c>
      <c r="H2231" s="1">
        <v>36.187879623433915</v>
      </c>
      <c r="I2231" s="1">
        <f t="shared" si="220"/>
        <v>-2.0351127330022294</v>
      </c>
      <c r="J2231" s="1">
        <v>2.4595671049200001</v>
      </c>
      <c r="K2231" s="1">
        <v>153.70636095099999</v>
      </c>
      <c r="L2231" s="2">
        <v>0.21207632750999994</v>
      </c>
      <c r="M2231" s="2">
        <v>0.10000489988690682</v>
      </c>
      <c r="N2231" s="7">
        <v>0</v>
      </c>
      <c r="O2231" s="2">
        <v>4.8882205013192617E-3</v>
      </c>
      <c r="P2231" s="3">
        <v>2056204.7069355007</v>
      </c>
      <c r="Q2231" s="3">
        <v>48279.365654652</v>
      </c>
      <c r="R2231" s="3">
        <v>7687107.0594277587</v>
      </c>
      <c r="S2231" s="3">
        <v>12222.549475048068</v>
      </c>
      <c r="T2231" s="3">
        <v>2460635.0751460879</v>
      </c>
      <c r="V2231">
        <v>42029</v>
      </c>
      <c r="W2231" s="2">
        <v>0.71539621818655319</v>
      </c>
      <c r="X2231" s="2">
        <v>0.97080126472848949</v>
      </c>
      <c r="Y2231" s="2">
        <v>5.5508356352341019E-2</v>
      </c>
      <c r="Z2231" s="2">
        <v>0.70140794661873107</v>
      </c>
      <c r="AA2231" s="2">
        <v>0.44303330574615979</v>
      </c>
      <c r="AB2231" s="2">
        <v>0.52348419773017774</v>
      </c>
      <c r="AC2231" s="2">
        <v>0.10000489988690682</v>
      </c>
      <c r="AD2231" s="2">
        <v>0</v>
      </c>
      <c r="AE2231" s="2">
        <v>4.8882205013192617E-3</v>
      </c>
      <c r="AF2231">
        <v>10889117.068734502</v>
      </c>
      <c r="AG2231">
        <v>17356.724036005566</v>
      </c>
      <c r="AH2231">
        <v>3262142.5755560864</v>
      </c>
      <c r="AI2231">
        <v>229720.21674477949</v>
      </c>
      <c r="AJ2231">
        <v>340.66613439832292</v>
      </c>
      <c r="AK2231">
        <v>18576224.128162261</v>
      </c>
      <c r="AL2231">
        <v>29579.273511053634</v>
      </c>
      <c r="AM2231">
        <v>5559332.9290861282</v>
      </c>
      <c r="AN2231">
        <v>393164.93836082605</v>
      </c>
      <c r="AO2231">
        <v>580.59250253850837</v>
      </c>
      <c r="AP2231">
        <v>7687107.0594277587</v>
      </c>
      <c r="AQ2231">
        <v>12222.549475048068</v>
      </c>
      <c r="AR2231">
        <v>2297190.3535300419</v>
      </c>
      <c r="AS2231">
        <v>163444.72161604656</v>
      </c>
      <c r="AT2231">
        <v>239.92636814018545</v>
      </c>
      <c r="AU2231" s="3">
        <v>386443112.62145799</v>
      </c>
      <c r="AV2231" s="3">
        <v>9073623.9811352976</v>
      </c>
      <c r="AW2231">
        <v>2972726.9455213998</v>
      </c>
      <c r="AX2231">
        <v>558694302.14129186</v>
      </c>
      <c r="AY2231">
        <v>69799.164796273588</v>
      </c>
      <c r="AZ2231">
        <v>13118055.031811658</v>
      </c>
      <c r="BA2231">
        <v>5028931.6524569001</v>
      </c>
      <c r="BB2231">
        <v>945137414.76274979</v>
      </c>
      <c r="BC2231">
        <v>118078.53045092558</v>
      </c>
      <c r="BD2231">
        <v>22191679.012946952</v>
      </c>
      <c r="BE2231">
        <v>2056204.7069355007</v>
      </c>
      <c r="BF2231">
        <v>386443112.62145799</v>
      </c>
      <c r="BG2231">
        <v>48279.365654652</v>
      </c>
      <c r="BH2231">
        <v>9073623.9811352976</v>
      </c>
      <c r="BI2231">
        <v>46.528281230548416</v>
      </c>
      <c r="BJ2231">
        <v>82.716160853982331</v>
      </c>
      <c r="BK2231">
        <v>36.187879623433915</v>
      </c>
      <c r="BL2231">
        <v>42.250826670808493</v>
      </c>
      <c r="BM2231">
        <v>40.215713937806264</v>
      </c>
      <c r="BN2231">
        <f t="shared" si="217"/>
        <v>-2.0351127330022294</v>
      </c>
      <c r="BO2231">
        <v>0.63006062268883178</v>
      </c>
      <c r="BP2231">
        <v>0.35500148864713976</v>
      </c>
      <c r="BQ2231">
        <v>0.2921762930669039</v>
      </c>
      <c r="BR2231">
        <v>0.17857142857142858</v>
      </c>
      <c r="BS2231">
        <v>0.13793103448275862</v>
      </c>
      <c r="BT2231">
        <v>0.72222222222222221</v>
      </c>
      <c r="BU2231">
        <v>5.8281158568516706E-2</v>
      </c>
      <c r="BV2231">
        <v>0.70140794661873107</v>
      </c>
      <c r="BW2231">
        <v>0.45957811799394171</v>
      </c>
      <c r="BX2231">
        <v>0.52348419773017774</v>
      </c>
      <c r="BY2231">
        <f t="shared" si="218"/>
        <v>3.9060059788012545E-2</v>
      </c>
      <c r="BZ2231">
        <v>0</v>
      </c>
      <c r="CA2231">
        <f t="shared" si="219"/>
        <v>2.2209874589193268E-3</v>
      </c>
      <c r="CC2231">
        <v>3.9060059788012545E-2</v>
      </c>
      <c r="CD2231">
        <v>2.2209874589193268E-3</v>
      </c>
    </row>
    <row r="2232" spans="1:82" x14ac:dyDescent="0.3">
      <c r="A2232">
        <v>0</v>
      </c>
      <c r="B2232" t="s">
        <v>1402</v>
      </c>
      <c r="C2232" t="s">
        <v>1413</v>
      </c>
      <c r="D2232">
        <v>42031</v>
      </c>
      <c r="E2232" s="2">
        <f t="shared" si="222"/>
        <v>0.70162203388691957</v>
      </c>
      <c r="F2232" s="2" t="s">
        <v>1941</v>
      </c>
      <c r="G2232" s="3">
        <v>1086</v>
      </c>
      <c r="H2232" s="1">
        <v>1.6159640130560897</v>
      </c>
      <c r="I2232" s="1">
        <f t="shared" si="220"/>
        <v>-0.32855846185944415</v>
      </c>
      <c r="J2232" s="1">
        <v>2.5267871416799998</v>
      </c>
      <c r="K2232" s="1">
        <v>209.864907276</v>
      </c>
      <c r="L2232" s="2">
        <v>0.30922547982000026</v>
      </c>
      <c r="M2232" s="2">
        <v>1.2816323390628713E-3</v>
      </c>
      <c r="N2232" s="7">
        <v>0</v>
      </c>
      <c r="O2232" s="2">
        <v>3.7257267598935894E-3</v>
      </c>
      <c r="P2232" s="3">
        <v>78982.965615099994</v>
      </c>
      <c r="Q2232" s="3">
        <v>1854.5077076023997</v>
      </c>
      <c r="R2232" s="3">
        <v>209904.50155344393</v>
      </c>
      <c r="S2232" s="3">
        <v>364.76441315474557</v>
      </c>
      <c r="T2232" s="3">
        <v>75783.082484991843</v>
      </c>
      <c r="V2232">
        <v>42031</v>
      </c>
      <c r="W2232" s="2">
        <v>0.54920002879713881</v>
      </c>
      <c r="X2232" s="2">
        <v>4.3350976181945021E-2</v>
      </c>
      <c r="Y2232" s="2">
        <v>1.1731232960374198E-2</v>
      </c>
      <c r="Z2232" s="2">
        <v>0.72057744512973054</v>
      </c>
      <c r="AA2232" s="2">
        <v>0.60490107927438175</v>
      </c>
      <c r="AB2232" s="2">
        <v>0.76328487069670381</v>
      </c>
      <c r="AC2232" s="2">
        <v>1.2816323390628713E-3</v>
      </c>
      <c r="AD2232" s="2">
        <v>0</v>
      </c>
      <c r="AE2232" s="2">
        <v>3.7257267598935894E-3</v>
      </c>
      <c r="AF2232">
        <v>176585.79536293531</v>
      </c>
      <c r="AG2232">
        <v>305.20294413949449</v>
      </c>
      <c r="AH2232">
        <v>57361.948959789974</v>
      </c>
      <c r="AI2232">
        <v>6233.7356739723264</v>
      </c>
      <c r="AJ2232">
        <v>5.9665524887343127</v>
      </c>
      <c r="AK2232">
        <v>386490.29691637924</v>
      </c>
      <c r="AL2232">
        <v>669.96735729424017</v>
      </c>
      <c r="AM2232">
        <v>125918.29171959971</v>
      </c>
      <c r="AN2232">
        <v>13460.47539915442</v>
      </c>
      <c r="AO2232">
        <v>13.095675659336708</v>
      </c>
      <c r="AP2232">
        <v>209904.50155344393</v>
      </c>
      <c r="AQ2232">
        <v>364.76441315474568</v>
      </c>
      <c r="AR2232">
        <v>68556.342759809748</v>
      </c>
      <c r="AS2232">
        <v>7226.7397251820939</v>
      </c>
      <c r="AT2232">
        <v>7.1291231706023952</v>
      </c>
      <c r="AU2232" s="3">
        <v>14844058.557701893</v>
      </c>
      <c r="AV2232" s="3">
        <v>348536.17856679502</v>
      </c>
      <c r="AW2232">
        <v>55189.648344630004</v>
      </c>
      <c r="AX2232">
        <v>10372342.509889763</v>
      </c>
      <c r="AY2232">
        <v>1295.8443309631198</v>
      </c>
      <c r="AZ2232">
        <v>243540.98356120873</v>
      </c>
      <c r="BA2232">
        <v>134172.61395972999</v>
      </c>
      <c r="BB2232">
        <v>25216401.067591656</v>
      </c>
      <c r="BC2232">
        <v>3150.3520385655193</v>
      </c>
      <c r="BD2232">
        <v>592077.16212800366</v>
      </c>
      <c r="BE2232">
        <v>78982.965615099994</v>
      </c>
      <c r="BF2232">
        <v>14844058.557701893</v>
      </c>
      <c r="BG2232">
        <v>1854.5077076023997</v>
      </c>
      <c r="BH2232">
        <v>348536.17856679502</v>
      </c>
      <c r="BI2232">
        <v>1.1090680443786762</v>
      </c>
      <c r="BJ2232">
        <v>2.725032057434766</v>
      </c>
      <c r="BK2232">
        <v>1.6159640130560897</v>
      </c>
      <c r="BL2232">
        <v>40.9691243489413</v>
      </c>
      <c r="BM2232">
        <v>40.640565887081856</v>
      </c>
      <c r="BN2232">
        <f t="shared" si="217"/>
        <v>-0.32855846185944415</v>
      </c>
      <c r="BO2232">
        <v>0.70162203388691957</v>
      </c>
      <c r="BP2232">
        <v>9.4230661017567878E-3</v>
      </c>
      <c r="BQ2232">
        <v>0.10004779442047888</v>
      </c>
      <c r="BR2232">
        <v>3.5714285714285712E-2</v>
      </c>
      <c r="BS2232">
        <v>0.41379310344827586</v>
      </c>
      <c r="BT2232">
        <v>0.77777777777777779</v>
      </c>
      <c r="BU2232">
        <v>9.4091926722946976E-3</v>
      </c>
      <c r="BV2232">
        <v>0.72057744512973054</v>
      </c>
      <c r="BW2232">
        <v>0.6274907461352508</v>
      </c>
      <c r="BX2232">
        <v>0.76328487069670381</v>
      </c>
      <c r="BY2232">
        <f t="shared" si="218"/>
        <v>1.9436173441731264E-2</v>
      </c>
      <c r="BZ2232">
        <v>0</v>
      </c>
      <c r="CA2232">
        <f t="shared" si="219"/>
        <v>1.1918753662134294E-3</v>
      </c>
      <c r="CC2232">
        <v>1.9436173441731264E-2</v>
      </c>
      <c r="CD2232">
        <v>1.1918753662134294E-3</v>
      </c>
    </row>
    <row r="2233" spans="1:82" x14ac:dyDescent="0.3">
      <c r="A2233">
        <v>0</v>
      </c>
      <c r="B2233" t="s">
        <v>1402</v>
      </c>
      <c r="C2233" t="s">
        <v>1414</v>
      </c>
      <c r="D2233">
        <v>42033</v>
      </c>
      <c r="E2233" s="2">
        <f t="shared" si="222"/>
        <v>0.63571649178207279</v>
      </c>
      <c r="F2233" s="2" t="s">
        <v>1940</v>
      </c>
      <c r="G2233" s="3">
        <v>4548</v>
      </c>
      <c r="H2233" s="1">
        <v>4.964591028886522</v>
      </c>
      <c r="I2233" s="1">
        <f t="shared" si="220"/>
        <v>2.5340083653959198</v>
      </c>
      <c r="J2233" s="1">
        <v>2.55781590557</v>
      </c>
      <c r="K2233" s="1">
        <v>157.73389679600001</v>
      </c>
      <c r="L2233" s="2">
        <v>0.29311641421000001</v>
      </c>
      <c r="M2233" s="2">
        <v>4.7105032510622487E-2</v>
      </c>
      <c r="N2233" s="7">
        <v>0</v>
      </c>
      <c r="O2233" s="2">
        <v>1.977792008784068E-2</v>
      </c>
      <c r="P2233" s="3">
        <v>485020.28115073004</v>
      </c>
      <c r="Q2233" s="3">
        <v>11388.200515549521</v>
      </c>
      <c r="R2233" s="3">
        <v>1068454.6583585138</v>
      </c>
      <c r="S2233" s="3">
        <v>1851.8615096742262</v>
      </c>
      <c r="T2233" s="3">
        <v>395971.5802974354</v>
      </c>
      <c r="V2233">
        <v>42033</v>
      </c>
      <c r="W2233" s="2">
        <v>0.5216139587364429</v>
      </c>
      <c r="X2233" s="2">
        <v>0.13318357692838503</v>
      </c>
      <c r="Y2233" s="2">
        <v>-6.6739215832825619E-2</v>
      </c>
      <c r="Z2233" s="2">
        <v>0.72942608419416877</v>
      </c>
      <c r="AA2233" s="2">
        <v>0.45464201542077332</v>
      </c>
      <c r="AB2233" s="2">
        <v>0.72352163362991639</v>
      </c>
      <c r="AC2233" s="2">
        <v>4.7105032510622487E-2</v>
      </c>
      <c r="AD2233" s="2">
        <v>0</v>
      </c>
      <c r="AE2233" s="2">
        <v>1.977792008784068E-2</v>
      </c>
      <c r="AF2233">
        <v>559704.85665087646</v>
      </c>
      <c r="AG2233">
        <v>964.15870691921748</v>
      </c>
      <c r="AH2233">
        <v>181210.64556362655</v>
      </c>
      <c r="AI2233">
        <v>25913.621966660161</v>
      </c>
      <c r="AJ2233">
        <v>18.851745657909717</v>
      </c>
      <c r="AK2233">
        <v>1628159.5150093904</v>
      </c>
      <c r="AL2233">
        <v>2816.0202165934438</v>
      </c>
      <c r="AM2233">
        <v>529262.28608116123</v>
      </c>
      <c r="AN2233">
        <v>73833.56174656091</v>
      </c>
      <c r="AO2233">
        <v>55.04984130434358</v>
      </c>
      <c r="AP2233">
        <v>1068454.6583585138</v>
      </c>
      <c r="AQ2233">
        <v>1851.8615096742265</v>
      </c>
      <c r="AR2233">
        <v>348051.64051753469</v>
      </c>
      <c r="AS2233">
        <v>47919.939779900749</v>
      </c>
      <c r="AT2233">
        <v>36.198095646433863</v>
      </c>
      <c r="AU2233" s="3">
        <v>91154711.639468208</v>
      </c>
      <c r="AV2233" s="3">
        <v>2140298.4048923771</v>
      </c>
      <c r="AW2233">
        <v>186066.65402968999</v>
      </c>
      <c r="AX2233">
        <v>34969366.958339937</v>
      </c>
      <c r="AY2233">
        <v>4368.8160015085596</v>
      </c>
      <c r="AZ2233">
        <v>821075.27932351863</v>
      </c>
      <c r="BA2233">
        <v>671086.93518042006</v>
      </c>
      <c r="BB2233">
        <v>126124078.59780814</v>
      </c>
      <c r="BC2233">
        <v>15757.01651705808</v>
      </c>
      <c r="BD2233">
        <v>2961373.6842158954</v>
      </c>
      <c r="BE2233">
        <v>485020.28115073004</v>
      </c>
      <c r="BF2233">
        <v>91154711.639468208</v>
      </c>
      <c r="BG2233">
        <v>11388.200515549521</v>
      </c>
      <c r="BH2233">
        <v>2140298.4048923771</v>
      </c>
      <c r="BI2233">
        <v>2.074763642145355</v>
      </c>
      <c r="BJ2233">
        <v>7.0393546710318766</v>
      </c>
      <c r="BK2233">
        <v>4.964591028886522</v>
      </c>
      <c r="BL2233">
        <v>39.019956426667143</v>
      </c>
      <c r="BM2233">
        <v>41.553964792063063</v>
      </c>
      <c r="BN2233">
        <f t="shared" si="217"/>
        <v>2.5340083653959198</v>
      </c>
      <c r="BO2233">
        <v>0.63571649178207279</v>
      </c>
      <c r="BP2233">
        <v>1.597213356293322E-2</v>
      </c>
      <c r="BQ2233">
        <v>0.1238385626915236</v>
      </c>
      <c r="BR2233">
        <v>5.9523809523809521E-2</v>
      </c>
      <c r="BS2233">
        <v>0.17241379310344829</v>
      </c>
      <c r="BT2233">
        <v>0.66666666666666663</v>
      </c>
      <c r="BU2233">
        <v>-7.2568433661028858E-2</v>
      </c>
      <c r="BV2233">
        <v>0.72942608419416877</v>
      </c>
      <c r="BW2233">
        <v>0.47162034794686031</v>
      </c>
      <c r="BX2233">
        <v>0.72352163362991639</v>
      </c>
      <c r="BY2233">
        <f t="shared" si="218"/>
        <v>0.26176622943111066</v>
      </c>
      <c r="BZ2233">
        <v>0</v>
      </c>
      <c r="CA2233">
        <f t="shared" si="219"/>
        <v>6.686595333078014E-3</v>
      </c>
      <c r="CC2233">
        <v>0.26176622943111066</v>
      </c>
      <c r="CD2233">
        <v>6.686595333078014E-3</v>
      </c>
    </row>
    <row r="2234" spans="1:82" x14ac:dyDescent="0.3">
      <c r="A2234">
        <v>0</v>
      </c>
      <c r="B2234" t="s">
        <v>1402</v>
      </c>
      <c r="C2234" t="s">
        <v>474</v>
      </c>
      <c r="D2234">
        <v>42035</v>
      </c>
      <c r="E2234" s="2">
        <f t="shared" si="222"/>
        <v>0.79906905459945921</v>
      </c>
      <c r="F2234" s="2" t="s">
        <v>1943</v>
      </c>
      <c r="G2234" s="3">
        <v>2740</v>
      </c>
      <c r="H2234" s="1">
        <v>2.7052347554194305</v>
      </c>
      <c r="I2234" s="1">
        <f t="shared" si="220"/>
        <v>1.9073192605737646</v>
      </c>
      <c r="J2234" s="1">
        <v>2.5174502847200002</v>
      </c>
      <c r="K2234" s="1">
        <v>151.195358201</v>
      </c>
      <c r="L2234" s="2">
        <v>0.25718763614000006</v>
      </c>
      <c r="M2234" s="2">
        <v>4.9404459201064621E-2</v>
      </c>
      <c r="N2234" s="7">
        <v>0</v>
      </c>
      <c r="O2234" s="2">
        <v>2.6710225519178694E-3</v>
      </c>
      <c r="P2234" s="3">
        <v>204430.27046846002</v>
      </c>
      <c r="Q2234" s="3">
        <v>4799.9908499070407</v>
      </c>
      <c r="R2234" s="3">
        <v>756979.33111099119</v>
      </c>
      <c r="S2234" s="3">
        <v>1319.4473861148351</v>
      </c>
      <c r="T2234" s="3">
        <v>273907.31771643611</v>
      </c>
      <c r="V2234">
        <v>42035</v>
      </c>
      <c r="W2234" s="2">
        <v>0.4765578388367287</v>
      </c>
      <c r="X2234" s="2">
        <v>7.2572511826528546E-2</v>
      </c>
      <c r="Y2234" s="2">
        <v>-4.8568307059781206E-2</v>
      </c>
      <c r="Z2234" s="2">
        <v>0.71791480353923032</v>
      </c>
      <c r="AA2234" s="2">
        <v>0.4357957532975345</v>
      </c>
      <c r="AB2234" s="2">
        <v>0.63483588645470335</v>
      </c>
      <c r="AC2234" s="2">
        <v>4.9404459201064621E-2</v>
      </c>
      <c r="AD2234" s="2">
        <v>0</v>
      </c>
      <c r="AE2234" s="2">
        <v>2.6710225519178694E-3</v>
      </c>
      <c r="AF2234">
        <v>452250.12771196116</v>
      </c>
      <c r="AG2234">
        <v>783.93355241659458</v>
      </c>
      <c r="AH2234">
        <v>147337.88544659223</v>
      </c>
      <c r="AI2234">
        <v>15945.50944963624</v>
      </c>
      <c r="AJ2234">
        <v>15.32336697946959</v>
      </c>
      <c r="AK2234">
        <v>1209229.4588229524</v>
      </c>
      <c r="AL2234">
        <v>2103.3809385314298</v>
      </c>
      <c r="AM2234">
        <v>395323.93889322854</v>
      </c>
      <c r="AN2234">
        <v>41866.773719435994</v>
      </c>
      <c r="AO2234">
        <v>41.107582007992406</v>
      </c>
      <c r="AP2234">
        <v>756979.33111099119</v>
      </c>
      <c r="AQ2234">
        <v>1319.4473861148354</v>
      </c>
      <c r="AR2234">
        <v>247986.0534466363</v>
      </c>
      <c r="AS2234">
        <v>25921.264269799754</v>
      </c>
      <c r="AT2234">
        <v>25.784215028522816</v>
      </c>
      <c r="AU2234" s="3">
        <v>38420625.031842373</v>
      </c>
      <c r="AV2234" s="3">
        <v>902110.28033152921</v>
      </c>
      <c r="AW2234">
        <v>119326.05870905</v>
      </c>
      <c r="AX2234">
        <v>22426139.473778859</v>
      </c>
      <c r="AY2234">
        <v>2801.7572380371998</v>
      </c>
      <c r="AZ2234">
        <v>526562.25531671138</v>
      </c>
      <c r="BA2234">
        <v>323756.32917750999</v>
      </c>
      <c r="BB2234">
        <v>60846764.505621225</v>
      </c>
      <c r="BC2234">
        <v>7601.748087944241</v>
      </c>
      <c r="BD2234">
        <v>1428672.5356482407</v>
      </c>
      <c r="BE2234">
        <v>204430.27046846002</v>
      </c>
      <c r="BF2234">
        <v>38420625.031842373</v>
      </c>
      <c r="BG2234">
        <v>4799.9908499070407</v>
      </c>
      <c r="BH2234">
        <v>902110.28033152921</v>
      </c>
      <c r="BI2234">
        <v>1.695775457649392</v>
      </c>
      <c r="BJ2234">
        <v>4.4010102130688225</v>
      </c>
      <c r="BK2234">
        <v>2.7052347554194305</v>
      </c>
      <c r="BL2234">
        <v>39.389455588613814</v>
      </c>
      <c r="BM2234">
        <v>41.296774849187578</v>
      </c>
      <c r="BN2234">
        <f t="shared" si="217"/>
        <v>1.9073192605737646</v>
      </c>
      <c r="BO2234">
        <v>0.79906905459945921</v>
      </c>
      <c r="BP2234">
        <v>1.6409051725224607E-2</v>
      </c>
      <c r="BQ2234">
        <v>0.11973927545101604</v>
      </c>
      <c r="BR2234">
        <v>7.7380952380952384E-2</v>
      </c>
      <c r="BS2234">
        <v>0.72413793103448276</v>
      </c>
      <c r="BT2234">
        <v>0.83333333333333337</v>
      </c>
      <c r="BU2234">
        <v>-5.4621434215243465E-2</v>
      </c>
      <c r="BV2234">
        <v>0.71791480353923032</v>
      </c>
      <c r="BW2234">
        <v>0.45207028350366651</v>
      </c>
      <c r="BX2234">
        <v>0.63483588645470335</v>
      </c>
      <c r="BY2234">
        <f t="shared" si="218"/>
        <v>0.44466541983661823</v>
      </c>
      <c r="BZ2234">
        <v>0</v>
      </c>
      <c r="CA2234">
        <f t="shared" si="219"/>
        <v>1.0315407955247039E-3</v>
      </c>
      <c r="CC2234">
        <v>0.44466541983661823</v>
      </c>
      <c r="CD2234">
        <v>1.0315407955247039E-3</v>
      </c>
    </row>
    <row r="2235" spans="1:82" x14ac:dyDescent="0.3">
      <c r="A2235">
        <v>0</v>
      </c>
      <c r="B2235" t="s">
        <v>1402</v>
      </c>
      <c r="C2235" t="s">
        <v>99</v>
      </c>
      <c r="D2235">
        <v>42037</v>
      </c>
      <c r="E2235" s="2">
        <f t="shared" si="222"/>
        <v>0.65927344038761704</v>
      </c>
      <c r="F2235" s="2" t="s">
        <v>1940</v>
      </c>
      <c r="G2235" s="3">
        <v>5280</v>
      </c>
      <c r="H2235" s="1">
        <v>13.053909356849241</v>
      </c>
      <c r="I2235" s="1">
        <f t="shared" si="220"/>
        <v>2.7585931686315348</v>
      </c>
      <c r="J2235" s="1">
        <v>2.5280447759900002</v>
      </c>
      <c r="K2235" s="1">
        <v>140.035703611</v>
      </c>
      <c r="L2235" s="2">
        <v>0.26582011088000002</v>
      </c>
      <c r="M2235" s="2">
        <v>4.0103783738725786E-2</v>
      </c>
      <c r="N2235" s="7">
        <v>0</v>
      </c>
      <c r="O2235" s="2">
        <v>9.1252106004627281E-3</v>
      </c>
      <c r="P2235" s="3">
        <v>489796.50787580002</v>
      </c>
      <c r="Q2235" s="3">
        <v>11500.3455737392</v>
      </c>
      <c r="R2235" s="3">
        <v>2655685.4416274289</v>
      </c>
      <c r="S2235" s="3">
        <v>4614.2465440423612</v>
      </c>
      <c r="T2235" s="3">
        <v>956192.42880142375</v>
      </c>
      <c r="V2235">
        <v>42037</v>
      </c>
      <c r="W2235" s="2">
        <v>0.54039184096603909</v>
      </c>
      <c r="X2235" s="2">
        <v>0.35019326484865132</v>
      </c>
      <c r="Y2235" s="2">
        <v>-6.5743119471927042E-2</v>
      </c>
      <c r="Z2235" s="2">
        <v>0.72093609145298398</v>
      </c>
      <c r="AA2235" s="2">
        <v>0.40362988434192809</v>
      </c>
      <c r="AB2235" s="2">
        <v>0.65614408320986373</v>
      </c>
      <c r="AC2235" s="2">
        <v>4.0103783738725786E-2</v>
      </c>
      <c r="AD2235" s="2">
        <v>0</v>
      </c>
      <c r="AE2235" s="2">
        <v>9.1252106004627281E-3</v>
      </c>
      <c r="AF2235">
        <v>970335.93263218459</v>
      </c>
      <c r="AG2235">
        <v>1679.5975333031774</v>
      </c>
      <c r="AH2235">
        <v>315675.15919601038</v>
      </c>
      <c r="AI2235">
        <v>33159.268968803648</v>
      </c>
      <c r="AJ2235">
        <v>32.832903027987406</v>
      </c>
      <c r="AK2235">
        <v>3626021.3742596135</v>
      </c>
      <c r="AL2235">
        <v>6293.8440773455386</v>
      </c>
      <c r="AM2235">
        <v>1182908.5192591127</v>
      </c>
      <c r="AN2235">
        <v>122118.33770712519</v>
      </c>
      <c r="AO2235">
        <v>123.01650555021745</v>
      </c>
      <c r="AP2235">
        <v>2655685.4416274289</v>
      </c>
      <c r="AQ2235">
        <v>4614.2465440423612</v>
      </c>
      <c r="AR2235">
        <v>867233.36006310233</v>
      </c>
      <c r="AS2235">
        <v>88959.068738321541</v>
      </c>
      <c r="AT2235">
        <v>90.183602522230046</v>
      </c>
      <c r="AU2235" s="3">
        <v>92052355.690177858</v>
      </c>
      <c r="AV2235" s="3">
        <v>2161374.947128545</v>
      </c>
      <c r="AW2235">
        <v>180926.67165637002</v>
      </c>
      <c r="AX2235">
        <v>34003358.67109818</v>
      </c>
      <c r="AY2235">
        <v>4248.1300174608796</v>
      </c>
      <c r="AZ2235">
        <v>798393.55548159766</v>
      </c>
      <c r="BA2235">
        <v>670723.17953217006</v>
      </c>
      <c r="BB2235">
        <v>126055714.36127605</v>
      </c>
      <c r="BC2235">
        <v>15748.47559120008</v>
      </c>
      <c r="BD2235">
        <v>2959768.5026101428</v>
      </c>
      <c r="BE2235">
        <v>489796.50787580002</v>
      </c>
      <c r="BF2235">
        <v>92052355.690177858</v>
      </c>
      <c r="BG2235">
        <v>11500.3455737392</v>
      </c>
      <c r="BH2235">
        <v>2161374.947128545</v>
      </c>
      <c r="BI2235">
        <v>5.2906620612206705</v>
      </c>
      <c r="BJ2235">
        <v>18.344571418069911</v>
      </c>
      <c r="BK2235">
        <v>13.053909356849241</v>
      </c>
      <c r="BL2235">
        <v>35.030747177756339</v>
      </c>
      <c r="BM2235">
        <v>37.789340346387874</v>
      </c>
      <c r="BN2235">
        <f t="shared" si="217"/>
        <v>2.7585931686315348</v>
      </c>
      <c r="BO2235">
        <v>0.65927344038761704</v>
      </c>
      <c r="BP2235">
        <v>4.2238299794232381E-2</v>
      </c>
      <c r="BQ2235">
        <v>0.16229316284104123</v>
      </c>
      <c r="BR2235">
        <v>5.9523809523809521E-2</v>
      </c>
      <c r="BS2235">
        <v>0.31034482758620691</v>
      </c>
      <c r="BT2235">
        <v>0.77777777777777779</v>
      </c>
      <c r="BU2235">
        <v>-7.9000049127433428E-2</v>
      </c>
      <c r="BV2235">
        <v>0.72093609145298398</v>
      </c>
      <c r="BW2235">
        <v>0.41870319952482171</v>
      </c>
      <c r="BX2235">
        <v>0.65614408320986373</v>
      </c>
      <c r="BY2235">
        <f t="shared" si="218"/>
        <v>0.22922281832935806</v>
      </c>
      <c r="BZ2235">
        <v>0</v>
      </c>
      <c r="CA2235">
        <f t="shared" si="219"/>
        <v>3.4118960735656013E-3</v>
      </c>
      <c r="CC2235">
        <v>0.22922281832935806</v>
      </c>
      <c r="CD2235">
        <v>3.4118960735656013E-3</v>
      </c>
    </row>
    <row r="2236" spans="1:82" x14ac:dyDescent="0.3">
      <c r="A2236">
        <v>0</v>
      </c>
      <c r="B2236" t="s">
        <v>1402</v>
      </c>
      <c r="C2236" t="s">
        <v>102</v>
      </c>
      <c r="D2236">
        <v>42039</v>
      </c>
      <c r="E2236" s="2">
        <f t="shared" si="222"/>
        <v>0.66703347783482492</v>
      </c>
      <c r="F2236" s="2" t="s">
        <v>1940</v>
      </c>
      <c r="G2236" s="3">
        <v>2539</v>
      </c>
      <c r="H2236" s="1">
        <v>5.0337903974659941</v>
      </c>
      <c r="I2236" s="1">
        <f t="shared" si="220"/>
        <v>0.29748573439012915</v>
      </c>
      <c r="J2236" s="1">
        <v>2.5872805159599999</v>
      </c>
      <c r="K2236" s="1">
        <v>203.811924495</v>
      </c>
      <c r="L2236" s="2">
        <v>0.29136324089999999</v>
      </c>
      <c r="M2236" s="2">
        <v>4.8567567569310834E-2</v>
      </c>
      <c r="N2236" s="7">
        <v>0</v>
      </c>
      <c r="O2236" s="2">
        <v>5.5772204419604306E-4</v>
      </c>
      <c r="P2236" s="3">
        <v>462540.97930349002</v>
      </c>
      <c r="Q2236" s="3">
        <v>10860.390015999759</v>
      </c>
      <c r="R2236" s="3">
        <v>1692746.3110979735</v>
      </c>
      <c r="S2236" s="3">
        <v>2934.8173797647264</v>
      </c>
      <c r="T2236" s="3">
        <v>625804.36502042436</v>
      </c>
      <c r="V2236">
        <v>42039</v>
      </c>
      <c r="W2236" s="2">
        <v>0.56629942586318383</v>
      </c>
      <c r="X2236" s="2">
        <v>0.13503996738934651</v>
      </c>
      <c r="Y2236" s="2">
        <v>-1.2884703879122675E-2</v>
      </c>
      <c r="Z2236" s="2">
        <v>0.73782866521349944</v>
      </c>
      <c r="AA2236" s="2">
        <v>0.58745435192686546</v>
      </c>
      <c r="AB2236" s="2">
        <v>0.71919414204024779</v>
      </c>
      <c r="AC2236" s="2">
        <v>4.8567567569310834E-2</v>
      </c>
      <c r="AD2236" s="2">
        <v>0</v>
      </c>
      <c r="AE2236" s="2">
        <v>5.5772204419604306E-4</v>
      </c>
      <c r="AF2236">
        <v>744330.2805121704</v>
      </c>
      <c r="AG2236">
        <v>1285.1068612333174</v>
      </c>
      <c r="AH2236">
        <v>241531.85805523908</v>
      </c>
      <c r="AI2236">
        <v>33375.834110543794</v>
      </c>
      <c r="AJ2236">
        <v>25.124400138323409</v>
      </c>
      <c r="AK2236">
        <v>2437076.5916101439</v>
      </c>
      <c r="AL2236">
        <v>4219.9242409980434</v>
      </c>
      <c r="AM2236">
        <v>793121.70335969666</v>
      </c>
      <c r="AN2236">
        <v>107590.35382651066</v>
      </c>
      <c r="AO2236">
        <v>82.490041893940528</v>
      </c>
      <c r="AP2236">
        <v>1692746.3110979735</v>
      </c>
      <c r="AQ2236">
        <v>2934.817379764726</v>
      </c>
      <c r="AR2236">
        <v>551589.84530445759</v>
      </c>
      <c r="AS2236">
        <v>74214.519715966861</v>
      </c>
      <c r="AT2236">
        <v>57.365641755617119</v>
      </c>
      <c r="AU2236" s="3">
        <v>86929951.65029791</v>
      </c>
      <c r="AV2236" s="3">
        <v>2041101.6996069946</v>
      </c>
      <c r="AW2236">
        <v>191798.40515757</v>
      </c>
      <c r="AX2236">
        <v>36046592.265313707</v>
      </c>
      <c r="AY2236">
        <v>4503.3966235696798</v>
      </c>
      <c r="AZ2236">
        <v>846368.36143368564</v>
      </c>
      <c r="BA2236">
        <v>654339.38446106005</v>
      </c>
      <c r="BB2236">
        <v>122976543.91561162</v>
      </c>
      <c r="BC2236">
        <v>15363.78663956944</v>
      </c>
      <c r="BD2236">
        <v>2887470.0610406804</v>
      </c>
      <c r="BE2236">
        <v>462540.97930349002</v>
      </c>
      <c r="BF2236">
        <v>86929951.65029791</v>
      </c>
      <c r="BG2236">
        <v>10860.390015999759</v>
      </c>
      <c r="BH2236">
        <v>2041101.6996069946</v>
      </c>
      <c r="BI2236">
        <v>2.1194859270314339</v>
      </c>
      <c r="BJ2236">
        <v>7.153276324497428</v>
      </c>
      <c r="BK2236">
        <v>5.0337903974659941</v>
      </c>
      <c r="BL2236">
        <v>43.792117563941218</v>
      </c>
      <c r="BM2236">
        <v>44.089603298331348</v>
      </c>
      <c r="BN2236">
        <f t="shared" si="217"/>
        <v>0.29748573439012915</v>
      </c>
      <c r="BO2236">
        <v>0.66703347783482492</v>
      </c>
      <c r="BP2236">
        <v>1.7120206348590662E-2</v>
      </c>
      <c r="BQ2236">
        <v>9.5981695253036028E-2</v>
      </c>
      <c r="BR2236">
        <v>0.26785714285714285</v>
      </c>
      <c r="BS2236">
        <v>3.4482758620689655E-2</v>
      </c>
      <c r="BT2236">
        <v>0.61111111111111116</v>
      </c>
      <c r="BU2236">
        <v>-8.5193380085071529E-3</v>
      </c>
      <c r="BV2236">
        <v>0.73782866521349944</v>
      </c>
      <c r="BW2236">
        <v>0.60939248125193513</v>
      </c>
      <c r="BX2236">
        <v>0.71919414204024779</v>
      </c>
      <c r="BY2236">
        <f t="shared" si="218"/>
        <v>0.23020516770408028</v>
      </c>
      <c r="BZ2236">
        <v>0</v>
      </c>
      <c r="CA2236">
        <f t="shared" si="219"/>
        <v>1.8835373205100723E-4</v>
      </c>
      <c r="CC2236">
        <v>0.23020516770408028</v>
      </c>
      <c r="CD2236">
        <v>1.8835373205100723E-4</v>
      </c>
    </row>
    <row r="2237" spans="1:82" x14ac:dyDescent="0.3">
      <c r="A2237">
        <v>0</v>
      </c>
      <c r="B2237" t="s">
        <v>1402</v>
      </c>
      <c r="C2237" t="s">
        <v>476</v>
      </c>
      <c r="D2237">
        <v>42041</v>
      </c>
      <c r="E2237" s="2">
        <f t="shared" si="222"/>
        <v>0.57160733984517498</v>
      </c>
      <c r="F2237" s="2" t="s">
        <v>1939</v>
      </c>
      <c r="G2237" s="3">
        <v>41912</v>
      </c>
      <c r="H2237" s="1">
        <v>30.662855912773058</v>
      </c>
      <c r="I2237" s="1">
        <f t="shared" si="220"/>
        <v>1.7675184988588128</v>
      </c>
      <c r="J2237" s="1">
        <v>2.5413748888300001</v>
      </c>
      <c r="K2237" s="1">
        <v>124.76764656100001</v>
      </c>
      <c r="L2237" s="2">
        <v>0.18202101535000015</v>
      </c>
      <c r="M2237" s="2">
        <v>7.8700492717986084E-2</v>
      </c>
      <c r="N2237" s="7">
        <v>0</v>
      </c>
      <c r="O2237" s="2">
        <v>1.6422472450490699E-3</v>
      </c>
      <c r="P2237" s="3">
        <v>1052408.4517500603</v>
      </c>
      <c r="Q2237" s="3">
        <v>24710.386222105441</v>
      </c>
      <c r="R2237" s="3">
        <v>6608687.2078097668</v>
      </c>
      <c r="S2237" s="3">
        <v>11402.906998235698</v>
      </c>
      <c r="T2237" s="3">
        <v>2369993.9384932844</v>
      </c>
      <c r="V2237">
        <v>42041</v>
      </c>
      <c r="W2237" s="2">
        <v>0.61666348678567451</v>
      </c>
      <c r="X2237" s="2">
        <v>0.8225831303205503</v>
      </c>
      <c r="Y2237" s="2">
        <v>-2.3764986558448154E-2</v>
      </c>
      <c r="Z2237" s="2">
        <v>0.72473751124616514</v>
      </c>
      <c r="AA2237" s="2">
        <v>0.35962222099389762</v>
      </c>
      <c r="AB2237" s="2">
        <v>0.44929637508002518</v>
      </c>
      <c r="AC2237" s="2">
        <v>7.8700492717986084E-2</v>
      </c>
      <c r="AD2237" s="2">
        <v>0</v>
      </c>
      <c r="AE2237" s="2">
        <v>1.6422472450490699E-3</v>
      </c>
      <c r="AF2237">
        <v>3844957.0445281728</v>
      </c>
      <c r="AG2237">
        <v>6616.9848964524062</v>
      </c>
      <c r="AH2237">
        <v>1243641.8363137506</v>
      </c>
      <c r="AI2237">
        <v>133716.02287057755</v>
      </c>
      <c r="AJ2237">
        <v>129.3847639937978</v>
      </c>
      <c r="AK2237">
        <v>10453644.25233794</v>
      </c>
      <c r="AL2237">
        <v>18019.891894688106</v>
      </c>
      <c r="AM2237">
        <v>3386782.9225513446</v>
      </c>
      <c r="AN2237">
        <v>360568.87512626837</v>
      </c>
      <c r="AO2237">
        <v>352.32320640044981</v>
      </c>
      <c r="AP2237">
        <v>6608687.2078097668</v>
      </c>
      <c r="AQ2237">
        <v>11402.9069982357</v>
      </c>
      <c r="AR2237">
        <v>2143141.086237594</v>
      </c>
      <c r="AS2237">
        <v>226852.85225569081</v>
      </c>
      <c r="AT2237">
        <v>222.938442406652</v>
      </c>
      <c r="AU2237" s="3">
        <v>197789644.42190632</v>
      </c>
      <c r="AV2237" s="3">
        <v>4644069.9865824962</v>
      </c>
      <c r="AW2237">
        <v>602717.26529804</v>
      </c>
      <c r="AX2237">
        <v>113274682.84011364</v>
      </c>
      <c r="AY2237">
        <v>14151.707337088963</v>
      </c>
      <c r="AZ2237">
        <v>2659671.8769324995</v>
      </c>
      <c r="BA2237">
        <v>1655125.7170481002</v>
      </c>
      <c r="BB2237">
        <v>311064327.26201993</v>
      </c>
      <c r="BC2237">
        <v>38862.0935591944</v>
      </c>
      <c r="BD2237">
        <v>7303741.8635149952</v>
      </c>
      <c r="BE2237">
        <v>1052408.4517500603</v>
      </c>
      <c r="BF2237">
        <v>197789644.42190632</v>
      </c>
      <c r="BG2237">
        <v>24710.386222105441</v>
      </c>
      <c r="BH2237">
        <v>4644069.9865824962</v>
      </c>
      <c r="BI2237">
        <v>18.383053585219248</v>
      </c>
      <c r="BJ2237">
        <v>49.045909497992305</v>
      </c>
      <c r="BK2237">
        <v>30.662855912773058</v>
      </c>
      <c r="BL2237">
        <v>29.913982298997343</v>
      </c>
      <c r="BM2237">
        <v>31.681500797856156</v>
      </c>
      <c r="BN2237">
        <f t="shared" si="217"/>
        <v>1.7675184988588128</v>
      </c>
      <c r="BO2237">
        <v>0.57160733984517498</v>
      </c>
      <c r="BP2237">
        <v>0.12724662616619575</v>
      </c>
      <c r="BQ2237">
        <v>0.22087421827162962</v>
      </c>
      <c r="BR2237">
        <v>8.3333333333333329E-2</v>
      </c>
      <c r="BS2237">
        <v>0.17241379310344829</v>
      </c>
      <c r="BT2237">
        <v>0.72222222222222221</v>
      </c>
      <c r="BU2237">
        <v>-5.0617847470695497E-2</v>
      </c>
      <c r="BV2237">
        <v>0.72473751124616514</v>
      </c>
      <c r="BW2237">
        <v>0.37305209646669879</v>
      </c>
      <c r="BX2237">
        <v>0.44929637508002518</v>
      </c>
      <c r="BY2237">
        <f t="shared" si="218"/>
        <v>0.12976971158697989</v>
      </c>
      <c r="BZ2237">
        <v>0</v>
      </c>
      <c r="CA2237">
        <f t="shared" si="219"/>
        <v>8.6700609326171533E-4</v>
      </c>
      <c r="CC2237">
        <v>0.12976971158697989</v>
      </c>
      <c r="CD2237">
        <v>8.6700609326171533E-4</v>
      </c>
    </row>
    <row r="2238" spans="1:82" x14ac:dyDescent="0.3">
      <c r="A2238">
        <v>0</v>
      </c>
      <c r="B2238" t="s">
        <v>1402</v>
      </c>
      <c r="C2238" t="s">
        <v>1415</v>
      </c>
      <c r="D2238">
        <v>42043</v>
      </c>
      <c r="E2238" s="2">
        <f t="shared" si="222"/>
        <v>0.61506901826962113</v>
      </c>
      <c r="F2238" s="2" t="s">
        <v>1939</v>
      </c>
      <c r="G2238" s="3">
        <v>33482</v>
      </c>
      <c r="H2238" s="1">
        <v>33.392215354468696</v>
      </c>
      <c r="I2238" s="1">
        <f t="shared" si="220"/>
        <v>-1.1188694853073002</v>
      </c>
      <c r="J2238" s="1">
        <v>2.4747726331600002</v>
      </c>
      <c r="K2238" s="1">
        <v>124.707966105</v>
      </c>
      <c r="L2238" s="2">
        <v>0.19922176696000005</v>
      </c>
      <c r="M2238" s="2">
        <v>0.10941320345377863</v>
      </c>
      <c r="N2238" s="7">
        <v>0</v>
      </c>
      <c r="O2238" s="2">
        <v>1.9029228914263169E-3</v>
      </c>
      <c r="P2238" s="3">
        <v>1164157.8789076</v>
      </c>
      <c r="Q2238" s="3">
        <v>27334.245333622399</v>
      </c>
      <c r="R2238" s="3">
        <v>5844083.9135760181</v>
      </c>
      <c r="S2238" s="3">
        <v>10070.045016322005</v>
      </c>
      <c r="T2238" s="3">
        <v>2108135.1000212356</v>
      </c>
      <c r="V2238">
        <v>42043</v>
      </c>
      <c r="W2238" s="2">
        <v>0.66769479909407758</v>
      </c>
      <c r="X2238" s="2">
        <v>0.89580282778469644</v>
      </c>
      <c r="Y2238" s="2">
        <v>4.8419373074676759E-2</v>
      </c>
      <c r="Z2238" s="2">
        <v>0.70574418868292899</v>
      </c>
      <c r="AA2238" s="2">
        <v>0.35945020189497073</v>
      </c>
      <c r="AB2238" s="2">
        <v>0.49175430408434689</v>
      </c>
      <c r="AC2238" s="2">
        <v>0.10941320345377863</v>
      </c>
      <c r="AD2238" s="2">
        <v>0</v>
      </c>
      <c r="AE2238" s="2">
        <v>1.9029228914263169E-3</v>
      </c>
      <c r="AF2238">
        <v>5060408.6825100686</v>
      </c>
      <c r="AG2238">
        <v>8707.1676604288405</v>
      </c>
      <c r="AH2238">
        <v>1636485.2191385555</v>
      </c>
      <c r="AI2238">
        <v>187895.51234686581</v>
      </c>
      <c r="AJ2238">
        <v>170.25644864395889</v>
      </c>
      <c r="AK2238">
        <v>10904492.596086087</v>
      </c>
      <c r="AL2238">
        <v>18777.212676750849</v>
      </c>
      <c r="AM2238">
        <v>3529119.0201579784</v>
      </c>
      <c r="AN2238">
        <v>403396.81134867878</v>
      </c>
      <c r="AO2238">
        <v>367.1486474264604</v>
      </c>
      <c r="AP2238">
        <v>5844083.9135760181</v>
      </c>
      <c r="AQ2238">
        <v>10070.045016322008</v>
      </c>
      <c r="AR2238">
        <v>1892633.8010194229</v>
      </c>
      <c r="AS2238">
        <v>215501.29900181296</v>
      </c>
      <c r="AT2238">
        <v>196.89219878250151</v>
      </c>
      <c r="AU2238" s="3">
        <v>218791831.76189435</v>
      </c>
      <c r="AV2238" s="3">
        <v>5137198.0680009937</v>
      </c>
      <c r="AW2238">
        <v>901020.75850240001</v>
      </c>
      <c r="AX2238">
        <v>169337841.35294107</v>
      </c>
      <c r="AY2238">
        <v>21155.826808217596</v>
      </c>
      <c r="AZ2238">
        <v>3976026.090336415</v>
      </c>
      <c r="BA2238">
        <v>2065178.63741</v>
      </c>
      <c r="BB2238">
        <v>388129673.11483538</v>
      </c>
      <c r="BC2238">
        <v>48490.072141839992</v>
      </c>
      <c r="BD2238">
        <v>9113224.1583374087</v>
      </c>
      <c r="BE2238">
        <v>1164157.8789076</v>
      </c>
      <c r="BF2238">
        <v>218791831.76189435</v>
      </c>
      <c r="BG2238">
        <v>27334.245333622399</v>
      </c>
      <c r="BH2238">
        <v>5137198.0680009937</v>
      </c>
      <c r="BI2238">
        <v>23.558308561467946</v>
      </c>
      <c r="BJ2238">
        <v>56.950523915936643</v>
      </c>
      <c r="BK2238">
        <v>33.392215354468696</v>
      </c>
      <c r="BL2238">
        <v>34.402374813109404</v>
      </c>
      <c r="BM2238">
        <v>33.283505327802104</v>
      </c>
      <c r="BN2238">
        <f t="shared" si="217"/>
        <v>-1.1188694853073002</v>
      </c>
      <c r="BO2238">
        <v>0.61506901826962113</v>
      </c>
      <c r="BP2238">
        <v>0.17546834655137364</v>
      </c>
      <c r="BQ2238">
        <v>0.20723825688610328</v>
      </c>
      <c r="BR2238">
        <v>0.10714285714285714</v>
      </c>
      <c r="BS2238">
        <v>0.20689655172413793</v>
      </c>
      <c r="BT2238">
        <v>0.77777777777777779</v>
      </c>
      <c r="BU2238">
        <v>3.2041964473620149E-2</v>
      </c>
      <c r="BV2238">
        <v>0.70574418868292899</v>
      </c>
      <c r="BW2238">
        <v>0.37287365341801942</v>
      </c>
      <c r="BX2238">
        <v>0.49175430408434689</v>
      </c>
      <c r="BY2238">
        <f t="shared" si="218"/>
        <v>0.13842265234948167</v>
      </c>
      <c r="BZ2238">
        <v>0</v>
      </c>
      <c r="CA2238">
        <f t="shared" si="219"/>
        <v>9.2480046349525339E-4</v>
      </c>
      <c r="CC2238">
        <v>0.13842265234948167</v>
      </c>
      <c r="CD2238">
        <v>9.2480046349525339E-4</v>
      </c>
    </row>
    <row r="2239" spans="1:82" x14ac:dyDescent="0.3">
      <c r="A2239">
        <v>0</v>
      </c>
      <c r="B2239" t="s">
        <v>1402</v>
      </c>
      <c r="C2239" t="s">
        <v>527</v>
      </c>
      <c r="D2239">
        <v>42045</v>
      </c>
      <c r="E2239" s="2">
        <f t="shared" si="222"/>
        <v>0.57999527396153472</v>
      </c>
      <c r="F2239" s="2" t="s">
        <v>1939</v>
      </c>
      <c r="G2239" s="3">
        <v>17906</v>
      </c>
      <c r="H2239" s="1">
        <v>4.8333336100127582</v>
      </c>
      <c r="I2239" s="1">
        <f t="shared" si="220"/>
        <v>-5.0158555512201204</v>
      </c>
      <c r="J2239" s="1">
        <v>2.3993049429500002</v>
      </c>
      <c r="K2239" s="1">
        <v>158.268145836</v>
      </c>
      <c r="L2239" s="2">
        <v>0.16028071698000002</v>
      </c>
      <c r="M2239" s="2">
        <v>7.061348464410494E-2</v>
      </c>
      <c r="N2239" s="7">
        <v>1.31968166833E-2</v>
      </c>
      <c r="O2239" s="2">
        <v>5.1177124899505506E-3</v>
      </c>
      <c r="P2239" s="3">
        <v>-107159.41360559988</v>
      </c>
      <c r="Q2239" s="3">
        <v>-2516.086309574403</v>
      </c>
      <c r="R2239" s="3">
        <v>119048.02829430625</v>
      </c>
      <c r="S2239" s="3">
        <v>171.1741814296912</v>
      </c>
      <c r="T2239" s="3">
        <v>44421.799916756339</v>
      </c>
      <c r="V2239">
        <v>42045</v>
      </c>
      <c r="W2239" s="2">
        <v>0.48795097484204736</v>
      </c>
      <c r="X2239" s="2">
        <v>0.12966237398492406</v>
      </c>
      <c r="Y2239" s="2">
        <v>0.14046734370306535</v>
      </c>
      <c r="Z2239" s="2">
        <v>0.68422266258983377</v>
      </c>
      <c r="AA2239" s="2">
        <v>0.45618190041198953</v>
      </c>
      <c r="AB2239" s="2">
        <v>0.39563313607425932</v>
      </c>
      <c r="AC2239" s="2">
        <v>7.061348464410494E-2</v>
      </c>
      <c r="AD2239" s="2">
        <v>2.7305397892446126E-2</v>
      </c>
      <c r="AE2239" s="2">
        <v>5.1177124899505506E-3</v>
      </c>
      <c r="AF2239">
        <v>8771084.103455659</v>
      </c>
      <c r="AG2239">
        <v>13965.209355384239</v>
      </c>
      <c r="AH2239">
        <v>2624717.8857167196</v>
      </c>
      <c r="AI2239">
        <v>679350.70708656625</v>
      </c>
      <c r="AJ2239">
        <v>274.11525373527905</v>
      </c>
      <c r="AK2239">
        <v>8890132.1317499653</v>
      </c>
      <c r="AL2239">
        <v>14136.383536813932</v>
      </c>
      <c r="AM2239">
        <v>2656889.5434511742</v>
      </c>
      <c r="AN2239">
        <v>691600.84926886857</v>
      </c>
      <c r="AO2239">
        <v>277.49355366856298</v>
      </c>
      <c r="AP2239">
        <v>119048.02829430625</v>
      </c>
      <c r="AQ2239">
        <v>171.17418142969291</v>
      </c>
      <c r="AR2239">
        <v>32171.657734454609</v>
      </c>
      <c r="AS2239">
        <v>12250.142182302312</v>
      </c>
      <c r="AT2239">
        <v>3.3782999332839267</v>
      </c>
      <c r="AU2239" s="3">
        <v>-20139540.193036441</v>
      </c>
      <c r="AV2239" s="3">
        <v>-472873.26102141332</v>
      </c>
      <c r="AW2239">
        <v>1425610.4036123999</v>
      </c>
      <c r="AX2239">
        <v>267929219.25491443</v>
      </c>
      <c r="AY2239">
        <v>33473.109814857598</v>
      </c>
      <c r="AZ2239">
        <v>6290936.2586043365</v>
      </c>
      <c r="BA2239">
        <v>1318450.9900068</v>
      </c>
      <c r="BB2239">
        <v>247789679.061878</v>
      </c>
      <c r="BC2239">
        <v>30957.023505283196</v>
      </c>
      <c r="BD2239">
        <v>5818062.9975829236</v>
      </c>
      <c r="BE2239">
        <v>-107159.41360559988</v>
      </c>
      <c r="BF2239">
        <v>-20139540.193036441</v>
      </c>
      <c r="BG2239">
        <v>-2516.086309574403</v>
      </c>
      <c r="BH2239">
        <v>-472873.26102141332</v>
      </c>
      <c r="BI2239">
        <v>89.064553825847412</v>
      </c>
      <c r="BJ2239">
        <v>93.89788743586017</v>
      </c>
      <c r="BK2239">
        <v>4.8333336100127582</v>
      </c>
      <c r="BL2239">
        <v>42.163381559060063</v>
      </c>
      <c r="BM2239">
        <v>37.147526007839943</v>
      </c>
      <c r="BN2239">
        <f t="shared" si="217"/>
        <v>-5.0158555512201204</v>
      </c>
      <c r="BO2239">
        <v>0.57999527396153472</v>
      </c>
      <c r="BP2239">
        <v>0.62554733420562503</v>
      </c>
      <c r="BQ2239">
        <v>0.31277793896684614</v>
      </c>
      <c r="BR2239">
        <v>3.5714285714285712E-2</v>
      </c>
      <c r="BS2239">
        <v>6.8965517241379309E-2</v>
      </c>
      <c r="BT2239">
        <v>0.66666666666666663</v>
      </c>
      <c r="BU2239">
        <v>0.14364308571063045</v>
      </c>
      <c r="BV2239">
        <v>0.68422266258983377</v>
      </c>
      <c r="BW2239">
        <v>0.47321773901658665</v>
      </c>
      <c r="BX2239">
        <v>0.39563313607425932</v>
      </c>
      <c r="BY2239">
        <f t="shared" si="218"/>
        <v>5.6248908771065961E-2</v>
      </c>
      <c r="BZ2239">
        <v>2.7305397892446126E-2</v>
      </c>
      <c r="CA2239">
        <f t="shared" si="219"/>
        <v>3.0218790288761175E-3</v>
      </c>
      <c r="CC2239">
        <v>5.6248908771065961E-2</v>
      </c>
      <c r="CD2239">
        <v>3.0218790288761175E-3</v>
      </c>
    </row>
    <row r="2240" spans="1:82" x14ac:dyDescent="0.3">
      <c r="A2240">
        <v>0</v>
      </c>
      <c r="B2240" t="s">
        <v>1402</v>
      </c>
      <c r="C2240" t="s">
        <v>622</v>
      </c>
      <c r="D2240">
        <v>42047</v>
      </c>
      <c r="E2240" s="2">
        <f t="shared" si="222"/>
        <v>0.69065148562287304</v>
      </c>
      <c r="F2240" s="2" t="s">
        <v>1941</v>
      </c>
      <c r="G2240" s="3">
        <v>146</v>
      </c>
      <c r="H2240" s="1">
        <v>1.8933863876565371</v>
      </c>
      <c r="I2240" s="1">
        <f t="shared" si="220"/>
        <v>-2.2607266292454824</v>
      </c>
      <c r="J2240" s="1">
        <v>2.55459356707</v>
      </c>
      <c r="K2240" s="1">
        <v>166.259810719</v>
      </c>
      <c r="L2240" s="2">
        <v>0.29958398663999986</v>
      </c>
      <c r="M2240" s="2">
        <v>1.0002583127001677E-2</v>
      </c>
      <c r="N2240" s="7">
        <v>0</v>
      </c>
      <c r="O2240" s="2">
        <v>8.56906105184581E-3</v>
      </c>
      <c r="P2240" s="3">
        <v>122936.49416875999</v>
      </c>
      <c r="Q2240" s="3">
        <v>2886.5296992342401</v>
      </c>
      <c r="R2240" s="3">
        <v>551356.65813908505</v>
      </c>
      <c r="S2240" s="3">
        <v>959.38302064549157</v>
      </c>
      <c r="T2240" s="3">
        <v>198903.48665745714</v>
      </c>
      <c r="V2240">
        <v>42047</v>
      </c>
      <c r="W2240" s="2">
        <v>0.53100177812916671</v>
      </c>
      <c r="X2240" s="2">
        <v>5.0793302036032703E-2</v>
      </c>
      <c r="Y2240" s="2">
        <v>6.1074038295421483E-2</v>
      </c>
      <c r="Z2240" s="2">
        <v>0.72850715263662991</v>
      </c>
      <c r="AA2240" s="2">
        <v>0.47921656006839558</v>
      </c>
      <c r="AB2240" s="2">
        <v>0.73948603665656076</v>
      </c>
      <c r="AC2240" s="2">
        <v>1.0002583127001677E-2</v>
      </c>
      <c r="AD2240" s="2">
        <v>0</v>
      </c>
      <c r="AE2240" s="2">
        <v>8.56906105184581E-3</v>
      </c>
      <c r="AF2240">
        <v>316013.93533489422</v>
      </c>
      <c r="AG2240">
        <v>545.73392052747545</v>
      </c>
      <c r="AH2240">
        <v>102569.00169552528</v>
      </c>
      <c r="AI2240">
        <v>11038.882200837215</v>
      </c>
      <c r="AJ2240">
        <v>10.669218879425216</v>
      </c>
      <c r="AK2240">
        <v>867370.59347397927</v>
      </c>
      <c r="AL2240">
        <v>1505.116941172967</v>
      </c>
      <c r="AM2240">
        <v>282882.07180143852</v>
      </c>
      <c r="AN2240">
        <v>29629.298752381121</v>
      </c>
      <c r="AO2240">
        <v>29.418687997752979</v>
      </c>
      <c r="AP2240">
        <v>551356.65813908505</v>
      </c>
      <c r="AQ2240">
        <v>959.38302064549157</v>
      </c>
      <c r="AR2240">
        <v>180313.07010591324</v>
      </c>
      <c r="AS2240">
        <v>18590.416551543905</v>
      </c>
      <c r="AT2240">
        <v>18.749469118327763</v>
      </c>
      <c r="AU2240" s="3">
        <v>23104684.714076754</v>
      </c>
      <c r="AV2240" s="3">
        <v>542494.39167408308</v>
      </c>
      <c r="AW2240">
        <v>84929.154869160018</v>
      </c>
      <c r="AX2240">
        <v>15961585.366109934</v>
      </c>
      <c r="AY2240">
        <v>1994.1233034038398</v>
      </c>
      <c r="AZ2240">
        <v>374775.53364171763</v>
      </c>
      <c r="BA2240">
        <v>207865.64903792</v>
      </c>
      <c r="BB2240">
        <v>39066270.080186687</v>
      </c>
      <c r="BC2240">
        <v>4880.6530026380797</v>
      </c>
      <c r="BD2240">
        <v>917269.9253158007</v>
      </c>
      <c r="BE2240">
        <v>122936.49416875999</v>
      </c>
      <c r="BF2240">
        <v>23104684.714076754</v>
      </c>
      <c r="BG2240">
        <v>2886.5296992342401</v>
      </c>
      <c r="BH2240">
        <v>542494.39167408308</v>
      </c>
      <c r="BI2240">
        <v>1.1958987736234263</v>
      </c>
      <c r="BJ2240">
        <v>3.0892851612799634</v>
      </c>
      <c r="BK2240">
        <v>1.8933863876565371</v>
      </c>
      <c r="BL2240">
        <v>42.840476050745799</v>
      </c>
      <c r="BM2240">
        <v>40.579749421500317</v>
      </c>
      <c r="BN2240">
        <f t="shared" si="217"/>
        <v>-2.2607266292454824</v>
      </c>
      <c r="BO2240">
        <v>0.69065148562287304</v>
      </c>
      <c r="BP2240">
        <v>1.0001938898725388E-2</v>
      </c>
      <c r="BQ2240">
        <v>0.10731754330003238</v>
      </c>
      <c r="BR2240">
        <v>9.5238095238095233E-2</v>
      </c>
      <c r="BS2240">
        <v>0.27586206896551724</v>
      </c>
      <c r="BT2240">
        <v>0.77777777777777779</v>
      </c>
      <c r="BU2240">
        <v>6.474224499826757E-2</v>
      </c>
      <c r="BV2240">
        <v>0.72850715263662991</v>
      </c>
      <c r="BW2240">
        <v>0.49711261417883362</v>
      </c>
      <c r="BX2240">
        <v>0.73948603665656076</v>
      </c>
      <c r="BY2240">
        <f t="shared" si="218"/>
        <v>0.12563531548744972</v>
      </c>
      <c r="BZ2240">
        <v>0</v>
      </c>
      <c r="CA2240">
        <f t="shared" si="219"/>
        <v>2.807527106234913E-3</v>
      </c>
      <c r="CC2240">
        <v>0.12563531548744972</v>
      </c>
      <c r="CD2240">
        <v>2.807527106234913E-3</v>
      </c>
    </row>
    <row r="2241" spans="1:82" x14ac:dyDescent="0.3">
      <c r="A2241">
        <v>0</v>
      </c>
      <c r="B2241" t="s">
        <v>1402</v>
      </c>
      <c r="C2241" t="s">
        <v>1187</v>
      </c>
      <c r="D2241">
        <v>42049</v>
      </c>
      <c r="E2241" s="2">
        <f t="shared" si="222"/>
        <v>0.54824895594730183</v>
      </c>
      <c r="F2241" s="2" t="s">
        <v>1938</v>
      </c>
      <c r="G2241" s="3">
        <v>14732</v>
      </c>
      <c r="H2241" s="1">
        <v>27.335228813417423</v>
      </c>
      <c r="I2241" s="1">
        <f t="shared" si="220"/>
        <v>14.74408438842066</v>
      </c>
      <c r="J2241" s="1">
        <v>2.4877036017199998</v>
      </c>
      <c r="K2241" s="1">
        <v>191.44002559099999</v>
      </c>
      <c r="L2241" s="2">
        <v>0.27596367956000001</v>
      </c>
      <c r="M2241" s="2">
        <v>5.5791062006292864E-2</v>
      </c>
      <c r="N2241" s="7">
        <v>0</v>
      </c>
      <c r="O2241" s="2">
        <v>1.2638623936382135E-3</v>
      </c>
      <c r="P2241" s="3">
        <v>4811600.7023306694</v>
      </c>
      <c r="Q2241" s="3">
        <v>112975.63365576408</v>
      </c>
      <c r="R2241" s="3">
        <v>14785153.702976137</v>
      </c>
      <c r="S2241" s="3">
        <v>25698.543577127835</v>
      </c>
      <c r="T2241" s="3">
        <v>5677120.5387011422</v>
      </c>
      <c r="V2241">
        <v>42049</v>
      </c>
      <c r="W2241" s="2">
        <v>0.5928435894154358</v>
      </c>
      <c r="X2241" s="2">
        <v>0.73331388796053876</v>
      </c>
      <c r="Y2241" s="2">
        <v>-0.41316024650131994</v>
      </c>
      <c r="Z2241" s="2">
        <v>0.70943178236041715</v>
      </c>
      <c r="AA2241" s="2">
        <v>0.55179438811089987</v>
      </c>
      <c r="AB2241" s="2">
        <v>0.68118222855553112</v>
      </c>
      <c r="AC2241" s="2">
        <v>5.5791062006292864E-2</v>
      </c>
      <c r="AD2241" s="2">
        <v>0</v>
      </c>
      <c r="AE2241" s="2">
        <v>1.2638623936382135E-3</v>
      </c>
      <c r="AF2241">
        <v>4123648.07914748</v>
      </c>
      <c r="AG2241">
        <v>7091.8832963176246</v>
      </c>
      <c r="AH2241">
        <v>1332897.5210875643</v>
      </c>
      <c r="AI2241">
        <v>249947.85150104584</v>
      </c>
      <c r="AJ2241">
        <v>138.67503090187108</v>
      </c>
      <c r="AK2241">
        <v>18908801.782123618</v>
      </c>
      <c r="AL2241">
        <v>32790.42687344546</v>
      </c>
      <c r="AM2241">
        <v>6162859.2672573263</v>
      </c>
      <c r="AN2241">
        <v>1097106.6440324262</v>
      </c>
      <c r="AO2241">
        <v>640.93416852038752</v>
      </c>
      <c r="AP2241">
        <v>14785153.702976137</v>
      </c>
      <c r="AQ2241">
        <v>25698.543577127835</v>
      </c>
      <c r="AR2241">
        <v>4829961.7461697618</v>
      </c>
      <c r="AS2241">
        <v>847158.79253138031</v>
      </c>
      <c r="AT2241">
        <v>502.25913761851643</v>
      </c>
      <c r="AU2241" s="3">
        <v>904292235.99602604</v>
      </c>
      <c r="AV2241" s="3">
        <v>21232640.5892643</v>
      </c>
      <c r="AW2241">
        <v>735647.20481813001</v>
      </c>
      <c r="AX2241">
        <v>138257535.67351934</v>
      </c>
      <c r="AY2241">
        <v>17272.881573727118</v>
      </c>
      <c r="AZ2241">
        <v>3246265.3629662744</v>
      </c>
      <c r="BA2241">
        <v>5547247.9071487989</v>
      </c>
      <c r="BB2241">
        <v>1042549771.6695453</v>
      </c>
      <c r="BC2241">
        <v>130248.5152294912</v>
      </c>
      <c r="BD2241">
        <v>24478905.952230576</v>
      </c>
      <c r="BE2241">
        <v>4811600.7023306694</v>
      </c>
      <c r="BF2241">
        <v>904292235.99602604</v>
      </c>
      <c r="BG2241">
        <v>112975.63365576408</v>
      </c>
      <c r="BH2241">
        <v>21232640.5892643</v>
      </c>
      <c r="BI2241">
        <v>6.2285953404783294</v>
      </c>
      <c r="BJ2241">
        <v>33.563824153895752</v>
      </c>
      <c r="BK2241">
        <v>27.335228813417423</v>
      </c>
      <c r="BL2241">
        <v>38.126339066034674</v>
      </c>
      <c r="BM2241">
        <v>52.870423454455334</v>
      </c>
      <c r="BN2241">
        <f t="shared" si="217"/>
        <v>14.74408438842066</v>
      </c>
      <c r="BO2241">
        <v>0.54824895594730183</v>
      </c>
      <c r="BP2241">
        <v>4.1352212996266617E-2</v>
      </c>
      <c r="BQ2241">
        <v>9.2137082128796413E-2</v>
      </c>
      <c r="BR2241">
        <v>0.20238095238095238</v>
      </c>
      <c r="BS2241">
        <v>3.4482758620689655E-2</v>
      </c>
      <c r="BT2241">
        <v>0.77777777777777779</v>
      </c>
      <c r="BU2241">
        <v>-0.42223819165117221</v>
      </c>
      <c r="BV2241">
        <v>0.70943178236041715</v>
      </c>
      <c r="BW2241">
        <v>0.57240081754242722</v>
      </c>
      <c r="BX2241">
        <v>0.68118222855553112</v>
      </c>
      <c r="BY2241">
        <f t="shared" si="218"/>
        <v>6.245837000225811E-2</v>
      </c>
      <c r="BZ2241">
        <v>0</v>
      </c>
      <c r="CA2241">
        <f t="shared" si="219"/>
        <v>4.5419060888068918E-4</v>
      </c>
      <c r="CC2241">
        <v>6.245837000225811E-2</v>
      </c>
      <c r="CD2241">
        <v>4.5419060888068918E-4</v>
      </c>
    </row>
    <row r="2242" spans="1:82" x14ac:dyDescent="0.3">
      <c r="A2242">
        <v>0</v>
      </c>
      <c r="B2242" t="s">
        <v>1402</v>
      </c>
      <c r="C2242" t="s">
        <v>33</v>
      </c>
      <c r="D2242">
        <v>42051</v>
      </c>
      <c r="E2242" s="2">
        <f t="shared" si="222"/>
        <v>0.70207004378933247</v>
      </c>
      <c r="F2242" s="2" t="s">
        <v>1941</v>
      </c>
      <c r="G2242" s="3">
        <v>4558</v>
      </c>
      <c r="H2242" s="1">
        <v>16.264477595897986</v>
      </c>
      <c r="I2242" s="1">
        <f t="shared" si="220"/>
        <v>1.5289105478793985</v>
      </c>
      <c r="J2242" s="1">
        <v>2.64495273592</v>
      </c>
      <c r="K2242" s="1">
        <v>222.86900084000001</v>
      </c>
      <c r="L2242" s="2">
        <v>0.19192642283999994</v>
      </c>
      <c r="M2242" s="2">
        <v>8.058717013962631E-2</v>
      </c>
      <c r="N2242" s="7">
        <v>0</v>
      </c>
      <c r="O2242" s="2">
        <v>4.4625732772879149E-3</v>
      </c>
      <c r="P2242" s="3">
        <v>1022842.1927818201</v>
      </c>
      <c r="Q2242" s="3">
        <v>24016.175075251682</v>
      </c>
      <c r="R2242" s="3">
        <v>3103396.048210335</v>
      </c>
      <c r="S2242" s="3">
        <v>5374.69700171766</v>
      </c>
      <c r="T2242" s="3">
        <v>1078549.4027086259</v>
      </c>
      <c r="V2242">
        <v>42051</v>
      </c>
      <c r="W2242" s="2">
        <v>0.60215443898885335</v>
      </c>
      <c r="X2242" s="2">
        <v>0.43632220468704136</v>
      </c>
      <c r="Y2242" s="2">
        <v>-3.5729706594641163E-2</v>
      </c>
      <c r="Z2242" s="2">
        <v>0.75427536158464936</v>
      </c>
      <c r="AA2242" s="2">
        <v>0.64238324022234605</v>
      </c>
      <c r="AB2242" s="2">
        <v>0.47374664896949797</v>
      </c>
      <c r="AC2242" s="2">
        <v>8.058717013962631E-2</v>
      </c>
      <c r="AD2242" s="2">
        <v>0</v>
      </c>
      <c r="AE2242" s="2">
        <v>4.4625732772879149E-3</v>
      </c>
      <c r="AF2242">
        <v>1453569.5661197861</v>
      </c>
      <c r="AG2242">
        <v>2505.0774995600977</v>
      </c>
      <c r="AH2242">
        <v>470821.56456658413</v>
      </c>
      <c r="AI2242">
        <v>32857.350547696282</v>
      </c>
      <c r="AJ2242">
        <v>48.979565628194813</v>
      </c>
      <c r="AK2242">
        <v>4556965.6143301213</v>
      </c>
      <c r="AL2242">
        <v>7879.7745012777568</v>
      </c>
      <c r="AM2242">
        <v>1480979.2350835276</v>
      </c>
      <c r="AN2242">
        <v>101249.0827393787</v>
      </c>
      <c r="AO2242">
        <v>154.04189418209444</v>
      </c>
      <c r="AP2242">
        <v>3103396.048210335</v>
      </c>
      <c r="AQ2242">
        <v>5374.6970017176591</v>
      </c>
      <c r="AR2242">
        <v>1010157.6705169436</v>
      </c>
      <c r="AS2242">
        <v>68391.732191682415</v>
      </c>
      <c r="AT2242">
        <v>105.06232855389962</v>
      </c>
      <c r="AU2242" s="3">
        <v>192232961.71141526</v>
      </c>
      <c r="AV2242" s="3">
        <v>4513599.9436428007</v>
      </c>
      <c r="AW2242">
        <v>401601.43904408003</v>
      </c>
      <c r="AX2242">
        <v>75476974.4539444</v>
      </c>
      <c r="AY2242">
        <v>9429.539120129919</v>
      </c>
      <c r="AZ2242">
        <v>1772187.5822372169</v>
      </c>
      <c r="BA2242">
        <v>1424443.6318259002</v>
      </c>
      <c r="BB2242">
        <v>267709936.16535968</v>
      </c>
      <c r="BC2242">
        <v>33445.714195381603</v>
      </c>
      <c r="BD2242">
        <v>6285787.5258800182</v>
      </c>
      <c r="BE2242">
        <v>1022842.1927818201</v>
      </c>
      <c r="BF2242">
        <v>192232961.71141526</v>
      </c>
      <c r="BG2242">
        <v>24016.175075251682</v>
      </c>
      <c r="BH2242">
        <v>4513599.9436428007</v>
      </c>
      <c r="BI2242">
        <v>6.7009499284169323</v>
      </c>
      <c r="BJ2242">
        <v>22.965427524314919</v>
      </c>
      <c r="BK2242">
        <v>16.264477595897986</v>
      </c>
      <c r="BL2242">
        <v>37.693499997966072</v>
      </c>
      <c r="BM2242">
        <v>39.22241054584547</v>
      </c>
      <c r="BN2242">
        <f t="shared" si="217"/>
        <v>1.5289105478793985</v>
      </c>
      <c r="BO2242">
        <v>0.70207004378933247</v>
      </c>
      <c r="BP2242">
        <v>5.6970186583440531E-2</v>
      </c>
      <c r="BQ2242">
        <v>0.11431493542737825</v>
      </c>
      <c r="BR2242">
        <v>7.7380952380952384E-2</v>
      </c>
      <c r="BS2242">
        <v>0.55172413793103448</v>
      </c>
      <c r="BT2242">
        <v>0.72222222222222221</v>
      </c>
      <c r="BU2242">
        <v>-4.3784639854611618E-2</v>
      </c>
      <c r="BV2242">
        <v>0.75427536158464936</v>
      </c>
      <c r="BW2242">
        <v>0.6663726558323092</v>
      </c>
      <c r="BX2242">
        <v>0.47374664896949797</v>
      </c>
      <c r="BY2242">
        <f t="shared" si="218"/>
        <v>0.15245007990191775</v>
      </c>
      <c r="BZ2242">
        <v>0</v>
      </c>
      <c r="CA2242">
        <f t="shared" si="219"/>
        <v>2.2358100204400949E-3</v>
      </c>
      <c r="CC2242">
        <v>0.15245007990191775</v>
      </c>
      <c r="CD2242">
        <v>2.2358100204400949E-3</v>
      </c>
    </row>
    <row r="2243" spans="1:82" x14ac:dyDescent="0.3">
      <c r="A2243">
        <v>1</v>
      </c>
      <c r="B2243" t="s">
        <v>1402</v>
      </c>
      <c r="C2243" t="s">
        <v>1416</v>
      </c>
      <c r="D2243">
        <v>42053</v>
      </c>
      <c r="E2243" s="2">
        <v>0</v>
      </c>
      <c r="F2243" s="2" t="s">
        <v>1954</v>
      </c>
      <c r="G2243" s="3">
        <v>-999</v>
      </c>
      <c r="H2243" s="1">
        <v>0.37512547218596004</v>
      </c>
      <c r="I2243" s="1">
        <f t="shared" si="220"/>
        <v>-999</v>
      </c>
      <c r="J2243" s="1">
        <v>-999</v>
      </c>
      <c r="K2243" s="1">
        <v>-999</v>
      </c>
      <c r="L2243" s="2">
        <v>-999</v>
      </c>
      <c r="M2243" s="2">
        <v>-999</v>
      </c>
      <c r="N2243" s="7">
        <v>-999</v>
      </c>
      <c r="O2243" s="2">
        <v>-999</v>
      </c>
      <c r="P2243" s="3">
        <v>-999</v>
      </c>
      <c r="Q2243" s="3">
        <v>-999</v>
      </c>
      <c r="R2243" s="3">
        <v>-999</v>
      </c>
      <c r="S2243" s="3">
        <v>-999</v>
      </c>
      <c r="T2243" s="3">
        <v>-999</v>
      </c>
      <c r="V2243">
        <v>42053</v>
      </c>
      <c r="W2243" s="2">
        <v>-999</v>
      </c>
      <c r="X2243" s="2">
        <v>1.006337720307264E-2</v>
      </c>
      <c r="Y2243" s="2">
        <v>-999</v>
      </c>
      <c r="Z2243" s="2">
        <v>-999</v>
      </c>
      <c r="AA2243" s="2">
        <v>-999</v>
      </c>
      <c r="AB2243" s="2">
        <v>-999</v>
      </c>
      <c r="AC2243" s="2">
        <v>-999</v>
      </c>
      <c r="AD2243" s="2">
        <v>-999</v>
      </c>
      <c r="AE2243" s="2">
        <v>-999</v>
      </c>
      <c r="AF2243" s="2">
        <v>-999</v>
      </c>
      <c r="AG2243" s="2">
        <v>-999</v>
      </c>
      <c r="AH2243" s="2">
        <v>-999</v>
      </c>
      <c r="AI2243" s="2">
        <v>-999</v>
      </c>
      <c r="AJ2243" s="2">
        <v>-999</v>
      </c>
      <c r="AK2243" s="2">
        <v>-999</v>
      </c>
      <c r="AL2243" s="2">
        <v>-999</v>
      </c>
      <c r="AM2243" s="2">
        <v>-999</v>
      </c>
      <c r="AN2243" s="2">
        <v>-999</v>
      </c>
      <c r="AO2243" s="2">
        <v>-999</v>
      </c>
      <c r="AP2243" s="2">
        <v>-999</v>
      </c>
      <c r="AQ2243" s="2">
        <v>-999</v>
      </c>
      <c r="AR2243" s="2">
        <v>-999</v>
      </c>
      <c r="AS2243" s="2">
        <v>-999</v>
      </c>
      <c r="AT2243" s="2">
        <v>-999</v>
      </c>
      <c r="AU2243" s="2">
        <v>-999</v>
      </c>
      <c r="AV2243" s="2">
        <v>-999</v>
      </c>
      <c r="AW2243" s="2">
        <v>-999</v>
      </c>
      <c r="AX2243" s="2">
        <v>-999</v>
      </c>
      <c r="AY2243" s="2">
        <v>-999</v>
      </c>
      <c r="AZ2243" s="2">
        <v>-999</v>
      </c>
      <c r="BA2243" s="2">
        <v>-999</v>
      </c>
      <c r="BB2243" s="2">
        <v>-999</v>
      </c>
      <c r="BC2243" s="2">
        <v>-999</v>
      </c>
      <c r="BD2243" s="2">
        <v>-999</v>
      </c>
      <c r="BE2243" s="2">
        <v>-999</v>
      </c>
      <c r="BF2243" s="2">
        <v>-999</v>
      </c>
      <c r="BG2243" s="2">
        <v>-999</v>
      </c>
      <c r="BH2243" s="2">
        <v>-999</v>
      </c>
      <c r="BI2243">
        <v>0</v>
      </c>
      <c r="BJ2243">
        <v>0.37512547218596004</v>
      </c>
      <c r="BK2243">
        <v>0.37512547218596004</v>
      </c>
      <c r="BL2243">
        <v>-999</v>
      </c>
      <c r="BM2243">
        <v>40.579749421500317</v>
      </c>
      <c r="BN2243">
        <f t="shared" si="217"/>
        <v>-999</v>
      </c>
      <c r="BO2243" t="s">
        <v>3748</v>
      </c>
      <c r="BP2243" t="s">
        <v>3748</v>
      </c>
      <c r="BQ2243">
        <v>9.7321040564853939E-2</v>
      </c>
      <c r="BR2243">
        <v>7.7380952380952384E-2</v>
      </c>
      <c r="BS2243">
        <v>0.44827586206896552</v>
      </c>
      <c r="BT2243">
        <v>0.77777777777777779</v>
      </c>
      <c r="BU2243" t="s">
        <v>3748</v>
      </c>
      <c r="BY2243">
        <f t="shared" si="218"/>
        <v>-999</v>
      </c>
      <c r="CA2243">
        <f t="shared" si="219"/>
        <v>-999</v>
      </c>
    </row>
    <row r="2244" spans="1:82" x14ac:dyDescent="0.3">
      <c r="A2244">
        <v>0</v>
      </c>
      <c r="B2244" t="s">
        <v>1402</v>
      </c>
      <c r="C2244" t="s">
        <v>34</v>
      </c>
      <c r="D2244">
        <v>42055</v>
      </c>
      <c r="E2244" s="2">
        <f>BO2244</f>
        <v>0.5827224603587402</v>
      </c>
      <c r="F2244" s="2" t="s">
        <v>1939</v>
      </c>
      <c r="G2244" s="3">
        <v>21873</v>
      </c>
      <c r="H2244" s="1">
        <v>20.204163459623075</v>
      </c>
      <c r="I2244" s="1">
        <f t="shared" si="220"/>
        <v>-0.13804559464339405</v>
      </c>
      <c r="J2244" s="1">
        <v>2.6195808014000002</v>
      </c>
      <c r="K2244" s="1">
        <v>137.829887985</v>
      </c>
      <c r="L2244" s="2">
        <v>0.17315587461000015</v>
      </c>
      <c r="M2244" s="2">
        <v>3.4925035207661458E-2</v>
      </c>
      <c r="N2244" s="7">
        <v>0</v>
      </c>
      <c r="O2244" s="2">
        <v>2.7854527786195277E-3</v>
      </c>
      <c r="P2244" s="3">
        <v>823272.74213750008</v>
      </c>
      <c r="Q2244" s="3">
        <v>19330.315516299997</v>
      </c>
      <c r="R2244" s="3">
        <v>4469630.5242226403</v>
      </c>
      <c r="S2244" s="3">
        <v>7748.9673844497411</v>
      </c>
      <c r="T2244" s="3">
        <v>1564499.3582042037</v>
      </c>
      <c r="V2244">
        <v>42055</v>
      </c>
      <c r="W2244" s="2">
        <v>0.55778831774559312</v>
      </c>
      <c r="X2244" s="2">
        <v>0.54201096177742825</v>
      </c>
      <c r="Y2244" s="2">
        <v>3.1009115087504004E-2</v>
      </c>
      <c r="Z2244" s="2">
        <v>0.74703991089992539</v>
      </c>
      <c r="AA2244" s="2">
        <v>0.39727198358488097</v>
      </c>
      <c r="AB2244" s="2">
        <v>0.42741387106587403</v>
      </c>
      <c r="AC2244" s="2">
        <v>3.4925035207661458E-2</v>
      </c>
      <c r="AD2244" s="2">
        <v>0</v>
      </c>
      <c r="AE2244" s="2">
        <v>2.7854527786195277E-3</v>
      </c>
      <c r="AF2244">
        <v>1916058.6963946284</v>
      </c>
      <c r="AG2244">
        <v>3315.8686538873199</v>
      </c>
      <c r="AH2244">
        <v>623207.2531866465</v>
      </c>
      <c r="AI2244">
        <v>46779.888667463878</v>
      </c>
      <c r="AJ2244">
        <v>64.819524096691907</v>
      </c>
      <c r="AK2244">
        <v>6385689.2206172682</v>
      </c>
      <c r="AL2244">
        <v>11064.83603833706</v>
      </c>
      <c r="AM2244">
        <v>2079601.6954195634</v>
      </c>
      <c r="AN2244">
        <v>154884.80463875068</v>
      </c>
      <c r="AO2244">
        <v>216.28561171436183</v>
      </c>
      <c r="AP2244">
        <v>4469630.5242226403</v>
      </c>
      <c r="AQ2244">
        <v>7748.9673844497402</v>
      </c>
      <c r="AR2244">
        <v>1456394.4422329171</v>
      </c>
      <c r="AS2244">
        <v>108104.9159712868</v>
      </c>
      <c r="AT2244">
        <v>151.46608761766993</v>
      </c>
      <c r="AU2244" s="3">
        <v>154725879.15732175</v>
      </c>
      <c r="AV2244" s="3">
        <v>3632939.4981334214</v>
      </c>
      <c r="AW2244">
        <v>362450.19561869995</v>
      </c>
      <c r="AX2244">
        <v>68118889.764578462</v>
      </c>
      <c r="AY2244">
        <v>8510.2740339287993</v>
      </c>
      <c r="AZ2244">
        <v>1599420.9019365786</v>
      </c>
      <c r="BA2244">
        <v>1185722.9377562001</v>
      </c>
      <c r="BB2244">
        <v>222844768.92190024</v>
      </c>
      <c r="BC2244">
        <v>27840.589550228797</v>
      </c>
      <c r="BD2244">
        <v>5232360.4000700004</v>
      </c>
      <c r="BE2244">
        <v>823272.74213750008</v>
      </c>
      <c r="BF2244">
        <v>154725879.15732175</v>
      </c>
      <c r="BG2244">
        <v>19330.315516299997</v>
      </c>
      <c r="BH2244">
        <v>3632939.4981334214</v>
      </c>
      <c r="BI2244">
        <v>8.3829772118523014</v>
      </c>
      <c r="BJ2244">
        <v>28.587140671475375</v>
      </c>
      <c r="BK2244">
        <v>20.204163459623075</v>
      </c>
      <c r="BL2244">
        <v>28.089567595439853</v>
      </c>
      <c r="BM2244">
        <v>27.951522000796459</v>
      </c>
      <c r="BN2244">
        <f t="shared" si="217"/>
        <v>-0.13804559464339405</v>
      </c>
      <c r="BO2244">
        <v>0.5827224603587402</v>
      </c>
      <c r="BP2244">
        <v>5.9154919766250605E-2</v>
      </c>
      <c r="BQ2244">
        <v>0.19926546873723622</v>
      </c>
      <c r="BR2244">
        <v>7.7380952380952384E-2</v>
      </c>
      <c r="BS2244">
        <v>0.20689655172413793</v>
      </c>
      <c r="BT2244">
        <v>0.72222222222222221</v>
      </c>
      <c r="BU2244">
        <v>3.953322614825395E-3</v>
      </c>
      <c r="BV2244">
        <v>0.74703991089992539</v>
      </c>
      <c r="BW2244">
        <v>0.41210786678929562</v>
      </c>
      <c r="BX2244">
        <v>0.42741387106587403</v>
      </c>
      <c r="BY2244">
        <f t="shared" si="218"/>
        <v>8.3085228633437119E-2</v>
      </c>
      <c r="BZ2244">
        <v>0</v>
      </c>
      <c r="CA2244">
        <f t="shared" si="219"/>
        <v>1.5346587283366555E-3</v>
      </c>
      <c r="CC2244">
        <v>8.3085228633437119E-2</v>
      </c>
      <c r="CD2244">
        <v>1.5346587283366555E-3</v>
      </c>
    </row>
    <row r="2245" spans="1:82" x14ac:dyDescent="0.3">
      <c r="A2245">
        <v>1</v>
      </c>
      <c r="B2245" t="s">
        <v>1402</v>
      </c>
      <c r="C2245" t="s">
        <v>108</v>
      </c>
      <c r="D2245">
        <v>42057</v>
      </c>
      <c r="E2245" s="2">
        <v>0</v>
      </c>
      <c r="F2245" s="2" t="s">
        <v>1954</v>
      </c>
      <c r="G2245" s="3">
        <v>-999</v>
      </c>
      <c r="H2245" s="1">
        <v>0.37547712355722768</v>
      </c>
      <c r="I2245" s="1">
        <f t="shared" si="220"/>
        <v>-999</v>
      </c>
      <c r="J2245" s="1">
        <v>-999</v>
      </c>
      <c r="K2245" s="1">
        <v>-999</v>
      </c>
      <c r="L2245" s="2">
        <v>-999</v>
      </c>
      <c r="M2245" s="2">
        <v>-999</v>
      </c>
      <c r="N2245" s="7">
        <v>-999</v>
      </c>
      <c r="O2245" s="2">
        <v>-999</v>
      </c>
      <c r="P2245" s="3">
        <v>-999</v>
      </c>
      <c r="Q2245" s="3">
        <v>-999</v>
      </c>
      <c r="R2245" s="3">
        <v>-999</v>
      </c>
      <c r="S2245" s="3">
        <v>-999</v>
      </c>
      <c r="T2245" s="3">
        <v>-999</v>
      </c>
      <c r="V2245">
        <v>42057</v>
      </c>
      <c r="W2245" s="2">
        <v>-999</v>
      </c>
      <c r="X2245" s="2">
        <v>1.0072810847694059E-2</v>
      </c>
      <c r="Y2245" s="2">
        <v>-999</v>
      </c>
      <c r="Z2245" s="2">
        <v>-999</v>
      </c>
      <c r="AA2245" s="2">
        <v>-999</v>
      </c>
      <c r="AB2245" s="2">
        <v>-999</v>
      </c>
      <c r="AC2245" s="2">
        <v>-999</v>
      </c>
      <c r="AD2245" s="2">
        <v>-999</v>
      </c>
      <c r="AE2245" s="2">
        <v>-999</v>
      </c>
      <c r="AF2245" s="2">
        <v>-999</v>
      </c>
      <c r="AG2245" s="2">
        <v>-999</v>
      </c>
      <c r="AH2245" s="2">
        <v>-999</v>
      </c>
      <c r="AI2245" s="2">
        <v>-999</v>
      </c>
      <c r="AJ2245" s="2">
        <v>-999</v>
      </c>
      <c r="AK2245" s="2">
        <v>-999</v>
      </c>
      <c r="AL2245" s="2">
        <v>-999</v>
      </c>
      <c r="AM2245" s="2">
        <v>-999</v>
      </c>
      <c r="AN2245" s="2">
        <v>-999</v>
      </c>
      <c r="AO2245" s="2">
        <v>-999</v>
      </c>
      <c r="AP2245" s="2">
        <v>-999</v>
      </c>
      <c r="AQ2245" s="2">
        <v>-999</v>
      </c>
      <c r="AR2245" s="2">
        <v>-999</v>
      </c>
      <c r="AS2245" s="2">
        <v>-999</v>
      </c>
      <c r="AT2245" s="2">
        <v>-999</v>
      </c>
      <c r="AU2245" s="2">
        <v>-999</v>
      </c>
      <c r="AV2245" s="2">
        <v>-999</v>
      </c>
      <c r="AW2245" s="2">
        <v>-999</v>
      </c>
      <c r="AX2245" s="2">
        <v>-999</v>
      </c>
      <c r="AY2245" s="2">
        <v>-999</v>
      </c>
      <c r="AZ2245" s="2">
        <v>-999</v>
      </c>
      <c r="BA2245" s="2">
        <v>-999</v>
      </c>
      <c r="BB2245" s="2">
        <v>-999</v>
      </c>
      <c r="BC2245" s="2">
        <v>-999</v>
      </c>
      <c r="BD2245" s="2">
        <v>-999</v>
      </c>
      <c r="BE2245" s="2">
        <v>-999</v>
      </c>
      <c r="BF2245" s="2">
        <v>-999</v>
      </c>
      <c r="BG2245" s="2">
        <v>-999</v>
      </c>
      <c r="BH2245" s="2">
        <v>-999</v>
      </c>
      <c r="BI2245">
        <v>0</v>
      </c>
      <c r="BJ2245">
        <v>0.37547712355722768</v>
      </c>
      <c r="BK2245">
        <v>0.37547712355722768</v>
      </c>
      <c r="BL2245">
        <v>-999</v>
      </c>
      <c r="BM2245">
        <v>35.832131428973724</v>
      </c>
      <c r="BN2245">
        <f t="shared" si="217"/>
        <v>-999</v>
      </c>
      <c r="BO2245" t="s">
        <v>3748</v>
      </c>
      <c r="BP2245" t="s">
        <v>3748</v>
      </c>
      <c r="BQ2245">
        <v>0.14721754126020475</v>
      </c>
      <c r="BR2245">
        <v>2.3809523809523808E-2</v>
      </c>
      <c r="BS2245">
        <v>0.17241379310344829</v>
      </c>
      <c r="BT2245">
        <v>0.72222222222222221</v>
      </c>
      <c r="BU2245" t="s">
        <v>3748</v>
      </c>
      <c r="BY2245">
        <f t="shared" si="218"/>
        <v>-999</v>
      </c>
      <c r="CA2245">
        <f t="shared" si="219"/>
        <v>-999</v>
      </c>
    </row>
    <row r="2246" spans="1:82" x14ac:dyDescent="0.3">
      <c r="A2246">
        <v>0</v>
      </c>
      <c r="B2246" t="s">
        <v>1402</v>
      </c>
      <c r="C2246" t="s">
        <v>36</v>
      </c>
      <c r="D2246">
        <v>42059</v>
      </c>
      <c r="E2246" s="2">
        <f t="shared" ref="E2246:E2268" si="223">BO2246</f>
        <v>0.587740155956606</v>
      </c>
      <c r="F2246" s="2" t="s">
        <v>1939</v>
      </c>
      <c r="G2246" s="3">
        <v>2023</v>
      </c>
      <c r="H2246" s="1">
        <v>1.9005906569691748</v>
      </c>
      <c r="I2246" s="1">
        <f t="shared" si="220"/>
        <v>2.4854441616831267</v>
      </c>
      <c r="J2246" s="1">
        <v>2.6648889746200002</v>
      </c>
      <c r="K2246" s="1">
        <v>229.36237439799999</v>
      </c>
      <c r="L2246" s="2">
        <v>0.19576691193000006</v>
      </c>
      <c r="M2246" s="2">
        <v>8.8543785950294281E-3</v>
      </c>
      <c r="N2246" s="7">
        <v>0</v>
      </c>
      <c r="O2246" s="2">
        <v>3.9629542351280484E-3</v>
      </c>
      <c r="P2246" s="3">
        <v>83016.298564414028</v>
      </c>
      <c r="Q2246" s="3">
        <v>1949.2097358635365</v>
      </c>
      <c r="R2246" s="3">
        <v>190769.11575933339</v>
      </c>
      <c r="S2246" s="3">
        <v>330.74390756648154</v>
      </c>
      <c r="T2246" s="3">
        <v>66874.137267861079</v>
      </c>
      <c r="V2246">
        <v>42059</v>
      </c>
      <c r="W2246" s="2">
        <v>0.48917588861184402</v>
      </c>
      <c r="X2246" s="2">
        <v>5.0986568782604512E-2</v>
      </c>
      <c r="Y2246" s="2">
        <v>-5.4093602966684085E-2</v>
      </c>
      <c r="Z2246" s="2">
        <v>0.75996068573047004</v>
      </c>
      <c r="AA2246" s="2">
        <v>0.66109932155461137</v>
      </c>
      <c r="AB2246" s="2">
        <v>0.48322642152957035</v>
      </c>
      <c r="AC2246" s="2">
        <v>8.8543785950294281E-3</v>
      </c>
      <c r="AD2246" s="2">
        <v>0</v>
      </c>
      <c r="AE2246" s="2">
        <v>3.9629542351280484E-3</v>
      </c>
      <c r="AF2246">
        <v>147952.60843261055</v>
      </c>
      <c r="AG2246">
        <v>254.84360920300648</v>
      </c>
      <c r="AH2246">
        <v>47897.067785657207</v>
      </c>
      <c r="AI2246">
        <v>3769.8314946288879</v>
      </c>
      <c r="AJ2246">
        <v>4.9828591120767776</v>
      </c>
      <c r="AK2246">
        <v>338721.72419194394</v>
      </c>
      <c r="AL2246">
        <v>585.58751676948805</v>
      </c>
      <c r="AM2246">
        <v>110059.36178999911</v>
      </c>
      <c r="AN2246">
        <v>8481.6747581480759</v>
      </c>
      <c r="AO2246">
        <v>11.447775054466808</v>
      </c>
      <c r="AP2246">
        <v>190769.11575933339</v>
      </c>
      <c r="AQ2246">
        <v>330.74390756648154</v>
      </c>
      <c r="AR2246">
        <v>62162.2940043419</v>
      </c>
      <c r="AS2246">
        <v>4711.8432635191875</v>
      </c>
      <c r="AT2246">
        <v>6.4649159423900304</v>
      </c>
      <c r="AU2246" s="3">
        <v>15602083.152195971</v>
      </c>
      <c r="AV2246" s="3">
        <v>366334.47775819304</v>
      </c>
      <c r="AW2246">
        <v>48568.442113356003</v>
      </c>
      <c r="AX2246">
        <v>9127953.0107841268</v>
      </c>
      <c r="AY2246">
        <v>1140.379441870944</v>
      </c>
      <c r="AZ2246">
        <v>214322.91230522521</v>
      </c>
      <c r="BA2246">
        <v>131584.74067777002</v>
      </c>
      <c r="BB2246">
        <v>24730036.162980098</v>
      </c>
      <c r="BC2246">
        <v>3089.5891777344805</v>
      </c>
      <c r="BD2246">
        <v>580657.39006341831</v>
      </c>
      <c r="BE2246">
        <v>83016.298564414028</v>
      </c>
      <c r="BF2246">
        <v>15602083.152195971</v>
      </c>
      <c r="BG2246">
        <v>1949.2097358635365</v>
      </c>
      <c r="BH2246">
        <v>366334.47775819304</v>
      </c>
      <c r="BI2246">
        <v>1.2167906163012305</v>
      </c>
      <c r="BJ2246">
        <v>3.1173812732704054</v>
      </c>
      <c r="BK2246">
        <v>1.9005906569691748</v>
      </c>
      <c r="BL2246">
        <v>34.67338753222149</v>
      </c>
      <c r="BM2246">
        <v>37.158831693904617</v>
      </c>
      <c r="BN2246">
        <f t="shared" si="217"/>
        <v>2.4854441616831267</v>
      </c>
      <c r="BO2246">
        <v>0.587740155956606</v>
      </c>
      <c r="BP2246">
        <v>8.6602821606801932E-3</v>
      </c>
      <c r="BQ2246">
        <v>7.4557136076746106E-2</v>
      </c>
      <c r="BR2246">
        <v>4.1666666666666664E-2</v>
      </c>
      <c r="BS2246">
        <v>0.13793103448275862</v>
      </c>
      <c r="BT2246">
        <v>0.66666666666666663</v>
      </c>
      <c r="BU2246">
        <v>-7.1177661537479897E-2</v>
      </c>
      <c r="BV2246">
        <v>0.75996068573047004</v>
      </c>
      <c r="BW2246">
        <v>0.68578767796121509</v>
      </c>
      <c r="BX2246">
        <v>0.48322642152957035</v>
      </c>
      <c r="BY2246">
        <f t="shared" si="218"/>
        <v>0.12512999257238175</v>
      </c>
      <c r="BZ2246">
        <v>0</v>
      </c>
      <c r="CA2246">
        <f t="shared" si="219"/>
        <v>1.9582336269933264E-3</v>
      </c>
      <c r="CC2246">
        <v>0.12512999257238175</v>
      </c>
      <c r="CD2246">
        <v>1.9582336269933264E-3</v>
      </c>
    </row>
    <row r="2247" spans="1:82" x14ac:dyDescent="0.3">
      <c r="A2247">
        <v>0</v>
      </c>
      <c r="B2247" t="s">
        <v>1402</v>
      </c>
      <c r="C2247" t="s">
        <v>1417</v>
      </c>
      <c r="D2247">
        <v>42061</v>
      </c>
      <c r="E2247" s="2">
        <f t="shared" si="223"/>
        <v>0.64176316191238425</v>
      </c>
      <c r="F2247" s="2" t="s">
        <v>1940</v>
      </c>
      <c r="G2247" s="3">
        <v>3141</v>
      </c>
      <c r="H2247" s="1">
        <v>0.37643983922212321</v>
      </c>
      <c r="I2247" s="1">
        <f t="shared" si="220"/>
        <v>-2.7158955832928271</v>
      </c>
      <c r="J2247" s="1">
        <v>2.5714705557899999</v>
      </c>
      <c r="K2247" s="1">
        <v>138.825627809</v>
      </c>
      <c r="L2247" s="2">
        <v>0.20816775524000009</v>
      </c>
      <c r="M2247" s="2">
        <v>1.0503180201902239E-2</v>
      </c>
      <c r="N2247" s="7">
        <v>0</v>
      </c>
      <c r="O2247" s="2">
        <v>2.5814886086139828E-3</v>
      </c>
      <c r="P2247" s="3">
        <v>17843.026356508002</v>
      </c>
      <c r="Q2247" s="3">
        <v>418.95147450339192</v>
      </c>
      <c r="R2247" s="3">
        <v>75694.511072834488</v>
      </c>
      <c r="S2247" s="3">
        <v>130.87278397423336</v>
      </c>
      <c r="T2247" s="3">
        <v>31958.20975365577</v>
      </c>
      <c r="V2247">
        <v>42061</v>
      </c>
      <c r="W2247" s="2">
        <v>0.45079080530199583</v>
      </c>
      <c r="X2247" s="2">
        <v>1.009863732868106E-2</v>
      </c>
      <c r="Y2247" s="2">
        <v>9.3325780724402022E-2</v>
      </c>
      <c r="Z2247" s="2">
        <v>0.73332005405311218</v>
      </c>
      <c r="AA2247" s="2">
        <v>0.40014203986075919</v>
      </c>
      <c r="AB2247" s="2">
        <v>0.5138363702566715</v>
      </c>
      <c r="AC2247" s="2">
        <v>1.0503180201902239E-2</v>
      </c>
      <c r="AD2247" s="2">
        <v>0</v>
      </c>
      <c r="AE2247" s="2">
        <v>2.5814886086139828E-3</v>
      </c>
      <c r="AF2247">
        <v>162404.57957357098</v>
      </c>
      <c r="AG2247">
        <v>279.82947563229584</v>
      </c>
      <c r="AH2247">
        <v>52593.084067131735</v>
      </c>
      <c r="AI2247">
        <v>16075.737840451024</v>
      </c>
      <c r="AJ2247">
        <v>5.4713121488153202</v>
      </c>
      <c r="AK2247">
        <v>238099.09064640547</v>
      </c>
      <c r="AL2247">
        <v>410.7022596065292</v>
      </c>
      <c r="AM2247">
        <v>77190.21885467961</v>
      </c>
      <c r="AN2247">
        <v>23436.812806558912</v>
      </c>
      <c r="AO2247">
        <v>8.0297620000727186</v>
      </c>
      <c r="AP2247">
        <v>75694.511072834488</v>
      </c>
      <c r="AQ2247">
        <v>130.87278397423336</v>
      </c>
      <c r="AR2247">
        <v>24597.134787547875</v>
      </c>
      <c r="AS2247">
        <v>7361.074966107888</v>
      </c>
      <c r="AT2247">
        <v>2.5584498512573983</v>
      </c>
      <c r="AU2247" s="3">
        <v>3353418.3734421139</v>
      </c>
      <c r="AV2247" s="3">
        <v>78737.74011816748</v>
      </c>
      <c r="AW2247">
        <v>41963.840315410998</v>
      </c>
      <c r="AX2247">
        <v>7886684.1488783425</v>
      </c>
      <c r="AY2247">
        <v>985.30442228226389</v>
      </c>
      <c r="AZ2247">
        <v>185178.11312372866</v>
      </c>
      <c r="BA2247">
        <v>59806.866671919001</v>
      </c>
      <c r="BB2247">
        <v>11240102.522320457</v>
      </c>
      <c r="BC2247">
        <v>1404.2558967856558</v>
      </c>
      <c r="BD2247">
        <v>263915.85324189614</v>
      </c>
      <c r="BE2247">
        <v>17843.026356508002</v>
      </c>
      <c r="BF2247">
        <v>3353418.3734421139</v>
      </c>
      <c r="BG2247">
        <v>418.95147450339192</v>
      </c>
      <c r="BH2247">
        <v>78737.74011816748</v>
      </c>
      <c r="BI2247">
        <v>0.65479872471139344</v>
      </c>
      <c r="BJ2247">
        <v>1.0312385639335166</v>
      </c>
      <c r="BK2247">
        <v>0.37643983922212321</v>
      </c>
      <c r="BL2247">
        <v>36.183461120058283</v>
      </c>
      <c r="BM2247">
        <v>33.467565536765456</v>
      </c>
      <c r="BN2247">
        <f t="shared" ref="BN2247:BN2310" si="224">IF(BL2247=-999,-999,BM2247-BL2247)</f>
        <v>-2.7158955832928271</v>
      </c>
      <c r="BO2247">
        <v>0.64176316191238425</v>
      </c>
      <c r="BP2247">
        <v>5.0887771861947585E-3</v>
      </c>
      <c r="BQ2247">
        <v>0.13392705418542844</v>
      </c>
      <c r="BR2247">
        <v>5.9523809523809521E-2</v>
      </c>
      <c r="BS2247">
        <v>0.2413793103448276</v>
      </c>
      <c r="BT2247">
        <v>0.72222222222222221</v>
      </c>
      <c r="BU2247">
        <v>7.7777284068149974E-2</v>
      </c>
      <c r="BV2247">
        <v>0.73332005405311218</v>
      </c>
      <c r="BW2247">
        <v>0.41508510358999917</v>
      </c>
      <c r="BX2247">
        <v>0.5138363702566715</v>
      </c>
      <c r="BY2247">
        <f t="shared" ref="BY2247:BY2310" si="225">IF(I2247=-999,-999,CC2247)</f>
        <v>0.27450536180582724</v>
      </c>
      <c r="BZ2247">
        <v>0</v>
      </c>
      <c r="CA2247">
        <f t="shared" ref="CA2247:CA2310" si="226">IF(I2247=-999,-999,CD2247)</f>
        <v>1.2126279836578127E-3</v>
      </c>
      <c r="CC2247">
        <v>0.27450536180582724</v>
      </c>
      <c r="CD2247">
        <v>1.2126279836578127E-3</v>
      </c>
    </row>
    <row r="2248" spans="1:82" x14ac:dyDescent="0.3">
      <c r="A2248">
        <v>0</v>
      </c>
      <c r="B2248" t="s">
        <v>1402</v>
      </c>
      <c r="C2248" t="s">
        <v>1418</v>
      </c>
      <c r="D2248">
        <v>42063</v>
      </c>
      <c r="E2248" s="2">
        <f t="shared" si="223"/>
        <v>0.66365002542202511</v>
      </c>
      <c r="F2248" s="2" t="s">
        <v>1940</v>
      </c>
      <c r="G2248" s="3">
        <v>5185</v>
      </c>
      <c r="H2248" s="1">
        <v>4.9652251174466535</v>
      </c>
      <c r="I2248" s="1">
        <f t="shared" ref="I2248:I2311" si="227">BN2248</f>
        <v>6.6999535224061191</v>
      </c>
      <c r="J2248" s="1">
        <v>2.6351292333299998</v>
      </c>
      <c r="K2248" s="1">
        <v>193.648780286</v>
      </c>
      <c r="L2248" s="2">
        <v>0.26142403026000016</v>
      </c>
      <c r="M2248" s="2">
        <v>1.1697813548132577E-2</v>
      </c>
      <c r="N2248" s="7">
        <v>0</v>
      </c>
      <c r="O2248" s="2">
        <v>2.9672697870880825E-3</v>
      </c>
      <c r="P2248" s="3">
        <v>399289.87066116004</v>
      </c>
      <c r="Q2248" s="3">
        <v>9375.2638552118406</v>
      </c>
      <c r="R2248" s="3">
        <v>1144867.9308900384</v>
      </c>
      <c r="S2248" s="3">
        <v>1989.1156302792106</v>
      </c>
      <c r="T2248" s="3">
        <v>445652.99896549957</v>
      </c>
      <c r="V2248">
        <v>42063</v>
      </c>
      <c r="W2248" s="2">
        <v>0.49041800988428463</v>
      </c>
      <c r="X2248" s="2">
        <v>0.13320058742976096</v>
      </c>
      <c r="Y2248" s="2">
        <v>-0.18393650244065624</v>
      </c>
      <c r="Z2248" s="2">
        <v>0.75147394064904127</v>
      </c>
      <c r="AA2248" s="2">
        <v>0.55816076025095829</v>
      </c>
      <c r="AB2248" s="2">
        <v>0.64529290163982589</v>
      </c>
      <c r="AC2248" s="2">
        <v>1.1697813548132577E-2</v>
      </c>
      <c r="AD2248" s="2">
        <v>0</v>
      </c>
      <c r="AE2248" s="2">
        <v>2.9672697870880825E-3</v>
      </c>
      <c r="AF2248">
        <v>552009.75852724537</v>
      </c>
      <c r="AG2248">
        <v>950.1271364931863</v>
      </c>
      <c r="AH2248">
        <v>178573.45532002317</v>
      </c>
      <c r="AI2248">
        <v>36353.191389339336</v>
      </c>
      <c r="AJ2248">
        <v>18.578111774047493</v>
      </c>
      <c r="AK2248">
        <v>1696877.6894172837</v>
      </c>
      <c r="AL2248">
        <v>2939.2427667723964</v>
      </c>
      <c r="AM2248">
        <v>552421.58309904858</v>
      </c>
      <c r="AN2248">
        <v>108158.06257581351</v>
      </c>
      <c r="AO2248">
        <v>57.4546630583175</v>
      </c>
      <c r="AP2248">
        <v>1144867.9308900384</v>
      </c>
      <c r="AQ2248">
        <v>1989.1156302792101</v>
      </c>
      <c r="AR2248">
        <v>373848.12777902541</v>
      </c>
      <c r="AS2248">
        <v>71804.871186474178</v>
      </c>
      <c r="AT2248">
        <v>38.876551284270008</v>
      </c>
      <c r="AU2248" s="3">
        <v>75042538.292058423</v>
      </c>
      <c r="AV2248" s="3">
        <v>1761987.0889485134</v>
      </c>
      <c r="AW2248">
        <v>133375.86132648002</v>
      </c>
      <c r="AX2248">
        <v>25066659.377698656</v>
      </c>
      <c r="AY2248">
        <v>3131.6444110675202</v>
      </c>
      <c r="AZ2248">
        <v>588561.25061602972</v>
      </c>
      <c r="BA2248">
        <v>532665.73198764003</v>
      </c>
      <c r="BB2248">
        <v>100109197.66975707</v>
      </c>
      <c r="BC2248">
        <v>12506.908266279361</v>
      </c>
      <c r="BD2248">
        <v>2350548.3395645432</v>
      </c>
      <c r="BE2248">
        <v>399289.87066116004</v>
      </c>
      <c r="BF2248">
        <v>75042538.292058423</v>
      </c>
      <c r="BG2248">
        <v>9375.2638552118406</v>
      </c>
      <c r="BH2248">
        <v>1761987.0889485134</v>
      </c>
      <c r="BI2248">
        <v>2.0691189094651663</v>
      </c>
      <c r="BJ2248">
        <v>7.0343440269118194</v>
      </c>
      <c r="BK2248">
        <v>4.9652251174466535</v>
      </c>
      <c r="BL2248">
        <v>38.792969676815233</v>
      </c>
      <c r="BM2248">
        <v>45.492923199221352</v>
      </c>
      <c r="BN2248">
        <f t="shared" si="224"/>
        <v>6.6999535224061191</v>
      </c>
      <c r="BO2248">
        <v>0.66365002542202511</v>
      </c>
      <c r="BP2248">
        <v>1.6628588698505403E-2</v>
      </c>
      <c r="BQ2248">
        <v>0.11244645657857591</v>
      </c>
      <c r="BR2248">
        <v>9.5238095238095233E-2</v>
      </c>
      <c r="BS2248">
        <v>0.37931034482758619</v>
      </c>
      <c r="BT2248">
        <v>0.83333333333333337</v>
      </c>
      <c r="BU2248">
        <v>-0.19187195250112729</v>
      </c>
      <c r="BV2248">
        <v>0.75147394064904127</v>
      </c>
      <c r="BW2248">
        <v>0.57900493801966624</v>
      </c>
      <c r="BX2248">
        <v>0.64529290163982589</v>
      </c>
      <c r="BY2248">
        <f t="shared" si="225"/>
        <v>7.5654286830800693E-2</v>
      </c>
      <c r="BZ2248">
        <v>0</v>
      </c>
      <c r="CA2248">
        <f t="shared" si="226"/>
        <v>1.1125097153117452E-3</v>
      </c>
      <c r="CC2248">
        <v>7.5654286830800693E-2</v>
      </c>
      <c r="CD2248">
        <v>1.1125097153117452E-3</v>
      </c>
    </row>
    <row r="2249" spans="1:82" x14ac:dyDescent="0.3">
      <c r="A2249">
        <v>0</v>
      </c>
      <c r="B2249" t="s">
        <v>1402</v>
      </c>
      <c r="C2249" t="s">
        <v>41</v>
      </c>
      <c r="D2249">
        <v>42065</v>
      </c>
      <c r="E2249" s="2">
        <f t="shared" si="223"/>
        <v>0.75098533470949613</v>
      </c>
      <c r="F2249" s="2" t="s">
        <v>1942</v>
      </c>
      <c r="G2249" s="3">
        <v>1626</v>
      </c>
      <c r="H2249" s="1">
        <v>3.9132724032771202</v>
      </c>
      <c r="I2249" s="1">
        <f t="shared" si="227"/>
        <v>-0.36899273210193684</v>
      </c>
      <c r="J2249" s="1">
        <v>2.5638040210800002</v>
      </c>
      <c r="K2249" s="1">
        <v>172.72921188399999</v>
      </c>
      <c r="L2249" s="2">
        <v>0.31052178535999997</v>
      </c>
      <c r="M2249" s="2">
        <v>2.5860274278478729E-2</v>
      </c>
      <c r="N2249" s="7">
        <v>0</v>
      </c>
      <c r="O2249" s="2">
        <v>8.4260063136147624E-3</v>
      </c>
      <c r="P2249" s="3">
        <v>201827.99146335994</v>
      </c>
      <c r="Q2249" s="3">
        <v>4738.8897449446395</v>
      </c>
      <c r="R2249" s="3">
        <v>709028.81287860102</v>
      </c>
      <c r="S2249" s="3">
        <v>1224.5075023735451</v>
      </c>
      <c r="T2249" s="3">
        <v>258217.86903786252</v>
      </c>
      <c r="V2249">
        <v>42065</v>
      </c>
      <c r="W2249" s="2">
        <v>0.54907814107905106</v>
      </c>
      <c r="X2249" s="2">
        <v>0.10498017120263735</v>
      </c>
      <c r="Y2249" s="2">
        <v>1.3627669100244511E-2</v>
      </c>
      <c r="Z2249" s="2">
        <v>0.73113374721974078</v>
      </c>
      <c r="AA2249" s="2">
        <v>0.49786354492051699</v>
      </c>
      <c r="AB2249" s="2">
        <v>0.76648464067380284</v>
      </c>
      <c r="AC2249" s="2">
        <v>2.5860274278478729E-2</v>
      </c>
      <c r="AD2249" s="2">
        <v>0</v>
      </c>
      <c r="AE2249" s="2">
        <v>8.4260063136147624E-3</v>
      </c>
      <c r="AF2249">
        <v>366596.57043086155</v>
      </c>
      <c r="AG2249">
        <v>630.90428082232086</v>
      </c>
      <c r="AH2249">
        <v>118576.50736980504</v>
      </c>
      <c r="AI2249">
        <v>14776.313788373029</v>
      </c>
      <c r="AJ2249">
        <v>12.336335275110299</v>
      </c>
      <c r="AK2249">
        <v>1075625.3833094626</v>
      </c>
      <c r="AL2249">
        <v>1855.4117831958661</v>
      </c>
      <c r="AM2249">
        <v>348718.90344029508</v>
      </c>
      <c r="AN2249">
        <v>42851.786755745467</v>
      </c>
      <c r="AO2249">
        <v>36.275668295154027</v>
      </c>
      <c r="AP2249">
        <v>709028.81287860102</v>
      </c>
      <c r="AQ2249">
        <v>1224.5075023735453</v>
      </c>
      <c r="AR2249">
        <v>230142.39607049004</v>
      </c>
      <c r="AS2249">
        <v>28075.472967372436</v>
      </c>
      <c r="AT2249">
        <v>23.939333020043726</v>
      </c>
      <c r="AU2249" s="3">
        <v>37931552.715623863</v>
      </c>
      <c r="AV2249" s="3">
        <v>890626.93866489548</v>
      </c>
      <c r="AW2249">
        <v>97085.18984122001</v>
      </c>
      <c r="AX2249">
        <v>18246190.578758888</v>
      </c>
      <c r="AY2249">
        <v>2279.5451076372801</v>
      </c>
      <c r="AZ2249">
        <v>428417.70752935042</v>
      </c>
      <c r="BA2249">
        <v>298913.18130457995</v>
      </c>
      <c r="BB2249">
        <v>56177743.294382758</v>
      </c>
      <c r="BC2249">
        <v>7018.4348525819196</v>
      </c>
      <c r="BD2249">
        <v>1319044.6461942459</v>
      </c>
      <c r="BE2249">
        <v>201827.99146335994</v>
      </c>
      <c r="BF2249">
        <v>37931552.715623863</v>
      </c>
      <c r="BG2249">
        <v>4738.8897449446395</v>
      </c>
      <c r="BH2249">
        <v>890626.93866489548</v>
      </c>
      <c r="BI2249">
        <v>1.847748682900402</v>
      </c>
      <c r="BJ2249">
        <v>5.7610210861775224</v>
      </c>
      <c r="BK2249">
        <v>3.9132724032771202</v>
      </c>
      <c r="BL2249">
        <v>40.164995269942665</v>
      </c>
      <c r="BM2249">
        <v>39.796002537840728</v>
      </c>
      <c r="BN2249">
        <f t="shared" si="224"/>
        <v>-0.36899273210193684</v>
      </c>
      <c r="BO2249">
        <v>0.75098533470949613</v>
      </c>
      <c r="BP2249">
        <v>1.6803710231349311E-2</v>
      </c>
      <c r="BQ2249">
        <v>0.10780429313438884</v>
      </c>
      <c r="BR2249">
        <v>7.7380952380952384E-2</v>
      </c>
      <c r="BS2249">
        <v>0.51724137931034486</v>
      </c>
      <c r="BT2249">
        <v>0.72222222222222221</v>
      </c>
      <c r="BU2249">
        <v>1.0567141358571426E-2</v>
      </c>
      <c r="BV2249">
        <v>0.73113374721974078</v>
      </c>
      <c r="BW2249">
        <v>0.51645595946111722</v>
      </c>
      <c r="BX2249">
        <v>0.76648464067380284</v>
      </c>
      <c r="BY2249">
        <f t="shared" si="225"/>
        <v>0.26078251457487145</v>
      </c>
      <c r="BZ2249">
        <v>0</v>
      </c>
      <c r="CA2249">
        <f t="shared" si="226"/>
        <v>2.6958145835747861E-3</v>
      </c>
      <c r="CC2249">
        <v>0.26078251457487145</v>
      </c>
      <c r="CD2249">
        <v>2.6958145835747861E-3</v>
      </c>
    </row>
    <row r="2250" spans="1:82" x14ac:dyDescent="0.3">
      <c r="A2250">
        <v>0</v>
      </c>
      <c r="B2250" t="s">
        <v>1402</v>
      </c>
      <c r="C2250" t="s">
        <v>1419</v>
      </c>
      <c r="D2250">
        <v>42067</v>
      </c>
      <c r="E2250" s="2">
        <f t="shared" si="223"/>
        <v>0.60501110960986559</v>
      </c>
      <c r="F2250" s="2" t="s">
        <v>1939</v>
      </c>
      <c r="G2250" s="3">
        <v>1096</v>
      </c>
      <c r="H2250" s="1">
        <v>1.6253533458914589</v>
      </c>
      <c r="I2250" s="1">
        <f t="shared" si="227"/>
        <v>2.4294493323412496</v>
      </c>
      <c r="J2250" s="1">
        <v>2.4975935159199998</v>
      </c>
      <c r="K2250" s="1">
        <v>133.23841345899999</v>
      </c>
      <c r="L2250" s="2">
        <v>0.22294242279999987</v>
      </c>
      <c r="M2250" s="2">
        <v>5.8904976461804179E-3</v>
      </c>
      <c r="N2250" s="7">
        <v>0</v>
      </c>
      <c r="O2250" s="2">
        <v>2.2103084749993656E-3</v>
      </c>
      <c r="P2250" s="3">
        <v>50359.371256458013</v>
      </c>
      <c r="Q2250" s="3">
        <v>1182.430178682192</v>
      </c>
      <c r="R2250" s="3">
        <v>127171.5730743193</v>
      </c>
      <c r="S2250" s="3">
        <v>221.88942021678986</v>
      </c>
      <c r="T2250" s="3">
        <v>44755.063134853648</v>
      </c>
      <c r="V2250">
        <v>42067</v>
      </c>
      <c r="W2250" s="2">
        <v>0.41965964451260551</v>
      </c>
      <c r="X2250" s="2">
        <v>4.3602860964540309E-2</v>
      </c>
      <c r="Y2250" s="2">
        <v>-5.6298662465174745E-2</v>
      </c>
      <c r="Z2250" s="2">
        <v>0.71225214225113986</v>
      </c>
      <c r="AA2250" s="2">
        <v>0.38403781341184862</v>
      </c>
      <c r="AB2250" s="2">
        <v>0.55030581069439255</v>
      </c>
      <c r="AC2250" s="2">
        <v>5.8904976461804179E-3</v>
      </c>
      <c r="AD2250" s="2">
        <v>0</v>
      </c>
      <c r="AE2250" s="2">
        <v>2.2103084749993656E-3</v>
      </c>
      <c r="AF2250">
        <v>98495.467050723979</v>
      </c>
      <c r="AG2250">
        <v>170.67213865178604</v>
      </c>
      <c r="AH2250">
        <v>32077.300347821478</v>
      </c>
      <c r="AI2250">
        <v>2448.6273581291475</v>
      </c>
      <c r="AJ2250">
        <v>3.3361444312501378</v>
      </c>
      <c r="AK2250">
        <v>225667.04012504328</v>
      </c>
      <c r="AL2250">
        <v>392.5615588685759</v>
      </c>
      <c r="AM2250">
        <v>73780.730283856072</v>
      </c>
      <c r="AN2250">
        <v>5500.2605569481848</v>
      </c>
      <c r="AO2250">
        <v>7.6720308273287676</v>
      </c>
      <c r="AP2250">
        <v>127171.5730743193</v>
      </c>
      <c r="AQ2250">
        <v>221.88942021678986</v>
      </c>
      <c r="AR2250">
        <v>41703.42993603459</v>
      </c>
      <c r="AS2250">
        <v>3051.6331988190373</v>
      </c>
      <c r="AT2250">
        <v>4.3358863960786298</v>
      </c>
      <c r="AU2250" s="3">
        <v>9464540.2339387182</v>
      </c>
      <c r="AV2250" s="3">
        <v>222225.92778153118</v>
      </c>
      <c r="AW2250">
        <v>32933.572992422007</v>
      </c>
      <c r="AX2250">
        <v>6189535.7081957916</v>
      </c>
      <c r="AY2250">
        <v>773.27515468292802</v>
      </c>
      <c r="AZ2250">
        <v>145329.33257110949</v>
      </c>
      <c r="BA2250">
        <v>83292.944248880027</v>
      </c>
      <c r="BB2250">
        <v>15654075.942134513</v>
      </c>
      <c r="BC2250">
        <v>1955.7053333651202</v>
      </c>
      <c r="BD2250">
        <v>367555.2603526407</v>
      </c>
      <c r="BE2250">
        <v>50359.371256458013</v>
      </c>
      <c r="BF2250">
        <v>9464540.2339387182</v>
      </c>
      <c r="BG2250">
        <v>1182.430178682192</v>
      </c>
      <c r="BH2250">
        <v>222225.92778153118</v>
      </c>
      <c r="BI2250">
        <v>1.168320241611805</v>
      </c>
      <c r="BJ2250">
        <v>2.7936735875032639</v>
      </c>
      <c r="BK2250">
        <v>1.6253533458914589</v>
      </c>
      <c r="BL2250">
        <v>35.967492095133586</v>
      </c>
      <c r="BM2250">
        <v>38.396941427474836</v>
      </c>
      <c r="BN2250">
        <f t="shared" si="224"/>
        <v>2.4294493323412496</v>
      </c>
      <c r="BO2250">
        <v>0.60501110960986559</v>
      </c>
      <c r="BP2250">
        <v>8.559651378488433E-3</v>
      </c>
      <c r="BQ2250">
        <v>0.1526130231760488</v>
      </c>
      <c r="BR2250">
        <v>4.7619047619047616E-2</v>
      </c>
      <c r="BS2250">
        <v>0.27586206896551724</v>
      </c>
      <c r="BT2250">
        <v>0.72222222222222221</v>
      </c>
      <c r="BU2250">
        <v>-6.9574092617208497E-2</v>
      </c>
      <c r="BV2250">
        <v>0.71225214225113986</v>
      </c>
      <c r="BW2250">
        <v>0.39837947449361893</v>
      </c>
      <c r="BX2250">
        <v>0.55030581069439255</v>
      </c>
      <c r="BY2250">
        <f t="shared" si="225"/>
        <v>0.20044095512327911</v>
      </c>
      <c r="BZ2250">
        <v>0</v>
      </c>
      <c r="CA2250">
        <f t="shared" si="226"/>
        <v>9.7143185632487194E-4</v>
      </c>
      <c r="CC2250">
        <v>0.20044095512327911</v>
      </c>
      <c r="CD2250">
        <v>9.7143185632487194E-4</v>
      </c>
    </row>
    <row r="2251" spans="1:82" x14ac:dyDescent="0.3">
      <c r="A2251">
        <v>0</v>
      </c>
      <c r="B2251" t="s">
        <v>1402</v>
      </c>
      <c r="C2251" t="s">
        <v>1420</v>
      </c>
      <c r="D2251">
        <v>42069</v>
      </c>
      <c r="E2251" s="2">
        <f t="shared" si="223"/>
        <v>0.58346449588541183</v>
      </c>
      <c r="F2251" s="2" t="s">
        <v>1939</v>
      </c>
      <c r="G2251" s="3">
        <v>8914</v>
      </c>
      <c r="H2251" s="1">
        <v>30.890290835483814</v>
      </c>
      <c r="I2251" s="1">
        <f t="shared" si="227"/>
        <v>8.9047035550268987</v>
      </c>
      <c r="J2251" s="1">
        <v>2.4980159183200001</v>
      </c>
      <c r="K2251" s="1">
        <v>150.88393917799999</v>
      </c>
      <c r="L2251" s="2">
        <v>0.28776820828000016</v>
      </c>
      <c r="M2251" s="2">
        <v>6.3638838002823633E-2</v>
      </c>
      <c r="N2251" s="7">
        <v>0</v>
      </c>
      <c r="O2251" s="2">
        <v>7.4390167144643875E-3</v>
      </c>
      <c r="P2251" s="3">
        <v>1618422.8645850101</v>
      </c>
      <c r="Q2251" s="3">
        <v>38000.316310724236</v>
      </c>
      <c r="R2251" s="3">
        <v>5518273.2966140741</v>
      </c>
      <c r="S2251" s="3">
        <v>9500.342199569026</v>
      </c>
      <c r="T2251" s="3">
        <v>2244592.1137794987</v>
      </c>
      <c r="V2251">
        <v>42069</v>
      </c>
      <c r="W2251" s="2">
        <v>0.63937621384665611</v>
      </c>
      <c r="X2251" s="2">
        <v>0.82868445797247625</v>
      </c>
      <c r="Y2251" s="2">
        <v>-0.25566830536884544</v>
      </c>
      <c r="Z2251" s="2">
        <v>0.71237260100969069</v>
      </c>
      <c r="AA2251" s="2">
        <v>0.43489813918203335</v>
      </c>
      <c r="AB2251" s="2">
        <v>0.71032024843321284</v>
      </c>
      <c r="AC2251" s="2">
        <v>6.3638838002823633E-2</v>
      </c>
      <c r="AD2251" s="2">
        <v>0</v>
      </c>
      <c r="AE2251" s="2">
        <v>7.4390167144643875E-3</v>
      </c>
      <c r="AF2251">
        <v>3058758.9924143152</v>
      </c>
      <c r="AG2251">
        <v>5244.2966485471725</v>
      </c>
      <c r="AH2251">
        <v>985649.3276371141</v>
      </c>
      <c r="AI2251">
        <v>259787.29636391913</v>
      </c>
      <c r="AJ2251">
        <v>102.56224978422109</v>
      </c>
      <c r="AK2251">
        <v>8577032.2890283894</v>
      </c>
      <c r="AL2251">
        <v>14744.638848116198</v>
      </c>
      <c r="AM2251">
        <v>2771209.2470825221</v>
      </c>
      <c r="AN2251">
        <v>718819.49069800961</v>
      </c>
      <c r="AO2251">
        <v>288.3231491291599</v>
      </c>
      <c r="AP2251">
        <v>5518273.2966140741</v>
      </c>
      <c r="AQ2251">
        <v>9500.342199569026</v>
      </c>
      <c r="AR2251">
        <v>1785559.919445408</v>
      </c>
      <c r="AS2251">
        <v>459032.19433409045</v>
      </c>
      <c r="AT2251">
        <v>185.76089934493882</v>
      </c>
      <c r="AU2251" s="3">
        <v>304166393.17010677</v>
      </c>
      <c r="AV2251" s="3">
        <v>7141779.4474375127</v>
      </c>
      <c r="AW2251">
        <v>637974.4188624901</v>
      </c>
      <c r="AX2251">
        <v>119900912.28101639</v>
      </c>
      <c r="AY2251">
        <v>14979.539801015761</v>
      </c>
      <c r="AZ2251">
        <v>2815254.7102029021</v>
      </c>
      <c r="BA2251">
        <v>2256397.2834475003</v>
      </c>
      <c r="BB2251">
        <v>424067305.45112318</v>
      </c>
      <c r="BC2251">
        <v>52979.856111739995</v>
      </c>
      <c r="BD2251">
        <v>9957034.1576404143</v>
      </c>
      <c r="BE2251">
        <v>1618422.8645850101</v>
      </c>
      <c r="BF2251">
        <v>304166393.17010677</v>
      </c>
      <c r="BG2251">
        <v>38000.316310724236</v>
      </c>
      <c r="BH2251">
        <v>7141779.4474375127</v>
      </c>
      <c r="BI2251">
        <v>16.335309343656125</v>
      </c>
      <c r="BJ2251">
        <v>47.225600179139938</v>
      </c>
      <c r="BK2251">
        <v>30.890290835483814</v>
      </c>
      <c r="BL2251">
        <v>42.178348070303812</v>
      </c>
      <c r="BM2251">
        <v>51.083051625330711</v>
      </c>
      <c r="BN2251">
        <f t="shared" si="224"/>
        <v>8.9047035550268987</v>
      </c>
      <c r="BO2251">
        <v>0.58346449588541183</v>
      </c>
      <c r="BP2251">
        <v>0.11541775527599489</v>
      </c>
      <c r="BQ2251">
        <v>0.19118112257575753</v>
      </c>
      <c r="BR2251">
        <v>4.1666666666666664E-2</v>
      </c>
      <c r="BS2251">
        <v>0.13793103448275862</v>
      </c>
      <c r="BT2251">
        <v>0.77777777777777779</v>
      </c>
      <c r="BU2251">
        <v>-0.25501115072409536</v>
      </c>
      <c r="BV2251">
        <v>0.71237260100969069</v>
      </c>
      <c r="BW2251">
        <v>0.45113914852908027</v>
      </c>
      <c r="BX2251">
        <v>0.71032024843321284</v>
      </c>
      <c r="BY2251">
        <f t="shared" si="225"/>
        <v>0.1146116373967631</v>
      </c>
      <c r="BZ2251">
        <v>0</v>
      </c>
      <c r="CA2251">
        <f t="shared" si="226"/>
        <v>2.5794896880785845E-3</v>
      </c>
      <c r="CC2251">
        <v>0.1146116373967631</v>
      </c>
      <c r="CD2251">
        <v>2.5794896880785845E-3</v>
      </c>
    </row>
    <row r="2252" spans="1:82" x14ac:dyDescent="0.3">
      <c r="A2252">
        <v>0</v>
      </c>
      <c r="B2252" t="s">
        <v>1402</v>
      </c>
      <c r="C2252" t="s">
        <v>1105</v>
      </c>
      <c r="D2252">
        <v>42071</v>
      </c>
      <c r="E2252" s="2">
        <f t="shared" si="223"/>
        <v>0.64849574454082026</v>
      </c>
      <c r="F2252" s="2" t="s">
        <v>1940</v>
      </c>
      <c r="G2252" s="3">
        <v>115714</v>
      </c>
      <c r="H2252" s="1">
        <v>33.642154565906694</v>
      </c>
      <c r="I2252" s="1">
        <f t="shared" si="227"/>
        <v>-2.1714283664025658</v>
      </c>
      <c r="J2252" s="1">
        <v>2.43259363643</v>
      </c>
      <c r="K2252" s="1">
        <v>125.037797767</v>
      </c>
      <c r="L2252" s="2">
        <v>0.19715145697999992</v>
      </c>
      <c r="M2252" s="2">
        <v>0.15695367823864143</v>
      </c>
      <c r="N2252" s="7">
        <v>0</v>
      </c>
      <c r="O2252" s="2">
        <v>1.9416671783597397E-3</v>
      </c>
      <c r="P2252" s="3">
        <v>1646885.5029310999</v>
      </c>
      <c r="Q2252" s="3">
        <v>38668.614617586398</v>
      </c>
      <c r="R2252" s="3">
        <v>11360746.290828966</v>
      </c>
      <c r="S2252" s="3">
        <v>17876.59696743291</v>
      </c>
      <c r="T2252" s="3">
        <v>3820268.6594127747</v>
      </c>
      <c r="V2252">
        <v>42071</v>
      </c>
      <c r="W2252" s="2">
        <v>0.6877925675517137</v>
      </c>
      <c r="X2252" s="2">
        <v>0.90250787116093567</v>
      </c>
      <c r="Y2252" s="2">
        <v>8.8959605991372384E-2</v>
      </c>
      <c r="Z2252" s="2">
        <v>0.69371577789972749</v>
      </c>
      <c r="AA2252" s="2">
        <v>0.36040088741410936</v>
      </c>
      <c r="AB2252" s="2">
        <v>0.48664399982899786</v>
      </c>
      <c r="AC2252" s="2">
        <v>0.15695367823864143</v>
      </c>
      <c r="AD2252" s="2">
        <v>0</v>
      </c>
      <c r="AE2252" s="2">
        <v>1.9416671783597397E-3</v>
      </c>
      <c r="AF2252">
        <v>11540067.030759819</v>
      </c>
      <c r="AG2252">
        <v>18243.245421922122</v>
      </c>
      <c r="AH2252">
        <v>3428761.5268708719</v>
      </c>
      <c r="AI2252">
        <v>461004.66093738039</v>
      </c>
      <c r="AJ2252">
        <v>358.21744868581823</v>
      </c>
      <c r="AK2252">
        <v>22900813.321588784</v>
      </c>
      <c r="AL2252">
        <v>36119.842389355035</v>
      </c>
      <c r="AM2252">
        <v>6788612.611242922</v>
      </c>
      <c r="AN2252">
        <v>921422.23597810476</v>
      </c>
      <c r="AO2252">
        <v>709.31949764035585</v>
      </c>
      <c r="AP2252">
        <v>11360746.290828966</v>
      </c>
      <c r="AQ2252">
        <v>17876.596967432914</v>
      </c>
      <c r="AR2252">
        <v>3359851.0843720501</v>
      </c>
      <c r="AS2252">
        <v>460417.57504072436</v>
      </c>
      <c r="AT2252">
        <v>351.10204895453762</v>
      </c>
      <c r="AU2252" s="3">
        <v>309515661.4208709</v>
      </c>
      <c r="AV2252" s="3">
        <v>7267379.4312291872</v>
      </c>
      <c r="AW2252">
        <v>1595115.2952695002</v>
      </c>
      <c r="AX2252">
        <v>299785968.59294987</v>
      </c>
      <c r="AY2252">
        <v>37453.058220268002</v>
      </c>
      <c r="AZ2252">
        <v>7038927.7619171683</v>
      </c>
      <c r="BA2252">
        <v>3242000.7982005998</v>
      </c>
      <c r="BB2252">
        <v>609301630.01382077</v>
      </c>
      <c r="BC2252">
        <v>76121.672837854392</v>
      </c>
      <c r="BD2252">
        <v>14306307.193146354</v>
      </c>
      <c r="BE2252">
        <v>1646885.5029310999</v>
      </c>
      <c r="BF2252">
        <v>309515661.4208709</v>
      </c>
      <c r="BG2252">
        <v>38668.614617586398</v>
      </c>
      <c r="BH2252">
        <v>7267379.4312291872</v>
      </c>
      <c r="BI2252">
        <v>26.401448762427123</v>
      </c>
      <c r="BJ2252">
        <v>60.043603328333816</v>
      </c>
      <c r="BK2252">
        <v>33.642154565906694</v>
      </c>
      <c r="BL2252">
        <v>30.834672555677724</v>
      </c>
      <c r="BM2252">
        <v>28.663244189275158</v>
      </c>
      <c r="BN2252">
        <f t="shared" si="224"/>
        <v>-2.1714283664025658</v>
      </c>
      <c r="BO2252">
        <v>0.64849574454082026</v>
      </c>
      <c r="BP2252">
        <v>0.20733170350118088</v>
      </c>
      <c r="BQ2252">
        <v>0.28029386820408414</v>
      </c>
      <c r="BR2252">
        <v>0.24404761904761904</v>
      </c>
      <c r="BS2252">
        <v>0.2413793103448276</v>
      </c>
      <c r="BT2252">
        <v>0.72222222222222221</v>
      </c>
      <c r="BU2252">
        <v>6.2184938893183418E-2</v>
      </c>
      <c r="BV2252">
        <v>0.69371577789972749</v>
      </c>
      <c r="BW2252">
        <v>0.3738598417158811</v>
      </c>
      <c r="BX2252">
        <v>0.48664399982899786</v>
      </c>
      <c r="BY2252">
        <f t="shared" si="225"/>
        <v>0.10077650122819212</v>
      </c>
      <c r="BZ2252">
        <v>0</v>
      </c>
      <c r="CA2252">
        <f t="shared" si="226"/>
        <v>9.5008529417000751E-4</v>
      </c>
      <c r="CC2252">
        <v>0.10077650122819212</v>
      </c>
      <c r="CD2252">
        <v>9.5008529417000751E-4</v>
      </c>
    </row>
    <row r="2253" spans="1:82" x14ac:dyDescent="0.3">
      <c r="A2253">
        <v>0</v>
      </c>
      <c r="B2253" t="s">
        <v>1402</v>
      </c>
      <c r="C2253" t="s">
        <v>44</v>
      </c>
      <c r="D2253">
        <v>42073</v>
      </c>
      <c r="E2253" s="2">
        <f t="shared" si="223"/>
        <v>0.63097236115000432</v>
      </c>
      <c r="F2253" s="2" t="s">
        <v>1940</v>
      </c>
      <c r="G2253" s="3">
        <v>497</v>
      </c>
      <c r="H2253" s="1">
        <v>23.59328078124458</v>
      </c>
      <c r="I2253" s="1">
        <f t="shared" si="227"/>
        <v>1.7605845917236707</v>
      </c>
      <c r="J2253" s="1">
        <v>2.6304459257600001</v>
      </c>
      <c r="K2253" s="1">
        <v>237.56662842099999</v>
      </c>
      <c r="L2253" s="2">
        <v>0.2258210730900001</v>
      </c>
      <c r="M2253" s="2">
        <v>4.4550716211483862E-2</v>
      </c>
      <c r="N2253" s="7">
        <v>0</v>
      </c>
      <c r="O2253" s="2">
        <v>4.8548170247326685E-4</v>
      </c>
      <c r="P2253" s="3">
        <v>784325.98583987996</v>
      </c>
      <c r="Q2253" s="3">
        <v>18415.851755949116</v>
      </c>
      <c r="R2253" s="3">
        <v>2825667.3905323371</v>
      </c>
      <c r="S2253" s="3">
        <v>4881.816055714211</v>
      </c>
      <c r="T2253" s="3">
        <v>1064077.9061767559</v>
      </c>
      <c r="V2253">
        <v>42073</v>
      </c>
      <c r="W2253" s="2">
        <v>0.66860314635805529</v>
      </c>
      <c r="X2253" s="2">
        <v>0.63292978366973951</v>
      </c>
      <c r="Y2253" s="2">
        <v>-5.4221386892807116E-2</v>
      </c>
      <c r="Z2253" s="2">
        <v>0.75013837670387118</v>
      </c>
      <c r="AA2253" s="2">
        <v>0.6847467344430711</v>
      </c>
      <c r="AB2253" s="2">
        <v>0.55741140307850934</v>
      </c>
      <c r="AC2253" s="2">
        <v>4.4550716211483862E-2</v>
      </c>
      <c r="AD2253" s="2">
        <v>0</v>
      </c>
      <c r="AE2253" s="2">
        <v>4.8548170247326685E-4</v>
      </c>
      <c r="AF2253">
        <v>1388742.1048638204</v>
      </c>
      <c r="AG2253">
        <v>2385.8588116166106</v>
      </c>
      <c r="AH2253">
        <v>448414.78106667852</v>
      </c>
      <c r="AI2253">
        <v>74175.12043794799</v>
      </c>
      <c r="AJ2253">
        <v>46.655529739399022</v>
      </c>
      <c r="AK2253">
        <v>4214409.4953961577</v>
      </c>
      <c r="AL2253">
        <v>7267.6748673308211</v>
      </c>
      <c r="AM2253">
        <v>1365937.002906624</v>
      </c>
      <c r="AN2253">
        <v>220730.80477475835</v>
      </c>
      <c r="AO2253">
        <v>142.09418518417843</v>
      </c>
      <c r="AP2253">
        <v>2825667.3905323371</v>
      </c>
      <c r="AQ2253">
        <v>4881.816055714211</v>
      </c>
      <c r="AR2253">
        <v>917522.22183994553</v>
      </c>
      <c r="AS2253">
        <v>146555.68433681037</v>
      </c>
      <c r="AT2253">
        <v>95.438655444779414</v>
      </c>
      <c r="AU2253" s="3">
        <v>147406225.77874702</v>
      </c>
      <c r="AV2253" s="3">
        <v>3461075.1790130767</v>
      </c>
      <c r="AW2253">
        <v>296012.79926492</v>
      </c>
      <c r="AX2253">
        <v>55632645.493849061</v>
      </c>
      <c r="AY2253">
        <v>6950.3343348860799</v>
      </c>
      <c r="AZ2253">
        <v>1306245.8348984898</v>
      </c>
      <c r="BA2253">
        <v>1080338.7851048</v>
      </c>
      <c r="BB2253">
        <v>203038871.27259612</v>
      </c>
      <c r="BC2253">
        <v>25366.186090835196</v>
      </c>
      <c r="BD2253">
        <v>4767321.0139115667</v>
      </c>
      <c r="BE2253">
        <v>784325.98583987996</v>
      </c>
      <c r="BF2253">
        <v>147406225.77874702</v>
      </c>
      <c r="BG2253">
        <v>18415.851755949116</v>
      </c>
      <c r="BH2253">
        <v>3461075.1790130767</v>
      </c>
      <c r="BI2253">
        <v>9.4815098677907645</v>
      </c>
      <c r="BJ2253">
        <v>33.074790649035343</v>
      </c>
      <c r="BK2253">
        <v>23.59328078124458</v>
      </c>
      <c r="BL2253">
        <v>43.216226870063657</v>
      </c>
      <c r="BM2253">
        <v>44.976811461787328</v>
      </c>
      <c r="BN2253">
        <f t="shared" si="224"/>
        <v>1.7605845917236707</v>
      </c>
      <c r="BO2253">
        <v>0.63097236115000432</v>
      </c>
      <c r="BP2253">
        <v>7.2446709313216978E-2</v>
      </c>
      <c r="BQ2253">
        <v>9.6355025938877181E-2</v>
      </c>
      <c r="BR2253">
        <v>5.9523809523809521E-2</v>
      </c>
      <c r="BS2253">
        <v>0.20689655172413793</v>
      </c>
      <c r="BT2253">
        <v>0.66666666666666663</v>
      </c>
      <c r="BU2253">
        <v>-5.0419275600602366E-2</v>
      </c>
      <c r="BV2253">
        <v>0.75013837670387118</v>
      </c>
      <c r="BW2253">
        <v>0.71031818925629786</v>
      </c>
      <c r="BX2253">
        <v>0.55741140307850934</v>
      </c>
      <c r="BY2253">
        <f t="shared" si="225"/>
        <v>0.12233896015054863</v>
      </c>
      <c r="BZ2253">
        <v>0</v>
      </c>
      <c r="CA2253">
        <f t="shared" si="226"/>
        <v>2.1124917026738724E-4</v>
      </c>
      <c r="CC2253">
        <v>0.12233896015054863</v>
      </c>
      <c r="CD2253">
        <v>2.1124917026738724E-4</v>
      </c>
    </row>
    <row r="2254" spans="1:82" x14ac:dyDescent="0.3">
      <c r="A2254">
        <v>0</v>
      </c>
      <c r="B2254" t="s">
        <v>1402</v>
      </c>
      <c r="C2254" t="s">
        <v>1421</v>
      </c>
      <c r="D2254">
        <v>42075</v>
      </c>
      <c r="E2254" s="2">
        <f t="shared" si="223"/>
        <v>0.6248987458522488</v>
      </c>
      <c r="F2254" s="2" t="s">
        <v>1940</v>
      </c>
      <c r="G2254" s="3">
        <v>4875</v>
      </c>
      <c r="H2254" s="1">
        <v>29.295026425710581</v>
      </c>
      <c r="I2254" s="1">
        <f t="shared" si="227"/>
        <v>1.1952011303599441</v>
      </c>
      <c r="J2254" s="1">
        <v>2.43526825008</v>
      </c>
      <c r="K2254" s="1">
        <v>132.513851606</v>
      </c>
      <c r="L2254" s="2">
        <v>0.24720156303999996</v>
      </c>
      <c r="M2254" s="2">
        <v>4.2437165814725335E-2</v>
      </c>
      <c r="N2254" s="7">
        <v>0</v>
      </c>
      <c r="O2254" s="2">
        <v>2.8383531450447315E-3</v>
      </c>
      <c r="P2254" s="3">
        <v>563951.99206224002</v>
      </c>
      <c r="Q2254" s="3">
        <v>13241.504770709758</v>
      </c>
      <c r="R2254" s="3">
        <v>4774963.4899672847</v>
      </c>
      <c r="S2254" s="3">
        <v>7515.4091735263182</v>
      </c>
      <c r="T2254" s="3">
        <v>1686955.1159410218</v>
      </c>
      <c r="V2254">
        <v>42075</v>
      </c>
      <c r="W2254" s="2">
        <v>0.64318395803571471</v>
      </c>
      <c r="X2254" s="2">
        <v>0.78588878376609561</v>
      </c>
      <c r="Y2254" s="2">
        <v>-1.195154223535617E-3</v>
      </c>
      <c r="Z2254" s="2">
        <v>0.69447851182330789</v>
      </c>
      <c r="AA2254" s="2">
        <v>0.38194938303742532</v>
      </c>
      <c r="AB2254" s="2">
        <v>0.61018649947877146</v>
      </c>
      <c r="AC2254" s="2">
        <v>4.2437165814725335E-2</v>
      </c>
      <c r="AD2254" s="2">
        <v>0</v>
      </c>
      <c r="AE2254" s="2">
        <v>2.8383531450447315E-3</v>
      </c>
      <c r="AF2254">
        <v>2988258.5443186355</v>
      </c>
      <c r="AG2254">
        <v>4710.9583582112327</v>
      </c>
      <c r="AH2254">
        <v>885410.04628021817</v>
      </c>
      <c r="AI2254">
        <v>170879.15804504819</v>
      </c>
      <c r="AJ2254">
        <v>92.515781861282861</v>
      </c>
      <c r="AK2254">
        <v>7763222.0342859197</v>
      </c>
      <c r="AL2254">
        <v>12226.367531737551</v>
      </c>
      <c r="AM2254">
        <v>2297907.9454705948</v>
      </c>
      <c r="AN2254">
        <v>445336.3747956939</v>
      </c>
      <c r="AO2254">
        <v>240.11897219664593</v>
      </c>
      <c r="AP2254">
        <v>4774963.4899672847</v>
      </c>
      <c r="AQ2254">
        <v>7515.4091735263182</v>
      </c>
      <c r="AR2254">
        <v>1412497.8991903765</v>
      </c>
      <c r="AS2254">
        <v>274457.21675064572</v>
      </c>
      <c r="AT2254">
        <v>147.60319033536308</v>
      </c>
      <c r="AU2254" s="3">
        <v>105989137.38817739</v>
      </c>
      <c r="AV2254" s="3">
        <v>2488608.406607192</v>
      </c>
      <c r="AW2254">
        <v>297471.16359355999</v>
      </c>
      <c r="AX2254">
        <v>55906730.485773668</v>
      </c>
      <c r="AY2254">
        <v>6984.5765017494396</v>
      </c>
      <c r="AZ2254">
        <v>1312681.3077387896</v>
      </c>
      <c r="BA2254">
        <v>861423.15565580002</v>
      </c>
      <c r="BB2254">
        <v>161895867.87395105</v>
      </c>
      <c r="BC2254">
        <v>20226.081272459196</v>
      </c>
      <c r="BD2254">
        <v>3801289.7143459814</v>
      </c>
      <c r="BE2254">
        <v>563951.99206224002</v>
      </c>
      <c r="BF2254">
        <v>105989137.38817739</v>
      </c>
      <c r="BG2254">
        <v>13241.504770709758</v>
      </c>
      <c r="BH2254">
        <v>2488608.406607192</v>
      </c>
      <c r="BI2254">
        <v>15.491545473456361</v>
      </c>
      <c r="BJ2254">
        <v>44.786571899166944</v>
      </c>
      <c r="BK2254">
        <v>29.295026425710581</v>
      </c>
      <c r="BL2254">
        <v>26.596629548301454</v>
      </c>
      <c r="BM2254">
        <v>27.791830678661398</v>
      </c>
      <c r="BN2254">
        <f t="shared" si="224"/>
        <v>1.1952011303599441</v>
      </c>
      <c r="BO2254">
        <v>0.6248987458522488</v>
      </c>
      <c r="BP2254">
        <v>0.11722904458506155</v>
      </c>
      <c r="BQ2254">
        <v>0.24893540310598053</v>
      </c>
      <c r="BR2254">
        <v>0.125</v>
      </c>
      <c r="BS2254">
        <v>0.20689655172413793</v>
      </c>
      <c r="BT2254">
        <v>0.72222222222222221</v>
      </c>
      <c r="BU2254">
        <v>-3.4227935126236571E-2</v>
      </c>
      <c r="BV2254">
        <v>0.69447851182330789</v>
      </c>
      <c r="BW2254">
        <v>0.39621305294338727</v>
      </c>
      <c r="BX2254">
        <v>0.61018649947877146</v>
      </c>
      <c r="BY2254">
        <f t="shared" si="225"/>
        <v>0.11858094322536139</v>
      </c>
      <c r="BZ2254">
        <v>0</v>
      </c>
      <c r="CA2254">
        <f t="shared" si="226"/>
        <v>1.1285848229666731E-3</v>
      </c>
      <c r="CC2254">
        <v>0.11858094322536139</v>
      </c>
      <c r="CD2254">
        <v>1.1285848229666731E-3</v>
      </c>
    </row>
    <row r="2255" spans="1:82" x14ac:dyDescent="0.3">
      <c r="A2255">
        <v>0</v>
      </c>
      <c r="B2255" t="s">
        <v>1402</v>
      </c>
      <c r="C2255" t="s">
        <v>1422</v>
      </c>
      <c r="D2255">
        <v>42077</v>
      </c>
      <c r="E2255" s="2">
        <f t="shared" si="223"/>
        <v>0.63400542866289722</v>
      </c>
      <c r="F2255" s="2" t="s">
        <v>1940</v>
      </c>
      <c r="G2255" s="3">
        <v>53975</v>
      </c>
      <c r="H2255" s="1">
        <v>36.424297924984941</v>
      </c>
      <c r="I2255" s="1">
        <f t="shared" si="227"/>
        <v>-2.0704773653238888</v>
      </c>
      <c r="J2255" s="1">
        <v>2.4942113316199999</v>
      </c>
      <c r="K2255" s="1">
        <v>164.66038416000001</v>
      </c>
      <c r="L2255" s="2">
        <v>0.26474155133999999</v>
      </c>
      <c r="M2255" s="2">
        <v>5.4624960923753865E-2</v>
      </c>
      <c r="N2255" s="7">
        <v>0</v>
      </c>
      <c r="O2255" s="2">
        <v>1.2226804793799031E-2</v>
      </c>
      <c r="P2255" s="3">
        <v>636887.83585060015</v>
      </c>
      <c r="Q2255" s="3">
        <v>14954.027001454406</v>
      </c>
      <c r="R2255" s="3">
        <v>4663051.2257542685</v>
      </c>
      <c r="S2255" s="3">
        <v>7389.6868684333358</v>
      </c>
      <c r="T2255" s="3">
        <v>1612212.609018215</v>
      </c>
      <c r="V2255">
        <v>42077</v>
      </c>
      <c r="W2255" s="2">
        <v>0.75865600829880775</v>
      </c>
      <c r="X2255" s="2">
        <v>0.97714358675837909</v>
      </c>
      <c r="Y2255" s="2">
        <v>8.5019368172094031E-2</v>
      </c>
      <c r="Z2255" s="2">
        <v>0.71128762660925982</v>
      </c>
      <c r="AA2255" s="2">
        <v>0.47460647606570511</v>
      </c>
      <c r="AB2255" s="2">
        <v>0.65348179231615455</v>
      </c>
      <c r="AC2255" s="2">
        <v>5.4624960923753865E-2</v>
      </c>
      <c r="AD2255" s="2">
        <v>0</v>
      </c>
      <c r="AE2255" s="2">
        <v>1.2226804793799031E-2</v>
      </c>
      <c r="AF2255">
        <v>7732044.7730544321</v>
      </c>
      <c r="AG2255">
        <v>12262.888904448802</v>
      </c>
      <c r="AH2255">
        <v>2304772.0244633812</v>
      </c>
      <c r="AI2255">
        <v>369476.34603547596</v>
      </c>
      <c r="AJ2255">
        <v>240.74945518046056</v>
      </c>
      <c r="AK2255">
        <v>12395095.998808701</v>
      </c>
      <c r="AL2255">
        <v>19652.575772882141</v>
      </c>
      <c r="AM2255">
        <v>3693640.8054347844</v>
      </c>
      <c r="AN2255">
        <v>592820.17408228863</v>
      </c>
      <c r="AO2255">
        <v>385.83232021823068</v>
      </c>
      <c r="AP2255">
        <v>4663051.2257542685</v>
      </c>
      <c r="AQ2255">
        <v>7389.6868684333385</v>
      </c>
      <c r="AR2255">
        <v>1388868.7809714032</v>
      </c>
      <c r="AS2255">
        <v>223343.82804681268</v>
      </c>
      <c r="AT2255">
        <v>145.08286503777012</v>
      </c>
      <c r="AU2255" s="3">
        <v>119696699.86976179</v>
      </c>
      <c r="AV2255" s="3">
        <v>2810459.8346533412</v>
      </c>
      <c r="AW2255">
        <v>1043784.8431936001</v>
      </c>
      <c r="AX2255">
        <v>196168923.42980519</v>
      </c>
      <c r="AY2255">
        <v>24507.9052388864</v>
      </c>
      <c r="AZ2255">
        <v>4606015.71059631</v>
      </c>
      <c r="BA2255">
        <v>1680672.6790442001</v>
      </c>
      <c r="BB2255">
        <v>315865623.29956698</v>
      </c>
      <c r="BC2255">
        <v>39461.932240340808</v>
      </c>
      <c r="BD2255">
        <v>7416475.5452496512</v>
      </c>
      <c r="BE2255">
        <v>636887.83585060015</v>
      </c>
      <c r="BF2255">
        <v>119696699.86976179</v>
      </c>
      <c r="BG2255">
        <v>14954.027001454406</v>
      </c>
      <c r="BH2255">
        <v>2810459.8346533412</v>
      </c>
      <c r="BI2255">
        <v>46.526567879060025</v>
      </c>
      <c r="BJ2255">
        <v>82.950865804044966</v>
      </c>
      <c r="BK2255">
        <v>36.424297924984941</v>
      </c>
      <c r="BL2255">
        <v>32.345091866144813</v>
      </c>
      <c r="BM2255">
        <v>30.274614500820924</v>
      </c>
      <c r="BN2255">
        <f t="shared" si="224"/>
        <v>-2.0704773653238888</v>
      </c>
      <c r="BO2255">
        <v>0.63400542866289722</v>
      </c>
      <c r="BP2255">
        <v>0.35721099657132521</v>
      </c>
      <c r="BQ2255">
        <v>0.2446138149360236</v>
      </c>
      <c r="BR2255">
        <v>6.5476190476190479E-2</v>
      </c>
      <c r="BS2255">
        <v>0.13793103448275862</v>
      </c>
      <c r="BT2255">
        <v>0.72222222222222221</v>
      </c>
      <c r="BU2255">
        <v>5.9293923960149521E-2</v>
      </c>
      <c r="BV2255">
        <v>0.71128762660925982</v>
      </c>
      <c r="BW2255">
        <v>0.49233036936276464</v>
      </c>
      <c r="BX2255">
        <v>0.65348179231615455</v>
      </c>
      <c r="BY2255">
        <f t="shared" si="225"/>
        <v>4.3250851633825894E-2</v>
      </c>
      <c r="BZ2255">
        <v>0</v>
      </c>
      <c r="CA2255">
        <f t="shared" si="226"/>
        <v>4.548201089091047E-3</v>
      </c>
      <c r="CC2255">
        <v>4.3250851633825894E-2</v>
      </c>
      <c r="CD2255">
        <v>4.548201089091047E-3</v>
      </c>
    </row>
    <row r="2256" spans="1:82" x14ac:dyDescent="0.3">
      <c r="A2256">
        <v>0</v>
      </c>
      <c r="B2256" t="s">
        <v>1402</v>
      </c>
      <c r="C2256" t="s">
        <v>1423</v>
      </c>
      <c r="D2256">
        <v>42079</v>
      </c>
      <c r="E2256" s="2">
        <f t="shared" si="223"/>
        <v>0.6302263869792667</v>
      </c>
      <c r="F2256" s="2" t="s">
        <v>1940</v>
      </c>
      <c r="G2256" s="3">
        <v>12864</v>
      </c>
      <c r="H2256" s="1">
        <v>27.499881350960422</v>
      </c>
      <c r="I2256" s="1">
        <f t="shared" si="227"/>
        <v>6.510604309811896</v>
      </c>
      <c r="J2256" s="1">
        <v>2.5055671018900001</v>
      </c>
      <c r="K2256" s="1">
        <v>157.47912693999999</v>
      </c>
      <c r="L2256" s="2">
        <v>0.28534616905999988</v>
      </c>
      <c r="M2256" s="2">
        <v>0.1648031236455158</v>
      </c>
      <c r="N2256" s="7">
        <v>0</v>
      </c>
      <c r="O2256" s="2">
        <v>1.4911828149112644E-2</v>
      </c>
      <c r="P2256" s="3">
        <v>2732024.4033384002</v>
      </c>
      <c r="Q2256" s="3">
        <v>64147.506666681606</v>
      </c>
      <c r="R2256" s="3">
        <v>6719683.5469786618</v>
      </c>
      <c r="S2256" s="3">
        <v>11615.00416078566</v>
      </c>
      <c r="T2256" s="3">
        <v>2654507.1136457124</v>
      </c>
      <c r="V2256">
        <v>42079</v>
      </c>
      <c r="W2256" s="2">
        <v>0.66427755676408062</v>
      </c>
      <c r="X2256" s="2">
        <v>0.73773097161812862</v>
      </c>
      <c r="Y2256" s="2">
        <v>-0.19110497301372575</v>
      </c>
      <c r="Z2256" s="2">
        <v>0.71452601253962211</v>
      </c>
      <c r="AA2256" s="2">
        <v>0.45390768321220487</v>
      </c>
      <c r="AB2256" s="2">
        <v>0.70434174402944771</v>
      </c>
      <c r="AC2256" s="2">
        <v>0.1648031236455158</v>
      </c>
      <c r="AD2256" s="2">
        <v>0</v>
      </c>
      <c r="AE2256" s="2">
        <v>1.4911828149112644E-2</v>
      </c>
      <c r="AF2256">
        <v>4181169.5695649907</v>
      </c>
      <c r="AG2256">
        <v>7183.7593313723992</v>
      </c>
      <c r="AH2256">
        <v>1350165.3375835647</v>
      </c>
      <c r="AI2256">
        <v>302627.10083031375</v>
      </c>
      <c r="AJ2256">
        <v>140.47812224633969</v>
      </c>
      <c r="AK2256">
        <v>10900853.116543652</v>
      </c>
      <c r="AL2256">
        <v>18798.763492158057</v>
      </c>
      <c r="AM2256">
        <v>3533169.4292289522</v>
      </c>
      <c r="AN2256">
        <v>774130.12283063901</v>
      </c>
      <c r="AO2256">
        <v>367.54424309393238</v>
      </c>
      <c r="AP2256">
        <v>6719683.5469786618</v>
      </c>
      <c r="AQ2256">
        <v>11615.004160785658</v>
      </c>
      <c r="AR2256">
        <v>2183004.0916453875</v>
      </c>
      <c r="AS2256">
        <v>471503.02200032526</v>
      </c>
      <c r="AT2256">
        <v>227.06612084759269</v>
      </c>
      <c r="AU2256" s="3">
        <v>513456666.36341894</v>
      </c>
      <c r="AV2256" s="3">
        <v>12055882.40293614</v>
      </c>
      <c r="AW2256">
        <v>1149894.5785664001</v>
      </c>
      <c r="AX2256">
        <v>216111187.09576923</v>
      </c>
      <c r="AY2256">
        <v>26999.345267353601</v>
      </c>
      <c r="AZ2256">
        <v>5074256.9495464358</v>
      </c>
      <c r="BA2256">
        <v>3881918.9819048</v>
      </c>
      <c r="BB2256">
        <v>729567853.4591881</v>
      </c>
      <c r="BC2256">
        <v>91146.851934035207</v>
      </c>
      <c r="BD2256">
        <v>17130139.352482576</v>
      </c>
      <c r="BE2256">
        <v>2732024.4033384002</v>
      </c>
      <c r="BF2256">
        <v>513456666.36341894</v>
      </c>
      <c r="BG2256">
        <v>64147.506666681606</v>
      </c>
      <c r="BH2256">
        <v>12055882.40293614</v>
      </c>
      <c r="BI2256">
        <v>14.375579218271492</v>
      </c>
      <c r="BJ2256">
        <v>41.875460569231912</v>
      </c>
      <c r="BK2256">
        <v>27.499881350960422</v>
      </c>
      <c r="BL2256">
        <v>44.314862942632686</v>
      </c>
      <c r="BM2256">
        <v>50.825467252444582</v>
      </c>
      <c r="BN2256">
        <f t="shared" si="224"/>
        <v>6.510604309811896</v>
      </c>
      <c r="BO2256">
        <v>0.6302263869792667</v>
      </c>
      <c r="BP2256">
        <v>0.10971165368293982</v>
      </c>
      <c r="BQ2256">
        <v>0.19009080280586937</v>
      </c>
      <c r="BR2256">
        <v>0.1130952380952381</v>
      </c>
      <c r="BS2256">
        <v>0.10344827586206896</v>
      </c>
      <c r="BT2256">
        <v>0.83333333333333337</v>
      </c>
      <c r="BU2256">
        <v>-0.18644940695607143</v>
      </c>
      <c r="BV2256">
        <v>0.71452601253962211</v>
      </c>
      <c r="BW2256">
        <v>0.47085859254378098</v>
      </c>
      <c r="BX2256">
        <v>0.70434174402944771</v>
      </c>
      <c r="BY2256">
        <f t="shared" si="225"/>
        <v>0.16730775115350324</v>
      </c>
      <c r="BZ2256">
        <v>0</v>
      </c>
      <c r="CA2256">
        <f t="shared" si="226"/>
        <v>5.200619049186575E-3</v>
      </c>
      <c r="CC2256">
        <v>0.16730775115350324</v>
      </c>
      <c r="CD2256">
        <v>5.200619049186575E-3</v>
      </c>
    </row>
    <row r="2257" spans="1:82" x14ac:dyDescent="0.3">
      <c r="A2257">
        <v>0</v>
      </c>
      <c r="B2257" t="s">
        <v>1402</v>
      </c>
      <c r="C2257" t="s">
        <v>1424</v>
      </c>
      <c r="D2257">
        <v>42081</v>
      </c>
      <c r="E2257" s="2">
        <f t="shared" si="223"/>
        <v>0.79700101536600387</v>
      </c>
      <c r="F2257" s="2" t="s">
        <v>1943</v>
      </c>
      <c r="G2257" s="3">
        <v>7951</v>
      </c>
      <c r="H2257" s="1">
        <v>9.388985539773687</v>
      </c>
      <c r="I2257" s="1">
        <f t="shared" si="227"/>
        <v>3.4149166009804688</v>
      </c>
      <c r="J2257" s="1">
        <v>2.4789894024999999</v>
      </c>
      <c r="K2257" s="1">
        <v>159.239183279</v>
      </c>
      <c r="L2257" s="2">
        <v>0.2667430205300001</v>
      </c>
      <c r="M2257" s="2">
        <v>0.11513276266309788</v>
      </c>
      <c r="N2257" s="7">
        <v>0</v>
      </c>
      <c r="O2257" s="2">
        <v>2.2966890219186463E-3</v>
      </c>
      <c r="P2257" s="3">
        <v>854347.81111152016</v>
      </c>
      <c r="Q2257" s="3">
        <v>20059.953286644482</v>
      </c>
      <c r="R2257" s="3">
        <v>4522614.3999054059</v>
      </c>
      <c r="S2257" s="3">
        <v>7866.0612193736224</v>
      </c>
      <c r="T2257" s="3">
        <v>1673676.8103087698</v>
      </c>
      <c r="V2257">
        <v>42081</v>
      </c>
      <c r="W2257" s="2">
        <v>0.54001370954580619</v>
      </c>
      <c r="X2257" s="2">
        <v>0.25187546580174225</v>
      </c>
      <c r="Y2257" s="2">
        <v>-8.0744867351269206E-2</v>
      </c>
      <c r="Z2257" s="2">
        <v>0.70694670741812338</v>
      </c>
      <c r="AA2257" s="2">
        <v>0.45898075613737316</v>
      </c>
      <c r="AB2257" s="2">
        <v>0.65842217159143912</v>
      </c>
      <c r="AC2257" s="2">
        <v>0.11513276266309788</v>
      </c>
      <c r="AD2257" s="2">
        <v>0</v>
      </c>
      <c r="AE2257" s="2">
        <v>2.2966890219186463E-3</v>
      </c>
      <c r="AF2257">
        <v>1223182.9963722513</v>
      </c>
      <c r="AG2257">
        <v>2115.8905151452464</v>
      </c>
      <c r="AH2257">
        <v>397675.07510934054</v>
      </c>
      <c r="AI2257">
        <v>54369.141032259096</v>
      </c>
      <c r="AJ2257">
        <v>41.362856544214921</v>
      </c>
      <c r="AK2257">
        <v>5745797.3962776568</v>
      </c>
      <c r="AL2257">
        <v>9981.9517345188706</v>
      </c>
      <c r="AM2257">
        <v>1876076.9412920731</v>
      </c>
      <c r="AN2257">
        <v>249644.08515829642</v>
      </c>
      <c r="AO2257">
        <v>195.09449876154864</v>
      </c>
      <c r="AP2257">
        <v>4522614.3999054059</v>
      </c>
      <c r="AQ2257">
        <v>7866.0612193736242</v>
      </c>
      <c r="AR2257">
        <v>1478401.8661827326</v>
      </c>
      <c r="AS2257">
        <v>195274.94412603733</v>
      </c>
      <c r="AT2257">
        <v>153.73164221733373</v>
      </c>
      <c r="AU2257" s="3">
        <v>160566127.6202991</v>
      </c>
      <c r="AV2257" s="3">
        <v>3770067.6206919639</v>
      </c>
      <c r="AW2257">
        <v>259889.53075908002</v>
      </c>
      <c r="AX2257">
        <v>48843638.4108615</v>
      </c>
      <c r="AY2257">
        <v>6102.1656272899199</v>
      </c>
      <c r="AZ2257">
        <v>1146841.0079928676</v>
      </c>
      <c r="BA2257">
        <v>1114237.3418706001</v>
      </c>
      <c r="BB2257">
        <v>209409766.03116059</v>
      </c>
      <c r="BC2257">
        <v>26162.118913934402</v>
      </c>
      <c r="BD2257">
        <v>4916908.6286848318</v>
      </c>
      <c r="BE2257">
        <v>854347.81111152016</v>
      </c>
      <c r="BF2257">
        <v>160566127.6202991</v>
      </c>
      <c r="BG2257">
        <v>20059.953286644482</v>
      </c>
      <c r="BH2257">
        <v>3770067.6206919639</v>
      </c>
      <c r="BI2257">
        <v>3.2042668055335941</v>
      </c>
      <c r="BJ2257">
        <v>12.593252345307281</v>
      </c>
      <c r="BK2257">
        <v>9.388985539773687</v>
      </c>
      <c r="BL2257">
        <v>32.739756873590167</v>
      </c>
      <c r="BM2257">
        <v>36.154673474570636</v>
      </c>
      <c r="BN2257">
        <f t="shared" si="224"/>
        <v>3.4149166009804688</v>
      </c>
      <c r="BO2257">
        <v>0.79700101536600387</v>
      </c>
      <c r="BP2257">
        <v>3.0925616905597156E-2</v>
      </c>
      <c r="BQ2257">
        <v>0.12938875667734448</v>
      </c>
      <c r="BR2257">
        <v>0.16666666666666666</v>
      </c>
      <c r="BS2257">
        <v>0.68965517241379315</v>
      </c>
      <c r="BT2257">
        <v>0.83333333333333337</v>
      </c>
      <c r="BU2257">
        <v>-9.7795710622083157E-2</v>
      </c>
      <c r="BV2257">
        <v>0.70694670741812338</v>
      </c>
      <c r="BW2257">
        <v>0.47612111632507592</v>
      </c>
      <c r="BX2257">
        <v>0.65842217159143912</v>
      </c>
      <c r="BY2257">
        <f t="shared" si="225"/>
        <v>0.37666823812198946</v>
      </c>
      <c r="BZ2257">
        <v>0</v>
      </c>
      <c r="CA2257">
        <f t="shared" si="226"/>
        <v>8.5743738802334572E-4</v>
      </c>
      <c r="CC2257">
        <v>0.37666823812198946</v>
      </c>
      <c r="CD2257">
        <v>8.5743738802334572E-4</v>
      </c>
    </row>
    <row r="2258" spans="1:82" x14ac:dyDescent="0.3">
      <c r="A2258">
        <v>0</v>
      </c>
      <c r="B2258" t="s">
        <v>1402</v>
      </c>
      <c r="C2258" t="s">
        <v>1425</v>
      </c>
      <c r="D2258">
        <v>42083</v>
      </c>
      <c r="E2258" s="2">
        <f t="shared" si="223"/>
        <v>0.76378309612043116</v>
      </c>
      <c r="F2258" s="2" t="s">
        <v>1942</v>
      </c>
      <c r="G2258" s="3">
        <v>225</v>
      </c>
      <c r="H2258" s="1">
        <v>0.37427923692042431</v>
      </c>
      <c r="I2258" s="1">
        <f t="shared" si="227"/>
        <v>-4.5975789125103432</v>
      </c>
      <c r="J2258" s="1">
        <v>2.5735095707700002</v>
      </c>
      <c r="K2258" s="1">
        <v>170.04927455999999</v>
      </c>
      <c r="L2258" s="2">
        <v>0.31024248698000001</v>
      </c>
      <c r="M2258" s="2">
        <v>1.7382388950842383E-2</v>
      </c>
      <c r="N2258" s="7">
        <v>0</v>
      </c>
      <c r="O2258" s="2">
        <v>1.3890540157590848E-2</v>
      </c>
      <c r="P2258" s="3">
        <v>21574.966096303</v>
      </c>
      <c r="Q2258" s="3">
        <v>506.5768372364721</v>
      </c>
      <c r="R2258" s="3">
        <v>88339.681287722284</v>
      </c>
      <c r="S2258" s="3">
        <v>151.48802967898521</v>
      </c>
      <c r="T2258" s="3">
        <v>33538.834715335572</v>
      </c>
      <c r="V2258">
        <v>42083</v>
      </c>
      <c r="W2258" s="2">
        <v>0.55175101623958256</v>
      </c>
      <c r="X2258" s="2">
        <v>1.0040675506410978E-2</v>
      </c>
      <c r="Y2258" s="2">
        <v>0.12768477366294362</v>
      </c>
      <c r="Z2258" s="2">
        <v>0.73390153089405141</v>
      </c>
      <c r="AA2258" s="2">
        <v>0.49013906634657728</v>
      </c>
      <c r="AB2258" s="2">
        <v>0.76579522714944459</v>
      </c>
      <c r="AC2258" s="2">
        <v>1.7382388950842383E-2</v>
      </c>
      <c r="AD2258" s="2">
        <v>0</v>
      </c>
      <c r="AE2258" s="2">
        <v>1.3890540157590848E-2</v>
      </c>
      <c r="AF2258">
        <v>228581.95682175909</v>
      </c>
      <c r="AG2258">
        <v>392.38013481655622</v>
      </c>
      <c r="AH2258">
        <v>73746.632194660444</v>
      </c>
      <c r="AI2258">
        <v>13050.334613884188</v>
      </c>
      <c r="AJ2258">
        <v>7.6733042026764551</v>
      </c>
      <c r="AK2258">
        <v>316921.63810948137</v>
      </c>
      <c r="AL2258">
        <v>543.86816449554146</v>
      </c>
      <c r="AM2258">
        <v>102218.33862254291</v>
      </c>
      <c r="AN2258">
        <v>18117.462901337294</v>
      </c>
      <c r="AO2258">
        <v>10.635916180521006</v>
      </c>
      <c r="AP2258">
        <v>88339.681287722284</v>
      </c>
      <c r="AQ2258">
        <v>151.48802967898524</v>
      </c>
      <c r="AR2258">
        <v>28471.706427882469</v>
      </c>
      <c r="AS2258">
        <v>5067.1282874531062</v>
      </c>
      <c r="AT2258">
        <v>2.962611977844551</v>
      </c>
      <c r="AU2258" s="3">
        <v>4054799.1281391857</v>
      </c>
      <c r="AV2258" s="3">
        <v>95206.050790222565</v>
      </c>
      <c r="AW2258">
        <v>56979.385887627002</v>
      </c>
      <c r="AX2258">
        <v>10708705.783720618</v>
      </c>
      <c r="AY2258">
        <v>1337.867089189848</v>
      </c>
      <c r="AZ2258">
        <v>251438.74074234004</v>
      </c>
      <c r="BA2258">
        <v>78554.351983929999</v>
      </c>
      <c r="BB2258">
        <v>14763504.911859803</v>
      </c>
      <c r="BC2258">
        <v>1844.4439264263201</v>
      </c>
      <c r="BD2258">
        <v>346644.79153256258</v>
      </c>
      <c r="BE2258">
        <v>21574.966096303</v>
      </c>
      <c r="BF2258">
        <v>4054799.1281391857</v>
      </c>
      <c r="BG2258">
        <v>506.5768372364721</v>
      </c>
      <c r="BH2258">
        <v>95206.050790222565</v>
      </c>
      <c r="BI2258">
        <v>0.68113075048307958</v>
      </c>
      <c r="BJ2258">
        <v>1.0554099874035039</v>
      </c>
      <c r="BK2258">
        <v>0.37427923692042431</v>
      </c>
      <c r="BL2258">
        <v>42.674816437112689</v>
      </c>
      <c r="BM2258">
        <v>38.077237524602346</v>
      </c>
      <c r="BN2258">
        <f t="shared" si="224"/>
        <v>-4.5975789125103432</v>
      </c>
      <c r="BO2258">
        <v>0.76378309612043116</v>
      </c>
      <c r="BP2258">
        <v>6.2998666413729186E-3</v>
      </c>
      <c r="BQ2258">
        <v>9.0607014465026031E-2</v>
      </c>
      <c r="BR2258">
        <v>7.1428571428571425E-2</v>
      </c>
      <c r="BS2258">
        <v>0.37931034482758619</v>
      </c>
      <c r="BT2258">
        <v>0.77777777777777779</v>
      </c>
      <c r="BU2258">
        <v>0.13166456151841607</v>
      </c>
      <c r="BV2258">
        <v>0.73390153089405141</v>
      </c>
      <c r="BW2258">
        <v>0.50844301488234156</v>
      </c>
      <c r="BX2258">
        <v>0.76579522714944459</v>
      </c>
      <c r="BY2258">
        <f t="shared" si="225"/>
        <v>0.31270282600992638</v>
      </c>
      <c r="BZ2258">
        <v>0</v>
      </c>
      <c r="CA2258">
        <f t="shared" si="226"/>
        <v>4.4081760278843881E-3</v>
      </c>
      <c r="CC2258">
        <v>0.31270282600992638</v>
      </c>
      <c r="CD2258">
        <v>4.4081760278843881E-3</v>
      </c>
    </row>
    <row r="2259" spans="1:82" x14ac:dyDescent="0.3">
      <c r="A2259">
        <v>0</v>
      </c>
      <c r="B2259" t="s">
        <v>1402</v>
      </c>
      <c r="C2259" t="s">
        <v>502</v>
      </c>
      <c r="D2259">
        <v>42085</v>
      </c>
      <c r="E2259" s="2">
        <f t="shared" si="223"/>
        <v>0.66925335171464739</v>
      </c>
      <c r="F2259" s="2" t="s">
        <v>1941</v>
      </c>
      <c r="G2259" s="3">
        <v>1237</v>
      </c>
      <c r="H2259" s="1">
        <v>15.207950621743343</v>
      </c>
      <c r="I2259" s="1">
        <f t="shared" si="227"/>
        <v>4.9586085055800382</v>
      </c>
      <c r="J2259" s="1">
        <v>2.6128443399300001</v>
      </c>
      <c r="K2259" s="1">
        <v>243.42912923099999</v>
      </c>
      <c r="L2259" s="2">
        <v>0.24958864865000008</v>
      </c>
      <c r="M2259" s="2">
        <v>5.0374972783895654E-2</v>
      </c>
      <c r="N2259" s="7">
        <v>0</v>
      </c>
      <c r="O2259" s="2">
        <v>3.2288262151130117E-4</v>
      </c>
      <c r="P2259" s="3">
        <v>964982.3133315302</v>
      </c>
      <c r="Q2259" s="3">
        <v>22657.634134608721</v>
      </c>
      <c r="R2259" s="3">
        <v>3671199.0331416959</v>
      </c>
      <c r="S2259" s="3">
        <v>6357.8199365884266</v>
      </c>
      <c r="T2259" s="3">
        <v>1350518.2655532653</v>
      </c>
      <c r="V2259">
        <v>42085</v>
      </c>
      <c r="W2259" s="2">
        <v>0.60954563050711097</v>
      </c>
      <c r="X2259" s="2">
        <v>0.4079790761754471</v>
      </c>
      <c r="Y2259" s="2">
        <v>-0.13655194311080837</v>
      </c>
      <c r="Z2259" s="2">
        <v>0.74511883804214596</v>
      </c>
      <c r="AA2259" s="2">
        <v>0.70164442883726619</v>
      </c>
      <c r="AB2259" s="2">
        <v>0.6160787252171922</v>
      </c>
      <c r="AC2259" s="2">
        <v>5.0374972783895654E-2</v>
      </c>
      <c r="AD2259" s="2">
        <v>0</v>
      </c>
      <c r="AE2259" s="2">
        <v>3.2288262151130117E-4</v>
      </c>
      <c r="AF2259">
        <v>1595836.3460154189</v>
      </c>
      <c r="AG2259">
        <v>2750.1209207173511</v>
      </c>
      <c r="AH2259">
        <v>516876.71733382036</v>
      </c>
      <c r="AI2259">
        <v>69387.9229164313</v>
      </c>
      <c r="AJ2259">
        <v>53.770811483457869</v>
      </c>
      <c r="AK2259">
        <v>5267035.3791571148</v>
      </c>
      <c r="AL2259">
        <v>9107.9408573057772</v>
      </c>
      <c r="AM2259">
        <v>1711809.3013767642</v>
      </c>
      <c r="AN2259">
        <v>224973.60442675289</v>
      </c>
      <c r="AO2259">
        <v>178.0510383725092</v>
      </c>
      <c r="AP2259">
        <v>3671199.0331416959</v>
      </c>
      <c r="AQ2259">
        <v>6357.8199365884266</v>
      </c>
      <c r="AR2259">
        <v>1194932.5840429438</v>
      </c>
      <c r="AS2259">
        <v>155585.68151032159</v>
      </c>
      <c r="AT2259">
        <v>124.28022688905133</v>
      </c>
      <c r="AU2259" s="3">
        <v>181358775.96752778</v>
      </c>
      <c r="AV2259" s="3">
        <v>4258275.7592583634</v>
      </c>
      <c r="AW2259">
        <v>320915.77063156996</v>
      </c>
      <c r="AX2259">
        <v>60312909.932497256</v>
      </c>
      <c r="AY2259">
        <v>7535.0522165456796</v>
      </c>
      <c r="AZ2259">
        <v>1416137.7135775951</v>
      </c>
      <c r="BA2259">
        <v>1285898.0839631001</v>
      </c>
      <c r="BB2259">
        <v>241671685.90002504</v>
      </c>
      <c r="BC2259">
        <v>30192.6863511544</v>
      </c>
      <c r="BD2259">
        <v>5674413.472835958</v>
      </c>
      <c r="BE2259">
        <v>964982.3133315302</v>
      </c>
      <c r="BF2259">
        <v>181358775.96752778</v>
      </c>
      <c r="BG2259">
        <v>22657.634134608721</v>
      </c>
      <c r="BH2259">
        <v>4258275.7592583634</v>
      </c>
      <c r="BI2259">
        <v>5.9501337829417587</v>
      </c>
      <c r="BJ2259">
        <v>21.158084404685102</v>
      </c>
      <c r="BK2259">
        <v>15.207950621743343</v>
      </c>
      <c r="BL2259">
        <v>39.670791069501561</v>
      </c>
      <c r="BM2259">
        <v>44.629399575081599</v>
      </c>
      <c r="BN2259">
        <f t="shared" si="224"/>
        <v>4.9586085055800382</v>
      </c>
      <c r="BO2259">
        <v>0.66925335171464739</v>
      </c>
      <c r="BP2259">
        <v>4.8222321222180349E-2</v>
      </c>
      <c r="BQ2259">
        <v>0.10175546202645791</v>
      </c>
      <c r="BR2259">
        <v>0.19047619047619047</v>
      </c>
      <c r="BS2259">
        <v>0.34482758620689657</v>
      </c>
      <c r="BT2259">
        <v>0.61111111111111116</v>
      </c>
      <c r="BU2259">
        <v>-0.14200365606605897</v>
      </c>
      <c r="BV2259">
        <v>0.74511883804214596</v>
      </c>
      <c r="BW2259">
        <v>0.72784691788098155</v>
      </c>
      <c r="BX2259">
        <v>0.6160787252171922</v>
      </c>
      <c r="BY2259">
        <f t="shared" si="225"/>
        <v>0.11335755615924036</v>
      </c>
      <c r="BZ2259">
        <v>0</v>
      </c>
      <c r="CA2259">
        <f t="shared" si="226"/>
        <v>1.2820122314244277E-4</v>
      </c>
      <c r="CC2259">
        <v>0.11335755615924036</v>
      </c>
      <c r="CD2259">
        <v>1.2820122314244277E-4</v>
      </c>
    </row>
    <row r="2260" spans="1:82" x14ac:dyDescent="0.3">
      <c r="A2260">
        <v>0</v>
      </c>
      <c r="B2260" t="s">
        <v>1402</v>
      </c>
      <c r="C2260" t="s">
        <v>1426</v>
      </c>
      <c r="D2260">
        <v>42087</v>
      </c>
      <c r="E2260" s="2">
        <f t="shared" si="223"/>
        <v>0.57385411342041115</v>
      </c>
      <c r="F2260" s="2" t="s">
        <v>1939</v>
      </c>
      <c r="G2260" s="3">
        <v>3407</v>
      </c>
      <c r="H2260" s="1">
        <v>10.590661781965299</v>
      </c>
      <c r="I2260" s="1">
        <f t="shared" si="227"/>
        <v>4.464612808226363</v>
      </c>
      <c r="J2260" s="1">
        <v>2.52577351464</v>
      </c>
      <c r="K2260" s="1">
        <v>135.889269004</v>
      </c>
      <c r="L2260" s="2">
        <v>0.22608335056999995</v>
      </c>
      <c r="M2260" s="2">
        <v>1.8021863594725816E-2</v>
      </c>
      <c r="N2260" s="7">
        <v>0</v>
      </c>
      <c r="O2260" s="2">
        <v>2.3112002766779607E-3</v>
      </c>
      <c r="P2260" s="3">
        <v>387665.79922907002</v>
      </c>
      <c r="Q2260" s="3">
        <v>9102.3324718856784</v>
      </c>
      <c r="R2260" s="3">
        <v>1198948.0176274851</v>
      </c>
      <c r="S2260" s="3">
        <v>2081.43333828917</v>
      </c>
      <c r="T2260" s="3">
        <v>455855.53531708504</v>
      </c>
      <c r="V2260">
        <v>42087</v>
      </c>
      <c r="W2260" s="2">
        <v>0.47406183331257878</v>
      </c>
      <c r="X2260" s="2">
        <v>0.28411246967854181</v>
      </c>
      <c r="Y2260" s="2">
        <v>-0.11961117033685791</v>
      </c>
      <c r="Z2260" s="2">
        <v>0.72028838366873549</v>
      </c>
      <c r="AA2260" s="2">
        <v>0.39167846854082722</v>
      </c>
      <c r="AB2260" s="2">
        <v>0.55805880261532914</v>
      </c>
      <c r="AC2260" s="2">
        <v>1.8021863594725816E-2</v>
      </c>
      <c r="AD2260" s="2">
        <v>0</v>
      </c>
      <c r="AE2260" s="2">
        <v>2.3112002766779607E-3</v>
      </c>
      <c r="AF2260">
        <v>445579.48499629472</v>
      </c>
      <c r="AG2260">
        <v>769.72145501802447</v>
      </c>
      <c r="AH2260">
        <v>144666.76571710582</v>
      </c>
      <c r="AI2260">
        <v>24656.867988839447</v>
      </c>
      <c r="AJ2260">
        <v>15.04800576611459</v>
      </c>
      <c r="AK2260">
        <v>1644527.5026237797</v>
      </c>
      <c r="AL2260">
        <v>2851.1547933071943</v>
      </c>
      <c r="AM2260">
        <v>535865.72105738753</v>
      </c>
      <c r="AN2260">
        <v>89313.447965642888</v>
      </c>
      <c r="AO2260">
        <v>55.730382067081315</v>
      </c>
      <c r="AP2260">
        <v>1198948.0176274851</v>
      </c>
      <c r="AQ2260">
        <v>2081.43333828917</v>
      </c>
      <c r="AR2260">
        <v>391198.95534028171</v>
      </c>
      <c r="AS2260">
        <v>64656.579976803441</v>
      </c>
      <c r="AT2260">
        <v>40.682376300966723</v>
      </c>
      <c r="AU2260" s="3">
        <v>72857910.307111412</v>
      </c>
      <c r="AV2260" s="3">
        <v>1710692.3647661945</v>
      </c>
      <c r="AW2260">
        <v>120242.24739304002</v>
      </c>
      <c r="AX2260">
        <v>22598327.975047939</v>
      </c>
      <c r="AY2260">
        <v>2823.2692053689602</v>
      </c>
      <c r="AZ2260">
        <v>530605.2144570424</v>
      </c>
      <c r="BA2260">
        <v>507908.04662211007</v>
      </c>
      <c r="BB2260">
        <v>95456238.282159358</v>
      </c>
      <c r="BC2260">
        <v>11925.601677254639</v>
      </c>
      <c r="BD2260">
        <v>2241297.579223237</v>
      </c>
      <c r="BE2260">
        <v>387665.79922907002</v>
      </c>
      <c r="BF2260">
        <v>72857910.307111412</v>
      </c>
      <c r="BG2260">
        <v>9102.3324718856784</v>
      </c>
      <c r="BH2260">
        <v>1710692.3647661945</v>
      </c>
      <c r="BI2260">
        <v>3.7981980532674422</v>
      </c>
      <c r="BJ2260">
        <v>14.38885983523274</v>
      </c>
      <c r="BK2260">
        <v>10.590661781965299</v>
      </c>
      <c r="BL2260">
        <v>38.32595064057746</v>
      </c>
      <c r="BM2260">
        <v>42.790563448803823</v>
      </c>
      <c r="BN2260">
        <f t="shared" si="224"/>
        <v>4.464612808226363</v>
      </c>
      <c r="BO2260">
        <v>0.57385411342041115</v>
      </c>
      <c r="BP2260">
        <v>2.6394286844815165E-2</v>
      </c>
      <c r="BQ2260">
        <v>0.13886169604354762</v>
      </c>
      <c r="BR2260">
        <v>3.5714285714285712E-2</v>
      </c>
      <c r="BS2260">
        <v>0.20689655172413793</v>
      </c>
      <c r="BT2260">
        <v>0.72222222222222221</v>
      </c>
      <c r="BU2260">
        <v>-0.12785670435043478</v>
      </c>
      <c r="BV2260">
        <v>0.72028838366873549</v>
      </c>
      <c r="BW2260">
        <v>0.40630546529131456</v>
      </c>
      <c r="BX2260">
        <v>0.55805880261532914</v>
      </c>
      <c r="BY2260">
        <f t="shared" si="225"/>
        <v>0.17556304883958967</v>
      </c>
      <c r="BZ2260">
        <v>0</v>
      </c>
      <c r="CA2260">
        <f t="shared" si="226"/>
        <v>1.0024090771954225E-3</v>
      </c>
      <c r="CC2260">
        <v>0.17556304883958967</v>
      </c>
      <c r="CD2260">
        <v>1.0024090771954225E-3</v>
      </c>
    </row>
    <row r="2261" spans="1:82" x14ac:dyDescent="0.3">
      <c r="A2261">
        <v>0</v>
      </c>
      <c r="B2261" t="s">
        <v>1402</v>
      </c>
      <c r="C2261" t="s">
        <v>54</v>
      </c>
      <c r="D2261">
        <v>42089</v>
      </c>
      <c r="E2261" s="2">
        <f t="shared" si="223"/>
        <v>0.75610392509961999</v>
      </c>
      <c r="F2261" s="2" t="s">
        <v>1942</v>
      </c>
      <c r="G2261" s="3">
        <v>72240</v>
      </c>
      <c r="H2261" s="1">
        <v>30.736075773207791</v>
      </c>
      <c r="I2261" s="1">
        <f t="shared" si="227"/>
        <v>-0.12835143357968803</v>
      </c>
      <c r="J2261" s="1">
        <v>2.5315242637400002</v>
      </c>
      <c r="K2261" s="1">
        <v>201.947104731</v>
      </c>
      <c r="L2261" s="2">
        <v>0.34177169886999992</v>
      </c>
      <c r="M2261" s="2">
        <v>5.268719326302905E-2</v>
      </c>
      <c r="N2261" s="7">
        <v>0</v>
      </c>
      <c r="O2261" s="2">
        <v>4.2847759341013487E-2</v>
      </c>
      <c r="P2261" s="3">
        <v>2377181.7609995999</v>
      </c>
      <c r="Q2261" s="3">
        <v>55815.856796630389</v>
      </c>
      <c r="R2261" s="3">
        <v>3826224.8529422339</v>
      </c>
      <c r="S2261" s="3">
        <v>6625.5795105456082</v>
      </c>
      <c r="T2261" s="3">
        <v>1362794.8340352625</v>
      </c>
      <c r="V2261">
        <v>42089</v>
      </c>
      <c r="W2261" s="2">
        <v>0.77352853159136736</v>
      </c>
      <c r="X2261" s="2">
        <v>0.82454737729641481</v>
      </c>
      <c r="Y2261" s="2">
        <v>-4.112890662798576E-2</v>
      </c>
      <c r="Z2261" s="2">
        <v>0.72192835564172286</v>
      </c>
      <c r="AA2261" s="2">
        <v>0.58207931565930937</v>
      </c>
      <c r="AB2261" s="2">
        <v>0.84362118908064188</v>
      </c>
      <c r="AC2261" s="2">
        <v>5.268719326302905E-2</v>
      </c>
      <c r="AD2261" s="2">
        <v>0</v>
      </c>
      <c r="AE2261" s="2">
        <v>4.2847759341013487E-2</v>
      </c>
      <c r="AF2261">
        <v>2188150.5967380293</v>
      </c>
      <c r="AG2261">
        <v>3776.3559571964342</v>
      </c>
      <c r="AH2261">
        <v>709754.41695507965</v>
      </c>
      <c r="AI2261">
        <v>68283.951621718108</v>
      </c>
      <c r="AJ2261">
        <v>73.830837376517223</v>
      </c>
      <c r="AK2261">
        <v>6014375.4496802632</v>
      </c>
      <c r="AL2261">
        <v>10401.935467742042</v>
      </c>
      <c r="AM2261">
        <v>1955011.5843932836</v>
      </c>
      <c r="AN2261">
        <v>185821.6182187768</v>
      </c>
      <c r="AO2261">
        <v>203.34578541985022</v>
      </c>
      <c r="AP2261">
        <v>3826224.8529422339</v>
      </c>
      <c r="AQ2261">
        <v>6625.5795105456073</v>
      </c>
      <c r="AR2261">
        <v>1245257.1674382039</v>
      </c>
      <c r="AS2261">
        <v>117537.66659705869</v>
      </c>
      <c r="AT2261">
        <v>129.51494804333299</v>
      </c>
      <c r="AU2261" s="3">
        <v>446767540.16226482</v>
      </c>
      <c r="AV2261" s="3">
        <v>10490032.126358716</v>
      </c>
      <c r="AW2261">
        <v>1285785.5936434001</v>
      </c>
      <c r="AX2261">
        <v>241650544.46934062</v>
      </c>
      <c r="AY2261">
        <v>30190.045096001602</v>
      </c>
      <c r="AZ2261">
        <v>5673917.0753425406</v>
      </c>
      <c r="BA2261">
        <v>3662967.3546430003</v>
      </c>
      <c r="BB2261">
        <v>688418084.63160551</v>
      </c>
      <c r="BC2261">
        <v>86005.901892631984</v>
      </c>
      <c r="BD2261">
        <v>16163949.201701256</v>
      </c>
      <c r="BE2261">
        <v>2377181.7609995999</v>
      </c>
      <c r="BF2261">
        <v>446767540.16226482</v>
      </c>
      <c r="BG2261">
        <v>55815.856796630389</v>
      </c>
      <c r="BH2261">
        <v>10490032.126358716</v>
      </c>
      <c r="BI2261">
        <v>17.274729704924827</v>
      </c>
      <c r="BJ2261">
        <v>48.010805478132617</v>
      </c>
      <c r="BK2261">
        <v>30.736075773207791</v>
      </c>
      <c r="BL2261">
        <v>60.553619045869084</v>
      </c>
      <c r="BM2261">
        <v>60.425267612289396</v>
      </c>
      <c r="BN2261">
        <f t="shared" si="224"/>
        <v>-0.12835143357968803</v>
      </c>
      <c r="BO2261">
        <v>0.75610392509961999</v>
      </c>
      <c r="BP2261">
        <v>0.15816980515331136</v>
      </c>
      <c r="BQ2261">
        <v>0.22703270491037575</v>
      </c>
      <c r="BR2261">
        <v>9.5238095238095233E-2</v>
      </c>
      <c r="BS2261">
        <v>0.34482758620689657</v>
      </c>
      <c r="BT2261">
        <v>0.83333333333333337</v>
      </c>
      <c r="BU2261">
        <v>3.6757031350882143E-3</v>
      </c>
      <c r="BV2261">
        <v>0.72192835564172286</v>
      </c>
      <c r="BW2261">
        <v>0.60381671748891019</v>
      </c>
      <c r="BX2261">
        <v>0.84362118908064188</v>
      </c>
      <c r="BY2261">
        <f t="shared" si="225"/>
        <v>5.2201300871808833E-2</v>
      </c>
      <c r="BZ2261">
        <v>0</v>
      </c>
      <c r="CA2261">
        <f t="shared" si="226"/>
        <v>1.2399289030200851E-2</v>
      </c>
      <c r="CC2261">
        <v>5.2201300871808833E-2</v>
      </c>
      <c r="CD2261">
        <v>1.2399289030200851E-2</v>
      </c>
    </row>
    <row r="2262" spans="1:82" x14ac:dyDescent="0.3">
      <c r="A2262">
        <v>0</v>
      </c>
      <c r="B2262" t="s">
        <v>1402</v>
      </c>
      <c r="C2262" t="s">
        <v>55</v>
      </c>
      <c r="D2262">
        <v>42091</v>
      </c>
      <c r="E2262" s="2">
        <f t="shared" si="223"/>
        <v>0.62862192803576133</v>
      </c>
      <c r="F2262" s="2" t="s">
        <v>1940</v>
      </c>
      <c r="G2262" s="3">
        <v>122597</v>
      </c>
      <c r="H2262" s="1">
        <v>18.736539999851274</v>
      </c>
      <c r="I2262" s="1">
        <f t="shared" si="227"/>
        <v>-3.9909298324793738</v>
      </c>
      <c r="J2262" s="1">
        <v>2.4552037333699999</v>
      </c>
      <c r="K2262" s="1">
        <v>157.56682160899999</v>
      </c>
      <c r="L2262" s="2">
        <v>0.19201619401000003</v>
      </c>
      <c r="M2262" s="2">
        <v>0.12995635046058118</v>
      </c>
      <c r="N2262" s="7">
        <v>4.5097264449699999E-4</v>
      </c>
      <c r="O2262" s="2">
        <v>5.3775464767551739E-3</v>
      </c>
      <c r="P2262" s="3">
        <v>249210.23295600034</v>
      </c>
      <c r="Q2262" s="3">
        <v>5851.4173813440048</v>
      </c>
      <c r="R2262" s="3">
        <v>3067788.0675763786</v>
      </c>
      <c r="S2262" s="3">
        <v>4858.6804030884741</v>
      </c>
      <c r="T2262" s="3">
        <v>1073408.5317574898</v>
      </c>
      <c r="V2262">
        <v>42091</v>
      </c>
      <c r="W2262" s="2">
        <v>0.61194949423728184</v>
      </c>
      <c r="X2262" s="2">
        <v>0.50263947260155961</v>
      </c>
      <c r="Y2262" s="2">
        <v>0.12717378984668121</v>
      </c>
      <c r="Z2262" s="2">
        <v>0.70016362054480608</v>
      </c>
      <c r="AA2262" s="2">
        <v>0.45416044867267774</v>
      </c>
      <c r="AB2262" s="2">
        <v>0.47396823800519355</v>
      </c>
      <c r="AC2262" s="2">
        <v>0.12995635046058118</v>
      </c>
      <c r="AD2262" s="2">
        <v>9.3310286807136284E-4</v>
      </c>
      <c r="AE2262" s="2">
        <v>5.3775464767551739E-3</v>
      </c>
      <c r="AF2262">
        <v>18326972.920937967</v>
      </c>
      <c r="AG2262">
        <v>29149.011718185473</v>
      </c>
      <c r="AH2262">
        <v>5478466.5564781018</v>
      </c>
      <c r="AI2262">
        <v>944077.26053065155</v>
      </c>
      <c r="AJ2262">
        <v>572.18062517615306</v>
      </c>
      <c r="AK2262">
        <v>21394760.988514345</v>
      </c>
      <c r="AL2262">
        <v>34007.692121273947</v>
      </c>
      <c r="AM2262">
        <v>6391640.5039958218</v>
      </c>
      <c r="AN2262">
        <v>1104311.844770421</v>
      </c>
      <c r="AO2262">
        <v>667.57481179456011</v>
      </c>
      <c r="AP2262">
        <v>3067788.0675763786</v>
      </c>
      <c r="AQ2262">
        <v>4858.6804030884741</v>
      </c>
      <c r="AR2262">
        <v>913173.94751772005</v>
      </c>
      <c r="AS2262">
        <v>160234.58423976949</v>
      </c>
      <c r="AT2262">
        <v>95.394186618407048</v>
      </c>
      <c r="AU2262" s="3">
        <v>46836571.181750707</v>
      </c>
      <c r="AV2262" s="3">
        <v>1099715.3826497921</v>
      </c>
      <c r="AW2262">
        <v>2827484.6967333001</v>
      </c>
      <c r="AX2262">
        <v>531397473.90405643</v>
      </c>
      <c r="AY2262">
        <v>66388.899459319204</v>
      </c>
      <c r="AZ2262">
        <v>12477129.76438445</v>
      </c>
      <c r="BA2262">
        <v>3076694.9296893002</v>
      </c>
      <c r="BB2262">
        <v>578234045.08580709</v>
      </c>
      <c r="BC2262">
        <v>72240.316840663203</v>
      </c>
      <c r="BD2262">
        <v>13576845.147034243</v>
      </c>
      <c r="BE2262">
        <v>249210.23295600034</v>
      </c>
      <c r="BF2262">
        <v>46836571.181750707</v>
      </c>
      <c r="BG2262">
        <v>5851.4173813440048</v>
      </c>
      <c r="BH2262">
        <v>1099715.3826497921</v>
      </c>
      <c r="BI2262">
        <v>77.254779450573594</v>
      </c>
      <c r="BJ2262">
        <v>95.991319450424868</v>
      </c>
      <c r="BK2262">
        <v>18.736539999851274</v>
      </c>
      <c r="BL2262">
        <v>37.71763153859947</v>
      </c>
      <c r="BM2262">
        <v>33.726701706120096</v>
      </c>
      <c r="BN2262">
        <f t="shared" si="224"/>
        <v>-3.9909298324793738</v>
      </c>
      <c r="BO2262">
        <v>0.62862192803576133</v>
      </c>
      <c r="BP2262">
        <v>0.58809259313875317</v>
      </c>
      <c r="BQ2262">
        <v>0.30825167190510738</v>
      </c>
      <c r="BR2262">
        <v>9.5238095238095233E-2</v>
      </c>
      <c r="BS2262">
        <v>0.17241379310344829</v>
      </c>
      <c r="BT2262">
        <v>0.72222222222222221</v>
      </c>
      <c r="BU2262">
        <v>0.11429146436493717</v>
      </c>
      <c r="BV2262">
        <v>0.70016362054480608</v>
      </c>
      <c r="BW2262">
        <v>0.47112079737829643</v>
      </c>
      <c r="BX2262">
        <v>0.47396823800519355</v>
      </c>
      <c r="BY2262">
        <f t="shared" si="225"/>
        <v>4.6535975374695109E-2</v>
      </c>
      <c r="BZ2262">
        <v>9.3310286807136284E-4</v>
      </c>
      <c r="CA2262">
        <f t="shared" si="226"/>
        <v>2.6817561275568583E-3</v>
      </c>
      <c r="CC2262">
        <v>4.6535975374695109E-2</v>
      </c>
      <c r="CD2262">
        <v>2.6817561275568583E-3</v>
      </c>
    </row>
    <row r="2263" spans="1:82" x14ac:dyDescent="0.3">
      <c r="A2263">
        <v>0</v>
      </c>
      <c r="B2263" t="s">
        <v>1402</v>
      </c>
      <c r="C2263" t="s">
        <v>1427</v>
      </c>
      <c r="D2263">
        <v>42093</v>
      </c>
      <c r="E2263" s="2">
        <f t="shared" si="223"/>
        <v>0.61886661158864553</v>
      </c>
      <c r="F2263" s="2" t="s">
        <v>1940</v>
      </c>
      <c r="G2263" s="3">
        <v>1193</v>
      </c>
      <c r="H2263" s="1">
        <v>9.3976245141071537</v>
      </c>
      <c r="I2263" s="1">
        <f t="shared" si="227"/>
        <v>4.1583831786628238</v>
      </c>
      <c r="J2263" s="1">
        <v>2.4792399703100001</v>
      </c>
      <c r="K2263" s="1">
        <v>141.63899598500001</v>
      </c>
      <c r="L2263" s="2">
        <v>0.27535397225000002</v>
      </c>
      <c r="M2263" s="2">
        <v>6.0742861602768542E-3</v>
      </c>
      <c r="N2263" s="7">
        <v>0</v>
      </c>
      <c r="O2263" s="2">
        <v>7.121025578121911E-3</v>
      </c>
      <c r="P2263" s="3">
        <v>89282.696751582014</v>
      </c>
      <c r="Q2263" s="3">
        <v>2096.3437874467681</v>
      </c>
      <c r="R2263" s="3">
        <v>626207.81834422215</v>
      </c>
      <c r="S2263" s="3">
        <v>1082.8100034669808</v>
      </c>
      <c r="T2263" s="3">
        <v>231387.8768079305</v>
      </c>
      <c r="V2263">
        <v>42093</v>
      </c>
      <c r="W2263" s="2">
        <v>0.50135475333271895</v>
      </c>
      <c r="X2263" s="2">
        <v>0.25210722094451815</v>
      </c>
      <c r="Y2263" s="2">
        <v>-9.8600120881265893E-2</v>
      </c>
      <c r="Z2263" s="2">
        <v>0.70701816318477007</v>
      </c>
      <c r="AA2263" s="2">
        <v>0.40825111092055527</v>
      </c>
      <c r="AB2263" s="2">
        <v>0.67967724143239017</v>
      </c>
      <c r="AC2263" s="2">
        <v>6.0742861602768542E-3</v>
      </c>
      <c r="AD2263" s="2">
        <v>0</v>
      </c>
      <c r="AE2263" s="2">
        <v>7.121025578121911E-3</v>
      </c>
      <c r="AF2263">
        <v>192217.57318399692</v>
      </c>
      <c r="AG2263">
        <v>331.26406333317402</v>
      </c>
      <c r="AH2263">
        <v>62260.055671170798</v>
      </c>
      <c r="AI2263">
        <v>8707.5574578702235</v>
      </c>
      <c r="AJ2263">
        <v>6.4769162656058414</v>
      </c>
      <c r="AK2263">
        <v>818425.3915282191</v>
      </c>
      <c r="AL2263">
        <v>1414.0740668001549</v>
      </c>
      <c r="AM2263">
        <v>265770.84527755913</v>
      </c>
      <c r="AN2263">
        <v>36584.644659412341</v>
      </c>
      <c r="AO2263">
        <v>27.644803909290143</v>
      </c>
      <c r="AP2263">
        <v>626207.81834422215</v>
      </c>
      <c r="AQ2263">
        <v>1082.810003466981</v>
      </c>
      <c r="AR2263">
        <v>203510.78960638834</v>
      </c>
      <c r="AS2263">
        <v>27877.087201542119</v>
      </c>
      <c r="AT2263">
        <v>21.167887643684303</v>
      </c>
      <c r="AU2263" s="3">
        <v>16779790.027492322</v>
      </c>
      <c r="AV2263" s="3">
        <v>393986.8514127456</v>
      </c>
      <c r="AW2263">
        <v>26568.427858228002</v>
      </c>
      <c r="AX2263">
        <v>4993270.3316753702</v>
      </c>
      <c r="AY2263">
        <v>623.82254019267191</v>
      </c>
      <c r="AZ2263">
        <v>117241.20820381076</v>
      </c>
      <c r="BA2263">
        <v>115851.12460981001</v>
      </c>
      <c r="BB2263">
        <v>21773060.359167691</v>
      </c>
      <c r="BC2263">
        <v>2720.1663276394402</v>
      </c>
      <c r="BD2263">
        <v>511228.05961655639</v>
      </c>
      <c r="BE2263">
        <v>89282.696751582014</v>
      </c>
      <c r="BF2263">
        <v>16779790.027492322</v>
      </c>
      <c r="BG2263">
        <v>2096.3437874467681</v>
      </c>
      <c r="BH2263">
        <v>393986.8514127456</v>
      </c>
      <c r="BI2263">
        <v>3.2348446255731025</v>
      </c>
      <c r="BJ2263">
        <v>12.632469139680257</v>
      </c>
      <c r="BK2263">
        <v>9.3976245141071537</v>
      </c>
      <c r="BL2263">
        <v>31.161729407888181</v>
      </c>
      <c r="BM2263">
        <v>35.320112586551005</v>
      </c>
      <c r="BN2263">
        <f t="shared" si="224"/>
        <v>4.1583831786628238</v>
      </c>
      <c r="BO2263">
        <v>0.61886661158864553</v>
      </c>
      <c r="BP2263">
        <v>2.4242717724901379E-2</v>
      </c>
      <c r="BQ2263">
        <v>0.18263355045339799</v>
      </c>
      <c r="BR2263">
        <v>1.1904761904761904E-2</v>
      </c>
      <c r="BS2263">
        <v>0.2413793103448276</v>
      </c>
      <c r="BT2263">
        <v>0.72222222222222221</v>
      </c>
      <c r="BU2263">
        <v>-0.11908696039003903</v>
      </c>
      <c r="BV2263">
        <v>0.70701816318477007</v>
      </c>
      <c r="BW2263">
        <v>0.42349700302962168</v>
      </c>
      <c r="BX2263">
        <v>0.67967724143239017</v>
      </c>
      <c r="BY2263">
        <f t="shared" si="225"/>
        <v>0.20777281205476297</v>
      </c>
      <c r="BZ2263">
        <v>0</v>
      </c>
      <c r="CA2263">
        <f t="shared" si="226"/>
        <v>2.5736841436898882E-3</v>
      </c>
      <c r="CC2263">
        <v>0.20777281205476297</v>
      </c>
      <c r="CD2263">
        <v>2.5736841436898882E-3</v>
      </c>
    </row>
    <row r="2264" spans="1:82" x14ac:dyDescent="0.3">
      <c r="A2264">
        <v>0</v>
      </c>
      <c r="B2264" t="s">
        <v>1402</v>
      </c>
      <c r="C2264" t="s">
        <v>1252</v>
      </c>
      <c r="D2264">
        <v>42095</v>
      </c>
      <c r="E2264" s="2">
        <f t="shared" si="223"/>
        <v>0.64068304493170514</v>
      </c>
      <c r="F2264" s="2" t="s">
        <v>1940</v>
      </c>
      <c r="G2264" s="3">
        <v>51719</v>
      </c>
      <c r="H2264" s="1">
        <v>34.95102177008166</v>
      </c>
      <c r="I2264" s="1">
        <f t="shared" si="227"/>
        <v>-0.82824449463593197</v>
      </c>
      <c r="J2264" s="1">
        <v>2.50585582228</v>
      </c>
      <c r="K2264" s="1">
        <v>176.50017261100001</v>
      </c>
      <c r="L2264" s="2">
        <v>0.27010580649000016</v>
      </c>
      <c r="M2264" s="2">
        <v>4.9750651638047746E-2</v>
      </c>
      <c r="N2264" s="7">
        <v>0</v>
      </c>
      <c r="O2264" s="2">
        <v>2.175256855465801E-2</v>
      </c>
      <c r="P2264" s="3">
        <v>823352.03395820013</v>
      </c>
      <c r="Q2264" s="3">
        <v>19332.177275876798</v>
      </c>
      <c r="R2264" s="3">
        <v>6400470.7596545257</v>
      </c>
      <c r="S2264" s="3">
        <v>10139.130783184977</v>
      </c>
      <c r="T2264" s="3">
        <v>2245960.4039867399</v>
      </c>
      <c r="V2264">
        <v>42095</v>
      </c>
      <c r="W2264" s="2">
        <v>0.75177076383327179</v>
      </c>
      <c r="X2264" s="2">
        <v>0.93762045444564057</v>
      </c>
      <c r="Y2264" s="2">
        <v>4.226320939410122E-2</v>
      </c>
      <c r="Z2264" s="2">
        <v>0.71460834848219168</v>
      </c>
      <c r="AA2264" s="2">
        <v>0.50873271901575401</v>
      </c>
      <c r="AB2264" s="2">
        <v>0.6667227930284354</v>
      </c>
      <c r="AC2264" s="2">
        <v>4.9750651638047746E-2</v>
      </c>
      <c r="AD2264" s="2">
        <v>0</v>
      </c>
      <c r="AE2264" s="2">
        <v>2.175256855465801E-2</v>
      </c>
      <c r="AF2264">
        <v>8194374.328239996</v>
      </c>
      <c r="AG2264">
        <v>12969.261126784848</v>
      </c>
      <c r="AH2264">
        <v>2437532.4979198044</v>
      </c>
      <c r="AI2264">
        <v>436702.97048996401</v>
      </c>
      <c r="AJ2264">
        <v>254.64425557087785</v>
      </c>
      <c r="AK2264">
        <v>14594845.087894522</v>
      </c>
      <c r="AL2264">
        <v>23108.391909969821</v>
      </c>
      <c r="AM2264">
        <v>4343150.7550486363</v>
      </c>
      <c r="AN2264">
        <v>777045.11734787247</v>
      </c>
      <c r="AO2264">
        <v>453.71130676481107</v>
      </c>
      <c r="AP2264">
        <v>6400470.7596545257</v>
      </c>
      <c r="AQ2264">
        <v>10139.130783184974</v>
      </c>
      <c r="AR2264">
        <v>1905618.2571288319</v>
      </c>
      <c r="AS2264">
        <v>340342.14685790846</v>
      </c>
      <c r="AT2264">
        <v>199.06705119393322</v>
      </c>
      <c r="AU2264" s="3">
        <v>154740781.26210412</v>
      </c>
      <c r="AV2264" s="3">
        <v>3633289.3972282857</v>
      </c>
      <c r="AW2264">
        <v>969655.06187860004</v>
      </c>
      <c r="AX2264">
        <v>182236972.32946408</v>
      </c>
      <c r="AY2264">
        <v>22767.349541326399</v>
      </c>
      <c r="AZ2264">
        <v>4278895.6727968836</v>
      </c>
      <c r="BA2264">
        <v>1793007.0958368001</v>
      </c>
      <c r="BB2264">
        <v>336977753.59156817</v>
      </c>
      <c r="BC2264">
        <v>42099.526817203194</v>
      </c>
      <c r="BD2264">
        <v>7912185.0700251684</v>
      </c>
      <c r="BE2264">
        <v>823352.03395820013</v>
      </c>
      <c r="BF2264">
        <v>154740781.26210412</v>
      </c>
      <c r="BG2264">
        <v>19332.177275876798</v>
      </c>
      <c r="BH2264">
        <v>3633289.3972282857</v>
      </c>
      <c r="BI2264">
        <v>37.325599060838336</v>
      </c>
      <c r="BJ2264">
        <v>72.276620830919995</v>
      </c>
      <c r="BK2264">
        <v>34.95102177008166</v>
      </c>
      <c r="BL2264">
        <v>34.560643170330842</v>
      </c>
      <c r="BM2264">
        <v>33.73239867569491</v>
      </c>
      <c r="BN2264">
        <f t="shared" si="224"/>
        <v>-0.82824449463593197</v>
      </c>
      <c r="BO2264">
        <v>0.64068304493170514</v>
      </c>
      <c r="BP2264">
        <v>0.28958818831275557</v>
      </c>
      <c r="BQ2264">
        <v>0.24666714548428476</v>
      </c>
      <c r="BR2264">
        <v>7.7380952380952384E-2</v>
      </c>
      <c r="BS2264">
        <v>0.13793103448275862</v>
      </c>
      <c r="BT2264">
        <v>0.72222222222222221</v>
      </c>
      <c r="BU2264">
        <v>2.3719103095663673E-2</v>
      </c>
      <c r="BV2264">
        <v>0.71460834848219168</v>
      </c>
      <c r="BW2264">
        <v>0.52773103632339624</v>
      </c>
      <c r="BX2264">
        <v>0.6667227930284354</v>
      </c>
      <c r="BY2264">
        <f t="shared" si="225"/>
        <v>4.25370183655987E-2</v>
      </c>
      <c r="BZ2264">
        <v>0</v>
      </c>
      <c r="CA2264">
        <f t="shared" si="226"/>
        <v>7.9295937124925098E-3</v>
      </c>
      <c r="CC2264">
        <v>4.25370183655987E-2</v>
      </c>
      <c r="CD2264">
        <v>7.9295937124925098E-3</v>
      </c>
    </row>
    <row r="2265" spans="1:82" x14ac:dyDescent="0.3">
      <c r="A2265">
        <v>0</v>
      </c>
      <c r="B2265" t="s">
        <v>1402</v>
      </c>
      <c r="C2265" t="s">
        <v>1428</v>
      </c>
      <c r="D2265">
        <v>42097</v>
      </c>
      <c r="E2265" s="2">
        <f t="shared" si="223"/>
        <v>0.67435916359715875</v>
      </c>
      <c r="F2265" s="2" t="s">
        <v>1941</v>
      </c>
      <c r="G2265" s="3">
        <v>3685</v>
      </c>
      <c r="H2265" s="1">
        <v>13.145016946349333</v>
      </c>
      <c r="I2265" s="1">
        <f t="shared" si="227"/>
        <v>3.8735125554707039</v>
      </c>
      <c r="J2265" s="1">
        <v>2.4785206440400001</v>
      </c>
      <c r="K2265" s="1">
        <v>141.32635301900001</v>
      </c>
      <c r="L2265" s="2">
        <v>0.27661334946000005</v>
      </c>
      <c r="M2265" s="2">
        <v>6.305090364689464E-2</v>
      </c>
      <c r="N2265" s="7">
        <v>0</v>
      </c>
      <c r="O2265" s="2">
        <v>4.6270716513454333E-3</v>
      </c>
      <c r="P2265" s="3">
        <v>489699.54072083009</v>
      </c>
      <c r="Q2265" s="3">
        <v>11498.06880007192</v>
      </c>
      <c r="R2265" s="3">
        <v>1863034.8735614941</v>
      </c>
      <c r="S2265" s="3">
        <v>3224.3177308783675</v>
      </c>
      <c r="T2265" s="3">
        <v>703827.52238937235</v>
      </c>
      <c r="V2265">
        <v>42097</v>
      </c>
      <c r="W2265" s="2">
        <v>0.54218818499214794</v>
      </c>
      <c r="X2265" s="2">
        <v>0.35263738050376636</v>
      </c>
      <c r="Y2265" s="2">
        <v>-9.5846464752987387E-2</v>
      </c>
      <c r="Z2265" s="2">
        <v>0.70681302905324728</v>
      </c>
      <c r="AA2265" s="2">
        <v>0.40734996899065545</v>
      </c>
      <c r="AB2265" s="2">
        <v>0.68278585839193962</v>
      </c>
      <c r="AC2265" s="2">
        <v>6.305090364689464E-2</v>
      </c>
      <c r="AD2265" s="2">
        <v>0</v>
      </c>
      <c r="AE2265" s="2">
        <v>4.6270716513454333E-3</v>
      </c>
      <c r="AF2265">
        <v>841661.99970416038</v>
      </c>
      <c r="AG2265">
        <v>1450.7356714400441</v>
      </c>
      <c r="AH2265">
        <v>272661.2804274119</v>
      </c>
      <c r="AI2265">
        <v>45133.360947058187</v>
      </c>
      <c r="AJ2265">
        <v>28.364750222456337</v>
      </c>
      <c r="AK2265">
        <v>2704696.8732656543</v>
      </c>
      <c r="AL2265">
        <v>4675.0534023184109</v>
      </c>
      <c r="AM2265">
        <v>878661.82092107425</v>
      </c>
      <c r="AN2265">
        <v>142960.34284276821</v>
      </c>
      <c r="AO2265">
        <v>91.394417343012449</v>
      </c>
      <c r="AP2265">
        <v>1863034.8735614941</v>
      </c>
      <c r="AQ2265">
        <v>3224.317730878367</v>
      </c>
      <c r="AR2265">
        <v>606000.54049366235</v>
      </c>
      <c r="AS2265">
        <v>97826.981895710021</v>
      </c>
      <c r="AT2265">
        <v>63.029667120556113</v>
      </c>
      <c r="AU2265" s="3">
        <v>92034131.683072805</v>
      </c>
      <c r="AV2265" s="3">
        <v>2160947.0502855168</v>
      </c>
      <c r="AW2265">
        <v>174211.95719060002</v>
      </c>
      <c r="AX2265">
        <v>32741395.234401368</v>
      </c>
      <c r="AY2265">
        <v>4090.4695696143995</v>
      </c>
      <c r="AZ2265">
        <v>768762.85091333021</v>
      </c>
      <c r="BA2265">
        <v>663911.49791143008</v>
      </c>
      <c r="BB2265">
        <v>124775526.91747417</v>
      </c>
      <c r="BC2265">
        <v>15588.538369686319</v>
      </c>
      <c r="BD2265">
        <v>2929709.9011988468</v>
      </c>
      <c r="BE2265">
        <v>489699.54072083009</v>
      </c>
      <c r="BF2265">
        <v>92034131.683072805</v>
      </c>
      <c r="BG2265">
        <v>11498.06880007192</v>
      </c>
      <c r="BH2265">
        <v>2160947.0502855168</v>
      </c>
      <c r="BI2265">
        <v>5.3561799641538714</v>
      </c>
      <c r="BJ2265">
        <v>18.501196910503204</v>
      </c>
      <c r="BK2265">
        <v>13.145016946349333</v>
      </c>
      <c r="BL2265">
        <v>34.198085487029424</v>
      </c>
      <c r="BM2265">
        <v>38.071598042500128</v>
      </c>
      <c r="BN2265">
        <f t="shared" si="224"/>
        <v>3.8735125554707039</v>
      </c>
      <c r="BO2265">
        <v>0.67435916359715875</v>
      </c>
      <c r="BP2265">
        <v>4.3739846058160343E-2</v>
      </c>
      <c r="BQ2265">
        <v>0.16781806489232001</v>
      </c>
      <c r="BR2265">
        <v>8.3333333333333329E-2</v>
      </c>
      <c r="BS2265">
        <v>0.2413793103448276</v>
      </c>
      <c r="BT2265">
        <v>0.77777777777777779</v>
      </c>
      <c r="BU2265">
        <v>-0.1109288914572779</v>
      </c>
      <c r="BV2265">
        <v>0.70681302905324728</v>
      </c>
      <c r="BW2265">
        <v>0.42256220849653059</v>
      </c>
      <c r="BX2265">
        <v>0.68278585839193962</v>
      </c>
      <c r="BY2265">
        <f t="shared" si="225"/>
        <v>0.36073664153798918</v>
      </c>
      <c r="BZ2265">
        <v>0</v>
      </c>
      <c r="CA2265">
        <f t="shared" si="226"/>
        <v>1.6620347321797764E-3</v>
      </c>
      <c r="CC2265">
        <v>0.36073664153798918</v>
      </c>
      <c r="CD2265">
        <v>1.6620347321797764E-3</v>
      </c>
    </row>
    <row r="2266" spans="1:82" x14ac:dyDescent="0.3">
      <c r="A2266">
        <v>0</v>
      </c>
      <c r="B2266" t="s">
        <v>1402</v>
      </c>
      <c r="C2266" t="s">
        <v>57</v>
      </c>
      <c r="D2266">
        <v>42099</v>
      </c>
      <c r="E2266" s="2">
        <f t="shared" si="223"/>
        <v>0.60656060444747306</v>
      </c>
      <c r="F2266" s="2" t="s">
        <v>1939</v>
      </c>
      <c r="G2266" s="3">
        <v>1674</v>
      </c>
      <c r="H2266" s="1">
        <v>0.37572521536892722</v>
      </c>
      <c r="I2266" s="1">
        <f t="shared" si="227"/>
        <v>-0.8891371214090924</v>
      </c>
      <c r="J2266" s="1">
        <v>2.5202583895999999</v>
      </c>
      <c r="K2266" s="1">
        <v>131.680542097</v>
      </c>
      <c r="L2266" s="2">
        <v>0.2045751789500001</v>
      </c>
      <c r="M2266" s="2">
        <v>4.1337799791246032E-3</v>
      </c>
      <c r="N2266" s="7">
        <v>0</v>
      </c>
      <c r="O2266" s="2">
        <v>2.1289022203911418E-3</v>
      </c>
      <c r="P2266" s="3">
        <v>16530.327050632</v>
      </c>
      <c r="Q2266" s="3">
        <v>388.12949964396802</v>
      </c>
      <c r="R2266" s="3">
        <v>88318.813522230965</v>
      </c>
      <c r="S2266" s="3">
        <v>151.82074854630645</v>
      </c>
      <c r="T2266" s="3">
        <v>32046.559221184201</v>
      </c>
      <c r="V2266">
        <v>42099</v>
      </c>
      <c r="W2266" s="2">
        <v>0.41999721674485807</v>
      </c>
      <c r="X2266" s="2">
        <v>1.0079466331438145E-2</v>
      </c>
      <c r="Y2266" s="2">
        <v>2.3747788997680579E-2</v>
      </c>
      <c r="Z2266" s="2">
        <v>0.71871560587303562</v>
      </c>
      <c r="AA2266" s="2">
        <v>0.37954750543003291</v>
      </c>
      <c r="AB2266" s="2">
        <v>0.5049685397965914</v>
      </c>
      <c r="AC2266" s="2">
        <v>4.1337799791246032E-3</v>
      </c>
      <c r="AD2266" s="2">
        <v>0</v>
      </c>
      <c r="AE2266" s="2">
        <v>2.1289022203911418E-3</v>
      </c>
      <c r="AF2266">
        <v>105079.26396100379</v>
      </c>
      <c r="AG2266">
        <v>180.82705786428991</v>
      </c>
      <c r="AH2266">
        <v>33985.885991386574</v>
      </c>
      <c r="AI2266">
        <v>4156.426834889422</v>
      </c>
      <c r="AJ2266">
        <v>3.535798168753483</v>
      </c>
      <c r="AK2266">
        <v>193398.07748323475</v>
      </c>
      <c r="AL2266">
        <v>332.64780641059633</v>
      </c>
      <c r="AM2266">
        <v>62520.12590084815</v>
      </c>
      <c r="AN2266">
        <v>7668.7461466120549</v>
      </c>
      <c r="AO2266">
        <v>6.5045740490105937</v>
      </c>
      <c r="AP2266">
        <v>88318.813522230965</v>
      </c>
      <c r="AQ2266">
        <v>151.82074854630642</v>
      </c>
      <c r="AR2266">
        <v>28534.239909461576</v>
      </c>
      <c r="AS2266">
        <v>3512.3193117226328</v>
      </c>
      <c r="AT2266">
        <v>2.9687758802571107</v>
      </c>
      <c r="AU2266" s="3">
        <v>3106709.6658957782</v>
      </c>
      <c r="AV2266" s="3">
        <v>72945.058163087349</v>
      </c>
      <c r="AW2266">
        <v>21598.875361371003</v>
      </c>
      <c r="AX2266">
        <v>4059292.6354160663</v>
      </c>
      <c r="AY2266">
        <v>507.13822304930403</v>
      </c>
      <c r="AZ2266">
        <v>95311.557639886203</v>
      </c>
      <c r="BA2266">
        <v>38129.202412003004</v>
      </c>
      <c r="BB2266">
        <v>7166002.301311844</v>
      </c>
      <c r="BC2266">
        <v>895.26772269327205</v>
      </c>
      <c r="BD2266">
        <v>168256.61580297354</v>
      </c>
      <c r="BE2266">
        <v>16530.327050632</v>
      </c>
      <c r="BF2266">
        <v>3106709.6658957782</v>
      </c>
      <c r="BG2266">
        <v>388.12949964396802</v>
      </c>
      <c r="BH2266">
        <v>72945.058163087349</v>
      </c>
      <c r="BI2266">
        <v>0.46781409034272592</v>
      </c>
      <c r="BJ2266">
        <v>0.84353930571165314</v>
      </c>
      <c r="BK2266">
        <v>0.37572521536892722</v>
      </c>
      <c r="BL2266">
        <v>41.727153153388862</v>
      </c>
      <c r="BM2266">
        <v>40.83801603197977</v>
      </c>
      <c r="BN2266">
        <f t="shared" si="224"/>
        <v>-0.8891371214090924</v>
      </c>
      <c r="BO2266">
        <v>0.60656060444747306</v>
      </c>
      <c r="BP2266">
        <v>3.436199138083624E-3</v>
      </c>
      <c r="BQ2266">
        <v>0.16108124340969468</v>
      </c>
      <c r="BR2266">
        <v>4.7619047619047616E-2</v>
      </c>
      <c r="BS2266">
        <v>0.17241379310344829</v>
      </c>
      <c r="BT2266">
        <v>0.72222222222222221</v>
      </c>
      <c r="BU2266">
        <v>2.5462934176404193E-2</v>
      </c>
      <c r="BV2266">
        <v>0.71871560587303562</v>
      </c>
      <c r="BW2266">
        <v>0.39372147866185986</v>
      </c>
      <c r="BX2266">
        <v>0.5049685397965914</v>
      </c>
      <c r="BY2266">
        <f t="shared" si="225"/>
        <v>0.25153771880707049</v>
      </c>
      <c r="BZ2266">
        <v>0</v>
      </c>
      <c r="CA2266">
        <f t="shared" si="226"/>
        <v>1.0099904250477157E-3</v>
      </c>
      <c r="CC2266">
        <v>0.25153771880707049</v>
      </c>
      <c r="CD2266">
        <v>1.0099904250477157E-3</v>
      </c>
    </row>
    <row r="2267" spans="1:82" x14ac:dyDescent="0.3">
      <c r="A2267">
        <v>0</v>
      </c>
      <c r="B2267" t="s">
        <v>1402</v>
      </c>
      <c r="C2267" t="s">
        <v>1429</v>
      </c>
      <c r="D2267">
        <v>42101</v>
      </c>
      <c r="E2267" s="2">
        <f t="shared" si="223"/>
        <v>0.61241261380732492</v>
      </c>
      <c r="F2267" s="2" t="s">
        <v>1940</v>
      </c>
      <c r="G2267" s="3">
        <v>3352</v>
      </c>
      <c r="H2267" s="1">
        <v>0</v>
      </c>
      <c r="I2267" s="1">
        <f t="shared" si="227"/>
        <v>-3.4279767906471506</v>
      </c>
      <c r="J2267" s="1">
        <v>2.3916403795400001</v>
      </c>
      <c r="K2267" s="1">
        <v>165.08029783000001</v>
      </c>
      <c r="L2267" s="2">
        <v>0.15138877459</v>
      </c>
      <c r="M2267" s="2">
        <v>0.11315866581764515</v>
      </c>
      <c r="N2267" s="7">
        <v>6.4838166192999994E-2</v>
      </c>
      <c r="O2267" s="2">
        <v>4.8790868580987816E-3</v>
      </c>
      <c r="P2267" s="3">
        <v>-169801.47504000008</v>
      </c>
      <c r="Q2267" s="3">
        <v>-3986.9121369599984</v>
      </c>
      <c r="R2267" s="3">
        <v>-1517371.9573186031</v>
      </c>
      <c r="S2267" s="3">
        <v>-2399.7273831993148</v>
      </c>
      <c r="T2267" s="3">
        <v>-928808.47973944014</v>
      </c>
      <c r="V2267">
        <v>42101</v>
      </c>
      <c r="W2267" s="2">
        <v>0.49749457995315549</v>
      </c>
      <c r="X2267" s="2">
        <v>0</v>
      </c>
      <c r="Y2267" s="2">
        <v>0.1628133027820349</v>
      </c>
      <c r="Z2267" s="2">
        <v>0.68203691792265908</v>
      </c>
      <c r="AA2267" s="2">
        <v>0.47581680815734451</v>
      </c>
      <c r="AB2267" s="2">
        <v>0.37368447550028444</v>
      </c>
      <c r="AC2267" s="2">
        <v>0.11315866581764515</v>
      </c>
      <c r="AD2267" s="2">
        <v>0.13415598390154337</v>
      </c>
      <c r="AE2267" s="2">
        <v>4.8790868580987816E-3</v>
      </c>
      <c r="AF2267">
        <v>6872082.6598589728</v>
      </c>
      <c r="AG2267">
        <v>10854.951353148757</v>
      </c>
      <c r="AH2267">
        <v>2040154.5182858123</v>
      </c>
      <c r="AI2267">
        <v>2172659.1050847727</v>
      </c>
      <c r="AJ2267">
        <v>213.15265196615886</v>
      </c>
      <c r="AK2267">
        <v>5354710.7025403697</v>
      </c>
      <c r="AL2267">
        <v>8455.2239699494439</v>
      </c>
      <c r="AM2267">
        <v>1589133.1821037652</v>
      </c>
      <c r="AN2267">
        <v>1694871.9615273797</v>
      </c>
      <c r="AO2267">
        <v>166.03349728656653</v>
      </c>
      <c r="AP2267">
        <v>-1517371.9573186031</v>
      </c>
      <c r="AQ2267">
        <v>-2399.7273831993134</v>
      </c>
      <c r="AR2267">
        <v>-451021.33618204715</v>
      </c>
      <c r="AS2267">
        <v>-477787.14355739299</v>
      </c>
      <c r="AT2267">
        <v>-47.119154679592327</v>
      </c>
      <c r="AU2267" s="3">
        <v>-31912489.219017614</v>
      </c>
      <c r="AV2267" s="3">
        <v>-749300.26702026208</v>
      </c>
      <c r="AW2267">
        <v>709141.98809241015</v>
      </c>
      <c r="AX2267">
        <v>133276145.24208756</v>
      </c>
      <c r="AY2267">
        <v>16650.543221061838</v>
      </c>
      <c r="AZ2267">
        <v>3129303.0929663619</v>
      </c>
      <c r="BA2267">
        <v>539340.5130524101</v>
      </c>
      <c r="BB2267">
        <v>101363656.02306995</v>
      </c>
      <c r="BC2267">
        <v>12663.63108410184</v>
      </c>
      <c r="BD2267">
        <v>2380002.8259461001</v>
      </c>
      <c r="BE2267">
        <v>-169801.47504000008</v>
      </c>
      <c r="BF2267">
        <v>-31912489.219017614</v>
      </c>
      <c r="BG2267">
        <v>-3986.9121369599984</v>
      </c>
      <c r="BH2267">
        <v>-749300.26702026208</v>
      </c>
      <c r="BI2267">
        <v>99.568031401730792</v>
      </c>
      <c r="BJ2267">
        <v>99.568031401730792</v>
      </c>
      <c r="BK2267">
        <v>0</v>
      </c>
      <c r="BL2267">
        <v>25.057803105376379</v>
      </c>
      <c r="BM2267">
        <v>21.629826314729229</v>
      </c>
      <c r="BN2267">
        <f t="shared" si="224"/>
        <v>-3.4279767906471506</v>
      </c>
      <c r="BO2267">
        <v>0.61241261380732492</v>
      </c>
      <c r="BP2267">
        <v>0.73840541713925401</v>
      </c>
      <c r="BQ2267">
        <v>0.33840937387000236</v>
      </c>
      <c r="BR2267">
        <v>6.5476190476190479E-2</v>
      </c>
      <c r="BS2267">
        <v>6.8965517241379309E-2</v>
      </c>
      <c r="BT2267">
        <v>0.66666666666666663</v>
      </c>
      <c r="BU2267">
        <v>9.8169725767561555E-2</v>
      </c>
      <c r="BV2267">
        <v>0.68203691792265908</v>
      </c>
      <c r="BW2267">
        <v>0.49358590057815821</v>
      </c>
      <c r="BX2267">
        <v>0.37368447550028444</v>
      </c>
      <c r="BY2267">
        <f t="shared" si="225"/>
        <v>0.10349847426063116</v>
      </c>
      <c r="BZ2267">
        <v>0.13415598390154337</v>
      </c>
      <c r="CA2267">
        <f t="shared" si="226"/>
        <v>3.0348808885861463E-3</v>
      </c>
      <c r="CC2267">
        <v>0.10349847426063116</v>
      </c>
      <c r="CD2267">
        <v>3.0348808885861463E-3</v>
      </c>
    </row>
    <row r="2268" spans="1:82" x14ac:dyDescent="0.3">
      <c r="A2268">
        <v>0</v>
      </c>
      <c r="B2268" t="s">
        <v>1402</v>
      </c>
      <c r="C2268" t="s">
        <v>59</v>
      </c>
      <c r="D2268">
        <v>42103</v>
      </c>
      <c r="E2268" s="2">
        <f t="shared" si="223"/>
        <v>0.68094673412739348</v>
      </c>
      <c r="F2268" s="2" t="s">
        <v>1941</v>
      </c>
      <c r="G2268" s="3">
        <v>15505</v>
      </c>
      <c r="H2268" s="1">
        <v>9.4196609881992863</v>
      </c>
      <c r="I2268" s="1">
        <f t="shared" si="227"/>
        <v>1.7482728445975511</v>
      </c>
      <c r="J2268" s="1">
        <v>2.5871489049399998</v>
      </c>
      <c r="K2268" s="1">
        <v>194.28312936200001</v>
      </c>
      <c r="L2268" s="2">
        <v>0.30263240097999988</v>
      </c>
      <c r="M2268" s="2">
        <v>1.0535433793176402E-2</v>
      </c>
      <c r="N2268" s="7">
        <v>0</v>
      </c>
      <c r="O2268" s="2">
        <v>5.5974555004424213E-2</v>
      </c>
      <c r="P2268" s="3">
        <v>721000.32253220002</v>
      </c>
      <c r="Q2268" s="3">
        <v>16928.975063252801</v>
      </c>
      <c r="R2268" s="3">
        <v>1309965.2133277128</v>
      </c>
      <c r="S2268" s="3">
        <v>2258.639146549096</v>
      </c>
      <c r="T2268" s="3">
        <v>435930.44470097643</v>
      </c>
      <c r="V2268">
        <v>42103</v>
      </c>
      <c r="W2268" s="2">
        <v>0.58140425982424038</v>
      </c>
      <c r="X2268" s="2">
        <v>0.25269838674758294</v>
      </c>
      <c r="Y2268" s="2">
        <v>-8.9141004852278494E-2</v>
      </c>
      <c r="Z2268" s="2">
        <v>0.73779113299284727</v>
      </c>
      <c r="AA2268" s="2">
        <v>0.5599891671327456</v>
      </c>
      <c r="AB2268" s="2">
        <v>0.74701067061198823</v>
      </c>
      <c r="AC2268" s="2">
        <v>1.0535433793176402E-2</v>
      </c>
      <c r="AD2268" s="2">
        <v>0</v>
      </c>
      <c r="AE2268" s="2">
        <v>5.5974555004424213E-2</v>
      </c>
      <c r="AF2268">
        <v>419247.41851179261</v>
      </c>
      <c r="AG2268">
        <v>722.76594880658297</v>
      </c>
      <c r="AH2268">
        <v>135841.62361935875</v>
      </c>
      <c r="AI2268">
        <v>3658.9880535328298</v>
      </c>
      <c r="AJ2268">
        <v>14.131384861710522</v>
      </c>
      <c r="AK2268">
        <v>1729212.6318395054</v>
      </c>
      <c r="AL2268">
        <v>2981.4050953556789</v>
      </c>
      <c r="AM2268">
        <v>560345.86229314038</v>
      </c>
      <c r="AN2268">
        <v>15085.1940807275</v>
      </c>
      <c r="AO2268">
        <v>58.291587748259268</v>
      </c>
      <c r="AP2268">
        <v>1309965.2133277128</v>
      </c>
      <c r="AQ2268">
        <v>2258.639146549096</v>
      </c>
      <c r="AR2268">
        <v>424504.23867378163</v>
      </c>
      <c r="AS2268">
        <v>11426.20602719467</v>
      </c>
      <c r="AT2268">
        <v>44.160202886548745</v>
      </c>
      <c r="AU2268" s="3">
        <v>135504800.61670166</v>
      </c>
      <c r="AV2268" s="3">
        <v>3181631.5733877313</v>
      </c>
      <c r="AW2268">
        <v>239474.57737530002</v>
      </c>
      <c r="AX2268">
        <v>45006852.071913883</v>
      </c>
      <c r="AY2268">
        <v>5622.8257075272004</v>
      </c>
      <c r="AZ2268">
        <v>1056753.8634726619</v>
      </c>
      <c r="BA2268">
        <v>960474.89990750002</v>
      </c>
      <c r="BB2268">
        <v>180511652.68861556</v>
      </c>
      <c r="BC2268">
        <v>22551.800770780002</v>
      </c>
      <c r="BD2268">
        <v>4238385.4368603937</v>
      </c>
      <c r="BE2268">
        <v>721000.32253220002</v>
      </c>
      <c r="BF2268">
        <v>135504800.61670166</v>
      </c>
      <c r="BG2268">
        <v>16928.975063252801</v>
      </c>
      <c r="BH2268">
        <v>3181631.5733877313</v>
      </c>
      <c r="BI2268">
        <v>3.348597701149425</v>
      </c>
      <c r="BJ2268">
        <v>12.768258689348711</v>
      </c>
      <c r="BK2268">
        <v>9.4196609881992863</v>
      </c>
      <c r="BL2268">
        <v>63.344230803052199</v>
      </c>
      <c r="BM2268">
        <v>65.09250364764975</v>
      </c>
      <c r="BN2268">
        <f t="shared" si="224"/>
        <v>1.7482728445975511</v>
      </c>
      <c r="BO2268">
        <v>0.68094673412739348</v>
      </c>
      <c r="BP2268">
        <v>2.7612577152289059E-2</v>
      </c>
      <c r="BQ2268">
        <v>0.22794245607896996</v>
      </c>
      <c r="BR2268">
        <v>5.9523809523809521E-2</v>
      </c>
      <c r="BS2268">
        <v>0.20689655172413793</v>
      </c>
      <c r="BT2268">
        <v>0.77777777777777779</v>
      </c>
      <c r="BU2268">
        <v>-5.0066694205539143E-2</v>
      </c>
      <c r="BV2268">
        <v>0.73779113299284727</v>
      </c>
      <c r="BW2268">
        <v>0.58090162565637515</v>
      </c>
      <c r="BX2268">
        <v>0.74701067061198823</v>
      </c>
      <c r="BY2268">
        <f t="shared" si="225"/>
        <v>6.0484885183002712E-2</v>
      </c>
      <c r="BZ2268">
        <v>0</v>
      </c>
      <c r="CA2268">
        <f t="shared" si="226"/>
        <v>1.8245198447207078E-2</v>
      </c>
      <c r="CC2268">
        <v>6.0484885183002712E-2</v>
      </c>
      <c r="CD2268">
        <v>1.8245198447207078E-2</v>
      </c>
    </row>
    <row r="2269" spans="1:82" x14ac:dyDescent="0.3">
      <c r="A2269">
        <v>1</v>
      </c>
      <c r="B2269" t="s">
        <v>1402</v>
      </c>
      <c r="C2269" t="s">
        <v>1430</v>
      </c>
      <c r="D2269">
        <v>42105</v>
      </c>
      <c r="E2269" s="2">
        <v>0</v>
      </c>
      <c r="F2269" s="2" t="s">
        <v>1954</v>
      </c>
      <c r="G2269" s="3">
        <v>-999</v>
      </c>
      <c r="H2269" s="1">
        <v>0.37522334584503292</v>
      </c>
      <c r="I2269" s="1">
        <f t="shared" si="227"/>
        <v>-999</v>
      </c>
      <c r="J2269" s="1">
        <v>-999</v>
      </c>
      <c r="K2269" s="1">
        <v>-999</v>
      </c>
      <c r="L2269" s="2">
        <v>-999</v>
      </c>
      <c r="M2269" s="2">
        <v>-999</v>
      </c>
      <c r="N2269" s="7">
        <v>-999</v>
      </c>
      <c r="O2269" s="2">
        <v>-999</v>
      </c>
      <c r="P2269" s="3">
        <v>-999</v>
      </c>
      <c r="Q2269" s="3">
        <v>-999</v>
      </c>
      <c r="R2269" s="3">
        <v>-999</v>
      </c>
      <c r="S2269" s="3">
        <v>-999</v>
      </c>
      <c r="T2269" s="3">
        <v>-999</v>
      </c>
      <c r="V2269">
        <v>42105</v>
      </c>
      <c r="W2269" s="2">
        <v>-999</v>
      </c>
      <c r="X2269" s="2">
        <v>1.0066002830022886E-2</v>
      </c>
      <c r="Y2269" s="2">
        <v>-999</v>
      </c>
      <c r="Z2269" s="2">
        <v>-999</v>
      </c>
      <c r="AA2269" s="2">
        <v>-999</v>
      </c>
      <c r="AB2269" s="2">
        <v>-999</v>
      </c>
      <c r="AC2269" s="2">
        <v>-999</v>
      </c>
      <c r="AD2269" s="2">
        <v>-999</v>
      </c>
      <c r="AE2269" s="2">
        <v>-999</v>
      </c>
      <c r="AF2269" s="2">
        <v>-999</v>
      </c>
      <c r="AG2269" s="2">
        <v>-999</v>
      </c>
      <c r="AH2269" s="2">
        <v>-999</v>
      </c>
      <c r="AI2269" s="2">
        <v>-999</v>
      </c>
      <c r="AJ2269" s="2">
        <v>-999</v>
      </c>
      <c r="AK2269" s="2">
        <v>-999</v>
      </c>
      <c r="AL2269" s="2">
        <v>-999</v>
      </c>
      <c r="AM2269" s="2">
        <v>-999</v>
      </c>
      <c r="AN2269" s="2">
        <v>-999</v>
      </c>
      <c r="AO2269" s="2">
        <v>-999</v>
      </c>
      <c r="AP2269" s="2">
        <v>-999</v>
      </c>
      <c r="AQ2269" s="2">
        <v>-999</v>
      </c>
      <c r="AR2269" s="2">
        <v>-999</v>
      </c>
      <c r="AS2269" s="2">
        <v>-999</v>
      </c>
      <c r="AT2269" s="2">
        <v>-999</v>
      </c>
      <c r="AU2269" s="2">
        <v>-999</v>
      </c>
      <c r="AV2269" s="2">
        <v>-999</v>
      </c>
      <c r="AW2269" s="2">
        <v>-999</v>
      </c>
      <c r="AX2269" s="2">
        <v>-999</v>
      </c>
      <c r="AY2269" s="2">
        <v>-999</v>
      </c>
      <c r="AZ2269" s="2">
        <v>-999</v>
      </c>
      <c r="BA2269" s="2">
        <v>-999</v>
      </c>
      <c r="BB2269" s="2">
        <v>-999</v>
      </c>
      <c r="BC2269" s="2">
        <v>-999</v>
      </c>
      <c r="BD2269" s="2">
        <v>-999</v>
      </c>
      <c r="BE2269" s="2">
        <v>-999</v>
      </c>
      <c r="BF2269" s="2">
        <v>-999</v>
      </c>
      <c r="BG2269" s="2">
        <v>-999</v>
      </c>
      <c r="BH2269" s="2">
        <v>-999</v>
      </c>
      <c r="BI2269">
        <v>0</v>
      </c>
      <c r="BJ2269">
        <v>0.37522334584503292</v>
      </c>
      <c r="BK2269">
        <v>0.37522334584503292</v>
      </c>
      <c r="BL2269">
        <v>-999</v>
      </c>
      <c r="BM2269">
        <v>41.296774849187578</v>
      </c>
      <c r="BN2269">
        <f t="shared" si="224"/>
        <v>-999</v>
      </c>
      <c r="BO2269" t="s">
        <v>3748</v>
      </c>
      <c r="BP2269" t="s">
        <v>3748</v>
      </c>
      <c r="BQ2269">
        <v>9.1351881657318723E-2</v>
      </c>
      <c r="BR2269">
        <v>7.1428571428571425E-2</v>
      </c>
      <c r="BS2269">
        <v>0.41379310344827586</v>
      </c>
      <c r="BT2269">
        <v>0.83333333333333337</v>
      </c>
      <c r="BU2269" t="s">
        <v>3748</v>
      </c>
      <c r="BY2269">
        <f t="shared" si="225"/>
        <v>-999</v>
      </c>
      <c r="CA2269">
        <f t="shared" si="226"/>
        <v>-999</v>
      </c>
    </row>
    <row r="2270" spans="1:82" x14ac:dyDescent="0.3">
      <c r="A2270">
        <v>0</v>
      </c>
      <c r="B2270" t="s">
        <v>1402</v>
      </c>
      <c r="C2270" t="s">
        <v>1431</v>
      </c>
      <c r="D2270">
        <v>42107</v>
      </c>
      <c r="E2270" s="2">
        <f>BO2270</f>
        <v>0.65434949982152224</v>
      </c>
      <c r="F2270" s="2" t="s">
        <v>1940</v>
      </c>
      <c r="G2270" s="3">
        <v>3760</v>
      </c>
      <c r="H2270" s="1">
        <v>16.360487595240862</v>
      </c>
      <c r="I2270" s="1">
        <f t="shared" si="227"/>
        <v>3.7422451992028911</v>
      </c>
      <c r="J2270" s="1">
        <v>2.5051760783499999</v>
      </c>
      <c r="K2270" s="1">
        <v>159.48640654299999</v>
      </c>
      <c r="L2270" s="2">
        <v>0.31663377381000002</v>
      </c>
      <c r="M2270" s="2">
        <v>4.0735267268735643E-2</v>
      </c>
      <c r="N2270" s="7">
        <v>0</v>
      </c>
      <c r="O2270" s="2">
        <v>1.780479125570212E-2</v>
      </c>
      <c r="P2270" s="3">
        <v>1418129.9202616203</v>
      </c>
      <c r="Q2270" s="3">
        <v>33297.469233086878</v>
      </c>
      <c r="R2270" s="3">
        <v>3001094.6115804664</v>
      </c>
      <c r="S2270" s="3">
        <v>5211.6302513856199</v>
      </c>
      <c r="T2270" s="3">
        <v>1110862.002987656</v>
      </c>
      <c r="V2270">
        <v>42107</v>
      </c>
      <c r="W2270" s="2">
        <v>0.5958032166253272</v>
      </c>
      <c r="X2270" s="2">
        <v>0.43889783580327535</v>
      </c>
      <c r="Y2270" s="2">
        <v>-0.12191997417549769</v>
      </c>
      <c r="Z2270" s="2">
        <v>0.71441450225892167</v>
      </c>
      <c r="AA2270" s="2">
        <v>0.45969333653567029</v>
      </c>
      <c r="AB2270" s="2">
        <v>0.78157132860286238</v>
      </c>
      <c r="AC2270" s="2">
        <v>4.0735267268735643E-2</v>
      </c>
      <c r="AD2270" s="2">
        <v>0</v>
      </c>
      <c r="AE2270" s="2">
        <v>1.780479125570212E-2</v>
      </c>
      <c r="AF2270">
        <v>1490215.0037691132</v>
      </c>
      <c r="AG2270">
        <v>2572.9714975724651</v>
      </c>
      <c r="AH2270">
        <v>483582.03140821954</v>
      </c>
      <c r="AI2270">
        <v>67308.193211481019</v>
      </c>
      <c r="AJ2270">
        <v>50.302647585324607</v>
      </c>
      <c r="AK2270">
        <v>4491309.6153495796</v>
      </c>
      <c r="AL2270">
        <v>7784.6017489580845</v>
      </c>
      <c r="AM2270">
        <v>1463091.8107786407</v>
      </c>
      <c r="AN2270">
        <v>198660.41682871582</v>
      </c>
      <c r="AO2270">
        <v>152.16441459910405</v>
      </c>
      <c r="AP2270">
        <v>3001094.6115804664</v>
      </c>
      <c r="AQ2270">
        <v>5211.630251385619</v>
      </c>
      <c r="AR2270">
        <v>979509.77937042108</v>
      </c>
      <c r="AS2270">
        <v>131352.22361723479</v>
      </c>
      <c r="AT2270">
        <v>101.86176701377944</v>
      </c>
      <c r="AU2270" s="3">
        <v>266523337.21396893</v>
      </c>
      <c r="AV2270" s="3">
        <v>6257926.3676663479</v>
      </c>
      <c r="AW2270">
        <v>519957.41075117997</v>
      </c>
      <c r="AX2270">
        <v>97720795.776576757</v>
      </c>
      <c r="AY2270">
        <v>12208.51886674032</v>
      </c>
      <c r="AZ2270">
        <v>2294469.0358151756</v>
      </c>
      <c r="BA2270">
        <v>1938087.3310128003</v>
      </c>
      <c r="BB2270">
        <v>364244132.99054569</v>
      </c>
      <c r="BC2270">
        <v>45505.988099827198</v>
      </c>
      <c r="BD2270">
        <v>8552395.4034815244</v>
      </c>
      <c r="BE2270">
        <v>1418129.9202616203</v>
      </c>
      <c r="BF2270">
        <v>266523337.21396893</v>
      </c>
      <c r="BG2270">
        <v>33297.469233086878</v>
      </c>
      <c r="BH2270">
        <v>6257926.3676663479</v>
      </c>
      <c r="BI2270">
        <v>6.7724925970528478</v>
      </c>
      <c r="BJ2270">
        <v>23.132980192293708</v>
      </c>
      <c r="BK2270">
        <v>16.360487595240862</v>
      </c>
      <c r="BL2270">
        <v>49.240684778504352</v>
      </c>
      <c r="BM2270">
        <v>52.982929977707244</v>
      </c>
      <c r="BN2270">
        <f t="shared" si="224"/>
        <v>3.7422451992028911</v>
      </c>
      <c r="BO2270">
        <v>0.65434949982152224</v>
      </c>
      <c r="BP2270">
        <v>5.3664753647931454E-2</v>
      </c>
      <c r="BQ2270">
        <v>0.17845171385474351</v>
      </c>
      <c r="BR2270">
        <v>6.5476190476190479E-2</v>
      </c>
      <c r="BS2270">
        <v>0.2413793103448276</v>
      </c>
      <c r="BT2270">
        <v>0.77777777777777779</v>
      </c>
      <c r="BU2270">
        <v>-0.10716968270119667</v>
      </c>
      <c r="BV2270">
        <v>0.71441450225892167</v>
      </c>
      <c r="BW2270">
        <v>0.47686030760961651</v>
      </c>
      <c r="BX2270">
        <v>0.78157132860286238</v>
      </c>
      <c r="BY2270">
        <f t="shared" si="225"/>
        <v>0.10069284512904265</v>
      </c>
      <c r="BZ2270">
        <v>0</v>
      </c>
      <c r="CA2270">
        <f t="shared" si="226"/>
        <v>5.5600358989793906E-3</v>
      </c>
      <c r="CC2270">
        <v>0.10069284512904265</v>
      </c>
      <c r="CD2270">
        <v>5.5600358989793906E-3</v>
      </c>
    </row>
    <row r="2271" spans="1:82" x14ac:dyDescent="0.3">
      <c r="A2271">
        <v>0</v>
      </c>
      <c r="B2271" t="s">
        <v>1402</v>
      </c>
      <c r="C2271" t="s">
        <v>1432</v>
      </c>
      <c r="D2271">
        <v>42109</v>
      </c>
      <c r="E2271" s="2">
        <f>BO2271</f>
        <v>0.62165440309572573</v>
      </c>
      <c r="F2271" s="2" t="s">
        <v>1940</v>
      </c>
      <c r="G2271" s="3">
        <v>2540</v>
      </c>
      <c r="H2271" s="1">
        <v>9.4422191466857193</v>
      </c>
      <c r="I2271" s="1">
        <f t="shared" si="227"/>
        <v>-0.15102010506741692</v>
      </c>
      <c r="J2271" s="1">
        <v>2.4835875145399999</v>
      </c>
      <c r="K2271" s="1">
        <v>130.959036889</v>
      </c>
      <c r="L2271" s="2">
        <v>0.25433638553000004</v>
      </c>
      <c r="M2271" s="2">
        <v>1.2850233298570027E-2</v>
      </c>
      <c r="N2271" s="7">
        <v>0</v>
      </c>
      <c r="O2271" s="2">
        <v>3.8358969046595058E-3</v>
      </c>
      <c r="P2271" s="3">
        <v>181623.69506044401</v>
      </c>
      <c r="Q2271" s="3">
        <v>4264.4960182202558</v>
      </c>
      <c r="R2271" s="3">
        <v>677523.13557027071</v>
      </c>
      <c r="S2271" s="3">
        <v>1176.1607274457872</v>
      </c>
      <c r="T2271" s="3">
        <v>233462.9974050046</v>
      </c>
      <c r="V2271">
        <v>42109</v>
      </c>
      <c r="W2271" s="2">
        <v>0.51329781586656664</v>
      </c>
      <c r="X2271" s="2">
        <v>0.25330354761957818</v>
      </c>
      <c r="Y2271" s="2">
        <v>2.4865039209566609E-2</v>
      </c>
      <c r="Z2271" s="2">
        <v>0.70825797569693871</v>
      </c>
      <c r="AA2271" s="2">
        <v>0.37746788533210335</v>
      </c>
      <c r="AB2271" s="2">
        <v>0.62779792679353763</v>
      </c>
      <c r="AC2271" s="2">
        <v>1.2850233298570027E-2</v>
      </c>
      <c r="AD2271" s="2">
        <v>0</v>
      </c>
      <c r="AE2271" s="2">
        <v>3.8358969046595058E-3</v>
      </c>
      <c r="AF2271">
        <v>252865.00832113522</v>
      </c>
      <c r="AG2271">
        <v>437.5342458279635</v>
      </c>
      <c r="AH2271">
        <v>82233.207638628664</v>
      </c>
      <c r="AI2271">
        <v>4706.7745809576427</v>
      </c>
      <c r="AJ2271">
        <v>8.5531018976337396</v>
      </c>
      <c r="AK2271">
        <v>930388.1438914059</v>
      </c>
      <c r="AL2271">
        <v>1613.6949732737507</v>
      </c>
      <c r="AM2271">
        <v>303288.97696115071</v>
      </c>
      <c r="AN2271">
        <v>17114.002663440217</v>
      </c>
      <c r="AO2271">
        <v>31.541642557711736</v>
      </c>
      <c r="AP2271">
        <v>677523.13557027071</v>
      </c>
      <c r="AQ2271">
        <v>1176.1607274457872</v>
      </c>
      <c r="AR2271">
        <v>221055.76932252204</v>
      </c>
      <c r="AS2271">
        <v>12407.228082482574</v>
      </c>
      <c r="AT2271">
        <v>22.988540660077994</v>
      </c>
      <c r="AU2271" s="3">
        <v>34134357.249659844</v>
      </c>
      <c r="AV2271" s="3">
        <v>801469.38166431489</v>
      </c>
      <c r="AW2271">
        <v>69392.342060965995</v>
      </c>
      <c r="AX2271">
        <v>13041596.766937949</v>
      </c>
      <c r="AY2271">
        <v>1629.3213631375841</v>
      </c>
      <c r="AZ2271">
        <v>306214.65698807756</v>
      </c>
      <c r="BA2271">
        <v>251016.03712141002</v>
      </c>
      <c r="BB2271">
        <v>47175954.0165978</v>
      </c>
      <c r="BC2271">
        <v>5893.8173813578396</v>
      </c>
      <c r="BD2271">
        <v>1107684.0386523923</v>
      </c>
      <c r="BE2271">
        <v>181623.69506044401</v>
      </c>
      <c r="BF2271">
        <v>34134357.249659844</v>
      </c>
      <c r="BG2271">
        <v>4264.4960182202558</v>
      </c>
      <c r="BH2271">
        <v>801469.38166431489</v>
      </c>
      <c r="BI2271">
        <v>3.4588983304002578</v>
      </c>
      <c r="BJ2271">
        <v>12.901117477085977</v>
      </c>
      <c r="BK2271">
        <v>9.4422191466857193</v>
      </c>
      <c r="BL2271">
        <v>30.382867277408646</v>
      </c>
      <c r="BM2271">
        <v>30.231847172341229</v>
      </c>
      <c r="BN2271">
        <f t="shared" si="224"/>
        <v>-0.15102010506741692</v>
      </c>
      <c r="BO2271">
        <v>0.62165440309572573</v>
      </c>
      <c r="BP2271">
        <v>2.6038600415536229E-2</v>
      </c>
      <c r="BQ2271">
        <v>0.16403612311596069</v>
      </c>
      <c r="BR2271">
        <v>3.5714285714285712E-2</v>
      </c>
      <c r="BS2271">
        <v>0.2413793103448276</v>
      </c>
      <c r="BT2271">
        <v>0.72222222222222221</v>
      </c>
      <c r="BU2271">
        <v>4.3248840949876447E-3</v>
      </c>
      <c r="BV2271">
        <v>0.70825797569693871</v>
      </c>
      <c r="BW2271">
        <v>0.39156419640259682</v>
      </c>
      <c r="BX2271">
        <v>0.62779792679353763</v>
      </c>
      <c r="BY2271">
        <f t="shared" si="225"/>
        <v>0.17658676228118669</v>
      </c>
      <c r="BZ2271">
        <v>0</v>
      </c>
      <c r="CA2271">
        <f t="shared" si="226"/>
        <v>1.4905612019956208E-3</v>
      </c>
      <c r="CC2271">
        <v>0.17658676228118669</v>
      </c>
      <c r="CD2271">
        <v>1.4905612019956208E-3</v>
      </c>
    </row>
    <row r="2272" spans="1:82" x14ac:dyDescent="0.3">
      <c r="A2272">
        <v>0</v>
      </c>
      <c r="B2272" t="s">
        <v>1402</v>
      </c>
      <c r="C2272" t="s">
        <v>806</v>
      </c>
      <c r="D2272">
        <v>42111</v>
      </c>
      <c r="E2272" s="2">
        <f>BO2272</f>
        <v>0.67298061251185815</v>
      </c>
      <c r="F2272" s="2" t="s">
        <v>1941</v>
      </c>
      <c r="G2272" s="3">
        <v>2479</v>
      </c>
      <c r="H2272" s="1">
        <v>1.9018121257876497</v>
      </c>
      <c r="I2272" s="1">
        <f t="shared" si="227"/>
        <v>3.9377512778543959</v>
      </c>
      <c r="J2272" s="1">
        <v>2.6558548293599999</v>
      </c>
      <c r="K2272" s="1">
        <v>184.74778722799999</v>
      </c>
      <c r="L2272" s="2">
        <v>0.24935508495000014</v>
      </c>
      <c r="M2272" s="2">
        <v>2.2702733010361638E-2</v>
      </c>
      <c r="N2272" s="7">
        <v>0</v>
      </c>
      <c r="O2272" s="2">
        <v>3.2914821452676908E-3</v>
      </c>
      <c r="P2272" s="3">
        <v>185163.61090854008</v>
      </c>
      <c r="Q2272" s="3">
        <v>4347.6126899409601</v>
      </c>
      <c r="R2272" s="3">
        <v>442228.21808045049</v>
      </c>
      <c r="S2272" s="3">
        <v>770.93980455831286</v>
      </c>
      <c r="T2272" s="3">
        <v>169364.36315088597</v>
      </c>
      <c r="V2272">
        <v>42111</v>
      </c>
      <c r="W2272" s="2">
        <v>0.479869186926143</v>
      </c>
      <c r="X2272" s="2">
        <v>5.1019336755918812E-2</v>
      </c>
      <c r="Y2272" s="2">
        <v>-0.10482280626659532</v>
      </c>
      <c r="Z2272" s="2">
        <v>0.7573843700594739</v>
      </c>
      <c r="AA2272" s="2">
        <v>0.5325051116850118</v>
      </c>
      <c r="AB2272" s="2">
        <v>0.61550220209672457</v>
      </c>
      <c r="AC2272" s="2">
        <v>2.2702733010361638E-2</v>
      </c>
      <c r="AD2272" s="2">
        <v>0</v>
      </c>
      <c r="AE2272" s="2">
        <v>3.2914821452676908E-3</v>
      </c>
      <c r="AF2272">
        <v>302513.99124408822</v>
      </c>
      <c r="AG2272">
        <v>524.72307180466578</v>
      </c>
      <c r="AH2272">
        <v>98620.077692063423</v>
      </c>
      <c r="AI2272">
        <v>17216.931320303094</v>
      </c>
      <c r="AJ2272">
        <v>10.256323938321659</v>
      </c>
      <c r="AK2272">
        <v>744742.20932453871</v>
      </c>
      <c r="AL2272">
        <v>1295.6628763629785</v>
      </c>
      <c r="AM2272">
        <v>243515.82843532044</v>
      </c>
      <c r="AN2272">
        <v>41685.543727932076</v>
      </c>
      <c r="AO2272">
        <v>25.321673597185612</v>
      </c>
      <c r="AP2272">
        <v>442228.21808045049</v>
      </c>
      <c r="AQ2272">
        <v>770.93980455831274</v>
      </c>
      <c r="AR2272">
        <v>144895.750743257</v>
      </c>
      <c r="AS2272">
        <v>24468.612407628982</v>
      </c>
      <c r="AT2272">
        <v>15.065349658863953</v>
      </c>
      <c r="AU2272" s="3">
        <v>34799649.034151025</v>
      </c>
      <c r="AV2272" s="3">
        <v>817090.32894750405</v>
      </c>
      <c r="AW2272">
        <v>114269.34783909</v>
      </c>
      <c r="AX2272">
        <v>21475781.232878573</v>
      </c>
      <c r="AY2272">
        <v>2683.0264558941599</v>
      </c>
      <c r="AZ2272">
        <v>504247.99212074839</v>
      </c>
      <c r="BA2272">
        <v>299432.95874763007</v>
      </c>
      <c r="BB2272">
        <v>56275430.267029591</v>
      </c>
      <c r="BC2272">
        <v>7030.63914583512</v>
      </c>
      <c r="BD2272">
        <v>1321338.3210682524</v>
      </c>
      <c r="BE2272">
        <v>185163.61090854008</v>
      </c>
      <c r="BF2272">
        <v>34799649.034151025</v>
      </c>
      <c r="BG2272">
        <v>4347.6126899409601</v>
      </c>
      <c r="BH2272">
        <v>817090.32894750405</v>
      </c>
      <c r="BI2272">
        <v>1.3762955814328044</v>
      </c>
      <c r="BJ2272">
        <v>3.2781077072204541</v>
      </c>
      <c r="BK2272">
        <v>1.9018121257876497</v>
      </c>
      <c r="BL2272">
        <v>38.565181778193818</v>
      </c>
      <c r="BM2272">
        <v>42.502933056048214</v>
      </c>
      <c r="BN2272">
        <f t="shared" si="224"/>
        <v>3.9377512778543959</v>
      </c>
      <c r="BO2272">
        <v>0.67298061251185815</v>
      </c>
      <c r="BP2272">
        <v>1.1216183217972816E-2</v>
      </c>
      <c r="BQ2272">
        <v>0.14304328745621187</v>
      </c>
      <c r="BR2272">
        <v>0.10119047619047619</v>
      </c>
      <c r="BS2272">
        <v>0.31034482758620691</v>
      </c>
      <c r="BT2272">
        <v>0.77777777777777779</v>
      </c>
      <c r="BU2272">
        <v>-0.11276854736663865</v>
      </c>
      <c r="BV2272">
        <v>0.7573843700594739</v>
      </c>
      <c r="BW2272">
        <v>0.55239119469399567</v>
      </c>
      <c r="BX2272">
        <v>0.61550220209672457</v>
      </c>
      <c r="BY2272">
        <f t="shared" si="225"/>
        <v>0.1809793261700868</v>
      </c>
      <c r="BZ2272">
        <v>0</v>
      </c>
      <c r="CA2272">
        <f t="shared" si="226"/>
        <v>1.279084633168384E-3</v>
      </c>
      <c r="CC2272">
        <v>0.1809793261700868</v>
      </c>
      <c r="CD2272">
        <v>1.279084633168384E-3</v>
      </c>
    </row>
    <row r="2273" spans="1:82" x14ac:dyDescent="0.3">
      <c r="A2273">
        <v>1</v>
      </c>
      <c r="B2273" t="s">
        <v>1402</v>
      </c>
      <c r="C2273" t="s">
        <v>553</v>
      </c>
      <c r="D2273">
        <v>42113</v>
      </c>
      <c r="E2273" s="2">
        <v>0</v>
      </c>
      <c r="F2273" s="2" t="s">
        <v>1954</v>
      </c>
      <c r="G2273" s="3">
        <v>-999</v>
      </c>
      <c r="H2273" s="1">
        <v>0.37499497516757813</v>
      </c>
      <c r="I2273" s="1">
        <f t="shared" si="227"/>
        <v>-999</v>
      </c>
      <c r="J2273" s="1">
        <v>-999</v>
      </c>
      <c r="K2273" s="1">
        <v>-999</v>
      </c>
      <c r="L2273" s="2">
        <v>-999</v>
      </c>
      <c r="M2273" s="2">
        <v>-999</v>
      </c>
      <c r="N2273" s="7">
        <v>-999</v>
      </c>
      <c r="O2273" s="2">
        <v>-999</v>
      </c>
      <c r="P2273" s="3">
        <v>-999</v>
      </c>
      <c r="Q2273" s="3">
        <v>-999</v>
      </c>
      <c r="R2273" s="3">
        <v>-999</v>
      </c>
      <c r="S2273" s="3">
        <v>-999</v>
      </c>
      <c r="T2273" s="3">
        <v>-999</v>
      </c>
      <c r="V2273">
        <v>42113</v>
      </c>
      <c r="W2273" s="2">
        <v>-999</v>
      </c>
      <c r="X2273" s="2">
        <v>1.0059876399162416E-2</v>
      </c>
      <c r="Y2273" s="2">
        <v>-999</v>
      </c>
      <c r="Z2273" s="2">
        <v>-999</v>
      </c>
      <c r="AA2273" s="2">
        <v>-999</v>
      </c>
      <c r="AB2273" s="2">
        <v>-999</v>
      </c>
      <c r="AC2273" s="2">
        <v>-999</v>
      </c>
      <c r="AD2273" s="2">
        <v>-999</v>
      </c>
      <c r="AE2273" s="2">
        <v>-999</v>
      </c>
      <c r="AF2273" s="2">
        <v>-999</v>
      </c>
      <c r="AG2273" s="2">
        <v>-999</v>
      </c>
      <c r="AH2273" s="2">
        <v>-999</v>
      </c>
      <c r="AI2273" s="2">
        <v>-999</v>
      </c>
      <c r="AJ2273" s="2">
        <v>-999</v>
      </c>
      <c r="AK2273" s="2">
        <v>-999</v>
      </c>
      <c r="AL2273" s="2">
        <v>-999</v>
      </c>
      <c r="AM2273" s="2">
        <v>-999</v>
      </c>
      <c r="AN2273" s="2">
        <v>-999</v>
      </c>
      <c r="AO2273" s="2">
        <v>-999</v>
      </c>
      <c r="AP2273" s="2">
        <v>-999</v>
      </c>
      <c r="AQ2273" s="2">
        <v>-999</v>
      </c>
      <c r="AR2273" s="2">
        <v>-999</v>
      </c>
      <c r="AS2273" s="2">
        <v>-999</v>
      </c>
      <c r="AT2273" s="2">
        <v>-999</v>
      </c>
      <c r="AU2273" s="2">
        <v>-999</v>
      </c>
      <c r="AV2273" s="2">
        <v>-999</v>
      </c>
      <c r="AW2273" s="2">
        <v>-999</v>
      </c>
      <c r="AX2273" s="2">
        <v>-999</v>
      </c>
      <c r="AY2273" s="2">
        <v>-999</v>
      </c>
      <c r="AZ2273" s="2">
        <v>-999</v>
      </c>
      <c r="BA2273" s="2">
        <v>-999</v>
      </c>
      <c r="BB2273" s="2">
        <v>-999</v>
      </c>
      <c r="BC2273" s="2">
        <v>-999</v>
      </c>
      <c r="BD2273" s="2">
        <v>-999</v>
      </c>
      <c r="BE2273" s="2">
        <v>-999</v>
      </c>
      <c r="BF2273" s="2">
        <v>-999</v>
      </c>
      <c r="BG2273" s="2">
        <v>-999</v>
      </c>
      <c r="BH2273" s="2">
        <v>-999</v>
      </c>
      <c r="BI2273">
        <v>0</v>
      </c>
      <c r="BJ2273">
        <v>0.37499497516757813</v>
      </c>
      <c r="BK2273">
        <v>0.37499497516757813</v>
      </c>
      <c r="BL2273">
        <v>-999</v>
      </c>
      <c r="BM2273">
        <v>47.659759966875953</v>
      </c>
      <c r="BN2273">
        <f t="shared" si="224"/>
        <v>-999</v>
      </c>
      <c r="BO2273" t="s">
        <v>3748</v>
      </c>
      <c r="BP2273" t="s">
        <v>3748</v>
      </c>
      <c r="BQ2273">
        <v>0.15501609123133345</v>
      </c>
      <c r="BR2273">
        <v>8.3333333333333329E-2</v>
      </c>
      <c r="BS2273">
        <v>0.41379310344827586</v>
      </c>
      <c r="BT2273">
        <v>0.77777777777777779</v>
      </c>
      <c r="BU2273" t="s">
        <v>3748</v>
      </c>
      <c r="BY2273">
        <f t="shared" si="225"/>
        <v>-999</v>
      </c>
      <c r="CA2273">
        <f t="shared" si="226"/>
        <v>-999</v>
      </c>
    </row>
    <row r="2274" spans="1:82" x14ac:dyDescent="0.3">
      <c r="A2274">
        <v>0</v>
      </c>
      <c r="B2274" t="s">
        <v>1402</v>
      </c>
      <c r="C2274" t="s">
        <v>1433</v>
      </c>
      <c r="D2274">
        <v>42115</v>
      </c>
      <c r="E2274" s="2">
        <f t="shared" ref="E2274:E2296" si="228">BO2274</f>
        <v>0.68323285965300118</v>
      </c>
      <c r="F2274" s="2" t="s">
        <v>1941</v>
      </c>
      <c r="G2274" s="3">
        <v>1172</v>
      </c>
      <c r="H2274" s="1">
        <v>0.37555529152525757</v>
      </c>
      <c r="I2274" s="1">
        <f t="shared" si="227"/>
        <v>-5.6923797386172197</v>
      </c>
      <c r="J2274" s="1">
        <v>2.5501065393000002</v>
      </c>
      <c r="K2274" s="1">
        <v>157.036647741</v>
      </c>
      <c r="L2274" s="2">
        <v>0.28403218894999993</v>
      </c>
      <c r="M2274" s="2">
        <v>6.3406974491378608E-3</v>
      </c>
      <c r="N2274" s="7">
        <v>0</v>
      </c>
      <c r="O2274" s="2">
        <v>2.0095461035404383E-2</v>
      </c>
      <c r="P2274" s="3">
        <v>21556.510679204999</v>
      </c>
      <c r="Q2274" s="3">
        <v>506.14350692292004</v>
      </c>
      <c r="R2274" s="3">
        <v>57666.304581468779</v>
      </c>
      <c r="S2274" s="3">
        <v>99.622133971754806</v>
      </c>
      <c r="T2274" s="3">
        <v>21522.820985769977</v>
      </c>
      <c r="V2274">
        <v>42115</v>
      </c>
      <c r="W2274" s="2">
        <v>0.52770972529266402</v>
      </c>
      <c r="X2274" s="2">
        <v>1.0074907836050778E-2</v>
      </c>
      <c r="Y2274" s="2">
        <v>0.14729864523172045</v>
      </c>
      <c r="Z2274" s="2">
        <v>0.72722756285504553</v>
      </c>
      <c r="AA2274" s="2">
        <v>0.45263230969451829</v>
      </c>
      <c r="AB2274" s="2">
        <v>0.70109834656122116</v>
      </c>
      <c r="AC2274" s="2">
        <v>6.3406974491378608E-3</v>
      </c>
      <c r="AD2274" s="2">
        <v>0</v>
      </c>
      <c r="AE2274" s="2">
        <v>2.0095461035404383E-2</v>
      </c>
      <c r="AF2274">
        <v>115436.43376391672</v>
      </c>
      <c r="AG2274">
        <v>199.06919626365311</v>
      </c>
      <c r="AH2274">
        <v>37414.439456792963</v>
      </c>
      <c r="AI2274">
        <v>5654.8453579125926</v>
      </c>
      <c r="AJ2274">
        <v>3.8921069454327295</v>
      </c>
      <c r="AK2274">
        <v>173102.7383453855</v>
      </c>
      <c r="AL2274">
        <v>298.69133023540792</v>
      </c>
      <c r="AM2274">
        <v>56138.111275441304</v>
      </c>
      <c r="AN2274">
        <v>8453.9945250342225</v>
      </c>
      <c r="AO2274">
        <v>5.8397079990868814</v>
      </c>
      <c r="AP2274">
        <v>57666.304581468779</v>
      </c>
      <c r="AQ2274">
        <v>99.622133971754806</v>
      </c>
      <c r="AR2274">
        <v>18723.671818648341</v>
      </c>
      <c r="AS2274">
        <v>2799.1491671216299</v>
      </c>
      <c r="AT2274">
        <v>1.9476010536541519</v>
      </c>
      <c r="AU2274" s="3">
        <v>4051330.6170497877</v>
      </c>
      <c r="AV2274" s="3">
        <v>95124.610691093592</v>
      </c>
      <c r="AW2274">
        <v>36463.823240299003</v>
      </c>
      <c r="AX2274">
        <v>6853010.9397817943</v>
      </c>
      <c r="AY2274">
        <v>856.1648796187759</v>
      </c>
      <c r="AZ2274">
        <v>160907.62747555273</v>
      </c>
      <c r="BA2274">
        <v>58020.333919504003</v>
      </c>
      <c r="BB2274">
        <v>10904341.556831582</v>
      </c>
      <c r="BC2274">
        <v>1362.3083865416959</v>
      </c>
      <c r="BD2274">
        <v>256032.23816664633</v>
      </c>
      <c r="BE2274">
        <v>21556.510679204999</v>
      </c>
      <c r="BF2274">
        <v>4051330.6170497877</v>
      </c>
      <c r="BG2274">
        <v>506.14350692292004</v>
      </c>
      <c r="BH2274">
        <v>95124.610691093592</v>
      </c>
      <c r="BI2274">
        <v>0.46961786234926695</v>
      </c>
      <c r="BJ2274">
        <v>0.84517315387452452</v>
      </c>
      <c r="BK2274">
        <v>0.37555529152525757</v>
      </c>
      <c r="BL2274">
        <v>46.848455125353262</v>
      </c>
      <c r="BM2274">
        <v>41.156075386736042</v>
      </c>
      <c r="BN2274">
        <f t="shared" si="224"/>
        <v>-5.6923797386172197</v>
      </c>
      <c r="BO2274">
        <v>0.68323285965300118</v>
      </c>
      <c r="BP2274">
        <v>3.8854755365103732E-3</v>
      </c>
      <c r="BQ2274">
        <v>0.15270164253252427</v>
      </c>
      <c r="BR2274">
        <v>5.3571428571428568E-2</v>
      </c>
      <c r="BS2274">
        <v>0.17241379310344829</v>
      </c>
      <c r="BT2274">
        <v>0.72222222222222221</v>
      </c>
      <c r="BU2274">
        <v>0.16301725245910417</v>
      </c>
      <c r="BV2274">
        <v>0.72722756285504553</v>
      </c>
      <c r="BW2274">
        <v>0.46953559096941733</v>
      </c>
      <c r="BX2274">
        <v>0.70109834656122116</v>
      </c>
      <c r="BY2274">
        <f t="shared" si="225"/>
        <v>0.20905920389123889</v>
      </c>
      <c r="BZ2274">
        <v>0</v>
      </c>
      <c r="CA2274">
        <f t="shared" si="226"/>
        <v>6.9626621920871653E-3</v>
      </c>
      <c r="CC2274">
        <v>0.20905920389123889</v>
      </c>
      <c r="CD2274">
        <v>6.9626621920871653E-3</v>
      </c>
    </row>
    <row r="2275" spans="1:82" x14ac:dyDescent="0.3">
      <c r="A2275">
        <v>0</v>
      </c>
      <c r="B2275" t="s">
        <v>1402</v>
      </c>
      <c r="C2275" t="s">
        <v>1203</v>
      </c>
      <c r="D2275">
        <v>42117</v>
      </c>
      <c r="E2275" s="2">
        <f t="shared" si="228"/>
        <v>0.7069772117845583</v>
      </c>
      <c r="F2275" s="2" t="s">
        <v>1941</v>
      </c>
      <c r="G2275" s="3">
        <v>371</v>
      </c>
      <c r="H2275" s="1">
        <v>0.37602731617455154</v>
      </c>
      <c r="I2275" s="1">
        <f t="shared" si="227"/>
        <v>2.2854859894508834</v>
      </c>
      <c r="J2275" s="1">
        <v>2.5378419976400002</v>
      </c>
      <c r="K2275" s="1">
        <v>125.09821427200001</v>
      </c>
      <c r="L2275" s="2">
        <v>0.23418655126999988</v>
      </c>
      <c r="M2275" s="2">
        <v>6.4952654067129802E-3</v>
      </c>
      <c r="N2275" s="7">
        <v>0</v>
      </c>
      <c r="O2275" s="2">
        <v>7.7724538810221133E-3</v>
      </c>
      <c r="P2275" s="3">
        <v>27997.181167455004</v>
      </c>
      <c r="Q2275" s="3">
        <v>657.36944494092006</v>
      </c>
      <c r="R2275" s="3">
        <v>138196.70706947715</v>
      </c>
      <c r="S2275" s="3">
        <v>238.74709189980402</v>
      </c>
      <c r="T2275" s="3">
        <v>48962.995630787322</v>
      </c>
      <c r="V2275">
        <v>42117</v>
      </c>
      <c r="W2275" s="2">
        <v>0.42051075031123525</v>
      </c>
      <c r="X2275" s="2">
        <v>1.0087570698072151E-2</v>
      </c>
      <c r="Y2275" s="2">
        <v>-4.1389998028888077E-2</v>
      </c>
      <c r="Z2275" s="2">
        <v>0.72373001771193779</v>
      </c>
      <c r="AA2275" s="2">
        <v>0.36057502805322267</v>
      </c>
      <c r="AB2275" s="2">
        <v>0.5780605518312385</v>
      </c>
      <c r="AC2275" s="2">
        <v>6.4952654067129802E-3</v>
      </c>
      <c r="AD2275" s="2">
        <v>0</v>
      </c>
      <c r="AE2275" s="2">
        <v>7.7724538810221133E-3</v>
      </c>
      <c r="AF2275">
        <v>64539.066652404581</v>
      </c>
      <c r="AG2275">
        <v>111.47841247525228</v>
      </c>
      <c r="AH2275">
        <v>20952.022676429824</v>
      </c>
      <c r="AI2275">
        <v>1912.2292912427426</v>
      </c>
      <c r="AJ2275">
        <v>2.1794054745360221</v>
      </c>
      <c r="AK2275">
        <v>202735.77372188173</v>
      </c>
      <c r="AL2275">
        <v>350.22550437505635</v>
      </c>
      <c r="AM2275">
        <v>65823.799842496359</v>
      </c>
      <c r="AN2275">
        <v>6003.4477559635179</v>
      </c>
      <c r="AO2275">
        <v>6.8468797734451821</v>
      </c>
      <c r="AP2275">
        <v>138196.70706947715</v>
      </c>
      <c r="AQ2275">
        <v>238.74709189980405</v>
      </c>
      <c r="AR2275">
        <v>44871.777166066531</v>
      </c>
      <c r="AS2275">
        <v>4091.218464720775</v>
      </c>
      <c r="AT2275">
        <v>4.66747429890916</v>
      </c>
      <c r="AU2275" s="3">
        <v>5261790.2286114935</v>
      </c>
      <c r="AV2275" s="3">
        <v>123546.01348219652</v>
      </c>
      <c r="AW2275">
        <v>12587.120086946999</v>
      </c>
      <c r="AX2275">
        <v>2365623.3491408192</v>
      </c>
      <c r="AY2275">
        <v>295.54361546152796</v>
      </c>
      <c r="AZ2275">
        <v>55544.467089839563</v>
      </c>
      <c r="BA2275">
        <v>40584.301254402002</v>
      </c>
      <c r="BB2275">
        <v>7627413.5777523126</v>
      </c>
      <c r="BC2275">
        <v>952.91306040244808</v>
      </c>
      <c r="BD2275">
        <v>179090.48057203609</v>
      </c>
      <c r="BE2275">
        <v>27997.181167455004</v>
      </c>
      <c r="BF2275">
        <v>5261790.2286114935</v>
      </c>
      <c r="BG2275">
        <v>657.36944494092006</v>
      </c>
      <c r="BH2275">
        <v>123546.01348219652</v>
      </c>
      <c r="BI2275">
        <v>0.18154450361790078</v>
      </c>
      <c r="BJ2275">
        <v>0.55757181979245229</v>
      </c>
      <c r="BK2275">
        <v>0.37602731617455154</v>
      </c>
      <c r="BL2275">
        <v>30.617595516610656</v>
      </c>
      <c r="BM2275">
        <v>32.90308150606154</v>
      </c>
      <c r="BN2275">
        <f t="shared" si="224"/>
        <v>2.2854859894508834</v>
      </c>
      <c r="BO2275">
        <v>0.7069772117845583</v>
      </c>
      <c r="BP2275">
        <v>1.5542445258986714E-3</v>
      </c>
      <c r="BQ2275">
        <v>0.12731401351355273</v>
      </c>
      <c r="BR2275">
        <v>3.5714285714285712E-2</v>
      </c>
      <c r="BS2275">
        <v>0.37931034482758619</v>
      </c>
      <c r="BT2275">
        <v>0.83333333333333337</v>
      </c>
      <c r="BU2275">
        <v>-6.5451298690864385E-2</v>
      </c>
      <c r="BV2275">
        <v>0.72373001771193779</v>
      </c>
      <c r="BW2275">
        <v>0.37404048553238867</v>
      </c>
      <c r="BX2275">
        <v>0.5780605518312385</v>
      </c>
      <c r="BY2275">
        <f t="shared" si="225"/>
        <v>0.50587099023281223</v>
      </c>
      <c r="BZ2275">
        <v>0</v>
      </c>
      <c r="CA2275">
        <f t="shared" si="226"/>
        <v>3.2758070559845728E-3</v>
      </c>
      <c r="CC2275">
        <v>0.50587099023281223</v>
      </c>
      <c r="CD2275">
        <v>3.2758070559845728E-3</v>
      </c>
    </row>
    <row r="2276" spans="1:82" x14ac:dyDescent="0.3">
      <c r="A2276">
        <v>0</v>
      </c>
      <c r="B2276" t="s">
        <v>1402</v>
      </c>
      <c r="C2276" t="s">
        <v>141</v>
      </c>
      <c r="D2276">
        <v>42119</v>
      </c>
      <c r="E2276" s="2">
        <f t="shared" si="228"/>
        <v>0.65767552976004828</v>
      </c>
      <c r="F2276" s="2" t="s">
        <v>1940</v>
      </c>
      <c r="G2276" s="3">
        <v>7117</v>
      </c>
      <c r="H2276" s="1">
        <v>13.101289664834338</v>
      </c>
      <c r="I2276" s="1">
        <f t="shared" si="227"/>
        <v>-1.0143962579536527</v>
      </c>
      <c r="J2276" s="1">
        <v>2.47051295788</v>
      </c>
      <c r="K2276" s="1">
        <v>144.59831671399999</v>
      </c>
      <c r="L2276" s="2">
        <v>0.25531134620999985</v>
      </c>
      <c r="M2276" s="2">
        <v>2.7770955198781366E-2</v>
      </c>
      <c r="N2276" s="7">
        <v>0</v>
      </c>
      <c r="O2276" s="2">
        <v>3.4479510227731452E-3</v>
      </c>
      <c r="P2276" s="3">
        <v>199042.38012062002</v>
      </c>
      <c r="Q2276" s="3">
        <v>4673.4840253028806</v>
      </c>
      <c r="R2276" s="3">
        <v>1078181.2064769662</v>
      </c>
      <c r="S2276" s="3">
        <v>1872.4763641010875</v>
      </c>
      <c r="T2276" s="3">
        <v>378768.80111162289</v>
      </c>
      <c r="V2276">
        <v>42119</v>
      </c>
      <c r="W2276" s="2">
        <v>0.55997485268570357</v>
      </c>
      <c r="X2276" s="2">
        <v>0.3514643219924739</v>
      </c>
      <c r="Y2276" s="2">
        <v>5.6813552379167458E-2</v>
      </c>
      <c r="Z2276" s="2">
        <v>0.70452943423063907</v>
      </c>
      <c r="AA2276" s="2">
        <v>0.41678086620992782</v>
      </c>
      <c r="AB2276" s="2">
        <v>0.63020449670815526</v>
      </c>
      <c r="AC2276" s="2">
        <v>2.7770955198781366E-2</v>
      </c>
      <c r="AD2276" s="2">
        <v>0</v>
      </c>
      <c r="AE2276" s="2">
        <v>3.4479510227731452E-3</v>
      </c>
      <c r="AF2276">
        <v>431540.63830129273</v>
      </c>
      <c r="AG2276">
        <v>746.37639765554138</v>
      </c>
      <c r="AH2276">
        <v>140279.13442257259</v>
      </c>
      <c r="AI2276">
        <v>10972.851185184119</v>
      </c>
      <c r="AJ2276">
        <v>14.590773780219825</v>
      </c>
      <c r="AK2276">
        <v>1509721.8447782588</v>
      </c>
      <c r="AL2276">
        <v>2618.8527617566292</v>
      </c>
      <c r="AM2276">
        <v>492205.27304097312</v>
      </c>
      <c r="AN2276">
        <v>37815.51367840646</v>
      </c>
      <c r="AO2276">
        <v>51.188365777631901</v>
      </c>
      <c r="AP2276">
        <v>1078181.2064769662</v>
      </c>
      <c r="AQ2276">
        <v>1872.4763641010877</v>
      </c>
      <c r="AR2276">
        <v>351926.13861840055</v>
      </c>
      <c r="AS2276">
        <v>26842.662493222342</v>
      </c>
      <c r="AT2276">
        <v>36.597591997412074</v>
      </c>
      <c r="AU2276" s="3">
        <v>37408024.919869326</v>
      </c>
      <c r="AV2276" s="3">
        <v>878334.58771542332</v>
      </c>
      <c r="AW2276">
        <v>87777.760407969996</v>
      </c>
      <c r="AX2276">
        <v>16496952.291073881</v>
      </c>
      <c r="AY2276">
        <v>2061.0081169392797</v>
      </c>
      <c r="AZ2276">
        <v>387345.86549756821</v>
      </c>
      <c r="BA2276">
        <v>286820.14052859001</v>
      </c>
      <c r="BB2276">
        <v>53904977.210943207</v>
      </c>
      <c r="BC2276">
        <v>6734.4921422421603</v>
      </c>
      <c r="BD2276">
        <v>1265680.4532129916</v>
      </c>
      <c r="BE2276">
        <v>199042.38012062002</v>
      </c>
      <c r="BF2276">
        <v>37408024.919869326</v>
      </c>
      <c r="BG2276">
        <v>4673.4840253028806</v>
      </c>
      <c r="BH2276">
        <v>878334.58771542332</v>
      </c>
      <c r="BI2276">
        <v>5.1516483612616515</v>
      </c>
      <c r="BJ2276">
        <v>18.25293802609599</v>
      </c>
      <c r="BK2276">
        <v>13.101289664834338</v>
      </c>
      <c r="BL2276">
        <v>26.921132392291184</v>
      </c>
      <c r="BM2276">
        <v>25.906736134337532</v>
      </c>
      <c r="BN2276">
        <f t="shared" si="224"/>
        <v>-1.0143962579536527</v>
      </c>
      <c r="BO2276">
        <v>0.65767552976004828</v>
      </c>
      <c r="BP2276">
        <v>4.1028791124905817E-2</v>
      </c>
      <c r="BQ2276">
        <v>0.16540993058525763</v>
      </c>
      <c r="BR2276">
        <v>4.7619047619047616E-2</v>
      </c>
      <c r="BS2276">
        <v>0.27586206896551724</v>
      </c>
      <c r="BT2276">
        <v>0.72222222222222221</v>
      </c>
      <c r="BU2276">
        <v>2.9050080716605711E-2</v>
      </c>
      <c r="BV2276">
        <v>0.70452943423063907</v>
      </c>
      <c r="BW2276">
        <v>0.4323452968982654</v>
      </c>
      <c r="BX2276">
        <v>0.63020449670815526</v>
      </c>
      <c r="BY2276">
        <f t="shared" si="225"/>
        <v>0.24287814548714937</v>
      </c>
      <c r="BZ2276">
        <v>0</v>
      </c>
      <c r="CA2276">
        <f t="shared" si="226"/>
        <v>1.3370424129382776E-3</v>
      </c>
      <c r="CC2276">
        <v>0.24287814548714937</v>
      </c>
      <c r="CD2276">
        <v>1.3370424129382776E-3</v>
      </c>
    </row>
    <row r="2277" spans="1:82" x14ac:dyDescent="0.3">
      <c r="A2277">
        <v>0</v>
      </c>
      <c r="B2277" t="s">
        <v>1402</v>
      </c>
      <c r="C2277" t="s">
        <v>1434</v>
      </c>
      <c r="D2277">
        <v>42121</v>
      </c>
      <c r="E2277" s="2">
        <f t="shared" si="228"/>
        <v>0.72673762511727247</v>
      </c>
      <c r="F2277" s="2" t="s">
        <v>1942</v>
      </c>
      <c r="G2277" s="3">
        <v>118</v>
      </c>
      <c r="H2277" s="1">
        <v>4.9813397798740784</v>
      </c>
      <c r="I2277" s="1">
        <f t="shared" si="227"/>
        <v>-5.0244980214760631</v>
      </c>
      <c r="J2277" s="1">
        <v>2.5903491643900001</v>
      </c>
      <c r="K2277" s="1">
        <v>208.991045214</v>
      </c>
      <c r="L2277" s="2">
        <v>0.29585673783999988</v>
      </c>
      <c r="M2277" s="2">
        <v>1.2991039848566669E-2</v>
      </c>
      <c r="N2277" s="7">
        <v>0</v>
      </c>
      <c r="O2277" s="2">
        <v>1.6359231192959777E-3</v>
      </c>
      <c r="P2277" s="3">
        <v>311784.62135225005</v>
      </c>
      <c r="Q2277" s="3">
        <v>7320.6542563539988</v>
      </c>
      <c r="R2277" s="3">
        <v>958729.62342465948</v>
      </c>
      <c r="S2277" s="3">
        <v>1656.7954941948112</v>
      </c>
      <c r="T2277" s="3">
        <v>360161.94274581643</v>
      </c>
      <c r="V2277">
        <v>42121</v>
      </c>
      <c r="W2277" s="2">
        <v>0.59817164395958577</v>
      </c>
      <c r="X2277" s="2">
        <v>0.13363289058838773</v>
      </c>
      <c r="Y2277" s="2">
        <v>0.12083230353971269</v>
      </c>
      <c r="Z2277" s="2">
        <v>0.73870376814924599</v>
      </c>
      <c r="AA2277" s="2">
        <v>0.6023823156025423</v>
      </c>
      <c r="AB2277" s="2">
        <v>0.73028578375366782</v>
      </c>
      <c r="AC2277" s="2">
        <v>1.2991039848566669E-2</v>
      </c>
      <c r="AD2277" s="2">
        <v>0</v>
      </c>
      <c r="AE2277" s="2">
        <v>1.6359231192959777E-3</v>
      </c>
      <c r="AF2277">
        <v>463731.96288688114</v>
      </c>
      <c r="AG2277">
        <v>800.55594940729827</v>
      </c>
      <c r="AH2277">
        <v>150462.01352621624</v>
      </c>
      <c r="AI2277">
        <v>23718.124915127384</v>
      </c>
      <c r="AJ2277">
        <v>15.651301616589162</v>
      </c>
      <c r="AK2277">
        <v>1422461.5863115406</v>
      </c>
      <c r="AL2277">
        <v>2457.3514436021096</v>
      </c>
      <c r="AM2277">
        <v>461851.60002829018</v>
      </c>
      <c r="AN2277">
        <v>72490.481158869763</v>
      </c>
      <c r="AO2277">
        <v>48.040969533249189</v>
      </c>
      <c r="AP2277">
        <v>958729.62342465948</v>
      </c>
      <c r="AQ2277">
        <v>1656.7954941948115</v>
      </c>
      <c r="AR2277">
        <v>311389.58650207391</v>
      </c>
      <c r="AS2277">
        <v>48772.356243742383</v>
      </c>
      <c r="AT2277">
        <v>32.389667916660031</v>
      </c>
      <c r="AU2277" s="3">
        <v>58596801.736941874</v>
      </c>
      <c r="AV2277" s="3">
        <v>1375843.7609391706</v>
      </c>
      <c r="AW2277">
        <v>164478.23300722998</v>
      </c>
      <c r="AX2277">
        <v>30912039.111378804</v>
      </c>
      <c r="AY2277">
        <v>3861.9232447055197</v>
      </c>
      <c r="AZ2277">
        <v>725809.85460995534</v>
      </c>
      <c r="BA2277">
        <v>476262.85435948003</v>
      </c>
      <c r="BB2277">
        <v>89508840.848320678</v>
      </c>
      <c r="BC2277">
        <v>11182.577501059519</v>
      </c>
      <c r="BD2277">
        <v>2101653.6155491262</v>
      </c>
      <c r="BE2277">
        <v>311784.62135225005</v>
      </c>
      <c r="BF2277">
        <v>58596801.736941874</v>
      </c>
      <c r="BG2277">
        <v>7320.6542563539988</v>
      </c>
      <c r="BH2277">
        <v>1375843.7609391706</v>
      </c>
      <c r="BI2277">
        <v>2.3021578340439262</v>
      </c>
      <c r="BJ2277">
        <v>7.283497613918005</v>
      </c>
      <c r="BK2277">
        <v>4.9813397798740784</v>
      </c>
      <c r="BL2277">
        <v>52.533481848584579</v>
      </c>
      <c r="BM2277">
        <v>47.508983827108516</v>
      </c>
      <c r="BN2277">
        <f t="shared" si="224"/>
        <v>-5.0244980214760631</v>
      </c>
      <c r="BO2277">
        <v>0.72673762511727247</v>
      </c>
      <c r="BP2277">
        <v>2.026019247025607E-2</v>
      </c>
      <c r="BQ2277">
        <v>9.5473587246332051E-2</v>
      </c>
      <c r="BR2277">
        <v>0.10714285714285714</v>
      </c>
      <c r="BS2277">
        <v>0.34482758620689657</v>
      </c>
      <c r="BT2277">
        <v>0.72222222222222221</v>
      </c>
      <c r="BU2277">
        <v>0.14389058707566157</v>
      </c>
      <c r="BV2277">
        <v>0.73870376814924599</v>
      </c>
      <c r="BW2277">
        <v>0.6248779207495252</v>
      </c>
      <c r="BX2277">
        <v>0.73028578375366782</v>
      </c>
      <c r="BY2277">
        <f t="shared" si="225"/>
        <v>8.4920345354077026E-2</v>
      </c>
      <c r="BZ2277">
        <v>0</v>
      </c>
      <c r="CA2277">
        <f t="shared" si="226"/>
        <v>5.4665095208450735E-4</v>
      </c>
      <c r="CC2277">
        <v>8.4920345354077026E-2</v>
      </c>
      <c r="CD2277">
        <v>5.4665095208450735E-4</v>
      </c>
    </row>
    <row r="2278" spans="1:82" x14ac:dyDescent="0.3">
      <c r="A2278">
        <v>0</v>
      </c>
      <c r="B2278" t="s">
        <v>1402</v>
      </c>
      <c r="C2278" t="s">
        <v>424</v>
      </c>
      <c r="D2278">
        <v>42123</v>
      </c>
      <c r="E2278" s="2">
        <f t="shared" si="228"/>
        <v>0.71837012530857358</v>
      </c>
      <c r="F2278" s="2" t="s">
        <v>1941</v>
      </c>
      <c r="G2278" s="3">
        <v>19</v>
      </c>
      <c r="H2278" s="1">
        <v>1.8963972679011232</v>
      </c>
      <c r="I2278" s="1">
        <f t="shared" si="227"/>
        <v>2.4182642689865403</v>
      </c>
      <c r="J2278" s="1">
        <v>2.5772316274899998</v>
      </c>
      <c r="K2278" s="1">
        <v>178.43821369899999</v>
      </c>
      <c r="L2278" s="2">
        <v>0.32218875331000008</v>
      </c>
      <c r="M2278" s="2">
        <v>4.3053774182939042E-2</v>
      </c>
      <c r="N2278" s="7">
        <v>0</v>
      </c>
      <c r="O2278" s="2">
        <v>1.5953564607437021E-2</v>
      </c>
      <c r="P2278" s="3">
        <v>146041.49978700001</v>
      </c>
      <c r="Q2278" s="3">
        <v>3429.0316256879996</v>
      </c>
      <c r="R2278" s="3">
        <v>378500.96911545628</v>
      </c>
      <c r="S2278" s="3">
        <v>656.67470770187572</v>
      </c>
      <c r="T2278" s="3">
        <v>143870.43154746195</v>
      </c>
      <c r="V2278">
        <v>42123</v>
      </c>
      <c r="W2278" s="2">
        <v>0.53450031056684011</v>
      </c>
      <c r="X2278" s="2">
        <v>5.0874074006642921E-2</v>
      </c>
      <c r="Y2278" s="2">
        <v>-6.3108866009201028E-2</v>
      </c>
      <c r="Z2278" s="2">
        <v>0.73496296977732112</v>
      </c>
      <c r="AA2278" s="2">
        <v>0.51431880370721472</v>
      </c>
      <c r="AB2278" s="2">
        <v>0.79528310879590636</v>
      </c>
      <c r="AC2278" s="2">
        <v>4.3053774182939042E-2</v>
      </c>
      <c r="AD2278" s="2">
        <v>0</v>
      </c>
      <c r="AE2278" s="2">
        <v>1.5953564607437021E-2</v>
      </c>
      <c r="AF2278">
        <v>319810.47842437419</v>
      </c>
      <c r="AG2278">
        <v>551.49295367928244</v>
      </c>
      <c r="AH2278">
        <v>103651.39415619796</v>
      </c>
      <c r="AI2278">
        <v>17798.319440248953</v>
      </c>
      <c r="AJ2278">
        <v>10.78254618946521</v>
      </c>
      <c r="AK2278">
        <v>698311.44753983046</v>
      </c>
      <c r="AL2278">
        <v>1208.167661381158</v>
      </c>
      <c r="AM2278">
        <v>227071.37351643501</v>
      </c>
      <c r="AN2278">
        <v>38248.771627473776</v>
      </c>
      <c r="AO2278">
        <v>23.617881451006681</v>
      </c>
      <c r="AP2278">
        <v>378500.96911545628</v>
      </c>
      <c r="AQ2278">
        <v>656.6747077018756</v>
      </c>
      <c r="AR2278">
        <v>123419.97936023705</v>
      </c>
      <c r="AS2278">
        <v>20450.452187224822</v>
      </c>
      <c r="AT2278">
        <v>12.835335261541472</v>
      </c>
      <c r="AU2278" s="3">
        <v>27447039.469968781</v>
      </c>
      <c r="AV2278" s="3">
        <v>644452.20373180264</v>
      </c>
      <c r="AW2278">
        <v>91763.657303140004</v>
      </c>
      <c r="AX2278">
        <v>17246061.753552131</v>
      </c>
      <c r="AY2278">
        <v>2154.5963540513599</v>
      </c>
      <c r="AZ2278">
        <v>404934.83878041257</v>
      </c>
      <c r="BA2278">
        <v>237805.15709014001</v>
      </c>
      <c r="BB2278">
        <v>44693101.223520912</v>
      </c>
      <c r="BC2278">
        <v>5583.6279797393599</v>
      </c>
      <c r="BD2278">
        <v>1049387.0425122152</v>
      </c>
      <c r="BE2278">
        <v>146041.49978700001</v>
      </c>
      <c r="BF2278">
        <v>27447039.469968781</v>
      </c>
      <c r="BG2278">
        <v>3429.0316256879996</v>
      </c>
      <c r="BH2278">
        <v>644452.20373180264</v>
      </c>
      <c r="BI2278">
        <v>1.3114841585877597</v>
      </c>
      <c r="BJ2278">
        <v>3.2078814264888829</v>
      </c>
      <c r="BK2278">
        <v>1.8963972679011232</v>
      </c>
      <c r="BL2278">
        <v>39.096299700631754</v>
      </c>
      <c r="BM2278">
        <v>41.514563969618294</v>
      </c>
      <c r="BN2278">
        <f t="shared" si="224"/>
        <v>2.4182642689865403</v>
      </c>
      <c r="BO2278">
        <v>0.71837012530857358</v>
      </c>
      <c r="BP2278">
        <v>1.1408857048897315E-2</v>
      </c>
      <c r="BQ2278">
        <v>8.4179133750550181E-2</v>
      </c>
      <c r="BR2278">
        <v>0.14880952380952381</v>
      </c>
      <c r="BS2278">
        <v>0.17241379310344829</v>
      </c>
      <c r="BT2278">
        <v>0.72222222222222221</v>
      </c>
      <c r="BU2278">
        <v>-6.9253776970608888E-2</v>
      </c>
      <c r="BV2278">
        <v>0.73496296977732112</v>
      </c>
      <c r="BW2278">
        <v>0.53352572998673731</v>
      </c>
      <c r="BX2278">
        <v>0.79528310879590636</v>
      </c>
      <c r="BY2278">
        <f t="shared" si="225"/>
        <v>0.42444107453748658</v>
      </c>
      <c r="BZ2278">
        <v>0</v>
      </c>
      <c r="CA2278">
        <f t="shared" si="226"/>
        <v>4.9397565192495817E-3</v>
      </c>
      <c r="CC2278">
        <v>0.42444107453748658</v>
      </c>
      <c r="CD2278">
        <v>4.9397565192495817E-3</v>
      </c>
    </row>
    <row r="2279" spans="1:82" x14ac:dyDescent="0.3">
      <c r="A2279">
        <v>0</v>
      </c>
      <c r="B2279" t="s">
        <v>1402</v>
      </c>
      <c r="C2279" t="s">
        <v>69</v>
      </c>
      <c r="D2279">
        <v>42125</v>
      </c>
      <c r="E2279" s="2">
        <f t="shared" si="228"/>
        <v>0.62161940091615786</v>
      </c>
      <c r="F2279" s="2" t="s">
        <v>1940</v>
      </c>
      <c r="G2279" s="3">
        <v>6956</v>
      </c>
      <c r="H2279" s="1">
        <v>27.421193238964541</v>
      </c>
      <c r="I2279" s="1">
        <f t="shared" si="227"/>
        <v>1.3454970425824015</v>
      </c>
      <c r="J2279" s="1">
        <v>2.6820049201599998</v>
      </c>
      <c r="K2279" s="1">
        <v>226.52172904099999</v>
      </c>
      <c r="L2279" s="2">
        <v>0.19811093479000008</v>
      </c>
      <c r="M2279" s="2">
        <v>0.10729177383973543</v>
      </c>
      <c r="N2279" s="7">
        <v>0</v>
      </c>
      <c r="O2279" s="2">
        <v>7.3782509682820464E-4</v>
      </c>
      <c r="P2279" s="3">
        <v>2071422.9615506006</v>
      </c>
      <c r="Q2279" s="3">
        <v>48636.6878982544</v>
      </c>
      <c r="R2279" s="3">
        <v>6339558.4829795416</v>
      </c>
      <c r="S2279" s="3">
        <v>10945.890215271194</v>
      </c>
      <c r="T2279" s="3">
        <v>2299321.7805347042</v>
      </c>
      <c r="V2279">
        <v>42125</v>
      </c>
      <c r="W2279" s="2">
        <v>0.69291269958457435</v>
      </c>
      <c r="X2279" s="2">
        <v>0.73562002951708239</v>
      </c>
      <c r="Y2279" s="2">
        <v>-3.9258331127941797E-2</v>
      </c>
      <c r="Z2279" s="2">
        <v>0.7648417317452888</v>
      </c>
      <c r="AA2279" s="2">
        <v>0.65291162850679152</v>
      </c>
      <c r="AB2279" s="2">
        <v>0.48901235219300304</v>
      </c>
      <c r="AC2279" s="2">
        <v>0.10729177383973543</v>
      </c>
      <c r="AD2279" s="2">
        <v>0</v>
      </c>
      <c r="AE2279" s="2">
        <v>7.3782509682820464E-4</v>
      </c>
      <c r="AF2279">
        <v>2636453.8511457951</v>
      </c>
      <c r="AG2279">
        <v>4543.1043202364908</v>
      </c>
      <c r="AH2279">
        <v>853862.39923458186</v>
      </c>
      <c r="AI2279">
        <v>101753.95496219838</v>
      </c>
      <c r="AJ2279">
        <v>88.827813913712745</v>
      </c>
      <c r="AK2279">
        <v>8976012.3341253363</v>
      </c>
      <c r="AL2279">
        <v>15488.994535507683</v>
      </c>
      <c r="AM2279">
        <v>2911108.5952636609</v>
      </c>
      <c r="AN2279">
        <v>343829.53946782358</v>
      </c>
      <c r="AO2279">
        <v>302.82431443166212</v>
      </c>
      <c r="AP2279">
        <v>6339558.4829795416</v>
      </c>
      <c r="AQ2279">
        <v>10945.890215271193</v>
      </c>
      <c r="AR2279">
        <v>2057246.1960290791</v>
      </c>
      <c r="AS2279">
        <v>242075.58450562519</v>
      </c>
      <c r="AT2279">
        <v>213.99650051794936</v>
      </c>
      <c r="AU2279" s="3">
        <v>389303231.39381987</v>
      </c>
      <c r="AV2279" s="3">
        <v>9140779.1235979311</v>
      </c>
      <c r="AW2279">
        <v>855351.51161869999</v>
      </c>
      <c r="AX2279">
        <v>160754763.09361848</v>
      </c>
      <c r="AY2279">
        <v>20083.5200179288</v>
      </c>
      <c r="AZ2279">
        <v>3774496.7521695388</v>
      </c>
      <c r="BA2279">
        <v>2926774.4731693007</v>
      </c>
      <c r="BB2279">
        <v>550057994.48743832</v>
      </c>
      <c r="BC2279">
        <v>68720.207916183193</v>
      </c>
      <c r="BD2279">
        <v>12915275.875767469</v>
      </c>
      <c r="BE2279">
        <v>2071422.9615506006</v>
      </c>
      <c r="BF2279">
        <v>389303231.39381987</v>
      </c>
      <c r="BG2279">
        <v>48636.6878982544</v>
      </c>
      <c r="BH2279">
        <v>9140779.1235979311</v>
      </c>
      <c r="BI2279">
        <v>11.882300325575651</v>
      </c>
      <c r="BJ2279">
        <v>39.30349356454019</v>
      </c>
      <c r="BK2279">
        <v>27.421193238964541</v>
      </c>
      <c r="BL2279">
        <v>41.982563381424001</v>
      </c>
      <c r="BM2279">
        <v>43.328060424006402</v>
      </c>
      <c r="BN2279">
        <f t="shared" si="224"/>
        <v>1.3454970425824015</v>
      </c>
      <c r="BO2279">
        <v>0.62161940091615786</v>
      </c>
      <c r="BP2279">
        <v>8.9444967731685171E-2</v>
      </c>
      <c r="BQ2279">
        <v>8.5695002581956864E-2</v>
      </c>
      <c r="BR2279">
        <v>4.7619047619047616E-2</v>
      </c>
      <c r="BS2279">
        <v>0.27586206896551724</v>
      </c>
      <c r="BT2279">
        <v>0.66666666666666663</v>
      </c>
      <c r="BU2279">
        <v>-3.853207992882688E-2</v>
      </c>
      <c r="BV2279">
        <v>0.7648417317452888</v>
      </c>
      <c r="BW2279">
        <v>0.6772942204427298</v>
      </c>
      <c r="BX2279">
        <v>0.48901235219300304</v>
      </c>
      <c r="BY2279">
        <f t="shared" si="225"/>
        <v>0.10438025271445936</v>
      </c>
      <c r="BZ2279">
        <v>0</v>
      </c>
      <c r="CA2279">
        <f t="shared" si="226"/>
        <v>3.6193888564310097E-4</v>
      </c>
      <c r="CC2279">
        <v>0.10438025271445936</v>
      </c>
      <c r="CD2279">
        <v>3.6193888564310097E-4</v>
      </c>
    </row>
    <row r="2280" spans="1:82" x14ac:dyDescent="0.3">
      <c r="A2280">
        <v>0</v>
      </c>
      <c r="B2280" t="s">
        <v>1402</v>
      </c>
      <c r="C2280" t="s">
        <v>425</v>
      </c>
      <c r="D2280">
        <v>42127</v>
      </c>
      <c r="E2280" s="2">
        <f t="shared" si="228"/>
        <v>0.68162600126481132</v>
      </c>
      <c r="F2280" s="2" t="s">
        <v>1941</v>
      </c>
      <c r="G2280" s="3">
        <v>2182</v>
      </c>
      <c r="H2280" s="1">
        <v>0.37356879546821409</v>
      </c>
      <c r="I2280" s="1">
        <f t="shared" si="227"/>
        <v>-0.48452127847306059</v>
      </c>
      <c r="J2280" s="1">
        <v>2.5464456174799999</v>
      </c>
      <c r="K2280" s="1">
        <v>176.52205735499999</v>
      </c>
      <c r="L2280" s="2">
        <v>0.27828244703000005</v>
      </c>
      <c r="M2280" s="2">
        <v>8.1451653384686691E-3</v>
      </c>
      <c r="N2280" s="7">
        <v>0</v>
      </c>
      <c r="O2280" s="2">
        <v>1.6858453022143366E-2</v>
      </c>
      <c r="P2280" s="3">
        <v>26201.878256876997</v>
      </c>
      <c r="Q2280" s="3">
        <v>615.21601275184798</v>
      </c>
      <c r="R2280" s="3">
        <v>73021.940909864061</v>
      </c>
      <c r="S2280" s="3">
        <v>126.30398550950829</v>
      </c>
      <c r="T2280" s="3">
        <v>26542.927357371373</v>
      </c>
      <c r="V2280">
        <v>42127</v>
      </c>
      <c r="W2280" s="2">
        <v>0.49947643840791717</v>
      </c>
      <c r="X2280" s="2">
        <v>1.0021616709170076E-2</v>
      </c>
      <c r="Y2280" s="2">
        <v>-2.6107594739850199E-3</v>
      </c>
      <c r="Z2280" s="2">
        <v>0.72618355813919055</v>
      </c>
      <c r="AA2280" s="2">
        <v>0.50879579819100562</v>
      </c>
      <c r="AB2280" s="2">
        <v>0.68690581941080264</v>
      </c>
      <c r="AC2280" s="2">
        <v>8.1451653384686691E-3</v>
      </c>
      <c r="AD2280" s="2">
        <v>0</v>
      </c>
      <c r="AE2280" s="2">
        <v>1.6858453022143366E-2</v>
      </c>
      <c r="AF2280">
        <v>152636.94898061958</v>
      </c>
      <c r="AG2280">
        <v>262.63150668022303</v>
      </c>
      <c r="AH2280">
        <v>49360.779018364039</v>
      </c>
      <c r="AI2280">
        <v>6026.4849117500034</v>
      </c>
      <c r="AJ2280">
        <v>5.1353930144239914</v>
      </c>
      <c r="AK2280">
        <v>225658.88989048364</v>
      </c>
      <c r="AL2280">
        <v>388.93549218973135</v>
      </c>
      <c r="AM2280">
        <v>73099.222271726248</v>
      </c>
      <c r="AN2280">
        <v>8830.9690157591594</v>
      </c>
      <c r="AO2280">
        <v>7.604478827358049</v>
      </c>
      <c r="AP2280">
        <v>73021.940909864061</v>
      </c>
      <c r="AQ2280">
        <v>126.30398550950832</v>
      </c>
      <c r="AR2280">
        <v>23738.443253362209</v>
      </c>
      <c r="AS2280">
        <v>2804.484104009156</v>
      </c>
      <c r="AT2280">
        <v>2.4690858129340576</v>
      </c>
      <c r="AU2280" s="3">
        <v>4924380.9995974628</v>
      </c>
      <c r="AV2280" s="3">
        <v>115623.69743658231</v>
      </c>
      <c r="AW2280">
        <v>43079.652006835007</v>
      </c>
      <c r="AX2280">
        <v>8096389.7981645716</v>
      </c>
      <c r="AY2280">
        <v>1011.5035066780401</v>
      </c>
      <c r="AZ2280">
        <v>190101.96904507087</v>
      </c>
      <c r="BA2280">
        <v>69281.530263712004</v>
      </c>
      <c r="BB2280">
        <v>13020770.797762034</v>
      </c>
      <c r="BC2280">
        <v>1626.7195194298881</v>
      </c>
      <c r="BD2280">
        <v>305725.66648165317</v>
      </c>
      <c r="BE2280">
        <v>26201.878256876997</v>
      </c>
      <c r="BF2280">
        <v>4924380.9995974628</v>
      </c>
      <c r="BG2280">
        <v>615.21601275184798</v>
      </c>
      <c r="BH2280">
        <v>115623.69743658231</v>
      </c>
      <c r="BI2280">
        <v>0.61756085682633899</v>
      </c>
      <c r="BJ2280">
        <v>0.99112965229455308</v>
      </c>
      <c r="BK2280">
        <v>0.37356879546821409</v>
      </c>
      <c r="BL2280">
        <v>46.660297947174328</v>
      </c>
      <c r="BM2280">
        <v>46.175776668701268</v>
      </c>
      <c r="BN2280">
        <f t="shared" si="224"/>
        <v>-0.48452127847306059</v>
      </c>
      <c r="BO2280">
        <v>0.68162600126481132</v>
      </c>
      <c r="BP2280">
        <v>5.0974941496841021E-3</v>
      </c>
      <c r="BQ2280">
        <v>0.19296416085382223</v>
      </c>
      <c r="BR2280">
        <v>5.9523809523809521E-2</v>
      </c>
      <c r="BS2280">
        <v>0.17241379310344829</v>
      </c>
      <c r="BT2280">
        <v>0.77777777777777779</v>
      </c>
      <c r="BU2280">
        <v>1.3875625169349256E-2</v>
      </c>
      <c r="BV2280">
        <v>0.72618355813919055</v>
      </c>
      <c r="BW2280">
        <v>0.52779647115249551</v>
      </c>
      <c r="BX2280">
        <v>0.68690581941080264</v>
      </c>
      <c r="BY2280">
        <f t="shared" si="225"/>
        <v>0.20649119747370631</v>
      </c>
      <c r="BZ2280">
        <v>0</v>
      </c>
      <c r="CA2280">
        <f t="shared" si="226"/>
        <v>5.9334049038137987E-3</v>
      </c>
      <c r="CC2280">
        <v>0.20649119747370631</v>
      </c>
      <c r="CD2280">
        <v>5.9334049038137987E-3</v>
      </c>
    </row>
    <row r="2281" spans="1:82" x14ac:dyDescent="0.3">
      <c r="A2281">
        <v>0</v>
      </c>
      <c r="B2281" t="s">
        <v>1402</v>
      </c>
      <c r="C2281" t="s">
        <v>1435</v>
      </c>
      <c r="D2281">
        <v>42129</v>
      </c>
      <c r="E2281" s="2">
        <f t="shared" si="228"/>
        <v>0.7568359590229855</v>
      </c>
      <c r="F2281" s="2" t="s">
        <v>1942</v>
      </c>
      <c r="G2281" s="3">
        <v>16056</v>
      </c>
      <c r="H2281" s="1">
        <v>30.682778074675046</v>
      </c>
      <c r="I2281" s="1">
        <f t="shared" si="227"/>
        <v>1.8631098133923771</v>
      </c>
      <c r="J2281" s="1">
        <v>2.6051799241300002</v>
      </c>
      <c r="K2281" s="1">
        <v>204.89306840200001</v>
      </c>
      <c r="L2281" s="2">
        <v>0.22084410350999994</v>
      </c>
      <c r="M2281" s="2">
        <v>0.15805765195008645</v>
      </c>
      <c r="N2281" s="7">
        <v>0</v>
      </c>
      <c r="O2281" s="2">
        <v>1.370259505474874E-3</v>
      </c>
      <c r="P2281" s="3">
        <v>2863208.6963941995</v>
      </c>
      <c r="Q2281" s="3">
        <v>67227.693396740782</v>
      </c>
      <c r="R2281" s="3">
        <v>10827601.361124769</v>
      </c>
      <c r="S2281" s="3">
        <v>18674.526455329375</v>
      </c>
      <c r="T2281" s="3">
        <v>3965042.6707117339</v>
      </c>
      <c r="V2281">
        <v>42129</v>
      </c>
      <c r="W2281" s="2">
        <v>0.71732966079647265</v>
      </c>
      <c r="X2281" s="2">
        <v>0.82311757611212</v>
      </c>
      <c r="Y2281" s="2">
        <v>-5.4482397922417124E-2</v>
      </c>
      <c r="Z2281" s="2">
        <v>0.74293313546970685</v>
      </c>
      <c r="AA2281" s="2">
        <v>0.5905705714257985</v>
      </c>
      <c r="AB2281" s="2">
        <v>0.54512636891980049</v>
      </c>
      <c r="AC2281" s="2">
        <v>0.15805765195008645</v>
      </c>
      <c r="AD2281" s="2">
        <v>0</v>
      </c>
      <c r="AE2281" s="2">
        <v>1.370259505474874E-3</v>
      </c>
      <c r="AF2281">
        <v>6415218.0180421406</v>
      </c>
      <c r="AG2281">
        <v>11052.950521018705</v>
      </c>
      <c r="AH2281">
        <v>2077367.8492170034</v>
      </c>
      <c r="AI2281">
        <v>271087.2064510521</v>
      </c>
      <c r="AJ2281">
        <v>216.11136415626873</v>
      </c>
      <c r="AK2281">
        <v>17242819.379166909</v>
      </c>
      <c r="AL2281">
        <v>29727.476976348084</v>
      </c>
      <c r="AM2281">
        <v>5587187.3118013833</v>
      </c>
      <c r="AN2281">
        <v>726310.41457840661</v>
      </c>
      <c r="AO2281">
        <v>581.22465353828409</v>
      </c>
      <c r="AP2281">
        <v>10827601.361124769</v>
      </c>
      <c r="AQ2281">
        <v>18674.526455329378</v>
      </c>
      <c r="AR2281">
        <v>3509819.4625843801</v>
      </c>
      <c r="AS2281">
        <v>455223.2081273545</v>
      </c>
      <c r="AT2281">
        <v>365.11328938201535</v>
      </c>
      <c r="AU2281" s="3">
        <v>538111442.40032589</v>
      </c>
      <c r="AV2281" s="3">
        <v>12634772.696983462</v>
      </c>
      <c r="AW2281">
        <v>1553097.0348381002</v>
      </c>
      <c r="AX2281">
        <v>291889056.72747254</v>
      </c>
      <c r="AY2281">
        <v>36466.476022154406</v>
      </c>
      <c r="AZ2281">
        <v>6853509.5036036987</v>
      </c>
      <c r="BA2281">
        <v>4416305.7312322995</v>
      </c>
      <c r="BB2281">
        <v>830000499.12779832</v>
      </c>
      <c r="BC2281">
        <v>103694.16941889518</v>
      </c>
      <c r="BD2281">
        <v>19488282.200587161</v>
      </c>
      <c r="BE2281">
        <v>2863208.6963941995</v>
      </c>
      <c r="BF2281">
        <v>538111442.40032589</v>
      </c>
      <c r="BG2281">
        <v>67227.693396740782</v>
      </c>
      <c r="BH2281">
        <v>12634772.696983462</v>
      </c>
      <c r="BI2281">
        <v>17.901905766804337</v>
      </c>
      <c r="BJ2281">
        <v>48.584683841479382</v>
      </c>
      <c r="BK2281">
        <v>30.682778074675046</v>
      </c>
      <c r="BL2281">
        <v>42.042033767370505</v>
      </c>
      <c r="BM2281">
        <v>43.905143580762882</v>
      </c>
      <c r="BN2281">
        <f t="shared" si="224"/>
        <v>1.8631098133923771</v>
      </c>
      <c r="BO2281">
        <v>0.7568359590229855</v>
      </c>
      <c r="BP2281">
        <v>0.16407100987308892</v>
      </c>
      <c r="BQ2281">
        <v>0.11293923323566861</v>
      </c>
      <c r="BR2281">
        <v>0.25595238095238093</v>
      </c>
      <c r="BS2281">
        <v>0.65517241379310343</v>
      </c>
      <c r="BT2281">
        <v>0.77777777777777779</v>
      </c>
      <c r="BU2281">
        <v>-5.3355372753574999E-2</v>
      </c>
      <c r="BV2281">
        <v>0.74293313546970685</v>
      </c>
      <c r="BW2281">
        <v>0.61262507409315203</v>
      </c>
      <c r="BX2281">
        <v>0.54512636891980049</v>
      </c>
      <c r="BY2281">
        <f t="shared" si="225"/>
        <v>9.1917196362625797E-2</v>
      </c>
      <c r="BZ2281">
        <v>0</v>
      </c>
      <c r="CA2281">
        <f t="shared" si="226"/>
        <v>6.0514256862136584E-4</v>
      </c>
      <c r="CC2281">
        <v>9.1917196362625797E-2</v>
      </c>
      <c r="CD2281">
        <v>6.0514256862136584E-4</v>
      </c>
    </row>
    <row r="2282" spans="1:82" x14ac:dyDescent="0.3">
      <c r="A2282">
        <v>0</v>
      </c>
      <c r="B2282" t="s">
        <v>1402</v>
      </c>
      <c r="C2282" t="s">
        <v>1207</v>
      </c>
      <c r="D2282">
        <v>42131</v>
      </c>
      <c r="E2282" s="2">
        <f t="shared" si="228"/>
        <v>0.62675269038032044</v>
      </c>
      <c r="F2282" s="2" t="s">
        <v>1940</v>
      </c>
      <c r="G2282" s="3">
        <v>940</v>
      </c>
      <c r="H2282" s="1">
        <v>1.6143845377892112</v>
      </c>
      <c r="I2282" s="1">
        <f t="shared" si="227"/>
        <v>0.45015087133270981</v>
      </c>
      <c r="J2282" s="1">
        <v>2.5993981561499999</v>
      </c>
      <c r="K2282" s="1">
        <v>149.02709171800001</v>
      </c>
      <c r="L2282" s="2">
        <v>0.29419498214000006</v>
      </c>
      <c r="M2282" s="2">
        <v>5.2773756512059667E-3</v>
      </c>
      <c r="N2282" s="7">
        <v>0</v>
      </c>
      <c r="O2282" s="2">
        <v>1.14975404336652E-2</v>
      </c>
      <c r="P2282" s="3">
        <v>63557.427823613994</v>
      </c>
      <c r="Q2282" s="3">
        <v>1492.3184873643361</v>
      </c>
      <c r="R2282" s="3">
        <v>174270.99337235777</v>
      </c>
      <c r="S2282" s="3">
        <v>302.5666948585847</v>
      </c>
      <c r="T2282" s="3">
        <v>62046.447608148461</v>
      </c>
      <c r="V2282">
        <v>42131</v>
      </c>
      <c r="W2282" s="2">
        <v>0.49357187408610792</v>
      </c>
      <c r="X2282" s="2">
        <v>4.3308604078283547E-2</v>
      </c>
      <c r="Y2282" s="2">
        <v>-2.5900980939745289E-2</v>
      </c>
      <c r="Z2282" s="2">
        <v>0.74128431767629688</v>
      </c>
      <c r="AA2282" s="2">
        <v>0.42954608176957265</v>
      </c>
      <c r="AB2282" s="2">
        <v>0.72618394523330332</v>
      </c>
      <c r="AC2282" s="2">
        <v>5.2773756512059667E-3</v>
      </c>
      <c r="AD2282" s="2">
        <v>0</v>
      </c>
      <c r="AE2282" s="2">
        <v>1.14975404336652E-2</v>
      </c>
      <c r="AF2282">
        <v>178428.47901836739</v>
      </c>
      <c r="AG2282">
        <v>309.52007226329857</v>
      </c>
      <c r="AH2282">
        <v>58173.33983214452</v>
      </c>
      <c r="AI2282">
        <v>5327.1944608407257</v>
      </c>
      <c r="AJ2282">
        <v>6.0499043209206791</v>
      </c>
      <c r="AK2282">
        <v>352699.47239072516</v>
      </c>
      <c r="AL2282">
        <v>612.08676712188333</v>
      </c>
      <c r="AM2282">
        <v>115039.81389694884</v>
      </c>
      <c r="AN2282">
        <v>10507.168004184885</v>
      </c>
      <c r="AO2282">
        <v>11.963659407824094</v>
      </c>
      <c r="AP2282">
        <v>174270.99337235777</v>
      </c>
      <c r="AQ2282">
        <v>302.56669485858475</v>
      </c>
      <c r="AR2282">
        <v>56866.474064804315</v>
      </c>
      <c r="AS2282">
        <v>5179.9735433441592</v>
      </c>
      <c r="AT2282">
        <v>5.9137550869034152</v>
      </c>
      <c r="AU2282" s="3">
        <v>11944982.985170014</v>
      </c>
      <c r="AV2282" s="3">
        <v>280466.33651525329</v>
      </c>
      <c r="AW2282">
        <v>41080.731592916003</v>
      </c>
      <c r="AX2282">
        <v>7720712.6955726333</v>
      </c>
      <c r="AY2282">
        <v>964.56916728438387</v>
      </c>
      <c r="AZ2282">
        <v>181281.12929942709</v>
      </c>
      <c r="BA2282">
        <v>104638.15941652999</v>
      </c>
      <c r="BB2282">
        <v>19665695.680742647</v>
      </c>
      <c r="BC2282">
        <v>2456.8876546487199</v>
      </c>
      <c r="BD2282">
        <v>461747.46581468044</v>
      </c>
      <c r="BE2282">
        <v>63557.427823613994</v>
      </c>
      <c r="BF2282">
        <v>11944982.985170014</v>
      </c>
      <c r="BG2282">
        <v>1492.3184873643361</v>
      </c>
      <c r="BH2282">
        <v>280466.33651525329</v>
      </c>
      <c r="BI2282">
        <v>1.0786608236703121</v>
      </c>
      <c r="BJ2282">
        <v>2.6930453614595233</v>
      </c>
      <c r="BK2282">
        <v>1.6143845377892112</v>
      </c>
      <c r="BL2282">
        <v>47.209609095543243</v>
      </c>
      <c r="BM2282">
        <v>47.659759966875953</v>
      </c>
      <c r="BN2282">
        <f t="shared" si="224"/>
        <v>0.45015087133270981</v>
      </c>
      <c r="BO2282">
        <v>0.62675269038032044</v>
      </c>
      <c r="BP2282">
        <v>8.1867577358360841E-3</v>
      </c>
      <c r="BQ2282">
        <v>0.15394523169425064</v>
      </c>
      <c r="BR2282">
        <v>4.7619047619047616E-2</v>
      </c>
      <c r="BS2282">
        <v>0.10344827586206896</v>
      </c>
      <c r="BT2282">
        <v>0.72222222222222221</v>
      </c>
      <c r="BU2282">
        <v>-1.2891332203103505E-2</v>
      </c>
      <c r="BV2282">
        <v>0.74128431767629688</v>
      </c>
      <c r="BW2282">
        <v>0.44558722175266874</v>
      </c>
      <c r="BX2282">
        <v>0.72618394523330332</v>
      </c>
      <c r="BY2282">
        <f t="shared" si="225"/>
        <v>0.1672371152088305</v>
      </c>
      <c r="BZ2282">
        <v>0</v>
      </c>
      <c r="CA2282">
        <f t="shared" si="226"/>
        <v>3.9434370467396626E-3</v>
      </c>
      <c r="CC2282">
        <v>0.1672371152088305</v>
      </c>
      <c r="CD2282">
        <v>3.9434370467396626E-3</v>
      </c>
    </row>
    <row r="2283" spans="1:82" x14ac:dyDescent="0.3">
      <c r="A2283">
        <v>0</v>
      </c>
      <c r="B2283" t="s">
        <v>1402</v>
      </c>
      <c r="C2283" t="s">
        <v>808</v>
      </c>
      <c r="D2283">
        <v>42133</v>
      </c>
      <c r="E2283" s="2">
        <f t="shared" si="228"/>
        <v>0.58833718474309993</v>
      </c>
      <c r="F2283" s="2" t="s">
        <v>1939</v>
      </c>
      <c r="G2283" s="3">
        <v>79498</v>
      </c>
      <c r="H2283" s="1">
        <v>33.258245042820647</v>
      </c>
      <c r="I2283" s="1">
        <f t="shared" si="227"/>
        <v>2.039517923619151</v>
      </c>
      <c r="J2283" s="1">
        <v>2.51837456186</v>
      </c>
      <c r="K2283" s="1">
        <v>124.066502801</v>
      </c>
      <c r="L2283" s="2">
        <v>0.17833723740000007</v>
      </c>
      <c r="M2283" s="2">
        <v>9.2834762718142644E-2</v>
      </c>
      <c r="N2283" s="7">
        <v>0</v>
      </c>
      <c r="O2283" s="2">
        <v>9.9084999092375128E-4</v>
      </c>
      <c r="P2283" s="3">
        <v>2119479.3871426997</v>
      </c>
      <c r="Q2283" s="3">
        <v>49765.045272104791</v>
      </c>
      <c r="R2283" s="3">
        <v>10132149.07355231</v>
      </c>
      <c r="S2283" s="3">
        <v>16050.339467960324</v>
      </c>
      <c r="T2283" s="3">
        <v>3408661.2678037887</v>
      </c>
      <c r="V2283">
        <v>42133</v>
      </c>
      <c r="W2283" s="2">
        <v>0.6298438665265933</v>
      </c>
      <c r="X2283" s="2">
        <v>0.89220884689006075</v>
      </c>
      <c r="Y2283" s="2">
        <v>-3.7629743111506499E-2</v>
      </c>
      <c r="Z2283" s="2">
        <v>0.71817838460988992</v>
      </c>
      <c r="AA2283" s="2">
        <v>0.35760128942103242</v>
      </c>
      <c r="AB2283" s="2">
        <v>0.44020342459652068</v>
      </c>
      <c r="AC2283" s="2">
        <v>9.2834762718142644E-2</v>
      </c>
      <c r="AD2283" s="2">
        <v>0</v>
      </c>
      <c r="AE2283" s="2">
        <v>9.9084999092375128E-4</v>
      </c>
      <c r="AF2283">
        <v>7561324.8124182904</v>
      </c>
      <c r="AG2283">
        <v>11968.686370617848</v>
      </c>
      <c r="AH2283">
        <v>2249477.5685824482</v>
      </c>
      <c r="AI2283">
        <v>293314.38233810978</v>
      </c>
      <c r="AJ2283">
        <v>234.9971585589422</v>
      </c>
      <c r="AK2283">
        <v>17693473.8859706</v>
      </c>
      <c r="AL2283">
        <v>28019.025838578178</v>
      </c>
      <c r="AM2283">
        <v>5266089.2069277251</v>
      </c>
      <c r="AN2283">
        <v>685364.01179662067</v>
      </c>
      <c r="AO2283">
        <v>550.1224036149224</v>
      </c>
      <c r="AP2283">
        <v>10132149.07355231</v>
      </c>
      <c r="AQ2283">
        <v>16050.33946796033</v>
      </c>
      <c r="AR2283">
        <v>3016611.6383452769</v>
      </c>
      <c r="AS2283">
        <v>392049.6294585109</v>
      </c>
      <c r="AT2283">
        <v>315.1252450559802</v>
      </c>
      <c r="AU2283" s="3">
        <v>398334956.01959896</v>
      </c>
      <c r="AV2283" s="3">
        <v>9352842.6084393747</v>
      </c>
      <c r="AW2283">
        <v>1333438.2230261001</v>
      </c>
      <c r="AX2283">
        <v>250606379.63552526</v>
      </c>
      <c r="AY2283">
        <v>31308.921397866397</v>
      </c>
      <c r="AZ2283">
        <v>5884198.6875150111</v>
      </c>
      <c r="BA2283">
        <v>3452917.6101687998</v>
      </c>
      <c r="BB2283">
        <v>648941335.65512419</v>
      </c>
      <c r="BC2283">
        <v>81073.966669971182</v>
      </c>
      <c r="BD2283">
        <v>15237041.295954384</v>
      </c>
      <c r="BE2283">
        <v>2119479.3871426997</v>
      </c>
      <c r="BF2283">
        <v>398334956.01959896</v>
      </c>
      <c r="BG2283">
        <v>49765.045272104791</v>
      </c>
      <c r="BH2283">
        <v>9352842.6084393747</v>
      </c>
      <c r="BI2283">
        <v>22.403910174351498</v>
      </c>
      <c r="BJ2283">
        <v>55.662155217172142</v>
      </c>
      <c r="BK2283">
        <v>33.258245042820647</v>
      </c>
      <c r="BL2283">
        <v>32.812342336113275</v>
      </c>
      <c r="BM2283">
        <v>34.851860259732426</v>
      </c>
      <c r="BN2283">
        <f t="shared" si="224"/>
        <v>2.039517923619151</v>
      </c>
      <c r="BO2283">
        <v>0.58833718474309993</v>
      </c>
      <c r="BP2283">
        <v>0.15961766268357847</v>
      </c>
      <c r="BQ2283">
        <v>0.25011868265439846</v>
      </c>
      <c r="BR2283">
        <v>0.20238095238095238</v>
      </c>
      <c r="BS2283">
        <v>0.2413793103448276</v>
      </c>
      <c r="BT2283">
        <v>0.66666666666666663</v>
      </c>
      <c r="BU2283">
        <v>-5.8407313551828419E-2</v>
      </c>
      <c r="BV2283">
        <v>0.71817838460988992</v>
      </c>
      <c r="BW2283">
        <v>0.37095569442015813</v>
      </c>
      <c r="BX2283">
        <v>0.44020342459652068</v>
      </c>
      <c r="BY2283">
        <f t="shared" si="225"/>
        <v>7.6649958216789923E-2</v>
      </c>
      <c r="BZ2283">
        <v>0</v>
      </c>
      <c r="CA2283">
        <f t="shared" si="226"/>
        <v>5.327220089054994E-4</v>
      </c>
      <c r="CC2283">
        <v>7.6649958216789923E-2</v>
      </c>
      <c r="CD2283">
        <v>5.327220089054994E-4</v>
      </c>
    </row>
    <row r="2284" spans="1:82" x14ac:dyDescent="0.3">
      <c r="A2284">
        <v>0</v>
      </c>
      <c r="B2284" t="s">
        <v>1436</v>
      </c>
      <c r="C2284" t="s">
        <v>830</v>
      </c>
      <c r="D2284">
        <v>44001</v>
      </c>
      <c r="E2284" s="2">
        <f t="shared" si="228"/>
        <v>0.83629368915737134</v>
      </c>
      <c r="F2284" s="2" t="s">
        <v>1944</v>
      </c>
      <c r="G2284" s="3">
        <v>6899</v>
      </c>
      <c r="H2284" s="1">
        <v>1.0836173783596692</v>
      </c>
      <c r="I2284" s="1">
        <f t="shared" si="227"/>
        <v>-14.009626742079</v>
      </c>
      <c r="J2284" s="1">
        <v>2.3239828044399999</v>
      </c>
      <c r="K2284" s="1">
        <v>272.01866519100003</v>
      </c>
      <c r="L2284" s="2">
        <v>0.21356905792000003</v>
      </c>
      <c r="M2284" s="2">
        <v>7.2460772366860229E-2</v>
      </c>
      <c r="N2284" s="7">
        <v>0.17874758761599999</v>
      </c>
      <c r="O2284" s="2">
        <v>4.2428603006488212E-3</v>
      </c>
      <c r="P2284" s="3">
        <v>-93747.409391230001</v>
      </c>
      <c r="Q2284" s="3">
        <v>-2327.4714435596402</v>
      </c>
      <c r="R2284" s="3">
        <v>-1387958.2593628971</v>
      </c>
      <c r="S2284" s="3">
        <v>-1155.7533048394282</v>
      </c>
      <c r="T2284" s="3">
        <v>-232244.10916730465</v>
      </c>
      <c r="V2284">
        <v>44001</v>
      </c>
      <c r="W2284" s="2">
        <v>0.76297579495278156</v>
      </c>
      <c r="X2284" s="2">
        <v>2.9069874564082387E-2</v>
      </c>
      <c r="Y2284" s="2">
        <v>0.53571379720667678</v>
      </c>
      <c r="Z2284" s="2">
        <v>0.66274264425589635</v>
      </c>
      <c r="AA2284" s="2">
        <v>0.7840490641935437</v>
      </c>
      <c r="AB2284" s="2">
        <v>0.52716881821696682</v>
      </c>
      <c r="AC2284" s="2">
        <v>7.2460772366860229E-2</v>
      </c>
      <c r="AD2284" s="2">
        <v>0.36984479812818521</v>
      </c>
      <c r="AE2284" s="2">
        <v>4.2428603006488212E-3</v>
      </c>
      <c r="AF2284">
        <v>3334536.0510788485</v>
      </c>
      <c r="AG2284">
        <v>2776.0664128562867</v>
      </c>
      <c r="AH2284">
        <v>521753.09229804762</v>
      </c>
      <c r="AI2284">
        <v>36105.916227294088</v>
      </c>
      <c r="AJ2284">
        <v>1.2180874117484153</v>
      </c>
      <c r="AK2284">
        <v>1946577.7917159514</v>
      </c>
      <c r="AL2284">
        <v>1620.3131080168589</v>
      </c>
      <c r="AM2284">
        <v>304532.83490758541</v>
      </c>
      <c r="AN2284">
        <v>21082.064450451573</v>
      </c>
      <c r="AO2284">
        <v>0.71105284558188575</v>
      </c>
      <c r="AP2284">
        <v>-1387958.2593628971</v>
      </c>
      <c r="AQ2284">
        <v>-1155.7533048394278</v>
      </c>
      <c r="AR2284">
        <v>-217220.25739046221</v>
      </c>
      <c r="AS2284">
        <v>-15023.851776842515</v>
      </c>
      <c r="AT2284">
        <v>-0.50703456616652953</v>
      </c>
      <c r="AU2284" s="3">
        <v>-17618888.120987765</v>
      </c>
      <c r="AV2284" s="3">
        <v>-437424.98310259875</v>
      </c>
      <c r="AW2284">
        <v>211222.62252827</v>
      </c>
      <c r="AX2284">
        <v>39697179.677963063</v>
      </c>
      <c r="AY2284">
        <v>5244.0342123663595</v>
      </c>
      <c r="AZ2284">
        <v>985563.78987213364</v>
      </c>
      <c r="BA2284">
        <v>117475.21313704</v>
      </c>
      <c r="BB2284">
        <v>22078291.556975298</v>
      </c>
      <c r="BC2284">
        <v>2916.5627688067193</v>
      </c>
      <c r="BD2284">
        <v>548138.80676953483</v>
      </c>
      <c r="BE2284">
        <v>-93747.409391230001</v>
      </c>
      <c r="BF2284">
        <v>-17618888.120987765</v>
      </c>
      <c r="BG2284">
        <v>-2327.4714435596402</v>
      </c>
      <c r="BH2284">
        <v>-437424.98310259875</v>
      </c>
      <c r="BI2284">
        <v>54.584355875865917</v>
      </c>
      <c r="BJ2284">
        <v>55.667973254225586</v>
      </c>
      <c r="BK2284">
        <v>1.0836173783596692</v>
      </c>
      <c r="BL2284">
        <v>43.42191092271576</v>
      </c>
      <c r="BM2284">
        <v>29.41228418063676</v>
      </c>
      <c r="BN2284">
        <f t="shared" si="224"/>
        <v>-14.009626742079</v>
      </c>
      <c r="BO2284">
        <v>0.83629368915737134</v>
      </c>
      <c r="BP2284">
        <v>0.55278701842092615</v>
      </c>
      <c r="BQ2284">
        <v>0.44392209785179093</v>
      </c>
      <c r="BR2284">
        <v>5.9523809523809521E-3</v>
      </c>
      <c r="BS2284">
        <v>0</v>
      </c>
      <c r="BT2284">
        <v>0.66666666666666663</v>
      </c>
      <c r="BU2284">
        <v>0.40120493788878669</v>
      </c>
      <c r="BV2284">
        <v>0.66274264425589635</v>
      </c>
      <c r="BW2284">
        <v>0.8133289047650869</v>
      </c>
      <c r="BX2284">
        <v>0.52716881821696682</v>
      </c>
      <c r="BY2284">
        <f t="shared" si="225"/>
        <v>0.24179176060488694</v>
      </c>
      <c r="BZ2284">
        <v>0.36984479812818521</v>
      </c>
      <c r="CA2284">
        <f t="shared" si="226"/>
        <v>1.8984789945339733E-3</v>
      </c>
      <c r="CC2284">
        <v>0.24179176060488694</v>
      </c>
      <c r="CD2284">
        <v>1.8984789945339733E-3</v>
      </c>
    </row>
    <row r="2285" spans="1:82" x14ac:dyDescent="0.3">
      <c r="A2285">
        <v>0</v>
      </c>
      <c r="B2285" t="s">
        <v>1436</v>
      </c>
      <c r="C2285" t="s">
        <v>269</v>
      </c>
      <c r="D2285">
        <v>44003</v>
      </c>
      <c r="E2285" s="2">
        <f t="shared" si="228"/>
        <v>0.64427253141401986</v>
      </c>
      <c r="F2285" s="2" t="s">
        <v>1940</v>
      </c>
      <c r="G2285" s="3">
        <v>23279</v>
      </c>
      <c r="H2285" s="1">
        <v>34.754375533194768</v>
      </c>
      <c r="I2285" s="1">
        <f t="shared" si="227"/>
        <v>4.6014370386828531</v>
      </c>
      <c r="J2285" s="1">
        <v>2.3881807187300002</v>
      </c>
      <c r="K2285" s="1">
        <v>273.910675492</v>
      </c>
      <c r="L2285" s="2">
        <v>0.21086941315000018</v>
      </c>
      <c r="M2285" s="2">
        <v>0.10052820200740077</v>
      </c>
      <c r="N2285" s="7">
        <v>2.0511373733699999E-2</v>
      </c>
      <c r="O2285" s="2">
        <v>6.4177755116645594E-3</v>
      </c>
      <c r="P2285" s="3">
        <v>756548.06243305001</v>
      </c>
      <c r="Q2285" s="3">
        <v>18782.855146907405</v>
      </c>
      <c r="R2285" s="3">
        <v>8086679.3903329894</v>
      </c>
      <c r="S2285" s="3">
        <v>6733.2502146939978</v>
      </c>
      <c r="T2285" s="3">
        <v>1339923.0445111452</v>
      </c>
      <c r="V2285">
        <v>44003</v>
      </c>
      <c r="W2285" s="2">
        <v>0.75491971844379779</v>
      </c>
      <c r="X2285" s="2">
        <v>0.93234508552487438</v>
      </c>
      <c r="Y2285" s="2">
        <v>-0.11901714739642795</v>
      </c>
      <c r="Z2285" s="2">
        <v>0.68105030788876919</v>
      </c>
      <c r="AA2285" s="2">
        <v>0.78950247271204355</v>
      </c>
      <c r="AB2285" s="2">
        <v>0.52050507883043295</v>
      </c>
      <c r="AC2285" s="2">
        <v>0.10052820200740077</v>
      </c>
      <c r="AD2285" s="2">
        <v>4.2439872778417286E-2</v>
      </c>
      <c r="AE2285" s="2">
        <v>6.4177755116645594E-3</v>
      </c>
      <c r="AF2285">
        <v>9914978.2220121101</v>
      </c>
      <c r="AG2285">
        <v>8246.2068433604854</v>
      </c>
      <c r="AH2285">
        <v>1549849.0599242696</v>
      </c>
      <c r="AI2285">
        <v>91407.809918647356</v>
      </c>
      <c r="AJ2285">
        <v>3.6211942545943328</v>
      </c>
      <c r="AK2285">
        <v>18001657.612345099</v>
      </c>
      <c r="AL2285">
        <v>14979.457058054482</v>
      </c>
      <c r="AM2285">
        <v>2815342.6030410836</v>
      </c>
      <c r="AN2285">
        <v>165837.31131297827</v>
      </c>
      <c r="AO2285">
        <v>6.5752916655642153</v>
      </c>
      <c r="AP2285">
        <v>8086679.3903329894</v>
      </c>
      <c r="AQ2285">
        <v>6733.2502146939969</v>
      </c>
      <c r="AR2285">
        <v>1265493.543116814</v>
      </c>
      <c r="AS2285">
        <v>74429.501394330917</v>
      </c>
      <c r="AT2285">
        <v>2.9540974109698825</v>
      </c>
      <c r="AU2285" s="3">
        <v>142185642.85366741</v>
      </c>
      <c r="AV2285" s="3">
        <v>3530049.7963097775</v>
      </c>
      <c r="AW2285">
        <v>733911.56949575013</v>
      </c>
      <c r="AX2285">
        <v>137931340.37103128</v>
      </c>
      <c r="AY2285">
        <v>18220.857847610998</v>
      </c>
      <c r="AZ2285">
        <v>3424428.0238800109</v>
      </c>
      <c r="BA2285">
        <v>1490459.6319288001</v>
      </c>
      <c r="BB2285">
        <v>280116983.22469872</v>
      </c>
      <c r="BC2285">
        <v>37003.712994518399</v>
      </c>
      <c r="BD2285">
        <v>6954477.820189788</v>
      </c>
      <c r="BE2285">
        <v>756548.06243305001</v>
      </c>
      <c r="BF2285">
        <v>142185642.85366741</v>
      </c>
      <c r="BG2285">
        <v>18782.855146907405</v>
      </c>
      <c r="BH2285">
        <v>3530049.7963097775</v>
      </c>
      <c r="BI2285">
        <v>40.279694187229971</v>
      </c>
      <c r="BJ2285">
        <v>75.034069720424739</v>
      </c>
      <c r="BK2285">
        <v>34.754375533194768</v>
      </c>
      <c r="BL2285">
        <v>48.628281157058055</v>
      </c>
      <c r="BM2285">
        <v>53.229718195740908</v>
      </c>
      <c r="BN2285">
        <f t="shared" si="224"/>
        <v>4.6014370386828531</v>
      </c>
      <c r="BO2285">
        <v>0.64427253141401986</v>
      </c>
      <c r="BP2285">
        <v>0.31425819120894039</v>
      </c>
      <c r="BQ2285">
        <v>0.41518612279090356</v>
      </c>
      <c r="BR2285">
        <v>5.9523809523809521E-3</v>
      </c>
      <c r="BS2285">
        <v>0</v>
      </c>
      <c r="BT2285">
        <v>0.72222222222222221</v>
      </c>
      <c r="BU2285">
        <v>-0.13177504977766141</v>
      </c>
      <c r="BV2285">
        <v>0.68105030788876919</v>
      </c>
      <c r="BW2285">
        <v>0.81898596754361364</v>
      </c>
      <c r="BX2285">
        <v>0.52050507883043295</v>
      </c>
      <c r="BY2285">
        <f t="shared" si="225"/>
        <v>0.10772085141385893</v>
      </c>
      <c r="BZ2285">
        <v>4.2439872778417286E-2</v>
      </c>
      <c r="CA2285">
        <f t="shared" si="226"/>
        <v>2.9074226073677253E-3</v>
      </c>
      <c r="CC2285">
        <v>0.10772085141385893</v>
      </c>
      <c r="CD2285">
        <v>2.9074226073677253E-3</v>
      </c>
    </row>
    <row r="2286" spans="1:82" x14ac:dyDescent="0.3">
      <c r="A2286">
        <v>0</v>
      </c>
      <c r="B2286" t="s">
        <v>1436</v>
      </c>
      <c r="C2286" t="s">
        <v>1437</v>
      </c>
      <c r="D2286">
        <v>44005</v>
      </c>
      <c r="E2286" s="2">
        <f t="shared" si="228"/>
        <v>0.6396500092511993</v>
      </c>
      <c r="F2286" s="2" t="s">
        <v>1940</v>
      </c>
      <c r="G2286" s="3">
        <v>11743</v>
      </c>
      <c r="H2286" s="1">
        <v>34.715489639686737</v>
      </c>
      <c r="I2286" s="1">
        <f t="shared" si="227"/>
        <v>6.3266986006606061</v>
      </c>
      <c r="J2286" s="1">
        <v>2.1371734610100002</v>
      </c>
      <c r="K2286" s="1">
        <v>282.94535656699998</v>
      </c>
      <c r="L2286" s="2">
        <v>0.21900850071</v>
      </c>
      <c r="M2286" s="2">
        <v>6.7048003110250332E-2</v>
      </c>
      <c r="N2286" s="7">
        <v>5.3843725280100001E-2</v>
      </c>
      <c r="O2286" s="2">
        <v>2.4580909267906664E-3</v>
      </c>
      <c r="P2286" s="3">
        <v>1017426.4688634801</v>
      </c>
      <c r="Q2286" s="3">
        <v>25259.695895372639</v>
      </c>
      <c r="R2286" s="3">
        <v>12442700.317309976</v>
      </c>
      <c r="S2286" s="3">
        <v>10315.336204535401</v>
      </c>
      <c r="T2286" s="3">
        <v>2059429.8357706331</v>
      </c>
      <c r="V2286">
        <v>44005</v>
      </c>
      <c r="W2286" s="2">
        <v>0.7524558700823043</v>
      </c>
      <c r="X2286" s="2">
        <v>0.93130190546042957</v>
      </c>
      <c r="Y2286" s="2">
        <v>-0.13369222820282414</v>
      </c>
      <c r="Z2286" s="2">
        <v>0.60946922157825356</v>
      </c>
      <c r="AA2286" s="2">
        <v>0.81554345499966352</v>
      </c>
      <c r="AB2286" s="2">
        <v>0.54059541032394332</v>
      </c>
      <c r="AC2286" s="2">
        <v>6.7048003110250332E-2</v>
      </c>
      <c r="AD2286" s="2">
        <v>0.11140749910129433</v>
      </c>
      <c r="AE2286" s="2">
        <v>2.4580909267906664E-3</v>
      </c>
      <c r="AF2286">
        <v>4630907.516322013</v>
      </c>
      <c r="AG2286">
        <v>3842.8820073504876</v>
      </c>
      <c r="AH2286">
        <v>722257.78222959372</v>
      </c>
      <c r="AI2286">
        <v>44856.725535660313</v>
      </c>
      <c r="AJ2286">
        <v>1.6905958029265666</v>
      </c>
      <c r="AK2286">
        <v>17073607.833631989</v>
      </c>
      <c r="AL2286">
        <v>14158.218211885887</v>
      </c>
      <c r="AM2286">
        <v>2660993.303067788</v>
      </c>
      <c r="AN2286">
        <v>165551.0404680988</v>
      </c>
      <c r="AO2286">
        <v>6.232180619636619</v>
      </c>
      <c r="AP2286">
        <v>12442700.317309976</v>
      </c>
      <c r="AQ2286">
        <v>10315.336204535401</v>
      </c>
      <c r="AR2286">
        <v>1938735.5208381943</v>
      </c>
      <c r="AS2286">
        <v>120694.31493243849</v>
      </c>
      <c r="AT2286">
        <v>4.5415848167100528</v>
      </c>
      <c r="AU2286" s="3">
        <v>191215130.55820245</v>
      </c>
      <c r="AV2286" s="3">
        <v>4747307.2465763334</v>
      </c>
      <c r="AW2286">
        <v>381354.70331832004</v>
      </c>
      <c r="AX2286">
        <v>71671802.941645071</v>
      </c>
      <c r="AY2286">
        <v>9467.9115679497609</v>
      </c>
      <c r="AZ2286">
        <v>1779399.300080478</v>
      </c>
      <c r="BA2286">
        <v>1398781.1721818002</v>
      </c>
      <c r="BB2286">
        <v>262886933.49984753</v>
      </c>
      <c r="BC2286">
        <v>34727.607463322398</v>
      </c>
      <c r="BD2286">
        <v>6526706.5466568116</v>
      </c>
      <c r="BE2286">
        <v>1017426.4688634801</v>
      </c>
      <c r="BF2286">
        <v>191215130.55820245</v>
      </c>
      <c r="BG2286">
        <v>25259.695895372639</v>
      </c>
      <c r="BH2286">
        <v>4747307.2465763334</v>
      </c>
      <c r="BI2286">
        <v>15.332800636576319</v>
      </c>
      <c r="BJ2286">
        <v>50.04829027626306</v>
      </c>
      <c r="BK2286">
        <v>34.715489639686737</v>
      </c>
      <c r="BL2286">
        <v>39.826745248776632</v>
      </c>
      <c r="BM2286">
        <v>46.153443849437238</v>
      </c>
      <c r="BN2286">
        <f t="shared" si="224"/>
        <v>6.3266986006606061</v>
      </c>
      <c r="BO2286">
        <v>0.6396500092511993</v>
      </c>
      <c r="BP2286">
        <v>0.11876670987131328</v>
      </c>
      <c r="BQ2286">
        <v>0.4574095859712064</v>
      </c>
      <c r="BR2286">
        <v>0</v>
      </c>
      <c r="BS2286">
        <v>0</v>
      </c>
      <c r="BT2286">
        <v>0.66666666666666663</v>
      </c>
      <c r="BU2286">
        <v>-0.18118275139302056</v>
      </c>
      <c r="BV2286">
        <v>0.60946922157825356</v>
      </c>
      <c r="BW2286">
        <v>0.84599943464695393</v>
      </c>
      <c r="BX2286">
        <v>0.54059541032394332</v>
      </c>
      <c r="BY2286">
        <f t="shared" si="225"/>
        <v>0.11090374968650633</v>
      </c>
      <c r="BZ2286">
        <v>0.11140749910129433</v>
      </c>
      <c r="CA2286">
        <f t="shared" si="226"/>
        <v>1.0732440418562963E-3</v>
      </c>
      <c r="CC2286">
        <v>0.11090374968650633</v>
      </c>
      <c r="CD2286">
        <v>1.0732440418562963E-3</v>
      </c>
    </row>
    <row r="2287" spans="1:82" x14ac:dyDescent="0.3">
      <c r="A2287">
        <v>0</v>
      </c>
      <c r="B2287" t="s">
        <v>1436</v>
      </c>
      <c r="C2287" t="s">
        <v>1438</v>
      </c>
      <c r="D2287">
        <v>44007</v>
      </c>
      <c r="E2287" s="2">
        <f t="shared" si="228"/>
        <v>0.62650384294406047</v>
      </c>
      <c r="F2287" s="2" t="s">
        <v>1940</v>
      </c>
      <c r="G2287" s="3">
        <v>67062</v>
      </c>
      <c r="H2287" s="1">
        <v>34.850673535900164</v>
      </c>
      <c r="I2287" s="1">
        <f t="shared" si="227"/>
        <v>8.5959105301637422</v>
      </c>
      <c r="J2287" s="1">
        <v>2.40192763725</v>
      </c>
      <c r="K2287" s="1">
        <v>268.16006380099998</v>
      </c>
      <c r="L2287" s="2">
        <v>0.21617632885000004</v>
      </c>
      <c r="M2287" s="2">
        <v>0.20071887421427259</v>
      </c>
      <c r="N2287" s="7">
        <v>1.7937238863800001E-2</v>
      </c>
      <c r="O2287" s="2">
        <v>7.4600851477953827E-3</v>
      </c>
      <c r="P2287" s="3">
        <v>1990457.1062886</v>
      </c>
      <c r="Q2287" s="3">
        <v>49417.174347544795</v>
      </c>
      <c r="R2287" s="3">
        <v>14948759.225711249</v>
      </c>
      <c r="S2287" s="3">
        <v>12462.563215696548</v>
      </c>
      <c r="T2287" s="3">
        <v>2529587.1313158828</v>
      </c>
      <c r="V2287">
        <v>44007</v>
      </c>
      <c r="W2287" s="2">
        <v>0.75140148169958298</v>
      </c>
      <c r="X2287" s="2">
        <v>0.93492844281991427</v>
      </c>
      <c r="Y2287" s="2">
        <v>-0.23171771813446659</v>
      </c>
      <c r="Z2287" s="2">
        <v>0.68497059039383301</v>
      </c>
      <c r="AA2287" s="2">
        <v>0.77292728030124647</v>
      </c>
      <c r="AB2287" s="2">
        <v>0.533604544198651</v>
      </c>
      <c r="AC2287" s="2">
        <v>0.20071887421427259</v>
      </c>
      <c r="AD2287" s="2">
        <v>3.7113756750725126E-2</v>
      </c>
      <c r="AE2287" s="2">
        <v>7.4600851477953827E-3</v>
      </c>
      <c r="AF2287">
        <v>18680900.50671576</v>
      </c>
      <c r="AG2287">
        <v>15520.699486593463</v>
      </c>
      <c r="AH2287">
        <v>2917067.4427154204</v>
      </c>
      <c r="AI2287">
        <v>235223.44816019569</v>
      </c>
      <c r="AJ2287">
        <v>6.8213713095097654</v>
      </c>
      <c r="AK2287">
        <v>33629659.732427008</v>
      </c>
      <c r="AL2287">
        <v>27983.262702290009</v>
      </c>
      <c r="AM2287">
        <v>5259367.6361244433</v>
      </c>
      <c r="AN2287">
        <v>422510.38606705505</v>
      </c>
      <c r="AO2287">
        <v>12.283539279777129</v>
      </c>
      <c r="AP2287">
        <v>14948759.225711249</v>
      </c>
      <c r="AQ2287">
        <v>12462.563215696546</v>
      </c>
      <c r="AR2287">
        <v>2342300.1934090229</v>
      </c>
      <c r="AS2287">
        <v>187286.93790685936</v>
      </c>
      <c r="AT2287">
        <v>5.4621679702673633</v>
      </c>
      <c r="AU2287" s="3">
        <v>374086508.55587947</v>
      </c>
      <c r="AV2287" s="3">
        <v>9287463.7468775678</v>
      </c>
      <c r="AW2287">
        <v>1724819.4057441</v>
      </c>
      <c r="AX2287">
        <v>324162559.11554617</v>
      </c>
      <c r="AY2287">
        <v>42822.174375118797</v>
      </c>
      <c r="AZ2287">
        <v>8047999.4520598268</v>
      </c>
      <c r="BA2287">
        <v>3715276.5120326998</v>
      </c>
      <c r="BB2287">
        <v>698249067.67142558</v>
      </c>
      <c r="BC2287">
        <v>92239.348722663592</v>
      </c>
      <c r="BD2287">
        <v>17335463.198937394</v>
      </c>
      <c r="BE2287">
        <v>1990457.1062886</v>
      </c>
      <c r="BF2287">
        <v>374086508.55587947</v>
      </c>
      <c r="BG2287">
        <v>49417.174347544795</v>
      </c>
      <c r="BH2287">
        <v>9287463.7468775678</v>
      </c>
      <c r="BI2287">
        <v>42.386684224925439</v>
      </c>
      <c r="BJ2287">
        <v>77.237357760825603</v>
      </c>
      <c r="BK2287">
        <v>34.850673535900164</v>
      </c>
      <c r="BL2287">
        <v>46.896558326806883</v>
      </c>
      <c r="BM2287">
        <v>55.492468856970625</v>
      </c>
      <c r="BN2287">
        <f t="shared" si="224"/>
        <v>8.5959105301637422</v>
      </c>
      <c r="BO2287">
        <v>0.62650384294406047</v>
      </c>
      <c r="BP2287">
        <v>0.32157628222709483</v>
      </c>
      <c r="BQ2287">
        <v>0.38039895126961104</v>
      </c>
      <c r="BR2287">
        <v>3.5714285714285712E-2</v>
      </c>
      <c r="BS2287">
        <v>0</v>
      </c>
      <c r="BT2287">
        <v>0.77777777777777779</v>
      </c>
      <c r="BU2287">
        <v>-0.24616799675279058</v>
      </c>
      <c r="BV2287">
        <v>0.68497059039383301</v>
      </c>
      <c r="BW2287">
        <v>0.80179178454486155</v>
      </c>
      <c r="BX2287">
        <v>0.533604544198651</v>
      </c>
      <c r="BY2287">
        <f t="shared" si="225"/>
        <v>8.8854845273868346E-2</v>
      </c>
      <c r="BZ2287">
        <v>3.7113756750725126E-2</v>
      </c>
      <c r="CA2287">
        <f t="shared" si="226"/>
        <v>3.2906752904720373E-3</v>
      </c>
      <c r="CC2287">
        <v>8.8854845273868346E-2</v>
      </c>
      <c r="CD2287">
        <v>3.2906752904720373E-3</v>
      </c>
    </row>
    <row r="2288" spans="1:82" x14ac:dyDescent="0.3">
      <c r="A2288">
        <v>0</v>
      </c>
      <c r="B2288" t="s">
        <v>1436</v>
      </c>
      <c r="C2288" t="s">
        <v>69</v>
      </c>
      <c r="D2288">
        <v>44009</v>
      </c>
      <c r="E2288" s="2">
        <f t="shared" si="228"/>
        <v>0.70287387998777084</v>
      </c>
      <c r="F2288" s="2" t="s">
        <v>1941</v>
      </c>
      <c r="G2288" s="3">
        <v>31859</v>
      </c>
      <c r="H2288" s="1">
        <v>33.422671513128186</v>
      </c>
      <c r="I2288" s="1">
        <f t="shared" si="227"/>
        <v>7.405420320653036</v>
      </c>
      <c r="J2288" s="1">
        <v>2.2393400721400001</v>
      </c>
      <c r="K2288" s="1">
        <v>287.94953465899999</v>
      </c>
      <c r="L2288" s="2">
        <v>0.23315480774000008</v>
      </c>
      <c r="M2288" s="2">
        <v>0.13912408329713846</v>
      </c>
      <c r="N2288" s="7">
        <v>6.9672291225199995E-2</v>
      </c>
      <c r="O2288" s="2">
        <v>7.0613501899820033E-3</v>
      </c>
      <c r="P2288" s="3">
        <v>2433328.2822961998</v>
      </c>
      <c r="Q2288" s="3">
        <v>60412.358342781597</v>
      </c>
      <c r="R2288" s="3">
        <v>18703246.263157204</v>
      </c>
      <c r="S2288" s="3">
        <v>15613.808121729593</v>
      </c>
      <c r="T2288" s="3">
        <v>3017865.7055908777</v>
      </c>
      <c r="V2288">
        <v>44009</v>
      </c>
      <c r="W2288" s="2">
        <v>0.76523387905921625</v>
      </c>
      <c r="X2288" s="2">
        <v>0.89661986591052945</v>
      </c>
      <c r="Y2288" s="2">
        <v>-0.23692131301210997</v>
      </c>
      <c r="Z2288" s="2">
        <v>0.63860462218689784</v>
      </c>
      <c r="AA2288" s="2">
        <v>0.82996717532538278</v>
      </c>
      <c r="AB2288" s="2">
        <v>0.57551382047085231</v>
      </c>
      <c r="AC2288" s="2">
        <v>0.13912408329713846</v>
      </c>
      <c r="AD2288" s="2">
        <v>0.14415822236811934</v>
      </c>
      <c r="AE2288" s="2">
        <v>7.0613501899820033E-3</v>
      </c>
      <c r="AF2288">
        <v>9264371.7917274982</v>
      </c>
      <c r="AG2288">
        <v>7733.8289629332294</v>
      </c>
      <c r="AH2288">
        <v>1453549.2227517935</v>
      </c>
      <c r="AI2288">
        <v>41262.597501430282</v>
      </c>
      <c r="AJ2288">
        <v>3.385998992568295</v>
      </c>
      <c r="AK2288">
        <v>27967618.054884702</v>
      </c>
      <c r="AL2288">
        <v>23347.637084662823</v>
      </c>
      <c r="AM2288">
        <v>4388116.1453344636</v>
      </c>
      <c r="AN2288">
        <v>124561.3805096381</v>
      </c>
      <c r="AO2288">
        <v>10.221815471088135</v>
      </c>
      <c r="AP2288">
        <v>18703246.263157204</v>
      </c>
      <c r="AQ2288">
        <v>15613.808121729595</v>
      </c>
      <c r="AR2288">
        <v>2934566.9225826701</v>
      </c>
      <c r="AS2288">
        <v>83298.783008207814</v>
      </c>
      <c r="AT2288">
        <v>6.8358164785198401</v>
      </c>
      <c r="AU2288" s="3">
        <v>457319717.37474781</v>
      </c>
      <c r="AV2288" s="3">
        <v>11353898.626942374</v>
      </c>
      <c r="AW2288">
        <v>945331.51190260006</v>
      </c>
      <c r="AX2288">
        <v>177665604.34697464</v>
      </c>
      <c r="AY2288">
        <v>23469.790930096802</v>
      </c>
      <c r="AZ2288">
        <v>4410912.507402393</v>
      </c>
      <c r="BA2288">
        <v>3378659.7941987999</v>
      </c>
      <c r="BB2288">
        <v>634985321.72172248</v>
      </c>
      <c r="BC2288">
        <v>83882.149272878392</v>
      </c>
      <c r="BD2288">
        <v>15764811.134344764</v>
      </c>
      <c r="BE2288">
        <v>2433328.2822961998</v>
      </c>
      <c r="BF2288">
        <v>457319717.37474781</v>
      </c>
      <c r="BG2288">
        <v>60412.358342781597</v>
      </c>
      <c r="BH2288">
        <v>11353898.626942374</v>
      </c>
      <c r="BI2288">
        <v>16.223584580595201</v>
      </c>
      <c r="BJ2288">
        <v>49.646256093723387</v>
      </c>
      <c r="BK2288">
        <v>33.422671513128186</v>
      </c>
      <c r="BL2288">
        <v>51.988894066966523</v>
      </c>
      <c r="BM2288">
        <v>59.394314387619559</v>
      </c>
      <c r="BN2288">
        <f t="shared" si="224"/>
        <v>7.405420320653036</v>
      </c>
      <c r="BO2288">
        <v>0.70287387998777084</v>
      </c>
      <c r="BP2288">
        <v>0.13808771654234755</v>
      </c>
      <c r="BQ2288">
        <v>0.51220612961447853</v>
      </c>
      <c r="BR2288">
        <v>0</v>
      </c>
      <c r="BS2288">
        <v>0</v>
      </c>
      <c r="BT2288">
        <v>0.77777777777777779</v>
      </c>
      <c r="BU2288">
        <v>-0.21207497205218589</v>
      </c>
      <c r="BV2288">
        <v>0.63860462218689784</v>
      </c>
      <c r="BW2288">
        <v>0.86096180013006518</v>
      </c>
      <c r="BX2288">
        <v>0.57551382047085231</v>
      </c>
      <c r="BY2288">
        <f t="shared" si="225"/>
        <v>0.11930319156512553</v>
      </c>
      <c r="BZ2288">
        <v>0.14415822236811934</v>
      </c>
      <c r="CA2288">
        <f t="shared" si="226"/>
        <v>2.9060728976091268E-3</v>
      </c>
      <c r="CC2288">
        <v>0.11930319156512553</v>
      </c>
      <c r="CD2288">
        <v>2.9060728976091268E-3</v>
      </c>
    </row>
    <row r="2289" spans="1:82" x14ac:dyDescent="0.3">
      <c r="A2289">
        <v>0</v>
      </c>
      <c r="B2289" t="s">
        <v>1439</v>
      </c>
      <c r="C2289" t="s">
        <v>1440</v>
      </c>
      <c r="D2289">
        <v>45001</v>
      </c>
      <c r="E2289" s="2">
        <f t="shared" si="228"/>
        <v>0.66803469673891636</v>
      </c>
      <c r="F2289" s="2" t="s">
        <v>1940</v>
      </c>
      <c r="G2289" s="3">
        <v>1225</v>
      </c>
      <c r="H2289" s="1">
        <v>1.1488612505059075</v>
      </c>
      <c r="I2289" s="1">
        <f t="shared" si="227"/>
        <v>-12.298659152200067</v>
      </c>
      <c r="J2289" s="1">
        <v>2.6434532328200002</v>
      </c>
      <c r="K2289" s="1">
        <v>266.66429729599997</v>
      </c>
      <c r="L2289" s="2">
        <v>9.6637665660000094E-2</v>
      </c>
      <c r="M2289" s="2">
        <v>1.0160711587840472E-3</v>
      </c>
      <c r="N2289" s="7">
        <v>0</v>
      </c>
      <c r="O2289" s="2">
        <v>3.4014165515551566E-2</v>
      </c>
      <c r="P2289" s="3">
        <v>32793.682239164984</v>
      </c>
      <c r="Q2289" s="3">
        <v>1066.62624208842</v>
      </c>
      <c r="R2289" s="3">
        <v>31235.1252656859</v>
      </c>
      <c r="S2289" s="3">
        <v>12.324656386633743</v>
      </c>
      <c r="T2289" s="3">
        <v>6457.755905103566</v>
      </c>
      <c r="V2289">
        <v>45001</v>
      </c>
      <c r="W2289" s="2">
        <v>0.55901093342127328</v>
      </c>
      <c r="X2289" s="2">
        <v>3.0820152122603285E-2</v>
      </c>
      <c r="Y2289" s="2">
        <v>0.3603878145335041</v>
      </c>
      <c r="Z2289" s="2">
        <v>0.75384774024095214</v>
      </c>
      <c r="AA2289" s="2">
        <v>0.76861597935550496</v>
      </c>
      <c r="AB2289" s="2">
        <v>0.23853813140062477</v>
      </c>
      <c r="AC2289" s="2">
        <v>1.0160711587840472E-3</v>
      </c>
      <c r="AD2289" s="2">
        <v>0</v>
      </c>
      <c r="AE2289" s="2">
        <v>3.4014165515551566E-2</v>
      </c>
      <c r="AF2289">
        <v>36025.542686513101</v>
      </c>
      <c r="AG2289">
        <v>9.4733160905357696</v>
      </c>
      <c r="AH2289">
        <v>1780.4804458796525</v>
      </c>
      <c r="AI2289">
        <v>5316.6952653224316</v>
      </c>
      <c r="AJ2289">
        <v>0.15628023772177715</v>
      </c>
      <c r="AK2289">
        <v>67260.667952199001</v>
      </c>
      <c r="AL2289">
        <v>21.797972477169512</v>
      </c>
      <c r="AM2289">
        <v>4096.8614774922171</v>
      </c>
      <c r="AN2289">
        <v>9458.0701388134312</v>
      </c>
      <c r="AO2289">
        <v>0.32712006387157883</v>
      </c>
      <c r="AP2289">
        <v>31235.1252656859</v>
      </c>
      <c r="AQ2289">
        <v>12.324656386633743</v>
      </c>
      <c r="AR2289">
        <v>2316.3810316125646</v>
      </c>
      <c r="AS2289">
        <v>4141.3748734909996</v>
      </c>
      <c r="AT2289">
        <v>0.17083982614980167</v>
      </c>
      <c r="AU2289" s="3">
        <v>6163244.6400286667</v>
      </c>
      <c r="AV2289" s="3">
        <v>200461.73593809764</v>
      </c>
      <c r="AW2289">
        <v>48261.06569318501</v>
      </c>
      <c r="AX2289">
        <v>9070184.6863771901</v>
      </c>
      <c r="AY2289">
        <v>1569.70842017938</v>
      </c>
      <c r="AZ2289">
        <v>295011.00048851268</v>
      </c>
      <c r="BA2289">
        <v>81054.747932350001</v>
      </c>
      <c r="BB2289">
        <v>15233429.326405859</v>
      </c>
      <c r="BC2289">
        <v>2636.3346622678</v>
      </c>
      <c r="BD2289">
        <v>495472.73642661032</v>
      </c>
      <c r="BE2289">
        <v>32793.682239164984</v>
      </c>
      <c r="BF2289">
        <v>6163244.6400286667</v>
      </c>
      <c r="BG2289">
        <v>1066.62624208842</v>
      </c>
      <c r="BH2289">
        <v>200461.73593809764</v>
      </c>
      <c r="BI2289">
        <v>0.91381210886046849</v>
      </c>
      <c r="BJ2289">
        <v>2.062673359366376</v>
      </c>
      <c r="BK2289">
        <v>1.1488612505059075</v>
      </c>
      <c r="BL2289">
        <v>51.891165075268702</v>
      </c>
      <c r="BM2289">
        <v>39.592505923068636</v>
      </c>
      <c r="BN2289">
        <f t="shared" si="224"/>
        <v>-12.298659152200067</v>
      </c>
      <c r="BO2289">
        <v>0.66803469673891636</v>
      </c>
      <c r="BP2289">
        <v>7.3924220627970185E-3</v>
      </c>
      <c r="BQ2289">
        <v>0.34695950298541323</v>
      </c>
      <c r="BR2289">
        <v>9.5238095238095233E-2</v>
      </c>
      <c r="BS2289">
        <v>0.27586206896551724</v>
      </c>
      <c r="BT2289">
        <v>0.33333333333333331</v>
      </c>
      <c r="BU2289">
        <v>0.35220658423777162</v>
      </c>
      <c r="BV2289">
        <v>0.75384774024095214</v>
      </c>
      <c r="BW2289">
        <v>0.79731948065923752</v>
      </c>
      <c r="BX2289">
        <v>0.23853813140062477</v>
      </c>
      <c r="BY2289">
        <f t="shared" si="225"/>
        <v>2.1435108132126332E-2</v>
      </c>
      <c r="BZ2289">
        <v>0</v>
      </c>
      <c r="CA2289">
        <f t="shared" si="226"/>
        <v>3.2376468194965771E-2</v>
      </c>
      <c r="CC2289">
        <v>2.1435108132126332E-2</v>
      </c>
      <c r="CD2289">
        <v>3.2376468194965771E-2</v>
      </c>
    </row>
    <row r="2290" spans="1:82" x14ac:dyDescent="0.3">
      <c r="A2290">
        <v>0</v>
      </c>
      <c r="B2290" t="s">
        <v>1439</v>
      </c>
      <c r="C2290" t="s">
        <v>1441</v>
      </c>
      <c r="D2290">
        <v>45003</v>
      </c>
      <c r="E2290" s="2">
        <f t="shared" si="228"/>
        <v>0.63991166428616963</v>
      </c>
      <c r="F2290" s="2" t="s">
        <v>1940</v>
      </c>
      <c r="G2290" s="3">
        <v>38310</v>
      </c>
      <c r="H2290" s="1">
        <v>20.133907253104802</v>
      </c>
      <c r="I2290" s="1">
        <f t="shared" si="227"/>
        <v>-1.7329201806059586</v>
      </c>
      <c r="J2290" s="1">
        <v>2.5767463765700001</v>
      </c>
      <c r="K2290" s="1">
        <v>279.841667723</v>
      </c>
      <c r="L2290" s="2">
        <v>9.476322821999994E-2</v>
      </c>
      <c r="M2290" s="2">
        <v>2.7963432259450541E-2</v>
      </c>
      <c r="N2290" s="7">
        <v>0</v>
      </c>
      <c r="O2290" s="2">
        <v>9.9740772203346068E-2</v>
      </c>
      <c r="P2290" s="3">
        <v>2070373.1710438004</v>
      </c>
      <c r="Q2290" s="3">
        <v>67339.627768722406</v>
      </c>
      <c r="R2290" s="3">
        <v>1490074.7453541958</v>
      </c>
      <c r="S2290" s="3">
        <v>455.13886189438358</v>
      </c>
      <c r="T2290" s="3">
        <v>307144.95082166063</v>
      </c>
      <c r="V2290">
        <v>45003</v>
      </c>
      <c r="W2290" s="2">
        <v>0.63829048918706222</v>
      </c>
      <c r="X2290" s="2">
        <v>0.540126219845801</v>
      </c>
      <c r="Y2290" s="2">
        <v>5.4272975865971067E-2</v>
      </c>
      <c r="Z2290" s="2">
        <v>0.73482458816914664</v>
      </c>
      <c r="AA2290" s="2">
        <v>0.80659758236266099</v>
      </c>
      <c r="AB2290" s="2">
        <v>0.23391131429663836</v>
      </c>
      <c r="AC2290" s="2">
        <v>2.7963432259450541E-2</v>
      </c>
      <c r="AD2290" s="2">
        <v>0</v>
      </c>
      <c r="AE2290" s="2">
        <v>9.9740772203346068E-2</v>
      </c>
      <c r="AF2290">
        <v>901094.7799535261</v>
      </c>
      <c r="AG2290">
        <v>249.14989535396802</v>
      </c>
      <c r="AH2290">
        <v>46826.951885821982</v>
      </c>
      <c r="AI2290">
        <v>137117.31764681087</v>
      </c>
      <c r="AJ2290">
        <v>4.0138370761361069</v>
      </c>
      <c r="AK2290">
        <v>2391169.5253077219</v>
      </c>
      <c r="AL2290">
        <v>704.28875724835166</v>
      </c>
      <c r="AM2290">
        <v>132368.89264006942</v>
      </c>
      <c r="AN2290">
        <v>358720.32771422405</v>
      </c>
      <c r="AO2290">
        <v>11.022062442199596</v>
      </c>
      <c r="AP2290">
        <v>1490074.7453541958</v>
      </c>
      <c r="AQ2290">
        <v>455.13886189438364</v>
      </c>
      <c r="AR2290">
        <v>85541.940754247436</v>
      </c>
      <c r="AS2290">
        <v>221603.01006741318</v>
      </c>
      <c r="AT2290">
        <v>7.0082253660634892</v>
      </c>
      <c r="AU2290" s="3">
        <v>389105933.76597184</v>
      </c>
      <c r="AV2290" s="3">
        <v>12655809.642853688</v>
      </c>
      <c r="AW2290">
        <v>875273.47877350007</v>
      </c>
      <c r="AX2290">
        <v>164498897.60069159</v>
      </c>
      <c r="AY2290">
        <v>28468.582901278001</v>
      </c>
      <c r="AZ2290">
        <v>5350385.4704661872</v>
      </c>
      <c r="BA2290">
        <v>2945646.6498173005</v>
      </c>
      <c r="BB2290">
        <v>553604831.36666346</v>
      </c>
      <c r="BC2290">
        <v>95808.210670000408</v>
      </c>
      <c r="BD2290">
        <v>18006195.113319878</v>
      </c>
      <c r="BE2290">
        <v>2070373.1710438004</v>
      </c>
      <c r="BF2290">
        <v>389105933.76597184</v>
      </c>
      <c r="BG2290">
        <v>67339.627768722406</v>
      </c>
      <c r="BH2290">
        <v>12655809.642853688</v>
      </c>
      <c r="BI2290">
        <v>8.0408074668981993</v>
      </c>
      <c r="BJ2290">
        <v>28.174714720003003</v>
      </c>
      <c r="BK2290">
        <v>20.133907253104802</v>
      </c>
      <c r="BL2290">
        <v>50.577024031191414</v>
      </c>
      <c r="BM2290">
        <v>48.844103850585455</v>
      </c>
      <c r="BN2290">
        <f t="shared" si="224"/>
        <v>-1.7329201806059586</v>
      </c>
      <c r="BO2290">
        <v>0.63991166428616963</v>
      </c>
      <c r="BP2290">
        <v>6.2308961951666429E-2</v>
      </c>
      <c r="BQ2290">
        <v>0.47486364410506432</v>
      </c>
      <c r="BR2290">
        <v>0.17857142857142858</v>
      </c>
      <c r="BS2290">
        <v>0.13793103448275862</v>
      </c>
      <c r="BT2290">
        <v>0.33333333333333331</v>
      </c>
      <c r="BU2290">
        <v>4.962702763079211E-2</v>
      </c>
      <c r="BV2290">
        <v>0.73482458816914664</v>
      </c>
      <c r="BW2290">
        <v>0.83671948377869398</v>
      </c>
      <c r="BX2290">
        <v>0.23391131429663836</v>
      </c>
      <c r="BY2290">
        <f t="shared" si="225"/>
        <v>3.1277294545195067E-2</v>
      </c>
      <c r="BZ2290">
        <v>0</v>
      </c>
      <c r="CA2290">
        <f t="shared" si="226"/>
        <v>9.7020942820406436E-2</v>
      </c>
      <c r="CC2290">
        <v>3.1277294545195067E-2</v>
      </c>
      <c r="CD2290">
        <v>9.7020942820406436E-2</v>
      </c>
    </row>
    <row r="2291" spans="1:82" x14ac:dyDescent="0.3">
      <c r="A2291">
        <v>0</v>
      </c>
      <c r="B2291" t="s">
        <v>1439</v>
      </c>
      <c r="C2291" t="s">
        <v>1442</v>
      </c>
      <c r="D2291">
        <v>45005</v>
      </c>
      <c r="E2291" s="2">
        <f t="shared" si="228"/>
        <v>0.66157919747530203</v>
      </c>
      <c r="F2291" s="2" t="s">
        <v>1940</v>
      </c>
      <c r="G2291" s="3">
        <v>796</v>
      </c>
      <c r="H2291" s="1">
        <v>0.37406877925126825</v>
      </c>
      <c r="I2291" s="1">
        <f t="shared" si="227"/>
        <v>-7.0710685275348553</v>
      </c>
      <c r="J2291" s="1">
        <v>2.4172026889099998</v>
      </c>
      <c r="K2291" s="1">
        <v>270.459049338</v>
      </c>
      <c r="L2291" s="2">
        <v>9.3420619710000041E-2</v>
      </c>
      <c r="M2291" s="2">
        <v>5.1707535625760239E-4</v>
      </c>
      <c r="N2291" s="7">
        <v>0</v>
      </c>
      <c r="O2291" s="2">
        <v>2.7004751792464414E-2</v>
      </c>
      <c r="P2291" s="3">
        <v>5661.0234986900014</v>
      </c>
      <c r="Q2291" s="3">
        <v>184.12681371812005</v>
      </c>
      <c r="R2291" s="3">
        <v>7808.617535058358</v>
      </c>
      <c r="S2291" s="3">
        <v>2.0464848758101786</v>
      </c>
      <c r="T2291" s="3">
        <v>2316.535828655673</v>
      </c>
      <c r="V2291">
        <v>45005</v>
      </c>
      <c r="W2291" s="2">
        <v>0.51025507748690668</v>
      </c>
      <c r="X2291" s="2">
        <v>1.0035029622388081E-2</v>
      </c>
      <c r="Y2291" s="2">
        <v>0.25943869865720193</v>
      </c>
      <c r="Z2291" s="2">
        <v>0.68932665882469779</v>
      </c>
      <c r="AA2291" s="2">
        <v>0.77955372800333234</v>
      </c>
      <c r="AB2291" s="2">
        <v>0.23059725116203478</v>
      </c>
      <c r="AC2291" s="2">
        <v>5.1707535625760239E-4</v>
      </c>
      <c r="AD2291" s="2">
        <v>0</v>
      </c>
      <c r="AE2291" s="2">
        <v>2.7004751792464414E-2</v>
      </c>
      <c r="AF2291">
        <v>28751.197573907935</v>
      </c>
      <c r="AG2291">
        <v>7.7752588889844558</v>
      </c>
      <c r="AH2291">
        <v>1461.3358491562626</v>
      </c>
      <c r="AI2291">
        <v>7067.2355055463559</v>
      </c>
      <c r="AJ2291">
        <v>0.12657048085322015</v>
      </c>
      <c r="AK2291">
        <v>36559.815108966293</v>
      </c>
      <c r="AL2291">
        <v>9.8217437647946344</v>
      </c>
      <c r="AM2291">
        <v>1845.9663491148467</v>
      </c>
      <c r="AN2291">
        <v>8999.1408342434443</v>
      </c>
      <c r="AO2291">
        <v>0.16038544987324169</v>
      </c>
      <c r="AP2291">
        <v>7808.617535058358</v>
      </c>
      <c r="AQ2291">
        <v>2.0464848758101786</v>
      </c>
      <c r="AR2291">
        <v>384.6304999585841</v>
      </c>
      <c r="AS2291">
        <v>1931.9053286970884</v>
      </c>
      <c r="AT2291">
        <v>3.381496902002154E-2</v>
      </c>
      <c r="AU2291" s="3">
        <v>1063932.7563437989</v>
      </c>
      <c r="AV2291" s="3">
        <v>34604.793370183485</v>
      </c>
      <c r="AW2291">
        <v>19306.883772880999</v>
      </c>
      <c r="AX2291">
        <v>3628535.7362752552</v>
      </c>
      <c r="AY2291">
        <v>627.96329899518798</v>
      </c>
      <c r="AZ2291">
        <v>118019.42241315563</v>
      </c>
      <c r="BA2291">
        <v>24967.907271570999</v>
      </c>
      <c r="BB2291">
        <v>4692468.4926190535</v>
      </c>
      <c r="BC2291">
        <v>812.09011271330803</v>
      </c>
      <c r="BD2291">
        <v>152624.21578333911</v>
      </c>
      <c r="BE2291">
        <v>5661.0234986900014</v>
      </c>
      <c r="BF2291">
        <v>1063932.7563437989</v>
      </c>
      <c r="BG2291">
        <v>184.12681371812005</v>
      </c>
      <c r="BH2291">
        <v>34604.793370183485</v>
      </c>
      <c r="BI2291">
        <v>0.55677729750680394</v>
      </c>
      <c r="BJ2291">
        <v>0.93084607675807218</v>
      </c>
      <c r="BK2291">
        <v>0.37406877925126825</v>
      </c>
      <c r="BL2291">
        <v>42.215632313256855</v>
      </c>
      <c r="BM2291">
        <v>35.144563785721999</v>
      </c>
      <c r="BN2291">
        <f t="shared" si="224"/>
        <v>-7.0710685275348553</v>
      </c>
      <c r="BO2291">
        <v>0.66157919747530203</v>
      </c>
      <c r="BP2291">
        <v>4.4606093037193786E-3</v>
      </c>
      <c r="BQ2291">
        <v>0.5917967505597318</v>
      </c>
      <c r="BR2291">
        <v>8.9285714285714288E-2</v>
      </c>
      <c r="BS2291">
        <v>0.27586206896551724</v>
      </c>
      <c r="BT2291">
        <v>0.27777777777777779</v>
      </c>
      <c r="BU2291">
        <v>0.20249987109763487</v>
      </c>
      <c r="BV2291">
        <v>0.68932665882469779</v>
      </c>
      <c r="BW2291">
        <v>0.80866569294951485</v>
      </c>
      <c r="BX2291">
        <v>0.23059725116203478</v>
      </c>
      <c r="BY2291">
        <f t="shared" si="225"/>
        <v>2.2692420200862418E-2</v>
      </c>
      <c r="BZ2291">
        <v>0</v>
      </c>
      <c r="CA2291">
        <f t="shared" si="226"/>
        <v>2.6697203134942289E-2</v>
      </c>
      <c r="CC2291">
        <v>2.2692420200862418E-2</v>
      </c>
      <c r="CD2291">
        <v>2.6697203134942289E-2</v>
      </c>
    </row>
    <row r="2292" spans="1:82" x14ac:dyDescent="0.3">
      <c r="A2292">
        <v>0</v>
      </c>
      <c r="B2292" t="s">
        <v>1439</v>
      </c>
      <c r="C2292" t="s">
        <v>610</v>
      </c>
      <c r="D2292">
        <v>45007</v>
      </c>
      <c r="E2292" s="2">
        <f t="shared" si="228"/>
        <v>0.59346682934047446</v>
      </c>
      <c r="F2292" s="2" t="s">
        <v>1939</v>
      </c>
      <c r="G2292" s="3">
        <v>41706</v>
      </c>
      <c r="H2292" s="1">
        <v>30.602581375445752</v>
      </c>
      <c r="I2292" s="1">
        <f t="shared" si="227"/>
        <v>-1.7613068230368256</v>
      </c>
      <c r="J2292" s="1">
        <v>2.5769020892299999</v>
      </c>
      <c r="K2292" s="1">
        <v>242.28618750000001</v>
      </c>
      <c r="L2292" s="2">
        <v>9.769840009999986E-2</v>
      </c>
      <c r="M2292" s="2">
        <v>6.3875454994248196E-2</v>
      </c>
      <c r="N2292" s="7">
        <v>0</v>
      </c>
      <c r="O2292" s="2">
        <v>2.5092117609656836E-2</v>
      </c>
      <c r="P2292" s="3">
        <v>1906970.0243139002</v>
      </c>
      <c r="Q2292" s="3">
        <v>62024.881987177214</v>
      </c>
      <c r="R2292" s="3">
        <v>1300741.4396598833</v>
      </c>
      <c r="S2292" s="3">
        <v>427.85371037827082</v>
      </c>
      <c r="T2292" s="3">
        <v>257560.04426899948</v>
      </c>
      <c r="V2292">
        <v>45007</v>
      </c>
      <c r="W2292" s="2">
        <v>0.67968232947591978</v>
      </c>
      <c r="X2292" s="2">
        <v>0.82096616359917374</v>
      </c>
      <c r="Y2292" s="2">
        <v>7.5081348270432738E-2</v>
      </c>
      <c r="Z2292" s="2">
        <v>0.73486899358378022</v>
      </c>
      <c r="AA2292" s="2">
        <v>0.69835008727438452</v>
      </c>
      <c r="AB2292" s="2">
        <v>0.24115642323850969</v>
      </c>
      <c r="AC2292" s="2">
        <v>6.3875454994248196E-2</v>
      </c>
      <c r="AD2292" s="2">
        <v>0</v>
      </c>
      <c r="AE2292" s="2">
        <v>2.5092117609656836E-2</v>
      </c>
      <c r="AF2292">
        <v>814038.57367325679</v>
      </c>
      <c r="AG2292">
        <v>244.17341992920569</v>
      </c>
      <c r="AH2292">
        <v>45891.638728474471</v>
      </c>
      <c r="AI2292">
        <v>113480.19088349502</v>
      </c>
      <c r="AJ2292">
        <v>3.7901984667088482</v>
      </c>
      <c r="AK2292">
        <v>2114780.0133331399</v>
      </c>
      <c r="AL2292">
        <v>672.02713030747645</v>
      </c>
      <c r="AM2292">
        <v>126305.41968387002</v>
      </c>
      <c r="AN2292">
        <v>290626.45419709891</v>
      </c>
      <c r="AO2292">
        <v>10.170528673007242</v>
      </c>
      <c r="AP2292">
        <v>1300741.4396598833</v>
      </c>
      <c r="AQ2292">
        <v>427.85371037827076</v>
      </c>
      <c r="AR2292">
        <v>80413.780955395545</v>
      </c>
      <c r="AS2292">
        <v>177146.26331360388</v>
      </c>
      <c r="AT2292">
        <v>6.3803302062983942</v>
      </c>
      <c r="AU2292" s="3">
        <v>358395946.3695544</v>
      </c>
      <c r="AV2292" s="3">
        <v>11656956.320670085</v>
      </c>
      <c r="AW2292">
        <v>1152369.4022810999</v>
      </c>
      <c r="AX2292">
        <v>216576305.46470991</v>
      </c>
      <c r="AY2292">
        <v>37481.226904882802</v>
      </c>
      <c r="AZ2292">
        <v>7044221.7845036741</v>
      </c>
      <c r="BA2292">
        <v>3059339.4265950001</v>
      </c>
      <c r="BB2292">
        <v>574972251.83426428</v>
      </c>
      <c r="BC2292">
        <v>99506.108892060016</v>
      </c>
      <c r="BD2292">
        <v>18701178.105173759</v>
      </c>
      <c r="BE2292">
        <v>1906970.0243139002</v>
      </c>
      <c r="BF2292">
        <v>358395946.3695544</v>
      </c>
      <c r="BG2292">
        <v>62024.881987177214</v>
      </c>
      <c r="BH2292">
        <v>11656956.320670085</v>
      </c>
      <c r="BI2292">
        <v>16.755998408957552</v>
      </c>
      <c r="BJ2292">
        <v>47.358579784403304</v>
      </c>
      <c r="BK2292">
        <v>30.602581375445752</v>
      </c>
      <c r="BL2292">
        <v>45.588493064746281</v>
      </c>
      <c r="BM2292">
        <v>43.827186241709455</v>
      </c>
      <c r="BN2292">
        <f t="shared" si="224"/>
        <v>-1.7613068230368256</v>
      </c>
      <c r="BO2292">
        <v>0.59346682934047446</v>
      </c>
      <c r="BP2292">
        <v>0.12041971268385102</v>
      </c>
      <c r="BQ2292">
        <v>0.32111478113742353</v>
      </c>
      <c r="BR2292">
        <v>0.15476190476190477</v>
      </c>
      <c r="BS2292">
        <v>0.2413793103448276</v>
      </c>
      <c r="BT2292">
        <v>0.33333333333333331</v>
      </c>
      <c r="BU2292">
        <v>5.0439958719037302E-2</v>
      </c>
      <c r="BV2292">
        <v>0.73486899358378022</v>
      </c>
      <c r="BW2292">
        <v>0.7244295511145068</v>
      </c>
      <c r="BX2292">
        <v>0.24115642323850969</v>
      </c>
      <c r="BY2292">
        <f t="shared" si="225"/>
        <v>5.3448208041898565E-2</v>
      </c>
      <c r="BZ2292">
        <v>0</v>
      </c>
      <c r="CA2292">
        <f t="shared" si="226"/>
        <v>2.3530723021022354E-2</v>
      </c>
      <c r="CC2292">
        <v>5.3448208041898565E-2</v>
      </c>
      <c r="CD2292">
        <v>2.3530723021022354E-2</v>
      </c>
    </row>
    <row r="2293" spans="1:82" x14ac:dyDescent="0.3">
      <c r="A2293">
        <v>0</v>
      </c>
      <c r="B2293" t="s">
        <v>1439</v>
      </c>
      <c r="C2293" t="s">
        <v>1443</v>
      </c>
      <c r="D2293">
        <v>45009</v>
      </c>
      <c r="E2293" s="2">
        <f t="shared" si="228"/>
        <v>0.65617380709818396</v>
      </c>
      <c r="F2293" s="2" t="s">
        <v>1940</v>
      </c>
      <c r="G2293" s="3">
        <v>1157</v>
      </c>
      <c r="H2293" s="1">
        <v>1.8909538363182414</v>
      </c>
      <c r="I2293" s="1">
        <f t="shared" si="227"/>
        <v>-8.0357990596516373</v>
      </c>
      <c r="J2293" s="1">
        <v>2.5037554647100002</v>
      </c>
      <c r="K2293" s="1">
        <v>299.05102499399999</v>
      </c>
      <c r="L2293" s="2">
        <v>7.3412063859999988E-2</v>
      </c>
      <c r="M2293" s="2">
        <v>9.194493359545022E-4</v>
      </c>
      <c r="N2293" s="7">
        <v>0</v>
      </c>
      <c r="O2293" s="2">
        <v>3.78188639894982E-2</v>
      </c>
      <c r="P2293" s="3">
        <v>52437.388215831001</v>
      </c>
      <c r="Q2293" s="3">
        <v>1705.5448037117881</v>
      </c>
      <c r="R2293" s="3">
        <v>64643.970120035316</v>
      </c>
      <c r="S2293" s="3">
        <v>23.850162564967032</v>
      </c>
      <c r="T2293" s="3">
        <v>15681.611129907164</v>
      </c>
      <c r="V2293">
        <v>45009</v>
      </c>
      <c r="W2293" s="2">
        <v>0.53264411073076789</v>
      </c>
      <c r="X2293" s="2">
        <v>5.0728044719486165E-2</v>
      </c>
      <c r="Y2293" s="2">
        <v>0.23742494653039004</v>
      </c>
      <c r="Z2293" s="2">
        <v>0.71400937824576605</v>
      </c>
      <c r="AA2293" s="2">
        <v>0.86196539538207906</v>
      </c>
      <c r="AB2293" s="2">
        <v>0.18120860449008197</v>
      </c>
      <c r="AC2293" s="2">
        <v>9.194493359545022E-4</v>
      </c>
      <c r="AD2293" s="2">
        <v>0</v>
      </c>
      <c r="AE2293" s="2">
        <v>3.78188639894982E-2</v>
      </c>
      <c r="AF2293">
        <v>70809.573712855141</v>
      </c>
      <c r="AG2293">
        <v>18.826663931786815</v>
      </c>
      <c r="AH2293">
        <v>3538.4132305246858</v>
      </c>
      <c r="AI2293">
        <v>13330.225723848611</v>
      </c>
      <c r="AJ2293">
        <v>0.30894993988409247</v>
      </c>
      <c r="AK2293">
        <v>135453.54383289046</v>
      </c>
      <c r="AL2293">
        <v>42.676826496753847</v>
      </c>
      <c r="AM2293">
        <v>8020.9774849148371</v>
      </c>
      <c r="AN2293">
        <v>24529.272599365624</v>
      </c>
      <c r="AO2293">
        <v>0.64827555223818645</v>
      </c>
      <c r="AP2293">
        <v>64643.970120035316</v>
      </c>
      <c r="AQ2293">
        <v>23.850162564967032</v>
      </c>
      <c r="AR2293">
        <v>4482.5642543901513</v>
      </c>
      <c r="AS2293">
        <v>11199.046875517013</v>
      </c>
      <c r="AT2293">
        <v>0.33932561235409398</v>
      </c>
      <c r="AU2293" s="3">
        <v>9855082.7412832789</v>
      </c>
      <c r="AV2293" s="3">
        <v>320540.09040959342</v>
      </c>
      <c r="AW2293">
        <v>55282.495390619006</v>
      </c>
      <c r="AX2293">
        <v>10389792.183712935</v>
      </c>
      <c r="AY2293">
        <v>1798.082932002812</v>
      </c>
      <c r="AZ2293">
        <v>337931.70624060847</v>
      </c>
      <c r="BA2293">
        <v>107719.88360645001</v>
      </c>
      <c r="BB2293">
        <v>20244874.924996212</v>
      </c>
      <c r="BC2293">
        <v>3503.6277357146</v>
      </c>
      <c r="BD2293">
        <v>658471.7966502019</v>
      </c>
      <c r="BE2293">
        <v>52437.388215831001</v>
      </c>
      <c r="BF2293">
        <v>9855082.7412832789</v>
      </c>
      <c r="BG2293">
        <v>1705.5448037117881</v>
      </c>
      <c r="BH2293">
        <v>320540.09040959342</v>
      </c>
      <c r="BI2293">
        <v>1.3925102608793432</v>
      </c>
      <c r="BJ2293">
        <v>3.2834640971975846</v>
      </c>
      <c r="BK2293">
        <v>1.8909538363182414</v>
      </c>
      <c r="BL2293">
        <v>50.392061244969952</v>
      </c>
      <c r="BM2293">
        <v>42.356262185318315</v>
      </c>
      <c r="BN2293">
        <f t="shared" si="224"/>
        <v>-8.0357990596516373</v>
      </c>
      <c r="BO2293">
        <v>0.65617380709818396</v>
      </c>
      <c r="BP2293">
        <v>1.1064915984107485E-2</v>
      </c>
      <c r="BQ2293">
        <v>0.59705326503010969</v>
      </c>
      <c r="BR2293">
        <v>5.9523809523809521E-2</v>
      </c>
      <c r="BS2293">
        <v>0.17241379310344829</v>
      </c>
      <c r="BT2293">
        <v>0.27777777777777779</v>
      </c>
      <c r="BU2293">
        <v>0.23012763451654031</v>
      </c>
      <c r="BV2293">
        <v>0.71400937824576605</v>
      </c>
      <c r="BW2293">
        <v>0.89415497446273762</v>
      </c>
      <c r="BX2293">
        <v>0.18120860449008197</v>
      </c>
      <c r="BY2293">
        <f t="shared" si="225"/>
        <v>1.5407415172040211E-2</v>
      </c>
      <c r="BZ2293">
        <v>0</v>
      </c>
      <c r="CA2293">
        <f t="shared" si="226"/>
        <v>4.6801246753483475E-2</v>
      </c>
      <c r="CC2293">
        <v>1.5407415172040211E-2</v>
      </c>
      <c r="CD2293">
        <v>4.6801246753483475E-2</v>
      </c>
    </row>
    <row r="2294" spans="1:82" x14ac:dyDescent="0.3">
      <c r="A2294">
        <v>0</v>
      </c>
      <c r="B2294" t="s">
        <v>1439</v>
      </c>
      <c r="C2294" t="s">
        <v>1444</v>
      </c>
      <c r="D2294">
        <v>45011</v>
      </c>
      <c r="E2294" s="2">
        <f t="shared" si="228"/>
        <v>0.68936278499655768</v>
      </c>
      <c r="F2294" s="2" t="s">
        <v>1941</v>
      </c>
      <c r="G2294" s="3">
        <v>773</v>
      </c>
      <c r="H2294" s="1">
        <v>0.37417390261274286</v>
      </c>
      <c r="I2294" s="1">
        <f t="shared" si="227"/>
        <v>-10.393664585051582</v>
      </c>
      <c r="J2294" s="1">
        <v>2.4998340412300002</v>
      </c>
      <c r="K2294" s="1">
        <v>293.38337785700003</v>
      </c>
      <c r="L2294" s="2">
        <v>8.4505475469999869E-2</v>
      </c>
      <c r="M2294" s="2">
        <v>2.5049891395056605E-3</v>
      </c>
      <c r="N2294" s="7">
        <v>0</v>
      </c>
      <c r="O2294" s="2">
        <v>4.6471276264606724E-2</v>
      </c>
      <c r="P2294" s="3">
        <v>6232.3740513179973</v>
      </c>
      <c r="Q2294" s="3">
        <v>202.71019476146392</v>
      </c>
      <c r="R2294" s="3">
        <v>13417.382139664565</v>
      </c>
      <c r="S2294" s="3">
        <v>4.4540991336453359</v>
      </c>
      <c r="T2294" s="3">
        <v>3114.8849766733492</v>
      </c>
      <c r="V2294">
        <v>45011</v>
      </c>
      <c r="W2294" s="2">
        <v>0.55036513186992009</v>
      </c>
      <c r="X2294" s="2">
        <v>1.0037849734904592E-2</v>
      </c>
      <c r="Y2294" s="2">
        <v>0.32728580355895276</v>
      </c>
      <c r="Z2294" s="2">
        <v>0.71289108487396613</v>
      </c>
      <c r="AA2294" s="2">
        <v>0.84562933465321755</v>
      </c>
      <c r="AB2294" s="2">
        <v>0.2085913196895311</v>
      </c>
      <c r="AC2294" s="2">
        <v>2.5049891395056605E-3</v>
      </c>
      <c r="AD2294" s="2">
        <v>0</v>
      </c>
      <c r="AE2294" s="2">
        <v>4.6471276264606724E-2</v>
      </c>
      <c r="AF2294">
        <v>37171.653440409289</v>
      </c>
      <c r="AG2294">
        <v>8.9129772391106403</v>
      </c>
      <c r="AH2294">
        <v>1675.166492614035</v>
      </c>
      <c r="AI2294">
        <v>6784.7781036779761</v>
      </c>
      <c r="AJ2294">
        <v>0.1538443010933119</v>
      </c>
      <c r="AK2294">
        <v>50589.035580073854</v>
      </c>
      <c r="AL2294">
        <v>13.367076372755974</v>
      </c>
      <c r="AM2294">
        <v>2512.3006424380706</v>
      </c>
      <c r="AN2294">
        <v>9062.5289305272909</v>
      </c>
      <c r="AO2294">
        <v>0.22000852977211127</v>
      </c>
      <c r="AP2294">
        <v>13417.382139664565</v>
      </c>
      <c r="AQ2294">
        <v>4.4540991336453342</v>
      </c>
      <c r="AR2294">
        <v>837.1341498240356</v>
      </c>
      <c r="AS2294">
        <v>2277.7508268493148</v>
      </c>
      <c r="AT2294">
        <v>6.6164228678799369E-2</v>
      </c>
      <c r="AU2294" s="3">
        <v>1171312.3792047044</v>
      </c>
      <c r="AV2294" s="3">
        <v>38097.354003469532</v>
      </c>
      <c r="AW2294">
        <v>34811.706197223997</v>
      </c>
      <c r="AX2294">
        <v>6542512.0627062777</v>
      </c>
      <c r="AY2294">
        <v>1132.2631929843519</v>
      </c>
      <c r="AZ2294">
        <v>212797.5444894791</v>
      </c>
      <c r="BA2294">
        <v>41044.080248541992</v>
      </c>
      <c r="BB2294">
        <v>7713824.4419109821</v>
      </c>
      <c r="BC2294">
        <v>1334.9733877458159</v>
      </c>
      <c r="BD2294">
        <v>250894.89849294865</v>
      </c>
      <c r="BE2294">
        <v>6232.3740513179973</v>
      </c>
      <c r="BF2294">
        <v>1171312.3792047044</v>
      </c>
      <c r="BG2294">
        <v>202.71019476146392</v>
      </c>
      <c r="BH2294">
        <v>38097.354003469532</v>
      </c>
      <c r="BI2294">
        <v>0.65219641594404787</v>
      </c>
      <c r="BJ2294">
        <v>1.0263703185567907</v>
      </c>
      <c r="BK2294">
        <v>0.37417390261274286</v>
      </c>
      <c r="BL2294">
        <v>48.091275665107069</v>
      </c>
      <c r="BM2294">
        <v>37.697611080055488</v>
      </c>
      <c r="BN2294">
        <f t="shared" si="224"/>
        <v>-10.393664585051582</v>
      </c>
      <c r="BO2294">
        <v>0.68936278499655768</v>
      </c>
      <c r="BP2294">
        <v>5.4444882970020262E-3</v>
      </c>
      <c r="BQ2294">
        <v>0.5402517777271143</v>
      </c>
      <c r="BR2294">
        <v>9.5238095238095233E-2</v>
      </c>
      <c r="BS2294">
        <v>0.17241379310344829</v>
      </c>
      <c r="BT2294">
        <v>0.33333333333333331</v>
      </c>
      <c r="BU2294">
        <v>0.29765172413606245</v>
      </c>
      <c r="BV2294">
        <v>0.71289108487396613</v>
      </c>
      <c r="BW2294">
        <v>0.877208853374707</v>
      </c>
      <c r="BX2294">
        <v>0.2085913196895311</v>
      </c>
      <c r="BY2294">
        <f t="shared" si="225"/>
        <v>6.4546673446969932E-2</v>
      </c>
      <c r="BZ2294">
        <v>0</v>
      </c>
      <c r="CA2294">
        <f t="shared" si="226"/>
        <v>5.0433006427535107E-2</v>
      </c>
      <c r="CC2294">
        <v>6.4546673446969932E-2</v>
      </c>
      <c r="CD2294">
        <v>5.0433006427535107E-2</v>
      </c>
    </row>
    <row r="2295" spans="1:82" x14ac:dyDescent="0.3">
      <c r="A2295">
        <v>0</v>
      </c>
      <c r="B2295" t="s">
        <v>1439</v>
      </c>
      <c r="C2295" t="s">
        <v>1215</v>
      </c>
      <c r="D2295">
        <v>45013</v>
      </c>
      <c r="E2295" s="2">
        <f t="shared" si="228"/>
        <v>0.8007742244044751</v>
      </c>
      <c r="F2295" s="2" t="s">
        <v>1943</v>
      </c>
      <c r="G2295" s="3">
        <v>79385</v>
      </c>
      <c r="H2295" s="1">
        <v>33.394137689084971</v>
      </c>
      <c r="I2295" s="1">
        <f t="shared" si="227"/>
        <v>-3.7245480767363475</v>
      </c>
      <c r="J2295" s="1">
        <v>2.1104391715899999</v>
      </c>
      <c r="K2295" s="1">
        <v>246.65633273399999</v>
      </c>
      <c r="L2295" s="2">
        <v>0.10181087474999995</v>
      </c>
      <c r="M2295" s="2">
        <v>0.44852387276513778</v>
      </c>
      <c r="N2295" s="7">
        <v>0.24250052113500001</v>
      </c>
      <c r="O2295" s="2">
        <v>8.1358723129269547E-2</v>
      </c>
      <c r="P2295" s="3">
        <v>2577001.0885967999</v>
      </c>
      <c r="Q2295" s="3">
        <v>83817.881960966421</v>
      </c>
      <c r="R2295" s="3">
        <v>1005518.5880270011</v>
      </c>
      <c r="S2295" s="3">
        <v>140.04493870658735</v>
      </c>
      <c r="T2295" s="3">
        <v>166149.55453346955</v>
      </c>
      <c r="V2295">
        <v>45013</v>
      </c>
      <c r="W2295" s="2">
        <v>0.92339104318019971</v>
      </c>
      <c r="X2295" s="2">
        <v>0.89585439767207664</v>
      </c>
      <c r="Y2295" s="2">
        <v>0.12135732656322915</v>
      </c>
      <c r="Z2295" s="2">
        <v>0.60184526083781131</v>
      </c>
      <c r="AA2295" s="2">
        <v>0.71094631216469373</v>
      </c>
      <c r="AB2295" s="2">
        <v>0.25130755853077602</v>
      </c>
      <c r="AC2295" s="2">
        <v>0.44852387276513778</v>
      </c>
      <c r="AD2295" s="2">
        <v>0.50175533824729346</v>
      </c>
      <c r="AE2295" s="2">
        <v>8.1358723129269547E-2</v>
      </c>
      <c r="AF2295">
        <v>585421.80869706208</v>
      </c>
      <c r="AG2295">
        <v>81.6822683919181</v>
      </c>
      <c r="AH2295">
        <v>15351.92959434743</v>
      </c>
      <c r="AI2295">
        <v>81395.001619780247</v>
      </c>
      <c r="AJ2295">
        <v>1.9183904473009126</v>
      </c>
      <c r="AK2295">
        <v>1590940.3967240632</v>
      </c>
      <c r="AL2295">
        <v>221.72720709850546</v>
      </c>
      <c r="AM2295">
        <v>41672.942482390026</v>
      </c>
      <c r="AN2295">
        <v>221223.5432652072</v>
      </c>
      <c r="AO2295">
        <v>5.2112430683644559</v>
      </c>
      <c r="AP2295">
        <v>1005518.5880270011</v>
      </c>
      <c r="AQ2295">
        <v>140.04493870658735</v>
      </c>
      <c r="AR2295">
        <v>26321.012888042598</v>
      </c>
      <c r="AS2295">
        <v>139828.54164542694</v>
      </c>
      <c r="AT2295">
        <v>3.2928526210635436</v>
      </c>
      <c r="AU2295" s="3">
        <v>484321584.59088254</v>
      </c>
      <c r="AV2295" s="3">
        <v>15752732.735744029</v>
      </c>
      <c r="AW2295">
        <v>1254081.8738442999</v>
      </c>
      <c r="AX2295">
        <v>235692147.37029773</v>
      </c>
      <c r="AY2295">
        <v>40789.461415596401</v>
      </c>
      <c r="AZ2295">
        <v>7665971.3784471871</v>
      </c>
      <c r="BA2295">
        <v>3831082.9624410998</v>
      </c>
      <c r="BB2295">
        <v>720013731.96118033</v>
      </c>
      <c r="BC2295">
        <v>124607.34337656281</v>
      </c>
      <c r="BD2295">
        <v>23418704.114191215</v>
      </c>
      <c r="BE2295">
        <v>2577001.0885967999</v>
      </c>
      <c r="BF2295">
        <v>484321584.59088254</v>
      </c>
      <c r="BG2295">
        <v>83817.881960966421</v>
      </c>
      <c r="BH2295">
        <v>15752732.735744029</v>
      </c>
      <c r="BI2295">
        <v>14.11138477401486</v>
      </c>
      <c r="BJ2295">
        <v>47.50552246309983</v>
      </c>
      <c r="BK2295">
        <v>33.394137689084971</v>
      </c>
      <c r="BL2295">
        <v>48.321031546588486</v>
      </c>
      <c r="BM2295">
        <v>44.596483469852139</v>
      </c>
      <c r="BN2295">
        <f t="shared" si="224"/>
        <v>-3.7245480767363475</v>
      </c>
      <c r="BO2295">
        <v>0.8007742244044751</v>
      </c>
      <c r="BP2295">
        <v>0.13683920603000652</v>
      </c>
      <c r="BQ2295">
        <v>0.85445779818818324</v>
      </c>
      <c r="BR2295">
        <v>5.3571428571428568E-2</v>
      </c>
      <c r="BS2295">
        <v>6.8965517241379309E-2</v>
      </c>
      <c r="BT2295">
        <v>0.27777777777777779</v>
      </c>
      <c r="BU2295">
        <v>0.10666287598530652</v>
      </c>
      <c r="BV2295">
        <v>0.60184526083781131</v>
      </c>
      <c r="BW2295">
        <v>0.73749617444470306</v>
      </c>
      <c r="BX2295">
        <v>0.25130755853077602</v>
      </c>
      <c r="BY2295">
        <f t="shared" si="225"/>
        <v>0.37555928601057276</v>
      </c>
      <c r="BZ2295">
        <v>0.50175533824729346</v>
      </c>
      <c r="CA2295">
        <f t="shared" si="226"/>
        <v>7.3963546756355678E-2</v>
      </c>
      <c r="CC2295">
        <v>0.37555928601057276</v>
      </c>
      <c r="CD2295">
        <v>7.3963546756355678E-2</v>
      </c>
    </row>
    <row r="2296" spans="1:82" x14ac:dyDescent="0.3">
      <c r="A2296">
        <v>0</v>
      </c>
      <c r="B2296" t="s">
        <v>1439</v>
      </c>
      <c r="C2296" t="s">
        <v>1445</v>
      </c>
      <c r="D2296">
        <v>45015</v>
      </c>
      <c r="E2296" s="2">
        <f t="shared" si="228"/>
        <v>0.65761520622960445</v>
      </c>
      <c r="F2296" s="2" t="s">
        <v>1940</v>
      </c>
      <c r="G2296" s="3">
        <v>102617</v>
      </c>
      <c r="H2296" s="1">
        <v>15.031112952092545</v>
      </c>
      <c r="I2296" s="1">
        <f t="shared" si="227"/>
        <v>10.445602318799033</v>
      </c>
      <c r="J2296" s="1">
        <v>2.2114298944900002</v>
      </c>
      <c r="K2296" s="1">
        <v>301.10632198000002</v>
      </c>
      <c r="L2296" s="2">
        <v>6.3984157829999999E-2</v>
      </c>
      <c r="M2296" s="2">
        <v>0.10115020814088878</v>
      </c>
      <c r="N2296" s="7">
        <v>4.9095518592299998E-2</v>
      </c>
      <c r="O2296" s="2">
        <v>5.6869733333131035E-2</v>
      </c>
      <c r="P2296" s="3">
        <v>2298113.8791900803</v>
      </c>
      <c r="Q2296" s="3">
        <v>74746.975742915849</v>
      </c>
      <c r="R2296" s="3">
        <v>1207555.7796819534</v>
      </c>
      <c r="S2296" s="3">
        <v>259.50606417006213</v>
      </c>
      <c r="T2296" s="3">
        <v>270516.76799059962</v>
      </c>
      <c r="V2296">
        <v>45015</v>
      </c>
      <c r="W2296" s="2">
        <v>0.51841351140069725</v>
      </c>
      <c r="X2296" s="2">
        <v>0.40323510567662119</v>
      </c>
      <c r="Y2296" s="2">
        <v>-0.29091517424080721</v>
      </c>
      <c r="Z2296" s="2">
        <v>0.63064532709139476</v>
      </c>
      <c r="AA2296" s="2">
        <v>0.86788945091474501</v>
      </c>
      <c r="AB2296" s="2">
        <v>0.15793698392621996</v>
      </c>
      <c r="AC2296" s="2">
        <v>0.10115020814088878</v>
      </c>
      <c r="AD2296" s="2">
        <v>0.10158303339889344</v>
      </c>
      <c r="AE2296" s="2">
        <v>5.6869733333131035E-2</v>
      </c>
      <c r="AF2296">
        <v>588206.45659184759</v>
      </c>
      <c r="AG2296">
        <v>132.84309919556605</v>
      </c>
      <c r="AH2296">
        <v>24967.449436639617</v>
      </c>
      <c r="AI2296">
        <v>107134.29722269619</v>
      </c>
      <c r="AJ2296">
        <v>2.3639809532843055</v>
      </c>
      <c r="AK2296">
        <v>1795762.236273801</v>
      </c>
      <c r="AL2296">
        <v>392.34916336562821</v>
      </c>
      <c r="AM2296">
        <v>73740.811206293685</v>
      </c>
      <c r="AN2296">
        <v>328877.70344364172</v>
      </c>
      <c r="AO2296">
        <v>7.103514098086225</v>
      </c>
      <c r="AP2296">
        <v>1207555.7796819534</v>
      </c>
      <c r="AQ2296">
        <v>259.50606417006213</v>
      </c>
      <c r="AR2296">
        <v>48773.361769654068</v>
      </c>
      <c r="AS2296">
        <v>221743.40622094553</v>
      </c>
      <c r="AT2296">
        <v>4.7395331448019196</v>
      </c>
      <c r="AU2296" s="3">
        <v>431907522.45498371</v>
      </c>
      <c r="AV2296" s="3">
        <v>14047946.621123604</v>
      </c>
      <c r="AW2296">
        <v>620298.12808722002</v>
      </c>
      <c r="AX2296">
        <v>116578830.19271213</v>
      </c>
      <c r="AY2296">
        <v>20175.418439164561</v>
      </c>
      <c r="AZ2296">
        <v>3791768.1414565877</v>
      </c>
      <c r="BA2296">
        <v>2918412.0072773006</v>
      </c>
      <c r="BB2296">
        <v>548486352.6476959</v>
      </c>
      <c r="BC2296">
        <v>94922.394182080403</v>
      </c>
      <c r="BD2296">
        <v>17839714.76258019</v>
      </c>
      <c r="BE2296">
        <v>2298113.8791900803</v>
      </c>
      <c r="BF2296">
        <v>431907522.45498371</v>
      </c>
      <c r="BG2296">
        <v>74746.975742915849</v>
      </c>
      <c r="BH2296">
        <v>14047946.621123604</v>
      </c>
      <c r="BI2296">
        <v>5.2828210928387724</v>
      </c>
      <c r="BJ2296">
        <v>20.313934044931319</v>
      </c>
      <c r="BK2296">
        <v>15.031112952092545</v>
      </c>
      <c r="BL2296">
        <v>47.959367155932483</v>
      </c>
      <c r="BM2296">
        <v>58.404969474731516</v>
      </c>
      <c r="BN2296">
        <f t="shared" si="224"/>
        <v>10.445602318799033</v>
      </c>
      <c r="BO2296">
        <v>0.65761520622960445</v>
      </c>
      <c r="BP2296">
        <v>4.2069618762934261E-2</v>
      </c>
      <c r="BQ2296">
        <v>0.74837211546762827</v>
      </c>
      <c r="BR2296">
        <v>7.7380952380952384E-2</v>
      </c>
      <c r="BS2296">
        <v>0.37931034482758619</v>
      </c>
      <c r="BT2296">
        <v>0.27777777777777779</v>
      </c>
      <c r="BU2296">
        <v>-0.29913910674987915</v>
      </c>
      <c r="BV2296">
        <v>0.63064532709139476</v>
      </c>
      <c r="BW2296">
        <v>0.9003002602850052</v>
      </c>
      <c r="BX2296">
        <v>0.15793698392621996</v>
      </c>
      <c r="BY2296">
        <f t="shared" si="225"/>
        <v>0.14143379038300319</v>
      </c>
      <c r="BZ2296">
        <v>0.10158303339889344</v>
      </c>
      <c r="CA2296">
        <f t="shared" si="226"/>
        <v>8.0002500227042903E-2</v>
      </c>
      <c r="CC2296">
        <v>0.14143379038300319</v>
      </c>
      <c r="CD2296">
        <v>8.0002500227042903E-2</v>
      </c>
    </row>
    <row r="2297" spans="1:82" x14ac:dyDescent="0.3">
      <c r="A2297">
        <v>1</v>
      </c>
      <c r="B2297" t="s">
        <v>1439</v>
      </c>
      <c r="C2297" t="s">
        <v>12</v>
      </c>
      <c r="D2297">
        <v>45017</v>
      </c>
      <c r="E2297" s="2">
        <v>0</v>
      </c>
      <c r="F2297" s="2" t="s">
        <v>1954</v>
      </c>
      <c r="G2297" s="3">
        <v>-999</v>
      </c>
      <c r="H2297" s="1">
        <v>0.37300660936585184</v>
      </c>
      <c r="I2297" s="1">
        <f t="shared" si="227"/>
        <v>-999</v>
      </c>
      <c r="J2297" s="1">
        <v>-999</v>
      </c>
      <c r="K2297" s="1">
        <v>-999</v>
      </c>
      <c r="L2297" s="2">
        <v>-999</v>
      </c>
      <c r="M2297" s="2">
        <v>-999</v>
      </c>
      <c r="N2297" s="7">
        <v>-999</v>
      </c>
      <c r="O2297" s="2">
        <v>-999</v>
      </c>
      <c r="P2297" s="3">
        <v>-999</v>
      </c>
      <c r="Q2297" s="3">
        <v>-999</v>
      </c>
      <c r="R2297" s="3">
        <v>-999</v>
      </c>
      <c r="S2297" s="3">
        <v>-999</v>
      </c>
      <c r="T2297" s="3">
        <v>-999</v>
      </c>
      <c r="V2297">
        <v>45017</v>
      </c>
      <c r="W2297" s="2">
        <v>-999</v>
      </c>
      <c r="X2297" s="2">
        <v>1.0006535113208519E-2</v>
      </c>
      <c r="Y2297" s="2">
        <v>-999</v>
      </c>
      <c r="Z2297" s="2">
        <v>-999</v>
      </c>
      <c r="AA2297" s="2">
        <v>-999</v>
      </c>
      <c r="AB2297" s="2">
        <v>-999</v>
      </c>
      <c r="AC2297" s="2">
        <v>-999</v>
      </c>
      <c r="AD2297" s="2">
        <v>-999</v>
      </c>
      <c r="AE2297" s="2">
        <v>-999</v>
      </c>
      <c r="AF2297" s="2">
        <v>-999</v>
      </c>
      <c r="AG2297" s="2">
        <v>-999</v>
      </c>
      <c r="AH2297" s="2">
        <v>-999</v>
      </c>
      <c r="AI2297" s="2">
        <v>-999</v>
      </c>
      <c r="AJ2297" s="2">
        <v>-999</v>
      </c>
      <c r="AK2297" s="2">
        <v>-999</v>
      </c>
      <c r="AL2297" s="2">
        <v>-999</v>
      </c>
      <c r="AM2297" s="2">
        <v>-999</v>
      </c>
      <c r="AN2297" s="2">
        <v>-999</v>
      </c>
      <c r="AO2297" s="2">
        <v>-999</v>
      </c>
      <c r="AP2297" s="2">
        <v>-999</v>
      </c>
      <c r="AQ2297" s="2">
        <v>-999</v>
      </c>
      <c r="AR2297" s="2">
        <v>-999</v>
      </c>
      <c r="AS2297" s="2">
        <v>-999</v>
      </c>
      <c r="AT2297" s="2">
        <v>-999</v>
      </c>
      <c r="AU2297" s="2">
        <v>-999</v>
      </c>
      <c r="AV2297" s="2">
        <v>-999</v>
      </c>
      <c r="AW2297" s="2">
        <v>-999</v>
      </c>
      <c r="AX2297" s="2">
        <v>-999</v>
      </c>
      <c r="AY2297" s="2">
        <v>-999</v>
      </c>
      <c r="AZ2297" s="2">
        <v>-999</v>
      </c>
      <c r="BA2297" s="2">
        <v>-999</v>
      </c>
      <c r="BB2297" s="2">
        <v>-999</v>
      </c>
      <c r="BC2297" s="2">
        <v>-999</v>
      </c>
      <c r="BD2297" s="2">
        <v>-999</v>
      </c>
      <c r="BE2297" s="2">
        <v>-999</v>
      </c>
      <c r="BF2297" s="2">
        <v>-999</v>
      </c>
      <c r="BG2297" s="2">
        <v>-999</v>
      </c>
      <c r="BH2297" s="2">
        <v>-999</v>
      </c>
      <c r="BI2297">
        <v>0</v>
      </c>
      <c r="BJ2297">
        <v>0.37300660936585184</v>
      </c>
      <c r="BK2297">
        <v>0.37300660936585184</v>
      </c>
      <c r="BL2297">
        <v>-999</v>
      </c>
      <c r="BM2297">
        <v>50.579937815692851</v>
      </c>
      <c r="BN2297">
        <f t="shared" si="224"/>
        <v>-999</v>
      </c>
      <c r="BO2297" t="s">
        <v>3748</v>
      </c>
      <c r="BP2297" t="s">
        <v>3748</v>
      </c>
      <c r="BQ2297">
        <v>0.54447985108162178</v>
      </c>
      <c r="BR2297">
        <v>0.10714285714285714</v>
      </c>
      <c r="BS2297">
        <v>0.13793103448275862</v>
      </c>
      <c r="BT2297">
        <v>0.22222222222222221</v>
      </c>
      <c r="BU2297" t="s">
        <v>3748</v>
      </c>
      <c r="BY2297">
        <f t="shared" si="225"/>
        <v>-999</v>
      </c>
      <c r="CA2297">
        <f t="shared" si="226"/>
        <v>-999</v>
      </c>
    </row>
    <row r="2298" spans="1:82" x14ac:dyDescent="0.3">
      <c r="A2298">
        <v>0</v>
      </c>
      <c r="B2298" t="s">
        <v>1439</v>
      </c>
      <c r="C2298" t="s">
        <v>1446</v>
      </c>
      <c r="D2298">
        <v>45019</v>
      </c>
      <c r="E2298" s="2">
        <f t="shared" ref="E2298:E2320" si="229">BO2298</f>
        <v>0.83533922504909519</v>
      </c>
      <c r="F2298" s="2" t="s">
        <v>1944</v>
      </c>
      <c r="G2298" s="3">
        <v>91401</v>
      </c>
      <c r="H2298" s="1">
        <v>29.877001796549258</v>
      </c>
      <c r="I2298" s="1">
        <f t="shared" si="227"/>
        <v>0.67101816758969335</v>
      </c>
      <c r="J2298" s="1">
        <v>2.0306648045800002</v>
      </c>
      <c r="K2298" s="1">
        <v>284.99208485100002</v>
      </c>
      <c r="L2298" s="2">
        <v>6.5702629380000044E-2</v>
      </c>
      <c r="M2298" s="2">
        <v>0.75531830875624428</v>
      </c>
      <c r="N2298" s="7">
        <v>0.229576584951</v>
      </c>
      <c r="O2298" s="2">
        <v>5.8689676781833428E-2</v>
      </c>
      <c r="P2298" s="3">
        <v>3169097.5201319004</v>
      </c>
      <c r="Q2298" s="3">
        <v>103076.03013464122</v>
      </c>
      <c r="R2298" s="3">
        <v>2103117.7846021857</v>
      </c>
      <c r="S2298" s="3">
        <v>412.21645134656035</v>
      </c>
      <c r="T2298" s="3">
        <v>494316.02124913083</v>
      </c>
      <c r="V2298">
        <v>45019</v>
      </c>
      <c r="W2298" s="2">
        <v>0.9391055009649697</v>
      </c>
      <c r="X2298" s="2">
        <v>0.80150126042762282</v>
      </c>
      <c r="Y2298" s="2">
        <v>2.1193683617569285E-2</v>
      </c>
      <c r="Z2298" s="2">
        <v>0.57909557661680977</v>
      </c>
      <c r="AA2298" s="2">
        <v>0.82144281265808705</v>
      </c>
      <c r="AB2298" s="2">
        <v>0.16217881851113605</v>
      </c>
      <c r="AC2298" s="2">
        <v>0.75531830875624428</v>
      </c>
      <c r="AD2298" s="2">
        <v>0.47501455459396941</v>
      </c>
      <c r="AE2298" s="2">
        <v>5.8689676781833428E-2</v>
      </c>
      <c r="AF2298">
        <v>1745058.3123670581</v>
      </c>
      <c r="AG2298">
        <v>388.87188831925027</v>
      </c>
      <c r="AH2298">
        <v>73087.268121079149</v>
      </c>
      <c r="AI2298">
        <v>339055.19697034865</v>
      </c>
      <c r="AJ2298">
        <v>6.9682848276588194</v>
      </c>
      <c r="AK2298">
        <v>3848176.0969692441</v>
      </c>
      <c r="AL2298">
        <v>801.08833966581051</v>
      </c>
      <c r="AM2298">
        <v>150562.07462792538</v>
      </c>
      <c r="AN2298">
        <v>755896.41171263321</v>
      </c>
      <c r="AO2298">
        <v>14.88111599545255</v>
      </c>
      <c r="AP2298">
        <v>2103117.7846021857</v>
      </c>
      <c r="AQ2298">
        <v>412.21645134656023</v>
      </c>
      <c r="AR2298">
        <v>77474.806506846231</v>
      </c>
      <c r="AS2298">
        <v>416841.21474228456</v>
      </c>
      <c r="AT2298">
        <v>7.9128311677937306</v>
      </c>
      <c r="AU2298" s="3">
        <v>595600187.93358934</v>
      </c>
      <c r="AV2298" s="3">
        <v>19372109.103504471</v>
      </c>
      <c r="AW2298">
        <v>1517389.8462862</v>
      </c>
      <c r="AX2298">
        <v>285178247.7110284</v>
      </c>
      <c r="AY2298">
        <v>49353.647380117596</v>
      </c>
      <c r="AZ2298">
        <v>9275524.4886193015</v>
      </c>
      <c r="BA2298">
        <v>4686487.3664181009</v>
      </c>
      <c r="BB2298">
        <v>880778435.64461792</v>
      </c>
      <c r="BC2298">
        <v>152429.67751475881</v>
      </c>
      <c r="BD2298">
        <v>28647633.592123769</v>
      </c>
      <c r="BE2298">
        <v>3169097.5201319004</v>
      </c>
      <c r="BF2298">
        <v>595600187.93358934</v>
      </c>
      <c r="BG2298">
        <v>103076.03013464122</v>
      </c>
      <c r="BH2298">
        <v>19372109.103504471</v>
      </c>
      <c r="BI2298">
        <v>13.903639101910825</v>
      </c>
      <c r="BJ2298">
        <v>43.780640898460085</v>
      </c>
      <c r="BK2298">
        <v>29.877001796549258</v>
      </c>
      <c r="BL2298">
        <v>40.756275169873099</v>
      </c>
      <c r="BM2298">
        <v>41.427293337462793</v>
      </c>
      <c r="BN2298">
        <f t="shared" si="224"/>
        <v>0.67101816758969335</v>
      </c>
      <c r="BO2298">
        <v>0.83533922504909519</v>
      </c>
      <c r="BP2298">
        <v>0.14064431674276887</v>
      </c>
      <c r="BQ2298">
        <v>0.88504564942379249</v>
      </c>
      <c r="BR2298">
        <v>0.15476190476190474</v>
      </c>
      <c r="BS2298">
        <v>0.2413793103448276</v>
      </c>
      <c r="BT2298">
        <v>0.27777777777777779</v>
      </c>
      <c r="BU2298">
        <v>-1.9216486435106785E-2</v>
      </c>
      <c r="BV2298">
        <v>0.57909557661680977</v>
      </c>
      <c r="BW2298">
        <v>0.85211910026772519</v>
      </c>
      <c r="BX2298">
        <v>0.16217881851113605</v>
      </c>
      <c r="BY2298">
        <f t="shared" si="225"/>
        <v>0.38535555389105475</v>
      </c>
      <c r="BZ2298">
        <v>0.47501455459396941</v>
      </c>
      <c r="CA2298">
        <f t="shared" si="226"/>
        <v>8.0735433155961961E-2</v>
      </c>
      <c r="CC2298">
        <v>0.38535555389105475</v>
      </c>
      <c r="CD2298">
        <v>8.0735433155961961E-2</v>
      </c>
    </row>
    <row r="2299" spans="1:82" x14ac:dyDescent="0.3">
      <c r="A2299">
        <v>0</v>
      </c>
      <c r="B2299" t="s">
        <v>1439</v>
      </c>
      <c r="C2299" t="s">
        <v>14</v>
      </c>
      <c r="D2299">
        <v>45021</v>
      </c>
      <c r="E2299" s="2">
        <f t="shared" si="229"/>
        <v>0.59329722056396894</v>
      </c>
      <c r="F2299" s="2" t="s">
        <v>1939</v>
      </c>
      <c r="G2299" s="3">
        <v>6632</v>
      </c>
      <c r="H2299" s="1">
        <v>13.260572568737595</v>
      </c>
      <c r="I2299" s="1">
        <f t="shared" si="227"/>
        <v>-3.8503974006630912</v>
      </c>
      <c r="J2299" s="1">
        <v>2.6035851239899999</v>
      </c>
      <c r="K2299" s="1">
        <v>214.485865625</v>
      </c>
      <c r="L2299" s="2">
        <v>7.2661845969999916E-2</v>
      </c>
      <c r="M2299" s="2">
        <v>4.3920908803924781E-3</v>
      </c>
      <c r="N2299" s="7">
        <v>0</v>
      </c>
      <c r="O2299" s="2">
        <v>2.1481043687506082E-2</v>
      </c>
      <c r="P2299" s="3">
        <v>410030.05887625006</v>
      </c>
      <c r="Q2299" s="3">
        <v>13336.374294685003</v>
      </c>
      <c r="R2299" s="3">
        <v>408209.46684819181</v>
      </c>
      <c r="S2299" s="3">
        <v>155.97988858254192</v>
      </c>
      <c r="T2299" s="3">
        <v>76516.046812330358</v>
      </c>
      <c r="V2299">
        <v>45021</v>
      </c>
      <c r="W2299" s="2">
        <v>0.52507891457738576</v>
      </c>
      <c r="X2299" s="2">
        <v>0.35573735611793217</v>
      </c>
      <c r="Y2299" s="2">
        <v>0.13280852257505044</v>
      </c>
      <c r="Z2299" s="2">
        <v>0.74247833775785455</v>
      </c>
      <c r="AA2299" s="2">
        <v>0.61822023171808205</v>
      </c>
      <c r="AB2299" s="2">
        <v>0.17935678437003111</v>
      </c>
      <c r="AC2299" s="2">
        <v>4.3920908803924781E-3</v>
      </c>
      <c r="AD2299" s="2">
        <v>0</v>
      </c>
      <c r="AE2299" s="2">
        <v>2.1481043687506082E-2</v>
      </c>
      <c r="AF2299">
        <v>197483.67611249883</v>
      </c>
      <c r="AG2299">
        <v>60.603688894229002</v>
      </c>
      <c r="AH2299">
        <v>11390.275801326716</v>
      </c>
      <c r="AI2299">
        <v>24296.084385147653</v>
      </c>
      <c r="AJ2299">
        <v>0.93125114193910297</v>
      </c>
      <c r="AK2299">
        <v>605693.14296069066</v>
      </c>
      <c r="AL2299">
        <v>216.5835774767709</v>
      </c>
      <c r="AM2299">
        <v>40706.213210947782</v>
      </c>
      <c r="AN2299">
        <v>71496.193787856944</v>
      </c>
      <c r="AO2299">
        <v>3.1201865653774981</v>
      </c>
      <c r="AP2299">
        <v>408209.46684819181</v>
      </c>
      <c r="AQ2299">
        <v>155.97988858254189</v>
      </c>
      <c r="AR2299">
        <v>29315.937409621067</v>
      </c>
      <c r="AS2299">
        <v>47200.109402709291</v>
      </c>
      <c r="AT2299">
        <v>2.1889354234383953</v>
      </c>
      <c r="AU2299" s="3">
        <v>77061049.265202433</v>
      </c>
      <c r="AV2299" s="3">
        <v>2506438.1849430995</v>
      </c>
      <c r="AW2299">
        <v>177818.84396139</v>
      </c>
      <c r="AX2299">
        <v>33419273.534103636</v>
      </c>
      <c r="AY2299">
        <v>5783.6214891577201</v>
      </c>
      <c r="AZ2299">
        <v>1086973.8226723019</v>
      </c>
      <c r="BA2299">
        <v>587848.90283764002</v>
      </c>
      <c r="BB2299">
        <v>110480322.79930606</v>
      </c>
      <c r="BC2299">
        <v>19119.995783842722</v>
      </c>
      <c r="BD2299">
        <v>3593412.0076154009</v>
      </c>
      <c r="BE2299">
        <v>410030.05887625006</v>
      </c>
      <c r="BF2299">
        <v>77061049.265202433</v>
      </c>
      <c r="BG2299">
        <v>13336.374294685003</v>
      </c>
      <c r="BH2299">
        <v>2506438.1849430995</v>
      </c>
      <c r="BI2299">
        <v>4.9086211678327611</v>
      </c>
      <c r="BJ2299">
        <v>18.169193736570357</v>
      </c>
      <c r="BK2299">
        <v>13.260572568737595</v>
      </c>
      <c r="BL2299">
        <v>45.79387206736655</v>
      </c>
      <c r="BM2299">
        <v>41.943474666703459</v>
      </c>
      <c r="BN2299">
        <f t="shared" si="224"/>
        <v>-3.8503974006630912</v>
      </c>
      <c r="BO2299">
        <v>0.59329722056396894</v>
      </c>
      <c r="BP2299">
        <v>3.5266523989152219E-2</v>
      </c>
      <c r="BQ2299">
        <v>0.29718810293890047</v>
      </c>
      <c r="BR2299">
        <v>0.15476190476190477</v>
      </c>
      <c r="BS2299">
        <v>0.31034482758620691</v>
      </c>
      <c r="BT2299">
        <v>0.3888888888888889</v>
      </c>
      <c r="BU2299">
        <v>0.11026692419579312</v>
      </c>
      <c r="BV2299">
        <v>0.74247833775785455</v>
      </c>
      <c r="BW2299">
        <v>0.64130729431336309</v>
      </c>
      <c r="BX2299">
        <v>0.17935678437003111</v>
      </c>
      <c r="BY2299">
        <f t="shared" si="225"/>
        <v>2.639984549961576E-2</v>
      </c>
      <c r="BZ2299">
        <v>0</v>
      </c>
      <c r="CA2299">
        <f t="shared" si="226"/>
        <v>2.6631754416598971E-2</v>
      </c>
      <c r="CC2299">
        <v>2.639984549961576E-2</v>
      </c>
      <c r="CD2299">
        <v>2.6631754416598971E-2</v>
      </c>
    </row>
    <row r="2300" spans="1:82" x14ac:dyDescent="0.3">
      <c r="A2300">
        <v>0</v>
      </c>
      <c r="B2300" t="s">
        <v>1439</v>
      </c>
      <c r="C2300" t="s">
        <v>1412</v>
      </c>
      <c r="D2300">
        <v>45023</v>
      </c>
      <c r="E2300" s="2">
        <f t="shared" si="229"/>
        <v>0.55555839866273349</v>
      </c>
      <c r="F2300" s="2" t="s">
        <v>1938</v>
      </c>
      <c r="G2300" s="3">
        <v>2133</v>
      </c>
      <c r="H2300" s="1">
        <v>1.6220048932347386</v>
      </c>
      <c r="I2300" s="1">
        <f t="shared" si="227"/>
        <v>-7.8551325750564658</v>
      </c>
      <c r="J2300" s="1">
        <v>2.4904556901600001</v>
      </c>
      <c r="K2300" s="1">
        <v>240.69552281399999</v>
      </c>
      <c r="L2300" s="2">
        <v>5.8064567830000025E-2</v>
      </c>
      <c r="M2300" s="2">
        <v>3.2190501755683335E-3</v>
      </c>
      <c r="N2300" s="7">
        <v>0</v>
      </c>
      <c r="O2300" s="2">
        <v>1.4955546787977874E-2</v>
      </c>
      <c r="P2300" s="3">
        <v>69539.647841355021</v>
      </c>
      <c r="Q2300" s="3">
        <v>2261.8019139245403</v>
      </c>
      <c r="R2300" s="3">
        <v>60880.01142112277</v>
      </c>
      <c r="S2300" s="3">
        <v>14.958406843363257</v>
      </c>
      <c r="T2300" s="3">
        <v>13334.428067671346</v>
      </c>
      <c r="V2300">
        <v>45023</v>
      </c>
      <c r="W2300" s="2">
        <v>0.47038434542570934</v>
      </c>
      <c r="X2300" s="2">
        <v>4.3513033041272804E-2</v>
      </c>
      <c r="Y2300" s="2">
        <v>0.23147641859703569</v>
      </c>
      <c r="Z2300" s="2">
        <v>0.71021661018550575</v>
      </c>
      <c r="AA2300" s="2">
        <v>0.69376525792957344</v>
      </c>
      <c r="AB2300" s="2">
        <v>0.14332520778682292</v>
      </c>
      <c r="AC2300" s="2">
        <v>3.2190501755683335E-3</v>
      </c>
      <c r="AD2300" s="2">
        <v>0</v>
      </c>
      <c r="AE2300" s="2">
        <v>1.4955546787977874E-2</v>
      </c>
      <c r="AF2300">
        <v>64268.656732705065</v>
      </c>
      <c r="AG2300">
        <v>16.264903921340348</v>
      </c>
      <c r="AH2300">
        <v>3056.9383634300279</v>
      </c>
      <c r="AI2300">
        <v>11046.167793471175</v>
      </c>
      <c r="AJ2300">
        <v>0.27333902699666601</v>
      </c>
      <c r="AK2300">
        <v>125148.66815382784</v>
      </c>
      <c r="AL2300">
        <v>31.223310764703605</v>
      </c>
      <c r="AM2300">
        <v>5868.3246437556963</v>
      </c>
      <c r="AN2300">
        <v>21569.209580816852</v>
      </c>
      <c r="AO2300">
        <v>0.52840684802631055</v>
      </c>
      <c r="AP2300">
        <v>60880.01142112277</v>
      </c>
      <c r="AQ2300">
        <v>14.958406843363257</v>
      </c>
      <c r="AR2300">
        <v>2811.3862803256684</v>
      </c>
      <c r="AS2300">
        <v>10523.041787345677</v>
      </c>
      <c r="AT2300">
        <v>0.25506782102964454</v>
      </c>
      <c r="AU2300" s="3">
        <v>13069281.415304262</v>
      </c>
      <c r="AV2300" s="3">
        <v>425083.05170297809</v>
      </c>
      <c r="AW2300">
        <v>70979.778787804986</v>
      </c>
      <c r="AX2300">
        <v>13339939.625380069</v>
      </c>
      <c r="AY2300">
        <v>2308.6426879591399</v>
      </c>
      <c r="AZ2300">
        <v>433886.30677504075</v>
      </c>
      <c r="BA2300">
        <v>140519.42662916001</v>
      </c>
      <c r="BB2300">
        <v>26409221.040684331</v>
      </c>
      <c r="BC2300">
        <v>4570.4446018836807</v>
      </c>
      <c r="BD2300">
        <v>858969.3584780189</v>
      </c>
      <c r="BE2300">
        <v>69539.647841355021</v>
      </c>
      <c r="BF2300">
        <v>13069281.415304262</v>
      </c>
      <c r="BG2300">
        <v>2261.8019139245403</v>
      </c>
      <c r="BH2300">
        <v>425083.05170297809</v>
      </c>
      <c r="BI2300">
        <v>1.1813303913205089</v>
      </c>
      <c r="BJ2300">
        <v>2.8033352845552475</v>
      </c>
      <c r="BK2300">
        <v>1.6220048932347386</v>
      </c>
      <c r="BL2300">
        <v>51.466409531071889</v>
      </c>
      <c r="BM2300">
        <v>43.611276956015423</v>
      </c>
      <c r="BN2300">
        <f t="shared" si="224"/>
        <v>-7.8551325750564658</v>
      </c>
      <c r="BO2300">
        <v>0.55555839866273349</v>
      </c>
      <c r="BP2300">
        <v>7.9475253277852785E-3</v>
      </c>
      <c r="BQ2300">
        <v>0.36595427833018884</v>
      </c>
      <c r="BR2300">
        <v>5.9523809523809521E-2</v>
      </c>
      <c r="BS2300">
        <v>0.17241379310344829</v>
      </c>
      <c r="BT2300">
        <v>0.22222222222222221</v>
      </c>
      <c r="BU2300">
        <v>0.22495374322985248</v>
      </c>
      <c r="BV2300">
        <v>0.71021661018550575</v>
      </c>
      <c r="BW2300">
        <v>0.71967350407632102</v>
      </c>
      <c r="BX2300">
        <v>0.14332520778682292</v>
      </c>
      <c r="BY2300">
        <f t="shared" si="225"/>
        <v>4.9696193666095463E-2</v>
      </c>
      <c r="BZ2300">
        <v>0</v>
      </c>
      <c r="CA2300">
        <f t="shared" si="226"/>
        <v>2.3069734574539959E-2</v>
      </c>
      <c r="CC2300">
        <v>4.9696193666095463E-2</v>
      </c>
      <c r="CD2300">
        <v>2.3069734574539959E-2</v>
      </c>
    </row>
    <row r="2301" spans="1:82" x14ac:dyDescent="0.3">
      <c r="A2301">
        <v>0</v>
      </c>
      <c r="B2301" t="s">
        <v>1439</v>
      </c>
      <c r="C2301" t="s">
        <v>1447</v>
      </c>
      <c r="D2301">
        <v>45025</v>
      </c>
      <c r="E2301" s="2">
        <f t="shared" si="229"/>
        <v>0.65751743560944209</v>
      </c>
      <c r="F2301" s="2" t="s">
        <v>1940</v>
      </c>
      <c r="G2301" s="3">
        <v>3388</v>
      </c>
      <c r="H2301" s="1">
        <v>1.8995244030763545</v>
      </c>
      <c r="I2301" s="1">
        <f t="shared" si="227"/>
        <v>-9.771414246188634</v>
      </c>
      <c r="J2301" s="1">
        <v>2.53932019257</v>
      </c>
      <c r="K2301" s="1">
        <v>253.54367353399999</v>
      </c>
      <c r="L2301" s="2">
        <v>4.8246809399999924E-2</v>
      </c>
      <c r="M2301" s="2">
        <v>1.7585368218068628E-3</v>
      </c>
      <c r="N2301" s="7">
        <v>0</v>
      </c>
      <c r="O2301" s="2">
        <v>3.8641801455726266E-2</v>
      </c>
      <c r="P2301" s="3">
        <v>58078.76838697998</v>
      </c>
      <c r="Q2301" s="3">
        <v>1889.0327111770398</v>
      </c>
      <c r="R2301" s="3">
        <v>53782.953252017644</v>
      </c>
      <c r="S2301" s="3">
        <v>23.960638393865437</v>
      </c>
      <c r="T2301" s="3">
        <v>9224.8304351997667</v>
      </c>
      <c r="V2301">
        <v>45025</v>
      </c>
      <c r="W2301" s="2">
        <v>0.51067565252775604</v>
      </c>
      <c r="X2301" s="2">
        <v>5.0957964712997697E-2</v>
      </c>
      <c r="Y2301" s="2">
        <v>0.33271968633219973</v>
      </c>
      <c r="Z2301" s="2">
        <v>0.72415156249048007</v>
      </c>
      <c r="AA2301" s="2">
        <v>0.73079793927723158</v>
      </c>
      <c r="AB2301" s="2">
        <v>0.11909128476684346</v>
      </c>
      <c r="AC2301" s="2">
        <v>1.7585368218068628E-3</v>
      </c>
      <c r="AD2301" s="2">
        <v>0</v>
      </c>
      <c r="AE2301" s="2">
        <v>3.8641801455726266E-2</v>
      </c>
      <c r="AF2301">
        <v>81684.159702341916</v>
      </c>
      <c r="AG2301">
        <v>26.111209379047352</v>
      </c>
      <c r="AH2301">
        <v>4907.521006726367</v>
      </c>
      <c r="AI2301">
        <v>7983.2992240581243</v>
      </c>
      <c r="AJ2301">
        <v>0.39416354709936402</v>
      </c>
      <c r="AK2301">
        <v>135467.11295435956</v>
      </c>
      <c r="AL2301">
        <v>50.07184777291279</v>
      </c>
      <c r="AM2301">
        <v>9410.8488513119792</v>
      </c>
      <c r="AN2301">
        <v>12704.801814672277</v>
      </c>
      <c r="AO2301">
        <v>0.71187523773810557</v>
      </c>
      <c r="AP2301">
        <v>53782.953252017644</v>
      </c>
      <c r="AQ2301">
        <v>23.960638393865437</v>
      </c>
      <c r="AR2301">
        <v>4503.3278445856122</v>
      </c>
      <c r="AS2301">
        <v>4721.5025906141527</v>
      </c>
      <c r="AT2301">
        <v>0.31771169063874155</v>
      </c>
      <c r="AU2301" s="3">
        <v>10915323.730649017</v>
      </c>
      <c r="AV2301" s="3">
        <v>355024.80773861287</v>
      </c>
      <c r="AW2301">
        <v>92407.051319320002</v>
      </c>
      <c r="AX2301">
        <v>17366981.224953</v>
      </c>
      <c r="AY2301">
        <v>3005.5723895953606</v>
      </c>
      <c r="AZ2301">
        <v>564867.27490055212</v>
      </c>
      <c r="BA2301">
        <v>150485.81970629998</v>
      </c>
      <c r="BB2301">
        <v>28282304.95560202</v>
      </c>
      <c r="BC2301">
        <v>4894.6051007724</v>
      </c>
      <c r="BD2301">
        <v>919892.08263916487</v>
      </c>
      <c r="BE2301">
        <v>58078.76838697998</v>
      </c>
      <c r="BF2301">
        <v>10915323.730649017</v>
      </c>
      <c r="BG2301">
        <v>1889.0327111770398</v>
      </c>
      <c r="BH2301">
        <v>355024.80773861287</v>
      </c>
      <c r="BI2301">
        <v>1.4220118796406869</v>
      </c>
      <c r="BJ2301">
        <v>3.3215362827170414</v>
      </c>
      <c r="BK2301">
        <v>1.8995244030763545</v>
      </c>
      <c r="BL2301">
        <v>40.492799252665449</v>
      </c>
      <c r="BM2301">
        <v>30.721385006476815</v>
      </c>
      <c r="BN2301">
        <f t="shared" si="224"/>
        <v>-9.771414246188634</v>
      </c>
      <c r="BO2301">
        <v>0.65751743560944209</v>
      </c>
      <c r="BP2301">
        <v>1.1322473801844965E-2</v>
      </c>
      <c r="BQ2301">
        <v>0.48360373635573978</v>
      </c>
      <c r="BR2301">
        <v>0.1130952380952381</v>
      </c>
      <c r="BS2301">
        <v>0.2413793103448276</v>
      </c>
      <c r="BT2301">
        <v>0.3888888888888889</v>
      </c>
      <c r="BU2301">
        <v>0.27983184119764393</v>
      </c>
      <c r="BV2301">
        <v>0.72415156249048007</v>
      </c>
      <c r="BW2301">
        <v>0.75808914862783361</v>
      </c>
      <c r="BX2301">
        <v>0.11909128476684346</v>
      </c>
      <c r="BY2301">
        <f t="shared" si="225"/>
        <v>1.5729572595870236E-2</v>
      </c>
      <c r="BZ2301">
        <v>0</v>
      </c>
      <c r="CA2301">
        <f t="shared" si="226"/>
        <v>7.1260031093577619E-2</v>
      </c>
      <c r="CC2301">
        <v>1.5729572595870236E-2</v>
      </c>
      <c r="CD2301">
        <v>7.1260031093577619E-2</v>
      </c>
    </row>
    <row r="2302" spans="1:82" x14ac:dyDescent="0.3">
      <c r="A2302">
        <v>0</v>
      </c>
      <c r="B2302" t="s">
        <v>1439</v>
      </c>
      <c r="C2302" t="s">
        <v>1448</v>
      </c>
      <c r="D2302">
        <v>45027</v>
      </c>
      <c r="E2302" s="2">
        <f t="shared" si="229"/>
        <v>0.65355063752442122</v>
      </c>
      <c r="F2302" s="2" t="s">
        <v>1940</v>
      </c>
      <c r="G2302" s="3">
        <v>1626</v>
      </c>
      <c r="H2302" s="1">
        <v>0.37038750983110957</v>
      </c>
      <c r="I2302" s="1">
        <f t="shared" si="227"/>
        <v>-2.4059516022092424</v>
      </c>
      <c r="J2302" s="1">
        <v>2.6034342618799999</v>
      </c>
      <c r="K2302" s="1">
        <v>303.62739253500001</v>
      </c>
      <c r="L2302" s="2">
        <v>4.7311969469999937E-2</v>
      </c>
      <c r="M2302" s="2">
        <v>2.7800670143000262E-3</v>
      </c>
      <c r="N2302" s="7">
        <v>0</v>
      </c>
      <c r="O2302" s="2">
        <v>4.1316908072569332E-2</v>
      </c>
      <c r="P2302" s="3">
        <v>14479.069188812997</v>
      </c>
      <c r="Q2302" s="3">
        <v>470.93690318672395</v>
      </c>
      <c r="R2302" s="3">
        <v>6020.4398284061535</v>
      </c>
      <c r="S2302" s="3">
        <v>1.7451122769393415</v>
      </c>
      <c r="T2302" s="3">
        <v>1634.1152721893413</v>
      </c>
      <c r="V2302">
        <v>45027</v>
      </c>
      <c r="W2302" s="2">
        <v>0.49029015752400212</v>
      </c>
      <c r="X2302" s="2">
        <v>9.9362733248076571E-3</v>
      </c>
      <c r="Y2302" s="2">
        <v>0.12994818926556309</v>
      </c>
      <c r="Z2302" s="2">
        <v>0.74243531560058718</v>
      </c>
      <c r="AA2302" s="2">
        <v>0.8751560221554564</v>
      </c>
      <c r="AB2302" s="2">
        <v>0.11678374796390111</v>
      </c>
      <c r="AC2302" s="2">
        <v>2.7800670143000262E-3</v>
      </c>
      <c r="AD2302" s="2">
        <v>0</v>
      </c>
      <c r="AE2302" s="2">
        <v>4.1316908072569332E-2</v>
      </c>
      <c r="AF2302">
        <v>29919.634534914949</v>
      </c>
      <c r="AG2302">
        <v>8.7241572710443709</v>
      </c>
      <c r="AH2302">
        <v>1639.6783638826946</v>
      </c>
      <c r="AI2302">
        <v>6482.1886502909092</v>
      </c>
      <c r="AJ2302">
        <v>0.13715512440734337</v>
      </c>
      <c r="AK2302">
        <v>35940.074363321102</v>
      </c>
      <c r="AL2302">
        <v>10.469269547983712</v>
      </c>
      <c r="AM2302">
        <v>1967.6668164224734</v>
      </c>
      <c r="AN2302">
        <v>7788.3154699404731</v>
      </c>
      <c r="AO2302">
        <v>0.1646644185378324</v>
      </c>
      <c r="AP2302">
        <v>6020.4398284061535</v>
      </c>
      <c r="AQ2302">
        <v>1.7451122769393415</v>
      </c>
      <c r="AR2302">
        <v>327.98845253977879</v>
      </c>
      <c r="AS2302">
        <v>1306.1268196495639</v>
      </c>
      <c r="AT2302">
        <v>2.7509294130489026E-2</v>
      </c>
      <c r="AU2302" s="3">
        <v>2721196.2633455144</v>
      </c>
      <c r="AV2302" s="3">
        <v>88507.881584912902</v>
      </c>
      <c r="AW2302">
        <v>32765.984447150004</v>
      </c>
      <c r="AX2302">
        <v>6158039.1169973714</v>
      </c>
      <c r="AY2302">
        <v>1065.7253614982001</v>
      </c>
      <c r="AZ2302">
        <v>200292.42443997171</v>
      </c>
      <c r="BA2302">
        <v>47245.053635962999</v>
      </c>
      <c r="BB2302">
        <v>8879235.3803428859</v>
      </c>
      <c r="BC2302">
        <v>1536.6622646849241</v>
      </c>
      <c r="BD2302">
        <v>288800.30602488463</v>
      </c>
      <c r="BE2302">
        <v>14479.069188812997</v>
      </c>
      <c r="BF2302">
        <v>2721196.2633455144</v>
      </c>
      <c r="BG2302">
        <v>470.93690318672395</v>
      </c>
      <c r="BH2302">
        <v>88507.881584912902</v>
      </c>
      <c r="BI2302">
        <v>0.58327401690830305</v>
      </c>
      <c r="BJ2302">
        <v>0.95366152673941262</v>
      </c>
      <c r="BK2302">
        <v>0.37038750983110957</v>
      </c>
      <c r="BL2302">
        <v>40.543673079563128</v>
      </c>
      <c r="BM2302">
        <v>38.137721477353885</v>
      </c>
      <c r="BN2302">
        <f t="shared" si="224"/>
        <v>-2.4059516022092424</v>
      </c>
      <c r="BO2302">
        <v>0.65355063752442122</v>
      </c>
      <c r="BP2302">
        <v>4.616179619772536E-3</v>
      </c>
      <c r="BQ2302">
        <v>0.63062682856912777</v>
      </c>
      <c r="BR2302">
        <v>0.11904761904761904</v>
      </c>
      <c r="BS2302">
        <v>0.17241379310344829</v>
      </c>
      <c r="BT2302">
        <v>0.27777777777777779</v>
      </c>
      <c r="BU2302">
        <v>6.8901169238755916E-2</v>
      </c>
      <c r="BV2302">
        <v>0.74243531560058718</v>
      </c>
      <c r="BW2302">
        <v>0.90783819725669757</v>
      </c>
      <c r="BX2302">
        <v>0.11678374796390111</v>
      </c>
      <c r="BY2302">
        <f t="shared" si="225"/>
        <v>6.196116348520072E-2</v>
      </c>
      <c r="BZ2302">
        <v>0</v>
      </c>
      <c r="CA2302">
        <f t="shared" si="226"/>
        <v>7.7723695841741686E-2</v>
      </c>
      <c r="CC2302">
        <v>6.196116348520072E-2</v>
      </c>
      <c r="CD2302">
        <v>7.7723695841741686E-2</v>
      </c>
    </row>
    <row r="2303" spans="1:82" x14ac:dyDescent="0.3">
      <c r="A2303">
        <v>0</v>
      </c>
      <c r="B2303" t="s">
        <v>1439</v>
      </c>
      <c r="C2303" t="s">
        <v>1449</v>
      </c>
      <c r="D2303">
        <v>45029</v>
      </c>
      <c r="E2303" s="2">
        <f t="shared" si="229"/>
        <v>0.737773582459615</v>
      </c>
      <c r="F2303" s="2" t="s">
        <v>1942</v>
      </c>
      <c r="G2303" s="3">
        <v>3317</v>
      </c>
      <c r="H2303" s="1">
        <v>0.77007943574946636</v>
      </c>
      <c r="I2303" s="1">
        <f t="shared" si="227"/>
        <v>-6.4564701120341894</v>
      </c>
      <c r="J2303" s="1">
        <v>2.3934953912500001</v>
      </c>
      <c r="K2303" s="1">
        <v>307.94854780899999</v>
      </c>
      <c r="L2303" s="2">
        <v>7.8896229849999999E-2</v>
      </c>
      <c r="M2303" s="2">
        <v>4.5940172186964036E-3</v>
      </c>
      <c r="N2303" s="7">
        <v>0</v>
      </c>
      <c r="O2303" s="2">
        <v>9.2225301570613552E-2</v>
      </c>
      <c r="P2303" s="3">
        <v>77009.032503509996</v>
      </c>
      <c r="Q2303" s="3">
        <v>2504.7463211674799</v>
      </c>
      <c r="R2303" s="3">
        <v>47144.783390443408</v>
      </c>
      <c r="S2303" s="3">
        <v>11.750069284077409</v>
      </c>
      <c r="T2303" s="3">
        <v>9722.621456469773</v>
      </c>
      <c r="V2303">
        <v>45029</v>
      </c>
      <c r="W2303" s="2">
        <v>0.5243545861216955</v>
      </c>
      <c r="X2303" s="2">
        <v>2.0658687326981975E-2</v>
      </c>
      <c r="Y2303" s="2">
        <v>0.16923973027080386</v>
      </c>
      <c r="Z2303" s="2">
        <v>0.68256592156393481</v>
      </c>
      <c r="AA2303" s="2">
        <v>0.88761104154332005</v>
      </c>
      <c r="AB2303" s="2">
        <v>0.19474559028760768</v>
      </c>
      <c r="AC2303" s="2">
        <v>4.5940172186964036E-3</v>
      </c>
      <c r="AD2303" s="2">
        <v>0</v>
      </c>
      <c r="AE2303" s="2">
        <v>9.2225301570613552E-2</v>
      </c>
      <c r="AF2303">
        <v>61108.840503967076</v>
      </c>
      <c r="AG2303">
        <v>12.716475335543642</v>
      </c>
      <c r="AH2303">
        <v>2390.0221906525494</v>
      </c>
      <c r="AI2303">
        <v>10046.619300521836</v>
      </c>
      <c r="AJ2303">
        <v>0.23627038720828378</v>
      </c>
      <c r="AK2303">
        <v>108253.62389441048</v>
      </c>
      <c r="AL2303">
        <v>24.46654461962105</v>
      </c>
      <c r="AM2303">
        <v>4598.4113542878322</v>
      </c>
      <c r="AN2303">
        <v>17560.851593356325</v>
      </c>
      <c r="AO2303">
        <v>0.43522288089004146</v>
      </c>
      <c r="AP2303">
        <v>47144.783390443408</v>
      </c>
      <c r="AQ2303">
        <v>11.750069284077409</v>
      </c>
      <c r="AR2303">
        <v>2208.3891636352828</v>
      </c>
      <c r="AS2303">
        <v>7514.2322928344893</v>
      </c>
      <c r="AT2303">
        <v>0.19895249368175769</v>
      </c>
      <c r="AU2303" s="3">
        <v>14473077.568709668</v>
      </c>
      <c r="AV2303" s="3">
        <v>470742.02360021614</v>
      </c>
      <c r="AW2303">
        <v>96875.820393980001</v>
      </c>
      <c r="AX2303">
        <v>18206841.684844602</v>
      </c>
      <c r="AY2303">
        <v>3150.9207018130401</v>
      </c>
      <c r="AZ2303">
        <v>592184.03669874277</v>
      </c>
      <c r="BA2303">
        <v>173884.85289749</v>
      </c>
      <c r="BB2303">
        <v>32679919.25355427</v>
      </c>
      <c r="BC2303">
        <v>5655.6670229805204</v>
      </c>
      <c r="BD2303">
        <v>1062926.060298959</v>
      </c>
      <c r="BE2303">
        <v>77009.032503509996</v>
      </c>
      <c r="BF2303">
        <v>14473077.568709668</v>
      </c>
      <c r="BG2303">
        <v>2504.7463211674799</v>
      </c>
      <c r="BH2303">
        <v>470742.02360021614</v>
      </c>
      <c r="BI2303">
        <v>0.75729863500431882</v>
      </c>
      <c r="BJ2303">
        <v>1.5273780707537852</v>
      </c>
      <c r="BK2303">
        <v>0.77007943574946636</v>
      </c>
      <c r="BL2303">
        <v>56.674116401600571</v>
      </c>
      <c r="BM2303">
        <v>50.217646289566382</v>
      </c>
      <c r="BN2303">
        <f t="shared" si="224"/>
        <v>-6.4564701120341894</v>
      </c>
      <c r="BO2303">
        <v>0.737773582459615</v>
      </c>
      <c r="BP2303">
        <v>6.765830299958561E-3</v>
      </c>
      <c r="BQ2303">
        <v>0.73802874058683587</v>
      </c>
      <c r="BR2303">
        <v>0.10714285714285714</v>
      </c>
      <c r="BS2303">
        <v>0.27586206896551724</v>
      </c>
      <c r="BT2303">
        <v>0.33333333333333331</v>
      </c>
      <c r="BU2303">
        <v>0.18489912243693932</v>
      </c>
      <c r="BV2303">
        <v>0.68256592156393481</v>
      </c>
      <c r="BW2303">
        <v>0.92075834184991712</v>
      </c>
      <c r="BX2303">
        <v>0.19474559028760768</v>
      </c>
      <c r="BY2303">
        <f t="shared" si="225"/>
        <v>4.8222536665601258E-2</v>
      </c>
      <c r="BZ2303">
        <v>0</v>
      </c>
      <c r="CA2303">
        <f t="shared" si="226"/>
        <v>0.10633750244866633</v>
      </c>
      <c r="CC2303">
        <v>4.8222536665601258E-2</v>
      </c>
      <c r="CD2303">
        <v>0.10633750244866633</v>
      </c>
    </row>
    <row r="2304" spans="1:82" x14ac:dyDescent="0.3">
      <c r="A2304">
        <v>0</v>
      </c>
      <c r="B2304" t="s">
        <v>1439</v>
      </c>
      <c r="C2304" t="s">
        <v>1450</v>
      </c>
      <c r="D2304">
        <v>45031</v>
      </c>
      <c r="E2304" s="2">
        <f t="shared" si="229"/>
        <v>0.66805053948485027</v>
      </c>
      <c r="F2304" s="2" t="s">
        <v>1940</v>
      </c>
      <c r="G2304" s="3">
        <v>6805</v>
      </c>
      <c r="H2304" s="1">
        <v>12.117429978442265</v>
      </c>
      <c r="I2304" s="1">
        <f t="shared" si="227"/>
        <v>-4.944450999319443</v>
      </c>
      <c r="J2304" s="1">
        <v>2.54067550119</v>
      </c>
      <c r="K2304" s="1">
        <v>289.28116355700001</v>
      </c>
      <c r="L2304" s="2">
        <v>4.7278463910000124E-2</v>
      </c>
      <c r="M2304" s="2">
        <v>2.438083490979991E-2</v>
      </c>
      <c r="N2304" s="7">
        <v>0</v>
      </c>
      <c r="O2304" s="2">
        <v>3.4521453190620409E-2</v>
      </c>
      <c r="P2304" s="3">
        <v>431865.40427609003</v>
      </c>
      <c r="Q2304" s="3">
        <v>14046.576712293319</v>
      </c>
      <c r="R2304" s="3">
        <v>319551.40336126264</v>
      </c>
      <c r="S2304" s="3">
        <v>95.778423543625891</v>
      </c>
      <c r="T2304" s="3">
        <v>87274.673015344539</v>
      </c>
      <c r="V2304">
        <v>45031</v>
      </c>
      <c r="W2304" s="2">
        <v>0.57264006722057992</v>
      </c>
      <c r="X2304" s="2">
        <v>0.32507061675735727</v>
      </c>
      <c r="Y2304" s="2">
        <v>0.18154932855240016</v>
      </c>
      <c r="Z2304" s="2">
        <v>0.7245380631207281</v>
      </c>
      <c r="AA2304" s="2">
        <v>0.83380537661424248</v>
      </c>
      <c r="AB2304" s="2">
        <v>0.11670104363097561</v>
      </c>
      <c r="AC2304" s="2">
        <v>2.438083490979991E-2</v>
      </c>
      <c r="AD2304" s="2">
        <v>0</v>
      </c>
      <c r="AE2304" s="2">
        <v>3.4521453190620409E-2</v>
      </c>
      <c r="AF2304">
        <v>179608.35737700391</v>
      </c>
      <c r="AG2304">
        <v>44.50394225106885</v>
      </c>
      <c r="AH2304">
        <v>8364.3782372835394</v>
      </c>
      <c r="AI2304">
        <v>40547.80366436606</v>
      </c>
      <c r="AJ2304">
        <v>0.75571348779080894</v>
      </c>
      <c r="AK2304">
        <v>499159.76073826657</v>
      </c>
      <c r="AL2304">
        <v>140.28236579469473</v>
      </c>
      <c r="AM2304">
        <v>26365.636574580371</v>
      </c>
      <c r="AN2304">
        <v>109821.21834241379</v>
      </c>
      <c r="AO2304">
        <v>2.2429393804387114</v>
      </c>
      <c r="AP2304">
        <v>319551.40336126264</v>
      </c>
      <c r="AQ2304">
        <v>95.778423543625877</v>
      </c>
      <c r="AR2304">
        <v>18001.258337296829</v>
      </c>
      <c r="AS2304">
        <v>69273.414678047731</v>
      </c>
      <c r="AT2304">
        <v>1.4872258926479025</v>
      </c>
      <c r="AU2304" s="3">
        <v>81164784.079648361</v>
      </c>
      <c r="AV2304" s="3">
        <v>2639913.6273084064</v>
      </c>
      <c r="AW2304">
        <v>207814.48955191002</v>
      </c>
      <c r="AX2304">
        <v>39056655.166385971</v>
      </c>
      <c r="AY2304">
        <v>6759.2405886506804</v>
      </c>
      <c r="AZ2304">
        <v>1270331.676231009</v>
      </c>
      <c r="BA2304">
        <v>639679.89382800006</v>
      </c>
      <c r="BB2304">
        <v>120221439.24603432</v>
      </c>
      <c r="BC2304">
        <v>20805.817300944</v>
      </c>
      <c r="BD2304">
        <v>3910245.3035394154</v>
      </c>
      <c r="BE2304">
        <v>431865.40427609003</v>
      </c>
      <c r="BF2304">
        <v>81164784.079648361</v>
      </c>
      <c r="BG2304">
        <v>14046.576712293319</v>
      </c>
      <c r="BH2304">
        <v>2639913.6273084064</v>
      </c>
      <c r="BI2304">
        <v>4.5168611376938248</v>
      </c>
      <c r="BJ2304">
        <v>16.63429111613609</v>
      </c>
      <c r="BK2304">
        <v>12.117429978442265</v>
      </c>
      <c r="BL2304">
        <v>40.753897346918066</v>
      </c>
      <c r="BM2304">
        <v>35.809446347598623</v>
      </c>
      <c r="BN2304">
        <f t="shared" si="224"/>
        <v>-4.944450999319443</v>
      </c>
      <c r="BO2304">
        <v>0.66805053948485027</v>
      </c>
      <c r="BP2304">
        <v>3.6540701832477124E-2</v>
      </c>
      <c r="BQ2304">
        <v>0.55691110164055313</v>
      </c>
      <c r="BR2304">
        <v>0.14880952380952381</v>
      </c>
      <c r="BS2304">
        <v>0.20689655172413793</v>
      </c>
      <c r="BT2304">
        <v>0.33333333333333331</v>
      </c>
      <c r="BU2304">
        <v>0.14159821618357576</v>
      </c>
      <c r="BV2304">
        <v>0.7245380631207281</v>
      </c>
      <c r="BW2304">
        <v>0.86494333673676604</v>
      </c>
      <c r="BX2304">
        <v>0.11670104363097561</v>
      </c>
      <c r="BY2304">
        <f t="shared" si="225"/>
        <v>8.8456059749514621E-2</v>
      </c>
      <c r="BZ2304">
        <v>0</v>
      </c>
      <c r="CA2304">
        <f t="shared" si="226"/>
        <v>6.5007607825532499E-2</v>
      </c>
      <c r="CC2304">
        <v>8.8456059749514621E-2</v>
      </c>
      <c r="CD2304">
        <v>6.5007607825532499E-2</v>
      </c>
    </row>
    <row r="2305" spans="1:82" x14ac:dyDescent="0.3">
      <c r="A2305">
        <v>0</v>
      </c>
      <c r="B2305" t="s">
        <v>1439</v>
      </c>
      <c r="C2305" t="s">
        <v>1451</v>
      </c>
      <c r="D2305">
        <v>45033</v>
      </c>
      <c r="E2305" s="2">
        <f t="shared" si="229"/>
        <v>0.63542320360446047</v>
      </c>
      <c r="F2305" s="2" t="s">
        <v>1940</v>
      </c>
      <c r="G2305" s="3">
        <v>1967</v>
      </c>
      <c r="H2305" s="1">
        <v>3.927393070761994</v>
      </c>
      <c r="I2305" s="1">
        <f t="shared" si="227"/>
        <v>-0.74774850654929281</v>
      </c>
      <c r="J2305" s="1">
        <v>2.6168104668100001</v>
      </c>
      <c r="K2305" s="1">
        <v>276.98798056499999</v>
      </c>
      <c r="L2305" s="2">
        <v>5.6095311520000024E-2</v>
      </c>
      <c r="M2305" s="2">
        <v>1.151638493164369E-2</v>
      </c>
      <c r="N2305" s="7">
        <v>0</v>
      </c>
      <c r="O2305" s="2">
        <v>2.919574939021493E-2</v>
      </c>
      <c r="P2305" s="3">
        <v>123912.06221821001</v>
      </c>
      <c r="Q2305" s="3">
        <v>4030.2841355030814</v>
      </c>
      <c r="R2305" s="3">
        <v>76303.426731279236</v>
      </c>
      <c r="S2305" s="3">
        <v>24.171104027724724</v>
      </c>
      <c r="T2305" s="3">
        <v>24429.968187207818</v>
      </c>
      <c r="V2305">
        <v>45033</v>
      </c>
      <c r="W2305" s="2">
        <v>0.48174511330129377</v>
      </c>
      <c r="X2305" s="2">
        <v>0.10535898206405761</v>
      </c>
      <c r="Y2305" s="2">
        <v>5.5764723218801972E-2</v>
      </c>
      <c r="Z2305" s="2">
        <v>0.74624987972235268</v>
      </c>
      <c r="AA2305" s="2">
        <v>0.79837229846841051</v>
      </c>
      <c r="AB2305" s="2">
        <v>0.13846434202368474</v>
      </c>
      <c r="AC2305" s="2">
        <v>1.151638493164369E-2</v>
      </c>
      <c r="AD2305" s="2">
        <v>0</v>
      </c>
      <c r="AE2305" s="2">
        <v>2.919574939021493E-2</v>
      </c>
      <c r="AF2305">
        <v>59655.898627626062</v>
      </c>
      <c r="AG2305">
        <v>16.614312490394159</v>
      </c>
      <c r="AH2305">
        <v>3122.6086228067447</v>
      </c>
      <c r="AI2305">
        <v>16028.992669092499</v>
      </c>
      <c r="AJ2305">
        <v>0.26675977828105574</v>
      </c>
      <c r="AK2305">
        <v>135959.32535890531</v>
      </c>
      <c r="AL2305">
        <v>40.785416518118886</v>
      </c>
      <c r="AM2305">
        <v>7665.4928320311883</v>
      </c>
      <c r="AN2305">
        <v>35916.076647075875</v>
      </c>
      <c r="AO2305">
        <v>0.63306675132843904</v>
      </c>
      <c r="AP2305">
        <v>76303.426731279236</v>
      </c>
      <c r="AQ2305">
        <v>24.171104027724727</v>
      </c>
      <c r="AR2305">
        <v>4542.8842092244431</v>
      </c>
      <c r="AS2305">
        <v>19887.083977983377</v>
      </c>
      <c r="AT2305">
        <v>0.3663069730473833</v>
      </c>
      <c r="AU2305" s="3">
        <v>23288032.973290388</v>
      </c>
      <c r="AV2305" s="3">
        <v>757451.60042644909</v>
      </c>
      <c r="AW2305">
        <v>60042.68102869</v>
      </c>
      <c r="AX2305">
        <v>11284421.472531999</v>
      </c>
      <c r="AY2305">
        <v>1952.9096721581202</v>
      </c>
      <c r="AZ2305">
        <v>367029.84378539713</v>
      </c>
      <c r="BA2305">
        <v>183954.74324690001</v>
      </c>
      <c r="BB2305">
        <v>34572454.445822388</v>
      </c>
      <c r="BC2305">
        <v>5983.1938076612014</v>
      </c>
      <c r="BD2305">
        <v>1124481.4442118462</v>
      </c>
      <c r="BE2305">
        <v>123912.06221821001</v>
      </c>
      <c r="BF2305">
        <v>23288032.973290388</v>
      </c>
      <c r="BG2305">
        <v>4030.2841355030814</v>
      </c>
      <c r="BH2305">
        <v>757451.60042644909</v>
      </c>
      <c r="BI2305">
        <v>1.767832373424997</v>
      </c>
      <c r="BJ2305">
        <v>5.6952254441869909</v>
      </c>
      <c r="BK2305">
        <v>3.927393070761994</v>
      </c>
      <c r="BL2305">
        <v>41.940702607778135</v>
      </c>
      <c r="BM2305">
        <v>41.192954101228842</v>
      </c>
      <c r="BN2305">
        <f t="shared" si="224"/>
        <v>-0.74774850654929281</v>
      </c>
      <c r="BO2305">
        <v>0.63542320360446047</v>
      </c>
      <c r="BP2305">
        <v>1.3603008791664338E-2</v>
      </c>
      <c r="BQ2305">
        <v>0.62411109153784439</v>
      </c>
      <c r="BR2305">
        <v>7.7380952380952384E-2</v>
      </c>
      <c r="BS2305">
        <v>0.17241379310344829</v>
      </c>
      <c r="BT2305">
        <v>0.27777777777777779</v>
      </c>
      <c r="BU2305">
        <v>2.1413874805491253E-2</v>
      </c>
      <c r="BV2305">
        <v>0.74624987972235268</v>
      </c>
      <c r="BW2305">
        <v>0.82818703160623497</v>
      </c>
      <c r="BX2305">
        <v>0.13846434202368474</v>
      </c>
      <c r="BY2305">
        <f t="shared" si="225"/>
        <v>0.15325174011333417</v>
      </c>
      <c r="BZ2305">
        <v>0</v>
      </c>
      <c r="CA2305">
        <f t="shared" si="226"/>
        <v>4.6639273641721275E-2</v>
      </c>
      <c r="CC2305">
        <v>0.15325174011333417</v>
      </c>
      <c r="CD2305">
        <v>4.6639273641721275E-2</v>
      </c>
    </row>
    <row r="2306" spans="1:82" x14ac:dyDescent="0.3">
      <c r="A2306">
        <v>0</v>
      </c>
      <c r="B2306" t="s">
        <v>1439</v>
      </c>
      <c r="C2306" t="s">
        <v>817</v>
      </c>
      <c r="D2306">
        <v>45035</v>
      </c>
      <c r="E2306" s="2">
        <f t="shared" si="229"/>
        <v>0.67034388911555742</v>
      </c>
      <c r="F2306" s="2" t="s">
        <v>1940</v>
      </c>
      <c r="G2306" s="3">
        <v>92515</v>
      </c>
      <c r="H2306" s="1">
        <v>23.656788384159547</v>
      </c>
      <c r="I2306" s="1">
        <f t="shared" si="227"/>
        <v>7.9196902293819917</v>
      </c>
      <c r="J2306" s="1">
        <v>2.2408845751699999</v>
      </c>
      <c r="K2306" s="1">
        <v>299.97903771</v>
      </c>
      <c r="L2306" s="2">
        <v>6.8523193769999935E-2</v>
      </c>
      <c r="M2306" s="2">
        <v>0.16006992934909051</v>
      </c>
      <c r="N2306" s="7">
        <v>4.4069620830699999E-2</v>
      </c>
      <c r="O2306" s="2">
        <v>5.9288948034921692E-2</v>
      </c>
      <c r="P2306" s="3">
        <v>1865547.6146428601</v>
      </c>
      <c r="Q2306" s="3">
        <v>60677.603299671289</v>
      </c>
      <c r="R2306" s="3">
        <v>1083459.6360698324</v>
      </c>
      <c r="S2306" s="3">
        <v>208.57152075860967</v>
      </c>
      <c r="T2306" s="3">
        <v>252685.75005592697</v>
      </c>
      <c r="V2306">
        <v>45035</v>
      </c>
      <c r="W2306" s="2">
        <v>0.60528659570694021</v>
      </c>
      <c r="X2306" s="2">
        <v>0.63463348286049837</v>
      </c>
      <c r="Y2306" s="2">
        <v>-0.24970003850207187</v>
      </c>
      <c r="Z2306" s="2">
        <v>0.63904507640205277</v>
      </c>
      <c r="AA2306" s="2">
        <v>0.8646402394080529</v>
      </c>
      <c r="AB2306" s="2">
        <v>0.1691410330316406</v>
      </c>
      <c r="AC2306" s="2">
        <v>0.16006992934909051</v>
      </c>
      <c r="AD2306" s="2">
        <v>9.1183999947068176E-2</v>
      </c>
      <c r="AE2306" s="2">
        <v>5.9288948034921692E-2</v>
      </c>
      <c r="AF2306">
        <v>535686.23746761843</v>
      </c>
      <c r="AG2306">
        <v>122.60722645752756</v>
      </c>
      <c r="AH2306">
        <v>23043.648828445253</v>
      </c>
      <c r="AI2306">
        <v>102748.74563561815</v>
      </c>
      <c r="AJ2306">
        <v>2.1668778880377544</v>
      </c>
      <c r="AK2306">
        <v>1619145.8735374508</v>
      </c>
      <c r="AL2306">
        <v>331.1787472161372</v>
      </c>
      <c r="AM2306">
        <v>62244.020770967887</v>
      </c>
      <c r="AN2306">
        <v>316234.12374902249</v>
      </c>
      <c r="AO2306">
        <v>6.210742659392313</v>
      </c>
      <c r="AP2306">
        <v>1083459.6360698324</v>
      </c>
      <c r="AQ2306">
        <v>208.57152075860964</v>
      </c>
      <c r="AR2306">
        <v>39200.37194252263</v>
      </c>
      <c r="AS2306">
        <v>213485.37811340432</v>
      </c>
      <c r="AT2306">
        <v>4.0438647713545581</v>
      </c>
      <c r="AU2306" s="3">
        <v>350611018.69597912</v>
      </c>
      <c r="AV2306" s="3">
        <v>11403748.764140222</v>
      </c>
      <c r="AW2306">
        <v>587904.05044223997</v>
      </c>
      <c r="AX2306">
        <v>110490687.24011458</v>
      </c>
      <c r="AY2306">
        <v>19121.78947940352</v>
      </c>
      <c r="AZ2306">
        <v>3593749.1147590973</v>
      </c>
      <c r="BA2306">
        <v>2453451.6650851001</v>
      </c>
      <c r="BB2306">
        <v>461101705.93609369</v>
      </c>
      <c r="BC2306">
        <v>79799.392779074813</v>
      </c>
      <c r="BD2306">
        <v>14997497.878899321</v>
      </c>
      <c r="BE2306">
        <v>1865547.6146428601</v>
      </c>
      <c r="BF2306">
        <v>350611018.69597912</v>
      </c>
      <c r="BG2306">
        <v>60677.603299671289</v>
      </c>
      <c r="BH2306">
        <v>11403748.764140222</v>
      </c>
      <c r="BI2306">
        <v>9.1542313177074508</v>
      </c>
      <c r="BJ2306">
        <v>32.811019701866996</v>
      </c>
      <c r="BK2306">
        <v>23.656788384159547</v>
      </c>
      <c r="BL2306">
        <v>55.999418177690252</v>
      </c>
      <c r="BM2306">
        <v>63.919108407072244</v>
      </c>
      <c r="BN2306">
        <f t="shared" si="224"/>
        <v>7.9196902293819917</v>
      </c>
      <c r="BO2306">
        <v>0.67034388911555742</v>
      </c>
      <c r="BP2306">
        <v>7.4310530778559897E-2</v>
      </c>
      <c r="BQ2306">
        <v>0.71473514911877456</v>
      </c>
      <c r="BR2306">
        <v>6.5476190476190479E-2</v>
      </c>
      <c r="BS2306">
        <v>0.27586206896551724</v>
      </c>
      <c r="BT2306">
        <v>0.27777777777777779</v>
      </c>
      <c r="BU2306">
        <v>-0.22680253264949657</v>
      </c>
      <c r="BV2306">
        <v>0.63904507640205277</v>
      </c>
      <c r="BW2306">
        <v>0.89692970892951551</v>
      </c>
      <c r="BX2306">
        <v>0.1691410330316406</v>
      </c>
      <c r="BY2306">
        <f t="shared" si="225"/>
        <v>0.27714427993999935</v>
      </c>
      <c r="BZ2306">
        <v>9.1183999947068176E-2</v>
      </c>
      <c r="CA2306">
        <f t="shared" si="226"/>
        <v>7.8040092369201369E-2</v>
      </c>
      <c r="CC2306">
        <v>0.27714427993999935</v>
      </c>
      <c r="CD2306">
        <v>7.8040092369201369E-2</v>
      </c>
    </row>
    <row r="2307" spans="1:82" x14ac:dyDescent="0.3">
      <c r="A2307">
        <v>0</v>
      </c>
      <c r="B2307" t="s">
        <v>1439</v>
      </c>
      <c r="C2307" t="s">
        <v>1452</v>
      </c>
      <c r="D2307">
        <v>45037</v>
      </c>
      <c r="E2307" s="2">
        <f t="shared" si="229"/>
        <v>0.59873938872683474</v>
      </c>
      <c r="F2307" s="2" t="s">
        <v>1939</v>
      </c>
      <c r="G2307" s="3">
        <v>3161</v>
      </c>
      <c r="H2307" s="1">
        <v>1.8956563066847729</v>
      </c>
      <c r="I2307" s="1">
        <f t="shared" si="227"/>
        <v>-3.9569416353729991</v>
      </c>
      <c r="J2307" s="1">
        <v>2.5811493756899999</v>
      </c>
      <c r="K2307" s="1">
        <v>270.23445621799999</v>
      </c>
      <c r="L2307" s="2">
        <v>9.6280810250000126E-2</v>
      </c>
      <c r="M2307" s="2">
        <v>1.2889433473864643E-3</v>
      </c>
      <c r="N2307" s="7">
        <v>0</v>
      </c>
      <c r="O2307" s="2">
        <v>0.10374828327375793</v>
      </c>
      <c r="P2307" s="3">
        <v>84472.154695739024</v>
      </c>
      <c r="Q2307" s="3">
        <v>2747.4870393365727</v>
      </c>
      <c r="R2307" s="3">
        <v>39114.596720519563</v>
      </c>
      <c r="S2307" s="3">
        <v>10.984247978624165</v>
      </c>
      <c r="T2307" s="3">
        <v>6890.5567406412847</v>
      </c>
      <c r="V2307">
        <v>45037</v>
      </c>
      <c r="W2307" s="2">
        <v>0.51802337625864714</v>
      </c>
      <c r="X2307" s="2">
        <v>5.0854196464951262E-2</v>
      </c>
      <c r="Y2307" s="2">
        <v>0.11833289653959694</v>
      </c>
      <c r="Z2307" s="2">
        <v>0.73608021504980603</v>
      </c>
      <c r="AA2307" s="2">
        <v>0.77890637527319273</v>
      </c>
      <c r="AB2307" s="2">
        <v>0.23765727793525768</v>
      </c>
      <c r="AC2307" s="2">
        <v>1.2889433473864643E-3</v>
      </c>
      <c r="AD2307" s="2">
        <v>0</v>
      </c>
      <c r="AE2307" s="2">
        <v>0.10374828327375793</v>
      </c>
      <c r="AF2307">
        <v>48141.383948682618</v>
      </c>
      <c r="AG2307">
        <v>16.811129323390848</v>
      </c>
      <c r="AH2307">
        <v>3159.5997375570118</v>
      </c>
      <c r="AI2307">
        <v>5620.8217210960511</v>
      </c>
      <c r="AJ2307">
        <v>0.24453045555594324</v>
      </c>
      <c r="AK2307">
        <v>87255.980669202181</v>
      </c>
      <c r="AL2307">
        <v>27.795377302015009</v>
      </c>
      <c r="AM2307">
        <v>5224.0551565176338</v>
      </c>
      <c r="AN2307">
        <v>10446.923042776714</v>
      </c>
      <c r="AO2307">
        <v>0.42021693126632242</v>
      </c>
      <c r="AP2307">
        <v>39114.596720519563</v>
      </c>
      <c r="AQ2307">
        <v>10.984247978624161</v>
      </c>
      <c r="AR2307">
        <v>2064.455418960622</v>
      </c>
      <c r="AS2307">
        <v>4826.1013216806632</v>
      </c>
      <c r="AT2307">
        <v>0.17568647571037918</v>
      </c>
      <c r="AU2307" s="3">
        <v>15875696.753517192</v>
      </c>
      <c r="AV2307" s="3">
        <v>516362.7141729155</v>
      </c>
      <c r="AW2307">
        <v>69069.405528691001</v>
      </c>
      <c r="AX2307">
        <v>12980904.075062187</v>
      </c>
      <c r="AY2307">
        <v>2246.5071145430679</v>
      </c>
      <c r="AZ2307">
        <v>422208.54710722418</v>
      </c>
      <c r="BA2307">
        <v>153541.56022443002</v>
      </c>
      <c r="BB2307">
        <v>28856600.828579377</v>
      </c>
      <c r="BC2307">
        <v>4993.9941538796411</v>
      </c>
      <c r="BD2307">
        <v>938571.26128013979</v>
      </c>
      <c r="BE2307">
        <v>84472.154695739024</v>
      </c>
      <c r="BF2307">
        <v>15875696.753517192</v>
      </c>
      <c r="BG2307">
        <v>2747.4870393365727</v>
      </c>
      <c r="BH2307">
        <v>516362.7141729155</v>
      </c>
      <c r="BI2307">
        <v>1.3271647695086775</v>
      </c>
      <c r="BJ2307">
        <v>3.2228210761934504</v>
      </c>
      <c r="BK2307">
        <v>1.8956563066847729</v>
      </c>
      <c r="BL2307">
        <v>51.56927353964727</v>
      </c>
      <c r="BM2307">
        <v>47.612331904274271</v>
      </c>
      <c r="BN2307">
        <f t="shared" si="224"/>
        <v>-3.9569416353729991</v>
      </c>
      <c r="BO2307">
        <v>0.59873938872683474</v>
      </c>
      <c r="BP2307">
        <v>9.6226236494611882E-3</v>
      </c>
      <c r="BQ2307">
        <v>0.41071996643060871</v>
      </c>
      <c r="BR2307">
        <v>0.15476190476190477</v>
      </c>
      <c r="BS2307">
        <v>0.10344827586206896</v>
      </c>
      <c r="BT2307">
        <v>0.22222222222222221</v>
      </c>
      <c r="BU2307">
        <v>0.113318117054544</v>
      </c>
      <c r="BV2307">
        <v>0.73608021504980603</v>
      </c>
      <c r="BW2307">
        <v>0.8079941652211543</v>
      </c>
      <c r="BX2307">
        <v>0.23765727793525768</v>
      </c>
      <c r="BY2307">
        <f t="shared" si="225"/>
        <v>1.9092327245058164E-2</v>
      </c>
      <c r="BZ2307">
        <v>0</v>
      </c>
      <c r="CA2307">
        <f t="shared" si="226"/>
        <v>9.9235527166044807E-2</v>
      </c>
      <c r="CC2307">
        <v>1.9092327245058164E-2</v>
      </c>
      <c r="CD2307">
        <v>9.9235527166044807E-2</v>
      </c>
    </row>
    <row r="2308" spans="1:82" x14ac:dyDescent="0.3">
      <c r="A2308">
        <v>0</v>
      </c>
      <c r="B2308" t="s">
        <v>1439</v>
      </c>
      <c r="C2308" t="s">
        <v>260</v>
      </c>
      <c r="D2308">
        <v>45039</v>
      </c>
      <c r="E2308" s="2">
        <f t="shared" si="229"/>
        <v>0.60049347337773828</v>
      </c>
      <c r="F2308" s="2" t="s">
        <v>1939</v>
      </c>
      <c r="G2308" s="3">
        <v>1229</v>
      </c>
      <c r="H2308" s="1">
        <v>0.37628290409084009</v>
      </c>
      <c r="I2308" s="1">
        <f t="shared" si="227"/>
        <v>-7.7223205117513345</v>
      </c>
      <c r="J2308" s="1">
        <v>2.5832958196</v>
      </c>
      <c r="K2308" s="1">
        <v>273.707276396</v>
      </c>
      <c r="L2308" s="2">
        <v>5.3256689260000156E-2</v>
      </c>
      <c r="M2308" s="2">
        <v>2.2183457529824179E-4</v>
      </c>
      <c r="N2308" s="7">
        <v>0</v>
      </c>
      <c r="O2308" s="2">
        <v>1.6361592263034401E-2</v>
      </c>
      <c r="P2308" s="3">
        <v>19774.938044461996</v>
      </c>
      <c r="Q2308" s="3">
        <v>643.18693155797598</v>
      </c>
      <c r="R2308" s="3">
        <v>8922.2563894129744</v>
      </c>
      <c r="S2308" s="3">
        <v>1.4264490803673349</v>
      </c>
      <c r="T2308" s="3">
        <v>3720.1099558801416</v>
      </c>
      <c r="V2308">
        <v>45039</v>
      </c>
      <c r="W2308" s="2">
        <v>0.48272744372487802</v>
      </c>
      <c r="X2308" s="2">
        <v>1.0094427277539205E-2</v>
      </c>
      <c r="Y2308" s="2">
        <v>0.20502197626461816</v>
      </c>
      <c r="Z2308" s="2">
        <v>0.73669232797505779</v>
      </c>
      <c r="AA2308" s="2">
        <v>0.78891620827035669</v>
      </c>
      <c r="AB2308" s="2">
        <v>0.13145755388338656</v>
      </c>
      <c r="AC2308" s="2">
        <v>2.2183457529824179E-4</v>
      </c>
      <c r="AD2308" s="2">
        <v>0</v>
      </c>
      <c r="AE2308" s="2">
        <v>1.6361592263034401E-2</v>
      </c>
      <c r="AF2308">
        <v>29399.924159350619</v>
      </c>
      <c r="AG2308">
        <v>6.1458857327921974</v>
      </c>
      <c r="AH2308">
        <v>1155.1002062286702</v>
      </c>
      <c r="AI2308">
        <v>10972.479287945649</v>
      </c>
      <c r="AJ2308">
        <v>0.11391125302978775</v>
      </c>
      <c r="AK2308">
        <v>38322.180548763594</v>
      </c>
      <c r="AL2308">
        <v>7.5723348131595332</v>
      </c>
      <c r="AM2308">
        <v>1423.1968970141052</v>
      </c>
      <c r="AN2308">
        <v>14424.492553040356</v>
      </c>
      <c r="AO2308">
        <v>0.14470963908927453</v>
      </c>
      <c r="AP2308">
        <v>8922.2563894129744</v>
      </c>
      <c r="AQ2308">
        <v>1.4264490803673358</v>
      </c>
      <c r="AR2308">
        <v>268.09669078543493</v>
      </c>
      <c r="AS2308">
        <v>3452.0132650947071</v>
      </c>
      <c r="AT2308">
        <v>3.0798386059486788E-2</v>
      </c>
      <c r="AU2308" s="3">
        <v>3716501.8560761875</v>
      </c>
      <c r="AV2308" s="3">
        <v>120880.551917006</v>
      </c>
      <c r="AW2308">
        <v>43271.015519015004</v>
      </c>
      <c r="AX2308">
        <v>8132354.6566436794</v>
      </c>
      <c r="AY2308">
        <v>1407.4052537862201</v>
      </c>
      <c r="AZ2308">
        <v>264507.7433965822</v>
      </c>
      <c r="BA2308">
        <v>63045.953563477</v>
      </c>
      <c r="BB2308">
        <v>11848856.512719868</v>
      </c>
      <c r="BC2308">
        <v>2050.592185344196</v>
      </c>
      <c r="BD2308">
        <v>385388.29531358817</v>
      </c>
      <c r="BE2308">
        <v>19774.938044461996</v>
      </c>
      <c r="BF2308">
        <v>3716501.8560761875</v>
      </c>
      <c r="BG2308">
        <v>643.18693155797598</v>
      </c>
      <c r="BH2308">
        <v>120880.551917006</v>
      </c>
      <c r="BI2308">
        <v>0.54897637810692979</v>
      </c>
      <c r="BJ2308">
        <v>0.92525928219776987</v>
      </c>
      <c r="BK2308">
        <v>0.37628290409084009</v>
      </c>
      <c r="BL2308">
        <v>55.747957532166147</v>
      </c>
      <c r="BM2308">
        <v>48.025637020414813</v>
      </c>
      <c r="BN2308">
        <f t="shared" si="224"/>
        <v>-7.7223205117513345</v>
      </c>
      <c r="BO2308">
        <v>0.60049347337773828</v>
      </c>
      <c r="BP2308">
        <v>3.9920206155788264E-3</v>
      </c>
      <c r="BQ2308">
        <v>0.37328273072779888</v>
      </c>
      <c r="BR2308">
        <v>0.10119047619047619</v>
      </c>
      <c r="BS2308">
        <v>0.27586206896551724</v>
      </c>
      <c r="BT2308">
        <v>0.22222222222222221</v>
      </c>
      <c r="BU2308">
        <v>0.22115029745715595</v>
      </c>
      <c r="BV2308">
        <v>0.73669232797505779</v>
      </c>
      <c r="BW2308">
        <v>0.81837780940908378</v>
      </c>
      <c r="BX2308">
        <v>0.13145755388338656</v>
      </c>
      <c r="BY2308">
        <f t="shared" si="225"/>
        <v>5.4974376233658234E-3</v>
      </c>
      <c r="BZ2308">
        <v>0</v>
      </c>
      <c r="CA2308">
        <f t="shared" si="226"/>
        <v>2.7469028827788764E-2</v>
      </c>
      <c r="CC2308">
        <v>5.4974376233658234E-3</v>
      </c>
      <c r="CD2308">
        <v>2.7469028827788764E-2</v>
      </c>
    </row>
    <row r="2309" spans="1:82" x14ac:dyDescent="0.3">
      <c r="A2309">
        <v>0</v>
      </c>
      <c r="B2309" t="s">
        <v>1439</v>
      </c>
      <c r="C2309" t="s">
        <v>1453</v>
      </c>
      <c r="D2309">
        <v>45041</v>
      </c>
      <c r="E2309" s="2">
        <f t="shared" si="229"/>
        <v>0.65546576535565748</v>
      </c>
      <c r="F2309" s="2" t="s">
        <v>1940</v>
      </c>
      <c r="G2309" s="3">
        <v>25812</v>
      </c>
      <c r="H2309" s="1">
        <v>20.203467299840639</v>
      </c>
      <c r="I2309" s="1">
        <f t="shared" si="227"/>
        <v>-1.4308147217536131</v>
      </c>
      <c r="J2309" s="1">
        <v>2.5323296235399999</v>
      </c>
      <c r="K2309" s="1">
        <v>298.413455494</v>
      </c>
      <c r="L2309" s="2">
        <v>4.7240151249999807E-2</v>
      </c>
      <c r="M2309" s="2">
        <v>6.0582256606616668E-2</v>
      </c>
      <c r="N2309" s="7">
        <v>0</v>
      </c>
      <c r="O2309" s="2">
        <v>3.6239378909852717E-2</v>
      </c>
      <c r="P2309" s="3">
        <v>1243485.1890037397</v>
      </c>
      <c r="Q2309" s="3">
        <v>40444.800451705523</v>
      </c>
      <c r="R2309" s="3">
        <v>994252.8818943128</v>
      </c>
      <c r="S2309" s="3">
        <v>275.9144959730466</v>
      </c>
      <c r="T2309" s="3">
        <v>291961.62141422846</v>
      </c>
      <c r="V2309">
        <v>45041</v>
      </c>
      <c r="W2309" s="2">
        <v>0.61674046542754213</v>
      </c>
      <c r="X2309" s="2">
        <v>0.54199228611020833</v>
      </c>
      <c r="Y2309" s="2">
        <v>7.5412059331476669E-2</v>
      </c>
      <c r="Z2309" s="2">
        <v>0.72215802441655619</v>
      </c>
      <c r="AA2309" s="2">
        <v>0.86012770615776668</v>
      </c>
      <c r="AB2309" s="2">
        <v>0.11660647356594925</v>
      </c>
      <c r="AC2309" s="2">
        <v>6.0582256606616668E-2</v>
      </c>
      <c r="AD2309" s="2">
        <v>0</v>
      </c>
      <c r="AE2309" s="2">
        <v>3.6239378909852717E-2</v>
      </c>
      <c r="AF2309">
        <v>485194.89557619899</v>
      </c>
      <c r="AG2309">
        <v>117.80044051627145</v>
      </c>
      <c r="AH2309">
        <v>22140.228284451598</v>
      </c>
      <c r="AI2309">
        <v>120355.68795629036</v>
      </c>
      <c r="AJ2309">
        <v>2.0206610786144061</v>
      </c>
      <c r="AK2309">
        <v>1479447.7774705118</v>
      </c>
      <c r="AL2309">
        <v>393.71493648931806</v>
      </c>
      <c r="AM2309">
        <v>73997.504038771542</v>
      </c>
      <c r="AN2309">
        <v>360460.03361619887</v>
      </c>
      <c r="AO2309">
        <v>6.4581155719913399</v>
      </c>
      <c r="AP2309">
        <v>994252.8818943128</v>
      </c>
      <c r="AQ2309">
        <v>275.9144959730466</v>
      </c>
      <c r="AR2309">
        <v>51857.27575431994</v>
      </c>
      <c r="AS2309">
        <v>240104.34565990849</v>
      </c>
      <c r="AT2309">
        <v>4.4374544933769338</v>
      </c>
      <c r="AU2309" s="3">
        <v>233700606.42136285</v>
      </c>
      <c r="AV2309" s="3">
        <v>7601195.7968935361</v>
      </c>
      <c r="AW2309">
        <v>552548.10623926006</v>
      </c>
      <c r="AX2309">
        <v>103845891.08660653</v>
      </c>
      <c r="AY2309">
        <v>17971.824750658481</v>
      </c>
      <c r="AZ2309">
        <v>3377624.7436387548</v>
      </c>
      <c r="BA2309">
        <v>1796033.2952429997</v>
      </c>
      <c r="BB2309">
        <v>337546497.50796938</v>
      </c>
      <c r="BC2309">
        <v>58416.625202364005</v>
      </c>
      <c r="BD2309">
        <v>10978820.540532291</v>
      </c>
      <c r="BE2309">
        <v>1243485.1890037397</v>
      </c>
      <c r="BF2309">
        <v>233700606.42136285</v>
      </c>
      <c r="BG2309">
        <v>40444.800451705523</v>
      </c>
      <c r="BH2309">
        <v>7601195.7968935361</v>
      </c>
      <c r="BI2309">
        <v>8.1506788016980742</v>
      </c>
      <c r="BJ2309">
        <v>28.354146101538714</v>
      </c>
      <c r="BK2309">
        <v>20.203467299840639</v>
      </c>
      <c r="BL2309">
        <v>42.348389942569312</v>
      </c>
      <c r="BM2309">
        <v>40.917575220815699</v>
      </c>
      <c r="BN2309">
        <f t="shared" si="224"/>
        <v>-1.4308147217536131</v>
      </c>
      <c r="BO2309">
        <v>0.65546576535565748</v>
      </c>
      <c r="BP2309">
        <v>6.4695581223402437E-2</v>
      </c>
      <c r="BQ2309">
        <v>0.63919698937128255</v>
      </c>
      <c r="BR2309">
        <v>0.18452380952380953</v>
      </c>
      <c r="BS2309">
        <v>0.10344827586206896</v>
      </c>
      <c r="BT2309">
        <v>0.33333333333333331</v>
      </c>
      <c r="BU2309">
        <v>4.0975390860865442E-2</v>
      </c>
      <c r="BV2309">
        <v>0.72215802441655619</v>
      </c>
      <c r="BW2309">
        <v>0.89224865784000695</v>
      </c>
      <c r="BX2309">
        <v>0.11660647356594925</v>
      </c>
      <c r="BY2309">
        <f t="shared" si="225"/>
        <v>8.4117805132462239E-2</v>
      </c>
      <c r="BZ2309">
        <v>0</v>
      </c>
      <c r="CA2309">
        <f t="shared" si="226"/>
        <v>6.8368677744172879E-2</v>
      </c>
      <c r="CC2309">
        <v>8.4117805132462239E-2</v>
      </c>
      <c r="CD2309">
        <v>6.8368677744172879E-2</v>
      </c>
    </row>
    <row r="2310" spans="1:82" x14ac:dyDescent="0.3">
      <c r="A2310">
        <v>0</v>
      </c>
      <c r="B2310" t="s">
        <v>1439</v>
      </c>
      <c r="C2310" t="s">
        <v>1454</v>
      </c>
      <c r="D2310">
        <v>45043</v>
      </c>
      <c r="E2310" s="2">
        <f t="shared" si="229"/>
        <v>0.66271297112601157</v>
      </c>
      <c r="F2310" s="2" t="s">
        <v>1940</v>
      </c>
      <c r="G2310" s="3">
        <v>15297</v>
      </c>
      <c r="H2310" s="1">
        <v>10.794506820167463</v>
      </c>
      <c r="I2310" s="1">
        <f t="shared" si="227"/>
        <v>1.8759498781393376</v>
      </c>
      <c r="J2310" s="1">
        <v>2.0964877934000001</v>
      </c>
      <c r="K2310" s="1">
        <v>280.68413217699998</v>
      </c>
      <c r="L2310" s="2">
        <v>4.2572312749999952E-2</v>
      </c>
      <c r="M2310" s="2">
        <v>6.1335347926863112E-2</v>
      </c>
      <c r="N2310" s="7">
        <v>9.9535516743200006E-2</v>
      </c>
      <c r="O2310" s="2">
        <v>4.5293145861751274E-2</v>
      </c>
      <c r="P2310" s="3">
        <v>1082373.2664464701</v>
      </c>
      <c r="Q2310" s="3">
        <v>35204.577555733566</v>
      </c>
      <c r="R2310" s="3">
        <v>501900.93570569041</v>
      </c>
      <c r="S2310" s="3">
        <v>74.766380828682628</v>
      </c>
      <c r="T2310" s="3">
        <v>83848.923867167687</v>
      </c>
      <c r="V2310">
        <v>45043</v>
      </c>
      <c r="W2310" s="2">
        <v>0.53085489283904452</v>
      </c>
      <c r="X2310" s="2">
        <v>0.28958095865757394</v>
      </c>
      <c r="Y2310" s="2">
        <v>-3.7060362092795125E-2</v>
      </c>
      <c r="Z2310" s="2">
        <v>0.59786667147174988</v>
      </c>
      <c r="AA2310" s="2">
        <v>0.80902584759332519</v>
      </c>
      <c r="AB2310" s="2">
        <v>0.10508449126365178</v>
      </c>
      <c r="AC2310" s="2">
        <v>6.1335347926863112E-2</v>
      </c>
      <c r="AD2310" s="2">
        <v>0.20594791564716056</v>
      </c>
      <c r="AE2310" s="2">
        <v>4.5293145861751274E-2</v>
      </c>
      <c r="AF2310">
        <v>217573.22311579526</v>
      </c>
      <c r="AG2310">
        <v>38.443110399980029</v>
      </c>
      <c r="AH2310">
        <v>7225.2636449383017</v>
      </c>
      <c r="AI2310">
        <v>29663.121822521669</v>
      </c>
      <c r="AJ2310">
        <v>0.78248293223108023</v>
      </c>
      <c r="AK2310">
        <v>719474.1588214857</v>
      </c>
      <c r="AL2310">
        <v>113.20949122866266</v>
      </c>
      <c r="AM2310">
        <v>21277.373571646349</v>
      </c>
      <c r="AN2310">
        <v>99459.935762981302</v>
      </c>
      <c r="AO2310">
        <v>2.4679071742027614</v>
      </c>
      <c r="AP2310">
        <v>501900.93570569041</v>
      </c>
      <c r="AQ2310">
        <v>74.766380828682628</v>
      </c>
      <c r="AR2310">
        <v>14052.109926708046</v>
      </c>
      <c r="AS2310">
        <v>69796.81394045963</v>
      </c>
      <c r="AT2310">
        <v>1.6854242419716812</v>
      </c>
      <c r="AU2310" s="3">
        <v>203421231.69594958</v>
      </c>
      <c r="AV2310" s="3">
        <v>6616348.3058245666</v>
      </c>
      <c r="AW2310">
        <v>310664.64238522999</v>
      </c>
      <c r="AX2310">
        <v>58386312.889880121</v>
      </c>
      <c r="AY2310">
        <v>10104.478589518039</v>
      </c>
      <c r="AZ2310">
        <v>1899035.7061140202</v>
      </c>
      <c r="BA2310">
        <v>1393037.9088317</v>
      </c>
      <c r="BB2310">
        <v>261807544.5858297</v>
      </c>
      <c r="BC2310">
        <v>45309.056145251605</v>
      </c>
      <c r="BD2310">
        <v>8515384.0119385868</v>
      </c>
      <c r="BE2310">
        <v>1082373.2664464701</v>
      </c>
      <c r="BF2310">
        <v>203421231.69594958</v>
      </c>
      <c r="BG2310">
        <v>35204.577555733566</v>
      </c>
      <c r="BH2310">
        <v>6616348.3058245666</v>
      </c>
      <c r="BI2310">
        <v>3.2153917509742258</v>
      </c>
      <c r="BJ2310">
        <v>14.009898571141688</v>
      </c>
      <c r="BK2310">
        <v>10.794506820167463</v>
      </c>
      <c r="BL2310">
        <v>46.885508212488581</v>
      </c>
      <c r="BM2310">
        <v>48.761458090627919</v>
      </c>
      <c r="BN2310">
        <f t="shared" si="224"/>
        <v>1.8759498781393376</v>
      </c>
      <c r="BO2310">
        <v>0.66271297112601157</v>
      </c>
      <c r="BP2310">
        <v>2.5804187596321079E-2</v>
      </c>
      <c r="BQ2310">
        <v>0.84112791914774931</v>
      </c>
      <c r="BR2310">
        <v>8.3333333333333329E-2</v>
      </c>
      <c r="BS2310">
        <v>0</v>
      </c>
      <c r="BT2310">
        <v>0.33333333333333331</v>
      </c>
      <c r="BU2310">
        <v>-5.372308400485476E-2</v>
      </c>
      <c r="BV2310">
        <v>0.59786667147174988</v>
      </c>
      <c r="BW2310">
        <v>0.8392384311134079</v>
      </c>
      <c r="BX2310">
        <v>0.10508449126365178</v>
      </c>
      <c r="BY2310">
        <f t="shared" si="225"/>
        <v>0.17448526814121218</v>
      </c>
      <c r="BZ2310">
        <v>0.20594791564716056</v>
      </c>
      <c r="CA2310">
        <f t="shared" si="226"/>
        <v>9.4112351196997374E-2</v>
      </c>
      <c r="CC2310">
        <v>0.17448526814121218</v>
      </c>
      <c r="CD2310">
        <v>9.4112351196997374E-2</v>
      </c>
    </row>
    <row r="2311" spans="1:82" x14ac:dyDescent="0.3">
      <c r="A2311">
        <v>0</v>
      </c>
      <c r="B2311" t="s">
        <v>1439</v>
      </c>
      <c r="C2311" t="s">
        <v>1455</v>
      </c>
      <c r="D2311">
        <v>45045</v>
      </c>
      <c r="E2311" s="2">
        <f t="shared" si="229"/>
        <v>0.62731253626851413</v>
      </c>
      <c r="F2311" s="2" t="s">
        <v>1940</v>
      </c>
      <c r="G2311" s="3">
        <v>140137</v>
      </c>
      <c r="H2311" s="1">
        <v>35.559369403751745</v>
      </c>
      <c r="I2311" s="1">
        <f t="shared" si="227"/>
        <v>-1.3666221355628423</v>
      </c>
      <c r="J2311" s="1">
        <v>2.5644568647899999</v>
      </c>
      <c r="K2311" s="1">
        <v>232.02906567900001</v>
      </c>
      <c r="L2311" s="2">
        <v>9.0974967890000036E-2</v>
      </c>
      <c r="M2311" s="2">
        <v>0.13356215379557629</v>
      </c>
      <c r="N2311" s="7">
        <v>0</v>
      </c>
      <c r="O2311" s="2">
        <v>1.8000290457214255E-2</v>
      </c>
      <c r="P2311" s="3">
        <v>2297387.3572736001</v>
      </c>
      <c r="Q2311" s="3">
        <v>74723.345357772792</v>
      </c>
      <c r="R2311" s="3">
        <v>1987561.5774949677</v>
      </c>
      <c r="S2311" s="3">
        <v>516.25868333223798</v>
      </c>
      <c r="T2311" s="3">
        <v>315366.32024676079</v>
      </c>
      <c r="V2311">
        <v>45045</v>
      </c>
      <c r="W2311" s="2">
        <v>0.71525709629889456</v>
      </c>
      <c r="X2311" s="2">
        <v>0.95394041179896005</v>
      </c>
      <c r="Y2311" s="2">
        <v>6.841498908121893E-2</v>
      </c>
      <c r="Z2311" s="2">
        <v>0.73131992216295649</v>
      </c>
      <c r="AA2311" s="2">
        <v>0.66878562058814661</v>
      </c>
      <c r="AB2311" s="2">
        <v>0.22456046197414353</v>
      </c>
      <c r="AC2311" s="2">
        <v>0.13356215379557629</v>
      </c>
      <c r="AD2311" s="2">
        <v>0</v>
      </c>
      <c r="AE2311" s="2">
        <v>1.8000290457214255E-2</v>
      </c>
      <c r="AF2311">
        <v>2310371.2125873324</v>
      </c>
      <c r="AG2311">
        <v>594.98012581895625</v>
      </c>
      <c r="AH2311">
        <v>111824.67359724239</v>
      </c>
      <c r="AI2311">
        <v>254230.79814158363</v>
      </c>
      <c r="AJ2311">
        <v>9.9145303942370333</v>
      </c>
      <c r="AK2311">
        <v>4297932.7900823001</v>
      </c>
      <c r="AL2311">
        <v>1111.2388091511941</v>
      </c>
      <c r="AM2311">
        <v>208853.89566731901</v>
      </c>
      <c r="AN2311">
        <v>472567.8963182678</v>
      </c>
      <c r="AO2311">
        <v>18.481696747527664</v>
      </c>
      <c r="AP2311">
        <v>1987561.5774949677</v>
      </c>
      <c r="AQ2311">
        <v>516.25868333223787</v>
      </c>
      <c r="AR2311">
        <v>97029.222070076619</v>
      </c>
      <c r="AS2311">
        <v>218337.09817668417</v>
      </c>
      <c r="AT2311">
        <v>8.5671663532906308</v>
      </c>
      <c r="AU2311" s="3">
        <v>431770979.92600042</v>
      </c>
      <c r="AV2311" s="3">
        <v>14043505.526539819</v>
      </c>
      <c r="AW2311">
        <v>2467984.2011698005</v>
      </c>
      <c r="AX2311">
        <v>463832950.76785231</v>
      </c>
      <c r="AY2311">
        <v>80272.06871217041</v>
      </c>
      <c r="AZ2311">
        <v>15086332.593765307</v>
      </c>
      <c r="BA2311">
        <v>4765371.558443401</v>
      </c>
      <c r="BB2311">
        <v>895603930.69385278</v>
      </c>
      <c r="BC2311">
        <v>154995.41406994319</v>
      </c>
      <c r="BD2311">
        <v>29129838.120305121</v>
      </c>
      <c r="BE2311">
        <v>2297387.3572736001</v>
      </c>
      <c r="BF2311">
        <v>431770979.92600042</v>
      </c>
      <c r="BG2311">
        <v>74723.345357772792</v>
      </c>
      <c r="BH2311">
        <v>14043505.526539819</v>
      </c>
      <c r="BI2311">
        <v>34.077097374814144</v>
      </c>
      <c r="BJ2311">
        <v>69.63646677856589</v>
      </c>
      <c r="BK2311">
        <v>35.559369403751745</v>
      </c>
      <c r="BL2311">
        <v>45.747272550637675</v>
      </c>
      <c r="BM2311">
        <v>44.380650415074832</v>
      </c>
      <c r="BN2311">
        <f t="shared" ref="BN2311:BN2374" si="230">IF(BL2311=-999,-999,BM2311-BL2311)</f>
        <v>-1.3666221355628423</v>
      </c>
      <c r="BO2311">
        <v>0.62731253626851413</v>
      </c>
      <c r="BP2311">
        <v>0.2588674157082545</v>
      </c>
      <c r="BQ2311">
        <v>0.2626375603908237</v>
      </c>
      <c r="BR2311">
        <v>0.14285714285714285</v>
      </c>
      <c r="BS2311">
        <v>0.37931034482758619</v>
      </c>
      <c r="BT2311">
        <v>0.5</v>
      </c>
      <c r="BU2311">
        <v>3.913705619073226E-2</v>
      </c>
      <c r="BV2311">
        <v>0.73131992216295649</v>
      </c>
      <c r="BW2311">
        <v>0.69376101720762096</v>
      </c>
      <c r="BX2311">
        <v>0.22456046197414353</v>
      </c>
      <c r="BY2311">
        <f t="shared" ref="BY2311:BY2374" si="231">IF(I2311=-999,-999,CC2311)</f>
        <v>5.4220231046069926E-2</v>
      </c>
      <c r="BZ2311">
        <v>0</v>
      </c>
      <c r="CA2311">
        <f t="shared" ref="CA2311:CA2374" si="232">IF(I2311=-999,-999,CD2311)</f>
        <v>1.798799131311753E-2</v>
      </c>
      <c r="CC2311">
        <v>5.4220231046069926E-2</v>
      </c>
      <c r="CD2311">
        <v>1.798799131311753E-2</v>
      </c>
    </row>
    <row r="2312" spans="1:82" x14ac:dyDescent="0.3">
      <c r="A2312">
        <v>0</v>
      </c>
      <c r="B2312" t="s">
        <v>1439</v>
      </c>
      <c r="C2312" t="s">
        <v>630</v>
      </c>
      <c r="D2312">
        <v>45047</v>
      </c>
      <c r="E2312" s="2">
        <f t="shared" si="229"/>
        <v>0.61336289451886505</v>
      </c>
      <c r="F2312" s="2" t="s">
        <v>1939</v>
      </c>
      <c r="G2312" s="3">
        <v>11336</v>
      </c>
      <c r="H2312" s="1">
        <v>19.838790531539544</v>
      </c>
      <c r="I2312" s="1">
        <f t="shared" ref="I2312:I2375" si="233">BN2312</f>
        <v>-0.59491035020262473</v>
      </c>
      <c r="J2312" s="1">
        <v>2.6458867219900002</v>
      </c>
      <c r="K2312" s="1">
        <v>263.31389499300002</v>
      </c>
      <c r="L2312" s="2">
        <v>9.0757731489999882E-2</v>
      </c>
      <c r="M2312" s="2">
        <v>1.1950699277414989E-2</v>
      </c>
      <c r="N2312" s="7">
        <v>0</v>
      </c>
      <c r="O2312" s="2">
        <v>3.1056816311273733E-2</v>
      </c>
      <c r="P2312" s="3">
        <v>879932.76371471002</v>
      </c>
      <c r="Q2312" s="3">
        <v>28620.127810185077</v>
      </c>
      <c r="R2312" s="3">
        <v>536887.40049477958</v>
      </c>
      <c r="S2312" s="3">
        <v>181.89127702745787</v>
      </c>
      <c r="T2312" s="3">
        <v>139764.46051123532</v>
      </c>
      <c r="V2312">
        <v>45047</v>
      </c>
      <c r="W2312" s="2">
        <v>0.59733415390500644</v>
      </c>
      <c r="X2312" s="2">
        <v>0.53220921311538871</v>
      </c>
      <c r="Y2312" s="2">
        <v>2.4445503666784406E-2</v>
      </c>
      <c r="Z2312" s="2">
        <v>0.75454171140296444</v>
      </c>
      <c r="AA2312" s="2">
        <v>0.7589589957492715</v>
      </c>
      <c r="AB2312" s="2">
        <v>0.22402424077535599</v>
      </c>
      <c r="AC2312" s="2">
        <v>1.1950699277414989E-2</v>
      </c>
      <c r="AD2312" s="2">
        <v>0</v>
      </c>
      <c r="AE2312" s="2">
        <v>3.1056816311273733E-2</v>
      </c>
      <c r="AF2312">
        <v>198850.24588678972</v>
      </c>
      <c r="AG2312">
        <v>49.089914926649875</v>
      </c>
      <c r="AH2312">
        <v>9226.2976112573251</v>
      </c>
      <c r="AI2312">
        <v>42060.317127153918</v>
      </c>
      <c r="AJ2312">
        <v>0.83511171181419441</v>
      </c>
      <c r="AK2312">
        <v>735737.64638156933</v>
      </c>
      <c r="AL2312">
        <v>230.98119195410777</v>
      </c>
      <c r="AM2312">
        <v>43412.200301341836</v>
      </c>
      <c r="AN2312">
        <v>147638.8749483047</v>
      </c>
      <c r="AO2312">
        <v>3.5141219087114663</v>
      </c>
      <c r="AP2312">
        <v>536887.40049477958</v>
      </c>
      <c r="AQ2312">
        <v>181.8912770274579</v>
      </c>
      <c r="AR2312">
        <v>34185.902690084513</v>
      </c>
      <c r="AS2312">
        <v>105578.55782115078</v>
      </c>
      <c r="AT2312">
        <v>2.6790101968972717</v>
      </c>
      <c r="AU2312" s="3">
        <v>165374563.6125426</v>
      </c>
      <c r="AV2312" s="3">
        <v>5378866.8206461836</v>
      </c>
      <c r="AW2312">
        <v>344894.34111709002</v>
      </c>
      <c r="AX2312">
        <v>64819442.469545901</v>
      </c>
      <c r="AY2312">
        <v>11217.81178156132</v>
      </c>
      <c r="AZ2312">
        <v>2108275.5462266346</v>
      </c>
      <c r="BA2312">
        <v>1224827.1048318001</v>
      </c>
      <c r="BB2312">
        <v>230194006.0820885</v>
      </c>
      <c r="BC2312">
        <v>39837.939591746399</v>
      </c>
      <c r="BD2312">
        <v>7487142.3668728182</v>
      </c>
      <c r="BE2312">
        <v>879932.76371471002</v>
      </c>
      <c r="BF2312">
        <v>165374563.6125426</v>
      </c>
      <c r="BG2312">
        <v>28620.127810185077</v>
      </c>
      <c r="BH2312">
        <v>5378866.8206461836</v>
      </c>
      <c r="BI2312">
        <v>7.5797416171186347</v>
      </c>
      <c r="BJ2312">
        <v>27.41853214865818</v>
      </c>
      <c r="BK2312">
        <v>19.838790531539544</v>
      </c>
      <c r="BL2312">
        <v>49.350374736147792</v>
      </c>
      <c r="BM2312">
        <v>48.755464385945167</v>
      </c>
      <c r="BN2312">
        <f t="shared" si="230"/>
        <v>-0.59491035020262473</v>
      </c>
      <c r="BO2312">
        <v>0.61336289451886505</v>
      </c>
      <c r="BP2312">
        <v>5.6299265301357704E-2</v>
      </c>
      <c r="BQ2312">
        <v>0.38256180547452578</v>
      </c>
      <c r="BR2312">
        <v>0.13690476190476192</v>
      </c>
      <c r="BS2312">
        <v>0.27586206896551724</v>
      </c>
      <c r="BT2312">
        <v>0.33333333333333331</v>
      </c>
      <c r="BU2312">
        <v>1.7036925715197222E-2</v>
      </c>
      <c r="BV2312">
        <v>0.75454171140296444</v>
      </c>
      <c r="BW2312">
        <v>0.78730186281044767</v>
      </c>
      <c r="BX2312">
        <v>0.22402424077535599</v>
      </c>
      <c r="BY2312">
        <f t="shared" si="231"/>
        <v>3.3885534326538895E-2</v>
      </c>
      <c r="BZ2312">
        <v>0</v>
      </c>
      <c r="CA2312">
        <f t="shared" si="232"/>
        <v>3.1374364528592699E-2</v>
      </c>
      <c r="CC2312">
        <v>3.3885534326538895E-2</v>
      </c>
      <c r="CD2312">
        <v>3.1374364528592699E-2</v>
      </c>
    </row>
    <row r="2313" spans="1:82" x14ac:dyDescent="0.3">
      <c r="A2313">
        <v>0</v>
      </c>
      <c r="B2313" t="s">
        <v>1439</v>
      </c>
      <c r="C2313" t="s">
        <v>1456</v>
      </c>
      <c r="D2313">
        <v>45049</v>
      </c>
      <c r="E2313" s="2">
        <f t="shared" si="229"/>
        <v>0.64105578954585551</v>
      </c>
      <c r="F2313" s="2" t="s">
        <v>1940</v>
      </c>
      <c r="G2313" s="3">
        <v>1337</v>
      </c>
      <c r="H2313" s="1">
        <v>1.6184282565066019</v>
      </c>
      <c r="I2313" s="1">
        <f t="shared" si="233"/>
        <v>1.3411254249074318</v>
      </c>
      <c r="J2313" s="1">
        <v>2.4168417937600002</v>
      </c>
      <c r="K2313" s="1">
        <v>273.154549954</v>
      </c>
      <c r="L2313" s="2">
        <v>8.6458699680000084E-2</v>
      </c>
      <c r="M2313" s="2">
        <v>4.2096607152914663E-3</v>
      </c>
      <c r="N2313" s="7">
        <v>0</v>
      </c>
      <c r="O2313" s="2">
        <v>6.7521598698939256E-2</v>
      </c>
      <c r="P2313" s="3">
        <v>103103.83984745402</v>
      </c>
      <c r="Q2313" s="3">
        <v>3353.4892617223927</v>
      </c>
      <c r="R2313" s="3">
        <v>46870.271466206221</v>
      </c>
      <c r="S2313" s="3">
        <v>8.7506856326952729</v>
      </c>
      <c r="T2313" s="3">
        <v>7251.8040333592562</v>
      </c>
      <c r="V2313">
        <v>45049</v>
      </c>
      <c r="W2313" s="2">
        <v>0.44858463731055259</v>
      </c>
      <c r="X2313" s="2">
        <v>4.3417083693168393E-2</v>
      </c>
      <c r="Y2313" s="2">
        <v>-4.9932275403227575E-2</v>
      </c>
      <c r="Z2313" s="2">
        <v>0.68922374041860934</v>
      </c>
      <c r="AA2313" s="2">
        <v>0.78732306520680684</v>
      </c>
      <c r="AB2313" s="2">
        <v>0.21341261219569688</v>
      </c>
      <c r="AC2313" s="2">
        <v>4.2096607152914663E-3</v>
      </c>
      <c r="AD2313" s="2">
        <v>0</v>
      </c>
      <c r="AE2313" s="2">
        <v>6.7521598698939256E-2</v>
      </c>
      <c r="AF2313">
        <v>53528.139681128028</v>
      </c>
      <c r="AG2313">
        <v>12.401756433841319</v>
      </c>
      <c r="AH2313">
        <v>2330.8717469141084</v>
      </c>
      <c r="AI2313">
        <v>6193.1927447668741</v>
      </c>
      <c r="AJ2313">
        <v>0.21781608433725899</v>
      </c>
      <c r="AK2313">
        <v>100398.41114733425</v>
      </c>
      <c r="AL2313">
        <v>21.15244206653659</v>
      </c>
      <c r="AM2313">
        <v>3975.5360342822269</v>
      </c>
      <c r="AN2313">
        <v>11800.332490758008</v>
      </c>
      <c r="AO2313">
        <v>0.39041400202550169</v>
      </c>
      <c r="AP2313">
        <v>46870.271466206221</v>
      </c>
      <c r="AQ2313">
        <v>8.7506856326952711</v>
      </c>
      <c r="AR2313">
        <v>1644.6642873681185</v>
      </c>
      <c r="AS2313">
        <v>5607.1397459911341</v>
      </c>
      <c r="AT2313">
        <v>0.1725979176882427</v>
      </c>
      <c r="AU2313" s="3">
        <v>19377335.660930507</v>
      </c>
      <c r="AV2313" s="3">
        <v>630254.77184810652</v>
      </c>
      <c r="AW2313">
        <v>60314.294992356001</v>
      </c>
      <c r="AX2313">
        <v>11335468.600863386</v>
      </c>
      <c r="AY2313">
        <v>1961.7440134574881</v>
      </c>
      <c r="AZ2313">
        <v>368690.1698892003</v>
      </c>
      <c r="BA2313">
        <v>163418.13483981002</v>
      </c>
      <c r="BB2313">
        <v>30712804.261793897</v>
      </c>
      <c r="BC2313">
        <v>5315.2332751798804</v>
      </c>
      <c r="BD2313">
        <v>998944.94173730665</v>
      </c>
      <c r="BE2313">
        <v>103103.83984745402</v>
      </c>
      <c r="BF2313">
        <v>19377335.660930507</v>
      </c>
      <c r="BG2313">
        <v>3353.4892617223927</v>
      </c>
      <c r="BH2313">
        <v>630254.77184810652</v>
      </c>
      <c r="BI2313">
        <v>0.99906318528120186</v>
      </c>
      <c r="BJ2313">
        <v>2.6174914417878039</v>
      </c>
      <c r="BK2313">
        <v>1.6184282565066019</v>
      </c>
      <c r="BL2313">
        <v>53.867469625755497</v>
      </c>
      <c r="BM2313">
        <v>55.208595050662929</v>
      </c>
      <c r="BN2313">
        <f t="shared" si="230"/>
        <v>1.3411254249074318</v>
      </c>
      <c r="BO2313">
        <v>0.64105578954585551</v>
      </c>
      <c r="BP2313">
        <v>7.7556751272956793E-3</v>
      </c>
      <c r="BQ2313">
        <v>0.66377693951843053</v>
      </c>
      <c r="BR2313">
        <v>4.7619047619047616E-2</v>
      </c>
      <c r="BS2313">
        <v>0.2413793103448276</v>
      </c>
      <c r="BT2313">
        <v>0.33333333333333331</v>
      </c>
      <c r="BU2313">
        <v>-3.8406886400830037E-2</v>
      </c>
      <c r="BV2313">
        <v>0.68922374041860934</v>
      </c>
      <c r="BW2313">
        <v>0.8167251713763557</v>
      </c>
      <c r="BX2313">
        <v>0.21341261219569688</v>
      </c>
      <c r="BY2313">
        <f t="shared" si="231"/>
        <v>7.4919206154167181E-2</v>
      </c>
      <c r="BZ2313">
        <v>0</v>
      </c>
      <c r="CA2313">
        <f t="shared" si="232"/>
        <v>7.175401579650148E-2</v>
      </c>
      <c r="CC2313">
        <v>7.4919206154167181E-2</v>
      </c>
      <c r="CD2313">
        <v>7.175401579650148E-2</v>
      </c>
    </row>
    <row r="2314" spans="1:82" x14ac:dyDescent="0.3">
      <c r="A2314">
        <v>0</v>
      </c>
      <c r="B2314" t="s">
        <v>1439</v>
      </c>
      <c r="C2314" t="s">
        <v>1457</v>
      </c>
      <c r="D2314">
        <v>45051</v>
      </c>
      <c r="E2314" s="2">
        <f t="shared" si="229"/>
        <v>0.63346499893883879</v>
      </c>
      <c r="F2314" s="2" t="s">
        <v>1940</v>
      </c>
      <c r="G2314" s="3">
        <v>155557</v>
      </c>
      <c r="H2314" s="1">
        <v>27.438887466987506</v>
      </c>
      <c r="I2314" s="1">
        <f t="shared" si="233"/>
        <v>9.1390155177470049</v>
      </c>
      <c r="J2314" s="1">
        <v>2.1525264705499998</v>
      </c>
      <c r="K2314" s="1">
        <v>266.88098425099997</v>
      </c>
      <c r="L2314" s="2">
        <v>5.1294615850000058E-2</v>
      </c>
      <c r="M2314" s="2">
        <v>0.34165541517884213</v>
      </c>
      <c r="N2314" s="7">
        <v>4.2585264789200002E-2</v>
      </c>
      <c r="O2314" s="2">
        <v>4.0482876203367629E-2</v>
      </c>
      <c r="P2314" s="3">
        <v>3786009.1210359996</v>
      </c>
      <c r="Q2314" s="3">
        <v>123141.300566128</v>
      </c>
      <c r="R2314" s="3">
        <v>2491073.5646425146</v>
      </c>
      <c r="S2314" s="3">
        <v>412.71469146302258</v>
      </c>
      <c r="T2314" s="3">
        <v>452771.26660130615</v>
      </c>
      <c r="V2314">
        <v>45051</v>
      </c>
      <c r="W2314" s="2">
        <v>0.63417323863553121</v>
      </c>
      <c r="X2314" s="2">
        <v>0.73609470720259018</v>
      </c>
      <c r="Y2314" s="2">
        <v>-0.23472088276659028</v>
      </c>
      <c r="Z2314" s="2">
        <v>0.61384752167599332</v>
      </c>
      <c r="AA2314" s="2">
        <v>0.76924054386533891</v>
      </c>
      <c r="AB2314" s="2">
        <v>0.12661441822095304</v>
      </c>
      <c r="AC2314" s="2">
        <v>0.34165541517884213</v>
      </c>
      <c r="AD2314" s="2">
        <v>8.8112734103199641E-2</v>
      </c>
      <c r="AE2314" s="2">
        <v>4.0482876203367629E-2</v>
      </c>
      <c r="AF2314">
        <v>1145492.7713624183</v>
      </c>
      <c r="AG2314">
        <v>202.88912653001208</v>
      </c>
      <c r="AH2314">
        <v>38132.383530322899</v>
      </c>
      <c r="AI2314">
        <v>171118.05704790459</v>
      </c>
      <c r="AJ2314">
        <v>4.1238890013125689</v>
      </c>
      <c r="AK2314">
        <v>3636566.3360049329</v>
      </c>
      <c r="AL2314">
        <v>615.60381799303468</v>
      </c>
      <c r="AM2314">
        <v>115700.83272535096</v>
      </c>
      <c r="AN2314">
        <v>546320.87445418269</v>
      </c>
      <c r="AO2314">
        <v>12.84697670551162</v>
      </c>
      <c r="AP2314">
        <v>2491073.5646425146</v>
      </c>
      <c r="AQ2314">
        <v>412.71469146302263</v>
      </c>
      <c r="AR2314">
        <v>77568.449195028064</v>
      </c>
      <c r="AS2314">
        <v>375202.8174062781</v>
      </c>
      <c r="AT2314">
        <v>8.7230877041990524</v>
      </c>
      <c r="AU2314" s="3">
        <v>711542554.2075057</v>
      </c>
      <c r="AV2314" s="3">
        <v>23143176.028398097</v>
      </c>
      <c r="AW2314">
        <v>1331720.3169372</v>
      </c>
      <c r="AX2314">
        <v>250283516.36517736</v>
      </c>
      <c r="AY2314">
        <v>43314.679541265599</v>
      </c>
      <c r="AZ2314">
        <v>8140560.8729854571</v>
      </c>
      <c r="BA2314">
        <v>5117729.4379731994</v>
      </c>
      <c r="BB2314">
        <v>961826070.5726831</v>
      </c>
      <c r="BC2314">
        <v>166455.98010739361</v>
      </c>
      <c r="BD2314">
        <v>31283736.901383556</v>
      </c>
      <c r="BE2314">
        <v>3786009.1210359996</v>
      </c>
      <c r="BF2314">
        <v>711542554.2075057</v>
      </c>
      <c r="BG2314">
        <v>123141.300566128</v>
      </c>
      <c r="BH2314">
        <v>23143176.028398097</v>
      </c>
      <c r="BI2314">
        <v>12.503744879690377</v>
      </c>
      <c r="BJ2314">
        <v>39.942632346677883</v>
      </c>
      <c r="BK2314">
        <v>27.438887466987506</v>
      </c>
      <c r="BL2314">
        <v>42.609326379247342</v>
      </c>
      <c r="BM2314">
        <v>51.748341896994347</v>
      </c>
      <c r="BN2314">
        <f t="shared" si="230"/>
        <v>9.1390155177470049</v>
      </c>
      <c r="BO2314">
        <v>0.63346499893883879</v>
      </c>
      <c r="BP2314">
        <v>9.591655100973917E-2</v>
      </c>
      <c r="BQ2314">
        <v>0.78516960905230793</v>
      </c>
      <c r="BR2314">
        <v>0.27380952380952384</v>
      </c>
      <c r="BS2314">
        <v>3.4482758620689655E-2</v>
      </c>
      <c r="BT2314">
        <v>0.33333333333333331</v>
      </c>
      <c r="BU2314">
        <v>-0.26172133067252767</v>
      </c>
      <c r="BV2314">
        <v>0.61384752167599332</v>
      </c>
      <c r="BW2314">
        <v>0.79796736915491595</v>
      </c>
      <c r="BX2314">
        <v>0.12661441822095304</v>
      </c>
      <c r="BY2314">
        <f t="shared" si="231"/>
        <v>0.21434773358876974</v>
      </c>
      <c r="BZ2314">
        <v>8.8112734103199641E-2</v>
      </c>
      <c r="CA2314">
        <f t="shared" si="232"/>
        <v>7.0244990089196699E-2</v>
      </c>
      <c r="CC2314">
        <v>0.21434773358876974</v>
      </c>
      <c r="CD2314">
        <v>7.0244990089196699E-2</v>
      </c>
    </row>
    <row r="2315" spans="1:82" x14ac:dyDescent="0.3">
      <c r="A2315">
        <v>0</v>
      </c>
      <c r="B2315" t="s">
        <v>1439</v>
      </c>
      <c r="C2315" t="s">
        <v>381</v>
      </c>
      <c r="D2315">
        <v>45053</v>
      </c>
      <c r="E2315" s="2">
        <f t="shared" si="229"/>
        <v>0.66304087421786406</v>
      </c>
      <c r="F2315" s="2" t="s">
        <v>1940</v>
      </c>
      <c r="G2315" s="3">
        <v>4096</v>
      </c>
      <c r="H2315" s="1">
        <v>1.9100835691683575</v>
      </c>
      <c r="I2315" s="1">
        <f t="shared" si="233"/>
        <v>-1.3228796547019499</v>
      </c>
      <c r="J2315" s="1">
        <v>2.2554830255699998</v>
      </c>
      <c r="K2315" s="1">
        <v>263.16761674600002</v>
      </c>
      <c r="L2315" s="2">
        <v>0.10186352920000008</v>
      </c>
      <c r="M2315" s="2">
        <v>1.0889501987696358E-2</v>
      </c>
      <c r="N2315" s="7">
        <v>3.1423808609699999E-3</v>
      </c>
      <c r="O2315" s="2">
        <v>0.14857067103742996</v>
      </c>
      <c r="P2315" s="3">
        <v>150371.46594580001</v>
      </c>
      <c r="Q2315" s="3">
        <v>4890.8857038184005</v>
      </c>
      <c r="R2315" s="3">
        <v>56808.184945131208</v>
      </c>
      <c r="S2315" s="3">
        <v>8.3794960226079862</v>
      </c>
      <c r="T2315" s="3">
        <v>9139.4698719554362</v>
      </c>
      <c r="V2315">
        <v>45053</v>
      </c>
      <c r="W2315" s="2">
        <v>0.48228177986466764</v>
      </c>
      <c r="X2315" s="2">
        <v>5.1241232257359617E-2</v>
      </c>
      <c r="Y2315" s="2">
        <v>1.6635802768770597E-2</v>
      </c>
      <c r="Z2315" s="2">
        <v>0.64320819482171154</v>
      </c>
      <c r="AA2315" s="2">
        <v>0.75853737276030597</v>
      </c>
      <c r="AB2315" s="2">
        <v>0.25143752953149484</v>
      </c>
      <c r="AC2315" s="2">
        <v>1.0889501987696358E-2</v>
      </c>
      <c r="AD2315" s="2">
        <v>6.501867972976731E-3</v>
      </c>
      <c r="AE2315" s="2">
        <v>0.14857067103742996</v>
      </c>
      <c r="AF2315">
        <v>46463.253133012266</v>
      </c>
      <c r="AG2315">
        <v>8.6293789956360243</v>
      </c>
      <c r="AH2315">
        <v>1621.8650802926591</v>
      </c>
      <c r="AI2315">
        <v>6019.1671417407542</v>
      </c>
      <c r="AJ2315">
        <v>0.17070952635341385</v>
      </c>
      <c r="AK2315">
        <v>103271.43807814347</v>
      </c>
      <c r="AL2315">
        <v>17.008875018244009</v>
      </c>
      <c r="AM2315">
        <v>3196.7654290190212</v>
      </c>
      <c r="AN2315">
        <v>13583.736664969827</v>
      </c>
      <c r="AO2315">
        <v>0.36076239681361416</v>
      </c>
      <c r="AP2315">
        <v>56808.184945131208</v>
      </c>
      <c r="AQ2315">
        <v>8.3794960226079844</v>
      </c>
      <c r="AR2315">
        <v>1574.9003487263622</v>
      </c>
      <c r="AS2315">
        <v>7564.5695232290727</v>
      </c>
      <c r="AT2315">
        <v>0.19005287046020031</v>
      </c>
      <c r="AU2315" s="3">
        <v>28260813.309853654</v>
      </c>
      <c r="AV2315" s="3">
        <v>919193.05917563022</v>
      </c>
      <c r="AW2315">
        <v>96200.791248110007</v>
      </c>
      <c r="AX2315">
        <v>18079976.707169794</v>
      </c>
      <c r="AY2315">
        <v>3128.9651374482796</v>
      </c>
      <c r="AZ2315">
        <v>588057.70793202962</v>
      </c>
      <c r="BA2315">
        <v>246572.25719391002</v>
      </c>
      <c r="BB2315">
        <v>46340790.017023444</v>
      </c>
      <c r="BC2315">
        <v>8019.8508412666797</v>
      </c>
      <c r="BD2315">
        <v>1507250.7671076597</v>
      </c>
      <c r="BE2315">
        <v>150371.46594580001</v>
      </c>
      <c r="BF2315">
        <v>28260813.309853654</v>
      </c>
      <c r="BG2315">
        <v>4890.8857038184005</v>
      </c>
      <c r="BH2315">
        <v>919193.05917563022</v>
      </c>
      <c r="BI2315">
        <v>1.200770735119923</v>
      </c>
      <c r="BJ2315">
        <v>3.1108543042882806</v>
      </c>
      <c r="BK2315">
        <v>1.9100835691683575</v>
      </c>
      <c r="BL2315">
        <v>57.515785159074952</v>
      </c>
      <c r="BM2315">
        <v>56.192905504373002</v>
      </c>
      <c r="BN2315">
        <f t="shared" si="230"/>
        <v>-1.3228796547019499</v>
      </c>
      <c r="BO2315">
        <v>0.66304087421786406</v>
      </c>
      <c r="BP2315">
        <v>9.6412029091798787E-3</v>
      </c>
      <c r="BQ2315">
        <v>0.75550914693023241</v>
      </c>
      <c r="BR2315">
        <v>3.5714285714285712E-2</v>
      </c>
      <c r="BS2315">
        <v>0.10344827586206896</v>
      </c>
      <c r="BT2315">
        <v>0.33333333333333331</v>
      </c>
      <c r="BU2315">
        <v>3.788436761879594E-2</v>
      </c>
      <c r="BV2315">
        <v>0.64320819482171154</v>
      </c>
      <c r="BW2315">
        <v>0.78686449456463281</v>
      </c>
      <c r="BX2315">
        <v>0.25143752953149484</v>
      </c>
      <c r="BY2315">
        <f t="shared" si="231"/>
        <v>0.13354364593435758</v>
      </c>
      <c r="BZ2315">
        <v>6.501867972976731E-3</v>
      </c>
      <c r="CA2315">
        <f t="shared" si="232"/>
        <v>0.13498259634730747</v>
      </c>
      <c r="CC2315">
        <v>0.13354364593435758</v>
      </c>
      <c r="CD2315">
        <v>0.13498259634730747</v>
      </c>
    </row>
    <row r="2316" spans="1:82" x14ac:dyDescent="0.3">
      <c r="A2316">
        <v>0</v>
      </c>
      <c r="B2316" t="s">
        <v>1439</v>
      </c>
      <c r="C2316" t="s">
        <v>1458</v>
      </c>
      <c r="D2316">
        <v>45055</v>
      </c>
      <c r="E2316" s="2">
        <f t="shared" si="229"/>
        <v>0.60241228613243736</v>
      </c>
      <c r="F2316" s="2" t="s">
        <v>1939</v>
      </c>
      <c r="G2316" s="3">
        <v>8760</v>
      </c>
      <c r="H2316" s="1">
        <v>12.110989087832669</v>
      </c>
      <c r="I2316" s="1">
        <f t="shared" si="233"/>
        <v>2.5862007083043181</v>
      </c>
      <c r="J2316" s="1">
        <v>2.5552460320199999</v>
      </c>
      <c r="K2316" s="1">
        <v>273.19022327800002</v>
      </c>
      <c r="L2316" s="2">
        <v>4.7503609269999858E-2</v>
      </c>
      <c r="M2316" s="2">
        <v>2.4885886550642736E-2</v>
      </c>
      <c r="N2316" s="7">
        <v>0</v>
      </c>
      <c r="O2316" s="2">
        <v>3.9195520274898255E-2</v>
      </c>
      <c r="P2316" s="3">
        <v>826606.71513775992</v>
      </c>
      <c r="Q2316" s="3">
        <v>26885.679010436485</v>
      </c>
      <c r="R2316" s="3">
        <v>541999.49218384339</v>
      </c>
      <c r="S2316" s="3">
        <v>191.18337153672786</v>
      </c>
      <c r="T2316" s="3">
        <v>102132.91075055575</v>
      </c>
      <c r="V2316">
        <v>45055</v>
      </c>
      <c r="W2316" s="2">
        <v>0.50454560253767022</v>
      </c>
      <c r="X2316" s="2">
        <v>0.32489782893958952</v>
      </c>
      <c r="Y2316" s="2">
        <v>-4.8221378682344232E-2</v>
      </c>
      <c r="Z2316" s="2">
        <v>0.72869321956682453</v>
      </c>
      <c r="AA2316" s="2">
        <v>0.78742588769613586</v>
      </c>
      <c r="AB2316" s="2">
        <v>0.11725678711982199</v>
      </c>
      <c r="AC2316" s="2">
        <v>2.4885886550642736E-2</v>
      </c>
      <c r="AD2316" s="2">
        <v>0</v>
      </c>
      <c r="AE2316" s="2">
        <v>3.9195520274898255E-2</v>
      </c>
      <c r="AF2316">
        <v>223402.61008388235</v>
      </c>
      <c r="AG2316">
        <v>71.578284007540859</v>
      </c>
      <c r="AH2316">
        <v>13452.916994120807</v>
      </c>
      <c r="AI2316">
        <v>28020.956599842797</v>
      </c>
      <c r="AJ2316">
        <v>1.0794408080919105</v>
      </c>
      <c r="AK2316">
        <v>765402.10226772574</v>
      </c>
      <c r="AL2316">
        <v>262.76165554426871</v>
      </c>
      <c r="AM2316">
        <v>49385.240094641042</v>
      </c>
      <c r="AN2316">
        <v>94221.54424987828</v>
      </c>
      <c r="AO2316">
        <v>3.8489510491279741</v>
      </c>
      <c r="AP2316">
        <v>541999.49218384339</v>
      </c>
      <c r="AQ2316">
        <v>191.18337153672786</v>
      </c>
      <c r="AR2316">
        <v>35932.323100520232</v>
      </c>
      <c r="AS2316">
        <v>66200.587650035479</v>
      </c>
      <c r="AT2316">
        <v>2.7695102410360635</v>
      </c>
      <c r="AU2316" s="3">
        <v>155352466.0429906</v>
      </c>
      <c r="AV2316" s="3">
        <v>5052894.5132214325</v>
      </c>
      <c r="AW2316">
        <v>275800.40586414002</v>
      </c>
      <c r="AX2316">
        <v>51833928.278106473</v>
      </c>
      <c r="AY2316">
        <v>8970.5068289647206</v>
      </c>
      <c r="AZ2316">
        <v>1685917.0534356295</v>
      </c>
      <c r="BA2316">
        <v>1102407.1210018999</v>
      </c>
      <c r="BB2316">
        <v>207186394.32109708</v>
      </c>
      <c r="BC2316">
        <v>35856.185839401209</v>
      </c>
      <c r="BD2316">
        <v>6738811.5666570636</v>
      </c>
      <c r="BE2316">
        <v>826606.71513775992</v>
      </c>
      <c r="BF2316">
        <v>155352466.0429906</v>
      </c>
      <c r="BG2316">
        <v>26885.679010436485</v>
      </c>
      <c r="BH2316">
        <v>5052894.5132214325</v>
      </c>
      <c r="BI2316">
        <v>4.2621045769364532</v>
      </c>
      <c r="BJ2316">
        <v>16.373093664769122</v>
      </c>
      <c r="BK2316">
        <v>12.110989087832669</v>
      </c>
      <c r="BL2316">
        <v>43.882119280919341</v>
      </c>
      <c r="BM2316">
        <v>46.468319989223659</v>
      </c>
      <c r="BN2316">
        <f t="shared" si="230"/>
        <v>2.5862007083043181</v>
      </c>
      <c r="BO2316">
        <v>0.60241228613243736</v>
      </c>
      <c r="BP2316">
        <v>3.1092006405535392E-2</v>
      </c>
      <c r="BQ2316">
        <v>0.47131086998405586</v>
      </c>
      <c r="BR2316">
        <v>0.13690476190476192</v>
      </c>
      <c r="BS2316">
        <v>0.2413793103448276</v>
      </c>
      <c r="BT2316">
        <v>0.33333333333333331</v>
      </c>
      <c r="BU2316">
        <v>-7.4063107721968682E-2</v>
      </c>
      <c r="BV2316">
        <v>0.72869321956682453</v>
      </c>
      <c r="BW2316">
        <v>0.81683183370968449</v>
      </c>
      <c r="BX2316">
        <v>0.11725678711982199</v>
      </c>
      <c r="BY2316">
        <f t="shared" si="231"/>
        <v>7.7574088213216749E-2</v>
      </c>
      <c r="BZ2316">
        <v>0</v>
      </c>
      <c r="CA2316">
        <f t="shared" si="232"/>
        <v>7.3467204349980872E-2</v>
      </c>
      <c r="CC2316">
        <v>7.7574088213216749E-2</v>
      </c>
      <c r="CD2316">
        <v>7.3467204349980872E-2</v>
      </c>
    </row>
    <row r="2317" spans="1:82" x14ac:dyDescent="0.3">
      <c r="A2317">
        <v>0</v>
      </c>
      <c r="B2317" t="s">
        <v>1439</v>
      </c>
      <c r="C2317" t="s">
        <v>1105</v>
      </c>
      <c r="D2317">
        <v>45057</v>
      </c>
      <c r="E2317" s="2">
        <f t="shared" si="229"/>
        <v>0.56025737928910546</v>
      </c>
      <c r="F2317" s="2" t="s">
        <v>1938</v>
      </c>
      <c r="G2317" s="3">
        <v>14182</v>
      </c>
      <c r="H2317" s="1">
        <v>16.273855976439492</v>
      </c>
      <c r="I2317" s="1">
        <f t="shared" si="233"/>
        <v>3.7635035486089947</v>
      </c>
      <c r="J2317" s="1">
        <v>2.55258971675</v>
      </c>
      <c r="K2317" s="1">
        <v>237.41443654700001</v>
      </c>
      <c r="L2317" s="2">
        <v>5.0543922709999967E-2</v>
      </c>
      <c r="M2317" s="2">
        <v>2.6300878825298083E-2</v>
      </c>
      <c r="N2317" s="7">
        <v>0</v>
      </c>
      <c r="O2317" s="2">
        <v>2.1466202642438127E-2</v>
      </c>
      <c r="P2317" s="3">
        <v>1118373.4735971801</v>
      </c>
      <c r="Q2317" s="3">
        <v>36375.497167246642</v>
      </c>
      <c r="R2317" s="3">
        <v>412711.96979608212</v>
      </c>
      <c r="S2317" s="3">
        <v>145.69402553016829</v>
      </c>
      <c r="T2317" s="3">
        <v>69159.915945984016</v>
      </c>
      <c r="V2317">
        <v>45057</v>
      </c>
      <c r="W2317" s="2">
        <v>0.48421181344044728</v>
      </c>
      <c r="X2317" s="2">
        <v>0.43657379565577287</v>
      </c>
      <c r="Y2317" s="2">
        <v>-0.12677226389719062</v>
      </c>
      <c r="Z2317" s="2">
        <v>0.7279357038904376</v>
      </c>
      <c r="AA2317" s="2">
        <v>0.68430806639687736</v>
      </c>
      <c r="AB2317" s="2">
        <v>0.1247614250050272</v>
      </c>
      <c r="AC2317" s="2">
        <v>2.6300878825298083E-2</v>
      </c>
      <c r="AD2317" s="2">
        <v>0</v>
      </c>
      <c r="AE2317" s="2">
        <v>2.1466202642438127E-2</v>
      </c>
      <c r="AF2317">
        <v>260550.62239921221</v>
      </c>
      <c r="AG2317">
        <v>67.053247656713637</v>
      </c>
      <c r="AH2317">
        <v>12602.450413828878</v>
      </c>
      <c r="AI2317">
        <v>28470.150819703736</v>
      </c>
      <c r="AJ2317">
        <v>1.1177157561078479</v>
      </c>
      <c r="AK2317">
        <v>673262.59219529433</v>
      </c>
      <c r="AL2317">
        <v>212.74727318688193</v>
      </c>
      <c r="AM2317">
        <v>39985.191690361615</v>
      </c>
      <c r="AN2317">
        <v>70247.325489155031</v>
      </c>
      <c r="AO2317">
        <v>3.2275823809784909</v>
      </c>
      <c r="AP2317">
        <v>412711.96979608212</v>
      </c>
      <c r="AQ2317">
        <v>145.69402553016829</v>
      </c>
      <c r="AR2317">
        <v>27382.741276532739</v>
      </c>
      <c r="AS2317">
        <v>41777.174669451299</v>
      </c>
      <c r="AT2317">
        <v>2.109866624870643</v>
      </c>
      <c r="AU2317" s="3">
        <v>210187110.62785402</v>
      </c>
      <c r="AV2317" s="3">
        <v>6836410.9376123333</v>
      </c>
      <c r="AW2317">
        <v>416792.83607272001</v>
      </c>
      <c r="AX2317">
        <v>78332045.611506999</v>
      </c>
      <c r="AY2317">
        <v>13556.336041418559</v>
      </c>
      <c r="AZ2317">
        <v>2547777.795624204</v>
      </c>
      <c r="BA2317">
        <v>1535166.3096699002</v>
      </c>
      <c r="BB2317">
        <v>288519156.23936105</v>
      </c>
      <c r="BC2317">
        <v>49931.833208665201</v>
      </c>
      <c r="BD2317">
        <v>9384188.7332365382</v>
      </c>
      <c r="BE2317">
        <v>1118373.4735971801</v>
      </c>
      <c r="BF2317">
        <v>210187110.62785402</v>
      </c>
      <c r="BG2317">
        <v>36375.497167246642</v>
      </c>
      <c r="BH2317">
        <v>6836410.9376123333</v>
      </c>
      <c r="BI2317">
        <v>6.7879016265373986</v>
      </c>
      <c r="BJ2317">
        <v>23.06175760297689</v>
      </c>
      <c r="BK2317">
        <v>16.273855976439492</v>
      </c>
      <c r="BL2317">
        <v>55.535911263944215</v>
      </c>
      <c r="BM2317">
        <v>59.299414812553209</v>
      </c>
      <c r="BN2317">
        <f t="shared" si="230"/>
        <v>3.7635035486089947</v>
      </c>
      <c r="BO2317">
        <v>0.56025737928910546</v>
      </c>
      <c r="BP2317">
        <v>4.6052578489608621E-2</v>
      </c>
      <c r="BQ2317">
        <v>0.40378335279968597</v>
      </c>
      <c r="BR2317">
        <v>7.7380952380952384E-2</v>
      </c>
      <c r="BS2317">
        <v>0.27586206896551724</v>
      </c>
      <c r="BT2317">
        <v>0.3888888888888889</v>
      </c>
      <c r="BU2317">
        <v>-0.10777847513443663</v>
      </c>
      <c r="BV2317">
        <v>0.7279357038904376</v>
      </c>
      <c r="BW2317">
        <v>0.70986313941584789</v>
      </c>
      <c r="BX2317">
        <v>0.1247614250050272</v>
      </c>
      <c r="BY2317">
        <f t="shared" si="231"/>
        <v>7.5718548133446487E-2</v>
      </c>
      <c r="BZ2317">
        <v>0</v>
      </c>
      <c r="CA2317">
        <f t="shared" si="232"/>
        <v>3.7864609154683287E-2</v>
      </c>
      <c r="CC2317">
        <v>7.5718548133446487E-2</v>
      </c>
      <c r="CD2317">
        <v>3.7864609154683287E-2</v>
      </c>
    </row>
    <row r="2318" spans="1:82" x14ac:dyDescent="0.3">
      <c r="A2318">
        <v>0</v>
      </c>
      <c r="B2318" t="s">
        <v>1439</v>
      </c>
      <c r="C2318" t="s">
        <v>386</v>
      </c>
      <c r="D2318">
        <v>45059</v>
      </c>
      <c r="E2318" s="2">
        <f t="shared" si="229"/>
        <v>0.56184004996766479</v>
      </c>
      <c r="F2318" s="2" t="s">
        <v>1938</v>
      </c>
      <c r="G2318" s="3">
        <v>6821</v>
      </c>
      <c r="H2318" s="1">
        <v>6.7045475040636724</v>
      </c>
      <c r="I2318" s="1">
        <f t="shared" si="233"/>
        <v>-2.5933563898787497</v>
      </c>
      <c r="J2318" s="1">
        <v>2.6013163343899999</v>
      </c>
      <c r="K2318" s="1">
        <v>238.05397275199999</v>
      </c>
      <c r="L2318" s="2">
        <v>7.6100785920000025E-2</v>
      </c>
      <c r="M2318" s="2">
        <v>6.1882179655073227E-3</v>
      </c>
      <c r="N2318" s="7">
        <v>0</v>
      </c>
      <c r="O2318" s="2">
        <v>1.3809044747505434E-2</v>
      </c>
      <c r="P2318" s="3">
        <v>437234.11938591994</v>
      </c>
      <c r="Q2318" s="3">
        <v>14221.196091132158</v>
      </c>
      <c r="R2318" s="3">
        <v>291931.03277689766</v>
      </c>
      <c r="S2318" s="3">
        <v>94.688938157631569</v>
      </c>
      <c r="T2318" s="3">
        <v>75981.366743492603</v>
      </c>
      <c r="V2318">
        <v>45059</v>
      </c>
      <c r="W2318" s="2">
        <v>0.48570790918931689</v>
      </c>
      <c r="X2318" s="2">
        <v>0.17986086126368139</v>
      </c>
      <c r="Y2318" s="2">
        <v>8.4741311261408978E-2</v>
      </c>
      <c r="Z2318" s="2">
        <v>0.74183133485581432</v>
      </c>
      <c r="AA2318" s="2">
        <v>0.68615142432489329</v>
      </c>
      <c r="AB2318" s="2">
        <v>0.18784538251723912</v>
      </c>
      <c r="AC2318" s="2">
        <v>6.1882179655073227E-3</v>
      </c>
      <c r="AD2318" s="2">
        <v>0</v>
      </c>
      <c r="AE2318" s="2">
        <v>1.3809044747505434E-2</v>
      </c>
      <c r="AF2318">
        <v>159187.79518700583</v>
      </c>
      <c r="AG2318">
        <v>43.201473844352897</v>
      </c>
      <c r="AH2318">
        <v>8119.5833304767684</v>
      </c>
      <c r="AI2318">
        <v>33093.5022630393</v>
      </c>
      <c r="AJ2318">
        <v>0.70209331478481518</v>
      </c>
      <c r="AK2318">
        <v>451118.82796390349</v>
      </c>
      <c r="AL2318">
        <v>137.89041200198446</v>
      </c>
      <c r="AM2318">
        <v>25916.076260676873</v>
      </c>
      <c r="AN2318">
        <v>91278.376076331799</v>
      </c>
      <c r="AO2318">
        <v>2.1225724344517847</v>
      </c>
      <c r="AP2318">
        <v>291931.03277689766</v>
      </c>
      <c r="AQ2318">
        <v>94.688938157631554</v>
      </c>
      <c r="AR2318">
        <v>17796.492930200104</v>
      </c>
      <c r="AS2318">
        <v>58184.873813292499</v>
      </c>
      <c r="AT2318">
        <v>1.4204791196669695</v>
      </c>
      <c r="AU2318" s="3">
        <v>82173780.397389799</v>
      </c>
      <c r="AV2318" s="3">
        <v>2672731.5933673778</v>
      </c>
      <c r="AW2318">
        <v>184342.03515523003</v>
      </c>
      <c r="AX2318">
        <v>34645242.08707393</v>
      </c>
      <c r="AY2318">
        <v>5995.7906154780403</v>
      </c>
      <c r="AZ2318">
        <v>1126848.888272943</v>
      </c>
      <c r="BA2318">
        <v>621576.15454114997</v>
      </c>
      <c r="BB2318">
        <v>116819022.48446372</v>
      </c>
      <c r="BC2318">
        <v>20216.986706610198</v>
      </c>
      <c r="BD2318">
        <v>3799580.4816403207</v>
      </c>
      <c r="BE2318">
        <v>437234.11938591994</v>
      </c>
      <c r="BF2318">
        <v>82173780.397389799</v>
      </c>
      <c r="BG2318">
        <v>14221.196091132158</v>
      </c>
      <c r="BH2318">
        <v>2672731.5933673778</v>
      </c>
      <c r="BI2318">
        <v>2.5800421309747157</v>
      </c>
      <c r="BJ2318">
        <v>9.2845896350383885</v>
      </c>
      <c r="BK2318">
        <v>6.7045475040636724</v>
      </c>
      <c r="BL2318">
        <v>49.560265351531278</v>
      </c>
      <c r="BM2318">
        <v>46.966908961652528</v>
      </c>
      <c r="BN2318">
        <f t="shared" si="230"/>
        <v>-2.5933563898787497</v>
      </c>
      <c r="BO2318">
        <v>0.56184004996766479</v>
      </c>
      <c r="BP2318">
        <v>1.7553766544279873E-2</v>
      </c>
      <c r="BQ2318">
        <v>0.34559486908247666</v>
      </c>
      <c r="BR2318">
        <v>8.9285714285714288E-2</v>
      </c>
      <c r="BS2318">
        <v>0.2413793103448276</v>
      </c>
      <c r="BT2318">
        <v>0.27777777777777779</v>
      </c>
      <c r="BU2318">
        <v>7.4268030724877726E-2</v>
      </c>
      <c r="BV2318">
        <v>0.74183133485581432</v>
      </c>
      <c r="BW2318">
        <v>0.71177533643661128</v>
      </c>
      <c r="BX2318">
        <v>0.18784538251723912</v>
      </c>
      <c r="BY2318">
        <f t="shared" si="231"/>
        <v>3.5900516996489808E-2</v>
      </c>
      <c r="BZ2318">
        <v>0</v>
      </c>
      <c r="CA2318">
        <f t="shared" si="232"/>
        <v>1.644644760327164E-2</v>
      </c>
      <c r="CC2318">
        <v>3.5900516996489808E-2</v>
      </c>
      <c r="CD2318">
        <v>1.644644760327164E-2</v>
      </c>
    </row>
    <row r="2319" spans="1:82" x14ac:dyDescent="0.3">
      <c r="A2319">
        <v>0</v>
      </c>
      <c r="B2319" t="s">
        <v>1439</v>
      </c>
      <c r="C2319" t="s">
        <v>45</v>
      </c>
      <c r="D2319">
        <v>45061</v>
      </c>
      <c r="E2319" s="2">
        <f t="shared" si="229"/>
        <v>0.63242733254268657</v>
      </c>
      <c r="F2319" s="2" t="s">
        <v>1940</v>
      </c>
      <c r="G2319" s="3">
        <v>1313</v>
      </c>
      <c r="H2319" s="1">
        <v>0.37515112110365811</v>
      </c>
      <c r="I2319" s="1">
        <f t="shared" si="233"/>
        <v>-6.8283680273116438</v>
      </c>
      <c r="J2319" s="1">
        <v>2.5769871175699999</v>
      </c>
      <c r="K2319" s="1">
        <v>275.66244050199998</v>
      </c>
      <c r="L2319" s="2">
        <v>4.5370381629999956E-2</v>
      </c>
      <c r="M2319" s="2">
        <v>3.8020848622355094E-4</v>
      </c>
      <c r="N2319" s="7">
        <v>0</v>
      </c>
      <c r="O2319" s="2">
        <v>1.5778647434877169E-2</v>
      </c>
      <c r="P2319" s="3">
        <v>162.81236086500064</v>
      </c>
      <c r="Q2319" s="3">
        <v>5.2955302600200005</v>
      </c>
      <c r="R2319" s="3">
        <v>-410.01110517270354</v>
      </c>
      <c r="S2319" s="3">
        <v>0.4867567219524544</v>
      </c>
      <c r="T2319" s="3">
        <v>-279.72343425024701</v>
      </c>
      <c r="V2319">
        <v>45061</v>
      </c>
      <c r="W2319" s="2">
        <v>0.50790071270607362</v>
      </c>
      <c r="X2319" s="2">
        <v>1.0064065278804055E-2</v>
      </c>
      <c r="Y2319" s="2">
        <v>0.31960229045328331</v>
      </c>
      <c r="Z2319" s="2">
        <v>0.7348932415716658</v>
      </c>
      <c r="AA2319" s="2">
        <v>0.79455164724502314</v>
      </c>
      <c r="AB2319" s="2">
        <v>0.11199117839860093</v>
      </c>
      <c r="AC2319" s="2">
        <v>3.8020848622355094E-4</v>
      </c>
      <c r="AD2319" s="2">
        <v>0</v>
      </c>
      <c r="AE2319" s="2">
        <v>1.5778647434877169E-2</v>
      </c>
      <c r="AF2319">
        <v>21995.875751236159</v>
      </c>
      <c r="AG2319">
        <v>6.4702287494378448</v>
      </c>
      <c r="AH2319">
        <v>1216.0594725907547</v>
      </c>
      <c r="AI2319">
        <v>9148.8480876125232</v>
      </c>
      <c r="AJ2319">
        <v>0.10131765606457974</v>
      </c>
      <c r="AK2319">
        <v>21585.864646063455</v>
      </c>
      <c r="AL2319">
        <v>6.9569854713902988</v>
      </c>
      <c r="AM2319">
        <v>1307.5438923075901</v>
      </c>
      <c r="AN2319">
        <v>8777.6402336454412</v>
      </c>
      <c r="AO2319">
        <v>0.10465028001641048</v>
      </c>
      <c r="AP2319">
        <v>-410.01110517270354</v>
      </c>
      <c r="AQ2319">
        <v>0.48675672195245401</v>
      </c>
      <c r="AR2319">
        <v>91.484419716835419</v>
      </c>
      <c r="AS2319">
        <v>-371.20785396708197</v>
      </c>
      <c r="AT2319">
        <v>3.332623951830746E-3</v>
      </c>
      <c r="AU2319" s="3">
        <v>30598.955100968222</v>
      </c>
      <c r="AV2319" s="3">
        <v>995.24195706815885</v>
      </c>
      <c r="AW2319">
        <v>13705.233296169999</v>
      </c>
      <c r="AX2319">
        <v>2575761.5456821895</v>
      </c>
      <c r="AY2319">
        <v>445.76761404916004</v>
      </c>
      <c r="AZ2319">
        <v>83777.565384399131</v>
      </c>
      <c r="BA2319">
        <v>13868.045657035</v>
      </c>
      <c r="BB2319">
        <v>2606360.500783158</v>
      </c>
      <c r="BC2319">
        <v>451.06314430918002</v>
      </c>
      <c r="BD2319">
        <v>84772.807341467298</v>
      </c>
      <c r="BE2319">
        <v>162.81236086500064</v>
      </c>
      <c r="BF2319">
        <v>30598.955100968222</v>
      </c>
      <c r="BG2319">
        <v>5.2955302600200005</v>
      </c>
      <c r="BH2319">
        <v>995.24195706815885</v>
      </c>
      <c r="BI2319">
        <v>0.55989319272628946</v>
      </c>
      <c r="BJ2319">
        <v>0.93504431382994757</v>
      </c>
      <c r="BK2319">
        <v>0.37515112110365811</v>
      </c>
      <c r="BL2319">
        <v>29.885887128831691</v>
      </c>
      <c r="BM2319">
        <v>23.057519101520047</v>
      </c>
      <c r="BN2319">
        <f t="shared" si="230"/>
        <v>-6.8283680273116438</v>
      </c>
      <c r="BO2319">
        <v>0.63242733254268657</v>
      </c>
      <c r="BP2319">
        <v>4.2879197106303855E-3</v>
      </c>
      <c r="BQ2319">
        <v>0.54847737270065522</v>
      </c>
      <c r="BR2319">
        <v>4.7619047619047616E-2</v>
      </c>
      <c r="BS2319">
        <v>0.17241379310344829</v>
      </c>
      <c r="BT2319">
        <v>0.3888888888888889</v>
      </c>
      <c r="BU2319">
        <v>0.19554946186045194</v>
      </c>
      <c r="BV2319">
        <v>0.7348932415716658</v>
      </c>
      <c r="BW2319">
        <v>0.82422370046164228</v>
      </c>
      <c r="BX2319">
        <v>0.11199117839860093</v>
      </c>
      <c r="BY2319">
        <f t="shared" si="231"/>
        <v>1.6077193992115432E-2</v>
      </c>
      <c r="BZ2319">
        <v>0</v>
      </c>
      <c r="CA2319">
        <f t="shared" si="232"/>
        <v>3.0944701801415803E-2</v>
      </c>
      <c r="CC2319">
        <v>1.6077193992115432E-2</v>
      </c>
      <c r="CD2319">
        <v>3.0944701801415803E-2</v>
      </c>
    </row>
    <row r="2320" spans="1:82" x14ac:dyDescent="0.3">
      <c r="A2320">
        <v>0</v>
      </c>
      <c r="B2320" t="s">
        <v>1439</v>
      </c>
      <c r="C2320" t="s">
        <v>1459</v>
      </c>
      <c r="D2320">
        <v>45063</v>
      </c>
      <c r="E2320" s="2">
        <f t="shared" si="229"/>
        <v>0.64367778913369189</v>
      </c>
      <c r="F2320" s="2" t="s">
        <v>1940</v>
      </c>
      <c r="G2320" s="3">
        <v>102643</v>
      </c>
      <c r="H2320" s="1">
        <v>34.002946106961332</v>
      </c>
      <c r="I2320" s="1">
        <f t="shared" si="233"/>
        <v>-1.3559771556589482</v>
      </c>
      <c r="J2320" s="1">
        <v>2.6018463802</v>
      </c>
      <c r="K2320" s="1">
        <v>299.68478162100001</v>
      </c>
      <c r="L2320" s="2">
        <v>6.2868906929999913E-2</v>
      </c>
      <c r="M2320" s="2">
        <v>0.12432442572352506</v>
      </c>
      <c r="N2320" s="7">
        <v>0</v>
      </c>
      <c r="O2320" s="2">
        <v>5.8702607006265353E-2</v>
      </c>
      <c r="P2320" s="3">
        <v>2350465.5256599998</v>
      </c>
      <c r="Q2320" s="3">
        <v>76449.731765679986</v>
      </c>
      <c r="R2320" s="3">
        <v>2006871.9606328765</v>
      </c>
      <c r="S2320" s="3">
        <v>536.89537142011454</v>
      </c>
      <c r="T2320" s="3">
        <v>312728.84684557177</v>
      </c>
      <c r="V2320">
        <v>45063</v>
      </c>
      <c r="W2320" s="2">
        <v>0.74273081662349716</v>
      </c>
      <c r="X2320" s="2">
        <v>0.91218671634346382</v>
      </c>
      <c r="Y2320" s="2">
        <v>4.9907716346453274E-2</v>
      </c>
      <c r="Z2320" s="2">
        <v>0.74198249086308987</v>
      </c>
      <c r="AA2320" s="2">
        <v>0.86379209462706263</v>
      </c>
      <c r="AB2320" s="2">
        <v>0.15518412494611114</v>
      </c>
      <c r="AC2320" s="2">
        <v>0.12432442572352506</v>
      </c>
      <c r="AD2320" s="2">
        <v>0</v>
      </c>
      <c r="AE2320" s="2">
        <v>5.8702607006265353E-2</v>
      </c>
      <c r="AF2320">
        <v>1671408.0510999486</v>
      </c>
      <c r="AG2320">
        <v>437.07272087200056</v>
      </c>
      <c r="AH2320">
        <v>82146.465451254757</v>
      </c>
      <c r="AI2320">
        <v>177236.0165706914</v>
      </c>
      <c r="AJ2320">
        <v>7.2296370387671489</v>
      </c>
      <c r="AK2320">
        <v>3678280.0117328251</v>
      </c>
      <c r="AL2320">
        <v>973.96809229211499</v>
      </c>
      <c r="AM2320">
        <v>183054.28919122499</v>
      </c>
      <c r="AN2320">
        <v>389057.03967629286</v>
      </c>
      <c r="AO2320">
        <v>16.014324312021255</v>
      </c>
      <c r="AP2320">
        <v>2006871.9606328765</v>
      </c>
      <c r="AQ2320">
        <v>536.89537142011443</v>
      </c>
      <c r="AR2320">
        <v>100907.82373997023</v>
      </c>
      <c r="AS2320">
        <v>211821.02310560146</v>
      </c>
      <c r="AT2320">
        <v>8.7846872732541073</v>
      </c>
      <c r="AU2320" s="3">
        <v>441746490.89254034</v>
      </c>
      <c r="AV2320" s="3">
        <v>14367962.588041896</v>
      </c>
      <c r="AW2320">
        <v>1790716.9662357001</v>
      </c>
      <c r="AX2320">
        <v>336547346.63433748</v>
      </c>
      <c r="AY2320">
        <v>58243.709700243606</v>
      </c>
      <c r="AZ2320">
        <v>10946322.801063783</v>
      </c>
      <c r="BA2320">
        <v>4141182.4918956999</v>
      </c>
      <c r="BB2320">
        <v>778293837.52687788</v>
      </c>
      <c r="BC2320">
        <v>134693.44146592359</v>
      </c>
      <c r="BD2320">
        <v>25314285.389105681</v>
      </c>
      <c r="BE2320">
        <v>2350465.5256599998</v>
      </c>
      <c r="BF2320">
        <v>441746490.89254034</v>
      </c>
      <c r="BG2320">
        <v>76449.731765679986</v>
      </c>
      <c r="BH2320">
        <v>14367962.588041896</v>
      </c>
      <c r="BI2320">
        <v>24.238355137855301</v>
      </c>
      <c r="BJ2320">
        <v>58.241301244816633</v>
      </c>
      <c r="BK2320">
        <v>34.002946106961332</v>
      </c>
      <c r="BL2320">
        <v>48.954956930535289</v>
      </c>
      <c r="BM2320">
        <v>47.598979774876341</v>
      </c>
      <c r="BN2320">
        <f t="shared" si="230"/>
        <v>-1.3559771556589482</v>
      </c>
      <c r="BO2320">
        <v>0.64367778913369189</v>
      </c>
      <c r="BP2320">
        <v>0.18893068285121484</v>
      </c>
      <c r="BQ2320">
        <v>0.46962061867702692</v>
      </c>
      <c r="BR2320">
        <v>0.20833333333333334</v>
      </c>
      <c r="BS2320">
        <v>0.13793103448275862</v>
      </c>
      <c r="BT2320">
        <v>0.33333333333333331</v>
      </c>
      <c r="BU2320">
        <v>3.8832207347876117E-2</v>
      </c>
      <c r="BV2320">
        <v>0.74198249086308987</v>
      </c>
      <c r="BW2320">
        <v>0.89604989069197372</v>
      </c>
      <c r="BX2320">
        <v>0.15518412494611114</v>
      </c>
      <c r="BY2320">
        <f t="shared" si="231"/>
        <v>6.1354347800451112E-2</v>
      </c>
      <c r="BZ2320">
        <v>0</v>
      </c>
      <c r="CA2320">
        <f t="shared" si="232"/>
        <v>8.4077915820904611E-2</v>
      </c>
      <c r="CC2320">
        <v>6.1354347800451112E-2</v>
      </c>
      <c r="CD2320">
        <v>8.4077915820904611E-2</v>
      </c>
    </row>
    <row r="2321" spans="1:82" x14ac:dyDescent="0.3">
      <c r="A2321">
        <v>1</v>
      </c>
      <c r="B2321" t="s">
        <v>1439</v>
      </c>
      <c r="C2321" t="s">
        <v>1460</v>
      </c>
      <c r="D2321">
        <v>45065</v>
      </c>
      <c r="E2321" s="2">
        <v>0</v>
      </c>
      <c r="F2321" s="2" t="s">
        <v>1954</v>
      </c>
      <c r="G2321" s="3">
        <v>-999</v>
      </c>
      <c r="H2321" s="1">
        <v>0.37199473110591053</v>
      </c>
      <c r="I2321" s="1">
        <f t="shared" si="233"/>
        <v>-999</v>
      </c>
      <c r="J2321" s="1">
        <v>-999</v>
      </c>
      <c r="K2321" s="1">
        <v>-999</v>
      </c>
      <c r="L2321" s="2">
        <v>-999</v>
      </c>
      <c r="M2321" s="2">
        <v>-999</v>
      </c>
      <c r="N2321" s="7">
        <v>-999</v>
      </c>
      <c r="O2321" s="2">
        <v>-999</v>
      </c>
      <c r="P2321" s="3">
        <v>-999</v>
      </c>
      <c r="Q2321" s="3">
        <v>-999</v>
      </c>
      <c r="R2321" s="3">
        <v>-999</v>
      </c>
      <c r="S2321" s="3">
        <v>-999</v>
      </c>
      <c r="T2321" s="3">
        <v>-999</v>
      </c>
      <c r="V2321">
        <v>45065</v>
      </c>
      <c r="W2321" s="2">
        <v>-999</v>
      </c>
      <c r="X2321" s="2">
        <v>9.9793897622035901E-3</v>
      </c>
      <c r="Y2321" s="2">
        <v>-999</v>
      </c>
      <c r="Z2321" s="2">
        <v>-999</v>
      </c>
      <c r="AA2321" s="2">
        <v>-999</v>
      </c>
      <c r="AB2321" s="2">
        <v>-999</v>
      </c>
      <c r="AC2321" s="2">
        <v>-999</v>
      </c>
      <c r="AD2321" s="2">
        <v>-999</v>
      </c>
      <c r="AE2321" s="2">
        <v>-999</v>
      </c>
      <c r="AF2321" s="2">
        <v>-999</v>
      </c>
      <c r="AG2321" s="2">
        <v>-999</v>
      </c>
      <c r="AH2321" s="2">
        <v>-999</v>
      </c>
      <c r="AI2321" s="2">
        <v>-999</v>
      </c>
      <c r="AJ2321" s="2">
        <v>-999</v>
      </c>
      <c r="AK2321" s="2">
        <v>-999</v>
      </c>
      <c r="AL2321" s="2">
        <v>-999</v>
      </c>
      <c r="AM2321" s="2">
        <v>-999</v>
      </c>
      <c r="AN2321" s="2">
        <v>-999</v>
      </c>
      <c r="AO2321" s="2">
        <v>-999</v>
      </c>
      <c r="AP2321" s="2">
        <v>-999</v>
      </c>
      <c r="AQ2321" s="2">
        <v>-999</v>
      </c>
      <c r="AR2321" s="2">
        <v>-999</v>
      </c>
      <c r="AS2321" s="2">
        <v>-999</v>
      </c>
      <c r="AT2321" s="2">
        <v>-999</v>
      </c>
      <c r="AU2321" s="2">
        <v>-999</v>
      </c>
      <c r="AV2321" s="2">
        <v>-999</v>
      </c>
      <c r="AW2321" s="2">
        <v>-999</v>
      </c>
      <c r="AX2321" s="2">
        <v>-999</v>
      </c>
      <c r="AY2321" s="2">
        <v>-999</v>
      </c>
      <c r="AZ2321" s="2">
        <v>-999</v>
      </c>
      <c r="BA2321" s="2">
        <v>-999</v>
      </c>
      <c r="BB2321" s="2">
        <v>-999</v>
      </c>
      <c r="BC2321" s="2">
        <v>-999</v>
      </c>
      <c r="BD2321" s="2">
        <v>-999</v>
      </c>
      <c r="BE2321" s="2">
        <v>-999</v>
      </c>
      <c r="BF2321" s="2">
        <v>-999</v>
      </c>
      <c r="BG2321" s="2">
        <v>-999</v>
      </c>
      <c r="BH2321" s="2">
        <v>-999</v>
      </c>
      <c r="BI2321">
        <v>0</v>
      </c>
      <c r="BJ2321">
        <v>0.37199473110591053</v>
      </c>
      <c r="BK2321">
        <v>0.37199473110591053</v>
      </c>
      <c r="BL2321">
        <v>-999</v>
      </c>
      <c r="BM2321">
        <v>55.297502581246512</v>
      </c>
      <c r="BN2321">
        <f t="shared" si="230"/>
        <v>-999</v>
      </c>
      <c r="BO2321" t="s">
        <v>3748</v>
      </c>
      <c r="BP2321" t="s">
        <v>3748</v>
      </c>
      <c r="BQ2321">
        <v>0.37760997983315042</v>
      </c>
      <c r="BR2321">
        <v>6.5476190476190479E-2</v>
      </c>
      <c r="BS2321">
        <v>0.13793103448275862</v>
      </c>
      <c r="BT2321">
        <v>0.22222222222222221</v>
      </c>
      <c r="BU2321" t="s">
        <v>3748</v>
      </c>
      <c r="BY2321">
        <f t="shared" si="231"/>
        <v>-999</v>
      </c>
      <c r="CA2321">
        <f t="shared" si="232"/>
        <v>-999</v>
      </c>
    </row>
    <row r="2322" spans="1:82" x14ac:dyDescent="0.3">
      <c r="A2322">
        <v>0</v>
      </c>
      <c r="B2322" t="s">
        <v>1439</v>
      </c>
      <c r="C2322" t="s">
        <v>51</v>
      </c>
      <c r="D2322">
        <v>45067</v>
      </c>
      <c r="E2322" s="2">
        <f t="shared" ref="E2322:E2334" si="234">BO2322</f>
        <v>0.64153048856216122</v>
      </c>
      <c r="F2322" s="2" t="s">
        <v>1940</v>
      </c>
      <c r="G2322" s="3">
        <v>2758</v>
      </c>
      <c r="H2322" s="1">
        <v>2.7197811609050344</v>
      </c>
      <c r="I2322" s="1">
        <f t="shared" si="233"/>
        <v>-8.323283484517173</v>
      </c>
      <c r="J2322" s="1">
        <v>2.5123113349800001</v>
      </c>
      <c r="K2322" s="1">
        <v>282.85847701199998</v>
      </c>
      <c r="L2322" s="2">
        <v>5.5644937490000101E-2</v>
      </c>
      <c r="M2322" s="2">
        <v>6.8738651037776755E-3</v>
      </c>
      <c r="N2322" s="7">
        <v>0</v>
      </c>
      <c r="O2322" s="2">
        <v>2.1281573217319976E-2</v>
      </c>
      <c r="P2322" s="3">
        <v>43980.618631890007</v>
      </c>
      <c r="Q2322" s="3">
        <v>1430.4853487917203</v>
      </c>
      <c r="R2322" s="3">
        <v>48615.432441978279</v>
      </c>
      <c r="S2322" s="3">
        <v>16.0468087540802</v>
      </c>
      <c r="T2322" s="3">
        <v>16707.479098920448</v>
      </c>
      <c r="V2322">
        <v>45067</v>
      </c>
      <c r="W2322" s="2">
        <v>0.53109709455771992</v>
      </c>
      <c r="X2322" s="2">
        <v>7.2962743832095764E-2</v>
      </c>
      <c r="Y2322" s="2">
        <v>0.30780850591467501</v>
      </c>
      <c r="Z2322" s="2">
        <v>0.71644930167197085</v>
      </c>
      <c r="AA2322" s="2">
        <v>0.81529303897123595</v>
      </c>
      <c r="AB2322" s="2">
        <v>0.13735264940555458</v>
      </c>
      <c r="AC2322" s="2">
        <v>6.8738651037776755E-3</v>
      </c>
      <c r="AD2322" s="2">
        <v>0</v>
      </c>
      <c r="AE2322" s="2">
        <v>2.1281573217319976E-2</v>
      </c>
      <c r="AF2322">
        <v>76933.920902165322</v>
      </c>
      <c r="AG2322">
        <v>21.436003051005173</v>
      </c>
      <c r="AH2322">
        <v>4028.8304438887094</v>
      </c>
      <c r="AI2322">
        <v>22579.217259916823</v>
      </c>
      <c r="AJ2322">
        <v>0.34410444917678651</v>
      </c>
      <c r="AK2322">
        <v>125549.3533441436</v>
      </c>
      <c r="AL2322">
        <v>37.482811805085376</v>
      </c>
      <c r="AM2322">
        <v>7044.778495485325</v>
      </c>
      <c r="AN2322">
        <v>36270.748307240661</v>
      </c>
      <c r="AO2322">
        <v>0.58304923272531617</v>
      </c>
      <c r="AP2322">
        <v>48615.432441978279</v>
      </c>
      <c r="AQ2322">
        <v>16.046808754080203</v>
      </c>
      <c r="AR2322">
        <v>3015.9480515966156</v>
      </c>
      <c r="AS2322">
        <v>13691.531047323839</v>
      </c>
      <c r="AT2322">
        <v>0.23894478354852966</v>
      </c>
      <c r="AU2322" s="3">
        <v>8265717.4656774076</v>
      </c>
      <c r="AV2322" s="3">
        <v>268845.41645191592</v>
      </c>
      <c r="AW2322">
        <v>57937.15289207</v>
      </c>
      <c r="AX2322">
        <v>10888708.514535636</v>
      </c>
      <c r="AY2322">
        <v>1884.4266165623599</v>
      </c>
      <c r="AZ2322">
        <v>354159.13831672992</v>
      </c>
      <c r="BA2322">
        <v>101917.77152396001</v>
      </c>
      <c r="BB2322">
        <v>19154425.980213042</v>
      </c>
      <c r="BC2322">
        <v>3314.9119653540802</v>
      </c>
      <c r="BD2322">
        <v>623004.55476864579</v>
      </c>
      <c r="BE2322">
        <v>43980.618631890007</v>
      </c>
      <c r="BF2322">
        <v>8265717.4656774076</v>
      </c>
      <c r="BG2322">
        <v>1430.4853487917203</v>
      </c>
      <c r="BH2322">
        <v>268845.41645191592</v>
      </c>
      <c r="BI2322">
        <v>1.6904681031215081</v>
      </c>
      <c r="BJ2322">
        <v>4.4102492640265423</v>
      </c>
      <c r="BK2322">
        <v>2.7197811609050344</v>
      </c>
      <c r="BL2322">
        <v>34.82490733663667</v>
      </c>
      <c r="BM2322">
        <v>26.501623852119497</v>
      </c>
      <c r="BN2322">
        <f t="shared" si="230"/>
        <v>-8.323283484517173</v>
      </c>
      <c r="BO2322">
        <v>0.64153048856216122</v>
      </c>
      <c r="BP2322">
        <v>1.3132732790274187E-2</v>
      </c>
      <c r="BQ2322">
        <v>0.67693601417576188</v>
      </c>
      <c r="BR2322">
        <v>7.7380952380952384E-2</v>
      </c>
      <c r="BS2322">
        <v>3.4482758620689655E-2</v>
      </c>
      <c r="BT2322">
        <v>0.27777777777777779</v>
      </c>
      <c r="BU2322">
        <v>0.23836055698803899</v>
      </c>
      <c r="BV2322">
        <v>0.71644930167197085</v>
      </c>
      <c r="BW2322">
        <v>0.84573966698260994</v>
      </c>
      <c r="BX2322">
        <v>0.13735264940555458</v>
      </c>
      <c r="BY2322">
        <f t="shared" si="231"/>
        <v>7.7375969935656597E-2</v>
      </c>
      <c r="BZ2322">
        <v>0</v>
      </c>
      <c r="CA2322">
        <f t="shared" si="232"/>
        <v>3.4227689354809882E-2</v>
      </c>
      <c r="CC2322">
        <v>7.7375969935656597E-2</v>
      </c>
      <c r="CD2322">
        <v>3.4227689354809882E-2</v>
      </c>
    </row>
    <row r="2323" spans="1:82" x14ac:dyDescent="0.3">
      <c r="A2323">
        <v>0</v>
      </c>
      <c r="B2323" t="s">
        <v>1439</v>
      </c>
      <c r="C2323" t="s">
        <v>1461</v>
      </c>
      <c r="D2323">
        <v>45069</v>
      </c>
      <c r="E2323" s="2">
        <f t="shared" si="234"/>
        <v>0.65643246321895765</v>
      </c>
      <c r="F2323" s="2" t="s">
        <v>1940</v>
      </c>
      <c r="G2323" s="3">
        <v>2198</v>
      </c>
      <c r="H2323" s="1">
        <v>3.9311311857815134</v>
      </c>
      <c r="I2323" s="1">
        <f t="shared" si="233"/>
        <v>-4.5422616197403798</v>
      </c>
      <c r="J2323" s="1">
        <v>2.5424566243700002</v>
      </c>
      <c r="K2323" s="1">
        <v>254.47120464899999</v>
      </c>
      <c r="L2323" s="2">
        <v>4.9959351439999855E-2</v>
      </c>
      <c r="M2323" s="2">
        <v>1.27988483575351E-2</v>
      </c>
      <c r="N2323" s="7">
        <v>0</v>
      </c>
      <c r="O2323" s="2">
        <v>3.5020299266384697E-2</v>
      </c>
      <c r="P2323" s="3">
        <v>93164.419873646999</v>
      </c>
      <c r="Q2323" s="3">
        <v>3030.2060726653558</v>
      </c>
      <c r="R2323" s="3">
        <v>77352.59488349047</v>
      </c>
      <c r="S2323" s="3">
        <v>32.574263911885822</v>
      </c>
      <c r="T2323" s="3">
        <v>18546.62428879222</v>
      </c>
      <c r="V2323">
        <v>45069</v>
      </c>
      <c r="W2323" s="2">
        <v>0.49184414591040498</v>
      </c>
      <c r="X2323" s="2">
        <v>0.10545926334128115</v>
      </c>
      <c r="Y2323" s="2">
        <v>0.18932252333219202</v>
      </c>
      <c r="Z2323" s="2">
        <v>0.72504599557349991</v>
      </c>
      <c r="AA2323" s="2">
        <v>0.73347139516753057</v>
      </c>
      <c r="AB2323" s="2">
        <v>0.12331848308932616</v>
      </c>
      <c r="AC2323" s="2">
        <v>1.27988483575351E-2</v>
      </c>
      <c r="AD2323" s="2">
        <v>0</v>
      </c>
      <c r="AE2323" s="2">
        <v>3.5020299266384697E-2</v>
      </c>
      <c r="AF2323">
        <v>66442.939799190295</v>
      </c>
      <c r="AG2323">
        <v>19.810035534022624</v>
      </c>
      <c r="AH2323">
        <v>3723.2348803124933</v>
      </c>
      <c r="AI2323">
        <v>11831.14256734192</v>
      </c>
      <c r="AJ2323">
        <v>0.30833189114212461</v>
      </c>
      <c r="AK2323">
        <v>143795.53468268077</v>
      </c>
      <c r="AL2323">
        <v>52.384299445908447</v>
      </c>
      <c r="AM2323">
        <v>9845.4669878189816</v>
      </c>
      <c r="AN2323">
        <v>24255.534748627651</v>
      </c>
      <c r="AO2323">
        <v>0.74905648423107452</v>
      </c>
      <c r="AP2323">
        <v>77352.59488349047</v>
      </c>
      <c r="AQ2323">
        <v>32.574263911885822</v>
      </c>
      <c r="AR2323">
        <v>6122.2321075064883</v>
      </c>
      <c r="AS2323">
        <v>12424.392181285732</v>
      </c>
      <c r="AT2323">
        <v>0.4407245930889499</v>
      </c>
      <c r="AU2323" s="3">
        <v>17509321.071053218</v>
      </c>
      <c r="AV2323" s="3">
        <v>569496.92929672694</v>
      </c>
      <c r="AW2323">
        <v>61400.201032782999</v>
      </c>
      <c r="AX2323">
        <v>11539553.782101236</v>
      </c>
      <c r="AY2323">
        <v>1997.0634957502843</v>
      </c>
      <c r="AZ2323">
        <v>375328.11339130846</v>
      </c>
      <c r="BA2323">
        <v>154564.62090643001</v>
      </c>
      <c r="BB2323">
        <v>29048874.853154454</v>
      </c>
      <c r="BC2323">
        <v>5027.2695684156406</v>
      </c>
      <c r="BD2323">
        <v>944825.04268803552</v>
      </c>
      <c r="BE2323">
        <v>93164.419873646999</v>
      </c>
      <c r="BF2323">
        <v>17509321.071053218</v>
      </c>
      <c r="BG2323">
        <v>3030.2060726653558</v>
      </c>
      <c r="BH2323">
        <v>569496.92929672694</v>
      </c>
      <c r="BI2323">
        <v>1.8285377927647621</v>
      </c>
      <c r="BJ2323">
        <v>5.7596689785462756</v>
      </c>
      <c r="BK2323">
        <v>3.9311311857815134</v>
      </c>
      <c r="BL2323">
        <v>34.742821228734599</v>
      </c>
      <c r="BM2323">
        <v>30.200559608994219</v>
      </c>
      <c r="BN2323">
        <f t="shared" si="230"/>
        <v>-4.5422616197403798</v>
      </c>
      <c r="BO2323">
        <v>0.65643246321895765</v>
      </c>
      <c r="BP2323">
        <v>1.4535327374473052E-2</v>
      </c>
      <c r="BQ2323">
        <v>0.54607327752023471</v>
      </c>
      <c r="BR2323">
        <v>0.11904761904761904</v>
      </c>
      <c r="BS2323">
        <v>0.2413793103448276</v>
      </c>
      <c r="BT2323">
        <v>0.33333333333333331</v>
      </c>
      <c r="BU2323">
        <v>0.13008039575736202</v>
      </c>
      <c r="BV2323">
        <v>0.72504599557349991</v>
      </c>
      <c r="BW2323">
        <v>0.76086244311984497</v>
      </c>
      <c r="BX2323">
        <v>0.12331848308932616</v>
      </c>
      <c r="BY2323">
        <f t="shared" si="231"/>
        <v>0.14810972480029885</v>
      </c>
      <c r="BZ2323">
        <v>0</v>
      </c>
      <c r="CA2323">
        <f t="shared" si="232"/>
        <v>6.2506076933644905E-2</v>
      </c>
      <c r="CC2323">
        <v>0.14810972480029885</v>
      </c>
      <c r="CD2323">
        <v>6.2506076933644905E-2</v>
      </c>
    </row>
    <row r="2324" spans="1:82" x14ac:dyDescent="0.3">
      <c r="A2324">
        <v>0</v>
      </c>
      <c r="B2324" t="s">
        <v>1439</v>
      </c>
      <c r="C2324" t="s">
        <v>1462</v>
      </c>
      <c r="D2324">
        <v>45071</v>
      </c>
      <c r="E2324" s="2">
        <f t="shared" si="234"/>
        <v>0.61244476619436872</v>
      </c>
      <c r="F2324" s="2" t="s">
        <v>1939</v>
      </c>
      <c r="G2324" s="3">
        <v>2753</v>
      </c>
      <c r="H2324" s="1">
        <v>1.8960094348968084</v>
      </c>
      <c r="I2324" s="1">
        <f t="shared" si="233"/>
        <v>-5.8229046024544573</v>
      </c>
      <c r="J2324" s="1">
        <v>2.5551383859099999</v>
      </c>
      <c r="K2324" s="1">
        <v>242.737200046</v>
      </c>
      <c r="L2324" s="2">
        <v>6.2483877160000034E-2</v>
      </c>
      <c r="M2324" s="2">
        <v>3.2554166126607048E-3</v>
      </c>
      <c r="N2324" s="7">
        <v>0</v>
      </c>
      <c r="O2324" s="2">
        <v>9.0909521950963534E-3</v>
      </c>
      <c r="P2324" s="3">
        <v>61842.528835390003</v>
      </c>
      <c r="Q2324" s="3">
        <v>2011.45036570972</v>
      </c>
      <c r="R2324" s="3">
        <v>54187.157102155979</v>
      </c>
      <c r="S2324" s="3">
        <v>19.989226723029681</v>
      </c>
      <c r="T2324" s="3">
        <v>15428.081671398548</v>
      </c>
      <c r="V2324">
        <v>45071</v>
      </c>
      <c r="W2324" s="2">
        <v>0.47779893024286973</v>
      </c>
      <c r="X2324" s="2">
        <v>5.0863669728331784E-2</v>
      </c>
      <c r="Y2324" s="2">
        <v>0.22372580025894462</v>
      </c>
      <c r="Z2324" s="2">
        <v>0.72866252154812616</v>
      </c>
      <c r="AA2324" s="2">
        <v>0.69965005676134073</v>
      </c>
      <c r="AB2324" s="2">
        <v>0.15423372655597908</v>
      </c>
      <c r="AC2324" s="2">
        <v>3.2554166126607048E-3</v>
      </c>
      <c r="AD2324" s="2">
        <v>0</v>
      </c>
      <c r="AE2324" s="2">
        <v>9.0909521950963534E-3</v>
      </c>
      <c r="AF2324">
        <v>89340.623745415985</v>
      </c>
      <c r="AG2324">
        <v>26.104903015773125</v>
      </c>
      <c r="AH2324">
        <v>4906.3357452627924</v>
      </c>
      <c r="AI2324">
        <v>20488.69309975555</v>
      </c>
      <c r="AJ2324">
        <v>0.41001554496299414</v>
      </c>
      <c r="AK2324">
        <v>143527.78084757196</v>
      </c>
      <c r="AL2324">
        <v>46.094129738802806</v>
      </c>
      <c r="AM2324">
        <v>8663.2490550768325</v>
      </c>
      <c r="AN2324">
        <v>32159.861461340068</v>
      </c>
      <c r="AO2324">
        <v>0.69442661879755219</v>
      </c>
      <c r="AP2324">
        <v>54187.157102155979</v>
      </c>
      <c r="AQ2324">
        <v>19.989226723029681</v>
      </c>
      <c r="AR2324">
        <v>3756.9133098140401</v>
      </c>
      <c r="AS2324">
        <v>11671.168361584518</v>
      </c>
      <c r="AT2324">
        <v>0.28441107383455805</v>
      </c>
      <c r="AU2324" s="3">
        <v>11622684.869323198</v>
      </c>
      <c r="AV2324" s="3">
        <v>378031.98173148476</v>
      </c>
      <c r="AW2324">
        <v>72307.687138060006</v>
      </c>
      <c r="AX2324">
        <v>13589506.720726997</v>
      </c>
      <c r="AY2324">
        <v>2351.8333819208801</v>
      </c>
      <c r="AZ2324">
        <v>442003.56579821021</v>
      </c>
      <c r="BA2324">
        <v>134150.21597345002</v>
      </c>
      <c r="BB2324">
        <v>25212191.590050194</v>
      </c>
      <c r="BC2324">
        <v>4363.2837476306004</v>
      </c>
      <c r="BD2324">
        <v>820035.54752969497</v>
      </c>
      <c r="BE2324">
        <v>61842.528835390003</v>
      </c>
      <c r="BF2324">
        <v>11622684.869323198</v>
      </c>
      <c r="BG2324">
        <v>2011.45036570972</v>
      </c>
      <c r="BH2324">
        <v>378031.98173148476</v>
      </c>
      <c r="BI2324">
        <v>1.4131287894323756</v>
      </c>
      <c r="BJ2324">
        <v>3.309138224329184</v>
      </c>
      <c r="BK2324">
        <v>1.8960094348968084</v>
      </c>
      <c r="BL2324">
        <v>39.689921251674278</v>
      </c>
      <c r="BM2324">
        <v>33.867016649219821</v>
      </c>
      <c r="BN2324">
        <f t="shared" si="230"/>
        <v>-5.8229046024544573</v>
      </c>
      <c r="BO2324">
        <v>0.61244476619436872</v>
      </c>
      <c r="BP2324">
        <v>1.0480439570101748E-2</v>
      </c>
      <c r="BQ2324">
        <v>0.39407176165479846</v>
      </c>
      <c r="BR2324">
        <v>0.2321428571428571</v>
      </c>
      <c r="BS2324">
        <v>0.2413793103448276</v>
      </c>
      <c r="BT2324">
        <v>0.27777777777777779</v>
      </c>
      <c r="BU2324">
        <v>0.16675519786285087</v>
      </c>
      <c r="BV2324">
        <v>0.72866252154812616</v>
      </c>
      <c r="BW2324">
        <v>0.72577806717981408</v>
      </c>
      <c r="BX2324">
        <v>0.15423372655597908</v>
      </c>
      <c r="BY2324">
        <f t="shared" si="231"/>
        <v>3.8411187847200212E-2</v>
      </c>
      <c r="BZ2324">
        <v>0</v>
      </c>
      <c r="CA2324">
        <f t="shared" si="232"/>
        <v>1.3075100602903117E-2</v>
      </c>
      <c r="CC2324">
        <v>3.8411187847200212E-2</v>
      </c>
      <c r="CD2324">
        <v>1.3075100602903117E-2</v>
      </c>
    </row>
    <row r="2325" spans="1:82" x14ac:dyDescent="0.3">
      <c r="A2325">
        <v>0</v>
      </c>
      <c r="B2325" t="s">
        <v>1439</v>
      </c>
      <c r="C2325" t="s">
        <v>395</v>
      </c>
      <c r="D2325">
        <v>45073</v>
      </c>
      <c r="E2325" s="2">
        <f t="shared" si="234"/>
        <v>0.65339105120650209</v>
      </c>
      <c r="F2325" s="2" t="s">
        <v>1940</v>
      </c>
      <c r="G2325" s="3">
        <v>10813</v>
      </c>
      <c r="H2325" s="1">
        <v>13.056665508733666</v>
      </c>
      <c r="I2325" s="1">
        <f t="shared" si="233"/>
        <v>-2.2965409268818959</v>
      </c>
      <c r="J2325" s="1">
        <v>2.5633997772599999</v>
      </c>
      <c r="K2325" s="1">
        <v>253.179778806</v>
      </c>
      <c r="L2325" s="2">
        <v>0.10737027091999995</v>
      </c>
      <c r="M2325" s="2">
        <v>1.8685797923034E-2</v>
      </c>
      <c r="N2325" s="7">
        <v>0</v>
      </c>
      <c r="O2325" s="2">
        <v>3.3493651936055371E-2</v>
      </c>
      <c r="P2325" s="3">
        <v>919515.92116545991</v>
      </c>
      <c r="Q2325" s="3">
        <v>29907.584161496077</v>
      </c>
      <c r="R2325" s="3">
        <v>483575.06684128614</v>
      </c>
      <c r="S2325" s="3">
        <v>136.66817555276251</v>
      </c>
      <c r="T2325" s="3">
        <v>83131.486137236134</v>
      </c>
      <c r="V2325">
        <v>45073</v>
      </c>
      <c r="W2325" s="2">
        <v>0.55778634310741571</v>
      </c>
      <c r="X2325" s="2">
        <v>0.35026720329884586</v>
      </c>
      <c r="Y2325" s="2">
        <v>5.4204170943104021E-2</v>
      </c>
      <c r="Z2325" s="2">
        <v>0.73101846684086735</v>
      </c>
      <c r="AA2325" s="2">
        <v>0.72974907257261401</v>
      </c>
      <c r="AB2325" s="2">
        <v>0.26503024072772913</v>
      </c>
      <c r="AC2325" s="2">
        <v>1.8685797923034E-2</v>
      </c>
      <c r="AD2325" s="2">
        <v>0</v>
      </c>
      <c r="AE2325" s="2">
        <v>3.3493651936055371E-2</v>
      </c>
      <c r="AF2325">
        <v>226144.94814350212</v>
      </c>
      <c r="AG2325">
        <v>57.470528682814461</v>
      </c>
      <c r="AH2325">
        <v>10801.408034547043</v>
      </c>
      <c r="AI2325">
        <v>27466.442195635998</v>
      </c>
      <c r="AJ2325">
        <v>0.96386029051962852</v>
      </c>
      <c r="AK2325">
        <v>709720.01498478826</v>
      </c>
      <c r="AL2325">
        <v>194.13870423557694</v>
      </c>
      <c r="AM2325">
        <v>36487.768736565922</v>
      </c>
      <c r="AN2325">
        <v>84911.567630853227</v>
      </c>
      <c r="AO2325">
        <v>3.1433531775155505</v>
      </c>
      <c r="AP2325">
        <v>483575.06684128614</v>
      </c>
      <c r="AQ2325">
        <v>136.66817555276248</v>
      </c>
      <c r="AR2325">
        <v>25686.360702018879</v>
      </c>
      <c r="AS2325">
        <v>57445.125435217225</v>
      </c>
      <c r="AT2325">
        <v>2.1794928869959218</v>
      </c>
      <c r="AU2325" s="3">
        <v>172813822.22383654</v>
      </c>
      <c r="AV2325" s="3">
        <v>5620831.3673115727</v>
      </c>
      <c r="AW2325">
        <v>375153.45892683999</v>
      </c>
      <c r="AX2325">
        <v>70506341.070710301</v>
      </c>
      <c r="AY2325">
        <v>12202.00040920432</v>
      </c>
      <c r="AZ2325">
        <v>2293243.95690586</v>
      </c>
      <c r="BA2325">
        <v>1294669.3800923</v>
      </c>
      <c r="BB2325">
        <v>243320163.29454687</v>
      </c>
      <c r="BC2325">
        <v>42109.584570700397</v>
      </c>
      <c r="BD2325">
        <v>7914075.3242174322</v>
      </c>
      <c r="BE2325">
        <v>919515.92116545991</v>
      </c>
      <c r="BF2325">
        <v>172813822.22383654</v>
      </c>
      <c r="BG2325">
        <v>29907.584161496077</v>
      </c>
      <c r="BH2325">
        <v>5620831.3673115727</v>
      </c>
      <c r="BI2325">
        <v>5.0598579341428582</v>
      </c>
      <c r="BJ2325">
        <v>18.116523442876524</v>
      </c>
      <c r="BK2325">
        <v>13.056665508733666</v>
      </c>
      <c r="BL2325">
        <v>55.270150280023827</v>
      </c>
      <c r="BM2325">
        <v>52.973609353141931</v>
      </c>
      <c r="BN2325">
        <f t="shared" si="230"/>
        <v>-2.2965409268818959</v>
      </c>
      <c r="BO2325">
        <v>0.65339105120650209</v>
      </c>
      <c r="BP2325">
        <v>4.0035230355352412E-2</v>
      </c>
      <c r="BQ2325">
        <v>0.21015854349963445</v>
      </c>
      <c r="BR2325">
        <v>0.1130952380952381</v>
      </c>
      <c r="BS2325">
        <v>0.44827586206896552</v>
      </c>
      <c r="BT2325">
        <v>0.5</v>
      </c>
      <c r="BU2325">
        <v>6.5767887816829601E-2</v>
      </c>
      <c r="BV2325">
        <v>0.73101846684086735</v>
      </c>
      <c r="BW2325">
        <v>0.75700111262719294</v>
      </c>
      <c r="BX2325">
        <v>0.26503024072772913</v>
      </c>
      <c r="BY2325">
        <f t="shared" si="231"/>
        <v>5.5828804663710319E-2</v>
      </c>
      <c r="BZ2325">
        <v>0</v>
      </c>
      <c r="CA2325">
        <f t="shared" si="232"/>
        <v>2.854417864051223E-2</v>
      </c>
      <c r="CC2325">
        <v>5.5828804663710319E-2</v>
      </c>
      <c r="CD2325">
        <v>2.854417864051223E-2</v>
      </c>
    </row>
    <row r="2326" spans="1:82" x14ac:dyDescent="0.3">
      <c r="A2326">
        <v>0</v>
      </c>
      <c r="B2326" t="s">
        <v>1439</v>
      </c>
      <c r="C2326" t="s">
        <v>1463</v>
      </c>
      <c r="D2326">
        <v>45075</v>
      </c>
      <c r="E2326" s="2">
        <f t="shared" si="234"/>
        <v>0.65972616196879963</v>
      </c>
      <c r="F2326" s="2" t="s">
        <v>1940</v>
      </c>
      <c r="G2326" s="3">
        <v>9229</v>
      </c>
      <c r="H2326" s="1">
        <v>6.682837600683027</v>
      </c>
      <c r="I2326" s="1">
        <f t="shared" si="233"/>
        <v>0.94005988881791325</v>
      </c>
      <c r="J2326" s="1">
        <v>2.5513180097300001</v>
      </c>
      <c r="K2326" s="1">
        <v>291.99936643400002</v>
      </c>
      <c r="L2326" s="2">
        <v>5.6365238419999963E-2</v>
      </c>
      <c r="M2326" s="2">
        <v>4.8520165154024276E-2</v>
      </c>
      <c r="N2326" s="7">
        <v>0</v>
      </c>
      <c r="O2326" s="2">
        <v>3.8070887451018547E-2</v>
      </c>
      <c r="P2326" s="3">
        <v>710919.06527080992</v>
      </c>
      <c r="Q2326" s="3">
        <v>23122.89682776788</v>
      </c>
      <c r="R2326" s="3">
        <v>317318.6456618727</v>
      </c>
      <c r="S2326" s="3">
        <v>63.846639300987313</v>
      </c>
      <c r="T2326" s="3">
        <v>61474.054928284662</v>
      </c>
      <c r="V2326">
        <v>45075</v>
      </c>
      <c r="W2326" s="2">
        <v>0.50189031262408579</v>
      </c>
      <c r="X2326" s="2">
        <v>0.17927845627398933</v>
      </c>
      <c r="Y2326" s="2">
        <v>-1.0468917576657138E-2</v>
      </c>
      <c r="Z2326" s="2">
        <v>0.72757304437697501</v>
      </c>
      <c r="AA2326" s="2">
        <v>0.8416401493512663</v>
      </c>
      <c r="AB2326" s="2">
        <v>0.13913062320815875</v>
      </c>
      <c r="AC2326" s="2">
        <v>4.8520165154024276E-2</v>
      </c>
      <c r="AD2326" s="2">
        <v>0</v>
      </c>
      <c r="AE2326" s="2">
        <v>3.8070887451018547E-2</v>
      </c>
      <c r="AF2326">
        <v>198144.69104738714</v>
      </c>
      <c r="AG2326">
        <v>41.466242279554223</v>
      </c>
      <c r="AH2326">
        <v>7793.451927209886</v>
      </c>
      <c r="AI2326">
        <v>30709.912362949748</v>
      </c>
      <c r="AJ2326">
        <v>0.76810882687132076</v>
      </c>
      <c r="AK2326">
        <v>515463.33670925983</v>
      </c>
      <c r="AL2326">
        <v>105.31288158054154</v>
      </c>
      <c r="AM2326">
        <v>19793.230222806702</v>
      </c>
      <c r="AN2326">
        <v>80184.188995637596</v>
      </c>
      <c r="AO2326">
        <v>1.9761937655801272</v>
      </c>
      <c r="AP2326">
        <v>317318.6456618727</v>
      </c>
      <c r="AQ2326">
        <v>63.84663930098732</v>
      </c>
      <c r="AR2326">
        <v>11999.778295596816</v>
      </c>
      <c r="AS2326">
        <v>49474.276632687848</v>
      </c>
      <c r="AT2326">
        <v>1.2080849387088064</v>
      </c>
      <c r="AU2326" s="3">
        <v>133610129.12699601</v>
      </c>
      <c r="AV2326" s="3">
        <v>4345717.2298106952</v>
      </c>
      <c r="AW2326">
        <v>297793.31904869003</v>
      </c>
      <c r="AX2326">
        <v>55967276.382010803</v>
      </c>
      <c r="AY2326">
        <v>9685.834195118121</v>
      </c>
      <c r="AZ2326">
        <v>1820355.6786304996</v>
      </c>
      <c r="BA2326">
        <v>1008712.3843194999</v>
      </c>
      <c r="BB2326">
        <v>189577405.50900683</v>
      </c>
      <c r="BC2326">
        <v>32808.731022886001</v>
      </c>
      <c r="BD2326">
        <v>6166072.9084411953</v>
      </c>
      <c r="BE2326">
        <v>710919.06527080992</v>
      </c>
      <c r="BF2326">
        <v>133610129.12699601</v>
      </c>
      <c r="BG2326">
        <v>23122.89682776788</v>
      </c>
      <c r="BH2326">
        <v>4345717.2298106952</v>
      </c>
      <c r="BI2326">
        <v>2.8321932653266826</v>
      </c>
      <c r="BJ2326">
        <v>9.5150308660097096</v>
      </c>
      <c r="BK2326">
        <v>6.682837600683027</v>
      </c>
      <c r="BL2326">
        <v>46.805141771798333</v>
      </c>
      <c r="BM2326">
        <v>47.745201660616246</v>
      </c>
      <c r="BN2326">
        <f t="shared" si="230"/>
        <v>0.94005988881791325</v>
      </c>
      <c r="BO2326">
        <v>0.65972616196879963</v>
      </c>
      <c r="BP2326">
        <v>2.2626502021999489E-2</v>
      </c>
      <c r="BQ2326">
        <v>0.59442181943405215</v>
      </c>
      <c r="BR2326">
        <v>0.27976190476190477</v>
      </c>
      <c r="BS2326">
        <v>0.13793103448275862</v>
      </c>
      <c r="BT2326">
        <v>0.27777777777777779</v>
      </c>
      <c r="BU2326">
        <v>-2.6921250383645932E-2</v>
      </c>
      <c r="BV2326">
        <v>0.72757304437697501</v>
      </c>
      <c r="BW2326">
        <v>0.87307069434778661</v>
      </c>
      <c r="BX2326">
        <v>0.13913062320815875</v>
      </c>
      <c r="BY2326">
        <f t="shared" si="231"/>
        <v>0.14270522679074668</v>
      </c>
      <c r="BZ2326">
        <v>0</v>
      </c>
      <c r="CA2326">
        <f t="shared" si="232"/>
        <v>6.0589380347655833E-2</v>
      </c>
      <c r="CC2326">
        <v>0.14270522679074668</v>
      </c>
      <c r="CD2326">
        <v>6.0589380347655833E-2</v>
      </c>
    </row>
    <row r="2327" spans="1:82" x14ac:dyDescent="0.3">
      <c r="A2327">
        <v>0</v>
      </c>
      <c r="B2327" t="s">
        <v>1439</v>
      </c>
      <c r="C2327" t="s">
        <v>58</v>
      </c>
      <c r="D2327">
        <v>45077</v>
      </c>
      <c r="E2327" s="2">
        <f t="shared" si="234"/>
        <v>0.61916609333843142</v>
      </c>
      <c r="F2327" s="2" t="s">
        <v>1939</v>
      </c>
      <c r="G2327" s="3">
        <v>32027</v>
      </c>
      <c r="H2327" s="1">
        <v>27.375611416151528</v>
      </c>
      <c r="I2327" s="1">
        <f t="shared" si="233"/>
        <v>-0.32703623315077834</v>
      </c>
      <c r="J2327" s="1">
        <v>2.5463601647299998</v>
      </c>
      <c r="K2327" s="1">
        <v>239.45211828500001</v>
      </c>
      <c r="L2327" s="2">
        <v>0.10304941953000002</v>
      </c>
      <c r="M2327" s="2">
        <v>3.1368304829940338E-2</v>
      </c>
      <c r="N2327" s="7">
        <v>0</v>
      </c>
      <c r="O2327" s="2">
        <v>2.9481293022146068E-2</v>
      </c>
      <c r="P2327" s="3">
        <v>1427101.8782972603</v>
      </c>
      <c r="Q2327" s="3">
        <v>46416.998933642484</v>
      </c>
      <c r="R2327" s="3">
        <v>726518.9095745649</v>
      </c>
      <c r="S2327" s="3">
        <v>190.99996712701827</v>
      </c>
      <c r="T2327" s="3">
        <v>125862.69154977592</v>
      </c>
      <c r="V2327">
        <v>45077</v>
      </c>
      <c r="W2327" s="2">
        <v>0.63229565573632895</v>
      </c>
      <c r="X2327" s="2">
        <v>0.73439721978918537</v>
      </c>
      <c r="Y2327" s="2">
        <v>8.0288130272559016E-3</v>
      </c>
      <c r="Z2327" s="2">
        <v>0.72615918912002841</v>
      </c>
      <c r="AA2327" s="2">
        <v>0.69018134887431837</v>
      </c>
      <c r="AB2327" s="2">
        <v>0.25436475321216101</v>
      </c>
      <c r="AC2327" s="2">
        <v>3.1368304829940338E-2</v>
      </c>
      <c r="AD2327" s="2">
        <v>0</v>
      </c>
      <c r="AE2327" s="2">
        <v>2.9481293022146068E-2</v>
      </c>
      <c r="AF2327">
        <v>472561.08053777588</v>
      </c>
      <c r="AG2327">
        <v>128.00611139162328</v>
      </c>
      <c r="AH2327">
        <v>24058.352546007798</v>
      </c>
      <c r="AI2327">
        <v>58156.992960396186</v>
      </c>
      <c r="AJ2327">
        <v>2.0821478013031052</v>
      </c>
      <c r="AK2327">
        <v>1199079.9901123408</v>
      </c>
      <c r="AL2327">
        <v>319.00607851864152</v>
      </c>
      <c r="AM2327">
        <v>59956.205355232421</v>
      </c>
      <c r="AN2327">
        <v>148121.83170094746</v>
      </c>
      <c r="AO2327">
        <v>5.2334182409780121</v>
      </c>
      <c r="AP2327">
        <v>726518.9095745649</v>
      </c>
      <c r="AQ2327">
        <v>190.99996712701824</v>
      </c>
      <c r="AR2327">
        <v>35897.852809224627</v>
      </c>
      <c r="AS2327">
        <v>89964.838740551262</v>
      </c>
      <c r="AT2327">
        <v>3.1512704396749069</v>
      </c>
      <c r="AU2327" s="3">
        <v>268209527.0071871</v>
      </c>
      <c r="AV2327" s="3">
        <v>8723610.7795887683</v>
      </c>
      <c r="AW2327">
        <v>739500.77123973996</v>
      </c>
      <c r="AX2327">
        <v>138981774.94679672</v>
      </c>
      <c r="AY2327">
        <v>24052.527035433523</v>
      </c>
      <c r="AZ2327">
        <v>4520431.9310393762</v>
      </c>
      <c r="BA2327">
        <v>2166602.6495370003</v>
      </c>
      <c r="BB2327">
        <v>407191301.95398384</v>
      </c>
      <c r="BC2327">
        <v>70469.525969075999</v>
      </c>
      <c r="BD2327">
        <v>13244042.710628143</v>
      </c>
      <c r="BE2327">
        <v>1427101.8782972603</v>
      </c>
      <c r="BF2327">
        <v>268209527.0071871</v>
      </c>
      <c r="BG2327">
        <v>46416.998933642484</v>
      </c>
      <c r="BH2327">
        <v>8723610.7795887683</v>
      </c>
      <c r="BI2327">
        <v>14.062386536463405</v>
      </c>
      <c r="BJ2327">
        <v>41.437997952614936</v>
      </c>
      <c r="BK2327">
        <v>27.375611416151528</v>
      </c>
      <c r="BL2327">
        <v>51.565978493976715</v>
      </c>
      <c r="BM2327">
        <v>51.238942260825937</v>
      </c>
      <c r="BN2327">
        <f t="shared" si="230"/>
        <v>-0.32703623315077834</v>
      </c>
      <c r="BO2327">
        <v>0.61916609333843142</v>
      </c>
      <c r="BP2327">
        <v>0.1054379669240582</v>
      </c>
      <c r="BQ2327">
        <v>0.21401761317287923</v>
      </c>
      <c r="BR2327">
        <v>0.15476190476190477</v>
      </c>
      <c r="BS2327">
        <v>0.41379310344827586</v>
      </c>
      <c r="BT2327">
        <v>0.44444444444444442</v>
      </c>
      <c r="BU2327">
        <v>9.3655993856385719E-3</v>
      </c>
      <c r="BV2327">
        <v>0.72615918912002841</v>
      </c>
      <c r="BW2327">
        <v>0.71595575609369133</v>
      </c>
      <c r="BX2327">
        <v>0.25436475321216101</v>
      </c>
      <c r="BY2327">
        <f t="shared" si="231"/>
        <v>4.6517683365627192E-2</v>
      </c>
      <c r="BZ2327">
        <v>0</v>
      </c>
      <c r="CA2327">
        <f t="shared" si="232"/>
        <v>2.6136782584115739E-2</v>
      </c>
      <c r="CC2327">
        <v>4.6517683365627192E-2</v>
      </c>
      <c r="CD2327">
        <v>2.6136782584115739E-2</v>
      </c>
    </row>
    <row r="2328" spans="1:82" x14ac:dyDescent="0.3">
      <c r="A2328">
        <v>0</v>
      </c>
      <c r="B2328" t="s">
        <v>1439</v>
      </c>
      <c r="C2328" t="s">
        <v>507</v>
      </c>
      <c r="D2328">
        <v>45079</v>
      </c>
      <c r="E2328" s="2">
        <f t="shared" si="234"/>
        <v>0.608422335174025</v>
      </c>
      <c r="F2328" s="2" t="s">
        <v>1939</v>
      </c>
      <c r="G2328" s="3">
        <v>99271</v>
      </c>
      <c r="H2328" s="1">
        <v>34.010977923270772</v>
      </c>
      <c r="I2328" s="1">
        <f t="shared" si="233"/>
        <v>3.093673396030681</v>
      </c>
      <c r="J2328" s="1">
        <v>2.5589494642399999</v>
      </c>
      <c r="K2328" s="1">
        <v>284.79377002000001</v>
      </c>
      <c r="L2328" s="2">
        <v>5.5628605459999925E-2</v>
      </c>
      <c r="M2328" s="2">
        <v>0.17653013831705255</v>
      </c>
      <c r="N2328" s="7">
        <v>0</v>
      </c>
      <c r="O2328" s="2">
        <v>3.4345386708000664E-2</v>
      </c>
      <c r="P2328" s="3">
        <v>2737666.4653657009</v>
      </c>
      <c r="Q2328" s="3">
        <v>89043.580795483605</v>
      </c>
      <c r="R2328" s="3">
        <v>2517985.1976562878</v>
      </c>
      <c r="S2328" s="3">
        <v>535.78877135302628</v>
      </c>
      <c r="T2328" s="3">
        <v>542645.81282004016</v>
      </c>
      <c r="V2328">
        <v>45079</v>
      </c>
      <c r="W2328" s="2">
        <v>0.69918869905803027</v>
      </c>
      <c r="X2328" s="2">
        <v>0.91240218344218338</v>
      </c>
      <c r="Y2328" s="2">
        <v>-7.5497504073844271E-2</v>
      </c>
      <c r="Z2328" s="2">
        <v>0.72974934720151108</v>
      </c>
      <c r="AA2328" s="2">
        <v>0.82087120277406656</v>
      </c>
      <c r="AB2328" s="2">
        <v>0.13731233580845337</v>
      </c>
      <c r="AC2328" s="2">
        <v>0.17653013831705255</v>
      </c>
      <c r="AD2328" s="2">
        <v>0</v>
      </c>
      <c r="AE2328" s="2">
        <v>3.4345386708000664E-2</v>
      </c>
      <c r="AF2328">
        <v>2249517.6838545809</v>
      </c>
      <c r="AG2328">
        <v>528.11604139409872</v>
      </c>
      <c r="AH2328">
        <v>99257.775827512</v>
      </c>
      <c r="AI2328">
        <v>388383.138625914</v>
      </c>
      <c r="AJ2328">
        <v>9.2133090617214659</v>
      </c>
      <c r="AK2328">
        <v>4767502.8815108687</v>
      </c>
      <c r="AL2328">
        <v>1063.9048127471249</v>
      </c>
      <c r="AM2328">
        <v>199957.6175090319</v>
      </c>
      <c r="AN2328">
        <v>830329.10976443416</v>
      </c>
      <c r="AO2328">
        <v>19.050314935364298</v>
      </c>
      <c r="AP2328">
        <v>2517985.1976562878</v>
      </c>
      <c r="AQ2328">
        <v>535.78877135302616</v>
      </c>
      <c r="AR2328">
        <v>100699.8416815199</v>
      </c>
      <c r="AS2328">
        <v>441945.97113852017</v>
      </c>
      <c r="AT2328">
        <v>9.8370058736428323</v>
      </c>
      <c r="AU2328" s="3">
        <v>514517035.50082982</v>
      </c>
      <c r="AV2328" s="3">
        <v>16734850.574703189</v>
      </c>
      <c r="AW2328">
        <v>1875096.8951221001</v>
      </c>
      <c r="AX2328">
        <v>352405710.46924752</v>
      </c>
      <c r="AY2328">
        <v>60988.197062150801</v>
      </c>
      <c r="AZ2328">
        <v>11462121.755860621</v>
      </c>
      <c r="BA2328">
        <v>4612763.360487801</v>
      </c>
      <c r="BB2328">
        <v>866922745.97007728</v>
      </c>
      <c r="BC2328">
        <v>150031.77785763441</v>
      </c>
      <c r="BD2328">
        <v>28196972.33056381</v>
      </c>
      <c r="BE2328">
        <v>2737666.4653657009</v>
      </c>
      <c r="BF2328">
        <v>514517035.50082982</v>
      </c>
      <c r="BG2328">
        <v>89043.580795483605</v>
      </c>
      <c r="BH2328">
        <v>16734850.574703189</v>
      </c>
      <c r="BI2328">
        <v>25.690810240282996</v>
      </c>
      <c r="BJ2328">
        <v>59.701788163553772</v>
      </c>
      <c r="BK2328">
        <v>34.010977923270772</v>
      </c>
      <c r="BL2328">
        <v>47.48626441966217</v>
      </c>
      <c r="BM2328">
        <v>50.579937815692851</v>
      </c>
      <c r="BN2328">
        <f t="shared" si="230"/>
        <v>3.093673396030681</v>
      </c>
      <c r="BO2328">
        <v>0.608422335174025</v>
      </c>
      <c r="BP2328">
        <v>0.18928394386760519</v>
      </c>
      <c r="BQ2328">
        <v>0.4832459118655093</v>
      </c>
      <c r="BR2328">
        <v>0.17261904761904762</v>
      </c>
      <c r="BS2328">
        <v>0.13793103448275862</v>
      </c>
      <c r="BT2328">
        <v>0.3888888888888889</v>
      </c>
      <c r="BU2328">
        <v>-8.8596010839792724E-2</v>
      </c>
      <c r="BV2328">
        <v>0.72974934720151108</v>
      </c>
      <c r="BW2328">
        <v>0.85152614395650061</v>
      </c>
      <c r="BX2328">
        <v>0.13731233580845337</v>
      </c>
      <c r="BY2328">
        <f t="shared" si="231"/>
        <v>8.4379764303953705E-2</v>
      </c>
      <c r="BZ2328">
        <v>0</v>
      </c>
      <c r="CA2328">
        <f t="shared" si="232"/>
        <v>5.5344697043611529E-2</v>
      </c>
      <c r="CC2328">
        <v>8.4379764303953705E-2</v>
      </c>
      <c r="CD2328">
        <v>5.5344697043611529E-2</v>
      </c>
    </row>
    <row r="2329" spans="1:82" x14ac:dyDescent="0.3">
      <c r="A2329">
        <v>0</v>
      </c>
      <c r="B2329" t="s">
        <v>1439</v>
      </c>
      <c r="C2329" t="s">
        <v>1464</v>
      </c>
      <c r="D2329">
        <v>45081</v>
      </c>
      <c r="E2329" s="2">
        <f t="shared" si="234"/>
        <v>0.58849070175429541</v>
      </c>
      <c r="F2329" s="2" t="s">
        <v>1939</v>
      </c>
      <c r="G2329" s="3">
        <v>1355</v>
      </c>
      <c r="H2329" s="1">
        <v>0.37477849455364942</v>
      </c>
      <c r="I2329" s="1">
        <f t="shared" si="233"/>
        <v>-4.5671131314928886</v>
      </c>
      <c r="J2329" s="1">
        <v>2.6353779182800001</v>
      </c>
      <c r="K2329" s="1">
        <v>274.58126101900001</v>
      </c>
      <c r="L2329" s="2">
        <v>8.2222410760000031E-2</v>
      </c>
      <c r="M2329" s="2">
        <v>1.0752600090898963E-3</v>
      </c>
      <c r="N2329" s="7">
        <v>0</v>
      </c>
      <c r="O2329" s="2">
        <v>2.7385968352345341E-2</v>
      </c>
      <c r="P2329" s="3">
        <v>9081.0603035990007</v>
      </c>
      <c r="Q2329" s="3">
        <v>295.36473382785209</v>
      </c>
      <c r="R2329" s="3">
        <v>2918.4413982006445</v>
      </c>
      <c r="S2329" s="3">
        <v>0.13231311734104023</v>
      </c>
      <c r="T2329" s="3">
        <v>969.30667181255649</v>
      </c>
      <c r="V2329">
        <v>45081</v>
      </c>
      <c r="W2329" s="2">
        <v>0.50287322852649596</v>
      </c>
      <c r="X2329" s="2">
        <v>1.0054068939427884E-2</v>
      </c>
      <c r="Y2329" s="2">
        <v>0.18313892107062688</v>
      </c>
      <c r="Z2329" s="2">
        <v>0.75154485947040039</v>
      </c>
      <c r="AA2329" s="2">
        <v>0.7914353252041213</v>
      </c>
      <c r="AB2329" s="2">
        <v>0.2029558566837697</v>
      </c>
      <c r="AC2329" s="2">
        <v>1.0752600090898963E-3</v>
      </c>
      <c r="AD2329" s="2">
        <v>0</v>
      </c>
      <c r="AE2329" s="2">
        <v>2.7385968352345341E-2</v>
      </c>
      <c r="AF2329">
        <v>20622.0893649682</v>
      </c>
      <c r="AG2329">
        <v>5.9286703036025692</v>
      </c>
      <c r="AH2329">
        <v>1114.2752384434332</v>
      </c>
      <c r="AI2329">
        <v>5601.3094830534401</v>
      </c>
      <c r="AJ2329">
        <v>9.3808110109426829E-2</v>
      </c>
      <c r="AK2329">
        <v>23540.530763168845</v>
      </c>
      <c r="AL2329">
        <v>6.06098342094361</v>
      </c>
      <c r="AM2329">
        <v>1139.1430794304408</v>
      </c>
      <c r="AN2329">
        <v>6545.7483138789894</v>
      </c>
      <c r="AO2329">
        <v>0.10100856973466206</v>
      </c>
      <c r="AP2329">
        <v>2918.4413982006445</v>
      </c>
      <c r="AQ2329">
        <v>0.13231311734104079</v>
      </c>
      <c r="AR2329">
        <v>24.867840987007639</v>
      </c>
      <c r="AS2329">
        <v>944.4388308255493</v>
      </c>
      <c r="AT2329">
        <v>7.200459625235231E-3</v>
      </c>
      <c r="AU2329" s="3">
        <v>1706694.4734583963</v>
      </c>
      <c r="AV2329" s="3">
        <v>55510.848075606518</v>
      </c>
      <c r="AW2329">
        <v>20735.477810673001</v>
      </c>
      <c r="AX2329">
        <v>3897025.6997378836</v>
      </c>
      <c r="AY2329">
        <v>674.428830950004</v>
      </c>
      <c r="AZ2329">
        <v>126752.15448874375</v>
      </c>
      <c r="BA2329">
        <v>29816.538114272</v>
      </c>
      <c r="BB2329">
        <v>5603720.1731962794</v>
      </c>
      <c r="BC2329">
        <v>969.79356477785609</v>
      </c>
      <c r="BD2329">
        <v>182263.00256435026</v>
      </c>
      <c r="BE2329">
        <v>9081.0603035990007</v>
      </c>
      <c r="BF2329">
        <v>1706694.4734583963</v>
      </c>
      <c r="BG2329">
        <v>295.36473382785209</v>
      </c>
      <c r="BH2329">
        <v>55510.848075606518</v>
      </c>
      <c r="BI2329">
        <v>0.52896556757704416</v>
      </c>
      <c r="BJ2329">
        <v>0.90374406213069358</v>
      </c>
      <c r="BK2329">
        <v>0.37477849455364942</v>
      </c>
      <c r="BL2329">
        <v>42.61768676610928</v>
      </c>
      <c r="BM2329">
        <v>38.050573634616391</v>
      </c>
      <c r="BN2329">
        <f t="shared" si="230"/>
        <v>-4.5671131314928886</v>
      </c>
      <c r="BO2329">
        <v>0.58849070175429541</v>
      </c>
      <c r="BP2329">
        <v>3.769622271294491E-3</v>
      </c>
      <c r="BQ2329">
        <v>0.43098366608465211</v>
      </c>
      <c r="BR2329">
        <v>8.3333333333333329E-2</v>
      </c>
      <c r="BS2329">
        <v>0.13793103448275862</v>
      </c>
      <c r="BT2329">
        <v>0.22222222222222221</v>
      </c>
      <c r="BU2329">
        <v>0.13079208846785803</v>
      </c>
      <c r="BV2329">
        <v>0.75154485947040039</v>
      </c>
      <c r="BW2329">
        <v>0.82099100124908853</v>
      </c>
      <c r="BX2329">
        <v>0.2029558566837697</v>
      </c>
      <c r="BY2329">
        <f t="shared" si="231"/>
        <v>4.2745449846714766E-2</v>
      </c>
      <c r="BZ2329">
        <v>0</v>
      </c>
      <c r="CA2329">
        <f t="shared" si="232"/>
        <v>3.0362382033711919E-2</v>
      </c>
      <c r="CC2329">
        <v>4.2745449846714766E-2</v>
      </c>
      <c r="CD2329">
        <v>3.0362382033711919E-2</v>
      </c>
    </row>
    <row r="2330" spans="1:82" x14ac:dyDescent="0.3">
      <c r="A2330">
        <v>0</v>
      </c>
      <c r="B2330" t="s">
        <v>1439</v>
      </c>
      <c r="C2330" t="s">
        <v>1465</v>
      </c>
      <c r="D2330">
        <v>45083</v>
      </c>
      <c r="E2330" s="2">
        <f t="shared" si="234"/>
        <v>0.64561632920990331</v>
      </c>
      <c r="F2330" s="2" t="s">
        <v>1940</v>
      </c>
      <c r="G2330" s="3">
        <v>63642</v>
      </c>
      <c r="H2330" s="1">
        <v>33.876897933283587</v>
      </c>
      <c r="I2330" s="1">
        <f t="shared" si="233"/>
        <v>-4.0420950410069736</v>
      </c>
      <c r="J2330" s="1">
        <v>2.5802712060999999</v>
      </c>
      <c r="K2330" s="1">
        <v>216.40713907400001</v>
      </c>
      <c r="L2330" s="2">
        <v>8.0678811739999912E-2</v>
      </c>
      <c r="M2330" s="2">
        <v>0.11965118507668632</v>
      </c>
      <c r="N2330" s="7">
        <v>0</v>
      </c>
      <c r="O2330" s="2">
        <v>1.8760006147925994E-2</v>
      </c>
      <c r="P2330" s="3">
        <v>2281306.6287090997</v>
      </c>
      <c r="Q2330" s="3">
        <v>74200.313910626792</v>
      </c>
      <c r="R2330" s="3">
        <v>1531827.3002781936</v>
      </c>
      <c r="S2330" s="3">
        <v>454.23424191693476</v>
      </c>
      <c r="T2330" s="3">
        <v>227225.89259843016</v>
      </c>
      <c r="V2330">
        <v>45083</v>
      </c>
      <c r="W2330" s="2">
        <v>0.6985033273013187</v>
      </c>
      <c r="X2330" s="2">
        <v>0.90880526024002772</v>
      </c>
      <c r="Y2330" s="2">
        <v>0.12708154463694077</v>
      </c>
      <c r="Z2330" s="2">
        <v>0.73582978271654187</v>
      </c>
      <c r="AA2330" s="2">
        <v>0.62375798644785629</v>
      </c>
      <c r="AB2330" s="2">
        <v>0.19914567332153776</v>
      </c>
      <c r="AC2330" s="2">
        <v>0.11965118507668632</v>
      </c>
      <c r="AD2330" s="2">
        <v>0</v>
      </c>
      <c r="AE2330" s="2">
        <v>1.8760006147925994E-2</v>
      </c>
      <c r="AF2330">
        <v>1456180.0629535669</v>
      </c>
      <c r="AG2330">
        <v>404.51836075955038</v>
      </c>
      <c r="AH2330">
        <v>76027.974201263758</v>
      </c>
      <c r="AI2330">
        <v>136848.98553360373</v>
      </c>
      <c r="AJ2330">
        <v>6.5026491010441374</v>
      </c>
      <c r="AK2330">
        <v>2988007.3632317604</v>
      </c>
      <c r="AL2330">
        <v>858.75260267648514</v>
      </c>
      <c r="AM2330">
        <v>161399.89442992047</v>
      </c>
      <c r="AN2330">
        <v>278702.95790337719</v>
      </c>
      <c r="AO2330">
        <v>13.589838301266665</v>
      </c>
      <c r="AP2330">
        <v>1531827.3002781936</v>
      </c>
      <c r="AQ2330">
        <v>454.23424191693476</v>
      </c>
      <c r="AR2330">
        <v>85371.920228656716</v>
      </c>
      <c r="AS2330">
        <v>141853.97236977346</v>
      </c>
      <c r="AT2330">
        <v>7.0871892002225279</v>
      </c>
      <c r="AU2330" s="3">
        <v>428748767.7995882</v>
      </c>
      <c r="AV2330" s="3">
        <v>13945206.996363198</v>
      </c>
      <c r="AW2330">
        <v>2192171.6723744003</v>
      </c>
      <c r="AX2330">
        <v>411996744.10604477</v>
      </c>
      <c r="AY2330">
        <v>71301.167580531197</v>
      </c>
      <c r="AZ2330">
        <v>13400341.435085032</v>
      </c>
      <c r="BA2330">
        <v>4473478.3010834996</v>
      </c>
      <c r="BB2330">
        <v>840745511.90563285</v>
      </c>
      <c r="BC2330">
        <v>145501.48149115799</v>
      </c>
      <c r="BD2330">
        <v>27345548.431448232</v>
      </c>
      <c r="BE2330">
        <v>2281306.6287090997</v>
      </c>
      <c r="BF2330">
        <v>428748767.7995882</v>
      </c>
      <c r="BG2330">
        <v>74200.313910626792</v>
      </c>
      <c r="BH2330">
        <v>13945206.996363198</v>
      </c>
      <c r="BI2330">
        <v>27.036727713392427</v>
      </c>
      <c r="BJ2330">
        <v>60.91362564667601</v>
      </c>
      <c r="BK2330">
        <v>33.876897933283587</v>
      </c>
      <c r="BL2330">
        <v>49.691573784708922</v>
      </c>
      <c r="BM2330">
        <v>45.649478743701948</v>
      </c>
      <c r="BN2330">
        <f t="shared" si="230"/>
        <v>-4.0420950410069736</v>
      </c>
      <c r="BO2330">
        <v>0.64561632920990331</v>
      </c>
      <c r="BP2330">
        <v>0.21137784199801637</v>
      </c>
      <c r="BQ2330">
        <v>0.31182807366780274</v>
      </c>
      <c r="BR2330">
        <v>0.23214285714285715</v>
      </c>
      <c r="BS2330">
        <v>0.31034482758620691</v>
      </c>
      <c r="BT2330">
        <v>0.5</v>
      </c>
      <c r="BU2330">
        <v>0.11575672355330127</v>
      </c>
      <c r="BV2330">
        <v>0.73582978271654187</v>
      </c>
      <c r="BW2330">
        <v>0.64705185316167668</v>
      </c>
      <c r="BX2330">
        <v>0.19914567332153776</v>
      </c>
      <c r="BY2330">
        <f t="shared" si="231"/>
        <v>6.3135487489885511E-2</v>
      </c>
      <c r="BZ2330">
        <v>0</v>
      </c>
      <c r="CA2330">
        <f t="shared" si="232"/>
        <v>2.10478953560965E-2</v>
      </c>
      <c r="CC2330">
        <v>6.3135487489885511E-2</v>
      </c>
      <c r="CD2330">
        <v>2.10478953560965E-2</v>
      </c>
    </row>
    <row r="2331" spans="1:82" x14ac:dyDescent="0.3">
      <c r="A2331">
        <v>0</v>
      </c>
      <c r="B2331" t="s">
        <v>1439</v>
      </c>
      <c r="C2331" t="s">
        <v>64</v>
      </c>
      <c r="D2331">
        <v>45085</v>
      </c>
      <c r="E2331" s="2">
        <f t="shared" si="234"/>
        <v>0.61679631999609386</v>
      </c>
      <c r="F2331" s="2" t="s">
        <v>1939</v>
      </c>
      <c r="G2331" s="3">
        <v>21109</v>
      </c>
      <c r="H2331" s="1">
        <v>23.202029332476059</v>
      </c>
      <c r="I2331" s="1">
        <f t="shared" si="233"/>
        <v>0.96127612067759571</v>
      </c>
      <c r="J2331" s="1">
        <v>2.5389275733400001</v>
      </c>
      <c r="K2331" s="1">
        <v>296.63519665500002</v>
      </c>
      <c r="L2331" s="2">
        <v>4.499701142000001E-2</v>
      </c>
      <c r="M2331" s="2">
        <v>7.1810858162359242E-2</v>
      </c>
      <c r="N2331" s="7">
        <v>0</v>
      </c>
      <c r="O2331" s="2">
        <v>3.456733636616878E-2</v>
      </c>
      <c r="P2331" s="3">
        <v>1389650.8770230899</v>
      </c>
      <c r="Q2331" s="3">
        <v>45198.891724449328</v>
      </c>
      <c r="R2331" s="3">
        <v>805654.83860443765</v>
      </c>
      <c r="S2331" s="3">
        <v>257.4046712702949</v>
      </c>
      <c r="T2331" s="3">
        <v>186897.80950403889</v>
      </c>
      <c r="V2331">
        <v>45085</v>
      </c>
      <c r="W2331" s="2">
        <v>0.61777240240422504</v>
      </c>
      <c r="X2331" s="2">
        <v>0.62243379978663371</v>
      </c>
      <c r="Y2331" s="2">
        <v>-1.7674780153395097E-3</v>
      </c>
      <c r="Z2331" s="2">
        <v>0.72403959715830168</v>
      </c>
      <c r="AA2331" s="2">
        <v>0.85500216752006752</v>
      </c>
      <c r="AB2331" s="2">
        <v>0.11106956019098201</v>
      </c>
      <c r="AC2331" s="2">
        <v>7.1810858162359242E-2</v>
      </c>
      <c r="AD2331" s="2">
        <v>0</v>
      </c>
      <c r="AE2331" s="2">
        <v>3.456733636616878E-2</v>
      </c>
      <c r="AF2331">
        <v>381292.61285875394</v>
      </c>
      <c r="AG2331">
        <v>102.04229499876038</v>
      </c>
      <c r="AH2331">
        <v>19178.533594955836</v>
      </c>
      <c r="AI2331">
        <v>68307.261597230026</v>
      </c>
      <c r="AJ2331">
        <v>1.6693400389593722</v>
      </c>
      <c r="AK2331">
        <v>1186947.4514631915</v>
      </c>
      <c r="AL2331">
        <v>359.44696626905528</v>
      </c>
      <c r="AM2331">
        <v>67556.945071450784</v>
      </c>
      <c r="AN2331">
        <v>206826.65962477395</v>
      </c>
      <c r="AO2331">
        <v>5.5558642000911878</v>
      </c>
      <c r="AP2331">
        <v>805654.83860443765</v>
      </c>
      <c r="AQ2331">
        <v>257.4046712702949</v>
      </c>
      <c r="AR2331">
        <v>48378.411476494948</v>
      </c>
      <c r="AS2331">
        <v>138519.39802754391</v>
      </c>
      <c r="AT2331">
        <v>3.8865241611318155</v>
      </c>
      <c r="AU2331" s="3">
        <v>261170985.82771951</v>
      </c>
      <c r="AV2331" s="3">
        <v>8494679.7106930073</v>
      </c>
      <c r="AW2331">
        <v>579882.90107071004</v>
      </c>
      <c r="AX2331">
        <v>108983192.42722924</v>
      </c>
      <c r="AY2331">
        <v>18860.898727673077</v>
      </c>
      <c r="AZ2331">
        <v>3544717.3068788778</v>
      </c>
      <c r="BA2331">
        <v>1969533.7780937999</v>
      </c>
      <c r="BB2331">
        <v>370154178.25494874</v>
      </c>
      <c r="BC2331">
        <v>64059.790452122405</v>
      </c>
      <c r="BD2331">
        <v>12039397.017571885</v>
      </c>
      <c r="BE2331">
        <v>1389650.8770230899</v>
      </c>
      <c r="BF2331">
        <v>261170985.82771951</v>
      </c>
      <c r="BG2331">
        <v>45198.891724449328</v>
      </c>
      <c r="BH2331">
        <v>8494679.7106930073</v>
      </c>
      <c r="BI2331">
        <v>9.7022270813994833</v>
      </c>
      <c r="BJ2331">
        <v>32.904256413875544</v>
      </c>
      <c r="BK2331">
        <v>23.202029332476059</v>
      </c>
      <c r="BL2331">
        <v>43.996239891922102</v>
      </c>
      <c r="BM2331">
        <v>44.957516012599697</v>
      </c>
      <c r="BN2331">
        <f t="shared" si="230"/>
        <v>0.96127612067759571</v>
      </c>
      <c r="BO2331">
        <v>0.61679631999609386</v>
      </c>
      <c r="BP2331">
        <v>7.2467626166161841E-2</v>
      </c>
      <c r="BQ2331">
        <v>0.56462746246786988</v>
      </c>
      <c r="BR2331">
        <v>9.5238095238095233E-2</v>
      </c>
      <c r="BS2331">
        <v>0.13793103448275862</v>
      </c>
      <c r="BT2331">
        <v>0.33333333333333331</v>
      </c>
      <c r="BU2331">
        <v>-2.7528836662867161E-2</v>
      </c>
      <c r="BV2331">
        <v>0.72403959715830168</v>
      </c>
      <c r="BW2331">
        <v>0.88693170904571328</v>
      </c>
      <c r="BX2331">
        <v>0.11106956019098201</v>
      </c>
      <c r="BY2331">
        <f t="shared" si="231"/>
        <v>9.9865864767482049E-2</v>
      </c>
      <c r="BZ2331">
        <v>0</v>
      </c>
      <c r="CA2331">
        <f t="shared" si="232"/>
        <v>6.8293174647636387E-2</v>
      </c>
      <c r="CC2331">
        <v>9.9865864767482049E-2</v>
      </c>
      <c r="CD2331">
        <v>6.8293174647636387E-2</v>
      </c>
    </row>
    <row r="2332" spans="1:82" x14ac:dyDescent="0.3">
      <c r="A2332">
        <v>0</v>
      </c>
      <c r="B2332" t="s">
        <v>1439</v>
      </c>
      <c r="C2332" t="s">
        <v>141</v>
      </c>
      <c r="D2332">
        <v>45087</v>
      </c>
      <c r="E2332" s="2">
        <f t="shared" si="234"/>
        <v>0.52938671437117724</v>
      </c>
      <c r="F2332" s="2" t="s">
        <v>1937</v>
      </c>
      <c r="G2332" s="3">
        <v>1290</v>
      </c>
      <c r="H2332" s="1">
        <v>3.9326957839396441</v>
      </c>
      <c r="I2332" s="1">
        <f t="shared" si="233"/>
        <v>-1.8871839408507682</v>
      </c>
      <c r="J2332" s="1">
        <v>2.6228539401400002</v>
      </c>
      <c r="K2332" s="1">
        <v>226.70728385199999</v>
      </c>
      <c r="L2332" s="2">
        <v>6.3446001590000023E-2</v>
      </c>
      <c r="M2332" s="2">
        <v>1.5640656239609568E-3</v>
      </c>
      <c r="N2332" s="7">
        <v>0</v>
      </c>
      <c r="O2332" s="2">
        <v>9.3480902194923807E-3</v>
      </c>
      <c r="P2332" s="3">
        <v>199895.48840364002</v>
      </c>
      <c r="Q2332" s="3">
        <v>6501.6722444107209</v>
      </c>
      <c r="R2332" s="3">
        <v>105519.03193860254</v>
      </c>
      <c r="S2332" s="3">
        <v>32.461487734061038</v>
      </c>
      <c r="T2332" s="3">
        <v>23306.123498710331</v>
      </c>
      <c r="V2332">
        <v>45087</v>
      </c>
      <c r="W2332" s="2">
        <v>0.44149480122370655</v>
      </c>
      <c r="X2332" s="2">
        <v>0.105501236341261</v>
      </c>
      <c r="Y2332" s="2">
        <v>5.299331642413823E-2</v>
      </c>
      <c r="Z2332" s="2">
        <v>0.74797332943444272</v>
      </c>
      <c r="AA2332" s="2">
        <v>0.65344645973177018</v>
      </c>
      <c r="AB2332" s="2">
        <v>0.15660861177428051</v>
      </c>
      <c r="AC2332" s="2">
        <v>1.5640656239609568E-3</v>
      </c>
      <c r="AD2332" s="2">
        <v>0</v>
      </c>
      <c r="AE2332" s="2">
        <v>9.3480902194923807E-3</v>
      </c>
      <c r="AF2332">
        <v>73688.242427956313</v>
      </c>
      <c r="AG2332">
        <v>19.865889069177268</v>
      </c>
      <c r="AH2332">
        <v>3733.7323794168938</v>
      </c>
      <c r="AI2332">
        <v>12381.901945049472</v>
      </c>
      <c r="AJ2332">
        <v>0.32386406539090046</v>
      </c>
      <c r="AK2332">
        <v>179207.27436655885</v>
      </c>
      <c r="AL2332">
        <v>52.327376803238302</v>
      </c>
      <c r="AM2332">
        <v>9834.7685532651885</v>
      </c>
      <c r="AN2332">
        <v>29586.989269911504</v>
      </c>
      <c r="AO2332">
        <v>0.82213460459132026</v>
      </c>
      <c r="AP2332">
        <v>105519.03193860254</v>
      </c>
      <c r="AQ2332">
        <v>32.461487734061038</v>
      </c>
      <c r="AR2332">
        <v>6101.0361738482952</v>
      </c>
      <c r="AS2332">
        <v>17205.087324862034</v>
      </c>
      <c r="AT2332">
        <v>0.4982705392004198</v>
      </c>
      <c r="AU2332" s="3">
        <v>37568358.090580106</v>
      </c>
      <c r="AV2332" s="3">
        <v>1221924.2816145509</v>
      </c>
      <c r="AW2332">
        <v>97185.493756399999</v>
      </c>
      <c r="AX2332">
        <v>18265041.696577817</v>
      </c>
      <c r="AY2332">
        <v>3160.9929386672002</v>
      </c>
      <c r="AZ2332">
        <v>594077.01289311354</v>
      </c>
      <c r="BA2332">
        <v>297080.98216004</v>
      </c>
      <c r="BB2332">
        <v>55833399.787157916</v>
      </c>
      <c r="BC2332">
        <v>9662.665183077921</v>
      </c>
      <c r="BD2332">
        <v>1816001.2945076644</v>
      </c>
      <c r="BE2332">
        <v>199895.48840364002</v>
      </c>
      <c r="BF2332">
        <v>37568358.090580106</v>
      </c>
      <c r="BG2332">
        <v>6501.6722444107209</v>
      </c>
      <c r="BH2332">
        <v>1221924.2816145509</v>
      </c>
      <c r="BI2332">
        <v>1.807801708812343</v>
      </c>
      <c r="BJ2332">
        <v>5.7404974927519872</v>
      </c>
      <c r="BK2332">
        <v>3.9326957839396441</v>
      </c>
      <c r="BL2332">
        <v>52.3061807658219</v>
      </c>
      <c r="BM2332">
        <v>50.418996824971131</v>
      </c>
      <c r="BN2332">
        <f t="shared" si="230"/>
        <v>-1.8871839408507682</v>
      </c>
      <c r="BO2332">
        <v>0.52938671437117724</v>
      </c>
      <c r="BP2332">
        <v>1.1589231996578582E-2</v>
      </c>
      <c r="BQ2332">
        <v>0.31905081943715885</v>
      </c>
      <c r="BR2332">
        <v>8.9285714285714288E-2</v>
      </c>
      <c r="BS2332">
        <v>0.20689655172413793</v>
      </c>
      <c r="BT2332">
        <v>0.27777777777777779</v>
      </c>
      <c r="BU2332">
        <v>5.4044802885404281E-2</v>
      </c>
      <c r="BV2332">
        <v>0.74797332943444272</v>
      </c>
      <c r="BW2332">
        <v>0.67784902461801888</v>
      </c>
      <c r="BX2332">
        <v>0.15660861177428051</v>
      </c>
      <c r="BY2332">
        <f t="shared" si="231"/>
        <v>1.8932479597042442E-2</v>
      </c>
      <c r="BZ2332">
        <v>0</v>
      </c>
      <c r="CA2332">
        <f t="shared" si="232"/>
        <v>1.324076162766512E-2</v>
      </c>
      <c r="CC2332">
        <v>1.8932479597042442E-2</v>
      </c>
      <c r="CD2332">
        <v>1.324076162766512E-2</v>
      </c>
    </row>
    <row r="2333" spans="1:82" x14ac:dyDescent="0.3">
      <c r="A2333">
        <v>0</v>
      </c>
      <c r="B2333" t="s">
        <v>1439</v>
      </c>
      <c r="C2333" t="s">
        <v>1466</v>
      </c>
      <c r="D2333">
        <v>45089</v>
      </c>
      <c r="E2333" s="2">
        <f t="shared" si="234"/>
        <v>0.66654696456097906</v>
      </c>
      <c r="F2333" s="2" t="s">
        <v>1940</v>
      </c>
      <c r="G2333" s="3">
        <v>1473</v>
      </c>
      <c r="H2333" s="1">
        <v>0.37539230150842684</v>
      </c>
      <c r="I2333" s="1">
        <f t="shared" si="233"/>
        <v>-8.9015501427906685</v>
      </c>
      <c r="J2333" s="1">
        <v>2.4559230530199998</v>
      </c>
      <c r="K2333" s="1">
        <v>303.05598324499999</v>
      </c>
      <c r="L2333" s="2">
        <v>4.4647941799999868E-2</v>
      </c>
      <c r="M2333" s="2">
        <v>3.2216328688971429E-3</v>
      </c>
      <c r="N2333" s="7">
        <v>0</v>
      </c>
      <c r="O2333" s="2">
        <v>6.5262275154225668E-2</v>
      </c>
      <c r="P2333" s="3">
        <v>15427.471535804003</v>
      </c>
      <c r="Q2333" s="3">
        <v>501.78402867819193</v>
      </c>
      <c r="R2333" s="3">
        <v>16734.672553570803</v>
      </c>
      <c r="S2333" s="3">
        <v>3.5473133702409636</v>
      </c>
      <c r="T2333" s="3">
        <v>4603.1164624015182</v>
      </c>
      <c r="V2333">
        <v>45089</v>
      </c>
      <c r="W2333" s="2">
        <v>0.52158017332338491</v>
      </c>
      <c r="X2333" s="2">
        <v>1.0070535352331812E-2</v>
      </c>
      <c r="Y2333" s="2">
        <v>0.27814470487064263</v>
      </c>
      <c r="Z2333" s="2">
        <v>0.70036875278846789</v>
      </c>
      <c r="AA2333" s="2">
        <v>0.87350902885526716</v>
      </c>
      <c r="AB2333" s="2">
        <v>0.11020792498575555</v>
      </c>
      <c r="AC2333" s="2">
        <v>3.2216328688971429E-3</v>
      </c>
      <c r="AD2333" s="2">
        <v>0</v>
      </c>
      <c r="AE2333" s="2">
        <v>6.5262275154225668E-2</v>
      </c>
      <c r="AF2333">
        <v>44790.646799799382</v>
      </c>
      <c r="AG2333">
        <v>10.388917777354026</v>
      </c>
      <c r="AH2333">
        <v>1952.5649497655704</v>
      </c>
      <c r="AI2333">
        <v>10378.770284366905</v>
      </c>
      <c r="AJ2333">
        <v>0.18236062872611844</v>
      </c>
      <c r="AK2333">
        <v>61525.319353370185</v>
      </c>
      <c r="AL2333">
        <v>13.93623114759499</v>
      </c>
      <c r="AM2333">
        <v>2619.2715212301655</v>
      </c>
      <c r="AN2333">
        <v>14315.180175303827</v>
      </c>
      <c r="AO2333">
        <v>0.24762128000974687</v>
      </c>
      <c r="AP2333">
        <v>16734.672553570803</v>
      </c>
      <c r="AQ2333">
        <v>3.547313370240964</v>
      </c>
      <c r="AR2333">
        <v>666.70657146459507</v>
      </c>
      <c r="AS2333">
        <v>3936.4098909369222</v>
      </c>
      <c r="AT2333">
        <v>6.5260651283628429E-2</v>
      </c>
      <c r="AU2333" s="3">
        <v>2899439.0004390045</v>
      </c>
      <c r="AV2333" s="3">
        <v>94305.290349779389</v>
      </c>
      <c r="AW2333">
        <v>55568.929291585002</v>
      </c>
      <c r="AX2333">
        <v>10443624.571060484</v>
      </c>
      <c r="AY2333">
        <v>1807.3992970625802</v>
      </c>
      <c r="AZ2333">
        <v>339682.62388994131</v>
      </c>
      <c r="BA2333">
        <v>70996.400827389007</v>
      </c>
      <c r="BB2333">
        <v>13343063.571499489</v>
      </c>
      <c r="BC2333">
        <v>2309.183325740772</v>
      </c>
      <c r="BD2333">
        <v>433987.91423972067</v>
      </c>
      <c r="BE2333">
        <v>15427.471535804003</v>
      </c>
      <c r="BF2333">
        <v>2899439.0004390045</v>
      </c>
      <c r="BG2333">
        <v>501.78402867819193</v>
      </c>
      <c r="BH2333">
        <v>94305.290349779389</v>
      </c>
      <c r="BI2333">
        <v>0.60892667217494367</v>
      </c>
      <c r="BJ2333">
        <v>0.98431897368337051</v>
      </c>
      <c r="BK2333">
        <v>0.37539230150842684</v>
      </c>
      <c r="BL2333">
        <v>48.897879594371737</v>
      </c>
      <c r="BM2333">
        <v>39.996329451581069</v>
      </c>
      <c r="BN2333">
        <f t="shared" si="230"/>
        <v>-8.9015501427906685</v>
      </c>
      <c r="BO2333">
        <v>0.66654696456097906</v>
      </c>
      <c r="BP2333">
        <v>4.9150345914289236E-3</v>
      </c>
      <c r="BQ2333">
        <v>0.70384541009634183</v>
      </c>
      <c r="BR2333">
        <v>7.1428571428571425E-2</v>
      </c>
      <c r="BS2333">
        <v>3.4482758620689655E-2</v>
      </c>
      <c r="BT2333">
        <v>0.27777777777777779</v>
      </c>
      <c r="BU2333">
        <v>0.25492084392408798</v>
      </c>
      <c r="BV2333">
        <v>0.70036875278846789</v>
      </c>
      <c r="BW2333">
        <v>0.90612969798264231</v>
      </c>
      <c r="BX2333">
        <v>0.11020792498575555</v>
      </c>
      <c r="BY2333">
        <f t="shared" si="231"/>
        <v>5.0865048120209644E-2</v>
      </c>
      <c r="BZ2333">
        <v>0</v>
      </c>
      <c r="CA2333">
        <f t="shared" si="232"/>
        <v>0.12973458348591066</v>
      </c>
      <c r="CC2333">
        <v>5.0865048120209644E-2</v>
      </c>
      <c r="CD2333">
        <v>0.12973458348591066</v>
      </c>
    </row>
    <row r="2334" spans="1:82" x14ac:dyDescent="0.3">
      <c r="A2334">
        <v>0</v>
      </c>
      <c r="B2334" t="s">
        <v>1439</v>
      </c>
      <c r="C2334" t="s">
        <v>808</v>
      </c>
      <c r="D2334">
        <v>45091</v>
      </c>
      <c r="E2334" s="2">
        <f t="shared" si="234"/>
        <v>0.56551533314695446</v>
      </c>
      <c r="F2334" s="2" t="s">
        <v>1938</v>
      </c>
      <c r="G2334" s="3">
        <v>101119</v>
      </c>
      <c r="H2334" s="1">
        <v>33.18748900716902</v>
      </c>
      <c r="I2334" s="1">
        <f t="shared" si="233"/>
        <v>-2.1750551556625695</v>
      </c>
      <c r="J2334" s="1">
        <v>2.57331786624</v>
      </c>
      <c r="K2334" s="1">
        <v>223.341633433</v>
      </c>
      <c r="L2334" s="2">
        <v>5.5136662859999852E-2</v>
      </c>
      <c r="M2334" s="2">
        <v>5.869898296380633E-2</v>
      </c>
      <c r="N2334" s="7">
        <v>0</v>
      </c>
      <c r="O2334" s="2">
        <v>2.0119627298889674E-2</v>
      </c>
      <c r="P2334" s="3">
        <v>2428084.191534</v>
      </c>
      <c r="Q2334" s="3">
        <v>78974.306630232008</v>
      </c>
      <c r="R2334" s="3">
        <v>1695148.6056127525</v>
      </c>
      <c r="S2334" s="3">
        <v>431.0940190064311</v>
      </c>
      <c r="T2334" s="3">
        <v>257410.41889107245</v>
      </c>
      <c r="V2334">
        <v>45091</v>
      </c>
      <c r="W2334" s="2">
        <v>0.64592825845815249</v>
      </c>
      <c r="X2334" s="2">
        <v>0.89031069619395609</v>
      </c>
      <c r="Y2334" s="2">
        <v>4.4501426969850898E-2</v>
      </c>
      <c r="Z2334" s="2">
        <v>0.73384686148475742</v>
      </c>
      <c r="AA2334" s="2">
        <v>0.64374552593898549</v>
      </c>
      <c r="AB2334" s="2">
        <v>0.13609803631395559</v>
      </c>
      <c r="AC2334" s="2">
        <v>5.869898296380633E-2</v>
      </c>
      <c r="AD2334" s="2">
        <v>0</v>
      </c>
      <c r="AE2334" s="2">
        <v>2.0119627298889674E-2</v>
      </c>
      <c r="AF2334">
        <v>1115458.6517697708</v>
      </c>
      <c r="AG2334">
        <v>275.83825619270186</v>
      </c>
      <c r="AH2334">
        <v>51842.946723513334</v>
      </c>
      <c r="AI2334">
        <v>116692.68492652719</v>
      </c>
      <c r="AJ2334">
        <v>4.6886026049539939</v>
      </c>
      <c r="AK2334">
        <v>2810607.2573825233</v>
      </c>
      <c r="AL2334">
        <v>706.93227519913285</v>
      </c>
      <c r="AM2334">
        <v>132865.73365906594</v>
      </c>
      <c r="AN2334">
        <v>293080.3168820471</v>
      </c>
      <c r="AO2334">
        <v>11.916164287639674</v>
      </c>
      <c r="AP2334">
        <v>1695148.6056127525</v>
      </c>
      <c r="AQ2334">
        <v>431.09401900643098</v>
      </c>
      <c r="AR2334">
        <v>81022.786935552605</v>
      </c>
      <c r="AS2334">
        <v>176387.6319555199</v>
      </c>
      <c r="AT2334">
        <v>7.2275616826856801</v>
      </c>
      <c r="AU2334" s="3">
        <v>456334142.95689994</v>
      </c>
      <c r="AV2334" s="3">
        <v>14842431.188085804</v>
      </c>
      <c r="AW2334">
        <v>1626913.5748460002</v>
      </c>
      <c r="AX2334">
        <v>305762137.25655729</v>
      </c>
      <c r="AY2334">
        <v>52915.945818008004</v>
      </c>
      <c r="AZ2334">
        <v>9945022.8570364248</v>
      </c>
      <c r="BA2334">
        <v>4054997.7663799999</v>
      </c>
      <c r="BB2334">
        <v>762096280.21345723</v>
      </c>
      <c r="BC2334">
        <v>131890.25244824</v>
      </c>
      <c r="BD2334">
        <v>24787454.045122225</v>
      </c>
      <c r="BE2334">
        <v>2428084.191534</v>
      </c>
      <c r="BF2334">
        <v>456334142.95689994</v>
      </c>
      <c r="BG2334">
        <v>78974.306630232008</v>
      </c>
      <c r="BH2334">
        <v>14842431.188085804</v>
      </c>
      <c r="BI2334">
        <v>21.160498870584405</v>
      </c>
      <c r="BJ2334">
        <v>54.347987877753425</v>
      </c>
      <c r="BK2334">
        <v>33.18748900716902</v>
      </c>
      <c r="BL2334">
        <v>55.478782239302291</v>
      </c>
      <c r="BM2334">
        <v>53.303727083639721</v>
      </c>
      <c r="BN2334">
        <f t="shared" si="230"/>
        <v>-2.1750551556625695</v>
      </c>
      <c r="BO2334">
        <v>0.56551533314695446</v>
      </c>
      <c r="BP2334">
        <v>0.14491091984034432</v>
      </c>
      <c r="BQ2334">
        <v>0.34879205553174331</v>
      </c>
      <c r="BR2334">
        <v>8.3333333333333329E-2</v>
      </c>
      <c r="BS2334">
        <v>0.2413793103448276</v>
      </c>
      <c r="BT2334">
        <v>0.3888888888888889</v>
      </c>
      <c r="BU2334">
        <v>6.2288802171383759E-2</v>
      </c>
      <c r="BV2334">
        <v>0.73384686148475742</v>
      </c>
      <c r="BW2334">
        <v>0.66778581528940406</v>
      </c>
      <c r="BX2334">
        <v>0.13609803631395559</v>
      </c>
      <c r="BY2334">
        <f t="shared" si="231"/>
        <v>4.524568842811369E-2</v>
      </c>
      <c r="BZ2334">
        <v>0</v>
      </c>
      <c r="CA2334">
        <f t="shared" si="232"/>
        <v>3.2616025632994705E-2</v>
      </c>
      <c r="CC2334">
        <v>4.524568842811369E-2</v>
      </c>
      <c r="CD2334">
        <v>3.2616025632994705E-2</v>
      </c>
    </row>
    <row r="2335" spans="1:82" x14ac:dyDescent="0.3">
      <c r="A2335">
        <v>1</v>
      </c>
      <c r="B2335" t="s">
        <v>1467</v>
      </c>
      <c r="C2335" t="s">
        <v>1468</v>
      </c>
      <c r="D2335">
        <v>46003</v>
      </c>
      <c r="E2335" s="2">
        <v>0</v>
      </c>
      <c r="F2335" s="2" t="s">
        <v>1954</v>
      </c>
      <c r="G2335" s="3">
        <v>-999</v>
      </c>
      <c r="H2335" s="1">
        <v>0.37867665011226365</v>
      </c>
      <c r="I2335" s="1">
        <f t="shared" si="233"/>
        <v>-999</v>
      </c>
      <c r="J2335" s="1">
        <v>-999</v>
      </c>
      <c r="K2335" s="1">
        <v>-999</v>
      </c>
      <c r="L2335" s="2">
        <v>-999</v>
      </c>
      <c r="M2335" s="2">
        <v>-999</v>
      </c>
      <c r="N2335" s="7">
        <v>-999</v>
      </c>
      <c r="O2335" s="2">
        <v>-999</v>
      </c>
      <c r="P2335" s="3">
        <v>-999</v>
      </c>
      <c r="Q2335" s="3">
        <v>-999</v>
      </c>
      <c r="R2335" s="3">
        <v>-999</v>
      </c>
      <c r="S2335" s="3">
        <v>-999</v>
      </c>
      <c r="T2335" s="3">
        <v>-999</v>
      </c>
      <c r="V2335">
        <v>46003</v>
      </c>
      <c r="W2335" s="2">
        <v>-999</v>
      </c>
      <c r="X2335" s="2">
        <v>1.0158643575626255E-2</v>
      </c>
      <c r="Y2335" s="2">
        <v>-999</v>
      </c>
      <c r="Z2335" s="2">
        <v>-999</v>
      </c>
      <c r="AA2335" s="2">
        <v>-999</v>
      </c>
      <c r="AB2335" s="2">
        <v>-999</v>
      </c>
      <c r="AC2335" s="2">
        <v>-999</v>
      </c>
      <c r="AD2335" s="2">
        <v>-999</v>
      </c>
      <c r="AE2335" s="2">
        <v>-999</v>
      </c>
      <c r="AF2335" s="2">
        <v>-999</v>
      </c>
      <c r="AG2335" s="2">
        <v>-999</v>
      </c>
      <c r="AH2335" s="2">
        <v>-999</v>
      </c>
      <c r="AI2335" s="2">
        <v>-999</v>
      </c>
      <c r="AJ2335" s="2">
        <v>-999</v>
      </c>
      <c r="AK2335" s="2">
        <v>-999</v>
      </c>
      <c r="AL2335" s="2">
        <v>-999</v>
      </c>
      <c r="AM2335" s="2">
        <v>-999</v>
      </c>
      <c r="AN2335" s="2">
        <v>-999</v>
      </c>
      <c r="AO2335" s="2">
        <v>-999</v>
      </c>
      <c r="AP2335" s="2">
        <v>-999</v>
      </c>
      <c r="AQ2335" s="2">
        <v>-999</v>
      </c>
      <c r="AR2335" s="2">
        <v>-999</v>
      </c>
      <c r="AS2335" s="2">
        <v>-999</v>
      </c>
      <c r="AT2335" s="2">
        <v>-999</v>
      </c>
      <c r="AU2335" s="2">
        <v>-999</v>
      </c>
      <c r="AV2335" s="2">
        <v>-999</v>
      </c>
      <c r="AW2335" s="2">
        <v>-999</v>
      </c>
      <c r="AX2335" s="2">
        <v>-999</v>
      </c>
      <c r="AY2335" s="2">
        <v>-999</v>
      </c>
      <c r="AZ2335" s="2">
        <v>-999</v>
      </c>
      <c r="BA2335" s="2">
        <v>-999</v>
      </c>
      <c r="BB2335" s="2">
        <v>-999</v>
      </c>
      <c r="BC2335" s="2">
        <v>-999</v>
      </c>
      <c r="BD2335" s="2">
        <v>-999</v>
      </c>
      <c r="BE2335" s="2">
        <v>-999</v>
      </c>
      <c r="BF2335" s="2">
        <v>-999</v>
      </c>
      <c r="BG2335" s="2">
        <v>-999</v>
      </c>
      <c r="BH2335" s="2">
        <v>-999</v>
      </c>
      <c r="BI2335">
        <v>0</v>
      </c>
      <c r="BJ2335">
        <v>0.37867665011226365</v>
      </c>
      <c r="BK2335">
        <v>0.37867665011226365</v>
      </c>
      <c r="BL2335">
        <v>-999</v>
      </c>
      <c r="BM2335">
        <v>14.527152817878516</v>
      </c>
      <c r="BN2335">
        <f t="shared" si="230"/>
        <v>-999</v>
      </c>
      <c r="BO2335" t="s">
        <v>3748</v>
      </c>
      <c r="BP2335" t="s">
        <v>3748</v>
      </c>
      <c r="BQ2335">
        <v>7.5717726641342175E-4</v>
      </c>
      <c r="BR2335">
        <v>4.1666666666666664E-2</v>
      </c>
      <c r="BS2335">
        <v>6.8965517241379309E-2</v>
      </c>
      <c r="BT2335">
        <v>5.5555555555555552E-2</v>
      </c>
      <c r="BU2335" t="s">
        <v>3748</v>
      </c>
      <c r="BY2335">
        <f t="shared" si="231"/>
        <v>-999</v>
      </c>
      <c r="CA2335">
        <f t="shared" si="232"/>
        <v>-999</v>
      </c>
    </row>
    <row r="2336" spans="1:82" x14ac:dyDescent="0.3">
      <c r="A2336">
        <v>0</v>
      </c>
      <c r="B2336" t="s">
        <v>1467</v>
      </c>
      <c r="C2336" t="s">
        <v>1469</v>
      </c>
      <c r="D2336">
        <v>46005</v>
      </c>
      <c r="E2336" s="2">
        <f>BO2336</f>
        <v>0.29379147228053143</v>
      </c>
      <c r="F2336" s="2" t="s">
        <v>1933</v>
      </c>
      <c r="G2336" s="3">
        <v>0</v>
      </c>
      <c r="H2336" s="1">
        <v>0.377776471863004</v>
      </c>
      <c r="I2336" s="1">
        <f t="shared" si="233"/>
        <v>-2.9027989836697472</v>
      </c>
      <c r="J2336" s="1">
        <v>2.7848923212100001</v>
      </c>
      <c r="K2336" s="1">
        <v>-5.2997155027599998</v>
      </c>
      <c r="L2336" s="2">
        <v>9.8362852598000039E-2</v>
      </c>
      <c r="M2336" s="2">
        <v>-1.2525997356666339E-4</v>
      </c>
      <c r="N2336" s="7">
        <v>0</v>
      </c>
      <c r="O2336" s="2">
        <v>1.781934531410059E-3</v>
      </c>
      <c r="P2336" s="3">
        <v>11161.887098229998</v>
      </c>
      <c r="Q2336" s="3">
        <v>253.48660114887991</v>
      </c>
      <c r="R2336" s="3">
        <v>127384.38385811436</v>
      </c>
      <c r="S2336" s="3">
        <v>303.06848963686241</v>
      </c>
      <c r="T2336" s="3">
        <v>61937.961325124488</v>
      </c>
      <c r="V2336">
        <v>46005</v>
      </c>
      <c r="W2336" s="2">
        <v>0.29092093626003779</v>
      </c>
      <c r="X2336" s="2">
        <v>1.01344947669103E-2</v>
      </c>
      <c r="Y2336" s="2">
        <v>7.4239339916425451E-2</v>
      </c>
      <c r="Z2336" s="2">
        <v>0.79418268388237878</v>
      </c>
      <c r="AA2336" s="2">
        <v>1.527555830594699E-2</v>
      </c>
      <c r="AB2336" s="2">
        <v>0.24279654209066701</v>
      </c>
      <c r="AC2336" s="2">
        <v>-1.2525997356666339E-4</v>
      </c>
      <c r="AD2336" s="2">
        <v>0</v>
      </c>
      <c r="AE2336" s="2">
        <v>1.781934531410059E-3</v>
      </c>
      <c r="AF2336">
        <v>311132.33254502085</v>
      </c>
      <c r="AG2336">
        <v>739.94075599022074</v>
      </c>
      <c r="AH2336">
        <v>139069.57548541867</v>
      </c>
      <c r="AI2336">
        <v>12164.150770271895</v>
      </c>
      <c r="AJ2336">
        <v>10.797943109453154</v>
      </c>
      <c r="AK2336">
        <v>438516.71640313521</v>
      </c>
      <c r="AL2336">
        <v>1043.0092456270831</v>
      </c>
      <c r="AM2336">
        <v>196030.3603260938</v>
      </c>
      <c r="AN2336">
        <v>17141.327254721276</v>
      </c>
      <c r="AO2336">
        <v>15.220579088831274</v>
      </c>
      <c r="AP2336">
        <v>127384.38385811436</v>
      </c>
      <c r="AQ2336">
        <v>303.06848963686241</v>
      </c>
      <c r="AR2336">
        <v>56960.784840675129</v>
      </c>
      <c r="AS2336">
        <v>4977.176484449381</v>
      </c>
      <c r="AT2336">
        <v>4.4226359793781196</v>
      </c>
      <c r="AU2336" s="3">
        <v>2097765.0612413459</v>
      </c>
      <c r="AV2336" s="3">
        <v>47640.27181992049</v>
      </c>
      <c r="AW2336">
        <v>26927.041374196</v>
      </c>
      <c r="AX2336">
        <v>5060668.1558663966</v>
      </c>
      <c r="AY2336">
        <v>611.51345976457606</v>
      </c>
      <c r="AZ2336">
        <v>114927.83962815443</v>
      </c>
      <c r="BA2336">
        <v>38088.928472426</v>
      </c>
      <c r="BB2336">
        <v>7158433.2171077421</v>
      </c>
      <c r="BC2336">
        <v>865.00006091345597</v>
      </c>
      <c r="BD2336">
        <v>162568.11144807492</v>
      </c>
      <c r="BE2336">
        <v>11161.887098229998</v>
      </c>
      <c r="BF2336">
        <v>2097765.0612413459</v>
      </c>
      <c r="BG2336">
        <v>253.48660114887991</v>
      </c>
      <c r="BH2336">
        <v>47640.27181992049</v>
      </c>
      <c r="BI2336">
        <v>0.57401158628086757</v>
      </c>
      <c r="BJ2336">
        <v>0.95178805814387157</v>
      </c>
      <c r="BK2336">
        <v>0.377776471863004</v>
      </c>
      <c r="BL2336">
        <v>18.621685351447606</v>
      </c>
      <c r="BM2336">
        <v>15.718886367777859</v>
      </c>
      <c r="BN2336">
        <f t="shared" si="230"/>
        <v>-2.9027989836697472</v>
      </c>
      <c r="BO2336">
        <v>0.29379147228053143</v>
      </c>
      <c r="BP2336">
        <v>2.0421642561926066E-3</v>
      </c>
      <c r="BQ2336">
        <v>6.1806039323394207E-4</v>
      </c>
      <c r="BR2336">
        <v>0.13690476190476192</v>
      </c>
      <c r="BS2336">
        <v>6.8965517241379309E-2</v>
      </c>
      <c r="BT2336">
        <v>5.5555555555555552E-2</v>
      </c>
      <c r="BU2336">
        <v>8.3129786923504229E-2</v>
      </c>
      <c r="BV2336">
        <v>0.79418268388237878</v>
      </c>
      <c r="BW2336">
        <v>1.5846014840193972E-2</v>
      </c>
      <c r="BX2336">
        <v>0.24279654209066701</v>
      </c>
      <c r="BY2336">
        <f t="shared" si="231"/>
        <v>5.2732810740133716E-2</v>
      </c>
      <c r="BZ2336">
        <v>0</v>
      </c>
      <c r="CA2336">
        <f t="shared" si="232"/>
        <v>1.7330775096157747E-3</v>
      </c>
      <c r="CC2336">
        <v>5.2732810740133716E-2</v>
      </c>
      <c r="CD2336">
        <v>1.7330775096157747E-3</v>
      </c>
    </row>
    <row r="2337" spans="1:82" x14ac:dyDescent="0.3">
      <c r="A2337">
        <v>1</v>
      </c>
      <c r="B2337" t="s">
        <v>1467</v>
      </c>
      <c r="C2337" t="s">
        <v>1470</v>
      </c>
      <c r="D2337">
        <v>46007</v>
      </c>
      <c r="E2337" s="2">
        <v>0</v>
      </c>
      <c r="F2337" s="2" t="s">
        <v>1954</v>
      </c>
      <c r="G2337" s="3">
        <v>-999</v>
      </c>
      <c r="H2337" s="1">
        <v>0.37753786710566156</v>
      </c>
      <c r="I2337" s="1">
        <f t="shared" si="233"/>
        <v>-999</v>
      </c>
      <c r="J2337" s="1">
        <v>-999</v>
      </c>
      <c r="K2337" s="1">
        <v>-999</v>
      </c>
      <c r="L2337" s="2">
        <v>-999</v>
      </c>
      <c r="M2337" s="2">
        <v>-999</v>
      </c>
      <c r="N2337" s="7">
        <v>-999</v>
      </c>
      <c r="O2337" s="2">
        <v>-999</v>
      </c>
      <c r="P2337" s="3">
        <v>-999</v>
      </c>
      <c r="Q2337" s="3">
        <v>-999</v>
      </c>
      <c r="R2337" s="3">
        <v>-999</v>
      </c>
      <c r="S2337" s="3">
        <v>-999</v>
      </c>
      <c r="T2337" s="3">
        <v>-999</v>
      </c>
      <c r="V2337">
        <v>46007</v>
      </c>
      <c r="W2337" s="2">
        <v>-999</v>
      </c>
      <c r="X2337" s="2">
        <v>1.0128093789494417E-2</v>
      </c>
      <c r="Y2337" s="2">
        <v>-999</v>
      </c>
      <c r="Z2337" s="2">
        <v>-999</v>
      </c>
      <c r="AA2337" s="2">
        <v>-999</v>
      </c>
      <c r="AB2337" s="2">
        <v>-999</v>
      </c>
      <c r="AC2337" s="2">
        <v>-999</v>
      </c>
      <c r="AD2337" s="2">
        <v>-999</v>
      </c>
      <c r="AE2337" s="2">
        <v>-999</v>
      </c>
      <c r="AF2337" s="2">
        <v>-999</v>
      </c>
      <c r="AG2337" s="2">
        <v>-999</v>
      </c>
      <c r="AH2337" s="2">
        <v>-999</v>
      </c>
      <c r="AI2337" s="2">
        <v>-999</v>
      </c>
      <c r="AJ2337" s="2">
        <v>-999</v>
      </c>
      <c r="AK2337" s="2">
        <v>-999</v>
      </c>
      <c r="AL2337" s="2">
        <v>-999</v>
      </c>
      <c r="AM2337" s="2">
        <v>-999</v>
      </c>
      <c r="AN2337" s="2">
        <v>-999</v>
      </c>
      <c r="AO2337" s="2">
        <v>-999</v>
      </c>
      <c r="AP2337" s="2">
        <v>-999</v>
      </c>
      <c r="AQ2337" s="2">
        <v>-999</v>
      </c>
      <c r="AR2337" s="2">
        <v>-999</v>
      </c>
      <c r="AS2337" s="2">
        <v>-999</v>
      </c>
      <c r="AT2337" s="2">
        <v>-999</v>
      </c>
      <c r="AU2337" s="2">
        <v>-999</v>
      </c>
      <c r="AV2337" s="2">
        <v>-999</v>
      </c>
      <c r="AW2337" s="2">
        <v>-999</v>
      </c>
      <c r="AX2337" s="2">
        <v>-999</v>
      </c>
      <c r="AY2337" s="2">
        <v>-999</v>
      </c>
      <c r="AZ2337" s="2">
        <v>-999</v>
      </c>
      <c r="BA2337" s="2">
        <v>-999</v>
      </c>
      <c r="BB2337" s="2">
        <v>-999</v>
      </c>
      <c r="BC2337" s="2">
        <v>-999</v>
      </c>
      <c r="BD2337" s="2">
        <v>-999</v>
      </c>
      <c r="BE2337" s="2">
        <v>-999</v>
      </c>
      <c r="BF2337" s="2">
        <v>-999</v>
      </c>
      <c r="BG2337" s="2">
        <v>-999</v>
      </c>
      <c r="BH2337" s="2">
        <v>-999</v>
      </c>
      <c r="BI2337">
        <v>0</v>
      </c>
      <c r="BJ2337">
        <v>0.37753786710566156</v>
      </c>
      <c r="BK2337">
        <v>0.37753786710566156</v>
      </c>
      <c r="BL2337">
        <v>-999</v>
      </c>
      <c r="BM2337">
        <v>5.5726933259000573</v>
      </c>
      <c r="BN2337">
        <f t="shared" si="230"/>
        <v>-999</v>
      </c>
      <c r="BO2337" t="s">
        <v>3748</v>
      </c>
      <c r="BP2337" t="s">
        <v>3748</v>
      </c>
      <c r="BQ2337">
        <v>1.1144993284830396E-4</v>
      </c>
      <c r="BR2337">
        <v>7.48015873015873E-2</v>
      </c>
      <c r="BS2337">
        <v>0</v>
      </c>
      <c r="BT2337">
        <v>5.5555555555555552E-2</v>
      </c>
      <c r="BU2337" t="s">
        <v>3748</v>
      </c>
      <c r="BY2337">
        <f t="shared" si="231"/>
        <v>-999</v>
      </c>
      <c r="CA2337">
        <f t="shared" si="232"/>
        <v>-999</v>
      </c>
    </row>
    <row r="2338" spans="1:82" x14ac:dyDescent="0.3">
      <c r="A2338">
        <v>1</v>
      </c>
      <c r="B2338" t="s">
        <v>1467</v>
      </c>
      <c r="C2338" t="s">
        <v>1471</v>
      </c>
      <c r="D2338">
        <v>46009</v>
      </c>
      <c r="E2338" s="2">
        <v>0</v>
      </c>
      <c r="F2338" s="2" t="s">
        <v>1954</v>
      </c>
      <c r="G2338" s="3">
        <v>-999</v>
      </c>
      <c r="H2338" s="1">
        <v>0.37791989799296544</v>
      </c>
      <c r="I2338" s="1">
        <f t="shared" si="233"/>
        <v>-999</v>
      </c>
      <c r="J2338" s="1">
        <v>-999</v>
      </c>
      <c r="K2338" s="1">
        <v>-999</v>
      </c>
      <c r="L2338" s="2">
        <v>-999</v>
      </c>
      <c r="M2338" s="2">
        <v>-999</v>
      </c>
      <c r="N2338" s="7">
        <v>-999</v>
      </c>
      <c r="O2338" s="2">
        <v>-999</v>
      </c>
      <c r="P2338" s="3">
        <v>-999</v>
      </c>
      <c r="Q2338" s="3">
        <v>-999</v>
      </c>
      <c r="R2338" s="3">
        <v>-999</v>
      </c>
      <c r="S2338" s="3">
        <v>-999</v>
      </c>
      <c r="T2338" s="3">
        <v>-999</v>
      </c>
      <c r="V2338">
        <v>46009</v>
      </c>
      <c r="W2338" s="2">
        <v>-999</v>
      </c>
      <c r="X2338" s="2">
        <v>1.0138342416173273E-2</v>
      </c>
      <c r="Y2338" s="2">
        <v>-999</v>
      </c>
      <c r="Z2338" s="2">
        <v>-999</v>
      </c>
      <c r="AA2338" s="2">
        <v>-999</v>
      </c>
      <c r="AB2338" s="2">
        <v>-999</v>
      </c>
      <c r="AC2338" s="2">
        <v>-999</v>
      </c>
      <c r="AD2338" s="2">
        <v>-999</v>
      </c>
      <c r="AE2338" s="2">
        <v>-999</v>
      </c>
      <c r="AF2338" s="2">
        <v>-999</v>
      </c>
      <c r="AG2338" s="2">
        <v>-999</v>
      </c>
      <c r="AH2338" s="2">
        <v>-999</v>
      </c>
      <c r="AI2338" s="2">
        <v>-999</v>
      </c>
      <c r="AJ2338" s="2">
        <v>-999</v>
      </c>
      <c r="AK2338" s="2">
        <v>-999</v>
      </c>
      <c r="AL2338" s="2">
        <v>-999</v>
      </c>
      <c r="AM2338" s="2">
        <v>-999</v>
      </c>
      <c r="AN2338" s="2">
        <v>-999</v>
      </c>
      <c r="AO2338" s="2">
        <v>-999</v>
      </c>
      <c r="AP2338" s="2">
        <v>-999</v>
      </c>
      <c r="AQ2338" s="2">
        <v>-999</v>
      </c>
      <c r="AR2338" s="2">
        <v>-999</v>
      </c>
      <c r="AS2338" s="2">
        <v>-999</v>
      </c>
      <c r="AT2338" s="2">
        <v>-999</v>
      </c>
      <c r="AU2338" s="2">
        <v>-999</v>
      </c>
      <c r="AV2338" s="2">
        <v>-999</v>
      </c>
      <c r="AW2338" s="2">
        <v>-999</v>
      </c>
      <c r="AX2338" s="2">
        <v>-999</v>
      </c>
      <c r="AY2338" s="2">
        <v>-999</v>
      </c>
      <c r="AZ2338" s="2">
        <v>-999</v>
      </c>
      <c r="BA2338" s="2">
        <v>-999</v>
      </c>
      <c r="BB2338" s="2">
        <v>-999</v>
      </c>
      <c r="BC2338" s="2">
        <v>-999</v>
      </c>
      <c r="BD2338" s="2">
        <v>-999</v>
      </c>
      <c r="BE2338" s="2">
        <v>-999</v>
      </c>
      <c r="BF2338" s="2">
        <v>-999</v>
      </c>
      <c r="BG2338" s="2">
        <v>-999</v>
      </c>
      <c r="BH2338" s="2">
        <v>-999</v>
      </c>
      <c r="BI2338">
        <v>0</v>
      </c>
      <c r="BJ2338">
        <v>0.37791989799296544</v>
      </c>
      <c r="BK2338">
        <v>0.37791989799296544</v>
      </c>
      <c r="BL2338">
        <v>-999</v>
      </c>
      <c r="BM2338">
        <v>13.010739450925827</v>
      </c>
      <c r="BN2338">
        <f t="shared" si="230"/>
        <v>-999</v>
      </c>
      <c r="BO2338" t="s">
        <v>3748</v>
      </c>
      <c r="BP2338" t="s">
        <v>3748</v>
      </c>
      <c r="BQ2338">
        <v>1.2193663354323637E-3</v>
      </c>
      <c r="BR2338">
        <v>0.13690476190476192</v>
      </c>
      <c r="BS2338">
        <v>0.13793103448275862</v>
      </c>
      <c r="BT2338">
        <v>5.5555555555555552E-2</v>
      </c>
      <c r="BU2338" t="s">
        <v>3748</v>
      </c>
      <c r="BY2338">
        <f t="shared" si="231"/>
        <v>-999</v>
      </c>
      <c r="CA2338">
        <f t="shared" si="232"/>
        <v>-999</v>
      </c>
    </row>
    <row r="2339" spans="1:82" x14ac:dyDescent="0.3">
      <c r="A2339">
        <v>0</v>
      </c>
      <c r="B2339" t="s">
        <v>1467</v>
      </c>
      <c r="C2339" t="s">
        <v>1472</v>
      </c>
      <c r="D2339">
        <v>46011</v>
      </c>
      <c r="E2339" s="2">
        <f>BO2339</f>
        <v>0.40303478931348496</v>
      </c>
      <c r="F2339" s="2" t="s">
        <v>1935</v>
      </c>
      <c r="G2339" s="3">
        <v>7315</v>
      </c>
      <c r="H2339" s="1">
        <v>1.9217782840810684</v>
      </c>
      <c r="I2339" s="1">
        <f t="shared" si="233"/>
        <v>-7.3059253785267568</v>
      </c>
      <c r="J2339" s="1">
        <v>2.9160509876799998</v>
      </c>
      <c r="K2339" s="1">
        <v>-20.9692961917</v>
      </c>
      <c r="L2339" s="2">
        <v>0.1541761675729999</v>
      </c>
      <c r="M2339" s="2">
        <v>-1.1275248601006944E-3</v>
      </c>
      <c r="N2339" s="7">
        <v>0</v>
      </c>
      <c r="O2339" s="2">
        <v>2.9840837450945076E-3</v>
      </c>
      <c r="P2339" s="3">
        <v>22665.964557006999</v>
      </c>
      <c r="Q2339" s="3">
        <v>514.74434983559183</v>
      </c>
      <c r="R2339" s="3">
        <v>183996.88012316474</v>
      </c>
      <c r="S2339" s="3">
        <v>435.58979757913454</v>
      </c>
      <c r="T2339" s="3">
        <v>88469.210417013572</v>
      </c>
      <c r="V2339">
        <v>46011</v>
      </c>
      <c r="W2339" s="2">
        <v>0.38691543242520382</v>
      </c>
      <c r="X2339" s="2">
        <v>5.1554962825329863E-2</v>
      </c>
      <c r="Y2339" s="2">
        <v>0.18787982678008816</v>
      </c>
      <c r="Z2339" s="2">
        <v>0.8315859044515389</v>
      </c>
      <c r="AA2339" s="2">
        <v>6.0440547505648104E-2</v>
      </c>
      <c r="AB2339" s="2">
        <v>0.38056481050323576</v>
      </c>
      <c r="AC2339" s="2">
        <v>-1.1275248601006944E-3</v>
      </c>
      <c r="AD2339" s="2">
        <v>0</v>
      </c>
      <c r="AE2339" s="2">
        <v>2.9840837450945076E-3</v>
      </c>
      <c r="AF2339">
        <v>270642.33652739914</v>
      </c>
      <c r="AG2339">
        <v>640.08025176901901</v>
      </c>
      <c r="AH2339">
        <v>120301.10271597721</v>
      </c>
      <c r="AI2339">
        <v>9722.8571660645484</v>
      </c>
      <c r="AJ2339">
        <v>9.3417878723116452</v>
      </c>
      <c r="AK2339">
        <v>454639.21665056387</v>
      </c>
      <c r="AL2339">
        <v>1075.6700493481537</v>
      </c>
      <c r="AM2339">
        <v>202168.85732295588</v>
      </c>
      <c r="AN2339">
        <v>16324.3129760994</v>
      </c>
      <c r="AO2339">
        <v>15.698962013660237</v>
      </c>
      <c r="AP2339">
        <v>183996.88012316474</v>
      </c>
      <c r="AQ2339">
        <v>435.58979757913471</v>
      </c>
      <c r="AR2339">
        <v>81867.754606978677</v>
      </c>
      <c r="AS2339">
        <v>6601.4558100348513</v>
      </c>
      <c r="AT2339">
        <v>6.357174141348592</v>
      </c>
      <c r="AU2339" s="3">
        <v>4259841.3788438952</v>
      </c>
      <c r="AV2339" s="3">
        <v>96741.053108101129</v>
      </c>
      <c r="AW2339">
        <v>34932.757394813001</v>
      </c>
      <c r="AX2339">
        <v>6565262.4247811558</v>
      </c>
      <c r="AY2339">
        <v>793.32337469832805</v>
      </c>
      <c r="AZ2339">
        <v>149097.19504080378</v>
      </c>
      <c r="BA2339">
        <v>57598.72195182</v>
      </c>
      <c r="BB2339">
        <v>10825103.803625051</v>
      </c>
      <c r="BC2339">
        <v>1308.0677245339198</v>
      </c>
      <c r="BD2339">
        <v>245838.24814890488</v>
      </c>
      <c r="BE2339">
        <v>22665.964557006999</v>
      </c>
      <c r="BF2339">
        <v>4259841.3788438952</v>
      </c>
      <c r="BG2339">
        <v>514.74434983559183</v>
      </c>
      <c r="BH2339">
        <v>96741.053108101129</v>
      </c>
      <c r="BI2339">
        <v>1.1765904520638901</v>
      </c>
      <c r="BJ2339">
        <v>3.0983687361449586</v>
      </c>
      <c r="BK2339">
        <v>1.9217782840810684</v>
      </c>
      <c r="BL2339">
        <v>18.51969230891406</v>
      </c>
      <c r="BM2339">
        <v>11.213766930387303</v>
      </c>
      <c r="BN2339">
        <f t="shared" si="230"/>
        <v>-7.3059253785267568</v>
      </c>
      <c r="BO2339">
        <v>0.40303478931348496</v>
      </c>
      <c r="BP2339">
        <v>5.7424692915603748E-3</v>
      </c>
      <c r="BQ2339">
        <v>7.6171316664948318E-4</v>
      </c>
      <c r="BR2339">
        <v>7.7380952380952384E-2</v>
      </c>
      <c r="BS2339">
        <v>0.17241379310344829</v>
      </c>
      <c r="BT2339">
        <v>0.16666666666666666</v>
      </c>
      <c r="BU2339">
        <v>0.20922565544932981</v>
      </c>
      <c r="BV2339">
        <v>0.8315859044515389</v>
      </c>
      <c r="BW2339">
        <v>6.2697663387601771E-2</v>
      </c>
      <c r="BX2339">
        <v>0.38056481050323576</v>
      </c>
      <c r="BY2339">
        <f t="shared" si="231"/>
        <v>8.9352979706453686E-2</v>
      </c>
      <c r="BZ2339">
        <v>0</v>
      </c>
      <c r="CA2339">
        <f t="shared" si="232"/>
        <v>1.8986733582224016E-3</v>
      </c>
      <c r="CC2339">
        <v>8.9352979706453686E-2</v>
      </c>
      <c r="CD2339">
        <v>1.8986733582224016E-3</v>
      </c>
    </row>
    <row r="2340" spans="1:82" x14ac:dyDescent="0.3">
      <c r="A2340">
        <v>0</v>
      </c>
      <c r="B2340" t="s">
        <v>1467</v>
      </c>
      <c r="C2340" t="s">
        <v>469</v>
      </c>
      <c r="D2340">
        <v>46013</v>
      </c>
      <c r="E2340" s="2">
        <f>BO2340</f>
        <v>0.35700892521174948</v>
      </c>
      <c r="F2340" s="2" t="s">
        <v>1934</v>
      </c>
      <c r="G2340" s="3">
        <v>2321</v>
      </c>
      <c r="H2340" s="1">
        <v>0.57774713097800201</v>
      </c>
      <c r="I2340" s="1">
        <f t="shared" si="233"/>
        <v>-4.0162020621008026</v>
      </c>
      <c r="J2340" s="1">
        <v>2.7995158041999999</v>
      </c>
      <c r="K2340" s="1">
        <v>-20.199643489300001</v>
      </c>
      <c r="L2340" s="2">
        <v>0.12850925511900002</v>
      </c>
      <c r="M2340" s="2">
        <v>-3.9569454896084248E-4</v>
      </c>
      <c r="N2340" s="7">
        <v>0</v>
      </c>
      <c r="O2340" s="2">
        <v>1.7797916642666313E-3</v>
      </c>
      <c r="P2340" s="3">
        <v>20277.356147646002</v>
      </c>
      <c r="Q2340" s="3">
        <v>460.49902179777592</v>
      </c>
      <c r="R2340" s="3">
        <v>236189.6767672007</v>
      </c>
      <c r="S2340" s="3">
        <v>559.86888362232992</v>
      </c>
      <c r="T2340" s="3">
        <v>115513.07347780018</v>
      </c>
      <c r="V2340">
        <v>46013</v>
      </c>
      <c r="W2340" s="2">
        <v>0.3322186569634627</v>
      </c>
      <c r="X2340" s="2">
        <v>1.5499046953928111E-2</v>
      </c>
      <c r="Y2340" s="2">
        <v>0.10920329046685814</v>
      </c>
      <c r="Z2340" s="2">
        <v>0.79835294098002496</v>
      </c>
      <c r="AA2340" s="2">
        <v>5.8222150173806789E-2</v>
      </c>
      <c r="AB2340" s="2">
        <v>0.31720921003642139</v>
      </c>
      <c r="AC2340" s="2">
        <v>-3.9569454896084248E-4</v>
      </c>
      <c r="AD2340" s="2">
        <v>0</v>
      </c>
      <c r="AE2340" s="2">
        <v>1.7797916642666313E-3</v>
      </c>
      <c r="AF2340">
        <v>558629.62562978151</v>
      </c>
      <c r="AG2340">
        <v>1324.8157003953488</v>
      </c>
      <c r="AH2340">
        <v>248995.01150445305</v>
      </c>
      <c r="AI2340">
        <v>24314.364470466542</v>
      </c>
      <c r="AJ2340">
        <v>19.334170947938091</v>
      </c>
      <c r="AK2340">
        <v>794819.30239698221</v>
      </c>
      <c r="AL2340">
        <v>1884.6845840176788</v>
      </c>
      <c r="AM2340">
        <v>354220.63577575854</v>
      </c>
      <c r="AN2340">
        <v>34601.813676961254</v>
      </c>
      <c r="AO2340">
        <v>27.504900148755652</v>
      </c>
      <c r="AP2340">
        <v>236189.6767672007</v>
      </c>
      <c r="AQ2340">
        <v>559.86888362233003</v>
      </c>
      <c r="AR2340">
        <v>105225.62427130548</v>
      </c>
      <c r="AS2340">
        <v>10287.449206494712</v>
      </c>
      <c r="AT2340">
        <v>8.1707292008175614</v>
      </c>
      <c r="AU2340" s="3">
        <v>3810926.3143885895</v>
      </c>
      <c r="AV2340" s="3">
        <v>86546.186156674012</v>
      </c>
      <c r="AW2340">
        <v>49527.740440572001</v>
      </c>
      <c r="AX2340">
        <v>9308243.5384011026</v>
      </c>
      <c r="AY2340">
        <v>1124.7756294592318</v>
      </c>
      <c r="AZ2340">
        <v>211390.33180056803</v>
      </c>
      <c r="BA2340">
        <v>69805.096588218003</v>
      </c>
      <c r="BB2340">
        <v>13119169.852789691</v>
      </c>
      <c r="BC2340">
        <v>1585.2746512570077</v>
      </c>
      <c r="BD2340">
        <v>297936.51795724203</v>
      </c>
      <c r="BE2340">
        <v>20277.356147646002</v>
      </c>
      <c r="BF2340">
        <v>3810926.3143885895</v>
      </c>
      <c r="BG2340">
        <v>460.49902179777592</v>
      </c>
      <c r="BH2340">
        <v>86546.186156674012</v>
      </c>
      <c r="BI2340">
        <v>0.74164189876225728</v>
      </c>
      <c r="BJ2340">
        <v>1.3193890297402593</v>
      </c>
      <c r="BK2340">
        <v>0.57774713097800201</v>
      </c>
      <c r="BL2340">
        <v>19.370797711823567</v>
      </c>
      <c r="BM2340">
        <v>15.354595649722764</v>
      </c>
      <c r="BN2340">
        <f t="shared" si="230"/>
        <v>-4.0162020621008026</v>
      </c>
      <c r="BO2340">
        <v>0.35700892521174948</v>
      </c>
      <c r="BP2340">
        <v>3.2063000145525662E-3</v>
      </c>
      <c r="BQ2340">
        <v>8.4523320049904009E-5</v>
      </c>
      <c r="BR2340">
        <v>0.25595238095238093</v>
      </c>
      <c r="BS2340">
        <v>0.13793103448275862</v>
      </c>
      <c r="BT2340">
        <v>5.5555555555555552E-2</v>
      </c>
      <c r="BU2340">
        <v>0.11501520551109649</v>
      </c>
      <c r="BV2340">
        <v>0.79835294098002496</v>
      </c>
      <c r="BW2340">
        <v>6.0396421342123224E-2</v>
      </c>
      <c r="BX2340">
        <v>0.31720921003642139</v>
      </c>
      <c r="BY2340">
        <f t="shared" si="231"/>
        <v>2.3137688960519324E-2</v>
      </c>
      <c r="BZ2340">
        <v>0</v>
      </c>
      <c r="CA2340">
        <f t="shared" si="232"/>
        <v>1.3682810802298031E-3</v>
      </c>
      <c r="CC2340">
        <v>2.3137688960519324E-2</v>
      </c>
      <c r="CD2340">
        <v>1.3682810802298031E-3</v>
      </c>
    </row>
    <row r="2341" spans="1:82" x14ac:dyDescent="0.3">
      <c r="A2341">
        <v>1</v>
      </c>
      <c r="B2341" t="s">
        <v>1467</v>
      </c>
      <c r="C2341" t="s">
        <v>1473</v>
      </c>
      <c r="D2341">
        <v>46015</v>
      </c>
      <c r="E2341" s="2">
        <v>0</v>
      </c>
      <c r="F2341" s="2" t="s">
        <v>1954</v>
      </c>
      <c r="G2341" s="3">
        <v>-999</v>
      </c>
      <c r="H2341" s="1">
        <v>0.37760565539522761</v>
      </c>
      <c r="I2341" s="1">
        <f t="shared" si="233"/>
        <v>-999</v>
      </c>
      <c r="J2341" s="1">
        <v>-999</v>
      </c>
      <c r="K2341" s="1">
        <v>-999</v>
      </c>
      <c r="L2341" s="2">
        <v>-999</v>
      </c>
      <c r="M2341" s="2">
        <v>-999</v>
      </c>
      <c r="N2341" s="7">
        <v>-999</v>
      </c>
      <c r="O2341" s="2">
        <v>-999</v>
      </c>
      <c r="P2341" s="3">
        <v>-999</v>
      </c>
      <c r="Q2341" s="3">
        <v>-999</v>
      </c>
      <c r="R2341" s="3">
        <v>-999</v>
      </c>
      <c r="S2341" s="3">
        <v>-999</v>
      </c>
      <c r="T2341" s="3">
        <v>-999</v>
      </c>
      <c r="V2341">
        <v>46015</v>
      </c>
      <c r="W2341" s="2">
        <v>-999</v>
      </c>
      <c r="X2341" s="2">
        <v>1.0129912325366907E-2</v>
      </c>
      <c r="Y2341" s="2">
        <v>-999</v>
      </c>
      <c r="Z2341" s="2">
        <v>-999</v>
      </c>
      <c r="AA2341" s="2">
        <v>-999</v>
      </c>
      <c r="AB2341" s="2">
        <v>-999</v>
      </c>
      <c r="AC2341" s="2">
        <v>-999</v>
      </c>
      <c r="AD2341" s="2">
        <v>-999</v>
      </c>
      <c r="AE2341" s="2">
        <v>-999</v>
      </c>
      <c r="AF2341" s="2">
        <v>-999</v>
      </c>
      <c r="AG2341" s="2">
        <v>-999</v>
      </c>
      <c r="AH2341" s="2">
        <v>-999</v>
      </c>
      <c r="AI2341" s="2">
        <v>-999</v>
      </c>
      <c r="AJ2341" s="2">
        <v>-999</v>
      </c>
      <c r="AK2341" s="2">
        <v>-999</v>
      </c>
      <c r="AL2341" s="2">
        <v>-999</v>
      </c>
      <c r="AM2341" s="2">
        <v>-999</v>
      </c>
      <c r="AN2341" s="2">
        <v>-999</v>
      </c>
      <c r="AO2341" s="2">
        <v>-999</v>
      </c>
      <c r="AP2341" s="2">
        <v>-999</v>
      </c>
      <c r="AQ2341" s="2">
        <v>-999</v>
      </c>
      <c r="AR2341" s="2">
        <v>-999</v>
      </c>
      <c r="AS2341" s="2">
        <v>-999</v>
      </c>
      <c r="AT2341" s="2">
        <v>-999</v>
      </c>
      <c r="AU2341" s="2">
        <v>-999</v>
      </c>
      <c r="AV2341" s="2">
        <v>-999</v>
      </c>
      <c r="AW2341" s="2">
        <v>-999</v>
      </c>
      <c r="AX2341" s="2">
        <v>-999</v>
      </c>
      <c r="AY2341" s="2">
        <v>-999</v>
      </c>
      <c r="AZ2341" s="2">
        <v>-999</v>
      </c>
      <c r="BA2341" s="2">
        <v>-999</v>
      </c>
      <c r="BB2341" s="2">
        <v>-999</v>
      </c>
      <c r="BC2341" s="2">
        <v>-999</v>
      </c>
      <c r="BD2341" s="2">
        <v>-999</v>
      </c>
      <c r="BE2341" s="2">
        <v>-999</v>
      </c>
      <c r="BF2341" s="2">
        <v>-999</v>
      </c>
      <c r="BG2341" s="2">
        <v>-999</v>
      </c>
      <c r="BH2341" s="2">
        <v>-999</v>
      </c>
      <c r="BI2341">
        <v>0</v>
      </c>
      <c r="BJ2341">
        <v>0.37760565539522761</v>
      </c>
      <c r="BK2341">
        <v>0.37760565539522761</v>
      </c>
      <c r="BL2341">
        <v>-999</v>
      </c>
      <c r="BM2341">
        <v>8.7933816913535239</v>
      </c>
      <c r="BN2341">
        <f t="shared" si="230"/>
        <v>-999</v>
      </c>
      <c r="BO2341" t="s">
        <v>3748</v>
      </c>
      <c r="BP2341" t="s">
        <v>3748</v>
      </c>
      <c r="BQ2341">
        <v>6.9052014546620367E-4</v>
      </c>
      <c r="BR2341">
        <v>8.9285714285714288E-2</v>
      </c>
      <c r="BS2341">
        <v>6.8965517241379309E-2</v>
      </c>
      <c r="BT2341">
        <v>0.1111111111111111</v>
      </c>
      <c r="BU2341" t="s">
        <v>3748</v>
      </c>
      <c r="BY2341">
        <f t="shared" si="231"/>
        <v>-999</v>
      </c>
      <c r="CA2341">
        <f t="shared" si="232"/>
        <v>-999</v>
      </c>
    </row>
    <row r="2342" spans="1:82" x14ac:dyDescent="0.3">
      <c r="A2342">
        <v>1</v>
      </c>
      <c r="B2342" t="s">
        <v>1467</v>
      </c>
      <c r="C2342" t="s">
        <v>1084</v>
      </c>
      <c r="D2342">
        <v>46017</v>
      </c>
      <c r="E2342" s="2">
        <v>0</v>
      </c>
      <c r="F2342" s="2" t="s">
        <v>1954</v>
      </c>
      <c r="G2342" s="3">
        <v>-999</v>
      </c>
      <c r="H2342" s="1">
        <v>0.37645432313974347</v>
      </c>
      <c r="I2342" s="1">
        <f t="shared" si="233"/>
        <v>-999</v>
      </c>
      <c r="J2342" s="1">
        <v>-999</v>
      </c>
      <c r="K2342" s="1">
        <v>-999</v>
      </c>
      <c r="L2342" s="2">
        <v>-999</v>
      </c>
      <c r="M2342" s="2">
        <v>-999</v>
      </c>
      <c r="N2342" s="7">
        <v>-999</v>
      </c>
      <c r="O2342" s="2">
        <v>-999</v>
      </c>
      <c r="P2342" s="3">
        <v>-999</v>
      </c>
      <c r="Q2342" s="3">
        <v>-999</v>
      </c>
      <c r="R2342" s="3">
        <v>-999</v>
      </c>
      <c r="S2342" s="3">
        <v>-999</v>
      </c>
      <c r="T2342" s="3">
        <v>-999</v>
      </c>
      <c r="V2342">
        <v>46017</v>
      </c>
      <c r="W2342" s="2">
        <v>-999</v>
      </c>
      <c r="X2342" s="2">
        <v>1.0099025884343627E-2</v>
      </c>
      <c r="Y2342" s="2">
        <v>-999</v>
      </c>
      <c r="Z2342" s="2">
        <v>-999</v>
      </c>
      <c r="AA2342" s="2">
        <v>-999</v>
      </c>
      <c r="AB2342" s="2">
        <v>-999</v>
      </c>
      <c r="AC2342" s="2">
        <v>-999</v>
      </c>
      <c r="AD2342" s="2">
        <v>-999</v>
      </c>
      <c r="AE2342" s="2">
        <v>-999</v>
      </c>
      <c r="AF2342" s="2">
        <v>-999</v>
      </c>
      <c r="AG2342" s="2">
        <v>-999</v>
      </c>
      <c r="AH2342" s="2">
        <v>-999</v>
      </c>
      <c r="AI2342" s="2">
        <v>-999</v>
      </c>
      <c r="AJ2342" s="2">
        <v>-999</v>
      </c>
      <c r="AK2342" s="2">
        <v>-999</v>
      </c>
      <c r="AL2342" s="2">
        <v>-999</v>
      </c>
      <c r="AM2342" s="2">
        <v>-999</v>
      </c>
      <c r="AN2342" s="2">
        <v>-999</v>
      </c>
      <c r="AO2342" s="2">
        <v>-999</v>
      </c>
      <c r="AP2342" s="2">
        <v>-999</v>
      </c>
      <c r="AQ2342" s="2">
        <v>-999</v>
      </c>
      <c r="AR2342" s="2">
        <v>-999</v>
      </c>
      <c r="AS2342" s="2">
        <v>-999</v>
      </c>
      <c r="AT2342" s="2">
        <v>-999</v>
      </c>
      <c r="AU2342" s="2">
        <v>-999</v>
      </c>
      <c r="AV2342" s="2">
        <v>-999</v>
      </c>
      <c r="AW2342" s="2">
        <v>-999</v>
      </c>
      <c r="AX2342" s="2">
        <v>-999</v>
      </c>
      <c r="AY2342" s="2">
        <v>-999</v>
      </c>
      <c r="AZ2342" s="2">
        <v>-999</v>
      </c>
      <c r="BA2342" s="2">
        <v>-999</v>
      </c>
      <c r="BB2342" s="2">
        <v>-999</v>
      </c>
      <c r="BC2342" s="2">
        <v>-999</v>
      </c>
      <c r="BD2342" s="2">
        <v>-999</v>
      </c>
      <c r="BE2342" s="2">
        <v>-999</v>
      </c>
      <c r="BF2342" s="2">
        <v>-999</v>
      </c>
      <c r="BG2342" s="2">
        <v>-999</v>
      </c>
      <c r="BH2342" s="2">
        <v>-999</v>
      </c>
      <c r="BI2342">
        <v>0</v>
      </c>
      <c r="BJ2342">
        <v>0.37645432313974347</v>
      </c>
      <c r="BK2342">
        <v>0.37645432313974347</v>
      </c>
      <c r="BL2342">
        <v>-999</v>
      </c>
      <c r="BM2342">
        <v>10.679115945090635</v>
      </c>
      <c r="BN2342">
        <f t="shared" si="230"/>
        <v>-999</v>
      </c>
      <c r="BO2342" t="s">
        <v>3748</v>
      </c>
      <c r="BP2342" t="s">
        <v>3748</v>
      </c>
      <c r="BQ2342">
        <v>6.2784084821387095E-4</v>
      </c>
      <c r="BR2342">
        <v>2.3809523809523808E-2</v>
      </c>
      <c r="BS2342">
        <v>0</v>
      </c>
      <c r="BT2342">
        <v>0.1111111111111111</v>
      </c>
      <c r="BU2342" t="s">
        <v>3748</v>
      </c>
      <c r="BY2342">
        <f t="shared" si="231"/>
        <v>-999</v>
      </c>
      <c r="CA2342">
        <f t="shared" si="232"/>
        <v>-999</v>
      </c>
    </row>
    <row r="2343" spans="1:82" x14ac:dyDescent="0.3">
      <c r="A2343">
        <v>0</v>
      </c>
      <c r="B2343" t="s">
        <v>1467</v>
      </c>
      <c r="C2343" t="s">
        <v>150</v>
      </c>
      <c r="D2343">
        <v>46019</v>
      </c>
      <c r="E2343" s="2">
        <f>BO2343</f>
        <v>0.3668670940377608</v>
      </c>
      <c r="F2343" s="2" t="s">
        <v>1934</v>
      </c>
      <c r="G2343" s="3">
        <v>972</v>
      </c>
      <c r="H2343" s="1">
        <v>0.37604842744982275</v>
      </c>
      <c r="I2343" s="1">
        <f t="shared" si="233"/>
        <v>-9.3376401433639966</v>
      </c>
      <c r="J2343" s="1">
        <v>2.7301544470099999</v>
      </c>
      <c r="K2343" s="1">
        <v>-1.9716434353300001</v>
      </c>
      <c r="L2343" s="2">
        <v>9.3067610791000011E-2</v>
      </c>
      <c r="M2343" s="2">
        <v>-7.9211956417201497E-5</v>
      </c>
      <c r="N2343" s="7">
        <v>0</v>
      </c>
      <c r="O2343" s="2">
        <v>9.7858712887211787E-3</v>
      </c>
      <c r="P2343" s="3">
        <v>13126.892872671</v>
      </c>
      <c r="Q2343" s="3">
        <v>298.11190783917601</v>
      </c>
      <c r="R2343" s="3">
        <v>136273.59779074532</v>
      </c>
      <c r="S2343" s="3">
        <v>325.33373276095432</v>
      </c>
      <c r="T2343" s="3">
        <v>69672.692891062034</v>
      </c>
      <c r="V2343">
        <v>46019</v>
      </c>
      <c r="W2343" s="2">
        <v>0.3246074763434037</v>
      </c>
      <c r="X2343" s="2">
        <v>1.0088137043847216E-2</v>
      </c>
      <c r="Y2343" s="2">
        <v>0.23631407965818704</v>
      </c>
      <c r="Z2343" s="2">
        <v>0.77857279063405227</v>
      </c>
      <c r="AA2343" s="2">
        <v>5.6829379311467056E-3</v>
      </c>
      <c r="AB2343" s="2">
        <v>0.22972589228420051</v>
      </c>
      <c r="AC2343" s="2">
        <v>-7.9211956417201497E-5</v>
      </c>
      <c r="AD2343" s="2">
        <v>0</v>
      </c>
      <c r="AE2343" s="2">
        <v>9.7858712887211787E-3</v>
      </c>
      <c r="AF2343">
        <v>119416.1812714088</v>
      </c>
      <c r="AG2343">
        <v>284.80752865638726</v>
      </c>
      <c r="AH2343">
        <v>53528.693729391562</v>
      </c>
      <c r="AI2343">
        <v>7485.1571970968398</v>
      </c>
      <c r="AJ2343">
        <v>4.1559400826935313</v>
      </c>
      <c r="AK2343">
        <v>255689.77906215412</v>
      </c>
      <c r="AL2343">
        <v>610.14126141734152</v>
      </c>
      <c r="AM2343">
        <v>114674.16211976971</v>
      </c>
      <c r="AN2343">
        <v>16012.381697780729</v>
      </c>
      <c r="AO2343">
        <v>8.903143131455483</v>
      </c>
      <c r="AP2343">
        <v>136273.59779074532</v>
      </c>
      <c r="AQ2343">
        <v>325.33373276095426</v>
      </c>
      <c r="AR2343">
        <v>61145.468390378148</v>
      </c>
      <c r="AS2343">
        <v>8527.2245006838893</v>
      </c>
      <c r="AT2343">
        <v>4.7472030487619516</v>
      </c>
      <c r="AU2343" s="3">
        <v>2467068.2464897879</v>
      </c>
      <c r="AV2343" s="3">
        <v>56027.151959294737</v>
      </c>
      <c r="AW2343">
        <v>10072.202274854999</v>
      </c>
      <c r="AX2343">
        <v>1892969.6955362484</v>
      </c>
      <c r="AY2343">
        <v>228.73984463987992</v>
      </c>
      <c r="AZ2343">
        <v>42989.366401619031</v>
      </c>
      <c r="BA2343">
        <v>23199.095147526001</v>
      </c>
      <c r="BB2343">
        <v>4360037.9420260368</v>
      </c>
      <c r="BC2343">
        <v>526.8517524790559</v>
      </c>
      <c r="BD2343">
        <v>99016.51836091376</v>
      </c>
      <c r="BE2343">
        <v>13126.892872671</v>
      </c>
      <c r="BF2343">
        <v>2467068.2464897879</v>
      </c>
      <c r="BG2343">
        <v>298.11190783917601</v>
      </c>
      <c r="BH2343">
        <v>56027.151959294737</v>
      </c>
      <c r="BI2343">
        <v>0.1165698802931741</v>
      </c>
      <c r="BJ2343">
        <v>0.49261830774299686</v>
      </c>
      <c r="BK2343">
        <v>0.37604842744982275</v>
      </c>
      <c r="BL2343">
        <v>19.141263382615712</v>
      </c>
      <c r="BM2343">
        <v>9.8036232392517153</v>
      </c>
      <c r="BN2343">
        <f t="shared" si="230"/>
        <v>-9.3376401433639966</v>
      </c>
      <c r="BO2343">
        <v>0.3668670940377608</v>
      </c>
      <c r="BP2343">
        <v>5.178761806909995E-4</v>
      </c>
      <c r="BQ2343">
        <v>0</v>
      </c>
      <c r="BR2343">
        <v>4.1666666666666664E-2</v>
      </c>
      <c r="BS2343">
        <v>6.8965517241379309E-2</v>
      </c>
      <c r="BT2343">
        <v>0.16666666666666666</v>
      </c>
      <c r="BU2343">
        <v>0.26740950367320415</v>
      </c>
      <c r="BV2343">
        <v>0.77857279063405227</v>
      </c>
      <c r="BW2343">
        <v>5.8951638289903591E-3</v>
      </c>
      <c r="BX2343">
        <v>0.22972589228420051</v>
      </c>
      <c r="BY2343">
        <f t="shared" si="231"/>
        <v>0.244617489754546</v>
      </c>
      <c r="BZ2343">
        <v>0</v>
      </c>
      <c r="CA2343">
        <f t="shared" si="232"/>
        <v>1.0220988301509562E-2</v>
      </c>
      <c r="CC2343">
        <v>0.244617489754546</v>
      </c>
      <c r="CD2343">
        <v>1.0220988301509562E-2</v>
      </c>
    </row>
    <row r="2344" spans="1:82" x14ac:dyDescent="0.3">
      <c r="A2344">
        <v>1</v>
      </c>
      <c r="B2344" t="s">
        <v>1467</v>
      </c>
      <c r="C2344" t="s">
        <v>690</v>
      </c>
      <c r="D2344">
        <v>46021</v>
      </c>
      <c r="E2344" s="2">
        <v>0</v>
      </c>
      <c r="F2344" s="2" t="s">
        <v>1954</v>
      </c>
      <c r="G2344" s="3">
        <v>-999</v>
      </c>
      <c r="H2344" s="1">
        <v>0.37969688790167949</v>
      </c>
      <c r="I2344" s="1">
        <f t="shared" si="233"/>
        <v>-999</v>
      </c>
      <c r="J2344" s="1">
        <v>-999</v>
      </c>
      <c r="K2344" s="1">
        <v>-999</v>
      </c>
      <c r="L2344" s="2">
        <v>-999</v>
      </c>
      <c r="M2344" s="2">
        <v>-999</v>
      </c>
      <c r="N2344" s="7">
        <v>-999</v>
      </c>
      <c r="O2344" s="2">
        <v>-999</v>
      </c>
      <c r="P2344" s="3">
        <v>-999</v>
      </c>
      <c r="Q2344" s="3">
        <v>-999</v>
      </c>
      <c r="R2344" s="3">
        <v>-999</v>
      </c>
      <c r="S2344" s="3">
        <v>-999</v>
      </c>
      <c r="T2344" s="3">
        <v>-999</v>
      </c>
      <c r="V2344">
        <v>46021</v>
      </c>
      <c r="W2344" s="2">
        <v>-999</v>
      </c>
      <c r="X2344" s="2">
        <v>1.0186013185191535E-2</v>
      </c>
      <c r="Y2344" s="2">
        <v>-999</v>
      </c>
      <c r="Z2344" s="2">
        <v>-999</v>
      </c>
      <c r="AA2344" s="2">
        <v>-999</v>
      </c>
      <c r="AB2344" s="2">
        <v>-999</v>
      </c>
      <c r="AC2344" s="2">
        <v>-999</v>
      </c>
      <c r="AD2344" s="2">
        <v>-999</v>
      </c>
      <c r="AE2344" s="2">
        <v>-999</v>
      </c>
      <c r="AF2344" s="2">
        <v>-999</v>
      </c>
      <c r="AG2344" s="2">
        <v>-999</v>
      </c>
      <c r="AH2344" s="2">
        <v>-999</v>
      </c>
      <c r="AI2344" s="2">
        <v>-999</v>
      </c>
      <c r="AJ2344" s="2">
        <v>-999</v>
      </c>
      <c r="AK2344" s="2">
        <v>-999</v>
      </c>
      <c r="AL2344" s="2">
        <v>-999</v>
      </c>
      <c r="AM2344" s="2">
        <v>-999</v>
      </c>
      <c r="AN2344" s="2">
        <v>-999</v>
      </c>
      <c r="AO2344" s="2">
        <v>-999</v>
      </c>
      <c r="AP2344" s="2">
        <v>-999</v>
      </c>
      <c r="AQ2344" s="2">
        <v>-999</v>
      </c>
      <c r="AR2344" s="2">
        <v>-999</v>
      </c>
      <c r="AS2344" s="2">
        <v>-999</v>
      </c>
      <c r="AT2344" s="2">
        <v>-999</v>
      </c>
      <c r="AU2344" s="2">
        <v>-999</v>
      </c>
      <c r="AV2344" s="2">
        <v>-999</v>
      </c>
      <c r="AW2344" s="2">
        <v>-999</v>
      </c>
      <c r="AX2344" s="2">
        <v>-999</v>
      </c>
      <c r="AY2344" s="2">
        <v>-999</v>
      </c>
      <c r="AZ2344" s="2">
        <v>-999</v>
      </c>
      <c r="BA2344" s="2">
        <v>-999</v>
      </c>
      <c r="BB2344" s="2">
        <v>-999</v>
      </c>
      <c r="BC2344" s="2">
        <v>-999</v>
      </c>
      <c r="BD2344" s="2">
        <v>-999</v>
      </c>
      <c r="BE2344" s="2">
        <v>-999</v>
      </c>
      <c r="BF2344" s="2">
        <v>-999</v>
      </c>
      <c r="BG2344" s="2">
        <v>-999</v>
      </c>
      <c r="BH2344" s="2">
        <v>-999</v>
      </c>
      <c r="BI2344">
        <v>0</v>
      </c>
      <c r="BJ2344">
        <v>0.37969688790167949</v>
      </c>
      <c r="BK2344">
        <v>0.37969688790167949</v>
      </c>
      <c r="BL2344">
        <v>-999</v>
      </c>
      <c r="BM2344">
        <v>10.732375825695918</v>
      </c>
      <c r="BN2344">
        <f t="shared" si="230"/>
        <v>-999</v>
      </c>
      <c r="BO2344" t="s">
        <v>3748</v>
      </c>
      <c r="BP2344" t="s">
        <v>3748</v>
      </c>
      <c r="BQ2344">
        <v>5.3058384210379501E-5</v>
      </c>
      <c r="BR2344">
        <v>7.7380952380952384E-2</v>
      </c>
      <c r="BS2344">
        <v>3.4482758620689655E-2</v>
      </c>
      <c r="BT2344">
        <v>5.5555555555555552E-2</v>
      </c>
      <c r="BU2344" t="s">
        <v>3748</v>
      </c>
      <c r="BY2344">
        <f t="shared" si="231"/>
        <v>-999</v>
      </c>
      <c r="CA2344">
        <f t="shared" si="232"/>
        <v>-999</v>
      </c>
    </row>
    <row r="2345" spans="1:82" x14ac:dyDescent="0.3">
      <c r="A2345">
        <v>1</v>
      </c>
      <c r="B2345" t="s">
        <v>1467</v>
      </c>
      <c r="C2345" t="s">
        <v>1474</v>
      </c>
      <c r="D2345">
        <v>46023</v>
      </c>
      <c r="E2345" s="2">
        <v>0</v>
      </c>
      <c r="F2345" s="2" t="s">
        <v>1954</v>
      </c>
      <c r="G2345" s="3">
        <v>-999</v>
      </c>
      <c r="H2345" s="1">
        <v>0.37734685004684348</v>
      </c>
      <c r="I2345" s="1">
        <f t="shared" si="233"/>
        <v>-999</v>
      </c>
      <c r="J2345" s="1">
        <v>-999</v>
      </c>
      <c r="K2345" s="1">
        <v>-999</v>
      </c>
      <c r="L2345" s="2">
        <v>-999</v>
      </c>
      <c r="M2345" s="2">
        <v>-999</v>
      </c>
      <c r="N2345" s="7">
        <v>-999</v>
      </c>
      <c r="O2345" s="2">
        <v>-999</v>
      </c>
      <c r="P2345" s="3">
        <v>-999</v>
      </c>
      <c r="Q2345" s="3">
        <v>-999</v>
      </c>
      <c r="R2345" s="3">
        <v>-999</v>
      </c>
      <c r="S2345" s="3">
        <v>-999</v>
      </c>
      <c r="T2345" s="3">
        <v>-999</v>
      </c>
      <c r="V2345">
        <v>46023</v>
      </c>
      <c r="W2345" s="2">
        <v>-999</v>
      </c>
      <c r="X2345" s="2">
        <v>1.0122969432825419E-2</v>
      </c>
      <c r="Y2345" s="2">
        <v>-999</v>
      </c>
      <c r="Z2345" s="2">
        <v>-999</v>
      </c>
      <c r="AA2345" s="2">
        <v>-999</v>
      </c>
      <c r="AB2345" s="2">
        <v>-999</v>
      </c>
      <c r="AC2345" s="2">
        <v>-999</v>
      </c>
      <c r="AD2345" s="2">
        <v>-999</v>
      </c>
      <c r="AE2345" s="2">
        <v>-999</v>
      </c>
      <c r="AF2345" s="2">
        <v>-999</v>
      </c>
      <c r="AG2345" s="2">
        <v>-999</v>
      </c>
      <c r="AH2345" s="2">
        <v>-999</v>
      </c>
      <c r="AI2345" s="2">
        <v>-999</v>
      </c>
      <c r="AJ2345" s="2">
        <v>-999</v>
      </c>
      <c r="AK2345" s="2">
        <v>-999</v>
      </c>
      <c r="AL2345" s="2">
        <v>-999</v>
      </c>
      <c r="AM2345" s="2">
        <v>-999</v>
      </c>
      <c r="AN2345" s="2">
        <v>-999</v>
      </c>
      <c r="AO2345" s="2">
        <v>-999</v>
      </c>
      <c r="AP2345" s="2">
        <v>-999</v>
      </c>
      <c r="AQ2345" s="2">
        <v>-999</v>
      </c>
      <c r="AR2345" s="2">
        <v>-999</v>
      </c>
      <c r="AS2345" s="2">
        <v>-999</v>
      </c>
      <c r="AT2345" s="2">
        <v>-999</v>
      </c>
      <c r="AU2345" s="2">
        <v>-999</v>
      </c>
      <c r="AV2345" s="2">
        <v>-999</v>
      </c>
      <c r="AW2345" s="2">
        <v>-999</v>
      </c>
      <c r="AX2345" s="2">
        <v>-999</v>
      </c>
      <c r="AY2345" s="2">
        <v>-999</v>
      </c>
      <c r="AZ2345" s="2">
        <v>-999</v>
      </c>
      <c r="BA2345" s="2">
        <v>-999</v>
      </c>
      <c r="BB2345" s="2">
        <v>-999</v>
      </c>
      <c r="BC2345" s="2">
        <v>-999</v>
      </c>
      <c r="BD2345" s="2">
        <v>-999</v>
      </c>
      <c r="BE2345" s="2">
        <v>-999</v>
      </c>
      <c r="BF2345" s="2">
        <v>-999</v>
      </c>
      <c r="BG2345" s="2">
        <v>-999</v>
      </c>
      <c r="BH2345" s="2">
        <v>-999</v>
      </c>
      <c r="BI2345">
        <v>0</v>
      </c>
      <c r="BJ2345">
        <v>0.37734685004684348</v>
      </c>
      <c r="BK2345">
        <v>0.37734685004684348</v>
      </c>
      <c r="BL2345">
        <v>-999</v>
      </c>
      <c r="BM2345">
        <v>3.0396650870260058</v>
      </c>
      <c r="BN2345">
        <f t="shared" si="230"/>
        <v>-999</v>
      </c>
      <c r="BO2345" t="s">
        <v>3748</v>
      </c>
      <c r="BP2345" t="s">
        <v>3748</v>
      </c>
      <c r="BQ2345">
        <v>9.3061700777398611E-4</v>
      </c>
      <c r="BR2345">
        <v>0.18042328042328043</v>
      </c>
      <c r="BS2345">
        <v>6.8965517241379309E-2</v>
      </c>
      <c r="BT2345">
        <v>0.1111111111111111</v>
      </c>
      <c r="BU2345" t="s">
        <v>3748</v>
      </c>
      <c r="BY2345">
        <f t="shared" si="231"/>
        <v>-999</v>
      </c>
      <c r="CA2345">
        <f t="shared" si="232"/>
        <v>-999</v>
      </c>
    </row>
    <row r="2346" spans="1:82" x14ac:dyDescent="0.3">
      <c r="A2346">
        <v>1</v>
      </c>
      <c r="B2346" t="s">
        <v>1467</v>
      </c>
      <c r="C2346" t="s">
        <v>97</v>
      </c>
      <c r="D2346">
        <v>46025</v>
      </c>
      <c r="E2346" s="2">
        <v>0</v>
      </c>
      <c r="F2346" s="2" t="s">
        <v>1954</v>
      </c>
      <c r="G2346" s="3">
        <v>-999</v>
      </c>
      <c r="H2346" s="1">
        <v>0.41395507234891837</v>
      </c>
      <c r="I2346" s="1">
        <f t="shared" si="233"/>
        <v>-999</v>
      </c>
      <c r="J2346" s="1">
        <v>-999</v>
      </c>
      <c r="K2346" s="1">
        <v>-999</v>
      </c>
      <c r="L2346" s="2">
        <v>-999</v>
      </c>
      <c r="M2346" s="2">
        <v>-999</v>
      </c>
      <c r="N2346" s="7">
        <v>-999</v>
      </c>
      <c r="O2346" s="2">
        <v>-999</v>
      </c>
      <c r="P2346" s="3">
        <v>-999</v>
      </c>
      <c r="Q2346" s="3">
        <v>-999</v>
      </c>
      <c r="R2346" s="3">
        <v>-999</v>
      </c>
      <c r="S2346" s="3">
        <v>-999</v>
      </c>
      <c r="T2346" s="3">
        <v>-999</v>
      </c>
      <c r="V2346">
        <v>46025</v>
      </c>
      <c r="W2346" s="2">
        <v>-999</v>
      </c>
      <c r="X2346" s="2">
        <v>1.110504710303249E-2</v>
      </c>
      <c r="Y2346" s="2">
        <v>-999</v>
      </c>
      <c r="Z2346" s="2">
        <v>-999</v>
      </c>
      <c r="AA2346" s="2">
        <v>-999</v>
      </c>
      <c r="AB2346" s="2">
        <v>-999</v>
      </c>
      <c r="AC2346" s="2">
        <v>-999</v>
      </c>
      <c r="AD2346" s="2">
        <v>-999</v>
      </c>
      <c r="AE2346" s="2">
        <v>-999</v>
      </c>
      <c r="AF2346" s="2">
        <v>-999</v>
      </c>
      <c r="AG2346" s="2">
        <v>-999</v>
      </c>
      <c r="AH2346" s="2">
        <v>-999</v>
      </c>
      <c r="AI2346" s="2">
        <v>-999</v>
      </c>
      <c r="AJ2346" s="2">
        <v>-999</v>
      </c>
      <c r="AK2346" s="2">
        <v>-999</v>
      </c>
      <c r="AL2346" s="2">
        <v>-999</v>
      </c>
      <c r="AM2346" s="2">
        <v>-999</v>
      </c>
      <c r="AN2346" s="2">
        <v>-999</v>
      </c>
      <c r="AO2346" s="2">
        <v>-999</v>
      </c>
      <c r="AP2346" s="2">
        <v>-999</v>
      </c>
      <c r="AQ2346" s="2">
        <v>-999</v>
      </c>
      <c r="AR2346" s="2">
        <v>-999</v>
      </c>
      <c r="AS2346" s="2">
        <v>-999</v>
      </c>
      <c r="AT2346" s="2">
        <v>-999</v>
      </c>
      <c r="AU2346" s="2">
        <v>-999</v>
      </c>
      <c r="AV2346" s="2">
        <v>-999</v>
      </c>
      <c r="AW2346" s="2">
        <v>-999</v>
      </c>
      <c r="AX2346" s="2">
        <v>-999</v>
      </c>
      <c r="AY2346" s="2">
        <v>-999</v>
      </c>
      <c r="AZ2346" s="2">
        <v>-999</v>
      </c>
      <c r="BA2346" s="2">
        <v>-999</v>
      </c>
      <c r="BB2346" s="2">
        <v>-999</v>
      </c>
      <c r="BC2346" s="2">
        <v>-999</v>
      </c>
      <c r="BD2346" s="2">
        <v>-999</v>
      </c>
      <c r="BE2346" s="2">
        <v>-999</v>
      </c>
      <c r="BF2346" s="2">
        <v>-999</v>
      </c>
      <c r="BG2346" s="2">
        <v>-999</v>
      </c>
      <c r="BH2346" s="2">
        <v>-999</v>
      </c>
      <c r="BI2346">
        <v>0</v>
      </c>
      <c r="BJ2346">
        <v>0.41395507234891837</v>
      </c>
      <c r="BK2346">
        <v>0.41395507234891837</v>
      </c>
      <c r="BL2346">
        <v>-999</v>
      </c>
      <c r="BM2346">
        <v>9.8303851450961925</v>
      </c>
      <c r="BN2346">
        <f t="shared" si="230"/>
        <v>-999</v>
      </c>
      <c r="BO2346" t="s">
        <v>3748</v>
      </c>
      <c r="BP2346" t="s">
        <v>3748</v>
      </c>
      <c r="BQ2346">
        <v>4.9298336862646313E-4</v>
      </c>
      <c r="BR2346">
        <v>0.14285714285714285</v>
      </c>
      <c r="BS2346">
        <v>0.20689655172413793</v>
      </c>
      <c r="BT2346">
        <v>5.5555555555555552E-2</v>
      </c>
      <c r="BU2346" t="s">
        <v>3748</v>
      </c>
      <c r="BY2346">
        <f t="shared" si="231"/>
        <v>-999</v>
      </c>
      <c r="CA2346">
        <f t="shared" si="232"/>
        <v>-999</v>
      </c>
    </row>
    <row r="2347" spans="1:82" x14ac:dyDescent="0.3">
      <c r="A2347">
        <v>0</v>
      </c>
      <c r="B2347" t="s">
        <v>1467</v>
      </c>
      <c r="C2347" t="s">
        <v>18</v>
      </c>
      <c r="D2347">
        <v>46027</v>
      </c>
      <c r="E2347" s="2">
        <f>BO2347</f>
        <v>0.32930062416183281</v>
      </c>
      <c r="F2347" s="2" t="s">
        <v>1934</v>
      </c>
      <c r="G2347" s="3">
        <v>2690</v>
      </c>
      <c r="H2347" s="1">
        <v>0.76362149173124738</v>
      </c>
      <c r="I2347" s="1">
        <f t="shared" si="233"/>
        <v>-4.7279483045309689</v>
      </c>
      <c r="J2347" s="1">
        <v>2.6967808243600002</v>
      </c>
      <c r="K2347" s="1">
        <v>74.404919092900002</v>
      </c>
      <c r="L2347" s="2">
        <v>8.5583680885000013E-2</v>
      </c>
      <c r="M2347" s="2">
        <v>1.9205815264519786E-4</v>
      </c>
      <c r="N2347" s="7">
        <v>0</v>
      </c>
      <c r="O2347" s="2">
        <v>1.4366113980567724E-3</v>
      </c>
      <c r="P2347" s="3">
        <v>8488.8899849290028</v>
      </c>
      <c r="Q2347" s="3">
        <v>192.782801946424</v>
      </c>
      <c r="R2347" s="3">
        <v>34106.404771685382</v>
      </c>
      <c r="S2347" s="3">
        <v>81.760572840789663</v>
      </c>
      <c r="T2347" s="3">
        <v>17173.152369752934</v>
      </c>
      <c r="V2347">
        <v>46027</v>
      </c>
      <c r="W2347" s="2">
        <v>0.34822439520018106</v>
      </c>
      <c r="X2347" s="2">
        <v>2.0485442022596334E-2</v>
      </c>
      <c r="Y2347" s="2">
        <v>0.14561408399164275</v>
      </c>
      <c r="Z2347" s="2">
        <v>0.76905545561711397</v>
      </c>
      <c r="AA2347" s="2">
        <v>0.21445994209707162</v>
      </c>
      <c r="AB2347" s="2">
        <v>0.21125273646945469</v>
      </c>
      <c r="AC2347" s="2">
        <v>1.9205815264519786E-4</v>
      </c>
      <c r="AD2347" s="2">
        <v>0</v>
      </c>
      <c r="AE2347" s="2">
        <v>1.4366113980567724E-3</v>
      </c>
      <c r="AF2347">
        <v>110631.86950577078</v>
      </c>
      <c r="AG2347">
        <v>261.85146214913885</v>
      </c>
      <c r="AH2347">
        <v>49214.172062443045</v>
      </c>
      <c r="AI2347">
        <v>5983.404069256515</v>
      </c>
      <c r="AJ2347">
        <v>3.8215838185379849</v>
      </c>
      <c r="AK2347">
        <v>144738.27427745616</v>
      </c>
      <c r="AL2347">
        <v>343.61203498992847</v>
      </c>
      <c r="AM2347">
        <v>64580.81873565798</v>
      </c>
      <c r="AN2347">
        <v>7789.9097657945258</v>
      </c>
      <c r="AO2347">
        <v>5.0145132548107583</v>
      </c>
      <c r="AP2347">
        <v>34106.404771685382</v>
      </c>
      <c r="AQ2347">
        <v>81.760572840789621</v>
      </c>
      <c r="AR2347">
        <v>15366.646673214935</v>
      </c>
      <c r="AS2347">
        <v>1806.5056965380109</v>
      </c>
      <c r="AT2347">
        <v>1.1929294362727734</v>
      </c>
      <c r="AU2347" s="3">
        <v>1595401.9837675567</v>
      </c>
      <c r="AV2347" s="3">
        <v>36231.59979781093</v>
      </c>
      <c r="AW2347">
        <v>16921.591591430002</v>
      </c>
      <c r="AX2347">
        <v>3180243.9236933547</v>
      </c>
      <c r="AY2347">
        <v>384.28956508807994</v>
      </c>
      <c r="AZ2347">
        <v>72223.380862653736</v>
      </c>
      <c r="BA2347">
        <v>25410.481576359005</v>
      </c>
      <c r="BB2347">
        <v>4775645.9074609112</v>
      </c>
      <c r="BC2347">
        <v>577.07236703450394</v>
      </c>
      <c r="BD2347">
        <v>108454.98066046467</v>
      </c>
      <c r="BE2347">
        <v>8488.8899849290028</v>
      </c>
      <c r="BF2347">
        <v>1595401.9837675567</v>
      </c>
      <c r="BG2347">
        <v>192.782801946424</v>
      </c>
      <c r="BH2347">
        <v>36231.59979781093</v>
      </c>
      <c r="BI2347">
        <v>0.82882843867610645</v>
      </c>
      <c r="BJ2347">
        <v>1.5924499304073538</v>
      </c>
      <c r="BK2347">
        <v>0.76362149173124738</v>
      </c>
      <c r="BL2347">
        <v>24.567558134400564</v>
      </c>
      <c r="BM2347">
        <v>19.839609829869595</v>
      </c>
      <c r="BN2347">
        <f t="shared" si="230"/>
        <v>-4.7279483045309689</v>
      </c>
      <c r="BO2347">
        <v>0.32930062416183281</v>
      </c>
      <c r="BP2347">
        <v>3.3051260282542226E-3</v>
      </c>
      <c r="BQ2347">
        <v>1.8129866003496228E-3</v>
      </c>
      <c r="BR2347">
        <v>0.1130952380952381</v>
      </c>
      <c r="BS2347">
        <v>0.10344827586206896</v>
      </c>
      <c r="BT2347">
        <v>5.5555555555555552E-2</v>
      </c>
      <c r="BU2347">
        <v>0.13539805455082732</v>
      </c>
      <c r="BV2347">
        <v>0.76905545561711397</v>
      </c>
      <c r="BW2347">
        <v>0.2224688196027714</v>
      </c>
      <c r="BX2347">
        <v>0.21125273646945469</v>
      </c>
      <c r="BY2347">
        <f t="shared" si="231"/>
        <v>1.4360106824453687E-2</v>
      </c>
      <c r="BZ2347">
        <v>0</v>
      </c>
      <c r="CA2347">
        <f t="shared" si="232"/>
        <v>1.5699666565702854E-3</v>
      </c>
      <c r="CC2347">
        <v>1.4360106824453687E-2</v>
      </c>
      <c r="CD2347">
        <v>1.5699666565702854E-3</v>
      </c>
    </row>
    <row r="2348" spans="1:82" x14ac:dyDescent="0.3">
      <c r="A2348">
        <v>0</v>
      </c>
      <c r="B2348" t="s">
        <v>1467</v>
      </c>
      <c r="C2348" t="s">
        <v>1475</v>
      </c>
      <c r="D2348">
        <v>46029</v>
      </c>
      <c r="E2348" s="2">
        <f>BO2348</f>
        <v>0.41887841881270027</v>
      </c>
      <c r="F2348" s="2" t="s">
        <v>1935</v>
      </c>
      <c r="G2348" s="3">
        <v>5390</v>
      </c>
      <c r="H2348" s="1">
        <v>4.1281962098865526</v>
      </c>
      <c r="I2348" s="1">
        <f t="shared" si="233"/>
        <v>-7.5602345389864158</v>
      </c>
      <c r="J2348" s="1">
        <v>2.8930209951900001</v>
      </c>
      <c r="K2348" s="1">
        <v>-16.3354968903</v>
      </c>
      <c r="L2348" s="2">
        <v>0.14066470612399995</v>
      </c>
      <c r="M2348" s="2">
        <v>-2.2732948309123215E-3</v>
      </c>
      <c r="N2348" s="7">
        <v>0</v>
      </c>
      <c r="O2348" s="2">
        <v>2.9562472366528769E-3</v>
      </c>
      <c r="P2348" s="3">
        <v>41243.450447226001</v>
      </c>
      <c r="Q2348" s="3">
        <v>936.63929598225593</v>
      </c>
      <c r="R2348" s="3">
        <v>262893.96520604973</v>
      </c>
      <c r="S2348" s="3">
        <v>626.98372180355238</v>
      </c>
      <c r="T2348" s="3">
        <v>128329.84987372989</v>
      </c>
      <c r="V2348">
        <v>46029</v>
      </c>
      <c r="W2348" s="2">
        <v>0.38977285054779015</v>
      </c>
      <c r="X2348" s="2">
        <v>0.11074586693965933</v>
      </c>
      <c r="Y2348" s="2">
        <v>0.19431786188123104</v>
      </c>
      <c r="Z2348" s="2">
        <v>0.82501831793977309</v>
      </c>
      <c r="AA2348" s="2">
        <v>4.7084383128573694E-2</v>
      </c>
      <c r="AB2348" s="2">
        <v>0.34721343819385603</v>
      </c>
      <c r="AC2348" s="2">
        <v>-2.2732948309123215E-3</v>
      </c>
      <c r="AD2348" s="2">
        <v>0</v>
      </c>
      <c r="AE2348" s="2">
        <v>2.9562472366528769E-3</v>
      </c>
      <c r="AF2348">
        <v>406300.88597559172</v>
      </c>
      <c r="AG2348">
        <v>965.75170228146987</v>
      </c>
      <c r="AH2348">
        <v>181510.04411274713</v>
      </c>
      <c r="AI2348">
        <v>16302.580091455957</v>
      </c>
      <c r="AJ2348">
        <v>14.093360166016772</v>
      </c>
      <c r="AK2348">
        <v>669194.85118164145</v>
      </c>
      <c r="AL2348">
        <v>1592.7354240850223</v>
      </c>
      <c r="AM2348">
        <v>299349.69454638299</v>
      </c>
      <c r="AN2348">
        <v>26792.779531550008</v>
      </c>
      <c r="AO2348">
        <v>23.242375298749508</v>
      </c>
      <c r="AP2348">
        <v>262893.96520604973</v>
      </c>
      <c r="AQ2348">
        <v>626.98372180355238</v>
      </c>
      <c r="AR2348">
        <v>117839.65043363586</v>
      </c>
      <c r="AS2348">
        <v>10490.199440094051</v>
      </c>
      <c r="AT2348">
        <v>9.1490151327327354</v>
      </c>
      <c r="AU2348" s="3">
        <v>7751294.0770516545</v>
      </c>
      <c r="AV2348" s="3">
        <v>176031.98928690518</v>
      </c>
      <c r="AW2348">
        <v>46324.341093383999</v>
      </c>
      <c r="AX2348">
        <v>8706196.6650905889</v>
      </c>
      <c r="AY2348">
        <v>1052.0263886279038</v>
      </c>
      <c r="AZ2348">
        <v>197717.83947872825</v>
      </c>
      <c r="BA2348">
        <v>87567.791540609993</v>
      </c>
      <c r="BB2348">
        <v>16457490.742142241</v>
      </c>
      <c r="BC2348">
        <v>1988.6656846101596</v>
      </c>
      <c r="BD2348">
        <v>373749.8287656334</v>
      </c>
      <c r="BE2348">
        <v>41243.450447226001</v>
      </c>
      <c r="BF2348">
        <v>7751294.0770516545</v>
      </c>
      <c r="BG2348">
        <v>936.63929598225593</v>
      </c>
      <c r="BH2348">
        <v>176031.98928690518</v>
      </c>
      <c r="BI2348">
        <v>1.864929270493241</v>
      </c>
      <c r="BJ2348">
        <v>5.9931254803797938</v>
      </c>
      <c r="BK2348">
        <v>4.1281962098865526</v>
      </c>
      <c r="BL2348">
        <v>17.390619684082608</v>
      </c>
      <c r="BM2348">
        <v>9.8303851450961925</v>
      </c>
      <c r="BN2348">
        <f t="shared" si="230"/>
        <v>-7.5602345389864158</v>
      </c>
      <c r="BO2348">
        <v>0.41887841881270027</v>
      </c>
      <c r="BP2348">
        <v>9.4597830651194318E-3</v>
      </c>
      <c r="BQ2348">
        <v>5.3387558214877998E-4</v>
      </c>
      <c r="BR2348">
        <v>9.5238095238095233E-2</v>
      </c>
      <c r="BS2348">
        <v>0.20689655172413793</v>
      </c>
      <c r="BT2348">
        <v>0.16666666666666666</v>
      </c>
      <c r="BU2348">
        <v>0.21650851121737905</v>
      </c>
      <c r="BV2348">
        <v>0.82501831793977309</v>
      </c>
      <c r="BW2348">
        <v>4.8842721087732049E-2</v>
      </c>
      <c r="BX2348">
        <v>0.34721343819385603</v>
      </c>
      <c r="BY2348">
        <f t="shared" si="231"/>
        <v>0.16189909903770661</v>
      </c>
      <c r="BZ2348">
        <v>0</v>
      </c>
      <c r="CA2348">
        <f t="shared" si="232"/>
        <v>2.060270316075254E-3</v>
      </c>
      <c r="CC2348">
        <v>0.16189909903770661</v>
      </c>
      <c r="CD2348">
        <v>2.060270316075254E-3</v>
      </c>
    </row>
    <row r="2349" spans="1:82" x14ac:dyDescent="0.3">
      <c r="A2349">
        <v>1</v>
      </c>
      <c r="B2349" t="s">
        <v>1467</v>
      </c>
      <c r="C2349" t="s">
        <v>1476</v>
      </c>
      <c r="D2349">
        <v>46031</v>
      </c>
      <c r="E2349" s="2">
        <v>0</v>
      </c>
      <c r="F2349" s="2" t="s">
        <v>1954</v>
      </c>
      <c r="G2349" s="3">
        <v>-999</v>
      </c>
      <c r="H2349" s="1">
        <v>0.37618047615649425</v>
      </c>
      <c r="I2349" s="1">
        <f t="shared" si="233"/>
        <v>-999</v>
      </c>
      <c r="J2349" s="1">
        <v>-999</v>
      </c>
      <c r="K2349" s="1">
        <v>-999</v>
      </c>
      <c r="L2349" s="2">
        <v>-999</v>
      </c>
      <c r="M2349" s="2">
        <v>-999</v>
      </c>
      <c r="N2349" s="7">
        <v>-999</v>
      </c>
      <c r="O2349" s="2">
        <v>-999</v>
      </c>
      <c r="P2349" s="3">
        <v>-999</v>
      </c>
      <c r="Q2349" s="3">
        <v>-999</v>
      </c>
      <c r="R2349" s="3">
        <v>-999</v>
      </c>
      <c r="S2349" s="3">
        <v>-999</v>
      </c>
      <c r="T2349" s="3">
        <v>-999</v>
      </c>
      <c r="V2349">
        <v>46031</v>
      </c>
      <c r="W2349" s="2">
        <v>-999</v>
      </c>
      <c r="X2349" s="2">
        <v>1.0091679474428294E-2</v>
      </c>
      <c r="Y2349" s="2">
        <v>-999</v>
      </c>
      <c r="Z2349" s="2">
        <v>-999</v>
      </c>
      <c r="AA2349" s="2">
        <v>-999</v>
      </c>
      <c r="AB2349" s="2">
        <v>-999</v>
      </c>
      <c r="AC2349" s="2">
        <v>-999</v>
      </c>
      <c r="AD2349" s="2">
        <v>-999</v>
      </c>
      <c r="AE2349" s="2">
        <v>-999</v>
      </c>
      <c r="AF2349" s="2">
        <v>-999</v>
      </c>
      <c r="AG2349" s="2">
        <v>-999</v>
      </c>
      <c r="AH2349" s="2">
        <v>-999</v>
      </c>
      <c r="AI2349" s="2">
        <v>-999</v>
      </c>
      <c r="AJ2349" s="2">
        <v>-999</v>
      </c>
      <c r="AK2349" s="2">
        <v>-999</v>
      </c>
      <c r="AL2349" s="2">
        <v>-999</v>
      </c>
      <c r="AM2349" s="2">
        <v>-999</v>
      </c>
      <c r="AN2349" s="2">
        <v>-999</v>
      </c>
      <c r="AO2349" s="2">
        <v>-999</v>
      </c>
      <c r="AP2349" s="2">
        <v>-999</v>
      </c>
      <c r="AQ2349" s="2">
        <v>-999</v>
      </c>
      <c r="AR2349" s="2">
        <v>-999</v>
      </c>
      <c r="AS2349" s="2">
        <v>-999</v>
      </c>
      <c r="AT2349" s="2">
        <v>-999</v>
      </c>
      <c r="AU2349" s="2">
        <v>-999</v>
      </c>
      <c r="AV2349" s="2">
        <v>-999</v>
      </c>
      <c r="AW2349" s="2">
        <v>-999</v>
      </c>
      <c r="AX2349" s="2">
        <v>-999</v>
      </c>
      <c r="AY2349" s="2">
        <v>-999</v>
      </c>
      <c r="AZ2349" s="2">
        <v>-999</v>
      </c>
      <c r="BA2349" s="2">
        <v>-999</v>
      </c>
      <c r="BB2349" s="2">
        <v>-999</v>
      </c>
      <c r="BC2349" s="2">
        <v>-999</v>
      </c>
      <c r="BD2349" s="2">
        <v>-999</v>
      </c>
      <c r="BE2349" s="2">
        <v>-999</v>
      </c>
      <c r="BF2349" s="2">
        <v>-999</v>
      </c>
      <c r="BG2349" s="2">
        <v>-999</v>
      </c>
      <c r="BH2349" s="2">
        <v>-999</v>
      </c>
      <c r="BI2349">
        <v>0</v>
      </c>
      <c r="BJ2349">
        <v>0.37618047615649425</v>
      </c>
      <c r="BK2349">
        <v>0.37618047615649425</v>
      </c>
      <c r="BL2349">
        <v>-999</v>
      </c>
      <c r="BM2349">
        <v>10.732375825695918</v>
      </c>
      <c r="BN2349">
        <f t="shared" si="230"/>
        <v>-999</v>
      </c>
      <c r="BO2349" t="s">
        <v>3748</v>
      </c>
      <c r="BP2349" t="s">
        <v>3748</v>
      </c>
      <c r="BQ2349">
        <v>2.0568431031498237E-5</v>
      </c>
      <c r="BR2349">
        <v>1.1904761904761904E-2</v>
      </c>
      <c r="BS2349">
        <v>3.4482758620689655E-2</v>
      </c>
      <c r="BT2349">
        <v>5.5555555555555552E-2</v>
      </c>
      <c r="BU2349" t="s">
        <v>3748</v>
      </c>
      <c r="BY2349">
        <f t="shared" si="231"/>
        <v>-999</v>
      </c>
      <c r="CA2349">
        <f t="shared" si="232"/>
        <v>-999</v>
      </c>
    </row>
    <row r="2350" spans="1:82" x14ac:dyDescent="0.3">
      <c r="A2350">
        <v>1</v>
      </c>
      <c r="B2350" t="s">
        <v>1467</v>
      </c>
      <c r="C2350" t="s">
        <v>218</v>
      </c>
      <c r="D2350">
        <v>46033</v>
      </c>
      <c r="E2350" s="2">
        <v>0</v>
      </c>
      <c r="F2350" s="2" t="s">
        <v>1954</v>
      </c>
      <c r="G2350" s="3">
        <v>-999</v>
      </c>
      <c r="H2350" s="1">
        <v>0.37538068090027965</v>
      </c>
      <c r="I2350" s="1">
        <f t="shared" si="233"/>
        <v>-999</v>
      </c>
      <c r="J2350" s="1">
        <v>-999</v>
      </c>
      <c r="K2350" s="1">
        <v>-999</v>
      </c>
      <c r="L2350" s="2">
        <v>-999</v>
      </c>
      <c r="M2350" s="2">
        <v>-999</v>
      </c>
      <c r="N2350" s="7">
        <v>-999</v>
      </c>
      <c r="O2350" s="2">
        <v>-999</v>
      </c>
      <c r="P2350" s="3">
        <v>-999</v>
      </c>
      <c r="Q2350" s="3">
        <v>-999</v>
      </c>
      <c r="R2350" s="3">
        <v>-999</v>
      </c>
      <c r="S2350" s="3">
        <v>-999</v>
      </c>
      <c r="T2350" s="3">
        <v>-999</v>
      </c>
      <c r="V2350">
        <v>46033</v>
      </c>
      <c r="W2350" s="2">
        <v>-999</v>
      </c>
      <c r="X2350" s="2">
        <v>1.0070223609803549E-2</v>
      </c>
      <c r="Y2350" s="2">
        <v>-999</v>
      </c>
      <c r="Z2350" s="2">
        <v>-999</v>
      </c>
      <c r="AA2350" s="2">
        <v>-999</v>
      </c>
      <c r="AB2350" s="2">
        <v>-999</v>
      </c>
      <c r="AC2350" s="2">
        <v>-999</v>
      </c>
      <c r="AD2350" s="2">
        <v>-999</v>
      </c>
      <c r="AE2350" s="2">
        <v>-999</v>
      </c>
      <c r="AF2350" s="2">
        <v>-999</v>
      </c>
      <c r="AG2350" s="2">
        <v>-999</v>
      </c>
      <c r="AH2350" s="2">
        <v>-999</v>
      </c>
      <c r="AI2350" s="2">
        <v>-999</v>
      </c>
      <c r="AJ2350" s="2">
        <v>-999</v>
      </c>
      <c r="AK2350" s="2">
        <v>-999</v>
      </c>
      <c r="AL2350" s="2">
        <v>-999</v>
      </c>
      <c r="AM2350" s="2">
        <v>-999</v>
      </c>
      <c r="AN2350" s="2">
        <v>-999</v>
      </c>
      <c r="AO2350" s="2">
        <v>-999</v>
      </c>
      <c r="AP2350" s="2">
        <v>-999</v>
      </c>
      <c r="AQ2350" s="2">
        <v>-999</v>
      </c>
      <c r="AR2350" s="2">
        <v>-999</v>
      </c>
      <c r="AS2350" s="2">
        <v>-999</v>
      </c>
      <c r="AT2350" s="2">
        <v>-999</v>
      </c>
      <c r="AU2350" s="2">
        <v>-999</v>
      </c>
      <c r="AV2350" s="2">
        <v>-999</v>
      </c>
      <c r="AW2350" s="2">
        <v>-999</v>
      </c>
      <c r="AX2350" s="2">
        <v>-999</v>
      </c>
      <c r="AY2350" s="2">
        <v>-999</v>
      </c>
      <c r="AZ2350" s="2">
        <v>-999</v>
      </c>
      <c r="BA2350" s="2">
        <v>-999</v>
      </c>
      <c r="BB2350" s="2">
        <v>-999</v>
      </c>
      <c r="BC2350" s="2">
        <v>-999</v>
      </c>
      <c r="BD2350" s="2">
        <v>-999</v>
      </c>
      <c r="BE2350" s="2">
        <v>-999</v>
      </c>
      <c r="BF2350" s="2">
        <v>-999</v>
      </c>
      <c r="BG2350" s="2">
        <v>-999</v>
      </c>
      <c r="BH2350" s="2">
        <v>-999</v>
      </c>
      <c r="BI2350">
        <v>0</v>
      </c>
      <c r="BJ2350">
        <v>0.37538068090027965</v>
      </c>
      <c r="BK2350">
        <v>0.37538068090027965</v>
      </c>
      <c r="BL2350">
        <v>-999</v>
      </c>
      <c r="BM2350">
        <v>17.921546360464433</v>
      </c>
      <c r="BN2350">
        <f t="shared" si="230"/>
        <v>-999</v>
      </c>
      <c r="BO2350" t="s">
        <v>3748</v>
      </c>
      <c r="BP2350" t="s">
        <v>3748</v>
      </c>
      <c r="BQ2350">
        <v>3.6935169019078435E-5</v>
      </c>
      <c r="BR2350">
        <v>5.3571428571428568E-2</v>
      </c>
      <c r="BS2350">
        <v>0</v>
      </c>
      <c r="BT2350">
        <v>0.33333333333333331</v>
      </c>
      <c r="BU2350" t="s">
        <v>3748</v>
      </c>
      <c r="BY2350">
        <f t="shared" si="231"/>
        <v>-999</v>
      </c>
      <c r="CA2350">
        <f t="shared" si="232"/>
        <v>-999</v>
      </c>
    </row>
    <row r="2351" spans="1:82" x14ac:dyDescent="0.3">
      <c r="A2351">
        <v>0</v>
      </c>
      <c r="B2351" t="s">
        <v>1467</v>
      </c>
      <c r="C2351" t="s">
        <v>1477</v>
      </c>
      <c r="D2351">
        <v>46035</v>
      </c>
      <c r="E2351" s="2">
        <f>BO2351</f>
        <v>0.29770958116222623</v>
      </c>
      <c r="F2351" s="2" t="s">
        <v>1933</v>
      </c>
      <c r="G2351" s="3">
        <v>2894</v>
      </c>
      <c r="H2351" s="1">
        <v>2.7174651168834409</v>
      </c>
      <c r="I2351" s="1">
        <f t="shared" si="233"/>
        <v>-6.4287775126687201</v>
      </c>
      <c r="J2351" s="1">
        <v>2.6695994626399999</v>
      </c>
      <c r="K2351" s="1">
        <v>-9.0083013796499998</v>
      </c>
      <c r="L2351" s="2">
        <v>7.6261399941000008E-2</v>
      </c>
      <c r="M2351" s="2">
        <v>-1.0629875367612522E-4</v>
      </c>
      <c r="N2351" s="7">
        <v>0</v>
      </c>
      <c r="O2351" s="2">
        <v>2.2970282153556279E-3</v>
      </c>
      <c r="P2351" s="3">
        <v>25685.828443663999</v>
      </c>
      <c r="Q2351" s="3">
        <v>583.32549797158379</v>
      </c>
      <c r="R2351" s="3">
        <v>158932.37285795496</v>
      </c>
      <c r="S2351" s="3">
        <v>378.44328200948627</v>
      </c>
      <c r="T2351" s="3">
        <v>77636.157866592301</v>
      </c>
      <c r="V2351">
        <v>46035</v>
      </c>
      <c r="W2351" s="2">
        <v>0.31292910030555249</v>
      </c>
      <c r="X2351" s="2">
        <v>7.2900612021977937E-2</v>
      </c>
      <c r="Y2351" s="2">
        <v>0.17379442938077588</v>
      </c>
      <c r="Z2351" s="2">
        <v>0.76130400087038674</v>
      </c>
      <c r="AA2351" s="2">
        <v>2.5964947154375178E-2</v>
      </c>
      <c r="AB2351" s="2">
        <v>0.18824183837308389</v>
      </c>
      <c r="AC2351" s="2">
        <v>-1.0629875367612522E-4</v>
      </c>
      <c r="AD2351" s="2">
        <v>0</v>
      </c>
      <c r="AE2351" s="2">
        <v>2.2970282153556279E-3</v>
      </c>
      <c r="AF2351">
        <v>246330.27661667668</v>
      </c>
      <c r="AG2351">
        <v>585.0174449233607</v>
      </c>
      <c r="AH2351">
        <v>109952.21855049611</v>
      </c>
      <c r="AI2351">
        <v>10126.081319487617</v>
      </c>
      <c r="AJ2351">
        <v>8.5374012850271797</v>
      </c>
      <c r="AK2351">
        <v>405262.64947463165</v>
      </c>
      <c r="AL2351">
        <v>963.46072693284691</v>
      </c>
      <c r="AM2351">
        <v>181079.46238495168</v>
      </c>
      <c r="AN2351">
        <v>16634.995351624355</v>
      </c>
      <c r="AO2351">
        <v>14.059872673789769</v>
      </c>
      <c r="AP2351">
        <v>158932.37285795496</v>
      </c>
      <c r="AQ2351">
        <v>378.44328200948621</v>
      </c>
      <c r="AR2351">
        <v>71127.24383445557</v>
      </c>
      <c r="AS2351">
        <v>6508.9140321367377</v>
      </c>
      <c r="AT2351">
        <v>5.5224713887625896</v>
      </c>
      <c r="AU2351" s="3">
        <v>4827394.5977022117</v>
      </c>
      <c r="AV2351" s="3">
        <v>109630.19408877946</v>
      </c>
      <c r="AW2351">
        <v>28543.083582969004</v>
      </c>
      <c r="AX2351">
        <v>5364387.1285831947</v>
      </c>
      <c r="AY2351">
        <v>648.21379934066397</v>
      </c>
      <c r="AZ2351">
        <v>121825.30144808438</v>
      </c>
      <c r="BA2351">
        <v>54228.912026632999</v>
      </c>
      <c r="BB2351">
        <v>10191781.726285405</v>
      </c>
      <c r="BC2351">
        <v>1231.5392973122478</v>
      </c>
      <c r="BD2351">
        <v>231455.49553686383</v>
      </c>
      <c r="BE2351">
        <v>25685.828443663999</v>
      </c>
      <c r="BF2351">
        <v>4827394.5977022117</v>
      </c>
      <c r="BG2351">
        <v>583.32549797158379</v>
      </c>
      <c r="BH2351">
        <v>109630.19408877946</v>
      </c>
      <c r="BI2351">
        <v>1.5652439489959531</v>
      </c>
      <c r="BJ2351">
        <v>4.282709065879394</v>
      </c>
      <c r="BK2351">
        <v>2.7174651168834409</v>
      </c>
      <c r="BL2351">
        <v>20.955930330547236</v>
      </c>
      <c r="BM2351">
        <v>14.527152817878516</v>
      </c>
      <c r="BN2351">
        <f t="shared" si="230"/>
        <v>-6.4287775126687201</v>
      </c>
      <c r="BO2351">
        <v>0.29770958116222623</v>
      </c>
      <c r="BP2351">
        <v>5.6429431055041428E-3</v>
      </c>
      <c r="BQ2351">
        <v>7.9648966624384866E-4</v>
      </c>
      <c r="BR2351">
        <v>0.15476190476190477</v>
      </c>
      <c r="BS2351">
        <v>6.8965517241379309E-2</v>
      </c>
      <c r="BT2351">
        <v>5.5555555555555552E-2</v>
      </c>
      <c r="BU2351">
        <v>0.18410606721762851</v>
      </c>
      <c r="BV2351">
        <v>0.76130400087038674</v>
      </c>
      <c r="BW2351">
        <v>2.6934592483791681E-2</v>
      </c>
      <c r="BX2351">
        <v>0.18824183837308389</v>
      </c>
      <c r="BY2351">
        <f t="shared" si="231"/>
        <v>2.8360932350882842E-2</v>
      </c>
      <c r="BZ2351">
        <v>0</v>
      </c>
      <c r="CA2351">
        <f t="shared" si="232"/>
        <v>2.8085063782572577E-3</v>
      </c>
      <c r="CC2351">
        <v>2.8360932350882842E-2</v>
      </c>
      <c r="CD2351">
        <v>2.8085063782572577E-3</v>
      </c>
    </row>
    <row r="2352" spans="1:82" x14ac:dyDescent="0.3">
      <c r="A2352">
        <v>1</v>
      </c>
      <c r="B2352" t="s">
        <v>1467</v>
      </c>
      <c r="C2352" t="s">
        <v>1478</v>
      </c>
      <c r="D2352">
        <v>46037</v>
      </c>
      <c r="E2352" s="2">
        <v>0</v>
      </c>
      <c r="F2352" s="2" t="s">
        <v>1954</v>
      </c>
      <c r="G2352" s="3">
        <v>-999</v>
      </c>
      <c r="H2352" s="1">
        <v>0.43234174534757452</v>
      </c>
      <c r="I2352" s="1">
        <f t="shared" si="233"/>
        <v>-999</v>
      </c>
      <c r="J2352" s="1">
        <v>-999</v>
      </c>
      <c r="K2352" s="1">
        <v>-999</v>
      </c>
      <c r="L2352" s="2">
        <v>-999</v>
      </c>
      <c r="M2352" s="2">
        <v>-999</v>
      </c>
      <c r="N2352" s="7">
        <v>-999</v>
      </c>
      <c r="O2352" s="2">
        <v>-999</v>
      </c>
      <c r="P2352" s="3">
        <v>-999</v>
      </c>
      <c r="Q2352" s="3">
        <v>-999</v>
      </c>
      <c r="R2352" s="3">
        <v>-999</v>
      </c>
      <c r="S2352" s="3">
        <v>-999</v>
      </c>
      <c r="T2352" s="3">
        <v>-999</v>
      </c>
      <c r="V2352">
        <v>46037</v>
      </c>
      <c r="W2352" s="2">
        <v>-999</v>
      </c>
      <c r="X2352" s="2">
        <v>1.1598300799767066E-2</v>
      </c>
      <c r="Y2352" s="2">
        <v>-999</v>
      </c>
      <c r="Z2352" s="2">
        <v>-999</v>
      </c>
      <c r="AA2352" s="2">
        <v>-999</v>
      </c>
      <c r="AB2352" s="2">
        <v>-999</v>
      </c>
      <c r="AC2352" s="2">
        <v>-999</v>
      </c>
      <c r="AD2352" s="2">
        <v>-999</v>
      </c>
      <c r="AE2352" s="2">
        <v>-999</v>
      </c>
      <c r="AF2352" s="2">
        <v>-999</v>
      </c>
      <c r="AG2352" s="2">
        <v>-999</v>
      </c>
      <c r="AH2352" s="2">
        <v>-999</v>
      </c>
      <c r="AI2352" s="2">
        <v>-999</v>
      </c>
      <c r="AJ2352" s="2">
        <v>-999</v>
      </c>
      <c r="AK2352" s="2">
        <v>-999</v>
      </c>
      <c r="AL2352" s="2">
        <v>-999</v>
      </c>
      <c r="AM2352" s="2">
        <v>-999</v>
      </c>
      <c r="AN2352" s="2">
        <v>-999</v>
      </c>
      <c r="AO2352" s="2">
        <v>-999</v>
      </c>
      <c r="AP2352" s="2">
        <v>-999</v>
      </c>
      <c r="AQ2352" s="2">
        <v>-999</v>
      </c>
      <c r="AR2352" s="2">
        <v>-999</v>
      </c>
      <c r="AS2352" s="2">
        <v>-999</v>
      </c>
      <c r="AT2352" s="2">
        <v>-999</v>
      </c>
      <c r="AU2352" s="2">
        <v>-999</v>
      </c>
      <c r="AV2352" s="2">
        <v>-999</v>
      </c>
      <c r="AW2352" s="2">
        <v>-999</v>
      </c>
      <c r="AX2352" s="2">
        <v>-999</v>
      </c>
      <c r="AY2352" s="2">
        <v>-999</v>
      </c>
      <c r="AZ2352" s="2">
        <v>-999</v>
      </c>
      <c r="BA2352" s="2">
        <v>-999</v>
      </c>
      <c r="BB2352" s="2">
        <v>-999</v>
      </c>
      <c r="BC2352" s="2">
        <v>-999</v>
      </c>
      <c r="BD2352" s="2">
        <v>-999</v>
      </c>
      <c r="BE2352" s="2">
        <v>-999</v>
      </c>
      <c r="BF2352" s="2">
        <v>-999</v>
      </c>
      <c r="BG2352" s="2">
        <v>-999</v>
      </c>
      <c r="BH2352" s="2">
        <v>-999</v>
      </c>
      <c r="BI2352">
        <v>0</v>
      </c>
      <c r="BJ2352">
        <v>0.43234174534757452</v>
      </c>
      <c r="BK2352">
        <v>0.43234174534757452</v>
      </c>
      <c r="BL2352">
        <v>-999</v>
      </c>
      <c r="BM2352">
        <v>9.8303851450961925</v>
      </c>
      <c r="BN2352">
        <f t="shared" si="230"/>
        <v>-999</v>
      </c>
      <c r="BO2352" t="s">
        <v>3748</v>
      </c>
      <c r="BP2352" t="s">
        <v>3748</v>
      </c>
      <c r="BQ2352">
        <v>2.6129824893025106E-4</v>
      </c>
      <c r="BR2352">
        <v>6.5476190476190479E-2</v>
      </c>
      <c r="BS2352">
        <v>0.13793103448275862</v>
      </c>
      <c r="BT2352">
        <v>5.5555555555555552E-2</v>
      </c>
      <c r="BU2352" t="s">
        <v>3748</v>
      </c>
      <c r="BY2352">
        <f t="shared" si="231"/>
        <v>-999</v>
      </c>
      <c r="CA2352">
        <f t="shared" si="232"/>
        <v>-999</v>
      </c>
    </row>
    <row r="2353" spans="1:82" x14ac:dyDescent="0.3">
      <c r="A2353">
        <v>1</v>
      </c>
      <c r="B2353" t="s">
        <v>1467</v>
      </c>
      <c r="C2353" t="s">
        <v>1090</v>
      </c>
      <c r="D2353">
        <v>46039</v>
      </c>
      <c r="E2353" s="2">
        <v>0</v>
      </c>
      <c r="F2353" s="2" t="s">
        <v>1954</v>
      </c>
      <c r="G2353" s="3">
        <v>-999</v>
      </c>
      <c r="H2353" s="1">
        <v>0.37708094295439104</v>
      </c>
      <c r="I2353" s="1">
        <f t="shared" si="233"/>
        <v>-999</v>
      </c>
      <c r="J2353" s="1">
        <v>-999</v>
      </c>
      <c r="K2353" s="1">
        <v>-999</v>
      </c>
      <c r="L2353" s="2">
        <v>-999</v>
      </c>
      <c r="M2353" s="2">
        <v>-999</v>
      </c>
      <c r="N2353" s="7">
        <v>-999</v>
      </c>
      <c r="O2353" s="2">
        <v>-999</v>
      </c>
      <c r="P2353" s="3">
        <v>-999</v>
      </c>
      <c r="Q2353" s="3">
        <v>-999</v>
      </c>
      <c r="R2353" s="3">
        <v>-999</v>
      </c>
      <c r="S2353" s="3">
        <v>-999</v>
      </c>
      <c r="T2353" s="3">
        <v>-999</v>
      </c>
      <c r="V2353">
        <v>46039</v>
      </c>
      <c r="W2353" s="2">
        <v>-999</v>
      </c>
      <c r="X2353" s="2">
        <v>1.0115836023950974E-2</v>
      </c>
      <c r="Y2353" s="2">
        <v>-999</v>
      </c>
      <c r="Z2353" s="2">
        <v>-999</v>
      </c>
      <c r="AA2353" s="2">
        <v>-999</v>
      </c>
      <c r="AB2353" s="2">
        <v>-999</v>
      </c>
      <c r="AC2353" s="2">
        <v>-999</v>
      </c>
      <c r="AD2353" s="2">
        <v>-999</v>
      </c>
      <c r="AE2353" s="2">
        <v>-999</v>
      </c>
      <c r="AF2353" s="2">
        <v>-999</v>
      </c>
      <c r="AG2353" s="2">
        <v>-999</v>
      </c>
      <c r="AH2353" s="2">
        <v>-999</v>
      </c>
      <c r="AI2353" s="2">
        <v>-999</v>
      </c>
      <c r="AJ2353" s="2">
        <v>-999</v>
      </c>
      <c r="AK2353" s="2">
        <v>-999</v>
      </c>
      <c r="AL2353" s="2">
        <v>-999</v>
      </c>
      <c r="AM2353" s="2">
        <v>-999</v>
      </c>
      <c r="AN2353" s="2">
        <v>-999</v>
      </c>
      <c r="AO2353" s="2">
        <v>-999</v>
      </c>
      <c r="AP2353" s="2">
        <v>-999</v>
      </c>
      <c r="AQ2353" s="2">
        <v>-999</v>
      </c>
      <c r="AR2353" s="2">
        <v>-999</v>
      </c>
      <c r="AS2353" s="2">
        <v>-999</v>
      </c>
      <c r="AT2353" s="2">
        <v>-999</v>
      </c>
      <c r="AU2353" s="2">
        <v>-999</v>
      </c>
      <c r="AV2353" s="2">
        <v>-999</v>
      </c>
      <c r="AW2353" s="2">
        <v>-999</v>
      </c>
      <c r="AX2353" s="2">
        <v>-999</v>
      </c>
      <c r="AY2353" s="2">
        <v>-999</v>
      </c>
      <c r="AZ2353" s="2">
        <v>-999</v>
      </c>
      <c r="BA2353" s="2">
        <v>-999</v>
      </c>
      <c r="BB2353" s="2">
        <v>-999</v>
      </c>
      <c r="BC2353" s="2">
        <v>-999</v>
      </c>
      <c r="BD2353" s="2">
        <v>-999</v>
      </c>
      <c r="BE2353" s="2">
        <v>-999</v>
      </c>
      <c r="BF2353" s="2">
        <v>-999</v>
      </c>
      <c r="BG2353" s="2">
        <v>-999</v>
      </c>
      <c r="BH2353" s="2">
        <v>-999</v>
      </c>
      <c r="BI2353">
        <v>0</v>
      </c>
      <c r="BJ2353">
        <v>0.37708094295439104</v>
      </c>
      <c r="BK2353">
        <v>0.37708094295439104</v>
      </c>
      <c r="BL2353">
        <v>-999</v>
      </c>
      <c r="BM2353">
        <v>11.213766930387303</v>
      </c>
      <c r="BN2353">
        <f t="shared" si="230"/>
        <v>-999</v>
      </c>
      <c r="BO2353" t="s">
        <v>3748</v>
      </c>
      <c r="BP2353" t="s">
        <v>3748</v>
      </c>
      <c r="BQ2353">
        <v>6.3857620060915415E-4</v>
      </c>
      <c r="BR2353">
        <v>4.7619047619047616E-2</v>
      </c>
      <c r="BS2353">
        <v>0.20689655172413793</v>
      </c>
      <c r="BT2353">
        <v>0.1111111111111111</v>
      </c>
      <c r="BU2353" t="s">
        <v>3748</v>
      </c>
      <c r="BY2353">
        <f t="shared" si="231"/>
        <v>-999</v>
      </c>
      <c r="CA2353">
        <f t="shared" si="232"/>
        <v>-999</v>
      </c>
    </row>
    <row r="2354" spans="1:82" x14ac:dyDescent="0.3">
      <c r="A2354">
        <v>0</v>
      </c>
      <c r="B2354" t="s">
        <v>1467</v>
      </c>
      <c r="C2354" t="s">
        <v>1354</v>
      </c>
      <c r="D2354">
        <v>46041</v>
      </c>
      <c r="E2354" s="2">
        <f>BO2354</f>
        <v>0.32886914328463168</v>
      </c>
      <c r="F2354" s="2" t="s">
        <v>1933</v>
      </c>
      <c r="G2354" s="3">
        <v>455</v>
      </c>
      <c r="H2354" s="1">
        <v>0.37395208841009769</v>
      </c>
      <c r="I2354" s="1">
        <f t="shared" si="233"/>
        <v>-10.637353043441287</v>
      </c>
      <c r="J2354" s="1">
        <v>2.7626465914499998</v>
      </c>
      <c r="K2354" s="1">
        <v>-50.344483298900002</v>
      </c>
      <c r="L2354" s="2">
        <v>9.6521941155999991E-2</v>
      </c>
      <c r="M2354" s="2">
        <v>0</v>
      </c>
      <c r="N2354" s="7">
        <v>0</v>
      </c>
      <c r="O2354" s="2">
        <v>9.5694333039470739E-4</v>
      </c>
      <c r="P2354" s="3">
        <v>12655.923641917099</v>
      </c>
      <c r="Q2354" s="3">
        <v>287.41619048431755</v>
      </c>
      <c r="R2354" s="3">
        <v>177289.71561720263</v>
      </c>
      <c r="S2354" s="3">
        <v>421.27262465167479</v>
      </c>
      <c r="T2354" s="3">
        <v>85067.693989689957</v>
      </c>
      <c r="V2354">
        <v>46041</v>
      </c>
      <c r="W2354" s="2">
        <v>0.36973793259625121</v>
      </c>
      <c r="X2354" s="2">
        <v>1.0031899192604147E-2</v>
      </c>
      <c r="Y2354" s="2">
        <v>0.26448250443928945</v>
      </c>
      <c r="Z2354" s="2">
        <v>0.7878387497808107</v>
      </c>
      <c r="AA2354" s="2">
        <v>0.14510969307967922</v>
      </c>
      <c r="AB2354" s="2">
        <v>0.23825247976828329</v>
      </c>
      <c r="AC2354" s="2">
        <v>0</v>
      </c>
      <c r="AD2354" s="2">
        <v>0</v>
      </c>
      <c r="AE2354" s="2">
        <v>9.5694333039470739E-4</v>
      </c>
      <c r="AF2354">
        <v>30060.678181959192</v>
      </c>
      <c r="AG2354">
        <v>71.4235185986592</v>
      </c>
      <c r="AH2354">
        <v>13423.829314412991</v>
      </c>
      <c r="AI2354">
        <v>998.95532522132305</v>
      </c>
      <c r="AJ2354">
        <v>1.0423031290062401</v>
      </c>
      <c r="AK2354">
        <v>207350.39379916183</v>
      </c>
      <c r="AL2354">
        <v>492.69614325033399</v>
      </c>
      <c r="AM2354">
        <v>92600.715571386289</v>
      </c>
      <c r="AN2354">
        <v>6889.7630579379875</v>
      </c>
      <c r="AO2354">
        <v>7.1900396427305111</v>
      </c>
      <c r="AP2354">
        <v>177289.71561720263</v>
      </c>
      <c r="AQ2354">
        <v>421.27262465167479</v>
      </c>
      <c r="AR2354">
        <v>79176.886256973303</v>
      </c>
      <c r="AS2354">
        <v>5890.8077327166648</v>
      </c>
      <c r="AT2354">
        <v>6.1477365137242712</v>
      </c>
      <c r="AU2354" s="3">
        <v>2378554.2892618994</v>
      </c>
      <c r="AV2354" s="3">
        <v>54016.99883962264</v>
      </c>
      <c r="AW2354">
        <v>2359.5159359528998</v>
      </c>
      <c r="AX2354">
        <v>443447.42500298796</v>
      </c>
      <c r="AY2354">
        <v>53.584637588402387</v>
      </c>
      <c r="AZ2354">
        <v>10070.696788364345</v>
      </c>
      <c r="BA2354">
        <v>15015.439577869998</v>
      </c>
      <c r="BB2354">
        <v>2822001.7142648874</v>
      </c>
      <c r="BC2354">
        <v>341.00082807271997</v>
      </c>
      <c r="BD2354">
        <v>64087.695627986992</v>
      </c>
      <c r="BE2354">
        <v>12655.923641917099</v>
      </c>
      <c r="BF2354">
        <v>2378554.2892618994</v>
      </c>
      <c r="BG2354">
        <v>287.41619048431755</v>
      </c>
      <c r="BH2354">
        <v>54016.99883962264</v>
      </c>
      <c r="BI2354">
        <v>2.7810351874136344E-2</v>
      </c>
      <c r="BJ2354">
        <v>0.40176244028423402</v>
      </c>
      <c r="BK2354">
        <v>0.37395208841009769</v>
      </c>
      <c r="BL2354">
        <v>17.420605258011967</v>
      </c>
      <c r="BM2354">
        <v>6.7832522145706795</v>
      </c>
      <c r="BN2354">
        <f t="shared" si="230"/>
        <v>-10.637353043441287</v>
      </c>
      <c r="BO2354">
        <v>0.32886914328463168</v>
      </c>
      <c r="BP2354">
        <v>1.1075425933554282E-4</v>
      </c>
      <c r="BQ2354">
        <v>6.4119199136010647E-5</v>
      </c>
      <c r="BR2354">
        <v>5.3571428571428568E-2</v>
      </c>
      <c r="BS2354">
        <v>3.4482758620689655E-2</v>
      </c>
      <c r="BT2354">
        <v>5.5555555555555552E-2</v>
      </c>
      <c r="BU2354">
        <v>0.30463042632509357</v>
      </c>
      <c r="BV2354">
        <v>0.7878387497808107</v>
      </c>
      <c r="BW2354">
        <v>0.15052872726107802</v>
      </c>
      <c r="BX2354">
        <v>0.23825247976828329</v>
      </c>
      <c r="BY2354">
        <f t="shared" si="231"/>
        <v>0</v>
      </c>
      <c r="BZ2354">
        <v>0</v>
      </c>
      <c r="CA2354">
        <f t="shared" si="232"/>
        <v>9.5976837666425518E-4</v>
      </c>
      <c r="CC2354">
        <v>0</v>
      </c>
      <c r="CD2354">
        <v>9.5976837666425518E-4</v>
      </c>
    </row>
    <row r="2355" spans="1:82" x14ac:dyDescent="0.3">
      <c r="A2355">
        <v>1</v>
      </c>
      <c r="B2355" t="s">
        <v>1467</v>
      </c>
      <c r="C2355" t="s">
        <v>222</v>
      </c>
      <c r="D2355">
        <v>46043</v>
      </c>
      <c r="E2355" s="2">
        <v>0</v>
      </c>
      <c r="F2355" s="2" t="s">
        <v>1954</v>
      </c>
      <c r="G2355" s="3">
        <v>-999</v>
      </c>
      <c r="H2355" s="1">
        <v>0.37673200840912835</v>
      </c>
      <c r="I2355" s="1">
        <f t="shared" si="233"/>
        <v>-999</v>
      </c>
      <c r="J2355" s="1">
        <v>-999</v>
      </c>
      <c r="K2355" s="1">
        <v>-999</v>
      </c>
      <c r="L2355" s="2">
        <v>-999</v>
      </c>
      <c r="M2355" s="2">
        <v>-999</v>
      </c>
      <c r="N2355" s="7">
        <v>-999</v>
      </c>
      <c r="O2355" s="2">
        <v>-999</v>
      </c>
      <c r="P2355" s="3">
        <v>-999</v>
      </c>
      <c r="Q2355" s="3">
        <v>-999</v>
      </c>
      <c r="R2355" s="3">
        <v>-999</v>
      </c>
      <c r="S2355" s="3">
        <v>-999</v>
      </c>
      <c r="T2355" s="3">
        <v>-999</v>
      </c>
      <c r="V2355">
        <v>46043</v>
      </c>
      <c r="W2355" s="2">
        <v>-999</v>
      </c>
      <c r="X2355" s="2">
        <v>1.0106475262796316E-2</v>
      </c>
      <c r="Y2355" s="2">
        <v>-999</v>
      </c>
      <c r="Z2355" s="2">
        <v>-999</v>
      </c>
      <c r="AA2355" s="2">
        <v>-999</v>
      </c>
      <c r="AB2355" s="2">
        <v>-999</v>
      </c>
      <c r="AC2355" s="2">
        <v>-999</v>
      </c>
      <c r="AD2355" s="2">
        <v>-999</v>
      </c>
      <c r="AE2355" s="2">
        <v>-999</v>
      </c>
      <c r="AF2355" s="2">
        <v>-999</v>
      </c>
      <c r="AG2355" s="2">
        <v>-999</v>
      </c>
      <c r="AH2355" s="2">
        <v>-999</v>
      </c>
      <c r="AI2355" s="2">
        <v>-999</v>
      </c>
      <c r="AJ2355" s="2">
        <v>-999</v>
      </c>
      <c r="AK2355" s="2">
        <v>-999</v>
      </c>
      <c r="AL2355" s="2">
        <v>-999</v>
      </c>
      <c r="AM2355" s="2">
        <v>-999</v>
      </c>
      <c r="AN2355" s="2">
        <v>-999</v>
      </c>
      <c r="AO2355" s="2">
        <v>-999</v>
      </c>
      <c r="AP2355" s="2">
        <v>-999</v>
      </c>
      <c r="AQ2355" s="2">
        <v>-999</v>
      </c>
      <c r="AR2355" s="2">
        <v>-999</v>
      </c>
      <c r="AS2355" s="2">
        <v>-999</v>
      </c>
      <c r="AT2355" s="2">
        <v>-999</v>
      </c>
      <c r="AU2355" s="2">
        <v>-999</v>
      </c>
      <c r="AV2355" s="2">
        <v>-999</v>
      </c>
      <c r="AW2355" s="2">
        <v>-999</v>
      </c>
      <c r="AX2355" s="2">
        <v>-999</v>
      </c>
      <c r="AY2355" s="2">
        <v>-999</v>
      </c>
      <c r="AZ2355" s="2">
        <v>-999</v>
      </c>
      <c r="BA2355" s="2">
        <v>-999</v>
      </c>
      <c r="BB2355" s="2">
        <v>-999</v>
      </c>
      <c r="BC2355" s="2">
        <v>-999</v>
      </c>
      <c r="BD2355" s="2">
        <v>-999</v>
      </c>
      <c r="BE2355" s="2">
        <v>-999</v>
      </c>
      <c r="BF2355" s="2">
        <v>-999</v>
      </c>
      <c r="BG2355" s="2">
        <v>-999</v>
      </c>
      <c r="BH2355" s="2">
        <v>-999</v>
      </c>
      <c r="BI2355">
        <v>0</v>
      </c>
      <c r="BJ2355">
        <v>0.37673200840912835</v>
      </c>
      <c r="BK2355">
        <v>0.37673200840912835</v>
      </c>
      <c r="BL2355">
        <v>-999</v>
      </c>
      <c r="BM2355">
        <v>14.527152817878516</v>
      </c>
      <c r="BN2355">
        <f t="shared" si="230"/>
        <v>-999</v>
      </c>
      <c r="BO2355" t="s">
        <v>3748</v>
      </c>
      <c r="BP2355" t="s">
        <v>3748</v>
      </c>
      <c r="BQ2355">
        <v>9.1927630757976506E-4</v>
      </c>
      <c r="BR2355">
        <v>7.1428571428571425E-2</v>
      </c>
      <c r="BS2355">
        <v>6.8965517241379309E-2</v>
      </c>
      <c r="BT2355">
        <v>5.5555555555555552E-2</v>
      </c>
      <c r="BU2355" t="s">
        <v>3748</v>
      </c>
      <c r="BY2355">
        <f t="shared" si="231"/>
        <v>-999</v>
      </c>
      <c r="CA2355">
        <f t="shared" si="232"/>
        <v>-999</v>
      </c>
    </row>
    <row r="2356" spans="1:82" x14ac:dyDescent="0.3">
      <c r="A2356">
        <v>1</v>
      </c>
      <c r="B2356" t="s">
        <v>1467</v>
      </c>
      <c r="C2356" t="s">
        <v>1479</v>
      </c>
      <c r="D2356">
        <v>46045</v>
      </c>
      <c r="E2356" s="2">
        <v>0</v>
      </c>
      <c r="F2356" s="2" t="s">
        <v>1954</v>
      </c>
      <c r="G2356" s="3">
        <v>-999</v>
      </c>
      <c r="H2356" s="1">
        <v>0.38267125967666898</v>
      </c>
      <c r="I2356" s="1">
        <f t="shared" si="233"/>
        <v>-999</v>
      </c>
      <c r="J2356" s="1">
        <v>-999</v>
      </c>
      <c r="K2356" s="1">
        <v>-999</v>
      </c>
      <c r="L2356" s="2">
        <v>-999</v>
      </c>
      <c r="M2356" s="2">
        <v>-999</v>
      </c>
      <c r="N2356" s="7">
        <v>-999</v>
      </c>
      <c r="O2356" s="2">
        <v>-999</v>
      </c>
      <c r="P2356" s="3">
        <v>-999</v>
      </c>
      <c r="Q2356" s="3">
        <v>-999</v>
      </c>
      <c r="R2356" s="3">
        <v>-999</v>
      </c>
      <c r="S2356" s="3">
        <v>-999</v>
      </c>
      <c r="T2356" s="3">
        <v>-999</v>
      </c>
      <c r="V2356">
        <v>46045</v>
      </c>
      <c r="W2356" s="2">
        <v>-999</v>
      </c>
      <c r="X2356" s="2">
        <v>1.0265805754167107E-2</v>
      </c>
      <c r="Y2356" s="2">
        <v>-999</v>
      </c>
      <c r="Z2356" s="2">
        <v>-999</v>
      </c>
      <c r="AA2356" s="2">
        <v>-999</v>
      </c>
      <c r="AB2356" s="2">
        <v>-999</v>
      </c>
      <c r="AC2356" s="2">
        <v>-999</v>
      </c>
      <c r="AD2356" s="2">
        <v>-999</v>
      </c>
      <c r="AE2356" s="2">
        <v>-999</v>
      </c>
      <c r="AF2356" s="2">
        <v>-999</v>
      </c>
      <c r="AG2356" s="2">
        <v>-999</v>
      </c>
      <c r="AH2356" s="2">
        <v>-999</v>
      </c>
      <c r="AI2356" s="2">
        <v>-999</v>
      </c>
      <c r="AJ2356" s="2">
        <v>-999</v>
      </c>
      <c r="AK2356" s="2">
        <v>-999</v>
      </c>
      <c r="AL2356" s="2">
        <v>-999</v>
      </c>
      <c r="AM2356" s="2">
        <v>-999</v>
      </c>
      <c r="AN2356" s="2">
        <v>-999</v>
      </c>
      <c r="AO2356" s="2">
        <v>-999</v>
      </c>
      <c r="AP2356" s="2">
        <v>-999</v>
      </c>
      <c r="AQ2356" s="2">
        <v>-999</v>
      </c>
      <c r="AR2356" s="2">
        <v>-999</v>
      </c>
      <c r="AS2356" s="2">
        <v>-999</v>
      </c>
      <c r="AT2356" s="2">
        <v>-999</v>
      </c>
      <c r="AU2356" s="2">
        <v>-999</v>
      </c>
      <c r="AV2356" s="2">
        <v>-999</v>
      </c>
      <c r="AW2356" s="2">
        <v>-999</v>
      </c>
      <c r="AX2356" s="2">
        <v>-999</v>
      </c>
      <c r="AY2356" s="2">
        <v>-999</v>
      </c>
      <c r="AZ2356" s="2">
        <v>-999</v>
      </c>
      <c r="BA2356" s="2">
        <v>-999</v>
      </c>
      <c r="BB2356" s="2">
        <v>-999</v>
      </c>
      <c r="BC2356" s="2">
        <v>-999</v>
      </c>
      <c r="BD2356" s="2">
        <v>-999</v>
      </c>
      <c r="BE2356" s="2">
        <v>-999</v>
      </c>
      <c r="BF2356" s="2">
        <v>-999</v>
      </c>
      <c r="BG2356" s="2">
        <v>-999</v>
      </c>
      <c r="BH2356" s="2">
        <v>-999</v>
      </c>
      <c r="BI2356">
        <v>0</v>
      </c>
      <c r="BJ2356">
        <v>0.38267125967666898</v>
      </c>
      <c r="BK2356">
        <v>0.38267125967666898</v>
      </c>
      <c r="BL2356">
        <v>-999</v>
      </c>
      <c r="BM2356">
        <v>15.354595649722764</v>
      </c>
      <c r="BN2356">
        <f t="shared" si="230"/>
        <v>-999</v>
      </c>
      <c r="BO2356" t="s">
        <v>3748</v>
      </c>
      <c r="BP2356" t="s">
        <v>3748</v>
      </c>
      <c r="BQ2356">
        <v>7.698158200780759E-5</v>
      </c>
      <c r="BR2356">
        <v>8.9285714285714274E-2</v>
      </c>
      <c r="BS2356">
        <v>6.8965517241379309E-2</v>
      </c>
      <c r="BT2356">
        <v>5.5555555555555552E-2</v>
      </c>
      <c r="BU2356" t="s">
        <v>3748</v>
      </c>
      <c r="BY2356">
        <f t="shared" si="231"/>
        <v>-999</v>
      </c>
      <c r="CA2356">
        <f t="shared" si="232"/>
        <v>-999</v>
      </c>
    </row>
    <row r="2357" spans="1:82" x14ac:dyDescent="0.3">
      <c r="A2357">
        <v>0</v>
      </c>
      <c r="B2357" t="s">
        <v>1467</v>
      </c>
      <c r="C2357" t="s">
        <v>1480</v>
      </c>
      <c r="D2357">
        <v>46047</v>
      </c>
      <c r="E2357" s="2">
        <f>BO2357</f>
        <v>0.31311222949930889</v>
      </c>
      <c r="F2357" s="2" t="s">
        <v>1933</v>
      </c>
      <c r="G2357" s="3">
        <v>400</v>
      </c>
      <c r="H2357" s="1">
        <v>0.37533871317192702</v>
      </c>
      <c r="I2357" s="1">
        <f t="shared" si="233"/>
        <v>-4.0575299990862064</v>
      </c>
      <c r="J2357" s="1">
        <v>2.6776370803399998</v>
      </c>
      <c r="K2357" s="1">
        <v>-3.2022021997499999</v>
      </c>
      <c r="L2357" s="2">
        <v>8.511346324999991E-2</v>
      </c>
      <c r="M2357" s="2">
        <v>-7.0060292352282089E-5</v>
      </c>
      <c r="N2357" s="7">
        <v>0</v>
      </c>
      <c r="O2357" s="2">
        <v>1.6576190374618244E-2</v>
      </c>
      <c r="P2357" s="3">
        <v>21638.197598082999</v>
      </c>
      <c r="Q2357" s="3">
        <v>491.40374883344799</v>
      </c>
      <c r="R2357" s="3">
        <v>54402.097164235587</v>
      </c>
      <c r="S2357" s="3">
        <v>130.97343447245942</v>
      </c>
      <c r="T2357" s="3">
        <v>29168.840076983597</v>
      </c>
      <c r="V2357">
        <v>46047</v>
      </c>
      <c r="W2357" s="2">
        <v>0.28651482885406115</v>
      </c>
      <c r="X2357" s="2">
        <v>1.0069097754290973E-2</v>
      </c>
      <c r="Y2357" s="2">
        <v>0.11155229021723323</v>
      </c>
      <c r="Z2357" s="2">
        <v>0.76359613143083616</v>
      </c>
      <c r="AA2357" s="2">
        <v>9.229821182710379E-3</v>
      </c>
      <c r="AB2357" s="2">
        <v>0.21009206236543426</v>
      </c>
      <c r="AC2357" s="2">
        <v>-7.0060292352282089E-5</v>
      </c>
      <c r="AD2357" s="2">
        <v>0</v>
      </c>
      <c r="AE2357" s="2">
        <v>1.6576190374618244E-2</v>
      </c>
      <c r="AF2357">
        <v>47048.578386733934</v>
      </c>
      <c r="AG2357">
        <v>111.34367885020009</v>
      </c>
      <c r="AH2357">
        <v>20926.699908508297</v>
      </c>
      <c r="AI2357">
        <v>4075.4672584515442</v>
      </c>
      <c r="AJ2357">
        <v>1.6250066524828695</v>
      </c>
      <c r="AK2357">
        <v>101450.67555096952</v>
      </c>
      <c r="AL2357">
        <v>242.31711332265948</v>
      </c>
      <c r="AM2357">
        <v>45542.751645754339</v>
      </c>
      <c r="AN2357">
        <v>8628.2555981890982</v>
      </c>
      <c r="AO2357">
        <v>3.5358050377861936</v>
      </c>
      <c r="AP2357">
        <v>54402.097164235587</v>
      </c>
      <c r="AQ2357">
        <v>130.97343447245939</v>
      </c>
      <c r="AR2357">
        <v>24616.051737246042</v>
      </c>
      <c r="AS2357">
        <v>4552.7883397375535</v>
      </c>
      <c r="AT2357">
        <v>1.9107983853033241</v>
      </c>
      <c r="AU2357" s="3">
        <v>4066682.8565837187</v>
      </c>
      <c r="AV2357" s="3">
        <v>92354.420555758217</v>
      </c>
      <c r="AW2357">
        <v>9225.9074210390008</v>
      </c>
      <c r="AX2357">
        <v>1733917.0407100697</v>
      </c>
      <c r="AY2357">
        <v>209.52047750458397</v>
      </c>
      <c r="AZ2357">
        <v>39377.278542211512</v>
      </c>
      <c r="BA2357">
        <v>30864.105019121998</v>
      </c>
      <c r="BB2357">
        <v>5800599.8972937884</v>
      </c>
      <c r="BC2357">
        <v>700.92422633803199</v>
      </c>
      <c r="BD2357">
        <v>131731.69909796974</v>
      </c>
      <c r="BE2357">
        <v>21638.197598082999</v>
      </c>
      <c r="BF2357">
        <v>4066682.8565837187</v>
      </c>
      <c r="BG2357">
        <v>491.40374883344799</v>
      </c>
      <c r="BH2357">
        <v>92354.420555758217</v>
      </c>
      <c r="BI2357">
        <v>0.12049226803202055</v>
      </c>
      <c r="BJ2357">
        <v>0.49583098120394759</v>
      </c>
      <c r="BK2357">
        <v>0.37533871317192702</v>
      </c>
      <c r="BL2357">
        <v>21.979076359550639</v>
      </c>
      <c r="BM2357">
        <v>17.921546360464433</v>
      </c>
      <c r="BN2357">
        <f t="shared" si="230"/>
        <v>-4.0575299990862064</v>
      </c>
      <c r="BO2357">
        <v>0.31311222949930889</v>
      </c>
      <c r="BP2357">
        <v>4.5686725923356556E-4</v>
      </c>
      <c r="BQ2357">
        <v>6.2802477904319443E-5</v>
      </c>
      <c r="BR2357">
        <v>8.9285714285714288E-2</v>
      </c>
      <c r="BS2357">
        <v>0</v>
      </c>
      <c r="BT2357">
        <v>0.16666666666666666</v>
      </c>
      <c r="BU2357">
        <v>0.11619874684996018</v>
      </c>
      <c r="BV2357">
        <v>0.76359613143083616</v>
      </c>
      <c r="BW2357">
        <v>9.5745033015667835E-3</v>
      </c>
      <c r="BX2357">
        <v>0.21009206236543426</v>
      </c>
      <c r="BY2357">
        <f t="shared" si="231"/>
        <v>0.17371501137514672</v>
      </c>
      <c r="BZ2357">
        <v>0</v>
      </c>
      <c r="CA2357">
        <f t="shared" si="232"/>
        <v>1.8792350491833185E-2</v>
      </c>
      <c r="CC2357">
        <v>0.17371501137514672</v>
      </c>
      <c r="CD2357">
        <v>1.8792350491833185E-2</v>
      </c>
    </row>
    <row r="2358" spans="1:82" x14ac:dyDescent="0.3">
      <c r="A2358">
        <v>1</v>
      </c>
      <c r="B2358" t="s">
        <v>1467</v>
      </c>
      <c r="C2358" t="s">
        <v>1481</v>
      </c>
      <c r="D2358">
        <v>46049</v>
      </c>
      <c r="E2358" s="2">
        <v>0</v>
      </c>
      <c r="F2358" s="2" t="s">
        <v>1954</v>
      </c>
      <c r="G2358" s="3">
        <v>-999</v>
      </c>
      <c r="H2358" s="1">
        <v>0.37393391582523916</v>
      </c>
      <c r="I2358" s="1">
        <f t="shared" si="233"/>
        <v>-999</v>
      </c>
      <c r="J2358" s="1">
        <v>-999</v>
      </c>
      <c r="K2358" s="1">
        <v>-999</v>
      </c>
      <c r="L2358" s="2">
        <v>-999</v>
      </c>
      <c r="M2358" s="2">
        <v>-999</v>
      </c>
      <c r="N2358" s="7">
        <v>-999</v>
      </c>
      <c r="O2358" s="2">
        <v>-999</v>
      </c>
      <c r="P2358" s="3">
        <v>-999</v>
      </c>
      <c r="Q2358" s="3">
        <v>-999</v>
      </c>
      <c r="R2358" s="3">
        <v>-999</v>
      </c>
      <c r="S2358" s="3">
        <v>-999</v>
      </c>
      <c r="T2358" s="3">
        <v>-999</v>
      </c>
      <c r="V2358">
        <v>46049</v>
      </c>
      <c r="W2358" s="2">
        <v>-999</v>
      </c>
      <c r="X2358" s="2">
        <v>1.0031411682184977E-2</v>
      </c>
      <c r="Y2358" s="2">
        <v>-999</v>
      </c>
      <c r="Z2358" s="2">
        <v>-999</v>
      </c>
      <c r="AA2358" s="2">
        <v>-999</v>
      </c>
      <c r="AB2358" s="2">
        <v>-999</v>
      </c>
      <c r="AC2358" s="2">
        <v>-999</v>
      </c>
      <c r="AD2358" s="2">
        <v>-999</v>
      </c>
      <c r="AE2358" s="2">
        <v>-999</v>
      </c>
      <c r="AF2358" s="2">
        <v>-999</v>
      </c>
      <c r="AG2358" s="2">
        <v>-999</v>
      </c>
      <c r="AH2358" s="2">
        <v>-999</v>
      </c>
      <c r="AI2358" s="2">
        <v>-999</v>
      </c>
      <c r="AJ2358" s="2">
        <v>-999</v>
      </c>
      <c r="AK2358" s="2">
        <v>-999</v>
      </c>
      <c r="AL2358" s="2">
        <v>-999</v>
      </c>
      <c r="AM2358" s="2">
        <v>-999</v>
      </c>
      <c r="AN2358" s="2">
        <v>-999</v>
      </c>
      <c r="AO2358" s="2">
        <v>-999</v>
      </c>
      <c r="AP2358" s="2">
        <v>-999</v>
      </c>
      <c r="AQ2358" s="2">
        <v>-999</v>
      </c>
      <c r="AR2358" s="2">
        <v>-999</v>
      </c>
      <c r="AS2358" s="2">
        <v>-999</v>
      </c>
      <c r="AT2358" s="2">
        <v>-999</v>
      </c>
      <c r="AU2358" s="2">
        <v>-999</v>
      </c>
      <c r="AV2358" s="2">
        <v>-999</v>
      </c>
      <c r="AW2358" s="2">
        <v>-999</v>
      </c>
      <c r="AX2358" s="2">
        <v>-999</v>
      </c>
      <c r="AY2358" s="2">
        <v>-999</v>
      </c>
      <c r="AZ2358" s="2">
        <v>-999</v>
      </c>
      <c r="BA2358" s="2">
        <v>-999</v>
      </c>
      <c r="BB2358" s="2">
        <v>-999</v>
      </c>
      <c r="BC2358" s="2">
        <v>-999</v>
      </c>
      <c r="BD2358" s="2">
        <v>-999</v>
      </c>
      <c r="BE2358" s="2">
        <v>-999</v>
      </c>
      <c r="BF2358" s="2">
        <v>-999</v>
      </c>
      <c r="BG2358" s="2">
        <v>-999</v>
      </c>
      <c r="BH2358" s="2">
        <v>-999</v>
      </c>
      <c r="BI2358">
        <v>0</v>
      </c>
      <c r="BJ2358">
        <v>0.37393391582523916</v>
      </c>
      <c r="BK2358">
        <v>0.37393391582523916</v>
      </c>
      <c r="BL2358">
        <v>-999</v>
      </c>
      <c r="BM2358">
        <v>15.354595649722764</v>
      </c>
      <c r="BN2358">
        <f t="shared" si="230"/>
        <v>-999</v>
      </c>
      <c r="BO2358" t="s">
        <v>3748</v>
      </c>
      <c r="BP2358" t="s">
        <v>3748</v>
      </c>
      <c r="BQ2358">
        <v>1.0202454727087175E-4</v>
      </c>
      <c r="BR2358">
        <v>6.5476190476190479E-2</v>
      </c>
      <c r="BS2358">
        <v>0.10344827586206896</v>
      </c>
      <c r="BT2358">
        <v>5.5555555555555552E-2</v>
      </c>
      <c r="BU2358" t="s">
        <v>3748</v>
      </c>
      <c r="BY2358">
        <f t="shared" si="231"/>
        <v>-999</v>
      </c>
      <c r="CA2358">
        <f t="shared" si="232"/>
        <v>-999</v>
      </c>
    </row>
    <row r="2359" spans="1:82" x14ac:dyDescent="0.3">
      <c r="A2359">
        <v>0</v>
      </c>
      <c r="B2359" t="s">
        <v>1467</v>
      </c>
      <c r="C2359" t="s">
        <v>110</v>
      </c>
      <c r="D2359">
        <v>46051</v>
      </c>
      <c r="E2359" s="2">
        <f>BO2359</f>
        <v>0.34040332062772755</v>
      </c>
      <c r="F2359" s="2" t="s">
        <v>1934</v>
      </c>
      <c r="G2359" s="3">
        <v>160</v>
      </c>
      <c r="H2359" s="1">
        <v>0.3770599817742149</v>
      </c>
      <c r="I2359" s="1">
        <f t="shared" si="233"/>
        <v>-4.3911624544904804</v>
      </c>
      <c r="J2359" s="1">
        <v>2.9099808920700001</v>
      </c>
      <c r="K2359" s="1">
        <v>1.8707857827800001</v>
      </c>
      <c r="L2359" s="2">
        <v>0.10365050926700003</v>
      </c>
      <c r="M2359" s="2">
        <v>1.0731543300209196E-5</v>
      </c>
      <c r="N2359" s="7">
        <v>0</v>
      </c>
      <c r="O2359" s="2">
        <v>6.120034818355353E-4</v>
      </c>
      <c r="P2359" s="3">
        <v>5565.3605857146013</v>
      </c>
      <c r="Q2359" s="3">
        <v>126.38941127297764</v>
      </c>
      <c r="R2359" s="3">
        <v>25188.849864385062</v>
      </c>
      <c r="S2359" s="3">
        <v>60.308248181126359</v>
      </c>
      <c r="T2359" s="3">
        <v>12737.866532325294</v>
      </c>
      <c r="V2359">
        <v>46051</v>
      </c>
      <c r="W2359" s="2">
        <v>0.30949197796313921</v>
      </c>
      <c r="X2359" s="2">
        <v>1.0115273704731474E-2</v>
      </c>
      <c r="Y2359" s="2">
        <v>0.10911456841516258</v>
      </c>
      <c r="Z2359" s="2">
        <v>0.82985486272103581</v>
      </c>
      <c r="AA2359" s="2">
        <v>5.3922323354734817E-3</v>
      </c>
      <c r="AB2359" s="2">
        <v>0.25584846892164992</v>
      </c>
      <c r="AC2359" s="2">
        <v>1.0731543300209196E-5</v>
      </c>
      <c r="AD2359" s="2">
        <v>0</v>
      </c>
      <c r="AE2359" s="2">
        <v>6.120034818355353E-4</v>
      </c>
      <c r="AF2359">
        <v>58029.183554214775</v>
      </c>
      <c r="AG2359">
        <v>138.11569568298518</v>
      </c>
      <c r="AH2359">
        <v>25958.417631424363</v>
      </c>
      <c r="AI2359">
        <v>3270.024002421957</v>
      </c>
      <c r="AJ2359">
        <v>2.0154860101798326</v>
      </c>
      <c r="AK2359">
        <v>83218.033418599836</v>
      </c>
      <c r="AL2359">
        <v>198.42394386411152</v>
      </c>
      <c r="AM2359">
        <v>37293.166264907341</v>
      </c>
      <c r="AN2359">
        <v>4673.1419012642727</v>
      </c>
      <c r="AO2359">
        <v>2.8954379293734869</v>
      </c>
      <c r="AP2359">
        <v>25188.849864385062</v>
      </c>
      <c r="AQ2359">
        <v>60.308248181126345</v>
      </c>
      <c r="AR2359">
        <v>11334.748633482977</v>
      </c>
      <c r="AS2359">
        <v>1403.1178988423158</v>
      </c>
      <c r="AT2359">
        <v>0.87995191919365423</v>
      </c>
      <c r="AU2359" s="3">
        <v>1045953.8684792022</v>
      </c>
      <c r="AV2359" s="3">
        <v>23753.625954643416</v>
      </c>
      <c r="AW2359">
        <v>7513.9528373824005</v>
      </c>
      <c r="AX2359">
        <v>1412172.2962576484</v>
      </c>
      <c r="AY2359">
        <v>170.64196664765436</v>
      </c>
      <c r="AZ2359">
        <v>32070.451211760159</v>
      </c>
      <c r="BA2359">
        <v>13079.313423097003</v>
      </c>
      <c r="BB2359">
        <v>2458126.1647368507</v>
      </c>
      <c r="BC2359">
        <v>297.031377920632</v>
      </c>
      <c r="BD2359">
        <v>55824.077166403578</v>
      </c>
      <c r="BE2359">
        <v>5565.3605857146013</v>
      </c>
      <c r="BF2359">
        <v>1045953.8684792022</v>
      </c>
      <c r="BG2359">
        <v>126.38941127297764</v>
      </c>
      <c r="BH2359">
        <v>23753.625954643416</v>
      </c>
      <c r="BI2359">
        <v>0.30412235655654846</v>
      </c>
      <c r="BJ2359">
        <v>0.68118233833076336</v>
      </c>
      <c r="BK2359">
        <v>0.3770599817742149</v>
      </c>
      <c r="BL2359">
        <v>18.043450980731329</v>
      </c>
      <c r="BM2359">
        <v>13.652288526240849</v>
      </c>
      <c r="BN2359">
        <f t="shared" si="230"/>
        <v>-4.3911624544904804</v>
      </c>
      <c r="BO2359">
        <v>0.34040332062772755</v>
      </c>
      <c r="BP2359">
        <v>1.2536403479636263E-3</v>
      </c>
      <c r="BQ2359">
        <v>5.3123603052919E-4</v>
      </c>
      <c r="BR2359">
        <v>4.7619047619047616E-2</v>
      </c>
      <c r="BS2359">
        <v>0.20689655172413793</v>
      </c>
      <c r="BT2359">
        <v>0.16666666666666666</v>
      </c>
      <c r="BU2359">
        <v>0.12575324755240297</v>
      </c>
      <c r="BV2359">
        <v>0.82985486272103581</v>
      </c>
      <c r="BW2359">
        <v>5.5936020077525742E-3</v>
      </c>
      <c r="BX2359">
        <v>0.25584846892164992</v>
      </c>
      <c r="BY2359">
        <f t="shared" si="231"/>
        <v>4.358056020983507E-2</v>
      </c>
      <c r="BZ2359">
        <v>0</v>
      </c>
      <c r="CA2359">
        <f t="shared" si="232"/>
        <v>5.6316345402054738E-4</v>
      </c>
      <c r="CC2359">
        <v>4.358056020983507E-2</v>
      </c>
      <c r="CD2359">
        <v>5.6316345402054738E-4</v>
      </c>
    </row>
    <row r="2360" spans="1:82" x14ac:dyDescent="0.3">
      <c r="A2360">
        <v>1</v>
      </c>
      <c r="B2360" t="s">
        <v>1467</v>
      </c>
      <c r="C2360" t="s">
        <v>1482</v>
      </c>
      <c r="D2360">
        <v>46053</v>
      </c>
      <c r="E2360" s="2">
        <v>0</v>
      </c>
      <c r="F2360" s="2" t="s">
        <v>1954</v>
      </c>
      <c r="G2360" s="3">
        <v>-999</v>
      </c>
      <c r="H2360" s="1">
        <v>0.37626977125257949</v>
      </c>
      <c r="I2360" s="1">
        <f t="shared" si="233"/>
        <v>-999</v>
      </c>
      <c r="J2360" s="1">
        <v>-999</v>
      </c>
      <c r="K2360" s="1">
        <v>-999</v>
      </c>
      <c r="L2360" s="2">
        <v>-999</v>
      </c>
      <c r="M2360" s="2">
        <v>-999</v>
      </c>
      <c r="N2360" s="7">
        <v>-999</v>
      </c>
      <c r="O2360" s="2">
        <v>-999</v>
      </c>
      <c r="P2360" s="3">
        <v>-999</v>
      </c>
      <c r="Q2360" s="3">
        <v>-999</v>
      </c>
      <c r="R2360" s="3">
        <v>-999</v>
      </c>
      <c r="S2360" s="3">
        <v>-999</v>
      </c>
      <c r="T2360" s="3">
        <v>-999</v>
      </c>
      <c r="V2360">
        <v>46053</v>
      </c>
      <c r="W2360" s="2">
        <v>-999</v>
      </c>
      <c r="X2360" s="2">
        <v>1.0094074966872608E-2</v>
      </c>
      <c r="Y2360" s="2">
        <v>-999</v>
      </c>
      <c r="Z2360" s="2">
        <v>-999</v>
      </c>
      <c r="AA2360" s="2">
        <v>-999</v>
      </c>
      <c r="AB2360" s="2">
        <v>-999</v>
      </c>
      <c r="AC2360" s="2">
        <v>-999</v>
      </c>
      <c r="AD2360" s="2">
        <v>-999</v>
      </c>
      <c r="AE2360" s="2">
        <v>-999</v>
      </c>
      <c r="AF2360" s="2">
        <v>-999</v>
      </c>
      <c r="AG2360" s="2">
        <v>-999</v>
      </c>
      <c r="AH2360" s="2">
        <v>-999</v>
      </c>
      <c r="AI2360" s="2">
        <v>-999</v>
      </c>
      <c r="AJ2360" s="2">
        <v>-999</v>
      </c>
      <c r="AK2360" s="2">
        <v>-999</v>
      </c>
      <c r="AL2360" s="2">
        <v>-999</v>
      </c>
      <c r="AM2360" s="2">
        <v>-999</v>
      </c>
      <c r="AN2360" s="2">
        <v>-999</v>
      </c>
      <c r="AO2360" s="2">
        <v>-999</v>
      </c>
      <c r="AP2360" s="2">
        <v>-999</v>
      </c>
      <c r="AQ2360" s="2">
        <v>-999</v>
      </c>
      <c r="AR2360" s="2">
        <v>-999</v>
      </c>
      <c r="AS2360" s="2">
        <v>-999</v>
      </c>
      <c r="AT2360" s="2">
        <v>-999</v>
      </c>
      <c r="AU2360" s="2">
        <v>-999</v>
      </c>
      <c r="AV2360" s="2">
        <v>-999</v>
      </c>
      <c r="AW2360" s="2">
        <v>-999</v>
      </c>
      <c r="AX2360" s="2">
        <v>-999</v>
      </c>
      <c r="AY2360" s="2">
        <v>-999</v>
      </c>
      <c r="AZ2360" s="2">
        <v>-999</v>
      </c>
      <c r="BA2360" s="2">
        <v>-999</v>
      </c>
      <c r="BB2360" s="2">
        <v>-999</v>
      </c>
      <c r="BC2360" s="2">
        <v>-999</v>
      </c>
      <c r="BD2360" s="2">
        <v>-999</v>
      </c>
      <c r="BE2360" s="2">
        <v>-999</v>
      </c>
      <c r="BF2360" s="2">
        <v>-999</v>
      </c>
      <c r="BG2360" s="2">
        <v>-999</v>
      </c>
      <c r="BH2360" s="2">
        <v>-999</v>
      </c>
      <c r="BI2360">
        <v>0</v>
      </c>
      <c r="BJ2360">
        <v>0.37626977125257949</v>
      </c>
      <c r="BK2360">
        <v>0.37626977125257949</v>
      </c>
      <c r="BL2360">
        <v>-999</v>
      </c>
      <c r="BM2360">
        <v>8.7933816913535239</v>
      </c>
      <c r="BN2360">
        <f t="shared" si="230"/>
        <v>-999</v>
      </c>
      <c r="BO2360" t="s">
        <v>3748</v>
      </c>
      <c r="BP2360" t="s">
        <v>3748</v>
      </c>
      <c r="BQ2360">
        <v>8.1127955607435067E-4</v>
      </c>
      <c r="BR2360">
        <v>0.10714285714285714</v>
      </c>
      <c r="BS2360">
        <v>6.8965517241379309E-2</v>
      </c>
      <c r="BT2360">
        <v>0.1111111111111111</v>
      </c>
      <c r="BU2360" t="s">
        <v>3748</v>
      </c>
      <c r="BY2360">
        <f t="shared" si="231"/>
        <v>-999</v>
      </c>
      <c r="CA2360">
        <f t="shared" si="232"/>
        <v>-999</v>
      </c>
    </row>
    <row r="2361" spans="1:82" x14ac:dyDescent="0.3">
      <c r="A2361">
        <v>1</v>
      </c>
      <c r="B2361" t="s">
        <v>1467</v>
      </c>
      <c r="C2361" t="s">
        <v>1483</v>
      </c>
      <c r="D2361">
        <v>46055</v>
      </c>
      <c r="E2361" s="2">
        <v>0</v>
      </c>
      <c r="F2361" s="2" t="s">
        <v>1954</v>
      </c>
      <c r="G2361" s="3">
        <v>-999</v>
      </c>
      <c r="H2361" s="1">
        <v>0.37412051113898698</v>
      </c>
      <c r="I2361" s="1">
        <f t="shared" si="233"/>
        <v>-999</v>
      </c>
      <c r="J2361" s="1">
        <v>-999</v>
      </c>
      <c r="K2361" s="1">
        <v>-999</v>
      </c>
      <c r="L2361" s="2">
        <v>-999</v>
      </c>
      <c r="M2361" s="2">
        <v>-999</v>
      </c>
      <c r="N2361" s="7">
        <v>-999</v>
      </c>
      <c r="O2361" s="2">
        <v>-999</v>
      </c>
      <c r="P2361" s="3">
        <v>-999</v>
      </c>
      <c r="Q2361" s="3">
        <v>-999</v>
      </c>
      <c r="R2361" s="3">
        <v>-999</v>
      </c>
      <c r="S2361" s="3">
        <v>-999</v>
      </c>
      <c r="T2361" s="3">
        <v>-999</v>
      </c>
      <c r="V2361">
        <v>46055</v>
      </c>
      <c r="W2361" s="2">
        <v>-999</v>
      </c>
      <c r="X2361" s="2">
        <v>1.0036417418040844E-2</v>
      </c>
      <c r="Y2361" s="2">
        <v>-999</v>
      </c>
      <c r="Z2361" s="2">
        <v>-999</v>
      </c>
      <c r="AA2361" s="2">
        <v>-999</v>
      </c>
      <c r="AB2361" s="2">
        <v>-999</v>
      </c>
      <c r="AC2361" s="2">
        <v>-999</v>
      </c>
      <c r="AD2361" s="2">
        <v>-999</v>
      </c>
      <c r="AE2361" s="2">
        <v>-999</v>
      </c>
      <c r="AF2361" s="2">
        <v>-999</v>
      </c>
      <c r="AG2361" s="2">
        <v>-999</v>
      </c>
      <c r="AH2361" s="2">
        <v>-999</v>
      </c>
      <c r="AI2361" s="2">
        <v>-999</v>
      </c>
      <c r="AJ2361" s="2">
        <v>-999</v>
      </c>
      <c r="AK2361" s="2">
        <v>-999</v>
      </c>
      <c r="AL2361" s="2">
        <v>-999</v>
      </c>
      <c r="AM2361" s="2">
        <v>-999</v>
      </c>
      <c r="AN2361" s="2">
        <v>-999</v>
      </c>
      <c r="AO2361" s="2">
        <v>-999</v>
      </c>
      <c r="AP2361" s="2">
        <v>-999</v>
      </c>
      <c r="AQ2361" s="2">
        <v>-999</v>
      </c>
      <c r="AR2361" s="2">
        <v>-999</v>
      </c>
      <c r="AS2361" s="2">
        <v>-999</v>
      </c>
      <c r="AT2361" s="2">
        <v>-999</v>
      </c>
      <c r="AU2361" s="2">
        <v>-999</v>
      </c>
      <c r="AV2361" s="2">
        <v>-999</v>
      </c>
      <c r="AW2361" s="2">
        <v>-999</v>
      </c>
      <c r="AX2361" s="2">
        <v>-999</v>
      </c>
      <c r="AY2361" s="2">
        <v>-999</v>
      </c>
      <c r="AZ2361" s="2">
        <v>-999</v>
      </c>
      <c r="BA2361" s="2">
        <v>-999</v>
      </c>
      <c r="BB2361" s="2">
        <v>-999</v>
      </c>
      <c r="BC2361" s="2">
        <v>-999</v>
      </c>
      <c r="BD2361" s="2">
        <v>-999</v>
      </c>
      <c r="BE2361" s="2">
        <v>-999</v>
      </c>
      <c r="BF2361" s="2">
        <v>-999</v>
      </c>
      <c r="BG2361" s="2">
        <v>-999</v>
      </c>
      <c r="BH2361" s="2">
        <v>-999</v>
      </c>
      <c r="BI2361">
        <v>0</v>
      </c>
      <c r="BJ2361">
        <v>0.37412051113898698</v>
      </c>
      <c r="BK2361">
        <v>0.37412051113898698</v>
      </c>
      <c r="BL2361">
        <v>-999</v>
      </c>
      <c r="BM2361">
        <v>8.4609127311585599</v>
      </c>
      <c r="BN2361">
        <f t="shared" si="230"/>
        <v>-999</v>
      </c>
      <c r="BO2361" t="s">
        <v>3748</v>
      </c>
      <c r="BP2361" t="s">
        <v>3748</v>
      </c>
      <c r="BQ2361">
        <v>9.4714593245947377E-5</v>
      </c>
      <c r="BR2361">
        <v>9.5238095238095233E-2</v>
      </c>
      <c r="BS2361">
        <v>3.4482758620689655E-2</v>
      </c>
      <c r="BT2361">
        <v>5.5555555555555552E-2</v>
      </c>
      <c r="BU2361" t="s">
        <v>3748</v>
      </c>
      <c r="BY2361">
        <f t="shared" si="231"/>
        <v>-999</v>
      </c>
      <c r="CA2361">
        <f t="shared" si="232"/>
        <v>-999</v>
      </c>
    </row>
    <row r="2362" spans="1:82" x14ac:dyDescent="0.3">
      <c r="A2362">
        <v>1</v>
      </c>
      <c r="B2362" t="s">
        <v>1467</v>
      </c>
      <c r="C2362" t="s">
        <v>1484</v>
      </c>
      <c r="D2362">
        <v>46057</v>
      </c>
      <c r="E2362" s="2">
        <v>0</v>
      </c>
      <c r="F2362" s="2" t="s">
        <v>1954</v>
      </c>
      <c r="G2362" s="3">
        <v>-999</v>
      </c>
      <c r="H2362" s="1">
        <v>0.38765463680523488</v>
      </c>
      <c r="I2362" s="1">
        <f t="shared" si="233"/>
        <v>-999</v>
      </c>
      <c r="J2362" s="1">
        <v>-999</v>
      </c>
      <c r="K2362" s="1">
        <v>-999</v>
      </c>
      <c r="L2362" s="2">
        <v>-999</v>
      </c>
      <c r="M2362" s="2">
        <v>-999</v>
      </c>
      <c r="N2362" s="7">
        <v>-999</v>
      </c>
      <c r="O2362" s="2">
        <v>-999</v>
      </c>
      <c r="P2362" s="3">
        <v>-999</v>
      </c>
      <c r="Q2362" s="3">
        <v>-999</v>
      </c>
      <c r="R2362" s="3">
        <v>-999</v>
      </c>
      <c r="S2362" s="3">
        <v>-999</v>
      </c>
      <c r="T2362" s="3">
        <v>-999</v>
      </c>
      <c r="V2362">
        <v>46057</v>
      </c>
      <c r="W2362" s="2">
        <v>-999</v>
      </c>
      <c r="X2362" s="2">
        <v>1.0399493300090575E-2</v>
      </c>
      <c r="Y2362" s="2">
        <v>-999</v>
      </c>
      <c r="Z2362" s="2">
        <v>-999</v>
      </c>
      <c r="AA2362" s="2">
        <v>-999</v>
      </c>
      <c r="AB2362" s="2">
        <v>-999</v>
      </c>
      <c r="AC2362" s="2">
        <v>-999</v>
      </c>
      <c r="AD2362" s="2">
        <v>-999</v>
      </c>
      <c r="AE2362" s="2">
        <v>-999</v>
      </c>
      <c r="AF2362" s="2">
        <v>-999</v>
      </c>
      <c r="AG2362" s="2">
        <v>-999</v>
      </c>
      <c r="AH2362" s="2">
        <v>-999</v>
      </c>
      <c r="AI2362" s="2">
        <v>-999</v>
      </c>
      <c r="AJ2362" s="2">
        <v>-999</v>
      </c>
      <c r="AK2362" s="2">
        <v>-999</v>
      </c>
      <c r="AL2362" s="2">
        <v>-999</v>
      </c>
      <c r="AM2362" s="2">
        <v>-999</v>
      </c>
      <c r="AN2362" s="2">
        <v>-999</v>
      </c>
      <c r="AO2362" s="2">
        <v>-999</v>
      </c>
      <c r="AP2362" s="2">
        <v>-999</v>
      </c>
      <c r="AQ2362" s="2">
        <v>-999</v>
      </c>
      <c r="AR2362" s="2">
        <v>-999</v>
      </c>
      <c r="AS2362" s="2">
        <v>-999</v>
      </c>
      <c r="AT2362" s="2">
        <v>-999</v>
      </c>
      <c r="AU2362" s="2">
        <v>-999</v>
      </c>
      <c r="AV2362" s="2">
        <v>-999</v>
      </c>
      <c r="AW2362" s="2">
        <v>-999</v>
      </c>
      <c r="AX2362" s="2">
        <v>-999</v>
      </c>
      <c r="AY2362" s="2">
        <v>-999</v>
      </c>
      <c r="AZ2362" s="2">
        <v>-999</v>
      </c>
      <c r="BA2362" s="2">
        <v>-999</v>
      </c>
      <c r="BB2362" s="2">
        <v>-999</v>
      </c>
      <c r="BC2362" s="2">
        <v>-999</v>
      </c>
      <c r="BD2362" s="2">
        <v>-999</v>
      </c>
      <c r="BE2362" s="2">
        <v>-999</v>
      </c>
      <c r="BF2362" s="2">
        <v>-999</v>
      </c>
      <c r="BG2362" s="2">
        <v>-999</v>
      </c>
      <c r="BH2362" s="2">
        <v>-999</v>
      </c>
      <c r="BI2362">
        <v>0</v>
      </c>
      <c r="BJ2362">
        <v>0.38765463680523488</v>
      </c>
      <c r="BK2362">
        <v>0.38765463680523488</v>
      </c>
      <c r="BL2362">
        <v>-999</v>
      </c>
      <c r="BM2362">
        <v>11.213766930387303</v>
      </c>
      <c r="BN2362">
        <f t="shared" si="230"/>
        <v>-999</v>
      </c>
      <c r="BO2362" t="s">
        <v>3748</v>
      </c>
      <c r="BP2362" t="s">
        <v>3748</v>
      </c>
      <c r="BQ2362">
        <v>6.035339638448149E-4</v>
      </c>
      <c r="BR2362">
        <v>5.9523809523809521E-2</v>
      </c>
      <c r="BS2362">
        <v>0.20689655172413793</v>
      </c>
      <c r="BT2362">
        <v>0.1111111111111111</v>
      </c>
      <c r="BU2362" t="s">
        <v>3748</v>
      </c>
      <c r="BY2362">
        <f t="shared" si="231"/>
        <v>-999</v>
      </c>
      <c r="CA2362">
        <f t="shared" si="232"/>
        <v>-999</v>
      </c>
    </row>
    <row r="2363" spans="1:82" x14ac:dyDescent="0.3">
      <c r="A2363">
        <v>1</v>
      </c>
      <c r="B2363" t="s">
        <v>1467</v>
      </c>
      <c r="C2363" t="s">
        <v>1485</v>
      </c>
      <c r="D2363">
        <v>46059</v>
      </c>
      <c r="E2363" s="2">
        <v>0</v>
      </c>
      <c r="F2363" s="2" t="s">
        <v>1954</v>
      </c>
      <c r="G2363" s="3">
        <v>-999</v>
      </c>
      <c r="H2363" s="1">
        <v>0.38051302845930957</v>
      </c>
      <c r="I2363" s="1">
        <f t="shared" si="233"/>
        <v>-999</v>
      </c>
      <c r="J2363" s="1">
        <v>-999</v>
      </c>
      <c r="K2363" s="1">
        <v>-999</v>
      </c>
      <c r="L2363" s="2">
        <v>-999</v>
      </c>
      <c r="M2363" s="2">
        <v>-999</v>
      </c>
      <c r="N2363" s="7">
        <v>-999</v>
      </c>
      <c r="O2363" s="2">
        <v>-999</v>
      </c>
      <c r="P2363" s="3">
        <v>-999</v>
      </c>
      <c r="Q2363" s="3">
        <v>-999</v>
      </c>
      <c r="R2363" s="3">
        <v>-999</v>
      </c>
      <c r="S2363" s="3">
        <v>-999</v>
      </c>
      <c r="T2363" s="3">
        <v>-999</v>
      </c>
      <c r="V2363">
        <v>46059</v>
      </c>
      <c r="W2363" s="2">
        <v>-999</v>
      </c>
      <c r="X2363" s="2">
        <v>1.0207907540257048E-2</v>
      </c>
      <c r="Y2363" s="2">
        <v>-999</v>
      </c>
      <c r="Z2363" s="2">
        <v>-999</v>
      </c>
      <c r="AA2363" s="2">
        <v>-999</v>
      </c>
      <c r="AB2363" s="2">
        <v>-999</v>
      </c>
      <c r="AC2363" s="2">
        <v>-999</v>
      </c>
      <c r="AD2363" s="2">
        <v>-999</v>
      </c>
      <c r="AE2363" s="2">
        <v>-999</v>
      </c>
      <c r="AF2363" s="2">
        <v>-999</v>
      </c>
      <c r="AG2363" s="2">
        <v>-999</v>
      </c>
      <c r="AH2363" s="2">
        <v>-999</v>
      </c>
      <c r="AI2363" s="2">
        <v>-999</v>
      </c>
      <c r="AJ2363" s="2">
        <v>-999</v>
      </c>
      <c r="AK2363" s="2">
        <v>-999</v>
      </c>
      <c r="AL2363" s="2">
        <v>-999</v>
      </c>
      <c r="AM2363" s="2">
        <v>-999</v>
      </c>
      <c r="AN2363" s="2">
        <v>-999</v>
      </c>
      <c r="AO2363" s="2">
        <v>-999</v>
      </c>
      <c r="AP2363" s="2">
        <v>-999</v>
      </c>
      <c r="AQ2363" s="2">
        <v>-999</v>
      </c>
      <c r="AR2363" s="2">
        <v>-999</v>
      </c>
      <c r="AS2363" s="2">
        <v>-999</v>
      </c>
      <c r="AT2363" s="2">
        <v>-999</v>
      </c>
      <c r="AU2363" s="2">
        <v>-999</v>
      </c>
      <c r="AV2363" s="2">
        <v>-999</v>
      </c>
      <c r="AW2363" s="2">
        <v>-999</v>
      </c>
      <c r="AX2363" s="2">
        <v>-999</v>
      </c>
      <c r="AY2363" s="2">
        <v>-999</v>
      </c>
      <c r="AZ2363" s="2">
        <v>-999</v>
      </c>
      <c r="BA2363" s="2">
        <v>-999</v>
      </c>
      <c r="BB2363" s="2">
        <v>-999</v>
      </c>
      <c r="BC2363" s="2">
        <v>-999</v>
      </c>
      <c r="BD2363" s="2">
        <v>-999</v>
      </c>
      <c r="BE2363" s="2">
        <v>-999</v>
      </c>
      <c r="BF2363" s="2">
        <v>-999</v>
      </c>
      <c r="BG2363" s="2">
        <v>-999</v>
      </c>
      <c r="BH2363" s="2">
        <v>-999</v>
      </c>
      <c r="BI2363">
        <v>0</v>
      </c>
      <c r="BJ2363">
        <v>0.38051302845930957</v>
      </c>
      <c r="BK2363">
        <v>0.38051302845930957</v>
      </c>
      <c r="BL2363">
        <v>-999</v>
      </c>
      <c r="BM2363">
        <v>15.718886367777859</v>
      </c>
      <c r="BN2363">
        <f t="shared" si="230"/>
        <v>-999</v>
      </c>
      <c r="BO2363" t="s">
        <v>3748</v>
      </c>
      <c r="BP2363" t="s">
        <v>3748</v>
      </c>
      <c r="BQ2363">
        <v>4.517928636128748E-4</v>
      </c>
      <c r="BR2363">
        <v>0.13690476190476192</v>
      </c>
      <c r="BS2363">
        <v>6.8965517241379309E-2</v>
      </c>
      <c r="BT2363">
        <v>5.5555555555555552E-2</v>
      </c>
      <c r="BU2363" t="s">
        <v>3748</v>
      </c>
      <c r="BY2363">
        <f t="shared" si="231"/>
        <v>-999</v>
      </c>
      <c r="CA2363">
        <f t="shared" si="232"/>
        <v>-999</v>
      </c>
    </row>
    <row r="2364" spans="1:82" x14ac:dyDescent="0.3">
      <c r="A2364">
        <v>1</v>
      </c>
      <c r="B2364" t="s">
        <v>1467</v>
      </c>
      <c r="C2364" t="s">
        <v>1486</v>
      </c>
      <c r="D2364">
        <v>46061</v>
      </c>
      <c r="E2364" s="2">
        <v>0</v>
      </c>
      <c r="F2364" s="2" t="s">
        <v>1954</v>
      </c>
      <c r="G2364" s="3">
        <v>-999</v>
      </c>
      <c r="H2364" s="1">
        <v>0.37762924801818504</v>
      </c>
      <c r="I2364" s="1">
        <f t="shared" si="233"/>
        <v>-999</v>
      </c>
      <c r="J2364" s="1">
        <v>-999</v>
      </c>
      <c r="K2364" s="1">
        <v>-999</v>
      </c>
      <c r="L2364" s="2">
        <v>-999</v>
      </c>
      <c r="M2364" s="2">
        <v>-999</v>
      </c>
      <c r="N2364" s="7">
        <v>-999</v>
      </c>
      <c r="O2364" s="2">
        <v>-999</v>
      </c>
      <c r="P2364" s="3">
        <v>-999</v>
      </c>
      <c r="Q2364" s="3">
        <v>-999</v>
      </c>
      <c r="R2364" s="3">
        <v>-999</v>
      </c>
      <c r="S2364" s="3">
        <v>-999</v>
      </c>
      <c r="T2364" s="3">
        <v>-999</v>
      </c>
      <c r="V2364">
        <v>46061</v>
      </c>
      <c r="W2364" s="2">
        <v>-999</v>
      </c>
      <c r="X2364" s="2">
        <v>1.0130545237503336E-2</v>
      </c>
      <c r="Y2364" s="2">
        <v>-999</v>
      </c>
      <c r="Z2364" s="2">
        <v>-999</v>
      </c>
      <c r="AA2364" s="2">
        <v>-999</v>
      </c>
      <c r="AB2364" s="2">
        <v>-999</v>
      </c>
      <c r="AC2364" s="2">
        <v>-999</v>
      </c>
      <c r="AD2364" s="2">
        <v>-999</v>
      </c>
      <c r="AE2364" s="2">
        <v>-999</v>
      </c>
      <c r="AF2364" s="2">
        <v>-999</v>
      </c>
      <c r="AG2364" s="2">
        <v>-999</v>
      </c>
      <c r="AH2364" s="2">
        <v>-999</v>
      </c>
      <c r="AI2364" s="2">
        <v>-999</v>
      </c>
      <c r="AJ2364" s="2">
        <v>-999</v>
      </c>
      <c r="AK2364" s="2">
        <v>-999</v>
      </c>
      <c r="AL2364" s="2">
        <v>-999</v>
      </c>
      <c r="AM2364" s="2">
        <v>-999</v>
      </c>
      <c r="AN2364" s="2">
        <v>-999</v>
      </c>
      <c r="AO2364" s="2">
        <v>-999</v>
      </c>
      <c r="AP2364" s="2">
        <v>-999</v>
      </c>
      <c r="AQ2364" s="2">
        <v>-999</v>
      </c>
      <c r="AR2364" s="2">
        <v>-999</v>
      </c>
      <c r="AS2364" s="2">
        <v>-999</v>
      </c>
      <c r="AT2364" s="2">
        <v>-999</v>
      </c>
      <c r="AU2364" s="2">
        <v>-999</v>
      </c>
      <c r="AV2364" s="2">
        <v>-999</v>
      </c>
      <c r="AW2364" s="2">
        <v>-999</v>
      </c>
      <c r="AX2364" s="2">
        <v>-999</v>
      </c>
      <c r="AY2364" s="2">
        <v>-999</v>
      </c>
      <c r="AZ2364" s="2">
        <v>-999</v>
      </c>
      <c r="BA2364" s="2">
        <v>-999</v>
      </c>
      <c r="BB2364" s="2">
        <v>-999</v>
      </c>
      <c r="BC2364" s="2">
        <v>-999</v>
      </c>
      <c r="BD2364" s="2">
        <v>-999</v>
      </c>
      <c r="BE2364" s="2">
        <v>-999</v>
      </c>
      <c r="BF2364" s="2">
        <v>-999</v>
      </c>
      <c r="BG2364" s="2">
        <v>-999</v>
      </c>
      <c r="BH2364" s="2">
        <v>-999</v>
      </c>
      <c r="BI2364">
        <v>0</v>
      </c>
      <c r="BJ2364">
        <v>0.37762924801818504</v>
      </c>
      <c r="BK2364">
        <v>0.37762924801818504</v>
      </c>
      <c r="BL2364">
        <v>-999</v>
      </c>
      <c r="BM2364">
        <v>14.527152817878516</v>
      </c>
      <c r="BN2364">
        <f t="shared" si="230"/>
        <v>-999</v>
      </c>
      <c r="BO2364" t="s">
        <v>3748</v>
      </c>
      <c r="BP2364" t="s">
        <v>3748</v>
      </c>
      <c r="BQ2364">
        <v>8.1702484025236754E-4</v>
      </c>
      <c r="BR2364">
        <v>9.5238095238095233E-2</v>
      </c>
      <c r="BS2364">
        <v>0.10344827586206896</v>
      </c>
      <c r="BT2364">
        <v>5.5555555555555552E-2</v>
      </c>
      <c r="BU2364" t="s">
        <v>3748</v>
      </c>
      <c r="BY2364">
        <f t="shared" si="231"/>
        <v>-999</v>
      </c>
      <c r="CA2364">
        <f t="shared" si="232"/>
        <v>-999</v>
      </c>
    </row>
    <row r="2365" spans="1:82" x14ac:dyDescent="0.3">
      <c r="A2365">
        <v>1</v>
      </c>
      <c r="B2365" t="s">
        <v>1467</v>
      </c>
      <c r="C2365" t="s">
        <v>1162</v>
      </c>
      <c r="D2365">
        <v>46063</v>
      </c>
      <c r="E2365" s="2">
        <v>0</v>
      </c>
      <c r="F2365" s="2" t="s">
        <v>1954</v>
      </c>
      <c r="G2365" s="3">
        <v>-999</v>
      </c>
      <c r="H2365" s="1">
        <v>0.37543360619729782</v>
      </c>
      <c r="I2365" s="1">
        <f t="shared" si="233"/>
        <v>-999</v>
      </c>
      <c r="J2365" s="1">
        <v>-999</v>
      </c>
      <c r="K2365" s="1">
        <v>-999</v>
      </c>
      <c r="L2365" s="2">
        <v>-999</v>
      </c>
      <c r="M2365" s="2">
        <v>-999</v>
      </c>
      <c r="N2365" s="7">
        <v>-999</v>
      </c>
      <c r="O2365" s="2">
        <v>-999</v>
      </c>
      <c r="P2365" s="3">
        <v>-999</v>
      </c>
      <c r="Q2365" s="3">
        <v>-999</v>
      </c>
      <c r="R2365" s="3">
        <v>-999</v>
      </c>
      <c r="S2365" s="3">
        <v>-999</v>
      </c>
      <c r="T2365" s="3">
        <v>-999</v>
      </c>
      <c r="V2365">
        <v>46063</v>
      </c>
      <c r="W2365" s="2">
        <v>-999</v>
      </c>
      <c r="X2365" s="2">
        <v>1.0071643420685426E-2</v>
      </c>
      <c r="Y2365" s="2">
        <v>-999</v>
      </c>
      <c r="Z2365" s="2">
        <v>-999</v>
      </c>
      <c r="AA2365" s="2">
        <v>-999</v>
      </c>
      <c r="AB2365" s="2">
        <v>-999</v>
      </c>
      <c r="AC2365" s="2">
        <v>-999</v>
      </c>
      <c r="AD2365" s="2">
        <v>-999</v>
      </c>
      <c r="AE2365" s="2">
        <v>-999</v>
      </c>
      <c r="AF2365" s="2">
        <v>-999</v>
      </c>
      <c r="AG2365" s="2">
        <v>-999</v>
      </c>
      <c r="AH2365" s="2">
        <v>-999</v>
      </c>
      <c r="AI2365" s="2">
        <v>-999</v>
      </c>
      <c r="AJ2365" s="2">
        <v>-999</v>
      </c>
      <c r="AK2365" s="2">
        <v>-999</v>
      </c>
      <c r="AL2365" s="2">
        <v>-999</v>
      </c>
      <c r="AM2365" s="2">
        <v>-999</v>
      </c>
      <c r="AN2365" s="2">
        <v>-999</v>
      </c>
      <c r="AO2365" s="2">
        <v>-999</v>
      </c>
      <c r="AP2365" s="2">
        <v>-999</v>
      </c>
      <c r="AQ2365" s="2">
        <v>-999</v>
      </c>
      <c r="AR2365" s="2">
        <v>-999</v>
      </c>
      <c r="AS2365" s="2">
        <v>-999</v>
      </c>
      <c r="AT2365" s="2">
        <v>-999</v>
      </c>
      <c r="AU2365" s="2">
        <v>-999</v>
      </c>
      <c r="AV2365" s="2">
        <v>-999</v>
      </c>
      <c r="AW2365" s="2">
        <v>-999</v>
      </c>
      <c r="AX2365" s="2">
        <v>-999</v>
      </c>
      <c r="AY2365" s="2">
        <v>-999</v>
      </c>
      <c r="AZ2365" s="2">
        <v>-999</v>
      </c>
      <c r="BA2365" s="2">
        <v>-999</v>
      </c>
      <c r="BB2365" s="2">
        <v>-999</v>
      </c>
      <c r="BC2365" s="2">
        <v>-999</v>
      </c>
      <c r="BD2365" s="2">
        <v>-999</v>
      </c>
      <c r="BE2365" s="2">
        <v>-999</v>
      </c>
      <c r="BF2365" s="2">
        <v>-999</v>
      </c>
      <c r="BG2365" s="2">
        <v>-999</v>
      </c>
      <c r="BH2365" s="2">
        <v>-999</v>
      </c>
      <c r="BI2365">
        <v>0</v>
      </c>
      <c r="BJ2365">
        <v>0.37543360619729782</v>
      </c>
      <c r="BK2365">
        <v>0.37543360619729782</v>
      </c>
      <c r="BL2365">
        <v>-999</v>
      </c>
      <c r="BM2365">
        <v>9.8036232392517153</v>
      </c>
      <c r="BN2365">
        <f t="shared" si="230"/>
        <v>-999</v>
      </c>
      <c r="BO2365" t="s">
        <v>3748</v>
      </c>
      <c r="BP2365" t="s">
        <v>3748</v>
      </c>
      <c r="BQ2365">
        <v>0</v>
      </c>
      <c r="BR2365">
        <v>8.5227272727272721E-2</v>
      </c>
      <c r="BS2365">
        <v>3.4482758620689655E-2</v>
      </c>
      <c r="BT2365">
        <v>0.16666666666666666</v>
      </c>
      <c r="BU2365" t="s">
        <v>3748</v>
      </c>
      <c r="BY2365">
        <f t="shared" si="231"/>
        <v>-999</v>
      </c>
      <c r="CA2365">
        <f t="shared" si="232"/>
        <v>-999</v>
      </c>
    </row>
    <row r="2366" spans="1:82" x14ac:dyDescent="0.3">
      <c r="A2366">
        <v>0</v>
      </c>
      <c r="B2366" t="s">
        <v>1467</v>
      </c>
      <c r="C2366" t="s">
        <v>1358</v>
      </c>
      <c r="D2366">
        <v>46065</v>
      </c>
      <c r="E2366" s="2">
        <f>BO2366</f>
        <v>0.27932300390197845</v>
      </c>
      <c r="F2366" s="2" t="s">
        <v>1933</v>
      </c>
      <c r="G2366" s="3">
        <v>3591</v>
      </c>
      <c r="H2366" s="1">
        <v>1.9051523924316665</v>
      </c>
      <c r="I2366" s="1">
        <f t="shared" si="233"/>
        <v>-6.3818872850642929</v>
      </c>
      <c r="J2366" s="1">
        <v>2.6986623394899998</v>
      </c>
      <c r="K2366" s="1">
        <v>-14.2818379772</v>
      </c>
      <c r="L2366" s="2">
        <v>6.5556863654999908E-2</v>
      </c>
      <c r="M2366" s="2">
        <v>-3.735853256823871E-4</v>
      </c>
      <c r="N2366" s="7">
        <v>0</v>
      </c>
      <c r="O2366" s="2">
        <v>1.9442827587598736E-2</v>
      </c>
      <c r="P2366" s="3">
        <v>22666.480727494003</v>
      </c>
      <c r="Q2366" s="3">
        <v>514.75607207406404</v>
      </c>
      <c r="R2366" s="3">
        <v>220007.79752825637</v>
      </c>
      <c r="S2366" s="3">
        <v>521.33349350167327</v>
      </c>
      <c r="T2366" s="3">
        <v>101967.35933176786</v>
      </c>
      <c r="V2366">
        <v>46065</v>
      </c>
      <c r="W2366" s="2">
        <v>0.30738865806687554</v>
      </c>
      <c r="X2366" s="2">
        <v>5.1108945075507728E-2</v>
      </c>
      <c r="Y2366" s="2">
        <v>0.15996422135545407</v>
      </c>
      <c r="Z2366" s="2">
        <v>0.76959201738085903</v>
      </c>
      <c r="AA2366" s="2">
        <v>4.1165049071632445E-2</v>
      </c>
      <c r="AB2366" s="2">
        <v>0.16181901383843086</v>
      </c>
      <c r="AC2366" s="2">
        <v>-3.735853256823871E-4</v>
      </c>
      <c r="AD2366" s="2">
        <v>0</v>
      </c>
      <c r="AE2366" s="2">
        <v>1.9442827587598736E-2</v>
      </c>
      <c r="AF2366">
        <v>363768.90306487452</v>
      </c>
      <c r="AG2366">
        <v>856.8558731820516</v>
      </c>
      <c r="AH2366">
        <v>161043.4099905027</v>
      </c>
      <c r="AI2366">
        <v>6651.0979710432648</v>
      </c>
      <c r="AJ2366">
        <v>12.506650240328801</v>
      </c>
      <c r="AK2366">
        <v>583776.7005931309</v>
      </c>
      <c r="AL2366">
        <v>1378.189366683725</v>
      </c>
      <c r="AM2366">
        <v>259026.42692891037</v>
      </c>
      <c r="AN2366">
        <v>10635.440364403474</v>
      </c>
      <c r="AO2366">
        <v>20.115049078124969</v>
      </c>
      <c r="AP2366">
        <v>220007.79752825637</v>
      </c>
      <c r="AQ2366">
        <v>521.33349350167339</v>
      </c>
      <c r="AR2366">
        <v>97983.016938407673</v>
      </c>
      <c r="AS2366">
        <v>3984.3423933602089</v>
      </c>
      <c r="AT2366">
        <v>7.6083988377961678</v>
      </c>
      <c r="AU2366" s="3">
        <v>4259938.3879252225</v>
      </c>
      <c r="AV2366" s="3">
        <v>96743.256185599588</v>
      </c>
      <c r="AW2366">
        <v>32587.498542066998</v>
      </c>
      <c r="AX2366">
        <v>6124494.4759960715</v>
      </c>
      <c r="AY2366">
        <v>740.06251565495188</v>
      </c>
      <c r="AZ2366">
        <v>139087.34919219164</v>
      </c>
      <c r="BA2366">
        <v>55253.979269561001</v>
      </c>
      <c r="BB2366">
        <v>10384432.863921294</v>
      </c>
      <c r="BC2366">
        <v>1254.8185877290159</v>
      </c>
      <c r="BD2366">
        <v>235830.60537779125</v>
      </c>
      <c r="BE2366">
        <v>22666.480727494003</v>
      </c>
      <c r="BF2366">
        <v>4259938.3879252225</v>
      </c>
      <c r="BG2366">
        <v>514.75607207406404</v>
      </c>
      <c r="BH2366">
        <v>96743.256185599588</v>
      </c>
      <c r="BI2366">
        <v>1.1976707954585892</v>
      </c>
      <c r="BJ2366">
        <v>3.1028231878902557</v>
      </c>
      <c r="BK2366">
        <v>1.9051523924316665</v>
      </c>
      <c r="BL2366">
        <v>17.061003230154927</v>
      </c>
      <c r="BM2366">
        <v>10.679115945090635</v>
      </c>
      <c r="BN2366">
        <f t="shared" si="230"/>
        <v>-6.3818872850642929</v>
      </c>
      <c r="BO2366">
        <v>0.27932300390197845</v>
      </c>
      <c r="BP2366">
        <v>4.0511188995246217E-3</v>
      </c>
      <c r="BQ2366">
        <v>1.9803999546028796E-4</v>
      </c>
      <c r="BR2366">
        <v>4.1666666666666664E-2</v>
      </c>
      <c r="BS2366">
        <v>0</v>
      </c>
      <c r="BT2366">
        <v>0.1111111111111111</v>
      </c>
      <c r="BU2366">
        <v>0.18276323409295145</v>
      </c>
      <c r="BV2366">
        <v>0.76959201738085903</v>
      </c>
      <c r="BW2366">
        <v>4.2702333061859388E-2</v>
      </c>
      <c r="BX2366">
        <v>0.16181901383843086</v>
      </c>
      <c r="BY2366">
        <f t="shared" si="231"/>
        <v>4.3334895480643482E-2</v>
      </c>
      <c r="BZ2366">
        <v>0</v>
      </c>
      <c r="CA2366">
        <f t="shared" si="232"/>
        <v>2.774737290835963E-2</v>
      </c>
      <c r="CC2366">
        <v>4.3334895480643482E-2</v>
      </c>
      <c r="CD2366">
        <v>2.774737290835963E-2</v>
      </c>
    </row>
    <row r="2367" spans="1:82" x14ac:dyDescent="0.3">
      <c r="A2367">
        <v>1</v>
      </c>
      <c r="B2367" t="s">
        <v>1467</v>
      </c>
      <c r="C2367" t="s">
        <v>1487</v>
      </c>
      <c r="D2367">
        <v>46067</v>
      </c>
      <c r="E2367" s="2">
        <v>0</v>
      </c>
      <c r="F2367" s="2" t="s">
        <v>1954</v>
      </c>
      <c r="G2367" s="3">
        <v>-999</v>
      </c>
      <c r="H2367" s="1">
        <v>0.37722469133684539</v>
      </c>
      <c r="I2367" s="1">
        <f t="shared" si="233"/>
        <v>-999</v>
      </c>
      <c r="J2367" s="1">
        <v>-999</v>
      </c>
      <c r="K2367" s="1">
        <v>-999</v>
      </c>
      <c r="L2367" s="2">
        <v>-999</v>
      </c>
      <c r="M2367" s="2">
        <v>-999</v>
      </c>
      <c r="N2367" s="7">
        <v>-999</v>
      </c>
      <c r="O2367" s="2">
        <v>-999</v>
      </c>
      <c r="P2367" s="3">
        <v>-999</v>
      </c>
      <c r="Q2367" s="3">
        <v>-999</v>
      </c>
      <c r="R2367" s="3">
        <v>-999</v>
      </c>
      <c r="S2367" s="3">
        <v>-999</v>
      </c>
      <c r="T2367" s="3">
        <v>-999</v>
      </c>
      <c r="V2367">
        <v>46067</v>
      </c>
      <c r="W2367" s="2">
        <v>-999</v>
      </c>
      <c r="X2367" s="2">
        <v>1.0119692318183781E-2</v>
      </c>
      <c r="Y2367" s="2">
        <v>-999</v>
      </c>
      <c r="Z2367" s="2">
        <v>-999</v>
      </c>
      <c r="AA2367" s="2">
        <v>-999</v>
      </c>
      <c r="AB2367" s="2">
        <v>-999</v>
      </c>
      <c r="AC2367" s="2">
        <v>-999</v>
      </c>
      <c r="AD2367" s="2">
        <v>-999</v>
      </c>
      <c r="AE2367" s="2">
        <v>-999</v>
      </c>
      <c r="AF2367" s="2">
        <v>-999</v>
      </c>
      <c r="AG2367" s="2">
        <v>-999</v>
      </c>
      <c r="AH2367" s="2">
        <v>-999</v>
      </c>
      <c r="AI2367" s="2">
        <v>-999</v>
      </c>
      <c r="AJ2367" s="2">
        <v>-999</v>
      </c>
      <c r="AK2367" s="2">
        <v>-999</v>
      </c>
      <c r="AL2367" s="2">
        <v>-999</v>
      </c>
      <c r="AM2367" s="2">
        <v>-999</v>
      </c>
      <c r="AN2367" s="2">
        <v>-999</v>
      </c>
      <c r="AO2367" s="2">
        <v>-999</v>
      </c>
      <c r="AP2367" s="2">
        <v>-999</v>
      </c>
      <c r="AQ2367" s="2">
        <v>-999</v>
      </c>
      <c r="AR2367" s="2">
        <v>-999</v>
      </c>
      <c r="AS2367" s="2">
        <v>-999</v>
      </c>
      <c r="AT2367" s="2">
        <v>-999</v>
      </c>
      <c r="AU2367" s="2">
        <v>-999</v>
      </c>
      <c r="AV2367" s="2">
        <v>-999</v>
      </c>
      <c r="AW2367" s="2">
        <v>-999</v>
      </c>
      <c r="AX2367" s="2">
        <v>-999</v>
      </c>
      <c r="AY2367" s="2">
        <v>-999</v>
      </c>
      <c r="AZ2367" s="2">
        <v>-999</v>
      </c>
      <c r="BA2367" s="2">
        <v>-999</v>
      </c>
      <c r="BB2367" s="2">
        <v>-999</v>
      </c>
      <c r="BC2367" s="2">
        <v>-999</v>
      </c>
      <c r="BD2367" s="2">
        <v>-999</v>
      </c>
      <c r="BE2367" s="2">
        <v>-999</v>
      </c>
      <c r="BF2367" s="2">
        <v>-999</v>
      </c>
      <c r="BG2367" s="2">
        <v>-999</v>
      </c>
      <c r="BH2367" s="2">
        <v>-999</v>
      </c>
      <c r="BI2367">
        <v>0</v>
      </c>
      <c r="BJ2367">
        <v>0.37722469133684539</v>
      </c>
      <c r="BK2367">
        <v>0.37722469133684539</v>
      </c>
      <c r="BL2367">
        <v>-999</v>
      </c>
      <c r="BM2367">
        <v>13.010739450925827</v>
      </c>
      <c r="BN2367">
        <f t="shared" si="230"/>
        <v>-999</v>
      </c>
      <c r="BO2367" t="s">
        <v>3748</v>
      </c>
      <c r="BP2367" t="s">
        <v>3748</v>
      </c>
      <c r="BQ2367">
        <v>9.9452532258591762E-4</v>
      </c>
      <c r="BR2367">
        <v>0.11904761904761904</v>
      </c>
      <c r="BS2367">
        <v>0.10344827586206896</v>
      </c>
      <c r="BT2367">
        <v>5.5555555555555552E-2</v>
      </c>
      <c r="BU2367" t="s">
        <v>3748</v>
      </c>
      <c r="BY2367">
        <f t="shared" si="231"/>
        <v>-999</v>
      </c>
      <c r="CA2367">
        <f t="shared" si="232"/>
        <v>-999</v>
      </c>
    </row>
    <row r="2368" spans="1:82" x14ac:dyDescent="0.3">
      <c r="A2368">
        <v>1</v>
      </c>
      <c r="B2368" t="s">
        <v>1467</v>
      </c>
      <c r="C2368" t="s">
        <v>1243</v>
      </c>
      <c r="D2368">
        <v>46069</v>
      </c>
      <c r="E2368" s="2">
        <v>0</v>
      </c>
      <c r="F2368" s="2" t="s">
        <v>1954</v>
      </c>
      <c r="G2368" s="3">
        <v>-999</v>
      </c>
      <c r="H2368" s="1">
        <v>0.37699825200173953</v>
      </c>
      <c r="I2368" s="1">
        <f t="shared" si="233"/>
        <v>-999</v>
      </c>
      <c r="J2368" s="1">
        <v>-999</v>
      </c>
      <c r="K2368" s="1">
        <v>-999</v>
      </c>
      <c r="L2368" s="2">
        <v>-999</v>
      </c>
      <c r="M2368" s="2">
        <v>-999</v>
      </c>
      <c r="N2368" s="7">
        <v>-999</v>
      </c>
      <c r="O2368" s="2">
        <v>-999</v>
      </c>
      <c r="P2368" s="3">
        <v>-999</v>
      </c>
      <c r="Q2368" s="3">
        <v>-999</v>
      </c>
      <c r="R2368" s="3">
        <v>-999</v>
      </c>
      <c r="S2368" s="3">
        <v>-999</v>
      </c>
      <c r="T2368" s="3">
        <v>-999</v>
      </c>
      <c r="V2368">
        <v>46069</v>
      </c>
      <c r="W2368" s="2">
        <v>-999</v>
      </c>
      <c r="X2368" s="2">
        <v>1.01136176988584E-2</v>
      </c>
      <c r="Y2368" s="2">
        <v>-999</v>
      </c>
      <c r="Z2368" s="2">
        <v>-999</v>
      </c>
      <c r="AA2368" s="2">
        <v>-999</v>
      </c>
      <c r="AB2368" s="2">
        <v>-999</v>
      </c>
      <c r="AC2368" s="2">
        <v>-999</v>
      </c>
      <c r="AD2368" s="2">
        <v>-999</v>
      </c>
      <c r="AE2368" s="2">
        <v>-999</v>
      </c>
      <c r="AF2368" s="2">
        <v>-999</v>
      </c>
      <c r="AG2368" s="2">
        <v>-999</v>
      </c>
      <c r="AH2368" s="2">
        <v>-999</v>
      </c>
      <c r="AI2368" s="2">
        <v>-999</v>
      </c>
      <c r="AJ2368" s="2">
        <v>-999</v>
      </c>
      <c r="AK2368" s="2">
        <v>-999</v>
      </c>
      <c r="AL2368" s="2">
        <v>-999</v>
      </c>
      <c r="AM2368" s="2">
        <v>-999</v>
      </c>
      <c r="AN2368" s="2">
        <v>-999</v>
      </c>
      <c r="AO2368" s="2">
        <v>-999</v>
      </c>
      <c r="AP2368" s="2">
        <v>-999</v>
      </c>
      <c r="AQ2368" s="2">
        <v>-999</v>
      </c>
      <c r="AR2368" s="2">
        <v>-999</v>
      </c>
      <c r="AS2368" s="2">
        <v>-999</v>
      </c>
      <c r="AT2368" s="2">
        <v>-999</v>
      </c>
      <c r="AU2368" s="2">
        <v>-999</v>
      </c>
      <c r="AV2368" s="2">
        <v>-999</v>
      </c>
      <c r="AW2368" s="2">
        <v>-999</v>
      </c>
      <c r="AX2368" s="2">
        <v>-999</v>
      </c>
      <c r="AY2368" s="2">
        <v>-999</v>
      </c>
      <c r="AZ2368" s="2">
        <v>-999</v>
      </c>
      <c r="BA2368" s="2">
        <v>-999</v>
      </c>
      <c r="BB2368" s="2">
        <v>-999</v>
      </c>
      <c r="BC2368" s="2">
        <v>-999</v>
      </c>
      <c r="BD2368" s="2">
        <v>-999</v>
      </c>
      <c r="BE2368" s="2">
        <v>-999</v>
      </c>
      <c r="BF2368" s="2">
        <v>-999</v>
      </c>
      <c r="BG2368" s="2">
        <v>-999</v>
      </c>
      <c r="BH2368" s="2">
        <v>-999</v>
      </c>
      <c r="BI2368">
        <v>0</v>
      </c>
      <c r="BJ2368">
        <v>0.37699825200173953</v>
      </c>
      <c r="BK2368">
        <v>0.37699825200173953</v>
      </c>
      <c r="BL2368">
        <v>-999</v>
      </c>
      <c r="BM2368">
        <v>10.679115945090635</v>
      </c>
      <c r="BN2368">
        <f t="shared" si="230"/>
        <v>-999</v>
      </c>
      <c r="BO2368" t="s">
        <v>3748</v>
      </c>
      <c r="BP2368" t="s">
        <v>3748</v>
      </c>
      <c r="BQ2368">
        <v>2.9083608337806589E-4</v>
      </c>
      <c r="BR2368">
        <v>1.7857142857142856E-2</v>
      </c>
      <c r="BS2368">
        <v>0</v>
      </c>
      <c r="BT2368">
        <v>5.5555555555555552E-2</v>
      </c>
      <c r="BU2368" t="s">
        <v>3748</v>
      </c>
      <c r="BY2368">
        <f t="shared" si="231"/>
        <v>-999</v>
      </c>
      <c r="CA2368">
        <f t="shared" si="232"/>
        <v>-999</v>
      </c>
    </row>
    <row r="2369" spans="1:82" x14ac:dyDescent="0.3">
      <c r="A2369">
        <v>1</v>
      </c>
      <c r="B2369" t="s">
        <v>1467</v>
      </c>
      <c r="C2369" t="s">
        <v>40</v>
      </c>
      <c r="D2369">
        <v>46071</v>
      </c>
      <c r="E2369" s="2">
        <v>0</v>
      </c>
      <c r="F2369" s="2" t="s">
        <v>1954</v>
      </c>
      <c r="G2369" s="3">
        <v>-999</v>
      </c>
      <c r="H2369" s="1">
        <v>0.37609463687520822</v>
      </c>
      <c r="I2369" s="1">
        <f t="shared" si="233"/>
        <v>-999</v>
      </c>
      <c r="J2369" s="1">
        <v>-999</v>
      </c>
      <c r="K2369" s="1">
        <v>-999</v>
      </c>
      <c r="L2369" s="2">
        <v>-999</v>
      </c>
      <c r="M2369" s="2">
        <v>-999</v>
      </c>
      <c r="N2369" s="7">
        <v>-999</v>
      </c>
      <c r="O2369" s="2">
        <v>-999</v>
      </c>
      <c r="P2369" s="3">
        <v>-999</v>
      </c>
      <c r="Q2369" s="3">
        <v>-999</v>
      </c>
      <c r="R2369" s="3">
        <v>-999</v>
      </c>
      <c r="S2369" s="3">
        <v>-999</v>
      </c>
      <c r="T2369" s="3">
        <v>-999</v>
      </c>
      <c r="V2369">
        <v>46071</v>
      </c>
      <c r="W2369" s="2">
        <v>-999</v>
      </c>
      <c r="X2369" s="2">
        <v>1.0089376690078866E-2</v>
      </c>
      <c r="Y2369" s="2">
        <v>-999</v>
      </c>
      <c r="Z2369" s="2">
        <v>-999</v>
      </c>
      <c r="AA2369" s="2">
        <v>-999</v>
      </c>
      <c r="AB2369" s="2">
        <v>-999</v>
      </c>
      <c r="AC2369" s="2">
        <v>-999</v>
      </c>
      <c r="AD2369" s="2">
        <v>-999</v>
      </c>
      <c r="AE2369" s="2">
        <v>-999</v>
      </c>
      <c r="AF2369" s="2">
        <v>-999</v>
      </c>
      <c r="AG2369" s="2">
        <v>-999</v>
      </c>
      <c r="AH2369" s="2">
        <v>-999</v>
      </c>
      <c r="AI2369" s="2">
        <v>-999</v>
      </c>
      <c r="AJ2369" s="2">
        <v>-999</v>
      </c>
      <c r="AK2369" s="2">
        <v>-999</v>
      </c>
      <c r="AL2369" s="2">
        <v>-999</v>
      </c>
      <c r="AM2369" s="2">
        <v>-999</v>
      </c>
      <c r="AN2369" s="2">
        <v>-999</v>
      </c>
      <c r="AO2369" s="2">
        <v>-999</v>
      </c>
      <c r="AP2369" s="2">
        <v>-999</v>
      </c>
      <c r="AQ2369" s="2">
        <v>-999</v>
      </c>
      <c r="AR2369" s="2">
        <v>-999</v>
      </c>
      <c r="AS2369" s="2">
        <v>-999</v>
      </c>
      <c r="AT2369" s="2">
        <v>-999</v>
      </c>
      <c r="AU2369" s="2">
        <v>-999</v>
      </c>
      <c r="AV2369" s="2">
        <v>-999</v>
      </c>
      <c r="AW2369" s="2">
        <v>-999</v>
      </c>
      <c r="AX2369" s="2">
        <v>-999</v>
      </c>
      <c r="AY2369" s="2">
        <v>-999</v>
      </c>
      <c r="AZ2369" s="2">
        <v>-999</v>
      </c>
      <c r="BA2369" s="2">
        <v>-999</v>
      </c>
      <c r="BB2369" s="2">
        <v>-999</v>
      </c>
      <c r="BC2369" s="2">
        <v>-999</v>
      </c>
      <c r="BD2369" s="2">
        <v>-999</v>
      </c>
      <c r="BE2369" s="2">
        <v>-999</v>
      </c>
      <c r="BF2369" s="2">
        <v>-999</v>
      </c>
      <c r="BG2369" s="2">
        <v>-999</v>
      </c>
      <c r="BH2369" s="2">
        <v>-999</v>
      </c>
      <c r="BI2369">
        <v>0</v>
      </c>
      <c r="BJ2369">
        <v>0.37609463687520822</v>
      </c>
      <c r="BK2369">
        <v>0.37609463687520822</v>
      </c>
      <c r="BL2369">
        <v>-999</v>
      </c>
      <c r="BM2369">
        <v>16.890863696974144</v>
      </c>
      <c r="BN2369">
        <f t="shared" si="230"/>
        <v>-999</v>
      </c>
      <c r="BO2369" t="s">
        <v>3748</v>
      </c>
      <c r="BP2369" t="s">
        <v>3748</v>
      </c>
      <c r="BQ2369">
        <v>9.7056146895139336E-5</v>
      </c>
      <c r="BR2369">
        <v>2.3809523809523808E-2</v>
      </c>
      <c r="BS2369">
        <v>6.8965517241379309E-2</v>
      </c>
      <c r="BT2369">
        <v>5.5555555555555552E-2</v>
      </c>
      <c r="BU2369" t="s">
        <v>3748</v>
      </c>
      <c r="BY2369">
        <f t="shared" si="231"/>
        <v>-999</v>
      </c>
      <c r="CA2369">
        <f t="shared" si="232"/>
        <v>-999</v>
      </c>
    </row>
    <row r="2370" spans="1:82" x14ac:dyDescent="0.3">
      <c r="A2370">
        <v>1</v>
      </c>
      <c r="B2370" t="s">
        <v>1467</v>
      </c>
      <c r="C2370" t="s">
        <v>1488</v>
      </c>
      <c r="D2370">
        <v>46073</v>
      </c>
      <c r="E2370" s="2">
        <v>0</v>
      </c>
      <c r="F2370" s="2" t="s">
        <v>1954</v>
      </c>
      <c r="G2370" s="3">
        <v>-999</v>
      </c>
      <c r="H2370" s="1">
        <v>0.37355225370044792</v>
      </c>
      <c r="I2370" s="1">
        <f t="shared" si="233"/>
        <v>-999</v>
      </c>
      <c r="J2370" s="1">
        <v>-999</v>
      </c>
      <c r="K2370" s="1">
        <v>-999</v>
      </c>
      <c r="L2370" s="2">
        <v>-999</v>
      </c>
      <c r="M2370" s="2">
        <v>-999</v>
      </c>
      <c r="N2370" s="7">
        <v>-999</v>
      </c>
      <c r="O2370" s="2">
        <v>-999</v>
      </c>
      <c r="P2370" s="3">
        <v>-999</v>
      </c>
      <c r="Q2370" s="3">
        <v>-999</v>
      </c>
      <c r="R2370" s="3">
        <v>-999</v>
      </c>
      <c r="S2370" s="3">
        <v>-999</v>
      </c>
      <c r="T2370" s="3">
        <v>-999</v>
      </c>
      <c r="V2370">
        <v>46073</v>
      </c>
      <c r="W2370" s="2">
        <v>-999</v>
      </c>
      <c r="X2370" s="2">
        <v>1.0021172948186141E-2</v>
      </c>
      <c r="Y2370" s="2">
        <v>-999</v>
      </c>
      <c r="Z2370" s="2">
        <v>-999</v>
      </c>
      <c r="AA2370" s="2">
        <v>-999</v>
      </c>
      <c r="AB2370" s="2">
        <v>-999</v>
      </c>
      <c r="AC2370" s="2">
        <v>-999</v>
      </c>
      <c r="AD2370" s="2">
        <v>-999</v>
      </c>
      <c r="AE2370" s="2">
        <v>-999</v>
      </c>
      <c r="AF2370" s="2">
        <v>-999</v>
      </c>
      <c r="AG2370" s="2">
        <v>-999</v>
      </c>
      <c r="AH2370" s="2">
        <v>-999</v>
      </c>
      <c r="AI2370" s="2">
        <v>-999</v>
      </c>
      <c r="AJ2370" s="2">
        <v>-999</v>
      </c>
      <c r="AK2370" s="2">
        <v>-999</v>
      </c>
      <c r="AL2370" s="2">
        <v>-999</v>
      </c>
      <c r="AM2370" s="2">
        <v>-999</v>
      </c>
      <c r="AN2370" s="2">
        <v>-999</v>
      </c>
      <c r="AO2370" s="2">
        <v>-999</v>
      </c>
      <c r="AP2370" s="2">
        <v>-999</v>
      </c>
      <c r="AQ2370" s="2">
        <v>-999</v>
      </c>
      <c r="AR2370" s="2">
        <v>-999</v>
      </c>
      <c r="AS2370" s="2">
        <v>-999</v>
      </c>
      <c r="AT2370" s="2">
        <v>-999</v>
      </c>
      <c r="AU2370" s="2">
        <v>-999</v>
      </c>
      <c r="AV2370" s="2">
        <v>-999</v>
      </c>
      <c r="AW2370" s="2">
        <v>-999</v>
      </c>
      <c r="AX2370" s="2">
        <v>-999</v>
      </c>
      <c r="AY2370" s="2">
        <v>-999</v>
      </c>
      <c r="AZ2370" s="2">
        <v>-999</v>
      </c>
      <c r="BA2370" s="2">
        <v>-999</v>
      </c>
      <c r="BB2370" s="2">
        <v>-999</v>
      </c>
      <c r="BC2370" s="2">
        <v>-999</v>
      </c>
      <c r="BD2370" s="2">
        <v>-999</v>
      </c>
      <c r="BE2370" s="2">
        <v>-999</v>
      </c>
      <c r="BF2370" s="2">
        <v>-999</v>
      </c>
      <c r="BG2370" s="2">
        <v>-999</v>
      </c>
      <c r="BH2370" s="2">
        <v>-999</v>
      </c>
      <c r="BI2370">
        <v>0</v>
      </c>
      <c r="BJ2370">
        <v>0.37355225370044792</v>
      </c>
      <c r="BK2370">
        <v>0.37355225370044792</v>
      </c>
      <c r="BL2370">
        <v>-999</v>
      </c>
      <c r="BM2370">
        <v>15.718886367777859</v>
      </c>
      <c r="BN2370">
        <f t="shared" si="230"/>
        <v>-999</v>
      </c>
      <c r="BO2370" t="s">
        <v>3748</v>
      </c>
      <c r="BP2370" t="s">
        <v>3748</v>
      </c>
      <c r="BQ2370">
        <v>6.8790473437309058E-4</v>
      </c>
      <c r="BR2370">
        <v>8.3333333333333329E-2</v>
      </c>
      <c r="BS2370">
        <v>6.8965517241379309E-2</v>
      </c>
      <c r="BT2370">
        <v>5.5555555555555552E-2</v>
      </c>
      <c r="BU2370" t="s">
        <v>3748</v>
      </c>
      <c r="BY2370">
        <f t="shared" si="231"/>
        <v>-999</v>
      </c>
      <c r="CA2370">
        <f t="shared" si="232"/>
        <v>-999</v>
      </c>
    </row>
    <row r="2371" spans="1:82" x14ac:dyDescent="0.3">
      <c r="A2371">
        <v>1</v>
      </c>
      <c r="B2371" t="s">
        <v>1467</v>
      </c>
      <c r="C2371" t="s">
        <v>384</v>
      </c>
      <c r="D2371">
        <v>46075</v>
      </c>
      <c r="E2371" s="2">
        <v>0</v>
      </c>
      <c r="F2371" s="2" t="s">
        <v>1954</v>
      </c>
      <c r="G2371" s="3">
        <v>-999</v>
      </c>
      <c r="H2371" s="1">
        <v>0.37894192945928268</v>
      </c>
      <c r="I2371" s="1">
        <f t="shared" si="233"/>
        <v>-999</v>
      </c>
      <c r="J2371" s="1">
        <v>-999</v>
      </c>
      <c r="K2371" s="1">
        <v>-999</v>
      </c>
      <c r="L2371" s="2">
        <v>-999</v>
      </c>
      <c r="M2371" s="2">
        <v>-999</v>
      </c>
      <c r="N2371" s="7">
        <v>-999</v>
      </c>
      <c r="O2371" s="2">
        <v>-999</v>
      </c>
      <c r="P2371" s="3">
        <v>-999</v>
      </c>
      <c r="Q2371" s="3">
        <v>-999</v>
      </c>
      <c r="R2371" s="3">
        <v>-999</v>
      </c>
      <c r="S2371" s="3">
        <v>-999</v>
      </c>
      <c r="T2371" s="3">
        <v>-999</v>
      </c>
      <c r="V2371">
        <v>46075</v>
      </c>
      <c r="W2371" s="2">
        <v>-999</v>
      </c>
      <c r="X2371" s="2">
        <v>1.0165760144164459E-2</v>
      </c>
      <c r="Y2371" s="2">
        <v>-999</v>
      </c>
      <c r="Z2371" s="2">
        <v>-999</v>
      </c>
      <c r="AA2371" s="2">
        <v>-999</v>
      </c>
      <c r="AB2371" s="2">
        <v>-999</v>
      </c>
      <c r="AC2371" s="2">
        <v>-999</v>
      </c>
      <c r="AD2371" s="2">
        <v>-999</v>
      </c>
      <c r="AE2371" s="2">
        <v>-999</v>
      </c>
      <c r="AF2371" s="2">
        <v>-999</v>
      </c>
      <c r="AG2371" s="2">
        <v>-999</v>
      </c>
      <c r="AH2371" s="2">
        <v>-999</v>
      </c>
      <c r="AI2371" s="2">
        <v>-999</v>
      </c>
      <c r="AJ2371" s="2">
        <v>-999</v>
      </c>
      <c r="AK2371" s="2">
        <v>-999</v>
      </c>
      <c r="AL2371" s="2">
        <v>-999</v>
      </c>
      <c r="AM2371" s="2">
        <v>-999</v>
      </c>
      <c r="AN2371" s="2">
        <v>-999</v>
      </c>
      <c r="AO2371" s="2">
        <v>-999</v>
      </c>
      <c r="AP2371" s="2">
        <v>-999</v>
      </c>
      <c r="AQ2371" s="2">
        <v>-999</v>
      </c>
      <c r="AR2371" s="2">
        <v>-999</v>
      </c>
      <c r="AS2371" s="2">
        <v>-999</v>
      </c>
      <c r="AT2371" s="2">
        <v>-999</v>
      </c>
      <c r="AU2371" s="2">
        <v>-999</v>
      </c>
      <c r="AV2371" s="2">
        <v>-999</v>
      </c>
      <c r="AW2371" s="2">
        <v>-999</v>
      </c>
      <c r="AX2371" s="2">
        <v>-999</v>
      </c>
      <c r="AY2371" s="2">
        <v>-999</v>
      </c>
      <c r="AZ2371" s="2">
        <v>-999</v>
      </c>
      <c r="BA2371" s="2">
        <v>-999</v>
      </c>
      <c r="BB2371" s="2">
        <v>-999</v>
      </c>
      <c r="BC2371" s="2">
        <v>-999</v>
      </c>
      <c r="BD2371" s="2">
        <v>-999</v>
      </c>
      <c r="BE2371" s="2">
        <v>-999</v>
      </c>
      <c r="BF2371" s="2">
        <v>-999</v>
      </c>
      <c r="BG2371" s="2">
        <v>-999</v>
      </c>
      <c r="BH2371" s="2">
        <v>-999</v>
      </c>
      <c r="BI2371">
        <v>0</v>
      </c>
      <c r="BJ2371">
        <v>0.37894192945928268</v>
      </c>
      <c r="BK2371">
        <v>0.37894192945928268</v>
      </c>
      <c r="BL2371">
        <v>-999</v>
      </c>
      <c r="BM2371">
        <v>8.4609127311585599</v>
      </c>
      <c r="BN2371">
        <f t="shared" si="230"/>
        <v>-999</v>
      </c>
      <c r="BO2371" t="s">
        <v>3748</v>
      </c>
      <c r="BP2371" t="s">
        <v>3748</v>
      </c>
      <c r="BQ2371">
        <v>1.3992946421717071E-4</v>
      </c>
      <c r="BR2371">
        <v>1.7857142857142856E-2</v>
      </c>
      <c r="BS2371">
        <v>3.4482758620689655E-2</v>
      </c>
      <c r="BT2371">
        <v>0.1111111111111111</v>
      </c>
      <c r="BU2371" t="s">
        <v>3748</v>
      </c>
      <c r="BY2371">
        <f t="shared" si="231"/>
        <v>-999</v>
      </c>
      <c r="CA2371">
        <f t="shared" si="232"/>
        <v>-999</v>
      </c>
    </row>
    <row r="2372" spans="1:82" x14ac:dyDescent="0.3">
      <c r="A2372">
        <v>1</v>
      </c>
      <c r="B2372" t="s">
        <v>1467</v>
      </c>
      <c r="C2372" t="s">
        <v>1489</v>
      </c>
      <c r="D2372">
        <v>46077</v>
      </c>
      <c r="E2372" s="2">
        <v>0</v>
      </c>
      <c r="F2372" s="2" t="s">
        <v>1954</v>
      </c>
      <c r="G2372" s="3">
        <v>-999</v>
      </c>
      <c r="H2372" s="1">
        <v>0.39764510539165032</v>
      </c>
      <c r="I2372" s="1">
        <f t="shared" si="233"/>
        <v>-999</v>
      </c>
      <c r="J2372" s="1">
        <v>-999</v>
      </c>
      <c r="K2372" s="1">
        <v>-999</v>
      </c>
      <c r="L2372" s="2">
        <v>-999</v>
      </c>
      <c r="M2372" s="2">
        <v>-999</v>
      </c>
      <c r="N2372" s="7">
        <v>-999</v>
      </c>
      <c r="O2372" s="2">
        <v>-999</v>
      </c>
      <c r="P2372" s="3">
        <v>-999</v>
      </c>
      <c r="Q2372" s="3">
        <v>-999</v>
      </c>
      <c r="R2372" s="3">
        <v>-999</v>
      </c>
      <c r="S2372" s="3">
        <v>-999</v>
      </c>
      <c r="T2372" s="3">
        <v>-999</v>
      </c>
      <c r="V2372">
        <v>46077</v>
      </c>
      <c r="W2372" s="2">
        <v>-999</v>
      </c>
      <c r="X2372" s="2">
        <v>1.0667504569052624E-2</v>
      </c>
      <c r="Y2372" s="2">
        <v>-999</v>
      </c>
      <c r="Z2372" s="2">
        <v>-999</v>
      </c>
      <c r="AA2372" s="2">
        <v>-999</v>
      </c>
      <c r="AB2372" s="2">
        <v>-999</v>
      </c>
      <c r="AC2372" s="2">
        <v>-999</v>
      </c>
      <c r="AD2372" s="2">
        <v>-999</v>
      </c>
      <c r="AE2372" s="2">
        <v>-999</v>
      </c>
      <c r="AF2372" s="2">
        <v>-999</v>
      </c>
      <c r="AG2372" s="2">
        <v>-999</v>
      </c>
      <c r="AH2372" s="2">
        <v>-999</v>
      </c>
      <c r="AI2372" s="2">
        <v>-999</v>
      </c>
      <c r="AJ2372" s="2">
        <v>-999</v>
      </c>
      <c r="AK2372" s="2">
        <v>-999</v>
      </c>
      <c r="AL2372" s="2">
        <v>-999</v>
      </c>
      <c r="AM2372" s="2">
        <v>-999</v>
      </c>
      <c r="AN2372" s="2">
        <v>-999</v>
      </c>
      <c r="AO2372" s="2">
        <v>-999</v>
      </c>
      <c r="AP2372" s="2">
        <v>-999</v>
      </c>
      <c r="AQ2372" s="2">
        <v>-999</v>
      </c>
      <c r="AR2372" s="2">
        <v>-999</v>
      </c>
      <c r="AS2372" s="2">
        <v>-999</v>
      </c>
      <c r="AT2372" s="2">
        <v>-999</v>
      </c>
      <c r="AU2372" s="2">
        <v>-999</v>
      </c>
      <c r="AV2372" s="2">
        <v>-999</v>
      </c>
      <c r="AW2372" s="2">
        <v>-999</v>
      </c>
      <c r="AX2372" s="2">
        <v>-999</v>
      </c>
      <c r="AY2372" s="2">
        <v>-999</v>
      </c>
      <c r="AZ2372" s="2">
        <v>-999</v>
      </c>
      <c r="BA2372" s="2">
        <v>-999</v>
      </c>
      <c r="BB2372" s="2">
        <v>-999</v>
      </c>
      <c r="BC2372" s="2">
        <v>-999</v>
      </c>
      <c r="BD2372" s="2">
        <v>-999</v>
      </c>
      <c r="BE2372" s="2">
        <v>-999</v>
      </c>
      <c r="BF2372" s="2">
        <v>-999</v>
      </c>
      <c r="BG2372" s="2">
        <v>-999</v>
      </c>
      <c r="BH2372" s="2">
        <v>-999</v>
      </c>
      <c r="BI2372">
        <v>0</v>
      </c>
      <c r="BJ2372">
        <v>0.39764510539165032</v>
      </c>
      <c r="BK2372">
        <v>0.39764510539165032</v>
      </c>
      <c r="BL2372">
        <v>-999</v>
      </c>
      <c r="BM2372">
        <v>11.213766930387303</v>
      </c>
      <c r="BN2372">
        <f t="shared" si="230"/>
        <v>-999</v>
      </c>
      <c r="BO2372" t="s">
        <v>3748</v>
      </c>
      <c r="BP2372" t="s">
        <v>3748</v>
      </c>
      <c r="BQ2372">
        <v>6.8762148075902983E-4</v>
      </c>
      <c r="BR2372">
        <v>0.13095238095238096</v>
      </c>
      <c r="BS2372">
        <v>0.17241379310344829</v>
      </c>
      <c r="BT2372">
        <v>5.5555555555555552E-2</v>
      </c>
      <c r="BU2372" t="s">
        <v>3748</v>
      </c>
      <c r="BY2372">
        <f t="shared" si="231"/>
        <v>-999</v>
      </c>
      <c r="CA2372">
        <f t="shared" si="232"/>
        <v>-999</v>
      </c>
    </row>
    <row r="2373" spans="1:82" x14ac:dyDescent="0.3">
      <c r="A2373">
        <v>0</v>
      </c>
      <c r="B2373" t="s">
        <v>1467</v>
      </c>
      <c r="C2373" t="s">
        <v>163</v>
      </c>
      <c r="D2373">
        <v>46079</v>
      </c>
      <c r="E2373" s="2">
        <f>BO2373</f>
        <v>0.33813298615961318</v>
      </c>
      <c r="F2373" s="2" t="s">
        <v>1934</v>
      </c>
      <c r="G2373" s="3">
        <v>1290</v>
      </c>
      <c r="H2373" s="1">
        <v>0.3835130862450139</v>
      </c>
      <c r="I2373" s="1">
        <f t="shared" si="233"/>
        <v>-3.5936539775783256</v>
      </c>
      <c r="J2373" s="1">
        <v>2.7404308248200002</v>
      </c>
      <c r="K2373" s="1">
        <v>-5.9488305161500001</v>
      </c>
      <c r="L2373" s="2">
        <v>0.13059548951</v>
      </c>
      <c r="M2373" s="2">
        <v>-1.3030595884928653E-4</v>
      </c>
      <c r="N2373" s="7">
        <v>0</v>
      </c>
      <c r="O2373" s="2">
        <v>1.8249911651547668E-3</v>
      </c>
      <c r="P2373" s="3">
        <v>4477.3167826550007</v>
      </c>
      <c r="Q2373" s="3">
        <v>101.67992235668</v>
      </c>
      <c r="R2373" s="3">
        <v>19915.499531152193</v>
      </c>
      <c r="S2373" s="3">
        <v>46.654397439440814</v>
      </c>
      <c r="T2373" s="3">
        <v>9733.6996944338389</v>
      </c>
      <c r="V2373">
        <v>46079</v>
      </c>
      <c r="W2373" s="2">
        <v>0.31189184117946461</v>
      </c>
      <c r="X2373" s="2">
        <v>1.0288389180047137E-2</v>
      </c>
      <c r="Y2373" s="2">
        <v>8.7346295119202735E-2</v>
      </c>
      <c r="Z2373" s="2">
        <v>0.78150336042577384</v>
      </c>
      <c r="AA2373" s="2">
        <v>1.7146525573744787E-2</v>
      </c>
      <c r="AB2373" s="2">
        <v>0.32235882173175895</v>
      </c>
      <c r="AC2373" s="2">
        <v>-1.3030595884928653E-4</v>
      </c>
      <c r="AD2373" s="2">
        <v>0</v>
      </c>
      <c r="AE2373" s="2">
        <v>1.8249911651547668E-3</v>
      </c>
      <c r="AF2373">
        <v>41127.875085855951</v>
      </c>
      <c r="AG2373">
        <v>96.598391840298007</v>
      </c>
      <c r="AH2373">
        <v>18155.368841423729</v>
      </c>
      <c r="AI2373">
        <v>1985.482065800999</v>
      </c>
      <c r="AJ2373">
        <v>1.4100352813812091</v>
      </c>
      <c r="AK2373">
        <v>61043.374617008143</v>
      </c>
      <c r="AL2373">
        <v>143.25278927973881</v>
      </c>
      <c r="AM2373">
        <v>26923.918477195904</v>
      </c>
      <c r="AN2373">
        <v>2950.6321244626583</v>
      </c>
      <c r="AO2373">
        <v>2.0910822862744531</v>
      </c>
      <c r="AP2373">
        <v>19915.499531152193</v>
      </c>
      <c r="AQ2373">
        <v>46.6543974394408</v>
      </c>
      <c r="AR2373">
        <v>8768.549635772175</v>
      </c>
      <c r="AS2373">
        <v>965.15005866165939</v>
      </c>
      <c r="AT2373">
        <v>0.68104700489324399</v>
      </c>
      <c r="AU2373" s="3">
        <v>841466.91613218084</v>
      </c>
      <c r="AV2373" s="3">
        <v>19109.724607714437</v>
      </c>
      <c r="AW2373">
        <v>9908.7438424849988</v>
      </c>
      <c r="AX2373">
        <v>1862249.3177566307</v>
      </c>
      <c r="AY2373">
        <v>225.02770151515995</v>
      </c>
      <c r="AZ2373">
        <v>42291.70622275916</v>
      </c>
      <c r="BA2373">
        <v>14386.060625139999</v>
      </c>
      <c r="BB2373">
        <v>2703716.2338888114</v>
      </c>
      <c r="BC2373">
        <v>326.70762387183993</v>
      </c>
      <c r="BD2373">
        <v>61401.430830473597</v>
      </c>
      <c r="BE2373">
        <v>4477.3167826550007</v>
      </c>
      <c r="BF2373">
        <v>841466.91613218084</v>
      </c>
      <c r="BG2373">
        <v>101.67992235668</v>
      </c>
      <c r="BH2373">
        <v>19109.724607714437</v>
      </c>
      <c r="BI2373">
        <v>0.49293911093335208</v>
      </c>
      <c r="BJ2373">
        <v>0.87645219717836598</v>
      </c>
      <c r="BK2373">
        <v>0.3835130862450139</v>
      </c>
      <c r="BL2373">
        <v>17.547401730524975</v>
      </c>
      <c r="BM2373">
        <v>13.953747752946649</v>
      </c>
      <c r="BN2373">
        <f t="shared" si="230"/>
        <v>-3.5936539775783256</v>
      </c>
      <c r="BO2373">
        <v>0.33813298615961318</v>
      </c>
      <c r="BP2373">
        <v>2.0184204777857987E-3</v>
      </c>
      <c r="BQ2373">
        <v>8.0684163593245793E-4</v>
      </c>
      <c r="BR2373">
        <v>0.125</v>
      </c>
      <c r="BS2373">
        <v>0.13793103448275862</v>
      </c>
      <c r="BT2373">
        <v>5.5555555555555552E-2</v>
      </c>
      <c r="BU2373">
        <v>0.10291435649299421</v>
      </c>
      <c r="BV2373">
        <v>0.78150336042577384</v>
      </c>
      <c r="BW2373">
        <v>1.7786852254921978E-2</v>
      </c>
      <c r="BX2373">
        <v>0.32235882173175895</v>
      </c>
      <c r="BY2373">
        <f t="shared" si="231"/>
        <v>0.12647948018732039</v>
      </c>
      <c r="BZ2373">
        <v>0</v>
      </c>
      <c r="CA2373">
        <f t="shared" si="232"/>
        <v>1.3468813989314192E-3</v>
      </c>
      <c r="CC2373">
        <v>0.12647948018732039</v>
      </c>
      <c r="CD2373">
        <v>1.3468813989314192E-3</v>
      </c>
    </row>
    <row r="2374" spans="1:82" x14ac:dyDescent="0.3">
      <c r="A2374">
        <v>0</v>
      </c>
      <c r="B2374" t="s">
        <v>1467</v>
      </c>
      <c r="C2374" t="s">
        <v>44</v>
      </c>
      <c r="D2374">
        <v>46081</v>
      </c>
      <c r="E2374" s="2">
        <f>BO2374</f>
        <v>0.35927667378286021</v>
      </c>
      <c r="F2374" s="2" t="s">
        <v>1934</v>
      </c>
      <c r="G2374" s="3">
        <v>5336</v>
      </c>
      <c r="H2374" s="1">
        <v>1.6197380862963053</v>
      </c>
      <c r="I2374" s="1">
        <f t="shared" si="233"/>
        <v>-6.0188899684179304</v>
      </c>
      <c r="J2374" s="1">
        <v>2.7443327631400001</v>
      </c>
      <c r="K2374" s="1">
        <v>3.2380419905100002</v>
      </c>
      <c r="L2374" s="2">
        <v>0.13448726889799989</v>
      </c>
      <c r="M2374" s="2">
        <v>2.1462524981472495E-4</v>
      </c>
      <c r="N2374" s="7">
        <v>0</v>
      </c>
      <c r="O2374" s="2">
        <v>3.439383582733755E-2</v>
      </c>
      <c r="P2374" s="3">
        <v>34911.307496329006</v>
      </c>
      <c r="Q2374" s="3">
        <v>792.83624722482398</v>
      </c>
      <c r="R2374" s="3">
        <v>239747.88013012853</v>
      </c>
      <c r="S2374" s="3">
        <v>575.00466198305128</v>
      </c>
      <c r="T2374" s="3">
        <v>121015.23471840032</v>
      </c>
      <c r="V2374">
        <v>46081</v>
      </c>
      <c r="W2374" s="2">
        <v>0.35081732021071715</v>
      </c>
      <c r="X2374" s="2">
        <v>4.3452222099442953E-2</v>
      </c>
      <c r="Y2374" s="2">
        <v>0.17066655622149249</v>
      </c>
      <c r="Z2374" s="2">
        <v>0.78261609710996083</v>
      </c>
      <c r="AA2374" s="2">
        <v>9.3331234850966508E-3</v>
      </c>
      <c r="AB2374" s="2">
        <v>0.33196519805197272</v>
      </c>
      <c r="AC2374" s="2">
        <v>2.1462524981472495E-4</v>
      </c>
      <c r="AD2374" s="2">
        <v>0</v>
      </c>
      <c r="AE2374" s="2">
        <v>3.439383582733755E-2</v>
      </c>
      <c r="AF2374">
        <v>321677.11050636094</v>
      </c>
      <c r="AG2374">
        <v>768.37414161487266</v>
      </c>
      <c r="AH2374">
        <v>144413.54233198307</v>
      </c>
      <c r="AI2374">
        <v>17487.077599790242</v>
      </c>
      <c r="AJ2374">
        <v>11.211829065149205</v>
      </c>
      <c r="AK2374">
        <v>561424.99063648947</v>
      </c>
      <c r="AL2374">
        <v>1343.3788035979237</v>
      </c>
      <c r="AM2374">
        <v>252483.88931145993</v>
      </c>
      <c r="AN2374">
        <v>30431.965338713697</v>
      </c>
      <c r="AO2374">
        <v>19.601362169952321</v>
      </c>
      <c r="AP2374">
        <v>239747.88013012853</v>
      </c>
      <c r="AQ2374">
        <v>575.00466198305105</v>
      </c>
      <c r="AR2374">
        <v>108070.34697947686</v>
      </c>
      <c r="AS2374">
        <v>12944.887738923455</v>
      </c>
      <c r="AT2374">
        <v>8.3895331048031156</v>
      </c>
      <c r="AU2374" s="3">
        <v>6561231.1308600735</v>
      </c>
      <c r="AV2374" s="3">
        <v>149005.64430343342</v>
      </c>
      <c r="AW2374">
        <v>38984.731250177007</v>
      </c>
      <c r="AX2374">
        <v>7326790.3911582669</v>
      </c>
      <c r="AY2374">
        <v>885.34375364511186</v>
      </c>
      <c r="AZ2374">
        <v>166391.50506006231</v>
      </c>
      <c r="BA2374">
        <v>73896.038746506005</v>
      </c>
      <c r="BB2374">
        <v>13888021.522018338</v>
      </c>
      <c r="BC2374">
        <v>1678.1800008699358</v>
      </c>
      <c r="BD2374">
        <v>315397.14936349576</v>
      </c>
      <c r="BE2374">
        <v>34911.307496329006</v>
      </c>
      <c r="BF2374">
        <v>6561231.1308600735</v>
      </c>
      <c r="BG2374">
        <v>792.83624722482398</v>
      </c>
      <c r="BH2374">
        <v>149005.64430343342</v>
      </c>
      <c r="BI2374">
        <v>1.027565733856741</v>
      </c>
      <c r="BJ2374">
        <v>2.6473038201530463</v>
      </c>
      <c r="BK2374">
        <v>1.6197380862963053</v>
      </c>
      <c r="BL2374">
        <v>23.801308597053463</v>
      </c>
      <c r="BM2374">
        <v>17.782418628635533</v>
      </c>
      <c r="BN2374">
        <f t="shared" si="230"/>
        <v>-6.0188899684179304</v>
      </c>
      <c r="BO2374">
        <v>0.35927667378286021</v>
      </c>
      <c r="BP2374">
        <v>4.4706375451144574E-3</v>
      </c>
      <c r="BQ2374">
        <v>0</v>
      </c>
      <c r="BR2374">
        <v>0.10119047619047619</v>
      </c>
      <c r="BS2374">
        <v>0</v>
      </c>
      <c r="BT2374">
        <v>0.22222222222222221</v>
      </c>
      <c r="BU2374">
        <v>0.17236778826415788</v>
      </c>
      <c r="BV2374">
        <v>0.78261609710996083</v>
      </c>
      <c r="BW2374">
        <v>9.6816633662828323E-3</v>
      </c>
      <c r="BX2374">
        <v>0.33196519805197272</v>
      </c>
      <c r="BY2374">
        <f t="shared" si="231"/>
        <v>0.13144519135318369</v>
      </c>
      <c r="BZ2374">
        <v>0</v>
      </c>
      <c r="CA2374">
        <f t="shared" si="232"/>
        <v>2.4726044083326824E-2</v>
      </c>
      <c r="CC2374">
        <v>0.13144519135318369</v>
      </c>
      <c r="CD2374">
        <v>2.4726044083326824E-2</v>
      </c>
    </row>
    <row r="2375" spans="1:82" x14ac:dyDescent="0.3">
      <c r="A2375">
        <v>0</v>
      </c>
      <c r="B2375" t="s">
        <v>1467</v>
      </c>
      <c r="C2375" t="s">
        <v>118</v>
      </c>
      <c r="D2375">
        <v>46083</v>
      </c>
      <c r="E2375" s="2">
        <f>BO2375</f>
        <v>0.3598782583451387</v>
      </c>
      <c r="F2375" s="2" t="s">
        <v>1934</v>
      </c>
      <c r="G2375" s="3">
        <v>26281</v>
      </c>
      <c r="H2375" s="1">
        <v>6.6987742229898402</v>
      </c>
      <c r="I2375" s="1">
        <f t="shared" si="233"/>
        <v>-8.3809191666958274</v>
      </c>
      <c r="J2375" s="1">
        <v>2.7700430283399999</v>
      </c>
      <c r="K2375" s="1">
        <v>24.485173352499999</v>
      </c>
      <c r="L2375" s="2">
        <v>9.718930278600002E-2</v>
      </c>
      <c r="M2375" s="2">
        <v>6.6978503826778521E-4</v>
      </c>
      <c r="N2375" s="7">
        <v>0</v>
      </c>
      <c r="O2375" s="2">
        <v>3.7611848459562819E-3</v>
      </c>
      <c r="P2375" s="3">
        <v>51944.771603624999</v>
      </c>
      <c r="Q2375" s="3">
        <v>1179.6664386030002</v>
      </c>
      <c r="R2375" s="3">
        <v>397655.16647767532</v>
      </c>
      <c r="S2375" s="3">
        <v>936.26509875327702</v>
      </c>
      <c r="T2375" s="3">
        <v>193325.14273154311</v>
      </c>
      <c r="V2375">
        <v>46083</v>
      </c>
      <c r="W2375" s="2">
        <v>0.38298838176379518</v>
      </c>
      <c r="X2375" s="2">
        <v>0.17970598320433029</v>
      </c>
      <c r="Y2375" s="2">
        <v>0.21395800496686856</v>
      </c>
      <c r="Z2375" s="2">
        <v>0.78994803136980751</v>
      </c>
      <c r="AA2375" s="2">
        <v>7.0574485174260335E-2</v>
      </c>
      <c r="AB2375" s="2">
        <v>0.23989977945315732</v>
      </c>
      <c r="AC2375" s="2">
        <v>6.6978503826778521E-4</v>
      </c>
      <c r="AD2375" s="2">
        <v>0</v>
      </c>
      <c r="AE2375" s="2">
        <v>3.7611848459562819E-3</v>
      </c>
      <c r="AF2375">
        <v>384669.45522152865</v>
      </c>
      <c r="AG2375">
        <v>906.3859782960393</v>
      </c>
      <c r="AH2375">
        <v>170352.43998538717</v>
      </c>
      <c r="AI2375">
        <v>16770.794784490055</v>
      </c>
      <c r="AJ2375">
        <v>13.229496882826352</v>
      </c>
      <c r="AK2375">
        <v>782324.62169920397</v>
      </c>
      <c r="AL2375">
        <v>1842.6510770493162</v>
      </c>
      <c r="AM2375">
        <v>346320.56820557755</v>
      </c>
      <c r="AN2375">
        <v>34127.80929584281</v>
      </c>
      <c r="AO2375">
        <v>26.895330949999554</v>
      </c>
      <c r="AP2375">
        <v>397655.16647767532</v>
      </c>
      <c r="AQ2375">
        <v>936.2650987532769</v>
      </c>
      <c r="AR2375">
        <v>175968.12822019038</v>
      </c>
      <c r="AS2375">
        <v>17357.014511352754</v>
      </c>
      <c r="AT2375">
        <v>13.665834067173202</v>
      </c>
      <c r="AU2375" s="3">
        <v>9762500.3751852829</v>
      </c>
      <c r="AV2375" s="3">
        <v>221706.51047104786</v>
      </c>
      <c r="AW2375">
        <v>52774.547511535005</v>
      </c>
      <c r="AX2375">
        <v>9918448.4593178891</v>
      </c>
      <c r="AY2375">
        <v>1198.5106602619599</v>
      </c>
      <c r="AZ2375">
        <v>225248.09348963274</v>
      </c>
      <c r="BA2375">
        <v>104719.31911516</v>
      </c>
      <c r="BB2375">
        <v>19680948.83450317</v>
      </c>
      <c r="BC2375">
        <v>2378.17709886496</v>
      </c>
      <c r="BD2375">
        <v>446954.6039606806</v>
      </c>
      <c r="BE2375">
        <v>51944.771603624999</v>
      </c>
      <c r="BF2375">
        <v>9762500.3751852829</v>
      </c>
      <c r="BG2375">
        <v>1179.6664386030002</v>
      </c>
      <c r="BH2375">
        <v>221706.51047104786</v>
      </c>
      <c r="BI2375">
        <v>2.5944250175323371</v>
      </c>
      <c r="BJ2375">
        <v>9.2931992405221777</v>
      </c>
      <c r="BK2375">
        <v>6.6987742229898402</v>
      </c>
      <c r="BL2375">
        <v>17.677294555354624</v>
      </c>
      <c r="BM2375">
        <v>9.296375388658797</v>
      </c>
      <c r="BN2375">
        <f t="shared" ref="BN2375:BN2438" si="235">IF(BL2375=-999,-999,BM2375-BL2375)</f>
        <v>-8.3809191666958274</v>
      </c>
      <c r="BO2375">
        <v>0.3598782583451387</v>
      </c>
      <c r="BP2375">
        <v>1.1306483669413343E-2</v>
      </c>
      <c r="BQ2375">
        <v>1.4944787919890059E-3</v>
      </c>
      <c r="BR2375">
        <v>0.18452380952380951</v>
      </c>
      <c r="BS2375">
        <v>0.10344827586206896</v>
      </c>
      <c r="BT2375">
        <v>0.1111111111111111</v>
      </c>
      <c r="BU2375">
        <v>0.24001111632943892</v>
      </c>
      <c r="BV2375">
        <v>0.78994803136980751</v>
      </c>
      <c r="BW2375">
        <v>7.3210046861265907E-2</v>
      </c>
      <c r="BX2375">
        <v>0.23989977945315732</v>
      </c>
      <c r="BY2375">
        <f t="shared" ref="BY2375:BY2438" si="236">IF(I2375=-999,-999,CC2375)</f>
        <v>3.1902000360018341E-2</v>
      </c>
      <c r="BZ2375">
        <v>0</v>
      </c>
      <c r="CA2375">
        <f t="shared" ref="CA2375:CA2438" si="237">IF(I2375=-999,-999,CD2375)</f>
        <v>3.6401826818796171E-3</v>
      </c>
      <c r="CC2375">
        <v>3.1902000360018341E-2</v>
      </c>
      <c r="CD2375">
        <v>3.6401826818796171E-3</v>
      </c>
    </row>
    <row r="2376" spans="1:82" x14ac:dyDescent="0.3">
      <c r="A2376">
        <v>1</v>
      </c>
      <c r="B2376" t="s">
        <v>1467</v>
      </c>
      <c r="C2376" t="s">
        <v>1490</v>
      </c>
      <c r="D2376">
        <v>46085</v>
      </c>
      <c r="E2376" s="2">
        <v>0</v>
      </c>
      <c r="F2376" s="2" t="s">
        <v>1954</v>
      </c>
      <c r="G2376" s="3">
        <v>-999</v>
      </c>
      <c r="H2376" s="1">
        <v>0.37710856628686623</v>
      </c>
      <c r="I2376" s="1">
        <f t="shared" ref="I2376:I2439" si="238">BN2376</f>
        <v>-999</v>
      </c>
      <c r="J2376" s="1">
        <v>-999</v>
      </c>
      <c r="K2376" s="1">
        <v>-999</v>
      </c>
      <c r="L2376" s="2">
        <v>-999</v>
      </c>
      <c r="M2376" s="2">
        <v>-999</v>
      </c>
      <c r="N2376" s="7">
        <v>-999</v>
      </c>
      <c r="O2376" s="2">
        <v>-999</v>
      </c>
      <c r="P2376" s="3">
        <v>-999</v>
      </c>
      <c r="Q2376" s="3">
        <v>-999</v>
      </c>
      <c r="R2376" s="3">
        <v>-999</v>
      </c>
      <c r="S2376" s="3">
        <v>-999</v>
      </c>
      <c r="T2376" s="3">
        <v>-999</v>
      </c>
      <c r="V2376">
        <v>46085</v>
      </c>
      <c r="W2376" s="2">
        <v>-999</v>
      </c>
      <c r="X2376" s="2">
        <v>1.0116577066708439E-2</v>
      </c>
      <c r="Y2376" s="2">
        <v>-999</v>
      </c>
      <c r="Z2376" s="2">
        <v>-999</v>
      </c>
      <c r="AA2376" s="2">
        <v>-999</v>
      </c>
      <c r="AB2376" s="2">
        <v>-999</v>
      </c>
      <c r="AC2376" s="2">
        <v>-999</v>
      </c>
      <c r="AD2376" s="2">
        <v>-999</v>
      </c>
      <c r="AE2376" s="2">
        <v>-999</v>
      </c>
      <c r="AF2376" s="2">
        <v>-999</v>
      </c>
      <c r="AG2376" s="2">
        <v>-999</v>
      </c>
      <c r="AH2376" s="2">
        <v>-999</v>
      </c>
      <c r="AI2376" s="2">
        <v>-999</v>
      </c>
      <c r="AJ2376" s="2">
        <v>-999</v>
      </c>
      <c r="AK2376" s="2">
        <v>-999</v>
      </c>
      <c r="AL2376" s="2">
        <v>-999</v>
      </c>
      <c r="AM2376" s="2">
        <v>-999</v>
      </c>
      <c r="AN2376" s="2">
        <v>-999</v>
      </c>
      <c r="AO2376" s="2">
        <v>-999</v>
      </c>
      <c r="AP2376" s="2">
        <v>-999</v>
      </c>
      <c r="AQ2376" s="2">
        <v>-999</v>
      </c>
      <c r="AR2376" s="2">
        <v>-999</v>
      </c>
      <c r="AS2376" s="2">
        <v>-999</v>
      </c>
      <c r="AT2376" s="2">
        <v>-999</v>
      </c>
      <c r="AU2376" s="2">
        <v>-999</v>
      </c>
      <c r="AV2376" s="2">
        <v>-999</v>
      </c>
      <c r="AW2376" s="2">
        <v>-999</v>
      </c>
      <c r="AX2376" s="2">
        <v>-999</v>
      </c>
      <c r="AY2376" s="2">
        <v>-999</v>
      </c>
      <c r="AZ2376" s="2">
        <v>-999</v>
      </c>
      <c r="BA2376" s="2">
        <v>-999</v>
      </c>
      <c r="BB2376" s="2">
        <v>-999</v>
      </c>
      <c r="BC2376" s="2">
        <v>-999</v>
      </c>
      <c r="BD2376" s="2">
        <v>-999</v>
      </c>
      <c r="BE2376" s="2">
        <v>-999</v>
      </c>
      <c r="BF2376" s="2">
        <v>-999</v>
      </c>
      <c r="BG2376" s="2">
        <v>-999</v>
      </c>
      <c r="BH2376" s="2">
        <v>-999</v>
      </c>
      <c r="BI2376">
        <v>0</v>
      </c>
      <c r="BJ2376">
        <v>0.37710856628686623</v>
      </c>
      <c r="BK2376">
        <v>0.37710856628686623</v>
      </c>
      <c r="BL2376">
        <v>-999</v>
      </c>
      <c r="BM2376">
        <v>8.4609127311585599</v>
      </c>
      <c r="BN2376">
        <f t="shared" si="235"/>
        <v>-999</v>
      </c>
      <c r="BO2376" t="s">
        <v>3748</v>
      </c>
      <c r="BP2376" t="s">
        <v>3748</v>
      </c>
      <c r="BQ2376">
        <v>5.0105206068736994E-4</v>
      </c>
      <c r="BR2376">
        <v>0.1130952380952381</v>
      </c>
      <c r="BS2376">
        <v>0</v>
      </c>
      <c r="BT2376">
        <v>5.5555555555555552E-2</v>
      </c>
      <c r="BU2376" t="s">
        <v>3748</v>
      </c>
      <c r="BY2376">
        <f t="shared" si="236"/>
        <v>-999</v>
      </c>
      <c r="CA2376">
        <f t="shared" si="237"/>
        <v>-999</v>
      </c>
    </row>
    <row r="2377" spans="1:82" x14ac:dyDescent="0.3">
      <c r="A2377">
        <v>1</v>
      </c>
      <c r="B2377" t="s">
        <v>1467</v>
      </c>
      <c r="C2377" t="s">
        <v>1491</v>
      </c>
      <c r="D2377">
        <v>46087</v>
      </c>
      <c r="E2377" s="2">
        <v>0</v>
      </c>
      <c r="F2377" s="2" t="s">
        <v>1954</v>
      </c>
      <c r="G2377" s="3">
        <v>-999</v>
      </c>
      <c r="H2377" s="1">
        <v>0.37955535057724366</v>
      </c>
      <c r="I2377" s="1">
        <f t="shared" si="238"/>
        <v>-999</v>
      </c>
      <c r="J2377" s="1">
        <v>-999</v>
      </c>
      <c r="K2377" s="1">
        <v>-999</v>
      </c>
      <c r="L2377" s="2">
        <v>-999</v>
      </c>
      <c r="M2377" s="2">
        <v>-999</v>
      </c>
      <c r="N2377" s="7">
        <v>-999</v>
      </c>
      <c r="O2377" s="2">
        <v>-999</v>
      </c>
      <c r="P2377" s="3">
        <v>-999</v>
      </c>
      <c r="Q2377" s="3">
        <v>-999</v>
      </c>
      <c r="R2377" s="3">
        <v>-999</v>
      </c>
      <c r="S2377" s="3">
        <v>-999</v>
      </c>
      <c r="T2377" s="3">
        <v>-999</v>
      </c>
      <c r="V2377">
        <v>46087</v>
      </c>
      <c r="W2377" s="2">
        <v>-999</v>
      </c>
      <c r="X2377" s="2">
        <v>1.0182216206341202E-2</v>
      </c>
      <c r="Y2377" s="2">
        <v>-999</v>
      </c>
      <c r="Z2377" s="2">
        <v>-999</v>
      </c>
      <c r="AA2377" s="2">
        <v>-999</v>
      </c>
      <c r="AB2377" s="2">
        <v>-999</v>
      </c>
      <c r="AC2377" s="2">
        <v>-999</v>
      </c>
      <c r="AD2377" s="2">
        <v>-999</v>
      </c>
      <c r="AE2377" s="2">
        <v>-999</v>
      </c>
      <c r="AF2377" s="2">
        <v>-999</v>
      </c>
      <c r="AG2377" s="2">
        <v>-999</v>
      </c>
      <c r="AH2377" s="2">
        <v>-999</v>
      </c>
      <c r="AI2377" s="2">
        <v>-999</v>
      </c>
      <c r="AJ2377" s="2">
        <v>-999</v>
      </c>
      <c r="AK2377" s="2">
        <v>-999</v>
      </c>
      <c r="AL2377" s="2">
        <v>-999</v>
      </c>
      <c r="AM2377" s="2">
        <v>-999</v>
      </c>
      <c r="AN2377" s="2">
        <v>-999</v>
      </c>
      <c r="AO2377" s="2">
        <v>-999</v>
      </c>
      <c r="AP2377" s="2">
        <v>-999</v>
      </c>
      <c r="AQ2377" s="2">
        <v>-999</v>
      </c>
      <c r="AR2377" s="2">
        <v>-999</v>
      </c>
      <c r="AS2377" s="2">
        <v>-999</v>
      </c>
      <c r="AT2377" s="2">
        <v>-999</v>
      </c>
      <c r="AU2377" s="2">
        <v>-999</v>
      </c>
      <c r="AV2377" s="2">
        <v>-999</v>
      </c>
      <c r="AW2377" s="2">
        <v>-999</v>
      </c>
      <c r="AX2377" s="2">
        <v>-999</v>
      </c>
      <c r="AY2377" s="2">
        <v>-999</v>
      </c>
      <c r="AZ2377" s="2">
        <v>-999</v>
      </c>
      <c r="BA2377" s="2">
        <v>-999</v>
      </c>
      <c r="BB2377" s="2">
        <v>-999</v>
      </c>
      <c r="BC2377" s="2">
        <v>-999</v>
      </c>
      <c r="BD2377" s="2">
        <v>-999</v>
      </c>
      <c r="BE2377" s="2">
        <v>-999</v>
      </c>
      <c r="BF2377" s="2">
        <v>-999</v>
      </c>
      <c r="BG2377" s="2">
        <v>-999</v>
      </c>
      <c r="BH2377" s="2">
        <v>-999</v>
      </c>
      <c r="BI2377">
        <v>0</v>
      </c>
      <c r="BJ2377">
        <v>0.37955535057724366</v>
      </c>
      <c r="BK2377">
        <v>0.37955535057724366</v>
      </c>
      <c r="BL2377">
        <v>-999</v>
      </c>
      <c r="BM2377">
        <v>13.17382234711874</v>
      </c>
      <c r="BN2377">
        <f t="shared" si="235"/>
        <v>-999</v>
      </c>
      <c r="BO2377" t="s">
        <v>3748</v>
      </c>
      <c r="BP2377" t="s">
        <v>3748</v>
      </c>
      <c r="BQ2377">
        <v>8.5348323887855803E-4</v>
      </c>
      <c r="BR2377">
        <v>0.20833333333333334</v>
      </c>
      <c r="BS2377">
        <v>6.8965517241379309E-2</v>
      </c>
      <c r="BT2377">
        <v>5.5555555555555552E-2</v>
      </c>
      <c r="BU2377" t="s">
        <v>3748</v>
      </c>
      <c r="BY2377">
        <f t="shared" si="236"/>
        <v>-999</v>
      </c>
      <c r="CA2377">
        <f t="shared" si="237"/>
        <v>-999</v>
      </c>
    </row>
    <row r="2378" spans="1:82" x14ac:dyDescent="0.3">
      <c r="A2378">
        <v>1</v>
      </c>
      <c r="B2378" t="s">
        <v>1467</v>
      </c>
      <c r="C2378" t="s">
        <v>641</v>
      </c>
      <c r="D2378">
        <v>46089</v>
      </c>
      <c r="E2378" s="2">
        <v>0</v>
      </c>
      <c r="F2378" s="2" t="s">
        <v>1954</v>
      </c>
      <c r="G2378" s="3">
        <v>-999</v>
      </c>
      <c r="H2378" s="1">
        <v>0.39516929270224194</v>
      </c>
      <c r="I2378" s="1">
        <f t="shared" si="238"/>
        <v>-999</v>
      </c>
      <c r="J2378" s="1">
        <v>-999</v>
      </c>
      <c r="K2378" s="1">
        <v>-999</v>
      </c>
      <c r="L2378" s="2">
        <v>-999</v>
      </c>
      <c r="M2378" s="2">
        <v>-999</v>
      </c>
      <c r="N2378" s="7">
        <v>-999</v>
      </c>
      <c r="O2378" s="2">
        <v>-999</v>
      </c>
      <c r="P2378" s="3">
        <v>-999</v>
      </c>
      <c r="Q2378" s="3">
        <v>-999</v>
      </c>
      <c r="R2378" s="3">
        <v>-999</v>
      </c>
      <c r="S2378" s="3">
        <v>-999</v>
      </c>
      <c r="T2378" s="3">
        <v>-999</v>
      </c>
      <c r="V2378">
        <v>46089</v>
      </c>
      <c r="W2378" s="2">
        <v>-999</v>
      </c>
      <c r="X2378" s="2">
        <v>1.0601086693368299E-2</v>
      </c>
      <c r="Y2378" s="2">
        <v>-999</v>
      </c>
      <c r="Z2378" s="2">
        <v>-999</v>
      </c>
      <c r="AA2378" s="2">
        <v>-999</v>
      </c>
      <c r="AB2378" s="2">
        <v>-999</v>
      </c>
      <c r="AC2378" s="2">
        <v>-999</v>
      </c>
      <c r="AD2378" s="2">
        <v>-999</v>
      </c>
      <c r="AE2378" s="2">
        <v>-999</v>
      </c>
      <c r="AF2378" s="2">
        <v>-999</v>
      </c>
      <c r="AG2378" s="2">
        <v>-999</v>
      </c>
      <c r="AH2378" s="2">
        <v>-999</v>
      </c>
      <c r="AI2378" s="2">
        <v>-999</v>
      </c>
      <c r="AJ2378" s="2">
        <v>-999</v>
      </c>
      <c r="AK2378" s="2">
        <v>-999</v>
      </c>
      <c r="AL2378" s="2">
        <v>-999</v>
      </c>
      <c r="AM2378" s="2">
        <v>-999</v>
      </c>
      <c r="AN2378" s="2">
        <v>-999</v>
      </c>
      <c r="AO2378" s="2">
        <v>-999</v>
      </c>
      <c r="AP2378" s="2">
        <v>-999</v>
      </c>
      <c r="AQ2378" s="2">
        <v>-999</v>
      </c>
      <c r="AR2378" s="2">
        <v>-999</v>
      </c>
      <c r="AS2378" s="2">
        <v>-999</v>
      </c>
      <c r="AT2378" s="2">
        <v>-999</v>
      </c>
      <c r="AU2378" s="2">
        <v>-999</v>
      </c>
      <c r="AV2378" s="2">
        <v>-999</v>
      </c>
      <c r="AW2378" s="2">
        <v>-999</v>
      </c>
      <c r="AX2378" s="2">
        <v>-999</v>
      </c>
      <c r="AY2378" s="2">
        <v>-999</v>
      </c>
      <c r="AZ2378" s="2">
        <v>-999</v>
      </c>
      <c r="BA2378" s="2">
        <v>-999</v>
      </c>
      <c r="BB2378" s="2">
        <v>-999</v>
      </c>
      <c r="BC2378" s="2">
        <v>-999</v>
      </c>
      <c r="BD2378" s="2">
        <v>-999</v>
      </c>
      <c r="BE2378" s="2">
        <v>-999</v>
      </c>
      <c r="BF2378" s="2">
        <v>-999</v>
      </c>
      <c r="BG2378" s="2">
        <v>-999</v>
      </c>
      <c r="BH2378" s="2">
        <v>-999</v>
      </c>
      <c r="BI2378">
        <v>0</v>
      </c>
      <c r="BJ2378">
        <v>0.39516929270224194</v>
      </c>
      <c r="BK2378">
        <v>0.39516929270224194</v>
      </c>
      <c r="BL2378">
        <v>-999</v>
      </c>
      <c r="BM2378">
        <v>10.732375825695918</v>
      </c>
      <c r="BN2378">
        <f t="shared" si="235"/>
        <v>-999</v>
      </c>
      <c r="BO2378" t="s">
        <v>3748</v>
      </c>
      <c r="BP2378" t="s">
        <v>3748</v>
      </c>
      <c r="BQ2378">
        <v>6.3175242888012292E-5</v>
      </c>
      <c r="BR2378">
        <v>0.1130952380952381</v>
      </c>
      <c r="BS2378">
        <v>6.8965517241379309E-2</v>
      </c>
      <c r="BT2378">
        <v>5.5555555555555552E-2</v>
      </c>
      <c r="BU2378" t="s">
        <v>3748</v>
      </c>
      <c r="BY2378">
        <f t="shared" si="236"/>
        <v>-999</v>
      </c>
      <c r="CA2378">
        <f t="shared" si="237"/>
        <v>-999</v>
      </c>
    </row>
    <row r="2379" spans="1:82" x14ac:dyDescent="0.3">
      <c r="A2379">
        <v>1</v>
      </c>
      <c r="B2379" t="s">
        <v>1467</v>
      </c>
      <c r="C2379" t="s">
        <v>52</v>
      </c>
      <c r="D2379">
        <v>46091</v>
      </c>
      <c r="E2379" s="2">
        <v>0</v>
      </c>
      <c r="F2379" s="2" t="s">
        <v>1954</v>
      </c>
      <c r="G2379" s="3">
        <v>-999</v>
      </c>
      <c r="H2379" s="1">
        <v>0.3881500055949505</v>
      </c>
      <c r="I2379" s="1">
        <f t="shared" si="238"/>
        <v>-999</v>
      </c>
      <c r="J2379" s="1">
        <v>-999</v>
      </c>
      <c r="K2379" s="1">
        <v>-999</v>
      </c>
      <c r="L2379" s="2">
        <v>-999</v>
      </c>
      <c r="M2379" s="2">
        <v>-999</v>
      </c>
      <c r="N2379" s="7">
        <v>-999</v>
      </c>
      <c r="O2379" s="2">
        <v>-999</v>
      </c>
      <c r="P2379" s="3">
        <v>-999</v>
      </c>
      <c r="Q2379" s="3">
        <v>-999</v>
      </c>
      <c r="R2379" s="3">
        <v>-999</v>
      </c>
      <c r="S2379" s="3">
        <v>-999</v>
      </c>
      <c r="T2379" s="3">
        <v>-999</v>
      </c>
      <c r="V2379">
        <v>46091</v>
      </c>
      <c r="W2379" s="2">
        <v>-999</v>
      </c>
      <c r="X2379" s="2">
        <v>1.0412782408282799E-2</v>
      </c>
      <c r="Y2379" s="2">
        <v>-999</v>
      </c>
      <c r="Z2379" s="2">
        <v>-999</v>
      </c>
      <c r="AA2379" s="2">
        <v>-999</v>
      </c>
      <c r="AB2379" s="2">
        <v>-999</v>
      </c>
      <c r="AC2379" s="2">
        <v>-999</v>
      </c>
      <c r="AD2379" s="2">
        <v>-999</v>
      </c>
      <c r="AE2379" s="2">
        <v>-999</v>
      </c>
      <c r="AF2379" s="2">
        <v>-999</v>
      </c>
      <c r="AG2379" s="2">
        <v>-999</v>
      </c>
      <c r="AH2379" s="2">
        <v>-999</v>
      </c>
      <c r="AI2379" s="2">
        <v>-999</v>
      </c>
      <c r="AJ2379" s="2">
        <v>-999</v>
      </c>
      <c r="AK2379" s="2">
        <v>-999</v>
      </c>
      <c r="AL2379" s="2">
        <v>-999</v>
      </c>
      <c r="AM2379" s="2">
        <v>-999</v>
      </c>
      <c r="AN2379" s="2">
        <v>-999</v>
      </c>
      <c r="AO2379" s="2">
        <v>-999</v>
      </c>
      <c r="AP2379" s="2">
        <v>-999</v>
      </c>
      <c r="AQ2379" s="2">
        <v>-999</v>
      </c>
      <c r="AR2379" s="2">
        <v>-999</v>
      </c>
      <c r="AS2379" s="2">
        <v>-999</v>
      </c>
      <c r="AT2379" s="2">
        <v>-999</v>
      </c>
      <c r="AU2379" s="2">
        <v>-999</v>
      </c>
      <c r="AV2379" s="2">
        <v>-999</v>
      </c>
      <c r="AW2379" s="2">
        <v>-999</v>
      </c>
      <c r="AX2379" s="2">
        <v>-999</v>
      </c>
      <c r="AY2379" s="2">
        <v>-999</v>
      </c>
      <c r="AZ2379" s="2">
        <v>-999</v>
      </c>
      <c r="BA2379" s="2">
        <v>-999</v>
      </c>
      <c r="BB2379" s="2">
        <v>-999</v>
      </c>
      <c r="BC2379" s="2">
        <v>-999</v>
      </c>
      <c r="BD2379" s="2">
        <v>-999</v>
      </c>
      <c r="BE2379" s="2">
        <v>-999</v>
      </c>
      <c r="BF2379" s="2">
        <v>-999</v>
      </c>
      <c r="BG2379" s="2">
        <v>-999</v>
      </c>
      <c r="BH2379" s="2">
        <v>-999</v>
      </c>
      <c r="BI2379">
        <v>0</v>
      </c>
      <c r="BJ2379">
        <v>0.3881500055949505</v>
      </c>
      <c r="BK2379">
        <v>0.3881500055949505</v>
      </c>
      <c r="BL2379">
        <v>-999</v>
      </c>
      <c r="BM2379">
        <v>15.354595649722764</v>
      </c>
      <c r="BN2379">
        <f t="shared" si="235"/>
        <v>-999</v>
      </c>
      <c r="BO2379" t="s">
        <v>3748</v>
      </c>
      <c r="BP2379" t="s">
        <v>3748</v>
      </c>
      <c r="BQ2379">
        <v>9.6279736125148865E-5</v>
      </c>
      <c r="BR2379">
        <v>6.5476190476190479E-2</v>
      </c>
      <c r="BS2379">
        <v>0.10344827586206896</v>
      </c>
      <c r="BT2379">
        <v>5.5555555555555552E-2</v>
      </c>
      <c r="BU2379" t="s">
        <v>3748</v>
      </c>
      <c r="BY2379">
        <f t="shared" si="236"/>
        <v>-999</v>
      </c>
      <c r="CA2379">
        <f t="shared" si="237"/>
        <v>-999</v>
      </c>
    </row>
    <row r="2380" spans="1:82" x14ac:dyDescent="0.3">
      <c r="A2380">
        <v>0</v>
      </c>
      <c r="B2380" t="s">
        <v>1467</v>
      </c>
      <c r="C2380" t="s">
        <v>642</v>
      </c>
      <c r="D2380">
        <v>46093</v>
      </c>
      <c r="E2380" s="2">
        <f>BO2380</f>
        <v>0.34122015345496415</v>
      </c>
      <c r="F2380" s="2" t="s">
        <v>1934</v>
      </c>
      <c r="G2380" s="3">
        <v>5314</v>
      </c>
      <c r="H2380" s="1">
        <v>0.37714137495640776</v>
      </c>
      <c r="I2380" s="1">
        <f t="shared" si="238"/>
        <v>-1.7625670568131504</v>
      </c>
      <c r="J2380" s="1">
        <v>2.76357004183</v>
      </c>
      <c r="K2380" s="1">
        <v>-11.103681335899999</v>
      </c>
      <c r="L2380" s="2">
        <v>0.10668299739800002</v>
      </c>
      <c r="M2380" s="2">
        <v>-5.2134377811303132E-4</v>
      </c>
      <c r="N2380" s="7">
        <v>0</v>
      </c>
      <c r="O2380" s="2">
        <v>3.7723079460673409E-2</v>
      </c>
      <c r="P2380" s="3">
        <v>46288.052039521004</v>
      </c>
      <c r="Q2380" s="3">
        <v>1051.2022637427758</v>
      </c>
      <c r="R2380" s="3">
        <v>231442.36259562703</v>
      </c>
      <c r="S2380" s="3">
        <v>555.3702886582131</v>
      </c>
      <c r="T2380" s="3">
        <v>105992.7805290947</v>
      </c>
      <c r="V2380">
        <v>46093</v>
      </c>
      <c r="W2380" s="2">
        <v>0.30254829067996758</v>
      </c>
      <c r="X2380" s="2">
        <v>1.0117457214929787E-2</v>
      </c>
      <c r="Y2380" s="2">
        <v>5.3019986809236239E-2</v>
      </c>
      <c r="Z2380" s="2">
        <v>0.78810209507988571</v>
      </c>
      <c r="AA2380" s="2">
        <v>3.2004535256442215E-2</v>
      </c>
      <c r="AB2380" s="2">
        <v>0.2633337909989476</v>
      </c>
      <c r="AC2380" s="2">
        <v>-5.2134377811303132E-4</v>
      </c>
      <c r="AD2380" s="2">
        <v>0</v>
      </c>
      <c r="AE2380" s="2">
        <v>3.7723079460673409E-2</v>
      </c>
      <c r="AF2380">
        <v>279890.12451669638</v>
      </c>
      <c r="AG2380">
        <v>670.51604464602269</v>
      </c>
      <c r="AH2380">
        <v>126021.41580956084</v>
      </c>
      <c r="AI2380">
        <v>1945.8690732684784</v>
      </c>
      <c r="AJ2380">
        <v>9.7833153495258056</v>
      </c>
      <c r="AK2380">
        <v>511332.4871123234</v>
      </c>
      <c r="AL2380">
        <v>1225.8863333042359</v>
      </c>
      <c r="AM2380">
        <v>230401.54307738887</v>
      </c>
      <c r="AN2380">
        <v>3558.5223345351437</v>
      </c>
      <c r="AO2380">
        <v>17.886287742067289</v>
      </c>
      <c r="AP2380">
        <v>231442.36259562703</v>
      </c>
      <c r="AQ2380">
        <v>555.37028865821321</v>
      </c>
      <c r="AR2380">
        <v>104380.12726782802</v>
      </c>
      <c r="AS2380">
        <v>1612.6532612666654</v>
      </c>
      <c r="AT2380">
        <v>8.1029723925414832</v>
      </c>
      <c r="AU2380" s="3">
        <v>8699376.5003075767</v>
      </c>
      <c r="AV2380" s="3">
        <v>197562.95344781727</v>
      </c>
      <c r="AW2380">
        <v>44640.260680659005</v>
      </c>
      <c r="AX2380">
        <v>8389690.5923230536</v>
      </c>
      <c r="AY2380">
        <v>1013.7809005553039</v>
      </c>
      <c r="AZ2380">
        <v>190529.98245036381</v>
      </c>
      <c r="BA2380">
        <v>90928.312720180009</v>
      </c>
      <c r="BB2380">
        <v>17089067.092630632</v>
      </c>
      <c r="BC2380">
        <v>2064.9831642980798</v>
      </c>
      <c r="BD2380">
        <v>388092.93589818111</v>
      </c>
      <c r="BE2380">
        <v>46288.052039521004</v>
      </c>
      <c r="BF2380">
        <v>8699376.5003075767</v>
      </c>
      <c r="BG2380">
        <v>1051.2022637427758</v>
      </c>
      <c r="BH2380">
        <v>197562.95344781727</v>
      </c>
      <c r="BI2380">
        <v>0.3032888653336776</v>
      </c>
      <c r="BJ2380">
        <v>0.68043024029008536</v>
      </c>
      <c r="BK2380">
        <v>0.37714137495640776</v>
      </c>
      <c r="BL2380">
        <v>21.218411230016365</v>
      </c>
      <c r="BM2380">
        <v>19.455844173203214</v>
      </c>
      <c r="BN2380">
        <f t="shared" si="235"/>
        <v>-1.7625670568131504</v>
      </c>
      <c r="BO2380">
        <v>0.34122015345496415</v>
      </c>
      <c r="BP2380">
        <v>1.2532045602261599E-3</v>
      </c>
      <c r="BQ2380">
        <v>3.9534032672856999E-5</v>
      </c>
      <c r="BR2380">
        <v>0.15476190476190477</v>
      </c>
      <c r="BS2380">
        <v>6.8965517241379309E-2</v>
      </c>
      <c r="BT2380">
        <v>0.22222222222222221</v>
      </c>
      <c r="BU2380">
        <v>5.0476049046300417E-2</v>
      </c>
      <c r="BV2380">
        <v>0.78810209507988571</v>
      </c>
      <c r="BW2380">
        <v>3.3199725369753338E-2</v>
      </c>
      <c r="BX2380">
        <v>0.2633337909989476</v>
      </c>
      <c r="BY2380">
        <f t="shared" si="236"/>
        <v>7.1516661267064699E-2</v>
      </c>
      <c r="BZ2380">
        <v>0</v>
      </c>
      <c r="CA2380">
        <f t="shared" si="237"/>
        <v>3.4328216538646095E-2</v>
      </c>
      <c r="CC2380">
        <v>7.1516661267064699E-2</v>
      </c>
      <c r="CD2380">
        <v>3.4328216538646095E-2</v>
      </c>
    </row>
    <row r="2381" spans="1:82" x14ac:dyDescent="0.3">
      <c r="A2381">
        <v>1</v>
      </c>
      <c r="B2381" t="s">
        <v>1467</v>
      </c>
      <c r="C2381" t="s">
        <v>1492</v>
      </c>
      <c r="D2381">
        <v>46095</v>
      </c>
      <c r="E2381" s="2">
        <v>0</v>
      </c>
      <c r="F2381" s="2" t="s">
        <v>1954</v>
      </c>
      <c r="G2381" s="3">
        <v>-999</v>
      </c>
      <c r="H2381" s="1">
        <v>0.37719050851955671</v>
      </c>
      <c r="I2381" s="1">
        <f t="shared" si="238"/>
        <v>-999</v>
      </c>
      <c r="J2381" s="1">
        <v>-999</v>
      </c>
      <c r="K2381" s="1">
        <v>-999</v>
      </c>
      <c r="L2381" s="2">
        <v>-999</v>
      </c>
      <c r="M2381" s="2">
        <v>-999</v>
      </c>
      <c r="N2381" s="7">
        <v>-999</v>
      </c>
      <c r="O2381" s="2">
        <v>-999</v>
      </c>
      <c r="P2381" s="3">
        <v>-999</v>
      </c>
      <c r="Q2381" s="3">
        <v>-999</v>
      </c>
      <c r="R2381" s="3">
        <v>-999</v>
      </c>
      <c r="S2381" s="3">
        <v>-999</v>
      </c>
      <c r="T2381" s="3">
        <v>-999</v>
      </c>
      <c r="V2381">
        <v>46095</v>
      </c>
      <c r="W2381" s="2">
        <v>-999</v>
      </c>
      <c r="X2381" s="2">
        <v>1.0118775306117831E-2</v>
      </c>
      <c r="Y2381" s="2">
        <v>-999</v>
      </c>
      <c r="Z2381" s="2">
        <v>-999</v>
      </c>
      <c r="AA2381" s="2">
        <v>-999</v>
      </c>
      <c r="AB2381" s="2">
        <v>-999</v>
      </c>
      <c r="AC2381" s="2">
        <v>-999</v>
      </c>
      <c r="AD2381" s="2">
        <v>-999</v>
      </c>
      <c r="AE2381" s="2">
        <v>-999</v>
      </c>
      <c r="AF2381" s="2">
        <v>-999</v>
      </c>
      <c r="AG2381" s="2">
        <v>-999</v>
      </c>
      <c r="AH2381" s="2">
        <v>-999</v>
      </c>
      <c r="AI2381" s="2">
        <v>-999</v>
      </c>
      <c r="AJ2381" s="2">
        <v>-999</v>
      </c>
      <c r="AK2381" s="2">
        <v>-999</v>
      </c>
      <c r="AL2381" s="2">
        <v>-999</v>
      </c>
      <c r="AM2381" s="2">
        <v>-999</v>
      </c>
      <c r="AN2381" s="2">
        <v>-999</v>
      </c>
      <c r="AO2381" s="2">
        <v>-999</v>
      </c>
      <c r="AP2381" s="2">
        <v>-999</v>
      </c>
      <c r="AQ2381" s="2">
        <v>-999</v>
      </c>
      <c r="AR2381" s="2">
        <v>-999</v>
      </c>
      <c r="AS2381" s="2">
        <v>-999</v>
      </c>
      <c r="AT2381" s="2">
        <v>-999</v>
      </c>
      <c r="AU2381" s="2">
        <v>-999</v>
      </c>
      <c r="AV2381" s="2">
        <v>-999</v>
      </c>
      <c r="AW2381" s="2">
        <v>-999</v>
      </c>
      <c r="AX2381" s="2">
        <v>-999</v>
      </c>
      <c r="AY2381" s="2">
        <v>-999</v>
      </c>
      <c r="AZ2381" s="2">
        <v>-999</v>
      </c>
      <c r="BA2381" s="2">
        <v>-999</v>
      </c>
      <c r="BB2381" s="2">
        <v>-999</v>
      </c>
      <c r="BC2381" s="2">
        <v>-999</v>
      </c>
      <c r="BD2381" s="2">
        <v>-999</v>
      </c>
      <c r="BE2381" s="2">
        <v>-999</v>
      </c>
      <c r="BF2381" s="2">
        <v>-999</v>
      </c>
      <c r="BG2381" s="2">
        <v>-999</v>
      </c>
      <c r="BH2381" s="2">
        <v>-999</v>
      </c>
      <c r="BI2381">
        <v>0</v>
      </c>
      <c r="BJ2381">
        <v>0.37719050851955671</v>
      </c>
      <c r="BK2381">
        <v>0.37719050851955671</v>
      </c>
      <c r="BL2381">
        <v>-999</v>
      </c>
      <c r="BM2381">
        <v>8.7933816913535239</v>
      </c>
      <c r="BN2381">
        <f t="shared" si="235"/>
        <v>-999</v>
      </c>
      <c r="BO2381" t="s">
        <v>3748</v>
      </c>
      <c r="BP2381" t="s">
        <v>3748</v>
      </c>
      <c r="BQ2381">
        <v>3.2593989109970842E-4</v>
      </c>
      <c r="BR2381">
        <v>2.3809523809523808E-2</v>
      </c>
      <c r="BS2381">
        <v>0</v>
      </c>
      <c r="BT2381">
        <v>5.5555555555555552E-2</v>
      </c>
      <c r="BU2381" t="s">
        <v>3748</v>
      </c>
      <c r="BY2381">
        <f t="shared" si="236"/>
        <v>-999</v>
      </c>
      <c r="CA2381">
        <f t="shared" si="237"/>
        <v>-999</v>
      </c>
    </row>
    <row r="2382" spans="1:82" x14ac:dyDescent="0.3">
      <c r="A2382">
        <v>1</v>
      </c>
      <c r="B2382" t="s">
        <v>1467</v>
      </c>
      <c r="C2382" t="s">
        <v>1493</v>
      </c>
      <c r="D2382">
        <v>46097</v>
      </c>
      <c r="E2382" s="2">
        <v>0</v>
      </c>
      <c r="F2382" s="2" t="s">
        <v>1954</v>
      </c>
      <c r="G2382" s="3">
        <v>-999</v>
      </c>
      <c r="H2382" s="1">
        <v>0.37922728979852766</v>
      </c>
      <c r="I2382" s="1">
        <f t="shared" si="238"/>
        <v>-999</v>
      </c>
      <c r="J2382" s="1">
        <v>-999</v>
      </c>
      <c r="K2382" s="1">
        <v>-999</v>
      </c>
      <c r="L2382" s="2">
        <v>-999</v>
      </c>
      <c r="M2382" s="2">
        <v>-999</v>
      </c>
      <c r="N2382" s="7">
        <v>-999</v>
      </c>
      <c r="O2382" s="2">
        <v>-999</v>
      </c>
      <c r="P2382" s="3">
        <v>-999</v>
      </c>
      <c r="Q2382" s="3">
        <v>-999</v>
      </c>
      <c r="R2382" s="3">
        <v>-999</v>
      </c>
      <c r="S2382" s="3">
        <v>-999</v>
      </c>
      <c r="T2382" s="3">
        <v>-999</v>
      </c>
      <c r="V2382">
        <v>46097</v>
      </c>
      <c r="W2382" s="2">
        <v>-999</v>
      </c>
      <c r="X2382" s="2">
        <v>1.0173415419387133E-2</v>
      </c>
      <c r="Y2382" s="2">
        <v>-999</v>
      </c>
      <c r="Z2382" s="2">
        <v>-999</v>
      </c>
      <c r="AA2382" s="2">
        <v>-999</v>
      </c>
      <c r="AB2382" s="2">
        <v>-999</v>
      </c>
      <c r="AC2382" s="2">
        <v>-999</v>
      </c>
      <c r="AD2382" s="2">
        <v>-999</v>
      </c>
      <c r="AE2382" s="2">
        <v>-999</v>
      </c>
      <c r="AF2382" s="2">
        <v>-999</v>
      </c>
      <c r="AG2382" s="2">
        <v>-999</v>
      </c>
      <c r="AH2382" s="2">
        <v>-999</v>
      </c>
      <c r="AI2382" s="2">
        <v>-999</v>
      </c>
      <c r="AJ2382" s="2">
        <v>-999</v>
      </c>
      <c r="AK2382" s="2">
        <v>-999</v>
      </c>
      <c r="AL2382" s="2">
        <v>-999</v>
      </c>
      <c r="AM2382" s="2">
        <v>-999</v>
      </c>
      <c r="AN2382" s="2">
        <v>-999</v>
      </c>
      <c r="AO2382" s="2">
        <v>-999</v>
      </c>
      <c r="AP2382" s="2">
        <v>-999</v>
      </c>
      <c r="AQ2382" s="2">
        <v>-999</v>
      </c>
      <c r="AR2382" s="2">
        <v>-999</v>
      </c>
      <c r="AS2382" s="2">
        <v>-999</v>
      </c>
      <c r="AT2382" s="2">
        <v>-999</v>
      </c>
      <c r="AU2382" s="2">
        <v>-999</v>
      </c>
      <c r="AV2382" s="2">
        <v>-999</v>
      </c>
      <c r="AW2382" s="2">
        <v>-999</v>
      </c>
      <c r="AX2382" s="2">
        <v>-999</v>
      </c>
      <c r="AY2382" s="2">
        <v>-999</v>
      </c>
      <c r="AZ2382" s="2">
        <v>-999</v>
      </c>
      <c r="BA2382" s="2">
        <v>-999</v>
      </c>
      <c r="BB2382" s="2">
        <v>-999</v>
      </c>
      <c r="BC2382" s="2">
        <v>-999</v>
      </c>
      <c r="BD2382" s="2">
        <v>-999</v>
      </c>
      <c r="BE2382" s="2">
        <v>-999</v>
      </c>
      <c r="BF2382" s="2">
        <v>-999</v>
      </c>
      <c r="BG2382" s="2">
        <v>-999</v>
      </c>
      <c r="BH2382" s="2">
        <v>-999</v>
      </c>
      <c r="BI2382">
        <v>0</v>
      </c>
      <c r="BJ2382">
        <v>0.37922728979852766</v>
      </c>
      <c r="BK2382">
        <v>0.37922728979852766</v>
      </c>
      <c r="BL2382">
        <v>-999</v>
      </c>
      <c r="BM2382">
        <v>13.953747752946649</v>
      </c>
      <c r="BN2382">
        <f t="shared" si="235"/>
        <v>-999</v>
      </c>
      <c r="BO2382" t="s">
        <v>3748</v>
      </c>
      <c r="BP2382" t="s">
        <v>3748</v>
      </c>
      <c r="BQ2382">
        <v>7.7472823668004614E-4</v>
      </c>
      <c r="BR2382">
        <v>0.125</v>
      </c>
      <c r="BS2382">
        <v>0.10344827586206896</v>
      </c>
      <c r="BT2382">
        <v>5.5555555555555552E-2</v>
      </c>
      <c r="BU2382" t="s">
        <v>3748</v>
      </c>
      <c r="BY2382">
        <f t="shared" si="236"/>
        <v>-999</v>
      </c>
      <c r="CA2382">
        <f t="shared" si="237"/>
        <v>-999</v>
      </c>
    </row>
    <row r="2383" spans="1:82" x14ac:dyDescent="0.3">
      <c r="A2383">
        <v>0</v>
      </c>
      <c r="B2383" t="s">
        <v>1467</v>
      </c>
      <c r="C2383" t="s">
        <v>1494</v>
      </c>
      <c r="D2383">
        <v>46099</v>
      </c>
      <c r="E2383" s="2">
        <f>BO2383</f>
        <v>0.41192004523044767</v>
      </c>
      <c r="F2383" s="2" t="s">
        <v>1935</v>
      </c>
      <c r="G2383" s="3">
        <v>65012</v>
      </c>
      <c r="H2383" s="1">
        <v>19.923610840801857</v>
      </c>
      <c r="I2383" s="1">
        <f t="shared" si="238"/>
        <v>-10.113343455156848</v>
      </c>
      <c r="J2383" s="1">
        <v>2.7877514593099999</v>
      </c>
      <c r="K2383" s="1">
        <v>18.7264719647</v>
      </c>
      <c r="L2383" s="2">
        <v>9.8564937102999961E-2</v>
      </c>
      <c r="M2383" s="2">
        <v>9.1116368614978967E-3</v>
      </c>
      <c r="N2383" s="7">
        <v>0</v>
      </c>
      <c r="O2383" s="2">
        <v>3.5560201757308453E-3</v>
      </c>
      <c r="P2383" s="3">
        <v>312897.58030283009</v>
      </c>
      <c r="Q2383" s="3">
        <v>7105.9081175664815</v>
      </c>
      <c r="R2383" s="3">
        <v>2068680.7657100316</v>
      </c>
      <c r="S2383" s="3">
        <v>4927.592496775248</v>
      </c>
      <c r="T2383" s="3">
        <v>1039585.6062958261</v>
      </c>
      <c r="V2383">
        <v>46099</v>
      </c>
      <c r="W2383" s="2">
        <v>0.48835681403063552</v>
      </c>
      <c r="X2383" s="2">
        <v>0.53448466181156462</v>
      </c>
      <c r="Y2383" s="2">
        <v>0.27137024057896209</v>
      </c>
      <c r="Z2383" s="2">
        <v>0.79499803963331916</v>
      </c>
      <c r="AA2383" s="2">
        <v>5.3975975542929211E-2</v>
      </c>
      <c r="AB2383" s="2">
        <v>0.24329536270971322</v>
      </c>
      <c r="AC2383" s="2">
        <v>9.1116368614978967E-3</v>
      </c>
      <c r="AD2383" s="2">
        <v>0</v>
      </c>
      <c r="AE2383" s="2">
        <v>3.5560201757308453E-3</v>
      </c>
      <c r="AF2383">
        <v>1857546.9102024408</v>
      </c>
      <c r="AG2383">
        <v>4408.101231631781</v>
      </c>
      <c r="AH2383">
        <v>828488.9864721616</v>
      </c>
      <c r="AI2383">
        <v>102488.15041508456</v>
      </c>
      <c r="AJ2383">
        <v>64.330313702748711</v>
      </c>
      <c r="AK2383">
        <v>3926227.6759124724</v>
      </c>
      <c r="AL2383">
        <v>9335.69372840703</v>
      </c>
      <c r="AM2383">
        <v>1754614.7487632236</v>
      </c>
      <c r="AN2383">
        <v>215947.99441984834</v>
      </c>
      <c r="AO2383">
        <v>136.23616149288327</v>
      </c>
      <c r="AP2383">
        <v>2068680.7657100316</v>
      </c>
      <c r="AQ2383">
        <v>4927.5924967752489</v>
      </c>
      <c r="AR2383">
        <v>926125.76229106204</v>
      </c>
      <c r="AS2383">
        <v>113459.84400476379</v>
      </c>
      <c r="AT2383">
        <v>71.905847790134558</v>
      </c>
      <c r="AU2383" s="3">
        <v>58805971.242113888</v>
      </c>
      <c r="AV2383" s="3">
        <v>1335484.3716154445</v>
      </c>
      <c r="AW2383">
        <v>270571.38091161003</v>
      </c>
      <c r="AX2383">
        <v>50851185.328527987</v>
      </c>
      <c r="AY2383">
        <v>6144.679578986159</v>
      </c>
      <c r="AZ2383">
        <v>1154831.0800746586</v>
      </c>
      <c r="BA2383">
        <v>583468.96121444018</v>
      </c>
      <c r="BB2383">
        <v>109657156.57064189</v>
      </c>
      <c r="BC2383">
        <v>13250.58769655264</v>
      </c>
      <c r="BD2383">
        <v>2490315.4516901034</v>
      </c>
      <c r="BE2383">
        <v>312897.58030283009</v>
      </c>
      <c r="BF2383">
        <v>58805971.242113888</v>
      </c>
      <c r="BG2383">
        <v>7105.9081175664815</v>
      </c>
      <c r="BH2383">
        <v>1335484.3716154445</v>
      </c>
      <c r="BI2383">
        <v>7.1679753380556512</v>
      </c>
      <c r="BJ2383">
        <v>27.091586178857508</v>
      </c>
      <c r="BK2383">
        <v>19.923610840801857</v>
      </c>
      <c r="BL2383">
        <v>23.287165802275588</v>
      </c>
      <c r="BM2383">
        <v>13.17382234711874</v>
      </c>
      <c r="BN2383">
        <f t="shared" si="235"/>
        <v>-10.113343455156848</v>
      </c>
      <c r="BO2383">
        <v>0.41192004523044767</v>
      </c>
      <c r="BP2383">
        <v>3.5755285916619868E-2</v>
      </c>
      <c r="BQ2383">
        <v>9.6903636802741784E-4</v>
      </c>
      <c r="BR2383">
        <v>0.17857142857142858</v>
      </c>
      <c r="BS2383">
        <v>0.10344827586206896</v>
      </c>
      <c r="BT2383">
        <v>0.22222222222222221</v>
      </c>
      <c r="BU2383">
        <v>0.28962394269842212</v>
      </c>
      <c r="BV2383">
        <v>0.79499803963331916</v>
      </c>
      <c r="BW2383">
        <v>5.5991675874407898E-2</v>
      </c>
      <c r="BX2383">
        <v>0.24329536270971322</v>
      </c>
      <c r="BY2383">
        <f t="shared" si="236"/>
        <v>0.14395946346590272</v>
      </c>
      <c r="BZ2383">
        <v>0</v>
      </c>
      <c r="CA2383">
        <f t="shared" si="237"/>
        <v>3.3968533939826729E-3</v>
      </c>
      <c r="CC2383">
        <v>0.14395946346590272</v>
      </c>
      <c r="CD2383">
        <v>3.3968533939826729E-3</v>
      </c>
    </row>
    <row r="2384" spans="1:82" x14ac:dyDescent="0.3">
      <c r="A2384">
        <v>1</v>
      </c>
      <c r="B2384" t="s">
        <v>1467</v>
      </c>
      <c r="C2384" t="s">
        <v>1495</v>
      </c>
      <c r="D2384">
        <v>46101</v>
      </c>
      <c r="E2384" s="2">
        <v>0</v>
      </c>
      <c r="F2384" s="2" t="s">
        <v>1954</v>
      </c>
      <c r="G2384" s="3">
        <v>-999</v>
      </c>
      <c r="H2384" s="1">
        <v>0.37641308598811513</v>
      </c>
      <c r="I2384" s="1">
        <f t="shared" si="238"/>
        <v>-999</v>
      </c>
      <c r="J2384" s="1">
        <v>-999</v>
      </c>
      <c r="K2384" s="1">
        <v>-999</v>
      </c>
      <c r="L2384" s="2">
        <v>-999</v>
      </c>
      <c r="M2384" s="2">
        <v>-999</v>
      </c>
      <c r="N2384" s="7">
        <v>-999</v>
      </c>
      <c r="O2384" s="2">
        <v>-999</v>
      </c>
      <c r="P2384" s="3">
        <v>-999</v>
      </c>
      <c r="Q2384" s="3">
        <v>-999</v>
      </c>
      <c r="R2384" s="3">
        <v>-999</v>
      </c>
      <c r="S2384" s="3">
        <v>-999</v>
      </c>
      <c r="T2384" s="3">
        <v>-999</v>
      </c>
      <c r="V2384">
        <v>46101</v>
      </c>
      <c r="W2384" s="2">
        <v>-999</v>
      </c>
      <c r="X2384" s="2">
        <v>1.0097919627791125E-2</v>
      </c>
      <c r="Y2384" s="2">
        <v>-999</v>
      </c>
      <c r="Z2384" s="2">
        <v>-999</v>
      </c>
      <c r="AA2384" s="2">
        <v>-999</v>
      </c>
      <c r="AB2384" s="2">
        <v>-999</v>
      </c>
      <c r="AC2384" s="2">
        <v>-999</v>
      </c>
      <c r="AD2384" s="2">
        <v>-999</v>
      </c>
      <c r="AE2384" s="2">
        <v>-999</v>
      </c>
      <c r="AF2384" s="2">
        <v>-999</v>
      </c>
      <c r="AG2384" s="2">
        <v>-999</v>
      </c>
      <c r="AH2384" s="2">
        <v>-999</v>
      </c>
      <c r="AI2384" s="2">
        <v>-999</v>
      </c>
      <c r="AJ2384" s="2">
        <v>-999</v>
      </c>
      <c r="AK2384" s="2">
        <v>-999</v>
      </c>
      <c r="AL2384" s="2">
        <v>-999</v>
      </c>
      <c r="AM2384" s="2">
        <v>-999</v>
      </c>
      <c r="AN2384" s="2">
        <v>-999</v>
      </c>
      <c r="AO2384" s="2">
        <v>-999</v>
      </c>
      <c r="AP2384" s="2">
        <v>-999</v>
      </c>
      <c r="AQ2384" s="2">
        <v>-999</v>
      </c>
      <c r="AR2384" s="2">
        <v>-999</v>
      </c>
      <c r="AS2384" s="2">
        <v>-999</v>
      </c>
      <c r="AT2384" s="2">
        <v>-999</v>
      </c>
      <c r="AU2384" s="2">
        <v>-999</v>
      </c>
      <c r="AV2384" s="2">
        <v>-999</v>
      </c>
      <c r="AW2384" s="2">
        <v>-999</v>
      </c>
      <c r="AX2384" s="2">
        <v>-999</v>
      </c>
      <c r="AY2384" s="2">
        <v>-999</v>
      </c>
      <c r="AZ2384" s="2">
        <v>-999</v>
      </c>
      <c r="BA2384" s="2">
        <v>-999</v>
      </c>
      <c r="BB2384" s="2">
        <v>-999</v>
      </c>
      <c r="BC2384" s="2">
        <v>-999</v>
      </c>
      <c r="BD2384" s="2">
        <v>-999</v>
      </c>
      <c r="BE2384" s="2">
        <v>-999</v>
      </c>
      <c r="BF2384" s="2">
        <v>-999</v>
      </c>
      <c r="BG2384" s="2">
        <v>-999</v>
      </c>
      <c r="BH2384" s="2">
        <v>-999</v>
      </c>
      <c r="BI2384">
        <v>0</v>
      </c>
      <c r="BJ2384">
        <v>0.37641308598811513</v>
      </c>
      <c r="BK2384">
        <v>0.37641308598811513</v>
      </c>
      <c r="BL2384">
        <v>-999</v>
      </c>
      <c r="BM2384">
        <v>13.17382234711874</v>
      </c>
      <c r="BN2384">
        <f t="shared" si="235"/>
        <v>-999</v>
      </c>
      <c r="BO2384" t="s">
        <v>3748</v>
      </c>
      <c r="BP2384" t="s">
        <v>3748</v>
      </c>
      <c r="BQ2384">
        <v>8.8675411603544776E-4</v>
      </c>
      <c r="BR2384">
        <v>2.3809523809523808E-2</v>
      </c>
      <c r="BS2384">
        <v>0.13793103448275862</v>
      </c>
      <c r="BT2384">
        <v>0.16666666666666666</v>
      </c>
      <c r="BU2384" t="s">
        <v>3748</v>
      </c>
      <c r="BY2384">
        <f t="shared" si="236"/>
        <v>-999</v>
      </c>
      <c r="CA2384">
        <f t="shared" si="237"/>
        <v>-999</v>
      </c>
    </row>
    <row r="2385" spans="1:82" x14ac:dyDescent="0.3">
      <c r="A2385">
        <v>0</v>
      </c>
      <c r="B2385" t="s">
        <v>1467</v>
      </c>
      <c r="C2385" t="s">
        <v>940</v>
      </c>
      <c r="D2385">
        <v>46103</v>
      </c>
      <c r="E2385" s="2">
        <f>BO2385</f>
        <v>0.39807767183148229</v>
      </c>
      <c r="F2385" s="2" t="s">
        <v>1935</v>
      </c>
      <c r="G2385" s="3">
        <v>28896</v>
      </c>
      <c r="H2385" s="1">
        <v>2.7186219608948088</v>
      </c>
      <c r="I2385" s="1">
        <f t="shared" si="238"/>
        <v>-5.5158905398666782</v>
      </c>
      <c r="J2385" s="1">
        <v>2.7999157830999999</v>
      </c>
      <c r="K2385" s="1">
        <v>-11.267607699999999</v>
      </c>
      <c r="L2385" s="2">
        <v>9.4964705371999969E-2</v>
      </c>
      <c r="M2385" s="2">
        <v>-3.4459656220558088E-3</v>
      </c>
      <c r="N2385" s="7">
        <v>0</v>
      </c>
      <c r="O2385" s="2">
        <v>4.0329096194047113E-2</v>
      </c>
      <c r="P2385" s="3">
        <v>202381.39325454002</v>
      </c>
      <c r="Q2385" s="3">
        <v>4596.0840725582402</v>
      </c>
      <c r="R2385" s="3">
        <v>740908.04982862575</v>
      </c>
      <c r="S2385" s="3">
        <v>1758.1788434106825</v>
      </c>
      <c r="T2385" s="3">
        <v>321453.38800920895</v>
      </c>
      <c r="V2385">
        <v>46103</v>
      </c>
      <c r="W2385" s="2">
        <v>0.33989164362468849</v>
      </c>
      <c r="X2385" s="2">
        <v>7.2931646325203658E-2</v>
      </c>
      <c r="Y2385" s="2">
        <v>0.15472535905608178</v>
      </c>
      <c r="Z2385" s="2">
        <v>0.79846700510878099</v>
      </c>
      <c r="AA2385" s="2">
        <v>3.2477026040407385E-2</v>
      </c>
      <c r="AB2385" s="2">
        <v>0.23440863573988488</v>
      </c>
      <c r="AC2385" s="2">
        <v>-3.4459656220558088E-3</v>
      </c>
      <c r="AD2385" s="2">
        <v>0</v>
      </c>
      <c r="AE2385" s="2">
        <v>4.0329096194047113E-2</v>
      </c>
      <c r="AF2385">
        <v>1062964.2555633588</v>
      </c>
      <c r="AG2385">
        <v>2491.8894400345434</v>
      </c>
      <c r="AH2385">
        <v>468342.90958664485</v>
      </c>
      <c r="AI2385">
        <v>-13735.031948430616</v>
      </c>
      <c r="AJ2385">
        <v>36.375302000371313</v>
      </c>
      <c r="AK2385">
        <v>1803872.3053919845</v>
      </c>
      <c r="AL2385">
        <v>4250.0682834452264</v>
      </c>
      <c r="AM2385">
        <v>798787.18286276027</v>
      </c>
      <c r="AN2385">
        <v>-22725.917215336955</v>
      </c>
      <c r="AO2385">
        <v>62.033575931919167</v>
      </c>
      <c r="AP2385">
        <v>740908.04982862575</v>
      </c>
      <c r="AQ2385">
        <v>1758.1788434106829</v>
      </c>
      <c r="AR2385">
        <v>330444.27327611542</v>
      </c>
      <c r="AS2385">
        <v>-8990.8852669063381</v>
      </c>
      <c r="AT2385">
        <v>25.658273931547853</v>
      </c>
      <c r="AU2385" s="3">
        <v>38035559.048258252</v>
      </c>
      <c r="AV2385" s="3">
        <v>863788.04059659562</v>
      </c>
      <c r="AW2385">
        <v>194369.04257337999</v>
      </c>
      <c r="AX2385">
        <v>36529717.861241035</v>
      </c>
      <c r="AY2385">
        <v>4414.1234843972798</v>
      </c>
      <c r="AZ2385">
        <v>829590.36765762477</v>
      </c>
      <c r="BA2385">
        <v>396750.43582791998</v>
      </c>
      <c r="BB2385">
        <v>74565276.909499288</v>
      </c>
      <c r="BC2385">
        <v>9010.20755695552</v>
      </c>
      <c r="BD2385">
        <v>1693378.4082542204</v>
      </c>
      <c r="BE2385">
        <v>202381.39325454002</v>
      </c>
      <c r="BF2385">
        <v>38035559.048258252</v>
      </c>
      <c r="BG2385">
        <v>4596.0840725582402</v>
      </c>
      <c r="BH2385">
        <v>863788.04059659562</v>
      </c>
      <c r="BI2385">
        <v>1.564257007562379</v>
      </c>
      <c r="BJ2385">
        <v>4.2828789684571875</v>
      </c>
      <c r="BK2385">
        <v>2.7186219608948088</v>
      </c>
      <c r="BL2385">
        <v>22.406754236840822</v>
      </c>
      <c r="BM2385">
        <v>16.890863696974144</v>
      </c>
      <c r="BN2385">
        <f t="shared" si="235"/>
        <v>-5.5158905398666782</v>
      </c>
      <c r="BO2385">
        <v>0.39807767183148229</v>
      </c>
      <c r="BP2385">
        <v>7.5406147662304811E-3</v>
      </c>
      <c r="BQ2385">
        <v>5.8790126773587773E-5</v>
      </c>
      <c r="BR2385">
        <v>0.13095238095238096</v>
      </c>
      <c r="BS2385">
        <v>6.8965517241379309E-2</v>
      </c>
      <c r="BT2385">
        <v>0.3888888888888889</v>
      </c>
      <c r="BU2385">
        <v>0.15796298946364018</v>
      </c>
      <c r="BV2385">
        <v>0.79846700510878099</v>
      </c>
      <c r="BW2385">
        <v>3.3689861037766999E-2</v>
      </c>
      <c r="BX2385">
        <v>0.23440863573988488</v>
      </c>
      <c r="BY2385">
        <f t="shared" si="236"/>
        <v>0.11347584042643045</v>
      </c>
      <c r="BZ2385">
        <v>0</v>
      </c>
      <c r="CA2385">
        <f t="shared" si="237"/>
        <v>4.1171593118497385E-2</v>
      </c>
      <c r="CC2385">
        <v>0.11347584042643045</v>
      </c>
      <c r="CD2385">
        <v>4.1171593118497385E-2</v>
      </c>
    </row>
    <row r="2386" spans="1:82" x14ac:dyDescent="0.3">
      <c r="A2386">
        <v>1</v>
      </c>
      <c r="B2386" t="s">
        <v>1467</v>
      </c>
      <c r="C2386" t="s">
        <v>1112</v>
      </c>
      <c r="D2386">
        <v>46105</v>
      </c>
      <c r="E2386" s="2">
        <v>0</v>
      </c>
      <c r="F2386" s="2" t="s">
        <v>1954</v>
      </c>
      <c r="G2386" s="3">
        <v>-999</v>
      </c>
      <c r="H2386" s="1">
        <v>0.37572676031121005</v>
      </c>
      <c r="I2386" s="1">
        <f t="shared" si="238"/>
        <v>-999</v>
      </c>
      <c r="J2386" s="1">
        <v>-999</v>
      </c>
      <c r="K2386" s="1">
        <v>-999</v>
      </c>
      <c r="L2386" s="2">
        <v>-999</v>
      </c>
      <c r="M2386" s="2">
        <v>-999</v>
      </c>
      <c r="N2386" s="7">
        <v>-999</v>
      </c>
      <c r="O2386" s="2">
        <v>-999</v>
      </c>
      <c r="P2386" s="3">
        <v>-999</v>
      </c>
      <c r="Q2386" s="3">
        <v>-999</v>
      </c>
      <c r="R2386" s="3">
        <v>-999</v>
      </c>
      <c r="S2386" s="3">
        <v>-999</v>
      </c>
      <c r="T2386" s="3">
        <v>-999</v>
      </c>
      <c r="V2386">
        <v>46105</v>
      </c>
      <c r="W2386" s="2">
        <v>-999</v>
      </c>
      <c r="X2386" s="2">
        <v>1.0079507777135923E-2</v>
      </c>
      <c r="Y2386" s="2">
        <v>-999</v>
      </c>
      <c r="Z2386" s="2">
        <v>-999</v>
      </c>
      <c r="AA2386" s="2">
        <v>-999</v>
      </c>
      <c r="AB2386" s="2">
        <v>-999</v>
      </c>
      <c r="AC2386" s="2">
        <v>-999</v>
      </c>
      <c r="AD2386" s="2">
        <v>-999</v>
      </c>
      <c r="AE2386" s="2">
        <v>-999</v>
      </c>
      <c r="AF2386" s="2">
        <v>-999</v>
      </c>
      <c r="AG2386" s="2">
        <v>-999</v>
      </c>
      <c r="AH2386" s="2">
        <v>-999</v>
      </c>
      <c r="AI2386" s="2">
        <v>-999</v>
      </c>
      <c r="AJ2386" s="2">
        <v>-999</v>
      </c>
      <c r="AK2386" s="2">
        <v>-999</v>
      </c>
      <c r="AL2386" s="2">
        <v>-999</v>
      </c>
      <c r="AM2386" s="2">
        <v>-999</v>
      </c>
      <c r="AN2386" s="2">
        <v>-999</v>
      </c>
      <c r="AO2386" s="2">
        <v>-999</v>
      </c>
      <c r="AP2386" s="2">
        <v>-999</v>
      </c>
      <c r="AQ2386" s="2">
        <v>-999</v>
      </c>
      <c r="AR2386" s="2">
        <v>-999</v>
      </c>
      <c r="AS2386" s="2">
        <v>-999</v>
      </c>
      <c r="AT2386" s="2">
        <v>-999</v>
      </c>
      <c r="AU2386" s="2">
        <v>-999</v>
      </c>
      <c r="AV2386" s="2">
        <v>-999</v>
      </c>
      <c r="AW2386" s="2">
        <v>-999</v>
      </c>
      <c r="AX2386" s="2">
        <v>-999</v>
      </c>
      <c r="AY2386" s="2">
        <v>-999</v>
      </c>
      <c r="AZ2386" s="2">
        <v>-999</v>
      </c>
      <c r="BA2386" s="2">
        <v>-999</v>
      </c>
      <c r="BB2386" s="2">
        <v>-999</v>
      </c>
      <c r="BC2386" s="2">
        <v>-999</v>
      </c>
      <c r="BD2386" s="2">
        <v>-999</v>
      </c>
      <c r="BE2386" s="2">
        <v>-999</v>
      </c>
      <c r="BF2386" s="2">
        <v>-999</v>
      </c>
      <c r="BG2386" s="2">
        <v>-999</v>
      </c>
      <c r="BH2386" s="2">
        <v>-999</v>
      </c>
      <c r="BI2386">
        <v>0</v>
      </c>
      <c r="BJ2386">
        <v>0.37572676031121005</v>
      </c>
      <c r="BK2386">
        <v>0.37572676031121005</v>
      </c>
      <c r="BL2386">
        <v>-999</v>
      </c>
      <c r="BM2386">
        <v>19.455844173203214</v>
      </c>
      <c r="BN2386">
        <f t="shared" si="235"/>
        <v>-999</v>
      </c>
      <c r="BO2386" t="s">
        <v>3748</v>
      </c>
      <c r="BP2386" t="s">
        <v>3748</v>
      </c>
      <c r="BQ2386">
        <v>1.5997544164549608E-6</v>
      </c>
      <c r="BR2386">
        <v>0.125</v>
      </c>
      <c r="BS2386">
        <v>6.8965517241379309E-2</v>
      </c>
      <c r="BT2386">
        <v>5.5555555555555552E-2</v>
      </c>
      <c r="BU2386" t="s">
        <v>3748</v>
      </c>
      <c r="BY2386">
        <f t="shared" si="236"/>
        <v>-999</v>
      </c>
      <c r="CA2386">
        <f t="shared" si="237"/>
        <v>-999</v>
      </c>
    </row>
    <row r="2387" spans="1:82" x14ac:dyDescent="0.3">
      <c r="A2387">
        <v>1</v>
      </c>
      <c r="B2387" t="s">
        <v>1467</v>
      </c>
      <c r="C2387" t="s">
        <v>1430</v>
      </c>
      <c r="D2387">
        <v>46107</v>
      </c>
      <c r="E2387" s="2">
        <v>0</v>
      </c>
      <c r="F2387" s="2" t="s">
        <v>1954</v>
      </c>
      <c r="G2387" s="3">
        <v>-999</v>
      </c>
      <c r="H2387" s="1">
        <v>0.37770604909801603</v>
      </c>
      <c r="I2387" s="1">
        <f t="shared" si="238"/>
        <v>-999</v>
      </c>
      <c r="J2387" s="1">
        <v>-999</v>
      </c>
      <c r="K2387" s="1">
        <v>-999</v>
      </c>
      <c r="L2387" s="2">
        <v>-999</v>
      </c>
      <c r="M2387" s="2">
        <v>-999</v>
      </c>
      <c r="N2387" s="7">
        <v>-999</v>
      </c>
      <c r="O2387" s="2">
        <v>-999</v>
      </c>
      <c r="P2387" s="3">
        <v>-999</v>
      </c>
      <c r="Q2387" s="3">
        <v>-999</v>
      </c>
      <c r="R2387" s="3">
        <v>-999</v>
      </c>
      <c r="S2387" s="3">
        <v>-999</v>
      </c>
      <c r="T2387" s="3">
        <v>-999</v>
      </c>
      <c r="V2387">
        <v>46107</v>
      </c>
      <c r="W2387" s="2">
        <v>-999</v>
      </c>
      <c r="X2387" s="2">
        <v>1.0132605556765152E-2</v>
      </c>
      <c r="Y2387" s="2">
        <v>-999</v>
      </c>
      <c r="Z2387" s="2">
        <v>-999</v>
      </c>
      <c r="AA2387" s="2">
        <v>-999</v>
      </c>
      <c r="AB2387" s="2">
        <v>-999</v>
      </c>
      <c r="AC2387" s="2">
        <v>-999</v>
      </c>
      <c r="AD2387" s="2">
        <v>-999</v>
      </c>
      <c r="AE2387" s="2">
        <v>-999</v>
      </c>
      <c r="AF2387" s="2">
        <v>-999</v>
      </c>
      <c r="AG2387" s="2">
        <v>-999</v>
      </c>
      <c r="AH2387" s="2">
        <v>-999</v>
      </c>
      <c r="AI2387" s="2">
        <v>-999</v>
      </c>
      <c r="AJ2387" s="2">
        <v>-999</v>
      </c>
      <c r="AK2387" s="2">
        <v>-999</v>
      </c>
      <c r="AL2387" s="2">
        <v>-999</v>
      </c>
      <c r="AM2387" s="2">
        <v>-999</v>
      </c>
      <c r="AN2387" s="2">
        <v>-999</v>
      </c>
      <c r="AO2387" s="2">
        <v>-999</v>
      </c>
      <c r="AP2387" s="2">
        <v>-999</v>
      </c>
      <c r="AQ2387" s="2">
        <v>-999</v>
      </c>
      <c r="AR2387" s="2">
        <v>-999</v>
      </c>
      <c r="AS2387" s="2">
        <v>-999</v>
      </c>
      <c r="AT2387" s="2">
        <v>-999</v>
      </c>
      <c r="AU2387" s="2">
        <v>-999</v>
      </c>
      <c r="AV2387" s="2">
        <v>-999</v>
      </c>
      <c r="AW2387" s="2">
        <v>-999</v>
      </c>
      <c r="AX2387" s="2">
        <v>-999</v>
      </c>
      <c r="AY2387" s="2">
        <v>-999</v>
      </c>
      <c r="AZ2387" s="2">
        <v>-999</v>
      </c>
      <c r="BA2387" s="2">
        <v>-999</v>
      </c>
      <c r="BB2387" s="2">
        <v>-999</v>
      </c>
      <c r="BC2387" s="2">
        <v>-999</v>
      </c>
      <c r="BD2387" s="2">
        <v>-999</v>
      </c>
      <c r="BE2387" s="2">
        <v>-999</v>
      </c>
      <c r="BF2387" s="2">
        <v>-999</v>
      </c>
      <c r="BG2387" s="2">
        <v>-999</v>
      </c>
      <c r="BH2387" s="2">
        <v>-999</v>
      </c>
      <c r="BI2387">
        <v>0</v>
      </c>
      <c r="BJ2387">
        <v>0.37770604909801603</v>
      </c>
      <c r="BK2387">
        <v>0.37770604909801603</v>
      </c>
      <c r="BL2387">
        <v>-999</v>
      </c>
      <c r="BM2387">
        <v>6.7832522145706795</v>
      </c>
      <c r="BN2387">
        <f t="shared" si="235"/>
        <v>-999</v>
      </c>
      <c r="BO2387" t="s">
        <v>3748</v>
      </c>
      <c r="BP2387" t="s">
        <v>3748</v>
      </c>
      <c r="BQ2387">
        <v>8.582201372805124E-5</v>
      </c>
      <c r="BR2387">
        <v>9.5238095238095233E-2</v>
      </c>
      <c r="BS2387">
        <v>3.4482758620689655E-2</v>
      </c>
      <c r="BT2387">
        <v>5.5555555555555552E-2</v>
      </c>
      <c r="BU2387" t="s">
        <v>3748</v>
      </c>
      <c r="BY2387">
        <f t="shared" si="236"/>
        <v>-999</v>
      </c>
      <c r="CA2387">
        <f t="shared" si="237"/>
        <v>-999</v>
      </c>
    </row>
    <row r="2388" spans="1:82" x14ac:dyDescent="0.3">
      <c r="A2388">
        <v>1</v>
      </c>
      <c r="B2388" t="s">
        <v>1467</v>
      </c>
      <c r="C2388" t="s">
        <v>1496</v>
      </c>
      <c r="D2388">
        <v>46109</v>
      </c>
      <c r="E2388" s="2">
        <v>0</v>
      </c>
      <c r="F2388" s="2" t="s">
        <v>1954</v>
      </c>
      <c r="G2388" s="3">
        <v>-999</v>
      </c>
      <c r="H2388" s="1">
        <v>0.38348511702868515</v>
      </c>
      <c r="I2388" s="1">
        <f t="shared" si="238"/>
        <v>-999</v>
      </c>
      <c r="J2388" s="1">
        <v>-999</v>
      </c>
      <c r="K2388" s="1">
        <v>-999</v>
      </c>
      <c r="L2388" s="2">
        <v>-999</v>
      </c>
      <c r="M2388" s="2">
        <v>-999</v>
      </c>
      <c r="N2388" s="7">
        <v>-999</v>
      </c>
      <c r="O2388" s="2">
        <v>-999</v>
      </c>
      <c r="P2388" s="3">
        <v>-999</v>
      </c>
      <c r="Q2388" s="3">
        <v>-999</v>
      </c>
      <c r="R2388" s="3">
        <v>-999</v>
      </c>
      <c r="S2388" s="3">
        <v>-999</v>
      </c>
      <c r="T2388" s="3">
        <v>-999</v>
      </c>
      <c r="V2388">
        <v>46109</v>
      </c>
      <c r="W2388" s="2">
        <v>-999</v>
      </c>
      <c r="X2388" s="2">
        <v>1.0287638858368498E-2</v>
      </c>
      <c r="Y2388" s="2">
        <v>-999</v>
      </c>
      <c r="Z2388" s="2">
        <v>-999</v>
      </c>
      <c r="AA2388" s="2">
        <v>-999</v>
      </c>
      <c r="AB2388" s="2">
        <v>-999</v>
      </c>
      <c r="AC2388" s="2">
        <v>-999</v>
      </c>
      <c r="AD2388" s="2">
        <v>-999</v>
      </c>
      <c r="AE2388" s="2">
        <v>-999</v>
      </c>
      <c r="AF2388" s="2">
        <v>-999</v>
      </c>
      <c r="AG2388" s="2">
        <v>-999</v>
      </c>
      <c r="AH2388" s="2">
        <v>-999</v>
      </c>
      <c r="AI2388" s="2">
        <v>-999</v>
      </c>
      <c r="AJ2388" s="2">
        <v>-999</v>
      </c>
      <c r="AK2388" s="2">
        <v>-999</v>
      </c>
      <c r="AL2388" s="2">
        <v>-999</v>
      </c>
      <c r="AM2388" s="2">
        <v>-999</v>
      </c>
      <c r="AN2388" s="2">
        <v>-999</v>
      </c>
      <c r="AO2388" s="2">
        <v>-999</v>
      </c>
      <c r="AP2388" s="2">
        <v>-999</v>
      </c>
      <c r="AQ2388" s="2">
        <v>-999</v>
      </c>
      <c r="AR2388" s="2">
        <v>-999</v>
      </c>
      <c r="AS2388" s="2">
        <v>-999</v>
      </c>
      <c r="AT2388" s="2">
        <v>-999</v>
      </c>
      <c r="AU2388" s="2">
        <v>-999</v>
      </c>
      <c r="AV2388" s="2">
        <v>-999</v>
      </c>
      <c r="AW2388" s="2">
        <v>-999</v>
      </c>
      <c r="AX2388" s="2">
        <v>-999</v>
      </c>
      <c r="AY2388" s="2">
        <v>-999</v>
      </c>
      <c r="AZ2388" s="2">
        <v>-999</v>
      </c>
      <c r="BA2388" s="2">
        <v>-999</v>
      </c>
      <c r="BB2388" s="2">
        <v>-999</v>
      </c>
      <c r="BC2388" s="2">
        <v>-999</v>
      </c>
      <c r="BD2388" s="2">
        <v>-999</v>
      </c>
      <c r="BE2388" s="2">
        <v>-999</v>
      </c>
      <c r="BF2388" s="2">
        <v>-999</v>
      </c>
      <c r="BG2388" s="2">
        <v>-999</v>
      </c>
      <c r="BH2388" s="2">
        <v>-999</v>
      </c>
      <c r="BI2388">
        <v>0</v>
      </c>
      <c r="BJ2388">
        <v>0.38348511702868515</v>
      </c>
      <c r="BK2388">
        <v>0.38348511702868515</v>
      </c>
      <c r="BL2388">
        <v>-999</v>
      </c>
      <c r="BM2388">
        <v>13.652288526240849</v>
      </c>
      <c r="BN2388">
        <f t="shared" si="235"/>
        <v>-999</v>
      </c>
      <c r="BO2388" t="s">
        <v>3748</v>
      </c>
      <c r="BP2388" t="s">
        <v>3748</v>
      </c>
      <c r="BQ2388">
        <v>2.8460183342396493E-4</v>
      </c>
      <c r="BR2388">
        <v>9.5238095238095233E-2</v>
      </c>
      <c r="BS2388">
        <v>0.13793103448275862</v>
      </c>
      <c r="BT2388">
        <v>0.1111111111111111</v>
      </c>
      <c r="BU2388" t="s">
        <v>3748</v>
      </c>
      <c r="BY2388">
        <f t="shared" si="236"/>
        <v>-999</v>
      </c>
      <c r="CA2388">
        <f t="shared" si="237"/>
        <v>-999</v>
      </c>
    </row>
    <row r="2389" spans="1:82" x14ac:dyDescent="0.3">
      <c r="A2389">
        <v>1</v>
      </c>
      <c r="B2389" t="s">
        <v>1467</v>
      </c>
      <c r="C2389" t="s">
        <v>1497</v>
      </c>
      <c r="D2389">
        <v>46111</v>
      </c>
      <c r="E2389" s="2">
        <v>0</v>
      </c>
      <c r="F2389" s="2" t="s">
        <v>1954</v>
      </c>
      <c r="G2389" s="3">
        <v>-999</v>
      </c>
      <c r="H2389" s="1">
        <v>0.37722412304394337</v>
      </c>
      <c r="I2389" s="1">
        <f t="shared" si="238"/>
        <v>-999</v>
      </c>
      <c r="J2389" s="1">
        <v>-999</v>
      </c>
      <c r="K2389" s="1">
        <v>-999</v>
      </c>
      <c r="L2389" s="2">
        <v>-999</v>
      </c>
      <c r="M2389" s="2">
        <v>-999</v>
      </c>
      <c r="N2389" s="7">
        <v>-999</v>
      </c>
      <c r="O2389" s="2">
        <v>-999</v>
      </c>
      <c r="P2389" s="3">
        <v>-999</v>
      </c>
      <c r="Q2389" s="3">
        <v>-999</v>
      </c>
      <c r="R2389" s="3">
        <v>-999</v>
      </c>
      <c r="S2389" s="3">
        <v>-999</v>
      </c>
      <c r="T2389" s="3">
        <v>-999</v>
      </c>
      <c r="V2389">
        <v>46111</v>
      </c>
      <c r="W2389" s="2">
        <v>-999</v>
      </c>
      <c r="X2389" s="2">
        <v>1.0119677072762559E-2</v>
      </c>
      <c r="Y2389" s="2">
        <v>-999</v>
      </c>
      <c r="Z2389" s="2">
        <v>-999</v>
      </c>
      <c r="AA2389" s="2">
        <v>-999</v>
      </c>
      <c r="AB2389" s="2">
        <v>-999</v>
      </c>
      <c r="AC2389" s="2">
        <v>-999</v>
      </c>
      <c r="AD2389" s="2">
        <v>-999</v>
      </c>
      <c r="AE2389" s="2">
        <v>-999</v>
      </c>
      <c r="AF2389" s="2">
        <v>-999</v>
      </c>
      <c r="AG2389" s="2">
        <v>-999</v>
      </c>
      <c r="AH2389" s="2">
        <v>-999</v>
      </c>
      <c r="AI2389" s="2">
        <v>-999</v>
      </c>
      <c r="AJ2389" s="2">
        <v>-999</v>
      </c>
      <c r="AK2389" s="2">
        <v>-999</v>
      </c>
      <c r="AL2389" s="2">
        <v>-999</v>
      </c>
      <c r="AM2389" s="2">
        <v>-999</v>
      </c>
      <c r="AN2389" s="2">
        <v>-999</v>
      </c>
      <c r="AO2389" s="2">
        <v>-999</v>
      </c>
      <c r="AP2389" s="2">
        <v>-999</v>
      </c>
      <c r="AQ2389" s="2">
        <v>-999</v>
      </c>
      <c r="AR2389" s="2">
        <v>-999</v>
      </c>
      <c r="AS2389" s="2">
        <v>-999</v>
      </c>
      <c r="AT2389" s="2">
        <v>-999</v>
      </c>
      <c r="AU2389" s="2">
        <v>-999</v>
      </c>
      <c r="AV2389" s="2">
        <v>-999</v>
      </c>
      <c r="AW2389" s="2">
        <v>-999</v>
      </c>
      <c r="AX2389" s="2">
        <v>-999</v>
      </c>
      <c r="AY2389" s="2">
        <v>-999</v>
      </c>
      <c r="AZ2389" s="2">
        <v>-999</v>
      </c>
      <c r="BA2389" s="2">
        <v>-999</v>
      </c>
      <c r="BB2389" s="2">
        <v>-999</v>
      </c>
      <c r="BC2389" s="2">
        <v>-999</v>
      </c>
      <c r="BD2389" s="2">
        <v>-999</v>
      </c>
      <c r="BE2389" s="2">
        <v>-999</v>
      </c>
      <c r="BF2389" s="2">
        <v>-999</v>
      </c>
      <c r="BG2389" s="2">
        <v>-999</v>
      </c>
      <c r="BH2389" s="2">
        <v>-999</v>
      </c>
      <c r="BI2389">
        <v>0</v>
      </c>
      <c r="BJ2389">
        <v>0.37722412304394337</v>
      </c>
      <c r="BK2389">
        <v>0.37722412304394337</v>
      </c>
      <c r="BL2389">
        <v>-999</v>
      </c>
      <c r="BM2389">
        <v>14.527152817878516</v>
      </c>
      <c r="BN2389">
        <f t="shared" si="235"/>
        <v>-999</v>
      </c>
      <c r="BO2389" t="s">
        <v>3748</v>
      </c>
      <c r="BP2389" t="s">
        <v>3748</v>
      </c>
      <c r="BQ2389">
        <v>7.3443946088363847E-4</v>
      </c>
      <c r="BR2389">
        <v>7.1428571428571425E-2</v>
      </c>
      <c r="BS2389">
        <v>6.8965517241379309E-2</v>
      </c>
      <c r="BT2389">
        <v>5.5555555555555552E-2</v>
      </c>
      <c r="BU2389" t="s">
        <v>3748</v>
      </c>
      <c r="BY2389">
        <f t="shared" si="236"/>
        <v>-999</v>
      </c>
      <c r="CA2389">
        <f t="shared" si="237"/>
        <v>-999</v>
      </c>
    </row>
    <row r="2390" spans="1:82" x14ac:dyDescent="0.3">
      <c r="A2390">
        <v>0</v>
      </c>
      <c r="B2390" t="s">
        <v>1467</v>
      </c>
      <c r="C2390" t="s">
        <v>1036</v>
      </c>
      <c r="D2390">
        <v>46113</v>
      </c>
      <c r="E2390" s="2">
        <f>BO2390</f>
        <v>0.30567811684144491</v>
      </c>
      <c r="F2390" s="2" t="s">
        <v>1933</v>
      </c>
      <c r="G2390" s="3">
        <v>876</v>
      </c>
      <c r="H2390" s="1">
        <v>0.37594775659082674</v>
      </c>
      <c r="I2390" s="1">
        <f t="shared" si="238"/>
        <v>-9.8472474665366434</v>
      </c>
      <c r="J2390" s="1">
        <v>2.5165226894299999</v>
      </c>
      <c r="K2390" s="1">
        <v>39.938041066799997</v>
      </c>
      <c r="L2390" s="2">
        <v>6.1147446167999941E-2</v>
      </c>
      <c r="M2390" s="2">
        <v>1.7234443335465438E-4</v>
      </c>
      <c r="N2390" s="7">
        <v>0</v>
      </c>
      <c r="O2390" s="2">
        <v>3.9617487335011366E-2</v>
      </c>
      <c r="P2390" s="3">
        <v>11986.8433380897</v>
      </c>
      <c r="Q2390" s="3">
        <v>272.22136808374319</v>
      </c>
      <c r="R2390" s="3">
        <v>64716.202887482897</v>
      </c>
      <c r="S2390" s="3">
        <v>155.18338316062</v>
      </c>
      <c r="T2390" s="3">
        <v>32078.116634208367</v>
      </c>
      <c r="V2390">
        <v>46113</v>
      </c>
      <c r="W2390" s="2">
        <v>0.32689288311783216</v>
      </c>
      <c r="X2390" s="2">
        <v>1.0085436377263498E-2</v>
      </c>
      <c r="Y2390" s="2">
        <v>0.24545730860450457</v>
      </c>
      <c r="Z2390" s="2">
        <v>0.71765027621393362</v>
      </c>
      <c r="AA2390" s="2">
        <v>0.11511483486679459</v>
      </c>
      <c r="AB2390" s="2">
        <v>0.15093491186089752</v>
      </c>
      <c r="AC2390" s="2">
        <v>1.7234443335465438E-4</v>
      </c>
      <c r="AD2390" s="2">
        <v>0</v>
      </c>
      <c r="AE2390" s="2">
        <v>3.9617487335011366E-2</v>
      </c>
      <c r="AF2390">
        <v>25901.61402645256</v>
      </c>
      <c r="AG2390">
        <v>61.798165957782857</v>
      </c>
      <c r="AH2390">
        <v>11614.774069344408</v>
      </c>
      <c r="AI2390">
        <v>1176.7748191872004</v>
      </c>
      <c r="AJ2390">
        <v>0.9017579796483044</v>
      </c>
      <c r="AK2390">
        <v>90617.816913935458</v>
      </c>
      <c r="AL2390">
        <v>216.98154911840288</v>
      </c>
      <c r="AM2390">
        <v>40781.010749546564</v>
      </c>
      <c r="AN2390">
        <v>4088.6547731934065</v>
      </c>
      <c r="AO2390">
        <v>3.1659508749333467</v>
      </c>
      <c r="AP2390">
        <v>64716.202887482897</v>
      </c>
      <c r="AQ2390">
        <v>155.18338316062002</v>
      </c>
      <c r="AR2390">
        <v>29166.236680202157</v>
      </c>
      <c r="AS2390">
        <v>2911.8799540062064</v>
      </c>
      <c r="AT2390">
        <v>2.2641928952850421</v>
      </c>
      <c r="AU2390" s="3">
        <v>2252807.3369605783</v>
      </c>
      <c r="AV2390" s="3">
        <v>51161.283917658693</v>
      </c>
      <c r="AW2390">
        <v>4013.0484747133005</v>
      </c>
      <c r="AX2390">
        <v>754212.33033761766</v>
      </c>
      <c r="AY2390">
        <v>91.13638304602479</v>
      </c>
      <c r="AZ2390">
        <v>17128.1718296699</v>
      </c>
      <c r="BA2390">
        <v>15999.891812803002</v>
      </c>
      <c r="BB2390">
        <v>3007019.6672981963</v>
      </c>
      <c r="BC2390">
        <v>363.35775112976796</v>
      </c>
      <c r="BD2390">
        <v>68289.455747328597</v>
      </c>
      <c r="BE2390">
        <v>11986.8433380897</v>
      </c>
      <c r="BF2390">
        <v>2252807.3369605783</v>
      </c>
      <c r="BG2390">
        <v>272.22136808374319</v>
      </c>
      <c r="BH2390">
        <v>51161.283917658693</v>
      </c>
      <c r="BI2390">
        <v>5.3486332642557984E-2</v>
      </c>
      <c r="BJ2390">
        <v>0.42943408923338472</v>
      </c>
      <c r="BK2390">
        <v>0.37594775659082674</v>
      </c>
      <c r="BL2390">
        <v>17.968283495934681</v>
      </c>
      <c r="BM2390">
        <v>8.1210360293980379</v>
      </c>
      <c r="BN2390">
        <f t="shared" si="235"/>
        <v>-9.8472474665366434</v>
      </c>
      <c r="BO2390">
        <v>0.30567811684144491</v>
      </c>
      <c r="BP2390">
        <v>1.9798760239650497E-4</v>
      </c>
      <c r="BQ2390">
        <v>8.06683921495404E-5</v>
      </c>
      <c r="BR2390">
        <v>0</v>
      </c>
      <c r="BS2390">
        <v>0</v>
      </c>
      <c r="BT2390">
        <v>0.1111111111111111</v>
      </c>
      <c r="BU2390">
        <v>0.28200353806150447</v>
      </c>
      <c r="BV2390">
        <v>0.71765027621393362</v>
      </c>
      <c r="BW2390">
        <v>0.11941372911493216</v>
      </c>
      <c r="BX2390">
        <v>0.15093491186089752</v>
      </c>
      <c r="BY2390">
        <f t="shared" si="236"/>
        <v>6.9713128506263766E-2</v>
      </c>
      <c r="BZ2390">
        <v>0</v>
      </c>
      <c r="CA2390">
        <f t="shared" si="237"/>
        <v>6.0323390931716084E-2</v>
      </c>
      <c r="CC2390">
        <v>6.9713128506263766E-2</v>
      </c>
      <c r="CD2390">
        <v>6.0323390931716084E-2</v>
      </c>
    </row>
    <row r="2391" spans="1:82" x14ac:dyDescent="0.3">
      <c r="A2391">
        <v>1</v>
      </c>
      <c r="B2391" t="s">
        <v>1467</v>
      </c>
      <c r="C2391" t="s">
        <v>1498</v>
      </c>
      <c r="D2391">
        <v>46115</v>
      </c>
      <c r="E2391" s="2">
        <v>0</v>
      </c>
      <c r="F2391" s="2" t="s">
        <v>1954</v>
      </c>
      <c r="G2391" s="3">
        <v>-999</v>
      </c>
      <c r="H2391" s="1">
        <v>0.37806070790529084</v>
      </c>
      <c r="I2391" s="1">
        <f t="shared" si="238"/>
        <v>-999</v>
      </c>
      <c r="J2391" s="1">
        <v>-999</v>
      </c>
      <c r="K2391" s="1">
        <v>-999</v>
      </c>
      <c r="L2391" s="2">
        <v>-999</v>
      </c>
      <c r="M2391" s="2">
        <v>-999</v>
      </c>
      <c r="N2391" s="7">
        <v>-999</v>
      </c>
      <c r="O2391" s="2">
        <v>-999</v>
      </c>
      <c r="P2391" s="3">
        <v>-999</v>
      </c>
      <c r="Q2391" s="3">
        <v>-999</v>
      </c>
      <c r="R2391" s="3">
        <v>-999</v>
      </c>
      <c r="S2391" s="3">
        <v>-999</v>
      </c>
      <c r="T2391" s="3">
        <v>-999</v>
      </c>
      <c r="V2391">
        <v>46115</v>
      </c>
      <c r="W2391" s="2">
        <v>-999</v>
      </c>
      <c r="X2391" s="2">
        <v>1.0142119880959668E-2</v>
      </c>
      <c r="Y2391" s="2">
        <v>-999</v>
      </c>
      <c r="Z2391" s="2">
        <v>-999</v>
      </c>
      <c r="AA2391" s="2">
        <v>-999</v>
      </c>
      <c r="AB2391" s="2">
        <v>-999</v>
      </c>
      <c r="AC2391" s="2">
        <v>-999</v>
      </c>
      <c r="AD2391" s="2">
        <v>-999</v>
      </c>
      <c r="AE2391" s="2">
        <v>-999</v>
      </c>
      <c r="AF2391" s="2">
        <v>-999</v>
      </c>
      <c r="AG2391" s="2">
        <v>-999</v>
      </c>
      <c r="AH2391" s="2">
        <v>-999</v>
      </c>
      <c r="AI2391" s="2">
        <v>-999</v>
      </c>
      <c r="AJ2391" s="2">
        <v>-999</v>
      </c>
      <c r="AK2391" s="2">
        <v>-999</v>
      </c>
      <c r="AL2391" s="2">
        <v>-999</v>
      </c>
      <c r="AM2391" s="2">
        <v>-999</v>
      </c>
      <c r="AN2391" s="2">
        <v>-999</v>
      </c>
      <c r="AO2391" s="2">
        <v>-999</v>
      </c>
      <c r="AP2391" s="2">
        <v>-999</v>
      </c>
      <c r="AQ2391" s="2">
        <v>-999</v>
      </c>
      <c r="AR2391" s="2">
        <v>-999</v>
      </c>
      <c r="AS2391" s="2">
        <v>-999</v>
      </c>
      <c r="AT2391" s="2">
        <v>-999</v>
      </c>
      <c r="AU2391" s="2">
        <v>-999</v>
      </c>
      <c r="AV2391" s="2">
        <v>-999</v>
      </c>
      <c r="AW2391" s="2">
        <v>-999</v>
      </c>
      <c r="AX2391" s="2">
        <v>-999</v>
      </c>
      <c r="AY2391" s="2">
        <v>-999</v>
      </c>
      <c r="AZ2391" s="2">
        <v>-999</v>
      </c>
      <c r="BA2391" s="2">
        <v>-999</v>
      </c>
      <c r="BB2391" s="2">
        <v>-999</v>
      </c>
      <c r="BC2391" s="2">
        <v>-999</v>
      </c>
      <c r="BD2391" s="2">
        <v>-999</v>
      </c>
      <c r="BE2391" s="2">
        <v>-999</v>
      </c>
      <c r="BF2391" s="2">
        <v>-999</v>
      </c>
      <c r="BG2391" s="2">
        <v>-999</v>
      </c>
      <c r="BH2391" s="2">
        <v>-999</v>
      </c>
      <c r="BI2391">
        <v>0</v>
      </c>
      <c r="BJ2391">
        <v>0.37806070790529084</v>
      </c>
      <c r="BK2391">
        <v>0.37806070790529084</v>
      </c>
      <c r="BL2391">
        <v>-999</v>
      </c>
      <c r="BM2391">
        <v>15.718886367777859</v>
      </c>
      <c r="BN2391">
        <f t="shared" si="235"/>
        <v>-999</v>
      </c>
      <c r="BO2391" t="s">
        <v>3748</v>
      </c>
      <c r="BP2391" t="s">
        <v>3748</v>
      </c>
      <c r="BQ2391">
        <v>3.5496891531977646E-4</v>
      </c>
      <c r="BR2391">
        <v>8.3333333333333329E-2</v>
      </c>
      <c r="BS2391">
        <v>0.10344827586206896</v>
      </c>
      <c r="BT2391">
        <v>5.5555555555555552E-2</v>
      </c>
      <c r="BU2391" t="s">
        <v>3748</v>
      </c>
      <c r="BY2391">
        <f t="shared" si="236"/>
        <v>-999</v>
      </c>
      <c r="CA2391">
        <f t="shared" si="237"/>
        <v>-999</v>
      </c>
    </row>
    <row r="2392" spans="1:82" x14ac:dyDescent="0.3">
      <c r="A2392">
        <v>0</v>
      </c>
      <c r="B2392" t="s">
        <v>1467</v>
      </c>
      <c r="C2392" t="s">
        <v>1499</v>
      </c>
      <c r="D2392">
        <v>46117</v>
      </c>
      <c r="E2392" s="2">
        <f>BO2392</f>
        <v>0.35125781356655117</v>
      </c>
      <c r="F2392" s="2" t="s">
        <v>1934</v>
      </c>
      <c r="G2392" s="3">
        <v>381</v>
      </c>
      <c r="H2392" s="1">
        <v>0.37573745698690619</v>
      </c>
      <c r="I2392" s="1">
        <f t="shared" si="238"/>
        <v>-8.2556626745679953</v>
      </c>
      <c r="J2392" s="1">
        <v>2.7256678248299999</v>
      </c>
      <c r="K2392" s="1">
        <v>-15.755957997099999</v>
      </c>
      <c r="L2392" s="2">
        <v>6.0714504444999928E-2</v>
      </c>
      <c r="M2392" s="2">
        <v>-6.9825157782582776E-4</v>
      </c>
      <c r="N2392" s="7">
        <v>0</v>
      </c>
      <c r="O2392" s="2">
        <v>3.6239826735666712E-3</v>
      </c>
      <c r="P2392" s="3">
        <v>7620.8813251327001</v>
      </c>
      <c r="Q2392" s="3">
        <v>173.07031399495119</v>
      </c>
      <c r="R2392" s="3">
        <v>58045.727332269889</v>
      </c>
      <c r="S2392" s="3">
        <v>136.68751448909413</v>
      </c>
      <c r="T2392" s="3">
        <v>26343.844944885717</v>
      </c>
      <c r="V2392">
        <v>46117</v>
      </c>
      <c r="W2392" s="2">
        <v>0.30376444776558831</v>
      </c>
      <c r="X2392" s="2">
        <v>1.0079794733608705E-2</v>
      </c>
      <c r="Y2392" s="2">
        <v>0.20295900579776505</v>
      </c>
      <c r="Z2392" s="2">
        <v>0.77729331651674405</v>
      </c>
      <c r="AA2392" s="2">
        <v>4.541395758421566E-2</v>
      </c>
      <c r="AB2392" s="2">
        <v>0.14986624873762699</v>
      </c>
      <c r="AC2392" s="2">
        <v>-6.9825157782582776E-4</v>
      </c>
      <c r="AD2392" s="2">
        <v>0</v>
      </c>
      <c r="AE2392" s="2">
        <v>3.6239826735666712E-3</v>
      </c>
      <c r="AF2392">
        <v>67556.067876924877</v>
      </c>
      <c r="AG2392">
        <v>159.48569287226965</v>
      </c>
      <c r="AH2392">
        <v>29974.842477844981</v>
      </c>
      <c r="AI2392">
        <v>758.18529177980815</v>
      </c>
      <c r="AJ2392">
        <v>2.3277376623761117</v>
      </c>
      <c r="AK2392">
        <v>125601.79520919477</v>
      </c>
      <c r="AL2392">
        <v>296.17320736136378</v>
      </c>
      <c r="AM2392">
        <v>55664.837873106815</v>
      </c>
      <c r="AN2392">
        <v>1412.0348414036948</v>
      </c>
      <c r="AO2392">
        <v>4.3228379384876536</v>
      </c>
      <c r="AP2392">
        <v>58045.727332269889</v>
      </c>
      <c r="AQ2392">
        <v>136.68751448909413</v>
      </c>
      <c r="AR2392">
        <v>25689.995395261834</v>
      </c>
      <c r="AS2392">
        <v>653.84954962388667</v>
      </c>
      <c r="AT2392">
        <v>1.9951002761115419</v>
      </c>
      <c r="AU2392" s="3">
        <v>1432268.4362454396</v>
      </c>
      <c r="AV2392" s="3">
        <v>32526.834812211127</v>
      </c>
      <c r="AW2392">
        <v>6407.2122700353002</v>
      </c>
      <c r="AX2392">
        <v>1204171.4740304344</v>
      </c>
      <c r="AY2392">
        <v>145.5078739712568</v>
      </c>
      <c r="AZ2392">
        <v>27346.749834158003</v>
      </c>
      <c r="BA2392">
        <v>14028.093595168</v>
      </c>
      <c r="BB2392">
        <v>2636439.9102758737</v>
      </c>
      <c r="BC2392">
        <v>318.57818796620802</v>
      </c>
      <c r="BD2392">
        <v>59873.584646369134</v>
      </c>
      <c r="BE2392">
        <v>7620.8813251327001</v>
      </c>
      <c r="BF2392">
        <v>1432268.4362454396</v>
      </c>
      <c r="BG2392">
        <v>173.07031399495119</v>
      </c>
      <c r="BH2392">
        <v>32526.834812211127</v>
      </c>
      <c r="BI2392">
        <v>0.12684263085083966</v>
      </c>
      <c r="BJ2392">
        <v>0.50258008783774588</v>
      </c>
      <c r="BK2392">
        <v>0.37573745698690619</v>
      </c>
      <c r="BL2392">
        <v>16.716575405726555</v>
      </c>
      <c r="BM2392">
        <v>8.4609127311585599</v>
      </c>
      <c r="BN2392">
        <f t="shared" si="235"/>
        <v>-8.2556626745679953</v>
      </c>
      <c r="BO2392">
        <v>0.35125781356655117</v>
      </c>
      <c r="BP2392">
        <v>5.3953802910332619E-4</v>
      </c>
      <c r="BQ2392">
        <v>1.0222253163129912E-4</v>
      </c>
      <c r="BR2392">
        <v>6.5476190476190479E-2</v>
      </c>
      <c r="BS2392">
        <v>3.4482758620689655E-2</v>
      </c>
      <c r="BT2392">
        <v>5.5555555555555552E-2</v>
      </c>
      <c r="BU2392">
        <v>0.23642404551952406</v>
      </c>
      <c r="BV2392">
        <v>0.77729331651674405</v>
      </c>
      <c r="BW2392">
        <v>4.7109914506447782E-2</v>
      </c>
      <c r="BX2392">
        <v>0.14986624873762699</v>
      </c>
      <c r="BY2392">
        <f t="shared" si="236"/>
        <v>0.36468860446090318</v>
      </c>
      <c r="BZ2392">
        <v>0</v>
      </c>
      <c r="CA2392">
        <f t="shared" si="237"/>
        <v>5.5716768022701941E-3</v>
      </c>
      <c r="CC2392">
        <v>0.36468860446090318</v>
      </c>
      <c r="CD2392">
        <v>5.5716768022701941E-3</v>
      </c>
    </row>
    <row r="2393" spans="1:82" x14ac:dyDescent="0.3">
      <c r="A2393">
        <v>1</v>
      </c>
      <c r="B2393" t="s">
        <v>1467</v>
      </c>
      <c r="C2393" t="s">
        <v>1500</v>
      </c>
      <c r="D2393">
        <v>46119</v>
      </c>
      <c r="E2393" s="2">
        <v>0</v>
      </c>
      <c r="F2393" s="2" t="s">
        <v>1954</v>
      </c>
      <c r="G2393" s="3">
        <v>-999</v>
      </c>
      <c r="H2393" s="1">
        <v>0.37768327710043775</v>
      </c>
      <c r="I2393" s="1">
        <f t="shared" si="238"/>
        <v>-999</v>
      </c>
      <c r="J2393" s="1">
        <v>-999</v>
      </c>
      <c r="K2393" s="1">
        <v>-999</v>
      </c>
      <c r="L2393" s="2">
        <v>-999</v>
      </c>
      <c r="M2393" s="2">
        <v>-999</v>
      </c>
      <c r="N2393" s="7">
        <v>-999</v>
      </c>
      <c r="O2393" s="2">
        <v>-999</v>
      </c>
      <c r="P2393" s="3">
        <v>-999</v>
      </c>
      <c r="Q2393" s="3">
        <v>-999</v>
      </c>
      <c r="R2393" s="3">
        <v>-999</v>
      </c>
      <c r="S2393" s="3">
        <v>-999</v>
      </c>
      <c r="T2393" s="3">
        <v>-999</v>
      </c>
      <c r="V2393">
        <v>46119</v>
      </c>
      <c r="W2393" s="2">
        <v>-999</v>
      </c>
      <c r="X2393" s="2">
        <v>1.0131994659296734E-2</v>
      </c>
      <c r="Y2393" s="2">
        <v>-999</v>
      </c>
      <c r="Z2393" s="2">
        <v>-999</v>
      </c>
      <c r="AA2393" s="2">
        <v>-999</v>
      </c>
      <c r="AB2393" s="2">
        <v>-999</v>
      </c>
      <c r="AC2393" s="2">
        <v>-999</v>
      </c>
      <c r="AD2393" s="2">
        <v>-999</v>
      </c>
      <c r="AE2393" s="2">
        <v>-999</v>
      </c>
      <c r="AF2393" s="2">
        <v>-999</v>
      </c>
      <c r="AG2393" s="2">
        <v>-999</v>
      </c>
      <c r="AH2393" s="2">
        <v>-999</v>
      </c>
      <c r="AI2393" s="2">
        <v>-999</v>
      </c>
      <c r="AJ2393" s="2">
        <v>-999</v>
      </c>
      <c r="AK2393" s="2">
        <v>-999</v>
      </c>
      <c r="AL2393" s="2">
        <v>-999</v>
      </c>
      <c r="AM2393" s="2">
        <v>-999</v>
      </c>
      <c r="AN2393" s="2">
        <v>-999</v>
      </c>
      <c r="AO2393" s="2">
        <v>-999</v>
      </c>
      <c r="AP2393" s="2">
        <v>-999</v>
      </c>
      <c r="AQ2393" s="2">
        <v>-999</v>
      </c>
      <c r="AR2393" s="2">
        <v>-999</v>
      </c>
      <c r="AS2393" s="2">
        <v>-999</v>
      </c>
      <c r="AT2393" s="2">
        <v>-999</v>
      </c>
      <c r="AU2393" s="2">
        <v>-999</v>
      </c>
      <c r="AV2393" s="2">
        <v>-999</v>
      </c>
      <c r="AW2393" s="2">
        <v>-999</v>
      </c>
      <c r="AX2393" s="2">
        <v>-999</v>
      </c>
      <c r="AY2393" s="2">
        <v>-999</v>
      </c>
      <c r="AZ2393" s="2">
        <v>-999</v>
      </c>
      <c r="BA2393" s="2">
        <v>-999</v>
      </c>
      <c r="BB2393" s="2">
        <v>-999</v>
      </c>
      <c r="BC2393" s="2">
        <v>-999</v>
      </c>
      <c r="BD2393" s="2">
        <v>-999</v>
      </c>
      <c r="BE2393" s="2">
        <v>-999</v>
      </c>
      <c r="BF2393" s="2">
        <v>-999</v>
      </c>
      <c r="BG2393" s="2">
        <v>-999</v>
      </c>
      <c r="BH2393" s="2">
        <v>-999</v>
      </c>
      <c r="BI2393">
        <v>0</v>
      </c>
      <c r="BJ2393">
        <v>0.37768327710043775</v>
      </c>
      <c r="BK2393">
        <v>0.37768327710043775</v>
      </c>
      <c r="BL2393">
        <v>-999</v>
      </c>
      <c r="BM2393">
        <v>8.4609127311585599</v>
      </c>
      <c r="BN2393">
        <f t="shared" si="235"/>
        <v>-999</v>
      </c>
      <c r="BO2393" t="s">
        <v>3748</v>
      </c>
      <c r="BP2393" t="s">
        <v>3748</v>
      </c>
      <c r="BQ2393">
        <v>1.0449015737988133E-4</v>
      </c>
      <c r="BR2393">
        <v>3.5714285714285712E-2</v>
      </c>
      <c r="BS2393">
        <v>3.4482758620689655E-2</v>
      </c>
      <c r="BT2393">
        <v>5.5555555555555552E-2</v>
      </c>
      <c r="BU2393" t="s">
        <v>3748</v>
      </c>
      <c r="BY2393">
        <f t="shared" si="236"/>
        <v>-999</v>
      </c>
      <c r="CA2393">
        <f t="shared" si="237"/>
        <v>-999</v>
      </c>
    </row>
    <row r="2394" spans="1:82" x14ac:dyDescent="0.3">
      <c r="A2394">
        <v>1</v>
      </c>
      <c r="B2394" t="s">
        <v>1467</v>
      </c>
      <c r="C2394" t="s">
        <v>729</v>
      </c>
      <c r="D2394">
        <v>46121</v>
      </c>
      <c r="E2394" s="2">
        <v>0</v>
      </c>
      <c r="F2394" s="2" t="s">
        <v>1954</v>
      </c>
      <c r="G2394" s="3">
        <v>-999</v>
      </c>
      <c r="H2394" s="1">
        <v>0.37580180724660406</v>
      </c>
      <c r="I2394" s="1">
        <f t="shared" si="238"/>
        <v>-999</v>
      </c>
      <c r="J2394" s="1">
        <v>-999</v>
      </c>
      <c r="K2394" s="1">
        <v>-999</v>
      </c>
      <c r="L2394" s="2">
        <v>-999</v>
      </c>
      <c r="M2394" s="2">
        <v>-999</v>
      </c>
      <c r="N2394" s="7">
        <v>-999</v>
      </c>
      <c r="O2394" s="2">
        <v>-999</v>
      </c>
      <c r="P2394" s="3">
        <v>-999</v>
      </c>
      <c r="Q2394" s="3">
        <v>-999</v>
      </c>
      <c r="R2394" s="3">
        <v>-999</v>
      </c>
      <c r="S2394" s="3">
        <v>-999</v>
      </c>
      <c r="T2394" s="3">
        <v>-999</v>
      </c>
      <c r="V2394">
        <v>46121</v>
      </c>
      <c r="W2394" s="2">
        <v>-999</v>
      </c>
      <c r="X2394" s="2">
        <v>1.0081521038497257E-2</v>
      </c>
      <c r="Y2394" s="2">
        <v>-999</v>
      </c>
      <c r="Z2394" s="2">
        <v>-999</v>
      </c>
      <c r="AA2394" s="2">
        <v>-999</v>
      </c>
      <c r="AB2394" s="2">
        <v>-999</v>
      </c>
      <c r="AC2394" s="2">
        <v>-999</v>
      </c>
      <c r="AD2394" s="2">
        <v>-999</v>
      </c>
      <c r="AE2394" s="2">
        <v>-999</v>
      </c>
      <c r="AF2394" s="2">
        <v>-999</v>
      </c>
      <c r="AG2394" s="2">
        <v>-999</v>
      </c>
      <c r="AH2394" s="2">
        <v>-999</v>
      </c>
      <c r="AI2394" s="2">
        <v>-999</v>
      </c>
      <c r="AJ2394" s="2">
        <v>-999</v>
      </c>
      <c r="AK2394" s="2">
        <v>-999</v>
      </c>
      <c r="AL2394" s="2">
        <v>-999</v>
      </c>
      <c r="AM2394" s="2">
        <v>-999</v>
      </c>
      <c r="AN2394" s="2">
        <v>-999</v>
      </c>
      <c r="AO2394" s="2">
        <v>-999</v>
      </c>
      <c r="AP2394" s="2">
        <v>-999</v>
      </c>
      <c r="AQ2394" s="2">
        <v>-999</v>
      </c>
      <c r="AR2394" s="2">
        <v>-999</v>
      </c>
      <c r="AS2394" s="2">
        <v>-999</v>
      </c>
      <c r="AT2394" s="2">
        <v>-999</v>
      </c>
      <c r="AU2394" s="2">
        <v>-999</v>
      </c>
      <c r="AV2394" s="2">
        <v>-999</v>
      </c>
      <c r="AW2394" s="2">
        <v>-999</v>
      </c>
      <c r="AX2394" s="2">
        <v>-999</v>
      </c>
      <c r="AY2394" s="2">
        <v>-999</v>
      </c>
      <c r="AZ2394" s="2">
        <v>-999</v>
      </c>
      <c r="BA2394" s="2">
        <v>-999</v>
      </c>
      <c r="BB2394" s="2">
        <v>-999</v>
      </c>
      <c r="BC2394" s="2">
        <v>-999</v>
      </c>
      <c r="BD2394" s="2">
        <v>-999</v>
      </c>
      <c r="BE2394" s="2">
        <v>-999</v>
      </c>
      <c r="BF2394" s="2">
        <v>-999</v>
      </c>
      <c r="BG2394" s="2">
        <v>-999</v>
      </c>
      <c r="BH2394" s="2">
        <v>-999</v>
      </c>
      <c r="BI2394">
        <v>0</v>
      </c>
      <c r="BJ2394">
        <v>0.37580180724660406</v>
      </c>
      <c r="BK2394">
        <v>0.37580180724660406</v>
      </c>
      <c r="BL2394">
        <v>-999</v>
      </c>
      <c r="BM2394">
        <v>5.5726933259000573</v>
      </c>
      <c r="BN2394">
        <f t="shared" si="235"/>
        <v>-999</v>
      </c>
      <c r="BO2394" t="s">
        <v>3748</v>
      </c>
      <c r="BP2394" t="s">
        <v>3748</v>
      </c>
      <c r="BQ2394">
        <v>6.877188552084643E-4</v>
      </c>
      <c r="BR2394">
        <v>8.3333333333333329E-2</v>
      </c>
      <c r="BS2394">
        <v>3.4482758620689655E-2</v>
      </c>
      <c r="BT2394">
        <v>5.5555555555555552E-2</v>
      </c>
      <c r="BU2394" t="s">
        <v>3748</v>
      </c>
      <c r="BY2394">
        <f t="shared" si="236"/>
        <v>-999</v>
      </c>
      <c r="CA2394">
        <f t="shared" si="237"/>
        <v>-999</v>
      </c>
    </row>
    <row r="2395" spans="1:82" x14ac:dyDescent="0.3">
      <c r="A2395">
        <v>0</v>
      </c>
      <c r="B2395" t="s">
        <v>1467</v>
      </c>
      <c r="C2395" t="s">
        <v>1501</v>
      </c>
      <c r="D2395">
        <v>46123</v>
      </c>
      <c r="E2395" s="2">
        <f>BO2395</f>
        <v>0.31396625625471886</v>
      </c>
      <c r="F2395" s="2" t="s">
        <v>1933</v>
      </c>
      <c r="G2395" s="3">
        <v>66</v>
      </c>
      <c r="H2395" s="1">
        <v>0.37569744850890574</v>
      </c>
      <c r="I2395" s="1">
        <f t="shared" si="238"/>
        <v>-9.1799523390538305</v>
      </c>
      <c r="J2395" s="1">
        <v>2.71272442834</v>
      </c>
      <c r="K2395" s="1">
        <v>26.110399375</v>
      </c>
      <c r="L2395" s="2">
        <v>9.0459404047000036E-2</v>
      </c>
      <c r="M2395" s="2">
        <v>2.1242769034778828E-5</v>
      </c>
      <c r="N2395" s="7">
        <v>0</v>
      </c>
      <c r="O2395" s="2">
        <v>1.022202200229959E-3</v>
      </c>
      <c r="P2395" s="3">
        <v>8591.8314482225014</v>
      </c>
      <c r="Q2395" s="3">
        <v>195.12060391646006</v>
      </c>
      <c r="R2395" s="3">
        <v>120065.56688975202</v>
      </c>
      <c r="S2395" s="3">
        <v>285.0775349140788</v>
      </c>
      <c r="T2395" s="3">
        <v>56610.439611397051</v>
      </c>
      <c r="V2395">
        <v>46123</v>
      </c>
      <c r="W2395" s="2">
        <v>0.3353948636490876</v>
      </c>
      <c r="X2395" s="2">
        <v>1.0078721438310753E-2</v>
      </c>
      <c r="Y2395" s="2">
        <v>0.22902713476419914</v>
      </c>
      <c r="Z2395" s="2">
        <v>0.77360217869978332</v>
      </c>
      <c r="AA2395" s="2">
        <v>7.525893188731729E-2</v>
      </c>
      <c r="AB2395" s="2">
        <v>0.22328785636134207</v>
      </c>
      <c r="AC2395" s="2">
        <v>2.1242769034778828E-5</v>
      </c>
      <c r="AD2395" s="2">
        <v>0</v>
      </c>
      <c r="AE2395" s="2">
        <v>1.022202200229959E-3</v>
      </c>
      <c r="AF2395">
        <v>90563.589780050243</v>
      </c>
      <c r="AG2395">
        <v>214.79898863839338</v>
      </c>
      <c r="AH2395">
        <v>40370.80526083825</v>
      </c>
      <c r="AI2395">
        <v>2289.9333785358704</v>
      </c>
      <c r="AJ2395">
        <v>3.1347384808140819</v>
      </c>
      <c r="AK2395">
        <v>210629.15666980227</v>
      </c>
      <c r="AL2395">
        <v>499.87652355247224</v>
      </c>
      <c r="AM2395">
        <v>93950.245830881031</v>
      </c>
      <c r="AN2395">
        <v>5320.9324198901495</v>
      </c>
      <c r="AO2395">
        <v>7.2950144740863596</v>
      </c>
      <c r="AP2395">
        <v>120065.56688975202</v>
      </c>
      <c r="AQ2395">
        <v>285.07753491407885</v>
      </c>
      <c r="AR2395">
        <v>53579.440570042781</v>
      </c>
      <c r="AS2395">
        <v>3030.9990413542791</v>
      </c>
      <c r="AT2395">
        <v>4.1602759932722773</v>
      </c>
      <c r="AU2395" s="3">
        <v>1614748.8023789369</v>
      </c>
      <c r="AV2395" s="3">
        <v>36670.966300059503</v>
      </c>
      <c r="AW2395">
        <v>6275.6492913885004</v>
      </c>
      <c r="AX2395">
        <v>1179445.5278235548</v>
      </c>
      <c r="AY2395">
        <v>142.52007701535598</v>
      </c>
      <c r="AZ2395">
        <v>26785.223274266002</v>
      </c>
      <c r="BA2395">
        <v>14867.480739611001</v>
      </c>
      <c r="BB2395">
        <v>2794194.3302024915</v>
      </c>
      <c r="BC2395">
        <v>337.64068093181606</v>
      </c>
      <c r="BD2395">
        <v>63456.189574325508</v>
      </c>
      <c r="BE2395">
        <v>8591.8314482225014</v>
      </c>
      <c r="BF2395">
        <v>1614748.8023789369</v>
      </c>
      <c r="BG2395">
        <v>195.12060391646006</v>
      </c>
      <c r="BH2395">
        <v>36670.966300059503</v>
      </c>
      <c r="BI2395">
        <v>0.10837934532430665</v>
      </c>
      <c r="BJ2395">
        <v>0.48407679383321239</v>
      </c>
      <c r="BK2395">
        <v>0.37569744850890574</v>
      </c>
      <c r="BL2395">
        <v>17.973334030407354</v>
      </c>
      <c r="BM2395">
        <v>8.7933816913535239</v>
      </c>
      <c r="BN2395">
        <f t="shared" si="235"/>
        <v>-9.1799523390538305</v>
      </c>
      <c r="BO2395">
        <v>0.31396625625471886</v>
      </c>
      <c r="BP2395">
        <v>4.1205987271239057E-4</v>
      </c>
      <c r="BQ2395">
        <v>7.7170059583546002E-4</v>
      </c>
      <c r="BR2395">
        <v>0.14880952380952381</v>
      </c>
      <c r="BS2395">
        <v>0</v>
      </c>
      <c r="BT2395">
        <v>5.5555555555555552E-2</v>
      </c>
      <c r="BU2395">
        <v>0.26289367131743852</v>
      </c>
      <c r="BV2395">
        <v>0.77360217869978332</v>
      </c>
      <c r="BW2395">
        <v>7.8069431418378937E-2</v>
      </c>
      <c r="BX2395">
        <v>0.22328785636134207</v>
      </c>
      <c r="BY2395">
        <f t="shared" si="236"/>
        <v>8.1460557866610602E-3</v>
      </c>
      <c r="BZ2395">
        <v>0</v>
      </c>
      <c r="CA2395">
        <f t="shared" si="237"/>
        <v>1.0702070402932083E-3</v>
      </c>
      <c r="CC2395">
        <v>8.1460557866610602E-3</v>
      </c>
      <c r="CD2395">
        <v>1.0702070402932083E-3</v>
      </c>
    </row>
    <row r="2396" spans="1:82" x14ac:dyDescent="0.3">
      <c r="A2396">
        <v>1</v>
      </c>
      <c r="B2396" t="s">
        <v>1467</v>
      </c>
      <c r="C2396" t="s">
        <v>420</v>
      </c>
      <c r="D2396">
        <v>46125</v>
      </c>
      <c r="E2396" s="2">
        <v>0</v>
      </c>
      <c r="F2396" s="2" t="s">
        <v>1954</v>
      </c>
      <c r="G2396" s="3">
        <v>-999</v>
      </c>
      <c r="H2396" s="1">
        <v>0.3757877197778115</v>
      </c>
      <c r="I2396" s="1">
        <f t="shared" si="238"/>
        <v>-999</v>
      </c>
      <c r="J2396" s="1">
        <v>-999</v>
      </c>
      <c r="K2396" s="1">
        <v>-999</v>
      </c>
      <c r="L2396" s="2">
        <v>-999</v>
      </c>
      <c r="M2396" s="2">
        <v>-999</v>
      </c>
      <c r="N2396" s="7">
        <v>-999</v>
      </c>
      <c r="O2396" s="2">
        <v>-999</v>
      </c>
      <c r="P2396" s="3">
        <v>-999</v>
      </c>
      <c r="Q2396" s="3">
        <v>-999</v>
      </c>
      <c r="R2396" s="3">
        <v>-999</v>
      </c>
      <c r="S2396" s="3">
        <v>-999</v>
      </c>
      <c r="T2396" s="3">
        <v>-999</v>
      </c>
      <c r="V2396">
        <v>46125</v>
      </c>
      <c r="W2396" s="2">
        <v>-999</v>
      </c>
      <c r="X2396" s="2">
        <v>1.0081143118247081E-2</v>
      </c>
      <c r="Y2396" s="2">
        <v>-999</v>
      </c>
      <c r="Z2396" s="2">
        <v>-999</v>
      </c>
      <c r="AA2396" s="2">
        <v>-999</v>
      </c>
      <c r="AB2396" s="2">
        <v>-999</v>
      </c>
      <c r="AC2396" s="2">
        <v>-999</v>
      </c>
      <c r="AD2396" s="2">
        <v>-999</v>
      </c>
      <c r="AE2396" s="2">
        <v>-999</v>
      </c>
      <c r="AF2396" s="2">
        <v>-999</v>
      </c>
      <c r="AG2396" s="2">
        <v>-999</v>
      </c>
      <c r="AH2396" s="2">
        <v>-999</v>
      </c>
      <c r="AI2396" s="2">
        <v>-999</v>
      </c>
      <c r="AJ2396" s="2">
        <v>-999</v>
      </c>
      <c r="AK2396" s="2">
        <v>-999</v>
      </c>
      <c r="AL2396" s="2">
        <v>-999</v>
      </c>
      <c r="AM2396" s="2">
        <v>-999</v>
      </c>
      <c r="AN2396" s="2">
        <v>-999</v>
      </c>
      <c r="AO2396" s="2">
        <v>-999</v>
      </c>
      <c r="AP2396" s="2">
        <v>-999</v>
      </c>
      <c r="AQ2396" s="2">
        <v>-999</v>
      </c>
      <c r="AR2396" s="2">
        <v>-999</v>
      </c>
      <c r="AS2396" s="2">
        <v>-999</v>
      </c>
      <c r="AT2396" s="2">
        <v>-999</v>
      </c>
      <c r="AU2396" s="2">
        <v>-999</v>
      </c>
      <c r="AV2396" s="2">
        <v>-999</v>
      </c>
      <c r="AW2396" s="2">
        <v>-999</v>
      </c>
      <c r="AX2396" s="2">
        <v>-999</v>
      </c>
      <c r="AY2396" s="2">
        <v>-999</v>
      </c>
      <c r="AZ2396" s="2">
        <v>-999</v>
      </c>
      <c r="BA2396" s="2">
        <v>-999</v>
      </c>
      <c r="BB2396" s="2">
        <v>-999</v>
      </c>
      <c r="BC2396" s="2">
        <v>-999</v>
      </c>
      <c r="BD2396" s="2">
        <v>-999</v>
      </c>
      <c r="BE2396" s="2">
        <v>-999</v>
      </c>
      <c r="BF2396" s="2">
        <v>-999</v>
      </c>
      <c r="BG2396" s="2">
        <v>-999</v>
      </c>
      <c r="BH2396" s="2">
        <v>-999</v>
      </c>
      <c r="BI2396">
        <v>0</v>
      </c>
      <c r="BJ2396">
        <v>0.3757877197778115</v>
      </c>
      <c r="BK2396">
        <v>0.3757877197778115</v>
      </c>
      <c r="BL2396">
        <v>-999</v>
      </c>
      <c r="BM2396">
        <v>13.17382234711874</v>
      </c>
      <c r="BN2396">
        <f t="shared" si="235"/>
        <v>-999</v>
      </c>
      <c r="BO2396" t="s">
        <v>3748</v>
      </c>
      <c r="BP2396" t="s">
        <v>3748</v>
      </c>
      <c r="BQ2396">
        <v>1.1512969860394435E-3</v>
      </c>
      <c r="BR2396">
        <v>0.21428571428571427</v>
      </c>
      <c r="BS2396">
        <v>6.8965517241379309E-2</v>
      </c>
      <c r="BT2396">
        <v>5.5555555555555552E-2</v>
      </c>
      <c r="BU2396" t="s">
        <v>3748</v>
      </c>
      <c r="BY2396">
        <f t="shared" si="236"/>
        <v>-999</v>
      </c>
      <c r="CA2396">
        <f t="shared" si="237"/>
        <v>-999</v>
      </c>
    </row>
    <row r="2397" spans="1:82" x14ac:dyDescent="0.3">
      <c r="A2397">
        <v>0</v>
      </c>
      <c r="B2397" t="s">
        <v>1467</v>
      </c>
      <c r="C2397" t="s">
        <v>141</v>
      </c>
      <c r="D2397">
        <v>46127</v>
      </c>
      <c r="E2397" s="2">
        <f t="shared" ref="E2397:E2403" si="239">BO2397</f>
        <v>0.42415297905116456</v>
      </c>
      <c r="F2397" s="2" t="s">
        <v>1935</v>
      </c>
      <c r="G2397" s="3">
        <v>1824</v>
      </c>
      <c r="H2397" s="1">
        <v>1.8953949685270013</v>
      </c>
      <c r="I2397" s="1">
        <f t="shared" si="238"/>
        <v>-7.1220587012622225</v>
      </c>
      <c r="J2397" s="1">
        <v>2.6612006956999998</v>
      </c>
      <c r="K2397" s="1">
        <v>105.369470988</v>
      </c>
      <c r="L2397" s="2">
        <v>9.5615896869999939E-2</v>
      </c>
      <c r="M2397" s="2">
        <v>6.5846831896442699E-3</v>
      </c>
      <c r="N2397" s="7">
        <v>0</v>
      </c>
      <c r="O2397" s="2">
        <v>6.8915229066266372E-3</v>
      </c>
      <c r="P2397" s="3">
        <v>16311.108153729003</v>
      </c>
      <c r="Q2397" s="3">
        <v>370.42547827922391</v>
      </c>
      <c r="R2397" s="3">
        <v>90958.250825869094</v>
      </c>
      <c r="S2397" s="3">
        <v>214.80188687311002</v>
      </c>
      <c r="T2397" s="3">
        <v>42323.827175970029</v>
      </c>
      <c r="V2397">
        <v>46127</v>
      </c>
      <c r="W2397" s="2">
        <v>0.39699227295771283</v>
      </c>
      <c r="X2397" s="2">
        <v>5.0847185625500967E-2</v>
      </c>
      <c r="Y2397" s="2">
        <v>0.19035176550998084</v>
      </c>
      <c r="Z2397" s="2">
        <v>0.75890887944364027</v>
      </c>
      <c r="AA2397" s="2">
        <v>0.30371017027343145</v>
      </c>
      <c r="AB2397" s="2">
        <v>0.23601602145285727</v>
      </c>
      <c r="AC2397" s="2">
        <v>6.5846831896442699E-3</v>
      </c>
      <c r="AD2397" s="2">
        <v>0</v>
      </c>
      <c r="AE2397" s="2">
        <v>6.8915229066266372E-3</v>
      </c>
      <c r="AF2397">
        <v>76238.5380582652</v>
      </c>
      <c r="AG2397">
        <v>180.68482181967275</v>
      </c>
      <c r="AH2397">
        <v>33959.153166922595</v>
      </c>
      <c r="AI2397">
        <v>1627.799119077536</v>
      </c>
      <c r="AJ2397">
        <v>2.6369253157820172</v>
      </c>
      <c r="AK2397">
        <v>167196.78888413429</v>
      </c>
      <c r="AL2397">
        <v>395.48670869278277</v>
      </c>
      <c r="AM2397">
        <v>74330.503142007816</v>
      </c>
      <c r="AN2397">
        <v>3580.2763199623264</v>
      </c>
      <c r="AO2397">
        <v>5.7719966378433147</v>
      </c>
      <c r="AP2397">
        <v>90958.250825869094</v>
      </c>
      <c r="AQ2397">
        <v>214.80188687311002</v>
      </c>
      <c r="AR2397">
        <v>40371.349975085221</v>
      </c>
      <c r="AS2397">
        <v>1952.4772008847904</v>
      </c>
      <c r="AT2397">
        <v>3.1350713220612976</v>
      </c>
      <c r="AU2397" s="3">
        <v>3065509.6664118287</v>
      </c>
      <c r="AV2397" s="3">
        <v>69617.764387797346</v>
      </c>
      <c r="AW2397">
        <v>24014.099155259002</v>
      </c>
      <c r="AX2397">
        <v>4513209.7952393768</v>
      </c>
      <c r="AY2397">
        <v>545.36050409290397</v>
      </c>
      <c r="AZ2397">
        <v>102495.05313922037</v>
      </c>
      <c r="BA2397">
        <v>40325.207308988007</v>
      </c>
      <c r="BB2397">
        <v>7578719.461651206</v>
      </c>
      <c r="BC2397">
        <v>915.78598237212782</v>
      </c>
      <c r="BD2397">
        <v>172112.8175270177</v>
      </c>
      <c r="BE2397">
        <v>16311.108153729003</v>
      </c>
      <c r="BF2397">
        <v>3065509.6664118287</v>
      </c>
      <c r="BG2397">
        <v>370.42547827922391</v>
      </c>
      <c r="BH2397">
        <v>69617.764387797346</v>
      </c>
      <c r="BI2397">
        <v>1.2381339913306815</v>
      </c>
      <c r="BJ2397">
        <v>3.1335289598576828</v>
      </c>
      <c r="BK2397">
        <v>1.8953949685270013</v>
      </c>
      <c r="BL2397">
        <v>20.846816477544344</v>
      </c>
      <c r="BM2397">
        <v>13.724757776282122</v>
      </c>
      <c r="BN2397">
        <f t="shared" si="235"/>
        <v>-7.1220587012622225</v>
      </c>
      <c r="BO2397">
        <v>0.42415297905116456</v>
      </c>
      <c r="BP2397">
        <v>6.3594710501459388E-3</v>
      </c>
      <c r="BQ2397">
        <v>2.2236229797661933E-3</v>
      </c>
      <c r="BR2397">
        <v>7.1428571428571425E-2</v>
      </c>
      <c r="BS2397">
        <v>0.17241379310344829</v>
      </c>
      <c r="BT2397">
        <v>0.1111111111111111</v>
      </c>
      <c r="BU2397">
        <v>0.20396011767378247</v>
      </c>
      <c r="BV2397">
        <v>0.75890887944364027</v>
      </c>
      <c r="BW2397">
        <v>0.31505204385210733</v>
      </c>
      <c r="BX2397">
        <v>0.23601602145285727</v>
      </c>
      <c r="BY2397">
        <f t="shared" si="236"/>
        <v>0.21906817112293558</v>
      </c>
      <c r="BZ2397">
        <v>0</v>
      </c>
      <c r="CA2397">
        <f t="shared" si="237"/>
        <v>6.7719184266084309E-3</v>
      </c>
      <c r="CC2397">
        <v>0.21906817112293558</v>
      </c>
      <c r="CD2397">
        <v>6.7719184266084309E-3</v>
      </c>
    </row>
    <row r="2398" spans="1:82" x14ac:dyDescent="0.3">
      <c r="A2398">
        <v>0</v>
      </c>
      <c r="B2398" t="s">
        <v>1467</v>
      </c>
      <c r="C2398" t="s">
        <v>1502</v>
      </c>
      <c r="D2398">
        <v>46129</v>
      </c>
      <c r="E2398" s="2">
        <f t="shared" si="239"/>
        <v>0.33360921430664547</v>
      </c>
      <c r="F2398" s="2" t="s">
        <v>1934</v>
      </c>
      <c r="G2398" s="3">
        <v>-191</v>
      </c>
      <c r="H2398" s="1">
        <v>0.37770356216184986</v>
      </c>
      <c r="I2398" s="1">
        <f t="shared" si="238"/>
        <v>-6.3975932195644774</v>
      </c>
      <c r="J2398" s="1">
        <v>2.7764037832900001</v>
      </c>
      <c r="K2398" s="1">
        <v>-54.382502497799997</v>
      </c>
      <c r="L2398" s="2">
        <v>9.665964194300003E-2</v>
      </c>
      <c r="M2398" s="2">
        <v>-1.1083024790013648E-6</v>
      </c>
      <c r="N2398" s="7">
        <v>0</v>
      </c>
      <c r="O2398" s="2">
        <v>8.1873949399504584E-3</v>
      </c>
      <c r="P2398" s="3">
        <v>4390.0488319735996</v>
      </c>
      <c r="Q2398" s="3">
        <v>99.698066061881619</v>
      </c>
      <c r="R2398" s="3">
        <v>61483.59168277336</v>
      </c>
      <c r="S2398" s="3">
        <v>145.413638883478</v>
      </c>
      <c r="T2398" s="3">
        <v>29111.853437167592</v>
      </c>
      <c r="V2398">
        <v>46129</v>
      </c>
      <c r="W2398" s="2">
        <v>0.34808473357330066</v>
      </c>
      <c r="X2398" s="2">
        <v>1.0132538840483332E-2</v>
      </c>
      <c r="Y2398" s="2">
        <v>0.15652809230910875</v>
      </c>
      <c r="Z2398" s="2">
        <v>0.79176196198365423</v>
      </c>
      <c r="AA2398" s="2">
        <v>0.15674861929773881</v>
      </c>
      <c r="AB2398" s="2">
        <v>0.23859237713851728</v>
      </c>
      <c r="AC2398" s="2">
        <v>-1.1083024790013648E-6</v>
      </c>
      <c r="AD2398" s="2">
        <v>0</v>
      </c>
      <c r="AE2398" s="2">
        <v>8.1873949399504584E-3</v>
      </c>
      <c r="AF2398">
        <v>82472.529566678757</v>
      </c>
      <c r="AG2398">
        <v>195.03298005432308</v>
      </c>
      <c r="AH2398">
        <v>36655.845109536443</v>
      </c>
      <c r="AI2398">
        <v>2390.3603316619383</v>
      </c>
      <c r="AJ2398">
        <v>2.8464560636279175</v>
      </c>
      <c r="AK2398">
        <v>143956.12124945212</v>
      </c>
      <c r="AL2398">
        <v>340.44661893780108</v>
      </c>
      <c r="AM2398">
        <v>63985.888583425753</v>
      </c>
      <c r="AN2398">
        <v>4172.1702949402288</v>
      </c>
      <c r="AO2398">
        <v>4.968725703044691</v>
      </c>
      <c r="AP2398">
        <v>61483.59168277336</v>
      </c>
      <c r="AQ2398">
        <v>145.413638883478</v>
      </c>
      <c r="AR2398">
        <v>27330.043473889309</v>
      </c>
      <c r="AS2398">
        <v>1781.8099632782905</v>
      </c>
      <c r="AT2398">
        <v>2.1222696394167735</v>
      </c>
      <c r="AU2398" s="3">
        <v>825065.77748111833</v>
      </c>
      <c r="AV2398" s="3">
        <v>18737.254535670032</v>
      </c>
      <c r="AW2398">
        <v>5862.6197044483997</v>
      </c>
      <c r="AX2398">
        <v>1101820.7472540322</v>
      </c>
      <c r="AY2398">
        <v>133.1401697249504</v>
      </c>
      <c r="AZ2398">
        <v>25022.363498107177</v>
      </c>
      <c r="BA2398">
        <v>10252.668536421999</v>
      </c>
      <c r="BB2398">
        <v>1926886.5247351506</v>
      </c>
      <c r="BC2398">
        <v>232.838235786832</v>
      </c>
      <c r="BD2398">
        <v>43759.618033777209</v>
      </c>
      <c r="BE2398">
        <v>4390.0488319735996</v>
      </c>
      <c r="BF2398">
        <v>825065.77748111833</v>
      </c>
      <c r="BG2398">
        <v>99.698066061881619</v>
      </c>
      <c r="BH2398">
        <v>18737.254535670032</v>
      </c>
      <c r="BI2398">
        <v>0.23076980513601653</v>
      </c>
      <c r="BJ2398">
        <v>0.60847336729786639</v>
      </c>
      <c r="BK2398">
        <v>0.37770356216184986</v>
      </c>
      <c r="BL2398">
        <v>17.129969045260395</v>
      </c>
      <c r="BM2398">
        <v>10.732375825695918</v>
      </c>
      <c r="BN2398">
        <f t="shared" si="235"/>
        <v>-6.3975932195644774</v>
      </c>
      <c r="BO2398">
        <v>0.33360921430664547</v>
      </c>
      <c r="BP2398">
        <v>9.3228317596173401E-4</v>
      </c>
      <c r="BQ2398">
        <v>6.4322175724529436E-5</v>
      </c>
      <c r="BR2398">
        <v>0.11904761904761904</v>
      </c>
      <c r="BS2398">
        <v>3.4482758620689655E-2</v>
      </c>
      <c r="BT2398">
        <v>0.1111111111111111</v>
      </c>
      <c r="BU2398">
        <v>0.18321301755910943</v>
      </c>
      <c r="BV2398">
        <v>0.79176196198365423</v>
      </c>
      <c r="BW2398">
        <v>0.1626023021760776</v>
      </c>
      <c r="BX2398">
        <v>0.23859237713851728</v>
      </c>
      <c r="BY2398">
        <f t="shared" si="236"/>
        <v>1.6852254587997533E-4</v>
      </c>
      <c r="BZ2398">
        <v>0</v>
      </c>
      <c r="CA2398">
        <f t="shared" si="237"/>
        <v>8.2742831912854236E-3</v>
      </c>
      <c r="CC2398">
        <v>1.6852254587997533E-4</v>
      </c>
      <c r="CD2398">
        <v>8.2742831912854236E-3</v>
      </c>
    </row>
    <row r="2399" spans="1:82" x14ac:dyDescent="0.3">
      <c r="A2399">
        <v>0</v>
      </c>
      <c r="B2399" t="s">
        <v>1467</v>
      </c>
      <c r="C2399" t="s">
        <v>1503</v>
      </c>
      <c r="D2399">
        <v>46135</v>
      </c>
      <c r="E2399" s="2">
        <f t="shared" si="239"/>
        <v>0.35585126700981379</v>
      </c>
      <c r="F2399" s="2" t="s">
        <v>1934</v>
      </c>
      <c r="G2399" s="3">
        <v>3344</v>
      </c>
      <c r="H2399" s="1">
        <v>1.6357958817712217</v>
      </c>
      <c r="I2399" s="1">
        <f t="shared" si="238"/>
        <v>-7.0967037464944003</v>
      </c>
      <c r="J2399" s="1">
        <v>2.6907917602600002</v>
      </c>
      <c r="K2399" s="1">
        <v>49.3769963795</v>
      </c>
      <c r="L2399" s="2">
        <v>7.0721141147000011E-2</v>
      </c>
      <c r="M2399" s="2">
        <v>2.0170138599964554E-3</v>
      </c>
      <c r="N2399" s="7">
        <v>0</v>
      </c>
      <c r="O2399" s="2">
        <v>1.6347873497023864E-3</v>
      </c>
      <c r="P2399" s="3">
        <v>15403.255052160002</v>
      </c>
      <c r="Q2399" s="3">
        <v>349.80812253696001</v>
      </c>
      <c r="R2399" s="3">
        <v>161940.34143397532</v>
      </c>
      <c r="S2399" s="3">
        <v>385.24949309294732</v>
      </c>
      <c r="T2399" s="3">
        <v>80762.336806802545</v>
      </c>
      <c r="V2399">
        <v>46135</v>
      </c>
      <c r="W2399" s="2">
        <v>0.33695515129586123</v>
      </c>
      <c r="X2399" s="2">
        <v>4.3882999705592202E-2</v>
      </c>
      <c r="Y2399" s="2">
        <v>0.18663341137401901</v>
      </c>
      <c r="Z2399" s="2">
        <v>0.76734752207704271</v>
      </c>
      <c r="AA2399" s="2">
        <v>0.14232107115462697</v>
      </c>
      <c r="AB2399" s="2">
        <v>0.17456639442303767</v>
      </c>
      <c r="AC2399" s="2">
        <v>2.0170138599964554E-3</v>
      </c>
      <c r="AD2399" s="2">
        <v>0</v>
      </c>
      <c r="AE2399" s="2">
        <v>1.6347873497023864E-3</v>
      </c>
      <c r="AF2399">
        <v>253803.10205456731</v>
      </c>
      <c r="AG2399">
        <v>603.21304965131003</v>
      </c>
      <c r="AH2399">
        <v>113372.02615634968</v>
      </c>
      <c r="AI2399">
        <v>13113.47527133656</v>
      </c>
      <c r="AJ2399">
        <v>8.8027979095447844</v>
      </c>
      <c r="AK2399">
        <v>415743.44348854263</v>
      </c>
      <c r="AL2399">
        <v>988.46254274425746</v>
      </c>
      <c r="AM2399">
        <v>185778.4763034436</v>
      </c>
      <c r="AN2399">
        <v>21469.361931045165</v>
      </c>
      <c r="AO2399">
        <v>14.424700095214856</v>
      </c>
      <c r="AP2399">
        <v>161940.34143397532</v>
      </c>
      <c r="AQ2399">
        <v>385.24949309294743</v>
      </c>
      <c r="AR2399">
        <v>72406.450147093929</v>
      </c>
      <c r="AS2399">
        <v>8355.8866597086053</v>
      </c>
      <c r="AT2399">
        <v>5.6219021856700717</v>
      </c>
      <c r="AU2399" s="3">
        <v>2894887.7545029507</v>
      </c>
      <c r="AV2399" s="3">
        <v>65742.938549596263</v>
      </c>
      <c r="AW2399">
        <v>22033.775063077002</v>
      </c>
      <c r="AX2399">
        <v>4141027.6853546919</v>
      </c>
      <c r="AY2399">
        <v>500.38731820751195</v>
      </c>
      <c r="AZ2399">
        <v>94042.7925839198</v>
      </c>
      <c r="BA2399">
        <v>37437.030115237008</v>
      </c>
      <c r="BB2399">
        <v>7035915.4398576431</v>
      </c>
      <c r="BC2399">
        <v>850.19544074447197</v>
      </c>
      <c r="BD2399">
        <v>159785.73113351606</v>
      </c>
      <c r="BE2399">
        <v>15403.255052160002</v>
      </c>
      <c r="BF2399">
        <v>2894887.7545029507</v>
      </c>
      <c r="BG2399">
        <v>349.80812253696001</v>
      </c>
      <c r="BH2399">
        <v>65742.938549596263</v>
      </c>
      <c r="BI2399">
        <v>1.0337501501689728</v>
      </c>
      <c r="BJ2399">
        <v>2.6695460319401945</v>
      </c>
      <c r="BK2399">
        <v>1.6357958817712217</v>
      </c>
      <c r="BL2399">
        <v>20.107443197420228</v>
      </c>
      <c r="BM2399">
        <v>13.010739450925827</v>
      </c>
      <c r="BN2399">
        <f t="shared" si="235"/>
        <v>-7.0967037464944003</v>
      </c>
      <c r="BO2399">
        <v>0.35585126700981379</v>
      </c>
      <c r="BP2399">
        <v>4.4546637551938773E-3</v>
      </c>
      <c r="BQ2399">
        <v>1.3063697922714671E-3</v>
      </c>
      <c r="BR2399">
        <v>0.16666666666666666</v>
      </c>
      <c r="BS2399">
        <v>0.10344827586206896</v>
      </c>
      <c r="BT2399">
        <v>5.5555555555555552E-2</v>
      </c>
      <c r="BU2399">
        <v>0.2032340074611354</v>
      </c>
      <c r="BV2399">
        <v>0.76734752207704271</v>
      </c>
      <c r="BW2399">
        <v>0.14763596592803629</v>
      </c>
      <c r="BX2399">
        <v>0.17456639442303767</v>
      </c>
      <c r="BY2399">
        <f t="shared" si="236"/>
        <v>0.13739001689961519</v>
      </c>
      <c r="BZ2399">
        <v>0</v>
      </c>
      <c r="CA2399">
        <f t="shared" si="237"/>
        <v>2.1291639195859064E-3</v>
      </c>
      <c r="CC2399">
        <v>0.13739001689961519</v>
      </c>
      <c r="CD2399">
        <v>2.1291639195859064E-3</v>
      </c>
    </row>
    <row r="2400" spans="1:82" x14ac:dyDescent="0.3">
      <c r="A2400">
        <v>0</v>
      </c>
      <c r="B2400" t="s">
        <v>1467</v>
      </c>
      <c r="C2400" t="s">
        <v>1504</v>
      </c>
      <c r="D2400">
        <v>46137</v>
      </c>
      <c r="E2400" s="2">
        <f t="shared" si="239"/>
        <v>0.33071202863244947</v>
      </c>
      <c r="F2400" s="2" t="s">
        <v>1933</v>
      </c>
      <c r="G2400" s="3">
        <v>198</v>
      </c>
      <c r="H2400" s="1">
        <v>0.37690062786607931</v>
      </c>
      <c r="I2400" s="1">
        <f t="shared" si="238"/>
        <v>-10.455147611515995</v>
      </c>
      <c r="J2400" s="1">
        <v>2.75850109262</v>
      </c>
      <c r="K2400" s="1">
        <v>-50.429036504599999</v>
      </c>
      <c r="L2400" s="2">
        <v>9.5929322639000003E-2</v>
      </c>
      <c r="M2400" s="2">
        <v>0</v>
      </c>
      <c r="N2400" s="7">
        <v>0</v>
      </c>
      <c r="O2400" s="2">
        <v>2.3432109113026397E-2</v>
      </c>
      <c r="P2400" s="3">
        <v>8253.5956133464024</v>
      </c>
      <c r="Q2400" s="3">
        <v>187.4392637080384</v>
      </c>
      <c r="R2400" s="3">
        <v>66716.539928658371</v>
      </c>
      <c r="S2400" s="3">
        <v>160.08724231785493</v>
      </c>
      <c r="T2400" s="3">
        <v>30599.432649258313</v>
      </c>
      <c r="V2400">
        <v>46137</v>
      </c>
      <c r="W2400" s="2">
        <v>0.37277041681105222</v>
      </c>
      <c r="X2400" s="2">
        <v>1.0110998765797023E-2</v>
      </c>
      <c r="Y2400" s="2">
        <v>0.25619471806878658</v>
      </c>
      <c r="Z2400" s="2">
        <v>0.78665655563931147</v>
      </c>
      <c r="AA2400" s="2">
        <v>0.1453534037888583</v>
      </c>
      <c r="AB2400" s="2">
        <v>0.23678967421815814</v>
      </c>
      <c r="AC2400" s="2">
        <v>0</v>
      </c>
      <c r="AD2400" s="2">
        <v>0</v>
      </c>
      <c r="AE2400" s="2">
        <v>2.3432109113026397E-2</v>
      </c>
      <c r="AF2400">
        <v>17785.820254267623</v>
      </c>
      <c r="AG2400">
        <v>42.67731689790002</v>
      </c>
      <c r="AH2400">
        <v>8021.0696542928081</v>
      </c>
      <c r="AI2400">
        <v>136.36791012886894</v>
      </c>
      <c r="AJ2400">
        <v>0.62267176717089179</v>
      </c>
      <c r="AK2400">
        <v>84502.360182925986</v>
      </c>
      <c r="AL2400">
        <v>202.76455921575493</v>
      </c>
      <c r="AM2400">
        <v>38108.971489057629</v>
      </c>
      <c r="AN2400">
        <v>647.89872462236178</v>
      </c>
      <c r="AO2400">
        <v>2.9583810694695667</v>
      </c>
      <c r="AP2400">
        <v>66716.539928658371</v>
      </c>
      <c r="AQ2400">
        <v>160.0872423178549</v>
      </c>
      <c r="AR2400">
        <v>30087.90183476482</v>
      </c>
      <c r="AS2400">
        <v>511.53081449349281</v>
      </c>
      <c r="AT2400">
        <v>2.335709302298675</v>
      </c>
      <c r="AU2400" s="3">
        <v>1551180.7595723229</v>
      </c>
      <c r="AV2400" s="3">
        <v>35227.335221288733</v>
      </c>
      <c r="AW2400">
        <v>2200.3084719865997</v>
      </c>
      <c r="AX2400">
        <v>413525.97422516154</v>
      </c>
      <c r="AY2400">
        <v>49.969034011409583</v>
      </c>
      <c r="AZ2400">
        <v>9391.1802521043173</v>
      </c>
      <c r="BA2400">
        <v>10453.904085333003</v>
      </c>
      <c r="BB2400">
        <v>1964706.7337974845</v>
      </c>
      <c r="BC2400">
        <v>237.40829771944797</v>
      </c>
      <c r="BD2400">
        <v>44618.515473393054</v>
      </c>
      <c r="BE2400">
        <v>8253.5956133464024</v>
      </c>
      <c r="BF2400">
        <v>1551180.7595723229</v>
      </c>
      <c r="BG2400">
        <v>187.4392637080384</v>
      </c>
      <c r="BH2400">
        <v>35227.335221288733</v>
      </c>
      <c r="BI2400">
        <v>3.5250304494563713E-2</v>
      </c>
      <c r="BJ2400">
        <v>0.41215093236064304</v>
      </c>
      <c r="BK2400">
        <v>0.37690062786607931</v>
      </c>
      <c r="BL2400">
        <v>15.903837426763042</v>
      </c>
      <c r="BM2400">
        <v>5.4486898152470467</v>
      </c>
      <c r="BN2400">
        <f t="shared" si="235"/>
        <v>-10.455147611515995</v>
      </c>
      <c r="BO2400">
        <v>0.33071202863244947</v>
      </c>
      <c r="BP2400">
        <v>1.4117041467496492E-4</v>
      </c>
      <c r="BQ2400">
        <v>5.804950989341439E-5</v>
      </c>
      <c r="BR2400">
        <v>4.7619047619047616E-2</v>
      </c>
      <c r="BS2400">
        <v>3.4482758620689655E-2</v>
      </c>
      <c r="BT2400">
        <v>5.5555555555555552E-2</v>
      </c>
      <c r="BU2400">
        <v>0.29941246296715346</v>
      </c>
      <c r="BV2400">
        <v>0.78665655563931147</v>
      </c>
      <c r="BW2400">
        <v>0.15078153920006049</v>
      </c>
      <c r="BX2400">
        <v>0.23678967421815814</v>
      </c>
      <c r="BY2400">
        <f t="shared" si="236"/>
        <v>0</v>
      </c>
      <c r="BZ2400">
        <v>0</v>
      </c>
      <c r="CA2400">
        <f t="shared" si="237"/>
        <v>2.3639342948417904E-2</v>
      </c>
      <c r="CC2400">
        <v>0</v>
      </c>
      <c r="CD2400">
        <v>2.3639342948417904E-2</v>
      </c>
    </row>
    <row r="2401" spans="1:82" x14ac:dyDescent="0.3">
      <c r="A2401">
        <v>0</v>
      </c>
      <c r="B2401" t="s">
        <v>1505</v>
      </c>
      <c r="C2401" t="s">
        <v>610</v>
      </c>
      <c r="D2401">
        <v>47001</v>
      </c>
      <c r="E2401" s="2">
        <f t="shared" si="239"/>
        <v>0.70288811724382738</v>
      </c>
      <c r="F2401" s="2" t="s">
        <v>1941</v>
      </c>
      <c r="G2401" s="3">
        <v>11454</v>
      </c>
      <c r="H2401" s="1">
        <v>27.433057703925385</v>
      </c>
      <c r="I2401" s="1">
        <f t="shared" si="238"/>
        <v>-16.140347537554469</v>
      </c>
      <c r="J2401" s="1">
        <v>2.6006917183199998</v>
      </c>
      <c r="K2401" s="1">
        <v>311.27879295000002</v>
      </c>
      <c r="L2401" s="2">
        <v>9.5899757630000027E-2</v>
      </c>
      <c r="M2401" s="2">
        <v>7.700553529018854E-2</v>
      </c>
      <c r="N2401" s="7">
        <v>0</v>
      </c>
      <c r="O2401" s="2">
        <v>1.4379727635140612E-2</v>
      </c>
      <c r="P2401" s="3">
        <v>628191.91821645002</v>
      </c>
      <c r="Q2401" s="3">
        <v>18316.409870285101</v>
      </c>
      <c r="R2401" s="3">
        <v>401932.62570442131</v>
      </c>
      <c r="S2401" s="3">
        <v>299.32131764822628</v>
      </c>
      <c r="T2401" s="3">
        <v>125483.0986420838</v>
      </c>
      <c r="V2401">
        <v>47001</v>
      </c>
      <c r="W2401" s="2">
        <v>0.79821853464057768</v>
      </c>
      <c r="X2401" s="2">
        <v>0.73593831391807984</v>
      </c>
      <c r="Y2401" s="2">
        <v>0.42028336047467907</v>
      </c>
      <c r="Z2401" s="2">
        <v>0.74165320974013549</v>
      </c>
      <c r="AA2401" s="2">
        <v>0.89720992544528599</v>
      </c>
      <c r="AB2401" s="2">
        <v>0.23671669664824757</v>
      </c>
      <c r="AC2401" s="2">
        <v>7.700553529018854E-2</v>
      </c>
      <c r="AD2401" s="2">
        <v>0</v>
      </c>
      <c r="AE2401" s="2">
        <v>1.4379727635140612E-2</v>
      </c>
      <c r="AF2401">
        <v>400882.17284973559</v>
      </c>
      <c r="AG2401">
        <v>272.3959462662167</v>
      </c>
      <c r="AH2401">
        <v>51195.975224389891</v>
      </c>
      <c r="AI2401">
        <v>71725.407188055018</v>
      </c>
      <c r="AJ2401">
        <v>3.5319338864864407</v>
      </c>
      <c r="AK2401">
        <v>802814.79855415691</v>
      </c>
      <c r="AL2401">
        <v>571.71726391444304</v>
      </c>
      <c r="AM2401">
        <v>107452.49068469674</v>
      </c>
      <c r="AN2401">
        <v>140951.990369832</v>
      </c>
      <c r="AO2401">
        <v>7.3053794863600769</v>
      </c>
      <c r="AP2401">
        <v>401932.62570442131</v>
      </c>
      <c r="AQ2401">
        <v>299.32131764822634</v>
      </c>
      <c r="AR2401">
        <v>56256.515460306844</v>
      </c>
      <c r="AS2401">
        <v>69226.583181776979</v>
      </c>
      <c r="AT2401">
        <v>3.7734455998736363</v>
      </c>
      <c r="AU2401" s="3">
        <v>118062389.10959962</v>
      </c>
      <c r="AV2401" s="3">
        <v>3442386.0710213818</v>
      </c>
      <c r="AW2401">
        <v>506436.30324685003</v>
      </c>
      <c r="AX2401">
        <v>95179638.832212999</v>
      </c>
      <c r="AY2401">
        <v>14766.3391305603</v>
      </c>
      <c r="AZ2401">
        <v>2775185.7761975029</v>
      </c>
      <c r="BA2401">
        <v>1134628.2214633001</v>
      </c>
      <c r="BB2401">
        <v>213242027.9418126</v>
      </c>
      <c r="BC2401">
        <v>33082.749000845404</v>
      </c>
      <c r="BD2401">
        <v>6217571.8472188851</v>
      </c>
      <c r="BE2401">
        <v>628191.91821645002</v>
      </c>
      <c r="BF2401">
        <v>118062389.10959962</v>
      </c>
      <c r="BG2401">
        <v>18316.409870285101</v>
      </c>
      <c r="BH2401">
        <v>3442386.0710213818</v>
      </c>
      <c r="BI2401">
        <v>13.113420805185827</v>
      </c>
      <c r="BJ2401">
        <v>40.546478509111211</v>
      </c>
      <c r="BK2401">
        <v>27.433057703925385</v>
      </c>
      <c r="BL2401">
        <v>56.236973360313179</v>
      </c>
      <c r="BM2401">
        <v>40.09662582275871</v>
      </c>
      <c r="BN2401">
        <f t="shared" si="235"/>
        <v>-16.140347537554469</v>
      </c>
      <c r="BO2401">
        <v>0.70288811724382738</v>
      </c>
      <c r="BP2401">
        <v>0.11161768875787807</v>
      </c>
      <c r="BQ2401">
        <v>0.10947069801099314</v>
      </c>
      <c r="BR2401">
        <v>5.3571428571428568E-2</v>
      </c>
      <c r="BS2401">
        <v>0.17241379310344829</v>
      </c>
      <c r="BT2401">
        <v>0.55555555555555558</v>
      </c>
      <c r="BU2401">
        <v>0.46222410136438852</v>
      </c>
      <c r="BV2401">
        <v>0.74165320974013549</v>
      </c>
      <c r="BW2401">
        <v>0.93071569029593981</v>
      </c>
      <c r="BX2401">
        <v>0.23671669664824757</v>
      </c>
      <c r="BY2401">
        <f t="shared" si="236"/>
        <v>0.14348906738129413</v>
      </c>
      <c r="BZ2401">
        <v>0</v>
      </c>
      <c r="CA2401">
        <f t="shared" si="237"/>
        <v>1.3616811331792844E-2</v>
      </c>
      <c r="CC2401">
        <v>0.14348906738129413</v>
      </c>
      <c r="CD2401">
        <v>1.3616811331792844E-2</v>
      </c>
    </row>
    <row r="2402" spans="1:82" x14ac:dyDescent="0.3">
      <c r="A2402">
        <v>0</v>
      </c>
      <c r="B2402" t="s">
        <v>1505</v>
      </c>
      <c r="C2402" t="s">
        <v>1405</v>
      </c>
      <c r="D2402">
        <v>47003</v>
      </c>
      <c r="E2402" s="2">
        <f t="shared" si="239"/>
        <v>0.61237037684904572</v>
      </c>
      <c r="F2402" s="2" t="s">
        <v>1939</v>
      </c>
      <c r="G2402" s="3">
        <v>8833</v>
      </c>
      <c r="H2402" s="1">
        <v>6.688502232855285</v>
      </c>
      <c r="I2402" s="1">
        <f t="shared" si="238"/>
        <v>-8.2498423891230708</v>
      </c>
      <c r="J2402" s="1">
        <v>2.5191461689699999</v>
      </c>
      <c r="K2402" s="1">
        <v>307.19524489000003</v>
      </c>
      <c r="L2402" s="2">
        <v>0.13722864678999991</v>
      </c>
      <c r="M2402" s="2">
        <v>8.1428640831876335E-3</v>
      </c>
      <c r="N2402" s="7">
        <v>0</v>
      </c>
      <c r="O2402" s="2">
        <v>4.9792421821815433E-3</v>
      </c>
      <c r="P2402" s="3">
        <v>97393.86848676001</v>
      </c>
      <c r="Q2402" s="3">
        <v>2839.7468390248805</v>
      </c>
      <c r="R2402" s="3">
        <v>58793.810228409071</v>
      </c>
      <c r="S2402" s="3">
        <v>50.817160354695339</v>
      </c>
      <c r="T2402" s="3">
        <v>18374.305336161491</v>
      </c>
      <c r="V2402">
        <v>47003</v>
      </c>
      <c r="W2402" s="2">
        <v>0.62639681440789008</v>
      </c>
      <c r="X2402" s="2">
        <v>0.17943041964222958</v>
      </c>
      <c r="Y2402" s="2">
        <v>0.3157778726553509</v>
      </c>
      <c r="Z2402" s="2">
        <v>0.71839842794903641</v>
      </c>
      <c r="AA2402" s="2">
        <v>0.88543976977312189</v>
      </c>
      <c r="AB2402" s="2">
        <v>0.33873195049114446</v>
      </c>
      <c r="AC2402" s="2">
        <v>8.1428640831876335E-3</v>
      </c>
      <c r="AD2402" s="2">
        <v>0</v>
      </c>
      <c r="AE2402" s="2">
        <v>4.9792421821815433E-3</v>
      </c>
      <c r="AF2402">
        <v>84932.304130782781</v>
      </c>
      <c r="AG2402">
        <v>63.469823181144015</v>
      </c>
      <c r="AH2402">
        <v>11928.956871856561</v>
      </c>
      <c r="AI2402">
        <v>13699.734115612404</v>
      </c>
      <c r="AJ2402">
        <v>0.79931804148799501</v>
      </c>
      <c r="AK2402">
        <v>143726.11435919185</v>
      </c>
      <c r="AL2402">
        <v>114.28698353583935</v>
      </c>
      <c r="AM2402">
        <v>21479.884916689556</v>
      </c>
      <c r="AN2402">
        <v>22523.111406940912</v>
      </c>
      <c r="AO2402">
        <v>1.4136084839873857</v>
      </c>
      <c r="AP2402">
        <v>58793.810228409071</v>
      </c>
      <c r="AQ2402">
        <v>50.817160354695339</v>
      </c>
      <c r="AR2402">
        <v>9550.9280448329955</v>
      </c>
      <c r="AS2402">
        <v>8823.3772913285084</v>
      </c>
      <c r="AT2402">
        <v>0.61429044249939069</v>
      </c>
      <c r="AU2402" s="3">
        <v>18304203.643401675</v>
      </c>
      <c r="AV2402" s="3">
        <v>533702.02092633606</v>
      </c>
      <c r="AW2402">
        <v>85766.783658960005</v>
      </c>
      <c r="AX2402">
        <v>16119009.320864944</v>
      </c>
      <c r="AY2402">
        <v>2500.7318897284799</v>
      </c>
      <c r="AZ2402">
        <v>469987.5513555705</v>
      </c>
      <c r="BA2402">
        <v>183160.65214572003</v>
      </c>
      <c r="BB2402">
        <v>34423212.964266621</v>
      </c>
      <c r="BC2402">
        <v>5340.47872875336</v>
      </c>
      <c r="BD2402">
        <v>1003689.5722819065</v>
      </c>
      <c r="BE2402">
        <v>97393.86848676001</v>
      </c>
      <c r="BF2402">
        <v>18304203.643401675</v>
      </c>
      <c r="BG2402">
        <v>2839.7468390248805</v>
      </c>
      <c r="BH2402">
        <v>533702.02092633606</v>
      </c>
      <c r="BI2402">
        <v>2.8368773562879359</v>
      </c>
      <c r="BJ2402">
        <v>9.5253795891432205</v>
      </c>
      <c r="BK2402">
        <v>6.688502232855285</v>
      </c>
      <c r="BL2402">
        <v>31.971757207481264</v>
      </c>
      <c r="BM2402">
        <v>23.721914818358194</v>
      </c>
      <c r="BN2402">
        <f t="shared" si="235"/>
        <v>-8.2498423891230708</v>
      </c>
      <c r="BO2402">
        <v>0.61237037684904572</v>
      </c>
      <c r="BP2402">
        <v>2.1037084956574421E-2</v>
      </c>
      <c r="BQ2402">
        <v>0.17956032907543751</v>
      </c>
      <c r="BR2402">
        <v>0.10119047619047619</v>
      </c>
      <c r="BS2402">
        <v>3.4482758620689655E-2</v>
      </c>
      <c r="BT2402">
        <v>0.3888888888888889</v>
      </c>
      <c r="BU2402">
        <v>0.23625736532857991</v>
      </c>
      <c r="BV2402">
        <v>0.71839842794903641</v>
      </c>
      <c r="BW2402">
        <v>0.91850598524182769</v>
      </c>
      <c r="BX2402">
        <v>0.33873195049114446</v>
      </c>
      <c r="BY2402">
        <f t="shared" si="236"/>
        <v>5.2528668141975439E-2</v>
      </c>
      <c r="BZ2402">
        <v>0</v>
      </c>
      <c r="CA2402">
        <f t="shared" si="237"/>
        <v>3.3748878516828827E-3</v>
      </c>
      <c r="CC2402">
        <v>5.2528668141975439E-2</v>
      </c>
      <c r="CD2402">
        <v>3.3748878516828827E-3</v>
      </c>
    </row>
    <row r="2403" spans="1:82" x14ac:dyDescent="0.3">
      <c r="A2403">
        <v>0</v>
      </c>
      <c r="B2403" t="s">
        <v>1505</v>
      </c>
      <c r="C2403" t="s">
        <v>92</v>
      </c>
      <c r="D2403">
        <v>47005</v>
      </c>
      <c r="E2403" s="2">
        <f t="shared" si="239"/>
        <v>0.7068409533341854</v>
      </c>
      <c r="F2403" s="2" t="s">
        <v>1941</v>
      </c>
      <c r="G2403" s="3">
        <v>934</v>
      </c>
      <c r="H2403" s="1">
        <v>1.6118277972949031</v>
      </c>
      <c r="I2403" s="1">
        <f t="shared" si="238"/>
        <v>-21.444739943846823</v>
      </c>
      <c r="J2403" s="1">
        <v>2.8942400574499998</v>
      </c>
      <c r="K2403" s="1">
        <v>292.23485052699999</v>
      </c>
      <c r="L2403" s="2">
        <v>0.11465242357999994</v>
      </c>
      <c r="M2403" s="2">
        <v>3.1793312206850944E-3</v>
      </c>
      <c r="N2403" s="7">
        <v>0</v>
      </c>
      <c r="O2403" s="2">
        <v>1.4150894701403878E-2</v>
      </c>
      <c r="P2403" s="3">
        <v>24386.049390549011</v>
      </c>
      <c r="Q2403" s="3">
        <v>711.03250901806211</v>
      </c>
      <c r="R2403" s="3">
        <v>13156.260558902801</v>
      </c>
      <c r="S2403" s="3">
        <v>6.4943968470047233</v>
      </c>
      <c r="T2403" s="3">
        <v>3706.8129487481474</v>
      </c>
      <c r="V2403">
        <v>47005</v>
      </c>
      <c r="W2403" s="2">
        <v>0.66847344151979393</v>
      </c>
      <c r="X2403" s="2">
        <v>4.3240015176936326E-2</v>
      </c>
      <c r="Y2403" s="2">
        <v>0.60427317982772499</v>
      </c>
      <c r="Z2403" s="2">
        <v>0.82536596446459298</v>
      </c>
      <c r="AA2403" s="2">
        <v>0.84231889351986755</v>
      </c>
      <c r="AB2403" s="2">
        <v>0.28300533435428687</v>
      </c>
      <c r="AC2403" s="2">
        <v>3.1793312206850944E-3</v>
      </c>
      <c r="AD2403" s="2">
        <v>0</v>
      </c>
      <c r="AE2403" s="2">
        <v>1.4150894701403878E-2</v>
      </c>
      <c r="AF2403">
        <v>15530.131162714652</v>
      </c>
      <c r="AG2403">
        <v>7.4720241123795015</v>
      </c>
      <c r="AH2403">
        <v>1404.3438111944774</v>
      </c>
      <c r="AI2403">
        <v>2953.8808067240834</v>
      </c>
      <c r="AJ2403">
        <v>0.10953033445114127</v>
      </c>
      <c r="AK2403">
        <v>28686.391721617452</v>
      </c>
      <c r="AL2403">
        <v>13.966420959384225</v>
      </c>
      <c r="AM2403">
        <v>2624.9456029394437</v>
      </c>
      <c r="AN2403">
        <v>5440.0919637272655</v>
      </c>
      <c r="AO2403">
        <v>0.20377606293595824</v>
      </c>
      <c r="AP2403">
        <v>13156.260558902801</v>
      </c>
      <c r="AQ2403">
        <v>6.4943968470047233</v>
      </c>
      <c r="AR2403">
        <v>1220.6017917449662</v>
      </c>
      <c r="AS2403">
        <v>2486.2111570031821</v>
      </c>
      <c r="AT2403">
        <v>9.4245728484816965E-2</v>
      </c>
      <c r="AU2403" s="3">
        <v>4583114.1224597814</v>
      </c>
      <c r="AV2403" s="3">
        <v>133631.44974485459</v>
      </c>
      <c r="AW2403">
        <v>42229.247622401999</v>
      </c>
      <c r="AX2403">
        <v>7936564.7981542321</v>
      </c>
      <c r="AY2403">
        <v>1231.2928350968757</v>
      </c>
      <c r="AZ2403">
        <v>231409.17542810683</v>
      </c>
      <c r="BA2403">
        <v>66615.297012951007</v>
      </c>
      <c r="BB2403">
        <v>12519678.920614012</v>
      </c>
      <c r="BC2403">
        <v>1942.3253441149377</v>
      </c>
      <c r="BD2403">
        <v>365040.62517296139</v>
      </c>
      <c r="BE2403">
        <v>24386.049390549011</v>
      </c>
      <c r="BF2403">
        <v>4583114.1224597814</v>
      </c>
      <c r="BG2403">
        <v>711.03250901806211</v>
      </c>
      <c r="BH2403">
        <v>133631.44974485459</v>
      </c>
      <c r="BI2403">
        <v>0.92618038810837588</v>
      </c>
      <c r="BJ2403">
        <v>2.538008185403279</v>
      </c>
      <c r="BK2403">
        <v>1.6118277972949031</v>
      </c>
      <c r="BL2403">
        <v>52.477945260023617</v>
      </c>
      <c r="BM2403">
        <v>31.033205316176794</v>
      </c>
      <c r="BN2403">
        <f t="shared" si="235"/>
        <v>-21.444739943846823</v>
      </c>
      <c r="BO2403">
        <v>0.7068409533341854</v>
      </c>
      <c r="BP2403">
        <v>7.9277164940323545E-3</v>
      </c>
      <c r="BQ2403">
        <v>0.12855510994663458</v>
      </c>
      <c r="BR2403">
        <v>0.16071428571428573</v>
      </c>
      <c r="BS2403">
        <v>0.13793103448275862</v>
      </c>
      <c r="BT2403">
        <v>0.33333333333333331</v>
      </c>
      <c r="BU2403">
        <v>0.6141302488359851</v>
      </c>
      <c r="BV2403">
        <v>0.82536596446459298</v>
      </c>
      <c r="BW2403">
        <v>0.87377478580899126</v>
      </c>
      <c r="BX2403">
        <v>0.28300533435428687</v>
      </c>
      <c r="BY2403">
        <f t="shared" si="236"/>
        <v>7.0781164840600305E-2</v>
      </c>
      <c r="BZ2403">
        <v>0</v>
      </c>
      <c r="CA2403">
        <f t="shared" si="237"/>
        <v>1.1378070603996543E-2</v>
      </c>
      <c r="CC2403">
        <v>7.0781164840600305E-2</v>
      </c>
      <c r="CD2403">
        <v>1.1378070603996543E-2</v>
      </c>
    </row>
    <row r="2404" spans="1:82" x14ac:dyDescent="0.3">
      <c r="A2404">
        <v>1</v>
      </c>
      <c r="B2404" t="s">
        <v>1505</v>
      </c>
      <c r="C2404" t="s">
        <v>1506</v>
      </c>
      <c r="D2404">
        <v>47007</v>
      </c>
      <c r="E2404" s="2">
        <v>0</v>
      </c>
      <c r="F2404" s="2" t="s">
        <v>1954</v>
      </c>
      <c r="G2404" s="3">
        <v>-999</v>
      </c>
      <c r="H2404" s="1">
        <v>0.37571726609684097</v>
      </c>
      <c r="I2404" s="1">
        <f t="shared" si="238"/>
        <v>-999</v>
      </c>
      <c r="J2404" s="1">
        <v>-999</v>
      </c>
      <c r="K2404" s="1">
        <v>-999</v>
      </c>
      <c r="L2404" s="2">
        <v>-999</v>
      </c>
      <c r="M2404" s="2">
        <v>-999</v>
      </c>
      <c r="N2404" s="7">
        <v>-999</v>
      </c>
      <c r="O2404" s="2">
        <v>-999</v>
      </c>
      <c r="P2404" s="3">
        <v>-999</v>
      </c>
      <c r="Q2404" s="3">
        <v>-999</v>
      </c>
      <c r="R2404" s="3">
        <v>-999</v>
      </c>
      <c r="S2404" s="3">
        <v>-999</v>
      </c>
      <c r="T2404" s="3">
        <v>-999</v>
      </c>
      <c r="V2404">
        <v>47007</v>
      </c>
      <c r="W2404" s="2">
        <v>-999</v>
      </c>
      <c r="X2404" s="2">
        <v>1.0079253078728251E-2</v>
      </c>
      <c r="Y2404" s="2">
        <v>-999</v>
      </c>
      <c r="Z2404" s="2">
        <v>-999</v>
      </c>
      <c r="AA2404" s="2">
        <v>-999</v>
      </c>
      <c r="AB2404" s="2">
        <v>-999</v>
      </c>
      <c r="AC2404" s="2">
        <v>-999</v>
      </c>
      <c r="AD2404" s="2">
        <v>-999</v>
      </c>
      <c r="AE2404" s="2">
        <v>-999</v>
      </c>
      <c r="AF2404" s="2">
        <v>-999</v>
      </c>
      <c r="AG2404" s="2">
        <v>-999</v>
      </c>
      <c r="AH2404" s="2">
        <v>-999</v>
      </c>
      <c r="AI2404" s="2">
        <v>-999</v>
      </c>
      <c r="AJ2404" s="2">
        <v>-999</v>
      </c>
      <c r="AK2404" s="2">
        <v>-999</v>
      </c>
      <c r="AL2404" s="2">
        <v>-999</v>
      </c>
      <c r="AM2404" s="2">
        <v>-999</v>
      </c>
      <c r="AN2404" s="2">
        <v>-999</v>
      </c>
      <c r="AO2404" s="2">
        <v>-999</v>
      </c>
      <c r="AP2404" s="2">
        <v>-999</v>
      </c>
      <c r="AQ2404" s="2">
        <v>-999</v>
      </c>
      <c r="AR2404" s="2">
        <v>-999</v>
      </c>
      <c r="AS2404" s="2">
        <v>-999</v>
      </c>
      <c r="AT2404" s="2">
        <v>-999</v>
      </c>
      <c r="AU2404" s="2">
        <v>-999</v>
      </c>
      <c r="AV2404" s="2">
        <v>-999</v>
      </c>
      <c r="AW2404" s="2">
        <v>-999</v>
      </c>
      <c r="AX2404" s="2">
        <v>-999</v>
      </c>
      <c r="AY2404" s="2">
        <v>-999</v>
      </c>
      <c r="AZ2404" s="2">
        <v>-999</v>
      </c>
      <c r="BA2404" s="2">
        <v>-999</v>
      </c>
      <c r="BB2404" s="2">
        <v>-999</v>
      </c>
      <c r="BC2404" s="2">
        <v>-999</v>
      </c>
      <c r="BD2404" s="2">
        <v>-999</v>
      </c>
      <c r="BE2404" s="2">
        <v>-999</v>
      </c>
      <c r="BF2404" s="2">
        <v>-999</v>
      </c>
      <c r="BG2404" s="2">
        <v>-999</v>
      </c>
      <c r="BH2404" s="2">
        <v>-999</v>
      </c>
      <c r="BI2404">
        <v>0</v>
      </c>
      <c r="BJ2404">
        <v>0.37571726609684097</v>
      </c>
      <c r="BK2404">
        <v>0.37571726609684097</v>
      </c>
      <c r="BL2404">
        <v>-999</v>
      </c>
      <c r="BM2404">
        <v>30.824621904036519</v>
      </c>
      <c r="BN2404">
        <f t="shared" si="235"/>
        <v>-999</v>
      </c>
      <c r="BO2404" t="s">
        <v>3748</v>
      </c>
      <c r="BP2404" t="s">
        <v>3748</v>
      </c>
      <c r="BQ2404">
        <v>0.15835738735632113</v>
      </c>
      <c r="BR2404">
        <v>4.7619047619047616E-2</v>
      </c>
      <c r="BS2404">
        <v>0.13793103448275862</v>
      </c>
      <c r="BT2404">
        <v>0.5</v>
      </c>
      <c r="BU2404" t="s">
        <v>3748</v>
      </c>
      <c r="BY2404">
        <f t="shared" si="236"/>
        <v>-999</v>
      </c>
      <c r="CA2404">
        <f t="shared" si="237"/>
        <v>-999</v>
      </c>
    </row>
    <row r="2405" spans="1:82" x14ac:dyDescent="0.3">
      <c r="A2405">
        <v>0</v>
      </c>
      <c r="B2405" t="s">
        <v>1505</v>
      </c>
      <c r="C2405" t="s">
        <v>9</v>
      </c>
      <c r="D2405">
        <v>47009</v>
      </c>
      <c r="E2405" s="2">
        <f t="shared" ref="E2405:E2413" si="240">BO2405</f>
        <v>0.68691121780515318</v>
      </c>
      <c r="F2405" s="2" t="s">
        <v>1941</v>
      </c>
      <c r="G2405" s="3">
        <v>36210</v>
      </c>
      <c r="H2405" s="1">
        <v>30.682421804948845</v>
      </c>
      <c r="I2405" s="1">
        <f t="shared" si="238"/>
        <v>-15.309928849550396</v>
      </c>
      <c r="J2405" s="1">
        <v>2.65950103034</v>
      </c>
      <c r="K2405" s="1">
        <v>252.854458658</v>
      </c>
      <c r="L2405" s="2">
        <v>9.4572593400000127E-2</v>
      </c>
      <c r="M2405" s="2">
        <v>7.3341310203200422E-2</v>
      </c>
      <c r="N2405" s="7">
        <v>0</v>
      </c>
      <c r="O2405" s="2">
        <v>1.4743384719068135E-2</v>
      </c>
      <c r="P2405" s="3">
        <v>397631.2002731401</v>
      </c>
      <c r="Q2405" s="3">
        <v>11593.870965571323</v>
      </c>
      <c r="R2405" s="3">
        <v>314309.13455484499</v>
      </c>
      <c r="S2405" s="3">
        <v>259.51644074810554</v>
      </c>
      <c r="T2405" s="3">
        <v>95934.740447114338</v>
      </c>
      <c r="V2405">
        <v>47009</v>
      </c>
      <c r="W2405" s="2">
        <v>0.80032907760921324</v>
      </c>
      <c r="X2405" s="2">
        <v>0.82310801857229232</v>
      </c>
      <c r="Y2405" s="2">
        <v>0.4995756461710833</v>
      </c>
      <c r="Z2405" s="2">
        <v>0.75842417675441021</v>
      </c>
      <c r="AA2405" s="2">
        <v>0.72881139075058321</v>
      </c>
      <c r="AB2405" s="2">
        <v>0.23344075580961282</v>
      </c>
      <c r="AC2405" s="2">
        <v>7.3341310203200422E-2</v>
      </c>
      <c r="AD2405" s="2">
        <v>0</v>
      </c>
      <c r="AE2405" s="2">
        <v>1.4743384719068135E-2</v>
      </c>
      <c r="AF2405">
        <v>509528.93818038964</v>
      </c>
      <c r="AG2405">
        <v>402.26551438635363</v>
      </c>
      <c r="AH2405">
        <v>75604.558696416949</v>
      </c>
      <c r="AI2405">
        <v>78178.889799904311</v>
      </c>
      <c r="AJ2405">
        <v>4.9857619379222768</v>
      </c>
      <c r="AK2405">
        <v>823838.07273523463</v>
      </c>
      <c r="AL2405">
        <v>661.78195513445917</v>
      </c>
      <c r="AM2405">
        <v>124379.87071180597</v>
      </c>
      <c r="AN2405">
        <v>125338.31823162962</v>
      </c>
      <c r="AO2405">
        <v>8.162073648518902</v>
      </c>
      <c r="AP2405">
        <v>314309.13455484499</v>
      </c>
      <c r="AQ2405">
        <v>259.51644074810554</v>
      </c>
      <c r="AR2405">
        <v>48775.31201538902</v>
      </c>
      <c r="AS2405">
        <v>47159.428431725304</v>
      </c>
      <c r="AT2405">
        <v>3.1763117105966252</v>
      </c>
      <c r="AU2405" s="3">
        <v>74730807.779333949</v>
      </c>
      <c r="AV2405" s="3">
        <v>2178952.1092694742</v>
      </c>
      <c r="AW2405">
        <v>699440.07611636003</v>
      </c>
      <c r="AX2405">
        <v>131452767.90530871</v>
      </c>
      <c r="AY2405">
        <v>20393.817147829679</v>
      </c>
      <c r="AZ2405">
        <v>3832813.9947631098</v>
      </c>
      <c r="BA2405">
        <v>1097071.2763895001</v>
      </c>
      <c r="BB2405">
        <v>206183575.68464264</v>
      </c>
      <c r="BC2405">
        <v>31987.688113401004</v>
      </c>
      <c r="BD2405">
        <v>6011766.1040325845</v>
      </c>
      <c r="BE2405">
        <v>397631.2002731401</v>
      </c>
      <c r="BF2405">
        <v>74730807.779333949</v>
      </c>
      <c r="BG2405">
        <v>11593.870965571323</v>
      </c>
      <c r="BH2405">
        <v>2178952.1092694742</v>
      </c>
      <c r="BI2405">
        <v>15.752122080739953</v>
      </c>
      <c r="BJ2405">
        <v>46.434543885688797</v>
      </c>
      <c r="BK2405">
        <v>30.682421804948845</v>
      </c>
      <c r="BL2405">
        <v>39.34567685897575</v>
      </c>
      <c r="BM2405">
        <v>24.035748009425355</v>
      </c>
      <c r="BN2405">
        <f t="shared" si="235"/>
        <v>-15.309928849550396</v>
      </c>
      <c r="BO2405">
        <v>0.68691121780515318</v>
      </c>
      <c r="BP2405">
        <v>0.13102992850760675</v>
      </c>
      <c r="BQ2405">
        <v>0.13478889178055695</v>
      </c>
      <c r="BR2405">
        <v>9.5238095238095233E-2</v>
      </c>
      <c r="BS2405">
        <v>0.10344827586206896</v>
      </c>
      <c r="BT2405">
        <v>0.72222222222222221</v>
      </c>
      <c r="BU2405">
        <v>0.43844273414625512</v>
      </c>
      <c r="BV2405">
        <v>0.75842417675441021</v>
      </c>
      <c r="BW2405">
        <v>0.75602841364168383</v>
      </c>
      <c r="BX2405">
        <v>0.23344075580961282</v>
      </c>
      <c r="BY2405">
        <f t="shared" si="236"/>
        <v>8.4187955131896128E-2</v>
      </c>
      <c r="BZ2405">
        <v>0</v>
      </c>
      <c r="CA2405">
        <f t="shared" si="237"/>
        <v>1.4217928254467984E-2</v>
      </c>
      <c r="CC2405">
        <v>8.4187955131896128E-2</v>
      </c>
      <c r="CD2405">
        <v>1.4217928254467984E-2</v>
      </c>
    </row>
    <row r="2406" spans="1:82" x14ac:dyDescent="0.3">
      <c r="A2406">
        <v>0</v>
      </c>
      <c r="B2406" t="s">
        <v>1505</v>
      </c>
      <c r="C2406" t="s">
        <v>94</v>
      </c>
      <c r="D2406">
        <v>47011</v>
      </c>
      <c r="E2406" s="2">
        <f t="shared" si="240"/>
        <v>0.67458847334060845</v>
      </c>
      <c r="F2406" s="2" t="s">
        <v>1940</v>
      </c>
      <c r="G2406" s="3">
        <v>24115</v>
      </c>
      <c r="H2406" s="1">
        <v>30.648700551683177</v>
      </c>
      <c r="I2406" s="1">
        <f t="shared" si="238"/>
        <v>-12.016243764913789</v>
      </c>
      <c r="J2406" s="1">
        <v>2.6171167313899999</v>
      </c>
      <c r="K2406" s="1">
        <v>260.79149489999998</v>
      </c>
      <c r="L2406" s="2">
        <v>0.12232817500000004</v>
      </c>
      <c r="M2406" s="2">
        <v>4.7788290457622701E-2</v>
      </c>
      <c r="N2406" s="7">
        <v>0</v>
      </c>
      <c r="O2406" s="2">
        <v>2.252600885290092E-2</v>
      </c>
      <c r="P2406" s="3">
        <v>619191.25442588981</v>
      </c>
      <c r="Q2406" s="3">
        <v>18053.974391075815</v>
      </c>
      <c r="R2406" s="3">
        <v>381510.01574984606</v>
      </c>
      <c r="S2406" s="3">
        <v>281.05484033091409</v>
      </c>
      <c r="T2406" s="3">
        <v>98917.161008973286</v>
      </c>
      <c r="V2406">
        <v>47011</v>
      </c>
      <c r="W2406" s="2">
        <v>0.77328424097603854</v>
      </c>
      <c r="X2406" s="2">
        <v>0.82220338874431698</v>
      </c>
      <c r="Y2406" s="2">
        <v>0.33313097156043842</v>
      </c>
      <c r="Z2406" s="2">
        <v>0.74633721883570725</v>
      </c>
      <c r="AA2406" s="2">
        <v>0.75168859233394059</v>
      </c>
      <c r="AB2406" s="2">
        <v>0.30195197786349964</v>
      </c>
      <c r="AC2406" s="2">
        <v>4.7788290457622701E-2</v>
      </c>
      <c r="AD2406" s="2">
        <v>0</v>
      </c>
      <c r="AE2406" s="2">
        <v>2.252600885290092E-2</v>
      </c>
      <c r="AF2406">
        <v>454021.56988499995</v>
      </c>
      <c r="AG2406">
        <v>327.05086310977009</v>
      </c>
      <c r="AH2406">
        <v>61468.19772611175</v>
      </c>
      <c r="AI2406">
        <v>55378.736471852935</v>
      </c>
      <c r="AJ2406">
        <v>4.1644568688625121</v>
      </c>
      <c r="AK2406">
        <v>835531.58563484601</v>
      </c>
      <c r="AL2406">
        <v>608.10570344068424</v>
      </c>
      <c r="AM2406">
        <v>114291.58529669573</v>
      </c>
      <c r="AN2406">
        <v>101472.50991024224</v>
      </c>
      <c r="AO2406">
        <v>7.7190764374982868</v>
      </c>
      <c r="AP2406">
        <v>381510.01574984606</v>
      </c>
      <c r="AQ2406">
        <v>281.05484033091415</v>
      </c>
      <c r="AR2406">
        <v>52823.387570583982</v>
      </c>
      <c r="AS2406">
        <v>46093.773438389304</v>
      </c>
      <c r="AT2406">
        <v>3.5546195686357747</v>
      </c>
      <c r="AU2406" s="3">
        <v>116370804.35680173</v>
      </c>
      <c r="AV2406" s="3">
        <v>3393063.9470587885</v>
      </c>
      <c r="AW2406">
        <v>524450.00946711004</v>
      </c>
      <c r="AX2406">
        <v>98565134.779248655</v>
      </c>
      <c r="AY2406">
        <v>15291.571017258178</v>
      </c>
      <c r="AZ2406">
        <v>2873897.8569835019</v>
      </c>
      <c r="BA2406">
        <v>1143641.2638929999</v>
      </c>
      <c r="BB2406">
        <v>214935939.1360504</v>
      </c>
      <c r="BC2406">
        <v>33345.545408333994</v>
      </c>
      <c r="BD2406">
        <v>6266961.8040422909</v>
      </c>
      <c r="BE2406">
        <v>619191.25442588981</v>
      </c>
      <c r="BF2406">
        <v>116370804.35680173</v>
      </c>
      <c r="BG2406">
        <v>18053.974391075815</v>
      </c>
      <c r="BH2406">
        <v>3393063.9470587885</v>
      </c>
      <c r="BI2406">
        <v>16.104408323478346</v>
      </c>
      <c r="BJ2406">
        <v>46.753108875161523</v>
      </c>
      <c r="BK2406">
        <v>30.648700551683177</v>
      </c>
      <c r="BL2406">
        <v>49.33084861152053</v>
      </c>
      <c r="BM2406">
        <v>37.314604846606741</v>
      </c>
      <c r="BN2406">
        <f t="shared" si="235"/>
        <v>-12.016243764913789</v>
      </c>
      <c r="BO2406">
        <v>0.67458847334060845</v>
      </c>
      <c r="BP2406">
        <v>0.1315571679773975</v>
      </c>
      <c r="BQ2406">
        <v>0.20589613680308888</v>
      </c>
      <c r="BR2406">
        <v>0.22619047619047619</v>
      </c>
      <c r="BS2406">
        <v>6.8965517241379309E-2</v>
      </c>
      <c r="BT2406">
        <v>0.5</v>
      </c>
      <c r="BU2406">
        <v>0.34411882786845283</v>
      </c>
      <c r="BV2406">
        <v>0.74633721883570725</v>
      </c>
      <c r="BW2406">
        <v>0.77975995055388025</v>
      </c>
      <c r="BX2406">
        <v>0.30195197786349964</v>
      </c>
      <c r="BY2406">
        <f t="shared" si="236"/>
        <v>8.9337100222347671E-2</v>
      </c>
      <c r="BZ2406">
        <v>0</v>
      </c>
      <c r="CA2406">
        <f t="shared" si="237"/>
        <v>1.6960281941486216E-2</v>
      </c>
      <c r="CC2406">
        <v>8.9337100222347671E-2</v>
      </c>
      <c r="CD2406">
        <v>1.6960281941486216E-2</v>
      </c>
    </row>
    <row r="2407" spans="1:82" x14ac:dyDescent="0.3">
      <c r="A2407">
        <v>0</v>
      </c>
      <c r="B2407" t="s">
        <v>1505</v>
      </c>
      <c r="C2407" t="s">
        <v>690</v>
      </c>
      <c r="D2407">
        <v>47013</v>
      </c>
      <c r="E2407" s="2">
        <f t="shared" si="240"/>
        <v>0.64325840300001003</v>
      </c>
      <c r="F2407" s="2" t="s">
        <v>1940</v>
      </c>
      <c r="G2407" s="3">
        <v>6199</v>
      </c>
      <c r="H2407" s="1">
        <v>11.979763564437944</v>
      </c>
      <c r="I2407" s="1">
        <f t="shared" si="238"/>
        <v>-15.217138079520232</v>
      </c>
      <c r="J2407" s="1">
        <v>2.55101206391</v>
      </c>
      <c r="K2407" s="1">
        <v>305.03670096899998</v>
      </c>
      <c r="L2407" s="2">
        <v>9.0741474539999922E-2</v>
      </c>
      <c r="M2407" s="2">
        <v>2.6736778900591261E-2</v>
      </c>
      <c r="N2407" s="7">
        <v>0</v>
      </c>
      <c r="O2407" s="2">
        <v>2.647579221668158E-2</v>
      </c>
      <c r="P2407" s="3">
        <v>271007.18698439997</v>
      </c>
      <c r="Q2407" s="3">
        <v>7901.8506457271988</v>
      </c>
      <c r="R2407" s="3">
        <v>285391.4146803508</v>
      </c>
      <c r="S2407" s="3">
        <v>228.07516527757974</v>
      </c>
      <c r="T2407" s="3">
        <v>67042.309570697602</v>
      </c>
      <c r="V2407">
        <v>47013</v>
      </c>
      <c r="W2407" s="2">
        <v>0.67954452945339705</v>
      </c>
      <c r="X2407" s="2">
        <v>0.3213774816464654</v>
      </c>
      <c r="Y2407" s="2">
        <v>0.45357333555631429</v>
      </c>
      <c r="Z2407" s="2">
        <v>0.72748579616611975</v>
      </c>
      <c r="AA2407" s="2">
        <v>0.87921812193107984</v>
      </c>
      <c r="AB2407" s="2">
        <v>0.22398411250395395</v>
      </c>
      <c r="AC2407" s="2">
        <v>2.6736778900591261E-2</v>
      </c>
      <c r="AD2407" s="2">
        <v>0</v>
      </c>
      <c r="AE2407" s="2">
        <v>2.647579221668158E-2</v>
      </c>
      <c r="AF2407">
        <v>195065.84801406992</v>
      </c>
      <c r="AG2407">
        <v>142.88963615674353</v>
      </c>
      <c r="AH2407">
        <v>26855.664971435745</v>
      </c>
      <c r="AI2407">
        <v>17198.259198137494</v>
      </c>
      <c r="AJ2407">
        <v>1.8102662641583973</v>
      </c>
      <c r="AK2407">
        <v>480457.26269442076</v>
      </c>
      <c r="AL2407">
        <v>370.96480143432325</v>
      </c>
      <c r="AM2407">
        <v>69721.686551059218</v>
      </c>
      <c r="AN2407">
        <v>41374.547189211611</v>
      </c>
      <c r="AO2407">
        <v>4.6273147062265707</v>
      </c>
      <c r="AP2407">
        <v>285391.4146803508</v>
      </c>
      <c r="AQ2407">
        <v>228.07516527757971</v>
      </c>
      <c r="AR2407">
        <v>42866.02157962347</v>
      </c>
      <c r="AS2407">
        <v>24176.287991074118</v>
      </c>
      <c r="AT2407">
        <v>2.8170484420681734</v>
      </c>
      <c r="AU2407" s="3">
        <v>50933090.72184813</v>
      </c>
      <c r="AV2407" s="3">
        <v>1485073.8103579697</v>
      </c>
      <c r="AW2407">
        <v>179068.86253558999</v>
      </c>
      <c r="AX2407">
        <v>33654202.024938785</v>
      </c>
      <c r="AY2407">
        <v>5221.1729984044196</v>
      </c>
      <c r="AZ2407">
        <v>981267.25332012656</v>
      </c>
      <c r="BA2407">
        <v>450076.04951998999</v>
      </c>
      <c r="BB2407">
        <v>84587292.746786922</v>
      </c>
      <c r="BC2407">
        <v>13123.023644131619</v>
      </c>
      <c r="BD2407">
        <v>2466341.0636780965</v>
      </c>
      <c r="BE2407">
        <v>271007.18698439997</v>
      </c>
      <c r="BF2407">
        <v>50933090.72184813</v>
      </c>
      <c r="BG2407">
        <v>7901.8506457271988</v>
      </c>
      <c r="BH2407">
        <v>1485073.8103579697</v>
      </c>
      <c r="BI2407">
        <v>4.0020007562132971</v>
      </c>
      <c r="BJ2407">
        <v>15.981764320651241</v>
      </c>
      <c r="BK2407">
        <v>11.979763564437944</v>
      </c>
      <c r="BL2407">
        <v>45.101302743979325</v>
      </c>
      <c r="BM2407">
        <v>29.884164664459092</v>
      </c>
      <c r="BN2407">
        <f t="shared" si="235"/>
        <v>-15.217138079520232</v>
      </c>
      <c r="BO2407">
        <v>0.64325840300001003</v>
      </c>
      <c r="BP2407">
        <v>3.1174066738953864E-2</v>
      </c>
      <c r="BQ2407">
        <v>8.5783883509567019E-2</v>
      </c>
      <c r="BR2407">
        <v>1.7857142857142856E-2</v>
      </c>
      <c r="BS2407">
        <v>0.13793103448275862</v>
      </c>
      <c r="BT2407">
        <v>0.44444444444444442</v>
      </c>
      <c r="BU2407">
        <v>0.43578541030658519</v>
      </c>
      <c r="BV2407">
        <v>0.72748579616611975</v>
      </c>
      <c r="BW2407">
        <v>0.91205199370443968</v>
      </c>
      <c r="BX2407">
        <v>0.22398411250395395</v>
      </c>
      <c r="BY2407">
        <f t="shared" si="236"/>
        <v>0.11291065079868916</v>
      </c>
      <c r="BZ2407">
        <v>0</v>
      </c>
      <c r="CA2407">
        <f t="shared" si="237"/>
        <v>2.6391440903361513E-2</v>
      </c>
      <c r="CC2407">
        <v>0.11291065079868916</v>
      </c>
      <c r="CD2407">
        <v>2.6391440903361513E-2</v>
      </c>
    </row>
    <row r="2408" spans="1:82" x14ac:dyDescent="0.3">
      <c r="A2408">
        <v>0</v>
      </c>
      <c r="B2408" t="s">
        <v>1505</v>
      </c>
      <c r="C2408" t="s">
        <v>1507</v>
      </c>
      <c r="D2408">
        <v>47015</v>
      </c>
      <c r="E2408" s="2">
        <f t="shared" si="240"/>
        <v>0.65430515811603551</v>
      </c>
      <c r="F2408" s="2" t="s">
        <v>1941</v>
      </c>
      <c r="G2408" s="3">
        <v>944</v>
      </c>
      <c r="H2408" s="1">
        <v>0.37526138976236689</v>
      </c>
      <c r="I2408" s="1">
        <f t="shared" si="238"/>
        <v>-12.577751061489131</v>
      </c>
      <c r="J2408" s="1">
        <v>2.63560805449</v>
      </c>
      <c r="K2408" s="1">
        <v>325.88830032200002</v>
      </c>
      <c r="L2408" s="2">
        <v>0.1261668573000001</v>
      </c>
      <c r="M2408" s="2">
        <v>2.8116582487510968E-3</v>
      </c>
      <c r="N2408" s="7">
        <v>0</v>
      </c>
      <c r="O2408" s="2">
        <v>6.2624287328024641E-3</v>
      </c>
      <c r="P2408" s="3">
        <v>-2824.6215860011998</v>
      </c>
      <c r="Q2408" s="3">
        <v>-82.358472303405605</v>
      </c>
      <c r="R2408" s="3">
        <v>-4768.5105138274557</v>
      </c>
      <c r="S2408" s="3">
        <v>-3.179116112082832</v>
      </c>
      <c r="T2408" s="3">
        <v>-1727.5838065727685</v>
      </c>
      <c r="V2408">
        <v>47015</v>
      </c>
      <c r="W2408" s="2">
        <v>0.64365628026838217</v>
      </c>
      <c r="X2408" s="2">
        <v>1.0067023422648026E-2</v>
      </c>
      <c r="Y2408" s="2">
        <v>0.4969332790361799</v>
      </c>
      <c r="Z2408" s="2">
        <v>0.75161048864806168</v>
      </c>
      <c r="AA2408" s="2">
        <v>0.93931942765647569</v>
      </c>
      <c r="AB2408" s="2">
        <v>0.31142729058581098</v>
      </c>
      <c r="AC2408" s="2">
        <v>2.8116582487510968E-3</v>
      </c>
      <c r="AD2408" s="2">
        <v>0</v>
      </c>
      <c r="AE2408" s="2">
        <v>6.2624287328024641E-3</v>
      </c>
      <c r="AF2408">
        <v>14426.815955954367</v>
      </c>
      <c r="AG2408">
        <v>10.965243078711602</v>
      </c>
      <c r="AH2408">
        <v>2060.8835068290273</v>
      </c>
      <c r="AI2408">
        <v>3237.1943392731355</v>
      </c>
      <c r="AJ2408">
        <v>0.13740545057818238</v>
      </c>
      <c r="AK2408">
        <v>9658.3054421269117</v>
      </c>
      <c r="AL2408">
        <v>7.7861269666287702</v>
      </c>
      <c r="AM2408">
        <v>1463.3784707203563</v>
      </c>
      <c r="AN2408">
        <v>2107.1155688090371</v>
      </c>
      <c r="AO2408">
        <v>9.5933859018887083E-2</v>
      </c>
      <c r="AP2408">
        <v>-4768.5105138274557</v>
      </c>
      <c r="AQ2408">
        <v>-3.1791161120828315</v>
      </c>
      <c r="AR2408">
        <v>-597.50503610867099</v>
      </c>
      <c r="AS2408">
        <v>-1130.0787704640984</v>
      </c>
      <c r="AT2408">
        <v>-4.1471591559295293E-2</v>
      </c>
      <c r="AU2408" s="3">
        <v>-530859.38087306544</v>
      </c>
      <c r="AV2408" s="3">
        <v>-15478.451284702049</v>
      </c>
      <c r="AW2408">
        <v>9044.6380843129991</v>
      </c>
      <c r="AX2408">
        <v>1699849.2815657849</v>
      </c>
      <c r="AY2408">
        <v>263.717652960294</v>
      </c>
      <c r="AZ2408">
        <v>49563.095697357654</v>
      </c>
      <c r="BA2408">
        <v>6220.0164983117993</v>
      </c>
      <c r="BB2408">
        <v>1168989.9006927195</v>
      </c>
      <c r="BC2408">
        <v>181.35918065688838</v>
      </c>
      <c r="BD2408">
        <v>34084.644412655602</v>
      </c>
      <c r="BE2408">
        <v>-2824.6215860011998</v>
      </c>
      <c r="BF2408">
        <v>-530859.38087306544</v>
      </c>
      <c r="BG2408">
        <v>-82.358472303405605</v>
      </c>
      <c r="BH2408">
        <v>-15478.451284702049</v>
      </c>
      <c r="BI2408">
        <v>0.55137995388601235</v>
      </c>
      <c r="BJ2408">
        <v>0.92664134364837925</v>
      </c>
      <c r="BK2408">
        <v>0.37526138976236689</v>
      </c>
      <c r="BL2408">
        <v>30.997148369485299</v>
      </c>
      <c r="BM2408">
        <v>18.419397307996167</v>
      </c>
      <c r="BN2408">
        <f t="shared" si="235"/>
        <v>-12.577751061489131</v>
      </c>
      <c r="BO2408">
        <v>0.65430515811603551</v>
      </c>
      <c r="BP2408">
        <v>4.3687997936933702E-3</v>
      </c>
      <c r="BQ2408">
        <v>0.12512929553241028</v>
      </c>
      <c r="BR2408">
        <v>7.1428571428571425E-2</v>
      </c>
      <c r="BS2408">
        <v>3.4482758620689655E-2</v>
      </c>
      <c r="BT2408">
        <v>0.3888888888888889</v>
      </c>
      <c r="BU2408">
        <v>0.3601991634972363</v>
      </c>
      <c r="BV2408">
        <v>0.75161048864806168</v>
      </c>
      <c r="BW2408">
        <v>0.97439774653161382</v>
      </c>
      <c r="BX2408">
        <v>0.31142729058581098</v>
      </c>
      <c r="BY2408">
        <f t="shared" si="236"/>
        <v>0.15709476677805587</v>
      </c>
      <c r="BZ2408">
        <v>0</v>
      </c>
      <c r="CA2408">
        <f t="shared" si="237"/>
        <v>4.5805838645040457E-3</v>
      </c>
      <c r="CC2408">
        <v>0.15709476677805587</v>
      </c>
      <c r="CD2408">
        <v>4.5805838645040457E-3</v>
      </c>
    </row>
    <row r="2409" spans="1:82" x14ac:dyDescent="0.3">
      <c r="A2409">
        <v>0</v>
      </c>
      <c r="B2409" t="s">
        <v>1505</v>
      </c>
      <c r="C2409" t="s">
        <v>95</v>
      </c>
      <c r="D2409">
        <v>47017</v>
      </c>
      <c r="E2409" s="2">
        <f t="shared" si="240"/>
        <v>0.65217363327174638</v>
      </c>
      <c r="F2409" s="2" t="s">
        <v>1940</v>
      </c>
      <c r="G2409" s="3">
        <v>813</v>
      </c>
      <c r="H2409" s="1">
        <v>0.37577984164020151</v>
      </c>
      <c r="I2409" s="1">
        <f t="shared" si="238"/>
        <v>-15.330419588278176</v>
      </c>
      <c r="J2409" s="1">
        <v>3.06020411097</v>
      </c>
      <c r="K2409" s="1">
        <v>279.61235095000001</v>
      </c>
      <c r="L2409" s="2">
        <v>0.12139062059999994</v>
      </c>
      <c r="M2409" s="2">
        <v>0</v>
      </c>
      <c r="N2409" s="7">
        <v>0</v>
      </c>
      <c r="O2409" s="2">
        <v>1.5274928941697194E-2</v>
      </c>
      <c r="P2409" s="3">
        <v>-6813.8157303150037</v>
      </c>
      <c r="Q2409" s="3">
        <v>-198.67279103397004</v>
      </c>
      <c r="R2409" s="3">
        <v>-2890.1656425496258</v>
      </c>
      <c r="S2409" s="3">
        <v>-1.5224626696859433</v>
      </c>
      <c r="T2409" s="3">
        <v>-954.12853202215865</v>
      </c>
      <c r="V2409">
        <v>47017</v>
      </c>
      <c r="W2409" s="2">
        <v>0.64873011886973975</v>
      </c>
      <c r="X2409" s="2">
        <v>1.0080931773840195E-2</v>
      </c>
      <c r="Y2409" s="2">
        <v>0.53465894633962219</v>
      </c>
      <c r="Z2409" s="2">
        <v>0.87269482398589926</v>
      </c>
      <c r="AA2409" s="2">
        <v>0.80593661447963616</v>
      </c>
      <c r="AB2409" s="2">
        <v>0.29963774072692295</v>
      </c>
      <c r="AC2409" s="2">
        <v>0</v>
      </c>
      <c r="AD2409" s="2">
        <v>0</v>
      </c>
      <c r="AE2409" s="2">
        <v>1.5274928941697194E-2</v>
      </c>
      <c r="AF2409">
        <v>14380.175992200735</v>
      </c>
      <c r="AG2409">
        <v>8.3696120350969565</v>
      </c>
      <c r="AH2409">
        <v>1573.0426838577434</v>
      </c>
      <c r="AI2409">
        <v>3226.5538641750763</v>
      </c>
      <c r="AJ2409">
        <v>0.11427587269383563</v>
      </c>
      <c r="AK2409">
        <v>11490.010349651109</v>
      </c>
      <c r="AL2409">
        <v>6.8471493654110125</v>
      </c>
      <c r="AM2409">
        <v>1286.9005360552785</v>
      </c>
      <c r="AN2409">
        <v>2558.5674799553817</v>
      </c>
      <c r="AO2409">
        <v>9.2723341364021564E-2</v>
      </c>
      <c r="AP2409">
        <v>-2890.1656425496258</v>
      </c>
      <c r="AQ2409">
        <v>-1.522462669685944</v>
      </c>
      <c r="AR2409">
        <v>-286.14214780246493</v>
      </c>
      <c r="AS2409">
        <v>-667.98638421969463</v>
      </c>
      <c r="AT2409">
        <v>-2.1552531329814065E-2</v>
      </c>
      <c r="AU2409" s="3">
        <v>-1280588.5283554017</v>
      </c>
      <c r="AV2409" s="3">
        <v>-37338.56434692433</v>
      </c>
      <c r="AW2409">
        <v>27530.677649739006</v>
      </c>
      <c r="AX2409">
        <v>5174115.5574919488</v>
      </c>
      <c r="AY2409">
        <v>802.72152699928199</v>
      </c>
      <c r="AZ2409">
        <v>150863.48378424507</v>
      </c>
      <c r="BA2409">
        <v>20716.861919424002</v>
      </c>
      <c r="BB2409">
        <v>3893527.0291365469</v>
      </c>
      <c r="BC2409">
        <v>604.04873596531195</v>
      </c>
      <c r="BD2409">
        <v>113524.91943732073</v>
      </c>
      <c r="BE2409">
        <v>-6813.8157303150037</v>
      </c>
      <c r="BF2409">
        <v>-1280588.5283554017</v>
      </c>
      <c r="BG2409">
        <v>-198.67279103397004</v>
      </c>
      <c r="BH2409">
        <v>-37338.56434692433</v>
      </c>
      <c r="BI2409">
        <v>0.62100291623525383</v>
      </c>
      <c r="BJ2409">
        <v>0.99678275787545534</v>
      </c>
      <c r="BK2409">
        <v>0.37577984164020151</v>
      </c>
      <c r="BL2409">
        <v>37.092939130439127</v>
      </c>
      <c r="BM2409">
        <v>21.762519542160952</v>
      </c>
      <c r="BN2409">
        <f t="shared" si="235"/>
        <v>-15.330419588278176</v>
      </c>
      <c r="BO2409">
        <v>0.65217363327174638</v>
      </c>
      <c r="BP2409">
        <v>4.9044205403448934E-3</v>
      </c>
      <c r="BQ2409">
        <v>0.14542812930589272</v>
      </c>
      <c r="BR2409">
        <v>0.19642857142857142</v>
      </c>
      <c r="BS2409">
        <v>3.4482758620689655E-2</v>
      </c>
      <c r="BT2409">
        <v>0.33333333333333331</v>
      </c>
      <c r="BU2409">
        <v>0.43902954389571708</v>
      </c>
      <c r="BV2409">
        <v>0.87269482398589926</v>
      </c>
      <c r="BW2409">
        <v>0.83603383244775542</v>
      </c>
      <c r="BX2409">
        <v>0.29963774072692295</v>
      </c>
      <c r="BY2409">
        <f t="shared" si="236"/>
        <v>0</v>
      </c>
      <c r="BZ2409">
        <v>0</v>
      </c>
      <c r="CA2409">
        <f t="shared" si="237"/>
        <v>1.1632853663389654E-2</v>
      </c>
      <c r="CC2409">
        <v>0</v>
      </c>
      <c r="CD2409">
        <v>1.1632853663389654E-2</v>
      </c>
    </row>
    <row r="2410" spans="1:82" x14ac:dyDescent="0.3">
      <c r="A2410">
        <v>0</v>
      </c>
      <c r="B2410" t="s">
        <v>1505</v>
      </c>
      <c r="C2410" t="s">
        <v>692</v>
      </c>
      <c r="D2410">
        <v>47019</v>
      </c>
      <c r="E2410" s="2">
        <f t="shared" si="240"/>
        <v>0.66375329284270301</v>
      </c>
      <c r="F2410" s="2" t="s">
        <v>1940</v>
      </c>
      <c r="G2410" s="3">
        <v>8742</v>
      </c>
      <c r="H2410" s="1">
        <v>23.980183753168816</v>
      </c>
      <c r="I2410" s="1">
        <f t="shared" si="238"/>
        <v>-18.677852181560255</v>
      </c>
      <c r="J2410" s="1">
        <v>2.5882934010200001</v>
      </c>
      <c r="K2410" s="1">
        <v>187.65794064100001</v>
      </c>
      <c r="L2410" s="2">
        <v>8.8952869490000142E-2</v>
      </c>
      <c r="M2410" s="2">
        <v>3.6849156834960768E-2</v>
      </c>
      <c r="N2410" s="7">
        <v>0</v>
      </c>
      <c r="O2410" s="2">
        <v>9.1365482718936894E-3</v>
      </c>
      <c r="P2410" s="3">
        <v>441416.41356730001</v>
      </c>
      <c r="Q2410" s="3">
        <v>12870.531631997404</v>
      </c>
      <c r="R2410" s="3">
        <v>229494.1475639352</v>
      </c>
      <c r="S2410" s="3">
        <v>181.7591329237755</v>
      </c>
      <c r="T2410" s="3">
        <v>51349.140736124195</v>
      </c>
      <c r="V2410">
        <v>47019</v>
      </c>
      <c r="W2410" s="2">
        <v>0.69087255415411886</v>
      </c>
      <c r="X2410" s="2">
        <v>0.64330911228417509</v>
      </c>
      <c r="Y2410" s="2">
        <v>0.51529989534724585</v>
      </c>
      <c r="Z2410" s="2">
        <v>0.73811751508007728</v>
      </c>
      <c r="AA2410" s="2">
        <v>0.54089315027243812</v>
      </c>
      <c r="AB2410" s="2">
        <v>0.21956916204414306</v>
      </c>
      <c r="AC2410" s="2">
        <v>3.6849156834960768E-2</v>
      </c>
      <c r="AD2410" s="2">
        <v>0</v>
      </c>
      <c r="AE2410" s="2">
        <v>9.1365482718936894E-3</v>
      </c>
      <c r="AF2410">
        <v>174882.00071983965</v>
      </c>
      <c r="AG2410">
        <v>130.76685090285341</v>
      </c>
      <c r="AH2410">
        <v>24577.22499457133</v>
      </c>
      <c r="AI2410">
        <v>13448.289231387302</v>
      </c>
      <c r="AJ2410">
        <v>1.6465445490854098</v>
      </c>
      <c r="AK2410">
        <v>404376.14828377485</v>
      </c>
      <c r="AL2410">
        <v>312.52598382662893</v>
      </c>
      <c r="AM2410">
        <v>58738.291609262989</v>
      </c>
      <c r="AN2410">
        <v>30636.363352819837</v>
      </c>
      <c r="AO2410">
        <v>3.8972663499452258</v>
      </c>
      <c r="AP2410">
        <v>229494.1475639352</v>
      </c>
      <c r="AQ2410">
        <v>181.75913292377552</v>
      </c>
      <c r="AR2410">
        <v>34161.066614691663</v>
      </c>
      <c r="AS2410">
        <v>17188.074121432535</v>
      </c>
      <c r="AT2410">
        <v>2.2507218008598162</v>
      </c>
      <c r="AU2410" s="3">
        <v>82959800.76583837</v>
      </c>
      <c r="AV2410" s="3">
        <v>2418887.7149175922</v>
      </c>
      <c r="AW2410">
        <v>372059.22573690006</v>
      </c>
      <c r="AX2410">
        <v>69924810.884993002</v>
      </c>
      <c r="AY2410">
        <v>10848.260025322199</v>
      </c>
      <c r="AZ2410">
        <v>2038821.9891590541</v>
      </c>
      <c r="BA2410">
        <v>813475.63930420007</v>
      </c>
      <c r="BB2410">
        <v>152884611.65083137</v>
      </c>
      <c r="BC2410">
        <v>23718.791657319605</v>
      </c>
      <c r="BD2410">
        <v>4457709.7040766468</v>
      </c>
      <c r="BE2410">
        <v>441416.41356730001</v>
      </c>
      <c r="BF2410">
        <v>82959800.76583837</v>
      </c>
      <c r="BG2410">
        <v>12870.531631997404</v>
      </c>
      <c r="BH2410">
        <v>2418887.7149175922</v>
      </c>
      <c r="BI2410">
        <v>10.039213255939714</v>
      </c>
      <c r="BJ2410">
        <v>34.01939700910853</v>
      </c>
      <c r="BK2410">
        <v>23.980183753168816</v>
      </c>
      <c r="BL2410">
        <v>53.525181029527744</v>
      </c>
      <c r="BM2410">
        <v>34.847328847967489</v>
      </c>
      <c r="BN2410">
        <f t="shared" si="235"/>
        <v>-18.677852181560255</v>
      </c>
      <c r="BO2410">
        <v>0.66375329284270301</v>
      </c>
      <c r="BP2410">
        <v>8.0693247616222111E-2</v>
      </c>
      <c r="BQ2410">
        <v>0.1072036000482104</v>
      </c>
      <c r="BR2410">
        <v>1.1904761904761904E-2</v>
      </c>
      <c r="BS2410">
        <v>0.2413793103448276</v>
      </c>
      <c r="BT2410">
        <v>0.66666666666666663</v>
      </c>
      <c r="BU2410">
        <v>0.53489266076526309</v>
      </c>
      <c r="BV2410">
        <v>0.73811751508007728</v>
      </c>
      <c r="BW2410">
        <v>0.56109247953572416</v>
      </c>
      <c r="BX2410">
        <v>0.21956916204414306</v>
      </c>
      <c r="BY2410">
        <f t="shared" si="236"/>
        <v>0.13578551080437956</v>
      </c>
      <c r="BZ2410">
        <v>0</v>
      </c>
      <c r="CA2410">
        <f t="shared" si="237"/>
        <v>9.3381715692725138E-3</v>
      </c>
      <c r="CC2410">
        <v>0.13578551080437956</v>
      </c>
      <c r="CD2410">
        <v>9.3381715692725138E-3</v>
      </c>
    </row>
    <row r="2411" spans="1:82" x14ac:dyDescent="0.3">
      <c r="A2411">
        <v>0</v>
      </c>
      <c r="B2411" t="s">
        <v>1505</v>
      </c>
      <c r="C2411" t="s">
        <v>1508</v>
      </c>
      <c r="D2411">
        <v>47021</v>
      </c>
      <c r="E2411" s="2">
        <f t="shared" si="240"/>
        <v>0.61852442797393725</v>
      </c>
      <c r="F2411" s="2" t="s">
        <v>1939</v>
      </c>
      <c r="G2411" s="3">
        <v>4494</v>
      </c>
      <c r="H2411" s="1">
        <v>5.7810092689998847</v>
      </c>
      <c r="I2411" s="1">
        <f t="shared" si="238"/>
        <v>-15.606466237311459</v>
      </c>
      <c r="J2411" s="1">
        <v>2.8110554612800001</v>
      </c>
      <c r="K2411" s="1">
        <v>303.03932031300002</v>
      </c>
      <c r="L2411" s="2">
        <v>0.11391813424999997</v>
      </c>
      <c r="M2411" s="2">
        <v>6.8677277014032485E-3</v>
      </c>
      <c r="N2411" s="7">
        <v>0</v>
      </c>
      <c r="O2411" s="2">
        <v>2.7513535764879271E-3</v>
      </c>
      <c r="P2411" s="3">
        <v>79267.622246329993</v>
      </c>
      <c r="Q2411" s="3">
        <v>2311.2335838845397</v>
      </c>
      <c r="R2411" s="3">
        <v>49904.912573636873</v>
      </c>
      <c r="S2411" s="3">
        <v>38.889739211840585</v>
      </c>
      <c r="T2411" s="3">
        <v>11581.055257468197</v>
      </c>
      <c r="V2411">
        <v>47021</v>
      </c>
      <c r="W2411" s="2">
        <v>0.6593419287777883</v>
      </c>
      <c r="X2411" s="2">
        <v>0.15508538129760857</v>
      </c>
      <c r="Y2411" s="2">
        <v>0.45880271435251874</v>
      </c>
      <c r="Z2411" s="2">
        <v>0.80164376689852757</v>
      </c>
      <c r="AA2411" s="2">
        <v>0.87346100069428734</v>
      </c>
      <c r="AB2411" s="2">
        <v>0.28119283191551875</v>
      </c>
      <c r="AC2411" s="2">
        <v>6.8677277014032485E-3</v>
      </c>
      <c r="AD2411" s="2">
        <v>0</v>
      </c>
      <c r="AE2411" s="2">
        <v>2.7513535764879271E-3</v>
      </c>
      <c r="AF2411">
        <v>29872.979732006108</v>
      </c>
      <c r="AG2411">
        <v>17.488713667536427</v>
      </c>
      <c r="AH2411">
        <v>3286.9496183860338</v>
      </c>
      <c r="AI2411">
        <v>2856.7528256110973</v>
      </c>
      <c r="AJ2411">
        <v>0.23829657276278773</v>
      </c>
      <c r="AK2411">
        <v>79777.892305642978</v>
      </c>
      <c r="AL2411">
        <v>56.378452879377001</v>
      </c>
      <c r="AM2411">
        <v>10596.155766507422</v>
      </c>
      <c r="AN2411">
        <v>7128.6019349579065</v>
      </c>
      <c r="AO2411">
        <v>0.72210410075735776</v>
      </c>
      <c r="AP2411">
        <v>49904.912573636873</v>
      </c>
      <c r="AQ2411">
        <v>38.889739211840578</v>
      </c>
      <c r="AR2411">
        <v>7309.2061481213877</v>
      </c>
      <c r="AS2411">
        <v>4271.8491093468092</v>
      </c>
      <c r="AT2411">
        <v>0.48380752799457005</v>
      </c>
      <c r="AU2411" s="3">
        <v>14897556.924975259</v>
      </c>
      <c r="AV2411" s="3">
        <v>434373.23975526041</v>
      </c>
      <c r="AW2411">
        <v>68025.689238310006</v>
      </c>
      <c r="AX2411">
        <v>12784748.035447983</v>
      </c>
      <c r="AY2411">
        <v>1983.4486399237799</v>
      </c>
      <c r="AZ2411">
        <v>372769.33738727518</v>
      </c>
      <c r="BA2411">
        <v>147293.31148464</v>
      </c>
      <c r="BB2411">
        <v>27682304.960423242</v>
      </c>
      <c r="BC2411">
        <v>4294.6822238083196</v>
      </c>
      <c r="BD2411">
        <v>807142.57714253559</v>
      </c>
      <c r="BE2411">
        <v>79267.622246329993</v>
      </c>
      <c r="BF2411">
        <v>14897556.924975259</v>
      </c>
      <c r="BG2411">
        <v>2311.2335838845397</v>
      </c>
      <c r="BH2411">
        <v>434373.23975526041</v>
      </c>
      <c r="BI2411">
        <v>2.3999348157469762</v>
      </c>
      <c r="BJ2411">
        <v>8.1809440847468604</v>
      </c>
      <c r="BK2411">
        <v>5.7810092689998847</v>
      </c>
      <c r="BL2411">
        <v>46.34734547293602</v>
      </c>
      <c r="BM2411">
        <v>30.740879235624561</v>
      </c>
      <c r="BN2411">
        <f t="shared" si="235"/>
        <v>-15.606466237311459</v>
      </c>
      <c r="BO2411">
        <v>0.61852442797393725</v>
      </c>
      <c r="BP2411">
        <v>1.7975754520186942E-2</v>
      </c>
      <c r="BQ2411">
        <v>0.10053237833515845</v>
      </c>
      <c r="BR2411">
        <v>3.5714285714285712E-2</v>
      </c>
      <c r="BS2411">
        <v>6.8965517241379309E-2</v>
      </c>
      <c r="BT2411">
        <v>0.27777777777777779</v>
      </c>
      <c r="BU2411">
        <v>0.44693491359033971</v>
      </c>
      <c r="BV2411">
        <v>0.80164376689852757</v>
      </c>
      <c r="BW2411">
        <v>0.90607987623888731</v>
      </c>
      <c r="BX2411">
        <v>0.28119283191551875</v>
      </c>
      <c r="BY2411">
        <f t="shared" si="236"/>
        <v>8.1275254704452835E-2</v>
      </c>
      <c r="BZ2411">
        <v>0</v>
      </c>
      <c r="CA2411">
        <f t="shared" si="237"/>
        <v>2.2279214714506896E-3</v>
      </c>
      <c r="CC2411">
        <v>8.1275254704452835E-2</v>
      </c>
      <c r="CD2411">
        <v>2.2279214714506896E-3</v>
      </c>
    </row>
    <row r="2412" spans="1:82" x14ac:dyDescent="0.3">
      <c r="A2412">
        <v>0</v>
      </c>
      <c r="B2412" t="s">
        <v>1505</v>
      </c>
      <c r="C2412" t="s">
        <v>1412</v>
      </c>
      <c r="D2412">
        <v>47023</v>
      </c>
      <c r="E2412" s="2">
        <f t="shared" si="240"/>
        <v>0.63188740294448542</v>
      </c>
      <c r="F2412" s="2" t="s">
        <v>1940</v>
      </c>
      <c r="G2412" s="3">
        <v>2307</v>
      </c>
      <c r="H2412" s="1">
        <v>2.7185926387989348</v>
      </c>
      <c r="I2412" s="1">
        <f t="shared" si="238"/>
        <v>-20.550254822555456</v>
      </c>
      <c r="J2412" s="1">
        <v>2.7559900063299998</v>
      </c>
      <c r="K2412" s="1">
        <v>272.92566127700002</v>
      </c>
      <c r="L2412" s="2">
        <v>9.914593539999994E-2</v>
      </c>
      <c r="M2412" s="2">
        <v>1.1546108688215328E-4</v>
      </c>
      <c r="N2412" s="7">
        <v>0</v>
      </c>
      <c r="O2412" s="2">
        <v>1.4537124014752718E-2</v>
      </c>
      <c r="P2412" s="3">
        <v>15565.987325520002</v>
      </c>
      <c r="Q2412" s="3">
        <v>453.86289702576011</v>
      </c>
      <c r="R2412" s="3">
        <v>18536.554364727654</v>
      </c>
      <c r="S2412" s="3">
        <v>14.203956435253174</v>
      </c>
      <c r="T2412" s="3">
        <v>5075.590191408367</v>
      </c>
      <c r="V2412">
        <v>47023</v>
      </c>
      <c r="W2412" s="2">
        <v>0.64265895371426296</v>
      </c>
      <c r="X2412" s="2">
        <v>7.293085971023601E-2</v>
      </c>
      <c r="Y2412" s="2">
        <v>0.60961264340947441</v>
      </c>
      <c r="Z2412" s="2">
        <v>0.7859404556902887</v>
      </c>
      <c r="AA2412" s="2">
        <v>0.78666333124009424</v>
      </c>
      <c r="AB2412" s="2">
        <v>0.24472948518325185</v>
      </c>
      <c r="AC2412" s="2">
        <v>1.1546108688215328E-4</v>
      </c>
      <c r="AD2412" s="2">
        <v>0</v>
      </c>
      <c r="AE2412" s="2">
        <v>1.4537124014752718E-2</v>
      </c>
      <c r="AF2412">
        <v>28911.374911917588</v>
      </c>
      <c r="AG2412">
        <v>20.217011427368526</v>
      </c>
      <c r="AH2412">
        <v>3799.7247401590043</v>
      </c>
      <c r="AI2412">
        <v>3903.8417468733714</v>
      </c>
      <c r="AJ2412">
        <v>0.25978915048345247</v>
      </c>
      <c r="AK2412">
        <v>47447.929276645242</v>
      </c>
      <c r="AL2412">
        <v>34.420967862621701</v>
      </c>
      <c r="AM2412">
        <v>6469.3144007806259</v>
      </c>
      <c r="AN2412">
        <v>6309.8422776601174</v>
      </c>
      <c r="AO2412">
        <v>0.43735660339542554</v>
      </c>
      <c r="AP2412">
        <v>18536.554364727654</v>
      </c>
      <c r="AQ2412">
        <v>14.203956435253176</v>
      </c>
      <c r="AR2412">
        <v>2669.5896606216215</v>
      </c>
      <c r="AS2412">
        <v>2406.0005307867459</v>
      </c>
      <c r="AT2412">
        <v>0.17756745291197307</v>
      </c>
      <c r="AU2412" s="3">
        <v>2925471.6579582291</v>
      </c>
      <c r="AV2412" s="3">
        <v>85298.992867021356</v>
      </c>
      <c r="AW2412">
        <v>42107.915872850004</v>
      </c>
      <c r="AX2412">
        <v>7913761.70914343</v>
      </c>
      <c r="AY2412">
        <v>1227.7551231482998</v>
      </c>
      <c r="AZ2412">
        <v>230744.29784449146</v>
      </c>
      <c r="BA2412">
        <v>57673.903198370004</v>
      </c>
      <c r="BB2412">
        <v>10839233.367101658</v>
      </c>
      <c r="BC2412">
        <v>1681.6180201740599</v>
      </c>
      <c r="BD2412">
        <v>316043.29071151279</v>
      </c>
      <c r="BE2412">
        <v>15565.987325520002</v>
      </c>
      <c r="BF2412">
        <v>2925471.6579582291</v>
      </c>
      <c r="BG2412">
        <v>453.86289702576011</v>
      </c>
      <c r="BH2412">
        <v>85298.992867021356</v>
      </c>
      <c r="BI2412">
        <v>1.6126503923172175</v>
      </c>
      <c r="BJ2412">
        <v>4.3312430311161521</v>
      </c>
      <c r="BK2412">
        <v>2.7185926387989348</v>
      </c>
      <c r="BL2412">
        <v>45.844923057239022</v>
      </c>
      <c r="BM2412">
        <v>25.294668234683567</v>
      </c>
      <c r="BN2412">
        <f t="shared" si="235"/>
        <v>-20.550254822555456</v>
      </c>
      <c r="BO2412">
        <v>0.63188740294448542</v>
      </c>
      <c r="BP2412">
        <v>1.2339874714613812E-2</v>
      </c>
      <c r="BQ2412">
        <v>0.17217410510264342</v>
      </c>
      <c r="BR2412">
        <v>7.7380952380952384E-2</v>
      </c>
      <c r="BS2412">
        <v>3.4482758620689655E-2</v>
      </c>
      <c r="BT2412">
        <v>0.33333333333333331</v>
      </c>
      <c r="BU2412">
        <v>0.58851415968978049</v>
      </c>
      <c r="BV2412">
        <v>0.7859404556902887</v>
      </c>
      <c r="BW2412">
        <v>0.81604080004159152</v>
      </c>
      <c r="BX2412">
        <v>0.24472948518325185</v>
      </c>
      <c r="BY2412">
        <f t="shared" si="236"/>
        <v>2.410843688689661E-3</v>
      </c>
      <c r="BZ2412">
        <v>0</v>
      </c>
      <c r="CA2412">
        <f t="shared" si="237"/>
        <v>1.3402348663939469E-2</v>
      </c>
      <c r="CC2412">
        <v>2.410843688689661E-3</v>
      </c>
      <c r="CD2412">
        <v>1.3402348663939469E-2</v>
      </c>
    </row>
    <row r="2413" spans="1:82" x14ac:dyDescent="0.3">
      <c r="A2413">
        <v>0</v>
      </c>
      <c r="B2413" t="s">
        <v>1505</v>
      </c>
      <c r="C2413" t="s">
        <v>968</v>
      </c>
      <c r="D2413">
        <v>47025</v>
      </c>
      <c r="E2413" s="2">
        <f t="shared" si="240"/>
        <v>0.62802786197305194</v>
      </c>
      <c r="F2413" s="2" t="s">
        <v>1940</v>
      </c>
      <c r="G2413" s="3">
        <v>4250</v>
      </c>
      <c r="H2413" s="1">
        <v>4.9857337539468958</v>
      </c>
      <c r="I2413" s="1">
        <f t="shared" si="238"/>
        <v>-10.258936843172069</v>
      </c>
      <c r="J2413" s="1">
        <v>2.6921052086900001</v>
      </c>
      <c r="K2413" s="1">
        <v>289.98919291200002</v>
      </c>
      <c r="L2413" s="2">
        <v>9.3882343039999983E-2</v>
      </c>
      <c r="M2413" s="2">
        <v>8.3498042605803634E-3</v>
      </c>
      <c r="N2413" s="7">
        <v>0</v>
      </c>
      <c r="O2413" s="2">
        <v>7.7836830095522433E-2</v>
      </c>
      <c r="P2413" s="3">
        <v>103752.24062577001</v>
      </c>
      <c r="Q2413" s="3">
        <v>3025.1401031352589</v>
      </c>
      <c r="R2413" s="3">
        <v>106216.18589967524</v>
      </c>
      <c r="S2413" s="3">
        <v>79.52959344879001</v>
      </c>
      <c r="T2413" s="3">
        <v>21178.476038307821</v>
      </c>
      <c r="V2413">
        <v>47025</v>
      </c>
      <c r="W2413" s="2">
        <v>0.60847014418046086</v>
      </c>
      <c r="X2413" s="2">
        <v>0.13375076639740069</v>
      </c>
      <c r="Y2413" s="2">
        <v>0.32551633023973398</v>
      </c>
      <c r="Z2413" s="2">
        <v>0.76772208521233309</v>
      </c>
      <c r="AA2413" s="2">
        <v>0.83584615478223889</v>
      </c>
      <c r="AB2413" s="2">
        <v>0.23173695812422238</v>
      </c>
      <c r="AC2413" s="2">
        <v>8.3498042605803634E-3</v>
      </c>
      <c r="AD2413" s="2">
        <v>0</v>
      </c>
      <c r="AE2413" s="2">
        <v>7.7836830095522433E-2</v>
      </c>
      <c r="AF2413">
        <v>98963.546288383193</v>
      </c>
      <c r="AG2413">
        <v>74.711325049299575</v>
      </c>
      <c r="AH2413">
        <v>14041.762363332418</v>
      </c>
      <c r="AI2413">
        <v>5784.4629302401954</v>
      </c>
      <c r="AJ2413">
        <v>0.93806790845318311</v>
      </c>
      <c r="AK2413">
        <v>205179.73218805843</v>
      </c>
      <c r="AL2413">
        <v>154.2409184980896</v>
      </c>
      <c r="AM2413">
        <v>28989.103363153397</v>
      </c>
      <c r="AN2413">
        <v>12015.59796872703</v>
      </c>
      <c r="AO2413">
        <v>1.939061252883362</v>
      </c>
      <c r="AP2413">
        <v>106216.18589967524</v>
      </c>
      <c r="AQ2413">
        <v>79.529593448790024</v>
      </c>
      <c r="AR2413">
        <v>14947.340999820979</v>
      </c>
      <c r="AS2413">
        <v>6231.1350384868347</v>
      </c>
      <c r="AT2413">
        <v>1.0009933444301788</v>
      </c>
      <c r="AU2413" s="3">
        <v>19499196.103207216</v>
      </c>
      <c r="AV2413" s="3">
        <v>568544.83098324051</v>
      </c>
      <c r="AW2413">
        <v>81151.011098579998</v>
      </c>
      <c r="AX2413">
        <v>15251521.025867125</v>
      </c>
      <c r="AY2413">
        <v>2366.1482065700402</v>
      </c>
      <c r="AZ2413">
        <v>444693.89394277334</v>
      </c>
      <c r="BA2413">
        <v>184903.25172435</v>
      </c>
      <c r="BB2413">
        <v>34750717.129074343</v>
      </c>
      <c r="BC2413">
        <v>5391.2883097052991</v>
      </c>
      <c r="BD2413">
        <v>1013238.7249260138</v>
      </c>
      <c r="BE2413">
        <v>103752.24062577001</v>
      </c>
      <c r="BF2413">
        <v>19499196.103207216</v>
      </c>
      <c r="BG2413">
        <v>3025.1401031352589</v>
      </c>
      <c r="BH2413">
        <v>568544.83098324051</v>
      </c>
      <c r="BI2413">
        <v>2.2470177084259624</v>
      </c>
      <c r="BJ2413">
        <v>7.2327514623728586</v>
      </c>
      <c r="BK2413">
        <v>4.9857337539468958</v>
      </c>
      <c r="BL2413">
        <v>41.063704955966365</v>
      </c>
      <c r="BM2413">
        <v>30.804768112794296</v>
      </c>
      <c r="BN2413">
        <f t="shared" si="235"/>
        <v>-10.258936843172069</v>
      </c>
      <c r="BO2413">
        <v>0.62802786197305194</v>
      </c>
      <c r="BP2413">
        <v>1.7088983585690675E-2</v>
      </c>
      <c r="BQ2413">
        <v>9.3323213342098379E-2</v>
      </c>
      <c r="BR2413">
        <v>6.5476190476190479E-2</v>
      </c>
      <c r="BS2413">
        <v>0.13793103448275862</v>
      </c>
      <c r="BT2413">
        <v>0.44444444444444442</v>
      </c>
      <c r="BU2413">
        <v>0.29379341753676436</v>
      </c>
      <c r="BV2413">
        <v>0.76772208521233309</v>
      </c>
      <c r="BW2413">
        <v>0.86706032653759224</v>
      </c>
      <c r="BX2413">
        <v>0.23173695812422238</v>
      </c>
      <c r="BY2413">
        <f t="shared" si="236"/>
        <v>7.2776977401402695E-2</v>
      </c>
      <c r="BZ2413">
        <v>0</v>
      </c>
      <c r="CA2413">
        <f t="shared" si="237"/>
        <v>7.5063552748490123E-2</v>
      </c>
      <c r="CC2413">
        <v>7.2776977401402695E-2</v>
      </c>
      <c r="CD2413">
        <v>7.5063552748490123E-2</v>
      </c>
    </row>
    <row r="2414" spans="1:82" x14ac:dyDescent="0.3">
      <c r="A2414">
        <v>1</v>
      </c>
      <c r="B2414" t="s">
        <v>1505</v>
      </c>
      <c r="C2414" t="s">
        <v>18</v>
      </c>
      <c r="D2414">
        <v>47027</v>
      </c>
      <c r="E2414" s="2">
        <v>0</v>
      </c>
      <c r="F2414" s="2" t="s">
        <v>1954</v>
      </c>
      <c r="G2414" s="3">
        <v>-999</v>
      </c>
      <c r="H2414" s="1">
        <v>0.37527198381478122</v>
      </c>
      <c r="I2414" s="1">
        <f t="shared" si="238"/>
        <v>-999</v>
      </c>
      <c r="J2414" s="1">
        <v>-999</v>
      </c>
      <c r="K2414" s="1">
        <v>-999</v>
      </c>
      <c r="L2414" s="2">
        <v>-999</v>
      </c>
      <c r="M2414" s="2">
        <v>-999</v>
      </c>
      <c r="N2414" s="7">
        <v>-999</v>
      </c>
      <c r="O2414" s="2">
        <v>-999</v>
      </c>
      <c r="P2414" s="3">
        <v>-999</v>
      </c>
      <c r="Q2414" s="3">
        <v>-999</v>
      </c>
      <c r="R2414" s="3">
        <v>-999</v>
      </c>
      <c r="S2414" s="3">
        <v>-999</v>
      </c>
      <c r="T2414" s="3">
        <v>-999</v>
      </c>
      <c r="V2414">
        <v>47027</v>
      </c>
      <c r="W2414" s="2">
        <v>-999</v>
      </c>
      <c r="X2414" s="2">
        <v>1.0067307626077169E-2</v>
      </c>
      <c r="Y2414" s="2">
        <v>-999</v>
      </c>
      <c r="Z2414" s="2">
        <v>-999</v>
      </c>
      <c r="AA2414" s="2">
        <v>-999</v>
      </c>
      <c r="AB2414" s="2">
        <v>-999</v>
      </c>
      <c r="AC2414" s="2">
        <v>-999</v>
      </c>
      <c r="AD2414" s="2">
        <v>-999</v>
      </c>
      <c r="AE2414" s="2">
        <v>-999</v>
      </c>
      <c r="AF2414" s="2">
        <v>-999</v>
      </c>
      <c r="AG2414" s="2">
        <v>-999</v>
      </c>
      <c r="AH2414" s="2">
        <v>-999</v>
      </c>
      <c r="AI2414" s="2">
        <v>-999</v>
      </c>
      <c r="AJ2414" s="2">
        <v>-999</v>
      </c>
      <c r="AK2414" s="2">
        <v>-999</v>
      </c>
      <c r="AL2414" s="2">
        <v>-999</v>
      </c>
      <c r="AM2414" s="2">
        <v>-999</v>
      </c>
      <c r="AN2414" s="2">
        <v>-999</v>
      </c>
      <c r="AO2414" s="2">
        <v>-999</v>
      </c>
      <c r="AP2414" s="2">
        <v>-999</v>
      </c>
      <c r="AQ2414" s="2">
        <v>-999</v>
      </c>
      <c r="AR2414" s="2">
        <v>-999</v>
      </c>
      <c r="AS2414" s="2">
        <v>-999</v>
      </c>
      <c r="AT2414" s="2">
        <v>-999</v>
      </c>
      <c r="AU2414" s="2">
        <v>-999</v>
      </c>
      <c r="AV2414" s="2">
        <v>-999</v>
      </c>
      <c r="AW2414" s="2">
        <v>-999</v>
      </c>
      <c r="AX2414" s="2">
        <v>-999</v>
      </c>
      <c r="AY2414" s="2">
        <v>-999</v>
      </c>
      <c r="AZ2414" s="2">
        <v>-999</v>
      </c>
      <c r="BA2414" s="2">
        <v>-999</v>
      </c>
      <c r="BB2414" s="2">
        <v>-999</v>
      </c>
      <c r="BC2414" s="2">
        <v>-999</v>
      </c>
      <c r="BD2414" s="2">
        <v>-999</v>
      </c>
      <c r="BE2414" s="2">
        <v>-999</v>
      </c>
      <c r="BF2414" s="2">
        <v>-999</v>
      </c>
      <c r="BG2414" s="2">
        <v>-999</v>
      </c>
      <c r="BH2414" s="2">
        <v>-999</v>
      </c>
      <c r="BI2414">
        <v>0</v>
      </c>
      <c r="BJ2414">
        <v>0.37527198381478122</v>
      </c>
      <c r="BK2414">
        <v>0.37527198381478122</v>
      </c>
      <c r="BL2414">
        <v>-999</v>
      </c>
      <c r="BM2414">
        <v>30.919591500967819</v>
      </c>
      <c r="BN2414">
        <f t="shared" si="235"/>
        <v>-999</v>
      </c>
      <c r="BO2414" t="s">
        <v>3748</v>
      </c>
      <c r="BP2414" t="s">
        <v>3748</v>
      </c>
      <c r="BQ2414">
        <v>8.8285619025361486E-2</v>
      </c>
      <c r="BR2414">
        <v>0</v>
      </c>
      <c r="BS2414">
        <v>0</v>
      </c>
      <c r="BT2414">
        <v>0.3888888888888889</v>
      </c>
      <c r="BU2414" t="s">
        <v>3748</v>
      </c>
      <c r="BY2414">
        <f t="shared" si="236"/>
        <v>-999</v>
      </c>
      <c r="CA2414">
        <f t="shared" si="237"/>
        <v>-999</v>
      </c>
    </row>
    <row r="2415" spans="1:82" x14ac:dyDescent="0.3">
      <c r="A2415">
        <v>0</v>
      </c>
      <c r="B2415" t="s">
        <v>1505</v>
      </c>
      <c r="C2415" t="s">
        <v>1509</v>
      </c>
      <c r="D2415">
        <v>47029</v>
      </c>
      <c r="E2415" s="2">
        <f>BO2415</f>
        <v>0.64149539671892619</v>
      </c>
      <c r="F2415" s="2" t="s">
        <v>1940</v>
      </c>
      <c r="G2415" s="3">
        <v>3554</v>
      </c>
      <c r="H2415" s="1">
        <v>4.9323810518418982</v>
      </c>
      <c r="I2415" s="1">
        <f t="shared" si="238"/>
        <v>-13.94556384865561</v>
      </c>
      <c r="J2415" s="1">
        <v>2.7144534671599998</v>
      </c>
      <c r="K2415" s="1">
        <v>211.42450807399999</v>
      </c>
      <c r="L2415" s="2">
        <v>8.5810136589999919E-2</v>
      </c>
      <c r="M2415" s="2">
        <v>8.5000315379753898E-3</v>
      </c>
      <c r="N2415" s="7">
        <v>0</v>
      </c>
      <c r="O2415" s="2">
        <v>4.2147470430505349E-3</v>
      </c>
      <c r="P2415" s="3">
        <v>106902.92975077</v>
      </c>
      <c r="Q2415" s="3">
        <v>3117.0058398852598</v>
      </c>
      <c r="R2415" s="3">
        <v>48622.289020928809</v>
      </c>
      <c r="S2415" s="3">
        <v>31.471386486180194</v>
      </c>
      <c r="T2415" s="3">
        <v>18023.885228104602</v>
      </c>
      <c r="V2415">
        <v>47029</v>
      </c>
      <c r="W2415" s="2">
        <v>0.54978761432294221</v>
      </c>
      <c r="X2415" s="2">
        <v>0.13231948964896489</v>
      </c>
      <c r="Y2415" s="2">
        <v>0.41081439444036943</v>
      </c>
      <c r="Z2415" s="2">
        <v>0.77409525797618695</v>
      </c>
      <c r="AA2415" s="2">
        <v>0.60939637207103159</v>
      </c>
      <c r="AB2415" s="2">
        <v>0.21181171438295004</v>
      </c>
      <c r="AC2415" s="2">
        <v>8.5000315379753898E-3</v>
      </c>
      <c r="AD2415" s="2">
        <v>0</v>
      </c>
      <c r="AE2415" s="2">
        <v>4.2147470430505349E-3</v>
      </c>
      <c r="AF2415">
        <v>45823.383744467275</v>
      </c>
      <c r="AG2415">
        <v>30.363792369451478</v>
      </c>
      <c r="AH2415">
        <v>5706.7808209807808</v>
      </c>
      <c r="AI2415">
        <v>11313.047270621897</v>
      </c>
      <c r="AJ2415">
        <v>0.39687488239404684</v>
      </c>
      <c r="AK2415">
        <v>94445.672765396084</v>
      </c>
      <c r="AL2415">
        <v>61.835178855631668</v>
      </c>
      <c r="AM2415">
        <v>11621.730528965867</v>
      </c>
      <c r="AN2415">
        <v>23421.982790741415</v>
      </c>
      <c r="AO2415">
        <v>0.811371637440232</v>
      </c>
      <c r="AP2415">
        <v>48622.289020928809</v>
      </c>
      <c r="AQ2415">
        <v>31.47138648618019</v>
      </c>
      <c r="AR2415">
        <v>5914.9497079850862</v>
      </c>
      <c r="AS2415">
        <v>12108.935520119518</v>
      </c>
      <c r="AT2415">
        <v>0.41449675504618516</v>
      </c>
      <c r="AU2415" s="3">
        <v>20091336.617359713</v>
      </c>
      <c r="AV2415" s="3">
        <v>585810.07754803577</v>
      </c>
      <c r="AW2415">
        <v>90977.47332142001</v>
      </c>
      <c r="AX2415">
        <v>17098306.336027678</v>
      </c>
      <c r="AY2415">
        <v>2652.6617773899602</v>
      </c>
      <c r="AZ2415">
        <v>498541.2544426691</v>
      </c>
      <c r="BA2415">
        <v>197880.40307219001</v>
      </c>
      <c r="BB2415">
        <v>37189642.953387387</v>
      </c>
      <c r="BC2415">
        <v>5769.6676172752195</v>
      </c>
      <c r="BD2415">
        <v>1084351.3319907046</v>
      </c>
      <c r="BE2415">
        <v>106902.92975077</v>
      </c>
      <c r="BF2415">
        <v>20091336.617359713</v>
      </c>
      <c r="BG2415">
        <v>3117.0058398852598</v>
      </c>
      <c r="BH2415">
        <v>585810.07754803577</v>
      </c>
      <c r="BI2415">
        <v>2.2168094193226606</v>
      </c>
      <c r="BJ2415">
        <v>7.1491904711645589</v>
      </c>
      <c r="BK2415">
        <v>4.9323810518418982</v>
      </c>
      <c r="BL2415">
        <v>46.501818772922732</v>
      </c>
      <c r="BM2415">
        <v>32.556254924267122</v>
      </c>
      <c r="BN2415">
        <f t="shared" si="235"/>
        <v>-13.94556384865561</v>
      </c>
      <c r="BO2415">
        <v>0.64149539671892619</v>
      </c>
      <c r="BP2415">
        <v>1.7220776436532768E-2</v>
      </c>
      <c r="BQ2415">
        <v>0.11630413262507314</v>
      </c>
      <c r="BR2415">
        <v>3.5714285714285712E-2</v>
      </c>
      <c r="BS2415">
        <v>0.17241379310344829</v>
      </c>
      <c r="BT2415">
        <v>0.66666666666666663</v>
      </c>
      <c r="BU2415">
        <v>0.3993703173346424</v>
      </c>
      <c r="BV2415">
        <v>0.77409525797618695</v>
      </c>
      <c r="BW2415">
        <v>0.63215391293675482</v>
      </c>
      <c r="BX2415">
        <v>0.21181171438295004</v>
      </c>
      <c r="BY2415">
        <f t="shared" si="236"/>
        <v>0.10291054139158304</v>
      </c>
      <c r="BZ2415">
        <v>0</v>
      </c>
      <c r="CA2415">
        <f t="shared" si="237"/>
        <v>4.4692258942842242E-3</v>
      </c>
      <c r="CC2415">
        <v>0.10291054139158304</v>
      </c>
      <c r="CD2415">
        <v>4.4692258942842242E-3</v>
      </c>
    </row>
    <row r="2416" spans="1:82" x14ac:dyDescent="0.3">
      <c r="A2416">
        <v>0</v>
      </c>
      <c r="B2416" t="s">
        <v>1505</v>
      </c>
      <c r="C2416" t="s">
        <v>20</v>
      </c>
      <c r="D2416">
        <v>47031</v>
      </c>
      <c r="E2416" s="2">
        <f>BO2416</f>
        <v>0.67808407032116469</v>
      </c>
      <c r="F2416" s="2" t="s">
        <v>1941</v>
      </c>
      <c r="G2416" s="3">
        <v>10558</v>
      </c>
      <c r="H2416" s="1">
        <v>13.098548004800588</v>
      </c>
      <c r="I2416" s="1">
        <f t="shared" si="238"/>
        <v>-16.288640403660771</v>
      </c>
      <c r="J2416" s="1">
        <v>2.5258650762800001</v>
      </c>
      <c r="K2416" s="1">
        <v>314.55717920900003</v>
      </c>
      <c r="L2416" s="2">
        <v>0.14279824006000008</v>
      </c>
      <c r="M2416" s="2">
        <v>1.5339997715711462E-2</v>
      </c>
      <c r="N2416" s="7">
        <v>0</v>
      </c>
      <c r="O2416" s="2">
        <v>1.2095657554553033E-2</v>
      </c>
      <c r="P2416" s="3">
        <v>152233.08024776002</v>
      </c>
      <c r="Q2416" s="3">
        <v>4438.7127767428801</v>
      </c>
      <c r="R2416" s="3">
        <v>148289.64933198673</v>
      </c>
      <c r="S2416" s="3">
        <v>118.72931209582531</v>
      </c>
      <c r="T2416" s="3">
        <v>44876.24729846522</v>
      </c>
      <c r="V2416">
        <v>47031</v>
      </c>
      <c r="W2416" s="2">
        <v>0.73464701436773672</v>
      </c>
      <c r="X2416" s="2">
        <v>0.35139077231075955</v>
      </c>
      <c r="Y2416" s="2">
        <v>0.51617065205957047</v>
      </c>
      <c r="Z2416" s="2">
        <v>0.72031449479283249</v>
      </c>
      <c r="AA2416" s="2">
        <v>0.90665933464898563</v>
      </c>
      <c r="AB2416" s="2">
        <v>0.35247980296888953</v>
      </c>
      <c r="AC2416" s="2">
        <v>1.5339997715711462E-2</v>
      </c>
      <c r="AD2416" s="2">
        <v>0</v>
      </c>
      <c r="AE2416" s="2">
        <v>1.2095657554553033E-2</v>
      </c>
      <c r="AF2416">
        <v>172334.31849956798</v>
      </c>
      <c r="AG2416">
        <v>127.97710743541727</v>
      </c>
      <c r="AH2416">
        <v>24052.901342185985</v>
      </c>
      <c r="AI2416">
        <v>27156.857685383246</v>
      </c>
      <c r="AJ2416">
        <v>1.6147182152594497</v>
      </c>
      <c r="AK2416">
        <v>320623.96783155471</v>
      </c>
      <c r="AL2416">
        <v>246.70641953124257</v>
      </c>
      <c r="AM2416">
        <v>46367.708165802047</v>
      </c>
      <c r="AN2416">
        <v>49718.298160232393</v>
      </c>
      <c r="AO2416">
        <v>3.0804196279929785</v>
      </c>
      <c r="AP2416">
        <v>148289.64933198673</v>
      </c>
      <c r="AQ2416">
        <v>118.72931209582531</v>
      </c>
      <c r="AR2416">
        <v>22314.806823616062</v>
      </c>
      <c r="AS2416">
        <v>22561.440474849147</v>
      </c>
      <c r="AT2416">
        <v>1.4657014127335288</v>
      </c>
      <c r="AU2416" s="3">
        <v>28610685.10176402</v>
      </c>
      <c r="AV2416" s="3">
        <v>834211.67926105682</v>
      </c>
      <c r="AW2416">
        <v>180623.55533393999</v>
      </c>
      <c r="AX2416">
        <v>33946390.989460684</v>
      </c>
      <c r="AY2416">
        <v>5266.5037161217197</v>
      </c>
      <c r="AZ2416">
        <v>989786.70840791601</v>
      </c>
      <c r="BA2416">
        <v>332856.63558170001</v>
      </c>
      <c r="BB2416">
        <v>62557076.0912247</v>
      </c>
      <c r="BC2416">
        <v>9705.2164928645998</v>
      </c>
      <c r="BD2416">
        <v>1823998.3876689728</v>
      </c>
      <c r="BE2416">
        <v>152233.08024776002</v>
      </c>
      <c r="BF2416">
        <v>28610685.10176402</v>
      </c>
      <c r="BG2416">
        <v>4438.7127767428801</v>
      </c>
      <c r="BH2416">
        <v>834211.67926105682</v>
      </c>
      <c r="BI2416">
        <v>5.2145735519094218</v>
      </c>
      <c r="BJ2416">
        <v>18.313121556710009</v>
      </c>
      <c r="BK2416">
        <v>13.098548004800588</v>
      </c>
      <c r="BL2416">
        <v>40.023768476540845</v>
      </c>
      <c r="BM2416">
        <v>23.735128072880073</v>
      </c>
      <c r="BN2416">
        <f t="shared" si="235"/>
        <v>-16.288640403660771</v>
      </c>
      <c r="BO2416">
        <v>0.67808407032116469</v>
      </c>
      <c r="BP2416">
        <v>4.2818669249235677E-2</v>
      </c>
      <c r="BQ2416">
        <v>0.18552860063078674</v>
      </c>
      <c r="BR2416">
        <v>0.14285714285714285</v>
      </c>
      <c r="BS2416">
        <v>3.4482758620689655E-2</v>
      </c>
      <c r="BT2416">
        <v>0.3888888888888889</v>
      </c>
      <c r="BU2416">
        <v>0.46647088332588282</v>
      </c>
      <c r="BV2416">
        <v>0.72031449479283249</v>
      </c>
      <c r="BW2416">
        <v>0.94051798200102243</v>
      </c>
      <c r="BX2416">
        <v>0.35247980296888953</v>
      </c>
      <c r="BY2416">
        <f t="shared" si="236"/>
        <v>5.7392925803244052E-2</v>
      </c>
      <c r="BZ2416">
        <v>0</v>
      </c>
      <c r="CA2416">
        <f t="shared" si="237"/>
        <v>7.8657604625276007E-3</v>
      </c>
      <c r="CC2416">
        <v>5.7392925803244052E-2</v>
      </c>
      <c r="CD2416">
        <v>7.8657604625276007E-3</v>
      </c>
    </row>
    <row r="2417" spans="1:82" x14ac:dyDescent="0.3">
      <c r="A2417">
        <v>0</v>
      </c>
      <c r="B2417" t="s">
        <v>1505</v>
      </c>
      <c r="C2417" t="s">
        <v>1510</v>
      </c>
      <c r="D2417">
        <v>47033</v>
      </c>
      <c r="E2417" s="2">
        <f>BO2417</f>
        <v>0.58012731053104394</v>
      </c>
      <c r="F2417" s="2" t="s">
        <v>1939</v>
      </c>
      <c r="G2417" s="3">
        <v>514</v>
      </c>
      <c r="H2417" s="1">
        <v>2.7222261815682991</v>
      </c>
      <c r="I2417" s="1">
        <f t="shared" si="238"/>
        <v>-12.432280267554999</v>
      </c>
      <c r="J2417" s="1">
        <v>2.9419031731800001</v>
      </c>
      <c r="K2417" s="1">
        <v>263.72857919400002</v>
      </c>
      <c r="L2417" s="2">
        <v>0.1094122771499999</v>
      </c>
      <c r="M2417" s="2">
        <v>6.4137268496784687E-5</v>
      </c>
      <c r="N2417" s="7">
        <v>0</v>
      </c>
      <c r="O2417" s="2">
        <v>1.4243339102313741E-3</v>
      </c>
      <c r="P2417" s="3">
        <v>-1261.168143710006</v>
      </c>
      <c r="Q2417" s="3">
        <v>-36.772317448980075</v>
      </c>
      <c r="R2417" s="3">
        <v>-1078.0849362953159</v>
      </c>
      <c r="S2417" s="3">
        <v>0.41292661020019089</v>
      </c>
      <c r="T2417" s="3">
        <v>-199.28852516181905</v>
      </c>
      <c r="V2417">
        <v>47033</v>
      </c>
      <c r="W2417" s="2">
        <v>0.61799234008332204</v>
      </c>
      <c r="X2417" s="2">
        <v>7.302833565943917E-2</v>
      </c>
      <c r="Y2417" s="2">
        <v>0.4743163373749304</v>
      </c>
      <c r="Z2417" s="2">
        <v>0.83895831088472361</v>
      </c>
      <c r="AA2417" s="2">
        <v>0.76015425475659582</v>
      </c>
      <c r="AB2417" s="2">
        <v>0.27007068067509266</v>
      </c>
      <c r="AC2417" s="2">
        <v>6.4137268496784687E-5</v>
      </c>
      <c r="AD2417" s="2">
        <v>0</v>
      </c>
      <c r="AE2417" s="2">
        <v>1.4243339102313741E-3</v>
      </c>
      <c r="AF2417">
        <v>23926.776661689692</v>
      </c>
      <c r="AG2417">
        <v>17.250123512114975</v>
      </c>
      <c r="AH2417">
        <v>3242.1073369454652</v>
      </c>
      <c r="AI2417">
        <v>3726.485315066775</v>
      </c>
      <c r="AJ2417">
        <v>0.21959529390637575</v>
      </c>
      <c r="AK2417">
        <v>22848.691725394376</v>
      </c>
      <c r="AL2417">
        <v>17.663050122315166</v>
      </c>
      <c r="AM2417">
        <v>3319.715615611402</v>
      </c>
      <c r="AN2417">
        <v>3449.5885112390188</v>
      </c>
      <c r="AO2417">
        <v>0.2202468102124297</v>
      </c>
      <c r="AP2417">
        <v>-1078.0849362953159</v>
      </c>
      <c r="AQ2417">
        <v>0.41292661020019139</v>
      </c>
      <c r="AR2417">
        <v>77.608278665936723</v>
      </c>
      <c r="AS2417">
        <v>-276.89680382775623</v>
      </c>
      <c r="AT2417">
        <v>6.5151630605395083E-4</v>
      </c>
      <c r="AU2417" s="3">
        <v>-237023.94092885853</v>
      </c>
      <c r="AV2417" s="3">
        <v>-6910.9893413613154</v>
      </c>
      <c r="AW2417">
        <v>21432.558459107004</v>
      </c>
      <c r="AX2417">
        <v>4028035.0368045704</v>
      </c>
      <c r="AY2417">
        <v>624.91654846566598</v>
      </c>
      <c r="AZ2417">
        <v>117446.81611863726</v>
      </c>
      <c r="BA2417">
        <v>20171.390315396999</v>
      </c>
      <c r="BB2417">
        <v>3791011.0958757116</v>
      </c>
      <c r="BC2417">
        <v>588.14423101668592</v>
      </c>
      <c r="BD2417">
        <v>110535.82677727596</v>
      </c>
      <c r="BE2417">
        <v>-1261.168143710006</v>
      </c>
      <c r="BF2417">
        <v>-237023.94092885853</v>
      </c>
      <c r="BG2417">
        <v>-36.772317448980075</v>
      </c>
      <c r="BH2417">
        <v>-6910.9893413613154</v>
      </c>
      <c r="BI2417">
        <v>1.5315715836133739</v>
      </c>
      <c r="BJ2417">
        <v>4.2537977651816732</v>
      </c>
      <c r="BK2417">
        <v>2.7222261815682991</v>
      </c>
      <c r="BL2417">
        <v>26.438512956298588</v>
      </c>
      <c r="BM2417">
        <v>14.006232688743589</v>
      </c>
      <c r="BN2417">
        <f t="shared" si="235"/>
        <v>-12.432280267554999</v>
      </c>
      <c r="BO2417">
        <v>0.58012731053104394</v>
      </c>
      <c r="BP2417">
        <v>1.0759483834259025E-2</v>
      </c>
      <c r="BQ2417">
        <v>0.15782901527840493</v>
      </c>
      <c r="BR2417">
        <v>0.10714285714285714</v>
      </c>
      <c r="BS2417">
        <v>6.8965517241379309E-2</v>
      </c>
      <c r="BT2417">
        <v>0.22222222222222221</v>
      </c>
      <c r="BU2417">
        <v>0.35603319948409978</v>
      </c>
      <c r="BV2417">
        <v>0.83895831088472361</v>
      </c>
      <c r="BW2417">
        <v>0.78854175804626125</v>
      </c>
      <c r="BX2417">
        <v>0.27007068067509266</v>
      </c>
      <c r="BY2417">
        <f t="shared" si="236"/>
        <v>1.5516985951933718E-3</v>
      </c>
      <c r="BZ2417">
        <v>0</v>
      </c>
      <c r="CA2417">
        <f t="shared" si="237"/>
        <v>1.199173267419109E-3</v>
      </c>
      <c r="CC2417">
        <v>1.5516985951933718E-3</v>
      </c>
      <c r="CD2417">
        <v>1.199173267419109E-3</v>
      </c>
    </row>
    <row r="2418" spans="1:82" x14ac:dyDescent="0.3">
      <c r="A2418">
        <v>0</v>
      </c>
      <c r="B2418" t="s">
        <v>1505</v>
      </c>
      <c r="C2418" t="s">
        <v>476</v>
      </c>
      <c r="D2418">
        <v>47035</v>
      </c>
      <c r="E2418" s="2">
        <f>BO2418</f>
        <v>0.72268053897636864</v>
      </c>
      <c r="F2418" s="2" t="s">
        <v>1941</v>
      </c>
      <c r="G2418" s="3">
        <v>15049</v>
      </c>
      <c r="H2418" s="1">
        <v>10.84672477770031</v>
      </c>
      <c r="I2418" s="1">
        <f t="shared" si="238"/>
        <v>-15.929800110405772</v>
      </c>
      <c r="J2418" s="1">
        <v>2.7084882598700002</v>
      </c>
      <c r="K2418" s="1">
        <v>323.980357809</v>
      </c>
      <c r="L2418" s="2">
        <v>0.12634610615999997</v>
      </c>
      <c r="M2418" s="2">
        <v>2.0414635907382767E-2</v>
      </c>
      <c r="N2418" s="7">
        <v>0</v>
      </c>
      <c r="O2418" s="2">
        <v>2.7887066085971621E-2</v>
      </c>
      <c r="P2418" s="3">
        <v>573638.66602644988</v>
      </c>
      <c r="Q2418" s="3">
        <v>16725.781755065094</v>
      </c>
      <c r="R2418" s="3">
        <v>381978.47176246985</v>
      </c>
      <c r="S2418" s="3">
        <v>306.47033221203907</v>
      </c>
      <c r="T2418" s="3">
        <v>90669.167095020035</v>
      </c>
      <c r="V2418">
        <v>47035</v>
      </c>
      <c r="W2418" s="2">
        <v>0.70542241279157414</v>
      </c>
      <c r="X2418" s="2">
        <v>0.29098179395773333</v>
      </c>
      <c r="Y2418" s="2">
        <v>0.40273625416565656</v>
      </c>
      <c r="Z2418" s="2">
        <v>0.77239412781061267</v>
      </c>
      <c r="AA2418" s="2">
        <v>0.93382009715721614</v>
      </c>
      <c r="AB2418" s="2">
        <v>0.31186974423810115</v>
      </c>
      <c r="AC2418" s="2">
        <v>2.0414635907382767E-2</v>
      </c>
      <c r="AD2418" s="2">
        <v>0</v>
      </c>
      <c r="AE2418" s="2">
        <v>2.7887066085971621E-2</v>
      </c>
      <c r="AF2418">
        <v>250952.24086723538</v>
      </c>
      <c r="AG2418">
        <v>177.80437878307274</v>
      </c>
      <c r="AH2418">
        <v>33417.782811165089</v>
      </c>
      <c r="AI2418">
        <v>22979.604542075194</v>
      </c>
      <c r="AJ2418">
        <v>2.2755375562241467</v>
      </c>
      <c r="AK2418">
        <v>632930.7126297052</v>
      </c>
      <c r="AL2418">
        <v>484.27471099511183</v>
      </c>
      <c r="AM2418">
        <v>91017.933437503583</v>
      </c>
      <c r="AN2418">
        <v>56048.621010756724</v>
      </c>
      <c r="AO2418">
        <v>6.0566665328418967</v>
      </c>
      <c r="AP2418">
        <v>381978.47176246985</v>
      </c>
      <c r="AQ2418">
        <v>306.47033221203912</v>
      </c>
      <c r="AR2418">
        <v>57600.150626338494</v>
      </c>
      <c r="AS2418">
        <v>33069.016468681526</v>
      </c>
      <c r="AT2418">
        <v>3.78112897661775</v>
      </c>
      <c r="AU2418" s="3">
        <v>107809650.89301099</v>
      </c>
      <c r="AV2418" s="3">
        <v>3143443.423046934</v>
      </c>
      <c r="AW2418">
        <v>345495.98990675004</v>
      </c>
      <c r="AX2418">
        <v>64932516.343074605</v>
      </c>
      <c r="AY2418">
        <v>10073.7465353565</v>
      </c>
      <c r="AZ2418">
        <v>1893259.9238549008</v>
      </c>
      <c r="BA2418">
        <v>919134.65593319992</v>
      </c>
      <c r="BB2418">
        <v>172742167.23608559</v>
      </c>
      <c r="BC2418">
        <v>26799.528290421593</v>
      </c>
      <c r="BD2418">
        <v>5036703.346901834</v>
      </c>
      <c r="BE2418">
        <v>573638.66602644988</v>
      </c>
      <c r="BF2418">
        <v>107809650.89301099</v>
      </c>
      <c r="BG2418">
        <v>16725.781755065094</v>
      </c>
      <c r="BH2418">
        <v>3143443.423046934</v>
      </c>
      <c r="BI2418">
        <v>4.2611125150073121</v>
      </c>
      <c r="BJ2418">
        <v>15.107837292707622</v>
      </c>
      <c r="BK2418">
        <v>10.84672477770031</v>
      </c>
      <c r="BL2418">
        <v>59.446914884497346</v>
      </c>
      <c r="BM2418">
        <v>43.517114774091574</v>
      </c>
      <c r="BN2418">
        <f t="shared" si="235"/>
        <v>-15.929800110405772</v>
      </c>
      <c r="BO2418">
        <v>0.72268053897636864</v>
      </c>
      <c r="BP2418">
        <v>3.729067013833489E-2</v>
      </c>
      <c r="BQ2418">
        <v>0.15734323892646471</v>
      </c>
      <c r="BR2418">
        <v>0.14880952380952381</v>
      </c>
      <c r="BS2418">
        <v>6.8965517241379309E-2</v>
      </c>
      <c r="BT2418">
        <v>0.55555555555555558</v>
      </c>
      <c r="BU2418">
        <v>0.45619448551615777</v>
      </c>
      <c r="BV2418">
        <v>0.77239412781061267</v>
      </c>
      <c r="BW2418">
        <v>0.96869304684358526</v>
      </c>
      <c r="BX2418">
        <v>0.31186974423810115</v>
      </c>
      <c r="BY2418">
        <f t="shared" si="236"/>
        <v>5.7251450503003051E-2</v>
      </c>
      <c r="BZ2418">
        <v>0</v>
      </c>
      <c r="CA2418">
        <f t="shared" si="237"/>
        <v>2.0201384495098833E-2</v>
      </c>
      <c r="CC2418">
        <v>5.7251450503003051E-2</v>
      </c>
      <c r="CD2418">
        <v>2.0201384495098833E-2</v>
      </c>
    </row>
    <row r="2419" spans="1:82" x14ac:dyDescent="0.3">
      <c r="A2419">
        <v>0</v>
      </c>
      <c r="B2419" t="s">
        <v>1505</v>
      </c>
      <c r="C2419" t="s">
        <v>1229</v>
      </c>
      <c r="D2419">
        <v>47037</v>
      </c>
      <c r="E2419" s="2">
        <f>BO2419</f>
        <v>0.65750871438469682</v>
      </c>
      <c r="F2419" s="2" t="s">
        <v>1940</v>
      </c>
      <c r="G2419" s="3">
        <v>202765</v>
      </c>
      <c r="H2419" s="1">
        <v>34.60439223114728</v>
      </c>
      <c r="I2419" s="1">
        <f t="shared" si="238"/>
        <v>-12.39302668143786</v>
      </c>
      <c r="J2419" s="1">
        <v>2.7640887400900001</v>
      </c>
      <c r="K2419" s="1">
        <v>289.61987781599998</v>
      </c>
      <c r="L2419" s="2">
        <v>0.10700191887999999</v>
      </c>
      <c r="M2419" s="2">
        <v>0.59569491144387821</v>
      </c>
      <c r="N2419" s="7">
        <v>0</v>
      </c>
      <c r="O2419" s="2">
        <v>1.5861222094556789E-3</v>
      </c>
      <c r="P2419" s="3">
        <v>380511.62417949963</v>
      </c>
      <c r="Q2419" s="3">
        <v>11094.709541420996</v>
      </c>
      <c r="R2419" s="3">
        <v>-51768.596848044079</v>
      </c>
      <c r="S2419" s="3">
        <v>-30.543113593459793</v>
      </c>
      <c r="T2419" s="3">
        <v>-17817.323614069843</v>
      </c>
      <c r="V2419">
        <v>47037</v>
      </c>
      <c r="W2419" s="2">
        <v>0.96545455048530759</v>
      </c>
      <c r="X2419" s="2">
        <v>0.92832152899625231</v>
      </c>
      <c r="Y2419" s="2">
        <v>0.36477527087322231</v>
      </c>
      <c r="Z2419" s="2">
        <v>0.78825001504544945</v>
      </c>
      <c r="AA2419" s="2">
        <v>0.83478166475833537</v>
      </c>
      <c r="AB2419" s="2">
        <v>0.2641210092524125</v>
      </c>
      <c r="AC2419" s="2">
        <v>0.59569491144387821</v>
      </c>
      <c r="AD2419" s="2">
        <v>0</v>
      </c>
      <c r="AE2419" s="2">
        <v>1.5861222094556789E-3</v>
      </c>
      <c r="AF2419">
        <v>1926086.0437506195</v>
      </c>
      <c r="AG2419">
        <v>1248.4987155279441</v>
      </c>
      <c r="AH2419">
        <v>234651.47034671027</v>
      </c>
      <c r="AI2419">
        <v>435085.88847664272</v>
      </c>
      <c r="AJ2419">
        <v>16.435642004972504</v>
      </c>
      <c r="AK2419">
        <v>1874317.4469025754</v>
      </c>
      <c r="AL2419">
        <v>1217.9556019344843</v>
      </c>
      <c r="AM2419">
        <v>228910.98665655183</v>
      </c>
      <c r="AN2419">
        <v>423009.04855273134</v>
      </c>
      <c r="AO2419">
        <v>16.020593777848351</v>
      </c>
      <c r="AP2419">
        <v>-51768.596848044079</v>
      </c>
      <c r="AQ2419">
        <v>-30.543113593459793</v>
      </c>
      <c r="AR2419">
        <v>-5740.4836901584349</v>
      </c>
      <c r="AS2419">
        <v>-12076.839923911379</v>
      </c>
      <c r="AT2419">
        <v>-0.4150482271241529</v>
      </c>
      <c r="AU2419" s="3">
        <v>71513354.648295164</v>
      </c>
      <c r="AV2419" s="3">
        <v>2085139.7112146621</v>
      </c>
      <c r="AW2419">
        <v>2750314.6164740003</v>
      </c>
      <c r="AX2419">
        <v>516894129.0201236</v>
      </c>
      <c r="AY2419">
        <v>80191.878193211989</v>
      </c>
      <c r="AZ2419">
        <v>15071261.587632261</v>
      </c>
      <c r="BA2419">
        <v>3130826.2406535</v>
      </c>
      <c r="BB2419">
        <v>588407483.66841877</v>
      </c>
      <c r="BC2419">
        <v>91286.58773463298</v>
      </c>
      <c r="BD2419">
        <v>17156401.298846923</v>
      </c>
      <c r="BE2419">
        <v>380511.62417949963</v>
      </c>
      <c r="BF2419">
        <v>71513354.648295164</v>
      </c>
      <c r="BG2419">
        <v>11094.709541420996</v>
      </c>
      <c r="BH2419">
        <v>2085139.7112146621</v>
      </c>
      <c r="BI2419">
        <v>56.982582112755431</v>
      </c>
      <c r="BJ2419">
        <v>91.58697434390271</v>
      </c>
      <c r="BK2419">
        <v>34.60439223114728</v>
      </c>
      <c r="BL2419">
        <v>46.075711233867416</v>
      </c>
      <c r="BM2419">
        <v>33.682684552429556</v>
      </c>
      <c r="BN2419">
        <f t="shared" si="235"/>
        <v>-12.39302668143786</v>
      </c>
      <c r="BO2419">
        <v>0.65750871438469682</v>
      </c>
      <c r="BP2419">
        <v>0.45370593926630276</v>
      </c>
      <c r="BQ2419">
        <v>0.12675518190859664</v>
      </c>
      <c r="BR2419">
        <v>0.24404761904761904</v>
      </c>
      <c r="BS2419">
        <v>3.4482758620689655E-2</v>
      </c>
      <c r="BT2419">
        <v>0.33333333333333331</v>
      </c>
      <c r="BU2419">
        <v>0.35490906299781239</v>
      </c>
      <c r="BV2419">
        <v>0.78825001504544945</v>
      </c>
      <c r="BW2419">
        <v>0.86595608377420685</v>
      </c>
      <c r="BX2419">
        <v>0.2641210092524125</v>
      </c>
      <c r="BY2419">
        <f t="shared" si="236"/>
        <v>0.18185558825272879</v>
      </c>
      <c r="BZ2419">
        <v>0</v>
      </c>
      <c r="CA2419">
        <f t="shared" si="237"/>
        <v>1.3668456831213104E-3</v>
      </c>
      <c r="CC2419">
        <v>0.18185558825272879</v>
      </c>
      <c r="CD2419">
        <v>1.3668456831213104E-3</v>
      </c>
    </row>
    <row r="2420" spans="1:82" x14ac:dyDescent="0.3">
      <c r="A2420">
        <v>1</v>
      </c>
      <c r="B2420" t="s">
        <v>1505</v>
      </c>
      <c r="C2420" t="s">
        <v>355</v>
      </c>
      <c r="D2420">
        <v>47039</v>
      </c>
      <c r="E2420" s="2">
        <v>0</v>
      </c>
      <c r="F2420" s="2" t="s">
        <v>1954</v>
      </c>
      <c r="G2420" s="3">
        <v>-999</v>
      </c>
      <c r="H2420" s="1">
        <v>0.37481315720267688</v>
      </c>
      <c r="I2420" s="1">
        <f t="shared" si="238"/>
        <v>-999</v>
      </c>
      <c r="J2420" s="1">
        <v>-999</v>
      </c>
      <c r="K2420" s="1">
        <v>-999</v>
      </c>
      <c r="L2420" s="2">
        <v>-999</v>
      </c>
      <c r="M2420" s="2">
        <v>-999</v>
      </c>
      <c r="N2420" s="7">
        <v>-999</v>
      </c>
      <c r="O2420" s="2">
        <v>-999</v>
      </c>
      <c r="P2420" s="3">
        <v>-999</v>
      </c>
      <c r="Q2420" s="3">
        <v>-999</v>
      </c>
      <c r="R2420" s="3">
        <v>-999</v>
      </c>
      <c r="S2420" s="3">
        <v>-999</v>
      </c>
      <c r="T2420" s="3">
        <v>-999</v>
      </c>
      <c r="V2420">
        <v>47039</v>
      </c>
      <c r="W2420" s="2">
        <v>-999</v>
      </c>
      <c r="X2420" s="2">
        <v>1.0054998823794277E-2</v>
      </c>
      <c r="Y2420" s="2">
        <v>-999</v>
      </c>
      <c r="Z2420" s="2">
        <v>-999</v>
      </c>
      <c r="AA2420" s="2">
        <v>-999</v>
      </c>
      <c r="AB2420" s="2">
        <v>-999</v>
      </c>
      <c r="AC2420" s="2">
        <v>-999</v>
      </c>
      <c r="AD2420" s="2">
        <v>-999</v>
      </c>
      <c r="AE2420" s="2">
        <v>-999</v>
      </c>
      <c r="AF2420" s="2">
        <v>-999</v>
      </c>
      <c r="AG2420" s="2">
        <v>-999</v>
      </c>
      <c r="AH2420" s="2">
        <v>-999</v>
      </c>
      <c r="AI2420" s="2">
        <v>-999</v>
      </c>
      <c r="AJ2420" s="2">
        <v>-999</v>
      </c>
      <c r="AK2420" s="2">
        <v>-999</v>
      </c>
      <c r="AL2420" s="2">
        <v>-999</v>
      </c>
      <c r="AM2420" s="2">
        <v>-999</v>
      </c>
      <c r="AN2420" s="2">
        <v>-999</v>
      </c>
      <c r="AO2420" s="2">
        <v>-999</v>
      </c>
      <c r="AP2420" s="2">
        <v>-999</v>
      </c>
      <c r="AQ2420" s="2">
        <v>-999</v>
      </c>
      <c r="AR2420" s="2">
        <v>-999</v>
      </c>
      <c r="AS2420" s="2">
        <v>-999</v>
      </c>
      <c r="AT2420" s="2">
        <v>-999</v>
      </c>
      <c r="AU2420" s="2">
        <v>-999</v>
      </c>
      <c r="AV2420" s="2">
        <v>-999</v>
      </c>
      <c r="AW2420" s="2">
        <v>-999</v>
      </c>
      <c r="AX2420" s="2">
        <v>-999</v>
      </c>
      <c r="AY2420" s="2">
        <v>-999</v>
      </c>
      <c r="AZ2420" s="2">
        <v>-999</v>
      </c>
      <c r="BA2420" s="2">
        <v>-999</v>
      </c>
      <c r="BB2420" s="2">
        <v>-999</v>
      </c>
      <c r="BC2420" s="2">
        <v>-999</v>
      </c>
      <c r="BD2420" s="2">
        <v>-999</v>
      </c>
      <c r="BE2420" s="2">
        <v>-999</v>
      </c>
      <c r="BF2420" s="2">
        <v>-999</v>
      </c>
      <c r="BG2420" s="2">
        <v>-999</v>
      </c>
      <c r="BH2420" s="2">
        <v>-999</v>
      </c>
      <c r="BI2420">
        <v>0</v>
      </c>
      <c r="BJ2420">
        <v>0.37481315720267688</v>
      </c>
      <c r="BK2420">
        <v>0.37481315720267688</v>
      </c>
      <c r="BL2420">
        <v>-999</v>
      </c>
      <c r="BM2420">
        <v>31.785383246157721</v>
      </c>
      <c r="BN2420">
        <f t="shared" si="235"/>
        <v>-999</v>
      </c>
      <c r="BO2420" t="s">
        <v>3748</v>
      </c>
      <c r="BP2420" t="s">
        <v>3748</v>
      </c>
      <c r="BQ2420">
        <v>0.15137646506292532</v>
      </c>
      <c r="BR2420">
        <v>2.976190476190476E-2</v>
      </c>
      <c r="BS2420">
        <v>3.4482758620689655E-2</v>
      </c>
      <c r="BT2420">
        <v>0.33333333333333331</v>
      </c>
      <c r="BU2420" t="s">
        <v>3748</v>
      </c>
      <c r="BY2420">
        <f t="shared" si="236"/>
        <v>-999</v>
      </c>
      <c r="CA2420">
        <f t="shared" si="237"/>
        <v>-999</v>
      </c>
    </row>
    <row r="2421" spans="1:82" x14ac:dyDescent="0.3">
      <c r="A2421">
        <v>0</v>
      </c>
      <c r="B2421" t="s">
        <v>1505</v>
      </c>
      <c r="C2421" t="s">
        <v>29</v>
      </c>
      <c r="D2421">
        <v>47041</v>
      </c>
      <c r="E2421" s="2">
        <f>BO2421</f>
        <v>0.63199778661750494</v>
      </c>
      <c r="F2421" s="2" t="s">
        <v>1940</v>
      </c>
      <c r="G2421" s="3">
        <v>1641</v>
      </c>
      <c r="H2421" s="1">
        <v>1.621197786156896</v>
      </c>
      <c r="I2421" s="1">
        <f t="shared" si="238"/>
        <v>-11.5966184254243</v>
      </c>
      <c r="J2421" s="1">
        <v>2.6813716570400001</v>
      </c>
      <c r="K2421" s="1">
        <v>328.96928320199999</v>
      </c>
      <c r="L2421" s="2">
        <v>0.12604831481000001</v>
      </c>
      <c r="M2421" s="2">
        <v>1.5504453285405079E-3</v>
      </c>
      <c r="N2421" s="7">
        <v>0</v>
      </c>
      <c r="O2421" s="2">
        <v>5.5737734073771274E-3</v>
      </c>
      <c r="P2421" s="3">
        <v>8120.0960970660035</v>
      </c>
      <c r="Q2421" s="3">
        <v>236.76046123330804</v>
      </c>
      <c r="R2421" s="3">
        <v>9985.772218561724</v>
      </c>
      <c r="S2421" s="3">
        <v>7.3998448976482525</v>
      </c>
      <c r="T2421" s="3">
        <v>3075.8378834887089</v>
      </c>
      <c r="V2421">
        <v>47041</v>
      </c>
      <c r="W2421" s="2">
        <v>0.63911671468998632</v>
      </c>
      <c r="X2421" s="2">
        <v>4.3491381024628163E-2</v>
      </c>
      <c r="Y2421" s="2">
        <v>0.42605837688097742</v>
      </c>
      <c r="Z2421" s="2">
        <v>0.76466114070397107</v>
      </c>
      <c r="AA2421" s="2">
        <v>0.94819985408664043</v>
      </c>
      <c r="AB2421" s="2">
        <v>0.31113468310338599</v>
      </c>
      <c r="AC2421" s="2">
        <v>1.5504453285405079E-3</v>
      </c>
      <c r="AD2421" s="2">
        <v>0</v>
      </c>
      <c r="AE2421" s="2">
        <v>5.5737734073771274E-3</v>
      </c>
      <c r="AF2421">
        <v>22856.271125420244</v>
      </c>
      <c r="AG2421">
        <v>18.01004379666011</v>
      </c>
      <c r="AH2421">
        <v>3384.9320030000094</v>
      </c>
      <c r="AI2421">
        <v>3749.3073047608946</v>
      </c>
      <c r="AJ2421">
        <v>0.22334260901024677</v>
      </c>
      <c r="AK2421">
        <v>32842.043343981968</v>
      </c>
      <c r="AL2421">
        <v>25.409888694308361</v>
      </c>
      <c r="AM2421">
        <v>4775.7099541303078</v>
      </c>
      <c r="AN2421">
        <v>5434.3672371193043</v>
      </c>
      <c r="AO2421">
        <v>0.31676716562041241</v>
      </c>
      <c r="AP2421">
        <v>9985.772218561724</v>
      </c>
      <c r="AQ2421">
        <v>7.3998448976482507</v>
      </c>
      <c r="AR2421">
        <v>1390.7779511302983</v>
      </c>
      <c r="AS2421">
        <v>1685.0599323584097</v>
      </c>
      <c r="AT2421">
        <v>9.3424556610165632E-2</v>
      </c>
      <c r="AU2421" s="3">
        <v>1526090.8604825847</v>
      </c>
      <c r="AV2421" s="3">
        <v>44496.761084187914</v>
      </c>
      <c r="AW2421">
        <v>20796.328935242</v>
      </c>
      <c r="AX2421">
        <v>3908462.0600893814</v>
      </c>
      <c r="AY2421">
        <v>606.36578333679597</v>
      </c>
      <c r="AZ2421">
        <v>113960.38532031744</v>
      </c>
      <c r="BA2421">
        <v>28916.425032308005</v>
      </c>
      <c r="BB2421">
        <v>5434552.9205719661</v>
      </c>
      <c r="BC2421">
        <v>843.12624457010406</v>
      </c>
      <c r="BD2421">
        <v>158457.14640450536</v>
      </c>
      <c r="BE2421">
        <v>8120.0960970660035</v>
      </c>
      <c r="BF2421">
        <v>1526090.8604825847</v>
      </c>
      <c r="BG2421">
        <v>236.76046123330804</v>
      </c>
      <c r="BH2421">
        <v>44496.761084187914</v>
      </c>
      <c r="BI2421">
        <v>0.96957751180150853</v>
      </c>
      <c r="BJ2421">
        <v>2.5907752979584044</v>
      </c>
      <c r="BK2421">
        <v>1.621197786156896</v>
      </c>
      <c r="BL2421">
        <v>32.735762329935632</v>
      </c>
      <c r="BM2421">
        <v>21.139143904511332</v>
      </c>
      <c r="BN2421">
        <f t="shared" si="235"/>
        <v>-11.5966184254243</v>
      </c>
      <c r="BO2421">
        <v>0.63199778661750494</v>
      </c>
      <c r="BP2421">
        <v>7.4204273518795371E-3</v>
      </c>
      <c r="BQ2421">
        <v>0.11532828029895996</v>
      </c>
      <c r="BR2421">
        <v>9.5238095238095233E-2</v>
      </c>
      <c r="BS2421">
        <v>3.4482758620689655E-2</v>
      </c>
      <c r="BT2421">
        <v>0.3888888888888889</v>
      </c>
      <c r="BU2421">
        <v>0.33210167984831518</v>
      </c>
      <c r="BV2421">
        <v>0.76466114070397107</v>
      </c>
      <c r="BW2421">
        <v>0.98360980714381785</v>
      </c>
      <c r="BX2421">
        <v>0.31113468310338599</v>
      </c>
      <c r="BY2421">
        <f t="shared" si="236"/>
        <v>3.9439242200928572E-2</v>
      </c>
      <c r="BZ2421">
        <v>0</v>
      </c>
      <c r="CA2421">
        <f t="shared" si="237"/>
        <v>4.070388113054108E-3</v>
      </c>
      <c r="CC2421">
        <v>3.9439242200928572E-2</v>
      </c>
      <c r="CD2421">
        <v>4.070388113054108E-3</v>
      </c>
    </row>
    <row r="2422" spans="1:82" x14ac:dyDescent="0.3">
      <c r="A2422">
        <v>0</v>
      </c>
      <c r="B2422" t="s">
        <v>1505</v>
      </c>
      <c r="C2422" t="s">
        <v>1511</v>
      </c>
      <c r="D2422">
        <v>47043</v>
      </c>
      <c r="E2422" s="2">
        <f>BO2422</f>
        <v>0.59549066231664061</v>
      </c>
      <c r="F2422" s="2" t="s">
        <v>1939</v>
      </c>
      <c r="G2422" s="3">
        <v>8408</v>
      </c>
      <c r="H2422" s="1">
        <v>10.598629482972033</v>
      </c>
      <c r="I2422" s="1">
        <f t="shared" si="238"/>
        <v>-10.281720592330835</v>
      </c>
      <c r="J2422" s="1">
        <v>2.71036223179</v>
      </c>
      <c r="K2422" s="1">
        <v>319.753456814</v>
      </c>
      <c r="L2422" s="2">
        <v>0.11561597505999988</v>
      </c>
      <c r="M2422" s="2">
        <v>5.981048700413787E-4</v>
      </c>
      <c r="N2422" s="7">
        <v>0</v>
      </c>
      <c r="O2422" s="2">
        <v>1.0460671728464464E-2</v>
      </c>
      <c r="P2422" s="3">
        <v>343637.66951631999</v>
      </c>
      <c r="Q2422" s="3">
        <v>10019.562842516159</v>
      </c>
      <c r="R2422" s="3">
        <v>152147.91951517999</v>
      </c>
      <c r="S2422" s="3">
        <v>91.40203758281622</v>
      </c>
      <c r="T2422" s="3">
        <v>37336.57856283935</v>
      </c>
      <c r="V2422">
        <v>47043</v>
      </c>
      <c r="W2422" s="2">
        <v>0.65638083633228339</v>
      </c>
      <c r="X2422" s="2">
        <v>0.28432621677549269</v>
      </c>
      <c r="Y2422" s="2">
        <v>0.29288489664400102</v>
      </c>
      <c r="Z2422" s="2">
        <v>0.77292853843669351</v>
      </c>
      <c r="AA2422" s="2">
        <v>0.92163675022680791</v>
      </c>
      <c r="AB2422" s="2">
        <v>0.28538374206910222</v>
      </c>
      <c r="AC2422" s="2">
        <v>5.981048700413787E-4</v>
      </c>
      <c r="AD2422" s="2">
        <v>0</v>
      </c>
      <c r="AE2422" s="2">
        <v>1.0460671728464464E-2</v>
      </c>
      <c r="AF2422">
        <v>84721.630269674817</v>
      </c>
      <c r="AG2422">
        <v>49.874313698319213</v>
      </c>
      <c r="AH2422">
        <v>9373.7229332229435</v>
      </c>
      <c r="AI2422">
        <v>11298.809658565124</v>
      </c>
      <c r="AJ2422">
        <v>0.67826271116640635</v>
      </c>
      <c r="AK2422">
        <v>236869.54978485481</v>
      </c>
      <c r="AL2422">
        <v>141.27635128113545</v>
      </c>
      <c r="AM2422">
        <v>26552.453071061886</v>
      </c>
      <c r="AN2422">
        <v>31456.658083565537</v>
      </c>
      <c r="AO2422">
        <v>1.9125842885034094</v>
      </c>
      <c r="AP2422">
        <v>152147.91951517999</v>
      </c>
      <c r="AQ2422">
        <v>91.402037582816234</v>
      </c>
      <c r="AR2422">
        <v>17178.730137838942</v>
      </c>
      <c r="AS2422">
        <v>20157.848425000411</v>
      </c>
      <c r="AT2422">
        <v>1.2343215773370031</v>
      </c>
      <c r="AU2422" s="3">
        <v>64583263.608897179</v>
      </c>
      <c r="AV2422" s="3">
        <v>1883076.6406224871</v>
      </c>
      <c r="AW2422">
        <v>163482.47716977997</v>
      </c>
      <c r="AX2422">
        <v>30724896.759288449</v>
      </c>
      <c r="AY2422">
        <v>4766.7153486356401</v>
      </c>
      <c r="AZ2422">
        <v>895856.48262258223</v>
      </c>
      <c r="BA2422">
        <v>507120.14668609994</v>
      </c>
      <c r="BB2422">
        <v>95308160.368185624</v>
      </c>
      <c r="BC2422">
        <v>14786.2781911518</v>
      </c>
      <c r="BD2422">
        <v>2778933.1232450693</v>
      </c>
      <c r="BE2422">
        <v>343637.66951631999</v>
      </c>
      <c r="BF2422">
        <v>64583263.608897179</v>
      </c>
      <c r="BG2422">
        <v>10019.562842516159</v>
      </c>
      <c r="BH2422">
        <v>1883076.6406224871</v>
      </c>
      <c r="BI2422">
        <v>3.5165579728851393</v>
      </c>
      <c r="BJ2422">
        <v>14.115187455857171</v>
      </c>
      <c r="BK2422">
        <v>10.598629482972033</v>
      </c>
      <c r="BL2422">
        <v>47.507535965979919</v>
      </c>
      <c r="BM2422">
        <v>37.225815373649084</v>
      </c>
      <c r="BN2422">
        <f t="shared" si="235"/>
        <v>-10.281720592330835</v>
      </c>
      <c r="BO2422">
        <v>0.59549066231664061</v>
      </c>
      <c r="BP2422">
        <v>2.5358500169181116E-2</v>
      </c>
      <c r="BQ2422">
        <v>0.11898228460282738</v>
      </c>
      <c r="BR2422">
        <v>8.9285714285714288E-2</v>
      </c>
      <c r="BS2422">
        <v>0.13793103448275862</v>
      </c>
      <c r="BT2422">
        <v>0.22222222222222221</v>
      </c>
      <c r="BU2422">
        <v>0.29444589406839533</v>
      </c>
      <c r="BV2422">
        <v>0.77292853843669351</v>
      </c>
      <c r="BW2422">
        <v>0.95605472015229043</v>
      </c>
      <c r="BX2422">
        <v>0.28538374206910222</v>
      </c>
      <c r="BY2422">
        <f t="shared" si="236"/>
        <v>2.8995954260562181E-3</v>
      </c>
      <c r="BZ2422">
        <v>0</v>
      </c>
      <c r="CA2422">
        <f t="shared" si="237"/>
        <v>8.3349946677388001E-3</v>
      </c>
      <c r="CC2422">
        <v>2.8995954260562181E-3</v>
      </c>
      <c r="CD2422">
        <v>8.3349946677388001E-3</v>
      </c>
    </row>
    <row r="2423" spans="1:82" x14ac:dyDescent="0.3">
      <c r="A2423">
        <v>0</v>
      </c>
      <c r="B2423" t="s">
        <v>1505</v>
      </c>
      <c r="C2423" t="s">
        <v>1512</v>
      </c>
      <c r="D2423">
        <v>47045</v>
      </c>
      <c r="E2423" s="2">
        <f>BO2423</f>
        <v>0.66329737958979174</v>
      </c>
      <c r="F2423" s="2" t="s">
        <v>1941</v>
      </c>
      <c r="G2423" s="3">
        <v>4590</v>
      </c>
      <c r="H2423" s="1">
        <v>9.5192692444091556</v>
      </c>
      <c r="I2423" s="1">
        <f t="shared" si="238"/>
        <v>-17.613060552261295</v>
      </c>
      <c r="J2423" s="1">
        <v>3.0829065859</v>
      </c>
      <c r="K2423" s="1">
        <v>226.81321856599999</v>
      </c>
      <c r="L2423" s="2">
        <v>0.11960396698999998</v>
      </c>
      <c r="M2423" s="2">
        <v>2.8833155677967622E-2</v>
      </c>
      <c r="N2423" s="7">
        <v>0</v>
      </c>
      <c r="O2423" s="2">
        <v>4.2921866141545154E-3</v>
      </c>
      <c r="P2423" s="3">
        <v>9716.750623119995</v>
      </c>
      <c r="Q2423" s="3">
        <v>283.31467161455981</v>
      </c>
      <c r="R2423" s="3">
        <v>25783.497237727919</v>
      </c>
      <c r="S2423" s="3">
        <v>24.412106193681179</v>
      </c>
      <c r="T2423" s="3">
        <v>8315.3436270910934</v>
      </c>
      <c r="V2423">
        <v>47045</v>
      </c>
      <c r="W2423" s="2">
        <v>0.69464708829027011</v>
      </c>
      <c r="X2423" s="2">
        <v>0.25537054720882535</v>
      </c>
      <c r="Y2423" s="2">
        <v>0.60129883984068844</v>
      </c>
      <c r="Z2423" s="2">
        <v>0.87916901055798402</v>
      </c>
      <c r="AA2423" s="2">
        <v>0.65375179912206161</v>
      </c>
      <c r="AB2423" s="2">
        <v>0.29522760715551594</v>
      </c>
      <c r="AC2423" s="2">
        <v>2.8833155677967622E-2</v>
      </c>
      <c r="AD2423" s="2">
        <v>0</v>
      </c>
      <c r="AE2423" s="2">
        <v>4.2921866141545154E-3</v>
      </c>
      <c r="AF2423">
        <v>78066.375786125485</v>
      </c>
      <c r="AG2423">
        <v>54.384799813952945</v>
      </c>
      <c r="AH2423">
        <v>10221.454841833132</v>
      </c>
      <c r="AI2423">
        <v>13199.479596824453</v>
      </c>
      <c r="AJ2423">
        <v>0.69966431477414537</v>
      </c>
      <c r="AK2423">
        <v>103849.8730238534</v>
      </c>
      <c r="AL2423">
        <v>78.796906007634121</v>
      </c>
      <c r="AM2423">
        <v>14809.634662414703</v>
      </c>
      <c r="AN2423">
        <v>16926.643403333976</v>
      </c>
      <c r="AO2423">
        <v>0.98790019387188377</v>
      </c>
      <c r="AP2423">
        <v>25783.497237727919</v>
      </c>
      <c r="AQ2423">
        <v>24.412106193681176</v>
      </c>
      <c r="AR2423">
        <v>4588.1798205815703</v>
      </c>
      <c r="AS2423">
        <v>3727.1638065095231</v>
      </c>
      <c r="AT2423">
        <v>0.2882358790977384</v>
      </c>
      <c r="AU2423" s="3">
        <v>1826166.1121091719</v>
      </c>
      <c r="AV2423" s="3">
        <v>53246.159383240374</v>
      </c>
      <c r="AW2423">
        <v>100191.79507228</v>
      </c>
      <c r="AX2423">
        <v>18830045.965884302</v>
      </c>
      <c r="AY2423">
        <v>2921.3269559306395</v>
      </c>
      <c r="AZ2423">
        <v>549034.18809760443</v>
      </c>
      <c r="BA2423">
        <v>109908.5456954</v>
      </c>
      <c r="BB2423">
        <v>20656212.077993475</v>
      </c>
      <c r="BC2423">
        <v>3204.6416275451993</v>
      </c>
      <c r="BD2423">
        <v>602280.34748084471</v>
      </c>
      <c r="BE2423">
        <v>9716.750623119995</v>
      </c>
      <c r="BF2423">
        <v>1826166.1121091719</v>
      </c>
      <c r="BG2423">
        <v>283.31467161455981</v>
      </c>
      <c r="BH2423">
        <v>53246.159383240374</v>
      </c>
      <c r="BI2423">
        <v>3.1388080594353331</v>
      </c>
      <c r="BJ2423">
        <v>12.65807730384449</v>
      </c>
      <c r="BK2423">
        <v>9.5192692444091556</v>
      </c>
      <c r="BL2423">
        <v>30.439014959256006</v>
      </c>
      <c r="BM2423">
        <v>12.825954406994713</v>
      </c>
      <c r="BN2423">
        <f t="shared" si="235"/>
        <v>-17.613060552261295</v>
      </c>
      <c r="BO2423">
        <v>0.66329737958979174</v>
      </c>
      <c r="BP2423">
        <v>2.5211800791346901E-2</v>
      </c>
      <c r="BQ2423">
        <v>0.14067612756914313</v>
      </c>
      <c r="BR2423">
        <v>0.23809523809523808</v>
      </c>
      <c r="BS2423">
        <v>6.8965517241379309E-2</v>
      </c>
      <c r="BT2423">
        <v>0.22222222222222221</v>
      </c>
      <c r="BU2423">
        <v>0.50439936730625456</v>
      </c>
      <c r="BV2423">
        <v>0.87916901055798402</v>
      </c>
      <c r="BW2423">
        <v>0.67816576672413031</v>
      </c>
      <c r="BX2423">
        <v>0.29522760715551594</v>
      </c>
      <c r="BY2423">
        <f t="shared" si="236"/>
        <v>0.19344336583594698</v>
      </c>
      <c r="BZ2423">
        <v>0</v>
      </c>
      <c r="CA2423">
        <f t="shared" si="237"/>
        <v>3.3316433597788062E-3</v>
      </c>
      <c r="CC2423">
        <v>0.19344336583594698</v>
      </c>
      <c r="CD2423">
        <v>3.3316433597788062E-3</v>
      </c>
    </row>
    <row r="2424" spans="1:82" x14ac:dyDescent="0.3">
      <c r="A2424">
        <v>0</v>
      </c>
      <c r="B2424" t="s">
        <v>1505</v>
      </c>
      <c r="C2424" t="s">
        <v>33</v>
      </c>
      <c r="D2424">
        <v>47047</v>
      </c>
      <c r="E2424" s="2">
        <f>BO2424</f>
        <v>0.5963677330649032</v>
      </c>
      <c r="F2424" s="2" t="s">
        <v>1939</v>
      </c>
      <c r="G2424" s="3">
        <v>2454</v>
      </c>
      <c r="H2424" s="1">
        <v>1.6276410279702471</v>
      </c>
      <c r="I2424" s="1">
        <f t="shared" si="238"/>
        <v>-12.207641930461321</v>
      </c>
      <c r="J2424" s="1">
        <v>2.7791034933000001</v>
      </c>
      <c r="K2424" s="1">
        <v>252.38531110400001</v>
      </c>
      <c r="L2424" s="2">
        <v>0.10597817398999987</v>
      </c>
      <c r="M2424" s="2">
        <v>2.2759540687628758E-3</v>
      </c>
      <c r="N2424" s="7">
        <v>0</v>
      </c>
      <c r="O2424" s="2">
        <v>8.5911815807671373E-3</v>
      </c>
      <c r="P2424" s="3">
        <v>44019.179746237991</v>
      </c>
      <c r="Q2424" s="3">
        <v>1283.4825075034437</v>
      </c>
      <c r="R2424" s="3">
        <v>1928.0908751508396</v>
      </c>
      <c r="S2424" s="3">
        <v>5.3371702096203117</v>
      </c>
      <c r="T2424" s="3">
        <v>955.21058684262061</v>
      </c>
      <c r="V2424">
        <v>47047</v>
      </c>
      <c r="W2424" s="2">
        <v>0.56621764294818311</v>
      </c>
      <c r="X2424" s="2">
        <v>4.3664231917425488E-2</v>
      </c>
      <c r="Y2424" s="2">
        <v>0.37932132861948203</v>
      </c>
      <c r="Z2424" s="2">
        <v>0.79253185277085503</v>
      </c>
      <c r="AA2424" s="2">
        <v>0.72745915008568574</v>
      </c>
      <c r="AB2424" s="2">
        <v>0.26159402154607919</v>
      </c>
      <c r="AC2424" s="2">
        <v>2.2759540687628758E-3</v>
      </c>
      <c r="AD2424" s="2">
        <v>0</v>
      </c>
      <c r="AE2424" s="2">
        <v>8.5911815807671373E-3</v>
      </c>
      <c r="AF2424">
        <v>44310.859089227597</v>
      </c>
      <c r="AG2424">
        <v>33.797233425544093</v>
      </c>
      <c r="AH2424">
        <v>6352.0854433569511</v>
      </c>
      <c r="AI2424">
        <v>5284.6760574119435</v>
      </c>
      <c r="AJ2424">
        <v>0.42307880997010616</v>
      </c>
      <c r="AK2424">
        <v>46238.949964378437</v>
      </c>
      <c r="AL2424">
        <v>39.134403635164411</v>
      </c>
      <c r="AM2424">
        <v>7355.190069418567</v>
      </c>
      <c r="AN2424">
        <v>5236.7820181929501</v>
      </c>
      <c r="AO2424">
        <v>0.47574911235704215</v>
      </c>
      <c r="AP2424">
        <v>1928.0908751508396</v>
      </c>
      <c r="AQ2424">
        <v>5.337170209620318</v>
      </c>
      <c r="AR2424">
        <v>1003.1046260616158</v>
      </c>
      <c r="AS2424">
        <v>-47.894039218993385</v>
      </c>
      <c r="AT2424">
        <v>5.2670302386935985E-2</v>
      </c>
      <c r="AU2424" s="3">
        <v>8272964.6415079683</v>
      </c>
      <c r="AV2424" s="3">
        <v>241217.70246019721</v>
      </c>
      <c r="AW2424">
        <v>73710.721761362001</v>
      </c>
      <c r="AX2424">
        <v>13853193.047830375</v>
      </c>
      <c r="AY2424">
        <v>2149.2091070653564</v>
      </c>
      <c r="AZ2424">
        <v>403922.3595818631</v>
      </c>
      <c r="BA2424">
        <v>117729.90150759999</v>
      </c>
      <c r="BB2424">
        <v>22126157.689338341</v>
      </c>
      <c r="BC2424">
        <v>3432.6916145688001</v>
      </c>
      <c r="BD2424">
        <v>645140.06204206031</v>
      </c>
      <c r="BE2424">
        <v>44019.179746237991</v>
      </c>
      <c r="BF2424">
        <v>8272964.6415079683</v>
      </c>
      <c r="BG2424">
        <v>1283.4825075034437</v>
      </c>
      <c r="BH2424">
        <v>241217.70246019721</v>
      </c>
      <c r="BI2424">
        <v>1.2035073925170967</v>
      </c>
      <c r="BJ2424">
        <v>2.8311484204873438</v>
      </c>
      <c r="BK2424">
        <v>1.6276410279702471</v>
      </c>
      <c r="BL2424">
        <v>43.541698054677127</v>
      </c>
      <c r="BM2424">
        <v>31.334056124215806</v>
      </c>
      <c r="BN2424">
        <f t="shared" si="235"/>
        <v>-12.207641930461321</v>
      </c>
      <c r="BO2424">
        <v>0.5963677330649032</v>
      </c>
      <c r="BP2424">
        <v>8.6914798193445351E-3</v>
      </c>
      <c r="BQ2424">
        <v>0.1827961217696126</v>
      </c>
      <c r="BR2424">
        <v>0.14880952380952381</v>
      </c>
      <c r="BS2424">
        <v>3.4482758620689655E-2</v>
      </c>
      <c r="BT2424">
        <v>0.33333333333333331</v>
      </c>
      <c r="BU2424">
        <v>0.34960005092558688</v>
      </c>
      <c r="BV2424">
        <v>0.79253185277085503</v>
      </c>
      <c r="BW2424">
        <v>0.75462567436274453</v>
      </c>
      <c r="BX2424">
        <v>0.26159402154607919</v>
      </c>
      <c r="BY2424">
        <f t="shared" si="236"/>
        <v>2.7577071087873762E-2</v>
      </c>
      <c r="BZ2424">
        <v>0</v>
      </c>
      <c r="CA2424">
        <f t="shared" si="237"/>
        <v>7.4544498725768078E-3</v>
      </c>
      <c r="CC2424">
        <v>2.7577071087873762E-2</v>
      </c>
      <c r="CD2424">
        <v>7.4544498725768078E-3</v>
      </c>
    </row>
    <row r="2425" spans="1:82" x14ac:dyDescent="0.3">
      <c r="A2425">
        <v>1</v>
      </c>
      <c r="B2425" t="s">
        <v>1505</v>
      </c>
      <c r="C2425" t="s">
        <v>1513</v>
      </c>
      <c r="D2425">
        <v>47049</v>
      </c>
      <c r="E2425" s="2">
        <v>0</v>
      </c>
      <c r="F2425" s="2" t="s">
        <v>1954</v>
      </c>
      <c r="G2425" s="3">
        <v>-999</v>
      </c>
      <c r="H2425" s="1">
        <v>0.37570971361762484</v>
      </c>
      <c r="I2425" s="1">
        <f t="shared" si="238"/>
        <v>-999</v>
      </c>
      <c r="J2425" s="1">
        <v>-999</v>
      </c>
      <c r="K2425" s="1">
        <v>-999</v>
      </c>
      <c r="L2425" s="2">
        <v>-999</v>
      </c>
      <c r="M2425" s="2">
        <v>-999</v>
      </c>
      <c r="N2425" s="7">
        <v>-999</v>
      </c>
      <c r="O2425" s="2">
        <v>-999</v>
      </c>
      <c r="P2425" s="3">
        <v>-999</v>
      </c>
      <c r="Q2425" s="3">
        <v>-999</v>
      </c>
      <c r="R2425" s="3">
        <v>-999</v>
      </c>
      <c r="S2425" s="3">
        <v>-999</v>
      </c>
      <c r="T2425" s="3">
        <v>-999</v>
      </c>
      <c r="V2425">
        <v>47049</v>
      </c>
      <c r="W2425" s="2">
        <v>-999</v>
      </c>
      <c r="X2425" s="2">
        <v>1.0079050470660269E-2</v>
      </c>
      <c r="Y2425" s="2">
        <v>-999</v>
      </c>
      <c r="Z2425" s="2">
        <v>-999</v>
      </c>
      <c r="AA2425" s="2">
        <v>-999</v>
      </c>
      <c r="AB2425" s="2">
        <v>-999</v>
      </c>
      <c r="AC2425" s="2">
        <v>-999</v>
      </c>
      <c r="AD2425" s="2">
        <v>-999</v>
      </c>
      <c r="AE2425" s="2">
        <v>-999</v>
      </c>
      <c r="AF2425" s="2">
        <v>-999</v>
      </c>
      <c r="AG2425" s="2">
        <v>-999</v>
      </c>
      <c r="AH2425" s="2">
        <v>-999</v>
      </c>
      <c r="AI2425" s="2">
        <v>-999</v>
      </c>
      <c r="AJ2425" s="2">
        <v>-999</v>
      </c>
      <c r="AK2425" s="2">
        <v>-999</v>
      </c>
      <c r="AL2425" s="2">
        <v>-999</v>
      </c>
      <c r="AM2425" s="2">
        <v>-999</v>
      </c>
      <c r="AN2425" s="2">
        <v>-999</v>
      </c>
      <c r="AO2425" s="2">
        <v>-999</v>
      </c>
      <c r="AP2425" s="2">
        <v>-999</v>
      </c>
      <c r="AQ2425" s="2">
        <v>-999</v>
      </c>
      <c r="AR2425" s="2">
        <v>-999</v>
      </c>
      <c r="AS2425" s="2">
        <v>-999</v>
      </c>
      <c r="AT2425" s="2">
        <v>-999</v>
      </c>
      <c r="AU2425" s="2">
        <v>-999</v>
      </c>
      <c r="AV2425" s="2">
        <v>-999</v>
      </c>
      <c r="AW2425" s="2">
        <v>-999</v>
      </c>
      <c r="AX2425" s="2">
        <v>-999</v>
      </c>
      <c r="AY2425" s="2">
        <v>-999</v>
      </c>
      <c r="AZ2425" s="2">
        <v>-999</v>
      </c>
      <c r="BA2425" s="2">
        <v>-999</v>
      </c>
      <c r="BB2425" s="2">
        <v>-999</v>
      </c>
      <c r="BC2425" s="2">
        <v>-999</v>
      </c>
      <c r="BD2425" s="2">
        <v>-999</v>
      </c>
      <c r="BE2425" s="2">
        <v>-999</v>
      </c>
      <c r="BF2425" s="2">
        <v>-999</v>
      </c>
      <c r="BG2425" s="2">
        <v>-999</v>
      </c>
      <c r="BH2425" s="2">
        <v>-999</v>
      </c>
      <c r="BI2425">
        <v>0</v>
      </c>
      <c r="BJ2425">
        <v>0.37570971361762484</v>
      </c>
      <c r="BK2425">
        <v>0.37570971361762484</v>
      </c>
      <c r="BL2425">
        <v>-999</v>
      </c>
      <c r="BM2425">
        <v>30.12082554120197</v>
      </c>
      <c r="BN2425">
        <f t="shared" si="235"/>
        <v>-999</v>
      </c>
      <c r="BO2425" t="s">
        <v>3748</v>
      </c>
      <c r="BP2425" t="s">
        <v>3748</v>
      </c>
      <c r="BQ2425">
        <v>0.12210279454780551</v>
      </c>
      <c r="BR2425">
        <v>0.11904761904761904</v>
      </c>
      <c r="BS2425">
        <v>0.17241379310344829</v>
      </c>
      <c r="BT2425">
        <v>0.5</v>
      </c>
      <c r="BU2425" t="s">
        <v>3748</v>
      </c>
      <c r="BY2425">
        <f t="shared" si="236"/>
        <v>-999</v>
      </c>
      <c r="CA2425">
        <f t="shared" si="237"/>
        <v>-999</v>
      </c>
    </row>
    <row r="2426" spans="1:82" x14ac:dyDescent="0.3">
      <c r="A2426">
        <v>0</v>
      </c>
      <c r="B2426" t="s">
        <v>1505</v>
      </c>
      <c r="C2426" t="s">
        <v>34</v>
      </c>
      <c r="D2426">
        <v>47051</v>
      </c>
      <c r="E2426" s="2">
        <f>BO2426</f>
        <v>0.70878821545328496</v>
      </c>
      <c r="F2426" s="2" t="s">
        <v>1941</v>
      </c>
      <c r="G2426" s="3">
        <v>4489</v>
      </c>
      <c r="H2426" s="1">
        <v>9.2884358252274115</v>
      </c>
      <c r="I2426" s="1">
        <f t="shared" si="238"/>
        <v>-15.789497782170987</v>
      </c>
      <c r="J2426" s="1">
        <v>2.48986079787</v>
      </c>
      <c r="K2426" s="1">
        <v>280.59901323899999</v>
      </c>
      <c r="L2426" s="2">
        <v>0.13236215200000001</v>
      </c>
      <c r="M2426" s="2">
        <v>2.520024846847805E-2</v>
      </c>
      <c r="N2426" s="7">
        <v>0</v>
      </c>
      <c r="O2426" s="2">
        <v>1.1056320960870976E-2</v>
      </c>
      <c r="P2426" s="3">
        <v>123280.64217798998</v>
      </c>
      <c r="Q2426" s="3">
        <v>3594.5364875356199</v>
      </c>
      <c r="R2426" s="3">
        <v>107374.25465774327</v>
      </c>
      <c r="S2426" s="3">
        <v>91.413324269762228</v>
      </c>
      <c r="T2426" s="3">
        <v>23508.365133771167</v>
      </c>
      <c r="V2426">
        <v>47051</v>
      </c>
      <c r="W2426" s="2">
        <v>0.67570867755018338</v>
      </c>
      <c r="X2426" s="2">
        <v>0.24917804912341326</v>
      </c>
      <c r="Y2426" s="2">
        <v>0.51286119901289806</v>
      </c>
      <c r="Z2426" s="2">
        <v>0.71004696155963432</v>
      </c>
      <c r="AA2426" s="2">
        <v>0.80878050625383602</v>
      </c>
      <c r="AB2426" s="2">
        <v>0.3267196096947344</v>
      </c>
      <c r="AC2426" s="2">
        <v>2.520024846847805E-2</v>
      </c>
      <c r="AD2426" s="2">
        <v>0</v>
      </c>
      <c r="AE2426" s="2">
        <v>1.1056320960870976E-2</v>
      </c>
      <c r="AF2426">
        <v>109621.25931895548</v>
      </c>
      <c r="AG2426">
        <v>88.786455385439865</v>
      </c>
      <c r="AH2426">
        <v>16687.139557253111</v>
      </c>
      <c r="AI2426">
        <v>6628.7058922073675</v>
      </c>
      <c r="AJ2426">
        <v>1.0925155132217623</v>
      </c>
      <c r="AK2426">
        <v>216995.51397669874</v>
      </c>
      <c r="AL2426">
        <v>180.19977965520209</v>
      </c>
      <c r="AM2426">
        <v>33867.990992979096</v>
      </c>
      <c r="AN2426">
        <v>12956.219590252547</v>
      </c>
      <c r="AO2426">
        <v>2.2020391851630086</v>
      </c>
      <c r="AP2426">
        <v>107374.25465774327</v>
      </c>
      <c r="AQ2426">
        <v>91.413324269762228</v>
      </c>
      <c r="AR2426">
        <v>17180.851435725985</v>
      </c>
      <c r="AS2426">
        <v>6327.5136980451798</v>
      </c>
      <c r="AT2426">
        <v>1.1095236719412462</v>
      </c>
      <c r="AU2426" s="3">
        <v>23169363.890931439</v>
      </c>
      <c r="AV2426" s="3">
        <v>675557.18746744446</v>
      </c>
      <c r="AW2426">
        <v>125758.25084926</v>
      </c>
      <c r="AX2426">
        <v>23635005.664609924</v>
      </c>
      <c r="AY2426">
        <v>3666.7769837998794</v>
      </c>
      <c r="AZ2426">
        <v>689134.06633534934</v>
      </c>
      <c r="BA2426">
        <v>249038.89302724999</v>
      </c>
      <c r="BB2426">
        <v>46804369.555541359</v>
      </c>
      <c r="BC2426">
        <v>7261.3134713354993</v>
      </c>
      <c r="BD2426">
        <v>1364691.2538027938</v>
      </c>
      <c r="BE2426">
        <v>123280.64217798998</v>
      </c>
      <c r="BF2426">
        <v>23169363.890931439</v>
      </c>
      <c r="BG2426">
        <v>3594.5364875356199</v>
      </c>
      <c r="BH2426">
        <v>675557.18746744446</v>
      </c>
      <c r="BI2426">
        <v>2.9983758797318121</v>
      </c>
      <c r="BJ2426">
        <v>12.286811704959224</v>
      </c>
      <c r="BK2426">
        <v>9.2884358252274115</v>
      </c>
      <c r="BL2426">
        <v>36.57514460177422</v>
      </c>
      <c r="BM2426">
        <v>20.785646819603233</v>
      </c>
      <c r="BN2426">
        <f t="shared" si="235"/>
        <v>-15.789497782170987</v>
      </c>
      <c r="BO2426">
        <v>0.70878821545328496</v>
      </c>
      <c r="BP2426">
        <v>2.5735546205819342E-2</v>
      </c>
      <c r="BQ2426">
        <v>0.17325593919476823</v>
      </c>
      <c r="BR2426">
        <v>0.22023809523809523</v>
      </c>
      <c r="BS2426">
        <v>0.13793103448275862</v>
      </c>
      <c r="BT2426">
        <v>0.44444444444444442</v>
      </c>
      <c r="BU2426">
        <v>0.45217653500816757</v>
      </c>
      <c r="BV2426">
        <v>0.71004696155963432</v>
      </c>
      <c r="BW2426">
        <v>0.83898392764920748</v>
      </c>
      <c r="BX2426">
        <v>0.3267196096947344</v>
      </c>
      <c r="BY2426">
        <f t="shared" si="236"/>
        <v>0.13704153493955937</v>
      </c>
      <c r="BZ2426">
        <v>0</v>
      </c>
      <c r="CA2426">
        <f t="shared" si="237"/>
        <v>7.7582474589018543E-3</v>
      </c>
      <c r="CC2426">
        <v>0.13704153493955937</v>
      </c>
      <c r="CD2426">
        <v>7.7582474589018543E-3</v>
      </c>
    </row>
    <row r="2427" spans="1:82" x14ac:dyDescent="0.3">
      <c r="A2427">
        <v>0</v>
      </c>
      <c r="B2427" t="s">
        <v>1505</v>
      </c>
      <c r="C2427" t="s">
        <v>531</v>
      </c>
      <c r="D2427">
        <v>47053</v>
      </c>
      <c r="E2427" s="2">
        <f>BO2427</f>
        <v>0.61314823870239998</v>
      </c>
      <c r="F2427" s="2" t="s">
        <v>1939</v>
      </c>
      <c r="G2427" s="3">
        <v>3255</v>
      </c>
      <c r="H2427" s="1">
        <v>6.708011910492476</v>
      </c>
      <c r="I2427" s="1">
        <f t="shared" si="238"/>
        <v>-14.64099776380019</v>
      </c>
      <c r="J2427" s="1">
        <v>3.0417336381800002</v>
      </c>
      <c r="K2427" s="1">
        <v>260.45360650100002</v>
      </c>
      <c r="L2427" s="2">
        <v>0.11405681227999986</v>
      </c>
      <c r="M2427" s="2">
        <v>3.5913446564307984E-3</v>
      </c>
      <c r="N2427" s="7">
        <v>0</v>
      </c>
      <c r="O2427" s="2">
        <v>6.2724937467831853E-3</v>
      </c>
      <c r="P2427" s="3">
        <v>64474.944996630002</v>
      </c>
      <c r="Q2427" s="3">
        <v>1879.9183572359398</v>
      </c>
      <c r="R2427" s="3">
        <v>53529.285484307795</v>
      </c>
      <c r="S2427" s="3">
        <v>54.438201226095181</v>
      </c>
      <c r="T2427" s="3">
        <v>20904.129340605665</v>
      </c>
      <c r="V2427">
        <v>47053</v>
      </c>
      <c r="W2427" s="2">
        <v>0.66109701418899736</v>
      </c>
      <c r="X2427" s="2">
        <v>0.1799537998436041</v>
      </c>
      <c r="Y2427" s="2">
        <v>0.49717692826756765</v>
      </c>
      <c r="Z2427" s="2">
        <v>0.86742750016830727</v>
      </c>
      <c r="AA2427" s="2">
        <v>0.75071468459547075</v>
      </c>
      <c r="AB2427" s="2">
        <v>0.28153514148929176</v>
      </c>
      <c r="AC2427" s="2">
        <v>3.5913446564307984E-3</v>
      </c>
      <c r="AD2427" s="2">
        <v>0</v>
      </c>
      <c r="AE2427" s="2">
        <v>6.2724937467831853E-3</v>
      </c>
      <c r="AF2427">
        <v>94199.874667491589</v>
      </c>
      <c r="AG2427">
        <v>60.495173591545147</v>
      </c>
      <c r="AH2427">
        <v>11369.880685966811</v>
      </c>
      <c r="AI2427">
        <v>23802.721821996027</v>
      </c>
      <c r="AJ2427">
        <v>0.7988124003682433</v>
      </c>
      <c r="AK2427">
        <v>147729.16015179938</v>
      </c>
      <c r="AL2427">
        <v>114.93337481764033</v>
      </c>
      <c r="AM2427">
        <v>21601.372157971782</v>
      </c>
      <c r="AN2427">
        <v>34475.359690596728</v>
      </c>
      <c r="AO2427">
        <v>1.4305027094266927</v>
      </c>
      <c r="AP2427">
        <v>53529.285484307795</v>
      </c>
      <c r="AQ2427">
        <v>54.438201226095181</v>
      </c>
      <c r="AR2427">
        <v>10231.491472004971</v>
      </c>
      <c r="AS2427">
        <v>10672.637868600701</v>
      </c>
      <c r="AT2427">
        <v>0.63169030905844936</v>
      </c>
      <c r="AU2427" s="3">
        <v>12117421.162666643</v>
      </c>
      <c r="AV2427" s="3">
        <v>353311.85605892254</v>
      </c>
      <c r="AW2427">
        <v>117494.96851634</v>
      </c>
      <c r="AX2427">
        <v>22082004.382960938</v>
      </c>
      <c r="AY2427">
        <v>3425.8415917729199</v>
      </c>
      <c r="AZ2427">
        <v>643852.66875780257</v>
      </c>
      <c r="BA2427">
        <v>181969.91351297</v>
      </c>
      <c r="BB2427">
        <v>34199425.545627579</v>
      </c>
      <c r="BC2427">
        <v>5305.7599490088596</v>
      </c>
      <c r="BD2427">
        <v>997164.52481672505</v>
      </c>
      <c r="BE2427">
        <v>64474.944996630002</v>
      </c>
      <c r="BF2427">
        <v>12117421.162666643</v>
      </c>
      <c r="BG2427">
        <v>1879.9183572359398</v>
      </c>
      <c r="BH2427">
        <v>353311.85605892254</v>
      </c>
      <c r="BI2427">
        <v>2.8628879753754335</v>
      </c>
      <c r="BJ2427">
        <v>9.5708998858679095</v>
      </c>
      <c r="BK2427">
        <v>6.708011910492476</v>
      </c>
      <c r="BL2427">
        <v>34.136146604597464</v>
      </c>
      <c r="BM2427">
        <v>19.495148840797274</v>
      </c>
      <c r="BN2427">
        <f t="shared" si="235"/>
        <v>-14.64099776380019</v>
      </c>
      <c r="BO2427">
        <v>0.61314823870239998</v>
      </c>
      <c r="BP2427">
        <v>2.1256936039676044E-2</v>
      </c>
      <c r="BQ2427">
        <v>0.14736568959708399</v>
      </c>
      <c r="BR2427">
        <v>0.22023809523809523</v>
      </c>
      <c r="BS2427">
        <v>6.8965517241379309E-2</v>
      </c>
      <c r="BT2427">
        <v>0.16666666666666666</v>
      </c>
      <c r="BU2427">
        <v>0.41928601715077701</v>
      </c>
      <c r="BV2427">
        <v>0.86742750016830727</v>
      </c>
      <c r="BW2427">
        <v>0.77874967281687835</v>
      </c>
      <c r="BX2427">
        <v>0.28153514148929176</v>
      </c>
      <c r="BY2427">
        <f t="shared" si="236"/>
        <v>2.0461280872545805E-2</v>
      </c>
      <c r="BZ2427">
        <v>0</v>
      </c>
      <c r="CA2427">
        <f t="shared" si="237"/>
        <v>5.0697990317019256E-3</v>
      </c>
      <c r="CC2427">
        <v>2.0461280872545805E-2</v>
      </c>
      <c r="CD2427">
        <v>5.0697990317019256E-3</v>
      </c>
    </row>
    <row r="2428" spans="1:82" x14ac:dyDescent="0.3">
      <c r="A2428">
        <v>0</v>
      </c>
      <c r="B2428" t="s">
        <v>1505</v>
      </c>
      <c r="C2428" t="s">
        <v>1514</v>
      </c>
      <c r="D2428">
        <v>47055</v>
      </c>
      <c r="E2428" s="2">
        <f>BO2428</f>
        <v>0.64311540134318756</v>
      </c>
      <c r="F2428" s="2" t="s">
        <v>1940</v>
      </c>
      <c r="G2428" s="3">
        <v>2130</v>
      </c>
      <c r="H2428" s="1">
        <v>0.95766508359559277</v>
      </c>
      <c r="I2428" s="1">
        <f t="shared" si="238"/>
        <v>-15.530887432303643</v>
      </c>
      <c r="J2428" s="1">
        <v>2.5067416735900001</v>
      </c>
      <c r="K2428" s="1">
        <v>273.64200411600001</v>
      </c>
      <c r="L2428" s="2">
        <v>0.12271221502999996</v>
      </c>
      <c r="M2428" s="2">
        <v>3.4214400292401845E-3</v>
      </c>
      <c r="N2428" s="7">
        <v>0</v>
      </c>
      <c r="O2428" s="2">
        <v>1.3406459710725065E-2</v>
      </c>
      <c r="P2428" s="3">
        <v>-2048.8817848559988</v>
      </c>
      <c r="Q2428" s="3">
        <v>-59.739957581327893</v>
      </c>
      <c r="R2428" s="3">
        <v>-1943.4203573780906</v>
      </c>
      <c r="S2428" s="3">
        <v>-1.0355705935546504</v>
      </c>
      <c r="T2428" s="3">
        <v>-661.66049114981979</v>
      </c>
      <c r="V2428">
        <v>47055</v>
      </c>
      <c r="W2428" s="2">
        <v>0.60816338014809912</v>
      </c>
      <c r="X2428" s="2">
        <v>2.5690990575166928E-2</v>
      </c>
      <c r="Y2428" s="2">
        <v>0.53055078796467459</v>
      </c>
      <c r="Z2428" s="2">
        <v>0.71486097145275995</v>
      </c>
      <c r="AA2428" s="2">
        <v>0.78872807165842296</v>
      </c>
      <c r="AB2428" s="2">
        <v>0.30289993320279279</v>
      </c>
      <c r="AC2428" s="2">
        <v>3.4214400292401845E-3</v>
      </c>
      <c r="AD2428" s="2">
        <v>0</v>
      </c>
      <c r="AE2428" s="2">
        <v>1.3406459710725065E-2</v>
      </c>
      <c r="AF2428">
        <v>35933.380599338052</v>
      </c>
      <c r="AG2428">
        <v>27.027646959715486</v>
      </c>
      <c r="AH2428">
        <v>5079.7626142748577</v>
      </c>
      <c r="AI2428">
        <v>7631.5063951360607</v>
      </c>
      <c r="AJ2428">
        <v>0.33972527226488508</v>
      </c>
      <c r="AK2428">
        <v>33989.960241959961</v>
      </c>
      <c r="AL2428">
        <v>25.992076366160838</v>
      </c>
      <c r="AM2428">
        <v>4885.130325588314</v>
      </c>
      <c r="AN2428">
        <v>7164.4781926727846</v>
      </c>
      <c r="AO2428">
        <v>0.32512799772773837</v>
      </c>
      <c r="AP2428">
        <v>-1943.4203573780906</v>
      </c>
      <c r="AQ2428">
        <v>-1.0355705935546489</v>
      </c>
      <c r="AR2428">
        <v>-194.63228868654369</v>
      </c>
      <c r="AS2428">
        <v>-467.0282024632761</v>
      </c>
      <c r="AT2428">
        <v>-1.4597274537146709E-2</v>
      </c>
      <c r="AU2428" s="3">
        <v>-385066.84264583641</v>
      </c>
      <c r="AV2428" s="3">
        <v>-11227.527627834765</v>
      </c>
      <c r="AW2428">
        <v>36885.647288955006</v>
      </c>
      <c r="AX2428">
        <v>6932288.5514862034</v>
      </c>
      <c r="AY2428">
        <v>1075.4876248542898</v>
      </c>
      <c r="AZ2428">
        <v>202127.14421511523</v>
      </c>
      <c r="BA2428">
        <v>34836.765504099007</v>
      </c>
      <c r="BB2428">
        <v>6547221.7088403674</v>
      </c>
      <c r="BC2428">
        <v>1015.747667272962</v>
      </c>
      <c r="BD2428">
        <v>190899.61658728047</v>
      </c>
      <c r="BE2428">
        <v>-2048.8817848559988</v>
      </c>
      <c r="BF2428">
        <v>-385066.84264583641</v>
      </c>
      <c r="BG2428">
        <v>-59.739957581327893</v>
      </c>
      <c r="BH2428">
        <v>-11227.527627834765</v>
      </c>
      <c r="BI2428">
        <v>0.85811091646496063</v>
      </c>
      <c r="BJ2428">
        <v>1.8157760000605534</v>
      </c>
      <c r="BK2428">
        <v>0.95766508359559277</v>
      </c>
      <c r="BL2428">
        <v>35.313581290143439</v>
      </c>
      <c r="BM2428">
        <v>19.782693857839796</v>
      </c>
      <c r="BN2428">
        <f t="shared" si="235"/>
        <v>-15.530887432303643</v>
      </c>
      <c r="BO2428">
        <v>0.64311540134318756</v>
      </c>
      <c r="BP2428">
        <v>6.6828723139059987E-3</v>
      </c>
      <c r="BQ2428">
        <v>0.15107624013182749</v>
      </c>
      <c r="BR2428">
        <v>0.19642857142857142</v>
      </c>
      <c r="BS2428">
        <v>3.4482758620689655E-2</v>
      </c>
      <c r="BT2428">
        <v>0.3888888888888889</v>
      </c>
      <c r="BU2428">
        <v>0.44477050262300155</v>
      </c>
      <c r="BV2428">
        <v>0.71486097145275995</v>
      </c>
      <c r="BW2428">
        <v>0.81818264694857157</v>
      </c>
      <c r="BX2428">
        <v>0.30289993320279279</v>
      </c>
      <c r="BY2428">
        <f t="shared" si="236"/>
        <v>6.224462475508466E-2</v>
      </c>
      <c r="BZ2428">
        <v>0</v>
      </c>
      <c r="CA2428">
        <f t="shared" si="237"/>
        <v>1.0083791014277171E-2</v>
      </c>
      <c r="CC2428">
        <v>6.224462475508466E-2</v>
      </c>
      <c r="CD2428">
        <v>1.0083791014277171E-2</v>
      </c>
    </row>
    <row r="2429" spans="1:82" x14ac:dyDescent="0.3">
      <c r="A2429">
        <v>1</v>
      </c>
      <c r="B2429" t="s">
        <v>1505</v>
      </c>
      <c r="C2429" t="s">
        <v>1515</v>
      </c>
      <c r="D2429">
        <v>47057</v>
      </c>
      <c r="E2429" s="2">
        <v>0</v>
      </c>
      <c r="F2429" s="2" t="s">
        <v>1954</v>
      </c>
      <c r="G2429" s="3">
        <v>-999</v>
      </c>
      <c r="H2429" s="1">
        <v>0.37134498735544014</v>
      </c>
      <c r="I2429" s="1">
        <f t="shared" si="238"/>
        <v>-999</v>
      </c>
      <c r="J2429" s="1">
        <v>-999</v>
      </c>
      <c r="K2429" s="1">
        <v>-999</v>
      </c>
      <c r="L2429" s="2">
        <v>-999</v>
      </c>
      <c r="M2429" s="2">
        <v>-999</v>
      </c>
      <c r="N2429" s="7">
        <v>-999</v>
      </c>
      <c r="O2429" s="2">
        <v>-999</v>
      </c>
      <c r="P2429" s="3">
        <v>-999</v>
      </c>
      <c r="Q2429" s="3">
        <v>-999</v>
      </c>
      <c r="R2429" s="3">
        <v>-999</v>
      </c>
      <c r="S2429" s="3">
        <v>-999</v>
      </c>
      <c r="T2429" s="3">
        <v>-999</v>
      </c>
      <c r="V2429">
        <v>47057</v>
      </c>
      <c r="W2429" s="2">
        <v>-999</v>
      </c>
      <c r="X2429" s="2">
        <v>9.9619592837873402E-3</v>
      </c>
      <c r="Y2429" s="2">
        <v>-999</v>
      </c>
      <c r="Z2429" s="2">
        <v>-999</v>
      </c>
      <c r="AA2429" s="2">
        <v>-999</v>
      </c>
      <c r="AB2429" s="2">
        <v>-999</v>
      </c>
      <c r="AC2429" s="2">
        <v>-999</v>
      </c>
      <c r="AD2429" s="2">
        <v>-999</v>
      </c>
      <c r="AE2429" s="2">
        <v>-999</v>
      </c>
      <c r="AF2429" s="2">
        <v>-999</v>
      </c>
      <c r="AG2429" s="2">
        <v>-999</v>
      </c>
      <c r="AH2429" s="2">
        <v>-999</v>
      </c>
      <c r="AI2429" s="2">
        <v>-999</v>
      </c>
      <c r="AJ2429" s="2">
        <v>-999</v>
      </c>
      <c r="AK2429" s="2">
        <v>-999</v>
      </c>
      <c r="AL2429" s="2">
        <v>-999</v>
      </c>
      <c r="AM2429" s="2">
        <v>-999</v>
      </c>
      <c r="AN2429" s="2">
        <v>-999</v>
      </c>
      <c r="AO2429" s="2">
        <v>-999</v>
      </c>
      <c r="AP2429" s="2">
        <v>-999</v>
      </c>
      <c r="AQ2429" s="2">
        <v>-999</v>
      </c>
      <c r="AR2429" s="2">
        <v>-999</v>
      </c>
      <c r="AS2429" s="2">
        <v>-999</v>
      </c>
      <c r="AT2429" s="2">
        <v>-999</v>
      </c>
      <c r="AU2429" s="2">
        <v>-999</v>
      </c>
      <c r="AV2429" s="2">
        <v>-999</v>
      </c>
      <c r="AW2429" s="2">
        <v>-999</v>
      </c>
      <c r="AX2429" s="2">
        <v>-999</v>
      </c>
      <c r="AY2429" s="2">
        <v>-999</v>
      </c>
      <c r="AZ2429" s="2">
        <v>-999</v>
      </c>
      <c r="BA2429" s="2">
        <v>-999</v>
      </c>
      <c r="BB2429" s="2">
        <v>-999</v>
      </c>
      <c r="BC2429" s="2">
        <v>-999</v>
      </c>
      <c r="BD2429" s="2">
        <v>-999</v>
      </c>
      <c r="BE2429" s="2">
        <v>-999</v>
      </c>
      <c r="BF2429" s="2">
        <v>-999</v>
      </c>
      <c r="BG2429" s="2">
        <v>-999</v>
      </c>
      <c r="BH2429" s="2">
        <v>-999</v>
      </c>
      <c r="BI2429">
        <v>0</v>
      </c>
      <c r="BJ2429">
        <v>0.37134498735544014</v>
      </c>
      <c r="BK2429">
        <v>0.37134498735544014</v>
      </c>
      <c r="BL2429">
        <v>-999</v>
      </c>
      <c r="BM2429">
        <v>29.055513870651684</v>
      </c>
      <c r="BN2429">
        <f t="shared" si="235"/>
        <v>-999</v>
      </c>
      <c r="BO2429" t="s">
        <v>3748</v>
      </c>
      <c r="BP2429" t="s">
        <v>3748</v>
      </c>
      <c r="BQ2429">
        <v>0.12541610585765506</v>
      </c>
      <c r="BR2429">
        <v>5.9523809523809521E-3</v>
      </c>
      <c r="BS2429">
        <v>0.10344827586206896</v>
      </c>
      <c r="BT2429">
        <v>0.5</v>
      </c>
      <c r="BU2429" t="s">
        <v>3748</v>
      </c>
      <c r="BY2429">
        <f t="shared" si="236"/>
        <v>-999</v>
      </c>
      <c r="CA2429">
        <f t="shared" si="237"/>
        <v>-999</v>
      </c>
    </row>
    <row r="2430" spans="1:82" x14ac:dyDescent="0.3">
      <c r="A2430">
        <v>0</v>
      </c>
      <c r="B2430" t="s">
        <v>1505</v>
      </c>
      <c r="C2430" t="s">
        <v>36</v>
      </c>
      <c r="D2430">
        <v>47059</v>
      </c>
      <c r="E2430" s="2">
        <f>BO2430</f>
        <v>0.63668329396996726</v>
      </c>
      <c r="F2430" s="2" t="s">
        <v>1940</v>
      </c>
      <c r="G2430" s="3">
        <v>7403</v>
      </c>
      <c r="H2430" s="1">
        <v>12.106134094617561</v>
      </c>
      <c r="I2430" s="1">
        <f t="shared" si="238"/>
        <v>-12.955932675814935</v>
      </c>
      <c r="J2430" s="1">
        <v>2.6577471635799998</v>
      </c>
      <c r="K2430" s="1">
        <v>217.577814937</v>
      </c>
      <c r="L2430" s="2">
        <v>8.5480322550000043E-2</v>
      </c>
      <c r="M2430" s="2">
        <v>6.253900400545017E-3</v>
      </c>
      <c r="N2430" s="7">
        <v>0</v>
      </c>
      <c r="O2430" s="2">
        <v>1.0770893859229838E-2</v>
      </c>
      <c r="P2430" s="3">
        <v>204799.11405909999</v>
      </c>
      <c r="Q2430" s="3">
        <v>5971.3988757257994</v>
      </c>
      <c r="R2430" s="3">
        <v>161230.10553882906</v>
      </c>
      <c r="S2430" s="3">
        <v>140.18725647542254</v>
      </c>
      <c r="T2430" s="3">
        <v>40703.802928791265</v>
      </c>
      <c r="V2430">
        <v>47059</v>
      </c>
      <c r="W2430" s="2">
        <v>0.60686850414815952</v>
      </c>
      <c r="X2430" s="2">
        <v>0.32476758550995177</v>
      </c>
      <c r="Y2430" s="2">
        <v>0.43664592474682334</v>
      </c>
      <c r="Z2430" s="2">
        <v>0.75792401716115754</v>
      </c>
      <c r="AA2430" s="2">
        <v>0.62713226708486569</v>
      </c>
      <c r="AB2430" s="2">
        <v>0.21099760919659283</v>
      </c>
      <c r="AC2430" s="2">
        <v>6.253900400545017E-3</v>
      </c>
      <c r="AD2430" s="2">
        <v>0</v>
      </c>
      <c r="AE2430" s="2">
        <v>1.0770893859229838E-2</v>
      </c>
      <c r="AF2430">
        <v>164443.37500436237</v>
      </c>
      <c r="AG2430">
        <v>129.89114788208329</v>
      </c>
      <c r="AH2430">
        <v>24412.639321510491</v>
      </c>
      <c r="AI2430">
        <v>15380.997232232579</v>
      </c>
      <c r="AJ2430">
        <v>1.6096661232113865</v>
      </c>
      <c r="AK2430">
        <v>325673.48054319143</v>
      </c>
      <c r="AL2430">
        <v>270.07840435750586</v>
      </c>
      <c r="AM2430">
        <v>50760.400393830962</v>
      </c>
      <c r="AN2430">
        <v>29737.039088703372</v>
      </c>
      <c r="AO2430">
        <v>3.3016008844301616</v>
      </c>
      <c r="AP2430">
        <v>161230.10553882906</v>
      </c>
      <c r="AQ2430">
        <v>140.18725647542257</v>
      </c>
      <c r="AR2430">
        <v>26347.761072320471</v>
      </c>
      <c r="AS2430">
        <v>14356.041856470792</v>
      </c>
      <c r="AT2430">
        <v>1.6919347612187752</v>
      </c>
      <c r="AU2430" s="3">
        <v>38489945.496267252</v>
      </c>
      <c r="AV2430" s="3">
        <v>1122264.7047039068</v>
      </c>
      <c r="AW2430">
        <v>184697.09451315005</v>
      </c>
      <c r="AX2430">
        <v>34711971.942801423</v>
      </c>
      <c r="AY2430">
        <v>5385.2773123197003</v>
      </c>
      <c r="AZ2430">
        <v>1012109.0180773644</v>
      </c>
      <c r="BA2430">
        <v>389496.20857225003</v>
      </c>
      <c r="BB2430">
        <v>73201917.439068675</v>
      </c>
      <c r="BC2430">
        <v>11356.6761880455</v>
      </c>
      <c r="BD2430">
        <v>2134373.7227812712</v>
      </c>
      <c r="BE2430">
        <v>204799.11405909999</v>
      </c>
      <c r="BF2430">
        <v>38489945.496267252</v>
      </c>
      <c r="BG2430">
        <v>5971.3988757257994</v>
      </c>
      <c r="BH2430">
        <v>1122264.7047039068</v>
      </c>
      <c r="BI2430">
        <v>4.2096425133360835</v>
      </c>
      <c r="BJ2430">
        <v>16.315776607953644</v>
      </c>
      <c r="BK2430">
        <v>12.106134094617561</v>
      </c>
      <c r="BL2430">
        <v>35.295835295144457</v>
      </c>
      <c r="BM2430">
        <v>22.339902619329521</v>
      </c>
      <c r="BN2430">
        <f t="shared" si="235"/>
        <v>-12.955932675814935</v>
      </c>
      <c r="BO2430">
        <v>0.63668329396996726</v>
      </c>
      <c r="BP2430">
        <v>3.2456336507927487E-2</v>
      </c>
      <c r="BQ2430">
        <v>0.16306032712695967</v>
      </c>
      <c r="BR2430">
        <v>9.5238095238095233E-2</v>
      </c>
      <c r="BS2430">
        <v>0.13793103448275862</v>
      </c>
      <c r="BT2430">
        <v>0.66666666666666663</v>
      </c>
      <c r="BU2430">
        <v>0.37102945425941181</v>
      </c>
      <c r="BV2430">
        <v>0.75792401716115754</v>
      </c>
      <c r="BW2430">
        <v>0.65055214427890629</v>
      </c>
      <c r="BX2430">
        <v>0.21099760919659283</v>
      </c>
      <c r="BY2430">
        <f t="shared" si="236"/>
        <v>2.7258906601965352E-2</v>
      </c>
      <c r="BZ2430">
        <v>0</v>
      </c>
      <c r="CA2430">
        <f t="shared" si="237"/>
        <v>1.1461215927477576E-2</v>
      </c>
      <c r="CC2430">
        <v>2.7258906601965352E-2</v>
      </c>
      <c r="CD2430">
        <v>1.1461215927477576E-2</v>
      </c>
    </row>
    <row r="2431" spans="1:82" x14ac:dyDescent="0.3">
      <c r="A2431">
        <v>1</v>
      </c>
      <c r="B2431" t="s">
        <v>1505</v>
      </c>
      <c r="C2431" t="s">
        <v>483</v>
      </c>
      <c r="D2431">
        <v>47061</v>
      </c>
      <c r="E2431" s="2">
        <v>0</v>
      </c>
      <c r="F2431" s="2" t="s">
        <v>1954</v>
      </c>
      <c r="G2431" s="3">
        <v>-999</v>
      </c>
      <c r="H2431" s="1">
        <v>0.37559641181741737</v>
      </c>
      <c r="I2431" s="1">
        <f t="shared" si="238"/>
        <v>-999</v>
      </c>
      <c r="J2431" s="1">
        <v>-999</v>
      </c>
      <c r="K2431" s="1">
        <v>-999</v>
      </c>
      <c r="L2431" s="2">
        <v>-999</v>
      </c>
      <c r="M2431" s="2">
        <v>-999</v>
      </c>
      <c r="N2431" s="7">
        <v>-999</v>
      </c>
      <c r="O2431" s="2">
        <v>-999</v>
      </c>
      <c r="P2431" s="3">
        <v>-999</v>
      </c>
      <c r="Q2431" s="3">
        <v>-999</v>
      </c>
      <c r="R2431" s="3">
        <v>-999</v>
      </c>
      <c r="S2431" s="3">
        <v>-999</v>
      </c>
      <c r="T2431" s="3">
        <v>-999</v>
      </c>
      <c r="V2431">
        <v>47061</v>
      </c>
      <c r="W2431" s="2">
        <v>-999</v>
      </c>
      <c r="X2431" s="2">
        <v>1.007601095764978E-2</v>
      </c>
      <c r="Y2431" s="2">
        <v>-999</v>
      </c>
      <c r="Z2431" s="2">
        <v>-999</v>
      </c>
      <c r="AA2431" s="2">
        <v>-999</v>
      </c>
      <c r="AB2431" s="2">
        <v>-999</v>
      </c>
      <c r="AC2431" s="2">
        <v>-999</v>
      </c>
      <c r="AD2431" s="2">
        <v>-999</v>
      </c>
      <c r="AE2431" s="2">
        <v>-999</v>
      </c>
      <c r="AF2431" s="2">
        <v>-999</v>
      </c>
      <c r="AG2431" s="2">
        <v>-999</v>
      </c>
      <c r="AH2431" s="2">
        <v>-999</v>
      </c>
      <c r="AI2431" s="2">
        <v>-999</v>
      </c>
      <c r="AJ2431" s="2">
        <v>-999</v>
      </c>
      <c r="AK2431" s="2">
        <v>-999</v>
      </c>
      <c r="AL2431" s="2">
        <v>-999</v>
      </c>
      <c r="AM2431" s="2">
        <v>-999</v>
      </c>
      <c r="AN2431" s="2">
        <v>-999</v>
      </c>
      <c r="AO2431" s="2">
        <v>-999</v>
      </c>
      <c r="AP2431" s="2">
        <v>-999</v>
      </c>
      <c r="AQ2431" s="2">
        <v>-999</v>
      </c>
      <c r="AR2431" s="2">
        <v>-999</v>
      </c>
      <c r="AS2431" s="2">
        <v>-999</v>
      </c>
      <c r="AT2431" s="2">
        <v>-999</v>
      </c>
      <c r="AU2431" s="2">
        <v>-999</v>
      </c>
      <c r="AV2431" s="2">
        <v>-999</v>
      </c>
      <c r="AW2431" s="2">
        <v>-999</v>
      </c>
      <c r="AX2431" s="2">
        <v>-999</v>
      </c>
      <c r="AY2431" s="2">
        <v>-999</v>
      </c>
      <c r="AZ2431" s="2">
        <v>-999</v>
      </c>
      <c r="BA2431" s="2">
        <v>-999</v>
      </c>
      <c r="BB2431" s="2">
        <v>-999</v>
      </c>
      <c r="BC2431" s="2">
        <v>-999</v>
      </c>
      <c r="BD2431" s="2">
        <v>-999</v>
      </c>
      <c r="BE2431" s="2">
        <v>-999</v>
      </c>
      <c r="BF2431" s="2">
        <v>-999</v>
      </c>
      <c r="BG2431" s="2">
        <v>-999</v>
      </c>
      <c r="BH2431" s="2">
        <v>-999</v>
      </c>
      <c r="BI2431">
        <v>0</v>
      </c>
      <c r="BJ2431">
        <v>0.37559641181741737</v>
      </c>
      <c r="BK2431">
        <v>0.37559641181741737</v>
      </c>
      <c r="BL2431">
        <v>-999</v>
      </c>
      <c r="BM2431">
        <v>20.785646819603233</v>
      </c>
      <c r="BN2431">
        <f t="shared" si="235"/>
        <v>-999</v>
      </c>
      <c r="BO2431" t="s">
        <v>3748</v>
      </c>
      <c r="BP2431" t="s">
        <v>3748</v>
      </c>
      <c r="BQ2431">
        <v>0.17021101028415681</v>
      </c>
      <c r="BR2431">
        <v>5.9523809523809521E-2</v>
      </c>
      <c r="BS2431">
        <v>6.8965517241379309E-2</v>
      </c>
      <c r="BT2431">
        <v>0.44444444444444442</v>
      </c>
      <c r="BU2431" t="s">
        <v>3748</v>
      </c>
      <c r="BY2431">
        <f t="shared" si="236"/>
        <v>-999</v>
      </c>
      <c r="CA2431">
        <f t="shared" si="237"/>
        <v>-999</v>
      </c>
    </row>
    <row r="2432" spans="1:82" x14ac:dyDescent="0.3">
      <c r="A2432">
        <v>0</v>
      </c>
      <c r="B2432" t="s">
        <v>1505</v>
      </c>
      <c r="C2432" t="s">
        <v>1516</v>
      </c>
      <c r="D2432">
        <v>47063</v>
      </c>
      <c r="E2432" s="2">
        <f>BO2432</f>
        <v>0.60253735435128086</v>
      </c>
      <c r="F2432" s="2" t="s">
        <v>1939</v>
      </c>
      <c r="G2432" s="3">
        <v>16513</v>
      </c>
      <c r="H2432" s="1">
        <v>34.020127269254729</v>
      </c>
      <c r="I2432" s="1">
        <f t="shared" si="238"/>
        <v>-13.624194692491095</v>
      </c>
      <c r="J2432" s="1">
        <v>2.65472805935</v>
      </c>
      <c r="K2432" s="1">
        <v>247.25788281300001</v>
      </c>
      <c r="L2432" s="2">
        <v>8.4300348820000037E-2</v>
      </c>
      <c r="M2432" s="2">
        <v>1.4734656409944721E-2</v>
      </c>
      <c r="N2432" s="7">
        <v>0</v>
      </c>
      <c r="O2432" s="2">
        <v>1.2047489449625632E-2</v>
      </c>
      <c r="P2432" s="3">
        <v>121852.06081947005</v>
      </c>
      <c r="Q2432" s="3">
        <v>3552.8828448558588</v>
      </c>
      <c r="R2432" s="3">
        <v>51976.243221031444</v>
      </c>
      <c r="S2432" s="3">
        <v>41.452293656267578</v>
      </c>
      <c r="T2432" s="3">
        <v>10801.802829512082</v>
      </c>
      <c r="V2432">
        <v>47063</v>
      </c>
      <c r="W2432" s="2">
        <v>0.78361797904819774</v>
      </c>
      <c r="X2432" s="2">
        <v>0.91264763017034456</v>
      </c>
      <c r="Y2432" s="2">
        <v>0.4488012378878628</v>
      </c>
      <c r="Z2432" s="2">
        <v>0.75706304301072425</v>
      </c>
      <c r="AA2432" s="2">
        <v>0.71268018133199651</v>
      </c>
      <c r="AB2432" s="2">
        <v>0.20808498991162047</v>
      </c>
      <c r="AC2432" s="2">
        <v>1.4734656409944721E-2</v>
      </c>
      <c r="AD2432" s="2">
        <v>0</v>
      </c>
      <c r="AE2432" s="2">
        <v>1.2047489449625632E-2</v>
      </c>
      <c r="AF2432">
        <v>199046.33656011676</v>
      </c>
      <c r="AG2432">
        <v>150.77335853791971</v>
      </c>
      <c r="AH2432">
        <v>28337.386198330227</v>
      </c>
      <c r="AI2432">
        <v>11811.472382932901</v>
      </c>
      <c r="AJ2432">
        <v>1.8912264050713992</v>
      </c>
      <c r="AK2432">
        <v>251022.5797811482</v>
      </c>
      <c r="AL2432">
        <v>192.22565219418729</v>
      </c>
      <c r="AM2432">
        <v>36128.216524954696</v>
      </c>
      <c r="AN2432">
        <v>14822.444885820518</v>
      </c>
      <c r="AO2432">
        <v>2.4035183794761465</v>
      </c>
      <c r="AP2432">
        <v>51976.243221031444</v>
      </c>
      <c r="AQ2432">
        <v>41.452293656267585</v>
      </c>
      <c r="AR2432">
        <v>7790.8303266244693</v>
      </c>
      <c r="AS2432">
        <v>3010.9725028876164</v>
      </c>
      <c r="AT2432">
        <v>0.51229197440474739</v>
      </c>
      <c r="AU2432" s="3">
        <v>22900876.3104112</v>
      </c>
      <c r="AV2432" s="3">
        <v>667728.80186221015</v>
      </c>
      <c r="AW2432">
        <v>392956.73139617004</v>
      </c>
      <c r="AX2432">
        <v>73852288.0985962</v>
      </c>
      <c r="AY2432">
        <v>11457.575853530459</v>
      </c>
      <c r="AZ2432">
        <v>2153336.8059125147</v>
      </c>
      <c r="BA2432">
        <v>514808.79221564007</v>
      </c>
      <c r="BB2432">
        <v>96753164.4090074</v>
      </c>
      <c r="BC2432">
        <v>15010.458698386319</v>
      </c>
      <c r="BD2432">
        <v>2821065.6077747247</v>
      </c>
      <c r="BE2432">
        <v>121852.06081947005</v>
      </c>
      <c r="BF2432">
        <v>22900876.3104112</v>
      </c>
      <c r="BG2432">
        <v>3552.8828448558588</v>
      </c>
      <c r="BH2432">
        <v>667728.80186221015</v>
      </c>
      <c r="BI2432">
        <v>27.842747394572331</v>
      </c>
      <c r="BJ2432">
        <v>61.862874663827057</v>
      </c>
      <c r="BK2432">
        <v>34.020127269254729</v>
      </c>
      <c r="BL2432">
        <v>40.303711112282549</v>
      </c>
      <c r="BM2432">
        <v>26.679516419791454</v>
      </c>
      <c r="BN2432">
        <f t="shared" si="235"/>
        <v>-13.624194692491095</v>
      </c>
      <c r="BO2432">
        <v>0.60253735435128086</v>
      </c>
      <c r="BP2432">
        <v>0.20315470725336246</v>
      </c>
      <c r="BQ2432">
        <v>0.17564310995893609</v>
      </c>
      <c r="BR2432">
        <v>5.9523809523809521E-3</v>
      </c>
      <c r="BS2432">
        <v>0.10344827586206896</v>
      </c>
      <c r="BT2432">
        <v>0.5</v>
      </c>
      <c r="BU2432">
        <v>0.39016701058621278</v>
      </c>
      <c r="BV2432">
        <v>0.75706304301072425</v>
      </c>
      <c r="BW2432">
        <v>0.73929479391285946</v>
      </c>
      <c r="BX2432">
        <v>0.20808498991162047</v>
      </c>
      <c r="BY2432">
        <f t="shared" si="236"/>
        <v>3.0663419718704517E-2</v>
      </c>
      <c r="BZ2432">
        <v>0</v>
      </c>
      <c r="CA2432">
        <f t="shared" si="237"/>
        <v>1.2989597039824888E-2</v>
      </c>
      <c r="CC2432">
        <v>3.0663419718704517E-2</v>
      </c>
      <c r="CD2432">
        <v>1.2989597039824888E-2</v>
      </c>
    </row>
    <row r="2433" spans="1:82" x14ac:dyDescent="0.3">
      <c r="A2433">
        <v>0</v>
      </c>
      <c r="B2433" t="s">
        <v>1505</v>
      </c>
      <c r="C2433" t="s">
        <v>291</v>
      </c>
      <c r="D2433">
        <v>47065</v>
      </c>
      <c r="E2433" s="2">
        <f>BO2433</f>
        <v>0.75798759163935547</v>
      </c>
      <c r="F2433" s="2" t="s">
        <v>1942</v>
      </c>
      <c r="G2433" s="3">
        <v>60058</v>
      </c>
      <c r="H2433" s="1">
        <v>35.605413450621484</v>
      </c>
      <c r="I2433" s="1">
        <f t="shared" si="238"/>
        <v>-22.89126074976631</v>
      </c>
      <c r="J2433" s="1">
        <v>2.5612479512399999</v>
      </c>
      <c r="K2433" s="1">
        <v>263.19167402300002</v>
      </c>
      <c r="L2433" s="2">
        <v>0.12101631248999989</v>
      </c>
      <c r="M2433" s="2">
        <v>0.49129557989257316</v>
      </c>
      <c r="N2433" s="7">
        <v>0</v>
      </c>
      <c r="O2433" s="2">
        <v>5.0206304377609978E-2</v>
      </c>
      <c r="P2433" s="3">
        <v>575427.96803629969</v>
      </c>
      <c r="Q2433" s="3">
        <v>16777.953055019403</v>
      </c>
      <c r="R2433" s="3">
        <v>378886.22675774479</v>
      </c>
      <c r="S2433" s="3">
        <v>284.9604928746146</v>
      </c>
      <c r="T2433" s="3">
        <v>101711.95162920852</v>
      </c>
      <c r="V2433">
        <v>47065</v>
      </c>
      <c r="W2433" s="2">
        <v>0.98932447421762182</v>
      </c>
      <c r="X2433" s="2">
        <v>0.95517562147135593</v>
      </c>
      <c r="Y2433" s="2">
        <v>0.58652344055823158</v>
      </c>
      <c r="Z2433" s="2">
        <v>0.73040481907043253</v>
      </c>
      <c r="AA2433" s="2">
        <v>0.7586067139046192</v>
      </c>
      <c r="AB2433" s="2">
        <v>0.29871380742909631</v>
      </c>
      <c r="AC2433" s="2">
        <v>0.49129557989257316</v>
      </c>
      <c r="AD2433" s="2">
        <v>0</v>
      </c>
      <c r="AE2433" s="2">
        <v>5.0206304377609978E-2</v>
      </c>
      <c r="AF2433">
        <v>1886679.1835275879</v>
      </c>
      <c r="AG2433">
        <v>1261.4247377936083</v>
      </c>
      <c r="AH2433">
        <v>237080.87623447666</v>
      </c>
      <c r="AI2433">
        <v>251637.18016613647</v>
      </c>
      <c r="AJ2433">
        <v>16.440250432017738</v>
      </c>
      <c r="AK2433">
        <v>2265565.4102853327</v>
      </c>
      <c r="AL2433">
        <v>1546.3852306682229</v>
      </c>
      <c r="AM2433">
        <v>290638.31911536597</v>
      </c>
      <c r="AN2433">
        <v>299791.68891445571</v>
      </c>
      <c r="AO2433">
        <v>20.022158203150774</v>
      </c>
      <c r="AP2433">
        <v>378886.22675774479</v>
      </c>
      <c r="AQ2433">
        <v>284.9604928746146</v>
      </c>
      <c r="AR2433">
        <v>53557.442880889314</v>
      </c>
      <c r="AS2433">
        <v>48154.508748319233</v>
      </c>
      <c r="AT2433">
        <v>3.5819077711330358</v>
      </c>
      <c r="AU2433" s="3">
        <v>108145932.31274216</v>
      </c>
      <c r="AV2433" s="3">
        <v>3153248.4971603467</v>
      </c>
      <c r="AW2433">
        <v>2806560.6213781005</v>
      </c>
      <c r="AX2433">
        <v>527465003.18180019</v>
      </c>
      <c r="AY2433">
        <v>81831.862487047794</v>
      </c>
      <c r="AZ2433">
        <v>15379480.235815762</v>
      </c>
      <c r="BA2433">
        <v>3381988.5894144</v>
      </c>
      <c r="BB2433">
        <v>635610935.49454236</v>
      </c>
      <c r="BC2433">
        <v>98609.815542067197</v>
      </c>
      <c r="BD2433">
        <v>18532728.732976109</v>
      </c>
      <c r="BE2433">
        <v>575427.96803629969</v>
      </c>
      <c r="BF2433">
        <v>108145932.31274216</v>
      </c>
      <c r="BG2433">
        <v>16777.953055019403</v>
      </c>
      <c r="BH2433">
        <v>3153248.4971603467</v>
      </c>
      <c r="BI2433">
        <v>40.560644011689334</v>
      </c>
      <c r="BJ2433">
        <v>76.166057462310818</v>
      </c>
      <c r="BK2433">
        <v>35.605413450621484</v>
      </c>
      <c r="BL2433">
        <v>60.327609303851546</v>
      </c>
      <c r="BM2433">
        <v>37.436348554085235</v>
      </c>
      <c r="BN2433">
        <f t="shared" si="235"/>
        <v>-22.89126074976631</v>
      </c>
      <c r="BO2433">
        <v>0.75798759163935547</v>
      </c>
      <c r="BP2433">
        <v>0.37230405335955508</v>
      </c>
      <c r="BQ2433">
        <v>0.18028154341439093</v>
      </c>
      <c r="BR2433">
        <v>0.19047619047619047</v>
      </c>
      <c r="BS2433">
        <v>0.10344827586206896</v>
      </c>
      <c r="BT2433">
        <v>0.5</v>
      </c>
      <c r="BU2433">
        <v>0.65555542744910511</v>
      </c>
      <c r="BV2433">
        <v>0.73040481907043253</v>
      </c>
      <c r="BW2433">
        <v>0.78693642521226059</v>
      </c>
      <c r="BX2433">
        <v>0.29871380742909631</v>
      </c>
      <c r="BY2433">
        <f t="shared" si="236"/>
        <v>0.20775665063127996</v>
      </c>
      <c r="BZ2433">
        <v>0</v>
      </c>
      <c r="CA2433">
        <f t="shared" si="237"/>
        <v>3.8258169285052539E-2</v>
      </c>
      <c r="CC2433">
        <v>0.20775665063127996</v>
      </c>
      <c r="CD2433">
        <v>3.8258169285052539E-2</v>
      </c>
    </row>
    <row r="2434" spans="1:82" x14ac:dyDescent="0.3">
      <c r="A2434">
        <v>1</v>
      </c>
      <c r="B2434" t="s">
        <v>1505</v>
      </c>
      <c r="C2434" t="s">
        <v>375</v>
      </c>
      <c r="D2434">
        <v>47067</v>
      </c>
      <c r="E2434" s="2">
        <v>0</v>
      </c>
      <c r="F2434" s="2" t="s">
        <v>1954</v>
      </c>
      <c r="G2434" s="3">
        <v>-999</v>
      </c>
      <c r="H2434" s="1">
        <v>0.37583757280640795</v>
      </c>
      <c r="I2434" s="1">
        <f t="shared" si="238"/>
        <v>-999</v>
      </c>
      <c r="J2434" s="1">
        <v>-999</v>
      </c>
      <c r="K2434" s="1">
        <v>-999</v>
      </c>
      <c r="L2434" s="2">
        <v>-999</v>
      </c>
      <c r="M2434" s="2">
        <v>-999</v>
      </c>
      <c r="N2434" s="7">
        <v>-999</v>
      </c>
      <c r="O2434" s="2">
        <v>-999</v>
      </c>
      <c r="P2434" s="3">
        <v>-999</v>
      </c>
      <c r="Q2434" s="3">
        <v>-999</v>
      </c>
      <c r="R2434" s="3">
        <v>-999</v>
      </c>
      <c r="S2434" s="3">
        <v>-999</v>
      </c>
      <c r="T2434" s="3">
        <v>-999</v>
      </c>
      <c r="V2434">
        <v>47067</v>
      </c>
      <c r="W2434" s="2">
        <v>-999</v>
      </c>
      <c r="X2434" s="2">
        <v>1.0082480510316348E-2</v>
      </c>
      <c r="Y2434" s="2">
        <v>-999</v>
      </c>
      <c r="Z2434" s="2">
        <v>-999</v>
      </c>
      <c r="AA2434" s="2">
        <v>-999</v>
      </c>
      <c r="AB2434" s="2">
        <v>-999</v>
      </c>
      <c r="AC2434" s="2">
        <v>-999</v>
      </c>
      <c r="AD2434" s="2">
        <v>-999</v>
      </c>
      <c r="AE2434" s="2">
        <v>-999</v>
      </c>
      <c r="AF2434" s="2">
        <v>-999</v>
      </c>
      <c r="AG2434" s="2">
        <v>-999</v>
      </c>
      <c r="AH2434" s="2">
        <v>-999</v>
      </c>
      <c r="AI2434" s="2">
        <v>-999</v>
      </c>
      <c r="AJ2434" s="2">
        <v>-999</v>
      </c>
      <c r="AK2434" s="2">
        <v>-999</v>
      </c>
      <c r="AL2434" s="2">
        <v>-999</v>
      </c>
      <c r="AM2434" s="2">
        <v>-999</v>
      </c>
      <c r="AN2434" s="2">
        <v>-999</v>
      </c>
      <c r="AO2434" s="2">
        <v>-999</v>
      </c>
      <c r="AP2434" s="2">
        <v>-999</v>
      </c>
      <c r="AQ2434" s="2">
        <v>-999</v>
      </c>
      <c r="AR2434" s="2">
        <v>-999</v>
      </c>
      <c r="AS2434" s="2">
        <v>-999</v>
      </c>
      <c r="AT2434" s="2">
        <v>-999</v>
      </c>
      <c r="AU2434" s="2">
        <v>-999</v>
      </c>
      <c r="AV2434" s="2">
        <v>-999</v>
      </c>
      <c r="AW2434" s="2">
        <v>-999</v>
      </c>
      <c r="AX2434" s="2">
        <v>-999</v>
      </c>
      <c r="AY2434" s="2">
        <v>-999</v>
      </c>
      <c r="AZ2434" s="2">
        <v>-999</v>
      </c>
      <c r="BA2434" s="2">
        <v>-999</v>
      </c>
      <c r="BB2434" s="2">
        <v>-999</v>
      </c>
      <c r="BC2434" s="2">
        <v>-999</v>
      </c>
      <c r="BD2434" s="2">
        <v>-999</v>
      </c>
      <c r="BE2434" s="2">
        <v>-999</v>
      </c>
      <c r="BF2434" s="2">
        <v>-999</v>
      </c>
      <c r="BG2434" s="2">
        <v>-999</v>
      </c>
      <c r="BH2434" s="2">
        <v>-999</v>
      </c>
      <c r="BI2434">
        <v>0</v>
      </c>
      <c r="BJ2434">
        <v>0.37583757280640795</v>
      </c>
      <c r="BK2434">
        <v>0.37583757280640795</v>
      </c>
      <c r="BL2434">
        <v>-999</v>
      </c>
      <c r="BM2434">
        <v>30.804768112794296</v>
      </c>
      <c r="BN2434">
        <f t="shared" si="235"/>
        <v>-999</v>
      </c>
      <c r="BO2434" t="s">
        <v>3748</v>
      </c>
      <c r="BP2434" t="s">
        <v>3748</v>
      </c>
      <c r="BQ2434">
        <v>8.6124567875538918E-2</v>
      </c>
      <c r="BR2434">
        <v>1.7857142857142856E-2</v>
      </c>
      <c r="BS2434">
        <v>0.10344827586206896</v>
      </c>
      <c r="BT2434">
        <v>0.5</v>
      </c>
      <c r="BU2434" t="s">
        <v>3748</v>
      </c>
      <c r="BY2434">
        <f t="shared" si="236"/>
        <v>-999</v>
      </c>
      <c r="CA2434">
        <f t="shared" si="237"/>
        <v>-999</v>
      </c>
    </row>
    <row r="2435" spans="1:82" x14ac:dyDescent="0.3">
      <c r="A2435">
        <v>0</v>
      </c>
      <c r="B2435" t="s">
        <v>1505</v>
      </c>
      <c r="C2435" t="s">
        <v>1517</v>
      </c>
      <c r="D2435">
        <v>47069</v>
      </c>
      <c r="E2435" s="2">
        <f t="shared" ref="E2435:E2440" si="241">BO2435</f>
        <v>0.65429242820736166</v>
      </c>
      <c r="F2435" s="2" t="s">
        <v>1940</v>
      </c>
      <c r="G2435" s="3">
        <v>1446</v>
      </c>
      <c r="H2435" s="1">
        <v>0.57247097922107026</v>
      </c>
      <c r="I2435" s="1">
        <f t="shared" si="238"/>
        <v>-20.020392368409908</v>
      </c>
      <c r="J2435" s="1">
        <v>2.7742347374</v>
      </c>
      <c r="K2435" s="1">
        <v>256.57103655700001</v>
      </c>
      <c r="L2435" s="2">
        <v>9.9699901219999942E-2</v>
      </c>
      <c r="M2435" s="2">
        <v>5.6347032988567913E-3</v>
      </c>
      <c r="N2435" s="7">
        <v>0</v>
      </c>
      <c r="O2435" s="2">
        <v>1.321228759067883E-2</v>
      </c>
      <c r="P2435" s="3">
        <v>8063.4805037640035</v>
      </c>
      <c r="Q2435" s="3">
        <v>235.10970072223211</v>
      </c>
      <c r="R2435" s="3">
        <v>5760.279889819707</v>
      </c>
      <c r="S2435" s="3">
        <v>4.5282504562875188</v>
      </c>
      <c r="T2435" s="3">
        <v>1538.4380241504459</v>
      </c>
      <c r="V2435">
        <v>47069</v>
      </c>
      <c r="W2435" s="2">
        <v>0.59790632683489142</v>
      </c>
      <c r="X2435" s="2">
        <v>1.5357505231897736E-2</v>
      </c>
      <c r="Y2435" s="2">
        <v>0.52845732297935821</v>
      </c>
      <c r="Z2435" s="2">
        <v>0.79114340353050872</v>
      </c>
      <c r="AA2435" s="2">
        <v>0.7395238152883159</v>
      </c>
      <c r="AB2435" s="2">
        <v>0.24609688132905208</v>
      </c>
      <c r="AC2435" s="2">
        <v>5.6347032988567913E-3</v>
      </c>
      <c r="AD2435" s="2">
        <v>0</v>
      </c>
      <c r="AE2435" s="2">
        <v>1.321228759067883E-2</v>
      </c>
      <c r="AF2435">
        <v>47659.988003376231</v>
      </c>
      <c r="AG2435">
        <v>32.856772310289578</v>
      </c>
      <c r="AH2435">
        <v>6175.3286868191117</v>
      </c>
      <c r="AI2435">
        <v>6023.1554234516589</v>
      </c>
      <c r="AJ2435">
        <v>0.42408806161777407</v>
      </c>
      <c r="AK2435">
        <v>53420.267893195938</v>
      </c>
      <c r="AL2435">
        <v>37.385022766577102</v>
      </c>
      <c r="AM2435">
        <v>7026.3993482868818</v>
      </c>
      <c r="AN2435">
        <v>6710.5227861343337</v>
      </c>
      <c r="AO2435">
        <v>0.48028069805966056</v>
      </c>
      <c r="AP2435">
        <v>5760.279889819707</v>
      </c>
      <c r="AQ2435">
        <v>4.5282504562875232</v>
      </c>
      <c r="AR2435">
        <v>851.07066146777015</v>
      </c>
      <c r="AS2435">
        <v>687.36736268267487</v>
      </c>
      <c r="AT2435">
        <v>5.619263644188649E-2</v>
      </c>
      <c r="AU2435" s="3">
        <v>1515450.5258774068</v>
      </c>
      <c r="AV2435" s="3">
        <v>44186.517153736298</v>
      </c>
      <c r="AW2435">
        <v>54966.910390684003</v>
      </c>
      <c r="AX2435">
        <v>10330481.138825152</v>
      </c>
      <c r="AY2435">
        <v>1602.6892910011918</v>
      </c>
      <c r="AZ2435">
        <v>301209.42535076401</v>
      </c>
      <c r="BA2435">
        <v>63030.390894448006</v>
      </c>
      <c r="BB2435">
        <v>11845931.664702559</v>
      </c>
      <c r="BC2435">
        <v>1837.798991723424</v>
      </c>
      <c r="BD2435">
        <v>345395.94250450033</v>
      </c>
      <c r="BE2435">
        <v>8063.4805037640035</v>
      </c>
      <c r="BF2435">
        <v>1515450.5258774068</v>
      </c>
      <c r="BG2435">
        <v>235.10970072223211</v>
      </c>
      <c r="BH2435">
        <v>44186.517153736298</v>
      </c>
      <c r="BI2435">
        <v>0.743991772704371</v>
      </c>
      <c r="BJ2435">
        <v>1.3164627519254413</v>
      </c>
      <c r="BK2435">
        <v>0.57247097922107026</v>
      </c>
      <c r="BL2435">
        <v>55.333710362948423</v>
      </c>
      <c r="BM2435">
        <v>35.313317994538515</v>
      </c>
      <c r="BN2435">
        <f t="shared" si="235"/>
        <v>-20.020392368409908</v>
      </c>
      <c r="BO2435">
        <v>0.65429242820736166</v>
      </c>
      <c r="BP2435">
        <v>5.8948241455211436E-3</v>
      </c>
      <c r="BQ2435">
        <v>0.17615864419169164</v>
      </c>
      <c r="BR2435">
        <v>0.13095238095238096</v>
      </c>
      <c r="BS2435">
        <v>3.4482758620689655E-2</v>
      </c>
      <c r="BT2435">
        <v>0.33333333333333331</v>
      </c>
      <c r="BU2435">
        <v>0.57334006284060801</v>
      </c>
      <c r="BV2435">
        <v>0.79114340353050872</v>
      </c>
      <c r="BW2435">
        <v>0.76714088722854346</v>
      </c>
      <c r="BX2435">
        <v>0.24609688132905208</v>
      </c>
      <c r="BY2435">
        <f t="shared" si="236"/>
        <v>0.11440463647812811</v>
      </c>
      <c r="BZ2435">
        <v>0</v>
      </c>
      <c r="CA2435">
        <f t="shared" si="237"/>
        <v>1.2123630945486916E-2</v>
      </c>
      <c r="CC2435">
        <v>0.11440463647812811</v>
      </c>
      <c r="CD2435">
        <v>1.2123630945486916E-2</v>
      </c>
    </row>
    <row r="2436" spans="1:82" x14ac:dyDescent="0.3">
      <c r="A2436">
        <v>0</v>
      </c>
      <c r="B2436" t="s">
        <v>1505</v>
      </c>
      <c r="C2436" t="s">
        <v>484</v>
      </c>
      <c r="D2436">
        <v>47071</v>
      </c>
      <c r="E2436" s="2">
        <f t="shared" si="241"/>
        <v>0.64446345703561003</v>
      </c>
      <c r="F2436" s="2" t="s">
        <v>1940</v>
      </c>
      <c r="G2436" s="3">
        <v>2955</v>
      </c>
      <c r="H2436" s="1">
        <v>1.9162116797198565</v>
      </c>
      <c r="I2436" s="1">
        <f t="shared" si="238"/>
        <v>-17.058078608567705</v>
      </c>
      <c r="J2436" s="1">
        <v>2.6466739988999999</v>
      </c>
      <c r="K2436" s="1">
        <v>269.04765007600002</v>
      </c>
      <c r="L2436" s="2">
        <v>0.10180289093999995</v>
      </c>
      <c r="M2436" s="2">
        <v>6.8486339311676107E-3</v>
      </c>
      <c r="N2436" s="7">
        <v>0</v>
      </c>
      <c r="O2436" s="2">
        <v>2.1147597263525043E-2</v>
      </c>
      <c r="P2436" s="3">
        <v>42391.177618824986</v>
      </c>
      <c r="Q2436" s="3">
        <v>1236.0142842253497</v>
      </c>
      <c r="R2436" s="3">
        <v>63154.259913584974</v>
      </c>
      <c r="S2436" s="3">
        <v>47.758039254644942</v>
      </c>
      <c r="T2436" s="3">
        <v>18999.371624211977</v>
      </c>
      <c r="V2436">
        <v>47071</v>
      </c>
      <c r="W2436" s="2">
        <v>0.60070128565652203</v>
      </c>
      <c r="X2436" s="2">
        <v>5.140562921942806E-2</v>
      </c>
      <c r="Y2436" s="2">
        <v>0.48942020746628012</v>
      </c>
      <c r="Z2436" s="2">
        <v>0.75476622338304367</v>
      </c>
      <c r="AA2436" s="2">
        <v>0.77548560175987202</v>
      </c>
      <c r="AB2436" s="2">
        <v>0.25128785148274407</v>
      </c>
      <c r="AC2436" s="2">
        <v>6.8486339311676107E-3</v>
      </c>
      <c r="AD2436" s="2">
        <v>0</v>
      </c>
      <c r="AE2436" s="2">
        <v>2.1147597263525043E-2</v>
      </c>
      <c r="AF2436">
        <v>97425.420817359496</v>
      </c>
      <c r="AG2436">
        <v>72.403792228579817</v>
      </c>
      <c r="AH2436">
        <v>13608.068709890236</v>
      </c>
      <c r="AI2436">
        <v>15583.797067478532</v>
      </c>
      <c r="AJ2436">
        <v>0.91333056509007726</v>
      </c>
      <c r="AK2436">
        <v>160579.68073094447</v>
      </c>
      <c r="AL2436">
        <v>120.16183148322476</v>
      </c>
      <c r="AM2436">
        <v>22584.044409824797</v>
      </c>
      <c r="AN2436">
        <v>25607.192991755946</v>
      </c>
      <c r="AO2436">
        <v>1.5126782694991381</v>
      </c>
      <c r="AP2436">
        <v>63154.259913584974</v>
      </c>
      <c r="AQ2436">
        <v>47.758039254644942</v>
      </c>
      <c r="AR2436">
        <v>8975.9756999345609</v>
      </c>
      <c r="AS2436">
        <v>10023.395924277414</v>
      </c>
      <c r="AT2436">
        <v>0.59934770440906082</v>
      </c>
      <c r="AU2436" s="3">
        <v>7966997.9216819676</v>
      </c>
      <c r="AV2436" s="3">
        <v>232296.52457731223</v>
      </c>
      <c r="AW2436">
        <v>75066.405824095011</v>
      </c>
      <c r="AX2436">
        <v>14107980.310580416</v>
      </c>
      <c r="AY2436">
        <v>2188.7372579816101</v>
      </c>
      <c r="AZ2436">
        <v>411351.2802650638</v>
      </c>
      <c r="BA2436">
        <v>117457.58344292</v>
      </c>
      <c r="BB2436">
        <v>22074978.232262384</v>
      </c>
      <c r="BC2436">
        <v>3424.75154220696</v>
      </c>
      <c r="BD2436">
        <v>643647.80484237603</v>
      </c>
      <c r="BE2436">
        <v>42391.177618824986</v>
      </c>
      <c r="BF2436">
        <v>7966997.9216819676</v>
      </c>
      <c r="BG2436">
        <v>1236.0142842253497</v>
      </c>
      <c r="BH2436">
        <v>232296.52457731223</v>
      </c>
      <c r="BI2436">
        <v>1.2940582063954658</v>
      </c>
      <c r="BJ2436">
        <v>3.2102698861153223</v>
      </c>
      <c r="BK2436">
        <v>1.9162116797198565</v>
      </c>
      <c r="BL2436">
        <v>48.843461854725426</v>
      </c>
      <c r="BM2436">
        <v>31.785383246157721</v>
      </c>
      <c r="BN2436">
        <f t="shared" si="235"/>
        <v>-17.058078608567705</v>
      </c>
      <c r="BO2436">
        <v>0.64446345703561003</v>
      </c>
      <c r="BP2436">
        <v>1.0099106082588244E-2</v>
      </c>
      <c r="BQ2436">
        <v>0.16950647559524307</v>
      </c>
      <c r="BR2436">
        <v>0.15476190476190477</v>
      </c>
      <c r="BS2436">
        <v>6.8965517241379309E-2</v>
      </c>
      <c r="BT2436">
        <v>0.33333333333333331</v>
      </c>
      <c r="BU2436">
        <v>0.48850590345113237</v>
      </c>
      <c r="BV2436">
        <v>0.75476622338304367</v>
      </c>
      <c r="BW2436">
        <v>0.80444564497912041</v>
      </c>
      <c r="BX2436">
        <v>0.25128785148274407</v>
      </c>
      <c r="BY2436">
        <f t="shared" si="236"/>
        <v>8.6016629716325538E-2</v>
      </c>
      <c r="BZ2436">
        <v>0</v>
      </c>
      <c r="CA2436">
        <f t="shared" si="237"/>
        <v>1.899404788086527E-2</v>
      </c>
      <c r="CC2436">
        <v>8.6016629716325538E-2</v>
      </c>
      <c r="CD2436">
        <v>1.899404788086527E-2</v>
      </c>
    </row>
    <row r="2437" spans="1:82" x14ac:dyDescent="0.3">
      <c r="A2437">
        <v>0</v>
      </c>
      <c r="B2437" t="s">
        <v>1505</v>
      </c>
      <c r="C2437" t="s">
        <v>1518</v>
      </c>
      <c r="D2437">
        <v>47073</v>
      </c>
      <c r="E2437" s="2">
        <f t="shared" si="241"/>
        <v>0.58722614798464789</v>
      </c>
      <c r="F2437" s="2" t="s">
        <v>1939</v>
      </c>
      <c r="G2437" s="3">
        <v>8596</v>
      </c>
      <c r="H2437" s="1">
        <v>13.02461092878146</v>
      </c>
      <c r="I2437" s="1">
        <f t="shared" si="238"/>
        <v>-11.599776476594602</v>
      </c>
      <c r="J2437" s="1">
        <v>2.6135179558799999</v>
      </c>
      <c r="K2437" s="1">
        <v>237.016131863</v>
      </c>
      <c r="L2437" s="2">
        <v>8.5532232879999892E-2</v>
      </c>
      <c r="M2437" s="2">
        <v>1.2653752546245395E-2</v>
      </c>
      <c r="N2437" s="7">
        <v>0</v>
      </c>
      <c r="O2437" s="2">
        <v>2.0043394257011536E-2</v>
      </c>
      <c r="P2437" s="3">
        <v>295098.92911593011</v>
      </c>
      <c r="Q2437" s="3">
        <v>8604.3019358093406</v>
      </c>
      <c r="R2437" s="3">
        <v>145715.80893280008</v>
      </c>
      <c r="S2437" s="3">
        <v>113.2768529016039</v>
      </c>
      <c r="T2437" s="3">
        <v>29040.521027494509</v>
      </c>
      <c r="V2437">
        <v>47073</v>
      </c>
      <c r="W2437" s="2">
        <v>0.61013522086200966</v>
      </c>
      <c r="X2437" s="2">
        <v>0.34940728481006572</v>
      </c>
      <c r="Y2437" s="2">
        <v>0.36557273820033326</v>
      </c>
      <c r="Z2437" s="2">
        <v>0.7453109367164833</v>
      </c>
      <c r="AA2437" s="2">
        <v>0.68316001865340792</v>
      </c>
      <c r="AB2437" s="2">
        <v>0.21112574342907853</v>
      </c>
      <c r="AC2437" s="2">
        <v>1.2653752546245395E-2</v>
      </c>
      <c r="AD2437" s="2">
        <v>0</v>
      </c>
      <c r="AE2437" s="2">
        <v>2.0043394257011536E-2</v>
      </c>
      <c r="AF2437">
        <v>133886.34587685857</v>
      </c>
      <c r="AG2437">
        <v>104.9299816733779</v>
      </c>
      <c r="AH2437">
        <v>19721.265370064688</v>
      </c>
      <c r="AI2437">
        <v>7094.3956508657002</v>
      </c>
      <c r="AJ2437">
        <v>1.3032491540048783</v>
      </c>
      <c r="AK2437">
        <v>279602.15480965865</v>
      </c>
      <c r="AL2437">
        <v>218.2068345749818</v>
      </c>
      <c r="AM2437">
        <v>41011.299359702731</v>
      </c>
      <c r="AN2437">
        <v>14844.882688722173</v>
      </c>
      <c r="AO2437">
        <v>2.7134573630716421</v>
      </c>
      <c r="AP2437">
        <v>145715.80893280008</v>
      </c>
      <c r="AQ2437">
        <v>113.2768529016039</v>
      </c>
      <c r="AR2437">
        <v>21290.033989638043</v>
      </c>
      <c r="AS2437">
        <v>7750.4870378564729</v>
      </c>
      <c r="AT2437">
        <v>1.4102082090667638</v>
      </c>
      <c r="AU2437" s="3">
        <v>55460892.738047905</v>
      </c>
      <c r="AV2437" s="3">
        <v>1617092.5058160075</v>
      </c>
      <c r="AW2437">
        <v>206493.03632223001</v>
      </c>
      <c r="AX2437">
        <v>38808301.246399909</v>
      </c>
      <c r="AY2437">
        <v>6020.7891552887395</v>
      </c>
      <c r="AZ2437">
        <v>1131547.1138449656</v>
      </c>
      <c r="BA2437">
        <v>501591.96543816011</v>
      </c>
      <c r="BB2437">
        <v>94269193.984447807</v>
      </c>
      <c r="BC2437">
        <v>14625.09109109808</v>
      </c>
      <c r="BD2437">
        <v>2748639.6196609731</v>
      </c>
      <c r="BE2437">
        <v>295098.92911593011</v>
      </c>
      <c r="BF2437">
        <v>55460892.738047905</v>
      </c>
      <c r="BG2437">
        <v>8604.3019358093406</v>
      </c>
      <c r="BH2437">
        <v>1617092.5058160075</v>
      </c>
      <c r="BI2437">
        <v>5.0096958264822655</v>
      </c>
      <c r="BJ2437">
        <v>18.034306755263724</v>
      </c>
      <c r="BK2437">
        <v>13.02461092878146</v>
      </c>
      <c r="BL2437">
        <v>41.423545150320088</v>
      </c>
      <c r="BM2437">
        <v>29.823768673725485</v>
      </c>
      <c r="BN2437">
        <f t="shared" si="235"/>
        <v>-11.599776476594602</v>
      </c>
      <c r="BO2437">
        <v>0.58722614798464789</v>
      </c>
      <c r="BP2437">
        <v>3.5624400899907128E-2</v>
      </c>
      <c r="BQ2437">
        <v>0.12071342387233783</v>
      </c>
      <c r="BR2437">
        <v>1.7857142857142856E-2</v>
      </c>
      <c r="BS2437">
        <v>0.13793103448275862</v>
      </c>
      <c r="BT2437">
        <v>0.5</v>
      </c>
      <c r="BU2437">
        <v>0.33219211949720501</v>
      </c>
      <c r="BV2437">
        <v>0.7453109367164833</v>
      </c>
      <c r="BW2437">
        <v>0.70867221852013274</v>
      </c>
      <c r="BX2437">
        <v>0.21112574342907853</v>
      </c>
      <c r="BY2437">
        <f t="shared" si="236"/>
        <v>5.249741582335582E-2</v>
      </c>
      <c r="BZ2437">
        <v>0</v>
      </c>
      <c r="CA2437">
        <f t="shared" si="237"/>
        <v>2.1310077989952915E-2</v>
      </c>
      <c r="CC2437">
        <v>5.249741582335582E-2</v>
      </c>
      <c r="CD2437">
        <v>2.1310077989952915E-2</v>
      </c>
    </row>
    <row r="2438" spans="1:82" x14ac:dyDescent="0.3">
      <c r="A2438">
        <v>0</v>
      </c>
      <c r="B2438" t="s">
        <v>1505</v>
      </c>
      <c r="C2438" t="s">
        <v>1240</v>
      </c>
      <c r="D2438">
        <v>47075</v>
      </c>
      <c r="E2438" s="2">
        <f t="shared" si="241"/>
        <v>0.60928030448664339</v>
      </c>
      <c r="F2438" s="2" t="s">
        <v>1939</v>
      </c>
      <c r="G2438" s="3">
        <v>1765</v>
      </c>
      <c r="H2438" s="1">
        <v>1.629550832981747</v>
      </c>
      <c r="I2438" s="1">
        <f t="shared" si="238"/>
        <v>-16.938327608671951</v>
      </c>
      <c r="J2438" s="1">
        <v>2.8841477735000001</v>
      </c>
      <c r="K2438" s="1">
        <v>273.48046843999998</v>
      </c>
      <c r="L2438" s="2">
        <v>0.10157561064999987</v>
      </c>
      <c r="M2438" s="2">
        <v>5.305292223904347E-4</v>
      </c>
      <c r="N2438" s="7">
        <v>0</v>
      </c>
      <c r="O2438" s="2">
        <v>1.3899851818416418E-3</v>
      </c>
      <c r="P2438" s="3">
        <v>-19.532653060995042</v>
      </c>
      <c r="Q2438" s="3">
        <v>-0.56952034711788879</v>
      </c>
      <c r="R2438" s="3">
        <v>-4123.4068365100247</v>
      </c>
      <c r="S2438" s="3">
        <v>-1.8017501486639638</v>
      </c>
      <c r="T2438" s="3">
        <v>-1342.0921933567661</v>
      </c>
      <c r="V2438">
        <v>47075</v>
      </c>
      <c r="W2438" s="2">
        <v>0.63465329458943642</v>
      </c>
      <c r="X2438" s="2">
        <v>4.3715465676900808E-2</v>
      </c>
      <c r="Y2438" s="2">
        <v>0.57609246326513364</v>
      </c>
      <c r="Z2438" s="2">
        <v>0.82248789370657127</v>
      </c>
      <c r="AA2438" s="2">
        <v>0.78826247163971552</v>
      </c>
      <c r="AB2438" s="2">
        <v>0.25072683818311042</v>
      </c>
      <c r="AC2438" s="2">
        <v>5.305292223904347E-4</v>
      </c>
      <c r="AD2438" s="2">
        <v>0</v>
      </c>
      <c r="AE2438" s="2">
        <v>1.3899851818416418E-3</v>
      </c>
      <c r="AF2438">
        <v>68461.871928596927</v>
      </c>
      <c r="AG2438">
        <v>49.995787210416069</v>
      </c>
      <c r="AH2438">
        <v>9396.5535039453589</v>
      </c>
      <c r="AI2438">
        <v>14199.139586397454</v>
      </c>
      <c r="AJ2438">
        <v>0.63398182748689791</v>
      </c>
      <c r="AK2438">
        <v>64338.465092086903</v>
      </c>
      <c r="AL2438">
        <v>48.194037061752105</v>
      </c>
      <c r="AM2438">
        <v>9057.9201386698296</v>
      </c>
      <c r="AN2438">
        <v>13195.680758316214</v>
      </c>
      <c r="AO2438">
        <v>0.60651439897428738</v>
      </c>
      <c r="AP2438">
        <v>-4123.4068365100247</v>
      </c>
      <c r="AQ2438">
        <v>-1.8017501486639631</v>
      </c>
      <c r="AR2438">
        <v>-338.63336527552929</v>
      </c>
      <c r="AS2438">
        <v>-1003.4588280812404</v>
      </c>
      <c r="AT2438">
        <v>-2.7467428512610526E-2</v>
      </c>
      <c r="AU2438" s="3">
        <v>-3670.9668162834082</v>
      </c>
      <c r="AV2438" s="3">
        <v>-107.03565403733602</v>
      </c>
      <c r="AW2438">
        <v>40609.788286766998</v>
      </c>
      <c r="AX2438">
        <v>7632203.6106149899</v>
      </c>
      <c r="AY2438">
        <v>1184.0736969647457</v>
      </c>
      <c r="AZ2438">
        <v>222534.8106075543</v>
      </c>
      <c r="BA2438">
        <v>40590.255633706001</v>
      </c>
      <c r="BB2438">
        <v>7628532.6437987061</v>
      </c>
      <c r="BC2438">
        <v>1183.5041766176278</v>
      </c>
      <c r="BD2438">
        <v>222427.77495351696</v>
      </c>
      <c r="BE2438">
        <v>-19.532653060995042</v>
      </c>
      <c r="BF2438">
        <v>-3670.9668162834082</v>
      </c>
      <c r="BG2438">
        <v>-0.56952034711788879</v>
      </c>
      <c r="BH2438">
        <v>-107.03565403733602</v>
      </c>
      <c r="BI2438">
        <v>1.0813269239277823</v>
      </c>
      <c r="BJ2438">
        <v>2.7108777569095293</v>
      </c>
      <c r="BK2438">
        <v>1.629550832981747</v>
      </c>
      <c r="BL2438">
        <v>35.306688691748612</v>
      </c>
      <c r="BM2438">
        <v>18.36836108307666</v>
      </c>
      <c r="BN2438">
        <f t="shared" si="235"/>
        <v>-16.938327608671951</v>
      </c>
      <c r="BO2438">
        <v>0.60928030448664339</v>
      </c>
      <c r="BP2438">
        <v>7.9782011602178189E-3</v>
      </c>
      <c r="BQ2438">
        <v>0.16905256843041569</v>
      </c>
      <c r="BR2438">
        <v>8.9285714285714274E-2</v>
      </c>
      <c r="BS2438">
        <v>3.4482758620689655E-2</v>
      </c>
      <c r="BT2438">
        <v>0.27777777777777779</v>
      </c>
      <c r="BU2438">
        <v>0.48507649784598589</v>
      </c>
      <c r="BV2438">
        <v>0.82248789370657127</v>
      </c>
      <c r="BW2438">
        <v>0.81769965937729827</v>
      </c>
      <c r="BX2438">
        <v>0.25072683818311042</v>
      </c>
      <c r="BY2438">
        <f t="shared" si="236"/>
        <v>8.7969091535824075E-3</v>
      </c>
      <c r="BZ2438">
        <v>0</v>
      </c>
      <c r="CA2438">
        <f t="shared" si="237"/>
        <v>1.2562257520431243E-3</v>
      </c>
      <c r="CC2438">
        <v>8.7969091535824075E-3</v>
      </c>
      <c r="CD2438">
        <v>1.2562257520431243E-3</v>
      </c>
    </row>
    <row r="2439" spans="1:82" x14ac:dyDescent="0.3">
      <c r="A2439">
        <v>0</v>
      </c>
      <c r="B2439" t="s">
        <v>1505</v>
      </c>
      <c r="C2439" t="s">
        <v>485</v>
      </c>
      <c r="D2439">
        <v>47077</v>
      </c>
      <c r="E2439" s="2">
        <f t="shared" si="241"/>
        <v>0.6194030043166493</v>
      </c>
      <c r="F2439" s="2" t="s">
        <v>1939</v>
      </c>
      <c r="G2439" s="3">
        <v>1977</v>
      </c>
      <c r="H2439" s="1">
        <v>1.6223566474424529</v>
      </c>
      <c r="I2439" s="1">
        <f t="shared" si="238"/>
        <v>-12.608159343585946</v>
      </c>
      <c r="J2439" s="1">
        <v>2.79261652293</v>
      </c>
      <c r="K2439" s="1">
        <v>276.85301959100002</v>
      </c>
      <c r="L2439" s="2">
        <v>9.796830940000012E-2</v>
      </c>
      <c r="M2439" s="2">
        <v>4.7098763179873066E-3</v>
      </c>
      <c r="N2439" s="7">
        <v>0</v>
      </c>
      <c r="O2439" s="2">
        <v>1.611713087200127E-2</v>
      </c>
      <c r="P2439" s="3">
        <v>38771.611923622993</v>
      </c>
      <c r="Q2439" s="3">
        <v>1130.4773505220737</v>
      </c>
      <c r="R2439" s="3">
        <v>15304.83521289358</v>
      </c>
      <c r="S2439" s="3">
        <v>9.8433836731146176</v>
      </c>
      <c r="T2439" s="3">
        <v>4192.1801455469686</v>
      </c>
      <c r="V2439">
        <v>47077</v>
      </c>
      <c r="W2439" s="2">
        <v>0.5807058523446349</v>
      </c>
      <c r="X2439" s="2">
        <v>4.3522469444656368E-2</v>
      </c>
      <c r="Y2439" s="2">
        <v>0.37158481581671265</v>
      </c>
      <c r="Z2439" s="2">
        <v>0.79638543592636912</v>
      </c>
      <c r="AA2439" s="2">
        <v>0.79798329565754444</v>
      </c>
      <c r="AB2439" s="2">
        <v>0.24182266097956021</v>
      </c>
      <c r="AC2439" s="2">
        <v>4.7098763179873066E-3</v>
      </c>
      <c r="AD2439" s="2">
        <v>0</v>
      </c>
      <c r="AE2439" s="2">
        <v>1.611713087200127E-2</v>
      </c>
      <c r="AF2439">
        <v>27458.920805409871</v>
      </c>
      <c r="AG2439">
        <v>15.217528243655227</v>
      </c>
      <c r="AH2439">
        <v>2860.0873457097027</v>
      </c>
      <c r="AI2439">
        <v>4412.0746261667564</v>
      </c>
      <c r="AJ2439">
        <v>0.21143784676701488</v>
      </c>
      <c r="AK2439">
        <v>42763.756018303451</v>
      </c>
      <c r="AL2439">
        <v>25.060911916769843</v>
      </c>
      <c r="AM2439">
        <v>4710.1208486327969</v>
      </c>
      <c r="AN2439">
        <v>6754.2212687906303</v>
      </c>
      <c r="AO2439">
        <v>0.34135194913951317</v>
      </c>
      <c r="AP2439">
        <v>15304.83521289358</v>
      </c>
      <c r="AQ2439">
        <v>9.8433836731146158</v>
      </c>
      <c r="AR2439">
        <v>1850.0335029230941</v>
      </c>
      <c r="AS2439">
        <v>2342.146642623874</v>
      </c>
      <c r="AT2439">
        <v>0.12991410237249829</v>
      </c>
      <c r="AU2439" s="3">
        <v>7286736.7449257057</v>
      </c>
      <c r="AV2439" s="3">
        <v>212461.91325711852</v>
      </c>
      <c r="AW2439">
        <v>55488.304307877006</v>
      </c>
      <c r="AX2439">
        <v>10428471.911622405</v>
      </c>
      <c r="AY2439">
        <v>1617.8917544749263</v>
      </c>
      <c r="AZ2439">
        <v>304066.57633601764</v>
      </c>
      <c r="BA2439">
        <v>94259.916231499999</v>
      </c>
      <c r="BB2439">
        <v>17715208.656548109</v>
      </c>
      <c r="BC2439">
        <v>2748.3691049970002</v>
      </c>
      <c r="BD2439">
        <v>516528.48959313624</v>
      </c>
      <c r="BE2439">
        <v>38771.611923622993</v>
      </c>
      <c r="BF2439">
        <v>7286736.7449257057</v>
      </c>
      <c r="BG2439">
        <v>1130.4773505220737</v>
      </c>
      <c r="BH2439">
        <v>212461.91325711852</v>
      </c>
      <c r="BI2439">
        <v>1.1469128109705049</v>
      </c>
      <c r="BJ2439">
        <v>2.7692694584129578</v>
      </c>
      <c r="BK2439">
        <v>1.6223566474424529</v>
      </c>
      <c r="BL2439">
        <v>46.191061264417201</v>
      </c>
      <c r="BM2439">
        <v>33.582901920831254</v>
      </c>
      <c r="BN2439">
        <f t="shared" ref="BN2439:BN2502" si="242">IF(BL2439=-999,-999,BM2439-BL2439)</f>
        <v>-12.608159343585946</v>
      </c>
      <c r="BO2439">
        <v>0.6194030043166493</v>
      </c>
      <c r="BP2439">
        <v>8.6026952358263641E-3</v>
      </c>
      <c r="BQ2439">
        <v>0.16132626271110109</v>
      </c>
      <c r="BR2439">
        <v>0.16071428571428573</v>
      </c>
      <c r="BS2439">
        <v>3.4482758620689655E-2</v>
      </c>
      <c r="BT2439">
        <v>0.33333333333333331</v>
      </c>
      <c r="BU2439">
        <v>0.361069989905003</v>
      </c>
      <c r="BV2439">
        <v>0.79638543592636912</v>
      </c>
      <c r="BW2439">
        <v>0.82778350171944448</v>
      </c>
      <c r="BX2439">
        <v>0.24182266097956021</v>
      </c>
      <c r="BY2439">
        <f t="shared" ref="BY2439:BY2502" si="243">IF(I2439=-999,-999,CC2439)</f>
        <v>7.471312995057719E-2</v>
      </c>
      <c r="BZ2439">
        <v>0</v>
      </c>
      <c r="CA2439">
        <f t="shared" ref="CA2439:CA2502" si="244">IF(I2439=-999,-999,CD2439)</f>
        <v>1.5056726165292685E-2</v>
      </c>
      <c r="CC2439">
        <v>7.471312995057719E-2</v>
      </c>
      <c r="CD2439">
        <v>1.5056726165292685E-2</v>
      </c>
    </row>
    <row r="2440" spans="1:82" x14ac:dyDescent="0.3">
      <c r="A2440">
        <v>0</v>
      </c>
      <c r="B2440" t="s">
        <v>1505</v>
      </c>
      <c r="C2440" t="s">
        <v>38</v>
      </c>
      <c r="D2440">
        <v>47079</v>
      </c>
      <c r="E2440" s="2">
        <f t="shared" si="241"/>
        <v>0.66985177069926993</v>
      </c>
      <c r="F2440" s="2" t="s">
        <v>1940</v>
      </c>
      <c r="G2440" s="3">
        <v>2561</v>
      </c>
      <c r="H2440" s="1">
        <v>3.9321489821787603</v>
      </c>
      <c r="I2440" s="1">
        <f t="shared" ref="I2440:I2503" si="245">BN2440</f>
        <v>-14.711008830774347</v>
      </c>
      <c r="J2440" s="1">
        <v>3.1378878021199998</v>
      </c>
      <c r="K2440" s="1">
        <v>279.71943333799999</v>
      </c>
      <c r="L2440" s="2">
        <v>0.12516464634000002</v>
      </c>
      <c r="M2440" s="2">
        <v>1.3875146138858534E-2</v>
      </c>
      <c r="N2440" s="7">
        <v>0</v>
      </c>
      <c r="O2440" s="2">
        <v>1.4441617432882333E-2</v>
      </c>
      <c r="P2440" s="3">
        <v>124858.56896559004</v>
      </c>
      <c r="Q2440" s="3">
        <v>3640.5446467444199</v>
      </c>
      <c r="R2440" s="3">
        <v>58337.831311913113</v>
      </c>
      <c r="S2440" s="3">
        <v>41.736765284658546</v>
      </c>
      <c r="T2440" s="3">
        <v>21183.619735763434</v>
      </c>
      <c r="V2440">
        <v>47079</v>
      </c>
      <c r="W2440" s="2">
        <v>0.65444287189548089</v>
      </c>
      <c r="X2440" s="2">
        <v>0.10548656745635961</v>
      </c>
      <c r="Y2440" s="2">
        <v>0.41678590575958369</v>
      </c>
      <c r="Z2440" s="2">
        <v>0.8948482989556571</v>
      </c>
      <c r="AA2440" s="2">
        <v>0.80624526185147749</v>
      </c>
      <c r="AB2440" s="2">
        <v>0.3089534567236733</v>
      </c>
      <c r="AC2440" s="2">
        <v>1.3875146138858534E-2</v>
      </c>
      <c r="AD2440" s="2">
        <v>0</v>
      </c>
      <c r="AE2440" s="2">
        <v>1.4441617432882333E-2</v>
      </c>
      <c r="AF2440">
        <v>46515.203840033813</v>
      </c>
      <c r="AG2440">
        <v>25.880602629344963</v>
      </c>
      <c r="AH2440">
        <v>4864.1791816875975</v>
      </c>
      <c r="AI2440">
        <v>11629.86706989216</v>
      </c>
      <c r="AJ2440">
        <v>0.35907991074818724</v>
      </c>
      <c r="AK2440">
        <v>104853.03515194693</v>
      </c>
      <c r="AL2440">
        <v>67.617367914003509</v>
      </c>
      <c r="AM2440">
        <v>12708.475070625944</v>
      </c>
      <c r="AN2440">
        <v>24969.190916717249</v>
      </c>
      <c r="AO2440">
        <v>0.89163844544324822</v>
      </c>
      <c r="AP2440">
        <v>58337.831311913113</v>
      </c>
      <c r="AQ2440">
        <v>41.736765284658546</v>
      </c>
      <c r="AR2440">
        <v>7844.2958889383463</v>
      </c>
      <c r="AS2440">
        <v>13339.323846825089</v>
      </c>
      <c r="AT2440">
        <v>0.53255853469506098</v>
      </c>
      <c r="AU2440" s="3">
        <v>23465919.45139299</v>
      </c>
      <c r="AV2440" s="3">
        <v>684203.96090914623</v>
      </c>
      <c r="AW2440">
        <v>99560.86837632001</v>
      </c>
      <c r="AX2440">
        <v>18711469.602645583</v>
      </c>
      <c r="AY2440">
        <v>2902.9308071961595</v>
      </c>
      <c r="AZ2440">
        <v>545576.81590444618</v>
      </c>
      <c r="BA2440">
        <v>224419.43734191003</v>
      </c>
      <c r="BB2440">
        <v>42177389.054038569</v>
      </c>
      <c r="BC2440">
        <v>6543.4754539405794</v>
      </c>
      <c r="BD2440">
        <v>1229780.7768135925</v>
      </c>
      <c r="BE2440">
        <v>124858.56896559004</v>
      </c>
      <c r="BF2440">
        <v>23465919.45139299</v>
      </c>
      <c r="BG2440">
        <v>3640.5446467444199</v>
      </c>
      <c r="BH2440">
        <v>684203.96090914623</v>
      </c>
      <c r="BI2440">
        <v>1.7209697253615974</v>
      </c>
      <c r="BJ2440">
        <v>5.6531187075403579</v>
      </c>
      <c r="BK2440">
        <v>3.9321489821787603</v>
      </c>
      <c r="BL2440">
        <v>48.948007486484848</v>
      </c>
      <c r="BM2440">
        <v>34.236998655710501</v>
      </c>
      <c r="BN2440">
        <f t="shared" si="242"/>
        <v>-14.711008830774347</v>
      </c>
      <c r="BO2440">
        <v>0.66985177069926993</v>
      </c>
      <c r="BP2440">
        <v>1.3959914759810592E-2</v>
      </c>
      <c r="BQ2440">
        <v>0.12633116608247308</v>
      </c>
      <c r="BR2440">
        <v>9.5238095238095233E-2</v>
      </c>
      <c r="BS2440">
        <v>0.10344827586206896</v>
      </c>
      <c r="BT2440">
        <v>0.33333333333333331</v>
      </c>
      <c r="BU2440">
        <v>0.42129098033031176</v>
      </c>
      <c r="BV2440">
        <v>0.8948482989556571</v>
      </c>
      <c r="BW2440">
        <v>0.83635400606999744</v>
      </c>
      <c r="BX2440">
        <v>0.3089534567236733</v>
      </c>
      <c r="BY2440">
        <f t="shared" si="243"/>
        <v>0.12561491096029309</v>
      </c>
      <c r="BZ2440">
        <v>0</v>
      </c>
      <c r="CA2440">
        <f t="shared" si="244"/>
        <v>1.068735468632454E-2</v>
      </c>
      <c r="CC2440">
        <v>0.12561491096029309</v>
      </c>
      <c r="CD2440">
        <v>1.068735468632454E-2</v>
      </c>
    </row>
    <row r="2441" spans="1:82" x14ac:dyDescent="0.3">
      <c r="A2441">
        <v>1</v>
      </c>
      <c r="B2441" t="s">
        <v>1505</v>
      </c>
      <c r="C2441" t="s">
        <v>704</v>
      </c>
      <c r="D2441">
        <v>47081</v>
      </c>
      <c r="E2441" s="2">
        <v>0</v>
      </c>
      <c r="F2441" s="2" t="s">
        <v>1954</v>
      </c>
      <c r="G2441" s="3">
        <v>-999</v>
      </c>
      <c r="H2441" s="1">
        <v>0.37669205316705001</v>
      </c>
      <c r="I2441" s="1">
        <f t="shared" si="245"/>
        <v>-999</v>
      </c>
      <c r="J2441" s="1">
        <v>-999</v>
      </c>
      <c r="K2441" s="1">
        <v>-999</v>
      </c>
      <c r="L2441" s="2">
        <v>-999</v>
      </c>
      <c r="M2441" s="2">
        <v>-999</v>
      </c>
      <c r="N2441" s="7">
        <v>-999</v>
      </c>
      <c r="O2441" s="2">
        <v>-999</v>
      </c>
      <c r="P2441" s="3">
        <v>-999</v>
      </c>
      <c r="Q2441" s="3">
        <v>-999</v>
      </c>
      <c r="R2441" s="3">
        <v>-999</v>
      </c>
      <c r="S2441" s="3">
        <v>-999</v>
      </c>
      <c r="T2441" s="3">
        <v>-999</v>
      </c>
      <c r="V2441">
        <v>47081</v>
      </c>
      <c r="W2441" s="2">
        <v>-999</v>
      </c>
      <c r="X2441" s="2">
        <v>1.010540339564229E-2</v>
      </c>
      <c r="Y2441" s="2">
        <v>-999</v>
      </c>
      <c r="Z2441" s="2">
        <v>-999</v>
      </c>
      <c r="AA2441" s="2">
        <v>-999</v>
      </c>
      <c r="AB2441" s="2">
        <v>-999</v>
      </c>
      <c r="AC2441" s="2">
        <v>-999</v>
      </c>
      <c r="AD2441" s="2">
        <v>-999</v>
      </c>
      <c r="AE2441" s="2">
        <v>-999</v>
      </c>
      <c r="AF2441" s="2">
        <v>-999</v>
      </c>
      <c r="AG2441" s="2">
        <v>-999</v>
      </c>
      <c r="AH2441" s="2">
        <v>-999</v>
      </c>
      <c r="AI2441" s="2">
        <v>-999</v>
      </c>
      <c r="AJ2441" s="2">
        <v>-999</v>
      </c>
      <c r="AK2441" s="2">
        <v>-999</v>
      </c>
      <c r="AL2441" s="2">
        <v>-999</v>
      </c>
      <c r="AM2441" s="2">
        <v>-999</v>
      </c>
      <c r="AN2441" s="2">
        <v>-999</v>
      </c>
      <c r="AO2441" s="2">
        <v>-999</v>
      </c>
      <c r="AP2441" s="2">
        <v>-999</v>
      </c>
      <c r="AQ2441" s="2">
        <v>-999</v>
      </c>
      <c r="AR2441" s="2">
        <v>-999</v>
      </c>
      <c r="AS2441" s="2">
        <v>-999</v>
      </c>
      <c r="AT2441" s="2">
        <v>-999</v>
      </c>
      <c r="AU2441" s="2">
        <v>-999</v>
      </c>
      <c r="AV2441" s="2">
        <v>-999</v>
      </c>
      <c r="AW2441" s="2">
        <v>-999</v>
      </c>
      <c r="AX2441" s="2">
        <v>-999</v>
      </c>
      <c r="AY2441" s="2">
        <v>-999</v>
      </c>
      <c r="AZ2441" s="2">
        <v>-999</v>
      </c>
      <c r="BA2441" s="2">
        <v>-999</v>
      </c>
      <c r="BB2441" s="2">
        <v>-999</v>
      </c>
      <c r="BC2441" s="2">
        <v>-999</v>
      </c>
      <c r="BD2441" s="2">
        <v>-999</v>
      </c>
      <c r="BE2441" s="2">
        <v>-999</v>
      </c>
      <c r="BF2441" s="2">
        <v>-999</v>
      </c>
      <c r="BG2441" s="2">
        <v>-999</v>
      </c>
      <c r="BH2441" s="2">
        <v>-999</v>
      </c>
      <c r="BI2441">
        <v>0</v>
      </c>
      <c r="BJ2441">
        <v>0.37669205316705001</v>
      </c>
      <c r="BK2441">
        <v>0.37669205316705001</v>
      </c>
      <c r="BL2441">
        <v>-999</v>
      </c>
      <c r="BM2441">
        <v>33.218486687222324</v>
      </c>
      <c r="BN2441">
        <f t="shared" si="242"/>
        <v>-999</v>
      </c>
      <c r="BO2441" t="s">
        <v>3748</v>
      </c>
      <c r="BP2441" t="s">
        <v>3748</v>
      </c>
      <c r="BQ2441">
        <v>0.11158215994763941</v>
      </c>
      <c r="BR2441">
        <v>0.1130952380952381</v>
      </c>
      <c r="BS2441">
        <v>6.8965517241379309E-2</v>
      </c>
      <c r="BT2441">
        <v>0.27777777777777779</v>
      </c>
      <c r="BU2441" t="s">
        <v>3748</v>
      </c>
      <c r="BY2441">
        <f t="shared" si="243"/>
        <v>-999</v>
      </c>
      <c r="CA2441">
        <f t="shared" si="244"/>
        <v>-999</v>
      </c>
    </row>
    <row r="2442" spans="1:82" x14ac:dyDescent="0.3">
      <c r="A2442">
        <v>1</v>
      </c>
      <c r="B2442" t="s">
        <v>1505</v>
      </c>
      <c r="C2442" t="s">
        <v>39</v>
      </c>
      <c r="D2442">
        <v>47083</v>
      </c>
      <c r="E2442" s="2">
        <v>0</v>
      </c>
      <c r="F2442" s="2" t="s">
        <v>1954</v>
      </c>
      <c r="G2442" s="3">
        <v>-999</v>
      </c>
      <c r="H2442" s="1">
        <v>0.37502594319782812</v>
      </c>
      <c r="I2442" s="1">
        <f t="shared" si="245"/>
        <v>-999</v>
      </c>
      <c r="J2442" s="1">
        <v>-999</v>
      </c>
      <c r="K2442" s="1">
        <v>-999</v>
      </c>
      <c r="L2442" s="2">
        <v>-999</v>
      </c>
      <c r="M2442" s="2">
        <v>-999</v>
      </c>
      <c r="N2442" s="7">
        <v>-999</v>
      </c>
      <c r="O2442" s="2">
        <v>-999</v>
      </c>
      <c r="P2442" s="3">
        <v>-999</v>
      </c>
      <c r="Q2442" s="3">
        <v>-999</v>
      </c>
      <c r="R2442" s="3">
        <v>-999</v>
      </c>
      <c r="S2442" s="3">
        <v>-999</v>
      </c>
      <c r="T2442" s="3">
        <v>-999</v>
      </c>
      <c r="V2442">
        <v>47083</v>
      </c>
      <c r="W2442" s="2">
        <v>-999</v>
      </c>
      <c r="X2442" s="2">
        <v>1.006070716911207E-2</v>
      </c>
      <c r="Y2442" s="2">
        <v>-999</v>
      </c>
      <c r="Z2442" s="2">
        <v>-999</v>
      </c>
      <c r="AA2442" s="2">
        <v>-999</v>
      </c>
      <c r="AB2442" s="2">
        <v>-999</v>
      </c>
      <c r="AC2442" s="2">
        <v>-999</v>
      </c>
      <c r="AD2442" s="2">
        <v>-999</v>
      </c>
      <c r="AE2442" s="2">
        <v>-999</v>
      </c>
      <c r="AF2442" s="2">
        <v>-999</v>
      </c>
      <c r="AG2442" s="2">
        <v>-999</v>
      </c>
      <c r="AH2442" s="2">
        <v>-999</v>
      </c>
      <c r="AI2442" s="2">
        <v>-999</v>
      </c>
      <c r="AJ2442" s="2">
        <v>-999</v>
      </c>
      <c r="AK2442" s="2">
        <v>-999</v>
      </c>
      <c r="AL2442" s="2">
        <v>-999</v>
      </c>
      <c r="AM2442" s="2">
        <v>-999</v>
      </c>
      <c r="AN2442" s="2">
        <v>-999</v>
      </c>
      <c r="AO2442" s="2">
        <v>-999</v>
      </c>
      <c r="AP2442" s="2">
        <v>-999</v>
      </c>
      <c r="AQ2442" s="2">
        <v>-999</v>
      </c>
      <c r="AR2442" s="2">
        <v>-999</v>
      </c>
      <c r="AS2442" s="2">
        <v>-999</v>
      </c>
      <c r="AT2442" s="2">
        <v>-999</v>
      </c>
      <c r="AU2442" s="2">
        <v>-999</v>
      </c>
      <c r="AV2442" s="2">
        <v>-999</v>
      </c>
      <c r="AW2442" s="2">
        <v>-999</v>
      </c>
      <c r="AX2442" s="2">
        <v>-999</v>
      </c>
      <c r="AY2442" s="2">
        <v>-999</v>
      </c>
      <c r="AZ2442" s="2">
        <v>-999</v>
      </c>
      <c r="BA2442" s="2">
        <v>-999</v>
      </c>
      <c r="BB2442" s="2">
        <v>-999</v>
      </c>
      <c r="BC2442" s="2">
        <v>-999</v>
      </c>
      <c r="BD2442" s="2">
        <v>-999</v>
      </c>
      <c r="BE2442" s="2">
        <v>-999</v>
      </c>
      <c r="BF2442" s="2">
        <v>-999</v>
      </c>
      <c r="BG2442" s="2">
        <v>-999</v>
      </c>
      <c r="BH2442" s="2">
        <v>-999</v>
      </c>
      <c r="BI2442">
        <v>0</v>
      </c>
      <c r="BJ2442">
        <v>0.37502594319782812</v>
      </c>
      <c r="BK2442">
        <v>0.37502594319782812</v>
      </c>
      <c r="BL2442">
        <v>-999</v>
      </c>
      <c r="BM2442">
        <v>29.889094439773839</v>
      </c>
      <c r="BN2442">
        <f t="shared" si="242"/>
        <v>-999</v>
      </c>
      <c r="BO2442" t="s">
        <v>3748</v>
      </c>
      <c r="BP2442" t="s">
        <v>3748</v>
      </c>
      <c r="BQ2442">
        <v>9.6470418369250688E-2</v>
      </c>
      <c r="BR2442">
        <v>5.3571428571428568E-2</v>
      </c>
      <c r="BS2442">
        <v>6.8965517241379309E-2</v>
      </c>
      <c r="BT2442">
        <v>0.27777777777777779</v>
      </c>
      <c r="BU2442" t="s">
        <v>3748</v>
      </c>
      <c r="BY2442">
        <f t="shared" si="243"/>
        <v>-999</v>
      </c>
      <c r="CA2442">
        <f t="shared" si="244"/>
        <v>-999</v>
      </c>
    </row>
    <row r="2443" spans="1:82" x14ac:dyDescent="0.3">
      <c r="A2443">
        <v>0</v>
      </c>
      <c r="B2443" t="s">
        <v>1505</v>
      </c>
      <c r="C2443" t="s">
        <v>975</v>
      </c>
      <c r="D2443">
        <v>47085</v>
      </c>
      <c r="E2443" s="2">
        <f>BO2443</f>
        <v>0.68444139480537758</v>
      </c>
      <c r="F2443" s="2" t="s">
        <v>1940</v>
      </c>
      <c r="G2443" s="3">
        <v>874</v>
      </c>
      <c r="H2443" s="1">
        <v>0.57123704718104096</v>
      </c>
      <c r="I2443" s="1">
        <f t="shared" si="245"/>
        <v>-22.733522575077792</v>
      </c>
      <c r="J2443" s="1">
        <v>2.7760841276699999</v>
      </c>
      <c r="K2443" s="1">
        <v>300.33902455399999</v>
      </c>
      <c r="L2443" s="2">
        <v>0.1208771878899999</v>
      </c>
      <c r="M2443" s="2">
        <v>6.5939275878222989E-3</v>
      </c>
      <c r="N2443" s="7">
        <v>0</v>
      </c>
      <c r="O2443" s="2">
        <v>9.6911869839308423E-3</v>
      </c>
      <c r="P2443" s="3">
        <v>12538.280413245999</v>
      </c>
      <c r="Q2443" s="3">
        <v>365.58299535214786</v>
      </c>
      <c r="R2443" s="3">
        <v>4004.5196115354629</v>
      </c>
      <c r="S2443" s="3">
        <v>1.6039589141657453</v>
      </c>
      <c r="T2443" s="3">
        <v>976.16886581362132</v>
      </c>
      <c r="V2443">
        <v>47085</v>
      </c>
      <c r="W2443" s="2">
        <v>0.64865004276809135</v>
      </c>
      <c r="X2443" s="2">
        <v>1.5324402911521005E-2</v>
      </c>
      <c r="Y2443" s="2">
        <v>0.55064211338365421</v>
      </c>
      <c r="Z2443" s="2">
        <v>0.79167080407558132</v>
      </c>
      <c r="AA2443" s="2">
        <v>0.86567784227976019</v>
      </c>
      <c r="AB2443" s="2">
        <v>0.29837039555248274</v>
      </c>
      <c r="AC2443" s="2">
        <v>6.5939275878222989E-3</v>
      </c>
      <c r="AD2443" s="2">
        <v>0</v>
      </c>
      <c r="AE2443" s="2">
        <v>9.6911869839308423E-3</v>
      </c>
      <c r="AF2443">
        <v>11377.960135756319</v>
      </c>
      <c r="AG2443">
        <v>4.7532741706058692</v>
      </c>
      <c r="AH2443">
        <v>893.36317228172811</v>
      </c>
      <c r="AI2443">
        <v>1900.6962114396929</v>
      </c>
      <c r="AJ2443">
        <v>7.3857277765539478E-2</v>
      </c>
      <c r="AK2443">
        <v>15382.479747291782</v>
      </c>
      <c r="AL2443">
        <v>6.3572330847716145</v>
      </c>
      <c r="AM2443">
        <v>1194.8222870598729</v>
      </c>
      <c r="AN2443">
        <v>2575.4059624751694</v>
      </c>
      <c r="AO2443">
        <v>9.9240468974996499E-2</v>
      </c>
      <c r="AP2443">
        <v>4004.5196115354629</v>
      </c>
      <c r="AQ2443">
        <v>1.6039589141657453</v>
      </c>
      <c r="AR2443">
        <v>301.45911477814479</v>
      </c>
      <c r="AS2443">
        <v>674.70975103547653</v>
      </c>
      <c r="AT2443">
        <v>2.5383191209457021E-2</v>
      </c>
      <c r="AU2443" s="3">
        <v>2356444.4208654528</v>
      </c>
      <c r="AV2443" s="3">
        <v>68707.668146482669</v>
      </c>
      <c r="AW2443">
        <v>47901.514617031011</v>
      </c>
      <c r="AX2443">
        <v>9002610.6571248081</v>
      </c>
      <c r="AY2443">
        <v>1396.6810932939782</v>
      </c>
      <c r="AZ2443">
        <v>262492.24467367027</v>
      </c>
      <c r="BA2443">
        <v>60439.795030277011</v>
      </c>
      <c r="BB2443">
        <v>11359055.077990262</v>
      </c>
      <c r="BC2443">
        <v>1762.2640886461261</v>
      </c>
      <c r="BD2443">
        <v>331199.91282015294</v>
      </c>
      <c r="BE2443">
        <v>12538.280413245999</v>
      </c>
      <c r="BF2443">
        <v>2356444.4208654528</v>
      </c>
      <c r="BG2443">
        <v>365.58299535214786</v>
      </c>
      <c r="BH2443">
        <v>68707.668146482669</v>
      </c>
      <c r="BI2443">
        <v>0.67451541441875007</v>
      </c>
      <c r="BJ2443">
        <v>1.245752461599791</v>
      </c>
      <c r="BK2443">
        <v>0.57123704718104096</v>
      </c>
      <c r="BL2443">
        <v>64.049454211152749</v>
      </c>
      <c r="BM2443">
        <v>41.315931636074957</v>
      </c>
      <c r="BN2443">
        <f t="shared" si="242"/>
        <v>-22.733522575077792</v>
      </c>
      <c r="BO2443">
        <v>0.68444139480537758</v>
      </c>
      <c r="BP2443">
        <v>5.590607113965718E-3</v>
      </c>
      <c r="BQ2443">
        <v>0.11080608405235352</v>
      </c>
      <c r="BR2443">
        <v>7.1428571428571425E-2</v>
      </c>
      <c r="BS2443">
        <v>6.8965517241379309E-2</v>
      </c>
      <c r="BT2443">
        <v>0.27777777777777779</v>
      </c>
      <c r="BU2443">
        <v>0.65103815259634157</v>
      </c>
      <c r="BV2443">
        <v>0.79167080407558132</v>
      </c>
      <c r="BW2443">
        <v>0.89800606045618281</v>
      </c>
      <c r="BX2443">
        <v>0.29837039555248274</v>
      </c>
      <c r="BY2443">
        <f t="shared" si="243"/>
        <v>0.15277831112765958</v>
      </c>
      <c r="BZ2443">
        <v>0</v>
      </c>
      <c r="CA2443">
        <f t="shared" si="244"/>
        <v>7.3873078065659426E-3</v>
      </c>
      <c r="CC2443">
        <v>0.15277831112765958</v>
      </c>
      <c r="CD2443">
        <v>7.3873078065659426E-3</v>
      </c>
    </row>
    <row r="2444" spans="1:82" x14ac:dyDescent="0.3">
      <c r="A2444">
        <v>1</v>
      </c>
      <c r="B2444" t="s">
        <v>1505</v>
      </c>
      <c r="C2444" t="s">
        <v>40</v>
      </c>
      <c r="D2444">
        <v>47087</v>
      </c>
      <c r="E2444" s="2">
        <v>0</v>
      </c>
      <c r="F2444" s="2" t="s">
        <v>1954</v>
      </c>
      <c r="G2444" s="3">
        <v>-999</v>
      </c>
      <c r="H2444" s="1">
        <v>0.37477066124364311</v>
      </c>
      <c r="I2444" s="1">
        <f t="shared" si="245"/>
        <v>-999</v>
      </c>
      <c r="J2444" s="1">
        <v>-999</v>
      </c>
      <c r="K2444" s="1">
        <v>-999</v>
      </c>
      <c r="L2444" s="2">
        <v>-999</v>
      </c>
      <c r="M2444" s="2">
        <v>-999</v>
      </c>
      <c r="N2444" s="7">
        <v>-999</v>
      </c>
      <c r="O2444" s="2">
        <v>-999</v>
      </c>
      <c r="P2444" s="3">
        <v>-999</v>
      </c>
      <c r="Q2444" s="3">
        <v>-999</v>
      </c>
      <c r="R2444" s="3">
        <v>-999</v>
      </c>
      <c r="S2444" s="3">
        <v>-999</v>
      </c>
      <c r="T2444" s="3">
        <v>-999</v>
      </c>
      <c r="V2444">
        <v>47087</v>
      </c>
      <c r="W2444" s="2">
        <v>-999</v>
      </c>
      <c r="X2444" s="2">
        <v>1.0053858797597518E-2</v>
      </c>
      <c r="Y2444" s="2">
        <v>-999</v>
      </c>
      <c r="Z2444" s="2">
        <v>-999</v>
      </c>
      <c r="AA2444" s="2">
        <v>-999</v>
      </c>
      <c r="AB2444" s="2">
        <v>-999</v>
      </c>
      <c r="AC2444" s="2">
        <v>-999</v>
      </c>
      <c r="AD2444" s="2">
        <v>-999</v>
      </c>
      <c r="AE2444" s="2">
        <v>-999</v>
      </c>
      <c r="AF2444" s="2">
        <v>-999</v>
      </c>
      <c r="AG2444" s="2">
        <v>-999</v>
      </c>
      <c r="AH2444" s="2">
        <v>-999</v>
      </c>
      <c r="AI2444" s="2">
        <v>-999</v>
      </c>
      <c r="AJ2444" s="2">
        <v>-999</v>
      </c>
      <c r="AK2444" s="2">
        <v>-999</v>
      </c>
      <c r="AL2444" s="2">
        <v>-999</v>
      </c>
      <c r="AM2444" s="2">
        <v>-999</v>
      </c>
      <c r="AN2444" s="2">
        <v>-999</v>
      </c>
      <c r="AO2444" s="2">
        <v>-999</v>
      </c>
      <c r="AP2444" s="2">
        <v>-999</v>
      </c>
      <c r="AQ2444" s="2">
        <v>-999</v>
      </c>
      <c r="AR2444" s="2">
        <v>-999</v>
      </c>
      <c r="AS2444" s="2">
        <v>-999</v>
      </c>
      <c r="AT2444" s="2">
        <v>-999</v>
      </c>
      <c r="AU2444" s="2">
        <v>-999</v>
      </c>
      <c r="AV2444" s="2">
        <v>-999</v>
      </c>
      <c r="AW2444" s="2">
        <v>-999</v>
      </c>
      <c r="AX2444" s="2">
        <v>-999</v>
      </c>
      <c r="AY2444" s="2">
        <v>-999</v>
      </c>
      <c r="AZ2444" s="2">
        <v>-999</v>
      </c>
      <c r="BA2444" s="2">
        <v>-999</v>
      </c>
      <c r="BB2444" s="2">
        <v>-999</v>
      </c>
      <c r="BC2444" s="2">
        <v>-999</v>
      </c>
      <c r="BD2444" s="2">
        <v>-999</v>
      </c>
      <c r="BE2444" s="2">
        <v>-999</v>
      </c>
      <c r="BF2444" s="2">
        <v>-999</v>
      </c>
      <c r="BG2444" s="2">
        <v>-999</v>
      </c>
      <c r="BH2444" s="2">
        <v>-999</v>
      </c>
      <c r="BI2444">
        <v>0</v>
      </c>
      <c r="BJ2444">
        <v>0.37477066124364311</v>
      </c>
      <c r="BK2444">
        <v>0.37477066124364311</v>
      </c>
      <c r="BL2444">
        <v>-999</v>
      </c>
      <c r="BM2444">
        <v>30.12082554120197</v>
      </c>
      <c r="BN2444">
        <f t="shared" si="242"/>
        <v>-999</v>
      </c>
      <c r="BO2444" t="s">
        <v>3748</v>
      </c>
      <c r="BP2444" t="s">
        <v>3748</v>
      </c>
      <c r="BQ2444">
        <v>7.8263230210517717E-2</v>
      </c>
      <c r="BR2444">
        <v>5.9523809523809521E-2</v>
      </c>
      <c r="BS2444">
        <v>0</v>
      </c>
      <c r="BT2444">
        <v>0.3888888888888889</v>
      </c>
      <c r="BU2444" t="s">
        <v>3748</v>
      </c>
      <c r="BY2444">
        <f t="shared" si="243"/>
        <v>-999</v>
      </c>
      <c r="CA2444">
        <f t="shared" si="244"/>
        <v>-999</v>
      </c>
    </row>
    <row r="2445" spans="1:82" x14ac:dyDescent="0.3">
      <c r="A2445">
        <v>0</v>
      </c>
      <c r="B2445" t="s">
        <v>1505</v>
      </c>
      <c r="C2445" t="s">
        <v>41</v>
      </c>
      <c r="D2445">
        <v>47089</v>
      </c>
      <c r="E2445" s="2">
        <f>BO2445</f>
        <v>0.61937291667703531</v>
      </c>
      <c r="F2445" s="2" t="s">
        <v>1939</v>
      </c>
      <c r="G2445" s="3">
        <v>9479</v>
      </c>
      <c r="H2445" s="1">
        <v>22.673670158953911</v>
      </c>
      <c r="I2445" s="1">
        <f t="shared" si="245"/>
        <v>-13.044905938378296</v>
      </c>
      <c r="J2445" s="1">
        <v>2.6650589599300001</v>
      </c>
      <c r="K2445" s="1">
        <v>245.18483272200001</v>
      </c>
      <c r="L2445" s="2">
        <v>8.5444704769999991E-2</v>
      </c>
      <c r="M2445" s="2">
        <v>1.4497857167386104E-2</v>
      </c>
      <c r="N2445" s="7">
        <v>0</v>
      </c>
      <c r="O2445" s="2">
        <v>1.704793063682053E-2</v>
      </c>
      <c r="P2445" s="3">
        <v>304393.01752961002</v>
      </c>
      <c r="Q2445" s="3">
        <v>8875.2928986331772</v>
      </c>
      <c r="R2445" s="3">
        <v>150581.02397465656</v>
      </c>
      <c r="S2445" s="3">
        <v>119.13094513953378</v>
      </c>
      <c r="T2445" s="3">
        <v>42132.553837757987</v>
      </c>
      <c r="V2445">
        <v>47089</v>
      </c>
      <c r="W2445" s="2">
        <v>0.69651177582313195</v>
      </c>
      <c r="X2445" s="2">
        <v>0.60825966857961922</v>
      </c>
      <c r="Y2445" s="2">
        <v>0.40780983809190058</v>
      </c>
      <c r="Z2445" s="2">
        <v>0.76000916135327534</v>
      </c>
      <c r="AA2445" s="2">
        <v>0.70670495539397626</v>
      </c>
      <c r="AB2445" s="2">
        <v>0.21090969110970792</v>
      </c>
      <c r="AC2445" s="2">
        <v>1.4497857167386104E-2</v>
      </c>
      <c r="AD2445" s="2">
        <v>0</v>
      </c>
      <c r="AE2445" s="2">
        <v>1.704793063682053E-2</v>
      </c>
      <c r="AF2445">
        <v>118296.0693301298</v>
      </c>
      <c r="AG2445">
        <v>95.456241157362413</v>
      </c>
      <c r="AH2445">
        <v>17940.705154729421</v>
      </c>
      <c r="AI2445">
        <v>15359.864567921566</v>
      </c>
      <c r="AJ2445">
        <v>1.1758141509291444</v>
      </c>
      <c r="AK2445">
        <v>268877.09330478637</v>
      </c>
      <c r="AL2445">
        <v>214.58718629689619</v>
      </c>
      <c r="AM2445">
        <v>40330.997666135045</v>
      </c>
      <c r="AN2445">
        <v>35102.12589427393</v>
      </c>
      <c r="AO2445">
        <v>2.651466250682577</v>
      </c>
      <c r="AP2445">
        <v>150581.02397465656</v>
      </c>
      <c r="AQ2445">
        <v>119.13094513953378</v>
      </c>
      <c r="AR2445">
        <v>22390.292511405623</v>
      </c>
      <c r="AS2445">
        <v>19742.261326352364</v>
      </c>
      <c r="AT2445">
        <v>1.4756520997534326</v>
      </c>
      <c r="AU2445" s="3">
        <v>57207623.714514904</v>
      </c>
      <c r="AV2445" s="3">
        <v>1668022.5473691192</v>
      </c>
      <c r="AW2445">
        <v>223733.83366934999</v>
      </c>
      <c r="AX2445">
        <v>42048536.699817635</v>
      </c>
      <c r="AY2445">
        <v>6523.4850696152989</v>
      </c>
      <c r="AZ2445">
        <v>1226023.7839834993</v>
      </c>
      <c r="BA2445">
        <v>528126.85119895998</v>
      </c>
      <c r="BB2445">
        <v>99256160.414332539</v>
      </c>
      <c r="BC2445">
        <v>15398.777968248476</v>
      </c>
      <c r="BD2445">
        <v>2894046.3313526185</v>
      </c>
      <c r="BE2445">
        <v>304393.01752961002</v>
      </c>
      <c r="BF2445">
        <v>57207623.714514904</v>
      </c>
      <c r="BG2445">
        <v>8875.2928986331772</v>
      </c>
      <c r="BH2445">
        <v>1668022.5473691192</v>
      </c>
      <c r="BI2445">
        <v>8.4890610126730621</v>
      </c>
      <c r="BJ2445">
        <v>31.162731171626973</v>
      </c>
      <c r="BK2445">
        <v>22.673670158953911</v>
      </c>
      <c r="BL2445">
        <v>42.100419809029979</v>
      </c>
      <c r="BM2445">
        <v>29.055513870651684</v>
      </c>
      <c r="BN2445">
        <f t="shared" si="242"/>
        <v>-13.044905938378296</v>
      </c>
      <c r="BO2445">
        <v>0.61937291667703531</v>
      </c>
      <c r="BP2445">
        <v>6.3671149752027256E-2</v>
      </c>
      <c r="BQ2445">
        <v>0.17740556642196448</v>
      </c>
      <c r="BR2445">
        <v>1.7857142857142856E-2</v>
      </c>
      <c r="BS2445">
        <v>0.10344827586206896</v>
      </c>
      <c r="BT2445">
        <v>0.55555555555555558</v>
      </c>
      <c r="BU2445">
        <v>0.37357745307034934</v>
      </c>
      <c r="BV2445">
        <v>0.76000916135327534</v>
      </c>
      <c r="BW2445">
        <v>0.73309642675723685</v>
      </c>
      <c r="BX2445">
        <v>0.21090969110970792</v>
      </c>
      <c r="BY2445">
        <f t="shared" si="243"/>
        <v>5.6534390966678047E-2</v>
      </c>
      <c r="BZ2445">
        <v>0</v>
      </c>
      <c r="CA2445">
        <f t="shared" si="244"/>
        <v>1.8145671901224229E-2</v>
      </c>
      <c r="CC2445">
        <v>5.6534390966678047E-2</v>
      </c>
      <c r="CD2445">
        <v>1.8145671901224229E-2</v>
      </c>
    </row>
    <row r="2446" spans="1:82" x14ac:dyDescent="0.3">
      <c r="A2446">
        <v>0</v>
      </c>
      <c r="B2446" t="s">
        <v>1505</v>
      </c>
      <c r="C2446" t="s">
        <v>116</v>
      </c>
      <c r="D2446">
        <v>47091</v>
      </c>
      <c r="E2446" s="2">
        <f>BO2446</f>
        <v>0.59541406220807969</v>
      </c>
      <c r="F2446" s="2" t="s">
        <v>1939</v>
      </c>
      <c r="G2446" s="3">
        <v>996</v>
      </c>
      <c r="H2446" s="1">
        <v>1.1469755009717313</v>
      </c>
      <c r="I2446" s="1">
        <f t="shared" si="245"/>
        <v>-8.9132026622739673</v>
      </c>
      <c r="J2446" s="1">
        <v>2.67452206928</v>
      </c>
      <c r="K2446" s="1">
        <v>165.950625949</v>
      </c>
      <c r="L2446" s="2">
        <v>9.6639848909999992E-2</v>
      </c>
      <c r="M2446" s="2">
        <v>6.5426298319515861E-3</v>
      </c>
      <c r="N2446" s="7">
        <v>0</v>
      </c>
      <c r="O2446" s="2">
        <v>1.1907045429433398E-2</v>
      </c>
      <c r="P2446" s="3">
        <v>18609.834951819008</v>
      </c>
      <c r="Q2446" s="3">
        <v>542.61341910232215</v>
      </c>
      <c r="R2446" s="3">
        <v>3560.359524798414</v>
      </c>
      <c r="S2446" s="3">
        <v>2.499234674968847</v>
      </c>
      <c r="T2446" s="3">
        <v>737.33337888708093</v>
      </c>
      <c r="V2446">
        <v>47091</v>
      </c>
      <c r="W2446" s="2">
        <v>0.45828831725649771</v>
      </c>
      <c r="X2446" s="2">
        <v>3.0769563692118015E-2</v>
      </c>
      <c r="Y2446" s="2">
        <v>0.26434708662903156</v>
      </c>
      <c r="Z2446" s="2">
        <v>0.76270780701516216</v>
      </c>
      <c r="AA2446" s="2">
        <v>0.47832538581970502</v>
      </c>
      <c r="AB2446" s="2">
        <v>0.23854352048335767</v>
      </c>
      <c r="AC2446" s="2">
        <v>6.5426298319515861E-3</v>
      </c>
      <c r="AD2446" s="2">
        <v>0</v>
      </c>
      <c r="AE2446" s="2">
        <v>1.1907045429433398E-2</v>
      </c>
      <c r="AF2446">
        <v>12828.024045959775</v>
      </c>
      <c r="AG2446">
        <v>10.062541982753645</v>
      </c>
      <c r="AH2446">
        <v>1891.2236290769301</v>
      </c>
      <c r="AI2446">
        <v>918.55435324812765</v>
      </c>
      <c r="AJ2446">
        <v>0.12494686625730518</v>
      </c>
      <c r="AK2446">
        <v>16388.383570758189</v>
      </c>
      <c r="AL2446">
        <v>12.561776657722493</v>
      </c>
      <c r="AM2446">
        <v>2360.9470528410743</v>
      </c>
      <c r="AN2446">
        <v>1186.1643083710651</v>
      </c>
      <c r="AO2446">
        <v>0.15702395140568787</v>
      </c>
      <c r="AP2446">
        <v>3560.359524798414</v>
      </c>
      <c r="AQ2446">
        <v>2.4992346749688483</v>
      </c>
      <c r="AR2446">
        <v>469.72342376414417</v>
      </c>
      <c r="AS2446">
        <v>267.60995512293744</v>
      </c>
      <c r="AT2446">
        <v>3.2077085148382686E-2</v>
      </c>
      <c r="AU2446" s="3">
        <v>3497532.3808448645</v>
      </c>
      <c r="AV2446" s="3">
        <v>101978.76598609042</v>
      </c>
      <c r="AW2446">
        <v>26573.496251100001</v>
      </c>
      <c r="AX2446">
        <v>4994222.8854317339</v>
      </c>
      <c r="AY2446">
        <v>774.81265662179987</v>
      </c>
      <c r="AZ2446">
        <v>145618.29068550107</v>
      </c>
      <c r="BA2446">
        <v>45183.331202919013</v>
      </c>
      <c r="BB2446">
        <v>8491755.2662765998</v>
      </c>
      <c r="BC2446">
        <v>1317.426075724122</v>
      </c>
      <c r="BD2446">
        <v>247597.0566715915</v>
      </c>
      <c r="BE2446">
        <v>18609.834951819008</v>
      </c>
      <c r="BF2446">
        <v>3497532.3808448645</v>
      </c>
      <c r="BG2446">
        <v>542.61341910232215</v>
      </c>
      <c r="BH2446">
        <v>101978.76598609042</v>
      </c>
      <c r="BI2446">
        <v>0.97995663258571031</v>
      </c>
      <c r="BJ2446">
        <v>2.1269321335574416</v>
      </c>
      <c r="BK2446">
        <v>1.1469755009717313</v>
      </c>
      <c r="BL2446">
        <v>44.975351606300158</v>
      </c>
      <c r="BM2446">
        <v>36.062148944026191</v>
      </c>
      <c r="BN2446">
        <f t="shared" si="242"/>
        <v>-8.9132026622739673</v>
      </c>
      <c r="BO2446">
        <v>0.59541406220807969</v>
      </c>
      <c r="BP2446">
        <v>7.0657256471134593E-3</v>
      </c>
      <c r="BQ2446">
        <v>0.10124053612260527</v>
      </c>
      <c r="BR2446">
        <v>1.7857142857142856E-2</v>
      </c>
      <c r="BS2446">
        <v>0.13793103448275862</v>
      </c>
      <c r="BT2446">
        <v>0.55555555555555558</v>
      </c>
      <c r="BU2446">
        <v>0.25525454648744772</v>
      </c>
      <c r="BV2446">
        <v>0.76270780701516216</v>
      </c>
      <c r="BW2446">
        <v>0.49618815956400936</v>
      </c>
      <c r="BX2446">
        <v>0.23854352048335767</v>
      </c>
      <c r="BY2446">
        <f t="shared" si="243"/>
        <v>0.31164454813928916</v>
      </c>
      <c r="BZ2446">
        <v>0</v>
      </c>
      <c r="CA2446">
        <f t="shared" si="244"/>
        <v>1.1167189258339547E-2</v>
      </c>
      <c r="CC2446">
        <v>0.31164454813928916</v>
      </c>
      <c r="CD2446">
        <v>1.1167189258339547E-2</v>
      </c>
    </row>
    <row r="2447" spans="1:82" x14ac:dyDescent="0.3">
      <c r="A2447">
        <v>0</v>
      </c>
      <c r="B2447" t="s">
        <v>1505</v>
      </c>
      <c r="C2447" t="s">
        <v>492</v>
      </c>
      <c r="D2447">
        <v>47093</v>
      </c>
      <c r="E2447" s="2">
        <f>BO2447</f>
        <v>0.67489803313615293</v>
      </c>
      <c r="F2447" s="2" t="s">
        <v>1940</v>
      </c>
      <c r="G2447" s="3">
        <v>119461</v>
      </c>
      <c r="H2447" s="1">
        <v>35.531995507829862</v>
      </c>
      <c r="I2447" s="1">
        <f t="shared" si="245"/>
        <v>-14.789798793685961</v>
      </c>
      <c r="J2447" s="1">
        <v>2.6081450829000001</v>
      </c>
      <c r="K2447" s="1">
        <v>280.38330402700001</v>
      </c>
      <c r="L2447" s="2">
        <v>9.3051669510000101E-2</v>
      </c>
      <c r="M2447" s="2">
        <v>0.2658775971616375</v>
      </c>
      <c r="N2447" s="7">
        <v>0</v>
      </c>
      <c r="O2447" s="2">
        <v>7.1387657839288125E-3</v>
      </c>
      <c r="P2447" s="3">
        <v>660386.16400589992</v>
      </c>
      <c r="Q2447" s="3">
        <v>19255.108672744202</v>
      </c>
      <c r="R2447" s="3">
        <v>595375.78993907105</v>
      </c>
      <c r="S2447" s="3">
        <v>423.15334879289827</v>
      </c>
      <c r="T2447" s="3">
        <v>187429.43732357712</v>
      </c>
      <c r="V2447">
        <v>47093</v>
      </c>
      <c r="W2447" s="2">
        <v>0.86822284009656059</v>
      </c>
      <c r="X2447" s="2">
        <v>0.95320606060021507</v>
      </c>
      <c r="Y2447" s="2">
        <v>0.38924590915744323</v>
      </c>
      <c r="Z2447" s="2">
        <v>0.74377872570390047</v>
      </c>
      <c r="AA2447" s="2">
        <v>0.80815875992739272</v>
      </c>
      <c r="AB2447" s="2">
        <v>0.22968654320270229</v>
      </c>
      <c r="AC2447" s="2">
        <v>0.2658775971616375</v>
      </c>
      <c r="AD2447" s="2">
        <v>0</v>
      </c>
      <c r="AE2447" s="2">
        <v>7.1387657839288125E-3</v>
      </c>
      <c r="AF2447">
        <v>2443028.06221407</v>
      </c>
      <c r="AG2447">
        <v>1641.8434319584442</v>
      </c>
      <c r="AH2447">
        <v>308579.39267100109</v>
      </c>
      <c r="AI2447">
        <v>452712.2792923763</v>
      </c>
      <c r="AJ2447">
        <v>21.363037252651736</v>
      </c>
      <c r="AK2447">
        <v>3038403.8521531411</v>
      </c>
      <c r="AL2447">
        <v>2064.9967807513426</v>
      </c>
      <c r="AM2447">
        <v>388109.7552107817</v>
      </c>
      <c r="AN2447">
        <v>560611.35407617281</v>
      </c>
      <c r="AO2447">
        <v>26.773356168896257</v>
      </c>
      <c r="AP2447">
        <v>595375.78993907105</v>
      </c>
      <c r="AQ2447">
        <v>423.15334879289844</v>
      </c>
      <c r="AR2447">
        <v>79530.362539780617</v>
      </c>
      <c r="AS2447">
        <v>107899.0747837965</v>
      </c>
      <c r="AT2447">
        <v>5.4103189162445204</v>
      </c>
      <c r="AU2447" s="3">
        <v>124112975.66326883</v>
      </c>
      <c r="AV2447" s="3">
        <v>3618805.123955545</v>
      </c>
      <c r="AW2447">
        <v>2741205.1031481004</v>
      </c>
      <c r="AX2447">
        <v>515182087.08565396</v>
      </c>
      <c r="AY2447">
        <v>79926.2689503078</v>
      </c>
      <c r="AZ2447">
        <v>15021342.986520847</v>
      </c>
      <c r="BA2447">
        <v>3401591.2671540002</v>
      </c>
      <c r="BB2447">
        <v>639295062.74892282</v>
      </c>
      <c r="BC2447">
        <v>99181.377623052002</v>
      </c>
      <c r="BD2447">
        <v>18640148.110476393</v>
      </c>
      <c r="BE2447">
        <v>660386.16400589992</v>
      </c>
      <c r="BF2447">
        <v>124112975.66326883</v>
      </c>
      <c r="BG2447">
        <v>19255.108672744202</v>
      </c>
      <c r="BH2447">
        <v>3618805.123955545</v>
      </c>
      <c r="BI2447">
        <v>50.048371109495804</v>
      </c>
      <c r="BJ2447">
        <v>85.580366617325666</v>
      </c>
      <c r="BK2447">
        <v>35.531995507829862</v>
      </c>
      <c r="BL2447">
        <v>52.294703258189777</v>
      </c>
      <c r="BM2447">
        <v>37.504904464503817</v>
      </c>
      <c r="BN2447">
        <f t="shared" si="242"/>
        <v>-14.789798793685961</v>
      </c>
      <c r="BO2447">
        <v>0.67489803313615293</v>
      </c>
      <c r="BP2447">
        <v>0.40903355440117101</v>
      </c>
      <c r="BQ2447">
        <v>0.16819316333131085</v>
      </c>
      <c r="BR2447">
        <v>8.3333333333333329E-2</v>
      </c>
      <c r="BS2447">
        <v>0.13793103448275862</v>
      </c>
      <c r="BT2447">
        <v>0.55555555555555558</v>
      </c>
      <c r="BU2447">
        <v>0.42354735180673864</v>
      </c>
      <c r="BV2447">
        <v>0.74377872570390047</v>
      </c>
      <c r="BW2447">
        <v>0.83833896258028295</v>
      </c>
      <c r="BX2447">
        <v>0.22968654320270229</v>
      </c>
      <c r="BY2447">
        <f t="shared" si="243"/>
        <v>9.3708036638690539E-2</v>
      </c>
      <c r="BZ2447">
        <v>0</v>
      </c>
      <c r="CA2447">
        <f t="shared" si="244"/>
        <v>6.97520212724069E-3</v>
      </c>
      <c r="CC2447">
        <v>9.3708036638690539E-2</v>
      </c>
      <c r="CD2447">
        <v>6.97520212724069E-3</v>
      </c>
    </row>
    <row r="2448" spans="1:82" x14ac:dyDescent="0.3">
      <c r="A2448">
        <v>1</v>
      </c>
      <c r="B2448" t="s">
        <v>1505</v>
      </c>
      <c r="C2448" t="s">
        <v>163</v>
      </c>
      <c r="D2448">
        <v>47095</v>
      </c>
      <c r="E2448" s="2">
        <v>0</v>
      </c>
      <c r="F2448" s="2" t="s">
        <v>1954</v>
      </c>
      <c r="G2448" s="3">
        <v>-999</v>
      </c>
      <c r="H2448" s="1">
        <v>0.38004245067966136</v>
      </c>
      <c r="I2448" s="1">
        <f t="shared" si="245"/>
        <v>-999</v>
      </c>
      <c r="J2448" s="1">
        <v>-999</v>
      </c>
      <c r="K2448" s="1">
        <v>-999</v>
      </c>
      <c r="L2448" s="2">
        <v>-999</v>
      </c>
      <c r="M2448" s="2">
        <v>-999</v>
      </c>
      <c r="N2448" s="7">
        <v>-999</v>
      </c>
      <c r="O2448" s="2">
        <v>-999</v>
      </c>
      <c r="P2448" s="3">
        <v>-999</v>
      </c>
      <c r="Q2448" s="3">
        <v>-999</v>
      </c>
      <c r="R2448" s="3">
        <v>-999</v>
      </c>
      <c r="S2448" s="3">
        <v>-999</v>
      </c>
      <c r="T2448" s="3">
        <v>-999</v>
      </c>
      <c r="V2448">
        <v>47095</v>
      </c>
      <c r="W2448" s="2">
        <v>-999</v>
      </c>
      <c r="X2448" s="2">
        <v>1.019528349296858E-2</v>
      </c>
      <c r="Y2448" s="2">
        <v>-999</v>
      </c>
      <c r="Z2448" s="2">
        <v>-999</v>
      </c>
      <c r="AA2448" s="2">
        <v>-999</v>
      </c>
      <c r="AB2448" s="2">
        <v>-999</v>
      </c>
      <c r="AC2448" s="2">
        <v>-999</v>
      </c>
      <c r="AD2448" s="2">
        <v>-999</v>
      </c>
      <c r="AE2448" s="2">
        <v>-999</v>
      </c>
      <c r="AF2448" s="2">
        <v>-999</v>
      </c>
      <c r="AG2448" s="2">
        <v>-999</v>
      </c>
      <c r="AH2448" s="2">
        <v>-999</v>
      </c>
      <c r="AI2448" s="2">
        <v>-999</v>
      </c>
      <c r="AJ2448" s="2">
        <v>-999</v>
      </c>
      <c r="AK2448" s="2">
        <v>-999</v>
      </c>
      <c r="AL2448" s="2">
        <v>-999</v>
      </c>
      <c r="AM2448" s="2">
        <v>-999</v>
      </c>
      <c r="AN2448" s="2">
        <v>-999</v>
      </c>
      <c r="AO2448" s="2">
        <v>-999</v>
      </c>
      <c r="AP2448" s="2">
        <v>-999</v>
      </c>
      <c r="AQ2448" s="2">
        <v>-999</v>
      </c>
      <c r="AR2448" s="2">
        <v>-999</v>
      </c>
      <c r="AS2448" s="2">
        <v>-999</v>
      </c>
      <c r="AT2448" s="2">
        <v>-999</v>
      </c>
      <c r="AU2448" s="2">
        <v>-999</v>
      </c>
      <c r="AV2448" s="2">
        <v>-999</v>
      </c>
      <c r="AW2448" s="2">
        <v>-999</v>
      </c>
      <c r="AX2448" s="2">
        <v>-999</v>
      </c>
      <c r="AY2448" s="2">
        <v>-999</v>
      </c>
      <c r="AZ2448" s="2">
        <v>-999</v>
      </c>
      <c r="BA2448" s="2">
        <v>-999</v>
      </c>
      <c r="BB2448" s="2">
        <v>-999</v>
      </c>
      <c r="BC2448" s="2">
        <v>-999</v>
      </c>
      <c r="BD2448" s="2">
        <v>-999</v>
      </c>
      <c r="BE2448" s="2">
        <v>-999</v>
      </c>
      <c r="BF2448" s="2">
        <v>-999</v>
      </c>
      <c r="BG2448" s="2">
        <v>-999</v>
      </c>
      <c r="BH2448" s="2">
        <v>-999</v>
      </c>
      <c r="BI2448">
        <v>0</v>
      </c>
      <c r="BJ2448">
        <v>0.38004245067966136</v>
      </c>
      <c r="BK2448">
        <v>0.38004245067966136</v>
      </c>
      <c r="BL2448">
        <v>-999</v>
      </c>
      <c r="BM2448">
        <v>23.267515456898593</v>
      </c>
      <c r="BN2448">
        <f t="shared" si="242"/>
        <v>-999</v>
      </c>
      <c r="BO2448" t="s">
        <v>3748</v>
      </c>
      <c r="BP2448" t="s">
        <v>3748</v>
      </c>
      <c r="BQ2448">
        <v>0.1287432080741818</v>
      </c>
      <c r="BR2448">
        <v>2.3809523809523808E-2</v>
      </c>
      <c r="BS2448">
        <v>6.8965517241379309E-2</v>
      </c>
      <c r="BT2448">
        <v>0.22222222222222221</v>
      </c>
      <c r="BU2448" t="s">
        <v>3748</v>
      </c>
      <c r="BY2448">
        <f t="shared" si="243"/>
        <v>-999</v>
      </c>
      <c r="CA2448">
        <f t="shared" si="244"/>
        <v>-999</v>
      </c>
    </row>
    <row r="2449" spans="1:82" x14ac:dyDescent="0.3">
      <c r="A2449">
        <v>0</v>
      </c>
      <c r="B2449" t="s">
        <v>1505</v>
      </c>
      <c r="C2449" t="s">
        <v>43</v>
      </c>
      <c r="D2449">
        <v>47097</v>
      </c>
      <c r="E2449" s="2">
        <f t="shared" ref="E2449:E2460" si="246">BO2449</f>
        <v>0.62013055661010286</v>
      </c>
      <c r="F2449" s="2" t="s">
        <v>1939</v>
      </c>
      <c r="G2449" s="3">
        <v>2574</v>
      </c>
      <c r="H2449" s="1">
        <v>5.8409919501693945</v>
      </c>
      <c r="I2449" s="1">
        <f t="shared" si="245"/>
        <v>-17.97962514791562</v>
      </c>
      <c r="J2449" s="1">
        <v>2.9493217067000002</v>
      </c>
      <c r="K2449" s="1">
        <v>245.68838571399999</v>
      </c>
      <c r="L2449" s="2">
        <v>0.11184965446000006</v>
      </c>
      <c r="M2449" s="2">
        <v>6.2732214752623692E-3</v>
      </c>
      <c r="N2449" s="7">
        <v>0</v>
      </c>
      <c r="O2449" s="2">
        <v>4.6983559256901066E-3</v>
      </c>
      <c r="P2449" s="3">
        <v>53965.326589839977</v>
      </c>
      <c r="Q2449" s="3">
        <v>1573.4857643659197</v>
      </c>
      <c r="R2449" s="3">
        <v>57400.943735297711</v>
      </c>
      <c r="S2449" s="3">
        <v>49.694135961231041</v>
      </c>
      <c r="T2449" s="3">
        <v>16445.779312795621</v>
      </c>
      <c r="V2449">
        <v>47097</v>
      </c>
      <c r="W2449" s="2">
        <v>0.65483365833273588</v>
      </c>
      <c r="X2449" s="2">
        <v>0.15669451848240945</v>
      </c>
      <c r="Y2449" s="2">
        <v>0.56918188389114033</v>
      </c>
      <c r="Z2449" s="2">
        <v>0.84107389388824361</v>
      </c>
      <c r="AA2449" s="2">
        <v>0.70815636407533367</v>
      </c>
      <c r="AB2449" s="2">
        <v>0.27608704525793842</v>
      </c>
      <c r="AC2449" s="2">
        <v>6.2732214752623692E-3</v>
      </c>
      <c r="AD2449" s="2">
        <v>0</v>
      </c>
      <c r="AE2449" s="2">
        <v>4.6983559256901066E-3</v>
      </c>
      <c r="AF2449">
        <v>79170.180007327232</v>
      </c>
      <c r="AG2449">
        <v>58.807529772318119</v>
      </c>
      <c r="AH2449">
        <v>11052.693252229083</v>
      </c>
      <c r="AI2449">
        <v>10574.925449559469</v>
      </c>
      <c r="AJ2449">
        <v>0.74193252719965153</v>
      </c>
      <c r="AK2449">
        <v>136571.12374262494</v>
      </c>
      <c r="AL2449">
        <v>108.50166573354916</v>
      </c>
      <c r="AM2449">
        <v>20392.552337291312</v>
      </c>
      <c r="AN2449">
        <v>17680.845677292855</v>
      </c>
      <c r="AO2449">
        <v>1.3423865728027562</v>
      </c>
      <c r="AP2449">
        <v>57400.943735297711</v>
      </c>
      <c r="AQ2449">
        <v>49.694135961231041</v>
      </c>
      <c r="AR2449">
        <v>9339.8590850622295</v>
      </c>
      <c r="AS2449">
        <v>7105.9202277333861</v>
      </c>
      <c r="AT2449">
        <v>0.60045404560310467</v>
      </c>
      <c r="AU2449" s="3">
        <v>10142243.479294525</v>
      </c>
      <c r="AV2449" s="3">
        <v>295720.91455493093</v>
      </c>
      <c r="AW2449">
        <v>87683.856041580002</v>
      </c>
      <c r="AX2449">
        <v>16479303.904454546</v>
      </c>
      <c r="AY2449">
        <v>2556.6286348040398</v>
      </c>
      <c r="AZ2449">
        <v>480492.78562507126</v>
      </c>
      <c r="BA2449">
        <v>141649.18263141997</v>
      </c>
      <c r="BB2449">
        <v>26621547.383749068</v>
      </c>
      <c r="BC2449">
        <v>4130.1143991699591</v>
      </c>
      <c r="BD2449">
        <v>776213.70018000214</v>
      </c>
      <c r="BE2449">
        <v>53965.326589839977</v>
      </c>
      <c r="BF2449">
        <v>10142243.479294525</v>
      </c>
      <c r="BG2449">
        <v>1573.4857643659197</v>
      </c>
      <c r="BH2449">
        <v>295720.91455493093</v>
      </c>
      <c r="BI2449">
        <v>2.267175823363337</v>
      </c>
      <c r="BJ2449">
        <v>8.1081677735327311</v>
      </c>
      <c r="BK2449">
        <v>5.8409919501693945</v>
      </c>
      <c r="BL2449">
        <v>38.256021518142617</v>
      </c>
      <c r="BM2449">
        <v>20.276396370226998</v>
      </c>
      <c r="BN2449">
        <f t="shared" si="242"/>
        <v>-17.97962514791562</v>
      </c>
      <c r="BO2449">
        <v>0.62013055661010286</v>
      </c>
      <c r="BP2449">
        <v>1.7025471950218526E-2</v>
      </c>
      <c r="BQ2449">
        <v>0.14996931907432656</v>
      </c>
      <c r="BR2449">
        <v>0.10714285714285714</v>
      </c>
      <c r="BS2449">
        <v>0.10344827586206896</v>
      </c>
      <c r="BT2449">
        <v>0.22222222222222221</v>
      </c>
      <c r="BU2449">
        <v>0.51489697217034369</v>
      </c>
      <c r="BV2449">
        <v>0.84107389388824361</v>
      </c>
      <c r="BW2449">
        <v>0.73460203742254537</v>
      </c>
      <c r="BX2449">
        <v>0.27608704525793842</v>
      </c>
      <c r="BY2449">
        <f t="shared" si="243"/>
        <v>5.6963046438054048E-2</v>
      </c>
      <c r="BZ2449">
        <v>0</v>
      </c>
      <c r="CA2449">
        <f t="shared" si="244"/>
        <v>3.8793344646142675E-3</v>
      </c>
      <c r="CC2449">
        <v>5.6963046438054048E-2</v>
      </c>
      <c r="CD2449">
        <v>3.8793344646142675E-3</v>
      </c>
    </row>
    <row r="2450" spans="1:82" x14ac:dyDescent="0.3">
      <c r="A2450">
        <v>0</v>
      </c>
      <c r="B2450" t="s">
        <v>1505</v>
      </c>
      <c r="C2450" t="s">
        <v>44</v>
      </c>
      <c r="D2450">
        <v>47099</v>
      </c>
      <c r="E2450" s="2">
        <f t="shared" si="246"/>
        <v>0.62034160666300153</v>
      </c>
      <c r="F2450" s="2" t="s">
        <v>1939</v>
      </c>
      <c r="G2450" s="3">
        <v>2594</v>
      </c>
      <c r="H2450" s="1">
        <v>2.7135616535938274</v>
      </c>
      <c r="I2450" s="1">
        <f t="shared" si="245"/>
        <v>-8.956442804308459</v>
      </c>
      <c r="J2450" s="1">
        <v>2.5244148149000001</v>
      </c>
      <c r="K2450" s="1">
        <v>291.34256833900002</v>
      </c>
      <c r="L2450" s="2">
        <v>0.12604807621000003</v>
      </c>
      <c r="M2450" s="2">
        <v>2.7815565573406577E-3</v>
      </c>
      <c r="N2450" s="7">
        <v>0</v>
      </c>
      <c r="O2450" s="2">
        <v>1.3853408876636714E-2</v>
      </c>
      <c r="P2450" s="3">
        <v>77263.543804898989</v>
      </c>
      <c r="Q2450" s="3">
        <v>2252.7999729433609</v>
      </c>
      <c r="R2450" s="3">
        <v>42150.339104913146</v>
      </c>
      <c r="S2450" s="3">
        <v>28.667987439326591</v>
      </c>
      <c r="T2450" s="3">
        <v>12122.263883639389</v>
      </c>
      <c r="V2450">
        <v>47099</v>
      </c>
      <c r="W2450" s="2">
        <v>0.57608332159227504</v>
      </c>
      <c r="X2450" s="2">
        <v>7.2795894996890778E-2</v>
      </c>
      <c r="Y2450" s="2">
        <v>0.29382621826537469</v>
      </c>
      <c r="Z2450" s="2">
        <v>0.71990091597460415</v>
      </c>
      <c r="AA2450" s="2">
        <v>0.8397470368643446</v>
      </c>
      <c r="AB2450" s="2">
        <v>0.31113409414878163</v>
      </c>
      <c r="AC2450" s="2">
        <v>2.7815565573406577E-3</v>
      </c>
      <c r="AD2450" s="2">
        <v>0</v>
      </c>
      <c r="AE2450" s="2">
        <v>1.3853408876636714E-2</v>
      </c>
      <c r="AF2450">
        <v>67625.759086862105</v>
      </c>
      <c r="AG2450">
        <v>50.031633327667151</v>
      </c>
      <c r="AH2450">
        <v>9403.2906707638522</v>
      </c>
      <c r="AI2450">
        <v>10433.988035876626</v>
      </c>
      <c r="AJ2450">
        <v>0.63196708427808779</v>
      </c>
      <c r="AK2450">
        <v>109776.09819177525</v>
      </c>
      <c r="AL2450">
        <v>78.699620766993732</v>
      </c>
      <c r="AM2450">
        <v>14791.350202466621</v>
      </c>
      <c r="AN2450">
        <v>17168.192387813251</v>
      </c>
      <c r="AO2450">
        <v>1.0035696051116516</v>
      </c>
      <c r="AP2450">
        <v>42150.339104913146</v>
      </c>
      <c r="AQ2450">
        <v>28.667987439326581</v>
      </c>
      <c r="AR2450">
        <v>5388.0595317027692</v>
      </c>
      <c r="AS2450">
        <v>6734.2043519366252</v>
      </c>
      <c r="AT2450">
        <v>0.37160252083356382</v>
      </c>
      <c r="AU2450" s="3">
        <v>14520910.422692716</v>
      </c>
      <c r="AV2450" s="3">
        <v>423391.22691497527</v>
      </c>
      <c r="AW2450">
        <v>72494.258918191001</v>
      </c>
      <c r="AX2450">
        <v>13624571.021084817</v>
      </c>
      <c r="AY2450">
        <v>2113.7402775860583</v>
      </c>
      <c r="AZ2450">
        <v>397256.3477695238</v>
      </c>
      <c r="BA2450">
        <v>149757.80272308999</v>
      </c>
      <c r="BB2450">
        <v>28145481.443777531</v>
      </c>
      <c r="BC2450">
        <v>4366.5402505294187</v>
      </c>
      <c r="BD2450">
        <v>820647.57468449895</v>
      </c>
      <c r="BE2450">
        <v>77263.543804898989</v>
      </c>
      <c r="BF2450">
        <v>14520910.422692716</v>
      </c>
      <c r="BG2450">
        <v>2252.7999729433609</v>
      </c>
      <c r="BH2450">
        <v>423391.22691497527</v>
      </c>
      <c r="BI2450">
        <v>1.4777028805084917</v>
      </c>
      <c r="BJ2450">
        <v>4.1912645341023191</v>
      </c>
      <c r="BK2450">
        <v>2.7135616535938274</v>
      </c>
      <c r="BL2450">
        <v>39.857440317664157</v>
      </c>
      <c r="BM2450">
        <v>30.900997513355698</v>
      </c>
      <c r="BN2450">
        <f t="shared" si="242"/>
        <v>-8.956442804308459</v>
      </c>
      <c r="BO2450">
        <v>0.62034160666300153</v>
      </c>
      <c r="BP2450">
        <v>1.1100661425322695E-2</v>
      </c>
      <c r="BQ2450">
        <v>0.17344515191988621</v>
      </c>
      <c r="BR2450">
        <v>0.27380952380952384</v>
      </c>
      <c r="BS2450">
        <v>3.4482758620689655E-2</v>
      </c>
      <c r="BT2450">
        <v>0.33333333333333331</v>
      </c>
      <c r="BU2450">
        <v>0.25649284917877813</v>
      </c>
      <c r="BV2450">
        <v>0.71990091597460415</v>
      </c>
      <c r="BW2450">
        <v>0.8711068847140504</v>
      </c>
      <c r="BX2450">
        <v>0.31113409414878163</v>
      </c>
      <c r="BY2450">
        <f t="shared" si="243"/>
        <v>2.750579754539428E-2</v>
      </c>
      <c r="BZ2450">
        <v>0</v>
      </c>
      <c r="CA2450">
        <f t="shared" si="244"/>
        <v>1.0117097261332964E-2</v>
      </c>
      <c r="CC2450">
        <v>2.750579754539428E-2</v>
      </c>
      <c r="CD2450">
        <v>1.0117097261332964E-2</v>
      </c>
    </row>
    <row r="2451" spans="1:82" x14ac:dyDescent="0.3">
      <c r="A2451">
        <v>0</v>
      </c>
      <c r="B2451" t="s">
        <v>1505</v>
      </c>
      <c r="C2451" t="s">
        <v>455</v>
      </c>
      <c r="D2451">
        <v>47101</v>
      </c>
      <c r="E2451" s="2">
        <f t="shared" si="246"/>
        <v>0.58808084333708777</v>
      </c>
      <c r="F2451" s="2" t="s">
        <v>1939</v>
      </c>
      <c r="G2451" s="3">
        <v>1381</v>
      </c>
      <c r="H2451" s="1">
        <v>1.897344819292085</v>
      </c>
      <c r="I2451" s="1">
        <f t="shared" si="245"/>
        <v>-11.75483730759958</v>
      </c>
      <c r="J2451" s="1">
        <v>2.6182532461700001</v>
      </c>
      <c r="K2451" s="1">
        <v>299.23478315900002</v>
      </c>
      <c r="L2451" s="2">
        <v>0.11169445791999988</v>
      </c>
      <c r="M2451" s="2">
        <v>0</v>
      </c>
      <c r="N2451" s="7">
        <v>0</v>
      </c>
      <c r="O2451" s="2">
        <v>1.1771860840896441E-2</v>
      </c>
      <c r="P2451" s="3">
        <v>15132.597028548997</v>
      </c>
      <c r="Q2451" s="3">
        <v>441.22638566206189</v>
      </c>
      <c r="R2451" s="3">
        <v>6893.3695557579667</v>
      </c>
      <c r="S2451" s="3">
        <v>5.2852633960650985</v>
      </c>
      <c r="T2451" s="3">
        <v>1934.5675622644549</v>
      </c>
      <c r="V2451">
        <v>47101</v>
      </c>
      <c r="W2451" s="2">
        <v>0.59798939897868231</v>
      </c>
      <c r="X2451" s="2">
        <v>5.0899493680255002E-2</v>
      </c>
      <c r="Y2451" s="2">
        <v>0.39221926609613444</v>
      </c>
      <c r="Z2451" s="2">
        <v>0.74666132485279757</v>
      </c>
      <c r="AA2451" s="2">
        <v>0.86249504807045263</v>
      </c>
      <c r="AB2451" s="2">
        <v>0.27570396178423645</v>
      </c>
      <c r="AC2451" s="2">
        <v>0</v>
      </c>
      <c r="AD2451" s="2">
        <v>0</v>
      </c>
      <c r="AE2451" s="2">
        <v>1.1771860840896441E-2</v>
      </c>
      <c r="AF2451">
        <v>15528.930223824991</v>
      </c>
      <c r="AG2451">
        <v>11.403126154104019</v>
      </c>
      <c r="AH2451">
        <v>2143.1822759049091</v>
      </c>
      <c r="AI2451">
        <v>2161.799478789284</v>
      </c>
      <c r="AJ2451">
        <v>0.14435985435290979</v>
      </c>
      <c r="AK2451">
        <v>22422.299779582958</v>
      </c>
      <c r="AL2451">
        <v>16.688389550169116</v>
      </c>
      <c r="AM2451">
        <v>3136.5311769743753</v>
      </c>
      <c r="AN2451">
        <v>3103.0181399842718</v>
      </c>
      <c r="AO2451">
        <v>0.21042106064388721</v>
      </c>
      <c r="AP2451">
        <v>6893.3695557579667</v>
      </c>
      <c r="AQ2451">
        <v>5.2852633960650977</v>
      </c>
      <c r="AR2451">
        <v>993.34890106946614</v>
      </c>
      <c r="AS2451">
        <v>941.21866119498782</v>
      </c>
      <c r="AT2451">
        <v>6.606120629097742E-2</v>
      </c>
      <c r="AU2451" s="3">
        <v>2844020.2855454986</v>
      </c>
      <c r="AV2451" s="3">
        <v>82924.086921327907</v>
      </c>
      <c r="AW2451">
        <v>28744.537354086002</v>
      </c>
      <c r="AX2451">
        <v>5402248.3503269227</v>
      </c>
      <c r="AY2451">
        <v>838.11445585606805</v>
      </c>
      <c r="AZ2451">
        <v>157515.23083358942</v>
      </c>
      <c r="BA2451">
        <v>43877.134382634998</v>
      </c>
      <c r="BB2451">
        <v>8246268.6358724218</v>
      </c>
      <c r="BC2451">
        <v>1279.34084151813</v>
      </c>
      <c r="BD2451">
        <v>240439.31775491734</v>
      </c>
      <c r="BE2451">
        <v>15132.597028548997</v>
      </c>
      <c r="BF2451">
        <v>2844020.2855454986</v>
      </c>
      <c r="BG2451">
        <v>441.22638566206189</v>
      </c>
      <c r="BH2451">
        <v>82924.086921327907</v>
      </c>
      <c r="BI2451">
        <v>1.3204799240308895</v>
      </c>
      <c r="BJ2451">
        <v>3.2178247433229745</v>
      </c>
      <c r="BK2451">
        <v>1.897344819292085</v>
      </c>
      <c r="BL2451">
        <v>38.688725657089705</v>
      </c>
      <c r="BM2451">
        <v>26.933888349490125</v>
      </c>
      <c r="BN2451">
        <f t="shared" si="242"/>
        <v>-11.75483730759958</v>
      </c>
      <c r="BO2451">
        <v>0.58808084333708777</v>
      </c>
      <c r="BP2451">
        <v>9.4037193995467668E-3</v>
      </c>
      <c r="BQ2451">
        <v>0.12664866190361068</v>
      </c>
      <c r="BR2451">
        <v>5.9523809523809521E-2</v>
      </c>
      <c r="BS2451">
        <v>6.8965517241379309E-2</v>
      </c>
      <c r="BT2451">
        <v>0.33333333333333331</v>
      </c>
      <c r="BU2451">
        <v>0.33663272110763048</v>
      </c>
      <c r="BV2451">
        <v>0.74666132485279757</v>
      </c>
      <c r="BW2451">
        <v>0.89470440671208784</v>
      </c>
      <c r="BX2451">
        <v>0.27570396178423645</v>
      </c>
      <c r="BY2451">
        <f t="shared" si="243"/>
        <v>0</v>
      </c>
      <c r="BZ2451">
        <v>0</v>
      </c>
      <c r="CA2451">
        <f t="shared" si="244"/>
        <v>9.6618735214785995E-3</v>
      </c>
      <c r="CC2451">
        <v>0</v>
      </c>
      <c r="CD2451">
        <v>9.6618735214785995E-3</v>
      </c>
    </row>
    <row r="2452" spans="1:82" x14ac:dyDescent="0.3">
      <c r="A2452">
        <v>0</v>
      </c>
      <c r="B2452" t="s">
        <v>1505</v>
      </c>
      <c r="C2452" t="s">
        <v>118</v>
      </c>
      <c r="D2452">
        <v>47103</v>
      </c>
      <c r="E2452" s="2">
        <f t="shared" si="246"/>
        <v>0.6734989267011614</v>
      </c>
      <c r="F2452" s="2" t="s">
        <v>1941</v>
      </c>
      <c r="G2452" s="3">
        <v>2412</v>
      </c>
      <c r="H2452" s="1">
        <v>2.7179175530935757</v>
      </c>
      <c r="I2452" s="1">
        <f t="shared" si="245"/>
        <v>-11.769353194049849</v>
      </c>
      <c r="J2452" s="1">
        <v>2.4880571486999998</v>
      </c>
      <c r="K2452" s="1">
        <v>272.210928303</v>
      </c>
      <c r="L2452" s="2">
        <v>0.14187592656000003</v>
      </c>
      <c r="M2452" s="2">
        <v>7.5896299058289332E-3</v>
      </c>
      <c r="N2452" s="7">
        <v>0</v>
      </c>
      <c r="O2452" s="2">
        <v>1.6195141768785604E-2</v>
      </c>
      <c r="P2452" s="3">
        <v>32367.249818050994</v>
      </c>
      <c r="Q2452" s="3">
        <v>943.74314098873799</v>
      </c>
      <c r="R2452" s="3">
        <v>28352.320050250812</v>
      </c>
      <c r="S2452" s="3">
        <v>25.556884844484404</v>
      </c>
      <c r="T2452" s="3">
        <v>8210.8819707613657</v>
      </c>
      <c r="V2452">
        <v>47103</v>
      </c>
      <c r="W2452" s="2">
        <v>0.60054966583620017</v>
      </c>
      <c r="X2452" s="2">
        <v>7.2912749390886489E-2</v>
      </c>
      <c r="Y2452" s="2">
        <v>0.40873195876659335</v>
      </c>
      <c r="Z2452" s="2">
        <v>0.70953260524944461</v>
      </c>
      <c r="AA2452" s="2">
        <v>0.78460323099285756</v>
      </c>
      <c r="AB2452" s="2">
        <v>0.35020318610989348</v>
      </c>
      <c r="AC2452" s="2">
        <v>7.5896299058289332E-3</v>
      </c>
      <c r="AD2452" s="2">
        <v>0</v>
      </c>
      <c r="AE2452" s="2">
        <v>1.6195141768785604E-2</v>
      </c>
      <c r="AF2452">
        <v>53126.87007600088</v>
      </c>
      <c r="AG2452">
        <v>42.120423873035811</v>
      </c>
      <c r="AH2452">
        <v>7916.4033334668757</v>
      </c>
      <c r="AI2452">
        <v>6841.0473340898707</v>
      </c>
      <c r="AJ2452">
        <v>0.52142188926638477</v>
      </c>
      <c r="AK2452">
        <v>81479.190126251691</v>
      </c>
      <c r="AL2452">
        <v>67.677308717520219</v>
      </c>
      <c r="AM2452">
        <v>12719.740759171736</v>
      </c>
      <c r="AN2452">
        <v>10248.591879146374</v>
      </c>
      <c r="AO2452">
        <v>0.82696730309483968</v>
      </c>
      <c r="AP2452">
        <v>28352.320050250812</v>
      </c>
      <c r="AQ2452">
        <v>25.556884844484408</v>
      </c>
      <c r="AR2452">
        <v>4803.3374257048608</v>
      </c>
      <c r="AS2452">
        <v>3407.544545056503</v>
      </c>
      <c r="AT2452">
        <v>0.3055454138284549</v>
      </c>
      <c r="AU2452" s="3">
        <v>6083100.9308045041</v>
      </c>
      <c r="AV2452" s="3">
        <v>177367.08591742342</v>
      </c>
      <c r="AW2452">
        <v>67702.864876989013</v>
      </c>
      <c r="AX2452">
        <v>12724076.424981315</v>
      </c>
      <c r="AY2452">
        <v>1974.0359379347817</v>
      </c>
      <c r="AZ2452">
        <v>371000.31417546287</v>
      </c>
      <c r="BA2452">
        <v>100070.11469504001</v>
      </c>
      <c r="BB2452">
        <v>18807177.355785821</v>
      </c>
      <c r="BC2452">
        <v>2917.7790789235196</v>
      </c>
      <c r="BD2452">
        <v>548367.4000928863</v>
      </c>
      <c r="BE2452">
        <v>32367.249818050994</v>
      </c>
      <c r="BF2452">
        <v>6083100.9308045041</v>
      </c>
      <c r="BG2452">
        <v>943.74314098873799</v>
      </c>
      <c r="BH2452">
        <v>177367.08591742342</v>
      </c>
      <c r="BI2452">
        <v>1.7028769536232713</v>
      </c>
      <c r="BJ2452">
        <v>4.420794506716847</v>
      </c>
      <c r="BK2452">
        <v>2.7179175530935757</v>
      </c>
      <c r="BL2452">
        <v>34.976535239167347</v>
      </c>
      <c r="BM2452">
        <v>23.207182045117499</v>
      </c>
      <c r="BN2452">
        <f t="shared" si="242"/>
        <v>-11.769353194049849</v>
      </c>
      <c r="BO2452">
        <v>0.6734989267011614</v>
      </c>
      <c r="BP2452">
        <v>1.3888361176599088E-2</v>
      </c>
      <c r="BQ2452">
        <v>0.17248441586504432</v>
      </c>
      <c r="BR2452">
        <v>0.29166666666666669</v>
      </c>
      <c r="BS2452">
        <v>6.8965517241379309E-2</v>
      </c>
      <c r="BT2452">
        <v>0.44444444444444442</v>
      </c>
      <c r="BU2452">
        <v>0.33704842421156744</v>
      </c>
      <c r="BV2452">
        <v>0.70953260524944461</v>
      </c>
      <c r="BW2452">
        <v>0.81390376659010122</v>
      </c>
      <c r="BX2452">
        <v>0.35020318610989348</v>
      </c>
      <c r="BY2452">
        <f t="shared" si="243"/>
        <v>7.5246314647477705E-2</v>
      </c>
      <c r="BZ2452">
        <v>0</v>
      </c>
      <c r="CA2452">
        <f t="shared" si="244"/>
        <v>1.0635577096813387E-2</v>
      </c>
      <c r="CC2452">
        <v>7.5246314647477705E-2</v>
      </c>
      <c r="CD2452">
        <v>1.0635577096813387E-2</v>
      </c>
    </row>
    <row r="2453" spans="1:82" x14ac:dyDescent="0.3">
      <c r="A2453">
        <v>0</v>
      </c>
      <c r="B2453" t="s">
        <v>1505</v>
      </c>
      <c r="C2453" t="s">
        <v>1519</v>
      </c>
      <c r="D2453">
        <v>47105</v>
      </c>
      <c r="E2453" s="2">
        <f t="shared" si="246"/>
        <v>0.69523460794438829</v>
      </c>
      <c r="F2453" s="2" t="s">
        <v>1941</v>
      </c>
      <c r="G2453" s="3">
        <v>12446</v>
      </c>
      <c r="H2453" s="1">
        <v>27.321633905062868</v>
      </c>
      <c r="I2453" s="1">
        <f t="shared" si="245"/>
        <v>-12.806108154735597</v>
      </c>
      <c r="J2453" s="1">
        <v>2.6548279146899998</v>
      </c>
      <c r="K2453" s="1">
        <v>287.68554903400002</v>
      </c>
      <c r="L2453" s="2">
        <v>9.8249807089999974E-2</v>
      </c>
      <c r="M2453" s="2">
        <v>6.1738693865521853E-2</v>
      </c>
      <c r="N2453" s="7">
        <v>0</v>
      </c>
      <c r="O2453" s="2">
        <v>9.9266161982744915E-3</v>
      </c>
      <c r="P2453" s="3">
        <v>353761.63992146001</v>
      </c>
      <c r="Q2453" s="3">
        <v>10314.750962703478</v>
      </c>
      <c r="R2453" s="3">
        <v>249388.33620200874</v>
      </c>
      <c r="S2453" s="3">
        <v>174.85556548348265</v>
      </c>
      <c r="T2453" s="3">
        <v>69893.099663558984</v>
      </c>
      <c r="V2453">
        <v>47105</v>
      </c>
      <c r="W2453" s="2">
        <v>0.76864994345861581</v>
      </c>
      <c r="X2453" s="2">
        <v>0.73294918147975552</v>
      </c>
      <c r="Y2453" s="2">
        <v>0.37406405529409031</v>
      </c>
      <c r="Z2453" s="2">
        <v>0.75709151929374496</v>
      </c>
      <c r="AA2453" s="2">
        <v>0.82920628017836606</v>
      </c>
      <c r="AB2453" s="2">
        <v>0.24251750322877599</v>
      </c>
      <c r="AC2453" s="2">
        <v>6.1738693865521853E-2</v>
      </c>
      <c r="AD2453" s="2">
        <v>0</v>
      </c>
      <c r="AE2453" s="2">
        <v>9.9266161982744915E-3</v>
      </c>
      <c r="AF2453">
        <v>250515.48171961089</v>
      </c>
      <c r="AG2453">
        <v>175.40362387170913</v>
      </c>
      <c r="AH2453">
        <v>32966.568354244053</v>
      </c>
      <c r="AI2453">
        <v>37217.774044501086</v>
      </c>
      <c r="AJ2453">
        <v>2.2530464918085111</v>
      </c>
      <c r="AK2453">
        <v>499903.81792161963</v>
      </c>
      <c r="AL2453">
        <v>350.25918935519178</v>
      </c>
      <c r="AM2453">
        <v>65830.130830281181</v>
      </c>
      <c r="AN2453">
        <v>74247.311232022927</v>
      </c>
      <c r="AO2453">
        <v>4.4980925082536611</v>
      </c>
      <c r="AP2453">
        <v>249388.33620200874</v>
      </c>
      <c r="AQ2453">
        <v>174.85556548348265</v>
      </c>
      <c r="AR2453">
        <v>32863.562476037128</v>
      </c>
      <c r="AS2453">
        <v>37029.537187521841</v>
      </c>
      <c r="AT2453">
        <v>2.24504601644515</v>
      </c>
      <c r="AU2453" s="3">
        <v>66485962.606839195</v>
      </c>
      <c r="AV2453" s="3">
        <v>1938554.2959304915</v>
      </c>
      <c r="AW2453">
        <v>319468.98337492003</v>
      </c>
      <c r="AX2453">
        <v>60041000.735482469</v>
      </c>
      <c r="AY2453">
        <v>9314.8680692229591</v>
      </c>
      <c r="AZ2453">
        <v>1750636.3049297628</v>
      </c>
      <c r="BA2453">
        <v>673230.62329638004</v>
      </c>
      <c r="BB2453">
        <v>126526963.34232166</v>
      </c>
      <c r="BC2453">
        <v>19629.619031926435</v>
      </c>
      <c r="BD2453">
        <v>3689190.6008602544</v>
      </c>
      <c r="BE2453">
        <v>353761.63992146001</v>
      </c>
      <c r="BF2453">
        <v>66485962.606839195</v>
      </c>
      <c r="BG2453">
        <v>10314.750962703478</v>
      </c>
      <c r="BH2453">
        <v>1938554.2959304915</v>
      </c>
      <c r="BI2453">
        <v>13.789625400714192</v>
      </c>
      <c r="BJ2453">
        <v>41.111259305777061</v>
      </c>
      <c r="BK2453">
        <v>27.321633905062868</v>
      </c>
      <c r="BL2453">
        <v>47.023662548458063</v>
      </c>
      <c r="BM2453">
        <v>34.217554393722466</v>
      </c>
      <c r="BN2453">
        <f t="shared" si="242"/>
        <v>-12.806108154735597</v>
      </c>
      <c r="BO2453">
        <v>0.69523460794438829</v>
      </c>
      <c r="BP2453">
        <v>0.116095310529261</v>
      </c>
      <c r="BQ2453">
        <v>0.17482909308351074</v>
      </c>
      <c r="BR2453">
        <v>7.7380952380952384E-2</v>
      </c>
      <c r="BS2453">
        <v>0.17241379310344829</v>
      </c>
      <c r="BT2453">
        <v>0.55555555555555558</v>
      </c>
      <c r="BU2453">
        <v>0.3667388090637545</v>
      </c>
      <c r="BV2453">
        <v>0.75709151929374496</v>
      </c>
      <c r="BW2453">
        <v>0.86017248981158312</v>
      </c>
      <c r="BX2453">
        <v>0.24251750322877599</v>
      </c>
      <c r="BY2453">
        <f t="shared" si="243"/>
        <v>0.16568976804554403</v>
      </c>
      <c r="BZ2453">
        <v>0</v>
      </c>
      <c r="CA2453">
        <f t="shared" si="244"/>
        <v>9.1996664290930272E-3</v>
      </c>
      <c r="CC2453">
        <v>0.16568976804554403</v>
      </c>
      <c r="CD2453">
        <v>9.1996664290930272E-3</v>
      </c>
    </row>
    <row r="2454" spans="1:82" x14ac:dyDescent="0.3">
      <c r="A2454">
        <v>0</v>
      </c>
      <c r="B2454" t="s">
        <v>1505</v>
      </c>
      <c r="C2454" t="s">
        <v>1520</v>
      </c>
      <c r="D2454">
        <v>47107</v>
      </c>
      <c r="E2454" s="2">
        <f t="shared" si="246"/>
        <v>0.71165442894455688</v>
      </c>
      <c r="F2454" s="2" t="s">
        <v>1941</v>
      </c>
      <c r="G2454" s="3">
        <v>5785</v>
      </c>
      <c r="H2454" s="1">
        <v>13.267420032219777</v>
      </c>
      <c r="I2454" s="1">
        <f t="shared" si="245"/>
        <v>-15.676266266182584</v>
      </c>
      <c r="J2454" s="1">
        <v>2.6959807352</v>
      </c>
      <c r="K2454" s="1">
        <v>277.52571059500002</v>
      </c>
      <c r="L2454" s="2">
        <v>0.11659768658000003</v>
      </c>
      <c r="M2454" s="2">
        <v>1.6144325913466082E-2</v>
      </c>
      <c r="N2454" s="7">
        <v>0</v>
      </c>
      <c r="O2454" s="2">
        <v>1.8366126212007311E-2</v>
      </c>
      <c r="P2454" s="3">
        <v>265080.5357133401</v>
      </c>
      <c r="Q2454" s="3">
        <v>7729.04521685892</v>
      </c>
      <c r="R2454" s="3">
        <v>185961.57956404091</v>
      </c>
      <c r="S2454" s="3">
        <v>138.85118931986611</v>
      </c>
      <c r="T2454" s="3">
        <v>49549.36116387965</v>
      </c>
      <c r="V2454">
        <v>47107</v>
      </c>
      <c r="W2454" s="2">
        <v>0.6928749987306041</v>
      </c>
      <c r="X2454" s="2">
        <v>0.3559210509427701</v>
      </c>
      <c r="Y2454" s="2">
        <v>0.46402151237029121</v>
      </c>
      <c r="Z2454" s="2">
        <v>0.76882728989896587</v>
      </c>
      <c r="AA2454" s="2">
        <v>0.79992221684079223</v>
      </c>
      <c r="AB2454" s="2">
        <v>0.28780697559772661</v>
      </c>
      <c r="AC2454" s="2">
        <v>1.6144325913466082E-2</v>
      </c>
      <c r="AD2454" s="2">
        <v>0</v>
      </c>
      <c r="AE2454" s="2">
        <v>1.8366126212007311E-2</v>
      </c>
      <c r="AF2454">
        <v>129187.32176568403</v>
      </c>
      <c r="AG2454">
        <v>87.624416472488662</v>
      </c>
      <c r="AH2454">
        <v>16468.737939267634</v>
      </c>
      <c r="AI2454">
        <v>16953.874804438878</v>
      </c>
      <c r="AJ2454">
        <v>1.1367991788925735</v>
      </c>
      <c r="AK2454">
        <v>315148.90132972493</v>
      </c>
      <c r="AL2454">
        <v>226.47560579235477</v>
      </c>
      <c r="AM2454">
        <v>42565.389323901574</v>
      </c>
      <c r="AN2454">
        <v>40406.584583684584</v>
      </c>
      <c r="AO2454">
        <v>2.8858846897869959</v>
      </c>
      <c r="AP2454">
        <v>185961.57956404091</v>
      </c>
      <c r="AQ2454">
        <v>138.85118931986611</v>
      </c>
      <c r="AR2454">
        <v>26096.65138463394</v>
      </c>
      <c r="AS2454">
        <v>23452.709779245706</v>
      </c>
      <c r="AT2454">
        <v>1.7490855108944223</v>
      </c>
      <c r="AU2454" s="3">
        <v>49819235.881965138</v>
      </c>
      <c r="AV2454" s="3">
        <v>1452596.7580564653</v>
      </c>
      <c r="AW2454">
        <v>183918.87357257001</v>
      </c>
      <c r="AX2454">
        <v>34565713.099228807</v>
      </c>
      <c r="AY2454">
        <v>5362.5864541536603</v>
      </c>
      <c r="AZ2454">
        <v>1007844.4981936389</v>
      </c>
      <c r="BA2454">
        <v>448999.40928591008</v>
      </c>
      <c r="BB2454">
        <v>84384948.981193945</v>
      </c>
      <c r="BC2454">
        <v>13091.631671012579</v>
      </c>
      <c r="BD2454">
        <v>2460441.2562501039</v>
      </c>
      <c r="BE2454">
        <v>265080.5357133401</v>
      </c>
      <c r="BF2454">
        <v>49819235.881965138</v>
      </c>
      <c r="BG2454">
        <v>7729.04521685892</v>
      </c>
      <c r="BH2454">
        <v>1452596.7580564653</v>
      </c>
      <c r="BI2454">
        <v>4.6183954292036322</v>
      </c>
      <c r="BJ2454">
        <v>17.885815461423409</v>
      </c>
      <c r="BK2454">
        <v>13.267420032219777</v>
      </c>
      <c r="BL2454">
        <v>46.2639828097088</v>
      </c>
      <c r="BM2454">
        <v>30.587716543526216</v>
      </c>
      <c r="BN2454">
        <f t="shared" si="242"/>
        <v>-15.676266266182584</v>
      </c>
      <c r="BO2454">
        <v>0.71165442894455688</v>
      </c>
      <c r="BP2454">
        <v>3.9800735476406862E-2</v>
      </c>
      <c r="BQ2454">
        <v>0.17882833832592027</v>
      </c>
      <c r="BR2454">
        <v>0.22023809523809523</v>
      </c>
      <c r="BS2454">
        <v>0.13793103448275862</v>
      </c>
      <c r="BT2454">
        <v>0.5</v>
      </c>
      <c r="BU2454">
        <v>0.44893383310214668</v>
      </c>
      <c r="BV2454">
        <v>0.76882728989896587</v>
      </c>
      <c r="BW2454">
        <v>0.82979483074770977</v>
      </c>
      <c r="BX2454">
        <v>0.28780697559772661</v>
      </c>
      <c r="BY2454">
        <f t="shared" si="243"/>
        <v>7.5981204252899656E-2</v>
      </c>
      <c r="BZ2454">
        <v>0</v>
      </c>
      <c r="CA2454">
        <f t="shared" si="244"/>
        <v>1.4424895063969398E-2</v>
      </c>
      <c r="CC2454">
        <v>7.5981204252899656E-2</v>
      </c>
      <c r="CD2454">
        <v>1.4424895063969398E-2</v>
      </c>
    </row>
    <row r="2455" spans="1:82" x14ac:dyDescent="0.3">
      <c r="A2455">
        <v>0</v>
      </c>
      <c r="B2455" t="s">
        <v>1505</v>
      </c>
      <c r="C2455" t="s">
        <v>1521</v>
      </c>
      <c r="D2455">
        <v>47109</v>
      </c>
      <c r="E2455" s="2">
        <f t="shared" si="246"/>
        <v>0.69323648317845332</v>
      </c>
      <c r="F2455" s="2" t="s">
        <v>1940</v>
      </c>
      <c r="G2455" s="3">
        <v>1098</v>
      </c>
      <c r="H2455" s="1">
        <v>0.76679085825007554</v>
      </c>
      <c r="I2455" s="1">
        <f t="shared" si="245"/>
        <v>-24.14759888603357</v>
      </c>
      <c r="J2455" s="1">
        <v>2.6635163123800001</v>
      </c>
      <c r="K2455" s="1">
        <v>256.18867367199999</v>
      </c>
      <c r="L2455" s="2">
        <v>0.10471184766000019</v>
      </c>
      <c r="M2455" s="2">
        <v>4.7681149372875891E-3</v>
      </c>
      <c r="N2455" s="7">
        <v>0</v>
      </c>
      <c r="O2455" s="2">
        <v>3.9433231197075556E-2</v>
      </c>
      <c r="P2455" s="3">
        <v>15484.811577091001</v>
      </c>
      <c r="Q2455" s="3">
        <v>451.49602754425814</v>
      </c>
      <c r="R2455" s="3">
        <v>12352.643653663068</v>
      </c>
      <c r="S2455" s="3">
        <v>9.0166708607169301</v>
      </c>
      <c r="T2455" s="3">
        <v>3151.6056354992825</v>
      </c>
      <c r="V2455">
        <v>47109</v>
      </c>
      <c r="W2455" s="2">
        <v>0.61806338670101291</v>
      </c>
      <c r="X2455" s="2">
        <v>2.0570465656389845E-2</v>
      </c>
      <c r="Y2455" s="2">
        <v>0.59706335760572937</v>
      </c>
      <c r="Z2455" s="2">
        <v>0.75956923627530626</v>
      </c>
      <c r="AA2455" s="2">
        <v>0.73842171715855665</v>
      </c>
      <c r="AB2455" s="2">
        <v>0.25846825154285608</v>
      </c>
      <c r="AC2455" s="2">
        <v>4.7681149372875891E-3</v>
      </c>
      <c r="AD2455" s="2">
        <v>0</v>
      </c>
      <c r="AE2455" s="2">
        <v>3.9433231197075556E-2</v>
      </c>
      <c r="AF2455">
        <v>29359.034999974076</v>
      </c>
      <c r="AG2455">
        <v>18.238840161171908</v>
      </c>
      <c r="AH2455">
        <v>3427.9335717440931</v>
      </c>
      <c r="AI2455">
        <v>3684.9941219130847</v>
      </c>
      <c r="AJ2455">
        <v>0.2435096550932396</v>
      </c>
      <c r="AK2455">
        <v>41711.678653637144</v>
      </c>
      <c r="AL2455">
        <v>27.255511021888836</v>
      </c>
      <c r="AM2455">
        <v>5122.5889596792595</v>
      </c>
      <c r="AN2455">
        <v>5141.9443694772017</v>
      </c>
      <c r="AO2455">
        <v>0.35786313120957808</v>
      </c>
      <c r="AP2455">
        <v>12352.643653663068</v>
      </c>
      <c r="AQ2455">
        <v>9.0166708607169284</v>
      </c>
      <c r="AR2455">
        <v>1694.6553879351663</v>
      </c>
      <c r="AS2455">
        <v>1456.950247564117</v>
      </c>
      <c r="AT2455">
        <v>0.11435347611633848</v>
      </c>
      <c r="AU2455" s="3">
        <v>2910215.4877984826</v>
      </c>
      <c r="AV2455" s="3">
        <v>84854.16341666787</v>
      </c>
      <c r="AW2455">
        <v>59408.899933922003</v>
      </c>
      <c r="AX2455">
        <v>11165308.653581301</v>
      </c>
      <c r="AY2455">
        <v>1732.205922390636</v>
      </c>
      <c r="AZ2455">
        <v>325550.78105409612</v>
      </c>
      <c r="BA2455">
        <v>74893.711511013011</v>
      </c>
      <c r="BB2455">
        <v>14075524.141379785</v>
      </c>
      <c r="BC2455">
        <v>2183.7019499348944</v>
      </c>
      <c r="BD2455">
        <v>410404.94447076402</v>
      </c>
      <c r="BE2455">
        <v>15484.811577091001</v>
      </c>
      <c r="BF2455">
        <v>2910215.4877984826</v>
      </c>
      <c r="BG2455">
        <v>451.49602754425814</v>
      </c>
      <c r="BH2455">
        <v>84854.16341666787</v>
      </c>
      <c r="BI2455">
        <v>0.82955906053592421</v>
      </c>
      <c r="BJ2455">
        <v>1.5963499187859997</v>
      </c>
      <c r="BK2455">
        <v>0.76679085825007554</v>
      </c>
      <c r="BL2455">
        <v>63.796809396026532</v>
      </c>
      <c r="BM2455">
        <v>39.649210509992962</v>
      </c>
      <c r="BN2455">
        <f t="shared" si="242"/>
        <v>-24.14759888603357</v>
      </c>
      <c r="BO2455">
        <v>0.69323648317845332</v>
      </c>
      <c r="BP2455">
        <v>6.9640125929350052E-3</v>
      </c>
      <c r="BQ2455">
        <v>0.18366056696320129</v>
      </c>
      <c r="BR2455">
        <v>0.17261904761904762</v>
      </c>
      <c r="BS2455">
        <v>6.8965517241379309E-2</v>
      </c>
      <c r="BT2455">
        <v>0.33333333333333331</v>
      </c>
      <c r="BU2455">
        <v>0.69153419213770806</v>
      </c>
      <c r="BV2455">
        <v>0.75956923627530626</v>
      </c>
      <c r="BW2455">
        <v>0.76599763190721648</v>
      </c>
      <c r="BX2455">
        <v>0.25846825154285608</v>
      </c>
      <c r="BY2455">
        <f t="shared" si="243"/>
        <v>0.103115221932625</v>
      </c>
      <c r="BZ2455">
        <v>0</v>
      </c>
      <c r="CA2455">
        <f t="shared" si="244"/>
        <v>3.4447695796978622E-2</v>
      </c>
      <c r="CC2455">
        <v>0.103115221932625</v>
      </c>
      <c r="CD2455">
        <v>3.4447695796978622E-2</v>
      </c>
    </row>
    <row r="2456" spans="1:82" x14ac:dyDescent="0.3">
      <c r="A2456">
        <v>0</v>
      </c>
      <c r="B2456" t="s">
        <v>1505</v>
      </c>
      <c r="C2456" t="s">
        <v>48</v>
      </c>
      <c r="D2456">
        <v>47111</v>
      </c>
      <c r="E2456" s="2">
        <f t="shared" si="246"/>
        <v>0.59277129031538933</v>
      </c>
      <c r="F2456" s="2" t="s">
        <v>1939</v>
      </c>
      <c r="G2456" s="3">
        <v>2143</v>
      </c>
      <c r="H2456" s="1">
        <v>1.8962404813180194</v>
      </c>
      <c r="I2456" s="1">
        <f t="shared" si="245"/>
        <v>-11.811423504563521</v>
      </c>
      <c r="J2456" s="1">
        <v>2.8992689354299999</v>
      </c>
      <c r="K2456" s="1">
        <v>316.003343653</v>
      </c>
      <c r="L2456" s="2">
        <v>0.10786663463000012</v>
      </c>
      <c r="M2456" s="2">
        <v>0</v>
      </c>
      <c r="N2456" s="7">
        <v>0</v>
      </c>
      <c r="O2456" s="2">
        <v>6.4113012439697397E-3</v>
      </c>
      <c r="P2456" s="3">
        <v>22945.021748572999</v>
      </c>
      <c r="Q2456" s="3">
        <v>669.01596573017389</v>
      </c>
      <c r="R2456" s="3">
        <v>12306.365568627851</v>
      </c>
      <c r="S2456" s="3">
        <v>10.324434447820725</v>
      </c>
      <c r="T2456" s="3">
        <v>3574.9409658106051</v>
      </c>
      <c r="V2456">
        <v>47111</v>
      </c>
      <c r="W2456" s="2">
        <v>0.62145785412953947</v>
      </c>
      <c r="X2456" s="2">
        <v>5.0869867940557992E-2</v>
      </c>
      <c r="Y2456" s="2">
        <v>0.37041153002562721</v>
      </c>
      <c r="Z2456" s="2">
        <v>0.82680007657753041</v>
      </c>
      <c r="AA2456" s="2">
        <v>0.91082766581181962</v>
      </c>
      <c r="AB2456" s="2">
        <v>0.26625545318572758</v>
      </c>
      <c r="AC2456" s="2">
        <v>0</v>
      </c>
      <c r="AD2456" s="2">
        <v>0</v>
      </c>
      <c r="AE2456" s="2">
        <v>6.4113012439697397E-3</v>
      </c>
      <c r="AF2456">
        <v>14582.932737525542</v>
      </c>
      <c r="AG2456">
        <v>8.2037083968634388</v>
      </c>
      <c r="AH2456">
        <v>1541.8616084083376</v>
      </c>
      <c r="AI2456">
        <v>2272.2010295245886</v>
      </c>
      <c r="AJ2456">
        <v>0.11337142492899419</v>
      </c>
      <c r="AK2456">
        <v>26889.298306153392</v>
      </c>
      <c r="AL2456">
        <v>18.528142844684162</v>
      </c>
      <c r="AM2456">
        <v>3482.3071159192623</v>
      </c>
      <c r="AN2456">
        <v>3906.6964878242688</v>
      </c>
      <c r="AO2456">
        <v>0.23918369164229986</v>
      </c>
      <c r="AP2456">
        <v>12306.365568627851</v>
      </c>
      <c r="AQ2456">
        <v>10.324434447820723</v>
      </c>
      <c r="AR2456">
        <v>1940.4455075109247</v>
      </c>
      <c r="AS2456">
        <v>1634.4954582996802</v>
      </c>
      <c r="AT2456">
        <v>0.12581226671330567</v>
      </c>
      <c r="AU2456" s="3">
        <v>4312287.3874268094</v>
      </c>
      <c r="AV2456" s="3">
        <v>125734.86059932888</v>
      </c>
      <c r="AW2456">
        <v>33803.236859584002</v>
      </c>
      <c r="AX2456">
        <v>6352980.3353902176</v>
      </c>
      <c r="AY2456">
        <v>985.61271373939201</v>
      </c>
      <c r="AZ2456">
        <v>185236.05342018133</v>
      </c>
      <c r="BA2456">
        <v>56748.258608157004</v>
      </c>
      <c r="BB2456">
        <v>10665267.722817028</v>
      </c>
      <c r="BC2456">
        <v>1654.6286794695659</v>
      </c>
      <c r="BD2456">
        <v>310970.91401951021</v>
      </c>
      <c r="BE2456">
        <v>22945.021748572999</v>
      </c>
      <c r="BF2456">
        <v>4312287.3874268094</v>
      </c>
      <c r="BG2456">
        <v>669.01596573017389</v>
      </c>
      <c r="BH2456">
        <v>125734.86059932888</v>
      </c>
      <c r="BI2456">
        <v>1.2927729130709182</v>
      </c>
      <c r="BJ2456">
        <v>3.1890133943889376</v>
      </c>
      <c r="BK2456">
        <v>1.8962404813180194</v>
      </c>
      <c r="BL2456">
        <v>42.73101500553134</v>
      </c>
      <c r="BM2456">
        <v>30.919591500967819</v>
      </c>
      <c r="BN2456">
        <f t="shared" si="242"/>
        <v>-11.811423504563521</v>
      </c>
      <c r="BO2456">
        <v>0.59277129031538933</v>
      </c>
      <c r="BP2456">
        <v>9.2798345127457649E-3</v>
      </c>
      <c r="BQ2456">
        <v>0.10057822440602113</v>
      </c>
      <c r="BR2456">
        <v>5.9523809523809521E-2</v>
      </c>
      <c r="BS2456">
        <v>0</v>
      </c>
      <c r="BT2456">
        <v>0.33333333333333331</v>
      </c>
      <c r="BU2456">
        <v>0.33825322549766473</v>
      </c>
      <c r="BV2456">
        <v>0.82680007657753041</v>
      </c>
      <c r="BW2456">
        <v>0.94484197698321537</v>
      </c>
      <c r="BX2456">
        <v>0.26625545318572758</v>
      </c>
      <c r="BY2456">
        <f t="shared" si="243"/>
        <v>0</v>
      </c>
      <c r="BZ2456">
        <v>0</v>
      </c>
      <c r="CA2456">
        <f t="shared" si="244"/>
        <v>5.438438086729858E-3</v>
      </c>
      <c r="CC2456">
        <v>0</v>
      </c>
      <c r="CD2456">
        <v>5.438438086729858E-3</v>
      </c>
    </row>
    <row r="2457" spans="1:82" x14ac:dyDescent="0.3">
      <c r="A2457">
        <v>0</v>
      </c>
      <c r="B2457" t="s">
        <v>1505</v>
      </c>
      <c r="C2457" t="s">
        <v>49</v>
      </c>
      <c r="D2457">
        <v>47113</v>
      </c>
      <c r="E2457" s="2">
        <f t="shared" si="246"/>
        <v>0.65617874691793732</v>
      </c>
      <c r="F2457" s="2" t="s">
        <v>1940</v>
      </c>
      <c r="G2457" s="3">
        <v>21024</v>
      </c>
      <c r="H2457" s="1">
        <v>23.668661370628577</v>
      </c>
      <c r="I2457" s="1">
        <f t="shared" si="245"/>
        <v>-15.500836779467324</v>
      </c>
      <c r="J2457" s="1">
        <v>2.8692667087500001</v>
      </c>
      <c r="K2457" s="1">
        <v>277.025159019</v>
      </c>
      <c r="L2457" s="2">
        <v>0.10664877409999995</v>
      </c>
      <c r="M2457" s="2">
        <v>5.3987988233344039E-2</v>
      </c>
      <c r="N2457" s="7">
        <v>0</v>
      </c>
      <c r="O2457" s="2">
        <v>5.7916459943875053E-3</v>
      </c>
      <c r="P2457" s="3">
        <v>414231.59023089998</v>
      </c>
      <c r="Q2457" s="3">
        <v>12077.894299294197</v>
      </c>
      <c r="R2457" s="3">
        <v>304163.81888944097</v>
      </c>
      <c r="S2457" s="3">
        <v>239.93823962217786</v>
      </c>
      <c r="T2457" s="3">
        <v>88239.509591309805</v>
      </c>
      <c r="V2457">
        <v>47113</v>
      </c>
      <c r="W2457" s="2">
        <v>0.7835222310766512</v>
      </c>
      <c r="X2457" s="2">
        <v>0.63495199586540996</v>
      </c>
      <c r="Y2457" s="2">
        <v>0.4909800104350871</v>
      </c>
      <c r="Z2457" s="2">
        <v>0.81824418063652782</v>
      </c>
      <c r="AA2457" s="2">
        <v>0.79847945924741959</v>
      </c>
      <c r="AB2457" s="2">
        <v>0.26324931501849475</v>
      </c>
      <c r="AC2457" s="2">
        <v>5.3987988233344039E-2</v>
      </c>
      <c r="AD2457" s="2">
        <v>0</v>
      </c>
      <c r="AE2457" s="2">
        <v>5.7916459943875053E-3</v>
      </c>
      <c r="AF2457">
        <v>295542.87393388571</v>
      </c>
      <c r="AG2457">
        <v>186.14556572206652</v>
      </c>
      <c r="AH2457">
        <v>34985.48308616619</v>
      </c>
      <c r="AI2457">
        <v>45990.253656153531</v>
      </c>
      <c r="AJ2457">
        <v>2.4738348275538766</v>
      </c>
      <c r="AK2457">
        <v>599706.69282332668</v>
      </c>
      <c r="AL2457">
        <v>426.08380534424435</v>
      </c>
      <c r="AM2457">
        <v>80081.132780877611</v>
      </c>
      <c r="AN2457">
        <v>89134.113552751922</v>
      </c>
      <c r="AO2457">
        <v>5.4483664511353975</v>
      </c>
      <c r="AP2457">
        <v>304163.81888944097</v>
      </c>
      <c r="AQ2457">
        <v>239.93823962217783</v>
      </c>
      <c r="AR2457">
        <v>45095.649694711421</v>
      </c>
      <c r="AS2457">
        <v>43143.859896598391</v>
      </c>
      <c r="AT2457">
        <v>2.9745316235815209</v>
      </c>
      <c r="AU2457" s="3">
        <v>77850685.06799534</v>
      </c>
      <c r="AV2457" s="3">
        <v>2269919.4546093512</v>
      </c>
      <c r="AW2457">
        <v>429814.57093380002</v>
      </c>
      <c r="AX2457">
        <v>80779350.461298376</v>
      </c>
      <c r="AY2457">
        <v>12532.2526781244</v>
      </c>
      <c r="AZ2457">
        <v>2355311.5683266995</v>
      </c>
      <c r="BA2457">
        <v>844046.16116470005</v>
      </c>
      <c r="BB2457">
        <v>158630035.52929372</v>
      </c>
      <c r="BC2457">
        <v>24610.146977418597</v>
      </c>
      <c r="BD2457">
        <v>4625231.0229360508</v>
      </c>
      <c r="BE2457">
        <v>414231.59023089998</v>
      </c>
      <c r="BF2457">
        <v>77850685.06799534</v>
      </c>
      <c r="BG2457">
        <v>12077.894299294197</v>
      </c>
      <c r="BH2457">
        <v>2269919.4546093512</v>
      </c>
      <c r="BI2457">
        <v>9.4171326909559152</v>
      </c>
      <c r="BJ2457">
        <v>33.085794061584494</v>
      </c>
      <c r="BK2457">
        <v>23.668661370628577</v>
      </c>
      <c r="BL2457">
        <v>41.022649104784406</v>
      </c>
      <c r="BM2457">
        <v>25.521812325317082</v>
      </c>
      <c r="BN2457">
        <f t="shared" si="242"/>
        <v>-15.500836779467324</v>
      </c>
      <c r="BO2457">
        <v>0.65617874691793732</v>
      </c>
      <c r="BP2457">
        <v>7.4829298858838572E-2</v>
      </c>
      <c r="BQ2457">
        <v>0.16460338893326926</v>
      </c>
      <c r="BR2457">
        <v>0.25595238095238093</v>
      </c>
      <c r="BS2457">
        <v>3.4482758620689655E-2</v>
      </c>
      <c r="BT2457">
        <v>0.27777777777777779</v>
      </c>
      <c r="BU2457">
        <v>0.44390991793172635</v>
      </c>
      <c r="BV2457">
        <v>0.81824418063652782</v>
      </c>
      <c r="BW2457">
        <v>0.82829819424006179</v>
      </c>
      <c r="BX2457">
        <v>0.26324931501849475</v>
      </c>
      <c r="BY2457">
        <f t="shared" si="243"/>
        <v>9.6996183731543353E-2</v>
      </c>
      <c r="BZ2457">
        <v>0</v>
      </c>
      <c r="CA2457">
        <f t="shared" si="244"/>
        <v>4.9882230257902666E-3</v>
      </c>
      <c r="CC2457">
        <v>9.6996183731543353E-2</v>
      </c>
      <c r="CD2457">
        <v>4.9882230257902666E-3</v>
      </c>
    </row>
    <row r="2458" spans="1:82" x14ac:dyDescent="0.3">
      <c r="A2458">
        <v>0</v>
      </c>
      <c r="B2458" t="s">
        <v>1505</v>
      </c>
      <c r="C2458" t="s">
        <v>51</v>
      </c>
      <c r="D2458">
        <v>47115</v>
      </c>
      <c r="E2458" s="2">
        <f t="shared" si="246"/>
        <v>0.64821961538133688</v>
      </c>
      <c r="F2458" s="2" t="s">
        <v>1940</v>
      </c>
      <c r="G2458" s="3">
        <v>1594</v>
      </c>
      <c r="H2458" s="1">
        <v>1.9012276305788958</v>
      </c>
      <c r="I2458" s="1">
        <f t="shared" si="245"/>
        <v>-11.634511140588437</v>
      </c>
      <c r="J2458" s="1">
        <v>2.4849152500899998</v>
      </c>
      <c r="K2458" s="1">
        <v>253.90196694599999</v>
      </c>
      <c r="L2458" s="2">
        <v>0.13174133035999991</v>
      </c>
      <c r="M2458" s="2">
        <v>1.1754309454088814E-2</v>
      </c>
      <c r="N2458" s="7">
        <v>0</v>
      </c>
      <c r="O2458" s="2">
        <v>2.8763737343070549E-2</v>
      </c>
      <c r="P2458" s="3">
        <v>48929.43827277801</v>
      </c>
      <c r="Q2458" s="3">
        <v>1426.652620223964</v>
      </c>
      <c r="R2458" s="3">
        <v>40919.867000903498</v>
      </c>
      <c r="S2458" s="3">
        <v>31.367982941488599</v>
      </c>
      <c r="T2458" s="3">
        <v>10634.69204171747</v>
      </c>
      <c r="V2458">
        <v>47115</v>
      </c>
      <c r="W2458" s="2">
        <v>0.56279176302039924</v>
      </c>
      <c r="X2458" s="2">
        <v>5.1003656680330231E-2</v>
      </c>
      <c r="Y2458" s="2">
        <v>0.34485712662893991</v>
      </c>
      <c r="Z2458" s="2">
        <v>0.70863661316688831</v>
      </c>
      <c r="AA2458" s="2">
        <v>0.7318306611097134</v>
      </c>
      <c r="AB2458" s="2">
        <v>0.32518718822193393</v>
      </c>
      <c r="AC2458" s="2">
        <v>1.1754309454088814E-2</v>
      </c>
      <c r="AD2458" s="2">
        <v>0</v>
      </c>
      <c r="AE2458" s="2">
        <v>2.8763737343070549E-2</v>
      </c>
      <c r="AF2458">
        <v>74828.739983971944</v>
      </c>
      <c r="AG2458">
        <v>56.017427764895523</v>
      </c>
      <c r="AH2458">
        <v>10528.30221336272</v>
      </c>
      <c r="AI2458">
        <v>8759.9437105803918</v>
      </c>
      <c r="AJ2458">
        <v>0.70509925783207783</v>
      </c>
      <c r="AK2458">
        <v>115748.60698487544</v>
      </c>
      <c r="AL2458">
        <v>87.385410706384135</v>
      </c>
      <c r="AM2458">
        <v>16423.817545085207</v>
      </c>
      <c r="AN2458">
        <v>13499.120420575369</v>
      </c>
      <c r="AO2458">
        <v>1.0971935586241106</v>
      </c>
      <c r="AP2458">
        <v>40919.867000903498</v>
      </c>
      <c r="AQ2458">
        <v>31.367982941488613</v>
      </c>
      <c r="AR2458">
        <v>5895.5153317224867</v>
      </c>
      <c r="AS2458">
        <v>4739.1767099949775</v>
      </c>
      <c r="AT2458">
        <v>0.39209430079203278</v>
      </c>
      <c r="AU2458" s="3">
        <v>9195798.6289858986</v>
      </c>
      <c r="AV2458" s="3">
        <v>268125.0934448918</v>
      </c>
      <c r="AW2458">
        <v>55689.276440451998</v>
      </c>
      <c r="AX2458">
        <v>10466242.614218548</v>
      </c>
      <c r="AY2458">
        <v>1623.751568722776</v>
      </c>
      <c r="AZ2458">
        <v>305167.86982575851</v>
      </c>
      <c r="BA2458">
        <v>104618.71471323</v>
      </c>
      <c r="BB2458">
        <v>19662041.243204445</v>
      </c>
      <c r="BC2458">
        <v>3050.4041889467399</v>
      </c>
      <c r="BD2458">
        <v>573292.96327065025</v>
      </c>
      <c r="BE2458">
        <v>48929.43827277801</v>
      </c>
      <c r="BF2458">
        <v>9195798.6289858986</v>
      </c>
      <c r="BG2458">
        <v>1426.652620223964</v>
      </c>
      <c r="BH2458">
        <v>268125.0934448918</v>
      </c>
      <c r="BI2458">
        <v>1.1895733246864957</v>
      </c>
      <c r="BJ2458">
        <v>3.0908009552653914</v>
      </c>
      <c r="BK2458">
        <v>1.9012276305788958</v>
      </c>
      <c r="BL2458">
        <v>45.885153530228152</v>
      </c>
      <c r="BM2458">
        <v>34.250642389639715</v>
      </c>
      <c r="BN2458">
        <f t="shared" si="242"/>
        <v>-11.634511140588437</v>
      </c>
      <c r="BO2458">
        <v>0.64821961538133688</v>
      </c>
      <c r="BP2458">
        <v>9.3377923487845699E-3</v>
      </c>
      <c r="BQ2458">
        <v>0.1453197233716845</v>
      </c>
      <c r="BR2458">
        <v>8.9285714285714288E-2</v>
      </c>
      <c r="BS2458">
        <v>6.8965517241379309E-2</v>
      </c>
      <c r="BT2458">
        <v>0.5</v>
      </c>
      <c r="BU2458">
        <v>0.33318684397964804</v>
      </c>
      <c r="BV2458">
        <v>0.70863661316688831</v>
      </c>
      <c r="BW2458">
        <v>0.75916043683580225</v>
      </c>
      <c r="BX2458">
        <v>0.32518718822193393</v>
      </c>
      <c r="BY2458">
        <f t="shared" si="243"/>
        <v>0.19923210829551014</v>
      </c>
      <c r="BZ2458">
        <v>0</v>
      </c>
      <c r="CA2458">
        <f t="shared" si="244"/>
        <v>2.0179318969734912E-2</v>
      </c>
      <c r="CC2458">
        <v>0.19923210829551014</v>
      </c>
      <c r="CD2458">
        <v>2.0179318969734912E-2</v>
      </c>
    </row>
    <row r="2459" spans="1:82" x14ac:dyDescent="0.3">
      <c r="A2459">
        <v>0</v>
      </c>
      <c r="B2459" t="s">
        <v>1505</v>
      </c>
      <c r="C2459" t="s">
        <v>52</v>
      </c>
      <c r="D2459">
        <v>47117</v>
      </c>
      <c r="E2459" s="2">
        <f t="shared" si="246"/>
        <v>0.62559770046763119</v>
      </c>
      <c r="F2459" s="2" t="s">
        <v>1940</v>
      </c>
      <c r="G2459" s="3">
        <v>4240</v>
      </c>
      <c r="H2459" s="1">
        <v>3.9237228440366034</v>
      </c>
      <c r="I2459" s="1">
        <f t="shared" si="245"/>
        <v>-12.060915065051034</v>
      </c>
      <c r="J2459" s="1">
        <v>2.6705481019500001</v>
      </c>
      <c r="K2459" s="1">
        <v>292.85231120700001</v>
      </c>
      <c r="L2459" s="2">
        <v>0.13048051078</v>
      </c>
      <c r="M2459" s="2">
        <v>4.6248957357660188E-3</v>
      </c>
      <c r="N2459" s="7">
        <v>0</v>
      </c>
      <c r="O2459" s="2">
        <v>7.4513028589063956E-3</v>
      </c>
      <c r="P2459" s="3">
        <v>33925.961247372994</v>
      </c>
      <c r="Q2459" s="3">
        <v>989.19103132457394</v>
      </c>
      <c r="R2459" s="3">
        <v>20127.116795136579</v>
      </c>
      <c r="S2459" s="3">
        <v>17.728027513513513</v>
      </c>
      <c r="T2459" s="3">
        <v>6334.4477043464685</v>
      </c>
      <c r="V2459">
        <v>47117</v>
      </c>
      <c r="W2459" s="2">
        <v>0.62886341563689474</v>
      </c>
      <c r="X2459" s="2">
        <v>0.10526052200549861</v>
      </c>
      <c r="Y2459" s="2">
        <v>0.41546672511030708</v>
      </c>
      <c r="Z2459" s="2">
        <v>0.76157452943176573</v>
      </c>
      <c r="AA2459" s="2">
        <v>0.84409862237777666</v>
      </c>
      <c r="AB2459" s="2">
        <v>0.32207501095034463</v>
      </c>
      <c r="AC2459" s="2">
        <v>4.6248957357660188E-3</v>
      </c>
      <c r="AD2459" s="2">
        <v>0</v>
      </c>
      <c r="AE2459" s="2">
        <v>7.4513028589063956E-3</v>
      </c>
      <c r="AF2459">
        <v>34809.543420259433</v>
      </c>
      <c r="AG2459">
        <v>24.521435153576313</v>
      </c>
      <c r="AH2459">
        <v>4608.7278602966271</v>
      </c>
      <c r="AI2459">
        <v>5785.010089456151</v>
      </c>
      <c r="AJ2459">
        <v>0.31438313964207742</v>
      </c>
      <c r="AK2459">
        <v>54936.660215396012</v>
      </c>
      <c r="AL2459">
        <v>42.249462667089823</v>
      </c>
      <c r="AM2459">
        <v>7940.6557755238427</v>
      </c>
      <c r="AN2459">
        <v>8787.5298785754003</v>
      </c>
      <c r="AO2459">
        <v>0.52761376291167617</v>
      </c>
      <c r="AP2459">
        <v>20127.116795136579</v>
      </c>
      <c r="AQ2459">
        <v>17.72802751351351</v>
      </c>
      <c r="AR2459">
        <v>3331.9279152272156</v>
      </c>
      <c r="AS2459">
        <v>3002.5197891192493</v>
      </c>
      <c r="AT2459">
        <v>0.21323062326959874</v>
      </c>
      <c r="AU2459" s="3">
        <v>6376045.1568312803</v>
      </c>
      <c r="AV2459" s="3">
        <v>185908.56242714042</v>
      </c>
      <c r="AW2459">
        <v>50560.363218467006</v>
      </c>
      <c r="AX2459">
        <v>9502314.6632786896</v>
      </c>
      <c r="AY2459">
        <v>1474.2060651293459</v>
      </c>
      <c r="AZ2459">
        <v>277062.28788040928</v>
      </c>
      <c r="BA2459">
        <v>84486.324465840007</v>
      </c>
      <c r="BB2459">
        <v>15878359.820109971</v>
      </c>
      <c r="BC2459">
        <v>2463.3970964539199</v>
      </c>
      <c r="BD2459">
        <v>462970.8503075497</v>
      </c>
      <c r="BE2459">
        <v>33925.961247372994</v>
      </c>
      <c r="BF2459">
        <v>6376045.1568312803</v>
      </c>
      <c r="BG2459">
        <v>989.19103132457394</v>
      </c>
      <c r="BH2459">
        <v>185908.56242714042</v>
      </c>
      <c r="BI2459">
        <v>1.9567958541756156</v>
      </c>
      <c r="BJ2459">
        <v>5.8805186982122191</v>
      </c>
      <c r="BK2459">
        <v>3.9237228440366034</v>
      </c>
      <c r="BL2459">
        <v>34.486877130538957</v>
      </c>
      <c r="BM2459">
        <v>22.425962065487923</v>
      </c>
      <c r="BN2459">
        <f t="shared" si="242"/>
        <v>-12.060915065051034</v>
      </c>
      <c r="BO2459">
        <v>0.62559770046763119</v>
      </c>
      <c r="BP2459">
        <v>1.4824207643619155E-2</v>
      </c>
      <c r="BQ2459">
        <v>0.1694462053868688</v>
      </c>
      <c r="BR2459">
        <v>7.7380952380952384E-2</v>
      </c>
      <c r="BS2459">
        <v>3.4482758620689655E-2</v>
      </c>
      <c r="BT2459">
        <v>0.3888888888888889</v>
      </c>
      <c r="BU2459">
        <v>0.34539811578432167</v>
      </c>
      <c r="BV2459">
        <v>0.76157452943176573</v>
      </c>
      <c r="BW2459">
        <v>0.87562097757030777</v>
      </c>
      <c r="BX2459">
        <v>0.32207501095034463</v>
      </c>
      <c r="BY2459">
        <f t="shared" si="243"/>
        <v>5.7154352101628829E-2</v>
      </c>
      <c r="BZ2459">
        <v>0</v>
      </c>
      <c r="CA2459">
        <f t="shared" si="244"/>
        <v>5.292023461531902E-3</v>
      </c>
      <c r="CC2459">
        <v>5.7154352101628829E-2</v>
      </c>
      <c r="CD2459">
        <v>5.292023461531902E-3</v>
      </c>
    </row>
    <row r="2460" spans="1:82" x14ac:dyDescent="0.3">
      <c r="A2460">
        <v>0</v>
      </c>
      <c r="B2460" t="s">
        <v>1505</v>
      </c>
      <c r="C2460" t="s">
        <v>1522</v>
      </c>
      <c r="D2460">
        <v>47119</v>
      </c>
      <c r="E2460" s="2">
        <f t="shared" si="246"/>
        <v>0.62345068507000423</v>
      </c>
      <c r="F2460" s="2" t="s">
        <v>1940</v>
      </c>
      <c r="G2460" s="3">
        <v>21515</v>
      </c>
      <c r="H2460" s="1">
        <v>16.271381355672332</v>
      </c>
      <c r="I2460" s="1">
        <f t="shared" si="245"/>
        <v>-14.258174758069565</v>
      </c>
      <c r="J2460" s="1">
        <v>2.6288704494899999</v>
      </c>
      <c r="K2460" s="1">
        <v>300.527116589</v>
      </c>
      <c r="L2460" s="2">
        <v>0.12061847673000003</v>
      </c>
      <c r="M2460" s="2">
        <v>2.9282852302613956E-2</v>
      </c>
      <c r="N2460" s="7">
        <v>0</v>
      </c>
      <c r="O2460" s="2">
        <v>7.1448447009224703E-3</v>
      </c>
      <c r="P2460" s="3">
        <v>184514.20108995002</v>
      </c>
      <c r="Q2460" s="3">
        <v>5379.944625278099</v>
      </c>
      <c r="R2460" s="3">
        <v>129878.97820847703</v>
      </c>
      <c r="S2460" s="3">
        <v>118.44546660711939</v>
      </c>
      <c r="T2460" s="3">
        <v>37877.427758916499</v>
      </c>
      <c r="V2460">
        <v>47119</v>
      </c>
      <c r="W2460" s="2">
        <v>0.73490344290616694</v>
      </c>
      <c r="X2460" s="2">
        <v>0.43650740975542501</v>
      </c>
      <c r="Y2460" s="2">
        <v>0.48887805695076991</v>
      </c>
      <c r="Z2460" s="2">
        <v>0.7496890896836973</v>
      </c>
      <c r="AA2460" s="2">
        <v>0.86621998663562816</v>
      </c>
      <c r="AB2460" s="2">
        <v>0.29773179903571689</v>
      </c>
      <c r="AC2460" s="2">
        <v>2.9282852302613956E-2</v>
      </c>
      <c r="AD2460" s="2">
        <v>0</v>
      </c>
      <c r="AE2460" s="2">
        <v>7.1448447009224703E-3</v>
      </c>
      <c r="AF2460">
        <v>210291.66476856434</v>
      </c>
      <c r="AG2460">
        <v>161.65091162507477</v>
      </c>
      <c r="AH2460">
        <v>30381.788642585852</v>
      </c>
      <c r="AI2460">
        <v>27674.801939368223</v>
      </c>
      <c r="AJ2460">
        <v>2.0189799622541296</v>
      </c>
      <c r="AK2460">
        <v>340170.64297704137</v>
      </c>
      <c r="AL2460">
        <v>280.09637823219418</v>
      </c>
      <c r="AM2460">
        <v>52643.247584904369</v>
      </c>
      <c r="AN2460">
        <v>43290.770755966216</v>
      </c>
      <c r="AO2460">
        <v>3.4308089675419424</v>
      </c>
      <c r="AP2460">
        <v>129878.97820847703</v>
      </c>
      <c r="AQ2460">
        <v>118.44546660711941</v>
      </c>
      <c r="AR2460">
        <v>22261.458942318517</v>
      </c>
      <c r="AS2460">
        <v>15615.968816597993</v>
      </c>
      <c r="AT2460">
        <v>1.4118290052878129</v>
      </c>
      <c r="AU2460" s="3">
        <v>34677598.952845208</v>
      </c>
      <c r="AV2460" s="3">
        <v>1011106.7928747659</v>
      </c>
      <c r="AW2460">
        <v>278560.12238535</v>
      </c>
      <c r="AX2460">
        <v>52352589.401102677</v>
      </c>
      <c r="AY2460">
        <v>8122.0742056233003</v>
      </c>
      <c r="AZ2460">
        <v>1526462.6262048429</v>
      </c>
      <c r="BA2460">
        <v>463074.32347529999</v>
      </c>
      <c r="BB2460">
        <v>87030188.353947878</v>
      </c>
      <c r="BC2460">
        <v>13502.018830901399</v>
      </c>
      <c r="BD2460">
        <v>2537569.4190796087</v>
      </c>
      <c r="BE2460">
        <v>184514.20108995002</v>
      </c>
      <c r="BF2460">
        <v>34677598.952845208</v>
      </c>
      <c r="BG2460">
        <v>5379.944625278099</v>
      </c>
      <c r="BH2460">
        <v>1011106.7928747659</v>
      </c>
      <c r="BI2460">
        <v>6.5765661004051932</v>
      </c>
      <c r="BJ2460">
        <v>22.847947456077527</v>
      </c>
      <c r="BK2460">
        <v>16.271381355672332</v>
      </c>
      <c r="BL2460">
        <v>34.546913997695384</v>
      </c>
      <c r="BM2460">
        <v>20.288739239625819</v>
      </c>
      <c r="BN2460">
        <f t="shared" si="242"/>
        <v>-14.258174758069565</v>
      </c>
      <c r="BO2460">
        <v>0.62345068507000423</v>
      </c>
      <c r="BP2460">
        <v>4.9651471301999019E-2</v>
      </c>
      <c r="BQ2460">
        <v>0.15171143948565291</v>
      </c>
      <c r="BR2460">
        <v>8.3333333333333329E-2</v>
      </c>
      <c r="BS2460">
        <v>3.4482758620689655E-2</v>
      </c>
      <c r="BT2460">
        <v>0.33333333333333331</v>
      </c>
      <c r="BU2460">
        <v>0.40832280713353697</v>
      </c>
      <c r="BV2460">
        <v>0.7496890896836973</v>
      </c>
      <c r="BW2460">
        <v>0.89856845086683423</v>
      </c>
      <c r="BX2460">
        <v>0.29773179903571689</v>
      </c>
      <c r="BY2460">
        <f t="shared" si="243"/>
        <v>6.4064085996082334E-2</v>
      </c>
      <c r="BZ2460">
        <v>0</v>
      </c>
      <c r="CA2460">
        <f t="shared" si="244"/>
        <v>5.4621669461185924E-3</v>
      </c>
      <c r="CC2460">
        <v>6.4064085996082334E-2</v>
      </c>
      <c r="CD2460">
        <v>5.4621669461185924E-3</v>
      </c>
    </row>
    <row r="2461" spans="1:82" x14ac:dyDescent="0.3">
      <c r="A2461">
        <v>1</v>
      </c>
      <c r="B2461" t="s">
        <v>1505</v>
      </c>
      <c r="C2461" t="s">
        <v>1327</v>
      </c>
      <c r="D2461">
        <v>47121</v>
      </c>
      <c r="E2461" s="2">
        <v>0</v>
      </c>
      <c r="F2461" s="2" t="s">
        <v>1954</v>
      </c>
      <c r="G2461" s="3">
        <v>-999</v>
      </c>
      <c r="H2461" s="1">
        <v>0.37059210904923312</v>
      </c>
      <c r="I2461" s="1">
        <f t="shared" si="245"/>
        <v>-999</v>
      </c>
      <c r="J2461" s="1">
        <v>-999</v>
      </c>
      <c r="K2461" s="1">
        <v>-999</v>
      </c>
      <c r="L2461" s="2">
        <v>-999</v>
      </c>
      <c r="M2461" s="2">
        <v>-999</v>
      </c>
      <c r="N2461" s="7">
        <v>-999</v>
      </c>
      <c r="O2461" s="2">
        <v>-999</v>
      </c>
      <c r="P2461" s="3">
        <v>-999</v>
      </c>
      <c r="Q2461" s="3">
        <v>-999</v>
      </c>
      <c r="R2461" s="3">
        <v>-999</v>
      </c>
      <c r="S2461" s="3">
        <v>-999</v>
      </c>
      <c r="T2461" s="3">
        <v>-999</v>
      </c>
      <c r="V2461">
        <v>47121</v>
      </c>
      <c r="W2461" s="2">
        <v>-999</v>
      </c>
      <c r="X2461" s="2">
        <v>9.9417620459425707E-3</v>
      </c>
      <c r="Y2461" s="2">
        <v>-999</v>
      </c>
      <c r="Z2461" s="2">
        <v>-999</v>
      </c>
      <c r="AA2461" s="2">
        <v>-999</v>
      </c>
      <c r="AB2461" s="2">
        <v>-999</v>
      </c>
      <c r="AC2461" s="2">
        <v>-999</v>
      </c>
      <c r="AD2461" s="2">
        <v>-999</v>
      </c>
      <c r="AE2461" s="2">
        <v>-999</v>
      </c>
      <c r="AF2461" s="2">
        <v>-999</v>
      </c>
      <c r="AG2461" s="2">
        <v>-999</v>
      </c>
      <c r="AH2461" s="2">
        <v>-999</v>
      </c>
      <c r="AI2461" s="2">
        <v>-999</v>
      </c>
      <c r="AJ2461" s="2">
        <v>-999</v>
      </c>
      <c r="AK2461" s="2">
        <v>-999</v>
      </c>
      <c r="AL2461" s="2">
        <v>-999</v>
      </c>
      <c r="AM2461" s="2">
        <v>-999</v>
      </c>
      <c r="AN2461" s="2">
        <v>-999</v>
      </c>
      <c r="AO2461" s="2">
        <v>-999</v>
      </c>
      <c r="AP2461" s="2">
        <v>-999</v>
      </c>
      <c r="AQ2461" s="2">
        <v>-999</v>
      </c>
      <c r="AR2461" s="2">
        <v>-999</v>
      </c>
      <c r="AS2461" s="2">
        <v>-999</v>
      </c>
      <c r="AT2461" s="2">
        <v>-999</v>
      </c>
      <c r="AU2461" s="2">
        <v>-999</v>
      </c>
      <c r="AV2461" s="2">
        <v>-999</v>
      </c>
      <c r="AW2461" s="2">
        <v>-999</v>
      </c>
      <c r="AX2461" s="2">
        <v>-999</v>
      </c>
      <c r="AY2461" s="2">
        <v>-999</v>
      </c>
      <c r="AZ2461" s="2">
        <v>-999</v>
      </c>
      <c r="BA2461" s="2">
        <v>-999</v>
      </c>
      <c r="BB2461" s="2">
        <v>-999</v>
      </c>
      <c r="BC2461" s="2">
        <v>-999</v>
      </c>
      <c r="BD2461" s="2">
        <v>-999</v>
      </c>
      <c r="BE2461" s="2">
        <v>-999</v>
      </c>
      <c r="BF2461" s="2">
        <v>-999</v>
      </c>
      <c r="BG2461" s="2">
        <v>-999</v>
      </c>
      <c r="BH2461" s="2">
        <v>-999</v>
      </c>
      <c r="BI2461">
        <v>0</v>
      </c>
      <c r="BJ2461">
        <v>0.37059210904923312</v>
      </c>
      <c r="BK2461">
        <v>0.37059210904923312</v>
      </c>
      <c r="BL2461">
        <v>-999</v>
      </c>
      <c r="BM2461">
        <v>30.587716543526216</v>
      </c>
      <c r="BN2461">
        <f t="shared" si="242"/>
        <v>-999</v>
      </c>
      <c r="BO2461" t="s">
        <v>3748</v>
      </c>
      <c r="BP2461" t="s">
        <v>3748</v>
      </c>
      <c r="BQ2461">
        <v>0.17709570772236077</v>
      </c>
      <c r="BR2461">
        <v>4.7619047619047616E-2</v>
      </c>
      <c r="BS2461">
        <v>0.13793103448275862</v>
      </c>
      <c r="BT2461">
        <v>0.5</v>
      </c>
      <c r="BU2461" t="s">
        <v>3748</v>
      </c>
      <c r="BY2461">
        <f t="shared" si="243"/>
        <v>-999</v>
      </c>
      <c r="CA2461">
        <f t="shared" si="244"/>
        <v>-999</v>
      </c>
    </row>
    <row r="2462" spans="1:82" s="28" customFormat="1" x14ac:dyDescent="0.3">
      <c r="A2462">
        <v>0</v>
      </c>
      <c r="B2462" t="s">
        <v>1505</v>
      </c>
      <c r="C2462" t="s">
        <v>54</v>
      </c>
      <c r="D2462">
        <v>47123</v>
      </c>
      <c r="E2462" s="2">
        <f t="shared" ref="E2462:E2467" si="247">BO2462</f>
        <v>0.70068962581868399</v>
      </c>
      <c r="F2462" s="2" t="s">
        <v>1941</v>
      </c>
      <c r="G2462" s="3">
        <v>4921</v>
      </c>
      <c r="H2462" s="1">
        <v>3.9151159420850434</v>
      </c>
      <c r="I2462" s="1">
        <f t="shared" si="245"/>
        <v>-14.477381809541658</v>
      </c>
      <c r="J2462" s="1">
        <v>2.6527442296200001</v>
      </c>
      <c r="K2462" s="1">
        <v>274.22617390400001</v>
      </c>
      <c r="L2462" s="2">
        <v>0.10810685519999996</v>
      </c>
      <c r="M2462" s="2">
        <v>9.5366474142110254E-3</v>
      </c>
      <c r="N2462" s="7">
        <v>0</v>
      </c>
      <c r="O2462" s="2">
        <v>1.4278985768473621E-2</v>
      </c>
      <c r="P2462" s="3">
        <v>49223.906558089999</v>
      </c>
      <c r="Q2462" s="3">
        <v>1435.2385342594198</v>
      </c>
      <c r="R2462" s="3">
        <v>48861.427052577783</v>
      </c>
      <c r="S2462" s="3">
        <v>43.683630760992514</v>
      </c>
      <c r="T2462" s="3">
        <v>15373.625917651669</v>
      </c>
      <c r="U2462"/>
      <c r="V2462">
        <v>47123</v>
      </c>
      <c r="W2462" s="2">
        <v>0.61928750557212475</v>
      </c>
      <c r="X2462" s="2">
        <v>0.10502962725877911</v>
      </c>
      <c r="Y2462" s="2">
        <v>0.48048116279881586</v>
      </c>
      <c r="Z2462" s="2">
        <v>0.75649730364359047</v>
      </c>
      <c r="AA2462" s="2">
        <v>0.79041184499541051</v>
      </c>
      <c r="AB2462" s="2">
        <v>0.26684840796687226</v>
      </c>
      <c r="AC2462" s="2">
        <v>9.5366474142110254E-3</v>
      </c>
      <c r="AD2462" s="2">
        <v>0</v>
      </c>
      <c r="AE2462" s="2">
        <v>1.4278985768473621E-2</v>
      </c>
      <c r="AF2462">
        <v>66352.798478701821</v>
      </c>
      <c r="AG2462">
        <v>49.104342152599394</v>
      </c>
      <c r="AH2462">
        <v>9229.0091637322912</v>
      </c>
      <c r="AI2462">
        <v>10705.355571125032</v>
      </c>
      <c r="AJ2462">
        <v>0.6201995305240261</v>
      </c>
      <c r="AK2462">
        <v>115214.2255312796</v>
      </c>
      <c r="AL2462">
        <v>92.787972913591915</v>
      </c>
      <c r="AM2462">
        <v>17439.212394750553</v>
      </c>
      <c r="AN2462">
        <v>17868.77825775844</v>
      </c>
      <c r="AO2462">
        <v>1.1435741248187221</v>
      </c>
      <c r="AP2462">
        <v>48861.427052577783</v>
      </c>
      <c r="AQ2462">
        <v>43.683630760992521</v>
      </c>
      <c r="AR2462">
        <v>8210.2032310182622</v>
      </c>
      <c r="AS2462">
        <v>7163.4226866334084</v>
      </c>
      <c r="AT2462">
        <v>0.52337459429469602</v>
      </c>
      <c r="AU2462" s="3">
        <v>9251140.9985274337</v>
      </c>
      <c r="AV2462" s="3">
        <v>269738.73012871534</v>
      </c>
      <c r="AW2462">
        <v>79490.520502939995</v>
      </c>
      <c r="AX2462">
        <v>14939448.423322542</v>
      </c>
      <c r="AY2462">
        <v>2317.7327057437196</v>
      </c>
      <c r="AZ2462">
        <v>435594.68471747468</v>
      </c>
      <c r="BA2462">
        <v>128714.42706103</v>
      </c>
      <c r="BB2462">
        <v>24190589.421849977</v>
      </c>
      <c r="BC2462">
        <v>3752.9712400031394</v>
      </c>
      <c r="BD2462">
        <v>705333.41484619002</v>
      </c>
      <c r="BE2462">
        <v>49223.906558089999</v>
      </c>
      <c r="BF2462">
        <v>9251140.9985274337</v>
      </c>
      <c r="BG2462">
        <v>1435.2385342594198</v>
      </c>
      <c r="BH2462">
        <v>269738.73012871534</v>
      </c>
      <c r="BI2462">
        <v>1.7359548736933079</v>
      </c>
      <c r="BJ2462">
        <v>5.6510708157783514</v>
      </c>
      <c r="BK2462">
        <v>3.9151159420850434</v>
      </c>
      <c r="BL2462">
        <v>35.231318084995458</v>
      </c>
      <c r="BM2462">
        <v>20.7539362754538</v>
      </c>
      <c r="BN2462">
        <f t="shared" si="242"/>
        <v>-14.477381809541658</v>
      </c>
      <c r="BO2462">
        <v>0.70068962581868399</v>
      </c>
      <c r="BP2462">
        <v>1.472973539550451E-2</v>
      </c>
      <c r="BQ2462" s="28">
        <v>0.1322379122197338</v>
      </c>
      <c r="BR2462" s="28">
        <v>0.14285714285714285</v>
      </c>
      <c r="BS2462" s="28">
        <v>0.17241379310344829</v>
      </c>
      <c r="BT2462" s="28">
        <v>0.61111111111111116</v>
      </c>
      <c r="BU2462">
        <v>0.41460041560161198</v>
      </c>
      <c r="BV2462" s="28">
        <v>0.75649730364359047</v>
      </c>
      <c r="BW2462" s="28">
        <v>0.81992929978777029</v>
      </c>
      <c r="BX2462" s="28">
        <v>0.26684840796687226</v>
      </c>
      <c r="BY2462">
        <f t="shared" si="243"/>
        <v>8.0002120691751361E-2</v>
      </c>
      <c r="BZ2462" s="28">
        <v>0</v>
      </c>
      <c r="CA2462">
        <f t="shared" si="244"/>
        <v>1.2060504446284918E-2</v>
      </c>
      <c r="CC2462" s="28">
        <v>8.0002120691751361E-2</v>
      </c>
      <c r="CD2462" s="28">
        <v>1.2060504446284918E-2</v>
      </c>
    </row>
    <row r="2463" spans="1:82" x14ac:dyDescent="0.3">
      <c r="A2463">
        <v>0</v>
      </c>
      <c r="B2463" t="s">
        <v>1505</v>
      </c>
      <c r="C2463" t="s">
        <v>55</v>
      </c>
      <c r="D2463">
        <v>47125</v>
      </c>
      <c r="E2463" s="2">
        <f t="shared" si="247"/>
        <v>0.67230983714912229</v>
      </c>
      <c r="F2463" s="2" t="s">
        <v>1940</v>
      </c>
      <c r="G2463" s="3">
        <v>89487</v>
      </c>
      <c r="H2463" s="1">
        <v>30.706694552229315</v>
      </c>
      <c r="I2463" s="1">
        <f t="shared" si="245"/>
        <v>-13.141656202393147</v>
      </c>
      <c r="J2463" s="1">
        <v>2.8033401338899999</v>
      </c>
      <c r="K2463" s="1">
        <v>291.19856957899998</v>
      </c>
      <c r="L2463" s="2">
        <v>0.11794068860999984</v>
      </c>
      <c r="M2463" s="2">
        <v>0.14385096639108155</v>
      </c>
      <c r="N2463" s="7">
        <v>0</v>
      </c>
      <c r="O2463" s="2">
        <v>2.5054356650926748E-3</v>
      </c>
      <c r="P2463" s="3">
        <v>639183.82384749979</v>
      </c>
      <c r="Q2463" s="3">
        <v>18636.904679204999</v>
      </c>
      <c r="R2463" s="3">
        <v>446030.54433937947</v>
      </c>
      <c r="S2463" s="3">
        <v>311.15079576259177</v>
      </c>
      <c r="T2463" s="3">
        <v>118189.51641094789</v>
      </c>
      <c r="V2463">
        <v>47125</v>
      </c>
      <c r="W2463" s="2">
        <v>0.84594378269904058</v>
      </c>
      <c r="X2463" s="2">
        <v>0.82375917619753913</v>
      </c>
      <c r="Y2463" s="2">
        <v>0.40990805629985672</v>
      </c>
      <c r="Z2463" s="2">
        <v>0.7994435455948331</v>
      </c>
      <c r="AA2463" s="2">
        <v>0.83933198412175503</v>
      </c>
      <c r="AB2463" s="2">
        <v>0.29112201008780331</v>
      </c>
      <c r="AC2463" s="2">
        <v>0.14385096639108155</v>
      </c>
      <c r="AD2463" s="2">
        <v>0</v>
      </c>
      <c r="AE2463" s="2">
        <v>2.5054356650926748E-3</v>
      </c>
      <c r="AF2463">
        <v>457794.58380543807</v>
      </c>
      <c r="AG2463">
        <v>285.16949841902868</v>
      </c>
      <c r="AH2463">
        <v>53596.724826234902</v>
      </c>
      <c r="AI2463">
        <v>63917.158382443617</v>
      </c>
      <c r="AJ2463">
        <v>3.8038777294322861</v>
      </c>
      <c r="AK2463">
        <v>903825.12814481754</v>
      </c>
      <c r="AL2463">
        <v>596.32029418162051</v>
      </c>
      <c r="AM2463">
        <v>112076.55409411447</v>
      </c>
      <c r="AN2463">
        <v>123626.84552551195</v>
      </c>
      <c r="AO2463">
        <v>7.8051553474840851</v>
      </c>
      <c r="AP2463">
        <v>446030.54433937947</v>
      </c>
      <c r="AQ2463">
        <v>311.15079576259183</v>
      </c>
      <c r="AR2463">
        <v>58479.82926787957</v>
      </c>
      <c r="AS2463">
        <v>59709.687143068331</v>
      </c>
      <c r="AT2463">
        <v>4.001277618051799</v>
      </c>
      <c r="AU2463" s="3">
        <v>120128207.85389911</v>
      </c>
      <c r="AV2463" s="3">
        <v>3502619.8654097877</v>
      </c>
      <c r="AW2463">
        <v>824926.0105466001</v>
      </c>
      <c r="AX2463">
        <v>155036594.42212802</v>
      </c>
      <c r="AY2463">
        <v>24052.654107250801</v>
      </c>
      <c r="AZ2463">
        <v>4520455.8129167156</v>
      </c>
      <c r="BA2463">
        <v>1464109.8343940999</v>
      </c>
      <c r="BB2463">
        <v>275164802.27602714</v>
      </c>
      <c r="BC2463">
        <v>42689.558786455804</v>
      </c>
      <c r="BD2463">
        <v>8023075.6783265034</v>
      </c>
      <c r="BE2463">
        <v>639183.82384749979</v>
      </c>
      <c r="BF2463">
        <v>120128207.85389911</v>
      </c>
      <c r="BG2463">
        <v>18636.904679204999</v>
      </c>
      <c r="BH2463">
        <v>3502619.8654097877</v>
      </c>
      <c r="BI2463">
        <v>17.699022308440888</v>
      </c>
      <c r="BJ2463">
        <v>48.405716860670204</v>
      </c>
      <c r="BK2463">
        <v>30.706694552229315</v>
      </c>
      <c r="BL2463">
        <v>43.030750642166986</v>
      </c>
      <c r="BM2463">
        <v>29.889094439773839</v>
      </c>
      <c r="BN2463">
        <f t="shared" si="242"/>
        <v>-13.141656202393147</v>
      </c>
      <c r="BO2463">
        <v>0.67230983714912229</v>
      </c>
      <c r="BP2463">
        <v>0.1440952181292785</v>
      </c>
      <c r="BQ2463">
        <v>0.11503985313024161</v>
      </c>
      <c r="BR2463">
        <v>0.20833333333333334</v>
      </c>
      <c r="BS2463">
        <v>0.13793103448275862</v>
      </c>
      <c r="BT2463">
        <v>0.33333333333333331</v>
      </c>
      <c r="BU2463">
        <v>0.376348168120752</v>
      </c>
      <c r="BV2463">
        <v>0.7994435455948331</v>
      </c>
      <c r="BW2463">
        <v>0.87067633207650941</v>
      </c>
      <c r="BX2463">
        <v>0.29112201008780331</v>
      </c>
      <c r="BY2463">
        <f t="shared" si="243"/>
        <v>0.13405880719601543</v>
      </c>
      <c r="BZ2463">
        <v>0</v>
      </c>
      <c r="CA2463">
        <f t="shared" si="244"/>
        <v>1.9658048399856061E-3</v>
      </c>
      <c r="CC2463">
        <v>0.13405880719601543</v>
      </c>
      <c r="CD2463">
        <v>1.9658048399856061E-3</v>
      </c>
    </row>
    <row r="2464" spans="1:82" x14ac:dyDescent="0.3">
      <c r="A2464">
        <v>0</v>
      </c>
      <c r="B2464" t="s">
        <v>1505</v>
      </c>
      <c r="C2464" t="s">
        <v>1249</v>
      </c>
      <c r="D2464">
        <v>47127</v>
      </c>
      <c r="E2464" s="2">
        <f t="shared" si="247"/>
        <v>0.65005222086282011</v>
      </c>
      <c r="F2464" s="2" t="s">
        <v>1940</v>
      </c>
      <c r="G2464" s="3">
        <v>4</v>
      </c>
      <c r="H2464" s="1">
        <v>0.37496132521274078</v>
      </c>
      <c r="I2464" s="1">
        <f t="shared" si="245"/>
        <v>-14.950988108529952</v>
      </c>
      <c r="J2464" s="1">
        <v>2.5153523904299999</v>
      </c>
      <c r="K2464" s="1">
        <v>320.24821641699998</v>
      </c>
      <c r="L2464" s="2">
        <v>0.14613736338000005</v>
      </c>
      <c r="M2464" s="2">
        <v>0</v>
      </c>
      <c r="N2464" s="7">
        <v>0</v>
      </c>
      <c r="O2464" s="2">
        <v>0</v>
      </c>
      <c r="P2464" s="3">
        <v>1149.7688980241851</v>
      </c>
      <c r="Q2464" s="3">
        <v>33.524210964237028</v>
      </c>
      <c r="R2464" s="3">
        <v>797.84764020183093</v>
      </c>
      <c r="S2464" s="3">
        <v>0.72900989223239177</v>
      </c>
      <c r="T2464" s="3">
        <v>137.06101692767442</v>
      </c>
      <c r="V2464">
        <v>47127</v>
      </c>
      <c r="W2464" s="2">
        <v>0.64665014224854134</v>
      </c>
      <c r="X2464" s="2">
        <v>1.0058973682035741E-2</v>
      </c>
      <c r="Y2464" s="2">
        <v>0.51898533028960547</v>
      </c>
      <c r="Z2464" s="2">
        <v>0.71731653576957732</v>
      </c>
      <c r="AA2464" s="2">
        <v>0.92306281341059904</v>
      </c>
      <c r="AB2464" s="2">
        <v>0.36072201610420468</v>
      </c>
      <c r="AC2464" s="2">
        <v>0</v>
      </c>
      <c r="AD2464" s="2">
        <v>0</v>
      </c>
      <c r="AE2464" s="2">
        <v>0</v>
      </c>
      <c r="AF2464">
        <v>45.149476438102674</v>
      </c>
      <c r="AG2464">
        <v>4.1254010532842826E-2</v>
      </c>
      <c r="AH2464">
        <v>7.7535636271253932</v>
      </c>
      <c r="AI2464">
        <v>2.5953718446245829E-3</v>
      </c>
      <c r="AJ2464">
        <v>4.9149148232728135E-4</v>
      </c>
      <c r="AK2464">
        <v>842.99711663993355</v>
      </c>
      <c r="AL2464">
        <v>0.7702639027652346</v>
      </c>
      <c r="AM2464">
        <v>144.7687170926948</v>
      </c>
      <c r="AN2464">
        <v>4.8458833949635315E-2</v>
      </c>
      <c r="AO2464">
        <v>9.1767598462188637E-3</v>
      </c>
      <c r="AP2464">
        <v>797.84764020183093</v>
      </c>
      <c r="AQ2464">
        <v>0.72900989223239177</v>
      </c>
      <c r="AR2464">
        <v>137.0151534655694</v>
      </c>
      <c r="AS2464">
        <v>4.586346210501073E-2</v>
      </c>
      <c r="AT2464">
        <v>8.685268363891583E-3</v>
      </c>
      <c r="AU2464" s="3">
        <v>216087.56669466535</v>
      </c>
      <c r="AV2464" s="3">
        <v>6300.5402086187069</v>
      </c>
      <c r="AW2464">
        <v>65.064382162415001</v>
      </c>
      <c r="AX2464">
        <v>12228.199983604276</v>
      </c>
      <c r="AY2464">
        <v>1.89710478133377</v>
      </c>
      <c r="AZ2464">
        <v>356.54187260386874</v>
      </c>
      <c r="BA2464">
        <v>1214.8332801866002</v>
      </c>
      <c r="BB2464">
        <v>228315.76667826963</v>
      </c>
      <c r="BC2464">
        <v>35.421315745570801</v>
      </c>
      <c r="BD2464">
        <v>6657.0820812225766</v>
      </c>
      <c r="BE2464">
        <v>1149.7688980241851</v>
      </c>
      <c r="BF2464">
        <v>216087.56669466535</v>
      </c>
      <c r="BG2464">
        <v>33.524210964237028</v>
      </c>
      <c r="BH2464">
        <v>6300.5402086187069</v>
      </c>
      <c r="BI2464">
        <v>7.9923060733533852E-3</v>
      </c>
      <c r="BJ2464">
        <v>0.38295363128609416</v>
      </c>
      <c r="BK2464">
        <v>0.37496132521274078</v>
      </c>
      <c r="BL2464">
        <v>31.336696124095852</v>
      </c>
      <c r="BM2464">
        <v>16.3857080155659</v>
      </c>
      <c r="BN2464">
        <f t="shared" si="242"/>
        <v>-14.950988108529952</v>
      </c>
      <c r="BO2464">
        <v>0.65005222086282011</v>
      </c>
      <c r="BP2464">
        <v>6.2914562355833044E-5</v>
      </c>
      <c r="BQ2464">
        <v>0.141385063153292</v>
      </c>
      <c r="BR2464">
        <v>9.5238095238095233E-2</v>
      </c>
      <c r="BS2464">
        <v>6.8965517241379309E-2</v>
      </c>
      <c r="BT2464">
        <v>0.3888888888888889</v>
      </c>
      <c r="BU2464">
        <v>0.42816345973316028</v>
      </c>
      <c r="BV2464">
        <v>0.71731653576957732</v>
      </c>
      <c r="BW2464">
        <v>0.9575340388076754</v>
      </c>
      <c r="BX2464">
        <v>0.36072201610420468</v>
      </c>
      <c r="BY2464">
        <f t="shared" si="243"/>
        <v>0</v>
      </c>
      <c r="BZ2464">
        <v>0</v>
      </c>
      <c r="CA2464">
        <f t="shared" si="244"/>
        <v>0</v>
      </c>
      <c r="CC2464">
        <v>0</v>
      </c>
      <c r="CD2464">
        <v>0</v>
      </c>
    </row>
    <row r="2465" spans="1:82" x14ac:dyDescent="0.3">
      <c r="A2465">
        <v>0</v>
      </c>
      <c r="B2465" t="s">
        <v>1505</v>
      </c>
      <c r="C2465" t="s">
        <v>56</v>
      </c>
      <c r="D2465">
        <v>47129</v>
      </c>
      <c r="E2465" s="2">
        <f t="shared" si="247"/>
        <v>0.75599817599109964</v>
      </c>
      <c r="F2465" s="2" t="s">
        <v>1942</v>
      </c>
      <c r="G2465" s="3">
        <v>11</v>
      </c>
      <c r="H2465" s="1">
        <v>0.37587043380573326</v>
      </c>
      <c r="I2465" s="1">
        <f t="shared" si="245"/>
        <v>-16.352489945335236</v>
      </c>
      <c r="J2465" s="1">
        <v>2.5959205627399999</v>
      </c>
      <c r="K2465" s="1">
        <v>315.80859375</v>
      </c>
      <c r="L2465" s="2">
        <v>9.5714498540000026E-2</v>
      </c>
      <c r="M2465" s="2">
        <v>2.5014888748291111E-4</v>
      </c>
      <c r="N2465" s="7">
        <v>0</v>
      </c>
      <c r="O2465" s="2">
        <v>4.5338155424304851E-3</v>
      </c>
      <c r="P2465" s="3">
        <v>21825.251949130052</v>
      </c>
      <c r="Q2465" s="3">
        <v>636.366448899082</v>
      </c>
      <c r="R2465" s="3">
        <v>7415.8878310397613</v>
      </c>
      <c r="S2465" s="3">
        <v>3.4631539196178456</v>
      </c>
      <c r="T2465" s="3">
        <v>650.76461069729032</v>
      </c>
      <c r="V2465">
        <v>47129</v>
      </c>
      <c r="W2465" s="2">
        <v>0.5813172156434756</v>
      </c>
      <c r="X2465" s="2">
        <v>1.0083362062372926E-2</v>
      </c>
      <c r="Y2465" s="2">
        <v>0.37283210504813052</v>
      </c>
      <c r="Z2465" s="2">
        <v>0.74029259370665867</v>
      </c>
      <c r="AA2465" s="2">
        <v>0.91026633124644452</v>
      </c>
      <c r="AB2465" s="2">
        <v>0.23625940748618254</v>
      </c>
      <c r="AC2465" s="2">
        <v>2.5014888748291111E-4</v>
      </c>
      <c r="AD2465" s="2">
        <v>0</v>
      </c>
      <c r="AE2465" s="2">
        <v>4.5338155424304851E-3</v>
      </c>
      <c r="AF2465">
        <v>287.76681155830511</v>
      </c>
      <c r="AG2465">
        <v>0.13982093846822907</v>
      </c>
      <c r="AH2465">
        <v>26.278912736368376</v>
      </c>
      <c r="AI2465">
        <v>-3.9255005562123741E-3</v>
      </c>
      <c r="AJ2465">
        <v>2.0416680385866863E-3</v>
      </c>
      <c r="AK2465">
        <v>7703.6546425980669</v>
      </c>
      <c r="AL2465">
        <v>3.6029748580860748</v>
      </c>
      <c r="AM2465">
        <v>677.16797587142116</v>
      </c>
      <c r="AN2465">
        <v>-0.12837793831859445</v>
      </c>
      <c r="AO2465">
        <v>5.3415037521391366E-2</v>
      </c>
      <c r="AP2465">
        <v>7415.8878310397613</v>
      </c>
      <c r="AQ2465">
        <v>3.4631539196178456</v>
      </c>
      <c r="AR2465">
        <v>650.88906313505277</v>
      </c>
      <c r="AS2465">
        <v>-0.12445243776238207</v>
      </c>
      <c r="AT2465">
        <v>5.137336948280468E-2</v>
      </c>
      <c r="AU2465" s="3">
        <v>4101837.8513195021</v>
      </c>
      <c r="AV2465" s="3">
        <v>119598.71040609347</v>
      </c>
      <c r="AW2465">
        <v>764.59304213795008</v>
      </c>
      <c r="AX2465">
        <v>143697.61633940635</v>
      </c>
      <c r="AY2465">
        <v>22.293504799502099</v>
      </c>
      <c r="AZ2465">
        <v>4189.8412920184246</v>
      </c>
      <c r="BA2465">
        <v>22589.844991268001</v>
      </c>
      <c r="BB2465">
        <v>4245535.4676589081</v>
      </c>
      <c r="BC2465">
        <v>658.6599536985841</v>
      </c>
      <c r="BD2465">
        <v>123788.5516981119</v>
      </c>
      <c r="BE2465">
        <v>21825.251949130052</v>
      </c>
      <c r="BF2465">
        <v>4101837.8513195021</v>
      </c>
      <c r="BG2465">
        <v>636.366448899082</v>
      </c>
      <c r="BH2465">
        <v>119598.71040609347</v>
      </c>
      <c r="BI2465">
        <v>1.0507848298593145E-2</v>
      </c>
      <c r="BJ2465">
        <v>0.3863782821043264</v>
      </c>
      <c r="BK2465">
        <v>0.37587043380573326</v>
      </c>
      <c r="BL2465">
        <v>69.920480699816679</v>
      </c>
      <c r="BM2465">
        <v>53.567990754481443</v>
      </c>
      <c r="BN2465">
        <f t="shared" si="242"/>
        <v>-16.352489945335236</v>
      </c>
      <c r="BO2465">
        <v>0.75599817599109964</v>
      </c>
      <c r="BP2465">
        <v>9.6197850543797991E-5</v>
      </c>
      <c r="BQ2465">
        <v>0.11672424629774693</v>
      </c>
      <c r="BR2465">
        <v>4.1666666666666664E-2</v>
      </c>
      <c r="BS2465">
        <v>0.13793103448275862</v>
      </c>
      <c r="BT2465">
        <v>0.61111111111111116</v>
      </c>
      <c r="BU2465">
        <v>0.46829939395456283</v>
      </c>
      <c r="BV2465">
        <v>0.74029259370665867</v>
      </c>
      <c r="BW2465">
        <v>0.94425967971622882</v>
      </c>
      <c r="BX2465">
        <v>0.23625940748618254</v>
      </c>
      <c r="BY2465">
        <f t="shared" si="243"/>
        <v>0.38115230631807845</v>
      </c>
      <c r="BZ2465">
        <v>0</v>
      </c>
      <c r="CA2465">
        <f t="shared" si="244"/>
        <v>4.2994705288673593E-3</v>
      </c>
      <c r="CC2465">
        <v>0.38115230631807845</v>
      </c>
      <c r="CD2465">
        <v>4.2994705288673593E-3</v>
      </c>
    </row>
    <row r="2466" spans="1:82" x14ac:dyDescent="0.3">
      <c r="A2466">
        <v>0</v>
      </c>
      <c r="B2466" t="s">
        <v>1505</v>
      </c>
      <c r="C2466" t="s">
        <v>1523</v>
      </c>
      <c r="D2466">
        <v>47131</v>
      </c>
      <c r="E2466" s="2">
        <f t="shared" si="247"/>
        <v>0.59798936682814219</v>
      </c>
      <c r="F2466" s="2" t="s">
        <v>1939</v>
      </c>
      <c r="G2466" s="3">
        <v>1147</v>
      </c>
      <c r="H2466" s="1">
        <v>1.8909161674774526</v>
      </c>
      <c r="I2466" s="1">
        <f t="shared" si="245"/>
        <v>-14.210556550303423</v>
      </c>
      <c r="J2466" s="1">
        <v>3.1715265000500001</v>
      </c>
      <c r="K2466" s="1">
        <v>223.016499638</v>
      </c>
      <c r="L2466" s="2">
        <v>0.13428988479000004</v>
      </c>
      <c r="M2466" s="2">
        <v>6.082348572092864E-3</v>
      </c>
      <c r="N2466" s="7">
        <v>0</v>
      </c>
      <c r="O2466" s="2">
        <v>5.561354887602725E-3</v>
      </c>
      <c r="P2466" s="3">
        <v>-20322.889302062005</v>
      </c>
      <c r="Q2466" s="3">
        <v>-592.5615395719559</v>
      </c>
      <c r="R2466" s="3">
        <v>-24431.011882400599</v>
      </c>
      <c r="S2466" s="3">
        <v>-15.640055998181777</v>
      </c>
      <c r="T2466" s="3">
        <v>-10255.905339622095</v>
      </c>
      <c r="V2466">
        <v>47131</v>
      </c>
      <c r="W2466" s="2">
        <v>0.63763449711260167</v>
      </c>
      <c r="X2466" s="2">
        <v>5.0727034188925678E-2</v>
      </c>
      <c r="Y2466" s="2">
        <v>0.55377186159782787</v>
      </c>
      <c r="Z2466" s="2">
        <v>0.90444122691229312</v>
      </c>
      <c r="AA2466" s="2">
        <v>0.64280838124882811</v>
      </c>
      <c r="AB2466" s="2">
        <v>0.33147797978186133</v>
      </c>
      <c r="AC2466" s="2">
        <v>6.082348572092864E-3</v>
      </c>
      <c r="AD2466" s="2">
        <v>0</v>
      </c>
      <c r="AE2466" s="2">
        <v>5.561354887602725E-3</v>
      </c>
      <c r="AF2466">
        <v>49783.80123400571</v>
      </c>
      <c r="AG2466">
        <v>34.454219432437377</v>
      </c>
      <c r="AH2466">
        <v>6475.5639304369588</v>
      </c>
      <c r="AI2466">
        <v>14475.686584086014</v>
      </c>
      <c r="AJ2466">
        <v>0.44416724778967864</v>
      </c>
      <c r="AK2466">
        <v>25352.789351605112</v>
      </c>
      <c r="AL2466">
        <v>18.814163434255601</v>
      </c>
      <c r="AM2466">
        <v>3536.0638006940553</v>
      </c>
      <c r="AN2466">
        <v>7159.2813742068229</v>
      </c>
      <c r="AO2466">
        <v>0.2374319218921904</v>
      </c>
      <c r="AP2466">
        <v>-24431.011882400599</v>
      </c>
      <c r="AQ2466">
        <v>-15.640055998181776</v>
      </c>
      <c r="AR2466">
        <v>-2939.5001297429035</v>
      </c>
      <c r="AS2466">
        <v>-7316.4052098791908</v>
      </c>
      <c r="AT2466">
        <v>-0.20673532589748825</v>
      </c>
      <c r="AU2466" s="3">
        <v>-3819483.8154295334</v>
      </c>
      <c r="AV2466" s="3">
        <v>-111366.01574715339</v>
      </c>
      <c r="AW2466">
        <v>39705.934828791011</v>
      </c>
      <c r="AX2466">
        <v>7462333.3917229827</v>
      </c>
      <c r="AY2466">
        <v>1157.7197278688579</v>
      </c>
      <c r="AZ2466">
        <v>217581.84565567315</v>
      </c>
      <c r="BA2466">
        <v>19383.045526729005</v>
      </c>
      <c r="BB2466">
        <v>3642849.5762934494</v>
      </c>
      <c r="BC2466">
        <v>565.15818829690204</v>
      </c>
      <c r="BD2466">
        <v>106215.82990851977</v>
      </c>
      <c r="BE2466">
        <v>-20322.889302062005</v>
      </c>
      <c r="BF2466">
        <v>-3819483.8154295334</v>
      </c>
      <c r="BG2466">
        <v>-592.5615395719559</v>
      </c>
      <c r="BH2466">
        <v>-111366.01574715339</v>
      </c>
      <c r="BI2466">
        <v>1.3941920341892318</v>
      </c>
      <c r="BJ2466">
        <v>3.2851082016666844</v>
      </c>
      <c r="BK2466">
        <v>1.8909161674774526</v>
      </c>
      <c r="BL2466">
        <v>25.740411003043757</v>
      </c>
      <c r="BM2466">
        <v>11.529854452740334</v>
      </c>
      <c r="BN2466">
        <f t="shared" si="242"/>
        <v>-14.210556550303423</v>
      </c>
      <c r="BO2466">
        <v>0.59798936682814219</v>
      </c>
      <c r="BP2466">
        <v>1.00959428836473E-2</v>
      </c>
      <c r="BQ2466">
        <v>0.11996479705335605</v>
      </c>
      <c r="BR2466">
        <v>8.9285714285714288E-2</v>
      </c>
      <c r="BS2466">
        <v>6.8965517241379309E-2</v>
      </c>
      <c r="BT2466">
        <v>0.22222222222222221</v>
      </c>
      <c r="BU2466">
        <v>0.40695912625602954</v>
      </c>
      <c r="BV2466">
        <v>0.90444122691229312</v>
      </c>
      <c r="BW2466">
        <v>0.66681367349463494</v>
      </c>
      <c r="BX2466">
        <v>0.33147797978186133</v>
      </c>
      <c r="BY2466">
        <f t="shared" si="243"/>
        <v>8.6829481527695818E-2</v>
      </c>
      <c r="BZ2466">
        <v>0</v>
      </c>
      <c r="CA2466">
        <f t="shared" si="244"/>
        <v>3.8622546043108092E-3</v>
      </c>
      <c r="CC2466">
        <v>8.6829481527695818E-2</v>
      </c>
      <c r="CD2466">
        <v>3.8622546043108092E-3</v>
      </c>
    </row>
    <row r="2467" spans="1:82" x14ac:dyDescent="0.3">
      <c r="A2467">
        <v>0</v>
      </c>
      <c r="B2467" t="s">
        <v>1505</v>
      </c>
      <c r="C2467" t="s">
        <v>1524</v>
      </c>
      <c r="D2467">
        <v>47133</v>
      </c>
      <c r="E2467" s="2">
        <f t="shared" si="247"/>
        <v>0.66791639121774737</v>
      </c>
      <c r="F2467" s="2" t="s">
        <v>1940</v>
      </c>
      <c r="G2467" s="3">
        <v>1344</v>
      </c>
      <c r="H2467" s="1">
        <v>0.56923244967717201</v>
      </c>
      <c r="I2467" s="1">
        <f t="shared" si="245"/>
        <v>-12.822914733573711</v>
      </c>
      <c r="J2467" s="1">
        <v>2.7404592482900001</v>
      </c>
      <c r="K2467" s="1">
        <v>319.77070198600001</v>
      </c>
      <c r="L2467" s="2">
        <v>0.10411015192000006</v>
      </c>
      <c r="M2467" s="2">
        <v>5.470686142418091E-3</v>
      </c>
      <c r="N2467" s="7">
        <v>0</v>
      </c>
      <c r="O2467" s="2">
        <v>5.2851975858443879E-3</v>
      </c>
      <c r="P2467" s="3">
        <v>1983.6177191819995</v>
      </c>
      <c r="Q2467" s="3">
        <v>57.837030558516012</v>
      </c>
      <c r="R2467" s="3">
        <v>2156.7095407864945</v>
      </c>
      <c r="S2467" s="3">
        <v>2.1062154348609017</v>
      </c>
      <c r="T2467" s="3">
        <v>673.55175285465066</v>
      </c>
      <c r="V2467">
        <v>47133</v>
      </c>
      <c r="W2467" s="2">
        <v>0.61469606517638375</v>
      </c>
      <c r="X2467" s="2">
        <v>1.5270626182619561E-2</v>
      </c>
      <c r="Y2467" s="2">
        <v>0.41891159504223269</v>
      </c>
      <c r="Z2467" s="2">
        <v>0.78151146609920252</v>
      </c>
      <c r="AA2467" s="2">
        <v>0.9216864565988282</v>
      </c>
      <c r="AB2467" s="2">
        <v>0.25698303998987504</v>
      </c>
      <c r="AC2467" s="2">
        <v>5.470686142418091E-3</v>
      </c>
      <c r="AD2467" s="2">
        <v>0</v>
      </c>
      <c r="AE2467" s="2">
        <v>5.2851975858443879E-3</v>
      </c>
      <c r="AF2467">
        <v>26878.426956822172</v>
      </c>
      <c r="AG2467">
        <v>17.51314178707965</v>
      </c>
      <c r="AH2467">
        <v>3291.5408078661126</v>
      </c>
      <c r="AI2467">
        <v>4233.4174057857681</v>
      </c>
      <c r="AJ2467">
        <v>0.23015960264162111</v>
      </c>
      <c r="AK2467">
        <v>29035.136497608666</v>
      </c>
      <c r="AL2467">
        <v>19.61935722194055</v>
      </c>
      <c r="AM2467">
        <v>3687.3974815736669</v>
      </c>
      <c r="AN2467">
        <v>4511.1124849328635</v>
      </c>
      <c r="AO2467">
        <v>0.25483866947792494</v>
      </c>
      <c r="AP2467">
        <v>2156.7095407864945</v>
      </c>
      <c r="AQ2467">
        <v>2.1062154348608999</v>
      </c>
      <c r="AR2467">
        <v>395.85667370755436</v>
      </c>
      <c r="AS2467">
        <v>277.69507914709538</v>
      </c>
      <c r="AT2467">
        <v>2.4679066836303831E-2</v>
      </c>
      <c r="AU2467" s="3">
        <v>372801.114143065</v>
      </c>
      <c r="AV2467" s="3">
        <v>10869.8915231675</v>
      </c>
      <c r="AW2467">
        <v>27046.230619768998</v>
      </c>
      <c r="AX2467">
        <v>5083068.5826793853</v>
      </c>
      <c r="AY2467">
        <v>788.59633674442205</v>
      </c>
      <c r="AZ2467">
        <v>148208.79552774667</v>
      </c>
      <c r="BA2467">
        <v>29029.848338950997</v>
      </c>
      <c r="BB2467">
        <v>5455869.6968224505</v>
      </c>
      <c r="BC2467">
        <v>846.43336730293811</v>
      </c>
      <c r="BD2467">
        <v>159078.68705091419</v>
      </c>
      <c r="BE2467">
        <v>1983.6177191819995</v>
      </c>
      <c r="BF2467">
        <v>372801.114143065</v>
      </c>
      <c r="BG2467">
        <v>57.837030558516012</v>
      </c>
      <c r="BH2467">
        <v>10869.8915231675</v>
      </c>
      <c r="BI2467">
        <v>0.7726682105646735</v>
      </c>
      <c r="BJ2467">
        <v>1.3419006602418455</v>
      </c>
      <c r="BK2467">
        <v>0.56923244967717201</v>
      </c>
      <c r="BL2467">
        <v>40.416279979309358</v>
      </c>
      <c r="BM2467">
        <v>27.593365245735647</v>
      </c>
      <c r="BN2467">
        <f t="shared" si="242"/>
        <v>-12.822914733573711</v>
      </c>
      <c r="BO2467">
        <v>0.66791639121774737</v>
      </c>
      <c r="BP2467">
        <v>6.2495100746251175E-3</v>
      </c>
      <c r="BQ2467">
        <v>0.1101572904133435</v>
      </c>
      <c r="BR2467">
        <v>0.10119047619047619</v>
      </c>
      <c r="BS2467">
        <v>3.4482758620689655E-2</v>
      </c>
      <c r="BT2467">
        <v>0.5</v>
      </c>
      <c r="BU2467">
        <v>0.36722011256619658</v>
      </c>
      <c r="BV2467">
        <v>0.78151146609920252</v>
      </c>
      <c r="BW2467">
        <v>0.95610628277886744</v>
      </c>
      <c r="BX2467">
        <v>0.25698303998987504</v>
      </c>
      <c r="BY2467">
        <f t="shared" si="243"/>
        <v>0.13425146419350767</v>
      </c>
      <c r="BZ2467">
        <v>0</v>
      </c>
      <c r="CA2467">
        <f t="shared" si="244"/>
        <v>4.6287362383941356E-3</v>
      </c>
      <c r="CC2467">
        <v>0.13425146419350767</v>
      </c>
      <c r="CD2467">
        <v>4.6287362383941356E-3</v>
      </c>
    </row>
    <row r="2468" spans="1:82" x14ac:dyDescent="0.3">
      <c r="A2468">
        <v>1</v>
      </c>
      <c r="B2468" t="s">
        <v>1505</v>
      </c>
      <c r="C2468" t="s">
        <v>57</v>
      </c>
      <c r="D2468">
        <v>47135</v>
      </c>
      <c r="E2468" s="2">
        <v>0</v>
      </c>
      <c r="F2468" s="2" t="s">
        <v>1954</v>
      </c>
      <c r="G2468" s="3">
        <v>-999</v>
      </c>
      <c r="H2468" s="1">
        <v>0.37466163086029247</v>
      </c>
      <c r="I2468" s="1">
        <f t="shared" si="245"/>
        <v>-999</v>
      </c>
      <c r="J2468" s="1">
        <v>-999</v>
      </c>
      <c r="K2468" s="1">
        <v>-999</v>
      </c>
      <c r="L2468" s="2">
        <v>-999</v>
      </c>
      <c r="M2468" s="2">
        <v>-999</v>
      </c>
      <c r="N2468" s="7">
        <v>-999</v>
      </c>
      <c r="O2468" s="2">
        <v>-999</v>
      </c>
      <c r="P2468" s="3">
        <v>-999</v>
      </c>
      <c r="Q2468" s="3">
        <v>-999</v>
      </c>
      <c r="R2468" s="3">
        <v>-999</v>
      </c>
      <c r="S2468" s="3">
        <v>-999</v>
      </c>
      <c r="T2468" s="3">
        <v>-999</v>
      </c>
      <c r="V2468">
        <v>47135</v>
      </c>
      <c r="W2468" s="2">
        <v>-999</v>
      </c>
      <c r="X2468" s="2">
        <v>1.0050933872590801E-2</v>
      </c>
      <c r="Y2468" s="2">
        <v>-999</v>
      </c>
      <c r="Z2468" s="2">
        <v>-999</v>
      </c>
      <c r="AA2468" s="2">
        <v>-999</v>
      </c>
      <c r="AB2468" s="2">
        <v>-999</v>
      </c>
      <c r="AC2468" s="2">
        <v>-999</v>
      </c>
      <c r="AD2468" s="2">
        <v>-999</v>
      </c>
      <c r="AE2468" s="2">
        <v>-999</v>
      </c>
      <c r="AF2468" s="2">
        <v>-999</v>
      </c>
      <c r="AG2468" s="2">
        <v>-999</v>
      </c>
      <c r="AH2468" s="2">
        <v>-999</v>
      </c>
      <c r="AI2468" s="2">
        <v>-999</v>
      </c>
      <c r="AJ2468" s="2">
        <v>-999</v>
      </c>
      <c r="AK2468" s="2">
        <v>-999</v>
      </c>
      <c r="AL2468" s="2">
        <v>-999</v>
      </c>
      <c r="AM2468" s="2">
        <v>-999</v>
      </c>
      <c r="AN2468" s="2">
        <v>-999</v>
      </c>
      <c r="AO2468" s="2">
        <v>-999</v>
      </c>
      <c r="AP2468" s="2">
        <v>-999</v>
      </c>
      <c r="AQ2468" s="2">
        <v>-999</v>
      </c>
      <c r="AR2468" s="2">
        <v>-999</v>
      </c>
      <c r="AS2468" s="2">
        <v>-999</v>
      </c>
      <c r="AT2468" s="2">
        <v>-999</v>
      </c>
      <c r="AU2468" s="2">
        <v>-999</v>
      </c>
      <c r="AV2468" s="2">
        <v>-999</v>
      </c>
      <c r="AW2468" s="2">
        <v>-999</v>
      </c>
      <c r="AX2468" s="2">
        <v>-999</v>
      </c>
      <c r="AY2468" s="2">
        <v>-999</v>
      </c>
      <c r="AZ2468" s="2">
        <v>-999</v>
      </c>
      <c r="BA2468" s="2">
        <v>-999</v>
      </c>
      <c r="BB2468" s="2">
        <v>-999</v>
      </c>
      <c r="BC2468" s="2">
        <v>-999</v>
      </c>
      <c r="BD2468" s="2">
        <v>-999</v>
      </c>
      <c r="BE2468" s="2">
        <v>-999</v>
      </c>
      <c r="BF2468" s="2">
        <v>-999</v>
      </c>
      <c r="BG2468" s="2">
        <v>-999</v>
      </c>
      <c r="BH2468" s="2">
        <v>-999</v>
      </c>
      <c r="BI2468">
        <v>0</v>
      </c>
      <c r="BJ2468">
        <v>0.37466163086029247</v>
      </c>
      <c r="BK2468">
        <v>0.37466163086029247</v>
      </c>
      <c r="BL2468">
        <v>-999</v>
      </c>
      <c r="BM2468">
        <v>26.933888349490125</v>
      </c>
      <c r="BN2468">
        <f t="shared" si="242"/>
        <v>-999</v>
      </c>
      <c r="BO2468" t="s">
        <v>3748</v>
      </c>
      <c r="BP2468" t="s">
        <v>3748</v>
      </c>
      <c r="BQ2468">
        <v>0.10300875633686236</v>
      </c>
      <c r="BR2468">
        <v>5.9523809523809521E-2</v>
      </c>
      <c r="BS2468">
        <v>3.4482758620689655E-2</v>
      </c>
      <c r="BT2468">
        <v>0.33333333333333331</v>
      </c>
      <c r="BU2468" t="s">
        <v>3748</v>
      </c>
      <c r="BY2468">
        <f t="shared" si="243"/>
        <v>-999</v>
      </c>
      <c r="CA2468">
        <f t="shared" si="244"/>
        <v>-999</v>
      </c>
    </row>
    <row r="2469" spans="1:82" x14ac:dyDescent="0.3">
      <c r="A2469">
        <v>1</v>
      </c>
      <c r="B2469" t="s">
        <v>1505</v>
      </c>
      <c r="C2469" t="s">
        <v>1525</v>
      </c>
      <c r="D2469">
        <v>47137</v>
      </c>
      <c r="E2469" s="2">
        <v>0</v>
      </c>
      <c r="F2469" s="2" t="s">
        <v>1954</v>
      </c>
      <c r="G2469" s="3">
        <v>-999</v>
      </c>
      <c r="H2469" s="1">
        <v>0.37573182363380292</v>
      </c>
      <c r="I2469" s="1">
        <f t="shared" si="245"/>
        <v>-999</v>
      </c>
      <c r="J2469" s="1">
        <v>-999</v>
      </c>
      <c r="K2469" s="1">
        <v>-999</v>
      </c>
      <c r="L2469" s="2">
        <v>-999</v>
      </c>
      <c r="M2469" s="2">
        <v>-999</v>
      </c>
      <c r="N2469" s="7">
        <v>-999</v>
      </c>
      <c r="O2469" s="2">
        <v>-999</v>
      </c>
      <c r="P2469" s="3">
        <v>-999</v>
      </c>
      <c r="Q2469" s="3">
        <v>-999</v>
      </c>
      <c r="R2469" s="3">
        <v>-999</v>
      </c>
      <c r="S2469" s="3">
        <v>-999</v>
      </c>
      <c r="T2469" s="3">
        <v>-999</v>
      </c>
      <c r="V2469">
        <v>47137</v>
      </c>
      <c r="W2469" s="2">
        <v>-999</v>
      </c>
      <c r="X2469" s="2">
        <v>1.0079643609354556E-2</v>
      </c>
      <c r="Y2469" s="2">
        <v>-999</v>
      </c>
      <c r="Z2469" s="2">
        <v>-999</v>
      </c>
      <c r="AA2469" s="2">
        <v>-999</v>
      </c>
      <c r="AB2469" s="2">
        <v>-999</v>
      </c>
      <c r="AC2469" s="2">
        <v>-999</v>
      </c>
      <c r="AD2469" s="2">
        <v>-999</v>
      </c>
      <c r="AE2469" s="2">
        <v>-999</v>
      </c>
      <c r="AF2469" s="2">
        <v>-999</v>
      </c>
      <c r="AG2469" s="2">
        <v>-999</v>
      </c>
      <c r="AH2469" s="2">
        <v>-999</v>
      </c>
      <c r="AI2469" s="2">
        <v>-999</v>
      </c>
      <c r="AJ2469" s="2">
        <v>-999</v>
      </c>
      <c r="AK2469" s="2">
        <v>-999</v>
      </c>
      <c r="AL2469" s="2">
        <v>-999</v>
      </c>
      <c r="AM2469" s="2">
        <v>-999</v>
      </c>
      <c r="AN2469" s="2">
        <v>-999</v>
      </c>
      <c r="AO2469" s="2">
        <v>-999</v>
      </c>
      <c r="AP2469" s="2">
        <v>-999</v>
      </c>
      <c r="AQ2469" s="2">
        <v>-999</v>
      </c>
      <c r="AR2469" s="2">
        <v>-999</v>
      </c>
      <c r="AS2469" s="2">
        <v>-999</v>
      </c>
      <c r="AT2469" s="2">
        <v>-999</v>
      </c>
      <c r="AU2469" s="2">
        <v>-999</v>
      </c>
      <c r="AV2469" s="2">
        <v>-999</v>
      </c>
      <c r="AW2469" s="2">
        <v>-999</v>
      </c>
      <c r="AX2469" s="2">
        <v>-999</v>
      </c>
      <c r="AY2469" s="2">
        <v>-999</v>
      </c>
      <c r="AZ2469" s="2">
        <v>-999</v>
      </c>
      <c r="BA2469" s="2">
        <v>-999</v>
      </c>
      <c r="BB2469" s="2">
        <v>-999</v>
      </c>
      <c r="BC2469" s="2">
        <v>-999</v>
      </c>
      <c r="BD2469" s="2">
        <v>-999</v>
      </c>
      <c r="BE2469" s="2">
        <v>-999</v>
      </c>
      <c r="BF2469" s="2">
        <v>-999</v>
      </c>
      <c r="BG2469" s="2">
        <v>-999</v>
      </c>
      <c r="BH2469" s="2">
        <v>-999</v>
      </c>
      <c r="BI2469">
        <v>0</v>
      </c>
      <c r="BJ2469">
        <v>0.37573182363380292</v>
      </c>
      <c r="BK2469">
        <v>0.37573182363380292</v>
      </c>
      <c r="BL2469">
        <v>-999</v>
      </c>
      <c r="BM2469">
        <v>33.124557937552957</v>
      </c>
      <c r="BN2469">
        <f t="shared" si="242"/>
        <v>-999</v>
      </c>
      <c r="BO2469" t="s">
        <v>3748</v>
      </c>
      <c r="BP2469" t="s">
        <v>3748</v>
      </c>
      <c r="BQ2469">
        <v>9.4241843802144287E-2</v>
      </c>
      <c r="BR2469">
        <v>4.7619047619047616E-2</v>
      </c>
      <c r="BS2469">
        <v>6.8965517241379309E-2</v>
      </c>
      <c r="BT2469">
        <v>0.5</v>
      </c>
      <c r="BU2469" t="s">
        <v>3748</v>
      </c>
      <c r="BY2469">
        <f t="shared" si="243"/>
        <v>-999</v>
      </c>
      <c r="CA2469">
        <f t="shared" si="244"/>
        <v>-999</v>
      </c>
    </row>
    <row r="2470" spans="1:82" x14ac:dyDescent="0.3">
      <c r="A2470">
        <v>1</v>
      </c>
      <c r="B2470" t="s">
        <v>1505</v>
      </c>
      <c r="C2470" t="s">
        <v>129</v>
      </c>
      <c r="D2470">
        <v>47139</v>
      </c>
      <c r="E2470" s="2">
        <v>0</v>
      </c>
      <c r="F2470" s="2" t="s">
        <v>1954</v>
      </c>
      <c r="G2470" s="3">
        <v>-999</v>
      </c>
      <c r="H2470" s="1">
        <v>0.3728280145838801</v>
      </c>
      <c r="I2470" s="1">
        <f t="shared" si="245"/>
        <v>-999</v>
      </c>
      <c r="J2470" s="1">
        <v>-999</v>
      </c>
      <c r="K2470" s="1">
        <v>-999</v>
      </c>
      <c r="L2470" s="2">
        <v>-999</v>
      </c>
      <c r="M2470" s="2">
        <v>-999</v>
      </c>
      <c r="N2470" s="7">
        <v>-999</v>
      </c>
      <c r="O2470" s="2">
        <v>-999</v>
      </c>
      <c r="P2470" s="3">
        <v>-999</v>
      </c>
      <c r="Q2470" s="3">
        <v>-999</v>
      </c>
      <c r="R2470" s="3">
        <v>-999</v>
      </c>
      <c r="S2470" s="3">
        <v>-999</v>
      </c>
      <c r="T2470" s="3">
        <v>-999</v>
      </c>
      <c r="V2470">
        <v>47139</v>
      </c>
      <c r="W2470" s="2">
        <v>-999</v>
      </c>
      <c r="X2470" s="2">
        <v>1.0001744005190692E-2</v>
      </c>
      <c r="Y2470" s="2">
        <v>-999</v>
      </c>
      <c r="Z2470" s="2">
        <v>-999</v>
      </c>
      <c r="AA2470" s="2">
        <v>-999</v>
      </c>
      <c r="AB2470" s="2">
        <v>-999</v>
      </c>
      <c r="AC2470" s="2">
        <v>-999</v>
      </c>
      <c r="AD2470" s="2">
        <v>-999</v>
      </c>
      <c r="AE2470" s="2">
        <v>-999</v>
      </c>
      <c r="AF2470" s="2">
        <v>-999</v>
      </c>
      <c r="AG2470" s="2">
        <v>-999</v>
      </c>
      <c r="AH2470" s="2">
        <v>-999</v>
      </c>
      <c r="AI2470" s="2">
        <v>-999</v>
      </c>
      <c r="AJ2470" s="2">
        <v>-999</v>
      </c>
      <c r="AK2470" s="2">
        <v>-999</v>
      </c>
      <c r="AL2470" s="2">
        <v>-999</v>
      </c>
      <c r="AM2470" s="2">
        <v>-999</v>
      </c>
      <c r="AN2470" s="2">
        <v>-999</v>
      </c>
      <c r="AO2470" s="2">
        <v>-999</v>
      </c>
      <c r="AP2470" s="2">
        <v>-999</v>
      </c>
      <c r="AQ2470" s="2">
        <v>-999</v>
      </c>
      <c r="AR2470" s="2">
        <v>-999</v>
      </c>
      <c r="AS2470" s="2">
        <v>-999</v>
      </c>
      <c r="AT2470" s="2">
        <v>-999</v>
      </c>
      <c r="AU2470" s="2">
        <v>-999</v>
      </c>
      <c r="AV2470" s="2">
        <v>-999</v>
      </c>
      <c r="AW2470" s="2">
        <v>-999</v>
      </c>
      <c r="AX2470" s="2">
        <v>-999</v>
      </c>
      <c r="AY2470" s="2">
        <v>-999</v>
      </c>
      <c r="AZ2470" s="2">
        <v>-999</v>
      </c>
      <c r="BA2470" s="2">
        <v>-999</v>
      </c>
      <c r="BB2470" s="2">
        <v>-999</v>
      </c>
      <c r="BC2470" s="2">
        <v>-999</v>
      </c>
      <c r="BD2470" s="2">
        <v>-999</v>
      </c>
      <c r="BE2470" s="2">
        <v>-999</v>
      </c>
      <c r="BF2470" s="2">
        <v>-999</v>
      </c>
      <c r="BG2470" s="2">
        <v>-999</v>
      </c>
      <c r="BH2470" s="2">
        <v>-999</v>
      </c>
      <c r="BI2470">
        <v>0</v>
      </c>
      <c r="BJ2470">
        <v>0.3728280145838801</v>
      </c>
      <c r="BK2470">
        <v>0.3728280145838801</v>
      </c>
      <c r="BL2470">
        <v>-999</v>
      </c>
      <c r="BM2470">
        <v>37.285347929547513</v>
      </c>
      <c r="BN2470">
        <f t="shared" si="242"/>
        <v>-999</v>
      </c>
      <c r="BO2470" t="s">
        <v>3748</v>
      </c>
      <c r="BP2470" t="s">
        <v>3748</v>
      </c>
      <c r="BQ2470">
        <v>0.12334792853426667</v>
      </c>
      <c r="BR2470">
        <v>0.125</v>
      </c>
      <c r="BS2470">
        <v>0.13793103448275862</v>
      </c>
      <c r="BT2470">
        <v>0.55555555555555558</v>
      </c>
      <c r="BU2470" t="s">
        <v>3748</v>
      </c>
      <c r="BY2470">
        <f t="shared" si="243"/>
        <v>-999</v>
      </c>
      <c r="CA2470">
        <f t="shared" si="244"/>
        <v>-999</v>
      </c>
    </row>
    <row r="2471" spans="1:82" x14ac:dyDescent="0.3">
      <c r="A2471">
        <v>0</v>
      </c>
      <c r="B2471" t="s">
        <v>1505</v>
      </c>
      <c r="C2471" t="s">
        <v>312</v>
      </c>
      <c r="D2471">
        <v>47141</v>
      </c>
      <c r="E2471" s="2">
        <f t="shared" ref="E2471:E2480" si="248">BO2471</f>
        <v>0.70060360989927339</v>
      </c>
      <c r="F2471" s="2" t="s">
        <v>1941</v>
      </c>
      <c r="G2471" s="3">
        <v>23138</v>
      </c>
      <c r="H2471" s="1">
        <v>25.811387621310125</v>
      </c>
      <c r="I2471" s="1">
        <f t="shared" si="245"/>
        <v>-15.204752891370308</v>
      </c>
      <c r="J2471" s="1">
        <v>2.7779776908499998</v>
      </c>
      <c r="K2471" s="1">
        <v>334.60773931599999</v>
      </c>
      <c r="L2471" s="2">
        <v>0.11918011702999998</v>
      </c>
      <c r="M2471" s="2">
        <v>2.6942621457780817E-2</v>
      </c>
      <c r="N2471" s="7">
        <v>0</v>
      </c>
      <c r="O2471" s="2">
        <v>1.0605479675384565E-2</v>
      </c>
      <c r="P2471" s="3">
        <v>431999.29741917009</v>
      </c>
      <c r="Q2471" s="3">
        <v>12595.953506804459</v>
      </c>
      <c r="R2471" s="3">
        <v>318933.96824103489</v>
      </c>
      <c r="S2471" s="3">
        <v>244.58503603660105</v>
      </c>
      <c r="T2471" s="3">
        <v>72325.10881438182</v>
      </c>
      <c r="V2471">
        <v>47141</v>
      </c>
      <c r="W2471" s="2">
        <v>0.82734143375758673</v>
      </c>
      <c r="X2471" s="2">
        <v>0.69243426273969089</v>
      </c>
      <c r="Y2471" s="2">
        <v>0.45630950309963619</v>
      </c>
      <c r="Z2471" s="2">
        <v>0.79221080164638136</v>
      </c>
      <c r="AA2471" s="2">
        <v>0.9644517764926781</v>
      </c>
      <c r="AB2471" s="2">
        <v>0.29418138592529353</v>
      </c>
      <c r="AC2471" s="2">
        <v>2.6942621457780817E-2</v>
      </c>
      <c r="AD2471" s="2">
        <v>0</v>
      </c>
      <c r="AE2471" s="2">
        <v>1.0605479675384565E-2</v>
      </c>
      <c r="AF2471">
        <v>346714.61573689955</v>
      </c>
      <c r="AG2471">
        <v>239.34193101686981</v>
      </c>
      <c r="AH2471">
        <v>44983.575337504917</v>
      </c>
      <c r="AI2471">
        <v>29968.296070002234</v>
      </c>
      <c r="AJ2471">
        <v>3.08794496427674</v>
      </c>
      <c r="AK2471">
        <v>665648.58397793444</v>
      </c>
      <c r="AL2471">
        <v>483.92696705347083</v>
      </c>
      <c r="AM2471">
        <v>90952.576039698266</v>
      </c>
      <c r="AN2471">
        <v>56324.404182190687</v>
      </c>
      <c r="AO2471">
        <v>6.144853029595458</v>
      </c>
      <c r="AP2471">
        <v>318933.96824103489</v>
      </c>
      <c r="AQ2471">
        <v>244.58503603660102</v>
      </c>
      <c r="AR2471">
        <v>45969.000702193349</v>
      </c>
      <c r="AS2471">
        <v>26356.108112188453</v>
      </c>
      <c r="AT2471">
        <v>3.0569080653187179</v>
      </c>
      <c r="AU2471" s="3">
        <v>81189947.95695883</v>
      </c>
      <c r="AV2471" s="3">
        <v>2367283.5020688302</v>
      </c>
      <c r="AW2471">
        <v>425955.27512383001</v>
      </c>
      <c r="AX2471">
        <v>80054034.406772614</v>
      </c>
      <c r="AY2471">
        <v>12419.725850229539</v>
      </c>
      <c r="AZ2471">
        <v>2334163.2762921397</v>
      </c>
      <c r="BA2471">
        <v>857954.5725430001</v>
      </c>
      <c r="BB2471">
        <v>161243982.36373144</v>
      </c>
      <c r="BC2471">
        <v>25015.679357033998</v>
      </c>
      <c r="BD2471">
        <v>4701446.7783609694</v>
      </c>
      <c r="BE2471">
        <v>431999.29741917009</v>
      </c>
      <c r="BF2471">
        <v>81189947.95695883</v>
      </c>
      <c r="BG2471">
        <v>12595.953506804459</v>
      </c>
      <c r="BH2471">
        <v>2367283.5020688302</v>
      </c>
      <c r="BI2471">
        <v>11.720597730199669</v>
      </c>
      <c r="BJ2471">
        <v>37.531985351509796</v>
      </c>
      <c r="BK2471">
        <v>25.811387621310125</v>
      </c>
      <c r="BL2471">
        <v>45.325578432572279</v>
      </c>
      <c r="BM2471">
        <v>30.12082554120197</v>
      </c>
      <c r="BN2471">
        <f t="shared" si="242"/>
        <v>-15.204752891370308</v>
      </c>
      <c r="BO2471">
        <v>0.70060360989927339</v>
      </c>
      <c r="BP2471">
        <v>9.9438132058953924E-2</v>
      </c>
      <c r="BQ2471">
        <v>0.121728360161522</v>
      </c>
      <c r="BR2471">
        <v>0.10714285714285714</v>
      </c>
      <c r="BS2471">
        <v>0.10344827586206896</v>
      </c>
      <c r="BT2471">
        <v>0.5</v>
      </c>
      <c r="BU2471">
        <v>0.43543072572191266</v>
      </c>
      <c r="BV2471">
        <v>0.79221080164638136</v>
      </c>
      <c r="BW2471">
        <v>1.0004686478139815</v>
      </c>
      <c r="BX2471">
        <v>0.29418138592529353</v>
      </c>
      <c r="BY2471">
        <f t="shared" si="243"/>
        <v>4.5370167054719301E-2</v>
      </c>
      <c r="BZ2471">
        <v>0</v>
      </c>
      <c r="CA2471">
        <f t="shared" si="244"/>
        <v>8.1515391728826797E-3</v>
      </c>
      <c r="CC2471">
        <v>4.5370167054719301E-2</v>
      </c>
      <c r="CD2471">
        <v>8.1515391728826797E-3</v>
      </c>
    </row>
    <row r="2472" spans="1:82" x14ac:dyDescent="0.3">
      <c r="A2472">
        <v>0</v>
      </c>
      <c r="B2472" t="s">
        <v>1505</v>
      </c>
      <c r="C2472" t="s">
        <v>1526</v>
      </c>
      <c r="D2472">
        <v>47143</v>
      </c>
      <c r="E2472" s="2">
        <f t="shared" si="248"/>
        <v>0.77697489058655711</v>
      </c>
      <c r="F2472" s="2" t="s">
        <v>1942</v>
      </c>
      <c r="G2472" s="3">
        <v>3277</v>
      </c>
      <c r="H2472" s="1">
        <v>7.3438081744940149</v>
      </c>
      <c r="I2472" s="1">
        <f t="shared" si="245"/>
        <v>-18.882478467850149</v>
      </c>
      <c r="J2472" s="1">
        <v>2.5538788288599998</v>
      </c>
      <c r="K2472" s="1">
        <v>299.22510836999999</v>
      </c>
      <c r="L2472" s="2">
        <v>0.11705740794000019</v>
      </c>
      <c r="M2472" s="2">
        <v>3.729420147803672E-2</v>
      </c>
      <c r="N2472" s="7">
        <v>0</v>
      </c>
      <c r="O2472" s="2">
        <v>2.9279533620742239E-2</v>
      </c>
      <c r="P2472" s="3">
        <v>109494.86355266998</v>
      </c>
      <c r="Q2472" s="3">
        <v>3192.5797536774598</v>
      </c>
      <c r="R2472" s="3">
        <v>82481.310636243958</v>
      </c>
      <c r="S2472" s="3">
        <v>67.308524452885479</v>
      </c>
      <c r="T2472" s="3">
        <v>21694.202820142353</v>
      </c>
      <c r="V2472">
        <v>47143</v>
      </c>
      <c r="W2472" s="2">
        <v>0.68608243067526775</v>
      </c>
      <c r="X2472" s="2">
        <v>0.19701011327299461</v>
      </c>
      <c r="Y2472" s="2">
        <v>0.54113616304482903</v>
      </c>
      <c r="Z2472" s="2">
        <v>0.72830332690679178</v>
      </c>
      <c r="AA2472" s="2">
        <v>0.86246716208234797</v>
      </c>
      <c r="AB2472" s="2">
        <v>0.28894174094445191</v>
      </c>
      <c r="AC2472" s="2">
        <v>3.729420147803672E-2</v>
      </c>
      <c r="AD2472" s="2">
        <v>0</v>
      </c>
      <c r="AE2472" s="2">
        <v>2.9279533620742239E-2</v>
      </c>
      <c r="AF2472">
        <v>63787.483794405191</v>
      </c>
      <c r="AG2472">
        <v>46.373651536199368</v>
      </c>
      <c r="AH2472">
        <v>8715.784311971609</v>
      </c>
      <c r="AI2472">
        <v>7379.7037042212387</v>
      </c>
      <c r="AJ2472">
        <v>0.58884726816088784</v>
      </c>
      <c r="AK2472">
        <v>146268.79443064914</v>
      </c>
      <c r="AL2472">
        <v>113.68217598908485</v>
      </c>
      <c r="AM2472">
        <v>21366.213209736525</v>
      </c>
      <c r="AN2472">
        <v>16423.477626598669</v>
      </c>
      <c r="AO2472">
        <v>1.4153422874713253</v>
      </c>
      <c r="AP2472">
        <v>82481.310636243958</v>
      </c>
      <c r="AQ2472">
        <v>67.308524452885479</v>
      </c>
      <c r="AR2472">
        <v>12650.428897764916</v>
      </c>
      <c r="AS2472">
        <v>9043.7739223774297</v>
      </c>
      <c r="AT2472">
        <v>0.82649501931043745</v>
      </c>
      <c r="AU2472" s="3">
        <v>20578464.656088796</v>
      </c>
      <c r="AV2472" s="3">
        <v>600013.43890614179</v>
      </c>
      <c r="AW2472">
        <v>92146.518141190012</v>
      </c>
      <c r="AX2472">
        <v>17318016.619455252</v>
      </c>
      <c r="AY2472">
        <v>2686.7480230972201</v>
      </c>
      <c r="AZ2472">
        <v>504947.42346089153</v>
      </c>
      <c r="BA2472">
        <v>201641.38169385999</v>
      </c>
      <c r="BB2472">
        <v>37896481.275544047</v>
      </c>
      <c r="BC2472">
        <v>5879.3277767746804</v>
      </c>
      <c r="BD2472">
        <v>1104960.8623670335</v>
      </c>
      <c r="BE2472">
        <v>109494.86355266998</v>
      </c>
      <c r="BF2472">
        <v>20578464.656088796</v>
      </c>
      <c r="BG2472">
        <v>3192.5797536774598</v>
      </c>
      <c r="BH2472">
        <v>600013.43890614179</v>
      </c>
      <c r="BI2472">
        <v>2.7666967592927336</v>
      </c>
      <c r="BJ2472">
        <v>10.110504933786748</v>
      </c>
      <c r="BK2472">
        <v>7.3438081744940149</v>
      </c>
      <c r="BL2472">
        <v>49.707100371886668</v>
      </c>
      <c r="BM2472">
        <v>30.824621904036519</v>
      </c>
      <c r="BN2472">
        <f t="shared" si="242"/>
        <v>-18.882478467850149</v>
      </c>
      <c r="BO2472">
        <v>0.77697489058655711</v>
      </c>
      <c r="BP2472">
        <v>2.6031510650378311E-2</v>
      </c>
      <c r="BQ2472">
        <v>0.17271169501718067</v>
      </c>
      <c r="BR2472">
        <v>3.5714285714285712E-2</v>
      </c>
      <c r="BS2472">
        <v>0.13793103448275862</v>
      </c>
      <c r="BT2472">
        <v>0.61111111111111116</v>
      </c>
      <c r="BU2472">
        <v>0.54075270814502407</v>
      </c>
      <c r="BV2472">
        <v>0.72830332690679178</v>
      </c>
      <c r="BW2472">
        <v>0.89467547933853531</v>
      </c>
      <c r="BX2472">
        <v>0.28894174094445191</v>
      </c>
      <c r="BY2472">
        <f t="shared" si="243"/>
        <v>0.35261560083985627</v>
      </c>
      <c r="BZ2472">
        <v>0</v>
      </c>
      <c r="CA2472">
        <f t="shared" si="244"/>
        <v>2.2944932458162891E-2</v>
      </c>
      <c r="CC2472">
        <v>0.35261560083985627</v>
      </c>
      <c r="CD2472">
        <v>2.2944932458162891E-2</v>
      </c>
    </row>
    <row r="2473" spans="1:82" x14ac:dyDescent="0.3">
      <c r="A2473">
        <v>0</v>
      </c>
      <c r="B2473" t="s">
        <v>1505</v>
      </c>
      <c r="C2473" t="s">
        <v>1527</v>
      </c>
      <c r="D2473">
        <v>47145</v>
      </c>
      <c r="E2473" s="2">
        <f t="shared" si="248"/>
        <v>0.72062962518924745</v>
      </c>
      <c r="F2473" s="2" t="s">
        <v>1941</v>
      </c>
      <c r="G2473" s="3">
        <v>7708</v>
      </c>
      <c r="H2473" s="1">
        <v>20.129329327123767</v>
      </c>
      <c r="I2473" s="1">
        <f t="shared" si="245"/>
        <v>-14.775933267904421</v>
      </c>
      <c r="J2473" s="1">
        <v>2.6197159930699998</v>
      </c>
      <c r="K2473" s="1">
        <v>319.10608720699997</v>
      </c>
      <c r="L2473" s="2">
        <v>0.10089759666000009</v>
      </c>
      <c r="M2473" s="2">
        <v>7.9581178061717744E-2</v>
      </c>
      <c r="N2473" s="7">
        <v>0</v>
      </c>
      <c r="O2473" s="2">
        <v>1.6595469018840653E-2</v>
      </c>
      <c r="P2473" s="3">
        <v>586121.91312848998</v>
      </c>
      <c r="Q2473" s="3">
        <v>17089.760125054621</v>
      </c>
      <c r="R2473" s="3">
        <v>273956.61906526331</v>
      </c>
      <c r="S2473" s="3">
        <v>189.86518698545109</v>
      </c>
      <c r="T2473" s="3">
        <v>78038.301389345113</v>
      </c>
      <c r="V2473">
        <v>47145</v>
      </c>
      <c r="W2473" s="2">
        <v>0.74938103531794953</v>
      </c>
      <c r="X2473" s="2">
        <v>0.54000340921477008</v>
      </c>
      <c r="Y2473" s="2">
        <v>0.38001788365373201</v>
      </c>
      <c r="Z2473" s="2">
        <v>0.74707846423374769</v>
      </c>
      <c r="AA2473" s="2">
        <v>0.91977081380586667</v>
      </c>
      <c r="AB2473" s="2">
        <v>0.24905324446441432</v>
      </c>
      <c r="AC2473" s="2">
        <v>7.9581178061717744E-2</v>
      </c>
      <c r="AD2473" s="2">
        <v>0</v>
      </c>
      <c r="AE2473" s="2">
        <v>1.6595469018840653E-2</v>
      </c>
      <c r="AF2473">
        <v>263400.98998684809</v>
      </c>
      <c r="AG2473">
        <v>181.49967737463879</v>
      </c>
      <c r="AH2473">
        <v>34112.302747066213</v>
      </c>
      <c r="AI2473">
        <v>40815.584933583807</v>
      </c>
      <c r="AJ2473">
        <v>2.34300728901388</v>
      </c>
      <c r="AK2473">
        <v>537357.60905211139</v>
      </c>
      <c r="AL2473">
        <v>371.36486436008988</v>
      </c>
      <c r="AM2473">
        <v>69796.877140040044</v>
      </c>
      <c r="AN2473">
        <v>83169.31192995506</v>
      </c>
      <c r="AO2473">
        <v>4.7895853744018106</v>
      </c>
      <c r="AP2473">
        <v>273956.61906526331</v>
      </c>
      <c r="AQ2473">
        <v>189.86518698545109</v>
      </c>
      <c r="AR2473">
        <v>35684.574392973831</v>
      </c>
      <c r="AS2473">
        <v>42353.726996371253</v>
      </c>
      <c r="AT2473">
        <v>2.4465780853879306</v>
      </c>
      <c r="AU2473" s="3">
        <v>110155752.3533684</v>
      </c>
      <c r="AV2473" s="3">
        <v>3211849.5179027654</v>
      </c>
      <c r="AW2473">
        <v>362843.38146601006</v>
      </c>
      <c r="AX2473">
        <v>68192785.112721935</v>
      </c>
      <c r="AY2473">
        <v>10579.550454136381</v>
      </c>
      <c r="AZ2473">
        <v>1988320.7123503913</v>
      </c>
      <c r="BA2473">
        <v>948965.29459449998</v>
      </c>
      <c r="BB2473">
        <v>178348537.46609032</v>
      </c>
      <c r="BC2473">
        <v>27669.310579191002</v>
      </c>
      <c r="BD2473">
        <v>5200170.2302531572</v>
      </c>
      <c r="BE2473">
        <v>586121.91312848998</v>
      </c>
      <c r="BF2473">
        <v>110155752.3533684</v>
      </c>
      <c r="BG2473">
        <v>17089.760125054621</v>
      </c>
      <c r="BH2473">
        <v>3211849.5179027654</v>
      </c>
      <c r="BI2473">
        <v>8.137515549588894</v>
      </c>
      <c r="BJ2473">
        <v>28.266844876712661</v>
      </c>
      <c r="BK2473">
        <v>20.129329327123767</v>
      </c>
      <c r="BL2473">
        <v>56.678456386364587</v>
      </c>
      <c r="BM2473">
        <v>41.902523118460167</v>
      </c>
      <c r="BN2473">
        <f t="shared" si="242"/>
        <v>-14.775933267904421</v>
      </c>
      <c r="BO2473">
        <v>0.72062962518924745</v>
      </c>
      <c r="BP2473">
        <v>7.1012494686929509E-2</v>
      </c>
      <c r="BQ2473">
        <v>0.14360786022693794</v>
      </c>
      <c r="BR2473">
        <v>5.9523809523809521E-3</v>
      </c>
      <c r="BS2473">
        <v>0.20689655172413793</v>
      </c>
      <c r="BT2473">
        <v>0.55555555555555558</v>
      </c>
      <c r="BU2473">
        <v>0.42315027360384339</v>
      </c>
      <c r="BV2473">
        <v>0.74707846423374769</v>
      </c>
      <c r="BW2473">
        <v>0.95411910145836798</v>
      </c>
      <c r="BX2473">
        <v>0.24905324446441432</v>
      </c>
      <c r="BY2473">
        <f t="shared" si="243"/>
        <v>0.2067583116717005</v>
      </c>
      <c r="BZ2473">
        <v>0</v>
      </c>
      <c r="CA2473">
        <f t="shared" si="244"/>
        <v>1.4966894109562994E-2</v>
      </c>
      <c r="CC2473">
        <v>0.2067583116717005</v>
      </c>
      <c r="CD2473">
        <v>1.4966894109562994E-2</v>
      </c>
    </row>
    <row r="2474" spans="1:82" x14ac:dyDescent="0.3">
      <c r="A2474">
        <v>0</v>
      </c>
      <c r="B2474" t="s">
        <v>1505</v>
      </c>
      <c r="C2474" t="s">
        <v>725</v>
      </c>
      <c r="D2474">
        <v>47147</v>
      </c>
      <c r="E2474" s="2">
        <f t="shared" si="248"/>
        <v>0.65321210301376065</v>
      </c>
      <c r="F2474" s="2" t="s">
        <v>1940</v>
      </c>
      <c r="G2474" s="3">
        <v>15279</v>
      </c>
      <c r="H2474" s="1">
        <v>13.122944115375496</v>
      </c>
      <c r="I2474" s="1">
        <f t="shared" si="245"/>
        <v>-13.494405464703515</v>
      </c>
      <c r="J2474" s="1">
        <v>2.8742752088099999</v>
      </c>
      <c r="K2474" s="1">
        <v>299.47406190200002</v>
      </c>
      <c r="L2474" s="2">
        <v>0.11259551089000008</v>
      </c>
      <c r="M2474" s="2">
        <v>6.8319024852165396E-3</v>
      </c>
      <c r="N2474" s="7">
        <v>0</v>
      </c>
      <c r="O2474" s="2">
        <v>3.0515620906020565E-3</v>
      </c>
      <c r="P2474" s="3">
        <v>226636.93153248006</v>
      </c>
      <c r="Q2474" s="3">
        <v>6608.1317019782418</v>
      </c>
      <c r="R2474" s="3">
        <v>130890.87639818576</v>
      </c>
      <c r="S2474" s="3">
        <v>95.470249007085016</v>
      </c>
      <c r="T2474" s="3">
        <v>35547.861009968008</v>
      </c>
      <c r="V2474">
        <v>47147</v>
      </c>
      <c r="W2474" s="2">
        <v>0.70336054662291037</v>
      </c>
      <c r="X2474" s="2">
        <v>0.35204523936566934</v>
      </c>
      <c r="Y2474" s="2">
        <v>0.42932224827620652</v>
      </c>
      <c r="Z2474" s="2">
        <v>0.81967248146869343</v>
      </c>
      <c r="AA2474" s="2">
        <v>0.86318472969358251</v>
      </c>
      <c r="AB2474" s="2">
        <v>0.27792809965313986</v>
      </c>
      <c r="AC2474" s="2">
        <v>6.8319024852165396E-3</v>
      </c>
      <c r="AD2474" s="2">
        <v>0</v>
      </c>
      <c r="AE2474" s="2">
        <v>3.0515620906020565E-3</v>
      </c>
      <c r="AF2474">
        <v>125856.89297357408</v>
      </c>
      <c r="AG2474">
        <v>82.132583269741048</v>
      </c>
      <c r="AH2474">
        <v>15436.564882222336</v>
      </c>
      <c r="AI2474">
        <v>17692.039528003999</v>
      </c>
      <c r="AJ2474">
        <v>1.0788465550517286</v>
      </c>
      <c r="AK2474">
        <v>256747.76937175984</v>
      </c>
      <c r="AL2474">
        <v>177.60283227682606</v>
      </c>
      <c r="AM2474">
        <v>33379.902768962551</v>
      </c>
      <c r="AN2474">
        <v>35296.562651231805</v>
      </c>
      <c r="AO2474">
        <v>2.2899185414424812</v>
      </c>
      <c r="AP2474">
        <v>130890.87639818576</v>
      </c>
      <c r="AQ2474">
        <v>95.470249007085016</v>
      </c>
      <c r="AR2474">
        <v>17943.337886740213</v>
      </c>
      <c r="AS2474">
        <v>17604.523123227806</v>
      </c>
      <c r="AT2474">
        <v>1.2110719863907526</v>
      </c>
      <c r="AU2474" s="3">
        <v>42594144.912214302</v>
      </c>
      <c r="AV2474" s="3">
        <v>1241932.2720697909</v>
      </c>
      <c r="AW2474">
        <v>197409.34328638</v>
      </c>
      <c r="AX2474">
        <v>37101111.977242254</v>
      </c>
      <c r="AY2474">
        <v>5755.9327635464397</v>
      </c>
      <c r="AZ2474">
        <v>1081770.0035809178</v>
      </c>
      <c r="BA2474">
        <v>424046.27481886005</v>
      </c>
      <c r="BB2474">
        <v>79695256.889456555</v>
      </c>
      <c r="BC2474">
        <v>12364.064465524682</v>
      </c>
      <c r="BD2474">
        <v>2323702.2756507085</v>
      </c>
      <c r="BE2474">
        <v>226636.93153248006</v>
      </c>
      <c r="BF2474">
        <v>42594144.912214302</v>
      </c>
      <c r="BG2474">
        <v>6608.1317019782418</v>
      </c>
      <c r="BH2474">
        <v>1241932.2720697909</v>
      </c>
      <c r="BI2474">
        <v>5.1681586060127804</v>
      </c>
      <c r="BJ2474">
        <v>18.291102721388278</v>
      </c>
      <c r="BK2474">
        <v>13.122944115375496</v>
      </c>
      <c r="BL2474">
        <v>40.251245207058609</v>
      </c>
      <c r="BM2474">
        <v>26.756839742355094</v>
      </c>
      <c r="BN2474">
        <f t="shared" si="242"/>
        <v>-13.494405464703515</v>
      </c>
      <c r="BO2474">
        <v>0.65321210301376065</v>
      </c>
      <c r="BP2474">
        <v>4.0880940873410689E-2</v>
      </c>
      <c r="BQ2474">
        <v>0.12955270771353183</v>
      </c>
      <c r="BR2474">
        <v>0.16666666666666666</v>
      </c>
      <c r="BS2474">
        <v>0.13793103448275862</v>
      </c>
      <c r="BT2474">
        <v>0.33333333333333331</v>
      </c>
      <c r="BU2474">
        <v>0.38645013218311108</v>
      </c>
      <c r="BV2474">
        <v>0.81967248146869343</v>
      </c>
      <c r="BW2474">
        <v>0.89541984408047981</v>
      </c>
      <c r="BX2474">
        <v>0.27792809965313986</v>
      </c>
      <c r="BY2474">
        <f t="shared" si="243"/>
        <v>2.4382913027923295E-2</v>
      </c>
      <c r="BZ2474">
        <v>0</v>
      </c>
      <c r="CA2474">
        <f t="shared" si="244"/>
        <v>2.4984270088997608E-3</v>
      </c>
      <c r="CC2474">
        <v>2.4382913027923295E-2</v>
      </c>
      <c r="CD2474">
        <v>2.4984270088997608E-3</v>
      </c>
    </row>
    <row r="2475" spans="1:82" x14ac:dyDescent="0.3">
      <c r="A2475">
        <v>0</v>
      </c>
      <c r="B2475" t="s">
        <v>1505</v>
      </c>
      <c r="C2475" t="s">
        <v>1261</v>
      </c>
      <c r="D2475">
        <v>47149</v>
      </c>
      <c r="E2475" s="2">
        <f t="shared" si="248"/>
        <v>0.66005371528143553</v>
      </c>
      <c r="F2475" s="2" t="s">
        <v>1940</v>
      </c>
      <c r="G2475" s="3">
        <v>208154</v>
      </c>
      <c r="H2475" s="1">
        <v>33.443583672273206</v>
      </c>
      <c r="I2475" s="1">
        <f t="shared" si="245"/>
        <v>-10.725770734544945</v>
      </c>
      <c r="J2475" s="1">
        <v>2.6622962745800001</v>
      </c>
      <c r="K2475" s="1">
        <v>309.45615919300002</v>
      </c>
      <c r="L2475" s="2">
        <v>0.11850256421999994</v>
      </c>
      <c r="M2475" s="2">
        <v>0.22226951737377559</v>
      </c>
      <c r="N2475" s="7">
        <v>0</v>
      </c>
      <c r="O2475" s="2">
        <v>2.1019503913662836E-3</v>
      </c>
      <c r="P2475" s="3">
        <v>328874.77111490001</v>
      </c>
      <c r="Q2475" s="3">
        <v>9589.115888086204</v>
      </c>
      <c r="R2475" s="3">
        <v>328519.84898887773</v>
      </c>
      <c r="S2475" s="3">
        <v>244.42474398959942</v>
      </c>
      <c r="T2475" s="3">
        <v>86998.056168688025</v>
      </c>
      <c r="V2475">
        <v>47149</v>
      </c>
      <c r="W2475" s="2">
        <v>0.88804127670111876</v>
      </c>
      <c r="X2475" s="2">
        <v>0.89718087005770375</v>
      </c>
      <c r="Y2475" s="2">
        <v>0.40939682330235294</v>
      </c>
      <c r="Z2475" s="2">
        <v>0.75922131155051087</v>
      </c>
      <c r="AA2475" s="2">
        <v>0.89195648340468192</v>
      </c>
      <c r="AB2475" s="2">
        <v>0.292508930572416</v>
      </c>
      <c r="AC2475" s="2">
        <v>0.22226951737377559</v>
      </c>
      <c r="AD2475" s="2">
        <v>0</v>
      </c>
      <c r="AE2475" s="2">
        <v>2.1019503913662836E-3</v>
      </c>
      <c r="AF2475">
        <v>709656.98150245566</v>
      </c>
      <c r="AG2475">
        <v>524.2925902978551</v>
      </c>
      <c r="AH2475">
        <v>98539.170024899766</v>
      </c>
      <c r="AI2475">
        <v>88967.942527426334</v>
      </c>
      <c r="AJ2475">
        <v>6.625289568541108</v>
      </c>
      <c r="AK2475">
        <v>1038176.8304913334</v>
      </c>
      <c r="AL2475">
        <v>768.71733428745461</v>
      </c>
      <c r="AM2475">
        <v>144478.04433285174</v>
      </c>
      <c r="AN2475">
        <v>130027.12438816232</v>
      </c>
      <c r="AO2475">
        <v>9.7075175062806096</v>
      </c>
      <c r="AP2475">
        <v>328519.84898887773</v>
      </c>
      <c r="AQ2475">
        <v>244.42474398959951</v>
      </c>
      <c r="AR2475">
        <v>45938.874307951977</v>
      </c>
      <c r="AS2475">
        <v>41059.181860735989</v>
      </c>
      <c r="AT2475">
        <v>3.0822279377395017</v>
      </c>
      <c r="AU2475" s="3">
        <v>61808724.48333431</v>
      </c>
      <c r="AV2475" s="3">
        <v>1802178.4400069211</v>
      </c>
      <c r="AW2475">
        <v>855753.77282720001</v>
      </c>
      <c r="AX2475">
        <v>160830364.06514397</v>
      </c>
      <c r="AY2475">
        <v>24951.509875593598</v>
      </c>
      <c r="AZ2475">
        <v>4689386.7660190603</v>
      </c>
      <c r="BA2475">
        <v>1184628.5439420999</v>
      </c>
      <c r="BB2475">
        <v>222639088.54847825</v>
      </c>
      <c r="BC2475">
        <v>34540.625763679804</v>
      </c>
      <c r="BD2475">
        <v>6491565.2060259823</v>
      </c>
      <c r="BE2475">
        <v>328874.77111490001</v>
      </c>
      <c r="BF2475">
        <v>61808724.48333431</v>
      </c>
      <c r="BG2475">
        <v>9589.115888086204</v>
      </c>
      <c r="BH2475">
        <v>1802178.4400069211</v>
      </c>
      <c r="BI2475">
        <v>21.156042328454777</v>
      </c>
      <c r="BJ2475">
        <v>54.59962600072798</v>
      </c>
      <c r="BK2475">
        <v>33.443583672273206</v>
      </c>
      <c r="BL2475">
        <v>32.542438693526414</v>
      </c>
      <c r="BM2475">
        <v>21.816667958981469</v>
      </c>
      <c r="BN2475">
        <f t="shared" si="242"/>
        <v>-10.725770734544945</v>
      </c>
      <c r="BO2475">
        <v>0.66005371528143553</v>
      </c>
      <c r="BP2475">
        <v>0.16910036051217192</v>
      </c>
      <c r="BQ2475">
        <v>0.17605224524853627</v>
      </c>
      <c r="BR2475">
        <v>0.23214285714285715</v>
      </c>
      <c r="BS2475">
        <v>3.4482758620689655E-2</v>
      </c>
      <c r="BT2475">
        <v>0.33333333333333331</v>
      </c>
      <c r="BU2475">
        <v>0.30716251478973233</v>
      </c>
      <c r="BV2475">
        <v>0.75922131155051087</v>
      </c>
      <c r="BW2475">
        <v>0.92526606162311409</v>
      </c>
      <c r="BX2475">
        <v>0.292508930572416</v>
      </c>
      <c r="BY2475">
        <f t="shared" si="243"/>
        <v>0.14585006418241048</v>
      </c>
      <c r="BZ2475">
        <v>0</v>
      </c>
      <c r="CA2475">
        <f t="shared" si="244"/>
        <v>1.6395568074735023E-3</v>
      </c>
      <c r="CC2475">
        <v>0.14585006418241048</v>
      </c>
      <c r="CD2475">
        <v>1.6395568074735023E-3</v>
      </c>
    </row>
    <row r="2476" spans="1:82" x14ac:dyDescent="0.3">
      <c r="A2476">
        <v>0</v>
      </c>
      <c r="B2476" t="s">
        <v>1505</v>
      </c>
      <c r="C2476" t="s">
        <v>135</v>
      </c>
      <c r="D2476">
        <v>47151</v>
      </c>
      <c r="E2476" s="2">
        <f t="shared" si="248"/>
        <v>0.67890071175975852</v>
      </c>
      <c r="F2476" s="2" t="s">
        <v>1940</v>
      </c>
      <c r="G2476" s="3">
        <v>1349</v>
      </c>
      <c r="H2476" s="1">
        <v>1.6222944419848788</v>
      </c>
      <c r="I2476" s="1">
        <f t="shared" si="245"/>
        <v>-14.639619213457685</v>
      </c>
      <c r="J2476" s="1">
        <v>2.7294419516900001</v>
      </c>
      <c r="K2476" s="1">
        <v>304.57270755500002</v>
      </c>
      <c r="L2476" s="2">
        <v>9.314085314999998E-2</v>
      </c>
      <c r="M2476" s="2">
        <v>1.1871000136012857E-2</v>
      </c>
      <c r="N2476" s="7">
        <v>0</v>
      </c>
      <c r="O2476" s="2">
        <v>3.0968765481047995E-2</v>
      </c>
      <c r="P2476" s="3">
        <v>37778.161855004015</v>
      </c>
      <c r="Q2476" s="3">
        <v>1101.5109819413519</v>
      </c>
      <c r="R2476" s="3">
        <v>37512.450270508489</v>
      </c>
      <c r="S2476" s="3">
        <v>28.115521409918124</v>
      </c>
      <c r="T2476" s="3">
        <v>7642.0798314912154</v>
      </c>
      <c r="V2476">
        <v>47151</v>
      </c>
      <c r="W2476" s="2">
        <v>0.61221581381275625</v>
      </c>
      <c r="X2476" s="2">
        <v>4.3520800677723508E-2</v>
      </c>
      <c r="Y2476" s="2">
        <v>0.42289700707837302</v>
      </c>
      <c r="Z2476" s="2">
        <v>0.77836960452118842</v>
      </c>
      <c r="AA2476" s="2">
        <v>0.87788073722704418</v>
      </c>
      <c r="AB2476" s="2">
        <v>0.22990668199322239</v>
      </c>
      <c r="AC2476" s="2">
        <v>1.1871000136012857E-2</v>
      </c>
      <c r="AD2476" s="2">
        <v>0</v>
      </c>
      <c r="AE2476" s="2">
        <v>3.0968765481047995E-2</v>
      </c>
      <c r="AF2476">
        <v>47972.322327200338</v>
      </c>
      <c r="AG2476">
        <v>34.695484360491903</v>
      </c>
      <c r="AH2476">
        <v>6520.9089271173507</v>
      </c>
      <c r="AI2476">
        <v>3062.1654503524469</v>
      </c>
      <c r="AJ2476">
        <v>0.44125186564721952</v>
      </c>
      <c r="AK2476">
        <v>85484.772597708827</v>
      </c>
      <c r="AL2476">
        <v>62.81100577041002</v>
      </c>
      <c r="AM2476">
        <v>11805.134178091615</v>
      </c>
      <c r="AN2476">
        <v>5420.0200308693984</v>
      </c>
      <c r="AO2476">
        <v>0.79502149790612986</v>
      </c>
      <c r="AP2476">
        <v>37512.450270508489</v>
      </c>
      <c r="AQ2476">
        <v>28.115521409918117</v>
      </c>
      <c r="AR2476">
        <v>5284.2252509742648</v>
      </c>
      <c r="AS2476">
        <v>2357.8545805169515</v>
      </c>
      <c r="AT2476">
        <v>0.35376963225891034</v>
      </c>
      <c r="AU2476" s="3">
        <v>7100027.7390294541</v>
      </c>
      <c r="AV2476" s="3">
        <v>207017.97394605767</v>
      </c>
      <c r="AW2476">
        <v>54141.715998676002</v>
      </c>
      <c r="AX2476">
        <v>10175394.104791168</v>
      </c>
      <c r="AY2476">
        <v>1578.628811602488</v>
      </c>
      <c r="AZ2476">
        <v>296687.49885257159</v>
      </c>
      <c r="BA2476">
        <v>91919.877853680024</v>
      </c>
      <c r="BB2476">
        <v>17275421.843820624</v>
      </c>
      <c r="BC2476">
        <v>2680.1397935438399</v>
      </c>
      <c r="BD2476">
        <v>503705.47279862926</v>
      </c>
      <c r="BE2476">
        <v>37778.161855004015</v>
      </c>
      <c r="BF2476">
        <v>7100027.7390294541</v>
      </c>
      <c r="BG2476">
        <v>1101.5109819413519</v>
      </c>
      <c r="BH2476">
        <v>207017.97394605767</v>
      </c>
      <c r="BI2476">
        <v>1.067303042901959</v>
      </c>
      <c r="BJ2476">
        <v>2.6895974848868378</v>
      </c>
      <c r="BK2476">
        <v>1.6222944419848788</v>
      </c>
      <c r="BL2476">
        <v>47.764177151010642</v>
      </c>
      <c r="BM2476">
        <v>33.124557937552957</v>
      </c>
      <c r="BN2476">
        <f t="shared" si="242"/>
        <v>-14.639619213457685</v>
      </c>
      <c r="BO2476">
        <v>0.67890071175975852</v>
      </c>
      <c r="BP2476">
        <v>8.774549693372562E-3</v>
      </c>
      <c r="BQ2476">
        <v>8.8889688921956977E-2</v>
      </c>
      <c r="BR2476">
        <v>6.5476190476190479E-2</v>
      </c>
      <c r="BS2476">
        <v>0.10344827586206896</v>
      </c>
      <c r="BT2476">
        <v>0.5</v>
      </c>
      <c r="BU2476">
        <v>0.41924653849693966</v>
      </c>
      <c r="BV2476">
        <v>0.77836960452118842</v>
      </c>
      <c r="BW2476">
        <v>0.91066466517328237</v>
      </c>
      <c r="BX2476">
        <v>0.22990668199322239</v>
      </c>
      <c r="BY2476">
        <f t="shared" si="243"/>
        <v>0.1748478883051397</v>
      </c>
      <c r="BZ2476">
        <v>0</v>
      </c>
      <c r="CA2476">
        <f t="shared" si="244"/>
        <v>2.9987070054372639E-2</v>
      </c>
      <c r="CC2476">
        <v>0.1748478883051397</v>
      </c>
      <c r="CD2476">
        <v>2.9987070054372639E-2</v>
      </c>
    </row>
    <row r="2477" spans="1:82" x14ac:dyDescent="0.3">
      <c r="A2477">
        <v>0</v>
      </c>
      <c r="B2477" t="s">
        <v>1505</v>
      </c>
      <c r="C2477" t="s">
        <v>1528</v>
      </c>
      <c r="D2477">
        <v>47153</v>
      </c>
      <c r="E2477" s="2">
        <f t="shared" si="248"/>
        <v>0.71188809599181213</v>
      </c>
      <c r="F2477" s="2" t="s">
        <v>1941</v>
      </c>
      <c r="G2477" s="3">
        <v>1707</v>
      </c>
      <c r="H2477" s="1">
        <v>2.7146036427468441</v>
      </c>
      <c r="I2477" s="1">
        <f t="shared" si="245"/>
        <v>-14.636457816706645</v>
      </c>
      <c r="J2477" s="1">
        <v>2.4870130509299999</v>
      </c>
      <c r="K2477" s="1">
        <v>280.39727524900002</v>
      </c>
      <c r="L2477" s="2">
        <v>0.12353502639000014</v>
      </c>
      <c r="M2477" s="2">
        <v>1.3879314839867696E-2</v>
      </c>
      <c r="N2477" s="7">
        <v>0</v>
      </c>
      <c r="O2477" s="2">
        <v>3.8351891734128354E-2</v>
      </c>
      <c r="P2477" s="3">
        <v>33209.375639106009</v>
      </c>
      <c r="Q2477" s="3">
        <v>968.2972959428281</v>
      </c>
      <c r="R2477" s="3">
        <v>14321.699088910169</v>
      </c>
      <c r="S2477" s="3">
        <v>11.315750840602808</v>
      </c>
      <c r="T2477" s="3">
        <v>3093.2161982166881</v>
      </c>
      <c r="V2477">
        <v>47153</v>
      </c>
      <c r="W2477" s="2">
        <v>0.60511163112505495</v>
      </c>
      <c r="X2477" s="2">
        <v>7.2823848123686502E-2</v>
      </c>
      <c r="Y2477" s="2">
        <v>0.42019820725430707</v>
      </c>
      <c r="Z2477" s="2">
        <v>0.70923485428690336</v>
      </c>
      <c r="AA2477" s="2">
        <v>0.80819902967699631</v>
      </c>
      <c r="AB2477" s="2">
        <v>0.30493094132958459</v>
      </c>
      <c r="AC2477" s="2">
        <v>1.3879314839867696E-2</v>
      </c>
      <c r="AD2477" s="2">
        <v>0</v>
      </c>
      <c r="AE2477" s="2">
        <v>3.8351891734128354E-2</v>
      </c>
      <c r="AF2477">
        <v>24130.172473092523</v>
      </c>
      <c r="AG2477">
        <v>17.726103257819389</v>
      </c>
      <c r="AH2477">
        <v>3331.5662573237405</v>
      </c>
      <c r="AI2477">
        <v>1682.8301712462214</v>
      </c>
      <c r="AJ2477">
        <v>0.2243802554182654</v>
      </c>
      <c r="AK2477">
        <v>38451.871562002692</v>
      </c>
      <c r="AL2477">
        <v>29.041854098422192</v>
      </c>
      <c r="AM2477">
        <v>5458.326613422033</v>
      </c>
      <c r="AN2477">
        <v>2649.2860133646168</v>
      </c>
      <c r="AO2477">
        <v>0.36459827185584293</v>
      </c>
      <c r="AP2477">
        <v>14321.699088910169</v>
      </c>
      <c r="AQ2477">
        <v>11.315750840602803</v>
      </c>
      <c r="AR2477">
        <v>2126.7603560982925</v>
      </c>
      <c r="AS2477">
        <v>966.45584211839537</v>
      </c>
      <c r="AT2477">
        <v>0.14021801643757753</v>
      </c>
      <c r="AU2477" s="3">
        <v>6241370.0576135833</v>
      </c>
      <c r="AV2477" s="3">
        <v>181981.79379949512</v>
      </c>
      <c r="AW2477">
        <v>41880.128838698001</v>
      </c>
      <c r="AX2477">
        <v>7870951.4139449019</v>
      </c>
      <c r="AY2477">
        <v>1221.1134575049239</v>
      </c>
      <c r="AZ2477">
        <v>229496.06320347538</v>
      </c>
      <c r="BA2477">
        <v>75089.504477804003</v>
      </c>
      <c r="BB2477">
        <v>14112321.471558483</v>
      </c>
      <c r="BC2477">
        <v>2189.4107534477521</v>
      </c>
      <c r="BD2477">
        <v>411477.85700297053</v>
      </c>
      <c r="BE2477">
        <v>33209.375639106009</v>
      </c>
      <c r="BF2477">
        <v>6241370.0576135833</v>
      </c>
      <c r="BG2477">
        <v>968.2972959428281</v>
      </c>
      <c r="BH2477">
        <v>181981.79379949512</v>
      </c>
      <c r="BI2477">
        <v>1.647611720587832</v>
      </c>
      <c r="BJ2477">
        <v>4.3622153633346761</v>
      </c>
      <c r="BK2477">
        <v>2.7146036427468441</v>
      </c>
      <c r="BL2477">
        <v>47.971835211169626</v>
      </c>
      <c r="BM2477">
        <v>33.335377394462981</v>
      </c>
      <c r="BN2477">
        <f t="shared" si="242"/>
        <v>-14.636457816706645</v>
      </c>
      <c r="BO2477">
        <v>0.71188809599181213</v>
      </c>
      <c r="BP2477">
        <v>1.4203567183540678E-2</v>
      </c>
      <c r="BQ2477">
        <v>0.15828664500491446</v>
      </c>
      <c r="BR2477">
        <v>0.10714285714285714</v>
      </c>
      <c r="BS2477">
        <v>0.10344827586206896</v>
      </c>
      <c r="BT2477">
        <v>0.5</v>
      </c>
      <c r="BU2477">
        <v>0.41915600303796607</v>
      </c>
      <c r="BV2477">
        <v>0.70923485428690336</v>
      </c>
      <c r="BW2477">
        <v>0.83838073617945674</v>
      </c>
      <c r="BX2477">
        <v>0.30493094132958459</v>
      </c>
      <c r="BY2477">
        <f t="shared" si="243"/>
        <v>0.29472737070693317</v>
      </c>
      <c r="BZ2477">
        <v>0</v>
      </c>
      <c r="CA2477">
        <f t="shared" si="244"/>
        <v>2.8614031045898609E-2</v>
      </c>
      <c r="CC2477">
        <v>0.29472737070693317</v>
      </c>
      <c r="CD2477">
        <v>2.8614031045898609E-2</v>
      </c>
    </row>
    <row r="2478" spans="1:82" x14ac:dyDescent="0.3">
      <c r="A2478">
        <v>0</v>
      </c>
      <c r="B2478" t="s">
        <v>1505</v>
      </c>
      <c r="C2478" t="s">
        <v>138</v>
      </c>
      <c r="D2478">
        <v>47155</v>
      </c>
      <c r="E2478" s="2">
        <f t="shared" si="248"/>
        <v>0.69173242145960545</v>
      </c>
      <c r="F2478" s="2" t="s">
        <v>1941</v>
      </c>
      <c r="G2478" s="3">
        <v>27393</v>
      </c>
      <c r="H2478" s="1">
        <v>19.750095280935145</v>
      </c>
      <c r="I2478" s="1">
        <f t="shared" si="245"/>
        <v>-15.583366944950996</v>
      </c>
      <c r="J2478" s="1">
        <v>2.73791320027</v>
      </c>
      <c r="K2478" s="1">
        <v>228.31228049000001</v>
      </c>
      <c r="L2478" s="2">
        <v>8.9332653349999847E-2</v>
      </c>
      <c r="M2478" s="2">
        <v>5.4856138684787885E-2</v>
      </c>
      <c r="N2478" s="7">
        <v>0</v>
      </c>
      <c r="O2478" s="2">
        <v>1.2504573965418344E-2</v>
      </c>
      <c r="P2478" s="3">
        <v>540126.11486268009</v>
      </c>
      <c r="Q2478" s="3">
        <v>15748.64466508584</v>
      </c>
      <c r="R2478" s="3">
        <v>323147.51824180206</v>
      </c>
      <c r="S2478" s="3">
        <v>245.13173982023122</v>
      </c>
      <c r="T2478" s="3">
        <v>90742.52429982851</v>
      </c>
      <c r="V2478">
        <v>47155</v>
      </c>
      <c r="W2478" s="2">
        <v>0.69499633008948236</v>
      </c>
      <c r="X2478" s="2">
        <v>0.52982981254375627</v>
      </c>
      <c r="Y2478" s="2">
        <v>0.46275449205488978</v>
      </c>
      <c r="Z2478" s="2">
        <v>0.78078539592606977</v>
      </c>
      <c r="AA2478" s="2">
        <v>0.65807259857108147</v>
      </c>
      <c r="AB2478" s="2">
        <v>0.22050661155393542</v>
      </c>
      <c r="AC2478" s="2">
        <v>5.4856138684787885E-2</v>
      </c>
      <c r="AD2478" s="2">
        <v>0</v>
      </c>
      <c r="AE2478" s="2">
        <v>1.2504573965418344E-2</v>
      </c>
      <c r="AF2478">
        <v>209665.22206034506</v>
      </c>
      <c r="AG2478">
        <v>155.32309056718711</v>
      </c>
      <c r="AH2478">
        <v>29192.494254969006</v>
      </c>
      <c r="AI2478">
        <v>29291.206457885528</v>
      </c>
      <c r="AJ2478">
        <v>1.9611626594757667</v>
      </c>
      <c r="AK2478">
        <v>532812.74030214711</v>
      </c>
      <c r="AL2478">
        <v>400.45483038741833</v>
      </c>
      <c r="AM2478">
        <v>75264.246241626985</v>
      </c>
      <c r="AN2478">
        <v>73961.978771056092</v>
      </c>
      <c r="AO2478">
        <v>5.0346688450097137</v>
      </c>
      <c r="AP2478">
        <v>323147.51824180206</v>
      </c>
      <c r="AQ2478">
        <v>245.13173982023122</v>
      </c>
      <c r="AR2478">
        <v>46071.751986657982</v>
      </c>
      <c r="AS2478">
        <v>44670.772313170564</v>
      </c>
      <c r="AT2478">
        <v>3.0735061855339469</v>
      </c>
      <c r="AU2478" s="3">
        <v>101511302.02729209</v>
      </c>
      <c r="AV2478" s="3">
        <v>2959800.2783562327</v>
      </c>
      <c r="AW2478">
        <v>383815.45094941999</v>
      </c>
      <c r="AX2478">
        <v>72134275.851433992</v>
      </c>
      <c r="AY2478">
        <v>11191.04036565396</v>
      </c>
      <c r="AZ2478">
        <v>2103244.1263210052</v>
      </c>
      <c r="BA2478">
        <v>923941.56581210007</v>
      </c>
      <c r="BB2478">
        <v>173645577.87872609</v>
      </c>
      <c r="BC2478">
        <v>26939.685030739798</v>
      </c>
      <c r="BD2478">
        <v>5063044.4046772374</v>
      </c>
      <c r="BE2478">
        <v>540126.11486268009</v>
      </c>
      <c r="BF2478">
        <v>101511302.02729209</v>
      </c>
      <c r="BG2478">
        <v>15748.64466508584</v>
      </c>
      <c r="BH2478">
        <v>2959800.2783562327</v>
      </c>
      <c r="BI2478">
        <v>6.9983396391389379</v>
      </c>
      <c r="BJ2478">
        <v>26.748434920074082</v>
      </c>
      <c r="BK2478">
        <v>19.750095280935145</v>
      </c>
      <c r="BL2478">
        <v>46.06837286849975</v>
      </c>
      <c r="BM2478">
        <v>30.485005923548755</v>
      </c>
      <c r="BN2478">
        <f t="shared" si="242"/>
        <v>-15.583366944950996</v>
      </c>
      <c r="BO2478">
        <v>0.69173242145960545</v>
      </c>
      <c r="BP2478">
        <v>5.8622451143840487E-2</v>
      </c>
      <c r="BQ2478">
        <v>0.10458129233071246</v>
      </c>
      <c r="BR2478">
        <v>5.9523809523809521E-3</v>
      </c>
      <c r="BS2478">
        <v>0.2413793103448276</v>
      </c>
      <c r="BT2478">
        <v>0.72222222222222221</v>
      </c>
      <c r="BU2478">
        <v>0.44627340059449955</v>
      </c>
      <c r="BV2478">
        <v>0.78078539592606977</v>
      </c>
      <c r="BW2478">
        <v>0.6826479238289227</v>
      </c>
      <c r="BX2478">
        <v>0.22050661155393542</v>
      </c>
      <c r="BY2478">
        <f t="shared" si="243"/>
        <v>0.14717280282919482</v>
      </c>
      <c r="BZ2478">
        <v>0</v>
      </c>
      <c r="CA2478">
        <f t="shared" si="244"/>
        <v>1.2753478974991713E-2</v>
      </c>
      <c r="CC2478">
        <v>0.14717280282919482</v>
      </c>
      <c r="CD2478">
        <v>1.2753478974991713E-2</v>
      </c>
    </row>
    <row r="2479" spans="1:82" x14ac:dyDescent="0.3">
      <c r="A2479">
        <v>0</v>
      </c>
      <c r="B2479" t="s">
        <v>1505</v>
      </c>
      <c r="C2479" t="s">
        <v>63</v>
      </c>
      <c r="D2479">
        <v>47157</v>
      </c>
      <c r="E2479" s="2">
        <f t="shared" si="248"/>
        <v>0.65949414341665369</v>
      </c>
      <c r="F2479" s="2" t="s">
        <v>1940</v>
      </c>
      <c r="G2479" s="3">
        <v>241649</v>
      </c>
      <c r="H2479" s="1">
        <v>36.264765108685907</v>
      </c>
      <c r="I2479" s="1">
        <f t="shared" si="245"/>
        <v>-15.361817394892732</v>
      </c>
      <c r="J2479" s="1">
        <v>2.73192651969</v>
      </c>
      <c r="K2479" s="1">
        <v>234.88680379600001</v>
      </c>
      <c r="L2479" s="2">
        <v>0.10897859899999984</v>
      </c>
      <c r="M2479" s="2">
        <v>0.22962350644051877</v>
      </c>
      <c r="N2479" s="7">
        <v>0</v>
      </c>
      <c r="O2479" s="2">
        <v>3.0634135902366326E-3</v>
      </c>
      <c r="P2479" s="3">
        <v>709167.12940159987</v>
      </c>
      <c r="Q2479" s="3">
        <v>20677.432217740785</v>
      </c>
      <c r="R2479" s="3">
        <v>266079.07379313279</v>
      </c>
      <c r="S2479" s="3">
        <v>221.05758765894376</v>
      </c>
      <c r="T2479" s="3">
        <v>108946.79686545441</v>
      </c>
      <c r="V2479">
        <v>47157</v>
      </c>
      <c r="W2479" s="2">
        <v>0.85861545537846828</v>
      </c>
      <c r="X2479" s="2">
        <v>0.97286384830892014</v>
      </c>
      <c r="Y2479" s="2">
        <v>0.42884989122582817</v>
      </c>
      <c r="Z2479" s="2">
        <v>0.77907814210718418</v>
      </c>
      <c r="AA2479" s="2">
        <v>0.67702258070546362</v>
      </c>
      <c r="AB2479" s="2">
        <v>0.26900019977280909</v>
      </c>
      <c r="AC2479" s="2">
        <v>0.22962350644051877</v>
      </c>
      <c r="AD2479" s="2">
        <v>0</v>
      </c>
      <c r="AE2479" s="2">
        <v>3.0634135902366326E-3</v>
      </c>
      <c r="AF2479">
        <v>5059107.9510992542</v>
      </c>
      <c r="AG2479">
        <v>3335.4355892565532</v>
      </c>
      <c r="AH2479">
        <v>626884.79814321315</v>
      </c>
      <c r="AI2479">
        <v>1419598.7067233766</v>
      </c>
      <c r="AJ2479">
        <v>43.667346668095909</v>
      </c>
      <c r="AK2479">
        <v>5325187.024892387</v>
      </c>
      <c r="AL2479">
        <v>3556.4931769154973</v>
      </c>
      <c r="AM2479">
        <v>668431.88772394485</v>
      </c>
      <c r="AN2479">
        <v>1486998.4140080994</v>
      </c>
      <c r="AO2479">
        <v>46.368340929695385</v>
      </c>
      <c r="AP2479">
        <v>266079.07379313279</v>
      </c>
      <c r="AQ2479">
        <v>221.05758765894416</v>
      </c>
      <c r="AR2479">
        <v>41547.089580731699</v>
      </c>
      <c r="AS2479">
        <v>67399.70728472271</v>
      </c>
      <c r="AT2479">
        <v>2.700994261599476</v>
      </c>
      <c r="AU2479" s="3">
        <v>133280870.29973668</v>
      </c>
      <c r="AV2479" s="3">
        <v>3886116.6110022031</v>
      </c>
      <c r="AW2479">
        <v>3866130.7443359005</v>
      </c>
      <c r="AX2479">
        <v>726600612.09048915</v>
      </c>
      <c r="AY2479">
        <v>112726.11644928419</v>
      </c>
      <c r="AZ2479">
        <v>21185746.325478472</v>
      </c>
      <c r="BA2479">
        <v>4575297.8737375</v>
      </c>
      <c r="BB2479">
        <v>859881482.39022577</v>
      </c>
      <c r="BC2479">
        <v>133403.54866702497</v>
      </c>
      <c r="BD2479">
        <v>25071862.936480671</v>
      </c>
      <c r="BE2479">
        <v>709167.12940159987</v>
      </c>
      <c r="BF2479">
        <v>133280870.29973668</v>
      </c>
      <c r="BG2479">
        <v>20677.432217740785</v>
      </c>
      <c r="BH2479">
        <v>3886116.6110022031</v>
      </c>
      <c r="BI2479">
        <v>49.549326623769844</v>
      </c>
      <c r="BJ2479">
        <v>85.814091732455751</v>
      </c>
      <c r="BK2479">
        <v>36.264765108685907</v>
      </c>
      <c r="BL2479">
        <v>49.904693891959226</v>
      </c>
      <c r="BM2479">
        <v>34.542876497066494</v>
      </c>
      <c r="BN2479">
        <f t="shared" si="242"/>
        <v>-15.361817394892732</v>
      </c>
      <c r="BO2479">
        <v>0.65949414341665369</v>
      </c>
      <c r="BP2479">
        <v>0.3957122786067851</v>
      </c>
      <c r="BQ2479">
        <v>0.17925892088011372</v>
      </c>
      <c r="BR2479">
        <v>0.43452380952380953</v>
      </c>
      <c r="BS2479">
        <v>0</v>
      </c>
      <c r="BT2479">
        <v>0.33333333333333331</v>
      </c>
      <c r="BU2479">
        <v>0.43992870811219126</v>
      </c>
      <c r="BV2479">
        <v>0.77907814210718418</v>
      </c>
      <c r="BW2479">
        <v>0.70230558164467183</v>
      </c>
      <c r="BX2479">
        <v>0.26900019977280909</v>
      </c>
      <c r="BY2479">
        <f t="shared" si="243"/>
        <v>6.4870965292950666E-2</v>
      </c>
      <c r="BZ2479">
        <v>0</v>
      </c>
      <c r="CA2479">
        <f t="shared" si="244"/>
        <v>2.5935265248125373E-3</v>
      </c>
      <c r="CC2479">
        <v>6.4870965292950666E-2</v>
      </c>
      <c r="CD2479">
        <v>2.5935265248125373E-3</v>
      </c>
    </row>
    <row r="2480" spans="1:82" x14ac:dyDescent="0.3">
      <c r="A2480">
        <v>0</v>
      </c>
      <c r="B2480" t="s">
        <v>1505</v>
      </c>
      <c r="C2480" t="s">
        <v>665</v>
      </c>
      <c r="D2480">
        <v>47159</v>
      </c>
      <c r="E2480" s="2">
        <f t="shared" si="248"/>
        <v>0.70542907452106318</v>
      </c>
      <c r="F2480" s="2" t="s">
        <v>1941</v>
      </c>
      <c r="G2480" s="3">
        <v>1019</v>
      </c>
      <c r="H2480" s="1">
        <v>0.95402736769235619</v>
      </c>
      <c r="I2480" s="1">
        <f t="shared" si="245"/>
        <v>-19.772093250155471</v>
      </c>
      <c r="J2480" s="1">
        <v>2.8594018262800001</v>
      </c>
      <c r="K2480" s="1">
        <v>326.37998754699998</v>
      </c>
      <c r="L2480" s="2">
        <v>0.11190029151000003</v>
      </c>
      <c r="M2480" s="2">
        <v>8.9418240392636992E-3</v>
      </c>
      <c r="N2480" s="7">
        <v>0</v>
      </c>
      <c r="O2480" s="2">
        <v>4.0857818323670001E-3</v>
      </c>
      <c r="P2480" s="3">
        <v>-1850.0167015150002</v>
      </c>
      <c r="Q2480" s="3">
        <v>-53.941579299569987</v>
      </c>
      <c r="R2480" s="3">
        <v>3236.0589500917449</v>
      </c>
      <c r="S2480" s="3">
        <v>3.1720746039601178</v>
      </c>
      <c r="T2480" s="3">
        <v>994.06893503654555</v>
      </c>
      <c r="V2480">
        <v>47159</v>
      </c>
      <c r="W2480" s="2">
        <v>0.68658071164027579</v>
      </c>
      <c r="X2480" s="2">
        <v>2.5593402674567795E-2</v>
      </c>
      <c r="Y2480" s="2">
        <v>0.61538122398021466</v>
      </c>
      <c r="Z2480" s="2">
        <v>0.81543095917854169</v>
      </c>
      <c r="AA2480" s="2">
        <v>0.94073663521598805</v>
      </c>
      <c r="AB2480" s="2">
        <v>0.2762120365561464</v>
      </c>
      <c r="AC2480" s="2">
        <v>8.9418240392636992E-3</v>
      </c>
      <c r="AD2480" s="2">
        <v>0</v>
      </c>
      <c r="AE2480" s="2">
        <v>4.0857818323670001E-3</v>
      </c>
      <c r="AF2480">
        <v>18699.94632285845</v>
      </c>
      <c r="AG2480">
        <v>11.524547393581331</v>
      </c>
      <c r="AH2480">
        <v>2166.0030221502298</v>
      </c>
      <c r="AI2480">
        <v>2878.5797151053944</v>
      </c>
      <c r="AJ2480">
        <v>0.15428142389241475</v>
      </c>
      <c r="AK2480">
        <v>21936.005272950195</v>
      </c>
      <c r="AL2480">
        <v>14.696621997541447</v>
      </c>
      <c r="AM2480">
        <v>2762.1846285958154</v>
      </c>
      <c r="AN2480">
        <v>3276.4670436963543</v>
      </c>
      <c r="AO2480">
        <v>0.19141578731676545</v>
      </c>
      <c r="AP2480">
        <v>3236.0589500917449</v>
      </c>
      <c r="AQ2480">
        <v>3.172074603960116</v>
      </c>
      <c r="AR2480">
        <v>596.18160644558566</v>
      </c>
      <c r="AS2480">
        <v>397.8873285909599</v>
      </c>
      <c r="AT2480">
        <v>3.7134363424350697E-2</v>
      </c>
      <c r="AU2480" s="3">
        <v>-347692.13888272917</v>
      </c>
      <c r="AV2480" s="3">
        <v>-10137.780413561184</v>
      </c>
      <c r="AW2480">
        <v>25121.272149070002</v>
      </c>
      <c r="AX2480">
        <v>4721291.8876962159</v>
      </c>
      <c r="AY2480">
        <v>732.46965426065992</v>
      </c>
      <c r="AZ2480">
        <v>137660.34682174842</v>
      </c>
      <c r="BA2480">
        <v>23271.255447555002</v>
      </c>
      <c r="BB2480">
        <v>4373599.7488134867</v>
      </c>
      <c r="BC2480">
        <v>678.52807496108994</v>
      </c>
      <c r="BD2480">
        <v>127522.56640818724</v>
      </c>
      <c r="BE2480">
        <v>-1850.0167015150002</v>
      </c>
      <c r="BF2480">
        <v>-347692.13888272917</v>
      </c>
      <c r="BG2480">
        <v>-53.941579299569987</v>
      </c>
      <c r="BH2480">
        <v>-10137.780413561184</v>
      </c>
      <c r="BI2480">
        <v>0.92839612707268471</v>
      </c>
      <c r="BJ2480">
        <v>1.8824234947650409</v>
      </c>
      <c r="BK2480">
        <v>0.95402736769235619</v>
      </c>
      <c r="BL2480">
        <v>41.754481933033226</v>
      </c>
      <c r="BM2480">
        <v>21.982388682877755</v>
      </c>
      <c r="BN2480">
        <f t="shared" si="242"/>
        <v>-19.772093250155471</v>
      </c>
      <c r="BO2480">
        <v>0.70542907452106318</v>
      </c>
      <c r="BP2480">
        <v>7.9308091989812955E-3</v>
      </c>
      <c r="BQ2480">
        <v>9.9228258909932435E-2</v>
      </c>
      <c r="BR2480">
        <v>6.5476190476190479E-2</v>
      </c>
      <c r="BS2480">
        <v>0</v>
      </c>
      <c r="BT2480">
        <v>0.3888888888888889</v>
      </c>
      <c r="BU2480">
        <v>0.56622932148031901</v>
      </c>
      <c r="BV2480">
        <v>0.81543095917854169</v>
      </c>
      <c r="BW2480">
        <v>0.97586787885475945</v>
      </c>
      <c r="BX2480">
        <v>0.2762120365561464</v>
      </c>
      <c r="BY2480">
        <f t="shared" si="243"/>
        <v>0.24130274797056228</v>
      </c>
      <c r="BZ2480">
        <v>0</v>
      </c>
      <c r="CA2480">
        <f t="shared" si="244"/>
        <v>3.352914541843235E-3</v>
      </c>
      <c r="CC2480">
        <v>0.24130274797056228</v>
      </c>
      <c r="CD2480">
        <v>3.352914541843235E-3</v>
      </c>
    </row>
    <row r="2481" spans="1:82" x14ac:dyDescent="0.3">
      <c r="A2481">
        <v>1</v>
      </c>
      <c r="B2481" t="s">
        <v>1505</v>
      </c>
      <c r="C2481" t="s">
        <v>408</v>
      </c>
      <c r="D2481">
        <v>47161</v>
      </c>
      <c r="E2481" s="2">
        <v>0</v>
      </c>
      <c r="F2481" s="2" t="s">
        <v>1954</v>
      </c>
      <c r="G2481" s="3">
        <v>-999</v>
      </c>
      <c r="H2481" s="1">
        <v>0.37443459326567397</v>
      </c>
      <c r="I2481" s="1">
        <f t="shared" si="245"/>
        <v>-999</v>
      </c>
      <c r="J2481" s="1">
        <v>-999</v>
      </c>
      <c r="K2481" s="1">
        <v>-999</v>
      </c>
      <c r="L2481" s="2">
        <v>-999</v>
      </c>
      <c r="M2481" s="2">
        <v>-999</v>
      </c>
      <c r="N2481" s="7">
        <v>-999</v>
      </c>
      <c r="O2481" s="2">
        <v>-999</v>
      </c>
      <c r="P2481" s="3">
        <v>-999</v>
      </c>
      <c r="Q2481" s="3">
        <v>-999</v>
      </c>
      <c r="R2481" s="3">
        <v>-999</v>
      </c>
      <c r="S2481" s="3">
        <v>-999</v>
      </c>
      <c r="T2481" s="3">
        <v>-999</v>
      </c>
      <c r="V2481">
        <v>47161</v>
      </c>
      <c r="W2481" s="2">
        <v>-999</v>
      </c>
      <c r="X2481" s="2">
        <v>1.0044843203939028E-2</v>
      </c>
      <c r="Y2481" s="2">
        <v>-999</v>
      </c>
      <c r="Z2481" s="2">
        <v>-999</v>
      </c>
      <c r="AA2481" s="2">
        <v>-999</v>
      </c>
      <c r="AB2481" s="2">
        <v>-999</v>
      </c>
      <c r="AC2481" s="2">
        <v>-999</v>
      </c>
      <c r="AD2481" s="2">
        <v>-999</v>
      </c>
      <c r="AE2481" s="2">
        <v>-999</v>
      </c>
      <c r="AF2481" s="2">
        <v>-999</v>
      </c>
      <c r="AG2481" s="2">
        <v>-999</v>
      </c>
      <c r="AH2481" s="2">
        <v>-999</v>
      </c>
      <c r="AI2481" s="2">
        <v>-999</v>
      </c>
      <c r="AJ2481" s="2">
        <v>-999</v>
      </c>
      <c r="AK2481" s="2">
        <v>-999</v>
      </c>
      <c r="AL2481" s="2">
        <v>-999</v>
      </c>
      <c r="AM2481" s="2">
        <v>-999</v>
      </c>
      <c r="AN2481" s="2">
        <v>-999</v>
      </c>
      <c r="AO2481" s="2">
        <v>-999</v>
      </c>
      <c r="AP2481" s="2">
        <v>-999</v>
      </c>
      <c r="AQ2481" s="2">
        <v>-999</v>
      </c>
      <c r="AR2481" s="2">
        <v>-999</v>
      </c>
      <c r="AS2481" s="2">
        <v>-999</v>
      </c>
      <c r="AT2481" s="2">
        <v>-999</v>
      </c>
      <c r="AU2481" s="2">
        <v>-999</v>
      </c>
      <c r="AV2481" s="2">
        <v>-999</v>
      </c>
      <c r="AW2481" s="2">
        <v>-999</v>
      </c>
      <c r="AX2481" s="2">
        <v>-999</v>
      </c>
      <c r="AY2481" s="2">
        <v>-999</v>
      </c>
      <c r="AZ2481" s="2">
        <v>-999</v>
      </c>
      <c r="BA2481" s="2">
        <v>-999</v>
      </c>
      <c r="BB2481" s="2">
        <v>-999</v>
      </c>
      <c r="BC2481" s="2">
        <v>-999</v>
      </c>
      <c r="BD2481" s="2">
        <v>-999</v>
      </c>
      <c r="BE2481" s="2">
        <v>-999</v>
      </c>
      <c r="BF2481" s="2">
        <v>-999</v>
      </c>
      <c r="BG2481" s="2">
        <v>-999</v>
      </c>
      <c r="BH2481" s="2">
        <v>-999</v>
      </c>
      <c r="BI2481">
        <v>0</v>
      </c>
      <c r="BJ2481">
        <v>0.37443459326567397</v>
      </c>
      <c r="BK2481">
        <v>0.37443459326567397</v>
      </c>
      <c r="BL2481">
        <v>-999</v>
      </c>
      <c r="BM2481">
        <v>25.091667923348307</v>
      </c>
      <c r="BN2481">
        <f t="shared" si="242"/>
        <v>-999</v>
      </c>
      <c r="BO2481" t="s">
        <v>3748</v>
      </c>
      <c r="BP2481" t="s">
        <v>3748</v>
      </c>
      <c r="BQ2481">
        <v>9.4648219385258484E-2</v>
      </c>
      <c r="BR2481">
        <v>5.3571428571428568E-2</v>
      </c>
      <c r="BS2481">
        <v>0.10344827586206896</v>
      </c>
      <c r="BT2481">
        <v>0.33333333333333331</v>
      </c>
      <c r="BU2481" t="s">
        <v>3748</v>
      </c>
      <c r="BY2481">
        <f t="shared" si="243"/>
        <v>-999</v>
      </c>
      <c r="CA2481">
        <f t="shared" si="244"/>
        <v>-999</v>
      </c>
    </row>
    <row r="2482" spans="1:82" x14ac:dyDescent="0.3">
      <c r="A2482">
        <v>0</v>
      </c>
      <c r="B2482" t="s">
        <v>1505</v>
      </c>
      <c r="C2482" t="s">
        <v>553</v>
      </c>
      <c r="D2482">
        <v>47163</v>
      </c>
      <c r="E2482" s="2">
        <f>BO2482</f>
        <v>0.60566947602380972</v>
      </c>
      <c r="F2482" s="2" t="s">
        <v>1939</v>
      </c>
      <c r="G2482" s="3">
        <v>24549</v>
      </c>
      <c r="H2482" s="1">
        <v>33.716084681427489</v>
      </c>
      <c r="I2482" s="1">
        <f t="shared" si="245"/>
        <v>-18.045306435609206</v>
      </c>
      <c r="J2482" s="1">
        <v>2.5773405672799998</v>
      </c>
      <c r="K2482" s="1">
        <v>208.57901623999999</v>
      </c>
      <c r="L2482" s="2">
        <v>8.4294684010000065E-2</v>
      </c>
      <c r="M2482" s="2">
        <v>8.5415795681313106E-2</v>
      </c>
      <c r="N2482" s="7">
        <v>0</v>
      </c>
      <c r="O2482" s="2">
        <v>9.1178271522304576E-3</v>
      </c>
      <c r="P2482" s="3">
        <v>435355.61112290027</v>
      </c>
      <c r="Q2482" s="3">
        <v>12693.814710790208</v>
      </c>
      <c r="R2482" s="3">
        <v>268752.31902174838</v>
      </c>
      <c r="S2482" s="3">
        <v>236.20649619933471</v>
      </c>
      <c r="T2482" s="3">
        <v>66547.600550308358</v>
      </c>
      <c r="V2482">
        <v>47163</v>
      </c>
      <c r="W2482" s="2">
        <v>0.78242912778739093</v>
      </c>
      <c r="X2482" s="2">
        <v>0.90449117193445305</v>
      </c>
      <c r="Y2482" s="2">
        <v>0.51812306578181622</v>
      </c>
      <c r="Z2482" s="2">
        <v>0.73499403672168551</v>
      </c>
      <c r="AA2482" s="2">
        <v>0.60119470985034695</v>
      </c>
      <c r="AB2482" s="2">
        <v>0.20807100702841541</v>
      </c>
      <c r="AC2482" s="2">
        <v>8.5415795681313106E-2</v>
      </c>
      <c r="AD2482" s="2">
        <v>0</v>
      </c>
      <c r="AE2482" s="2">
        <v>9.1178271522304576E-3</v>
      </c>
      <c r="AF2482">
        <v>653703.11920903192</v>
      </c>
      <c r="AG2482">
        <v>476.37805379804024</v>
      </c>
      <c r="AH2482">
        <v>89533.781151985837</v>
      </c>
      <c r="AI2482">
        <v>59056.817999957661</v>
      </c>
      <c r="AJ2482">
        <v>6.0446409618372972</v>
      </c>
      <c r="AK2482">
        <v>922455.4382307803</v>
      </c>
      <c r="AL2482">
        <v>712.58454999737489</v>
      </c>
      <c r="AM2482">
        <v>133928.06121752906</v>
      </c>
      <c r="AN2482">
        <v>81210.138484722818</v>
      </c>
      <c r="AO2482">
        <v>8.887324416301869</v>
      </c>
      <c r="AP2482">
        <v>268752.31902174838</v>
      </c>
      <c r="AQ2482">
        <v>236.20649619933465</v>
      </c>
      <c r="AR2482">
        <v>44394.280065543222</v>
      </c>
      <c r="AS2482">
        <v>22153.320484765158</v>
      </c>
      <c r="AT2482">
        <v>2.8426834544645718</v>
      </c>
      <c r="AU2482" s="3">
        <v>81820733.554437876</v>
      </c>
      <c r="AV2482" s="3">
        <v>2385675.5367459115</v>
      </c>
      <c r="AW2482">
        <v>1142924.2230697998</v>
      </c>
      <c r="AX2482">
        <v>214801178.48373818</v>
      </c>
      <c r="AY2482">
        <v>33324.638400092394</v>
      </c>
      <c r="AZ2482">
        <v>6263032.5409133639</v>
      </c>
      <c r="BA2482">
        <v>1578279.8341927002</v>
      </c>
      <c r="BB2482">
        <v>296621912.03817606</v>
      </c>
      <c r="BC2482">
        <v>46018.453110882605</v>
      </c>
      <c r="BD2482">
        <v>8648708.0776592772</v>
      </c>
      <c r="BE2482">
        <v>435355.61112290027</v>
      </c>
      <c r="BF2482">
        <v>81820733.554437876</v>
      </c>
      <c r="BG2482">
        <v>12693.814710790208</v>
      </c>
      <c r="BH2482">
        <v>2385675.5367459115</v>
      </c>
      <c r="BI2482">
        <v>26.995084965882644</v>
      </c>
      <c r="BJ2482">
        <v>60.711169647310129</v>
      </c>
      <c r="BK2482">
        <v>33.716084681427489</v>
      </c>
      <c r="BL2482">
        <v>49.468612602807021</v>
      </c>
      <c r="BM2482">
        <v>31.423306167197815</v>
      </c>
      <c r="BN2482">
        <f t="shared" si="242"/>
        <v>-18.045306435609206</v>
      </c>
      <c r="BO2482">
        <v>0.60566947602380972</v>
      </c>
      <c r="BP2482">
        <v>0.1979936272706587</v>
      </c>
      <c r="BQ2482">
        <v>0.14458931480827894</v>
      </c>
      <c r="BR2482">
        <v>1.1904761904761904E-2</v>
      </c>
      <c r="BS2482">
        <v>0.10344827586206896</v>
      </c>
      <c r="BT2482">
        <v>0.5</v>
      </c>
      <c r="BU2482">
        <v>0.5167779399815996</v>
      </c>
      <c r="BV2482">
        <v>0.73499403672168551</v>
      </c>
      <c r="BW2482">
        <v>0.62364596457504873</v>
      </c>
      <c r="BX2482">
        <v>0.20807100702841541</v>
      </c>
      <c r="BY2482">
        <f t="shared" si="243"/>
        <v>8.5522742568525434E-2</v>
      </c>
      <c r="BZ2482">
        <v>0</v>
      </c>
      <c r="CA2482">
        <f t="shared" si="244"/>
        <v>9.8373581810939532E-3</v>
      </c>
      <c r="CC2482">
        <v>8.5522742568525434E-2</v>
      </c>
      <c r="CD2482">
        <v>9.8373581810939532E-3</v>
      </c>
    </row>
    <row r="2483" spans="1:82" x14ac:dyDescent="0.3">
      <c r="A2483">
        <v>0</v>
      </c>
      <c r="B2483" t="s">
        <v>1505</v>
      </c>
      <c r="C2483" t="s">
        <v>669</v>
      </c>
      <c r="D2483">
        <v>47165</v>
      </c>
      <c r="E2483" s="2">
        <f>BO2483</f>
        <v>0.68793095104069901</v>
      </c>
      <c r="F2483" s="2" t="s">
        <v>1941</v>
      </c>
      <c r="G2483" s="3">
        <v>63578</v>
      </c>
      <c r="H2483" s="1">
        <v>30.750032569408905</v>
      </c>
      <c r="I2483" s="1">
        <f t="shared" si="245"/>
        <v>-15.907528520117975</v>
      </c>
      <c r="J2483" s="1">
        <v>2.82736745915</v>
      </c>
      <c r="K2483" s="1">
        <v>297.81154615200001</v>
      </c>
      <c r="L2483" s="2">
        <v>0.10848669913999998</v>
      </c>
      <c r="M2483" s="2">
        <v>0.20789435184363356</v>
      </c>
      <c r="N2483" s="7">
        <v>0</v>
      </c>
      <c r="O2483" s="2">
        <v>2.7135211917258479E-3</v>
      </c>
      <c r="P2483" s="3">
        <v>235329.11463347994</v>
      </c>
      <c r="Q2483" s="3">
        <v>6861.5727026162431</v>
      </c>
      <c r="R2483" s="3">
        <v>145608.55224945332</v>
      </c>
      <c r="S2483" s="3">
        <v>124.15928787000061</v>
      </c>
      <c r="T2483" s="3">
        <v>41947.453600896319</v>
      </c>
      <c r="V2483">
        <v>47165</v>
      </c>
      <c r="W2483" s="2">
        <v>0.89330072189320064</v>
      </c>
      <c r="X2483" s="2">
        <v>0.82492179203263571</v>
      </c>
      <c r="Y2483" s="2">
        <v>0.52721047964304302</v>
      </c>
      <c r="Z2483" s="2">
        <v>0.80629554684320115</v>
      </c>
      <c r="AA2483" s="2">
        <v>0.85839280147395358</v>
      </c>
      <c r="AB2483" s="2">
        <v>0.26778600577671835</v>
      </c>
      <c r="AC2483" s="2">
        <v>0.20789435184363356</v>
      </c>
      <c r="AD2483" s="2">
        <v>0</v>
      </c>
      <c r="AE2483" s="2">
        <v>2.7135211917258479E-3</v>
      </c>
      <c r="AF2483">
        <v>507417.31725705968</v>
      </c>
      <c r="AG2483">
        <v>343.08310142222712</v>
      </c>
      <c r="AH2483">
        <v>64481.407308290691</v>
      </c>
      <c r="AI2483">
        <v>72118.297458996094</v>
      </c>
      <c r="AJ2483">
        <v>4.4554655389672027</v>
      </c>
      <c r="AK2483">
        <v>653025.869506513</v>
      </c>
      <c r="AL2483">
        <v>467.24238929222776</v>
      </c>
      <c r="AM2483">
        <v>87816.761276657679</v>
      </c>
      <c r="AN2483">
        <v>90730.397091525418</v>
      </c>
      <c r="AO2483">
        <v>5.9618020767143056</v>
      </c>
      <c r="AP2483">
        <v>145608.55224945332</v>
      </c>
      <c r="AQ2483">
        <v>124.15928787000064</v>
      </c>
      <c r="AR2483">
        <v>23335.353968366988</v>
      </c>
      <c r="AS2483">
        <v>18612.099632529324</v>
      </c>
      <c r="AT2483">
        <v>1.506336537747103</v>
      </c>
      <c r="AU2483" s="3">
        <v>44227753.804216221</v>
      </c>
      <c r="AV2483" s="3">
        <v>1289563.9737296968</v>
      </c>
      <c r="AW2483">
        <v>702421.58965542004</v>
      </c>
      <c r="AX2483">
        <v>132013113.55983964</v>
      </c>
      <c r="AY2483">
        <v>20480.750173281962</v>
      </c>
      <c r="AZ2483">
        <v>3849152.1875666119</v>
      </c>
      <c r="BA2483">
        <v>937750.70428890001</v>
      </c>
      <c r="BB2483">
        <v>176240867.36405587</v>
      </c>
      <c r="BC2483">
        <v>27342.322875898204</v>
      </c>
      <c r="BD2483">
        <v>5138716.161296308</v>
      </c>
      <c r="BE2483">
        <v>235329.11463347994</v>
      </c>
      <c r="BF2483">
        <v>44227753.804216221</v>
      </c>
      <c r="BG2483">
        <v>6861.5727026162431</v>
      </c>
      <c r="BH2483">
        <v>1289563.9737296968</v>
      </c>
      <c r="BI2483">
        <v>17.333904788710772</v>
      </c>
      <c r="BJ2483">
        <v>48.083937358119677</v>
      </c>
      <c r="BK2483">
        <v>30.750032569408905</v>
      </c>
      <c r="BL2483">
        <v>37.4542737261742</v>
      </c>
      <c r="BM2483">
        <v>21.546745206056226</v>
      </c>
      <c r="BN2483">
        <f t="shared" si="242"/>
        <v>-15.907528520117975</v>
      </c>
      <c r="BO2483">
        <v>0.68793095104069901</v>
      </c>
      <c r="BP2483">
        <v>0.14440162564969003</v>
      </c>
      <c r="BQ2483">
        <v>0.12461934686037793</v>
      </c>
      <c r="BR2483">
        <v>0.25595238095238093</v>
      </c>
      <c r="BS2483">
        <v>6.8965517241379309E-2</v>
      </c>
      <c r="BT2483">
        <v>0.27777777777777779</v>
      </c>
      <c r="BU2483">
        <v>0.45555667608963951</v>
      </c>
      <c r="BV2483">
        <v>0.80629554684320115</v>
      </c>
      <c r="BW2483">
        <v>0.89044896418459918</v>
      </c>
      <c r="BX2483">
        <v>0.26778600577671835</v>
      </c>
      <c r="BY2483">
        <f t="shared" si="243"/>
        <v>0.19577525710740637</v>
      </c>
      <c r="BZ2483">
        <v>0</v>
      </c>
      <c r="CA2483">
        <f t="shared" si="244"/>
        <v>2.3033974957017318E-3</v>
      </c>
      <c r="CC2483">
        <v>0.19577525710740637</v>
      </c>
      <c r="CD2483">
        <v>2.3033974957017318E-3</v>
      </c>
    </row>
    <row r="2484" spans="1:82" x14ac:dyDescent="0.3">
      <c r="A2484">
        <v>0</v>
      </c>
      <c r="B2484" t="s">
        <v>1505</v>
      </c>
      <c r="C2484" t="s">
        <v>556</v>
      </c>
      <c r="D2484">
        <v>47167</v>
      </c>
      <c r="E2484" s="2">
        <f>BO2484</f>
        <v>0.57782252003458601</v>
      </c>
      <c r="F2484" s="2" t="s">
        <v>1939</v>
      </c>
      <c r="G2484" s="3">
        <v>11547</v>
      </c>
      <c r="H2484" s="1">
        <v>15.18945928719867</v>
      </c>
      <c r="I2484" s="1">
        <f t="shared" si="245"/>
        <v>-11.995960058463655</v>
      </c>
      <c r="J2484" s="1">
        <v>2.8547328251800002</v>
      </c>
      <c r="K2484" s="1">
        <v>244.256419147</v>
      </c>
      <c r="L2484" s="2">
        <v>0.10981190750999992</v>
      </c>
      <c r="M2484" s="2">
        <v>1.3125887226812388E-2</v>
      </c>
      <c r="N2484" s="7">
        <v>0</v>
      </c>
      <c r="O2484" s="2">
        <v>1.9123248234274497E-3</v>
      </c>
      <c r="P2484" s="3">
        <v>305947.46121040999</v>
      </c>
      <c r="Q2484" s="3">
        <v>8920.6163527435783</v>
      </c>
      <c r="R2484" s="3">
        <v>223425.9376869509</v>
      </c>
      <c r="S2484" s="3">
        <v>175.03162604774766</v>
      </c>
      <c r="T2484" s="3">
        <v>58326.857868386942</v>
      </c>
      <c r="V2484">
        <v>47167</v>
      </c>
      <c r="W2484" s="2">
        <v>0.66237659874965149</v>
      </c>
      <c r="X2484" s="2">
        <v>0.40748301475517912</v>
      </c>
      <c r="Y2484" s="2">
        <v>0.37997174197678657</v>
      </c>
      <c r="Z2484" s="2">
        <v>0.81409947508617408</v>
      </c>
      <c r="AA2484" s="2">
        <v>0.7040289559578633</v>
      </c>
      <c r="AB2484" s="2">
        <v>0.27105711881672523</v>
      </c>
      <c r="AC2484" s="2">
        <v>1.3125887226812388E-2</v>
      </c>
      <c r="AD2484" s="2">
        <v>0</v>
      </c>
      <c r="AE2484" s="2">
        <v>1.9123248234274497E-3</v>
      </c>
      <c r="AF2484">
        <v>164990.24512719712</v>
      </c>
      <c r="AG2484">
        <v>132.20118192683842</v>
      </c>
      <c r="AH2484">
        <v>24846.803072270559</v>
      </c>
      <c r="AI2484">
        <v>18574.595259158308</v>
      </c>
      <c r="AJ2484">
        <v>1.6316604833917623</v>
      </c>
      <c r="AK2484">
        <v>388416.18281414802</v>
      </c>
      <c r="AL2484">
        <v>307.23280797458608</v>
      </c>
      <c r="AM2484">
        <v>57743.455586576063</v>
      </c>
      <c r="AN2484">
        <v>44004.800613239728</v>
      </c>
      <c r="AO2484">
        <v>3.805843403536548</v>
      </c>
      <c r="AP2484">
        <v>223425.9376869509</v>
      </c>
      <c r="AQ2484">
        <v>175.03162604774766</v>
      </c>
      <c r="AR2484">
        <v>32896.652514305504</v>
      </c>
      <c r="AS2484">
        <v>25430.20535408142</v>
      </c>
      <c r="AT2484">
        <v>2.1741829201447858</v>
      </c>
      <c r="AU2484" s="3">
        <v>57499765.859884456</v>
      </c>
      <c r="AV2484" s="3">
        <v>1676540.637334628</v>
      </c>
      <c r="AW2484">
        <v>221227.85744167</v>
      </c>
      <c r="AX2484">
        <v>41577563.527587458</v>
      </c>
      <c r="AY2484">
        <v>6450.41745065946</v>
      </c>
      <c r="AZ2484">
        <v>1212291.4556769389</v>
      </c>
      <c r="BA2484">
        <v>527175.31865208002</v>
      </c>
      <c r="BB2484">
        <v>99077329.387471914</v>
      </c>
      <c r="BC2484">
        <v>15371.033803403039</v>
      </c>
      <c r="BD2484">
        <v>2888832.0930115674</v>
      </c>
      <c r="BE2484">
        <v>305947.46121040999</v>
      </c>
      <c r="BF2484">
        <v>57499765.859884456</v>
      </c>
      <c r="BG2484">
        <v>8920.6163527435783</v>
      </c>
      <c r="BH2484">
        <v>1676540.637334628</v>
      </c>
      <c r="BI2484">
        <v>5.7679332484132546</v>
      </c>
      <c r="BJ2484">
        <v>20.957392535611923</v>
      </c>
      <c r="BK2484">
        <v>15.18945928719867</v>
      </c>
      <c r="BL2484">
        <v>40.686741063242543</v>
      </c>
      <c r="BM2484">
        <v>28.690781004778888</v>
      </c>
      <c r="BN2484">
        <f t="shared" si="242"/>
        <v>-11.995960058463655</v>
      </c>
      <c r="BO2484">
        <v>0.57782252003458601</v>
      </c>
      <c r="BP2484">
        <v>4.0359475719475534E-2</v>
      </c>
      <c r="BQ2484">
        <v>0.16291525916114999</v>
      </c>
      <c r="BR2484">
        <v>0.10119047619047619</v>
      </c>
      <c r="BS2484">
        <v>0.10344827586206896</v>
      </c>
      <c r="BT2484">
        <v>0.22222222222222221</v>
      </c>
      <c r="BU2484">
        <v>0.34353794706867835</v>
      </c>
      <c r="BV2484">
        <v>0.81409947508617408</v>
      </c>
      <c r="BW2484">
        <v>0.73032049373222341</v>
      </c>
      <c r="BX2484">
        <v>0.27105711881672523</v>
      </c>
      <c r="BY2484">
        <f t="shared" si="243"/>
        <v>5.072144982643953E-2</v>
      </c>
      <c r="BZ2484">
        <v>0</v>
      </c>
      <c r="CA2484">
        <f t="shared" si="244"/>
        <v>1.6071462441819924E-3</v>
      </c>
      <c r="CC2484">
        <v>5.072144982643953E-2</v>
      </c>
      <c r="CD2484">
        <v>1.6071462441819924E-3</v>
      </c>
    </row>
    <row r="2485" spans="1:82" x14ac:dyDescent="0.3">
      <c r="A2485">
        <v>1</v>
      </c>
      <c r="B2485" t="s">
        <v>1505</v>
      </c>
      <c r="C2485" t="s">
        <v>1529</v>
      </c>
      <c r="D2485">
        <v>47169</v>
      </c>
      <c r="E2485" s="2">
        <v>0</v>
      </c>
      <c r="F2485" s="2" t="s">
        <v>1954</v>
      </c>
      <c r="G2485" s="3">
        <v>-999</v>
      </c>
      <c r="H2485" s="1">
        <v>0.37529900110055919</v>
      </c>
      <c r="I2485" s="1">
        <f t="shared" si="245"/>
        <v>-999</v>
      </c>
      <c r="J2485" s="1">
        <v>-999</v>
      </c>
      <c r="K2485" s="1">
        <v>-999</v>
      </c>
      <c r="L2485" s="2">
        <v>-999</v>
      </c>
      <c r="M2485" s="2">
        <v>-999</v>
      </c>
      <c r="N2485" s="7">
        <v>-999</v>
      </c>
      <c r="O2485" s="2">
        <v>-999</v>
      </c>
      <c r="P2485" s="3">
        <v>-999</v>
      </c>
      <c r="Q2485" s="3">
        <v>-999</v>
      </c>
      <c r="R2485" s="3">
        <v>-999</v>
      </c>
      <c r="S2485" s="3">
        <v>-999</v>
      </c>
      <c r="T2485" s="3">
        <v>-999</v>
      </c>
      <c r="V2485">
        <v>47169</v>
      </c>
      <c r="W2485" s="2">
        <v>-999</v>
      </c>
      <c r="X2485" s="2">
        <v>1.0068032410603804E-2</v>
      </c>
      <c r="Y2485" s="2">
        <v>-999</v>
      </c>
      <c r="Z2485" s="2">
        <v>-999</v>
      </c>
      <c r="AA2485" s="2">
        <v>-999</v>
      </c>
      <c r="AB2485" s="2">
        <v>-999</v>
      </c>
      <c r="AC2485" s="2">
        <v>-999</v>
      </c>
      <c r="AD2485" s="2">
        <v>-999</v>
      </c>
      <c r="AE2485" s="2">
        <v>-999</v>
      </c>
      <c r="AF2485" s="2">
        <v>-999</v>
      </c>
      <c r="AG2485" s="2">
        <v>-999</v>
      </c>
      <c r="AH2485" s="2">
        <v>-999</v>
      </c>
      <c r="AI2485" s="2">
        <v>-999</v>
      </c>
      <c r="AJ2485" s="2">
        <v>-999</v>
      </c>
      <c r="AK2485" s="2">
        <v>-999</v>
      </c>
      <c r="AL2485" s="2">
        <v>-999</v>
      </c>
      <c r="AM2485" s="2">
        <v>-999</v>
      </c>
      <c r="AN2485" s="2">
        <v>-999</v>
      </c>
      <c r="AO2485" s="2">
        <v>-999</v>
      </c>
      <c r="AP2485" s="2">
        <v>-999</v>
      </c>
      <c r="AQ2485" s="2">
        <v>-999</v>
      </c>
      <c r="AR2485" s="2">
        <v>-999</v>
      </c>
      <c r="AS2485" s="2">
        <v>-999</v>
      </c>
      <c r="AT2485" s="2">
        <v>-999</v>
      </c>
      <c r="AU2485" s="2">
        <v>-999</v>
      </c>
      <c r="AV2485" s="2">
        <v>-999</v>
      </c>
      <c r="AW2485" s="2">
        <v>-999</v>
      </c>
      <c r="AX2485" s="2">
        <v>-999</v>
      </c>
      <c r="AY2485" s="2">
        <v>-999</v>
      </c>
      <c r="AZ2485" s="2">
        <v>-999</v>
      </c>
      <c r="BA2485" s="2">
        <v>-999</v>
      </c>
      <c r="BB2485" s="2">
        <v>-999</v>
      </c>
      <c r="BC2485" s="2">
        <v>-999</v>
      </c>
      <c r="BD2485" s="2">
        <v>-999</v>
      </c>
      <c r="BE2485" s="2">
        <v>-999</v>
      </c>
      <c r="BF2485" s="2">
        <v>-999</v>
      </c>
      <c r="BG2485" s="2">
        <v>-999</v>
      </c>
      <c r="BH2485" s="2">
        <v>-999</v>
      </c>
      <c r="BI2485">
        <v>0</v>
      </c>
      <c r="BJ2485">
        <v>0.37529900110055919</v>
      </c>
      <c r="BK2485">
        <v>0.37529900110055919</v>
      </c>
      <c r="BL2485">
        <v>-999</v>
      </c>
      <c r="BM2485">
        <v>30.919591500967819</v>
      </c>
      <c r="BN2485">
        <f t="shared" si="242"/>
        <v>-999</v>
      </c>
      <c r="BO2485" t="s">
        <v>3748</v>
      </c>
      <c r="BP2485" t="s">
        <v>3748</v>
      </c>
      <c r="BQ2485">
        <v>0.11685155465634869</v>
      </c>
      <c r="BR2485">
        <v>5.9523809523809521E-2</v>
      </c>
      <c r="BS2485">
        <v>0</v>
      </c>
      <c r="BT2485">
        <v>0.33333333333333331</v>
      </c>
      <c r="BU2485" t="s">
        <v>3748</v>
      </c>
      <c r="BY2485">
        <f t="shared" si="243"/>
        <v>-999</v>
      </c>
      <c r="CA2485">
        <f t="shared" si="244"/>
        <v>-999</v>
      </c>
    </row>
    <row r="2486" spans="1:82" x14ac:dyDescent="0.3">
      <c r="A2486">
        <v>0</v>
      </c>
      <c r="B2486" t="s">
        <v>1505</v>
      </c>
      <c r="C2486" t="s">
        <v>1530</v>
      </c>
      <c r="D2486">
        <v>47171</v>
      </c>
      <c r="E2486" s="2">
        <f>BO2486</f>
        <v>0.60924499926330944</v>
      </c>
      <c r="F2486" s="2" t="s">
        <v>1939</v>
      </c>
      <c r="G2486" s="3">
        <v>2330</v>
      </c>
      <c r="H2486" s="1">
        <v>10.583636360061277</v>
      </c>
      <c r="I2486" s="1">
        <f t="shared" si="245"/>
        <v>-11.46150383601735</v>
      </c>
      <c r="J2486" s="1">
        <v>2.5984409018300001</v>
      </c>
      <c r="K2486" s="1">
        <v>195.79057185600001</v>
      </c>
      <c r="L2486" s="2">
        <v>9.6203845370000041E-2</v>
      </c>
      <c r="M2486" s="2">
        <v>1.087069585945869E-2</v>
      </c>
      <c r="N2486" s="7">
        <v>0</v>
      </c>
      <c r="O2486" s="2">
        <v>1.2525428063012087E-2</v>
      </c>
      <c r="P2486" s="3">
        <v>96663.924381090997</v>
      </c>
      <c r="Q2486" s="3">
        <v>2818.4636052962583</v>
      </c>
      <c r="R2486" s="3">
        <v>58400.658988045725</v>
      </c>
      <c r="S2486" s="3">
        <v>43.269584770234914</v>
      </c>
      <c r="T2486" s="3">
        <v>19013.422697994953</v>
      </c>
      <c r="V2486">
        <v>47171</v>
      </c>
      <c r="W2486" s="2">
        <v>0.56323082412475045</v>
      </c>
      <c r="X2486" s="2">
        <v>0.28392400081712615</v>
      </c>
      <c r="Y2486" s="2">
        <v>0.3536183264919005</v>
      </c>
      <c r="Z2486" s="2">
        <v>0.74101133232629779</v>
      </c>
      <c r="AA2486" s="2">
        <v>0.5643341221964594</v>
      </c>
      <c r="AB2486" s="2">
        <v>0.23746729964332247</v>
      </c>
      <c r="AC2486" s="2">
        <v>1.087069585945869E-2</v>
      </c>
      <c r="AD2486" s="2">
        <v>0</v>
      </c>
      <c r="AE2486" s="2">
        <v>1.2525428063012087E-2</v>
      </c>
      <c r="AF2486">
        <v>43058.587895037206</v>
      </c>
      <c r="AG2486">
        <v>30.60024032792807</v>
      </c>
      <c r="AH2486">
        <v>5751.2204831341751</v>
      </c>
      <c r="AI2486">
        <v>8165.4635027096201</v>
      </c>
      <c r="AJ2486">
        <v>0.39125750240705759</v>
      </c>
      <c r="AK2486">
        <v>101459.24688308293</v>
      </c>
      <c r="AL2486">
        <v>73.869825098162977</v>
      </c>
      <c r="AM2486">
        <v>13883.605051374439</v>
      </c>
      <c r="AN2486">
        <v>19046.501632464311</v>
      </c>
      <c r="AO2486">
        <v>0.93757336707194017</v>
      </c>
      <c r="AP2486">
        <v>58400.658988045725</v>
      </c>
      <c r="AQ2486">
        <v>43.269584770234907</v>
      </c>
      <c r="AR2486">
        <v>8132.3845682402643</v>
      </c>
      <c r="AS2486">
        <v>10881.038129754692</v>
      </c>
      <c r="AT2486">
        <v>0.54631586466488258</v>
      </c>
      <c r="AU2486" s="3">
        <v>18167017.94818224</v>
      </c>
      <c r="AV2486" s="3">
        <v>529702.04997937882</v>
      </c>
      <c r="AW2486">
        <v>59155.009441619004</v>
      </c>
      <c r="AX2486">
        <v>11117592.474457875</v>
      </c>
      <c r="AY2486">
        <v>1724.803149154722</v>
      </c>
      <c r="AZ2486">
        <v>324159.50385213841</v>
      </c>
      <c r="BA2486">
        <v>155818.93382271001</v>
      </c>
      <c r="BB2486">
        <v>29284610.422640119</v>
      </c>
      <c r="BC2486">
        <v>4543.2667544509804</v>
      </c>
      <c r="BD2486">
        <v>853861.55383151723</v>
      </c>
      <c r="BE2486">
        <v>96663.924381090997</v>
      </c>
      <c r="BF2486">
        <v>18167017.94818224</v>
      </c>
      <c r="BG2486">
        <v>2818.4636052962583</v>
      </c>
      <c r="BH2486">
        <v>529702.04997937882</v>
      </c>
      <c r="BI2486">
        <v>3.7685853084057119</v>
      </c>
      <c r="BJ2486">
        <v>14.352221668466989</v>
      </c>
      <c r="BK2486">
        <v>10.583636360061277</v>
      </c>
      <c r="BL2486">
        <v>42.262542661394789</v>
      </c>
      <c r="BM2486">
        <v>30.801038825377439</v>
      </c>
      <c r="BN2486">
        <f t="shared" si="242"/>
        <v>-11.46150383601735</v>
      </c>
      <c r="BO2486">
        <v>0.60924499926330944</v>
      </c>
      <c r="BP2486">
        <v>2.7803607573206109E-2</v>
      </c>
      <c r="BQ2486">
        <v>9.3647803630075854E-2</v>
      </c>
      <c r="BR2486">
        <v>1.7857142857142856E-2</v>
      </c>
      <c r="BS2486">
        <v>0.13793103448275862</v>
      </c>
      <c r="BT2486">
        <v>0.61111111111111116</v>
      </c>
      <c r="BU2486">
        <v>0.328232294785538</v>
      </c>
      <c r="BV2486">
        <v>0.74101133232629779</v>
      </c>
      <c r="BW2486">
        <v>0.58540884045275876</v>
      </c>
      <c r="BX2486">
        <v>0.23746729964332247</v>
      </c>
      <c r="BY2486">
        <f t="shared" si="243"/>
        <v>0.19195544194651351</v>
      </c>
      <c r="BZ2486">
        <v>0</v>
      </c>
      <c r="CA2486">
        <f t="shared" si="244"/>
        <v>1.1845997707730956E-2</v>
      </c>
      <c r="CC2486">
        <v>0.19195544194651351</v>
      </c>
      <c r="CD2486">
        <v>1.1845997707730956E-2</v>
      </c>
    </row>
    <row r="2487" spans="1:82" x14ac:dyDescent="0.3">
      <c r="A2487">
        <v>1</v>
      </c>
      <c r="B2487" t="s">
        <v>1505</v>
      </c>
      <c r="C2487" t="s">
        <v>141</v>
      </c>
      <c r="D2487">
        <v>47173</v>
      </c>
      <c r="E2487" s="2">
        <v>0</v>
      </c>
      <c r="F2487" s="2" t="s">
        <v>1954</v>
      </c>
      <c r="G2487" s="3">
        <v>-999</v>
      </c>
      <c r="H2487" s="1">
        <v>0.37546591944729391</v>
      </c>
      <c r="I2487" s="1">
        <f t="shared" si="245"/>
        <v>-999</v>
      </c>
      <c r="J2487" s="1">
        <v>-999</v>
      </c>
      <c r="K2487" s="1">
        <v>-999</v>
      </c>
      <c r="L2487" s="2">
        <v>-999</v>
      </c>
      <c r="M2487" s="2">
        <v>-999</v>
      </c>
      <c r="N2487" s="7">
        <v>-999</v>
      </c>
      <c r="O2487" s="2">
        <v>-999</v>
      </c>
      <c r="P2487" s="3">
        <v>-999</v>
      </c>
      <c r="Q2487" s="3">
        <v>-999</v>
      </c>
      <c r="R2487" s="3">
        <v>-999</v>
      </c>
      <c r="S2487" s="3">
        <v>-999</v>
      </c>
      <c r="T2487" s="3">
        <v>-999</v>
      </c>
      <c r="V2487">
        <v>47173</v>
      </c>
      <c r="W2487" s="2">
        <v>-999</v>
      </c>
      <c r="X2487" s="2">
        <v>1.0072510278436975E-2</v>
      </c>
      <c r="Y2487" s="2">
        <v>-999</v>
      </c>
      <c r="Z2487" s="2">
        <v>-999</v>
      </c>
      <c r="AA2487" s="2">
        <v>-999</v>
      </c>
      <c r="AB2487" s="2">
        <v>-999</v>
      </c>
      <c r="AC2487" s="2">
        <v>-999</v>
      </c>
      <c r="AD2487" s="2">
        <v>-999</v>
      </c>
      <c r="AE2487" s="2">
        <v>-999</v>
      </c>
      <c r="AF2487" s="2">
        <v>-999</v>
      </c>
      <c r="AG2487" s="2">
        <v>-999</v>
      </c>
      <c r="AH2487" s="2">
        <v>-999</v>
      </c>
      <c r="AI2487" s="2">
        <v>-999</v>
      </c>
      <c r="AJ2487" s="2">
        <v>-999</v>
      </c>
      <c r="AK2487" s="2">
        <v>-999</v>
      </c>
      <c r="AL2487" s="2">
        <v>-999</v>
      </c>
      <c r="AM2487" s="2">
        <v>-999</v>
      </c>
      <c r="AN2487" s="2">
        <v>-999</v>
      </c>
      <c r="AO2487" s="2">
        <v>-999</v>
      </c>
      <c r="AP2487" s="2">
        <v>-999</v>
      </c>
      <c r="AQ2487" s="2">
        <v>-999</v>
      </c>
      <c r="AR2487" s="2">
        <v>-999</v>
      </c>
      <c r="AS2487" s="2">
        <v>-999</v>
      </c>
      <c r="AT2487" s="2">
        <v>-999</v>
      </c>
      <c r="AU2487" s="2">
        <v>-999</v>
      </c>
      <c r="AV2487" s="2">
        <v>-999</v>
      </c>
      <c r="AW2487" s="2">
        <v>-999</v>
      </c>
      <c r="AX2487" s="2">
        <v>-999</v>
      </c>
      <c r="AY2487" s="2">
        <v>-999</v>
      </c>
      <c r="AZ2487" s="2">
        <v>-999</v>
      </c>
      <c r="BA2487" s="2">
        <v>-999</v>
      </c>
      <c r="BB2487" s="2">
        <v>-999</v>
      </c>
      <c r="BC2487" s="2">
        <v>-999</v>
      </c>
      <c r="BD2487" s="2">
        <v>-999</v>
      </c>
      <c r="BE2487" s="2">
        <v>-999</v>
      </c>
      <c r="BF2487" s="2">
        <v>-999</v>
      </c>
      <c r="BG2487" s="2">
        <v>-999</v>
      </c>
      <c r="BH2487" s="2">
        <v>-999</v>
      </c>
      <c r="BI2487">
        <v>0</v>
      </c>
      <c r="BJ2487">
        <v>0.37546591944729391</v>
      </c>
      <c r="BK2487">
        <v>0.37546591944729391</v>
      </c>
      <c r="BL2487">
        <v>-999</v>
      </c>
      <c r="BM2487">
        <v>29.884164664459092</v>
      </c>
      <c r="BN2487">
        <f t="shared" si="242"/>
        <v>-999</v>
      </c>
      <c r="BO2487" t="s">
        <v>3748</v>
      </c>
      <c r="BP2487" t="s">
        <v>3748</v>
      </c>
      <c r="BQ2487">
        <v>0.11371445991234302</v>
      </c>
      <c r="BR2487">
        <v>5.9523809523809521E-3</v>
      </c>
      <c r="BS2487">
        <v>0.13793103448275862</v>
      </c>
      <c r="BT2487">
        <v>0.55555555555555558</v>
      </c>
      <c r="BU2487" t="s">
        <v>3748</v>
      </c>
      <c r="BY2487">
        <f t="shared" si="243"/>
        <v>-999</v>
      </c>
      <c r="CA2487">
        <f t="shared" si="244"/>
        <v>-999</v>
      </c>
    </row>
    <row r="2488" spans="1:82" x14ac:dyDescent="0.3">
      <c r="A2488">
        <v>1</v>
      </c>
      <c r="B2488" t="s">
        <v>1505</v>
      </c>
      <c r="C2488" t="s">
        <v>142</v>
      </c>
      <c r="D2488">
        <v>47175</v>
      </c>
      <c r="E2488" s="2">
        <v>0</v>
      </c>
      <c r="F2488" s="2" t="s">
        <v>1954</v>
      </c>
      <c r="G2488" s="3">
        <v>-999</v>
      </c>
      <c r="H2488" s="1">
        <v>0.37583693207304902</v>
      </c>
      <c r="I2488" s="1">
        <f t="shared" si="245"/>
        <v>-999</v>
      </c>
      <c r="J2488" s="1">
        <v>-999</v>
      </c>
      <c r="K2488" s="1">
        <v>-999</v>
      </c>
      <c r="L2488" s="2">
        <v>-999</v>
      </c>
      <c r="M2488" s="2">
        <v>-999</v>
      </c>
      <c r="N2488" s="7">
        <v>-999</v>
      </c>
      <c r="O2488" s="2">
        <v>-999</v>
      </c>
      <c r="P2488" s="3">
        <v>-999</v>
      </c>
      <c r="Q2488" s="3">
        <v>-999</v>
      </c>
      <c r="R2488" s="3">
        <v>-999</v>
      </c>
      <c r="S2488" s="3">
        <v>-999</v>
      </c>
      <c r="T2488" s="3">
        <v>-999</v>
      </c>
      <c r="V2488">
        <v>47175</v>
      </c>
      <c r="W2488" s="2">
        <v>-999</v>
      </c>
      <c r="X2488" s="2">
        <v>1.0082463321556972E-2</v>
      </c>
      <c r="Y2488" s="2">
        <v>-999</v>
      </c>
      <c r="Z2488" s="2">
        <v>-999</v>
      </c>
      <c r="AA2488" s="2">
        <v>-999</v>
      </c>
      <c r="AB2488" s="2">
        <v>-999</v>
      </c>
      <c r="AC2488" s="2">
        <v>-999</v>
      </c>
      <c r="AD2488" s="2">
        <v>-999</v>
      </c>
      <c r="AE2488" s="2">
        <v>-999</v>
      </c>
      <c r="AF2488" s="2">
        <v>-999</v>
      </c>
      <c r="AG2488" s="2">
        <v>-999</v>
      </c>
      <c r="AH2488" s="2">
        <v>-999</v>
      </c>
      <c r="AI2488" s="2">
        <v>-999</v>
      </c>
      <c r="AJ2488" s="2">
        <v>-999</v>
      </c>
      <c r="AK2488" s="2">
        <v>-999</v>
      </c>
      <c r="AL2488" s="2">
        <v>-999</v>
      </c>
      <c r="AM2488" s="2">
        <v>-999</v>
      </c>
      <c r="AN2488" s="2">
        <v>-999</v>
      </c>
      <c r="AO2488" s="2">
        <v>-999</v>
      </c>
      <c r="AP2488" s="2">
        <v>-999</v>
      </c>
      <c r="AQ2488" s="2">
        <v>-999</v>
      </c>
      <c r="AR2488" s="2">
        <v>-999</v>
      </c>
      <c r="AS2488" s="2">
        <v>-999</v>
      </c>
      <c r="AT2488" s="2">
        <v>-999</v>
      </c>
      <c r="AU2488" s="2">
        <v>-999</v>
      </c>
      <c r="AV2488" s="2">
        <v>-999</v>
      </c>
      <c r="AW2488" s="2">
        <v>-999</v>
      </c>
      <c r="AX2488" s="2">
        <v>-999</v>
      </c>
      <c r="AY2488" s="2">
        <v>-999</v>
      </c>
      <c r="AZ2488" s="2">
        <v>-999</v>
      </c>
      <c r="BA2488" s="2">
        <v>-999</v>
      </c>
      <c r="BB2488" s="2">
        <v>-999</v>
      </c>
      <c r="BC2488" s="2">
        <v>-999</v>
      </c>
      <c r="BD2488" s="2">
        <v>-999</v>
      </c>
      <c r="BE2488" s="2">
        <v>-999</v>
      </c>
      <c r="BF2488" s="2">
        <v>-999</v>
      </c>
      <c r="BG2488" s="2">
        <v>-999</v>
      </c>
      <c r="BH2488" s="2">
        <v>-999</v>
      </c>
      <c r="BI2488">
        <v>0</v>
      </c>
      <c r="BJ2488">
        <v>0.37583693207304902</v>
      </c>
      <c r="BK2488">
        <v>0.37583693207304902</v>
      </c>
      <c r="BL2488">
        <v>-999</v>
      </c>
      <c r="BM2488">
        <v>21.32767344856558</v>
      </c>
      <c r="BN2488">
        <f t="shared" si="242"/>
        <v>-999</v>
      </c>
      <c r="BO2488" t="s">
        <v>3748</v>
      </c>
      <c r="BP2488" t="s">
        <v>3748</v>
      </c>
      <c r="BQ2488">
        <v>0.15892119827947457</v>
      </c>
      <c r="BR2488">
        <v>1.1904761904761904E-2</v>
      </c>
      <c r="BS2488">
        <v>6.8965517241379309E-2</v>
      </c>
      <c r="BT2488">
        <v>0.5</v>
      </c>
      <c r="BU2488" t="s">
        <v>3748</v>
      </c>
      <c r="BY2488">
        <f t="shared" si="243"/>
        <v>-999</v>
      </c>
      <c r="CA2488">
        <f t="shared" si="244"/>
        <v>-999</v>
      </c>
    </row>
    <row r="2489" spans="1:82" x14ac:dyDescent="0.3">
      <c r="A2489">
        <v>0</v>
      </c>
      <c r="B2489" t="s">
        <v>1505</v>
      </c>
      <c r="C2489" t="s">
        <v>424</v>
      </c>
      <c r="D2489">
        <v>47177</v>
      </c>
      <c r="E2489" s="2">
        <f>BO2489</f>
        <v>0.68212142910703677</v>
      </c>
      <c r="F2489" s="2" t="s">
        <v>1941</v>
      </c>
      <c r="G2489" s="3">
        <v>4667</v>
      </c>
      <c r="H2489" s="1">
        <v>9.3247332299654992</v>
      </c>
      <c r="I2489" s="1">
        <f t="shared" si="245"/>
        <v>-16.215244374959354</v>
      </c>
      <c r="J2489" s="1">
        <v>2.6648716082399999</v>
      </c>
      <c r="K2489" s="1">
        <v>296.927462069</v>
      </c>
      <c r="L2489" s="2">
        <v>0.11901443741999995</v>
      </c>
      <c r="M2489" s="2">
        <v>9.3768838279718932E-3</v>
      </c>
      <c r="N2489" s="7">
        <v>0</v>
      </c>
      <c r="O2489" s="2">
        <v>1.4336520789875712E-2</v>
      </c>
      <c r="P2489" s="3">
        <v>128634.13666307001</v>
      </c>
      <c r="Q2489" s="3">
        <v>3750.6301849926608</v>
      </c>
      <c r="R2489" s="3">
        <v>102098.99570918528</v>
      </c>
      <c r="S2489" s="3">
        <v>88.04788336328879</v>
      </c>
      <c r="T2489" s="3">
        <v>27318.45637865875</v>
      </c>
      <c r="V2489">
        <v>47177</v>
      </c>
      <c r="W2489" s="2">
        <v>0.6874288976419195</v>
      </c>
      <c r="X2489" s="2">
        <v>0.25015178858515502</v>
      </c>
      <c r="Y2489" s="2">
        <v>0.50626263050669262</v>
      </c>
      <c r="Z2489" s="2">
        <v>0.75995573326671662</v>
      </c>
      <c r="AA2489" s="2">
        <v>0.85584457450777152</v>
      </c>
      <c r="AB2489" s="2">
        <v>0.29377242628920675</v>
      </c>
      <c r="AC2489" s="2">
        <v>9.3768838279718932E-3</v>
      </c>
      <c r="AD2489" s="2">
        <v>0</v>
      </c>
      <c r="AE2489" s="2">
        <v>1.4336520789875712E-2</v>
      </c>
      <c r="AF2489">
        <v>91168.70715816255</v>
      </c>
      <c r="AG2489">
        <v>67.455175074885844</v>
      </c>
      <c r="AH2489">
        <v>12677.991428388019</v>
      </c>
      <c r="AI2489">
        <v>10368.723658351904</v>
      </c>
      <c r="AJ2489">
        <v>0.85202830449948463</v>
      </c>
      <c r="AK2489">
        <v>193267.70286734783</v>
      </c>
      <c r="AL2489">
        <v>155.50305843817463</v>
      </c>
      <c r="AM2489">
        <v>29226.318659445496</v>
      </c>
      <c r="AN2489">
        <v>21138.852805953167</v>
      </c>
      <c r="AO2489">
        <v>1.9170157956437572</v>
      </c>
      <c r="AP2489">
        <v>102098.99570918528</v>
      </c>
      <c r="AQ2489">
        <v>88.04788336328879</v>
      </c>
      <c r="AR2489">
        <v>16548.327231057476</v>
      </c>
      <c r="AS2489">
        <v>10770.129147601263</v>
      </c>
      <c r="AT2489">
        <v>1.0649874911442727</v>
      </c>
      <c r="AU2489" s="3">
        <v>24175499.644457377</v>
      </c>
      <c r="AV2489" s="3">
        <v>704893.43696752063</v>
      </c>
      <c r="AW2489">
        <v>107766.43349883001</v>
      </c>
      <c r="AX2489">
        <v>20253623.511770111</v>
      </c>
      <c r="AY2489">
        <v>3142.18331847954</v>
      </c>
      <c r="AZ2489">
        <v>590541.93287504476</v>
      </c>
      <c r="BA2489">
        <v>236400.57016190002</v>
      </c>
      <c r="BB2489">
        <v>44429123.156227492</v>
      </c>
      <c r="BC2489">
        <v>6892.8135034722009</v>
      </c>
      <c r="BD2489">
        <v>1295435.3698425654</v>
      </c>
      <c r="BE2489">
        <v>128634.13666307001</v>
      </c>
      <c r="BF2489">
        <v>24175499.644457377</v>
      </c>
      <c r="BG2489">
        <v>3750.6301849926608</v>
      </c>
      <c r="BH2489">
        <v>704893.43696752063</v>
      </c>
      <c r="BI2489">
        <v>3.060138776248718</v>
      </c>
      <c r="BJ2489">
        <v>12.384872006214216</v>
      </c>
      <c r="BK2489">
        <v>9.3247332299654992</v>
      </c>
      <c r="BL2489">
        <v>40.737079498062116</v>
      </c>
      <c r="BM2489">
        <v>24.521835123102761</v>
      </c>
      <c r="BN2489">
        <f t="shared" si="242"/>
        <v>-16.215244374959354</v>
      </c>
      <c r="BO2489">
        <v>0.68212142910703677</v>
      </c>
      <c r="BP2489">
        <v>2.5277472209352499E-2</v>
      </c>
      <c r="BQ2489">
        <v>0.17127376941358075</v>
      </c>
      <c r="BR2489">
        <v>0.13095238095238096</v>
      </c>
      <c r="BS2489">
        <v>3.4482758620689655E-2</v>
      </c>
      <c r="BT2489">
        <v>0.5</v>
      </c>
      <c r="BU2489">
        <v>0.46436898227751372</v>
      </c>
      <c r="BV2489">
        <v>0.75995573326671662</v>
      </c>
      <c r="BW2489">
        <v>0.88780557521553061</v>
      </c>
      <c r="BX2489">
        <v>0.29377242628920675</v>
      </c>
      <c r="BY2489">
        <f t="shared" si="243"/>
        <v>6.3032703884054908E-2</v>
      </c>
      <c r="BZ2489">
        <v>0</v>
      </c>
      <c r="CA2489">
        <f t="shared" si="244"/>
        <v>1.1115059447689092E-2</v>
      </c>
      <c r="CC2489">
        <v>6.3032703884054908E-2</v>
      </c>
      <c r="CD2489">
        <v>1.1115059447689092E-2</v>
      </c>
    </row>
    <row r="2490" spans="1:82" x14ac:dyDescent="0.3">
      <c r="A2490">
        <v>0</v>
      </c>
      <c r="B2490" t="s">
        <v>1505</v>
      </c>
      <c r="C2490" t="s">
        <v>69</v>
      </c>
      <c r="D2490">
        <v>47179</v>
      </c>
      <c r="E2490" s="2">
        <f>BO2490</f>
        <v>0.63088296208903694</v>
      </c>
      <c r="F2490" s="2" t="s">
        <v>1940</v>
      </c>
      <c r="G2490" s="3">
        <v>28955</v>
      </c>
      <c r="H2490" s="1">
        <v>33.866024016200413</v>
      </c>
      <c r="I2490" s="1">
        <f t="shared" si="245"/>
        <v>-17.169589325795258</v>
      </c>
      <c r="J2490" s="1">
        <v>2.59934257903</v>
      </c>
      <c r="K2490" s="1">
        <v>205.58182602400001</v>
      </c>
      <c r="L2490" s="2">
        <v>8.6606059820000025E-2</v>
      </c>
      <c r="M2490" s="2">
        <v>4.0756000802663388E-2</v>
      </c>
      <c r="N2490" s="7">
        <v>0</v>
      </c>
      <c r="O2490" s="2">
        <v>1.2396189432083368E-2</v>
      </c>
      <c r="P2490" s="3">
        <v>107987.68965591001</v>
      </c>
      <c r="Q2490" s="3">
        <v>3148.6345610725803</v>
      </c>
      <c r="R2490" s="3">
        <v>118340.68976246263</v>
      </c>
      <c r="S2490" s="3">
        <v>109.42964903712897</v>
      </c>
      <c r="T2490" s="3">
        <v>31433.75360837247</v>
      </c>
      <c r="V2490">
        <v>47179</v>
      </c>
      <c r="W2490" s="2">
        <v>0.78376151576435915</v>
      </c>
      <c r="X2490" s="2">
        <v>0.90851354896634318</v>
      </c>
      <c r="Y2490" s="2">
        <v>0.55735448163188461</v>
      </c>
      <c r="Z2490" s="2">
        <v>0.74126846845082139</v>
      </c>
      <c r="AA2490" s="2">
        <v>0.5925558019929954</v>
      </c>
      <c r="AB2490" s="2">
        <v>0.21377635248472862</v>
      </c>
      <c r="AC2490" s="2">
        <v>4.0756000802663388E-2</v>
      </c>
      <c r="AD2490" s="2">
        <v>0</v>
      </c>
      <c r="AE2490" s="2">
        <v>1.2396189432083368E-2</v>
      </c>
      <c r="AF2490">
        <v>509252.93308997992</v>
      </c>
      <c r="AG2490">
        <v>393.27851994258361</v>
      </c>
      <c r="AH2490">
        <v>73915.480899219037</v>
      </c>
      <c r="AI2490">
        <v>51435.078959244696</v>
      </c>
      <c r="AJ2490">
        <v>4.9053596823423788</v>
      </c>
      <c r="AK2490">
        <v>627593.62285244255</v>
      </c>
      <c r="AL2490">
        <v>502.70816897971258</v>
      </c>
      <c r="AM2490">
        <v>94482.444826954103</v>
      </c>
      <c r="AN2490">
        <v>62301.868639882086</v>
      </c>
      <c r="AO2490">
        <v>6.2051144485561656</v>
      </c>
      <c r="AP2490">
        <v>118340.68976246263</v>
      </c>
      <c r="AQ2490">
        <v>109.42964903712897</v>
      </c>
      <c r="AR2490">
        <v>20566.963927735065</v>
      </c>
      <c r="AS2490">
        <v>10866.78968063739</v>
      </c>
      <c r="AT2490">
        <v>1.2997547662137867</v>
      </c>
      <c r="AU2490" s="3">
        <v>20295206.393931728</v>
      </c>
      <c r="AV2490" s="3">
        <v>591754.37940798071</v>
      </c>
      <c r="AW2490">
        <v>660468.84659367998</v>
      </c>
      <c r="AX2490">
        <v>124128515.02881621</v>
      </c>
      <c r="AY2490">
        <v>19257.519477663838</v>
      </c>
      <c r="AZ2490">
        <v>3619258.2106321417</v>
      </c>
      <c r="BA2490">
        <v>768456.53624958999</v>
      </c>
      <c r="BB2490">
        <v>144423721.42274794</v>
      </c>
      <c r="BC2490">
        <v>22406.154038736418</v>
      </c>
      <c r="BD2490">
        <v>4211012.5900401222</v>
      </c>
      <c r="BE2490">
        <v>107987.68965591001</v>
      </c>
      <c r="BF2490">
        <v>20295206.393931728</v>
      </c>
      <c r="BG2490">
        <v>3148.6345610725803</v>
      </c>
      <c r="BH2490">
        <v>591754.37940798071</v>
      </c>
      <c r="BI2490">
        <v>24.848930581297211</v>
      </c>
      <c r="BJ2490">
        <v>58.714954597497623</v>
      </c>
      <c r="BK2490">
        <v>33.866024016200413</v>
      </c>
      <c r="BL2490">
        <v>40.464941091363698</v>
      </c>
      <c r="BM2490">
        <v>23.295351765568441</v>
      </c>
      <c r="BN2490">
        <f t="shared" si="242"/>
        <v>-17.169589325795258</v>
      </c>
      <c r="BO2490">
        <v>0.63088296208903694</v>
      </c>
      <c r="BP2490">
        <v>0.18983982633262314</v>
      </c>
      <c r="BQ2490">
        <v>0.17690426275180024</v>
      </c>
      <c r="BR2490">
        <v>5.9523809523809521E-2</v>
      </c>
      <c r="BS2490">
        <v>0.13793103448275862</v>
      </c>
      <c r="BT2490">
        <v>0.55555555555555558</v>
      </c>
      <c r="BU2490">
        <v>0.49169932546035972</v>
      </c>
      <c r="BV2490">
        <v>0.74126846845082139</v>
      </c>
      <c r="BW2490">
        <v>0.61468444190144755</v>
      </c>
      <c r="BX2490">
        <v>0.21377635248472862</v>
      </c>
      <c r="BY2490">
        <f t="shared" si="243"/>
        <v>5.9073001993864484E-2</v>
      </c>
      <c r="BZ2490">
        <v>0</v>
      </c>
      <c r="CA2490">
        <f t="shared" si="244"/>
        <v>1.3027171735370014E-2</v>
      </c>
      <c r="CC2490">
        <v>5.9073001993864484E-2</v>
      </c>
      <c r="CD2490">
        <v>1.3027171735370014E-2</v>
      </c>
    </row>
    <row r="2491" spans="1:82" x14ac:dyDescent="0.3">
      <c r="A2491">
        <v>1</v>
      </c>
      <c r="B2491" t="s">
        <v>1505</v>
      </c>
      <c r="C2491" t="s">
        <v>425</v>
      </c>
      <c r="D2491">
        <v>47181</v>
      </c>
      <c r="E2491" s="2">
        <v>0</v>
      </c>
      <c r="F2491" s="2" t="s">
        <v>1954</v>
      </c>
      <c r="G2491" s="3">
        <v>-999</v>
      </c>
      <c r="H2491" s="1">
        <v>0.37530453500527172</v>
      </c>
      <c r="I2491" s="1">
        <f t="shared" si="245"/>
        <v>-999</v>
      </c>
      <c r="J2491" s="1">
        <v>-999</v>
      </c>
      <c r="K2491" s="1">
        <v>-999</v>
      </c>
      <c r="L2491" s="2">
        <v>-999</v>
      </c>
      <c r="M2491" s="2">
        <v>-999</v>
      </c>
      <c r="N2491" s="7">
        <v>-999</v>
      </c>
      <c r="O2491" s="2">
        <v>-999</v>
      </c>
      <c r="P2491" s="3">
        <v>-999</v>
      </c>
      <c r="Q2491" s="3">
        <v>-999</v>
      </c>
      <c r="R2491" s="3">
        <v>-999</v>
      </c>
      <c r="S2491" s="3">
        <v>-999</v>
      </c>
      <c r="T2491" s="3">
        <v>-999</v>
      </c>
      <c r="V2491">
        <v>47181</v>
      </c>
      <c r="W2491" s="2">
        <v>-999</v>
      </c>
      <c r="X2491" s="2">
        <v>1.0068180866986154E-2</v>
      </c>
      <c r="Y2491" s="2">
        <v>-999</v>
      </c>
      <c r="Z2491" s="2">
        <v>-999</v>
      </c>
      <c r="AA2491" s="2">
        <v>-999</v>
      </c>
      <c r="AB2491" s="2">
        <v>-999</v>
      </c>
      <c r="AC2491" s="2">
        <v>-999</v>
      </c>
      <c r="AD2491" s="2">
        <v>-999</v>
      </c>
      <c r="AE2491" s="2">
        <v>-999</v>
      </c>
      <c r="AF2491" s="2">
        <v>-999</v>
      </c>
      <c r="AG2491" s="2">
        <v>-999</v>
      </c>
      <c r="AH2491" s="2">
        <v>-999</v>
      </c>
      <c r="AI2491" s="2">
        <v>-999</v>
      </c>
      <c r="AJ2491" s="2">
        <v>-999</v>
      </c>
      <c r="AK2491" s="2">
        <v>-999</v>
      </c>
      <c r="AL2491" s="2">
        <v>-999</v>
      </c>
      <c r="AM2491" s="2">
        <v>-999</v>
      </c>
      <c r="AN2491" s="2">
        <v>-999</v>
      </c>
      <c r="AO2491" s="2">
        <v>-999</v>
      </c>
      <c r="AP2491" s="2">
        <v>-999</v>
      </c>
      <c r="AQ2491" s="2">
        <v>-999</v>
      </c>
      <c r="AR2491" s="2">
        <v>-999</v>
      </c>
      <c r="AS2491" s="2">
        <v>-999</v>
      </c>
      <c r="AT2491" s="2">
        <v>-999</v>
      </c>
      <c r="AU2491" s="2">
        <v>-999</v>
      </c>
      <c r="AV2491" s="2">
        <v>-999</v>
      </c>
      <c r="AW2491" s="2">
        <v>-999</v>
      </c>
      <c r="AX2491" s="2">
        <v>-999</v>
      </c>
      <c r="AY2491" s="2">
        <v>-999</v>
      </c>
      <c r="AZ2491" s="2">
        <v>-999</v>
      </c>
      <c r="BA2491" s="2">
        <v>-999</v>
      </c>
      <c r="BB2491" s="2">
        <v>-999</v>
      </c>
      <c r="BC2491" s="2">
        <v>-999</v>
      </c>
      <c r="BD2491" s="2">
        <v>-999</v>
      </c>
      <c r="BE2491" s="2">
        <v>-999</v>
      </c>
      <c r="BF2491" s="2">
        <v>-999</v>
      </c>
      <c r="BG2491" s="2">
        <v>-999</v>
      </c>
      <c r="BH2491" s="2">
        <v>-999</v>
      </c>
      <c r="BI2491">
        <v>0</v>
      </c>
      <c r="BJ2491">
        <v>0.37530453500527172</v>
      </c>
      <c r="BK2491">
        <v>0.37530453500527172</v>
      </c>
      <c r="BL2491">
        <v>-999</v>
      </c>
      <c r="BM2491">
        <v>31.213744927253597</v>
      </c>
      <c r="BN2491">
        <f t="shared" si="242"/>
        <v>-999</v>
      </c>
      <c r="BO2491" t="s">
        <v>3748</v>
      </c>
      <c r="BP2491" t="s">
        <v>3748</v>
      </c>
      <c r="BQ2491">
        <v>0.13541781020003713</v>
      </c>
      <c r="BR2491">
        <v>0.16666666666666666</v>
      </c>
      <c r="BS2491">
        <v>6.8965517241379309E-2</v>
      </c>
      <c r="BT2491">
        <v>0.33333333333333331</v>
      </c>
      <c r="BU2491" t="s">
        <v>3748</v>
      </c>
      <c r="BY2491">
        <f t="shared" si="243"/>
        <v>-999</v>
      </c>
      <c r="CA2491">
        <f t="shared" si="244"/>
        <v>-999</v>
      </c>
    </row>
    <row r="2492" spans="1:82" x14ac:dyDescent="0.3">
      <c r="A2492">
        <v>0</v>
      </c>
      <c r="B2492" t="s">
        <v>1505</v>
      </c>
      <c r="C2492" t="s">
        <v>1531</v>
      </c>
      <c r="D2492">
        <v>47183</v>
      </c>
      <c r="E2492" s="2">
        <f t="shared" ref="E2492:E2500" si="249">BO2492</f>
        <v>0.62293278252855466</v>
      </c>
      <c r="F2492" s="2" t="s">
        <v>1940</v>
      </c>
      <c r="G2492" s="3">
        <v>2103</v>
      </c>
      <c r="H2492" s="1">
        <v>2.7160176400006693</v>
      </c>
      <c r="I2492" s="1">
        <f t="shared" si="245"/>
        <v>-14.253450493966785</v>
      </c>
      <c r="J2492" s="1">
        <v>3.17287448609</v>
      </c>
      <c r="K2492" s="1">
        <v>250.91006517100001</v>
      </c>
      <c r="L2492" s="2">
        <v>0.12946769560000004</v>
      </c>
      <c r="M2492" s="2">
        <v>8.8855722832475708E-3</v>
      </c>
      <c r="N2492" s="7">
        <v>0</v>
      </c>
      <c r="O2492" s="2">
        <v>1.2447543257419456E-2</v>
      </c>
      <c r="P2492" s="3">
        <v>13063.721753539987</v>
      </c>
      <c r="Q2492" s="3">
        <v>380.90347094651969</v>
      </c>
      <c r="R2492" s="3">
        <v>9856.5682084146247</v>
      </c>
      <c r="S2492" s="3">
        <v>11.027870442773278</v>
      </c>
      <c r="T2492" s="3">
        <v>3585.1645903341014</v>
      </c>
      <c r="V2492">
        <v>47183</v>
      </c>
      <c r="W2492" s="2">
        <v>0.64819693741073625</v>
      </c>
      <c r="X2492" s="2">
        <v>7.2861780998909373E-2</v>
      </c>
      <c r="Y2492" s="2">
        <v>0.49439527502579839</v>
      </c>
      <c r="Z2492" s="2">
        <v>0.90482563932311766</v>
      </c>
      <c r="AA2492" s="2">
        <v>0.72320699631376784</v>
      </c>
      <c r="AB2492" s="2">
        <v>0.31957500188202359</v>
      </c>
      <c r="AC2492" s="2">
        <v>8.8855722832475708E-3</v>
      </c>
      <c r="AD2492" s="2">
        <v>0</v>
      </c>
      <c r="AE2492" s="2">
        <v>1.2447543257419456E-2</v>
      </c>
      <c r="AF2492">
        <v>45801.449067325841</v>
      </c>
      <c r="AG2492">
        <v>33.512424834611828</v>
      </c>
      <c r="AH2492">
        <v>6298.5565499760951</v>
      </c>
      <c r="AI2492">
        <v>9103.3289810452916</v>
      </c>
      <c r="AJ2492">
        <v>0.42471322624032226</v>
      </c>
      <c r="AK2492">
        <v>55658.017275740465</v>
      </c>
      <c r="AL2492">
        <v>44.540295277385106</v>
      </c>
      <c r="AM2492">
        <v>8371.2106760923016</v>
      </c>
      <c r="AN2492">
        <v>10615.839445263189</v>
      </c>
      <c r="AO2492">
        <v>0.54992472047178587</v>
      </c>
      <c r="AP2492">
        <v>9856.5682084146247</v>
      </c>
      <c r="AQ2492">
        <v>11.027870442773278</v>
      </c>
      <c r="AR2492">
        <v>2072.6541261162065</v>
      </c>
      <c r="AS2492">
        <v>1512.5104642178976</v>
      </c>
      <c r="AT2492">
        <v>0.1252114942314636</v>
      </c>
      <c r="AU2492" s="3">
        <v>2455195.8663603049</v>
      </c>
      <c r="AV2492" s="3">
        <v>71586.998329688911</v>
      </c>
      <c r="AW2492">
        <v>58937.373539675005</v>
      </c>
      <c r="AX2492">
        <v>11076689.983046521</v>
      </c>
      <c r="AY2492">
        <v>1718.4574635976498</v>
      </c>
      <c r="AZ2492">
        <v>322966.89570854232</v>
      </c>
      <c r="BA2492">
        <v>72001.095293214996</v>
      </c>
      <c r="BB2492">
        <v>13531885.849406825</v>
      </c>
      <c r="BC2492">
        <v>2099.3609345441696</v>
      </c>
      <c r="BD2492">
        <v>394553.89403823123</v>
      </c>
      <c r="BE2492">
        <v>13063.721753539987</v>
      </c>
      <c r="BF2492">
        <v>2455195.8663603049</v>
      </c>
      <c r="BG2492">
        <v>380.90347094651969</v>
      </c>
      <c r="BH2492">
        <v>71586.998329688911</v>
      </c>
      <c r="BI2492">
        <v>1.5516780030724169</v>
      </c>
      <c r="BJ2492">
        <v>4.2676956430730861</v>
      </c>
      <c r="BK2492">
        <v>2.7160176400006693</v>
      </c>
      <c r="BL2492">
        <v>32.779286720785016</v>
      </c>
      <c r="BM2492">
        <v>18.525836226818232</v>
      </c>
      <c r="BN2492">
        <f t="shared" si="242"/>
        <v>-14.253450493966785</v>
      </c>
      <c r="BO2492">
        <v>0.62293278252855466</v>
      </c>
      <c r="BP2492">
        <v>1.1705059252851953E-2</v>
      </c>
      <c r="BQ2492">
        <v>0.13119932159271444</v>
      </c>
      <c r="BR2492">
        <v>0.16666666666666666</v>
      </c>
      <c r="BS2492">
        <v>6.8965517241379309E-2</v>
      </c>
      <c r="BT2492">
        <v>0.16666666666666666</v>
      </c>
      <c r="BU2492">
        <v>0.40818751458643199</v>
      </c>
      <c r="BV2492">
        <v>0.90482563932311766</v>
      </c>
      <c r="BW2492">
        <v>0.75021472646656417</v>
      </c>
      <c r="BX2492">
        <v>0.31957500188202359</v>
      </c>
      <c r="BY2492">
        <f t="shared" si="243"/>
        <v>9.8894716734665253E-2</v>
      </c>
      <c r="BZ2492">
        <v>0</v>
      </c>
      <c r="CA2492">
        <f t="shared" si="244"/>
        <v>8.943054024483638E-3</v>
      </c>
      <c r="CC2492">
        <v>9.8894716734665253E-2</v>
      </c>
      <c r="CD2492">
        <v>8.943054024483638E-3</v>
      </c>
    </row>
    <row r="2493" spans="1:82" x14ac:dyDescent="0.3">
      <c r="A2493">
        <v>0</v>
      </c>
      <c r="B2493" t="s">
        <v>1505</v>
      </c>
      <c r="C2493" t="s">
        <v>143</v>
      </c>
      <c r="D2493">
        <v>47185</v>
      </c>
      <c r="E2493" s="2">
        <f t="shared" si="249"/>
        <v>0.7019415023558534</v>
      </c>
      <c r="F2493" s="2" t="s">
        <v>1941</v>
      </c>
      <c r="G2493" s="3">
        <v>1902</v>
      </c>
      <c r="H2493" s="1">
        <v>3.9318053248813181</v>
      </c>
      <c r="I2493" s="1">
        <f t="shared" si="245"/>
        <v>-14.127810373944275</v>
      </c>
      <c r="J2493" s="1">
        <v>2.7073427812099999</v>
      </c>
      <c r="K2493" s="1">
        <v>319.93273473400001</v>
      </c>
      <c r="L2493" s="2">
        <v>0.1209102597299998</v>
      </c>
      <c r="M2493" s="2">
        <v>1.0171636738269528E-2</v>
      </c>
      <c r="N2493" s="7">
        <v>0</v>
      </c>
      <c r="O2493" s="2">
        <v>1.2235787450427287E-2</v>
      </c>
      <c r="P2493" s="3">
        <v>31430.960605260007</v>
      </c>
      <c r="Q2493" s="3">
        <v>916.44343132788026</v>
      </c>
      <c r="R2493" s="3">
        <v>28876.230243456135</v>
      </c>
      <c r="S2493" s="3">
        <v>21.571068258337085</v>
      </c>
      <c r="T2493" s="3">
        <v>6706.3769378327197</v>
      </c>
      <c r="V2493">
        <v>47185</v>
      </c>
      <c r="W2493" s="2">
        <v>0.66184512401230655</v>
      </c>
      <c r="X2493" s="2">
        <v>0.10547734826633075</v>
      </c>
      <c r="Y2493" s="2">
        <v>0.46904126274545838</v>
      </c>
      <c r="Z2493" s="2">
        <v>0.77206746551577254</v>
      </c>
      <c r="AA2493" s="2">
        <v>0.92215348934582342</v>
      </c>
      <c r="AB2493" s="2">
        <v>0.29845202930120457</v>
      </c>
      <c r="AC2493" s="2">
        <v>1.0171636738269528E-2</v>
      </c>
      <c r="AD2493" s="2">
        <v>0</v>
      </c>
      <c r="AE2493" s="2">
        <v>1.2235787450427287E-2</v>
      </c>
      <c r="AF2493">
        <v>49064.886067722437</v>
      </c>
      <c r="AG2493">
        <v>35.062279942705189</v>
      </c>
      <c r="AH2493">
        <v>6589.847021816654</v>
      </c>
      <c r="AI2493">
        <v>4593.2176175379445</v>
      </c>
      <c r="AJ2493">
        <v>0.44754973287597238</v>
      </c>
      <c r="AK2493">
        <v>77941.116311178572</v>
      </c>
      <c r="AL2493">
        <v>56.633348201042281</v>
      </c>
      <c r="AM2493">
        <v>10644.06255349035</v>
      </c>
      <c r="AN2493">
        <v>7245.379023696968</v>
      </c>
      <c r="AO2493">
        <v>0.71923892813491042</v>
      </c>
      <c r="AP2493">
        <v>28876.230243456135</v>
      </c>
      <c r="AQ2493">
        <v>21.571068258337093</v>
      </c>
      <c r="AR2493">
        <v>4054.2155316736962</v>
      </c>
      <c r="AS2493">
        <v>2652.1614061590235</v>
      </c>
      <c r="AT2493">
        <v>0.27168919525893803</v>
      </c>
      <c r="AU2493" s="3">
        <v>5907134.7361525651</v>
      </c>
      <c r="AV2493" s="3">
        <v>172236.3784837618</v>
      </c>
      <c r="AW2493">
        <v>46272.702684940006</v>
      </c>
      <c r="AX2493">
        <v>8696491.7426076252</v>
      </c>
      <c r="AY2493">
        <v>1349.1892582597197</v>
      </c>
      <c r="AZ2493">
        <v>253566.62919733173</v>
      </c>
      <c r="BA2493">
        <v>77703.663290200013</v>
      </c>
      <c r="BB2493">
        <v>14603626.47876019</v>
      </c>
      <c r="BC2493">
        <v>2265.6326895876</v>
      </c>
      <c r="BD2493">
        <v>425803.00768109353</v>
      </c>
      <c r="BE2493">
        <v>31430.960605260007</v>
      </c>
      <c r="BF2493">
        <v>5907134.7361525651</v>
      </c>
      <c r="BG2493">
        <v>916.44343132788026</v>
      </c>
      <c r="BH2493">
        <v>172236.3784837618</v>
      </c>
      <c r="BI2493">
        <v>1.7269769980621079</v>
      </c>
      <c r="BJ2493">
        <v>5.6587823229434262</v>
      </c>
      <c r="BK2493">
        <v>3.9318053248813181</v>
      </c>
      <c r="BL2493">
        <v>35.455483822509855</v>
      </c>
      <c r="BM2493">
        <v>21.32767344856558</v>
      </c>
      <c r="BN2493">
        <f t="shared" si="242"/>
        <v>-14.127810373944275</v>
      </c>
      <c r="BO2493">
        <v>0.7019415023558534</v>
      </c>
      <c r="BP2493">
        <v>1.4679737858965706E-2</v>
      </c>
      <c r="BQ2493">
        <v>0.14211323484047464</v>
      </c>
      <c r="BR2493">
        <v>0.1130952380952381</v>
      </c>
      <c r="BS2493">
        <v>3.4482758620689655E-2</v>
      </c>
      <c r="BT2493">
        <v>0.55555555555555558</v>
      </c>
      <c r="BU2493">
        <v>0.40458945751624836</v>
      </c>
      <c r="BV2493">
        <v>0.77206746551577254</v>
      </c>
      <c r="BW2493">
        <v>0.95659075658280446</v>
      </c>
      <c r="BX2493">
        <v>0.29845202930120457</v>
      </c>
      <c r="BY2493">
        <f t="shared" si="243"/>
        <v>0.12850419287362719</v>
      </c>
      <c r="BZ2493">
        <v>0</v>
      </c>
      <c r="CA2493">
        <f t="shared" si="244"/>
        <v>9.296428712242755E-3</v>
      </c>
      <c r="CC2493">
        <v>0.12850419287362719</v>
      </c>
      <c r="CD2493">
        <v>9.296428712242755E-3</v>
      </c>
    </row>
    <row r="2494" spans="1:82" x14ac:dyDescent="0.3">
      <c r="A2494">
        <v>0</v>
      </c>
      <c r="B2494" t="s">
        <v>1505</v>
      </c>
      <c r="C2494" t="s">
        <v>518</v>
      </c>
      <c r="D2494">
        <v>47187</v>
      </c>
      <c r="E2494" s="2">
        <f t="shared" si="249"/>
        <v>0.6165500804567291</v>
      </c>
      <c r="F2494" s="2" t="s">
        <v>1939</v>
      </c>
      <c r="G2494" s="3">
        <v>150591</v>
      </c>
      <c r="H2494" s="1">
        <v>30.644321813085426</v>
      </c>
      <c r="I2494" s="1">
        <f t="shared" si="245"/>
        <v>-10.362878270031906</v>
      </c>
      <c r="J2494" s="1">
        <v>2.6474402978299998</v>
      </c>
      <c r="K2494" s="1">
        <v>301.58505981600001</v>
      </c>
      <c r="L2494" s="2">
        <v>0.11612721046000019</v>
      </c>
      <c r="M2494" s="2">
        <v>0.1171181583342463</v>
      </c>
      <c r="N2494" s="7">
        <v>0</v>
      </c>
      <c r="O2494" s="2">
        <v>2.6794915280339642E-3</v>
      </c>
      <c r="P2494" s="3">
        <v>888347.84620929987</v>
      </c>
      <c r="Q2494" s="3">
        <v>25901.866589993391</v>
      </c>
      <c r="R2494" s="3">
        <v>388639.88331104029</v>
      </c>
      <c r="S2494" s="3">
        <v>268.16104381823476</v>
      </c>
      <c r="T2494" s="3">
        <v>90436.232011885149</v>
      </c>
      <c r="V2494">
        <v>47187</v>
      </c>
      <c r="W2494" s="2">
        <v>0.81066118266579412</v>
      </c>
      <c r="X2494" s="2">
        <v>0.82208592165277006</v>
      </c>
      <c r="Y2494" s="2">
        <v>0.31908775108907678</v>
      </c>
      <c r="Z2494" s="2">
        <v>0.75498475296002177</v>
      </c>
      <c r="AA2494" s="2">
        <v>0.869269333990218</v>
      </c>
      <c r="AB2494" s="2">
        <v>0.28664566345543807</v>
      </c>
      <c r="AC2494" s="2">
        <v>0.1171181583342463</v>
      </c>
      <c r="AD2494" s="2">
        <v>0</v>
      </c>
      <c r="AE2494" s="2">
        <v>2.6794915280339642E-3</v>
      </c>
      <c r="AF2494">
        <v>467418.31871130905</v>
      </c>
      <c r="AG2494">
        <v>324.16738201048736</v>
      </c>
      <c r="AH2494">
        <v>60926.256375873731</v>
      </c>
      <c r="AI2494">
        <v>48054.88654971293</v>
      </c>
      <c r="AJ2494">
        <v>4.1762775639381378</v>
      </c>
      <c r="AK2494">
        <v>856058.20202234935</v>
      </c>
      <c r="AL2494">
        <v>592.32842582872206</v>
      </c>
      <c r="AM2494">
        <v>111326.29478924847</v>
      </c>
      <c r="AN2494">
        <v>88091.080148223366</v>
      </c>
      <c r="AO2494">
        <v>7.6365363008787783</v>
      </c>
      <c r="AP2494">
        <v>388639.88331104029</v>
      </c>
      <c r="AQ2494">
        <v>268.1610438182347</v>
      </c>
      <c r="AR2494">
        <v>50400.038413374736</v>
      </c>
      <c r="AS2494">
        <v>40036.193598510436</v>
      </c>
      <c r="AT2494">
        <v>3.4602587369406406</v>
      </c>
      <c r="AU2494" s="3">
        <v>166956094.2165758</v>
      </c>
      <c r="AV2494" s="3">
        <v>4867996.8069233578</v>
      </c>
      <c r="AW2494">
        <v>909585.25599750003</v>
      </c>
      <c r="AX2494">
        <v>170947453.01217017</v>
      </c>
      <c r="AY2494">
        <v>26521.093120905</v>
      </c>
      <c r="AZ2494">
        <v>4984374.2411428858</v>
      </c>
      <c r="BA2494">
        <v>1797933.1022067999</v>
      </c>
      <c r="BB2494">
        <v>337903547.228746</v>
      </c>
      <c r="BC2494">
        <v>52422.959710898387</v>
      </c>
      <c r="BD2494">
        <v>9852371.0480662435</v>
      </c>
      <c r="BE2494">
        <v>888347.84620929987</v>
      </c>
      <c r="BF2494">
        <v>166956094.2165758</v>
      </c>
      <c r="BG2494">
        <v>25901.866589993391</v>
      </c>
      <c r="BH2494">
        <v>4867996.8069233578</v>
      </c>
      <c r="BI2494">
        <v>17.951453212879137</v>
      </c>
      <c r="BJ2494">
        <v>48.595775025964564</v>
      </c>
      <c r="BK2494">
        <v>30.644321813085426</v>
      </c>
      <c r="BL2494">
        <v>43.58136495725423</v>
      </c>
      <c r="BM2494">
        <v>33.218486687222324</v>
      </c>
      <c r="BN2494">
        <f t="shared" si="242"/>
        <v>-10.362878270031906</v>
      </c>
      <c r="BO2494">
        <v>0.6165500804567291</v>
      </c>
      <c r="BP2494">
        <v>0.13402900594121467</v>
      </c>
      <c r="BQ2494">
        <v>0.13616302129236529</v>
      </c>
      <c r="BR2494">
        <v>0.1130952380952381</v>
      </c>
      <c r="BS2494">
        <v>6.8965517241379309E-2</v>
      </c>
      <c r="BT2494">
        <v>0.33333333333333331</v>
      </c>
      <c r="BU2494">
        <v>0.2967700716957305</v>
      </c>
      <c r="BV2494">
        <v>0.75498475296002177</v>
      </c>
      <c r="BW2494">
        <v>0.90173167426371159</v>
      </c>
      <c r="BX2494">
        <v>0.28664566345543807</v>
      </c>
      <c r="BY2494">
        <f t="shared" si="243"/>
        <v>9.8764623216395314E-2</v>
      </c>
      <c r="BZ2494">
        <v>0</v>
      </c>
      <c r="CA2494">
        <f t="shared" si="244"/>
        <v>2.1297245498211746E-3</v>
      </c>
      <c r="CC2494">
        <v>9.8764623216395314E-2</v>
      </c>
      <c r="CD2494">
        <v>2.1297245498211746E-3</v>
      </c>
    </row>
    <row r="2495" spans="1:82" x14ac:dyDescent="0.3">
      <c r="A2495">
        <v>0</v>
      </c>
      <c r="B2495" t="s">
        <v>1505</v>
      </c>
      <c r="C2495" t="s">
        <v>674</v>
      </c>
      <c r="D2495">
        <v>47189</v>
      </c>
      <c r="E2495" s="2">
        <f t="shared" si="249"/>
        <v>0.67589529465440312</v>
      </c>
      <c r="F2495" s="2" t="s">
        <v>1941</v>
      </c>
      <c r="G2495" s="3">
        <v>44871</v>
      </c>
      <c r="H2495" s="1">
        <v>25.819427276918429</v>
      </c>
      <c r="I2495" s="1">
        <f t="shared" si="245"/>
        <v>-13.831418189592576</v>
      </c>
      <c r="J2495" s="1">
        <v>2.7973614819399999</v>
      </c>
      <c r="K2495" s="1">
        <v>305.99501373999999</v>
      </c>
      <c r="L2495" s="2">
        <v>0.11293842934999998</v>
      </c>
      <c r="M2495" s="2">
        <v>0.14845852906126303</v>
      </c>
      <c r="N2495" s="7">
        <v>0</v>
      </c>
      <c r="O2495" s="2">
        <v>1.9809852251083996E-3</v>
      </c>
      <c r="P2495" s="3">
        <v>460691.38299505005</v>
      </c>
      <c r="Q2495" s="3">
        <v>13432.538607951903</v>
      </c>
      <c r="R2495" s="3">
        <v>205419.20909836158</v>
      </c>
      <c r="S2495" s="3">
        <v>169.21754711134125</v>
      </c>
      <c r="T2495" s="3">
        <v>53659.863066139071</v>
      </c>
      <c r="V2495">
        <v>47189</v>
      </c>
      <c r="W2495" s="2">
        <v>0.83087482965905002</v>
      </c>
      <c r="X2495" s="2">
        <v>0.69264994014090198</v>
      </c>
      <c r="Y2495" s="2">
        <v>0.44937804824846805</v>
      </c>
      <c r="Z2495" s="2">
        <v>0.79773858134343723</v>
      </c>
      <c r="AA2495" s="2">
        <v>0.88198030088221802</v>
      </c>
      <c r="AB2495" s="2">
        <v>0.27877455148030783</v>
      </c>
      <c r="AC2495" s="2">
        <v>0.14845852906126303</v>
      </c>
      <c r="AD2495" s="2">
        <v>0</v>
      </c>
      <c r="AE2495" s="2">
        <v>1.9809852251083996E-3</v>
      </c>
      <c r="AF2495">
        <v>255000.57279848613</v>
      </c>
      <c r="AG2495">
        <v>187.40252734280466</v>
      </c>
      <c r="AH2495">
        <v>35221.725133360342</v>
      </c>
      <c r="AI2495">
        <v>28631.562094281293</v>
      </c>
      <c r="AJ2495">
        <v>2.3718782066492712</v>
      </c>
      <c r="AK2495">
        <v>460419.78189684771</v>
      </c>
      <c r="AL2495">
        <v>356.62007445414588</v>
      </c>
      <c r="AM2495">
        <v>67025.639502106191</v>
      </c>
      <c r="AN2495">
        <v>50487.510791674526</v>
      </c>
      <c r="AO2495">
        <v>4.4443130140572018</v>
      </c>
      <c r="AP2495">
        <v>205419.20909836158</v>
      </c>
      <c r="AQ2495">
        <v>169.21754711134122</v>
      </c>
      <c r="AR2495">
        <v>31803.914368745849</v>
      </c>
      <c r="AS2495">
        <v>21855.948697393233</v>
      </c>
      <c r="AT2495">
        <v>2.0724348074079306</v>
      </c>
      <c r="AU2495" s="3">
        <v>86582338.520089701</v>
      </c>
      <c r="AV2495" s="3">
        <v>2524511.3059784807</v>
      </c>
      <c r="AW2495">
        <v>537370.42730165005</v>
      </c>
      <c r="AX2495">
        <v>100993398.10707211</v>
      </c>
      <c r="AY2495">
        <v>15668.296126082698</v>
      </c>
      <c r="AZ2495">
        <v>2944699.5739359823</v>
      </c>
      <c r="BA2495">
        <v>998061.8102967001</v>
      </c>
      <c r="BB2495">
        <v>187575736.6271618</v>
      </c>
      <c r="BC2495">
        <v>29100.834734034601</v>
      </c>
      <c r="BD2495">
        <v>5469210.8799144626</v>
      </c>
      <c r="BE2495">
        <v>460691.38299505005</v>
      </c>
      <c r="BF2495">
        <v>86582338.520089701</v>
      </c>
      <c r="BG2495">
        <v>13432.538607951903</v>
      </c>
      <c r="BH2495">
        <v>2524511.3059784807</v>
      </c>
      <c r="BI2495">
        <v>11.728671648674318</v>
      </c>
      <c r="BJ2495">
        <v>37.548098925592747</v>
      </c>
      <c r="BK2495">
        <v>25.819427276918429</v>
      </c>
      <c r="BL2495">
        <v>39.4443621931999</v>
      </c>
      <c r="BM2495">
        <v>25.612944003607325</v>
      </c>
      <c r="BN2495">
        <f t="shared" si="242"/>
        <v>-13.831418189592576</v>
      </c>
      <c r="BO2495">
        <v>0.67589529465440312</v>
      </c>
      <c r="BP2495">
        <v>9.5997313065291412E-2</v>
      </c>
      <c r="BQ2495">
        <v>0.14909118539609797</v>
      </c>
      <c r="BR2495">
        <v>0.22619047619047619</v>
      </c>
      <c r="BS2495">
        <v>0</v>
      </c>
      <c r="BT2495">
        <v>0.33333333333333331</v>
      </c>
      <c r="BU2495">
        <v>0.39610143637887019</v>
      </c>
      <c r="BV2495">
        <v>0.79773858134343723</v>
      </c>
      <c r="BW2495">
        <v>0.91491732456661623</v>
      </c>
      <c r="BX2495">
        <v>0.27877455148030783</v>
      </c>
      <c r="BY2495">
        <f t="shared" si="243"/>
        <v>0.1882145786309341</v>
      </c>
      <c r="BZ2495">
        <v>0</v>
      </c>
      <c r="CA2495">
        <f t="shared" si="244"/>
        <v>1.6167658370203133E-3</v>
      </c>
      <c r="CC2495">
        <v>0.1882145786309341</v>
      </c>
      <c r="CD2495">
        <v>1.6167658370203133E-3</v>
      </c>
    </row>
    <row r="2496" spans="1:82" x14ac:dyDescent="0.3">
      <c r="A2496">
        <v>0</v>
      </c>
      <c r="B2496" t="s">
        <v>1532</v>
      </c>
      <c r="C2496" t="s">
        <v>610</v>
      </c>
      <c r="D2496">
        <v>48001</v>
      </c>
      <c r="E2496" s="2">
        <f t="shared" si="249"/>
        <v>0.51140874002729508</v>
      </c>
      <c r="F2496" s="2" t="s">
        <v>1936</v>
      </c>
      <c r="G2496" s="3">
        <v>11558</v>
      </c>
      <c r="H2496" s="1">
        <v>2.7033270260252458</v>
      </c>
      <c r="I2496" s="1">
        <f t="shared" si="245"/>
        <v>-5.7631926320123839</v>
      </c>
      <c r="J2496" s="1">
        <v>2.8170481240499998</v>
      </c>
      <c r="K2496" s="1">
        <v>45.432935761700001</v>
      </c>
      <c r="L2496" s="2">
        <v>0.20394031138199997</v>
      </c>
      <c r="M2496" s="2">
        <v>1.2077788610150672E-3</v>
      </c>
      <c r="N2496" s="7">
        <v>0</v>
      </c>
      <c r="O2496" s="2">
        <v>6.1243319991933595E-2</v>
      </c>
      <c r="P2496" s="3">
        <v>333785.39216341998</v>
      </c>
      <c r="Q2496" s="3">
        <v>11820.082964101759</v>
      </c>
      <c r="R2496" s="3">
        <v>1096995.4066340793</v>
      </c>
      <c r="S2496" s="3">
        <v>1586.9452034023616</v>
      </c>
      <c r="T2496" s="3">
        <v>344944.12295409694</v>
      </c>
      <c r="V2496">
        <v>48001</v>
      </c>
      <c r="W2496" s="2">
        <v>0.40863410146798135</v>
      </c>
      <c r="X2496" s="2">
        <v>7.2521333749009043E-2</v>
      </c>
      <c r="Y2496" s="2">
        <v>2.6181596571435296E-2</v>
      </c>
      <c r="Z2496" s="2">
        <v>0.80335272669062918</v>
      </c>
      <c r="AA2496" s="2">
        <v>0.13095296509345875</v>
      </c>
      <c r="AB2496" s="2">
        <v>0.50340144768687067</v>
      </c>
      <c r="AC2496" s="2">
        <v>1.2077788610150672E-3</v>
      </c>
      <c r="AD2496" s="2">
        <v>0</v>
      </c>
      <c r="AE2496" s="2">
        <v>6.1243319991933595E-2</v>
      </c>
      <c r="AF2496">
        <v>897660.41810474347</v>
      </c>
      <c r="AG2496">
        <v>1298.5831960684045</v>
      </c>
      <c r="AH2496">
        <v>244064.69348759318</v>
      </c>
      <c r="AI2496">
        <v>38225.316445079632</v>
      </c>
      <c r="AJ2496">
        <v>10.108726971609919</v>
      </c>
      <c r="AK2496">
        <v>1994655.8247388226</v>
      </c>
      <c r="AL2496">
        <v>2885.5283994707661</v>
      </c>
      <c r="AM2496">
        <v>542326.13397338323</v>
      </c>
      <c r="AN2496">
        <v>84907.998913386575</v>
      </c>
      <c r="AO2496">
        <v>22.461706679675139</v>
      </c>
      <c r="AP2496">
        <v>1096995.4066340793</v>
      </c>
      <c r="AQ2496">
        <v>1586.9452034023616</v>
      </c>
      <c r="AR2496">
        <v>298261.44048579002</v>
      </c>
      <c r="AS2496">
        <v>46682.682468306943</v>
      </c>
      <c r="AT2496">
        <v>12.35297970806522</v>
      </c>
      <c r="AU2496" s="3">
        <v>62731626.603193149</v>
      </c>
      <c r="AV2496" s="3">
        <v>2221466.3922732845</v>
      </c>
      <c r="AW2496">
        <v>201180.75872221999</v>
      </c>
      <c r="AX2496">
        <v>37809911.794254027</v>
      </c>
      <c r="AY2496">
        <v>7124.2580253881588</v>
      </c>
      <c r="AZ2496">
        <v>1338933.0532914505</v>
      </c>
      <c r="BA2496">
        <v>534966.15088563995</v>
      </c>
      <c r="BB2496">
        <v>100541538.39744717</v>
      </c>
      <c r="BC2496">
        <v>18944.340989489916</v>
      </c>
      <c r="BD2496">
        <v>3560399.4455647347</v>
      </c>
      <c r="BE2496">
        <v>333785.39216341998</v>
      </c>
      <c r="BF2496">
        <v>62731626.603193149</v>
      </c>
      <c r="BG2496">
        <v>11820.082964101759</v>
      </c>
      <c r="BH2496">
        <v>2221466.3922732845</v>
      </c>
      <c r="BI2496">
        <v>1.5871020358165751</v>
      </c>
      <c r="BJ2496">
        <v>4.290429061841821</v>
      </c>
      <c r="BK2496">
        <v>2.7033270260252458</v>
      </c>
      <c r="BL2496">
        <v>59.039633137543419</v>
      </c>
      <c r="BM2496">
        <v>53.276440505531035</v>
      </c>
      <c r="BN2496">
        <f t="shared" si="242"/>
        <v>-5.7631926320123839</v>
      </c>
      <c r="BO2496">
        <v>0.51140874002729508</v>
      </c>
      <c r="BP2496">
        <v>9.8288752034401527E-3</v>
      </c>
      <c r="BQ2496">
        <v>0.25114718513472456</v>
      </c>
      <c r="BR2496">
        <v>0.22023809523809523</v>
      </c>
      <c r="BS2496">
        <v>0.10344827586206896</v>
      </c>
      <c r="BT2496">
        <v>0.22222222222222221</v>
      </c>
      <c r="BU2496">
        <v>0.16504517818613293</v>
      </c>
      <c r="BV2496">
        <v>0.80335272669062918</v>
      </c>
      <c r="BW2496">
        <v>0.13584332478574559</v>
      </c>
      <c r="BX2496">
        <v>0.50340144768687067</v>
      </c>
      <c r="BY2496">
        <f t="shared" si="243"/>
        <v>3.7561982142944296E-2</v>
      </c>
      <c r="BZ2496">
        <v>0</v>
      </c>
      <c r="CA2496">
        <f t="shared" si="244"/>
        <v>3.0518791719331709E-2</v>
      </c>
      <c r="CC2496">
        <v>3.7561982142944296E-2</v>
      </c>
      <c r="CD2496">
        <v>3.0518791719331709E-2</v>
      </c>
    </row>
    <row r="2497" spans="1:82" x14ac:dyDescent="0.3">
      <c r="A2497">
        <v>0</v>
      </c>
      <c r="B2497" t="s">
        <v>1532</v>
      </c>
      <c r="C2497" t="s">
        <v>1533</v>
      </c>
      <c r="D2497">
        <v>48003</v>
      </c>
      <c r="E2497" s="2">
        <f t="shared" si="249"/>
        <v>0.34641089539739561</v>
      </c>
      <c r="F2497" s="2" t="s">
        <v>1934</v>
      </c>
      <c r="G2497" s="3">
        <v>4091</v>
      </c>
      <c r="H2497" s="1">
        <v>0.37572264585356735</v>
      </c>
      <c r="I2497" s="1">
        <f t="shared" si="245"/>
        <v>-7.4143440922619401</v>
      </c>
      <c r="J2497" s="1">
        <v>2.55602341087</v>
      </c>
      <c r="K2497" s="1">
        <v>-6.5840763279500001</v>
      </c>
      <c r="L2497" s="2">
        <v>9.6586239305999966E-2</v>
      </c>
      <c r="M2497" s="2">
        <v>-1.1662821148245837E-4</v>
      </c>
      <c r="N2497" s="7">
        <v>0</v>
      </c>
      <c r="O2497" s="2">
        <v>1.6162669457730993E-2</v>
      </c>
      <c r="P2497" s="3">
        <v>-4484.0273696440008</v>
      </c>
      <c r="Q2497" s="3">
        <v>-158.78938014323197</v>
      </c>
      <c r="R2497" s="3">
        <v>-36989.204064276768</v>
      </c>
      <c r="S2497" s="3">
        <v>-53.516137580413883</v>
      </c>
      <c r="T2497" s="3">
        <v>-11364.123673333946</v>
      </c>
      <c r="V2497">
        <v>48003</v>
      </c>
      <c r="W2497" s="2">
        <v>0.33278245440143694</v>
      </c>
      <c r="X2497" s="2">
        <v>1.0079397399829356E-2</v>
      </c>
      <c r="Y2497" s="2">
        <v>0.28964764745753213</v>
      </c>
      <c r="Z2497" s="2">
        <v>0.72891490886403165</v>
      </c>
      <c r="AA2497" s="2">
        <v>1.8977517148991797E-2</v>
      </c>
      <c r="AB2497" s="2">
        <v>0.23841119180306558</v>
      </c>
      <c r="AC2497" s="2">
        <v>-1.1662821148245837E-4</v>
      </c>
      <c r="AD2497" s="2">
        <v>0</v>
      </c>
      <c r="AE2497" s="2">
        <v>1.6162669457730993E-2</v>
      </c>
      <c r="AF2497">
        <v>170054.70972364233</v>
      </c>
      <c r="AG2497">
        <v>246.03692323163554</v>
      </c>
      <c r="AH2497">
        <v>46241.878407917167</v>
      </c>
      <c r="AI2497">
        <v>6015.7006911427188</v>
      </c>
      <c r="AJ2497">
        <v>1.9221667121639943</v>
      </c>
      <c r="AK2497">
        <v>133065.50565936556</v>
      </c>
      <c r="AL2497">
        <v>192.52078565122167</v>
      </c>
      <c r="AM2497">
        <v>36183.685944971148</v>
      </c>
      <c r="AN2497">
        <v>4709.7694807547996</v>
      </c>
      <c r="AO2497">
        <v>1.5041226827733909</v>
      </c>
      <c r="AP2497">
        <v>-36989.204064276768</v>
      </c>
      <c r="AQ2497">
        <v>-53.516137580413869</v>
      </c>
      <c r="AR2497">
        <v>-10058.192462946019</v>
      </c>
      <c r="AS2497">
        <v>-1305.9312103879192</v>
      </c>
      <c r="AT2497">
        <v>-0.41804402939060337</v>
      </c>
      <c r="AU2497" s="3">
        <v>-842728.10385089356</v>
      </c>
      <c r="AV2497" s="3">
        <v>-29842.876104119016</v>
      </c>
      <c r="AW2497">
        <v>23133.267231058002</v>
      </c>
      <c r="AX2497">
        <v>4347666.2434050413</v>
      </c>
      <c r="AY2497">
        <v>819.20043333702392</v>
      </c>
      <c r="AZ2497">
        <v>153960.52944136027</v>
      </c>
      <c r="BA2497">
        <v>18649.239861414</v>
      </c>
      <c r="BB2497">
        <v>3504938.1395541471</v>
      </c>
      <c r="BC2497">
        <v>660.41105319379199</v>
      </c>
      <c r="BD2497">
        <v>124117.65333724127</v>
      </c>
      <c r="BE2497">
        <v>-4484.0273696440008</v>
      </c>
      <c r="BF2497">
        <v>-842728.10385089356</v>
      </c>
      <c r="BG2497">
        <v>-158.78938014323197</v>
      </c>
      <c r="BH2497">
        <v>-29842.876104119016</v>
      </c>
      <c r="BI2497">
        <v>0.41736820283506654</v>
      </c>
      <c r="BJ2497">
        <v>0.79309084868863389</v>
      </c>
      <c r="BK2497">
        <v>0.37572264585356735</v>
      </c>
      <c r="BL2497">
        <v>18.539434664923885</v>
      </c>
      <c r="BM2497">
        <v>11.125090572661945</v>
      </c>
      <c r="BN2497">
        <f t="shared" si="242"/>
        <v>-7.4143440922619401</v>
      </c>
      <c r="BO2497">
        <v>0.34641089539739561</v>
      </c>
      <c r="BP2497">
        <v>1.7508209258511051E-3</v>
      </c>
      <c r="BQ2497">
        <v>4.3869529147833201E-2</v>
      </c>
      <c r="BR2497">
        <v>8.3333333333333343E-2</v>
      </c>
      <c r="BS2497">
        <v>0.13793103448275862</v>
      </c>
      <c r="BT2497">
        <v>0.1111111111111111</v>
      </c>
      <c r="BU2497">
        <v>0.21233052927009025</v>
      </c>
      <c r="BV2497">
        <v>0.72891490886403165</v>
      </c>
      <c r="BW2497">
        <v>1.9686221108912653E-2</v>
      </c>
      <c r="BX2497">
        <v>0.23841119180306558</v>
      </c>
      <c r="BY2497">
        <f t="shared" si="243"/>
        <v>6.3672263488410333E-2</v>
      </c>
      <c r="BZ2497">
        <v>0</v>
      </c>
      <c r="CA2497">
        <f t="shared" si="244"/>
        <v>1.7792355806302187E-2</v>
      </c>
      <c r="CC2497">
        <v>6.3672263488410333E-2</v>
      </c>
      <c r="CD2497">
        <v>1.7792355806302187E-2</v>
      </c>
    </row>
    <row r="2498" spans="1:82" x14ac:dyDescent="0.3">
      <c r="A2498">
        <v>0</v>
      </c>
      <c r="B2498" t="s">
        <v>1532</v>
      </c>
      <c r="C2498" t="s">
        <v>1534</v>
      </c>
      <c r="D2498">
        <v>48005</v>
      </c>
      <c r="E2498" s="2">
        <f t="shared" si="249"/>
        <v>0.52782658139359018</v>
      </c>
      <c r="F2498" s="2" t="s">
        <v>1937</v>
      </c>
      <c r="G2498" s="3">
        <v>20296</v>
      </c>
      <c r="H2498" s="1">
        <v>12.863908673240324</v>
      </c>
      <c r="I2498" s="1">
        <f t="shared" si="245"/>
        <v>-6.6205320047514959</v>
      </c>
      <c r="J2498" s="1">
        <v>2.8521436543199998</v>
      </c>
      <c r="K2498" s="1">
        <v>7.8691279665399998</v>
      </c>
      <c r="L2498" s="2">
        <v>0.20289244542299989</v>
      </c>
      <c r="M2498" s="2">
        <v>5.581225654312116E-4</v>
      </c>
      <c r="N2498" s="7">
        <v>0</v>
      </c>
      <c r="O2498" s="2">
        <v>6.6733414323714518E-2</v>
      </c>
      <c r="P2498" s="3">
        <v>948902.40132199007</v>
      </c>
      <c r="Q2498" s="3">
        <v>33602.744073862719</v>
      </c>
      <c r="R2498" s="3">
        <v>2563888.38040782</v>
      </c>
      <c r="S2498" s="3">
        <v>3709.3231590988794</v>
      </c>
      <c r="T2498" s="3">
        <v>772275.71368841711</v>
      </c>
      <c r="V2498">
        <v>48005</v>
      </c>
      <c r="W2498" s="2">
        <v>0.47435628443580324</v>
      </c>
      <c r="X2498" s="2">
        <v>0.34509617416894844</v>
      </c>
      <c r="Y2498" s="2">
        <v>0.106766910230158</v>
      </c>
      <c r="Z2498" s="2">
        <v>0.81336110734140921</v>
      </c>
      <c r="AA2498" s="2">
        <v>2.2681467148045774E-2</v>
      </c>
      <c r="AB2498" s="2">
        <v>0.50081492010354078</v>
      </c>
      <c r="AC2498" s="2">
        <v>5.581225654312116E-4</v>
      </c>
      <c r="AD2498" s="2">
        <v>0</v>
      </c>
      <c r="AE2498" s="2">
        <v>6.6733414323714518E-2</v>
      </c>
      <c r="AF2498">
        <v>1506002.7693091445</v>
      </c>
      <c r="AG2498">
        <v>2178.6927829376486</v>
      </c>
      <c r="AH2498">
        <v>409478.5670115035</v>
      </c>
      <c r="AI2498">
        <v>42922.644671863338</v>
      </c>
      <c r="AJ2498">
        <v>16.974086466219674</v>
      </c>
      <c r="AK2498">
        <v>4069891.1497169645</v>
      </c>
      <c r="AL2498">
        <v>5888.015942036528</v>
      </c>
      <c r="AM2498">
        <v>1106634.3769841208</v>
      </c>
      <c r="AN2498">
        <v>118042.54838766308</v>
      </c>
      <c r="AO2498">
        <v>45.922182770497841</v>
      </c>
      <c r="AP2498">
        <v>2563888.38040782</v>
      </c>
      <c r="AQ2498">
        <v>3709.3231590988794</v>
      </c>
      <c r="AR2498">
        <v>697155.80997261731</v>
      </c>
      <c r="AS2498">
        <v>75119.903715799737</v>
      </c>
      <c r="AT2498">
        <v>28.948096304278167</v>
      </c>
      <c r="AU2498" s="3">
        <v>178336717.3044548</v>
      </c>
      <c r="AV2498" s="3">
        <v>6315299.7212417591</v>
      </c>
      <c r="AW2498">
        <v>400965.35736431001</v>
      </c>
      <c r="AX2498">
        <v>75357429.263048425</v>
      </c>
      <c r="AY2498">
        <v>14199.074917743681</v>
      </c>
      <c r="AZ2498">
        <v>2668574.1400407474</v>
      </c>
      <c r="BA2498">
        <v>1349867.7586863001</v>
      </c>
      <c r="BB2498">
        <v>253694146.56750324</v>
      </c>
      <c r="BC2498">
        <v>47801.8189916064</v>
      </c>
      <c r="BD2498">
        <v>8983873.861282507</v>
      </c>
      <c r="BE2498">
        <v>948902.40132199007</v>
      </c>
      <c r="BF2498">
        <v>178336717.3044548</v>
      </c>
      <c r="BG2498">
        <v>33602.744073862719</v>
      </c>
      <c r="BH2498">
        <v>6315299.7212417591</v>
      </c>
      <c r="BI2498">
        <v>4.8260660774097879</v>
      </c>
      <c r="BJ2498">
        <v>17.689974750650112</v>
      </c>
      <c r="BK2498">
        <v>12.863908673240324</v>
      </c>
      <c r="BL2498">
        <v>48.241043403785589</v>
      </c>
      <c r="BM2498">
        <v>41.620511399034093</v>
      </c>
      <c r="BN2498">
        <f t="shared" si="242"/>
        <v>-6.6205320047514959</v>
      </c>
      <c r="BO2498">
        <v>0.52782658139359018</v>
      </c>
      <c r="BP2498">
        <v>3.0847171478269476E-2</v>
      </c>
      <c r="BQ2498">
        <v>0.36493260290477053</v>
      </c>
      <c r="BR2498">
        <v>0.29761904761904762</v>
      </c>
      <c r="BS2498">
        <v>6.8965517241379309E-2</v>
      </c>
      <c r="BT2498">
        <v>0.22222222222222221</v>
      </c>
      <c r="BU2498">
        <v>0.18959749468406431</v>
      </c>
      <c r="BV2498">
        <v>0.81336110734140921</v>
      </c>
      <c r="BW2498">
        <v>2.3528492892163667E-2</v>
      </c>
      <c r="BX2498">
        <v>0.50081492010354078</v>
      </c>
      <c r="BY2498">
        <f t="shared" si="243"/>
        <v>3.9798459136168154E-2</v>
      </c>
      <c r="BZ2498">
        <v>0</v>
      </c>
      <c r="CA2498">
        <f t="shared" si="244"/>
        <v>3.3106925199423889E-2</v>
      </c>
      <c r="CC2498">
        <v>3.9798459136168154E-2</v>
      </c>
      <c r="CD2498">
        <v>3.3106925199423889E-2</v>
      </c>
    </row>
    <row r="2499" spans="1:82" x14ac:dyDescent="0.3">
      <c r="A2499">
        <v>0</v>
      </c>
      <c r="B2499" t="s">
        <v>1532</v>
      </c>
      <c r="C2499" t="s">
        <v>1535</v>
      </c>
      <c r="D2499">
        <v>48007</v>
      </c>
      <c r="E2499" s="2">
        <f t="shared" si="249"/>
        <v>0.50292671911854392</v>
      </c>
      <c r="F2499" s="2" t="s">
        <v>1937</v>
      </c>
      <c r="G2499" s="3">
        <v>11394</v>
      </c>
      <c r="H2499" s="1">
        <v>14.844209903994768</v>
      </c>
      <c r="I2499" s="1">
        <f t="shared" si="245"/>
        <v>-8.3867435001550348</v>
      </c>
      <c r="J2499" s="1">
        <v>2.0720226139500002</v>
      </c>
      <c r="K2499" s="1">
        <v>-33.163532221899999</v>
      </c>
      <c r="L2499" s="2">
        <v>0.158849488486</v>
      </c>
      <c r="M2499" s="2">
        <v>-5.5697368829306735E-3</v>
      </c>
      <c r="N2499" s="7">
        <v>5.8583974839700001E-2</v>
      </c>
      <c r="O2499" s="2">
        <v>2.9292834927060049E-3</v>
      </c>
      <c r="P2499" s="3">
        <v>320560.70901278994</v>
      </c>
      <c r="Q2499" s="3">
        <v>11351.767526445121</v>
      </c>
      <c r="R2499" s="3">
        <v>1519705.2306524799</v>
      </c>
      <c r="S2499" s="3">
        <v>2198.1565575833174</v>
      </c>
      <c r="T2499" s="3">
        <v>459375.7240732552</v>
      </c>
      <c r="V2499">
        <v>48007</v>
      </c>
      <c r="W2499" s="2">
        <v>0.46814088534822235</v>
      </c>
      <c r="X2499" s="2">
        <v>0.39822111432473678</v>
      </c>
      <c r="Y2499" s="2">
        <v>0.23631842689204369</v>
      </c>
      <c r="Z2499" s="2">
        <v>0.59088980499497967</v>
      </c>
      <c r="AA2499" s="2">
        <v>9.5588427307647189E-2</v>
      </c>
      <c r="AB2499" s="2">
        <v>0.3921003254642923</v>
      </c>
      <c r="AC2499" s="2">
        <v>-5.5697368829306735E-3</v>
      </c>
      <c r="AD2499" s="2">
        <v>0.12121550079144162</v>
      </c>
      <c r="AE2499" s="2">
        <v>2.9292834927060049E-3</v>
      </c>
      <c r="AF2499">
        <v>589738.5823062011</v>
      </c>
      <c r="AG2499">
        <v>852.97549148537735</v>
      </c>
      <c r="AH2499">
        <v>160314.10425770021</v>
      </c>
      <c r="AI2499">
        <v>17454.394301932691</v>
      </c>
      <c r="AJ2499">
        <v>6.6040696381453081</v>
      </c>
      <c r="AK2499">
        <v>2109443.812958681</v>
      </c>
      <c r="AL2499">
        <v>3051.1320490686949</v>
      </c>
      <c r="AM2499">
        <v>573450.82748698711</v>
      </c>
      <c r="AN2499">
        <v>63693.395145901042</v>
      </c>
      <c r="AO2499">
        <v>23.648539118179066</v>
      </c>
      <c r="AP2499">
        <v>1519705.2306524799</v>
      </c>
      <c r="AQ2499">
        <v>2198.1565575833174</v>
      </c>
      <c r="AR2499">
        <v>413136.7232292869</v>
      </c>
      <c r="AS2499">
        <v>46239.000843968352</v>
      </c>
      <c r="AT2499">
        <v>17.044469480033758</v>
      </c>
      <c r="AU2499" s="3">
        <v>60246179.651863739</v>
      </c>
      <c r="AV2499" s="3">
        <v>2133451.188920096</v>
      </c>
      <c r="AW2499">
        <v>109488.88170930001</v>
      </c>
      <c r="AX2499">
        <v>20577340.428445842</v>
      </c>
      <c r="AY2499">
        <v>3877.2447681504</v>
      </c>
      <c r="AZ2499">
        <v>728689.38172618614</v>
      </c>
      <c r="BA2499">
        <v>430049.59072208998</v>
      </c>
      <c r="BB2499">
        <v>80823520.080309585</v>
      </c>
      <c r="BC2499">
        <v>15229.012294595521</v>
      </c>
      <c r="BD2499">
        <v>2862140.5706462823</v>
      </c>
      <c r="BE2499">
        <v>320560.70901278994</v>
      </c>
      <c r="BF2499">
        <v>60246179.651863739</v>
      </c>
      <c r="BG2499">
        <v>11351.767526445121</v>
      </c>
      <c r="BH2499">
        <v>2133451.188920096</v>
      </c>
      <c r="BI2499">
        <v>3.3369445885143656</v>
      </c>
      <c r="BJ2499">
        <v>18.181154492509133</v>
      </c>
      <c r="BK2499">
        <v>14.844209903994768</v>
      </c>
      <c r="BL2499">
        <v>31.203389877173581</v>
      </c>
      <c r="BM2499">
        <v>22.816646377018547</v>
      </c>
      <c r="BN2499">
        <f t="shared" si="242"/>
        <v>-8.3867435001550348</v>
      </c>
      <c r="BO2499">
        <v>0.50292671911854392</v>
      </c>
      <c r="BP2499">
        <v>2.0322846197397118E-2</v>
      </c>
      <c r="BQ2499">
        <v>0.57308577192092891</v>
      </c>
      <c r="BR2499">
        <v>4.1666666666666664E-2</v>
      </c>
      <c r="BS2499">
        <v>3.4482758620689655E-2</v>
      </c>
      <c r="BT2499">
        <v>0.1111111111111111</v>
      </c>
      <c r="BU2499">
        <v>0.24017791244662071</v>
      </c>
      <c r="BV2499">
        <v>0.59088980499497967</v>
      </c>
      <c r="BW2499">
        <v>9.9158119613741907E-2</v>
      </c>
      <c r="BX2499">
        <v>0.3921003254642923</v>
      </c>
      <c r="BY2499">
        <f t="shared" si="243"/>
        <v>0.2250520028375371</v>
      </c>
      <c r="BZ2499">
        <v>0.12121550079144162</v>
      </c>
      <c r="CA2499">
        <f t="shared" si="244"/>
        <v>1.9053052423509543E-3</v>
      </c>
      <c r="CC2499">
        <v>0.2250520028375371</v>
      </c>
      <c r="CD2499">
        <v>1.9053052423509543E-3</v>
      </c>
    </row>
    <row r="2500" spans="1:82" x14ac:dyDescent="0.3">
      <c r="A2500">
        <v>0</v>
      </c>
      <c r="B2500" t="s">
        <v>1532</v>
      </c>
      <c r="C2500" t="s">
        <v>1536</v>
      </c>
      <c r="D2500">
        <v>48009</v>
      </c>
      <c r="E2500" s="2">
        <f t="shared" si="249"/>
        <v>0.47465031559278015</v>
      </c>
      <c r="F2500" s="2" t="s">
        <v>1936</v>
      </c>
      <c r="G2500" s="3">
        <v>338</v>
      </c>
      <c r="H2500" s="1">
        <v>0.37410604084649857</v>
      </c>
      <c r="I2500" s="1">
        <f t="shared" si="245"/>
        <v>-7.2932441953602538</v>
      </c>
      <c r="J2500" s="1">
        <v>2.8093891143800001</v>
      </c>
      <c r="K2500" s="1">
        <v>-29.348266601599999</v>
      </c>
      <c r="L2500" s="2">
        <v>0.15643965206499999</v>
      </c>
      <c r="M2500" s="2">
        <v>-4.7659146747750734E-4</v>
      </c>
      <c r="N2500" s="7">
        <v>0</v>
      </c>
      <c r="O2500" s="2">
        <v>2.3722652966132868E-2</v>
      </c>
      <c r="P2500" s="3">
        <v>3192.1523222311007</v>
      </c>
      <c r="Q2500" s="3">
        <v>113.04121201430081</v>
      </c>
      <c r="R2500" s="3">
        <v>-5486.2016720119827</v>
      </c>
      <c r="S2500" s="3">
        <v>-7.9372467648022411</v>
      </c>
      <c r="T2500" s="3">
        <v>-1612.14938866489</v>
      </c>
      <c r="V2500">
        <v>48009</v>
      </c>
      <c r="W2500" s="2">
        <v>0.39341200033222246</v>
      </c>
      <c r="X2500" s="2">
        <v>1.0036029227895555E-2</v>
      </c>
      <c r="Y2500" s="2">
        <v>0.23410755832313984</v>
      </c>
      <c r="Z2500" s="2">
        <v>0.80116856581328555</v>
      </c>
      <c r="AA2500" s="2">
        <v>8.459155164418633E-2</v>
      </c>
      <c r="AB2500" s="2">
        <v>0.38615194216135779</v>
      </c>
      <c r="AC2500" s="2">
        <v>-4.7659146747750734E-4</v>
      </c>
      <c r="AD2500" s="2">
        <v>0</v>
      </c>
      <c r="AE2500" s="2">
        <v>2.3722652966132868E-2</v>
      </c>
      <c r="AF2500">
        <v>14221.028875218199</v>
      </c>
      <c r="AG2500">
        <v>20.57425507310802</v>
      </c>
      <c r="AH2500">
        <v>3866.867577954672</v>
      </c>
      <c r="AI2500">
        <v>310.34593048834324</v>
      </c>
      <c r="AJ2500">
        <v>0.16053815992938908</v>
      </c>
      <c r="AK2500">
        <v>8734.8272032062159</v>
      </c>
      <c r="AL2500">
        <v>12.637008308305781</v>
      </c>
      <c r="AM2500">
        <v>2375.0866087784739</v>
      </c>
      <c r="AN2500">
        <v>189.97751099965089</v>
      </c>
      <c r="AO2500">
        <v>9.8584161312476826E-2</v>
      </c>
      <c r="AP2500">
        <v>-5486.2016720119827</v>
      </c>
      <c r="AQ2500">
        <v>-7.9372467648022393</v>
      </c>
      <c r="AR2500">
        <v>-1491.7809691761981</v>
      </c>
      <c r="AS2500">
        <v>-120.36841948869235</v>
      </c>
      <c r="AT2500">
        <v>-6.1953998616912254E-2</v>
      </c>
      <c r="AU2500" s="3">
        <v>599933.10744011309</v>
      </c>
      <c r="AV2500" s="3">
        <v>21244.965385967695</v>
      </c>
      <c r="AW2500">
        <v>2941.4956681008998</v>
      </c>
      <c r="AX2500">
        <v>552824.69586288312</v>
      </c>
      <c r="AY2500">
        <v>104.1649025145952</v>
      </c>
      <c r="AZ2500">
        <v>19576.751778593021</v>
      </c>
      <c r="BA2500">
        <v>6133.6479903320005</v>
      </c>
      <c r="BB2500">
        <v>1152757.8033029961</v>
      </c>
      <c r="BC2500">
        <v>217.20611452889602</v>
      </c>
      <c r="BD2500">
        <v>40821.717164560716</v>
      </c>
      <c r="BE2500">
        <v>3192.1523222311007</v>
      </c>
      <c r="BF2500">
        <v>599933.10744011309</v>
      </c>
      <c r="BG2500">
        <v>113.04121201430081</v>
      </c>
      <c r="BH2500">
        <v>21244.965385967695</v>
      </c>
      <c r="BI2500">
        <v>0.10221094055093274</v>
      </c>
      <c r="BJ2500">
        <v>0.47631698139743128</v>
      </c>
      <c r="BK2500">
        <v>0.37410604084649857</v>
      </c>
      <c r="BL2500">
        <v>15.613894587877427</v>
      </c>
      <c r="BM2500">
        <v>8.3206503925171731</v>
      </c>
      <c r="BN2500">
        <f t="shared" si="242"/>
        <v>-7.2932441953602538</v>
      </c>
      <c r="BO2500">
        <v>0.47465031559278015</v>
      </c>
      <c r="BP2500">
        <v>5.8749203767599872E-4</v>
      </c>
      <c r="BQ2500">
        <v>9.2751923139666043E-2</v>
      </c>
      <c r="BR2500">
        <v>0.12053571428571429</v>
      </c>
      <c r="BS2500">
        <v>0.10344827586206896</v>
      </c>
      <c r="BT2500">
        <v>0.1111111111111111</v>
      </c>
      <c r="BU2500">
        <v>0.20886249421753256</v>
      </c>
      <c r="BV2500">
        <v>0.80116856581328555</v>
      </c>
      <c r="BW2500">
        <v>8.7750572245006569E-2</v>
      </c>
      <c r="BX2500">
        <v>0.38615194216135779</v>
      </c>
      <c r="BY2500">
        <f t="shared" si="243"/>
        <v>0.36358253032729387</v>
      </c>
      <c r="BZ2500">
        <v>0</v>
      </c>
      <c r="CA2500">
        <f t="shared" si="244"/>
        <v>1.5687483308331356E-2</v>
      </c>
      <c r="CC2500">
        <v>0.36358253032729387</v>
      </c>
      <c r="CD2500">
        <v>1.5687483308331356E-2</v>
      </c>
    </row>
    <row r="2501" spans="1:82" x14ac:dyDescent="0.3">
      <c r="A2501">
        <v>1</v>
      </c>
      <c r="B2501" t="s">
        <v>1532</v>
      </c>
      <c r="C2501" t="s">
        <v>1404</v>
      </c>
      <c r="D2501">
        <v>48011</v>
      </c>
      <c r="E2501" s="2">
        <v>0</v>
      </c>
      <c r="F2501" s="2" t="s">
        <v>1954</v>
      </c>
      <c r="G2501" s="3">
        <v>-999</v>
      </c>
      <c r="H2501" s="1">
        <v>0.37379545057962982</v>
      </c>
      <c r="I2501" s="1">
        <f t="shared" si="245"/>
        <v>-999</v>
      </c>
      <c r="J2501" s="1">
        <v>-999</v>
      </c>
      <c r="K2501" s="1">
        <v>-999</v>
      </c>
      <c r="L2501" s="2">
        <v>-999</v>
      </c>
      <c r="M2501" s="2">
        <v>-999</v>
      </c>
      <c r="N2501" s="7">
        <v>-999</v>
      </c>
      <c r="O2501" s="2">
        <v>-999</v>
      </c>
      <c r="P2501" s="3">
        <v>-999</v>
      </c>
      <c r="Q2501" s="3">
        <v>-999</v>
      </c>
      <c r="R2501" s="3">
        <v>-999</v>
      </c>
      <c r="S2501" s="3">
        <v>-999</v>
      </c>
      <c r="T2501" s="3">
        <v>-999</v>
      </c>
      <c r="V2501">
        <v>48011</v>
      </c>
      <c r="W2501" s="2">
        <v>-999</v>
      </c>
      <c r="X2501" s="2">
        <v>1.002769711706104E-2</v>
      </c>
      <c r="Y2501" s="2">
        <v>-999</v>
      </c>
      <c r="Z2501" s="2">
        <v>-999</v>
      </c>
      <c r="AA2501" s="2">
        <v>-999</v>
      </c>
      <c r="AB2501" s="2">
        <v>-999</v>
      </c>
      <c r="AC2501" s="2">
        <v>-999</v>
      </c>
      <c r="AD2501" s="2">
        <v>-999</v>
      </c>
      <c r="AE2501" s="2">
        <v>-999</v>
      </c>
      <c r="AF2501" s="2">
        <v>-999</v>
      </c>
      <c r="AG2501" s="2">
        <v>-999</v>
      </c>
      <c r="AH2501" s="2">
        <v>-999</v>
      </c>
      <c r="AI2501" s="2">
        <v>-999</v>
      </c>
      <c r="AJ2501" s="2">
        <v>-999</v>
      </c>
      <c r="AK2501" s="2">
        <v>-999</v>
      </c>
      <c r="AL2501" s="2">
        <v>-999</v>
      </c>
      <c r="AM2501" s="2">
        <v>-999</v>
      </c>
      <c r="AN2501" s="2">
        <v>-999</v>
      </c>
      <c r="AO2501" s="2">
        <v>-999</v>
      </c>
      <c r="AP2501" s="2">
        <v>-999</v>
      </c>
      <c r="AQ2501" s="2">
        <v>-999</v>
      </c>
      <c r="AR2501" s="2">
        <v>-999</v>
      </c>
      <c r="AS2501" s="2">
        <v>-999</v>
      </c>
      <c r="AT2501" s="2">
        <v>-999</v>
      </c>
      <c r="AU2501" s="2">
        <v>-999</v>
      </c>
      <c r="AV2501" s="2">
        <v>-999</v>
      </c>
      <c r="AW2501" s="2">
        <v>-999</v>
      </c>
      <c r="AX2501" s="2">
        <v>-999</v>
      </c>
      <c r="AY2501" s="2">
        <v>-999</v>
      </c>
      <c r="AZ2501" s="2">
        <v>-999</v>
      </c>
      <c r="BA2501" s="2">
        <v>-999</v>
      </c>
      <c r="BB2501" s="2">
        <v>-999</v>
      </c>
      <c r="BC2501" s="2">
        <v>-999</v>
      </c>
      <c r="BD2501" s="2">
        <v>-999</v>
      </c>
      <c r="BE2501" s="2">
        <v>-999</v>
      </c>
      <c r="BF2501" s="2">
        <v>-999</v>
      </c>
      <c r="BG2501" s="2">
        <v>-999</v>
      </c>
      <c r="BH2501" s="2">
        <v>-999</v>
      </c>
      <c r="BI2501">
        <v>0</v>
      </c>
      <c r="BJ2501">
        <v>0.37379545057962982</v>
      </c>
      <c r="BK2501">
        <v>0.37379545057962982</v>
      </c>
      <c r="BL2501">
        <v>-999</v>
      </c>
      <c r="BM2501">
        <v>6.2416154593458453</v>
      </c>
      <c r="BN2501">
        <f t="shared" si="242"/>
        <v>-999</v>
      </c>
      <c r="BO2501" t="s">
        <v>3748</v>
      </c>
      <c r="BP2501" t="s">
        <v>3748</v>
      </c>
      <c r="BQ2501">
        <v>2.5198368753540243E-2</v>
      </c>
      <c r="BR2501">
        <v>9.5238095238095233E-2</v>
      </c>
      <c r="BS2501">
        <v>6.8965517241379309E-2</v>
      </c>
      <c r="BT2501">
        <v>0.1111111111111111</v>
      </c>
      <c r="BU2501" t="s">
        <v>3748</v>
      </c>
      <c r="BY2501">
        <f t="shared" si="243"/>
        <v>-999</v>
      </c>
      <c r="CA2501">
        <f t="shared" si="244"/>
        <v>-999</v>
      </c>
    </row>
    <row r="2502" spans="1:82" x14ac:dyDescent="0.3">
      <c r="A2502">
        <v>0</v>
      </c>
      <c r="B2502" t="s">
        <v>1532</v>
      </c>
      <c r="C2502" t="s">
        <v>1537</v>
      </c>
      <c r="D2502">
        <v>48013</v>
      </c>
      <c r="E2502" s="2">
        <f>BO2502</f>
        <v>0.41154165174457413</v>
      </c>
      <c r="F2502" s="2" t="s">
        <v>1935</v>
      </c>
      <c r="G2502" s="3">
        <v>10610</v>
      </c>
      <c r="H2502" s="1">
        <v>0.95551173853672566</v>
      </c>
      <c r="I2502" s="1">
        <f t="shared" si="245"/>
        <v>-7.8963719088770539</v>
      </c>
      <c r="J2502" s="1">
        <v>2.4614916235000002</v>
      </c>
      <c r="K2502" s="1">
        <v>-42.223786160700001</v>
      </c>
      <c r="L2502" s="2">
        <v>0.15068475439299994</v>
      </c>
      <c r="M2502" s="2">
        <v>-1.2163063857657816E-3</v>
      </c>
      <c r="N2502" s="7">
        <v>0</v>
      </c>
      <c r="O2502" s="2">
        <v>2.2630082517169865E-2</v>
      </c>
      <c r="P2502" s="3">
        <v>29718.043307734995</v>
      </c>
      <c r="Q2502" s="3">
        <v>1052.3819965620801</v>
      </c>
      <c r="R2502" s="3">
        <v>152677.43797328317</v>
      </c>
      <c r="S2502" s="3">
        <v>220.86925504085369</v>
      </c>
      <c r="T2502" s="3">
        <v>47925.355423136629</v>
      </c>
      <c r="V2502">
        <v>48013</v>
      </c>
      <c r="W2502" s="2">
        <v>0.37685875043456296</v>
      </c>
      <c r="X2502" s="2">
        <v>2.5633223440747942E-2</v>
      </c>
      <c r="Y2502" s="2">
        <v>0.23188028843081879</v>
      </c>
      <c r="Z2502" s="2">
        <v>0.70195677190702155</v>
      </c>
      <c r="AA2502" s="2">
        <v>0.1217031191692667</v>
      </c>
      <c r="AB2502" s="2">
        <v>0.37194668867447739</v>
      </c>
      <c r="AC2502" s="2">
        <v>-1.2163063857657816E-3</v>
      </c>
      <c r="AD2502" s="2">
        <v>0</v>
      </c>
      <c r="AE2502" s="2">
        <v>2.2630082517169865E-2</v>
      </c>
      <c r="AF2502">
        <v>374895.3797201218</v>
      </c>
      <c r="AG2502">
        <v>542.34740519528361</v>
      </c>
      <c r="AH2502">
        <v>101932.51661775373</v>
      </c>
      <c r="AI2502">
        <v>15873.139361126792</v>
      </c>
      <c r="AJ2502">
        <v>4.2246258007336284</v>
      </c>
      <c r="AK2502">
        <v>527572.81769340497</v>
      </c>
      <c r="AL2502">
        <v>763.21666023613727</v>
      </c>
      <c r="AM2502">
        <v>143444.20966567408</v>
      </c>
      <c r="AN2502">
        <v>22286.801736343074</v>
      </c>
      <c r="AO2502">
        <v>5.9442771442830615</v>
      </c>
      <c r="AP2502">
        <v>152677.43797328317</v>
      </c>
      <c r="AQ2502">
        <v>220.86925504085366</v>
      </c>
      <c r="AR2502">
        <v>41511.693047920344</v>
      </c>
      <c r="AS2502">
        <v>6413.6623752162814</v>
      </c>
      <c r="AT2502">
        <v>1.7196513435494332</v>
      </c>
      <c r="AU2502" s="3">
        <v>5585209.0592557145</v>
      </c>
      <c r="AV2502" s="3">
        <v>197784.67243387733</v>
      </c>
      <c r="AW2502">
        <v>60149.341355605007</v>
      </c>
      <c r="AX2502">
        <v>11304467.214372406</v>
      </c>
      <c r="AY2502">
        <v>2130.0219295134398</v>
      </c>
      <c r="AZ2502">
        <v>400316.32143275585</v>
      </c>
      <c r="BA2502">
        <v>89867.384663339995</v>
      </c>
      <c r="BB2502">
        <v>16889676.273628119</v>
      </c>
      <c r="BC2502">
        <v>3182.4039260755198</v>
      </c>
      <c r="BD2502">
        <v>598100.99386663316</v>
      </c>
      <c r="BE2502">
        <v>29718.043307734995</v>
      </c>
      <c r="BF2502">
        <v>5585209.0592557145</v>
      </c>
      <c r="BG2502">
        <v>1052.3819965620801</v>
      </c>
      <c r="BH2502">
        <v>197784.67243387733</v>
      </c>
      <c r="BI2502">
        <v>0.85363074709332831</v>
      </c>
      <c r="BJ2502">
        <v>1.809142485630054</v>
      </c>
      <c r="BK2502">
        <v>0.95551173853672566</v>
      </c>
      <c r="BL2502">
        <v>28.963692093190062</v>
      </c>
      <c r="BM2502">
        <v>21.067320184313008</v>
      </c>
      <c r="BN2502">
        <f t="shared" si="242"/>
        <v>-7.8963719088770539</v>
      </c>
      <c r="BO2502">
        <v>0.41154165174457413</v>
      </c>
      <c r="BP2502">
        <v>4.2541683500379041E-3</v>
      </c>
      <c r="BQ2502">
        <v>0.26509507533866816</v>
      </c>
      <c r="BR2502">
        <v>4.1666666666666664E-2</v>
      </c>
      <c r="BS2502">
        <v>0</v>
      </c>
      <c r="BT2502">
        <v>0.16666666666666666</v>
      </c>
      <c r="BU2502">
        <v>0.22613474716869181</v>
      </c>
      <c r="BV2502">
        <v>0.70195677190702155</v>
      </c>
      <c r="BW2502">
        <v>0.1262480489307746</v>
      </c>
      <c r="BX2502">
        <v>0.37194668867447739</v>
      </c>
      <c r="BY2502">
        <f t="shared" si="243"/>
        <v>6.3402654142300924E-2</v>
      </c>
      <c r="BZ2502">
        <v>0</v>
      </c>
      <c r="CA2502">
        <f t="shared" si="244"/>
        <v>1.5932700166654386E-2</v>
      </c>
      <c r="CC2502">
        <v>6.3402654142300924E-2</v>
      </c>
      <c r="CD2502">
        <v>1.5932700166654386E-2</v>
      </c>
    </row>
    <row r="2503" spans="1:82" x14ac:dyDescent="0.3">
      <c r="A2503">
        <v>0</v>
      </c>
      <c r="B2503" t="s">
        <v>1532</v>
      </c>
      <c r="C2503" t="s">
        <v>1538</v>
      </c>
      <c r="D2503">
        <v>48015</v>
      </c>
      <c r="E2503" s="2">
        <f>BO2503</f>
        <v>0.52152274800898935</v>
      </c>
      <c r="F2503" s="2" t="s">
        <v>1937</v>
      </c>
      <c r="G2503" s="3">
        <v>5967</v>
      </c>
      <c r="H2503" s="1">
        <v>0.75578067086428091</v>
      </c>
      <c r="I2503" s="1">
        <f t="shared" si="245"/>
        <v>-12.564115052318364</v>
      </c>
      <c r="J2503" s="1">
        <v>2.5571295730600001</v>
      </c>
      <c r="K2503" s="1">
        <v>-54.247208845700001</v>
      </c>
      <c r="L2503" s="2">
        <v>0.17302602071600004</v>
      </c>
      <c r="M2503" s="2">
        <v>-7.674483148526761E-5</v>
      </c>
      <c r="N2503" s="7">
        <v>0</v>
      </c>
      <c r="O2503" s="2">
        <v>5.4970216046556922E-3</v>
      </c>
      <c r="P2503" s="3">
        <v>8506.9298205849973</v>
      </c>
      <c r="Q2503" s="3">
        <v>301.24930152687978</v>
      </c>
      <c r="R2503" s="3">
        <v>33752.020563109487</v>
      </c>
      <c r="S2503" s="3">
        <v>48.841032885459754</v>
      </c>
      <c r="T2503" s="3">
        <v>12032.74909569147</v>
      </c>
      <c r="V2503">
        <v>48015</v>
      </c>
      <c r="W2503" s="2">
        <v>0.42836758275622344</v>
      </c>
      <c r="X2503" s="2">
        <v>2.0275098700650734E-2</v>
      </c>
      <c r="Y2503" s="2">
        <v>0.33769455447955576</v>
      </c>
      <c r="Z2503" s="2">
        <v>0.72923035907019318</v>
      </c>
      <c r="AA2503" s="2">
        <v>0.15635865759696418</v>
      </c>
      <c r="AB2503" s="2">
        <v>0.42709334278098288</v>
      </c>
      <c r="AC2503" s="2">
        <v>-7.674483148526761E-5</v>
      </c>
      <c r="AD2503" s="2">
        <v>0</v>
      </c>
      <c r="AE2503" s="2">
        <v>5.4970216046556922E-3</v>
      </c>
      <c r="AF2503">
        <v>324185.05103602074</v>
      </c>
      <c r="AG2503">
        <v>468.89233375292076</v>
      </c>
      <c r="AH2503">
        <v>88126.86323261229</v>
      </c>
      <c r="AI2503">
        <v>21774.635112864758</v>
      </c>
      <c r="AJ2503">
        <v>3.631113886338809</v>
      </c>
      <c r="AK2503">
        <v>357937.07159913023</v>
      </c>
      <c r="AL2503">
        <v>517.73336663838052</v>
      </c>
      <c r="AM2503">
        <v>97306.384234345067</v>
      </c>
      <c r="AN2503">
        <v>24627.863206823447</v>
      </c>
      <c r="AO2503">
        <v>4.0145531402284895</v>
      </c>
      <c r="AP2503">
        <v>33752.020563109487</v>
      </c>
      <c r="AQ2503">
        <v>48.841032885459754</v>
      </c>
      <c r="AR2503">
        <v>9179.5210017327772</v>
      </c>
      <c r="AS2503">
        <v>2853.228093958689</v>
      </c>
      <c r="AT2503">
        <v>0.38343925388968048</v>
      </c>
      <c r="AU2503" s="3">
        <v>1598792.3904807444</v>
      </c>
      <c r="AV2503" s="3">
        <v>56616.793728961784</v>
      </c>
      <c r="AW2503">
        <v>37314.525418443998</v>
      </c>
      <c r="AX2503">
        <v>7012891.9071423654</v>
      </c>
      <c r="AY2503">
        <v>1321.3903201496321</v>
      </c>
      <c r="AZ2503">
        <v>248342.09676892185</v>
      </c>
      <c r="BA2503">
        <v>45821.455239028997</v>
      </c>
      <c r="BB2503">
        <v>8611684.2976231091</v>
      </c>
      <c r="BC2503">
        <v>1622.639621676512</v>
      </c>
      <c r="BD2503">
        <v>304958.89049788367</v>
      </c>
      <c r="BE2503">
        <v>8506.9298205849973</v>
      </c>
      <c r="BF2503">
        <v>1598792.3904807444</v>
      </c>
      <c r="BG2503">
        <v>301.24930152687978</v>
      </c>
      <c r="BH2503">
        <v>56616.793728961784</v>
      </c>
      <c r="BI2503">
        <v>0.82428926888665366</v>
      </c>
      <c r="BJ2503">
        <v>1.5800699397509346</v>
      </c>
      <c r="BK2503">
        <v>0.75578067086428091</v>
      </c>
      <c r="BL2503">
        <v>34.62744599713993</v>
      </c>
      <c r="BM2503">
        <v>22.063330944821566</v>
      </c>
      <c r="BN2503">
        <f t="shared" ref="BN2503:BN2566" si="250">IF(BL2503=-999,-999,BM2503-BL2503)</f>
        <v>-12.564115052318364</v>
      </c>
      <c r="BO2503">
        <v>0.52152274800898935</v>
      </c>
      <c r="BP2503">
        <v>5.2057550448626226E-3</v>
      </c>
      <c r="BQ2503">
        <v>0.41568224144961879</v>
      </c>
      <c r="BR2503">
        <v>5.9523809523809521E-2</v>
      </c>
      <c r="BS2503">
        <v>0.13793103448275862</v>
      </c>
      <c r="BT2503">
        <v>0.22222222222222221</v>
      </c>
      <c r="BU2503">
        <v>0.35980865814594265</v>
      </c>
      <c r="BV2503">
        <v>0.72923035907019318</v>
      </c>
      <c r="BW2503">
        <v>0.16219777759021181</v>
      </c>
      <c r="BX2503">
        <v>0.42709334278098288</v>
      </c>
      <c r="BY2503">
        <f t="shared" ref="BY2503:BY2566" si="251">IF(I2503=-999,-999,CC2503)</f>
        <v>5.8700552346053272E-3</v>
      </c>
      <c r="BZ2503">
        <v>0</v>
      </c>
      <c r="CA2503">
        <f t="shared" ref="CA2503:CA2566" si="252">IF(I2503=-999,-999,CD2503)</f>
        <v>3.2219997529811363E-3</v>
      </c>
      <c r="CC2503">
        <v>5.8700552346053272E-3</v>
      </c>
      <c r="CD2503">
        <v>3.2219997529811363E-3</v>
      </c>
    </row>
    <row r="2504" spans="1:82" x14ac:dyDescent="0.3">
      <c r="A2504">
        <v>0</v>
      </c>
      <c r="B2504" t="s">
        <v>1532</v>
      </c>
      <c r="C2504" t="s">
        <v>1539</v>
      </c>
      <c r="D2504">
        <v>48017</v>
      </c>
      <c r="E2504" s="2">
        <f>BO2504</f>
        <v>0.42330989675892677</v>
      </c>
      <c r="F2504" s="2" t="s">
        <v>1936</v>
      </c>
      <c r="G2504" s="3">
        <v>-185</v>
      </c>
      <c r="H2504" s="1">
        <v>0.3751573758420958</v>
      </c>
      <c r="I2504" s="1">
        <f t="shared" ref="I2504:I2567" si="253">BN2504</f>
        <v>-8.2307042169718656</v>
      </c>
      <c r="J2504" s="1">
        <v>2.7073662407499999</v>
      </c>
      <c r="K2504" s="1">
        <v>-90.055836954699998</v>
      </c>
      <c r="L2504" s="2">
        <v>0.10584144734300005</v>
      </c>
      <c r="M2504" s="2">
        <v>-1.0908387627950758E-3</v>
      </c>
      <c r="N2504" s="7">
        <v>0</v>
      </c>
      <c r="O2504" s="2">
        <v>6.910093677212085E-3</v>
      </c>
      <c r="P2504" s="3">
        <v>-4142.0620720194001</v>
      </c>
      <c r="Q2504" s="3">
        <v>-146.67962853736321</v>
      </c>
      <c r="R2504" s="3">
        <v>-53527.339641930274</v>
      </c>
      <c r="S2504" s="3">
        <v>-77.443417707919352</v>
      </c>
      <c r="T2504" s="3">
        <v>-13297.704753133547</v>
      </c>
      <c r="V2504">
        <v>48017</v>
      </c>
      <c r="W2504" s="2">
        <v>0.41926578881314391</v>
      </c>
      <c r="X2504" s="2">
        <v>1.0064233072773997E-2</v>
      </c>
      <c r="Y2504" s="2">
        <v>0.33167442213645537</v>
      </c>
      <c r="Z2504" s="2">
        <v>0.77207415559865222</v>
      </c>
      <c r="AA2504" s="2">
        <v>0.25957113876696947</v>
      </c>
      <c r="AB2504" s="2">
        <v>0.26125652872001326</v>
      </c>
      <c r="AC2504" s="2">
        <v>-1.0908387627950758E-3</v>
      </c>
      <c r="AD2504" s="2">
        <v>0</v>
      </c>
      <c r="AE2504" s="2">
        <v>6.910093677212085E-3</v>
      </c>
      <c r="AF2504">
        <v>89961.485511560721</v>
      </c>
      <c r="AG2504">
        <v>130.15738893309964</v>
      </c>
      <c r="AH2504">
        <v>24462.678503217794</v>
      </c>
      <c r="AI2504">
        <v>-2121.9396063453987</v>
      </c>
      <c r="AJ2504">
        <v>1.0168960767469184</v>
      </c>
      <c r="AK2504">
        <v>36434.145869630447</v>
      </c>
      <c r="AL2504">
        <v>52.713971225180288</v>
      </c>
      <c r="AM2504">
        <v>9907.4277786278399</v>
      </c>
      <c r="AN2504">
        <v>-864.39363488899392</v>
      </c>
      <c r="AO2504">
        <v>0.41198013390433952</v>
      </c>
      <c r="AP2504">
        <v>-53527.339641930274</v>
      </c>
      <c r="AQ2504">
        <v>-77.443417707919352</v>
      </c>
      <c r="AR2504">
        <v>-14555.250724589954</v>
      </c>
      <c r="AS2504">
        <v>1257.5459714564049</v>
      </c>
      <c r="AT2504">
        <v>-0.60491594284257888</v>
      </c>
      <c r="AU2504" s="3">
        <v>-778459.14581532602</v>
      </c>
      <c r="AV2504" s="3">
        <v>-27566.969387312041</v>
      </c>
      <c r="AW2504">
        <v>7285.2812642102008</v>
      </c>
      <c r="AX2504">
        <v>1369195.7607956652</v>
      </c>
      <c r="AY2504">
        <v>257.98800960594559</v>
      </c>
      <c r="AZ2504">
        <v>48486.266525341416</v>
      </c>
      <c r="BA2504">
        <v>3143.2191921908006</v>
      </c>
      <c r="BB2504">
        <v>590736.61498033907</v>
      </c>
      <c r="BC2504">
        <v>111.30838106858238</v>
      </c>
      <c r="BD2504">
        <v>20919.297138029371</v>
      </c>
      <c r="BE2504">
        <v>-4142.0620720194001</v>
      </c>
      <c r="BF2504">
        <v>-778459.14581532602</v>
      </c>
      <c r="BG2504">
        <v>-146.67962853736321</v>
      </c>
      <c r="BH2504">
        <v>-27566.969387312041</v>
      </c>
      <c r="BI2504">
        <v>0.2932005769945471</v>
      </c>
      <c r="BJ2504">
        <v>0.6683579528366429</v>
      </c>
      <c r="BK2504">
        <v>0.3751573758420958</v>
      </c>
      <c r="BL2504">
        <v>15.076399242209954</v>
      </c>
      <c r="BM2504">
        <v>6.8456950252380881</v>
      </c>
      <c r="BN2504">
        <f t="shared" si="250"/>
        <v>-8.2307042169718656</v>
      </c>
      <c r="BO2504">
        <v>0.42330989675892677</v>
      </c>
      <c r="BP2504">
        <v>1.5029830023906498E-3</v>
      </c>
      <c r="BQ2504">
        <v>2.5047656862094501E-2</v>
      </c>
      <c r="BR2504">
        <v>0.19113756613756616</v>
      </c>
      <c r="BS2504">
        <v>6.8965517241379309E-2</v>
      </c>
      <c r="BT2504">
        <v>0.1111111111111111</v>
      </c>
      <c r="BU2504">
        <v>0.23570929011497221</v>
      </c>
      <c r="BV2504">
        <v>0.77207415559865222</v>
      </c>
      <c r="BW2504">
        <v>0.2692646667707152</v>
      </c>
      <c r="BX2504">
        <v>0.26125652872001326</v>
      </c>
      <c r="BY2504">
        <f t="shared" si="251"/>
        <v>9.5985104581712499E-2</v>
      </c>
      <c r="BZ2504">
        <v>0</v>
      </c>
      <c r="CA2504">
        <f t="shared" si="252"/>
        <v>6.6790144886426034E-3</v>
      </c>
      <c r="CC2504">
        <v>9.5985104581712499E-2</v>
      </c>
      <c r="CD2504">
        <v>6.6790144886426034E-3</v>
      </c>
    </row>
    <row r="2505" spans="1:82" x14ac:dyDescent="0.3">
      <c r="A2505">
        <v>1</v>
      </c>
      <c r="B2505" t="s">
        <v>1532</v>
      </c>
      <c r="C2505" t="s">
        <v>1540</v>
      </c>
      <c r="D2505">
        <v>48019</v>
      </c>
      <c r="E2505" s="2">
        <v>0</v>
      </c>
      <c r="F2505" s="2" t="s">
        <v>1954</v>
      </c>
      <c r="G2505" s="3">
        <v>-999</v>
      </c>
      <c r="H2505" s="1">
        <v>0.37470496161861272</v>
      </c>
      <c r="I2505" s="1">
        <f t="shared" si="253"/>
        <v>-999</v>
      </c>
      <c r="J2505" s="1">
        <v>-999</v>
      </c>
      <c r="K2505" s="1">
        <v>-999</v>
      </c>
      <c r="L2505" s="2">
        <v>-999</v>
      </c>
      <c r="M2505" s="2">
        <v>-999</v>
      </c>
      <c r="N2505" s="7">
        <v>-999</v>
      </c>
      <c r="O2505" s="2">
        <v>-999</v>
      </c>
      <c r="P2505" s="3">
        <v>-999</v>
      </c>
      <c r="Q2505" s="3">
        <v>-999</v>
      </c>
      <c r="R2505" s="3">
        <v>-999</v>
      </c>
      <c r="S2505" s="3">
        <v>-999</v>
      </c>
      <c r="T2505" s="3">
        <v>-999</v>
      </c>
      <c r="V2505">
        <v>48019</v>
      </c>
      <c r="W2505" s="2">
        <v>-999</v>
      </c>
      <c r="X2505" s="2">
        <v>1.0052096293694681E-2</v>
      </c>
      <c r="Y2505" s="2">
        <v>-999</v>
      </c>
      <c r="Z2505" s="2">
        <v>-999</v>
      </c>
      <c r="AA2505" s="2">
        <v>-999</v>
      </c>
      <c r="AB2505" s="2">
        <v>-999</v>
      </c>
      <c r="AC2505" s="2">
        <v>-999</v>
      </c>
      <c r="AD2505" s="2">
        <v>-999</v>
      </c>
      <c r="AE2505" s="2">
        <v>-999</v>
      </c>
      <c r="AF2505" s="2">
        <v>-999</v>
      </c>
      <c r="AG2505" s="2">
        <v>-999</v>
      </c>
      <c r="AH2505" s="2">
        <v>-999</v>
      </c>
      <c r="AI2505" s="2">
        <v>-999</v>
      </c>
      <c r="AJ2505" s="2">
        <v>-999</v>
      </c>
      <c r="AK2505" s="2">
        <v>-999</v>
      </c>
      <c r="AL2505" s="2">
        <v>-999</v>
      </c>
      <c r="AM2505" s="2">
        <v>-999</v>
      </c>
      <c r="AN2505" s="2">
        <v>-999</v>
      </c>
      <c r="AO2505" s="2">
        <v>-999</v>
      </c>
      <c r="AP2505" s="2">
        <v>-999</v>
      </c>
      <c r="AQ2505" s="2">
        <v>-999</v>
      </c>
      <c r="AR2505" s="2">
        <v>-999</v>
      </c>
      <c r="AS2505" s="2">
        <v>-999</v>
      </c>
      <c r="AT2505" s="2">
        <v>-999</v>
      </c>
      <c r="AU2505" s="2">
        <v>-999</v>
      </c>
      <c r="AV2505" s="2">
        <v>-999</v>
      </c>
      <c r="AW2505" s="2">
        <v>-999</v>
      </c>
      <c r="AX2505" s="2">
        <v>-999</v>
      </c>
      <c r="AY2505" s="2">
        <v>-999</v>
      </c>
      <c r="AZ2505" s="2">
        <v>-999</v>
      </c>
      <c r="BA2505" s="2">
        <v>-999</v>
      </c>
      <c r="BB2505" s="2">
        <v>-999</v>
      </c>
      <c r="BC2505" s="2">
        <v>-999</v>
      </c>
      <c r="BD2505" s="2">
        <v>-999</v>
      </c>
      <c r="BE2505" s="2">
        <v>-999</v>
      </c>
      <c r="BF2505" s="2">
        <v>-999</v>
      </c>
      <c r="BG2505" s="2">
        <v>-999</v>
      </c>
      <c r="BH2505" s="2">
        <v>-999</v>
      </c>
      <c r="BI2505">
        <v>0</v>
      </c>
      <c r="BJ2505">
        <v>0.37470496161861272</v>
      </c>
      <c r="BK2505">
        <v>0.37470496161861272</v>
      </c>
      <c r="BL2505">
        <v>-999</v>
      </c>
      <c r="BM2505">
        <v>23.655059382046808</v>
      </c>
      <c r="BN2505">
        <f t="shared" si="250"/>
        <v>-999</v>
      </c>
      <c r="BO2505" t="s">
        <v>3748</v>
      </c>
      <c r="BP2505" t="s">
        <v>3748</v>
      </c>
      <c r="BQ2505">
        <v>0.12889911173897811</v>
      </c>
      <c r="BR2505">
        <v>1.1904761904761904E-2</v>
      </c>
      <c r="BS2505">
        <v>0</v>
      </c>
      <c r="BT2505">
        <v>0.16666666666666666</v>
      </c>
      <c r="BU2505" t="s">
        <v>3748</v>
      </c>
      <c r="BY2505">
        <f t="shared" si="251"/>
        <v>-999</v>
      </c>
      <c r="CA2505">
        <f t="shared" si="252"/>
        <v>-999</v>
      </c>
    </row>
    <row r="2506" spans="1:82" x14ac:dyDescent="0.3">
      <c r="A2506">
        <v>0</v>
      </c>
      <c r="B2506" t="s">
        <v>1532</v>
      </c>
      <c r="C2506" t="s">
        <v>1541</v>
      </c>
      <c r="D2506">
        <v>48021</v>
      </c>
      <c r="E2506" s="2">
        <f>BO2506</f>
        <v>0.46534411513257551</v>
      </c>
      <c r="F2506" s="2" t="s">
        <v>1936</v>
      </c>
      <c r="G2506" s="3">
        <v>27816</v>
      </c>
      <c r="H2506" s="1">
        <v>4.9728237669624988</v>
      </c>
      <c r="I2506" s="1">
        <f t="shared" si="253"/>
        <v>-8.0316208845584569</v>
      </c>
      <c r="J2506" s="1">
        <v>2.60528530187</v>
      </c>
      <c r="K2506" s="1">
        <v>-43.692292552799998</v>
      </c>
      <c r="L2506" s="2">
        <v>0.17300715222100005</v>
      </c>
      <c r="M2506" s="2">
        <v>-2.7929134370681631E-3</v>
      </c>
      <c r="N2506" s="7">
        <v>0</v>
      </c>
      <c r="O2506" s="2">
        <v>7.7876793397829991E-2</v>
      </c>
      <c r="P2506" s="3">
        <v>285814.87631374004</v>
      </c>
      <c r="Q2506" s="3">
        <v>10121.340327406719</v>
      </c>
      <c r="R2506" s="3">
        <v>827626.9195838361</v>
      </c>
      <c r="S2506" s="3">
        <v>1197.1679792444647</v>
      </c>
      <c r="T2506" s="3">
        <v>254710.28888965058</v>
      </c>
      <c r="V2506">
        <v>48021</v>
      </c>
      <c r="W2506" s="2">
        <v>0.43001326918290533</v>
      </c>
      <c r="X2506" s="2">
        <v>0.13340443409436173</v>
      </c>
      <c r="Y2506" s="2">
        <v>0.17807724450528226</v>
      </c>
      <c r="Z2506" s="2">
        <v>0.7429631866051627</v>
      </c>
      <c r="AA2506" s="2">
        <v>0.12593584732297552</v>
      </c>
      <c r="AB2506" s="2">
        <v>0.42704676823358567</v>
      </c>
      <c r="AC2506" s="2">
        <v>-2.7929134370681631E-3</v>
      </c>
      <c r="AD2506" s="2">
        <v>0</v>
      </c>
      <c r="AE2506" s="2">
        <v>7.7876793397829991E-2</v>
      </c>
      <c r="AF2506">
        <v>609507.09890116868</v>
      </c>
      <c r="AG2506">
        <v>881.56908490810849</v>
      </c>
      <c r="AH2506">
        <v>165688.1816641817</v>
      </c>
      <c r="AI2506">
        <v>20769.756849510995</v>
      </c>
      <c r="AJ2506">
        <v>6.8257152673263866</v>
      </c>
      <c r="AK2506">
        <v>1437134.0184850048</v>
      </c>
      <c r="AL2506">
        <v>2078.7370641525731</v>
      </c>
      <c r="AM2506">
        <v>390692.19895940489</v>
      </c>
      <c r="AN2506">
        <v>50476.028443938347</v>
      </c>
      <c r="AO2506">
        <v>16.121771502405114</v>
      </c>
      <c r="AP2506">
        <v>827626.9195838361</v>
      </c>
      <c r="AQ2506">
        <v>1197.1679792444647</v>
      </c>
      <c r="AR2506">
        <v>225004.0172952232</v>
      </c>
      <c r="AS2506">
        <v>29706.271594427351</v>
      </c>
      <c r="AT2506">
        <v>9.2960562350787264</v>
      </c>
      <c r="AU2506" s="3">
        <v>53716047.8544043</v>
      </c>
      <c r="AV2506" s="3">
        <v>1902204.7011328186</v>
      </c>
      <c r="AW2506">
        <v>154508.09260078002</v>
      </c>
      <c r="AX2506">
        <v>29038250.923390597</v>
      </c>
      <c r="AY2506">
        <v>5471.4751335558403</v>
      </c>
      <c r="AZ2506">
        <v>1028309.0366004846</v>
      </c>
      <c r="BA2506">
        <v>440322.96891452005</v>
      </c>
      <c r="BB2506">
        <v>82754298.777794898</v>
      </c>
      <c r="BC2506">
        <v>15592.81546096256</v>
      </c>
      <c r="BD2506">
        <v>2930513.7377333036</v>
      </c>
      <c r="BE2506">
        <v>285814.87631374004</v>
      </c>
      <c r="BF2506">
        <v>53716047.8544043</v>
      </c>
      <c r="BG2506">
        <v>10121.340327406719</v>
      </c>
      <c r="BH2506">
        <v>1902204.7011328186</v>
      </c>
      <c r="BI2506">
        <v>2.0854270381852964</v>
      </c>
      <c r="BJ2506">
        <v>7.0582508051477948</v>
      </c>
      <c r="BK2506">
        <v>4.9728237669624988</v>
      </c>
      <c r="BL2506">
        <v>41.537878793692244</v>
      </c>
      <c r="BM2506">
        <v>33.506257909133787</v>
      </c>
      <c r="BN2506">
        <f t="shared" si="250"/>
        <v>-8.0316208845584569</v>
      </c>
      <c r="BO2506">
        <v>0.46534411513257551</v>
      </c>
      <c r="BP2506">
        <v>1.1751682579205393E-2</v>
      </c>
      <c r="BQ2506">
        <v>0.2929688296548591</v>
      </c>
      <c r="BR2506">
        <v>0.13095238095238096</v>
      </c>
      <c r="BS2506">
        <v>0</v>
      </c>
      <c r="BT2506">
        <v>0.16666666666666666</v>
      </c>
      <c r="BU2506">
        <v>0.23000798075919124</v>
      </c>
      <c r="BV2506">
        <v>0.7429631866051627</v>
      </c>
      <c r="BW2506">
        <v>0.13063884577072149</v>
      </c>
      <c r="BX2506">
        <v>0.42704676823358567</v>
      </c>
      <c r="BY2506">
        <f t="shared" si="251"/>
        <v>7.717618868594503E-2</v>
      </c>
      <c r="BZ2506">
        <v>0</v>
      </c>
      <c r="CA2506">
        <f t="shared" si="252"/>
        <v>4.6621184334184766E-2</v>
      </c>
      <c r="CC2506">
        <v>7.717618868594503E-2</v>
      </c>
      <c r="CD2506">
        <v>4.6621184334184766E-2</v>
      </c>
    </row>
    <row r="2507" spans="1:82" x14ac:dyDescent="0.3">
      <c r="A2507">
        <v>1</v>
      </c>
      <c r="B2507" t="s">
        <v>1532</v>
      </c>
      <c r="C2507" t="s">
        <v>1542</v>
      </c>
      <c r="D2507">
        <v>48023</v>
      </c>
      <c r="E2507" s="2">
        <v>0</v>
      </c>
      <c r="F2507" s="2" t="s">
        <v>1954</v>
      </c>
      <c r="G2507" s="3">
        <v>-999</v>
      </c>
      <c r="H2507" s="1">
        <v>0.37297989768318313</v>
      </c>
      <c r="I2507" s="1">
        <f t="shared" si="253"/>
        <v>-999</v>
      </c>
      <c r="J2507" s="1">
        <v>-999</v>
      </c>
      <c r="K2507" s="1">
        <v>-999</v>
      </c>
      <c r="L2507" s="2">
        <v>-999</v>
      </c>
      <c r="M2507" s="2">
        <v>-999</v>
      </c>
      <c r="N2507" s="7">
        <v>-999</v>
      </c>
      <c r="O2507" s="2">
        <v>-999</v>
      </c>
      <c r="P2507" s="3">
        <v>-999</v>
      </c>
      <c r="Q2507" s="3">
        <v>-999</v>
      </c>
      <c r="R2507" s="3">
        <v>-999</v>
      </c>
      <c r="S2507" s="3">
        <v>-999</v>
      </c>
      <c r="T2507" s="3">
        <v>-999</v>
      </c>
      <c r="V2507">
        <v>48023</v>
      </c>
      <c r="W2507" s="2">
        <v>-999</v>
      </c>
      <c r="X2507" s="2">
        <v>1.0005818527003756E-2</v>
      </c>
      <c r="Y2507" s="2">
        <v>-999</v>
      </c>
      <c r="Z2507" s="2">
        <v>-999</v>
      </c>
      <c r="AA2507" s="2">
        <v>-999</v>
      </c>
      <c r="AB2507" s="2">
        <v>-999</v>
      </c>
      <c r="AC2507" s="2">
        <v>-999</v>
      </c>
      <c r="AD2507" s="2">
        <v>-999</v>
      </c>
      <c r="AE2507" s="2">
        <v>-999</v>
      </c>
      <c r="AF2507" s="2">
        <v>-999</v>
      </c>
      <c r="AG2507" s="2">
        <v>-999</v>
      </c>
      <c r="AH2507" s="2">
        <v>-999</v>
      </c>
      <c r="AI2507" s="2">
        <v>-999</v>
      </c>
      <c r="AJ2507" s="2">
        <v>-999</v>
      </c>
      <c r="AK2507" s="2">
        <v>-999</v>
      </c>
      <c r="AL2507" s="2">
        <v>-999</v>
      </c>
      <c r="AM2507" s="2">
        <v>-999</v>
      </c>
      <c r="AN2507" s="2">
        <v>-999</v>
      </c>
      <c r="AO2507" s="2">
        <v>-999</v>
      </c>
      <c r="AP2507" s="2">
        <v>-999</v>
      </c>
      <c r="AQ2507" s="2">
        <v>-999</v>
      </c>
      <c r="AR2507" s="2">
        <v>-999</v>
      </c>
      <c r="AS2507" s="2">
        <v>-999</v>
      </c>
      <c r="AT2507" s="2">
        <v>-999</v>
      </c>
      <c r="AU2507" s="2">
        <v>-999</v>
      </c>
      <c r="AV2507" s="2">
        <v>-999</v>
      </c>
      <c r="AW2507" s="2">
        <v>-999</v>
      </c>
      <c r="AX2507" s="2">
        <v>-999</v>
      </c>
      <c r="AY2507" s="2">
        <v>-999</v>
      </c>
      <c r="AZ2507" s="2">
        <v>-999</v>
      </c>
      <c r="BA2507" s="2">
        <v>-999</v>
      </c>
      <c r="BB2507" s="2">
        <v>-999</v>
      </c>
      <c r="BC2507" s="2">
        <v>-999</v>
      </c>
      <c r="BD2507" s="2">
        <v>-999</v>
      </c>
      <c r="BE2507" s="2">
        <v>-999</v>
      </c>
      <c r="BF2507" s="2">
        <v>-999</v>
      </c>
      <c r="BG2507" s="2">
        <v>-999</v>
      </c>
      <c r="BH2507" s="2">
        <v>-999</v>
      </c>
      <c r="BI2507">
        <v>0</v>
      </c>
      <c r="BJ2507">
        <v>0.37297989768318313</v>
      </c>
      <c r="BK2507">
        <v>0.37297989768318313</v>
      </c>
      <c r="BL2507">
        <v>-999</v>
      </c>
      <c r="BM2507">
        <v>23.21692373166934</v>
      </c>
      <c r="BN2507">
        <f t="shared" si="250"/>
        <v>-999</v>
      </c>
      <c r="BO2507" t="s">
        <v>3748</v>
      </c>
      <c r="BP2507" t="s">
        <v>3748</v>
      </c>
      <c r="BQ2507">
        <v>8.2770050759431071E-2</v>
      </c>
      <c r="BR2507">
        <v>0.10404761904761906</v>
      </c>
      <c r="BS2507">
        <v>0.10344827586206896</v>
      </c>
      <c r="BT2507">
        <v>0.1111111111111111</v>
      </c>
      <c r="BU2507" t="s">
        <v>3748</v>
      </c>
      <c r="BY2507">
        <f t="shared" si="251"/>
        <v>-999</v>
      </c>
      <c r="CA2507">
        <f t="shared" si="252"/>
        <v>-999</v>
      </c>
    </row>
    <row r="2508" spans="1:82" x14ac:dyDescent="0.3">
      <c r="A2508">
        <v>0</v>
      </c>
      <c r="B2508" t="s">
        <v>1532</v>
      </c>
      <c r="C2508" t="s">
        <v>1543</v>
      </c>
      <c r="D2508">
        <v>48025</v>
      </c>
      <c r="E2508" s="2">
        <f>BO2508</f>
        <v>0.44973504340204767</v>
      </c>
      <c r="F2508" s="2" t="s">
        <v>1936</v>
      </c>
      <c r="G2508" s="3">
        <v>5235</v>
      </c>
      <c r="H2508" s="1">
        <v>1.8966035626220665</v>
      </c>
      <c r="I2508" s="1">
        <f t="shared" si="253"/>
        <v>-7.5886061949685271</v>
      </c>
      <c r="J2508" s="1">
        <v>2.4255146986799998</v>
      </c>
      <c r="K2508" s="1">
        <v>-48.865376015700001</v>
      </c>
      <c r="L2508" s="2">
        <v>0.13947903962500008</v>
      </c>
      <c r="M2508" s="2">
        <v>-2.0772582269566091E-3</v>
      </c>
      <c r="N2508" s="7">
        <v>0</v>
      </c>
      <c r="O2508" s="2">
        <v>7.1789298485005282E-3</v>
      </c>
      <c r="P2508" s="3">
        <v>65668.834330040001</v>
      </c>
      <c r="Q2508" s="3">
        <v>2325.4794492531205</v>
      </c>
      <c r="R2508" s="3">
        <v>320999.77081303304</v>
      </c>
      <c r="S2508" s="3">
        <v>464.37341944566771</v>
      </c>
      <c r="T2508" s="3">
        <v>96817.406108718889</v>
      </c>
      <c r="V2508">
        <v>48025</v>
      </c>
      <c r="W2508" s="2">
        <v>0.36688799809057426</v>
      </c>
      <c r="X2508" s="2">
        <v>5.0879608212517448E-2</v>
      </c>
      <c r="Y2508" s="2">
        <v>0.20270984548272233</v>
      </c>
      <c r="Z2508" s="2">
        <v>0.69169703924383263</v>
      </c>
      <c r="AA2508" s="2">
        <v>0.1408464096008763</v>
      </c>
      <c r="AB2508" s="2">
        <v>0.34428676701234368</v>
      </c>
      <c r="AC2508" s="2">
        <v>-2.0772582269566091E-3</v>
      </c>
      <c r="AD2508" s="2">
        <v>0</v>
      </c>
      <c r="AE2508" s="2">
        <v>7.1789298485005282E-3</v>
      </c>
      <c r="AF2508">
        <v>508819.82327327778</v>
      </c>
      <c r="AG2508">
        <v>735.99329640414544</v>
      </c>
      <c r="AH2508">
        <v>138327.66267086272</v>
      </c>
      <c r="AI2508">
        <v>14232.931760507767</v>
      </c>
      <c r="AJ2508">
        <v>5.7109340475739954</v>
      </c>
      <c r="AK2508">
        <v>829819.59408631083</v>
      </c>
      <c r="AL2508">
        <v>1200.3667158498131</v>
      </c>
      <c r="AM2508">
        <v>225605.20994232941</v>
      </c>
      <c r="AN2508">
        <v>23772.790597759955</v>
      </c>
      <c r="AO2508">
        <v>9.3270072773628225</v>
      </c>
      <c r="AP2508">
        <v>320999.77081303304</v>
      </c>
      <c r="AQ2508">
        <v>464.37341944566765</v>
      </c>
      <c r="AR2508">
        <v>87277.547271466698</v>
      </c>
      <c r="AS2508">
        <v>9539.8588372521881</v>
      </c>
      <c r="AT2508">
        <v>3.6160732297888272</v>
      </c>
      <c r="AU2508" s="3">
        <v>12341800.723987717</v>
      </c>
      <c r="AV2508" s="3">
        <v>437050.60769263149</v>
      </c>
      <c r="AW2508">
        <v>79146.185296039999</v>
      </c>
      <c r="AX2508">
        <v>14874734.064537758</v>
      </c>
      <c r="AY2508">
        <v>2802.7424161011204</v>
      </c>
      <c r="AZ2508">
        <v>526747.40968204453</v>
      </c>
      <c r="BA2508">
        <v>144815.01962608</v>
      </c>
      <c r="BB2508">
        <v>27216534.788525473</v>
      </c>
      <c r="BC2508">
        <v>5128.2218653542404</v>
      </c>
      <c r="BD2508">
        <v>963798.01737467595</v>
      </c>
      <c r="BE2508">
        <v>65668.834330040001</v>
      </c>
      <c r="BF2508">
        <v>12341800.723987717</v>
      </c>
      <c r="BG2508">
        <v>2325.4794492531205</v>
      </c>
      <c r="BH2508">
        <v>437050.60769263149</v>
      </c>
      <c r="BI2508">
        <v>1.3820508255871831</v>
      </c>
      <c r="BJ2508">
        <v>3.2786543882092496</v>
      </c>
      <c r="BK2508">
        <v>1.8966035626220665</v>
      </c>
      <c r="BL2508">
        <v>32.661175740475208</v>
      </c>
      <c r="BM2508">
        <v>25.072569545506681</v>
      </c>
      <c r="BN2508">
        <f t="shared" si="250"/>
        <v>-7.5886061949685271</v>
      </c>
      <c r="BO2508">
        <v>0.44973504340204767</v>
      </c>
      <c r="BP2508">
        <v>7.5268206919952892E-3</v>
      </c>
      <c r="BQ2508">
        <v>0.38312723992042208</v>
      </c>
      <c r="BR2508">
        <v>0.11904761904761904</v>
      </c>
      <c r="BS2508">
        <v>6.8965517241379309E-2</v>
      </c>
      <c r="BT2508">
        <v>0.1111111111111111</v>
      </c>
      <c r="BU2508">
        <v>0.21732101312664945</v>
      </c>
      <c r="BV2508">
        <v>0.69169703924383263</v>
      </c>
      <c r="BW2508">
        <v>0.1461062340258053</v>
      </c>
      <c r="BX2508">
        <v>0.34428676701234368</v>
      </c>
      <c r="BY2508">
        <f t="shared" si="251"/>
        <v>8.0893245031479058E-2</v>
      </c>
      <c r="BZ2508">
        <v>0</v>
      </c>
      <c r="CA2508">
        <f t="shared" si="252"/>
        <v>5.3171325637728153E-3</v>
      </c>
      <c r="CC2508">
        <v>8.0893245031479058E-2</v>
      </c>
      <c r="CD2508">
        <v>5.3171325637728153E-3</v>
      </c>
    </row>
    <row r="2509" spans="1:82" x14ac:dyDescent="0.3">
      <c r="A2509">
        <v>0</v>
      </c>
      <c r="B2509" t="s">
        <v>1532</v>
      </c>
      <c r="C2509" t="s">
        <v>681</v>
      </c>
      <c r="D2509">
        <v>48027</v>
      </c>
      <c r="E2509" s="2">
        <f>BO2509</f>
        <v>0.4766643375370363</v>
      </c>
      <c r="F2509" s="2" t="s">
        <v>1936</v>
      </c>
      <c r="G2509" s="3">
        <v>134712</v>
      </c>
      <c r="H2509" s="1">
        <v>25.753453437697381</v>
      </c>
      <c r="I2509" s="1">
        <f t="shared" si="253"/>
        <v>-3.5864805046442179</v>
      </c>
      <c r="J2509" s="1">
        <v>2.5886496327300001</v>
      </c>
      <c r="K2509" s="1">
        <v>17.856723324000001</v>
      </c>
      <c r="L2509" s="2">
        <v>0.17159611108299999</v>
      </c>
      <c r="M2509" s="2">
        <v>4.0832592224863866E-3</v>
      </c>
      <c r="N2509" s="7">
        <v>0</v>
      </c>
      <c r="O2509" s="2">
        <v>2.5526576823004677E-2</v>
      </c>
      <c r="P2509" s="3">
        <v>1396062.5279428998</v>
      </c>
      <c r="Q2509" s="3">
        <v>49437.678492771192</v>
      </c>
      <c r="R2509" s="3">
        <v>3250956.7489727316</v>
      </c>
      <c r="S2509" s="3">
        <v>4703.7152455984769</v>
      </c>
      <c r="T2509" s="3">
        <v>1003651.8539004638</v>
      </c>
      <c r="V2509">
        <v>48027</v>
      </c>
      <c r="W2509" s="2">
        <v>0.51959623204211813</v>
      </c>
      <c r="X2509" s="2">
        <v>0.69088007997718814</v>
      </c>
      <c r="Y2509" s="2">
        <v>9.9280419652218427E-2</v>
      </c>
      <c r="Z2509" s="2">
        <v>0.73821910358796217</v>
      </c>
      <c r="AA2509" s="2">
        <v>5.1469068131463083E-2</v>
      </c>
      <c r="AB2509" s="2">
        <v>0.4235637876163576</v>
      </c>
      <c r="AC2509" s="2">
        <v>4.0832592224863866E-3</v>
      </c>
      <c r="AD2509" s="2">
        <v>0</v>
      </c>
      <c r="AE2509" s="2">
        <v>2.5526576823004677E-2</v>
      </c>
      <c r="AF2509">
        <v>2589928.0072645377</v>
      </c>
      <c r="AG2509">
        <v>3747.084176272429</v>
      </c>
      <c r="AH2509">
        <v>704252.87630625314</v>
      </c>
      <c r="AI2509">
        <v>92899.750547346339</v>
      </c>
      <c r="AJ2509">
        <v>29.262696782603026</v>
      </c>
      <c r="AK2509">
        <v>5840884.7562372694</v>
      </c>
      <c r="AL2509">
        <v>8450.7994218709064</v>
      </c>
      <c r="AM2509">
        <v>1588301.6019833088</v>
      </c>
      <c r="AN2509">
        <v>212502.87877075432</v>
      </c>
      <c r="AO2509">
        <v>66.055140509962726</v>
      </c>
      <c r="AP2509">
        <v>3250956.7489727316</v>
      </c>
      <c r="AQ2509">
        <v>4703.7152455984778</v>
      </c>
      <c r="AR2509">
        <v>884048.72567705566</v>
      </c>
      <c r="AS2509">
        <v>119603.12822340798</v>
      </c>
      <c r="AT2509">
        <v>36.792443727359696</v>
      </c>
      <c r="AU2509" s="3">
        <v>262375991.50158858</v>
      </c>
      <c r="AV2509" s="3">
        <v>9291317.2959314175</v>
      </c>
      <c r="AW2509">
        <v>721355.57876950002</v>
      </c>
      <c r="AX2509">
        <v>135571567.47393984</v>
      </c>
      <c r="AY2509">
        <v>25544.805098895999</v>
      </c>
      <c r="AZ2509">
        <v>4800890.6702865139</v>
      </c>
      <c r="BA2509">
        <v>2117418.1067124</v>
      </c>
      <c r="BB2509">
        <v>397947558.97552842</v>
      </c>
      <c r="BC2509">
        <v>74982.483591667187</v>
      </c>
      <c r="BD2509">
        <v>14092207.966217931</v>
      </c>
      <c r="BE2509">
        <v>1396062.5279428998</v>
      </c>
      <c r="BF2509">
        <v>262375991.50158858</v>
      </c>
      <c r="BG2509">
        <v>49437.678492771192</v>
      </c>
      <c r="BH2509">
        <v>9291317.2959314175</v>
      </c>
      <c r="BI2509">
        <v>11.008962722510814</v>
      </c>
      <c r="BJ2509">
        <v>36.762416160208197</v>
      </c>
      <c r="BK2509">
        <v>25.753453437697381</v>
      </c>
      <c r="BL2509">
        <v>30.242478758817178</v>
      </c>
      <c r="BM2509">
        <v>26.65599825417296</v>
      </c>
      <c r="BN2509">
        <f t="shared" si="250"/>
        <v>-3.5864805046442179</v>
      </c>
      <c r="BO2509">
        <v>0.4766643375370363</v>
      </c>
      <c r="BP2509">
        <v>6.3546244306832214E-2</v>
      </c>
      <c r="BQ2509">
        <v>0.21996652857010779</v>
      </c>
      <c r="BR2509">
        <v>0.36309523809523808</v>
      </c>
      <c r="BS2509">
        <v>0.17241379310344829</v>
      </c>
      <c r="BT2509">
        <v>0.16666666666666666</v>
      </c>
      <c r="BU2509">
        <v>0.10270892398462259</v>
      </c>
      <c r="BV2509">
        <v>0.73821910358796217</v>
      </c>
      <c r="BW2509">
        <v>5.3391149513965855E-2</v>
      </c>
      <c r="BX2509">
        <v>0.4235637876163576</v>
      </c>
      <c r="BY2509">
        <f t="shared" si="251"/>
        <v>4.5538709194778058E-2</v>
      </c>
      <c r="BZ2509">
        <v>0</v>
      </c>
      <c r="CA2509">
        <f t="shared" si="252"/>
        <v>1.5443760857404188E-2</v>
      </c>
      <c r="CC2509">
        <v>4.5538709194778058E-2</v>
      </c>
      <c r="CD2509">
        <v>1.5443760857404188E-2</v>
      </c>
    </row>
    <row r="2510" spans="1:82" x14ac:dyDescent="0.3">
      <c r="A2510">
        <v>0</v>
      </c>
      <c r="B2510" t="s">
        <v>1532</v>
      </c>
      <c r="C2510" t="s">
        <v>1544</v>
      </c>
      <c r="D2510">
        <v>48029</v>
      </c>
      <c r="E2510" s="2">
        <f>BO2510</f>
        <v>0.44753095253892011</v>
      </c>
      <c r="F2510" s="2" t="s">
        <v>1936</v>
      </c>
      <c r="G2510" s="3">
        <v>840961</v>
      </c>
      <c r="H2510" s="1">
        <v>35.62244258601951</v>
      </c>
      <c r="I2510" s="1">
        <f t="shared" si="253"/>
        <v>-3.9264287121396606</v>
      </c>
      <c r="J2510" s="1">
        <v>2.4738966502299999</v>
      </c>
      <c r="K2510" s="1">
        <v>-35.091015022800001</v>
      </c>
      <c r="L2510" s="2">
        <v>0.16546457847600005</v>
      </c>
      <c r="M2510" s="2">
        <v>-5.8881664921858805E-2</v>
      </c>
      <c r="N2510" s="7">
        <v>0</v>
      </c>
      <c r="O2510" s="2">
        <v>1.7125802028406776E-2</v>
      </c>
      <c r="P2510" s="3">
        <v>2617417.5637849006</v>
      </c>
      <c r="Q2510" s="3">
        <v>92688.576198947223</v>
      </c>
      <c r="R2510" s="3">
        <v>7897128.7181124203</v>
      </c>
      <c r="S2510" s="3">
        <v>11424.617718383541</v>
      </c>
      <c r="T2510" s="3">
        <v>2808882.3616489433</v>
      </c>
      <c r="V2510">
        <v>48029</v>
      </c>
      <c r="W2510" s="2">
        <v>0.5625835429043633</v>
      </c>
      <c r="X2510" s="2">
        <v>0.95563245691885002</v>
      </c>
      <c r="Y2510" s="2">
        <v>7.2274679729732158E-2</v>
      </c>
      <c r="Z2510" s="2">
        <v>0.70549437993122821</v>
      </c>
      <c r="AA2510" s="2">
        <v>0.1011440794730369</v>
      </c>
      <c r="AB2510" s="2">
        <v>0.40842885735177897</v>
      </c>
      <c r="AC2510" s="2">
        <v>-5.8881664921858805E-2</v>
      </c>
      <c r="AD2510" s="2">
        <v>0</v>
      </c>
      <c r="AE2510" s="2">
        <v>1.7125802028406776E-2</v>
      </c>
      <c r="AF2510">
        <v>14414644.555973642</v>
      </c>
      <c r="AG2510">
        <v>20853.463205843836</v>
      </c>
      <c r="AH2510">
        <v>3919343.8825470344</v>
      </c>
      <c r="AI2510">
        <v>1210175.601934525</v>
      </c>
      <c r="AJ2510">
        <v>162.51204165838692</v>
      </c>
      <c r="AK2510">
        <v>22311773.274086062</v>
      </c>
      <c r="AL2510">
        <v>32278.080924227375</v>
      </c>
      <c r="AM2510">
        <v>6066565.4314568089</v>
      </c>
      <c r="AN2510">
        <v>1871836.4146736937</v>
      </c>
      <c r="AO2510">
        <v>251.53397224711534</v>
      </c>
      <c r="AP2510">
        <v>7897128.7181124203</v>
      </c>
      <c r="AQ2510">
        <v>11424.617718383539</v>
      </c>
      <c r="AR2510">
        <v>2147221.5489097745</v>
      </c>
      <c r="AS2510">
        <v>661660.81273916876</v>
      </c>
      <c r="AT2510">
        <v>89.021930588728424</v>
      </c>
      <c r="AU2510" s="3">
        <v>491917456.93773419</v>
      </c>
      <c r="AV2510" s="3">
        <v>17419891.010830142</v>
      </c>
      <c r="AW2510">
        <v>3658949.5896419003</v>
      </c>
      <c r="AX2510">
        <v>687662985.87729871</v>
      </c>
      <c r="AY2510">
        <v>129571.54125504318</v>
      </c>
      <c r="AZ2510">
        <v>24351675.463472813</v>
      </c>
      <c r="BA2510">
        <v>6276367.1534268009</v>
      </c>
      <c r="BB2510">
        <v>1179580442.815033</v>
      </c>
      <c r="BC2510">
        <v>222260.11745399039</v>
      </c>
      <c r="BD2510">
        <v>41771566.474302955</v>
      </c>
      <c r="BE2510">
        <v>2617417.5637849006</v>
      </c>
      <c r="BF2510">
        <v>491917456.93773419</v>
      </c>
      <c r="BG2510">
        <v>92688.576198947223</v>
      </c>
      <c r="BH2510">
        <v>17419891.010830142</v>
      </c>
      <c r="BI2510">
        <v>41.614781912512704</v>
      </c>
      <c r="BJ2510">
        <v>77.237224498532214</v>
      </c>
      <c r="BK2510">
        <v>35.62244258601951</v>
      </c>
      <c r="BL2510">
        <v>35.144927249826786</v>
      </c>
      <c r="BM2510">
        <v>31.218498537687125</v>
      </c>
      <c r="BN2510">
        <f t="shared" si="250"/>
        <v>-3.9264287121396606</v>
      </c>
      <c r="BO2510">
        <v>0.44753095253892011</v>
      </c>
      <c r="BP2510">
        <v>0.22552854966104049</v>
      </c>
      <c r="BQ2510">
        <v>0.23498384449282114</v>
      </c>
      <c r="BR2510">
        <v>0.3392857142857143</v>
      </c>
      <c r="BS2510">
        <v>0</v>
      </c>
      <c r="BT2510">
        <v>0.16666666666666666</v>
      </c>
      <c r="BU2510">
        <v>0.11244429395447045</v>
      </c>
      <c r="BV2510">
        <v>0.70549437993122821</v>
      </c>
      <c r="BW2510">
        <v>0.10492124426663579</v>
      </c>
      <c r="BX2510">
        <v>0.40842885735177897</v>
      </c>
      <c r="BY2510">
        <f t="shared" si="251"/>
        <v>7.3829073267624612E-2</v>
      </c>
      <c r="BZ2510">
        <v>0</v>
      </c>
      <c r="CA2510">
        <f t="shared" si="252"/>
        <v>1.0922120678884794E-2</v>
      </c>
      <c r="CC2510">
        <v>7.3829073267624612E-2</v>
      </c>
      <c r="CD2510">
        <v>1.0922120678884794E-2</v>
      </c>
    </row>
    <row r="2511" spans="1:82" x14ac:dyDescent="0.3">
      <c r="A2511">
        <v>1</v>
      </c>
      <c r="B2511" t="s">
        <v>1532</v>
      </c>
      <c r="C2511" t="s">
        <v>1545</v>
      </c>
      <c r="D2511">
        <v>48031</v>
      </c>
      <c r="E2511" s="2">
        <v>0</v>
      </c>
      <c r="F2511" s="2" t="s">
        <v>1954</v>
      </c>
      <c r="G2511" s="3">
        <v>-999</v>
      </c>
      <c r="H2511" s="1">
        <v>0.37381826374546651</v>
      </c>
      <c r="I2511" s="1">
        <f t="shared" si="253"/>
        <v>-999</v>
      </c>
      <c r="J2511" s="1">
        <v>-999</v>
      </c>
      <c r="K2511" s="1">
        <v>-999</v>
      </c>
      <c r="L2511" s="2">
        <v>-999</v>
      </c>
      <c r="M2511" s="2">
        <v>-999</v>
      </c>
      <c r="N2511" s="7">
        <v>-999</v>
      </c>
      <c r="O2511" s="2">
        <v>-999</v>
      </c>
      <c r="P2511" s="3">
        <v>-999</v>
      </c>
      <c r="Q2511" s="3">
        <v>-999</v>
      </c>
      <c r="R2511" s="3">
        <v>-999</v>
      </c>
      <c r="S2511" s="3">
        <v>-999</v>
      </c>
      <c r="T2511" s="3">
        <v>-999</v>
      </c>
      <c r="V2511">
        <v>48031</v>
      </c>
      <c r="W2511" s="2">
        <v>-999</v>
      </c>
      <c r="X2511" s="2">
        <v>1.0028309118937833E-2</v>
      </c>
      <c r="Y2511" s="2">
        <v>-999</v>
      </c>
      <c r="Z2511" s="2">
        <v>-999</v>
      </c>
      <c r="AA2511" s="2">
        <v>-999</v>
      </c>
      <c r="AB2511" s="2">
        <v>-999</v>
      </c>
      <c r="AC2511" s="2">
        <v>-999</v>
      </c>
      <c r="AD2511" s="2">
        <v>-999</v>
      </c>
      <c r="AE2511" s="2">
        <v>-999</v>
      </c>
      <c r="AF2511" s="2">
        <v>-999</v>
      </c>
      <c r="AG2511" s="2">
        <v>-999</v>
      </c>
      <c r="AH2511" s="2">
        <v>-999</v>
      </c>
      <c r="AI2511" s="2">
        <v>-999</v>
      </c>
      <c r="AJ2511" s="2">
        <v>-999</v>
      </c>
      <c r="AK2511" s="2">
        <v>-999</v>
      </c>
      <c r="AL2511" s="2">
        <v>-999</v>
      </c>
      <c r="AM2511" s="2">
        <v>-999</v>
      </c>
      <c r="AN2511" s="2">
        <v>-999</v>
      </c>
      <c r="AO2511" s="2">
        <v>-999</v>
      </c>
      <c r="AP2511" s="2">
        <v>-999</v>
      </c>
      <c r="AQ2511" s="2">
        <v>-999</v>
      </c>
      <c r="AR2511" s="2">
        <v>-999</v>
      </c>
      <c r="AS2511" s="2">
        <v>-999</v>
      </c>
      <c r="AT2511" s="2">
        <v>-999</v>
      </c>
      <c r="AU2511" s="2">
        <v>-999</v>
      </c>
      <c r="AV2511" s="2">
        <v>-999</v>
      </c>
      <c r="AW2511" s="2">
        <v>-999</v>
      </c>
      <c r="AX2511" s="2">
        <v>-999</v>
      </c>
      <c r="AY2511" s="2">
        <v>-999</v>
      </c>
      <c r="AZ2511" s="2">
        <v>-999</v>
      </c>
      <c r="BA2511" s="2">
        <v>-999</v>
      </c>
      <c r="BB2511" s="2">
        <v>-999</v>
      </c>
      <c r="BC2511" s="2">
        <v>-999</v>
      </c>
      <c r="BD2511" s="2">
        <v>-999</v>
      </c>
      <c r="BE2511" s="2">
        <v>-999</v>
      </c>
      <c r="BF2511" s="2">
        <v>-999</v>
      </c>
      <c r="BG2511" s="2">
        <v>-999</v>
      </c>
      <c r="BH2511" s="2">
        <v>-999</v>
      </c>
      <c r="BI2511">
        <v>0</v>
      </c>
      <c r="BJ2511">
        <v>0.37381826374546651</v>
      </c>
      <c r="BK2511">
        <v>0.37381826374546651</v>
      </c>
      <c r="BL2511">
        <v>-999</v>
      </c>
      <c r="BM2511">
        <v>25.990026916282357</v>
      </c>
      <c r="BN2511">
        <f t="shared" si="250"/>
        <v>-999</v>
      </c>
      <c r="BO2511" t="s">
        <v>3748</v>
      </c>
      <c r="BP2511" t="s">
        <v>3748</v>
      </c>
      <c r="BQ2511">
        <v>0.19404698995511729</v>
      </c>
      <c r="BR2511">
        <v>8.3333333333333329E-2</v>
      </c>
      <c r="BS2511">
        <v>0</v>
      </c>
      <c r="BT2511">
        <v>0.16666666666666666</v>
      </c>
      <c r="BU2511" t="s">
        <v>3748</v>
      </c>
      <c r="BY2511">
        <f t="shared" si="251"/>
        <v>-999</v>
      </c>
      <c r="CA2511">
        <f t="shared" si="252"/>
        <v>-999</v>
      </c>
    </row>
    <row r="2512" spans="1:82" x14ac:dyDescent="0.3">
      <c r="A2512">
        <v>1</v>
      </c>
      <c r="B2512" t="s">
        <v>1532</v>
      </c>
      <c r="C2512" t="s">
        <v>1546</v>
      </c>
      <c r="D2512">
        <v>48033</v>
      </c>
      <c r="E2512" s="2">
        <v>0</v>
      </c>
      <c r="F2512" s="2" t="s">
        <v>1954</v>
      </c>
      <c r="G2512" s="3">
        <v>-999</v>
      </c>
      <c r="H2512" s="1">
        <v>0.37232718883532206</v>
      </c>
      <c r="I2512" s="1">
        <f t="shared" si="253"/>
        <v>-999</v>
      </c>
      <c r="J2512" s="1">
        <v>-999</v>
      </c>
      <c r="K2512" s="1">
        <v>-999</v>
      </c>
      <c r="L2512" s="2">
        <v>-999</v>
      </c>
      <c r="M2512" s="2">
        <v>-999</v>
      </c>
      <c r="N2512" s="7">
        <v>-999</v>
      </c>
      <c r="O2512" s="2">
        <v>-999</v>
      </c>
      <c r="P2512" s="3">
        <v>-999</v>
      </c>
      <c r="Q2512" s="3">
        <v>-999</v>
      </c>
      <c r="R2512" s="3">
        <v>-999</v>
      </c>
      <c r="S2512" s="3">
        <v>-999</v>
      </c>
      <c r="T2512" s="3">
        <v>-999</v>
      </c>
      <c r="V2512">
        <v>48033</v>
      </c>
      <c r="W2512" s="2">
        <v>-999</v>
      </c>
      <c r="X2512" s="2">
        <v>9.9883085048196249E-3</v>
      </c>
      <c r="Y2512" s="2">
        <v>-999</v>
      </c>
      <c r="Z2512" s="2">
        <v>-999</v>
      </c>
      <c r="AA2512" s="2">
        <v>-999</v>
      </c>
      <c r="AB2512" s="2">
        <v>-999</v>
      </c>
      <c r="AC2512" s="2">
        <v>-999</v>
      </c>
      <c r="AD2512" s="2">
        <v>-999</v>
      </c>
      <c r="AE2512" s="2">
        <v>-999</v>
      </c>
      <c r="AF2512" s="2">
        <v>-999</v>
      </c>
      <c r="AG2512" s="2">
        <v>-999</v>
      </c>
      <c r="AH2512" s="2">
        <v>-999</v>
      </c>
      <c r="AI2512" s="2">
        <v>-999</v>
      </c>
      <c r="AJ2512" s="2">
        <v>-999</v>
      </c>
      <c r="AK2512" s="2">
        <v>-999</v>
      </c>
      <c r="AL2512" s="2">
        <v>-999</v>
      </c>
      <c r="AM2512" s="2">
        <v>-999</v>
      </c>
      <c r="AN2512" s="2">
        <v>-999</v>
      </c>
      <c r="AO2512" s="2">
        <v>-999</v>
      </c>
      <c r="AP2512" s="2">
        <v>-999</v>
      </c>
      <c r="AQ2512" s="2">
        <v>-999</v>
      </c>
      <c r="AR2512" s="2">
        <v>-999</v>
      </c>
      <c r="AS2512" s="2">
        <v>-999</v>
      </c>
      <c r="AT2512" s="2">
        <v>-999</v>
      </c>
      <c r="AU2512" s="2">
        <v>-999</v>
      </c>
      <c r="AV2512" s="2">
        <v>-999</v>
      </c>
      <c r="AW2512" s="2">
        <v>-999</v>
      </c>
      <c r="AX2512" s="2">
        <v>-999</v>
      </c>
      <c r="AY2512" s="2">
        <v>-999</v>
      </c>
      <c r="AZ2512" s="2">
        <v>-999</v>
      </c>
      <c r="BA2512" s="2">
        <v>-999</v>
      </c>
      <c r="BB2512" s="2">
        <v>-999</v>
      </c>
      <c r="BC2512" s="2">
        <v>-999</v>
      </c>
      <c r="BD2512" s="2">
        <v>-999</v>
      </c>
      <c r="BE2512" s="2">
        <v>-999</v>
      </c>
      <c r="BF2512" s="2">
        <v>-999</v>
      </c>
      <c r="BG2512" s="2">
        <v>-999</v>
      </c>
      <c r="BH2512" s="2">
        <v>-999</v>
      </c>
      <c r="BI2512">
        <v>0</v>
      </c>
      <c r="BJ2512">
        <v>0.37232718883532206</v>
      </c>
      <c r="BK2512">
        <v>0.37232718883532206</v>
      </c>
      <c r="BL2512">
        <v>-999</v>
      </c>
      <c r="BM2512">
        <v>15.839295220510953</v>
      </c>
      <c r="BN2512">
        <f t="shared" si="250"/>
        <v>-999</v>
      </c>
      <c r="BO2512" t="s">
        <v>3748</v>
      </c>
      <c r="BP2512" t="s">
        <v>3748</v>
      </c>
      <c r="BQ2512">
        <v>5.9313910780726259E-2</v>
      </c>
      <c r="BR2512">
        <v>1.7857142857142856E-2</v>
      </c>
      <c r="BS2512">
        <v>0.13793103448275862</v>
      </c>
      <c r="BT2512">
        <v>0.1111111111111111</v>
      </c>
      <c r="BU2512" t="s">
        <v>3748</v>
      </c>
      <c r="BY2512">
        <f t="shared" si="251"/>
        <v>-999</v>
      </c>
      <c r="CA2512">
        <f t="shared" si="252"/>
        <v>-999</v>
      </c>
    </row>
    <row r="2513" spans="1:82" x14ac:dyDescent="0.3">
      <c r="A2513">
        <v>0</v>
      </c>
      <c r="B2513" t="s">
        <v>1532</v>
      </c>
      <c r="C2513" t="s">
        <v>1547</v>
      </c>
      <c r="D2513">
        <v>48035</v>
      </c>
      <c r="E2513" s="2">
        <f>BO2513</f>
        <v>0.50789780903287407</v>
      </c>
      <c r="F2513" s="2" t="s">
        <v>1937</v>
      </c>
      <c r="G2513" s="3">
        <v>1383</v>
      </c>
      <c r="H2513" s="1">
        <v>0.37522160461619036</v>
      </c>
      <c r="I2513" s="1">
        <f t="shared" si="253"/>
        <v>-13.64567914849323</v>
      </c>
      <c r="J2513" s="1">
        <v>2.60455349761</v>
      </c>
      <c r="K2513" s="1">
        <v>46.769261115900001</v>
      </c>
      <c r="L2513" s="2">
        <v>0.17783452695199997</v>
      </c>
      <c r="M2513" s="2">
        <v>5.8916617698066213E-4</v>
      </c>
      <c r="N2513" s="7">
        <v>0</v>
      </c>
      <c r="O2513" s="2">
        <v>1.311744319034621E-2</v>
      </c>
      <c r="P2513" s="3">
        <v>5137.2599818209983</v>
      </c>
      <c r="Q2513" s="3">
        <v>181.92179951228798</v>
      </c>
      <c r="R2513" s="3">
        <v>23704.308531247938</v>
      </c>
      <c r="S2513" s="3">
        <v>34.293832326000029</v>
      </c>
      <c r="T2513" s="3">
        <v>7372.4980876456939</v>
      </c>
      <c r="V2513">
        <v>48035</v>
      </c>
      <c r="W2513" s="2">
        <v>0.44574326747597209</v>
      </c>
      <c r="X2513" s="2">
        <v>1.0065956118605139E-2</v>
      </c>
      <c r="Y2513" s="2">
        <v>0.40376375937616577</v>
      </c>
      <c r="Z2513" s="2">
        <v>0.74275449405828864</v>
      </c>
      <c r="AA2513" s="2">
        <v>0.13480470314490067</v>
      </c>
      <c r="AB2513" s="2">
        <v>0.43896254600034873</v>
      </c>
      <c r="AC2513" s="2">
        <v>5.8916617698066213E-4</v>
      </c>
      <c r="AD2513" s="2">
        <v>0</v>
      </c>
      <c r="AE2513" s="2">
        <v>1.311744319034621E-2</v>
      </c>
      <c r="AF2513">
        <v>68374.287956174594</v>
      </c>
      <c r="AG2513">
        <v>98.919619581091752</v>
      </c>
      <c r="AH2513">
        <v>18591.636412717548</v>
      </c>
      <c r="AI2513">
        <v>2676.7749807487812</v>
      </c>
      <c r="AJ2513">
        <v>0.77167721944318535</v>
      </c>
      <c r="AK2513">
        <v>92078.596487422532</v>
      </c>
      <c r="AL2513">
        <v>133.21345190709178</v>
      </c>
      <c r="AM2513">
        <v>25037.056082786356</v>
      </c>
      <c r="AN2513">
        <v>3603.8533983256675</v>
      </c>
      <c r="AO2513">
        <v>1.0391892988849818</v>
      </c>
      <c r="AP2513">
        <v>23704.308531247938</v>
      </c>
      <c r="AQ2513">
        <v>34.293832326000029</v>
      </c>
      <c r="AR2513">
        <v>6445.419670068808</v>
      </c>
      <c r="AS2513">
        <v>927.0784175768863</v>
      </c>
      <c r="AT2513">
        <v>0.26751207944179645</v>
      </c>
      <c r="AU2513" s="3">
        <v>965496.64098343835</v>
      </c>
      <c r="AV2513" s="3">
        <v>34190.383000339403</v>
      </c>
      <c r="AW2513">
        <v>13364.203528878999</v>
      </c>
      <c r="AX2513">
        <v>2511668.4112175191</v>
      </c>
      <c r="AY2513">
        <v>473.256164497312</v>
      </c>
      <c r="AZ2513">
        <v>88943.763555624813</v>
      </c>
      <c r="BA2513">
        <v>18501.463510699999</v>
      </c>
      <c r="BB2513">
        <v>3477165.0522009577</v>
      </c>
      <c r="BC2513">
        <v>655.17796400959992</v>
      </c>
      <c r="BD2513">
        <v>123134.14655596421</v>
      </c>
      <c r="BE2513">
        <v>5137.2599818209983</v>
      </c>
      <c r="BF2513">
        <v>965496.64098343835</v>
      </c>
      <c r="BG2513">
        <v>181.92179951228798</v>
      </c>
      <c r="BH2513">
        <v>34190.383000339403</v>
      </c>
      <c r="BI2513">
        <v>0.2197878376668729</v>
      </c>
      <c r="BJ2513">
        <v>0.59500944228306329</v>
      </c>
      <c r="BK2513">
        <v>0.37522160461619036</v>
      </c>
      <c r="BL2513">
        <v>30.452046104368211</v>
      </c>
      <c r="BM2513">
        <v>16.806366955874982</v>
      </c>
      <c r="BN2513">
        <f t="shared" si="250"/>
        <v>-13.64567914849323</v>
      </c>
      <c r="BO2513">
        <v>0.50789780903287407</v>
      </c>
      <c r="BP2513">
        <v>1.351794957157999E-3</v>
      </c>
      <c r="BQ2513">
        <v>0.17013093787608208</v>
      </c>
      <c r="BR2513">
        <v>0.19047619047619047</v>
      </c>
      <c r="BS2513">
        <v>6.8965517241379309E-2</v>
      </c>
      <c r="BT2513">
        <v>0.16666666666666666</v>
      </c>
      <c r="BU2513">
        <v>0.3907822782157222</v>
      </c>
      <c r="BV2513">
        <v>0.74275449405828864</v>
      </c>
      <c r="BW2513">
        <v>0.13983890367728286</v>
      </c>
      <c r="BX2513">
        <v>0.43896254600034873</v>
      </c>
      <c r="BY2513">
        <f t="shared" si="251"/>
        <v>0.13915201888268419</v>
      </c>
      <c r="BZ2513">
        <v>0</v>
      </c>
      <c r="CA2513">
        <f t="shared" si="252"/>
        <v>7.692114477620156E-3</v>
      </c>
      <c r="CC2513">
        <v>0.13915201888268419</v>
      </c>
      <c r="CD2513">
        <v>7.692114477620156E-3</v>
      </c>
    </row>
    <row r="2514" spans="1:82" x14ac:dyDescent="0.3">
      <c r="A2514">
        <v>0</v>
      </c>
      <c r="B2514" t="s">
        <v>1532</v>
      </c>
      <c r="C2514" t="s">
        <v>1548</v>
      </c>
      <c r="D2514">
        <v>48037</v>
      </c>
      <c r="E2514" s="2">
        <f>BO2514</f>
        <v>0.58479451224079837</v>
      </c>
      <c r="F2514" s="2" t="s">
        <v>1938</v>
      </c>
      <c r="G2514" s="3">
        <v>16350</v>
      </c>
      <c r="H2514" s="1">
        <v>16.362832908898202</v>
      </c>
      <c r="I2514" s="1">
        <f t="shared" si="253"/>
        <v>-6.1214585673555675</v>
      </c>
      <c r="J2514" s="1">
        <v>2.5613110935900001</v>
      </c>
      <c r="K2514" s="1">
        <v>122.178224122</v>
      </c>
      <c r="L2514" s="2">
        <v>0.19292848127999984</v>
      </c>
      <c r="M2514" s="2">
        <v>1.884107946776906E-2</v>
      </c>
      <c r="N2514" s="7">
        <v>0</v>
      </c>
      <c r="O2514" s="2">
        <v>6.2389585876436282E-2</v>
      </c>
      <c r="P2514" s="3">
        <v>1040487.1219607</v>
      </c>
      <c r="Q2514" s="3">
        <v>36845.9626856096</v>
      </c>
      <c r="R2514" s="3">
        <v>4043092.7230852898</v>
      </c>
      <c r="S2514" s="3">
        <v>5848.8859653674372</v>
      </c>
      <c r="T2514" s="3">
        <v>1283541.9698571037</v>
      </c>
      <c r="V2514">
        <v>48037</v>
      </c>
      <c r="W2514" s="2">
        <v>0.56366788494545639</v>
      </c>
      <c r="X2514" s="2">
        <v>0.43896075282102887</v>
      </c>
      <c r="Y2514" s="2">
        <v>0.12646830476516077</v>
      </c>
      <c r="Z2514" s="2">
        <v>0.73042282571313388</v>
      </c>
      <c r="AA2514" s="2">
        <v>0.35215863668921704</v>
      </c>
      <c r="AB2514" s="2">
        <v>0.47622010635486961</v>
      </c>
      <c r="AC2514" s="2">
        <v>1.884107946776906E-2</v>
      </c>
      <c r="AD2514" s="2">
        <v>0</v>
      </c>
      <c r="AE2514" s="2">
        <v>6.2389585876436282E-2</v>
      </c>
      <c r="AF2514">
        <v>1922394.6740220275</v>
      </c>
      <c r="AG2514">
        <v>2781.0065793798785</v>
      </c>
      <c r="AH2514">
        <v>522681.58130977099</v>
      </c>
      <c r="AI2514">
        <v>87613.096013771908</v>
      </c>
      <c r="AJ2514">
        <v>21.65109221619436</v>
      </c>
      <c r="AK2514">
        <v>5965487.3971073171</v>
      </c>
      <c r="AL2514">
        <v>8629.8925447473157</v>
      </c>
      <c r="AM2514">
        <v>1621961.6002590484</v>
      </c>
      <c r="AN2514">
        <v>271875.04692159808</v>
      </c>
      <c r="AO2514">
        <v>67.186652389786985</v>
      </c>
      <c r="AP2514">
        <v>4043092.7230852898</v>
      </c>
      <c r="AQ2514">
        <v>5848.8859653674372</v>
      </c>
      <c r="AR2514">
        <v>1099280.0189492775</v>
      </c>
      <c r="AS2514">
        <v>184261.95090782619</v>
      </c>
      <c r="AT2514">
        <v>45.535560173592629</v>
      </c>
      <c r="AU2514" s="3">
        <v>195549149.70129395</v>
      </c>
      <c r="AV2514" s="3">
        <v>6924830.2271334678</v>
      </c>
      <c r="AW2514">
        <v>436971.51774390007</v>
      </c>
      <c r="AX2514">
        <v>82124427.044788584</v>
      </c>
      <c r="AY2514">
        <v>15474.133122499199</v>
      </c>
      <c r="AZ2514">
        <v>2908208.5790424994</v>
      </c>
      <c r="BA2514">
        <v>1477458.6397046</v>
      </c>
      <c r="BB2514">
        <v>277673576.74608254</v>
      </c>
      <c r="BC2514">
        <v>52320.095808108803</v>
      </c>
      <c r="BD2514">
        <v>9833038.8061759677</v>
      </c>
      <c r="BE2514">
        <v>1040487.1219607</v>
      </c>
      <c r="BF2514">
        <v>195549149.70129395</v>
      </c>
      <c r="BG2514">
        <v>36845.9626856096</v>
      </c>
      <c r="BH2514">
        <v>6924830.2271334678</v>
      </c>
      <c r="BI2514">
        <v>5.8109178585359018</v>
      </c>
      <c r="BJ2514">
        <v>22.173750767434104</v>
      </c>
      <c r="BK2514">
        <v>16.362832908898202</v>
      </c>
      <c r="BL2514">
        <v>40.907503018137589</v>
      </c>
      <c r="BM2514">
        <v>34.786044450782022</v>
      </c>
      <c r="BN2514">
        <f t="shared" si="250"/>
        <v>-6.1214585673555675</v>
      </c>
      <c r="BO2514">
        <v>0.58479451224079837</v>
      </c>
      <c r="BP2514">
        <v>4.1150853876554233E-2</v>
      </c>
      <c r="BQ2514">
        <v>0.19243903996503814</v>
      </c>
      <c r="BR2514">
        <v>0.36309523809523808</v>
      </c>
      <c r="BS2514">
        <v>0.20689655172413793</v>
      </c>
      <c r="BT2514">
        <v>0.22222222222222221</v>
      </c>
      <c r="BU2514">
        <v>0.17530512764683495</v>
      </c>
      <c r="BV2514">
        <v>0.73042282571313388</v>
      </c>
      <c r="BW2514">
        <v>0.3653097890966982</v>
      </c>
      <c r="BX2514">
        <v>0.47622010635486961</v>
      </c>
      <c r="BY2514">
        <f t="shared" si="251"/>
        <v>7.1804930150771232E-2</v>
      </c>
      <c r="BZ2514">
        <v>0</v>
      </c>
      <c r="CA2514">
        <f t="shared" si="252"/>
        <v>3.1872608057576586E-2</v>
      </c>
      <c r="CC2514">
        <v>7.1804930150771232E-2</v>
      </c>
      <c r="CD2514">
        <v>3.1872608057576586E-2</v>
      </c>
    </row>
    <row r="2515" spans="1:82" x14ac:dyDescent="0.3">
      <c r="A2515">
        <v>0</v>
      </c>
      <c r="B2515" t="s">
        <v>1532</v>
      </c>
      <c r="C2515" t="s">
        <v>1549</v>
      </c>
      <c r="D2515">
        <v>48039</v>
      </c>
      <c r="E2515" s="2">
        <f>BO2515</f>
        <v>0.58736740752585881</v>
      </c>
      <c r="F2515" s="2" t="s">
        <v>1939</v>
      </c>
      <c r="G2515" s="3">
        <v>151673</v>
      </c>
      <c r="H2515" s="1">
        <v>22.918262637373338</v>
      </c>
      <c r="I2515" s="1">
        <f t="shared" si="253"/>
        <v>-6.5617572558868709</v>
      </c>
      <c r="J2515" s="1">
        <v>2.2502598108499998</v>
      </c>
      <c r="K2515" s="1">
        <v>-46.582445532000001</v>
      </c>
      <c r="L2515" s="2">
        <v>0.20929597363800001</v>
      </c>
      <c r="M2515" s="2">
        <v>-5.4470682655756747E-2</v>
      </c>
      <c r="N2515" s="7">
        <v>3.3330916207699999E-3</v>
      </c>
      <c r="O2515" s="2">
        <v>6.9776996463670748E-3</v>
      </c>
      <c r="P2515" s="3">
        <v>1052513.4141672703</v>
      </c>
      <c r="Q2515" s="3">
        <v>37271.840435114551</v>
      </c>
      <c r="R2515" s="3">
        <v>5418141.4150054641</v>
      </c>
      <c r="S2515" s="3">
        <v>7837.7092048316445</v>
      </c>
      <c r="T2515" s="3">
        <v>1689002.7297984045</v>
      </c>
      <c r="V2515">
        <v>48039</v>
      </c>
      <c r="W2515" s="2">
        <v>0.53154708818789886</v>
      </c>
      <c r="X2515" s="2">
        <v>0.61482127677174137</v>
      </c>
      <c r="Y2515" s="2">
        <v>0.21295146864327766</v>
      </c>
      <c r="Z2515" s="2">
        <v>0.64171866265803312</v>
      </c>
      <c r="AA2515" s="2">
        <v>0.13426623794939391</v>
      </c>
      <c r="AB2515" s="2">
        <v>0.51662123790255976</v>
      </c>
      <c r="AC2515" s="2">
        <v>-5.4470682655756747E-2</v>
      </c>
      <c r="AD2515" s="2">
        <v>6.8964656478311143E-3</v>
      </c>
      <c r="AE2515" s="2">
        <v>6.9776996463670748E-3</v>
      </c>
      <c r="AF2515">
        <v>3994713.7540804031</v>
      </c>
      <c r="AG2515">
        <v>5778.0781817208099</v>
      </c>
      <c r="AH2515">
        <v>1085971.9151138265</v>
      </c>
      <c r="AI2515">
        <v>151671.52870062221</v>
      </c>
      <c r="AJ2515">
        <v>44.798566807029509</v>
      </c>
      <c r="AK2515">
        <v>9412855.1690858677</v>
      </c>
      <c r="AL2515">
        <v>13615.787386552454</v>
      </c>
      <c r="AM2515">
        <v>2559045.1078931964</v>
      </c>
      <c r="AN2515">
        <v>367601.06571965653</v>
      </c>
      <c r="AO2515">
        <v>105.73351100400139</v>
      </c>
      <c r="AP2515">
        <v>5418141.4150054641</v>
      </c>
      <c r="AQ2515">
        <v>7837.7092048316445</v>
      </c>
      <c r="AR2515">
        <v>1473073.1927793699</v>
      </c>
      <c r="AS2515">
        <v>215929.53701903432</v>
      </c>
      <c r="AT2515">
        <v>60.934944196971877</v>
      </c>
      <c r="AU2515" s="3">
        <v>197809371.05859679</v>
      </c>
      <c r="AV2515" s="3">
        <v>7004869.6913754288</v>
      </c>
      <c r="AW2515">
        <v>653572.63111763005</v>
      </c>
      <c r="AX2515">
        <v>122832440.29224738</v>
      </c>
      <c r="AY2515">
        <v>23144.460195832638</v>
      </c>
      <c r="AZ2515">
        <v>4349769.8492047861</v>
      </c>
      <c r="BA2515">
        <v>1706086.0452849003</v>
      </c>
      <c r="BB2515">
        <v>320641811.35084414</v>
      </c>
      <c r="BC2515">
        <v>60416.300630947189</v>
      </c>
      <c r="BD2515">
        <v>11354639.540580215</v>
      </c>
      <c r="BE2515">
        <v>1052513.4141672703</v>
      </c>
      <c r="BF2515">
        <v>197809371.05859679</v>
      </c>
      <c r="BG2515">
        <v>37271.840435114551</v>
      </c>
      <c r="BH2515">
        <v>7004869.6913754288</v>
      </c>
      <c r="BI2515">
        <v>8.1870302447890726</v>
      </c>
      <c r="BJ2515">
        <v>31.105292882162409</v>
      </c>
      <c r="BK2515">
        <v>22.918262637373338</v>
      </c>
      <c r="BL2515">
        <v>25.077880174588866</v>
      </c>
      <c r="BM2515">
        <v>18.516122918701996</v>
      </c>
      <c r="BN2515">
        <f t="shared" si="250"/>
        <v>-6.5617572558868709</v>
      </c>
      <c r="BO2515">
        <v>0.58736740752585881</v>
      </c>
      <c r="BP2515">
        <v>5.8232718553346018E-2</v>
      </c>
      <c r="BQ2515">
        <v>0.66221226939139088</v>
      </c>
      <c r="BR2515">
        <v>0.25</v>
      </c>
      <c r="BS2515">
        <v>6.8965517241379309E-2</v>
      </c>
      <c r="BT2515">
        <v>0.16666666666666666</v>
      </c>
      <c r="BU2515">
        <v>0.18791431497472669</v>
      </c>
      <c r="BV2515">
        <v>0.64171866265803312</v>
      </c>
      <c r="BW2515">
        <v>0.13928032982302274</v>
      </c>
      <c r="BX2515">
        <v>0.51662123790255976</v>
      </c>
      <c r="BY2515">
        <f t="shared" si="251"/>
        <v>0.20466384599843737</v>
      </c>
      <c r="BZ2515">
        <v>6.8964656478311143E-3</v>
      </c>
      <c r="CA2515">
        <f t="shared" si="252"/>
        <v>3.3691707139548118E-3</v>
      </c>
      <c r="CC2515">
        <v>0.20466384599843737</v>
      </c>
      <c r="CD2515">
        <v>3.3691707139548118E-3</v>
      </c>
    </row>
    <row r="2516" spans="1:82" x14ac:dyDescent="0.3">
      <c r="A2516">
        <v>0</v>
      </c>
      <c r="B2516" t="s">
        <v>1532</v>
      </c>
      <c r="C2516" t="s">
        <v>1550</v>
      </c>
      <c r="D2516">
        <v>48041</v>
      </c>
      <c r="E2516" s="2">
        <f>BO2516</f>
        <v>0.45481135209470192</v>
      </c>
      <c r="F2516" s="2" t="s">
        <v>1936</v>
      </c>
      <c r="G2516" s="3">
        <v>149468</v>
      </c>
      <c r="H2516" s="1">
        <v>27.382694264446716</v>
      </c>
      <c r="I2516" s="1">
        <f t="shared" si="253"/>
        <v>-3.8446134172043926</v>
      </c>
      <c r="J2516" s="1">
        <v>2.3982252863800002</v>
      </c>
      <c r="K2516" s="1">
        <v>-28.957317723799999</v>
      </c>
      <c r="L2516" s="2">
        <v>0.17870139664099993</v>
      </c>
      <c r="M2516" s="2">
        <v>-5.9604982636908234E-3</v>
      </c>
      <c r="N2516" s="7">
        <v>0</v>
      </c>
      <c r="O2516" s="2">
        <v>1.7581684482071584E-2</v>
      </c>
      <c r="P2516" s="3">
        <v>1009403.2164615099</v>
      </c>
      <c r="Q2516" s="3">
        <v>35745.21247162528</v>
      </c>
      <c r="R2516" s="3">
        <v>4567532.2463443941</v>
      </c>
      <c r="S2516" s="3">
        <v>6606.7258841717385</v>
      </c>
      <c r="T2516" s="3">
        <v>1314478.2234072769</v>
      </c>
      <c r="V2516">
        <v>48041</v>
      </c>
      <c r="W2516" s="2">
        <v>0.51967957788153918</v>
      </c>
      <c r="X2516" s="2">
        <v>0.73458722921096964</v>
      </c>
      <c r="Y2516" s="2">
        <v>7.8658202943692176E-2</v>
      </c>
      <c r="Z2516" s="2">
        <v>0.68391477113352739</v>
      </c>
      <c r="AA2516" s="2">
        <v>8.346470580229759E-2</v>
      </c>
      <c r="AB2516" s="2">
        <v>0.44110230666581651</v>
      </c>
      <c r="AC2516" s="2">
        <v>-5.9604982636908234E-3</v>
      </c>
      <c r="AD2516" s="2">
        <v>0</v>
      </c>
      <c r="AE2516" s="2">
        <v>1.7581684482071584E-2</v>
      </c>
      <c r="AF2516">
        <v>3290449.5814251769</v>
      </c>
      <c r="AG2516">
        <v>4759.2287639719989</v>
      </c>
      <c r="AH2516">
        <v>894482.31967955956</v>
      </c>
      <c r="AI2516">
        <v>50987.053229853227</v>
      </c>
      <c r="AJ2516">
        <v>36.858542668852735</v>
      </c>
      <c r="AK2516">
        <v>7857981.827769571</v>
      </c>
      <c r="AL2516">
        <v>11365.954648143737</v>
      </c>
      <c r="AM2516">
        <v>2136196.0063796798</v>
      </c>
      <c r="AN2516">
        <v>123751.58993700985</v>
      </c>
      <c r="AO2516">
        <v>88.105584629060431</v>
      </c>
      <c r="AP2516">
        <v>4567532.2463443941</v>
      </c>
      <c r="AQ2516">
        <v>6606.7258841717385</v>
      </c>
      <c r="AR2516">
        <v>1241713.6867001201</v>
      </c>
      <c r="AS2516">
        <v>72764.536707156629</v>
      </c>
      <c r="AT2516">
        <v>51.247041960207696</v>
      </c>
      <c r="AU2516" s="3">
        <v>189707240.50177619</v>
      </c>
      <c r="AV2516" s="3">
        <v>6717955.2319172546</v>
      </c>
      <c r="AW2516">
        <v>505747.02375429007</v>
      </c>
      <c r="AX2516">
        <v>95050095.64438127</v>
      </c>
      <c r="AY2516">
        <v>17909.626724157119</v>
      </c>
      <c r="AZ2516">
        <v>3365935.2465380887</v>
      </c>
      <c r="BA2516">
        <v>1515150.2402158</v>
      </c>
      <c r="BB2516">
        <v>284757336.14615744</v>
      </c>
      <c r="BC2516">
        <v>53654.839195782399</v>
      </c>
      <c r="BD2516">
        <v>10083890.478455344</v>
      </c>
      <c r="BE2516">
        <v>1009403.2164615099</v>
      </c>
      <c r="BF2516">
        <v>189707240.50177619</v>
      </c>
      <c r="BG2516">
        <v>35745.21247162528</v>
      </c>
      <c r="BH2516">
        <v>6717955.2319172546</v>
      </c>
      <c r="BI2516">
        <v>12.103542637900514</v>
      </c>
      <c r="BJ2516">
        <v>39.48623690234723</v>
      </c>
      <c r="BK2516">
        <v>27.382694264446716</v>
      </c>
      <c r="BL2516">
        <v>35.484143131075058</v>
      </c>
      <c r="BM2516">
        <v>31.639529713870665</v>
      </c>
      <c r="BN2516">
        <f t="shared" si="250"/>
        <v>-3.8446134172043926</v>
      </c>
      <c r="BO2516">
        <v>0.45481135209470192</v>
      </c>
      <c r="BP2516">
        <v>6.6661430167578847E-2</v>
      </c>
      <c r="BQ2516">
        <v>0.32838467293621143</v>
      </c>
      <c r="BR2516">
        <v>0.10714285714285714</v>
      </c>
      <c r="BS2516">
        <v>0.13793103448275862</v>
      </c>
      <c r="BT2516">
        <v>0.22222222222222221</v>
      </c>
      <c r="BU2516">
        <v>0.11010128361399753</v>
      </c>
      <c r="BV2516">
        <v>0.68391477113352739</v>
      </c>
      <c r="BW2516">
        <v>8.6581645023130288E-2</v>
      </c>
      <c r="BX2516">
        <v>0.44110230666581651</v>
      </c>
      <c r="BY2516">
        <f t="shared" si="251"/>
        <v>6.5527326841060801E-2</v>
      </c>
      <c r="BZ2516">
        <v>0</v>
      </c>
      <c r="CA2516">
        <f t="shared" si="252"/>
        <v>1.0061373357518957E-2</v>
      </c>
      <c r="CC2516">
        <v>6.5527326841060801E-2</v>
      </c>
      <c r="CD2516">
        <v>1.0061373357518957E-2</v>
      </c>
    </row>
    <row r="2517" spans="1:82" x14ac:dyDescent="0.3">
      <c r="A2517">
        <v>0</v>
      </c>
      <c r="B2517" t="s">
        <v>1532</v>
      </c>
      <c r="C2517" t="s">
        <v>1551</v>
      </c>
      <c r="D2517">
        <v>48043</v>
      </c>
      <c r="E2517" s="2">
        <f>BO2517</f>
        <v>0.44362963321954468</v>
      </c>
      <c r="F2517" s="2" t="s">
        <v>1936</v>
      </c>
      <c r="G2517" s="3">
        <v>1873</v>
      </c>
      <c r="H2517" s="1">
        <v>0.37474349451590938</v>
      </c>
      <c r="I2517" s="1">
        <f t="shared" si="253"/>
        <v>-12.095660984418522</v>
      </c>
      <c r="J2517" s="1">
        <v>2.7974071131799998</v>
      </c>
      <c r="K2517" s="1">
        <v>48.367452753000002</v>
      </c>
      <c r="L2517" s="2">
        <v>0.11438370510199997</v>
      </c>
      <c r="M2517" s="2">
        <v>1.5640673031775047E-3</v>
      </c>
      <c r="N2517" s="7">
        <v>0</v>
      </c>
      <c r="O2517" s="2">
        <v>8.4345047421451706E-3</v>
      </c>
      <c r="P2517" s="3">
        <v>27752.038308536001</v>
      </c>
      <c r="Q2517" s="3">
        <v>982.76138779980795</v>
      </c>
      <c r="R2517" s="3">
        <v>111414.02260159799</v>
      </c>
      <c r="S2517" s="3">
        <v>161.20817980593611</v>
      </c>
      <c r="T2517" s="3">
        <v>30498.372440407249</v>
      </c>
      <c r="V2517">
        <v>48043</v>
      </c>
      <c r="W2517" s="2">
        <v>0.41711689910065619</v>
      </c>
      <c r="X2517" s="2">
        <v>1.0053130004036888E-2</v>
      </c>
      <c r="Y2517" s="2">
        <v>0.39249522021824901</v>
      </c>
      <c r="Z2517" s="2">
        <v>0.7977515942489547</v>
      </c>
      <c r="AA2517" s="2">
        <v>0.1394112276883189</v>
      </c>
      <c r="AB2517" s="2">
        <v>0.28234203601013547</v>
      </c>
      <c r="AC2517" s="2">
        <v>1.5640673031775047E-3</v>
      </c>
      <c r="AD2517" s="2">
        <v>0</v>
      </c>
      <c r="AE2517" s="2">
        <v>8.4345047421451706E-3</v>
      </c>
      <c r="AF2517">
        <v>127966.25475043013</v>
      </c>
      <c r="AG2517">
        <v>185.14396997397827</v>
      </c>
      <c r="AH2517">
        <v>34797.236264556494</v>
      </c>
      <c r="AI2517">
        <v>227.81027264464319</v>
      </c>
      <c r="AJ2517">
        <v>1.4466797699129637</v>
      </c>
      <c r="AK2517">
        <v>239380.27735202812</v>
      </c>
      <c r="AL2517">
        <v>346.35214977991438</v>
      </c>
      <c r="AM2517">
        <v>65095.814831682845</v>
      </c>
      <c r="AN2517">
        <v>427.60414592554173</v>
      </c>
      <c r="AO2517">
        <v>2.7091095229310711</v>
      </c>
      <c r="AP2517">
        <v>111414.02260159799</v>
      </c>
      <c r="AQ2517">
        <v>161.20817980593611</v>
      </c>
      <c r="AR2517">
        <v>30298.578567126351</v>
      </c>
      <c r="AS2517">
        <v>199.79387328089854</v>
      </c>
      <c r="AT2517">
        <v>1.2624297530181074</v>
      </c>
      <c r="AU2517" s="3">
        <v>5215718.0797062563</v>
      </c>
      <c r="AV2517" s="3">
        <v>184700.1752230959</v>
      </c>
      <c r="AW2517">
        <v>19205.231460803003</v>
      </c>
      <c r="AX2517">
        <v>3609431.2007433162</v>
      </c>
      <c r="AY2517">
        <v>680.09995206838403</v>
      </c>
      <c r="AZ2517">
        <v>127817.9849917321</v>
      </c>
      <c r="BA2517">
        <v>46957.269769339007</v>
      </c>
      <c r="BB2517">
        <v>8825149.280449573</v>
      </c>
      <c r="BC2517">
        <v>1662.8613398681919</v>
      </c>
      <c r="BD2517">
        <v>312518.16021482798</v>
      </c>
      <c r="BE2517">
        <v>27752.038308536001</v>
      </c>
      <c r="BF2517">
        <v>5215718.0797062563</v>
      </c>
      <c r="BG2517">
        <v>982.76138779980795</v>
      </c>
      <c r="BH2517">
        <v>184700.1752230959</v>
      </c>
      <c r="BI2517">
        <v>6.7491462548860598E-2</v>
      </c>
      <c r="BJ2517">
        <v>0.44223495706477001</v>
      </c>
      <c r="BK2517">
        <v>0.37474349451590938</v>
      </c>
      <c r="BL2517">
        <v>23.074351115964614</v>
      </c>
      <c r="BM2517">
        <v>10.978690131546092</v>
      </c>
      <c r="BN2517">
        <f t="shared" si="250"/>
        <v>-12.095660984418522</v>
      </c>
      <c r="BO2517">
        <v>0.44362963321954468</v>
      </c>
      <c r="BP2517">
        <v>3.6257696877235447E-4</v>
      </c>
      <c r="BQ2517">
        <v>3.4812485963592425E-2</v>
      </c>
      <c r="BR2517">
        <v>2.3809523809523808E-2</v>
      </c>
      <c r="BS2517">
        <v>0.13793103448275862</v>
      </c>
      <c r="BT2517">
        <v>0.16666666666666666</v>
      </c>
      <c r="BU2517">
        <v>0.34639316259594383</v>
      </c>
      <c r="BV2517">
        <v>0.7977515942489547</v>
      </c>
      <c r="BW2517">
        <v>0.14461745610821464</v>
      </c>
      <c r="BX2517">
        <v>0.28234203601013547</v>
      </c>
      <c r="BY2517">
        <f t="shared" si="251"/>
        <v>0.19553823186179398</v>
      </c>
      <c r="BZ2517">
        <v>0</v>
      </c>
      <c r="CA2517">
        <f t="shared" si="252"/>
        <v>7.8264146277200776E-3</v>
      </c>
      <c r="CC2517">
        <v>0.19553823186179398</v>
      </c>
      <c r="CD2517">
        <v>7.8264146277200776E-3</v>
      </c>
    </row>
    <row r="2518" spans="1:82" x14ac:dyDescent="0.3">
      <c r="A2518">
        <v>1</v>
      </c>
      <c r="B2518" t="s">
        <v>1532</v>
      </c>
      <c r="C2518" t="s">
        <v>1552</v>
      </c>
      <c r="D2518">
        <v>48045</v>
      </c>
      <c r="E2518" s="2">
        <v>0</v>
      </c>
      <c r="F2518" s="2" t="s">
        <v>1954</v>
      </c>
      <c r="G2518" s="3">
        <v>-999</v>
      </c>
      <c r="H2518" s="1">
        <v>0.37490780478853247</v>
      </c>
      <c r="I2518" s="1">
        <f t="shared" si="253"/>
        <v>-999</v>
      </c>
      <c r="J2518" s="1">
        <v>-999</v>
      </c>
      <c r="K2518" s="1">
        <v>-999</v>
      </c>
      <c r="L2518" s="2">
        <v>-999</v>
      </c>
      <c r="M2518" s="2">
        <v>-999</v>
      </c>
      <c r="N2518" s="7">
        <v>-999</v>
      </c>
      <c r="O2518" s="2">
        <v>-999</v>
      </c>
      <c r="P2518" s="3">
        <v>-999</v>
      </c>
      <c r="Q2518" s="3">
        <v>-999</v>
      </c>
      <c r="R2518" s="3">
        <v>-999</v>
      </c>
      <c r="S2518" s="3">
        <v>-999</v>
      </c>
      <c r="T2518" s="3">
        <v>-999</v>
      </c>
      <c r="V2518">
        <v>48045</v>
      </c>
      <c r="W2518" s="2">
        <v>-999</v>
      </c>
      <c r="X2518" s="2">
        <v>1.0057537905857337E-2</v>
      </c>
      <c r="Y2518" s="2">
        <v>-999</v>
      </c>
      <c r="Z2518" s="2">
        <v>-999</v>
      </c>
      <c r="AA2518" s="2">
        <v>-999</v>
      </c>
      <c r="AB2518" s="2">
        <v>-999</v>
      </c>
      <c r="AC2518" s="2">
        <v>-999</v>
      </c>
      <c r="AD2518" s="2">
        <v>-999</v>
      </c>
      <c r="AE2518" s="2">
        <v>-999</v>
      </c>
      <c r="AF2518" s="2">
        <v>-999</v>
      </c>
      <c r="AG2518" s="2">
        <v>-999</v>
      </c>
      <c r="AH2518" s="2">
        <v>-999</v>
      </c>
      <c r="AI2518" s="2">
        <v>-999</v>
      </c>
      <c r="AJ2518" s="2">
        <v>-999</v>
      </c>
      <c r="AK2518" s="2">
        <v>-999</v>
      </c>
      <c r="AL2518" s="2">
        <v>-999</v>
      </c>
      <c r="AM2518" s="2">
        <v>-999</v>
      </c>
      <c r="AN2518" s="2">
        <v>-999</v>
      </c>
      <c r="AO2518" s="2">
        <v>-999</v>
      </c>
      <c r="AP2518" s="2">
        <v>-999</v>
      </c>
      <c r="AQ2518" s="2">
        <v>-999</v>
      </c>
      <c r="AR2518" s="2">
        <v>-999</v>
      </c>
      <c r="AS2518" s="2">
        <v>-999</v>
      </c>
      <c r="AT2518" s="2">
        <v>-999</v>
      </c>
      <c r="AU2518" s="2">
        <v>-999</v>
      </c>
      <c r="AV2518" s="2">
        <v>-999</v>
      </c>
      <c r="AW2518" s="2">
        <v>-999</v>
      </c>
      <c r="AX2518" s="2">
        <v>-999</v>
      </c>
      <c r="AY2518" s="2">
        <v>-999</v>
      </c>
      <c r="AZ2518" s="2">
        <v>-999</v>
      </c>
      <c r="BA2518" s="2">
        <v>-999</v>
      </c>
      <c r="BB2518" s="2">
        <v>-999</v>
      </c>
      <c r="BC2518" s="2">
        <v>-999</v>
      </c>
      <c r="BD2518" s="2">
        <v>-999</v>
      </c>
      <c r="BE2518" s="2">
        <v>-999</v>
      </c>
      <c r="BF2518" s="2">
        <v>-999</v>
      </c>
      <c r="BG2518" s="2">
        <v>-999</v>
      </c>
      <c r="BH2518" s="2">
        <v>-999</v>
      </c>
      <c r="BI2518">
        <v>0</v>
      </c>
      <c r="BJ2518">
        <v>0.37490780478853247</v>
      </c>
      <c r="BK2518">
        <v>0.37490780478853247</v>
      </c>
      <c r="BL2518">
        <v>-999</v>
      </c>
      <c r="BM2518">
        <v>5.9417547495762983</v>
      </c>
      <c r="BN2518">
        <f t="shared" si="250"/>
        <v>-999</v>
      </c>
      <c r="BO2518" t="s">
        <v>3748</v>
      </c>
      <c r="BP2518" t="s">
        <v>3748</v>
      </c>
      <c r="BQ2518">
        <v>3.0962648659319851E-2</v>
      </c>
      <c r="BR2518">
        <v>0.16304347826086957</v>
      </c>
      <c r="BS2518">
        <v>6.8965517241379309E-2</v>
      </c>
      <c r="BT2518">
        <v>0.1111111111111111</v>
      </c>
      <c r="BU2518" t="s">
        <v>3748</v>
      </c>
      <c r="BY2518">
        <f t="shared" si="251"/>
        <v>-999</v>
      </c>
      <c r="CA2518">
        <f t="shared" si="252"/>
        <v>-999</v>
      </c>
    </row>
    <row r="2519" spans="1:82" x14ac:dyDescent="0.3">
      <c r="A2519">
        <v>0</v>
      </c>
      <c r="B2519" t="s">
        <v>1532</v>
      </c>
      <c r="C2519" t="s">
        <v>334</v>
      </c>
      <c r="D2519">
        <v>48047</v>
      </c>
      <c r="E2519" s="2">
        <f t="shared" ref="E2519:E2534" si="254">BO2519</f>
        <v>0.3953495690693859</v>
      </c>
      <c r="F2519" s="2" t="s">
        <v>1935</v>
      </c>
      <c r="G2519" s="3">
        <v>1524</v>
      </c>
      <c r="H2519" s="1">
        <v>0.37519143432489149</v>
      </c>
      <c r="I2519" s="1">
        <f t="shared" si="253"/>
        <v>-8.0684298905304992</v>
      </c>
      <c r="J2519" s="1">
        <v>2.43844768719</v>
      </c>
      <c r="K2519" s="1">
        <v>-18.317187552</v>
      </c>
      <c r="L2519" s="2">
        <v>0.11382887304899997</v>
      </c>
      <c r="M2519" s="2">
        <v>-1.75221926026937E-4</v>
      </c>
      <c r="N2519" s="7">
        <v>0</v>
      </c>
      <c r="O2519" s="2">
        <v>6.2413465247778367E-3</v>
      </c>
      <c r="P2519" s="3">
        <v>8313.5681995559989</v>
      </c>
      <c r="Q2519" s="3">
        <v>294.40193655436798</v>
      </c>
      <c r="R2519" s="3">
        <v>72821.644784088858</v>
      </c>
      <c r="S2519" s="3">
        <v>105.32840448301828</v>
      </c>
      <c r="T2519" s="3">
        <v>24115.670491502875</v>
      </c>
      <c r="V2519">
        <v>48047</v>
      </c>
      <c r="W2519" s="2">
        <v>0.33214799665800449</v>
      </c>
      <c r="X2519" s="2">
        <v>1.0065146749356236E-2</v>
      </c>
      <c r="Y2519" s="2">
        <v>0.25430900088317276</v>
      </c>
      <c r="Z2519" s="2">
        <v>0.69538520896129918</v>
      </c>
      <c r="AA2519" s="2">
        <v>5.2796280537290102E-2</v>
      </c>
      <c r="AB2519" s="2">
        <v>0.28097250167525789</v>
      </c>
      <c r="AC2519" s="2">
        <v>-1.75221926026937E-4</v>
      </c>
      <c r="AD2519" s="2">
        <v>0</v>
      </c>
      <c r="AE2519" s="2">
        <v>6.2413465247778367E-3</v>
      </c>
      <c r="AF2519">
        <v>137626.72721679654</v>
      </c>
      <c r="AG2519">
        <v>199.05635283404493</v>
      </c>
      <c r="AH2519">
        <v>37412.025573939602</v>
      </c>
      <c r="AI2519">
        <v>8046.5802686952575</v>
      </c>
      <c r="AJ2519">
        <v>1.540783047271866</v>
      </c>
      <c r="AK2519">
        <v>210448.3720008854</v>
      </c>
      <c r="AL2519">
        <v>304.38475731706319</v>
      </c>
      <c r="AM2519">
        <v>57208.173278234193</v>
      </c>
      <c r="AN2519">
        <v>12366.103055903526</v>
      </c>
      <c r="AO2519">
        <v>2.3567162954917702</v>
      </c>
      <c r="AP2519">
        <v>72821.644784088858</v>
      </c>
      <c r="AQ2519">
        <v>105.32840448301826</v>
      </c>
      <c r="AR2519">
        <v>19796.147704294592</v>
      </c>
      <c r="AS2519">
        <v>4319.5227872082687</v>
      </c>
      <c r="AT2519">
        <v>0.81593324821990421</v>
      </c>
      <c r="AU2519" s="3">
        <v>1562452.0074245543</v>
      </c>
      <c r="AV2519" s="3">
        <v>55329.899956027919</v>
      </c>
      <c r="AW2519">
        <v>10870.357120392</v>
      </c>
      <c r="AX2519">
        <v>2042974.9172064725</v>
      </c>
      <c r="AY2519">
        <v>384.94351768857598</v>
      </c>
      <c r="AZ2519">
        <v>72346.284714390975</v>
      </c>
      <c r="BA2519">
        <v>19183.925319948001</v>
      </c>
      <c r="BB2519">
        <v>3605426.924631027</v>
      </c>
      <c r="BC2519">
        <v>679.34545424294402</v>
      </c>
      <c r="BD2519">
        <v>127676.18467041889</v>
      </c>
      <c r="BE2519">
        <v>8313.5681995559989</v>
      </c>
      <c r="BF2519">
        <v>1562452.0074245543</v>
      </c>
      <c r="BG2519">
        <v>294.40193655436798</v>
      </c>
      <c r="BH2519">
        <v>55329.899956027919</v>
      </c>
      <c r="BI2519">
        <v>0.21748376512784445</v>
      </c>
      <c r="BJ2519">
        <v>0.59267519945273595</v>
      </c>
      <c r="BK2519">
        <v>0.37519143432489149</v>
      </c>
      <c r="BL2519">
        <v>26.593868698952885</v>
      </c>
      <c r="BM2519">
        <v>18.525438808422386</v>
      </c>
      <c r="BN2519">
        <f t="shared" si="250"/>
        <v>-8.0684298905304992</v>
      </c>
      <c r="BO2519">
        <v>0.3953495690693859</v>
      </c>
      <c r="BP2519">
        <v>1.0412114589075719E-3</v>
      </c>
      <c r="BQ2519">
        <v>0.34171683229680527</v>
      </c>
      <c r="BR2519">
        <v>2.976190476190476E-2</v>
      </c>
      <c r="BS2519">
        <v>3.4482758620689655E-2</v>
      </c>
      <c r="BT2519">
        <v>0.1111111111111111</v>
      </c>
      <c r="BU2519">
        <v>0.23106210983961881</v>
      </c>
      <c r="BV2519">
        <v>0.69538520896129918</v>
      </c>
      <c r="BW2519">
        <v>5.47679258685582E-2</v>
      </c>
      <c r="BX2519">
        <v>0.28097250167525789</v>
      </c>
      <c r="BY2519">
        <f t="shared" si="251"/>
        <v>0.11400956704443471</v>
      </c>
      <c r="BZ2519">
        <v>0</v>
      </c>
      <c r="CA2519">
        <f t="shared" si="252"/>
        <v>5.7286598632760484E-3</v>
      </c>
      <c r="CC2519">
        <v>0.11400956704443471</v>
      </c>
      <c r="CD2519">
        <v>5.7286598632760484E-3</v>
      </c>
    </row>
    <row r="2520" spans="1:82" x14ac:dyDescent="0.3">
      <c r="A2520">
        <v>0</v>
      </c>
      <c r="B2520" t="s">
        <v>1532</v>
      </c>
      <c r="C2520" t="s">
        <v>469</v>
      </c>
      <c r="D2520">
        <v>48049</v>
      </c>
      <c r="E2520" s="2">
        <f t="shared" si="254"/>
        <v>0.48620034970469278</v>
      </c>
      <c r="F2520" s="2" t="s">
        <v>1936</v>
      </c>
      <c r="G2520" s="3">
        <v>6791</v>
      </c>
      <c r="H2520" s="1">
        <v>3.9278153107097022</v>
      </c>
      <c r="I2520" s="1">
        <f t="shared" si="253"/>
        <v>-7.798363350345749</v>
      </c>
      <c r="J2520" s="1">
        <v>2.5798679655400001</v>
      </c>
      <c r="K2520" s="1">
        <v>21.064861299899999</v>
      </c>
      <c r="L2520" s="2">
        <v>0.17261651490099994</v>
      </c>
      <c r="M2520" s="2">
        <v>3.3198321163331723E-3</v>
      </c>
      <c r="N2520" s="7">
        <v>0</v>
      </c>
      <c r="O2520" s="2">
        <v>3.0944359792700105E-2</v>
      </c>
      <c r="P2520" s="3">
        <v>172947.69141492003</v>
      </c>
      <c r="Q2520" s="3">
        <v>6124.4623310937586</v>
      </c>
      <c r="R2520" s="3">
        <v>477742.82004687557</v>
      </c>
      <c r="S2520" s="3">
        <v>691.23364315507729</v>
      </c>
      <c r="T2520" s="3">
        <v>136531.8727316921</v>
      </c>
      <c r="V2520">
        <v>48049</v>
      </c>
      <c r="W2520" s="2">
        <v>0.40056942974158777</v>
      </c>
      <c r="X2520" s="2">
        <v>0.10537030936699769</v>
      </c>
      <c r="Y2520" s="2">
        <v>0.2051587405617413</v>
      </c>
      <c r="Z2520" s="2">
        <v>0.73571478844270521</v>
      </c>
      <c r="AA2520" s="2">
        <v>6.0715998212683787E-2</v>
      </c>
      <c r="AB2520" s="2">
        <v>0.42608252829947946</v>
      </c>
      <c r="AC2520" s="2">
        <v>3.3198321163331723E-3</v>
      </c>
      <c r="AD2520" s="2">
        <v>0</v>
      </c>
      <c r="AE2520" s="2">
        <v>3.0944359792700105E-2</v>
      </c>
      <c r="AF2520">
        <v>403633.11550848588</v>
      </c>
      <c r="AG2520">
        <v>583.97036517501272</v>
      </c>
      <c r="AH2520">
        <v>109755.423151779</v>
      </c>
      <c r="AI2520">
        <v>5447.7394491406503</v>
      </c>
      <c r="AJ2520">
        <v>4.5599631620219334</v>
      </c>
      <c r="AK2520">
        <v>881375.93555536144</v>
      </c>
      <c r="AL2520">
        <v>1275.2040083300901</v>
      </c>
      <c r="AM2520">
        <v>239670.64749453226</v>
      </c>
      <c r="AN2520">
        <v>12064.387838079525</v>
      </c>
      <c r="AO2520">
        <v>9.9671027130250351</v>
      </c>
      <c r="AP2520">
        <v>477742.82004687557</v>
      </c>
      <c r="AQ2520">
        <v>691.2336431550774</v>
      </c>
      <c r="AR2520">
        <v>129915.22434275325</v>
      </c>
      <c r="AS2520">
        <v>6616.6483889388746</v>
      </c>
      <c r="AT2520">
        <v>5.4071395510031017</v>
      </c>
      <c r="AU2520" s="3">
        <v>32503789.124520071</v>
      </c>
      <c r="AV2520" s="3">
        <v>1151031.450505761</v>
      </c>
      <c r="AW2520">
        <v>115306.68386797</v>
      </c>
      <c r="AX2520">
        <v>21670738.166146282</v>
      </c>
      <c r="AY2520">
        <v>4083.2660794441599</v>
      </c>
      <c r="AZ2520">
        <v>767409.0269707354</v>
      </c>
      <c r="BA2520">
        <v>288254.37528289005</v>
      </c>
      <c r="BB2520">
        <v>54174527.290666357</v>
      </c>
      <c r="BC2520">
        <v>10207.728410537919</v>
      </c>
      <c r="BD2520">
        <v>1918440.4774764965</v>
      </c>
      <c r="BE2520">
        <v>172947.69141492003</v>
      </c>
      <c r="BF2520">
        <v>32503789.124520071</v>
      </c>
      <c r="BG2520">
        <v>6124.4623310937586</v>
      </c>
      <c r="BH2520">
        <v>1151031.450505761</v>
      </c>
      <c r="BI2520">
        <v>1.7751954142025801</v>
      </c>
      <c r="BJ2520">
        <v>5.7030107249122821</v>
      </c>
      <c r="BK2520">
        <v>3.9278153107097022</v>
      </c>
      <c r="BL2520">
        <v>34.079424007821174</v>
      </c>
      <c r="BM2520">
        <v>26.281060657475425</v>
      </c>
      <c r="BN2520">
        <f t="shared" si="250"/>
        <v>-7.798363350345749</v>
      </c>
      <c r="BO2520">
        <v>0.48620034970469278</v>
      </c>
      <c r="BP2520">
        <v>1.0451828152044044E-2</v>
      </c>
      <c r="BQ2520">
        <v>0.13207894934954137</v>
      </c>
      <c r="BR2520">
        <v>0.19047619047619047</v>
      </c>
      <c r="BS2520">
        <v>0.17241379310344829</v>
      </c>
      <c r="BT2520">
        <v>0.16666666666666666</v>
      </c>
      <c r="BU2520">
        <v>0.22332799732716915</v>
      </c>
      <c r="BV2520">
        <v>0.73571478844270521</v>
      </c>
      <c r="BW2520">
        <v>6.2983400635564096E-2</v>
      </c>
      <c r="BX2520">
        <v>0.42608252829947946</v>
      </c>
      <c r="BY2520">
        <f t="shared" si="251"/>
        <v>0.21933488316758912</v>
      </c>
      <c r="BZ2520">
        <v>0</v>
      </c>
      <c r="CA2520">
        <f t="shared" si="252"/>
        <v>1.907320214516885E-2</v>
      </c>
      <c r="CC2520">
        <v>0.21933488316758912</v>
      </c>
      <c r="CD2520">
        <v>1.907320214516885E-2</v>
      </c>
    </row>
    <row r="2521" spans="1:82" x14ac:dyDescent="0.3">
      <c r="A2521">
        <v>0</v>
      </c>
      <c r="B2521" t="s">
        <v>1532</v>
      </c>
      <c r="C2521" t="s">
        <v>1553</v>
      </c>
      <c r="D2521">
        <v>48051</v>
      </c>
      <c r="E2521" s="2">
        <f t="shared" si="254"/>
        <v>0.46875884846354171</v>
      </c>
      <c r="F2521" s="2" t="s">
        <v>1936</v>
      </c>
      <c r="G2521" s="3">
        <v>2070</v>
      </c>
      <c r="H2521" s="1">
        <v>0.37138459871431756</v>
      </c>
      <c r="I2521" s="1">
        <f t="shared" si="253"/>
        <v>-7.6819304344473309</v>
      </c>
      <c r="J2521" s="1">
        <v>2.4567420153600001</v>
      </c>
      <c r="K2521" s="1">
        <v>-26.5339047601</v>
      </c>
      <c r="L2521" s="2">
        <v>0.17650785913299993</v>
      </c>
      <c r="M2521" s="2">
        <v>-1.6962042638365093E-4</v>
      </c>
      <c r="N2521" s="7">
        <v>0</v>
      </c>
      <c r="O2521" s="2">
        <v>2.127190831778605E-2</v>
      </c>
      <c r="P2521" s="3">
        <v>3889.7347732329981</v>
      </c>
      <c r="Q2521" s="3">
        <v>137.74415779542392</v>
      </c>
      <c r="R2521" s="3">
        <v>20634.472692496667</v>
      </c>
      <c r="S2521" s="3">
        <v>29.849146319731709</v>
      </c>
      <c r="T2521" s="3">
        <v>5943.8821525838575</v>
      </c>
      <c r="V2521">
        <v>48051</v>
      </c>
      <c r="W2521" s="2">
        <v>0.37916791261475091</v>
      </c>
      <c r="X2521" s="2">
        <v>9.9630219256910922E-3</v>
      </c>
      <c r="Y2521" s="2">
        <v>0.23973386076420966</v>
      </c>
      <c r="Z2521" s="2">
        <v>0.7006023006726092</v>
      </c>
      <c r="AA2521" s="2">
        <v>7.6479616507012155E-2</v>
      </c>
      <c r="AB2521" s="2">
        <v>0.43568783049090121</v>
      </c>
      <c r="AC2521" s="2">
        <v>-1.6962042638365093E-4</v>
      </c>
      <c r="AD2521" s="2">
        <v>0</v>
      </c>
      <c r="AE2521" s="2">
        <v>2.127190831778605E-2</v>
      </c>
      <c r="AF2521">
        <v>125489.0790552187</v>
      </c>
      <c r="AG2521">
        <v>181.50726959069274</v>
      </c>
      <c r="AH2521">
        <v>34113.729680580924</v>
      </c>
      <c r="AI2521">
        <v>1913.6912548216712</v>
      </c>
      <c r="AJ2521">
        <v>1.4063480308312342</v>
      </c>
      <c r="AK2521">
        <v>146123.55174771536</v>
      </c>
      <c r="AL2521">
        <v>211.35641591042446</v>
      </c>
      <c r="AM2521">
        <v>39723.784368989109</v>
      </c>
      <c r="AN2521">
        <v>2247.5187189973394</v>
      </c>
      <c r="AO2521">
        <v>1.6384085817009069</v>
      </c>
      <c r="AP2521">
        <v>20634.472692496667</v>
      </c>
      <c r="AQ2521">
        <v>29.849146319731716</v>
      </c>
      <c r="AR2521">
        <v>5610.054688408185</v>
      </c>
      <c r="AS2521">
        <v>333.82746417566818</v>
      </c>
      <c r="AT2521">
        <v>0.2320605508696727</v>
      </c>
      <c r="AU2521" s="3">
        <v>731036.75328140962</v>
      </c>
      <c r="AV2521" s="3">
        <v>25887.637016071971</v>
      </c>
      <c r="AW2521">
        <v>16664.158024676002</v>
      </c>
      <c r="AX2521">
        <v>3131861.8591576079</v>
      </c>
      <c r="AY2521">
        <v>590.114891193728</v>
      </c>
      <c r="AZ2521">
        <v>110906.19265094923</v>
      </c>
      <c r="BA2521">
        <v>20553.892797909</v>
      </c>
      <c r="BB2521">
        <v>3862898.6124390173</v>
      </c>
      <c r="BC2521">
        <v>727.85904898915192</v>
      </c>
      <c r="BD2521">
        <v>136793.8296670212</v>
      </c>
      <c r="BE2521">
        <v>3889.7347732329981</v>
      </c>
      <c r="BF2521">
        <v>731036.75328140962</v>
      </c>
      <c r="BG2521">
        <v>137.74415779542392</v>
      </c>
      <c r="BH2521">
        <v>25887.637016071971</v>
      </c>
      <c r="BI2521">
        <v>0.45191625430121379</v>
      </c>
      <c r="BJ2521">
        <v>0.82330085301553135</v>
      </c>
      <c r="BK2521">
        <v>0.37138459871431756</v>
      </c>
      <c r="BL2521">
        <v>27.354775939330057</v>
      </c>
      <c r="BM2521">
        <v>19.672845504882726</v>
      </c>
      <c r="BN2521">
        <f t="shared" si="250"/>
        <v>-7.6819304344473309</v>
      </c>
      <c r="BO2521">
        <v>0.46875884846354171</v>
      </c>
      <c r="BP2521">
        <v>2.5653006257811118E-3</v>
      </c>
      <c r="BQ2521">
        <v>0.3186863832702187</v>
      </c>
      <c r="BR2521">
        <v>0.14285714285714285</v>
      </c>
      <c r="BS2521">
        <v>0.13793103448275862</v>
      </c>
      <c r="BT2521">
        <v>0.16666666666666666</v>
      </c>
      <c r="BU2521">
        <v>0.21999361435956821</v>
      </c>
      <c r="BV2521">
        <v>0.7006023006726092</v>
      </c>
      <c r="BW2521">
        <v>7.9335701770759492E-2</v>
      </c>
      <c r="BX2521">
        <v>0.43568783049090121</v>
      </c>
      <c r="BY2521">
        <f t="shared" si="251"/>
        <v>4.7784191057751557E-2</v>
      </c>
      <c r="BZ2521">
        <v>0</v>
      </c>
      <c r="CA2521">
        <f t="shared" si="252"/>
        <v>1.2379140054722458E-2</v>
      </c>
      <c r="CC2521">
        <v>4.7784191057751557E-2</v>
      </c>
      <c r="CD2521">
        <v>1.2379140054722458E-2</v>
      </c>
    </row>
    <row r="2522" spans="1:82" x14ac:dyDescent="0.3">
      <c r="A2522">
        <v>0</v>
      </c>
      <c r="B2522" t="s">
        <v>1532</v>
      </c>
      <c r="C2522" t="s">
        <v>1554</v>
      </c>
      <c r="D2522">
        <v>48053</v>
      </c>
      <c r="E2522" s="2">
        <f t="shared" si="254"/>
        <v>0.42091015662256798</v>
      </c>
      <c r="F2522" s="2" t="s">
        <v>1935</v>
      </c>
      <c r="G2522" s="3">
        <v>15715</v>
      </c>
      <c r="H2522" s="1">
        <v>1.8916653318632493</v>
      </c>
      <c r="I2522" s="1">
        <f t="shared" si="253"/>
        <v>-6.5685136228088794</v>
      </c>
      <c r="J2522" s="1">
        <v>2.7354458240500001</v>
      </c>
      <c r="K2522" s="1">
        <v>-3.7028615963</v>
      </c>
      <c r="L2522" s="2">
        <v>0.16494823782200008</v>
      </c>
      <c r="M2522" s="2">
        <v>-3.3541408978271964E-4</v>
      </c>
      <c r="N2522" s="7">
        <v>0</v>
      </c>
      <c r="O2522" s="2">
        <v>2.5147744951154929E-2</v>
      </c>
      <c r="P2522" s="3">
        <v>79493.769258790009</v>
      </c>
      <c r="Q2522" s="3">
        <v>2815.0511371331208</v>
      </c>
      <c r="R2522" s="3">
        <v>118688.02217152651</v>
      </c>
      <c r="S2522" s="3">
        <v>171.70896480804052</v>
      </c>
      <c r="T2522" s="3">
        <v>37243.839672611051</v>
      </c>
      <c r="V2522">
        <v>48053</v>
      </c>
      <c r="W2522" s="2">
        <v>0.37053549834208371</v>
      </c>
      <c r="X2522" s="2">
        <v>5.0747131794554666E-2</v>
      </c>
      <c r="Y2522" s="2">
        <v>0.17632445469953437</v>
      </c>
      <c r="Z2522" s="2">
        <v>0.78008176101220861</v>
      </c>
      <c r="AA2522" s="2">
        <v>1.0672889551085417E-2</v>
      </c>
      <c r="AB2522" s="2">
        <v>0.40715433427705294</v>
      </c>
      <c r="AC2522" s="2">
        <v>-3.3541408978271964E-4</v>
      </c>
      <c r="AD2522" s="2">
        <v>0</v>
      </c>
      <c r="AE2522" s="2">
        <v>2.5147744951154929E-2</v>
      </c>
      <c r="AF2522">
        <v>213314.91675586248</v>
      </c>
      <c r="AG2522">
        <v>308.59997125260509</v>
      </c>
      <c r="AH2522">
        <v>58000.409694258531</v>
      </c>
      <c r="AI2522">
        <v>8822.0553019575982</v>
      </c>
      <c r="AJ2522">
        <v>2.4049991970347495</v>
      </c>
      <c r="AK2522">
        <v>332002.93892738898</v>
      </c>
      <c r="AL2522">
        <v>480.30893606064558</v>
      </c>
      <c r="AM2522">
        <v>90272.578309890901</v>
      </c>
      <c r="AN2522">
        <v>13793.72635893627</v>
      </c>
      <c r="AO2522">
        <v>3.7441930361595648</v>
      </c>
      <c r="AP2522">
        <v>118688.02217152651</v>
      </c>
      <c r="AQ2522">
        <v>171.70896480804049</v>
      </c>
      <c r="AR2522">
        <v>32272.16861563237</v>
      </c>
      <c r="AS2522">
        <v>4971.6710569786719</v>
      </c>
      <c r="AT2522">
        <v>1.3391938391248153</v>
      </c>
      <c r="AU2522" s="3">
        <v>14940058.994496994</v>
      </c>
      <c r="AV2522" s="3">
        <v>529060.71071279875</v>
      </c>
      <c r="AW2522">
        <v>94741.885343529997</v>
      </c>
      <c r="AX2522">
        <v>17805789.931463029</v>
      </c>
      <c r="AY2522">
        <v>3355.0208344278399</v>
      </c>
      <c r="AZ2522">
        <v>630542.61562236818</v>
      </c>
      <c r="BA2522">
        <v>174235.65460231999</v>
      </c>
      <c r="BB2522">
        <v>32745848.925960019</v>
      </c>
      <c r="BC2522">
        <v>6170.0719715609612</v>
      </c>
      <c r="BD2522">
        <v>1159603.326335167</v>
      </c>
      <c r="BE2522">
        <v>79493.769258790009</v>
      </c>
      <c r="BF2522">
        <v>14940058.994496994</v>
      </c>
      <c r="BG2522">
        <v>2815.0511371331208</v>
      </c>
      <c r="BH2522">
        <v>529060.71071279875</v>
      </c>
      <c r="BI2522">
        <v>1.4493769451855349</v>
      </c>
      <c r="BJ2522">
        <v>3.3410422770487842</v>
      </c>
      <c r="BK2522">
        <v>1.8916653318632493</v>
      </c>
      <c r="BL2522">
        <v>32.136173223101579</v>
      </c>
      <c r="BM2522">
        <v>25.5676596002927</v>
      </c>
      <c r="BN2522">
        <f t="shared" si="250"/>
        <v>-6.5685136228088794</v>
      </c>
      <c r="BO2522">
        <v>0.42091015662256798</v>
      </c>
      <c r="BP2522">
        <v>7.3875695164229852E-3</v>
      </c>
      <c r="BQ2522">
        <v>0.18598484751966565</v>
      </c>
      <c r="BR2522">
        <v>0.12672811059907835</v>
      </c>
      <c r="BS2522">
        <v>0</v>
      </c>
      <c r="BT2522">
        <v>0.16666666666666666</v>
      </c>
      <c r="BU2522">
        <v>0.18810780248308095</v>
      </c>
      <c r="BV2522">
        <v>0.78008176101220861</v>
      </c>
      <c r="BW2522">
        <v>1.1071462189922632E-2</v>
      </c>
      <c r="BX2522">
        <v>0.40715433427705294</v>
      </c>
      <c r="BY2522">
        <f t="shared" si="251"/>
        <v>0.1435390241998698</v>
      </c>
      <c r="BZ2522">
        <v>0</v>
      </c>
      <c r="CA2522">
        <f t="shared" si="252"/>
        <v>1.6032616033462978E-2</v>
      </c>
      <c r="CC2522">
        <v>0.1435390241998698</v>
      </c>
      <c r="CD2522">
        <v>1.6032616033462978E-2</v>
      </c>
    </row>
    <row r="2523" spans="1:82" x14ac:dyDescent="0.3">
      <c r="A2523">
        <v>0</v>
      </c>
      <c r="B2523" t="s">
        <v>1532</v>
      </c>
      <c r="C2523" t="s">
        <v>688</v>
      </c>
      <c r="D2523">
        <v>48055</v>
      </c>
      <c r="E2523" s="2">
        <f t="shared" si="254"/>
        <v>0.46763627158652282</v>
      </c>
      <c r="F2523" s="2" t="s">
        <v>1936</v>
      </c>
      <c r="G2523" s="3">
        <v>10348</v>
      </c>
      <c r="H2523" s="1">
        <v>9.3082031533055485</v>
      </c>
      <c r="I2523" s="1">
        <f t="shared" si="253"/>
        <v>-11.026416049385306</v>
      </c>
      <c r="J2523" s="1">
        <v>2.55883339235</v>
      </c>
      <c r="K2523" s="1">
        <v>-47.465580817599999</v>
      </c>
      <c r="L2523" s="2">
        <v>0.17288331826799996</v>
      </c>
      <c r="M2523" s="2">
        <v>-1.5408752334288489E-3</v>
      </c>
      <c r="N2523" s="7">
        <v>0</v>
      </c>
      <c r="O2523" s="2">
        <v>2.2788622788164733E-2</v>
      </c>
      <c r="P2523" s="3">
        <v>84218.267937699988</v>
      </c>
      <c r="Q2523" s="3">
        <v>2982.3561410655989</v>
      </c>
      <c r="R2523" s="3">
        <v>310560.59509986092</v>
      </c>
      <c r="S2523" s="3">
        <v>449.27723314179053</v>
      </c>
      <c r="T2523" s="3">
        <v>97631.338874384281</v>
      </c>
      <c r="V2523">
        <v>48055</v>
      </c>
      <c r="W2523" s="2">
        <v>0.48733060493531055</v>
      </c>
      <c r="X2523" s="2">
        <v>0.24970834123497793</v>
      </c>
      <c r="Y2523" s="2">
        <v>0.34255152796398169</v>
      </c>
      <c r="Z2523" s="2">
        <v>0.72971624635792676</v>
      </c>
      <c r="AA2523" s="2">
        <v>0.13681173016311676</v>
      </c>
      <c r="AB2523" s="2">
        <v>0.42674109942887217</v>
      </c>
      <c r="AC2523" s="2">
        <v>-1.5408752334288489E-3</v>
      </c>
      <c r="AD2523" s="2">
        <v>0</v>
      </c>
      <c r="AE2523" s="2">
        <v>2.2788622788164733E-2</v>
      </c>
      <c r="AF2523">
        <v>365234.6415955004</v>
      </c>
      <c r="AG2523">
        <v>528.33002654185441</v>
      </c>
      <c r="AH2523">
        <v>99297.993673897203</v>
      </c>
      <c r="AI2523">
        <v>14911.499456778736</v>
      </c>
      <c r="AJ2523">
        <v>4.1060392354836894</v>
      </c>
      <c r="AK2523">
        <v>675795.23669536132</v>
      </c>
      <c r="AL2523">
        <v>977.60725968364488</v>
      </c>
      <c r="AM2523">
        <v>183738.25944176639</v>
      </c>
      <c r="AN2523">
        <v>28102.572563293827</v>
      </c>
      <c r="AO2523">
        <v>7.6058294774386814</v>
      </c>
      <c r="AP2523">
        <v>310560.59509986092</v>
      </c>
      <c r="AQ2523">
        <v>449.27723314179048</v>
      </c>
      <c r="AR2523">
        <v>84440.26576786919</v>
      </c>
      <c r="AS2523">
        <v>13191.07310651509</v>
      </c>
      <c r="AT2523">
        <v>3.499790241954992</v>
      </c>
      <c r="AU2523" s="3">
        <v>15827981.276211336</v>
      </c>
      <c r="AV2523" s="3">
        <v>560504.0131518686</v>
      </c>
      <c r="AW2523">
        <v>83984.325057010006</v>
      </c>
      <c r="AX2523">
        <v>15784014.05121446</v>
      </c>
      <c r="AY2523">
        <v>2974.07170344928</v>
      </c>
      <c r="AZ2523">
        <v>558947.03594625765</v>
      </c>
      <c r="BA2523">
        <v>168202.59299470999</v>
      </c>
      <c r="BB2523">
        <v>31611995.327425797</v>
      </c>
      <c r="BC2523">
        <v>5956.4278445148793</v>
      </c>
      <c r="BD2523">
        <v>1119451.0490981264</v>
      </c>
      <c r="BE2523">
        <v>84218.267937699988</v>
      </c>
      <c r="BF2523">
        <v>15827981.276211336</v>
      </c>
      <c r="BG2523">
        <v>2982.3561410655989</v>
      </c>
      <c r="BH2523">
        <v>560504.0131518686</v>
      </c>
      <c r="BI2523">
        <v>3.0713715049987109</v>
      </c>
      <c r="BJ2523">
        <v>12.379574658304259</v>
      </c>
      <c r="BK2523">
        <v>9.3082031533055485</v>
      </c>
      <c r="BL2523">
        <v>25.091413894374831</v>
      </c>
      <c r="BM2523">
        <v>14.064997844989525</v>
      </c>
      <c r="BN2523">
        <f t="shared" si="250"/>
        <v>-11.026416049385306</v>
      </c>
      <c r="BO2523">
        <v>0.46763627158652282</v>
      </c>
      <c r="BP2523">
        <v>1.7392874620590377E-2</v>
      </c>
      <c r="BQ2523">
        <v>0.29324681334218899</v>
      </c>
      <c r="BR2523">
        <v>0.125</v>
      </c>
      <c r="BS2523">
        <v>0</v>
      </c>
      <c r="BT2523">
        <v>0.16666666666666666</v>
      </c>
      <c r="BU2523">
        <v>0.31577233624234741</v>
      </c>
      <c r="BV2523">
        <v>0.72971624635792676</v>
      </c>
      <c r="BW2523">
        <v>0.14192088191194685</v>
      </c>
      <c r="BX2523">
        <v>0.42674109942887217</v>
      </c>
      <c r="BY2523">
        <f t="shared" si="251"/>
        <v>4.3581110412459649E-2</v>
      </c>
      <c r="BZ2523">
        <v>0</v>
      </c>
      <c r="CA2523">
        <f t="shared" si="252"/>
        <v>1.3728984951367288E-2</v>
      </c>
      <c r="CC2523">
        <v>4.3581110412459649E-2</v>
      </c>
      <c r="CD2523">
        <v>1.3728984951367288E-2</v>
      </c>
    </row>
    <row r="2524" spans="1:82" x14ac:dyDescent="0.3">
      <c r="A2524">
        <v>0</v>
      </c>
      <c r="B2524" t="s">
        <v>1532</v>
      </c>
      <c r="C2524" t="s">
        <v>12</v>
      </c>
      <c r="D2524">
        <v>48057</v>
      </c>
      <c r="E2524" s="2">
        <f t="shared" si="254"/>
        <v>0.50858546434682794</v>
      </c>
      <c r="F2524" s="2" t="s">
        <v>1937</v>
      </c>
      <c r="G2524" s="3">
        <v>2500</v>
      </c>
      <c r="H2524" s="1">
        <v>1.5658776368035099</v>
      </c>
      <c r="I2524" s="1">
        <f t="shared" si="253"/>
        <v>-11.312033939428559</v>
      </c>
      <c r="J2524" s="1">
        <v>2.1489763974399998</v>
      </c>
      <c r="K2524" s="1">
        <v>-43.093071255700004</v>
      </c>
      <c r="L2524" s="2">
        <v>0.17264846101700004</v>
      </c>
      <c r="M2524" s="2">
        <v>-9.7469065775951543E-4</v>
      </c>
      <c r="N2524" s="7">
        <v>1.14145377913E-2</v>
      </c>
      <c r="O2524" s="2">
        <v>1.6534607631170084E-3</v>
      </c>
      <c r="P2524" s="3">
        <v>27133.616027818</v>
      </c>
      <c r="Q2524" s="3">
        <v>960.86167967430367</v>
      </c>
      <c r="R2524" s="3">
        <v>288922.72703925188</v>
      </c>
      <c r="S2524" s="3">
        <v>417.94637631479873</v>
      </c>
      <c r="T2524" s="3">
        <v>95070.286442981131</v>
      </c>
      <c r="V2524">
        <v>48057</v>
      </c>
      <c r="W2524" s="2">
        <v>0.40402995281550208</v>
      </c>
      <c r="X2524" s="2">
        <v>4.2007324165920727E-2</v>
      </c>
      <c r="Y2524" s="2">
        <v>0.35133753357448705</v>
      </c>
      <c r="Z2524" s="2">
        <v>0.61283512828146047</v>
      </c>
      <c r="AA2524" s="2">
        <v>0.12420869048649077</v>
      </c>
      <c r="AB2524" s="2">
        <v>0.42616138333766906</v>
      </c>
      <c r="AC2524" s="2">
        <v>-9.7469065775951543E-4</v>
      </c>
      <c r="AD2524" s="2">
        <v>2.3617702937726286E-2</v>
      </c>
      <c r="AE2524" s="2">
        <v>1.6534607631170084E-3</v>
      </c>
      <c r="AF2524">
        <v>363628.34635884437</v>
      </c>
      <c r="AG2524">
        <v>525.95024516172032</v>
      </c>
      <c r="AH2524">
        <v>98850.721127272249</v>
      </c>
      <c r="AI2524">
        <v>19535.709289496372</v>
      </c>
      <c r="AJ2524">
        <v>4.0748305212171765</v>
      </c>
      <c r="AK2524">
        <v>652551.07339809625</v>
      </c>
      <c r="AL2524">
        <v>943.89662147651904</v>
      </c>
      <c r="AM2524">
        <v>177402.44930175907</v>
      </c>
      <c r="AN2524">
        <v>36054.267557990643</v>
      </c>
      <c r="AO2524">
        <v>7.3242011517195591</v>
      </c>
      <c r="AP2524">
        <v>288922.72703925188</v>
      </c>
      <c r="AQ2524">
        <v>417.94637631479873</v>
      </c>
      <c r="AR2524">
        <v>78551.728174486823</v>
      </c>
      <c r="AS2524">
        <v>16518.558268494271</v>
      </c>
      <c r="AT2524">
        <v>3.2493706305023826</v>
      </c>
      <c r="AU2524" s="3">
        <v>5099491.7962681148</v>
      </c>
      <c r="AV2524" s="3">
        <v>180584.34407798864</v>
      </c>
      <c r="AW2524">
        <v>28433.376965600004</v>
      </c>
      <c r="AX2524">
        <v>5343768.8669148646</v>
      </c>
      <c r="AY2524">
        <v>1006.8891047168001</v>
      </c>
      <c r="AZ2524">
        <v>189234.73834047542</v>
      </c>
      <c r="BA2524">
        <v>55566.992993418004</v>
      </c>
      <c r="BB2524">
        <v>10443260.663182979</v>
      </c>
      <c r="BC2524">
        <v>1967.7507843911039</v>
      </c>
      <c r="BD2524">
        <v>369819.08241846407</v>
      </c>
      <c r="BE2524">
        <v>27133.616027818</v>
      </c>
      <c r="BF2524">
        <v>5099491.7962681148</v>
      </c>
      <c r="BG2524">
        <v>960.86167967430367</v>
      </c>
      <c r="BH2524">
        <v>180584.34407798864</v>
      </c>
      <c r="BI2524">
        <v>0.53577587729850773</v>
      </c>
      <c r="BJ2524">
        <v>2.1016535141020176</v>
      </c>
      <c r="BK2524">
        <v>1.5658776368035099</v>
      </c>
      <c r="BL2524">
        <v>25.802511130865305</v>
      </c>
      <c r="BM2524">
        <v>14.490477191436746</v>
      </c>
      <c r="BN2524">
        <f t="shared" si="250"/>
        <v>-11.312033939428559</v>
      </c>
      <c r="BO2524">
        <v>0.50858546434682794</v>
      </c>
      <c r="BP2524">
        <v>3.2997263589067088E-3</v>
      </c>
      <c r="BQ2524">
        <v>0.60085765419934978</v>
      </c>
      <c r="BR2524">
        <v>0.10119047619047619</v>
      </c>
      <c r="BS2524">
        <v>3.4482758620689655E-2</v>
      </c>
      <c r="BT2524">
        <v>0.1111111111111111</v>
      </c>
      <c r="BU2524">
        <v>0.32395180525636091</v>
      </c>
      <c r="BV2524">
        <v>0.61283512828146047</v>
      </c>
      <c r="BW2524">
        <v>0.12884718930133898</v>
      </c>
      <c r="BX2524">
        <v>0.42616138333766906</v>
      </c>
      <c r="BY2524">
        <f t="shared" si="251"/>
        <v>9.4795508793942926E-2</v>
      </c>
      <c r="BZ2524">
        <v>2.3617702937726286E-2</v>
      </c>
      <c r="CA2524">
        <f t="shared" si="252"/>
        <v>9.7062325600891989E-4</v>
      </c>
      <c r="CC2524">
        <v>9.4795508793942926E-2</v>
      </c>
      <c r="CD2524">
        <v>9.7062325600891989E-4</v>
      </c>
    </row>
    <row r="2525" spans="1:82" x14ac:dyDescent="0.3">
      <c r="A2525">
        <v>0</v>
      </c>
      <c r="B2525" t="s">
        <v>1532</v>
      </c>
      <c r="C2525" t="s">
        <v>1555</v>
      </c>
      <c r="D2525">
        <v>48059</v>
      </c>
      <c r="E2525" s="2">
        <f t="shared" si="254"/>
        <v>0.46034210202355036</v>
      </c>
      <c r="F2525" s="2" t="s">
        <v>1936</v>
      </c>
      <c r="G2525" s="3">
        <v>1466</v>
      </c>
      <c r="H2525" s="1">
        <v>0.37495788017139603</v>
      </c>
      <c r="I2525" s="1">
        <f t="shared" si="253"/>
        <v>-10.618065991278801</v>
      </c>
      <c r="J2525" s="1">
        <v>2.6846419852199999</v>
      </c>
      <c r="K2525" s="1">
        <v>-2.8962309230300001</v>
      </c>
      <c r="L2525" s="2">
        <v>0.17385915859799994</v>
      </c>
      <c r="M2525" s="2">
        <v>-1.015469225104787E-5</v>
      </c>
      <c r="N2525" s="7">
        <v>0</v>
      </c>
      <c r="O2525" s="2">
        <v>4.9881315308422013E-2</v>
      </c>
      <c r="P2525" s="3">
        <v>5500.1784966709965</v>
      </c>
      <c r="Q2525" s="3">
        <v>194.77355113308801</v>
      </c>
      <c r="R2525" s="3">
        <v>6551.5375358386518</v>
      </c>
      <c r="S2525" s="3">
        <v>9.4778424459988617</v>
      </c>
      <c r="T2525" s="3">
        <v>2021.2380481955279</v>
      </c>
      <c r="V2525">
        <v>48059</v>
      </c>
      <c r="W2525" s="2">
        <v>0.40327149687952735</v>
      </c>
      <c r="X2525" s="2">
        <v>1.0058881262957051E-2</v>
      </c>
      <c r="Y2525" s="2">
        <v>0.31485737552992937</v>
      </c>
      <c r="Z2525" s="2">
        <v>0.7655937577360149</v>
      </c>
      <c r="AA2525" s="2">
        <v>8.3479092998843436E-3</v>
      </c>
      <c r="AB2525" s="2">
        <v>0.42914984065077355</v>
      </c>
      <c r="AC2525" s="2">
        <v>-1.015469225104787E-5</v>
      </c>
      <c r="AD2525" s="2">
        <v>0</v>
      </c>
      <c r="AE2525" s="2">
        <v>4.9881315308422013E-2</v>
      </c>
      <c r="AF2525">
        <v>28956.230355587679</v>
      </c>
      <c r="AG2525">
        <v>41.890608371186119</v>
      </c>
      <c r="AH2525">
        <v>7873.2102210136563</v>
      </c>
      <c r="AI2525">
        <v>1070.3276102652649</v>
      </c>
      <c r="AJ2525">
        <v>0.32646408818303235</v>
      </c>
      <c r="AK2525">
        <v>35507.767891426331</v>
      </c>
      <c r="AL2525">
        <v>51.368450817184986</v>
      </c>
      <c r="AM2525">
        <v>9654.5413813966716</v>
      </c>
      <c r="AN2525">
        <v>1310.2344980777771</v>
      </c>
      <c r="AO2525">
        <v>0.40028587035801755</v>
      </c>
      <c r="AP2525">
        <v>6551.5375358386518</v>
      </c>
      <c r="AQ2525">
        <v>9.477842445998867</v>
      </c>
      <c r="AR2525">
        <v>1781.3311603830152</v>
      </c>
      <c r="AS2525">
        <v>239.9068878125122</v>
      </c>
      <c r="AT2525">
        <v>7.3821782174985195E-2</v>
      </c>
      <c r="AU2525" s="3">
        <v>1033703.5466643471</v>
      </c>
      <c r="AV2525" s="3">
        <v>36605.741199952558</v>
      </c>
      <c r="AW2525">
        <v>16712.534278983003</v>
      </c>
      <c r="AX2525">
        <v>3140953.6923920657</v>
      </c>
      <c r="AY2525">
        <v>591.82800193142396</v>
      </c>
      <c r="AZ2525">
        <v>111228.15468299182</v>
      </c>
      <c r="BA2525">
        <v>22212.712775653999</v>
      </c>
      <c r="BB2525">
        <v>4174657.2390564126</v>
      </c>
      <c r="BC2525">
        <v>786.60155306451202</v>
      </c>
      <c r="BD2525">
        <v>147833.89588294437</v>
      </c>
      <c r="BE2525">
        <v>5500.1784966709965</v>
      </c>
      <c r="BF2525">
        <v>1033703.5466643471</v>
      </c>
      <c r="BG2525">
        <v>194.77355113308801</v>
      </c>
      <c r="BH2525">
        <v>36605.741199952558</v>
      </c>
      <c r="BI2525">
        <v>0.31527253897916779</v>
      </c>
      <c r="BJ2525">
        <v>0.69023041915056382</v>
      </c>
      <c r="BK2525">
        <v>0.37495788017139603</v>
      </c>
      <c r="BL2525">
        <v>29.531089107510866</v>
      </c>
      <c r="BM2525">
        <v>18.913023116232065</v>
      </c>
      <c r="BN2525">
        <f t="shared" si="250"/>
        <v>-10.618065991278801</v>
      </c>
      <c r="BO2525">
        <v>0.46034210202355036</v>
      </c>
      <c r="BP2525">
        <v>1.7575094424996918E-3</v>
      </c>
      <c r="BQ2525">
        <v>0.1114200043388671</v>
      </c>
      <c r="BR2525">
        <v>0.23809523809523808</v>
      </c>
      <c r="BS2525">
        <v>0.13793103448275862</v>
      </c>
      <c r="BT2525">
        <v>0.16666666666666666</v>
      </c>
      <c r="BU2525">
        <v>0.30407808751497623</v>
      </c>
      <c r="BV2525">
        <v>0.7655937577360149</v>
      </c>
      <c r="BW2525">
        <v>8.659656950087493E-3</v>
      </c>
      <c r="BX2525">
        <v>0.42914984065077355</v>
      </c>
      <c r="BY2525">
        <f t="shared" si="251"/>
        <v>2.7903208225519793E-2</v>
      </c>
      <c r="BZ2525">
        <v>0</v>
      </c>
      <c r="CA2525">
        <f t="shared" si="252"/>
        <v>3.0815269099527143E-2</v>
      </c>
      <c r="CC2525">
        <v>2.7903208225519793E-2</v>
      </c>
      <c r="CD2525">
        <v>3.0815269099527143E-2</v>
      </c>
    </row>
    <row r="2526" spans="1:82" x14ac:dyDescent="0.3">
      <c r="A2526">
        <v>0</v>
      </c>
      <c r="B2526" t="s">
        <v>1532</v>
      </c>
      <c r="C2526" t="s">
        <v>1410</v>
      </c>
      <c r="D2526">
        <v>48061</v>
      </c>
      <c r="E2526" s="2">
        <f t="shared" si="254"/>
        <v>0.53204971090562891</v>
      </c>
      <c r="F2526" s="2" t="s">
        <v>1938</v>
      </c>
      <c r="G2526" s="3">
        <v>312639</v>
      </c>
      <c r="H2526" s="1">
        <v>28.26729289809068</v>
      </c>
      <c r="I2526" s="1">
        <f t="shared" si="253"/>
        <v>-8.7006434214658253</v>
      </c>
      <c r="J2526" s="1">
        <v>2.1895755962500001</v>
      </c>
      <c r="K2526" s="1">
        <v>-86.964476446500001</v>
      </c>
      <c r="L2526" s="2">
        <v>0.113684263896</v>
      </c>
      <c r="M2526" s="2">
        <v>-0.16420284721779704</v>
      </c>
      <c r="N2526" s="7">
        <v>5.2358807649900002E-3</v>
      </c>
      <c r="O2526" s="2">
        <v>7.6481996841411531E-3</v>
      </c>
      <c r="P2526" s="3">
        <v>571091.26336120011</v>
      </c>
      <c r="Q2526" s="3">
        <v>20223.611552473601</v>
      </c>
      <c r="R2526" s="3">
        <v>3093676.1070950497</v>
      </c>
      <c r="S2526" s="3">
        <v>4475.6067700133763</v>
      </c>
      <c r="T2526" s="3">
        <v>864695.57376717636</v>
      </c>
      <c r="V2526">
        <v>48061</v>
      </c>
      <c r="W2526" s="2">
        <v>0.52495449374706138</v>
      </c>
      <c r="X2526" s="2">
        <v>0.75831808830674674</v>
      </c>
      <c r="Y2526" s="2">
        <v>0.28570122626939481</v>
      </c>
      <c r="Z2526" s="2">
        <v>0.62441301961637241</v>
      </c>
      <c r="AA2526" s="2">
        <v>0.25066080053030027</v>
      </c>
      <c r="AB2526" s="2">
        <v>0.28061555185756049</v>
      </c>
      <c r="AC2526" s="2">
        <v>-0.16420284721779704</v>
      </c>
      <c r="AD2526" s="2">
        <v>1.083350712800131E-2</v>
      </c>
      <c r="AE2526" s="2">
        <v>7.6481996841411531E-3</v>
      </c>
      <c r="AF2526">
        <v>7072433.717865549</v>
      </c>
      <c r="AG2526">
        <v>10230.1687526306</v>
      </c>
      <c r="AH2526">
        <v>1922728.5617868241</v>
      </c>
      <c r="AI2526">
        <v>51262.130716579682</v>
      </c>
      <c r="AJ2526">
        <v>79.40263410754693</v>
      </c>
      <c r="AK2526">
        <v>10166109.824960599</v>
      </c>
      <c r="AL2526">
        <v>14705.775522643977</v>
      </c>
      <c r="AM2526">
        <v>2763905.00531503</v>
      </c>
      <c r="AN2526">
        <v>74781.260955549849</v>
      </c>
      <c r="AO2526">
        <v>114.28784255022352</v>
      </c>
      <c r="AP2526">
        <v>3093676.1070950497</v>
      </c>
      <c r="AQ2526">
        <v>4475.6067700133772</v>
      </c>
      <c r="AR2526">
        <v>841176.44352820585</v>
      </c>
      <c r="AS2526">
        <v>23519.130238970167</v>
      </c>
      <c r="AT2526">
        <v>34.885208442676586</v>
      </c>
      <c r="AU2526" s="3">
        <v>107330892.03610395</v>
      </c>
      <c r="AV2526" s="3">
        <v>3800825.5551718888</v>
      </c>
      <c r="AW2526">
        <v>847688.30696230009</v>
      </c>
      <c r="AX2526">
        <v>159314540.41049469</v>
      </c>
      <c r="AY2526">
        <v>30018.527926134397</v>
      </c>
      <c r="AZ2526">
        <v>5641682.1384376986</v>
      </c>
      <c r="BA2526">
        <v>1418779.5703235003</v>
      </c>
      <c r="BB2526">
        <v>266645432.44659865</v>
      </c>
      <c r="BC2526">
        <v>50242.139478607998</v>
      </c>
      <c r="BD2526">
        <v>9442507.6936095878</v>
      </c>
      <c r="BE2526">
        <v>571091.26336120011</v>
      </c>
      <c r="BF2526">
        <v>107330892.03610395</v>
      </c>
      <c r="BG2526">
        <v>20223.611552473601</v>
      </c>
      <c r="BH2526">
        <v>3800825.5551718888</v>
      </c>
      <c r="BI2526">
        <v>14.065999083096367</v>
      </c>
      <c r="BJ2526">
        <v>42.333291981187045</v>
      </c>
      <c r="BK2526">
        <v>28.26729289809068</v>
      </c>
      <c r="BL2526">
        <v>23.719544269046974</v>
      </c>
      <c r="BM2526">
        <v>15.018900847581149</v>
      </c>
      <c r="BN2526">
        <f t="shared" si="250"/>
        <v>-8.7006434214658253</v>
      </c>
      <c r="BO2526">
        <v>0.53204971090562891</v>
      </c>
      <c r="BP2526">
        <v>9.0626169199084908E-2</v>
      </c>
      <c r="BQ2526">
        <v>0.48828495402316374</v>
      </c>
      <c r="BR2526">
        <v>0.13095238095238096</v>
      </c>
      <c r="BS2526">
        <v>0.17241379310344829</v>
      </c>
      <c r="BT2526">
        <v>0.1111111111111111</v>
      </c>
      <c r="BU2526">
        <v>0.24916731671493897</v>
      </c>
      <c r="BV2526">
        <v>0.62441301961637241</v>
      </c>
      <c r="BW2526">
        <v>0.26002157731358949</v>
      </c>
      <c r="BX2526">
        <v>0.28061555185756049</v>
      </c>
      <c r="BY2526">
        <f t="shared" si="251"/>
        <v>0.24001531672019163</v>
      </c>
      <c r="BZ2526">
        <v>1.083350712800131E-2</v>
      </c>
      <c r="CA2526">
        <f t="shared" si="252"/>
        <v>6.9968348520967191E-3</v>
      </c>
      <c r="CC2526">
        <v>0.24001531672019163</v>
      </c>
      <c r="CD2526">
        <v>6.9968348520967191E-3</v>
      </c>
    </row>
    <row r="2527" spans="1:82" x14ac:dyDescent="0.3">
      <c r="A2527">
        <v>0</v>
      </c>
      <c r="B2527" t="s">
        <v>1532</v>
      </c>
      <c r="C2527" t="s">
        <v>1556</v>
      </c>
      <c r="D2527">
        <v>48063</v>
      </c>
      <c r="E2527" s="2">
        <f t="shared" si="254"/>
        <v>0.50443338781181712</v>
      </c>
      <c r="F2527" s="2" t="s">
        <v>1937</v>
      </c>
      <c r="G2527" s="3">
        <v>1921</v>
      </c>
      <c r="H2527" s="1">
        <v>4.9637128358873719</v>
      </c>
      <c r="I2527" s="1">
        <f t="shared" si="253"/>
        <v>-4.8030779768098242</v>
      </c>
      <c r="J2527" s="1">
        <v>2.5783211920700002</v>
      </c>
      <c r="K2527" s="1">
        <v>109.47642842400001</v>
      </c>
      <c r="L2527" s="2">
        <v>0.19917509323900007</v>
      </c>
      <c r="M2527" s="2">
        <v>2.8593259409642724E-4</v>
      </c>
      <c r="N2527" s="7">
        <v>0</v>
      </c>
      <c r="O2527" s="2">
        <v>0.10640692602836564</v>
      </c>
      <c r="P2527" s="3">
        <v>62611.805638478014</v>
      </c>
      <c r="Q2527" s="3">
        <v>2217.2232654707841</v>
      </c>
      <c r="R2527" s="3">
        <v>327628.31645627454</v>
      </c>
      <c r="S2527" s="3">
        <v>473.98885775684818</v>
      </c>
      <c r="T2527" s="3">
        <v>101727.86090776722</v>
      </c>
      <c r="V2527">
        <v>48063</v>
      </c>
      <c r="W2527" s="2">
        <v>0.48192041721810736</v>
      </c>
      <c r="X2527" s="2">
        <v>0.13316001791130191</v>
      </c>
      <c r="Y2527" s="2">
        <v>0.10329481213606534</v>
      </c>
      <c r="Z2527" s="2">
        <v>0.73527368675399474</v>
      </c>
      <c r="AA2527" s="2">
        <v>0.31554779962183488</v>
      </c>
      <c r="AB2527" s="2">
        <v>0.49163909577383141</v>
      </c>
      <c r="AC2527" s="2">
        <v>2.8593259409642724E-4</v>
      </c>
      <c r="AD2527" s="2">
        <v>0</v>
      </c>
      <c r="AE2527" s="2">
        <v>0.10640692602836564</v>
      </c>
      <c r="AF2527">
        <v>237566.88035483769</v>
      </c>
      <c r="AG2527">
        <v>343.67369294161074</v>
      </c>
      <c r="AH2527">
        <v>64592.407156888105</v>
      </c>
      <c r="AI2527">
        <v>8907.7746766776345</v>
      </c>
      <c r="AJ2527">
        <v>2.6757848984226698</v>
      </c>
      <c r="AK2527">
        <v>565195.19681111223</v>
      </c>
      <c r="AL2527">
        <v>817.66255069845897</v>
      </c>
      <c r="AM2527">
        <v>153677.14630583499</v>
      </c>
      <c r="AN2527">
        <v>21550.896435497965</v>
      </c>
      <c r="AO2527">
        <v>6.3726767107532032</v>
      </c>
      <c r="AP2527">
        <v>327628.31645627454</v>
      </c>
      <c r="AQ2527">
        <v>473.98885775684823</v>
      </c>
      <c r="AR2527">
        <v>89084.739148946886</v>
      </c>
      <c r="AS2527">
        <v>12643.121758820331</v>
      </c>
      <c r="AT2527">
        <v>3.6968918123305334</v>
      </c>
      <c r="AU2527" s="3">
        <v>11767262.751695558</v>
      </c>
      <c r="AV2527" s="3">
        <v>416704.94051257917</v>
      </c>
      <c r="AW2527">
        <v>30841.931734642003</v>
      </c>
      <c r="AX2527">
        <v>5796432.6502086176</v>
      </c>
      <c r="AY2527">
        <v>1092.181384912576</v>
      </c>
      <c r="AZ2527">
        <v>205264.56948046954</v>
      </c>
      <c r="BA2527">
        <v>93453.73737312002</v>
      </c>
      <c r="BB2527">
        <v>17563695.401904177</v>
      </c>
      <c r="BC2527">
        <v>3309.4046503833601</v>
      </c>
      <c r="BD2527">
        <v>621969.50999304873</v>
      </c>
      <c r="BE2527">
        <v>62611.805638478014</v>
      </c>
      <c r="BF2527">
        <v>11767262.751695558</v>
      </c>
      <c r="BG2527">
        <v>2217.2232654707841</v>
      </c>
      <c r="BH2527">
        <v>416704.94051257917</v>
      </c>
      <c r="BI2527">
        <v>2.0836824089810184</v>
      </c>
      <c r="BJ2527">
        <v>7.0473952448683903</v>
      </c>
      <c r="BK2527">
        <v>4.9637128358873719</v>
      </c>
      <c r="BL2527">
        <v>36.565870023534046</v>
      </c>
      <c r="BM2527">
        <v>31.762792046724222</v>
      </c>
      <c r="BN2527">
        <f t="shared" si="250"/>
        <v>-4.8030779768098242</v>
      </c>
      <c r="BO2527">
        <v>0.50443338781181712</v>
      </c>
      <c r="BP2527">
        <v>1.2728176114919422E-2</v>
      </c>
      <c r="BQ2527">
        <v>0.20067882904670484</v>
      </c>
      <c r="BR2527">
        <v>4.7619047619047616E-2</v>
      </c>
      <c r="BS2527">
        <v>0.20689655172413793</v>
      </c>
      <c r="BT2527">
        <v>0.22222222222222221</v>
      </c>
      <c r="BU2527">
        <v>0.13754960334332356</v>
      </c>
      <c r="BV2527">
        <v>0.73527368675399474</v>
      </c>
      <c r="BW2527">
        <v>0.32733174234630175</v>
      </c>
      <c r="BX2527">
        <v>0.49163909577383141</v>
      </c>
      <c r="BY2527">
        <f t="shared" si="251"/>
        <v>1.5473276255815412E-2</v>
      </c>
      <c r="BZ2527">
        <v>0</v>
      </c>
      <c r="CA2527">
        <f t="shared" si="252"/>
        <v>5.3609988341470502E-2</v>
      </c>
      <c r="CC2527">
        <v>1.5473276255815412E-2</v>
      </c>
      <c r="CD2527">
        <v>5.3609988341470502E-2</v>
      </c>
    </row>
    <row r="2528" spans="1:82" x14ac:dyDescent="0.3">
      <c r="A2528">
        <v>0</v>
      </c>
      <c r="B2528" t="s">
        <v>1532</v>
      </c>
      <c r="C2528" t="s">
        <v>1557</v>
      </c>
      <c r="D2528">
        <v>48065</v>
      </c>
      <c r="E2528" s="2">
        <f t="shared" si="254"/>
        <v>0.42200871421887132</v>
      </c>
      <c r="F2528" s="2" t="s">
        <v>1936</v>
      </c>
      <c r="G2528" s="3">
        <v>34</v>
      </c>
      <c r="H2528" s="1">
        <v>0.37373489530164439</v>
      </c>
      <c r="I2528" s="1">
        <f t="shared" si="253"/>
        <v>-7.6485024415745464</v>
      </c>
      <c r="J2528" s="1">
        <v>2.9332284531799999</v>
      </c>
      <c r="K2528" s="1">
        <v>-63.3439928198</v>
      </c>
      <c r="L2528" s="2">
        <v>9.9834807560000072E-2</v>
      </c>
      <c r="M2528" s="2">
        <v>0</v>
      </c>
      <c r="N2528" s="7">
        <v>0</v>
      </c>
      <c r="O2528" s="2">
        <v>7.7282013865139804E-2</v>
      </c>
      <c r="P2528" s="3">
        <v>-650.2120040698303</v>
      </c>
      <c r="Q2528" s="3">
        <v>-23.025452919154244</v>
      </c>
      <c r="R2528" s="3">
        <v>-1006.4667051400918</v>
      </c>
      <c r="S2528" s="3">
        <v>-1.4566789556440221</v>
      </c>
      <c r="T2528" s="3">
        <v>-265.29623523488976</v>
      </c>
      <c r="V2528">
        <v>48065</v>
      </c>
      <c r="W2528" s="2">
        <v>0.42162928306709918</v>
      </c>
      <c r="X2528" s="2">
        <v>1.0026072618995224E-2</v>
      </c>
      <c r="Y2528" s="2">
        <v>0.29690626545841486</v>
      </c>
      <c r="Z2528" s="2">
        <v>0.8364844944433989</v>
      </c>
      <c r="AA2528" s="2">
        <v>0.18257864127733373</v>
      </c>
      <c r="AB2528" s="2">
        <v>0.24642988095231438</v>
      </c>
      <c r="AC2528" s="2">
        <v>0</v>
      </c>
      <c r="AD2528" s="2">
        <v>0</v>
      </c>
      <c r="AE2528" s="2">
        <v>7.7282013865139804E-2</v>
      </c>
      <c r="AF2528">
        <v>1515.0274563663065</v>
      </c>
      <c r="AG2528">
        <v>2.1927101865003014</v>
      </c>
      <c r="AH2528">
        <v>412.11309463697154</v>
      </c>
      <c r="AI2528">
        <v>-12.720444054291502</v>
      </c>
      <c r="AJ2528">
        <v>1.7300837468013742E-2</v>
      </c>
      <c r="AK2528">
        <v>508.56075122621473</v>
      </c>
      <c r="AL2528">
        <v>0.73603123085627975</v>
      </c>
      <c r="AM2528">
        <v>138.33479233376056</v>
      </c>
      <c r="AN2528">
        <v>-4.2383769859703033</v>
      </c>
      <c r="AO2528">
        <v>5.8045969131432125E-3</v>
      </c>
      <c r="AP2528">
        <v>-1006.4667051400918</v>
      </c>
      <c r="AQ2528">
        <v>-1.4566789556440216</v>
      </c>
      <c r="AR2528">
        <v>-273.77830230321098</v>
      </c>
      <c r="AS2528">
        <v>8.4820670683211983</v>
      </c>
      <c r="AT2528">
        <v>-1.1496240554870529E-2</v>
      </c>
      <c r="AU2528" s="3">
        <v>-122200.84404488391</v>
      </c>
      <c r="AV2528" s="3">
        <v>-4327.4036216258482</v>
      </c>
      <c r="AW2528">
        <v>1177.9965848961003</v>
      </c>
      <c r="AX2528">
        <v>221392.6781653731</v>
      </c>
      <c r="AY2528">
        <v>41.715478543420801</v>
      </c>
      <c r="AZ2528">
        <v>7840.0070374505049</v>
      </c>
      <c r="BA2528">
        <v>527.78458082627003</v>
      </c>
      <c r="BB2528">
        <v>99191.834120489191</v>
      </c>
      <c r="BC2528">
        <v>18.690025624266557</v>
      </c>
      <c r="BD2528">
        <v>3512.6034158246566</v>
      </c>
      <c r="BE2528">
        <v>-650.2120040698303</v>
      </c>
      <c r="BF2528">
        <v>-122200.84404488391</v>
      </c>
      <c r="BG2528">
        <v>-23.025452919154244</v>
      </c>
      <c r="BH2528">
        <v>-4327.4036216258482</v>
      </c>
      <c r="BI2528">
        <v>5.5126066093370625E-2</v>
      </c>
      <c r="BJ2528">
        <v>0.42886096139501501</v>
      </c>
      <c r="BK2528">
        <v>0.37373489530164439</v>
      </c>
      <c r="BL2528">
        <v>11.610240388454145</v>
      </c>
      <c r="BM2528">
        <v>3.9617379468795986</v>
      </c>
      <c r="BN2528">
        <f t="shared" si="250"/>
        <v>-7.6485024415745464</v>
      </c>
      <c r="BO2528">
        <v>0.42200871421887132</v>
      </c>
      <c r="BP2528">
        <v>2.8171452968914174E-4</v>
      </c>
      <c r="BQ2528">
        <v>2.3801851715941059E-2</v>
      </c>
      <c r="BR2528">
        <v>0.25889436234263818</v>
      </c>
      <c r="BS2528">
        <v>6.8965517241379309E-2</v>
      </c>
      <c r="BT2528">
        <v>0.1111111111111111</v>
      </c>
      <c r="BU2528">
        <v>0.21903631006794208</v>
      </c>
      <c r="BV2528">
        <v>0.8364844944433989</v>
      </c>
      <c r="BW2528">
        <v>0.1893969307856159</v>
      </c>
      <c r="BX2528">
        <v>0.24642988095231438</v>
      </c>
      <c r="BY2528">
        <f t="shared" si="251"/>
        <v>0</v>
      </c>
      <c r="BZ2528">
        <v>0</v>
      </c>
      <c r="CA2528">
        <f t="shared" si="252"/>
        <v>7.6677284655012029E-2</v>
      </c>
      <c r="CC2528">
        <v>0</v>
      </c>
      <c r="CD2528">
        <v>7.6677284655012029E-2</v>
      </c>
    </row>
    <row r="2529" spans="1:82" x14ac:dyDescent="0.3">
      <c r="A2529">
        <v>0</v>
      </c>
      <c r="B2529" t="s">
        <v>1532</v>
      </c>
      <c r="C2529" t="s">
        <v>471</v>
      </c>
      <c r="D2529">
        <v>48067</v>
      </c>
      <c r="E2529" s="2">
        <f t="shared" si="254"/>
        <v>0.63071178809992845</v>
      </c>
      <c r="F2529" s="2" t="s">
        <v>1939</v>
      </c>
      <c r="G2529" s="3">
        <v>1719</v>
      </c>
      <c r="H2529" s="1">
        <v>1.6328104268939005</v>
      </c>
      <c r="I2529" s="1">
        <f t="shared" si="253"/>
        <v>-12.148180312285696</v>
      </c>
      <c r="J2529" s="1">
        <v>2.5380091349999998</v>
      </c>
      <c r="K2529" s="1">
        <v>119.527906419</v>
      </c>
      <c r="L2529" s="2">
        <v>0.19325341669999996</v>
      </c>
      <c r="M2529" s="2">
        <v>3.3060000457223434E-3</v>
      </c>
      <c r="N2529" s="7">
        <v>0</v>
      </c>
      <c r="O2529" s="2">
        <v>0.12675299592609032</v>
      </c>
      <c r="P2529" s="3">
        <v>109067.63948912</v>
      </c>
      <c r="Q2529" s="3">
        <v>3862.327644431361</v>
      </c>
      <c r="R2529" s="3">
        <v>484095.41926261986</v>
      </c>
      <c r="S2529" s="3">
        <v>700.31902695119527</v>
      </c>
      <c r="T2529" s="3">
        <v>151429.76025797246</v>
      </c>
      <c r="V2529">
        <v>48067</v>
      </c>
      <c r="W2529" s="2">
        <v>0.50314284558969546</v>
      </c>
      <c r="X2529" s="2">
        <v>4.380290981359377E-2</v>
      </c>
      <c r="Y2529" s="2">
        <v>0.2494639014091814</v>
      </c>
      <c r="Z2529" s="2">
        <v>0.72377768116956254</v>
      </c>
      <c r="AA2529" s="2">
        <v>0.34451953180134598</v>
      </c>
      <c r="AB2529" s="2">
        <v>0.47702216927084906</v>
      </c>
      <c r="AC2529" s="2">
        <v>3.3060000457223434E-3</v>
      </c>
      <c r="AD2529" s="2">
        <v>0</v>
      </c>
      <c r="AE2529" s="2">
        <v>0.12675299592609032</v>
      </c>
      <c r="AF2529">
        <v>391974.24805186765</v>
      </c>
      <c r="AG2529">
        <v>567.03539731642149</v>
      </c>
      <c r="AH2529">
        <v>106572.54834472535</v>
      </c>
      <c r="AI2529">
        <v>15811.886948676005</v>
      </c>
      <c r="AJ2529">
        <v>4.4125490557789329</v>
      </c>
      <c r="AK2529">
        <v>876069.66731448751</v>
      </c>
      <c r="AL2529">
        <v>1267.3544242676169</v>
      </c>
      <c r="AM2529">
        <v>238195.34245900356</v>
      </c>
      <c r="AN2529">
        <v>35618.853092370278</v>
      </c>
      <c r="AO2529">
        <v>9.8667765022569611</v>
      </c>
      <c r="AP2529">
        <v>484095.41926261986</v>
      </c>
      <c r="AQ2529">
        <v>700.31902695119538</v>
      </c>
      <c r="AR2529">
        <v>131622.79411427822</v>
      </c>
      <c r="AS2529">
        <v>19806.966143694273</v>
      </c>
      <c r="AT2529">
        <v>5.4542274464780283</v>
      </c>
      <c r="AU2529" s="3">
        <v>20498172.165585212</v>
      </c>
      <c r="AV2529" s="3">
        <v>725885.85749443003</v>
      </c>
      <c r="AW2529">
        <v>98266.813924540009</v>
      </c>
      <c r="AX2529">
        <v>18468265.00897805</v>
      </c>
      <c r="AY2529">
        <v>3479.8463937491197</v>
      </c>
      <c r="AZ2529">
        <v>654002.33124120953</v>
      </c>
      <c r="BA2529">
        <v>207334.45341366</v>
      </c>
      <c r="BB2529">
        <v>38966437.174563259</v>
      </c>
      <c r="BC2529">
        <v>7342.1740381804811</v>
      </c>
      <c r="BD2529">
        <v>1379888.1887356397</v>
      </c>
      <c r="BE2529">
        <v>109067.63948912</v>
      </c>
      <c r="BF2529">
        <v>20498172.165585212</v>
      </c>
      <c r="BG2529">
        <v>3862.327644431361</v>
      </c>
      <c r="BH2529">
        <v>725885.85749443003</v>
      </c>
      <c r="BI2529">
        <v>1.0293316273694313</v>
      </c>
      <c r="BJ2529">
        <v>2.6621420542633318</v>
      </c>
      <c r="BK2529">
        <v>1.6328104268939005</v>
      </c>
      <c r="BL2529">
        <v>49.911607029315519</v>
      </c>
      <c r="BM2529">
        <v>37.763426717029823</v>
      </c>
      <c r="BN2529">
        <f t="shared" si="250"/>
        <v>-12.148180312285696</v>
      </c>
      <c r="BO2529">
        <v>0.63071178809992845</v>
      </c>
      <c r="BP2529">
        <v>7.8617113009701936E-3</v>
      </c>
      <c r="BQ2529">
        <v>0.2111315664823076</v>
      </c>
      <c r="BR2529">
        <v>0.38095238095238093</v>
      </c>
      <c r="BS2529">
        <v>0.20689655172413793</v>
      </c>
      <c r="BT2529">
        <v>0.22222222222222221</v>
      </c>
      <c r="BU2529">
        <v>0.34789720078788378</v>
      </c>
      <c r="BV2529">
        <v>0.72377768116956254</v>
      </c>
      <c r="BW2529">
        <v>0.35738540643293154</v>
      </c>
      <c r="BX2529">
        <v>0.47702216927084906</v>
      </c>
      <c r="BY2529">
        <f t="shared" si="251"/>
        <v>7.0431007418164465E-2</v>
      </c>
      <c r="BZ2529">
        <v>0</v>
      </c>
      <c r="CA2529">
        <f t="shared" si="252"/>
        <v>6.4880977116199751E-2</v>
      </c>
      <c r="CC2529">
        <v>7.0431007418164465E-2</v>
      </c>
      <c r="CD2529">
        <v>6.4880977116199751E-2</v>
      </c>
    </row>
    <row r="2530" spans="1:82" x14ac:dyDescent="0.3">
      <c r="A2530">
        <v>0</v>
      </c>
      <c r="B2530" t="s">
        <v>1532</v>
      </c>
      <c r="C2530" t="s">
        <v>1558</v>
      </c>
      <c r="D2530">
        <v>48069</v>
      </c>
      <c r="E2530" s="2">
        <f t="shared" si="254"/>
        <v>0.44954193971368406</v>
      </c>
      <c r="F2530" s="2" t="s">
        <v>1936</v>
      </c>
      <c r="G2530" s="3">
        <v>-60</v>
      </c>
      <c r="H2530" s="1">
        <v>0.37334989985397204</v>
      </c>
      <c r="I2530" s="1">
        <f t="shared" si="253"/>
        <v>-8.8549600533760238</v>
      </c>
      <c r="J2530" s="1">
        <v>2.8586865653500002</v>
      </c>
      <c r="K2530" s="1">
        <v>-94.912154435299996</v>
      </c>
      <c r="L2530" s="2">
        <v>0.11576184361300002</v>
      </c>
      <c r="M2530" s="2">
        <v>-1.3630651334445407E-3</v>
      </c>
      <c r="N2530" s="7">
        <v>0</v>
      </c>
      <c r="O2530" s="2">
        <v>4.7820527830651259E-4</v>
      </c>
      <c r="P2530" s="3">
        <v>-3601.3645144256002</v>
      </c>
      <c r="Q2530" s="3">
        <v>-127.5323256915968</v>
      </c>
      <c r="R2530" s="3">
        <v>-47818.020126670221</v>
      </c>
      <c r="S2530" s="3">
        <v>-69.181792367866791</v>
      </c>
      <c r="T2530" s="3">
        <v>-11966.718494239169</v>
      </c>
      <c r="V2530">
        <v>48069</v>
      </c>
      <c r="W2530" s="2">
        <v>0.44204885352582318</v>
      </c>
      <c r="X2530" s="2">
        <v>1.0015744462955018E-2</v>
      </c>
      <c r="Y2530" s="2">
        <v>0.34593260323667407</v>
      </c>
      <c r="Z2530" s="2">
        <v>0.81522698438183694</v>
      </c>
      <c r="AA2530" s="2">
        <v>0.27356867519858769</v>
      </c>
      <c r="AB2530" s="2">
        <v>0.28574380056001392</v>
      </c>
      <c r="AC2530" s="2">
        <v>-1.3630651334445407E-3</v>
      </c>
      <c r="AD2530" s="2">
        <v>0</v>
      </c>
      <c r="AE2530" s="2">
        <v>4.7820527830651259E-4</v>
      </c>
      <c r="AF2530">
        <v>79011.391452857482</v>
      </c>
      <c r="AG2530">
        <v>114.312021946005</v>
      </c>
      <c r="AH2530">
        <v>21484.590808403693</v>
      </c>
      <c r="AI2530">
        <v>-1715.591711422308</v>
      </c>
      <c r="AJ2530">
        <v>0.89250293129871539</v>
      </c>
      <c r="AK2530">
        <v>31193.371326187258</v>
      </c>
      <c r="AL2530">
        <v>45.130229578138213</v>
      </c>
      <c r="AM2530">
        <v>8482.0870024817432</v>
      </c>
      <c r="AN2530">
        <v>-679.80639973952759</v>
      </c>
      <c r="AO2530">
        <v>0.35243018634175954</v>
      </c>
      <c r="AP2530">
        <v>-47818.020126670221</v>
      </c>
      <c r="AQ2530">
        <v>-69.181792367866791</v>
      </c>
      <c r="AR2530">
        <v>-13002.50380592195</v>
      </c>
      <c r="AS2530">
        <v>1035.7853116827805</v>
      </c>
      <c r="AT2530">
        <v>-0.54007274495695579</v>
      </c>
      <c r="AU2530" s="3">
        <v>-676840.44684114726</v>
      </c>
      <c r="AV2530" s="3">
        <v>-23968.425290478703</v>
      </c>
      <c r="AW2530">
        <v>6098.2400482100002</v>
      </c>
      <c r="AX2530">
        <v>1146103.2346605875</v>
      </c>
      <c r="AY2530">
        <v>215.95224056287998</v>
      </c>
      <c r="AZ2530">
        <v>40586.064091387663</v>
      </c>
      <c r="BA2530">
        <v>2496.8755337844</v>
      </c>
      <c r="BB2530">
        <v>469262.78781944013</v>
      </c>
      <c r="BC2530">
        <v>88.419914871283183</v>
      </c>
      <c r="BD2530">
        <v>16617.638800908961</v>
      </c>
      <c r="BE2530">
        <v>-3601.3645144256002</v>
      </c>
      <c r="BF2530">
        <v>-676840.44684114726</v>
      </c>
      <c r="BG2530">
        <v>-127.5323256915968</v>
      </c>
      <c r="BH2530">
        <v>-23968.425290478703</v>
      </c>
      <c r="BI2530">
        <v>0.22585444077358527</v>
      </c>
      <c r="BJ2530">
        <v>0.59920434062755734</v>
      </c>
      <c r="BK2530">
        <v>0.37334989985397204</v>
      </c>
      <c r="BL2530">
        <v>15.074785837929946</v>
      </c>
      <c r="BM2530">
        <v>6.2198257845539224</v>
      </c>
      <c r="BN2530">
        <f t="shared" si="250"/>
        <v>-8.8549600533760238</v>
      </c>
      <c r="BO2530">
        <v>0.44954193971368406</v>
      </c>
      <c r="BP2530">
        <v>1.2295032344567724E-3</v>
      </c>
      <c r="BQ2530">
        <v>2.5823680607335652E-2</v>
      </c>
      <c r="BR2530">
        <v>0.15404040404040403</v>
      </c>
      <c r="BS2530">
        <v>0.10344827586206896</v>
      </c>
      <c r="BT2530">
        <v>0.1111111111111111</v>
      </c>
      <c r="BU2530">
        <v>0.25358660609791578</v>
      </c>
      <c r="BV2530">
        <v>0.81522698438183694</v>
      </c>
      <c r="BW2530">
        <v>0.28378493277861794</v>
      </c>
      <c r="BX2530">
        <v>0.28574380056001392</v>
      </c>
      <c r="BY2530">
        <f t="shared" si="251"/>
        <v>0.13373276227404934</v>
      </c>
      <c r="BZ2530">
        <v>0</v>
      </c>
      <c r="CA2530">
        <f t="shared" si="252"/>
        <v>4.196824168259989E-4</v>
      </c>
      <c r="CC2530">
        <v>0.13373276227404934</v>
      </c>
      <c r="CD2530">
        <v>4.196824168259989E-4</v>
      </c>
    </row>
    <row r="2531" spans="1:82" x14ac:dyDescent="0.3">
      <c r="A2531">
        <v>0</v>
      </c>
      <c r="B2531" t="s">
        <v>1532</v>
      </c>
      <c r="C2531" t="s">
        <v>13</v>
      </c>
      <c r="D2531">
        <v>48071</v>
      </c>
      <c r="E2531" s="2">
        <f t="shared" si="254"/>
        <v>0.57548143170517108</v>
      </c>
      <c r="F2531" s="2" t="s">
        <v>1938</v>
      </c>
      <c r="G2531" s="3">
        <v>12478</v>
      </c>
      <c r="H2531" s="1">
        <v>10.546708639788758</v>
      </c>
      <c r="I2531" s="1">
        <f t="shared" si="253"/>
        <v>-6.8943641342335624</v>
      </c>
      <c r="J2531" s="1">
        <v>2.3670100298999999</v>
      </c>
      <c r="K2531" s="1">
        <v>-54.733586004899998</v>
      </c>
      <c r="L2531" s="2">
        <v>0.22954517937000007</v>
      </c>
      <c r="M2531" s="2">
        <v>-4.220412916839349E-3</v>
      </c>
      <c r="N2531" s="7">
        <v>1.2979499019199999E-2</v>
      </c>
      <c r="O2531" s="2">
        <v>1.475024999738025E-2</v>
      </c>
      <c r="P2531" s="3">
        <v>470281.59568325005</v>
      </c>
      <c r="Q2531" s="3">
        <v>16653.717052856002</v>
      </c>
      <c r="R2531" s="3">
        <v>2408408.1895201989</v>
      </c>
      <c r="S2531" s="3">
        <v>3484.3290092960292</v>
      </c>
      <c r="T2531" s="3">
        <v>705082.36306687654</v>
      </c>
      <c r="V2531">
        <v>48071</v>
      </c>
      <c r="W2531" s="2">
        <v>0.48637050988222702</v>
      </c>
      <c r="X2531" s="2">
        <v>0.28293335207182396</v>
      </c>
      <c r="Y2531" s="2">
        <v>0.18332378716854356</v>
      </c>
      <c r="Z2531" s="2">
        <v>0.6750129489766864</v>
      </c>
      <c r="AA2531" s="2">
        <v>0.15776055976514117</v>
      </c>
      <c r="AB2531" s="2">
        <v>0.56660389905925845</v>
      </c>
      <c r="AC2531" s="2">
        <v>-4.220412916839349E-3</v>
      </c>
      <c r="AD2531" s="2">
        <v>2.6855748145108448E-2</v>
      </c>
      <c r="AE2531" s="2">
        <v>1.475024999738025E-2</v>
      </c>
      <c r="AF2531">
        <v>669055.24765552673</v>
      </c>
      <c r="AG2531">
        <v>967.84819693675104</v>
      </c>
      <c r="AH2531">
        <v>181904.07379601174</v>
      </c>
      <c r="AI2531">
        <v>13287.347090483496</v>
      </c>
      <c r="AJ2531">
        <v>7.5278728776226105</v>
      </c>
      <c r="AK2531">
        <v>3077463.4371757256</v>
      </c>
      <c r="AL2531">
        <v>4452.17720623278</v>
      </c>
      <c r="AM2531">
        <v>836772.92951387714</v>
      </c>
      <c r="AN2531">
        <v>63500.854439494688</v>
      </c>
      <c r="AO2531">
        <v>34.708293694640787</v>
      </c>
      <c r="AP2531">
        <v>2408408.1895201989</v>
      </c>
      <c r="AQ2531">
        <v>3484.3290092960287</v>
      </c>
      <c r="AR2531">
        <v>654868.8557178654</v>
      </c>
      <c r="AS2531">
        <v>50213.50734901119</v>
      </c>
      <c r="AT2531">
        <v>27.180420817018177</v>
      </c>
      <c r="AU2531" s="3">
        <v>88384723.092710018</v>
      </c>
      <c r="AV2531" s="3">
        <v>3129899.5829137568</v>
      </c>
      <c r="AW2531">
        <v>144199.16470723</v>
      </c>
      <c r="AX2531">
        <v>27100791.015076805</v>
      </c>
      <c r="AY2531">
        <v>5106.4130732214389</v>
      </c>
      <c r="AZ2531">
        <v>959699.27298123727</v>
      </c>
      <c r="BA2531">
        <v>614480.76039048005</v>
      </c>
      <c r="BB2531">
        <v>115485514.10778682</v>
      </c>
      <c r="BC2531">
        <v>21760.130126077442</v>
      </c>
      <c r="BD2531">
        <v>4089598.8558949945</v>
      </c>
      <c r="BE2531">
        <v>470281.59568325005</v>
      </c>
      <c r="BF2531">
        <v>88384723.092710018</v>
      </c>
      <c r="BG2531">
        <v>16653.717052856002</v>
      </c>
      <c r="BH2531">
        <v>3129899.5829137568</v>
      </c>
      <c r="BI2531">
        <v>2.4429953132405346</v>
      </c>
      <c r="BJ2531">
        <v>12.989703953029291</v>
      </c>
      <c r="BK2531">
        <v>10.546708639788758</v>
      </c>
      <c r="BL2531">
        <v>34.023578459453844</v>
      </c>
      <c r="BM2531">
        <v>27.129214325220282</v>
      </c>
      <c r="BN2531">
        <f t="shared" si="250"/>
        <v>-6.8943641342335624</v>
      </c>
      <c r="BO2531">
        <v>0.57548143170517108</v>
      </c>
      <c r="BP2531">
        <v>1.7024908068234274E-2</v>
      </c>
      <c r="BQ2531">
        <v>0.68403556956849232</v>
      </c>
      <c r="BR2531">
        <v>0.13095238095238096</v>
      </c>
      <c r="BS2531">
        <v>3.4482758620689655E-2</v>
      </c>
      <c r="BT2531">
        <v>0.22222222222222221</v>
      </c>
      <c r="BU2531">
        <v>0.19743944540291003</v>
      </c>
      <c r="BV2531">
        <v>0.6750129489766864</v>
      </c>
      <c r="BW2531">
        <v>0.16365203295139125</v>
      </c>
      <c r="BX2531">
        <v>0.56660389905925845</v>
      </c>
      <c r="BY2531">
        <f t="shared" si="251"/>
        <v>8.1789363539551171E-2</v>
      </c>
      <c r="BZ2531">
        <v>2.6855748145108448E-2</v>
      </c>
      <c r="CA2531">
        <f t="shared" si="252"/>
        <v>6.4994746283359222E-3</v>
      </c>
      <c r="CC2531">
        <v>8.1789363539551171E-2</v>
      </c>
      <c r="CD2531">
        <v>6.4994746283359222E-3</v>
      </c>
    </row>
    <row r="2532" spans="1:82" x14ac:dyDescent="0.3">
      <c r="A2532">
        <v>0</v>
      </c>
      <c r="B2532" t="s">
        <v>1532</v>
      </c>
      <c r="C2532" t="s">
        <v>14</v>
      </c>
      <c r="D2532">
        <v>48073</v>
      </c>
      <c r="E2532" s="2">
        <f t="shared" si="254"/>
        <v>0.56407429913334384</v>
      </c>
      <c r="F2532" s="2" t="s">
        <v>1938</v>
      </c>
      <c r="G2532" s="3">
        <v>6231</v>
      </c>
      <c r="H2532" s="1">
        <v>1.9003641942319935</v>
      </c>
      <c r="I2532" s="1">
        <f t="shared" si="253"/>
        <v>-9.317652709557052</v>
      </c>
      <c r="J2532" s="1">
        <v>2.7496480915200001</v>
      </c>
      <c r="K2532" s="1">
        <v>55.782818750600001</v>
      </c>
      <c r="L2532" s="2">
        <v>0.19955967062900004</v>
      </c>
      <c r="M2532" s="2">
        <v>5.9557399444634424E-4</v>
      </c>
      <c r="N2532" s="7">
        <v>0</v>
      </c>
      <c r="O2532" s="2">
        <v>0.11821168752444099</v>
      </c>
      <c r="P2532" s="3">
        <v>132322.79987049001</v>
      </c>
      <c r="Q2532" s="3">
        <v>4685.84458527072</v>
      </c>
      <c r="R2532" s="3">
        <v>483617.97819311632</v>
      </c>
      <c r="S2532" s="3">
        <v>699.60670361850578</v>
      </c>
      <c r="T2532" s="3">
        <v>155706.67163294926</v>
      </c>
      <c r="V2532">
        <v>48073</v>
      </c>
      <c r="W2532" s="2">
        <v>0.46002461172079906</v>
      </c>
      <c r="X2532" s="2">
        <v>5.0980493535478753E-2</v>
      </c>
      <c r="Y2532" s="2">
        <v>0.19264380097752312</v>
      </c>
      <c r="Z2532" s="2">
        <v>0.78413189782024129</v>
      </c>
      <c r="AA2532" s="2">
        <v>0.16078480058997455</v>
      </c>
      <c r="AB2532" s="2">
        <v>0.49258837751985662</v>
      </c>
      <c r="AC2532" s="2">
        <v>5.9557399444634424E-4</v>
      </c>
      <c r="AD2532" s="2">
        <v>0</v>
      </c>
      <c r="AE2532" s="2">
        <v>0.11821168752444099</v>
      </c>
      <c r="AF2532">
        <v>464156.57926992635</v>
      </c>
      <c r="AG2532">
        <v>671.46309991616044</v>
      </c>
      <c r="AH2532">
        <v>126199.41191710465</v>
      </c>
      <c r="AI2532">
        <v>23406.058051816788</v>
      </c>
      <c r="AJ2532">
        <v>5.226933969749048</v>
      </c>
      <c r="AK2532">
        <v>947774.55746304267</v>
      </c>
      <c r="AL2532">
        <v>1371.0698035346663</v>
      </c>
      <c r="AM2532">
        <v>257688.32706515005</v>
      </c>
      <c r="AN2532">
        <v>47623.814536720645</v>
      </c>
      <c r="AO2532">
        <v>10.670720292552756</v>
      </c>
      <c r="AP2532">
        <v>483617.97819311632</v>
      </c>
      <c r="AQ2532">
        <v>699.60670361850589</v>
      </c>
      <c r="AR2532">
        <v>131488.9151480454</v>
      </c>
      <c r="AS2532">
        <v>24217.756484903857</v>
      </c>
      <c r="AT2532">
        <v>5.4437863228037084</v>
      </c>
      <c r="AU2532" s="3">
        <v>24868747.007659893</v>
      </c>
      <c r="AV2532" s="3">
        <v>880657.63135577913</v>
      </c>
      <c r="AW2532">
        <v>114454.30752684</v>
      </c>
      <c r="AX2532">
        <v>21510542.556594308</v>
      </c>
      <c r="AY2532">
        <v>4053.08153780352</v>
      </c>
      <c r="AZ2532">
        <v>761736.14421479357</v>
      </c>
      <c r="BA2532">
        <v>246777.10739732999</v>
      </c>
      <c r="BB2532">
        <v>46379289.564254202</v>
      </c>
      <c r="BC2532">
        <v>8738.9261230742395</v>
      </c>
      <c r="BD2532">
        <v>1642393.7755705726</v>
      </c>
      <c r="BE2532">
        <v>132322.79987049001</v>
      </c>
      <c r="BF2532">
        <v>24868747.007659893</v>
      </c>
      <c r="BG2532">
        <v>4685.84458527072</v>
      </c>
      <c r="BH2532">
        <v>880657.63135577913</v>
      </c>
      <c r="BI2532">
        <v>1.2144090727523322</v>
      </c>
      <c r="BJ2532">
        <v>3.1147732669843258</v>
      </c>
      <c r="BK2532">
        <v>1.9003641942319935</v>
      </c>
      <c r="BL2532">
        <v>44.549581207247826</v>
      </c>
      <c r="BM2532">
        <v>35.231928497690774</v>
      </c>
      <c r="BN2532">
        <f t="shared" si="250"/>
        <v>-9.317652709557052</v>
      </c>
      <c r="BO2532">
        <v>0.56407429913334384</v>
      </c>
      <c r="BP2532">
        <v>8.2953008585393215E-3</v>
      </c>
      <c r="BQ2532">
        <v>0.2673174536394155</v>
      </c>
      <c r="BR2532">
        <v>0.31547619047619041</v>
      </c>
      <c r="BS2532">
        <v>0.13793103448275862</v>
      </c>
      <c r="BT2532">
        <v>0.22222222222222221</v>
      </c>
      <c r="BU2532">
        <v>0.26683710747117073</v>
      </c>
      <c r="BV2532">
        <v>0.78413189782024129</v>
      </c>
      <c r="BW2532">
        <v>0.16678921223026405</v>
      </c>
      <c r="BX2532">
        <v>0.49258837751985662</v>
      </c>
      <c r="BY2532">
        <f t="shared" si="251"/>
        <v>2.0092449408752166E-2</v>
      </c>
      <c r="BZ2532">
        <v>0</v>
      </c>
      <c r="CA2532">
        <f t="shared" si="252"/>
        <v>5.9764597301157282E-2</v>
      </c>
      <c r="CC2532">
        <v>2.0092449408752166E-2</v>
      </c>
      <c r="CD2532">
        <v>5.9764597301157282E-2</v>
      </c>
    </row>
    <row r="2533" spans="1:82" x14ac:dyDescent="0.3">
      <c r="A2533">
        <v>0</v>
      </c>
      <c r="B2533" t="s">
        <v>1532</v>
      </c>
      <c r="C2533" t="s">
        <v>1559</v>
      </c>
      <c r="D2533">
        <v>48075</v>
      </c>
      <c r="E2533" s="2">
        <f t="shared" si="254"/>
        <v>0.42649498933013974</v>
      </c>
      <c r="F2533" s="2" t="s">
        <v>1936</v>
      </c>
      <c r="G2533" s="3">
        <v>525</v>
      </c>
      <c r="H2533" s="1">
        <v>0.36678363637444034</v>
      </c>
      <c r="I2533" s="1">
        <f t="shared" si="253"/>
        <v>-8.0183231182691728</v>
      </c>
      <c r="J2533" s="1">
        <v>2.95368219637</v>
      </c>
      <c r="K2533" s="1">
        <v>-107.6111851</v>
      </c>
      <c r="L2533" s="2">
        <v>0.12143595085000003</v>
      </c>
      <c r="M2533" s="2">
        <v>0</v>
      </c>
      <c r="N2533" s="7">
        <v>0</v>
      </c>
      <c r="O2533" s="2">
        <v>3.0284858038670272E-3</v>
      </c>
      <c r="P2533" s="3">
        <v>-2495.5279712514002</v>
      </c>
      <c r="Q2533" s="3">
        <v>-88.372194685459149</v>
      </c>
      <c r="R2533" s="3">
        <v>-28472.144690923888</v>
      </c>
      <c r="S2533" s="3">
        <v>-41.192781201164891</v>
      </c>
      <c r="T2533" s="3">
        <v>-7638.952169719676</v>
      </c>
      <c r="V2533">
        <v>48075</v>
      </c>
      <c r="W2533" s="2">
        <v>0.45330374559735886</v>
      </c>
      <c r="X2533" s="2">
        <v>9.8395933052524264E-3</v>
      </c>
      <c r="Y2533" s="2">
        <v>0.30853327083764259</v>
      </c>
      <c r="Z2533" s="2">
        <v>0.84231739812098794</v>
      </c>
      <c r="AA2533" s="2">
        <v>0.31017154251224061</v>
      </c>
      <c r="AB2533" s="2">
        <v>0.29974963284535416</v>
      </c>
      <c r="AC2533" s="2">
        <v>0</v>
      </c>
      <c r="AD2533" s="2">
        <v>0</v>
      </c>
      <c r="AE2533" s="2">
        <v>3.0284858038670272E-3</v>
      </c>
      <c r="AF2533">
        <v>97740.500265763781</v>
      </c>
      <c r="AG2533">
        <v>141.40801899907052</v>
      </c>
      <c r="AH2533">
        <v>26577.199611227603</v>
      </c>
      <c r="AI2533">
        <v>-353.20570491218706</v>
      </c>
      <c r="AJ2533">
        <v>1.1038577038617419</v>
      </c>
      <c r="AK2533">
        <v>69268.355574839894</v>
      </c>
      <c r="AL2533">
        <v>100.21523779790564</v>
      </c>
      <c r="AM2533">
        <v>18835.143847528805</v>
      </c>
      <c r="AN2533">
        <v>-250.102110933066</v>
      </c>
      <c r="AO2533">
        <v>0.78226791216421043</v>
      </c>
      <c r="AP2533">
        <v>-28472.144690923888</v>
      </c>
      <c r="AQ2533">
        <v>-41.192781201164877</v>
      </c>
      <c r="AR2533">
        <v>-7742.0557636987978</v>
      </c>
      <c r="AS2533">
        <v>103.10359397912106</v>
      </c>
      <c r="AT2533">
        <v>-0.32158979169753144</v>
      </c>
      <c r="AU2533" s="3">
        <v>-469009.52691698814</v>
      </c>
      <c r="AV2533" s="3">
        <v>-16608.670269185193</v>
      </c>
      <c r="AW2533">
        <v>9917.7281463850013</v>
      </c>
      <c r="AX2533">
        <v>1863937.8278315971</v>
      </c>
      <c r="AY2533">
        <v>351.20880738927997</v>
      </c>
      <c r="AZ2533">
        <v>66006.18326074128</v>
      </c>
      <c r="BA2533">
        <v>7422.2001751336011</v>
      </c>
      <c r="BB2533">
        <v>1394928.3009146089</v>
      </c>
      <c r="BC2533">
        <v>262.83661270382083</v>
      </c>
      <c r="BD2533">
        <v>49397.51299155609</v>
      </c>
      <c r="BE2533">
        <v>-2495.5279712514002</v>
      </c>
      <c r="BF2533">
        <v>-469009.52691698814</v>
      </c>
      <c r="BG2533">
        <v>-88.372194685459149</v>
      </c>
      <c r="BH2533">
        <v>-16608.670269185193</v>
      </c>
      <c r="BI2533">
        <v>0.37995970596454942</v>
      </c>
      <c r="BJ2533">
        <v>0.74674334233898976</v>
      </c>
      <c r="BK2533">
        <v>0.36678363637444034</v>
      </c>
      <c r="BL2533">
        <v>18.362258194144136</v>
      </c>
      <c r="BM2533">
        <v>10.343935075874963</v>
      </c>
      <c r="BN2533">
        <f t="shared" si="250"/>
        <v>-8.0183231182691728</v>
      </c>
      <c r="BO2533">
        <v>0.42649498933013974</v>
      </c>
      <c r="BP2533">
        <v>1.9623763553909745E-3</v>
      </c>
      <c r="BQ2533">
        <v>4.7165583372781164E-2</v>
      </c>
      <c r="BR2533">
        <v>9.5238095238095233E-2</v>
      </c>
      <c r="BS2533">
        <v>0.10344827586206896</v>
      </c>
      <c r="BT2533">
        <v>0.1111111111111111</v>
      </c>
      <c r="BU2533">
        <v>0.22962716194107616</v>
      </c>
      <c r="BV2533">
        <v>0.84231739812098794</v>
      </c>
      <c r="BW2533">
        <v>0.3217547121496272</v>
      </c>
      <c r="BX2533">
        <v>0.29974963284535416</v>
      </c>
      <c r="BY2533">
        <f t="shared" si="251"/>
        <v>0</v>
      </c>
      <c r="BZ2533">
        <v>0</v>
      </c>
      <c r="CA2533">
        <f t="shared" si="252"/>
        <v>2.5653025338710218E-3</v>
      </c>
      <c r="CC2533">
        <v>0</v>
      </c>
      <c r="CD2533">
        <v>2.5653025338710218E-3</v>
      </c>
    </row>
    <row r="2534" spans="1:82" x14ac:dyDescent="0.3">
      <c r="A2534">
        <v>0</v>
      </c>
      <c r="B2534" t="s">
        <v>1532</v>
      </c>
      <c r="C2534" t="s">
        <v>18</v>
      </c>
      <c r="D2534">
        <v>48077</v>
      </c>
      <c r="E2534" s="2">
        <f t="shared" si="254"/>
        <v>0.43600156931541417</v>
      </c>
      <c r="F2534" s="2" t="s">
        <v>1936</v>
      </c>
      <c r="G2534" s="3">
        <v>848</v>
      </c>
      <c r="H2534" s="1">
        <v>0.37449614697462613</v>
      </c>
      <c r="I2534" s="1">
        <f t="shared" si="253"/>
        <v>-9.3612482270028678</v>
      </c>
      <c r="J2534" s="1">
        <v>2.9139148169700002</v>
      </c>
      <c r="K2534" s="1">
        <v>-9.6124503614699996</v>
      </c>
      <c r="L2534" s="2">
        <v>0.16899853132800002</v>
      </c>
      <c r="M2534" s="2">
        <v>-1.059340887918671E-5</v>
      </c>
      <c r="N2534" s="7">
        <v>0</v>
      </c>
      <c r="O2534" s="2">
        <v>2.7463546373132922E-2</v>
      </c>
      <c r="P2534" s="3">
        <v>1840.0026670884006</v>
      </c>
      <c r="Q2534" s="3">
        <v>65.158585994995235</v>
      </c>
      <c r="R2534" s="3">
        <v>-1634.0712058480131</v>
      </c>
      <c r="S2534" s="3">
        <v>-2.3597371425061673</v>
      </c>
      <c r="T2534" s="3">
        <v>-451.00301142911667</v>
      </c>
      <c r="V2534">
        <v>48077</v>
      </c>
      <c r="W2534" s="2">
        <v>0.42117351136701481</v>
      </c>
      <c r="X2534" s="2">
        <v>1.0046494486609396E-2</v>
      </c>
      <c r="Y2534" s="2">
        <v>0.33458961336111415</v>
      </c>
      <c r="Z2534" s="2">
        <v>0.830976721189846</v>
      </c>
      <c r="AA2534" s="2">
        <v>2.7706307231621544E-2</v>
      </c>
      <c r="AB2534" s="2">
        <v>0.41715198310214469</v>
      </c>
      <c r="AC2534" s="2">
        <v>-1.059340887918671E-5</v>
      </c>
      <c r="AD2534" s="2">
        <v>0</v>
      </c>
      <c r="AE2534" s="2">
        <v>2.7463546373132922E-2</v>
      </c>
      <c r="AF2534">
        <v>38328.92558138584</v>
      </c>
      <c r="AG2534">
        <v>55.449955432018754</v>
      </c>
      <c r="AH2534">
        <v>10421.647544331439</v>
      </c>
      <c r="AI2534">
        <v>1295.6459677200924</v>
      </c>
      <c r="AJ2534">
        <v>0.43213294006376951</v>
      </c>
      <c r="AK2534">
        <v>36694.854375537827</v>
      </c>
      <c r="AL2534">
        <v>53.090218289512592</v>
      </c>
      <c r="AM2534">
        <v>9978.1422501456382</v>
      </c>
      <c r="AN2534">
        <v>1288.1482504767735</v>
      </c>
      <c r="AO2534">
        <v>0.4147049707832503</v>
      </c>
      <c r="AP2534">
        <v>-1634.0712058480131</v>
      </c>
      <c r="AQ2534">
        <v>-2.3597371425061624</v>
      </c>
      <c r="AR2534">
        <v>-443.50529418580118</v>
      </c>
      <c r="AS2534">
        <v>-7.4977172433189025</v>
      </c>
      <c r="AT2534">
        <v>-1.7427969280519207E-2</v>
      </c>
      <c r="AU2534" s="3">
        <v>345810.10125259397</v>
      </c>
      <c r="AV2534" s="3">
        <v>12245.904651899404</v>
      </c>
      <c r="AW2534">
        <v>4860.0651702963996</v>
      </c>
      <c r="AX2534">
        <v>913400.64810550539</v>
      </c>
      <c r="AY2534">
        <v>172.10571484721916</v>
      </c>
      <c r="AZ2534">
        <v>32345.548048386368</v>
      </c>
      <c r="BA2534">
        <v>6700.0678373848004</v>
      </c>
      <c r="BB2534">
        <v>1259210.7493580994</v>
      </c>
      <c r="BC2534">
        <v>237.2643008422144</v>
      </c>
      <c r="BD2534">
        <v>44591.452700285772</v>
      </c>
      <c r="BE2534">
        <v>1840.0026670884006</v>
      </c>
      <c r="BF2534">
        <v>345810.10125259397</v>
      </c>
      <c r="BG2534">
        <v>65.158585994995235</v>
      </c>
      <c r="BH2534">
        <v>12245.904651899404</v>
      </c>
      <c r="BI2534">
        <v>0.1184920025677416</v>
      </c>
      <c r="BJ2534">
        <v>0.49298814954236775</v>
      </c>
      <c r="BK2534">
        <v>0.37449614697462613</v>
      </c>
      <c r="BL2534">
        <v>18.44065334864564</v>
      </c>
      <c r="BM2534">
        <v>9.0794051216427718</v>
      </c>
      <c r="BN2534">
        <f t="shared" si="250"/>
        <v>-9.3612482270028678</v>
      </c>
      <c r="BO2534">
        <v>0.43600156931541417</v>
      </c>
      <c r="BP2534">
        <v>6.2561610205465743E-4</v>
      </c>
      <c r="BQ2534">
        <v>9.8029258986175746E-2</v>
      </c>
      <c r="BR2534">
        <v>0.17299107142857142</v>
      </c>
      <c r="BS2534">
        <v>0.13793103448275862</v>
      </c>
      <c r="BT2534">
        <v>0.1111111111111111</v>
      </c>
      <c r="BU2534">
        <v>0.26808558733370291</v>
      </c>
      <c r="BV2534">
        <v>0.830976721189846</v>
      </c>
      <c r="BW2534">
        <v>2.8740982605416542E-2</v>
      </c>
      <c r="BX2534">
        <v>0.41715198310214469</v>
      </c>
      <c r="BY2534">
        <f t="shared" si="251"/>
        <v>1.8138038426488989E-2</v>
      </c>
      <c r="BZ2534">
        <v>0</v>
      </c>
      <c r="CA2534">
        <f t="shared" si="252"/>
        <v>1.6820714252080701E-2</v>
      </c>
      <c r="CC2534">
        <v>1.8138038426488989E-2</v>
      </c>
      <c r="CD2534">
        <v>1.6820714252080701E-2</v>
      </c>
    </row>
    <row r="2535" spans="1:82" x14ac:dyDescent="0.3">
      <c r="A2535">
        <v>1</v>
      </c>
      <c r="B2535" t="s">
        <v>1532</v>
      </c>
      <c r="C2535" t="s">
        <v>1560</v>
      </c>
      <c r="D2535">
        <v>48079</v>
      </c>
      <c r="E2535" s="2">
        <v>0</v>
      </c>
      <c r="F2535" s="2" t="s">
        <v>1954</v>
      </c>
      <c r="G2535" s="3">
        <v>-999</v>
      </c>
      <c r="H2535" s="1">
        <v>0.37517232151026675</v>
      </c>
      <c r="I2535" s="1">
        <f t="shared" si="253"/>
        <v>-999</v>
      </c>
      <c r="J2535" s="1">
        <v>-999</v>
      </c>
      <c r="K2535" s="1">
        <v>-999</v>
      </c>
      <c r="L2535" s="2">
        <v>-999</v>
      </c>
      <c r="M2535" s="2">
        <v>-999</v>
      </c>
      <c r="N2535" s="7">
        <v>-999</v>
      </c>
      <c r="O2535" s="2">
        <v>-999</v>
      </c>
      <c r="P2535" s="3">
        <v>-999</v>
      </c>
      <c r="Q2535" s="3">
        <v>-999</v>
      </c>
      <c r="R2535" s="3">
        <v>-999</v>
      </c>
      <c r="S2535" s="3">
        <v>-999</v>
      </c>
      <c r="T2535" s="3">
        <v>-999</v>
      </c>
      <c r="V2535">
        <v>48079</v>
      </c>
      <c r="W2535" s="2">
        <v>-999</v>
      </c>
      <c r="X2535" s="2">
        <v>1.0064634015678461E-2</v>
      </c>
      <c r="Y2535" s="2">
        <v>-999</v>
      </c>
      <c r="Z2535" s="2">
        <v>-999</v>
      </c>
      <c r="AA2535" s="2">
        <v>-999</v>
      </c>
      <c r="AB2535" s="2">
        <v>-999</v>
      </c>
      <c r="AC2535" s="2">
        <v>-999</v>
      </c>
      <c r="AD2535" s="2">
        <v>-999</v>
      </c>
      <c r="AE2535" s="2">
        <v>-999</v>
      </c>
      <c r="AF2535" s="2">
        <v>-999</v>
      </c>
      <c r="AG2535" s="2">
        <v>-999</v>
      </c>
      <c r="AH2535" s="2">
        <v>-999</v>
      </c>
      <c r="AI2535" s="2">
        <v>-999</v>
      </c>
      <c r="AJ2535" s="2">
        <v>-999</v>
      </c>
      <c r="AK2535" s="2">
        <v>-999</v>
      </c>
      <c r="AL2535" s="2">
        <v>-999</v>
      </c>
      <c r="AM2535" s="2">
        <v>-999</v>
      </c>
      <c r="AN2535" s="2">
        <v>-999</v>
      </c>
      <c r="AO2535" s="2">
        <v>-999</v>
      </c>
      <c r="AP2535" s="2">
        <v>-999</v>
      </c>
      <c r="AQ2535" s="2">
        <v>-999</v>
      </c>
      <c r="AR2535" s="2">
        <v>-999</v>
      </c>
      <c r="AS2535" s="2">
        <v>-999</v>
      </c>
      <c r="AT2535" s="2">
        <v>-999</v>
      </c>
      <c r="AU2535" s="2">
        <v>-999</v>
      </c>
      <c r="AV2535" s="2">
        <v>-999</v>
      </c>
      <c r="AW2535" s="2">
        <v>-999</v>
      </c>
      <c r="AX2535" s="2">
        <v>-999</v>
      </c>
      <c r="AY2535" s="2">
        <v>-999</v>
      </c>
      <c r="AZ2535" s="2">
        <v>-999</v>
      </c>
      <c r="BA2535" s="2">
        <v>-999</v>
      </c>
      <c r="BB2535" s="2">
        <v>-999</v>
      </c>
      <c r="BC2535" s="2">
        <v>-999</v>
      </c>
      <c r="BD2535" s="2">
        <v>-999</v>
      </c>
      <c r="BE2535" s="2">
        <v>-999</v>
      </c>
      <c r="BF2535" s="2">
        <v>-999</v>
      </c>
      <c r="BG2535" s="2">
        <v>-999</v>
      </c>
      <c r="BH2535" s="2">
        <v>-999</v>
      </c>
      <c r="BI2535">
        <v>0</v>
      </c>
      <c r="BJ2535">
        <v>0.37517232151026675</v>
      </c>
      <c r="BK2535">
        <v>0.37517232151026675</v>
      </c>
      <c r="BL2535">
        <v>-999</v>
      </c>
      <c r="BM2535">
        <v>14.289225515790116</v>
      </c>
      <c r="BN2535">
        <f t="shared" si="250"/>
        <v>-999</v>
      </c>
      <c r="BO2535" t="s">
        <v>3748</v>
      </c>
      <c r="BP2535" t="s">
        <v>3748</v>
      </c>
      <c r="BQ2535">
        <v>2.899819103066633E-2</v>
      </c>
      <c r="BR2535">
        <v>7.48015873015873E-2</v>
      </c>
      <c r="BS2535">
        <v>3.4482758620689655E-2</v>
      </c>
      <c r="BT2535">
        <v>0.1111111111111111</v>
      </c>
      <c r="BU2535" t="s">
        <v>3748</v>
      </c>
      <c r="BY2535">
        <f t="shared" si="251"/>
        <v>-999</v>
      </c>
      <c r="CA2535">
        <f t="shared" si="252"/>
        <v>-999</v>
      </c>
    </row>
    <row r="2536" spans="1:82" x14ac:dyDescent="0.3">
      <c r="A2536">
        <v>1</v>
      </c>
      <c r="B2536" t="s">
        <v>1532</v>
      </c>
      <c r="C2536" t="s">
        <v>1561</v>
      </c>
      <c r="D2536">
        <v>48081</v>
      </c>
      <c r="E2536" s="2">
        <v>0</v>
      </c>
      <c r="F2536" s="2" t="s">
        <v>1954</v>
      </c>
      <c r="G2536" s="3">
        <v>-999</v>
      </c>
      <c r="H2536" s="1">
        <v>0.37121111868250412</v>
      </c>
      <c r="I2536" s="1">
        <f t="shared" si="253"/>
        <v>-999</v>
      </c>
      <c r="J2536" s="1">
        <v>-999</v>
      </c>
      <c r="K2536" s="1">
        <v>-999</v>
      </c>
      <c r="L2536" s="2">
        <v>-999</v>
      </c>
      <c r="M2536" s="2">
        <v>-999</v>
      </c>
      <c r="N2536" s="7">
        <v>-999</v>
      </c>
      <c r="O2536" s="2">
        <v>-999</v>
      </c>
      <c r="P2536" s="3">
        <v>-999</v>
      </c>
      <c r="Q2536" s="3">
        <v>-999</v>
      </c>
      <c r="R2536" s="3">
        <v>-999</v>
      </c>
      <c r="S2536" s="3">
        <v>-999</v>
      </c>
      <c r="T2536" s="3">
        <v>-999</v>
      </c>
      <c r="V2536">
        <v>48081</v>
      </c>
      <c r="W2536" s="2">
        <v>-999</v>
      </c>
      <c r="X2536" s="2">
        <v>9.9583680295235871E-3</v>
      </c>
      <c r="Y2536" s="2">
        <v>-999</v>
      </c>
      <c r="Z2536" s="2">
        <v>-999</v>
      </c>
      <c r="AA2536" s="2">
        <v>-999</v>
      </c>
      <c r="AB2536" s="2">
        <v>-999</v>
      </c>
      <c r="AC2536" s="2">
        <v>-999</v>
      </c>
      <c r="AD2536" s="2">
        <v>-999</v>
      </c>
      <c r="AE2536" s="2">
        <v>-999</v>
      </c>
      <c r="AF2536" s="2">
        <v>-999</v>
      </c>
      <c r="AG2536" s="2">
        <v>-999</v>
      </c>
      <c r="AH2536" s="2">
        <v>-999</v>
      </c>
      <c r="AI2536" s="2">
        <v>-999</v>
      </c>
      <c r="AJ2536" s="2">
        <v>-999</v>
      </c>
      <c r="AK2536" s="2">
        <v>-999</v>
      </c>
      <c r="AL2536" s="2">
        <v>-999</v>
      </c>
      <c r="AM2536" s="2">
        <v>-999</v>
      </c>
      <c r="AN2536" s="2">
        <v>-999</v>
      </c>
      <c r="AO2536" s="2">
        <v>-999</v>
      </c>
      <c r="AP2536" s="2">
        <v>-999</v>
      </c>
      <c r="AQ2536" s="2">
        <v>-999</v>
      </c>
      <c r="AR2536" s="2">
        <v>-999</v>
      </c>
      <c r="AS2536" s="2">
        <v>-999</v>
      </c>
      <c r="AT2536" s="2">
        <v>-999</v>
      </c>
      <c r="AU2536" s="2">
        <v>-999</v>
      </c>
      <c r="AV2536" s="2">
        <v>-999</v>
      </c>
      <c r="AW2536" s="2">
        <v>-999</v>
      </c>
      <c r="AX2536" s="2">
        <v>-999</v>
      </c>
      <c r="AY2536" s="2">
        <v>-999</v>
      </c>
      <c r="AZ2536" s="2">
        <v>-999</v>
      </c>
      <c r="BA2536" s="2">
        <v>-999</v>
      </c>
      <c r="BB2536" s="2">
        <v>-999</v>
      </c>
      <c r="BC2536" s="2">
        <v>-999</v>
      </c>
      <c r="BD2536" s="2">
        <v>-999</v>
      </c>
      <c r="BE2536" s="2">
        <v>-999</v>
      </c>
      <c r="BF2536" s="2">
        <v>-999</v>
      </c>
      <c r="BG2536" s="2">
        <v>-999</v>
      </c>
      <c r="BH2536" s="2">
        <v>-999</v>
      </c>
      <c r="BI2536">
        <v>0</v>
      </c>
      <c r="BJ2536">
        <v>0.37121111868250412</v>
      </c>
      <c r="BK2536">
        <v>0.37121111868250412</v>
      </c>
      <c r="BL2536">
        <v>-999</v>
      </c>
      <c r="BM2536">
        <v>22.269862927542899</v>
      </c>
      <c r="BN2536">
        <f t="shared" si="250"/>
        <v>-999</v>
      </c>
      <c r="BO2536" t="s">
        <v>3748</v>
      </c>
      <c r="BP2536" t="s">
        <v>3748</v>
      </c>
      <c r="BQ2536">
        <v>8.4916993706434518E-2</v>
      </c>
      <c r="BR2536">
        <v>4.1666666666666664E-2</v>
      </c>
      <c r="BS2536">
        <v>0.13793103448275862</v>
      </c>
      <c r="BT2536">
        <v>0.1111111111111111</v>
      </c>
      <c r="BU2536" t="s">
        <v>3748</v>
      </c>
      <c r="BY2536">
        <f t="shared" si="251"/>
        <v>-999</v>
      </c>
      <c r="CA2536">
        <f t="shared" si="252"/>
        <v>-999</v>
      </c>
    </row>
    <row r="2537" spans="1:82" x14ac:dyDescent="0.3">
      <c r="A2537">
        <v>0</v>
      </c>
      <c r="B2537" t="s">
        <v>1532</v>
      </c>
      <c r="C2537" t="s">
        <v>1562</v>
      </c>
      <c r="D2537">
        <v>48083</v>
      </c>
      <c r="E2537" s="2">
        <f>BO2537</f>
        <v>0.44586265393457097</v>
      </c>
      <c r="F2537" s="2" t="s">
        <v>1936</v>
      </c>
      <c r="G2537" s="3">
        <v>287</v>
      </c>
      <c r="H2537" s="1">
        <v>0.37312086423476654</v>
      </c>
      <c r="I2537" s="1">
        <f t="shared" si="253"/>
        <v>-8.2401304711313159</v>
      </c>
      <c r="J2537" s="1">
        <v>2.55657260589</v>
      </c>
      <c r="K2537" s="1">
        <v>8.3847832970800003</v>
      </c>
      <c r="L2537" s="2">
        <v>0.17848616026200004</v>
      </c>
      <c r="M2537" s="2">
        <v>5.7745418486588417E-5</v>
      </c>
      <c r="N2537" s="7">
        <v>0</v>
      </c>
      <c r="O2537" s="2">
        <v>1.2329200674442284E-2</v>
      </c>
      <c r="P2537" s="3">
        <v>10789.571536417001</v>
      </c>
      <c r="Q2537" s="3">
        <v>382.08272051977599</v>
      </c>
      <c r="R2537" s="3">
        <v>53870.242172845261</v>
      </c>
      <c r="S2537" s="3">
        <v>77.930158598259865</v>
      </c>
      <c r="T2537" s="3">
        <v>18520.008713346866</v>
      </c>
      <c r="V2537">
        <v>48083</v>
      </c>
      <c r="W2537" s="2">
        <v>0.37769490493616459</v>
      </c>
      <c r="X2537" s="2">
        <v>1.0009600193903991E-2</v>
      </c>
      <c r="Y2537" s="2">
        <v>0.26159863330088368</v>
      </c>
      <c r="Z2537" s="2">
        <v>0.72907152575425627</v>
      </c>
      <c r="AA2537" s="2">
        <v>2.4167758829803782E-2</v>
      </c>
      <c r="AB2537" s="2">
        <v>0.44057102227162687</v>
      </c>
      <c r="AC2537" s="2">
        <v>5.7745418486588417E-5</v>
      </c>
      <c r="AD2537" s="2">
        <v>0</v>
      </c>
      <c r="AE2537" s="2">
        <v>1.2329200674442284E-2</v>
      </c>
      <c r="AF2537">
        <v>78516.656025375967</v>
      </c>
      <c r="AG2537">
        <v>113.58473822884613</v>
      </c>
      <c r="AH2537">
        <v>21347.900084201876</v>
      </c>
      <c r="AI2537">
        <v>5655.5444107049516</v>
      </c>
      <c r="AJ2537">
        <v>0.88422077966187229</v>
      </c>
      <c r="AK2537">
        <v>132386.89819822123</v>
      </c>
      <c r="AL2537">
        <v>191.51489682710599</v>
      </c>
      <c r="AM2537">
        <v>35994.632253006188</v>
      </c>
      <c r="AN2537">
        <v>9528.8209552475073</v>
      </c>
      <c r="AO2537">
        <v>1.4908189889876045</v>
      </c>
      <c r="AP2537">
        <v>53870.242172845261</v>
      </c>
      <c r="AQ2537">
        <v>77.930158598259851</v>
      </c>
      <c r="AR2537">
        <v>14646.732168804312</v>
      </c>
      <c r="AS2537">
        <v>3873.2765445425557</v>
      </c>
      <c r="AT2537">
        <v>0.60659820932573216</v>
      </c>
      <c r="AU2537" s="3">
        <v>2027792.0745542112</v>
      </c>
      <c r="AV2537" s="3">
        <v>71808.6264944867</v>
      </c>
      <c r="AW2537">
        <v>12931.371184472</v>
      </c>
      <c r="AX2537">
        <v>2430321.9004096678</v>
      </c>
      <c r="AY2537">
        <v>457.92860870681602</v>
      </c>
      <c r="AZ2537">
        <v>86063.102720359006</v>
      </c>
      <c r="BA2537">
        <v>23720.942720889001</v>
      </c>
      <c r="BB2537">
        <v>4458113.9749638792</v>
      </c>
      <c r="BC2537">
        <v>840.01132922659201</v>
      </c>
      <c r="BD2537">
        <v>157871.72921484569</v>
      </c>
      <c r="BE2537">
        <v>10789.571536417001</v>
      </c>
      <c r="BF2537">
        <v>2027792.0745542112</v>
      </c>
      <c r="BG2537">
        <v>382.08272051977599</v>
      </c>
      <c r="BH2537">
        <v>71808.6264944867</v>
      </c>
      <c r="BI2537">
        <v>0.19483710153982323</v>
      </c>
      <c r="BJ2537">
        <v>0.56795796577458979</v>
      </c>
      <c r="BK2537">
        <v>0.37312086423476654</v>
      </c>
      <c r="BL2537">
        <v>26.004526850196761</v>
      </c>
      <c r="BM2537">
        <v>17.764396379065445</v>
      </c>
      <c r="BN2537">
        <f t="shared" si="250"/>
        <v>-8.2401304711313159</v>
      </c>
      <c r="BO2537">
        <v>0.44586265393457097</v>
      </c>
      <c r="BP2537">
        <v>1.0519705534281292E-3</v>
      </c>
      <c r="BQ2537">
        <v>0.12144071885897133</v>
      </c>
      <c r="BR2537">
        <v>0.22067363530778167</v>
      </c>
      <c r="BS2537">
        <v>0.13793103448275862</v>
      </c>
      <c r="BT2537">
        <v>0.16666666666666666</v>
      </c>
      <c r="BU2537">
        <v>0.23597923732942633</v>
      </c>
      <c r="BV2537">
        <v>0.72907152575425627</v>
      </c>
      <c r="BW2537">
        <v>2.5070289242535043E-2</v>
      </c>
      <c r="BX2537">
        <v>0.44057102227162687</v>
      </c>
      <c r="BY2537">
        <f t="shared" si="251"/>
        <v>6.3934852924041427E-2</v>
      </c>
      <c r="BZ2537">
        <v>0</v>
      </c>
      <c r="CA2537">
        <f t="shared" si="252"/>
        <v>7.3893721923497732E-3</v>
      </c>
      <c r="CC2537">
        <v>6.3934852924041427E-2</v>
      </c>
      <c r="CD2537">
        <v>7.3893721923497732E-3</v>
      </c>
    </row>
    <row r="2538" spans="1:82" x14ac:dyDescent="0.3">
      <c r="A2538">
        <v>0</v>
      </c>
      <c r="B2538" t="s">
        <v>1532</v>
      </c>
      <c r="C2538" t="s">
        <v>1563</v>
      </c>
      <c r="D2538">
        <v>48085</v>
      </c>
      <c r="E2538" s="2">
        <f>BO2538</f>
        <v>0.50372355086629717</v>
      </c>
      <c r="F2538" s="2" t="s">
        <v>1937</v>
      </c>
      <c r="G2538" s="3">
        <v>1227569</v>
      </c>
      <c r="H2538" s="1">
        <v>35.424215560313826</v>
      </c>
      <c r="I2538" s="1">
        <f t="shared" si="253"/>
        <v>-6.3742508432316054</v>
      </c>
      <c r="J2538" s="1">
        <v>2.6500077103400002</v>
      </c>
      <c r="K2538" s="1">
        <v>59.127316387400001</v>
      </c>
      <c r="L2538" s="2">
        <v>0.20526999019199998</v>
      </c>
      <c r="M2538" s="2">
        <v>3.6262255393839447E-2</v>
      </c>
      <c r="N2538" s="7">
        <v>0</v>
      </c>
      <c r="O2538" s="2">
        <v>1.5740816617703889E-2</v>
      </c>
      <c r="P2538" s="3">
        <v>326422.23378920008</v>
      </c>
      <c r="Q2538" s="3">
        <v>11559.337152857599</v>
      </c>
      <c r="R2538" s="3">
        <v>1150601.7488877494</v>
      </c>
      <c r="S2538" s="3">
        <v>1664.9080574055213</v>
      </c>
      <c r="T2538" s="3">
        <v>348301.70144986175</v>
      </c>
      <c r="V2538">
        <v>48085</v>
      </c>
      <c r="W2538" s="2">
        <v>0.68263596941253069</v>
      </c>
      <c r="X2538" s="2">
        <v>0.95031468065616376</v>
      </c>
      <c r="Y2538" s="2">
        <v>0.23580425600189039</v>
      </c>
      <c r="Z2538" s="2">
        <v>0.75571691575938604</v>
      </c>
      <c r="AA2538" s="2">
        <v>0.17042476496701214</v>
      </c>
      <c r="AB2538" s="2">
        <v>0.50668359545538511</v>
      </c>
      <c r="AC2538" s="2">
        <v>3.6262255393839447E-2</v>
      </c>
      <c r="AD2538" s="2">
        <v>0</v>
      </c>
      <c r="AE2538" s="2">
        <v>1.5740816617703889E-2</v>
      </c>
      <c r="AF2538">
        <v>5021615.5100959754</v>
      </c>
      <c r="AG2538">
        <v>7265.5752366153565</v>
      </c>
      <c r="AH2538">
        <v>1365542.3838105516</v>
      </c>
      <c r="AI2538">
        <v>148634.40530289011</v>
      </c>
      <c r="AJ2538">
        <v>56.818878302723071</v>
      </c>
      <c r="AK2538">
        <v>6172217.2589837248</v>
      </c>
      <c r="AL2538">
        <v>8930.483294020878</v>
      </c>
      <c r="AM2538">
        <v>1678456.7014653275</v>
      </c>
      <c r="AN2538">
        <v>184021.78909797611</v>
      </c>
      <c r="AO2538">
        <v>69.872473091932477</v>
      </c>
      <c r="AP2538">
        <v>1150601.7488877494</v>
      </c>
      <c r="AQ2538">
        <v>1664.9080574055215</v>
      </c>
      <c r="AR2538">
        <v>312914.31765477592</v>
      </c>
      <c r="AS2538">
        <v>35387.383795086003</v>
      </c>
      <c r="AT2538">
        <v>13.053594789209406</v>
      </c>
      <c r="AU2538" s="3">
        <v>61347794.618342265</v>
      </c>
      <c r="AV2538" s="3">
        <v>2172461.824508057</v>
      </c>
      <c r="AW2538">
        <v>1162881.8690562001</v>
      </c>
      <c r="AX2538">
        <v>218552018.47042224</v>
      </c>
      <c r="AY2538">
        <v>41180.232845433595</v>
      </c>
      <c r="AZ2538">
        <v>7739412.9609707901</v>
      </c>
      <c r="BA2538">
        <v>1489304.1028454001</v>
      </c>
      <c r="BB2538">
        <v>279899813.08876449</v>
      </c>
      <c r="BC2538">
        <v>52739.56999829119</v>
      </c>
      <c r="BD2538">
        <v>9911874.7854788452</v>
      </c>
      <c r="BE2538">
        <v>326422.23378920008</v>
      </c>
      <c r="BF2538">
        <v>61347794.618342265</v>
      </c>
      <c r="BG2538">
        <v>11559.337152857599</v>
      </c>
      <c r="BH2538">
        <v>2172461.824508057</v>
      </c>
      <c r="BI2538">
        <v>30.721103811311195</v>
      </c>
      <c r="BJ2538">
        <v>66.145319371625021</v>
      </c>
      <c r="BK2538">
        <v>35.424215560313826</v>
      </c>
      <c r="BL2538">
        <v>21.446917885257172</v>
      </c>
      <c r="BM2538">
        <v>15.072667042025566</v>
      </c>
      <c r="BN2538">
        <f t="shared" si="250"/>
        <v>-6.3742508432316054</v>
      </c>
      <c r="BO2538">
        <v>0.50372355086629717</v>
      </c>
      <c r="BP2538">
        <v>0.18739581951931211</v>
      </c>
      <c r="BQ2538">
        <v>0.15029041759450742</v>
      </c>
      <c r="BR2538">
        <v>0.26190476190476192</v>
      </c>
      <c r="BS2538">
        <v>0.17241379310344829</v>
      </c>
      <c r="BT2538">
        <v>0.16666666666666666</v>
      </c>
      <c r="BU2538">
        <v>0.18254454317223104</v>
      </c>
      <c r="BV2538">
        <v>0.75571691575938604</v>
      </c>
      <c r="BW2538">
        <v>0.17678917527698357</v>
      </c>
      <c r="BX2538">
        <v>0.50668359545538511</v>
      </c>
      <c r="BY2538">
        <f t="shared" si="251"/>
        <v>5.3833778400406943E-2</v>
      </c>
      <c r="BZ2538">
        <v>0</v>
      </c>
      <c r="CA2538">
        <f t="shared" si="252"/>
        <v>7.9410594299965508E-3</v>
      </c>
      <c r="CC2538">
        <v>5.3833778400406943E-2</v>
      </c>
      <c r="CD2538">
        <v>7.9410594299965508E-3</v>
      </c>
    </row>
    <row r="2539" spans="1:82" x14ac:dyDescent="0.3">
      <c r="A2539">
        <v>1</v>
      </c>
      <c r="B2539" t="s">
        <v>1532</v>
      </c>
      <c r="C2539" t="s">
        <v>1564</v>
      </c>
      <c r="D2539">
        <v>48087</v>
      </c>
      <c r="E2539" s="2">
        <v>0</v>
      </c>
      <c r="F2539" s="2" t="s">
        <v>1954</v>
      </c>
      <c r="G2539" s="3">
        <v>-999</v>
      </c>
      <c r="H2539" s="1">
        <v>0.37493929949687949</v>
      </c>
      <c r="I2539" s="1">
        <f t="shared" si="253"/>
        <v>-999</v>
      </c>
      <c r="J2539" s="1">
        <v>-999</v>
      </c>
      <c r="K2539" s="1">
        <v>-999</v>
      </c>
      <c r="L2539" s="2">
        <v>-999</v>
      </c>
      <c r="M2539" s="2">
        <v>-999</v>
      </c>
      <c r="N2539" s="7">
        <v>-999</v>
      </c>
      <c r="O2539" s="2">
        <v>-999</v>
      </c>
      <c r="P2539" s="3">
        <v>-999</v>
      </c>
      <c r="Q2539" s="3">
        <v>-999</v>
      </c>
      <c r="R2539" s="3">
        <v>-999</v>
      </c>
      <c r="S2539" s="3">
        <v>-999</v>
      </c>
      <c r="T2539" s="3">
        <v>-999</v>
      </c>
      <c r="V2539">
        <v>48087</v>
      </c>
      <c r="W2539" s="2">
        <v>-999</v>
      </c>
      <c r="X2539" s="2">
        <v>1.005838280484047E-2</v>
      </c>
      <c r="Y2539" s="2">
        <v>-999</v>
      </c>
      <c r="Z2539" s="2">
        <v>-999</v>
      </c>
      <c r="AA2539" s="2">
        <v>-999</v>
      </c>
      <c r="AB2539" s="2">
        <v>-999</v>
      </c>
      <c r="AC2539" s="2">
        <v>-999</v>
      </c>
      <c r="AD2539" s="2">
        <v>-999</v>
      </c>
      <c r="AE2539" s="2">
        <v>-999</v>
      </c>
      <c r="AF2539" s="2">
        <v>-999</v>
      </c>
      <c r="AG2539" s="2">
        <v>-999</v>
      </c>
      <c r="AH2539" s="2">
        <v>-999</v>
      </c>
      <c r="AI2539" s="2">
        <v>-999</v>
      </c>
      <c r="AJ2539" s="2">
        <v>-999</v>
      </c>
      <c r="AK2539" s="2">
        <v>-999</v>
      </c>
      <c r="AL2539" s="2">
        <v>-999</v>
      </c>
      <c r="AM2539" s="2">
        <v>-999</v>
      </c>
      <c r="AN2539" s="2">
        <v>-999</v>
      </c>
      <c r="AO2539" s="2">
        <v>-999</v>
      </c>
      <c r="AP2539" s="2">
        <v>-999</v>
      </c>
      <c r="AQ2539" s="2">
        <v>-999</v>
      </c>
      <c r="AR2539" s="2">
        <v>-999</v>
      </c>
      <c r="AS2539" s="2">
        <v>-999</v>
      </c>
      <c r="AT2539" s="2">
        <v>-999</v>
      </c>
      <c r="AU2539" s="2">
        <v>-999</v>
      </c>
      <c r="AV2539" s="2">
        <v>-999</v>
      </c>
      <c r="AW2539" s="2">
        <v>-999</v>
      </c>
      <c r="AX2539" s="2">
        <v>-999</v>
      </c>
      <c r="AY2539" s="2">
        <v>-999</v>
      </c>
      <c r="AZ2539" s="2">
        <v>-999</v>
      </c>
      <c r="BA2539" s="2">
        <v>-999</v>
      </c>
      <c r="BB2539" s="2">
        <v>-999</v>
      </c>
      <c r="BC2539" s="2">
        <v>-999</v>
      </c>
      <c r="BD2539" s="2">
        <v>-999</v>
      </c>
      <c r="BE2539" s="2">
        <v>-999</v>
      </c>
      <c r="BF2539" s="2">
        <v>-999</v>
      </c>
      <c r="BG2539" s="2">
        <v>-999</v>
      </c>
      <c r="BH2539" s="2">
        <v>-999</v>
      </c>
      <c r="BI2539">
        <v>0</v>
      </c>
      <c r="BJ2539">
        <v>0.37493929949687949</v>
      </c>
      <c r="BK2539">
        <v>0.37493929949687949</v>
      </c>
      <c r="BL2539">
        <v>-999</v>
      </c>
      <c r="BM2539">
        <v>10.343935075874963</v>
      </c>
      <c r="BN2539">
        <f t="shared" si="250"/>
        <v>-999</v>
      </c>
      <c r="BO2539" t="s">
        <v>3748</v>
      </c>
      <c r="BP2539" t="s">
        <v>3748</v>
      </c>
      <c r="BQ2539">
        <v>3.7791246357232834E-2</v>
      </c>
      <c r="BR2539">
        <v>0.20833333333333334</v>
      </c>
      <c r="BS2539">
        <v>0.10344827586206896</v>
      </c>
      <c r="BT2539">
        <v>0.1111111111111111</v>
      </c>
      <c r="BU2539" t="s">
        <v>3748</v>
      </c>
      <c r="BY2539">
        <f t="shared" si="251"/>
        <v>-999</v>
      </c>
      <c r="CA2539">
        <f t="shared" si="252"/>
        <v>-999</v>
      </c>
    </row>
    <row r="2540" spans="1:82" x14ac:dyDescent="0.3">
      <c r="A2540">
        <v>0</v>
      </c>
      <c r="B2540" t="s">
        <v>1532</v>
      </c>
      <c r="C2540" t="s">
        <v>1565</v>
      </c>
      <c r="D2540">
        <v>48089</v>
      </c>
      <c r="E2540" s="2">
        <f>BO2540</f>
        <v>0.54691761931205118</v>
      </c>
      <c r="F2540" s="2" t="s">
        <v>1938</v>
      </c>
      <c r="G2540" s="3">
        <v>2070</v>
      </c>
      <c r="H2540" s="1">
        <v>0.37396017646219515</v>
      </c>
      <c r="I2540" s="1">
        <f t="shared" si="253"/>
        <v>-10.298664051626236</v>
      </c>
      <c r="J2540" s="1">
        <v>2.5256317856999999</v>
      </c>
      <c r="K2540" s="1">
        <v>-59.580699498400001</v>
      </c>
      <c r="L2540" s="2">
        <v>0.18435708452599997</v>
      </c>
      <c r="M2540" s="2">
        <v>-1.6532107557125407E-3</v>
      </c>
      <c r="N2540" s="7">
        <v>0</v>
      </c>
      <c r="O2540" s="2">
        <v>2.6814082452628449E-3</v>
      </c>
      <c r="P2540" s="3">
        <v>4489.146145857997</v>
      </c>
      <c r="Q2540" s="3">
        <v>158.970647391424</v>
      </c>
      <c r="R2540" s="3">
        <v>23324.820534469211</v>
      </c>
      <c r="S2540" s="3">
        <v>33.74537156921825</v>
      </c>
      <c r="T2540" s="3">
        <v>7480.6406282415846</v>
      </c>
      <c r="V2540">
        <v>48089</v>
      </c>
      <c r="W2540" s="2">
        <v>0.42146493903410209</v>
      </c>
      <c r="X2540" s="2">
        <v>1.0032116168323285E-2</v>
      </c>
      <c r="Y2540" s="2">
        <v>0.29096182031312057</v>
      </c>
      <c r="Z2540" s="2">
        <v>0.72024796606655539</v>
      </c>
      <c r="AA2540" s="2">
        <v>0.17173156721770003</v>
      </c>
      <c r="AB2540" s="2">
        <v>0.45506267305773229</v>
      </c>
      <c r="AC2540" s="2">
        <v>-1.6532107557125407E-3</v>
      </c>
      <c r="AD2540" s="2">
        <v>0</v>
      </c>
      <c r="AE2540" s="2">
        <v>2.6814082452628449E-3</v>
      </c>
      <c r="AF2540">
        <v>283028.2985770246</v>
      </c>
      <c r="AG2540">
        <v>409.3619515056314</v>
      </c>
      <c r="AH2540">
        <v>76938.312094438937</v>
      </c>
      <c r="AI2540">
        <v>12016.923162282643</v>
      </c>
      <c r="AJ2540">
        <v>3.1695687000265846</v>
      </c>
      <c r="AK2540">
        <v>306353.11911149381</v>
      </c>
      <c r="AL2540">
        <v>443.1073230748496</v>
      </c>
      <c r="AM2540">
        <v>83280.650262375886</v>
      </c>
      <c r="AN2540">
        <v>13155.225622587292</v>
      </c>
      <c r="AO2540">
        <v>3.4329285713478743</v>
      </c>
      <c r="AP2540">
        <v>23324.820534469211</v>
      </c>
      <c r="AQ2540">
        <v>33.745371569218207</v>
      </c>
      <c r="AR2540">
        <v>6342.3381679369486</v>
      </c>
      <c r="AS2540">
        <v>1138.3024603046488</v>
      </c>
      <c r="AT2540">
        <v>0.26335987132128968</v>
      </c>
      <c r="AU2540" s="3">
        <v>843690.12665255193</v>
      </c>
      <c r="AV2540" s="3">
        <v>29876.943470744227</v>
      </c>
      <c r="AW2540">
        <v>31163.513392732002</v>
      </c>
      <c r="AX2540">
        <v>5856870.7070300523</v>
      </c>
      <c r="AY2540">
        <v>1103.5693065160958</v>
      </c>
      <c r="AZ2540">
        <v>207404.81546663505</v>
      </c>
      <c r="BA2540">
        <v>35652.65953859</v>
      </c>
      <c r="BB2540">
        <v>6700560.8336826041</v>
      </c>
      <c r="BC2540">
        <v>1262.5399539075197</v>
      </c>
      <c r="BD2540">
        <v>237281.75893737926</v>
      </c>
      <c r="BE2540">
        <v>4489.146145857997</v>
      </c>
      <c r="BF2540">
        <v>843690.12665255193</v>
      </c>
      <c r="BG2540">
        <v>158.970647391424</v>
      </c>
      <c r="BH2540">
        <v>29876.943470744227</v>
      </c>
      <c r="BI2540">
        <v>0.50970589662841792</v>
      </c>
      <c r="BJ2540">
        <v>0.88366607309061307</v>
      </c>
      <c r="BK2540">
        <v>0.37396017646219515</v>
      </c>
      <c r="BL2540">
        <v>31.527427552631373</v>
      </c>
      <c r="BM2540">
        <v>21.228763501005137</v>
      </c>
      <c r="BN2540">
        <f t="shared" si="250"/>
        <v>-10.298664051626236</v>
      </c>
      <c r="BO2540">
        <v>0.54691761931205118</v>
      </c>
      <c r="BP2540">
        <v>3.3757664978767733E-3</v>
      </c>
      <c r="BQ2540">
        <v>0.4211455787560569</v>
      </c>
      <c r="BR2540">
        <v>0.1130952380952381</v>
      </c>
      <c r="BS2540">
        <v>0.17241379310344829</v>
      </c>
      <c r="BT2540">
        <v>0.16666666666666666</v>
      </c>
      <c r="BU2540">
        <v>0.29493111752647755</v>
      </c>
      <c r="BV2540">
        <v>0.72024796606655539</v>
      </c>
      <c r="BW2540">
        <v>0.17814477927147307</v>
      </c>
      <c r="BX2540">
        <v>0.45506267305773229</v>
      </c>
      <c r="BY2540">
        <f t="shared" si="251"/>
        <v>0.12514001990667764</v>
      </c>
      <c r="BZ2540">
        <v>0</v>
      </c>
      <c r="CA2540">
        <f t="shared" si="252"/>
        <v>1.4824342914244628E-3</v>
      </c>
      <c r="CC2540">
        <v>0.12514001990667764</v>
      </c>
      <c r="CD2540">
        <v>1.4824342914244628E-3</v>
      </c>
    </row>
    <row r="2541" spans="1:82" x14ac:dyDescent="0.3">
      <c r="A2541">
        <v>0</v>
      </c>
      <c r="B2541" t="s">
        <v>1532</v>
      </c>
      <c r="C2541" t="s">
        <v>1566</v>
      </c>
      <c r="D2541">
        <v>48091</v>
      </c>
      <c r="E2541" s="2">
        <f>BO2541</f>
        <v>0.42101745354173969</v>
      </c>
      <c r="F2541" s="2" t="s">
        <v>1935</v>
      </c>
      <c r="G2541" s="3">
        <v>55038</v>
      </c>
      <c r="H2541" s="1">
        <v>20.221952391753078</v>
      </c>
      <c r="I2541" s="1">
        <f t="shared" si="253"/>
        <v>-7.7916632873435958</v>
      </c>
      <c r="J2541" s="1">
        <v>2.5061599912100001</v>
      </c>
      <c r="K2541" s="1">
        <v>-43.717801396200002</v>
      </c>
      <c r="L2541" s="2">
        <v>0.17933077952900001</v>
      </c>
      <c r="M2541" s="2">
        <v>-6.6035378541966583E-3</v>
      </c>
      <c r="N2541" s="7">
        <v>0</v>
      </c>
      <c r="O2541" s="2">
        <v>1.9972021725317823E-2</v>
      </c>
      <c r="P2541" s="3">
        <v>591599.2051477799</v>
      </c>
      <c r="Q2541" s="3">
        <v>20949.843373971842</v>
      </c>
      <c r="R2541" s="3">
        <v>1290657.6070269533</v>
      </c>
      <c r="S2541" s="3">
        <v>1867.3308485199052</v>
      </c>
      <c r="T2541" s="3">
        <v>417399.352043955</v>
      </c>
      <c r="V2541">
        <v>48091</v>
      </c>
      <c r="W2541" s="2">
        <v>0.52118843267727577</v>
      </c>
      <c r="X2541" s="2">
        <v>0.54248818006127575</v>
      </c>
      <c r="Y2541" s="2">
        <v>0.20003510587867387</v>
      </c>
      <c r="Z2541" s="2">
        <v>0.71469508996779296</v>
      </c>
      <c r="AA2541" s="2">
        <v>0.1260093723687013</v>
      </c>
      <c r="AB2541" s="2">
        <v>0.44265586052096934</v>
      </c>
      <c r="AC2541" s="2">
        <v>-6.6035378541966583E-3</v>
      </c>
      <c r="AD2541" s="2">
        <v>0</v>
      </c>
      <c r="AE2541" s="2">
        <v>1.9972021725317823E-2</v>
      </c>
      <c r="AF2541">
        <v>957071.40727760235</v>
      </c>
      <c r="AG2541">
        <v>1384.6071841542775</v>
      </c>
      <c r="AH2541">
        <v>260232.63586381119</v>
      </c>
      <c r="AI2541">
        <v>47775.550682786765</v>
      </c>
      <c r="AJ2541">
        <v>10.796070453390417</v>
      </c>
      <c r="AK2541">
        <v>2247729.0143045555</v>
      </c>
      <c r="AL2541">
        <v>3251.938032674183</v>
      </c>
      <c r="AM2541">
        <v>611191.69075052696</v>
      </c>
      <c r="AN2541">
        <v>114215.84784002599</v>
      </c>
      <c r="AO2541">
        <v>25.383259048302726</v>
      </c>
      <c r="AP2541">
        <v>1290657.6070269533</v>
      </c>
      <c r="AQ2541">
        <v>1867.3308485199054</v>
      </c>
      <c r="AR2541">
        <v>350959.05488671578</v>
      </c>
      <c r="AS2541">
        <v>66440.297157239227</v>
      </c>
      <c r="AT2541">
        <v>14.587188594912309</v>
      </c>
      <c r="AU2541" s="3">
        <v>111185154.61547375</v>
      </c>
      <c r="AV2541" s="3">
        <v>3937313.5637042681</v>
      </c>
      <c r="AW2541">
        <v>317217.63521281997</v>
      </c>
      <c r="AX2541">
        <v>59617882.361897387</v>
      </c>
      <c r="AY2541">
        <v>11233.38184930496</v>
      </c>
      <c r="AZ2541">
        <v>2111201.7847583741</v>
      </c>
      <c r="BA2541">
        <v>908816.8403605998</v>
      </c>
      <c r="BB2541">
        <v>170803036.97737113</v>
      </c>
      <c r="BC2541">
        <v>32183.225223276801</v>
      </c>
      <c r="BD2541">
        <v>6048515.3484626422</v>
      </c>
      <c r="BE2541">
        <v>591599.2051477799</v>
      </c>
      <c r="BF2541">
        <v>111185154.61547375</v>
      </c>
      <c r="BG2541">
        <v>20949.843373971842</v>
      </c>
      <c r="BH2541">
        <v>3937313.5637042681</v>
      </c>
      <c r="BI2541">
        <v>7.7501363066518847</v>
      </c>
      <c r="BJ2541">
        <v>27.972088698404963</v>
      </c>
      <c r="BK2541">
        <v>20.221952391753078</v>
      </c>
      <c r="BL2541">
        <v>35.747826158553188</v>
      </c>
      <c r="BM2541">
        <v>27.956162871209592</v>
      </c>
      <c r="BN2541">
        <f t="shared" si="250"/>
        <v>-7.7916632873435958</v>
      </c>
      <c r="BO2541">
        <v>0.42101745354173969</v>
      </c>
      <c r="BP2541">
        <v>3.9513023906085819E-2</v>
      </c>
      <c r="BQ2541">
        <v>0.2234911909108046</v>
      </c>
      <c r="BR2541">
        <v>3.5714285714285712E-2</v>
      </c>
      <c r="BS2541">
        <v>0</v>
      </c>
      <c r="BT2541">
        <v>0.16666666666666666</v>
      </c>
      <c r="BU2541">
        <v>0.22313612223940854</v>
      </c>
      <c r="BV2541">
        <v>0.71469508996779296</v>
      </c>
      <c r="BW2541">
        <v>0.13071511656504284</v>
      </c>
      <c r="BX2541">
        <v>0.44265586052096934</v>
      </c>
      <c r="BY2541">
        <f t="shared" si="251"/>
        <v>7.7137390125289543E-2</v>
      </c>
      <c r="BZ2541">
        <v>0</v>
      </c>
      <c r="CA2541">
        <f t="shared" si="252"/>
        <v>1.1685363547328614E-2</v>
      </c>
      <c r="CC2541">
        <v>7.7137390125289543E-2</v>
      </c>
      <c r="CD2541">
        <v>1.1685363547328614E-2</v>
      </c>
    </row>
    <row r="2542" spans="1:82" x14ac:dyDescent="0.3">
      <c r="A2542">
        <v>0</v>
      </c>
      <c r="B2542" t="s">
        <v>1532</v>
      </c>
      <c r="C2542" t="s">
        <v>619</v>
      </c>
      <c r="D2542">
        <v>48093</v>
      </c>
      <c r="E2542" s="2">
        <f>BO2542</f>
        <v>0.47053281047975409</v>
      </c>
      <c r="F2542" s="2" t="s">
        <v>1936</v>
      </c>
      <c r="G2542" s="3">
        <v>1060</v>
      </c>
      <c r="H2542" s="1">
        <v>0.37539596243406043</v>
      </c>
      <c r="I2542" s="1">
        <f t="shared" si="253"/>
        <v>-10.473047559741456</v>
      </c>
      <c r="J2542" s="1">
        <v>2.5859355064599998</v>
      </c>
      <c r="K2542" s="1">
        <v>30.380145024499999</v>
      </c>
      <c r="L2542" s="2">
        <v>0.18529938993299999</v>
      </c>
      <c r="M2542" s="2">
        <v>1.0859268130319335E-4</v>
      </c>
      <c r="N2542" s="7">
        <v>0</v>
      </c>
      <c r="O2542" s="2">
        <v>3.0725238025852138E-2</v>
      </c>
      <c r="P2542" s="3">
        <v>10348.404602368002</v>
      </c>
      <c r="Q2542" s="3">
        <v>366.46001837670394</v>
      </c>
      <c r="R2542" s="3">
        <v>34741.526711573679</v>
      </c>
      <c r="S2542" s="3">
        <v>50.263679952822656</v>
      </c>
      <c r="T2542" s="3">
        <v>11789.412969756093</v>
      </c>
      <c r="V2542">
        <v>48093</v>
      </c>
      <c r="W2542" s="2">
        <v>0.41251345791003824</v>
      </c>
      <c r="X2542" s="2">
        <v>1.0070633562872803E-2</v>
      </c>
      <c r="Y2542" s="2">
        <v>0.29073593767911476</v>
      </c>
      <c r="Z2542" s="2">
        <v>0.73744510163855537</v>
      </c>
      <c r="AA2542" s="2">
        <v>8.7565771487770158E-2</v>
      </c>
      <c r="AB2542" s="2">
        <v>0.45738863746777214</v>
      </c>
      <c r="AC2542" s="2">
        <v>1.0859268130319335E-4</v>
      </c>
      <c r="AD2542" s="2">
        <v>0</v>
      </c>
      <c r="AE2542" s="2">
        <v>3.0725238025852138E-2</v>
      </c>
      <c r="AF2542">
        <v>72351.89895135822</v>
      </c>
      <c r="AG2542">
        <v>104.67050332000022</v>
      </c>
      <c r="AH2542">
        <v>19672.497216452713</v>
      </c>
      <c r="AI2542">
        <v>4713.4401446288321</v>
      </c>
      <c r="AJ2542">
        <v>0.81570914316249366</v>
      </c>
      <c r="AK2542">
        <v>107093.4256629319</v>
      </c>
      <c r="AL2542">
        <v>154.93418327282288</v>
      </c>
      <c r="AM2542">
        <v>29119.400332391338</v>
      </c>
      <c r="AN2542">
        <v>7055.9499984462973</v>
      </c>
      <c r="AO2542">
        <v>1.208231415145081</v>
      </c>
      <c r="AP2542">
        <v>34741.526711573679</v>
      </c>
      <c r="AQ2542">
        <v>50.263679952822656</v>
      </c>
      <c r="AR2542">
        <v>9446.903115938625</v>
      </c>
      <c r="AS2542">
        <v>2342.5098538174652</v>
      </c>
      <c r="AT2542">
        <v>0.39252227198258738</v>
      </c>
      <c r="AU2542" s="3">
        <v>1944879.1609690422</v>
      </c>
      <c r="AV2542" s="3">
        <v>68872.495853717744</v>
      </c>
      <c r="AW2542">
        <v>16051.060392238</v>
      </c>
      <c r="AX2542">
        <v>3016636.2901172098</v>
      </c>
      <c r="AY2542">
        <v>568.40374070406392</v>
      </c>
      <c r="AZ2542">
        <v>106825.79902792178</v>
      </c>
      <c r="BA2542">
        <v>26399.464994606002</v>
      </c>
      <c r="BB2542">
        <v>4961515.451086252</v>
      </c>
      <c r="BC2542">
        <v>934.86375908076786</v>
      </c>
      <c r="BD2542">
        <v>175698.29488163951</v>
      </c>
      <c r="BE2542">
        <v>10348.404602368002</v>
      </c>
      <c r="BF2542">
        <v>1944879.1609690422</v>
      </c>
      <c r="BG2542">
        <v>366.46001837670394</v>
      </c>
      <c r="BH2542">
        <v>68872.495853717744</v>
      </c>
      <c r="BI2542">
        <v>0.25978921322919274</v>
      </c>
      <c r="BJ2542">
        <v>0.63518517566325317</v>
      </c>
      <c r="BK2542">
        <v>0.37539596243406043</v>
      </c>
      <c r="BL2542">
        <v>32.733694505705316</v>
      </c>
      <c r="BM2542">
        <v>22.26064694596386</v>
      </c>
      <c r="BN2542">
        <f t="shared" si="250"/>
        <v>-10.473047559741456</v>
      </c>
      <c r="BO2542">
        <v>0.47053281047975409</v>
      </c>
      <c r="BP2542">
        <v>1.4802731213214133E-3</v>
      </c>
      <c r="BQ2542">
        <v>0.14247060450146762</v>
      </c>
      <c r="BR2542">
        <v>0.22023809523809523</v>
      </c>
      <c r="BS2542">
        <v>0.10344827586206896</v>
      </c>
      <c r="BT2542">
        <v>0.16666666666666666</v>
      </c>
      <c r="BU2542">
        <v>0.29992507816727426</v>
      </c>
      <c r="BV2542">
        <v>0.73744510163855537</v>
      </c>
      <c r="BW2542">
        <v>9.0835862539180662E-2</v>
      </c>
      <c r="BX2542">
        <v>0.45738863746777214</v>
      </c>
      <c r="BY2542">
        <f t="shared" si="251"/>
        <v>3.4635935558766311E-2</v>
      </c>
      <c r="BZ2542">
        <v>0</v>
      </c>
      <c r="CA2542">
        <f t="shared" si="252"/>
        <v>1.7639973348781045E-2</v>
      </c>
      <c r="CC2542">
        <v>3.4635935558766311E-2</v>
      </c>
      <c r="CD2542">
        <v>1.7639973348781045E-2</v>
      </c>
    </row>
    <row r="2543" spans="1:82" x14ac:dyDescent="0.3">
      <c r="A2543">
        <v>1</v>
      </c>
      <c r="B2543" t="s">
        <v>1532</v>
      </c>
      <c r="C2543" t="s">
        <v>1567</v>
      </c>
      <c r="D2543">
        <v>48095</v>
      </c>
      <c r="E2543" s="2">
        <v>0</v>
      </c>
      <c r="F2543" s="2" t="s">
        <v>1954</v>
      </c>
      <c r="G2543" s="3">
        <v>-999</v>
      </c>
      <c r="H2543" s="1">
        <v>0.37522255448225117</v>
      </c>
      <c r="I2543" s="1">
        <f t="shared" si="253"/>
        <v>-999</v>
      </c>
      <c r="J2543" s="1">
        <v>-999</v>
      </c>
      <c r="K2543" s="1">
        <v>-999</v>
      </c>
      <c r="L2543" s="2">
        <v>-999</v>
      </c>
      <c r="M2543" s="2">
        <v>-999</v>
      </c>
      <c r="N2543" s="7">
        <v>-999</v>
      </c>
      <c r="O2543" s="2">
        <v>-999</v>
      </c>
      <c r="P2543" s="3">
        <v>-999</v>
      </c>
      <c r="Q2543" s="3">
        <v>-999</v>
      </c>
      <c r="R2543" s="3">
        <v>-999</v>
      </c>
      <c r="S2543" s="3">
        <v>-999</v>
      </c>
      <c r="T2543" s="3">
        <v>-999</v>
      </c>
      <c r="V2543">
        <v>48095</v>
      </c>
      <c r="W2543" s="2">
        <v>-999</v>
      </c>
      <c r="X2543" s="2">
        <v>1.0065981600373695E-2</v>
      </c>
      <c r="Y2543" s="2">
        <v>-999</v>
      </c>
      <c r="Z2543" s="2">
        <v>-999</v>
      </c>
      <c r="AA2543" s="2">
        <v>-999</v>
      </c>
      <c r="AB2543" s="2">
        <v>-999</v>
      </c>
      <c r="AC2543" s="2">
        <v>-999</v>
      </c>
      <c r="AD2543" s="2">
        <v>-999</v>
      </c>
      <c r="AE2543" s="2">
        <v>-999</v>
      </c>
      <c r="AF2543" s="2">
        <v>-999</v>
      </c>
      <c r="AG2543" s="2">
        <v>-999</v>
      </c>
      <c r="AH2543" s="2">
        <v>-999</v>
      </c>
      <c r="AI2543" s="2">
        <v>-999</v>
      </c>
      <c r="AJ2543" s="2">
        <v>-999</v>
      </c>
      <c r="AK2543" s="2">
        <v>-999</v>
      </c>
      <c r="AL2543" s="2">
        <v>-999</v>
      </c>
      <c r="AM2543" s="2">
        <v>-999</v>
      </c>
      <c r="AN2543" s="2">
        <v>-999</v>
      </c>
      <c r="AO2543" s="2">
        <v>-999</v>
      </c>
      <c r="AP2543" s="2">
        <v>-999</v>
      </c>
      <c r="AQ2543" s="2">
        <v>-999</v>
      </c>
      <c r="AR2543" s="2">
        <v>-999</v>
      </c>
      <c r="AS2543" s="2">
        <v>-999</v>
      </c>
      <c r="AT2543" s="2">
        <v>-999</v>
      </c>
      <c r="AU2543" s="2">
        <v>-999</v>
      </c>
      <c r="AV2543" s="2">
        <v>-999</v>
      </c>
      <c r="AW2543" s="2">
        <v>-999</v>
      </c>
      <c r="AX2543" s="2">
        <v>-999</v>
      </c>
      <c r="AY2543" s="2">
        <v>-999</v>
      </c>
      <c r="AZ2543" s="2">
        <v>-999</v>
      </c>
      <c r="BA2543" s="2">
        <v>-999</v>
      </c>
      <c r="BB2543" s="2">
        <v>-999</v>
      </c>
      <c r="BC2543" s="2">
        <v>-999</v>
      </c>
      <c r="BD2543" s="2">
        <v>-999</v>
      </c>
      <c r="BE2543" s="2">
        <v>-999</v>
      </c>
      <c r="BF2543" s="2">
        <v>-999</v>
      </c>
      <c r="BG2543" s="2">
        <v>-999</v>
      </c>
      <c r="BH2543" s="2">
        <v>-999</v>
      </c>
      <c r="BI2543">
        <v>0</v>
      </c>
      <c r="BJ2543">
        <v>0.37522255448225117</v>
      </c>
      <c r="BK2543">
        <v>0.37522255448225117</v>
      </c>
      <c r="BL2543">
        <v>-999</v>
      </c>
      <c r="BM2543">
        <v>17.764396379065445</v>
      </c>
      <c r="BN2543">
        <f t="shared" si="250"/>
        <v>-999</v>
      </c>
      <c r="BO2543" t="s">
        <v>3748</v>
      </c>
      <c r="BP2543" t="s">
        <v>3748</v>
      </c>
      <c r="BQ2543">
        <v>0.12132323768971698</v>
      </c>
      <c r="BR2543">
        <v>2.2959183673469385E-2</v>
      </c>
      <c r="BS2543">
        <v>0.17241379310344829</v>
      </c>
      <c r="BT2543">
        <v>0.16666666666666666</v>
      </c>
      <c r="BU2543" t="s">
        <v>3748</v>
      </c>
      <c r="BY2543">
        <f t="shared" si="251"/>
        <v>-999</v>
      </c>
      <c r="CA2543">
        <f t="shared" si="252"/>
        <v>-999</v>
      </c>
    </row>
    <row r="2544" spans="1:82" x14ac:dyDescent="0.3">
      <c r="A2544">
        <v>0</v>
      </c>
      <c r="B2544" t="s">
        <v>1532</v>
      </c>
      <c r="C2544" t="s">
        <v>1568</v>
      </c>
      <c r="D2544">
        <v>48097</v>
      </c>
      <c r="E2544" s="2">
        <f>BO2544</f>
        <v>0.52194767805665454</v>
      </c>
      <c r="F2544" s="2" t="s">
        <v>1937</v>
      </c>
      <c r="G2544" s="3">
        <v>7470</v>
      </c>
      <c r="H2544" s="1">
        <v>1.1533641179148406</v>
      </c>
      <c r="I2544" s="1">
        <f t="shared" si="253"/>
        <v>-8.8075268975133021</v>
      </c>
      <c r="J2544" s="1">
        <v>2.73340123437</v>
      </c>
      <c r="K2544" s="1">
        <v>57.562832313199998</v>
      </c>
      <c r="L2544" s="2">
        <v>0.20275924142300006</v>
      </c>
      <c r="M2544" s="2">
        <v>2.4420961981263165E-3</v>
      </c>
      <c r="N2544" s="7">
        <v>0</v>
      </c>
      <c r="O2544" s="2">
        <v>3.9195586978290155E-2</v>
      </c>
      <c r="P2544" s="3">
        <v>13944.959127608008</v>
      </c>
      <c r="Q2544" s="3">
        <v>493.82201165542398</v>
      </c>
      <c r="R2544" s="3">
        <v>24286.123662181431</v>
      </c>
      <c r="S2544" s="3">
        <v>35.164320540369921</v>
      </c>
      <c r="T2544" s="3">
        <v>8174.9014526779865</v>
      </c>
      <c r="V2544">
        <v>48097</v>
      </c>
      <c r="W2544" s="2">
        <v>0.46009003125719039</v>
      </c>
      <c r="X2544" s="2">
        <v>3.0940949180098366E-2</v>
      </c>
      <c r="Y2544" s="2">
        <v>0.28171375255837416</v>
      </c>
      <c r="Z2544" s="2">
        <v>0.77949869440416286</v>
      </c>
      <c r="AA2544" s="2">
        <v>0.16591539692985585</v>
      </c>
      <c r="AB2544" s="2">
        <v>0.50048612249612712</v>
      </c>
      <c r="AC2544" s="2">
        <v>2.4420961981263165E-3</v>
      </c>
      <c r="AD2544" s="2">
        <v>0</v>
      </c>
      <c r="AE2544" s="2">
        <v>3.9195586978290155E-2</v>
      </c>
      <c r="AF2544">
        <v>186347.77709403585</v>
      </c>
      <c r="AG2544">
        <v>269.61308984215526</v>
      </c>
      <c r="AH2544">
        <v>50672.945970496214</v>
      </c>
      <c r="AI2544">
        <v>8951.3916773455603</v>
      </c>
      <c r="AJ2544">
        <v>2.1070767736364191</v>
      </c>
      <c r="AK2544">
        <v>210633.90075621728</v>
      </c>
      <c r="AL2544">
        <v>304.7774103825252</v>
      </c>
      <c r="AM2544">
        <v>57281.97120689915</v>
      </c>
      <c r="AN2544">
        <v>10517.267893620605</v>
      </c>
      <c r="AO2544">
        <v>2.3878841874615127</v>
      </c>
      <c r="AP2544">
        <v>24286.123662181431</v>
      </c>
      <c r="AQ2544">
        <v>35.164320540369943</v>
      </c>
      <c r="AR2544">
        <v>6609.0252364029366</v>
      </c>
      <c r="AS2544">
        <v>1565.8762162750445</v>
      </c>
      <c r="AT2544">
        <v>0.28080741382509355</v>
      </c>
      <c r="AU2544" s="3">
        <v>2620815.618442649</v>
      </c>
      <c r="AV2544" s="3">
        <v>92808.908870520376</v>
      </c>
      <c r="AW2544">
        <v>41599.768172137999</v>
      </c>
      <c r="AX2544">
        <v>7818260.4302716153</v>
      </c>
      <c r="AY2544">
        <v>1473.140295011264</v>
      </c>
      <c r="AZ2544">
        <v>276861.98704441695</v>
      </c>
      <c r="BA2544">
        <v>55544.72729974601</v>
      </c>
      <c r="BB2544">
        <v>10439076.048714265</v>
      </c>
      <c r="BC2544">
        <v>1966.9623066666879</v>
      </c>
      <c r="BD2544">
        <v>369670.89591493731</v>
      </c>
      <c r="BE2544">
        <v>13944.959127608008</v>
      </c>
      <c r="BF2544">
        <v>2620815.618442649</v>
      </c>
      <c r="BG2544">
        <v>493.82201165542398</v>
      </c>
      <c r="BH2544">
        <v>92808.908870520376</v>
      </c>
      <c r="BI2544">
        <v>0.91589790677876626</v>
      </c>
      <c r="BJ2544">
        <v>2.0692620246936069</v>
      </c>
      <c r="BK2544">
        <v>1.1533641179148406</v>
      </c>
      <c r="BL2544">
        <v>25.382848818493297</v>
      </c>
      <c r="BM2544">
        <v>16.575321920979995</v>
      </c>
      <c r="BN2544">
        <f t="shared" si="250"/>
        <v>-8.8075268975133021</v>
      </c>
      <c r="BO2544">
        <v>0.52194767805665454</v>
      </c>
      <c r="BP2544">
        <v>5.7890175032030596E-3</v>
      </c>
      <c r="BQ2544">
        <v>0.11555367168820535</v>
      </c>
      <c r="BR2544">
        <v>0.27976190476190477</v>
      </c>
      <c r="BS2544">
        <v>0.17241379310344829</v>
      </c>
      <c r="BT2544">
        <v>0.1111111111111111</v>
      </c>
      <c r="BU2544">
        <v>0.25222822470045764</v>
      </c>
      <c r="BV2544">
        <v>0.77949869440416286</v>
      </c>
      <c r="BW2544">
        <v>0.17211140760358493</v>
      </c>
      <c r="BX2544">
        <v>0.50048612249612712</v>
      </c>
      <c r="BY2544">
        <f t="shared" si="251"/>
        <v>0.12167264373248499</v>
      </c>
      <c r="BZ2544">
        <v>0</v>
      </c>
      <c r="CA2544">
        <f t="shared" si="252"/>
        <v>2.004472262326017E-2</v>
      </c>
      <c r="CC2544">
        <v>0.12167264373248499</v>
      </c>
      <c r="CD2544">
        <v>2.004472262326017E-2</v>
      </c>
    </row>
    <row r="2545" spans="1:82" x14ac:dyDescent="0.3">
      <c r="A2545">
        <v>0</v>
      </c>
      <c r="B2545" t="s">
        <v>1532</v>
      </c>
      <c r="C2545" t="s">
        <v>1569</v>
      </c>
      <c r="D2545">
        <v>48099</v>
      </c>
      <c r="E2545" s="2">
        <f>BO2545</f>
        <v>0.42114266331810396</v>
      </c>
      <c r="F2545" s="2" t="s">
        <v>1935</v>
      </c>
      <c r="G2545" s="3">
        <v>25183</v>
      </c>
      <c r="H2545" s="1">
        <v>6.534601059190063</v>
      </c>
      <c r="I2545" s="1">
        <f t="shared" si="253"/>
        <v>-3.2328535937170457</v>
      </c>
      <c r="J2545" s="1">
        <v>2.6632247477600002</v>
      </c>
      <c r="K2545" s="1">
        <v>24.652240697700002</v>
      </c>
      <c r="L2545" s="2">
        <v>0.17336362651999992</v>
      </c>
      <c r="M2545" s="2">
        <v>5.4963819821041626E-4</v>
      </c>
      <c r="N2545" s="7">
        <v>0</v>
      </c>
      <c r="O2545" s="2">
        <v>3.3275053391014844E-2</v>
      </c>
      <c r="P2545" s="3">
        <v>334406.47262183001</v>
      </c>
      <c r="Q2545" s="3">
        <v>11842.076804210239</v>
      </c>
      <c r="R2545" s="3">
        <v>710992.21211086772</v>
      </c>
      <c r="S2545" s="3">
        <v>1028.6974047124279</v>
      </c>
      <c r="T2545" s="3">
        <v>-313772.65159313171</v>
      </c>
      <c r="V2545">
        <v>48099</v>
      </c>
      <c r="W2545" s="2">
        <v>0.39892432821766854</v>
      </c>
      <c r="X2545" s="2">
        <v>0.17530175956067437</v>
      </c>
      <c r="Y2545" s="2">
        <v>9.3274523347422048E-2</v>
      </c>
      <c r="Z2545" s="2">
        <v>0.75948608922840866</v>
      </c>
      <c r="AA2545" s="2">
        <v>7.1056029319657071E-2</v>
      </c>
      <c r="AB2545" s="2">
        <v>0.42792668097356168</v>
      </c>
      <c r="AC2545" s="2">
        <v>5.4963819821041626E-4</v>
      </c>
      <c r="AD2545" s="2">
        <v>0</v>
      </c>
      <c r="AE2545" s="2">
        <v>3.3275053391014844E-2</v>
      </c>
      <c r="AF2545">
        <v>478118.33428637427</v>
      </c>
      <c r="AG2545">
        <v>691.71680824999464</v>
      </c>
      <c r="AH2545">
        <v>130006.03372728244</v>
      </c>
      <c r="AI2545">
        <v>-329829.53382759937</v>
      </c>
      <c r="AJ2545">
        <v>5.3973122997524445</v>
      </c>
      <c r="AK2545">
        <v>1189110.546397242</v>
      </c>
      <c r="AL2545">
        <v>1720.4142129624227</v>
      </c>
      <c r="AM2545">
        <v>323346.52783867856</v>
      </c>
      <c r="AN2545">
        <v>-836942.67953212711</v>
      </c>
      <c r="AO2545">
        <v>13.440013038300473</v>
      </c>
      <c r="AP2545">
        <v>710992.21211086772</v>
      </c>
      <c r="AQ2545">
        <v>1028.6974047124281</v>
      </c>
      <c r="AR2545">
        <v>193340.49411139614</v>
      </c>
      <c r="AS2545">
        <v>-507113.14570452773</v>
      </c>
      <c r="AT2545">
        <v>8.042700738548028</v>
      </c>
      <c r="AU2545" s="3">
        <v>62848352.464546733</v>
      </c>
      <c r="AV2545" s="3">
        <v>2225599.9145832723</v>
      </c>
      <c r="AW2545">
        <v>152145.67629989001</v>
      </c>
      <c r="AX2545">
        <v>28594258.403801329</v>
      </c>
      <c r="AY2545">
        <v>5387.81671911392</v>
      </c>
      <c r="AZ2545">
        <v>1012586.2741902701</v>
      </c>
      <c r="BA2545">
        <v>486552.14892171999</v>
      </c>
      <c r="BB2545">
        <v>91442610.868348047</v>
      </c>
      <c r="BC2545">
        <v>17229.893523324157</v>
      </c>
      <c r="BD2545">
        <v>3238186.1887735422</v>
      </c>
      <c r="BE2545">
        <v>334406.47262183001</v>
      </c>
      <c r="BF2545">
        <v>62848352.464546733</v>
      </c>
      <c r="BG2545">
        <v>11842.076804210239</v>
      </c>
      <c r="BH2545">
        <v>2225599.9145832723</v>
      </c>
      <c r="BI2545">
        <v>2.4875225987455849</v>
      </c>
      <c r="BJ2545">
        <v>9.0221236579356479</v>
      </c>
      <c r="BK2545">
        <v>6.534601059190063</v>
      </c>
      <c r="BL2545">
        <v>29.059846454129353</v>
      </c>
      <c r="BM2545">
        <v>25.826992860412307</v>
      </c>
      <c r="BN2545">
        <f t="shared" si="250"/>
        <v>-3.2328535937170457</v>
      </c>
      <c r="BO2545">
        <v>0.42114266331810396</v>
      </c>
      <c r="BP2545">
        <v>1.2686069914130117E-2</v>
      </c>
      <c r="BQ2545">
        <v>0.18336835910255422</v>
      </c>
      <c r="BR2545">
        <v>0.14443277310924371</v>
      </c>
      <c r="BS2545">
        <v>0.13793103448275862</v>
      </c>
      <c r="BT2545">
        <v>0.16666666666666666</v>
      </c>
      <c r="BU2545">
        <v>9.258182599362462E-2</v>
      </c>
      <c r="BV2545">
        <v>0.75948608922840866</v>
      </c>
      <c r="BW2545">
        <v>7.3709573983046756E-2</v>
      </c>
      <c r="BX2545">
        <v>0.42792668097356168</v>
      </c>
      <c r="BY2545">
        <f t="shared" si="251"/>
        <v>2.0358510267786643E-2</v>
      </c>
      <c r="BZ2545">
        <v>0</v>
      </c>
      <c r="CA2545">
        <f t="shared" si="252"/>
        <v>2.0054592439730991E-2</v>
      </c>
      <c r="CC2545">
        <v>2.0358510267786643E-2</v>
      </c>
      <c r="CD2545">
        <v>2.0054592439730991E-2</v>
      </c>
    </row>
    <row r="2546" spans="1:82" x14ac:dyDescent="0.3">
      <c r="A2546">
        <v>1</v>
      </c>
      <c r="B2546" t="s">
        <v>1532</v>
      </c>
      <c r="C2546" t="s">
        <v>1570</v>
      </c>
      <c r="D2546">
        <v>48101</v>
      </c>
      <c r="E2546" s="2">
        <v>0</v>
      </c>
      <c r="F2546" s="2" t="s">
        <v>1954</v>
      </c>
      <c r="G2546" s="3">
        <v>-999</v>
      </c>
      <c r="H2546" s="1">
        <v>0.3748626477854905</v>
      </c>
      <c r="I2546" s="1">
        <f t="shared" si="253"/>
        <v>-999</v>
      </c>
      <c r="J2546" s="1">
        <v>-999</v>
      </c>
      <c r="K2546" s="1">
        <v>-999</v>
      </c>
      <c r="L2546" s="2">
        <v>-999</v>
      </c>
      <c r="M2546" s="2">
        <v>-999</v>
      </c>
      <c r="N2546" s="7">
        <v>-999</v>
      </c>
      <c r="O2546" s="2">
        <v>-999</v>
      </c>
      <c r="P2546" s="3">
        <v>-999</v>
      </c>
      <c r="Q2546" s="3">
        <v>-999</v>
      </c>
      <c r="R2546" s="3">
        <v>-999</v>
      </c>
      <c r="S2546" s="3">
        <v>-999</v>
      </c>
      <c r="T2546" s="3">
        <v>-999</v>
      </c>
      <c r="V2546">
        <v>48101</v>
      </c>
      <c r="W2546" s="2">
        <v>-999</v>
      </c>
      <c r="X2546" s="2">
        <v>1.0056326492640518E-2</v>
      </c>
      <c r="Y2546" s="2">
        <v>-999</v>
      </c>
      <c r="Z2546" s="2">
        <v>-999</v>
      </c>
      <c r="AA2546" s="2">
        <v>-999</v>
      </c>
      <c r="AB2546" s="2">
        <v>-999</v>
      </c>
      <c r="AC2546" s="2">
        <v>-999</v>
      </c>
      <c r="AD2546" s="2">
        <v>-999</v>
      </c>
      <c r="AE2546" s="2">
        <v>-999</v>
      </c>
      <c r="AF2546" s="2">
        <v>-999</v>
      </c>
      <c r="AG2546" s="2">
        <v>-999</v>
      </c>
      <c r="AH2546" s="2">
        <v>-999</v>
      </c>
      <c r="AI2546" s="2">
        <v>-999</v>
      </c>
      <c r="AJ2546" s="2">
        <v>-999</v>
      </c>
      <c r="AK2546" s="2">
        <v>-999</v>
      </c>
      <c r="AL2546" s="2">
        <v>-999</v>
      </c>
      <c r="AM2546" s="2">
        <v>-999</v>
      </c>
      <c r="AN2546" s="2">
        <v>-999</v>
      </c>
      <c r="AO2546" s="2">
        <v>-999</v>
      </c>
      <c r="AP2546" s="2">
        <v>-999</v>
      </c>
      <c r="AQ2546" s="2">
        <v>-999</v>
      </c>
      <c r="AR2546" s="2">
        <v>-999</v>
      </c>
      <c r="AS2546" s="2">
        <v>-999</v>
      </c>
      <c r="AT2546" s="2">
        <v>-999</v>
      </c>
      <c r="AU2546" s="2">
        <v>-999</v>
      </c>
      <c r="AV2546" s="2">
        <v>-999</v>
      </c>
      <c r="AW2546" s="2">
        <v>-999</v>
      </c>
      <c r="AX2546" s="2">
        <v>-999</v>
      </c>
      <c r="AY2546" s="2">
        <v>-999</v>
      </c>
      <c r="AZ2546" s="2">
        <v>-999</v>
      </c>
      <c r="BA2546" s="2">
        <v>-999</v>
      </c>
      <c r="BB2546" s="2">
        <v>-999</v>
      </c>
      <c r="BC2546" s="2">
        <v>-999</v>
      </c>
      <c r="BD2546" s="2">
        <v>-999</v>
      </c>
      <c r="BE2546" s="2">
        <v>-999</v>
      </c>
      <c r="BF2546" s="2">
        <v>-999</v>
      </c>
      <c r="BG2546" s="2">
        <v>-999</v>
      </c>
      <c r="BH2546" s="2">
        <v>-999</v>
      </c>
      <c r="BI2546">
        <v>0</v>
      </c>
      <c r="BJ2546">
        <v>0.3748626477854905</v>
      </c>
      <c r="BK2546">
        <v>0.3748626477854905</v>
      </c>
      <c r="BL2546">
        <v>-999</v>
      </c>
      <c r="BM2546">
        <v>10.343935075874963</v>
      </c>
      <c r="BN2546">
        <f t="shared" si="250"/>
        <v>-999</v>
      </c>
      <c r="BO2546" t="s">
        <v>3748</v>
      </c>
      <c r="BP2546" t="s">
        <v>3748</v>
      </c>
      <c r="BQ2546">
        <v>5.5298838721543446E-2</v>
      </c>
      <c r="BR2546">
        <v>9.2517006802721083E-2</v>
      </c>
      <c r="BS2546">
        <v>6.8965517241379309E-2</v>
      </c>
      <c r="BT2546">
        <v>0.1111111111111111</v>
      </c>
      <c r="BU2546" t="s">
        <v>3748</v>
      </c>
      <c r="BY2546">
        <f t="shared" si="251"/>
        <v>-999</v>
      </c>
      <c r="CA2546">
        <f t="shared" si="252"/>
        <v>-999</v>
      </c>
    </row>
    <row r="2547" spans="1:82" x14ac:dyDescent="0.3">
      <c r="A2547">
        <v>0</v>
      </c>
      <c r="B2547" t="s">
        <v>1532</v>
      </c>
      <c r="C2547" t="s">
        <v>1571</v>
      </c>
      <c r="D2547">
        <v>48103</v>
      </c>
      <c r="E2547" s="2">
        <f>BO2547</f>
        <v>0.35090779241048431</v>
      </c>
      <c r="F2547" s="2" t="s">
        <v>1934</v>
      </c>
      <c r="G2547" s="3">
        <v>637</v>
      </c>
      <c r="H2547" s="1">
        <v>0.37501519816552581</v>
      </c>
      <c r="I2547" s="1">
        <f t="shared" si="253"/>
        <v>-8.1727164307260036</v>
      </c>
      <c r="J2547" s="1">
        <v>2.7033225486800001</v>
      </c>
      <c r="K2547" s="1">
        <v>41.158735561599997</v>
      </c>
      <c r="L2547" s="2">
        <v>0.102953632026</v>
      </c>
      <c r="M2547" s="2">
        <v>0</v>
      </c>
      <c r="N2547" s="7">
        <v>0</v>
      </c>
      <c r="O2547" s="2">
        <v>1.1654901519322579E-3</v>
      </c>
      <c r="P2547" s="3">
        <v>936.41910388889914</v>
      </c>
      <c r="Q2547" s="3">
        <v>33.160682753059163</v>
      </c>
      <c r="R2547" s="3">
        <v>-8189.4612227360049</v>
      </c>
      <c r="S2547" s="3">
        <v>-11.848963714422867</v>
      </c>
      <c r="T2547" s="3">
        <v>-2151.8095739061628</v>
      </c>
      <c r="V2547">
        <v>48103</v>
      </c>
      <c r="W2547" s="2">
        <v>0.37302247924741694</v>
      </c>
      <c r="X2547" s="2">
        <v>1.0060418915391289E-2</v>
      </c>
      <c r="Y2547" s="2">
        <v>0.30461520048801261</v>
      </c>
      <c r="Z2547" s="2">
        <v>0.77092099423708438</v>
      </c>
      <c r="AA2547" s="2">
        <v>0.11863328598353</v>
      </c>
      <c r="AB2547" s="2">
        <v>0.25412831359972166</v>
      </c>
      <c r="AC2547" s="2">
        <v>0</v>
      </c>
      <c r="AD2547" s="2">
        <v>0</v>
      </c>
      <c r="AE2547" s="2">
        <v>1.1654901519322579E-3</v>
      </c>
      <c r="AF2547">
        <v>40121.741345178547</v>
      </c>
      <c r="AG2547">
        <v>58.048087126694888</v>
      </c>
      <c r="AH2547">
        <v>10909.958356931951</v>
      </c>
      <c r="AI2547">
        <v>-360.30077044159509</v>
      </c>
      <c r="AJ2547">
        <v>0.45339611381814066</v>
      </c>
      <c r="AK2547">
        <v>31932.280122442542</v>
      </c>
      <c r="AL2547">
        <v>46.199123412272023</v>
      </c>
      <c r="AM2547">
        <v>8682.9822911228457</v>
      </c>
      <c r="AN2547">
        <v>-285.1342785386521</v>
      </c>
      <c r="AO2547">
        <v>0.36074313574618477</v>
      </c>
      <c r="AP2547">
        <v>-8189.4612227360049</v>
      </c>
      <c r="AQ2547">
        <v>-11.848963714422865</v>
      </c>
      <c r="AR2547">
        <v>-2226.9760658091054</v>
      </c>
      <c r="AS2547">
        <v>75.166491902942994</v>
      </c>
      <c r="AT2547">
        <v>-9.2652978071955883E-2</v>
      </c>
      <c r="AU2547" s="3">
        <v>175990.60638487971</v>
      </c>
      <c r="AV2547" s="3">
        <v>6232.2187166099393</v>
      </c>
      <c r="AW2547">
        <v>4772.8561980700006</v>
      </c>
      <c r="AX2547">
        <v>897010.59386527585</v>
      </c>
      <c r="AY2547">
        <v>169.01745121696001</v>
      </c>
      <c r="AZ2547">
        <v>31765.139781715465</v>
      </c>
      <c r="BA2547">
        <v>5709.2753019588999</v>
      </c>
      <c r="BB2547">
        <v>1073001.2002501558</v>
      </c>
      <c r="BC2547">
        <v>202.17813397001919</v>
      </c>
      <c r="BD2547">
        <v>37997.358498325404</v>
      </c>
      <c r="BE2547">
        <v>936.41910388889914</v>
      </c>
      <c r="BF2547">
        <v>175990.60638487971</v>
      </c>
      <c r="BG2547">
        <v>33.160682753059163</v>
      </c>
      <c r="BH2547">
        <v>6232.2187166099393</v>
      </c>
      <c r="BI2547">
        <v>0.17022597730674111</v>
      </c>
      <c r="BJ2547">
        <v>0.54524117547226691</v>
      </c>
      <c r="BK2547">
        <v>0.37501519816552581</v>
      </c>
      <c r="BL2547">
        <v>17.916847175222038</v>
      </c>
      <c r="BM2547">
        <v>9.7441307444960348</v>
      </c>
      <c r="BN2547">
        <f t="shared" si="250"/>
        <v>-8.1727164307260036</v>
      </c>
      <c r="BO2547">
        <v>0.35090779241048431</v>
      </c>
      <c r="BP2547">
        <v>7.2335198066592955E-4</v>
      </c>
      <c r="BQ2547">
        <v>5.6273499240422638E-2</v>
      </c>
      <c r="BR2547">
        <v>5.9523809523809521E-2</v>
      </c>
      <c r="BS2547">
        <v>6.8965517241379309E-2</v>
      </c>
      <c r="BT2547">
        <v>0.1111111111111111</v>
      </c>
      <c r="BU2547">
        <v>0.23404864728648048</v>
      </c>
      <c r="BV2547">
        <v>0.77092099423708438</v>
      </c>
      <c r="BW2547">
        <v>0.12306357467171163</v>
      </c>
      <c r="BX2547">
        <v>0.25412831359972166</v>
      </c>
      <c r="BY2547">
        <f t="shared" si="251"/>
        <v>0</v>
      </c>
      <c r="BZ2547">
        <v>0</v>
      </c>
      <c r="CA2547">
        <f t="shared" si="252"/>
        <v>1.2490545919266521E-3</v>
      </c>
      <c r="CC2547">
        <v>0</v>
      </c>
      <c r="CD2547">
        <v>1.2490545919266521E-3</v>
      </c>
    </row>
    <row r="2548" spans="1:82" x14ac:dyDescent="0.3">
      <c r="A2548">
        <v>0</v>
      </c>
      <c r="B2548" t="s">
        <v>1532</v>
      </c>
      <c r="C2548" t="s">
        <v>1510</v>
      </c>
      <c r="D2548">
        <v>48105</v>
      </c>
      <c r="E2548" s="2">
        <f>BO2548</f>
        <v>0.41769155611852998</v>
      </c>
      <c r="F2548" s="2" t="s">
        <v>1935</v>
      </c>
      <c r="G2548" s="3">
        <v>350</v>
      </c>
      <c r="H2548" s="1">
        <v>0.3752222075426731</v>
      </c>
      <c r="I2548" s="1">
        <f t="shared" si="253"/>
        <v>-11.601298581464381</v>
      </c>
      <c r="J2548" s="1">
        <v>2.6966848913299999</v>
      </c>
      <c r="K2548" s="1">
        <v>31.887581629100001</v>
      </c>
      <c r="L2548" s="2">
        <v>0.13647976444299997</v>
      </c>
      <c r="M2548" s="2">
        <v>2.800630011467075E-4</v>
      </c>
      <c r="N2548" s="7">
        <v>0</v>
      </c>
      <c r="O2548" s="2">
        <v>7.2026312150196177E-3</v>
      </c>
      <c r="P2548" s="3">
        <v>28283.125173126005</v>
      </c>
      <c r="Q2548" s="3">
        <v>1001.5683546353282</v>
      </c>
      <c r="R2548" s="3">
        <v>210343.32400067488</v>
      </c>
      <c r="S2548" s="3">
        <v>304.30977616189153</v>
      </c>
      <c r="T2548" s="3">
        <v>63731.7829088746</v>
      </c>
      <c r="V2548">
        <v>48105</v>
      </c>
      <c r="W2548" s="2">
        <v>0.40020824978804476</v>
      </c>
      <c r="X2548" s="2">
        <v>1.006597229313092E-2</v>
      </c>
      <c r="Y2548" s="2">
        <v>0.35052246833696904</v>
      </c>
      <c r="Z2548" s="2">
        <v>0.76902809788027859</v>
      </c>
      <c r="AA2548" s="2">
        <v>9.1910709576256994E-2</v>
      </c>
      <c r="AB2548" s="2">
        <v>0.33688342699389051</v>
      </c>
      <c r="AC2548" s="2">
        <v>2.800630011467075E-4</v>
      </c>
      <c r="AD2548" s="2">
        <v>0</v>
      </c>
      <c r="AE2548" s="2">
        <v>7.2026312150196177E-3</v>
      </c>
      <c r="AF2548">
        <v>79658.081949720392</v>
      </c>
      <c r="AG2548">
        <v>115.24374980284681</v>
      </c>
      <c r="AH2548">
        <v>21659.706176046235</v>
      </c>
      <c r="AI2548">
        <v>2476.8635343423894</v>
      </c>
      <c r="AJ2548">
        <v>0.89889747495278804</v>
      </c>
      <c r="AK2548">
        <v>290001.40595039527</v>
      </c>
      <c r="AL2548">
        <v>419.55352596473836</v>
      </c>
      <c r="AM2548">
        <v>78853.786978180535</v>
      </c>
      <c r="AN2548">
        <v>9014.5656410826869</v>
      </c>
      <c r="AO2548">
        <v>3.2724460711215824</v>
      </c>
      <c r="AP2548">
        <v>210343.32400067488</v>
      </c>
      <c r="AQ2548">
        <v>304.30977616189153</v>
      </c>
      <c r="AR2548">
        <v>57194.080802134296</v>
      </c>
      <c r="AS2548">
        <v>6537.7021067402975</v>
      </c>
      <c r="AT2548">
        <v>2.3735485961687943</v>
      </c>
      <c r="AU2548" s="3">
        <v>5315530.5450373013</v>
      </c>
      <c r="AV2548" s="3">
        <v>188234.75657016359</v>
      </c>
      <c r="AW2548">
        <v>10312.936602115</v>
      </c>
      <c r="AX2548">
        <v>1938213.3050014931</v>
      </c>
      <c r="AY2548">
        <v>365.20401761872</v>
      </c>
      <c r="AZ2548">
        <v>68636.443071262242</v>
      </c>
      <c r="BA2548">
        <v>38596.061775241003</v>
      </c>
      <c r="BB2548">
        <v>7253743.8500387939</v>
      </c>
      <c r="BC2548">
        <v>1366.7723722540482</v>
      </c>
      <c r="BD2548">
        <v>256871.1996414258</v>
      </c>
      <c r="BE2548">
        <v>28283.125173126005</v>
      </c>
      <c r="BF2548">
        <v>5315530.5450373013</v>
      </c>
      <c r="BG2548">
        <v>1001.5683546353282</v>
      </c>
      <c r="BH2548">
        <v>188234.75657016359</v>
      </c>
      <c r="BI2548">
        <v>6.4451684135998374E-2</v>
      </c>
      <c r="BJ2548">
        <v>0.43967389167867149</v>
      </c>
      <c r="BK2548">
        <v>0.3752222075426731</v>
      </c>
      <c r="BL2548">
        <v>28.61711976427895</v>
      </c>
      <c r="BM2548">
        <v>17.01582118281457</v>
      </c>
      <c r="BN2548">
        <f t="shared" si="250"/>
        <v>-11.601298581464381</v>
      </c>
      <c r="BO2548">
        <v>0.41769155611852998</v>
      </c>
      <c r="BP2548">
        <v>3.2600239612729111E-4</v>
      </c>
      <c r="BQ2548">
        <v>7.8014032411615655E-2</v>
      </c>
      <c r="BR2548">
        <v>2.3809523809523808E-2</v>
      </c>
      <c r="BS2548">
        <v>0.13793103448275862</v>
      </c>
      <c r="BT2548">
        <v>0.1111111111111111</v>
      </c>
      <c r="BU2548">
        <v>0.33223570923738743</v>
      </c>
      <c r="BV2548">
        <v>0.76902809788027859</v>
      </c>
      <c r="BW2548">
        <v>9.5343059726407678E-2</v>
      </c>
      <c r="BX2548">
        <v>0.33688342699389051</v>
      </c>
      <c r="BY2548">
        <f t="shared" si="251"/>
        <v>0.11930172455089851</v>
      </c>
      <c r="BZ2548">
        <v>0</v>
      </c>
      <c r="CA2548">
        <f t="shared" si="252"/>
        <v>5.7965845972637389E-3</v>
      </c>
      <c r="CC2548">
        <v>0.11930172455089851</v>
      </c>
      <c r="CD2548">
        <v>5.7965845972637389E-3</v>
      </c>
    </row>
    <row r="2549" spans="1:82" x14ac:dyDescent="0.3">
      <c r="A2549">
        <v>1</v>
      </c>
      <c r="B2549" t="s">
        <v>1532</v>
      </c>
      <c r="C2549" t="s">
        <v>1572</v>
      </c>
      <c r="D2549">
        <v>48107</v>
      </c>
      <c r="E2549" s="2">
        <v>0</v>
      </c>
      <c r="F2549" s="2" t="s">
        <v>1954</v>
      </c>
      <c r="G2549" s="3">
        <v>-999</v>
      </c>
      <c r="H2549" s="1">
        <v>0.37526757329193283</v>
      </c>
      <c r="I2549" s="1">
        <f t="shared" si="253"/>
        <v>-999</v>
      </c>
      <c r="J2549" s="1">
        <v>-999</v>
      </c>
      <c r="K2549" s="1">
        <v>-999</v>
      </c>
      <c r="L2549" s="2">
        <v>-999</v>
      </c>
      <c r="M2549" s="2">
        <v>-999</v>
      </c>
      <c r="N2549" s="7">
        <v>-999</v>
      </c>
      <c r="O2549" s="2">
        <v>-999</v>
      </c>
      <c r="P2549" s="3">
        <v>-999</v>
      </c>
      <c r="Q2549" s="3">
        <v>-999</v>
      </c>
      <c r="R2549" s="3">
        <v>-999</v>
      </c>
      <c r="S2549" s="3">
        <v>-999</v>
      </c>
      <c r="T2549" s="3">
        <v>-999</v>
      </c>
      <c r="V2549">
        <v>48107</v>
      </c>
      <c r="W2549" s="2">
        <v>-999</v>
      </c>
      <c r="X2549" s="2">
        <v>1.0067189306319176E-2</v>
      </c>
      <c r="Y2549" s="2">
        <v>-999</v>
      </c>
      <c r="Z2549" s="2">
        <v>-999</v>
      </c>
      <c r="AA2549" s="2">
        <v>-999</v>
      </c>
      <c r="AB2549" s="2">
        <v>-999</v>
      </c>
      <c r="AC2549" s="2">
        <v>-999</v>
      </c>
      <c r="AD2549" s="2">
        <v>-999</v>
      </c>
      <c r="AE2549" s="2">
        <v>-999</v>
      </c>
      <c r="AF2549" s="2">
        <v>-999</v>
      </c>
      <c r="AG2549" s="2">
        <v>-999</v>
      </c>
      <c r="AH2549" s="2">
        <v>-999</v>
      </c>
      <c r="AI2549" s="2">
        <v>-999</v>
      </c>
      <c r="AJ2549" s="2">
        <v>-999</v>
      </c>
      <c r="AK2549" s="2">
        <v>-999</v>
      </c>
      <c r="AL2549" s="2">
        <v>-999</v>
      </c>
      <c r="AM2549" s="2">
        <v>-999</v>
      </c>
      <c r="AN2549" s="2">
        <v>-999</v>
      </c>
      <c r="AO2549" s="2">
        <v>-999</v>
      </c>
      <c r="AP2549" s="2">
        <v>-999</v>
      </c>
      <c r="AQ2549" s="2">
        <v>-999</v>
      </c>
      <c r="AR2549" s="2">
        <v>-999</v>
      </c>
      <c r="AS2549" s="2">
        <v>-999</v>
      </c>
      <c r="AT2549" s="2">
        <v>-999</v>
      </c>
      <c r="AU2549" s="2">
        <v>-999</v>
      </c>
      <c r="AV2549" s="2">
        <v>-999</v>
      </c>
      <c r="AW2549" s="2">
        <v>-999</v>
      </c>
      <c r="AX2549" s="2">
        <v>-999</v>
      </c>
      <c r="AY2549" s="2">
        <v>-999</v>
      </c>
      <c r="AZ2549" s="2">
        <v>-999</v>
      </c>
      <c r="BA2549" s="2">
        <v>-999</v>
      </c>
      <c r="BB2549" s="2">
        <v>-999</v>
      </c>
      <c r="BC2549" s="2">
        <v>-999</v>
      </c>
      <c r="BD2549" s="2">
        <v>-999</v>
      </c>
      <c r="BE2549" s="2">
        <v>-999</v>
      </c>
      <c r="BF2549" s="2">
        <v>-999</v>
      </c>
      <c r="BG2549" s="2">
        <v>-999</v>
      </c>
      <c r="BH2549" s="2">
        <v>-999</v>
      </c>
      <c r="BI2549">
        <v>0</v>
      </c>
      <c r="BJ2549">
        <v>0.37526757329193283</v>
      </c>
      <c r="BK2549">
        <v>0.37526757329193283</v>
      </c>
      <c r="BL2549">
        <v>-999</v>
      </c>
      <c r="BM2549">
        <v>10.490475187478591</v>
      </c>
      <c r="BN2549">
        <f t="shared" si="250"/>
        <v>-999</v>
      </c>
      <c r="BO2549" t="s">
        <v>3748</v>
      </c>
      <c r="BP2549" t="s">
        <v>3748</v>
      </c>
      <c r="BQ2549">
        <v>4.7342241266431238E-2</v>
      </c>
      <c r="BR2549">
        <v>0.14933166248955723</v>
      </c>
      <c r="BS2549">
        <v>0.13793103448275862</v>
      </c>
      <c r="BT2549">
        <v>0.1111111111111111</v>
      </c>
      <c r="BU2549" t="s">
        <v>3748</v>
      </c>
      <c r="BY2549">
        <f t="shared" si="251"/>
        <v>-999</v>
      </c>
      <c r="CA2549">
        <f t="shared" si="252"/>
        <v>-999</v>
      </c>
    </row>
    <row r="2550" spans="1:82" x14ac:dyDescent="0.3">
      <c r="A2550">
        <v>1</v>
      </c>
      <c r="B2550" t="s">
        <v>1532</v>
      </c>
      <c r="C2550" t="s">
        <v>1573</v>
      </c>
      <c r="D2550">
        <v>48109</v>
      </c>
      <c r="E2550" s="2">
        <v>0</v>
      </c>
      <c r="F2550" s="2" t="s">
        <v>1954</v>
      </c>
      <c r="G2550" s="3">
        <v>-999</v>
      </c>
      <c r="H2550" s="1">
        <v>0.3751984660638798</v>
      </c>
      <c r="I2550" s="1">
        <f t="shared" si="253"/>
        <v>-999</v>
      </c>
      <c r="J2550" s="1">
        <v>-999</v>
      </c>
      <c r="K2550" s="1">
        <v>-999</v>
      </c>
      <c r="L2550" s="2">
        <v>-999</v>
      </c>
      <c r="M2550" s="2">
        <v>-999</v>
      </c>
      <c r="N2550" s="7">
        <v>-999</v>
      </c>
      <c r="O2550" s="2">
        <v>-999</v>
      </c>
      <c r="P2550" s="3">
        <v>-999</v>
      </c>
      <c r="Q2550" s="3">
        <v>-999</v>
      </c>
      <c r="R2550" s="3">
        <v>-999</v>
      </c>
      <c r="S2550" s="3">
        <v>-999</v>
      </c>
      <c r="T2550" s="3">
        <v>-999</v>
      </c>
      <c r="V2550">
        <v>48109</v>
      </c>
      <c r="W2550" s="2">
        <v>-999</v>
      </c>
      <c r="X2550" s="2">
        <v>1.0065335387684156E-2</v>
      </c>
      <c r="Y2550" s="2">
        <v>-999</v>
      </c>
      <c r="Z2550" s="2">
        <v>-999</v>
      </c>
      <c r="AA2550" s="2">
        <v>-999</v>
      </c>
      <c r="AB2550" s="2">
        <v>-999</v>
      </c>
      <c r="AC2550" s="2">
        <v>-999</v>
      </c>
      <c r="AD2550" s="2">
        <v>-999</v>
      </c>
      <c r="AE2550" s="2">
        <v>-999</v>
      </c>
      <c r="AF2550" s="2">
        <v>-999</v>
      </c>
      <c r="AG2550" s="2">
        <v>-999</v>
      </c>
      <c r="AH2550" s="2">
        <v>-999</v>
      </c>
      <c r="AI2550" s="2">
        <v>-999</v>
      </c>
      <c r="AJ2550" s="2">
        <v>-999</v>
      </c>
      <c r="AK2550" s="2">
        <v>-999</v>
      </c>
      <c r="AL2550" s="2">
        <v>-999</v>
      </c>
      <c r="AM2550" s="2">
        <v>-999</v>
      </c>
      <c r="AN2550" s="2">
        <v>-999</v>
      </c>
      <c r="AO2550" s="2">
        <v>-999</v>
      </c>
      <c r="AP2550" s="2">
        <v>-999</v>
      </c>
      <c r="AQ2550" s="2">
        <v>-999</v>
      </c>
      <c r="AR2550" s="2">
        <v>-999</v>
      </c>
      <c r="AS2550" s="2">
        <v>-999</v>
      </c>
      <c r="AT2550" s="2">
        <v>-999</v>
      </c>
      <c r="AU2550" s="2">
        <v>-999</v>
      </c>
      <c r="AV2550" s="2">
        <v>-999</v>
      </c>
      <c r="AW2550" s="2">
        <v>-999</v>
      </c>
      <c r="AX2550" s="2">
        <v>-999</v>
      </c>
      <c r="AY2550" s="2">
        <v>-999</v>
      </c>
      <c r="AZ2550" s="2">
        <v>-999</v>
      </c>
      <c r="BA2550" s="2">
        <v>-999</v>
      </c>
      <c r="BB2550" s="2">
        <v>-999</v>
      </c>
      <c r="BC2550" s="2">
        <v>-999</v>
      </c>
      <c r="BD2550" s="2">
        <v>-999</v>
      </c>
      <c r="BE2550" s="2">
        <v>-999</v>
      </c>
      <c r="BF2550" s="2">
        <v>-999</v>
      </c>
      <c r="BG2550" s="2">
        <v>-999</v>
      </c>
      <c r="BH2550" s="2">
        <v>-999</v>
      </c>
      <c r="BI2550">
        <v>0</v>
      </c>
      <c r="BJ2550">
        <v>0.3751984660638798</v>
      </c>
      <c r="BK2550">
        <v>0.3751984660638798</v>
      </c>
      <c r="BL2550">
        <v>-999</v>
      </c>
      <c r="BM2550">
        <v>17.580147424635488</v>
      </c>
      <c r="BN2550">
        <f t="shared" si="250"/>
        <v>-999</v>
      </c>
      <c r="BO2550" t="s">
        <v>3748</v>
      </c>
      <c r="BP2550" t="s">
        <v>3748</v>
      </c>
      <c r="BQ2550">
        <v>2.2838080875792737E-2</v>
      </c>
      <c r="BR2550">
        <v>1.7857142857142856E-2</v>
      </c>
      <c r="BS2550">
        <v>0.13793103448275862</v>
      </c>
      <c r="BT2550">
        <v>0.16666666666666666</v>
      </c>
      <c r="BU2550" t="s">
        <v>3748</v>
      </c>
      <c r="BY2550">
        <f t="shared" si="251"/>
        <v>-999</v>
      </c>
      <c r="CA2550">
        <f t="shared" si="252"/>
        <v>-999</v>
      </c>
    </row>
    <row r="2551" spans="1:82" x14ac:dyDescent="0.3">
      <c r="A2551">
        <v>0</v>
      </c>
      <c r="B2551" t="s">
        <v>1532</v>
      </c>
      <c r="C2551" t="s">
        <v>1574</v>
      </c>
      <c r="D2551">
        <v>48111</v>
      </c>
      <c r="E2551" s="2">
        <f>BO2551</f>
        <v>0.36827742099314292</v>
      </c>
      <c r="F2551" s="2" t="s">
        <v>1935</v>
      </c>
      <c r="G2551" s="3">
        <v>-79</v>
      </c>
      <c r="H2551" s="1">
        <v>0.37482808256008959</v>
      </c>
      <c r="I2551" s="1">
        <f t="shared" si="253"/>
        <v>-9.3063451304582205</v>
      </c>
      <c r="J2551" s="1">
        <v>2.7677631195200001</v>
      </c>
      <c r="K2551" s="1">
        <v>-8.5680068680100003</v>
      </c>
      <c r="L2551" s="2">
        <v>9.1220431569000004E-2</v>
      </c>
      <c r="M2551" s="2">
        <v>-1.1239067324797525E-4</v>
      </c>
      <c r="N2551" s="7">
        <v>0</v>
      </c>
      <c r="O2551" s="2">
        <v>2.764714091716274E-3</v>
      </c>
      <c r="P2551" s="3">
        <v>-4789.0395774454009</v>
      </c>
      <c r="Q2551" s="3">
        <v>-169.5905406670912</v>
      </c>
      <c r="R2551" s="3">
        <v>-64397.499840746124</v>
      </c>
      <c r="S2551" s="3">
        <v>-93.169173075031892</v>
      </c>
      <c r="T2551" s="3">
        <v>-12537.592428983964</v>
      </c>
      <c r="V2551">
        <v>48111</v>
      </c>
      <c r="W2551" s="2">
        <v>0.36049229423709006</v>
      </c>
      <c r="X2551" s="2">
        <v>1.0055399221828191E-2</v>
      </c>
      <c r="Y2551" s="2">
        <v>0.35862908433221974</v>
      </c>
      <c r="Z2551" s="2">
        <v>0.78929785754014659</v>
      </c>
      <c r="AA2551" s="2">
        <v>2.4695870638693797E-2</v>
      </c>
      <c r="AB2551" s="2">
        <v>0.22516635872170548</v>
      </c>
      <c r="AC2551" s="2">
        <v>-1.1239067324797525E-4</v>
      </c>
      <c r="AD2551" s="2">
        <v>0</v>
      </c>
      <c r="AE2551" s="2">
        <v>2.764714091716274E-3</v>
      </c>
      <c r="AF2551">
        <v>82412.255307930449</v>
      </c>
      <c r="AG2551">
        <v>119.23297609050282</v>
      </c>
      <c r="AH2551">
        <v>22409.468912925306</v>
      </c>
      <c r="AI2551">
        <v>-6374.3329796105372</v>
      </c>
      <c r="AJ2551">
        <v>0.93107211963746239</v>
      </c>
      <c r="AK2551">
        <v>18014.755467184328</v>
      </c>
      <c r="AL2551">
        <v>26.063803015470945</v>
      </c>
      <c r="AM2551">
        <v>4898.6111273819652</v>
      </c>
      <c r="AN2551">
        <v>-1401.0676230511601</v>
      </c>
      <c r="AO2551">
        <v>0.2035938078697769</v>
      </c>
      <c r="AP2551">
        <v>-64397.499840746124</v>
      </c>
      <c r="AQ2551">
        <v>-93.169173075031864</v>
      </c>
      <c r="AR2551">
        <v>-17510.85778554334</v>
      </c>
      <c r="AS2551">
        <v>4973.2653565593773</v>
      </c>
      <c r="AT2551">
        <v>-0.72747831176768551</v>
      </c>
      <c r="AU2551" s="3">
        <v>-900052.0981850886</v>
      </c>
      <c r="AV2551" s="3">
        <v>-31872.84621297312</v>
      </c>
      <c r="AW2551">
        <v>6221.6228929411009</v>
      </c>
      <c r="AX2551">
        <v>1169291.8064993506</v>
      </c>
      <c r="AY2551">
        <v>220.32150145718077</v>
      </c>
      <c r="AZ2551">
        <v>41407.222983862557</v>
      </c>
      <c r="BA2551">
        <v>1432.5833154956999</v>
      </c>
      <c r="BB2551">
        <v>269239.70831426186</v>
      </c>
      <c r="BC2551">
        <v>50.730960790089568</v>
      </c>
      <c r="BD2551">
        <v>9534.3767708894338</v>
      </c>
      <c r="BE2551">
        <v>-4789.0395774454009</v>
      </c>
      <c r="BF2551">
        <v>-900052.0981850886</v>
      </c>
      <c r="BG2551">
        <v>-169.5905406670912</v>
      </c>
      <c r="BH2551">
        <v>-31872.84621297312</v>
      </c>
      <c r="BI2551">
        <v>0.14684501375647599</v>
      </c>
      <c r="BJ2551">
        <v>0.52167309631656555</v>
      </c>
      <c r="BK2551">
        <v>0.37482808256008959</v>
      </c>
      <c r="BL2551">
        <v>14.132189072075487</v>
      </c>
      <c r="BM2551">
        <v>4.8258439416172667</v>
      </c>
      <c r="BN2551">
        <f t="shared" si="250"/>
        <v>-9.3063451304582205</v>
      </c>
      <c r="BO2551">
        <v>0.36827742099314292</v>
      </c>
      <c r="BP2551">
        <v>6.5488512155857052E-4</v>
      </c>
      <c r="BQ2551">
        <v>1.1752770459223336E-2</v>
      </c>
      <c r="BR2551">
        <v>0.10714285714285714</v>
      </c>
      <c r="BS2551">
        <v>0.10344827586206896</v>
      </c>
      <c r="BT2551">
        <v>0.1111111111111111</v>
      </c>
      <c r="BU2551">
        <v>0.26651328324276408</v>
      </c>
      <c r="BV2551">
        <v>0.78929785754014659</v>
      </c>
      <c r="BW2551">
        <v>2.5618123069184439E-2</v>
      </c>
      <c r="BX2551">
        <v>0.22516635872170548</v>
      </c>
      <c r="BY2551">
        <f t="shared" si="251"/>
        <v>0.12209857228976749</v>
      </c>
      <c r="BZ2551">
        <v>0</v>
      </c>
      <c r="CA2551">
        <f t="shared" si="252"/>
        <v>3.0083774129364355E-3</v>
      </c>
      <c r="CC2551">
        <v>0.12209857228976749</v>
      </c>
      <c r="CD2551">
        <v>3.0083774129364355E-3</v>
      </c>
    </row>
    <row r="2552" spans="1:82" x14ac:dyDescent="0.3">
      <c r="A2552">
        <v>0</v>
      </c>
      <c r="B2552" t="s">
        <v>1532</v>
      </c>
      <c r="C2552" t="s">
        <v>28</v>
      </c>
      <c r="D2552">
        <v>48113</v>
      </c>
      <c r="E2552" s="2">
        <f>BO2552</f>
        <v>0.59035981590087871</v>
      </c>
      <c r="F2552" s="2" t="s">
        <v>1939</v>
      </c>
      <c r="G2552" s="3">
        <v>965430</v>
      </c>
      <c r="H2552" s="1">
        <v>18.764250925931051</v>
      </c>
      <c r="I2552" s="1">
        <f t="shared" si="253"/>
        <v>-8.3508725564228357</v>
      </c>
      <c r="J2552" s="1">
        <v>2.6197528702500001</v>
      </c>
      <c r="K2552" s="1">
        <v>56.289688365000004</v>
      </c>
      <c r="L2552" s="2">
        <v>0.19331121039199994</v>
      </c>
      <c r="M2552" s="2">
        <v>0.21315848867357304</v>
      </c>
      <c r="N2552" s="7">
        <v>0</v>
      </c>
      <c r="O2552" s="2">
        <v>8.4850042251534991E-3</v>
      </c>
      <c r="P2552" s="3">
        <v>-586184.10722619959</v>
      </c>
      <c r="Q2552" s="3">
        <v>-20758.082715193596</v>
      </c>
      <c r="R2552" s="3">
        <v>-873238.20147515088</v>
      </c>
      <c r="S2552" s="3">
        <v>-1263.6629999611059</v>
      </c>
      <c r="T2552" s="3">
        <v>-292646.79818010051</v>
      </c>
      <c r="V2552">
        <v>48113</v>
      </c>
      <c r="W2552" s="2">
        <v>0.60257466134813575</v>
      </c>
      <c r="X2552" s="2">
        <v>0.50338286520607201</v>
      </c>
      <c r="Y2552" s="2">
        <v>0.24616576124195988</v>
      </c>
      <c r="Z2552" s="2">
        <v>0.74708898069701046</v>
      </c>
      <c r="AA2552" s="2">
        <v>0.16224576888992345</v>
      </c>
      <c r="AB2552" s="2">
        <v>0.47716482585513498</v>
      </c>
      <c r="AC2552" s="2">
        <v>0.21315848867357304</v>
      </c>
      <c r="AD2552" s="2">
        <v>0</v>
      </c>
      <c r="AE2552" s="2">
        <v>8.4850042251534991E-3</v>
      </c>
      <c r="AF2552">
        <v>17024324.000917483</v>
      </c>
      <c r="AG2552">
        <v>24629.439408599752</v>
      </c>
      <c r="AH2552">
        <v>4629026.9258300941</v>
      </c>
      <c r="AI2552">
        <v>956547.97743016644</v>
      </c>
      <c r="AJ2552">
        <v>192.07181022315766</v>
      </c>
      <c r="AK2552">
        <v>16151085.799442332</v>
      </c>
      <c r="AL2552">
        <v>23365.776408638645</v>
      </c>
      <c r="AM2552">
        <v>4391525.3751471043</v>
      </c>
      <c r="AN2552">
        <v>901402.72993305558</v>
      </c>
      <c r="AO2552">
        <v>182.14222397175399</v>
      </c>
      <c r="AP2552">
        <v>-873238.20147515088</v>
      </c>
      <c r="AQ2552">
        <v>-1263.6629999611068</v>
      </c>
      <c r="AR2552">
        <v>-237501.55068298988</v>
      </c>
      <c r="AS2552">
        <v>-55145.24749711086</v>
      </c>
      <c r="AT2552">
        <v>-9.9295862514036628</v>
      </c>
      <c r="AU2552" s="3">
        <v>-110167441.11209194</v>
      </c>
      <c r="AV2552" s="3">
        <v>-3901274.0654934845</v>
      </c>
      <c r="AW2552">
        <v>4108682.3337920997</v>
      </c>
      <c r="AX2552">
        <v>772185757.81288719</v>
      </c>
      <c r="AY2552">
        <v>145497.57778130879</v>
      </c>
      <c r="AZ2552">
        <v>27344814.768219173</v>
      </c>
      <c r="BA2552">
        <v>3522498.2265659003</v>
      </c>
      <c r="BB2552">
        <v>662018316.70079529</v>
      </c>
      <c r="BC2552">
        <v>124739.4950661152</v>
      </c>
      <c r="BD2552">
        <v>23443540.70272569</v>
      </c>
      <c r="BE2552">
        <v>-586184.10722619959</v>
      </c>
      <c r="BF2552">
        <v>-110167441.11209194</v>
      </c>
      <c r="BG2552">
        <v>-20758.082715193596</v>
      </c>
      <c r="BH2552">
        <v>-3901274.0654934845</v>
      </c>
      <c r="BI2552">
        <v>77.520383968181122</v>
      </c>
      <c r="BJ2552">
        <v>96.284634894112173</v>
      </c>
      <c r="BK2552">
        <v>18.764250925931051</v>
      </c>
      <c r="BL2552">
        <v>29.287299201623505</v>
      </c>
      <c r="BM2552">
        <v>20.936426645200669</v>
      </c>
      <c r="BN2552">
        <f t="shared" si="250"/>
        <v>-8.3508725564228357</v>
      </c>
      <c r="BO2552">
        <v>0.59035981590087871</v>
      </c>
      <c r="BP2552">
        <v>0.55419618275738214</v>
      </c>
      <c r="BQ2552">
        <v>0.16342040180600459</v>
      </c>
      <c r="BR2552">
        <v>0.59523809523809523</v>
      </c>
      <c r="BS2552">
        <v>0.17241379310344829</v>
      </c>
      <c r="BT2552">
        <v>0.16666666666666666</v>
      </c>
      <c r="BU2552">
        <v>0.23915064740829794</v>
      </c>
      <c r="BV2552">
        <v>0.74708898069701046</v>
      </c>
      <c r="BW2552">
        <v>0.16830473951236874</v>
      </c>
      <c r="BX2552">
        <v>0.47716482585513498</v>
      </c>
      <c r="BY2552">
        <f t="shared" si="251"/>
        <v>0.12909826874836622</v>
      </c>
      <c r="BZ2552">
        <v>0</v>
      </c>
      <c r="CA2552">
        <f t="shared" si="252"/>
        <v>4.556119248340409E-3</v>
      </c>
      <c r="CC2552">
        <v>0.12909826874836622</v>
      </c>
      <c r="CD2552">
        <v>4.556119248340409E-3</v>
      </c>
    </row>
    <row r="2553" spans="1:82" x14ac:dyDescent="0.3">
      <c r="A2553">
        <v>0</v>
      </c>
      <c r="B2553" t="s">
        <v>1532</v>
      </c>
      <c r="C2553" t="s">
        <v>354</v>
      </c>
      <c r="D2553">
        <v>48115</v>
      </c>
      <c r="E2553" s="2">
        <f>BO2553</f>
        <v>0.36842449439552299</v>
      </c>
      <c r="F2553" s="2" t="s">
        <v>1935</v>
      </c>
      <c r="G2553" s="3">
        <v>843</v>
      </c>
      <c r="H2553" s="1">
        <v>0.37462636788845238</v>
      </c>
      <c r="I2553" s="1">
        <f t="shared" si="253"/>
        <v>-7.1149430548399408</v>
      </c>
      <c r="J2553" s="1">
        <v>2.4862482301600002</v>
      </c>
      <c r="K2553" s="1">
        <v>-19.4581626903</v>
      </c>
      <c r="L2553" s="2">
        <v>0.11482598645199998</v>
      </c>
      <c r="M2553" s="2">
        <v>-2.5105442049351188E-4</v>
      </c>
      <c r="N2553" s="7">
        <v>0</v>
      </c>
      <c r="O2553" s="2">
        <v>3.5222734265786534E-4</v>
      </c>
      <c r="P2553" s="3">
        <v>-7826.4031429310016</v>
      </c>
      <c r="Q2553" s="3">
        <v>-277.150338606368</v>
      </c>
      <c r="R2553" s="3">
        <v>-79933.245913391889</v>
      </c>
      <c r="S2553" s="3">
        <v>-115.64664131384717</v>
      </c>
      <c r="T2553" s="3">
        <v>-24186.989263118041</v>
      </c>
      <c r="V2553">
        <v>48115</v>
      </c>
      <c r="W2553" s="2">
        <v>0.34676402740639689</v>
      </c>
      <c r="X2553" s="2">
        <v>1.0049987883546494E-2</v>
      </c>
      <c r="Y2553" s="2">
        <v>0.29809574035293418</v>
      </c>
      <c r="Z2553" s="2">
        <v>0.70901674624474265</v>
      </c>
      <c r="AA2553" s="2">
        <v>5.6084953720154512E-2</v>
      </c>
      <c r="AB2553" s="2">
        <v>0.28343375284809735</v>
      </c>
      <c r="AC2553" s="2">
        <v>-2.5105442049351188E-4</v>
      </c>
      <c r="AD2553" s="2">
        <v>0</v>
      </c>
      <c r="AE2553" s="2">
        <v>3.5222734265786534E-4</v>
      </c>
      <c r="AF2553">
        <v>172057.92456352533</v>
      </c>
      <c r="AG2553">
        <v>248.93397015899873</v>
      </c>
      <c r="AH2553">
        <v>46786.369413566092</v>
      </c>
      <c r="AI2553">
        <v>5299.1881594435363</v>
      </c>
      <c r="AJ2553">
        <v>1.9445228031691653</v>
      </c>
      <c r="AK2553">
        <v>92124.678650133443</v>
      </c>
      <c r="AL2553">
        <v>133.28732884515159</v>
      </c>
      <c r="AM2553">
        <v>25050.941024696855</v>
      </c>
      <c r="AN2553">
        <v>2847.6272851947278</v>
      </c>
      <c r="AO2553">
        <v>1.0413961790595072</v>
      </c>
      <c r="AP2553">
        <v>-79933.245913391889</v>
      </c>
      <c r="AQ2553">
        <v>-115.64664131384714</v>
      </c>
      <c r="AR2553">
        <v>-21735.428388869237</v>
      </c>
      <c r="AS2553">
        <v>-2451.5608742488084</v>
      </c>
      <c r="AT2553">
        <v>-0.90312662410965805</v>
      </c>
      <c r="AU2553" s="3">
        <v>-1470894.2066824525</v>
      </c>
      <c r="AV2553" s="3">
        <v>-52087.6346376808</v>
      </c>
      <c r="AW2553">
        <v>17792.16234952</v>
      </c>
      <c r="AX2553">
        <v>3343858.9919687887</v>
      </c>
      <c r="AY2553">
        <v>630.06003264256003</v>
      </c>
      <c r="AZ2553">
        <v>118413.48253484273</v>
      </c>
      <c r="BA2553">
        <v>9965.7592065889985</v>
      </c>
      <c r="BB2553">
        <v>1872964.7852863364</v>
      </c>
      <c r="BC2553">
        <v>352.90969403619204</v>
      </c>
      <c r="BD2553">
        <v>66325.847897161933</v>
      </c>
      <c r="BE2553">
        <v>-7826.4031429310016</v>
      </c>
      <c r="BF2553">
        <v>-1470894.2066824525</v>
      </c>
      <c r="BG2553">
        <v>-277.150338606368</v>
      </c>
      <c r="BH2553">
        <v>-52087.6346376808</v>
      </c>
      <c r="BI2553">
        <v>0.59215541412167205</v>
      </c>
      <c r="BJ2553">
        <v>0.96678178201012444</v>
      </c>
      <c r="BK2553">
        <v>0.37462636788845238</v>
      </c>
      <c r="BL2553">
        <v>16.7225019910246</v>
      </c>
      <c r="BM2553">
        <v>9.6075589361846596</v>
      </c>
      <c r="BN2553">
        <f t="shared" si="250"/>
        <v>-7.1149430548399408</v>
      </c>
      <c r="BO2553">
        <v>0.36842449439552299</v>
      </c>
      <c r="BP2553">
        <v>2.6418917999806706E-3</v>
      </c>
      <c r="BQ2553">
        <v>4.9619630503225334E-2</v>
      </c>
      <c r="BR2553">
        <v>0.125</v>
      </c>
      <c r="BS2553">
        <v>0.17241379310344829</v>
      </c>
      <c r="BT2553">
        <v>0.1111111111111111</v>
      </c>
      <c r="BU2553">
        <v>0.20375634118969418</v>
      </c>
      <c r="BV2553">
        <v>0.70901674624474265</v>
      </c>
      <c r="BW2553">
        <v>5.817941257277439E-2</v>
      </c>
      <c r="BX2553">
        <v>0.28343375284809735</v>
      </c>
      <c r="BY2553">
        <f t="shared" si="251"/>
        <v>5.3033681339490463E-2</v>
      </c>
      <c r="BZ2553">
        <v>0</v>
      </c>
      <c r="CA2553">
        <f t="shared" si="252"/>
        <v>3.2022870228411805E-4</v>
      </c>
      <c r="CC2553">
        <v>5.3033681339490463E-2</v>
      </c>
      <c r="CD2553">
        <v>3.2022870228411805E-4</v>
      </c>
    </row>
    <row r="2554" spans="1:82" x14ac:dyDescent="0.3">
      <c r="A2554">
        <v>0</v>
      </c>
      <c r="B2554" t="s">
        <v>1532</v>
      </c>
      <c r="C2554" t="s">
        <v>1575</v>
      </c>
      <c r="D2554">
        <v>48117</v>
      </c>
      <c r="E2554" s="2">
        <f>BO2554</f>
        <v>0.38449691691796212</v>
      </c>
      <c r="F2554" s="2" t="s">
        <v>1935</v>
      </c>
      <c r="G2554" s="3">
        <v>949</v>
      </c>
      <c r="H2554" s="1">
        <v>0.37495831451214812</v>
      </c>
      <c r="I2554" s="1">
        <f t="shared" si="253"/>
        <v>-7.5587097839713699</v>
      </c>
      <c r="J2554" s="1">
        <v>2.8352568117799999</v>
      </c>
      <c r="K2554" s="1">
        <v>-77.640328659000005</v>
      </c>
      <c r="L2554" s="2">
        <v>0.10319058900400002</v>
      </c>
      <c r="M2554" s="2">
        <v>-1.1092843339616815E-3</v>
      </c>
      <c r="N2554" s="7">
        <v>0</v>
      </c>
      <c r="O2554" s="2">
        <v>1.0668171377826087E-3</v>
      </c>
      <c r="P2554" s="3">
        <v>-6763.1754731050041</v>
      </c>
      <c r="Q2554" s="3">
        <v>-239.49908255344013</v>
      </c>
      <c r="R2554" s="3">
        <v>-73462.79016493971</v>
      </c>
      <c r="S2554" s="3">
        <v>-106.28517726553385</v>
      </c>
      <c r="T2554" s="3">
        <v>-17288.236016532632</v>
      </c>
      <c r="V2554">
        <v>48117</v>
      </c>
      <c r="W2554" s="2">
        <v>0.40824177105263576</v>
      </c>
      <c r="X2554" s="2">
        <v>1.0058892914884598E-2</v>
      </c>
      <c r="Y2554" s="2">
        <v>0.30026558661321173</v>
      </c>
      <c r="Z2554" s="2">
        <v>0.80854539585821283</v>
      </c>
      <c r="AA2554" s="2">
        <v>0.22378547805175461</v>
      </c>
      <c r="AB2554" s="2">
        <v>0.25471321260745772</v>
      </c>
      <c r="AC2554" s="2">
        <v>-1.1092843339616815E-3</v>
      </c>
      <c r="AD2554" s="2">
        <v>0</v>
      </c>
      <c r="AE2554" s="2">
        <v>1.0668171377826087E-3</v>
      </c>
      <c r="AF2554">
        <v>251221.82561267706</v>
      </c>
      <c r="AG2554">
        <v>363.46606471556527</v>
      </c>
      <c r="AH2554">
        <v>68312.322188152859</v>
      </c>
      <c r="AI2554">
        <v>-9204.4035236645032</v>
      </c>
      <c r="AJ2554">
        <v>2.8386138908608909</v>
      </c>
      <c r="AK2554">
        <v>177759.03544773735</v>
      </c>
      <c r="AL2554">
        <v>257.18088745003138</v>
      </c>
      <c r="AM2554">
        <v>48336.351999931991</v>
      </c>
      <c r="AN2554">
        <v>-6516.669351976263</v>
      </c>
      <c r="AO2554">
        <v>2.0086105627258672</v>
      </c>
      <c r="AP2554">
        <v>-73462.79016493971</v>
      </c>
      <c r="AQ2554">
        <v>-106.28517726553389</v>
      </c>
      <c r="AR2554">
        <v>-19975.970188220868</v>
      </c>
      <c r="AS2554">
        <v>2687.7341716882402</v>
      </c>
      <c r="AT2554">
        <v>-0.83000332813502364</v>
      </c>
      <c r="AU2554" s="3">
        <v>-1271071.1984153544</v>
      </c>
      <c r="AV2554" s="3">
        <v>-45011.45757509354</v>
      </c>
      <c r="AW2554">
        <v>22450.009165374002</v>
      </c>
      <c r="AX2554">
        <v>4219254.7225403897</v>
      </c>
      <c r="AY2554">
        <v>795.00474589267208</v>
      </c>
      <c r="AZ2554">
        <v>149413.19194306878</v>
      </c>
      <c r="BA2554">
        <v>15686.833692268998</v>
      </c>
      <c r="BB2554">
        <v>2948183.5241250354</v>
      </c>
      <c r="BC2554">
        <v>555.50566333923189</v>
      </c>
      <c r="BD2554">
        <v>104401.73436797524</v>
      </c>
      <c r="BE2554">
        <v>-6763.1754731050041</v>
      </c>
      <c r="BF2554">
        <v>-1271071.1984153544</v>
      </c>
      <c r="BG2554">
        <v>-239.49908255344013</v>
      </c>
      <c r="BH2554">
        <v>-45011.45757509354</v>
      </c>
      <c r="BI2554">
        <v>0.42692703905261109</v>
      </c>
      <c r="BJ2554">
        <v>0.80188535356475921</v>
      </c>
      <c r="BK2554">
        <v>0.37495831451214812</v>
      </c>
      <c r="BL2554">
        <v>17.62046948396576</v>
      </c>
      <c r="BM2554">
        <v>10.06175969999439</v>
      </c>
      <c r="BN2554">
        <f t="shared" si="250"/>
        <v>-7.5587097839713699</v>
      </c>
      <c r="BO2554">
        <v>0.38449691691796212</v>
      </c>
      <c r="BP2554">
        <v>1.9878213435824306E-3</v>
      </c>
      <c r="BQ2554">
        <v>2.0147941187181054E-2</v>
      </c>
      <c r="BR2554">
        <v>8.9285714285714288E-2</v>
      </c>
      <c r="BS2554">
        <v>6.8965517241379309E-2</v>
      </c>
      <c r="BT2554">
        <v>0.1111111111111111</v>
      </c>
      <c r="BU2554">
        <v>0.2164648455828572</v>
      </c>
      <c r="BV2554">
        <v>0.80854539585821283</v>
      </c>
      <c r="BW2554">
        <v>0.23214261208688239</v>
      </c>
      <c r="BX2554">
        <v>0.25471321260745772</v>
      </c>
      <c r="BY2554">
        <f t="shared" si="251"/>
        <v>4.2926832884506903E-2</v>
      </c>
      <c r="BZ2554">
        <v>0</v>
      </c>
      <c r="CA2554">
        <f t="shared" si="252"/>
        <v>1.0413709779996474E-3</v>
      </c>
      <c r="CC2554">
        <v>4.2926832884506903E-2</v>
      </c>
      <c r="CD2554">
        <v>1.0413709779996474E-3</v>
      </c>
    </row>
    <row r="2555" spans="1:82" x14ac:dyDescent="0.3">
      <c r="A2555">
        <v>1</v>
      </c>
      <c r="B2555" t="s">
        <v>1532</v>
      </c>
      <c r="C2555" t="s">
        <v>219</v>
      </c>
      <c r="D2555">
        <v>48119</v>
      </c>
      <c r="E2555" s="2">
        <v>0</v>
      </c>
      <c r="F2555" s="2" t="s">
        <v>1954</v>
      </c>
      <c r="G2555" s="3">
        <v>-999</v>
      </c>
      <c r="H2555" s="1">
        <v>0.37283627925435958</v>
      </c>
      <c r="I2555" s="1">
        <f t="shared" si="253"/>
        <v>-999</v>
      </c>
      <c r="J2555" s="1">
        <v>-999</v>
      </c>
      <c r="K2555" s="1">
        <v>-999</v>
      </c>
      <c r="L2555" s="2">
        <v>-999</v>
      </c>
      <c r="M2555" s="2">
        <v>-999</v>
      </c>
      <c r="N2555" s="7">
        <v>-999</v>
      </c>
      <c r="O2555" s="2">
        <v>-999</v>
      </c>
      <c r="P2555" s="3">
        <v>-999</v>
      </c>
      <c r="Q2555" s="3">
        <v>-999</v>
      </c>
      <c r="R2555" s="3">
        <v>-999</v>
      </c>
      <c r="S2555" s="3">
        <v>-999</v>
      </c>
      <c r="T2555" s="3">
        <v>-999</v>
      </c>
      <c r="V2555">
        <v>48119</v>
      </c>
      <c r="W2555" s="2">
        <v>-999</v>
      </c>
      <c r="X2555" s="2">
        <v>1.0001965718997566E-2</v>
      </c>
      <c r="Y2555" s="2">
        <v>-999</v>
      </c>
      <c r="Z2555" s="2">
        <v>-999</v>
      </c>
      <c r="AA2555" s="2">
        <v>-999</v>
      </c>
      <c r="AB2555" s="2">
        <v>-999</v>
      </c>
      <c r="AC2555" s="2">
        <v>-999</v>
      </c>
      <c r="AD2555" s="2">
        <v>-999</v>
      </c>
      <c r="AE2555" s="2">
        <v>-999</v>
      </c>
      <c r="AF2555" s="2">
        <v>-999</v>
      </c>
      <c r="AG2555" s="2">
        <v>-999</v>
      </c>
      <c r="AH2555" s="2">
        <v>-999</v>
      </c>
      <c r="AI2555" s="2">
        <v>-999</v>
      </c>
      <c r="AJ2555" s="2">
        <v>-999</v>
      </c>
      <c r="AK2555" s="2">
        <v>-999</v>
      </c>
      <c r="AL2555" s="2">
        <v>-999</v>
      </c>
      <c r="AM2555" s="2">
        <v>-999</v>
      </c>
      <c r="AN2555" s="2">
        <v>-999</v>
      </c>
      <c r="AO2555" s="2">
        <v>-999</v>
      </c>
      <c r="AP2555" s="2">
        <v>-999</v>
      </c>
      <c r="AQ2555" s="2">
        <v>-999</v>
      </c>
      <c r="AR2555" s="2">
        <v>-999</v>
      </c>
      <c r="AS2555" s="2">
        <v>-999</v>
      </c>
      <c r="AT2555" s="2">
        <v>-999</v>
      </c>
      <c r="AU2555" s="2">
        <v>-999</v>
      </c>
      <c r="AV2555" s="2">
        <v>-999</v>
      </c>
      <c r="AW2555" s="2">
        <v>-999</v>
      </c>
      <c r="AX2555" s="2">
        <v>-999</v>
      </c>
      <c r="AY2555" s="2">
        <v>-999</v>
      </c>
      <c r="AZ2555" s="2">
        <v>-999</v>
      </c>
      <c r="BA2555" s="2">
        <v>-999</v>
      </c>
      <c r="BB2555" s="2">
        <v>-999</v>
      </c>
      <c r="BC2555" s="2">
        <v>-999</v>
      </c>
      <c r="BD2555" s="2">
        <v>-999</v>
      </c>
      <c r="BE2555" s="2">
        <v>-999</v>
      </c>
      <c r="BF2555" s="2">
        <v>-999</v>
      </c>
      <c r="BG2555" s="2">
        <v>-999</v>
      </c>
      <c r="BH2555" s="2">
        <v>-999</v>
      </c>
      <c r="BI2555">
        <v>0</v>
      </c>
      <c r="BJ2555">
        <v>0.37283627925435958</v>
      </c>
      <c r="BK2555">
        <v>0.37283627925435958</v>
      </c>
      <c r="BL2555">
        <v>-999</v>
      </c>
      <c r="BM2555">
        <v>29.257155647524556</v>
      </c>
      <c r="BN2555">
        <f t="shared" si="250"/>
        <v>-999</v>
      </c>
      <c r="BO2555" t="s">
        <v>3748</v>
      </c>
      <c r="BP2555" t="s">
        <v>3748</v>
      </c>
      <c r="BQ2555">
        <v>0.16546958902905073</v>
      </c>
      <c r="BR2555">
        <v>5.9523809523809521E-2</v>
      </c>
      <c r="BS2555">
        <v>6.8965517241379309E-2</v>
      </c>
      <c r="BT2555">
        <v>0.22222222222222221</v>
      </c>
      <c r="BU2555" t="s">
        <v>3748</v>
      </c>
      <c r="BY2555">
        <f t="shared" si="251"/>
        <v>-999</v>
      </c>
      <c r="CA2555">
        <f t="shared" si="252"/>
        <v>-999</v>
      </c>
    </row>
    <row r="2556" spans="1:82" x14ac:dyDescent="0.3">
      <c r="A2556">
        <v>0</v>
      </c>
      <c r="B2556" t="s">
        <v>1532</v>
      </c>
      <c r="C2556" t="s">
        <v>1576</v>
      </c>
      <c r="D2556">
        <v>48121</v>
      </c>
      <c r="E2556" s="2">
        <f>BO2556</f>
        <v>0.51400801552269293</v>
      </c>
      <c r="F2556" s="2" t="s">
        <v>1937</v>
      </c>
      <c r="G2556" s="3">
        <v>893871</v>
      </c>
      <c r="H2556" s="1">
        <v>34.019907459104203</v>
      </c>
      <c r="I2556" s="1">
        <f t="shared" si="253"/>
        <v>-6.0976409071718081</v>
      </c>
      <c r="J2556" s="1">
        <v>2.6167018262399999</v>
      </c>
      <c r="K2556" s="1">
        <v>59.9788559319</v>
      </c>
      <c r="L2556" s="2">
        <v>0.19285082978300006</v>
      </c>
      <c r="M2556" s="2">
        <v>7.354610985901161E-2</v>
      </c>
      <c r="N2556" s="7">
        <v>0</v>
      </c>
      <c r="O2556" s="2">
        <v>1.8404818560531933E-2</v>
      </c>
      <c r="P2556" s="3">
        <v>850065.57941269991</v>
      </c>
      <c r="Q2556" s="3">
        <v>30102.712429865602</v>
      </c>
      <c r="R2556" s="3">
        <v>3044350.6445410578</v>
      </c>
      <c r="S2556" s="3">
        <v>4405.088575282276</v>
      </c>
      <c r="T2556" s="3">
        <v>909686.51566810906</v>
      </c>
      <c r="V2556">
        <v>48121</v>
      </c>
      <c r="W2556" s="2">
        <v>0.66391867777967173</v>
      </c>
      <c r="X2556" s="2">
        <v>0.9126417333901421</v>
      </c>
      <c r="Y2556" s="2">
        <v>0.19799302487287157</v>
      </c>
      <c r="Z2556" s="2">
        <v>0.746218898108161</v>
      </c>
      <c r="AA2556" s="2">
        <v>0.17287918765348562</v>
      </c>
      <c r="AB2556" s="2">
        <v>0.47602843323374977</v>
      </c>
      <c r="AC2556" s="2">
        <v>7.354610985901161E-2</v>
      </c>
      <c r="AD2556" s="2">
        <v>0</v>
      </c>
      <c r="AE2556" s="2">
        <v>1.8404818560531933E-2</v>
      </c>
      <c r="AF2556">
        <v>4447935.0281392168</v>
      </c>
      <c r="AG2556">
        <v>6435.6167035279605</v>
      </c>
      <c r="AH2556">
        <v>1209554.2456622452</v>
      </c>
      <c r="AI2556">
        <v>116200.75717141588</v>
      </c>
      <c r="AJ2556">
        <v>50.345754524061668</v>
      </c>
      <c r="AK2556">
        <v>7492285.6726802746</v>
      </c>
      <c r="AL2556">
        <v>10840.705278810236</v>
      </c>
      <c r="AM2556">
        <v>2037477.0126955973</v>
      </c>
      <c r="AN2556">
        <v>197964.50580617305</v>
      </c>
      <c r="AO2556">
        <v>84.871492980802799</v>
      </c>
      <c r="AP2556">
        <v>3044350.6445410578</v>
      </c>
      <c r="AQ2556">
        <v>4405.0885752822751</v>
      </c>
      <c r="AR2556">
        <v>827922.76703335205</v>
      </c>
      <c r="AS2556">
        <v>81763.748634757168</v>
      </c>
      <c r="AT2556">
        <v>34.525738456741131</v>
      </c>
      <c r="AU2556" s="3">
        <v>159761324.99482283</v>
      </c>
      <c r="AV2556" s="3">
        <v>5657503.7740689414</v>
      </c>
      <c r="AW2556">
        <v>1257701.8066924002</v>
      </c>
      <c r="AX2556">
        <v>236372477.5497697</v>
      </c>
      <c r="AY2556">
        <v>44538.017685107203</v>
      </c>
      <c r="AZ2556">
        <v>8370475.0437390478</v>
      </c>
      <c r="BA2556">
        <v>2107767.3861051002</v>
      </c>
      <c r="BB2556">
        <v>396133802.5445925</v>
      </c>
      <c r="BC2556">
        <v>74640.730114972801</v>
      </c>
      <c r="BD2556">
        <v>14027978.817807987</v>
      </c>
      <c r="BE2556">
        <v>850065.57941269991</v>
      </c>
      <c r="BF2556">
        <v>159761324.99482283</v>
      </c>
      <c r="BG2556">
        <v>30102.712429865602</v>
      </c>
      <c r="BH2556">
        <v>5657503.7740689414</v>
      </c>
      <c r="BI2556">
        <v>25.544893825332782</v>
      </c>
      <c r="BJ2556">
        <v>59.564801284436982</v>
      </c>
      <c r="BK2556">
        <v>34.019907459104203</v>
      </c>
      <c r="BL2556">
        <v>25.940094742068407</v>
      </c>
      <c r="BM2556">
        <v>19.842453834896599</v>
      </c>
      <c r="BN2556">
        <f t="shared" si="250"/>
        <v>-6.0976409071718081</v>
      </c>
      <c r="BO2556">
        <v>0.51400801552269293</v>
      </c>
      <c r="BP2556">
        <v>0.1590028173908776</v>
      </c>
      <c r="BQ2556">
        <v>0.13740268556098417</v>
      </c>
      <c r="BR2556">
        <v>0.26785714285714285</v>
      </c>
      <c r="BS2556">
        <v>0.20689655172413793</v>
      </c>
      <c r="BT2556">
        <v>0.16666666666666666</v>
      </c>
      <c r="BU2556">
        <v>0.17462304217442332</v>
      </c>
      <c r="BV2556">
        <v>0.746218898108161</v>
      </c>
      <c r="BW2556">
        <v>0.17933525690195604</v>
      </c>
      <c r="BX2556">
        <v>0.47602843323374977</v>
      </c>
      <c r="BY2556">
        <f t="shared" si="251"/>
        <v>0.1206908237776898</v>
      </c>
      <c r="BZ2556">
        <v>0</v>
      </c>
      <c r="CA2556">
        <f t="shared" si="252"/>
        <v>9.9101908030905413E-3</v>
      </c>
      <c r="CC2556">
        <v>0.1206908237776898</v>
      </c>
      <c r="CD2556">
        <v>9.9101908030905413E-3</v>
      </c>
    </row>
    <row r="2557" spans="1:82" x14ac:dyDescent="0.3">
      <c r="A2557">
        <v>0</v>
      </c>
      <c r="B2557" t="s">
        <v>1532</v>
      </c>
      <c r="C2557" t="s">
        <v>1577</v>
      </c>
      <c r="D2557">
        <v>48123</v>
      </c>
      <c r="E2557" s="2">
        <f>BO2557</f>
        <v>0.43991636683253593</v>
      </c>
      <c r="F2557" s="2" t="s">
        <v>1936</v>
      </c>
      <c r="G2557" s="3">
        <v>2210</v>
      </c>
      <c r="H2557" s="1">
        <v>0.5696308724157032</v>
      </c>
      <c r="I2557" s="1">
        <f t="shared" si="253"/>
        <v>-7.4774830360747373</v>
      </c>
      <c r="J2557" s="1">
        <v>2.4548291584999999</v>
      </c>
      <c r="K2557" s="1">
        <v>-55.540597519400002</v>
      </c>
      <c r="L2557" s="2">
        <v>0.15757529923200009</v>
      </c>
      <c r="M2557" s="2">
        <v>-7.9100881551316064E-4</v>
      </c>
      <c r="N2557" s="7">
        <v>0</v>
      </c>
      <c r="O2557" s="2">
        <v>8.9402640262855951E-3</v>
      </c>
      <c r="P2557" s="3">
        <v>9332.2888708730043</v>
      </c>
      <c r="Q2557" s="3">
        <v>330.4771008213441</v>
      </c>
      <c r="R2557" s="3">
        <v>2851.5985133529175</v>
      </c>
      <c r="S2557" s="3">
        <v>4.1400635767761473</v>
      </c>
      <c r="T2557" s="3">
        <v>1222.6541902371246</v>
      </c>
      <c r="V2557">
        <v>48123</v>
      </c>
      <c r="W2557" s="2">
        <v>0.38373191998836431</v>
      </c>
      <c r="X2557" s="2">
        <v>1.5281314548516859E-2</v>
      </c>
      <c r="Y2557" s="2">
        <v>0.22889733805804841</v>
      </c>
      <c r="Z2557" s="2">
        <v>0.70005680101957501</v>
      </c>
      <c r="AA2557" s="2">
        <v>0.16008663772855172</v>
      </c>
      <c r="AB2557" s="2">
        <v>0.38895514680518378</v>
      </c>
      <c r="AC2557" s="2">
        <v>-7.9100881551316064E-4</v>
      </c>
      <c r="AD2557" s="2">
        <v>0</v>
      </c>
      <c r="AE2557" s="2">
        <v>8.9402640262855951E-3</v>
      </c>
      <c r="AF2557">
        <v>349345.52782466426</v>
      </c>
      <c r="AG2557">
        <v>505.29812072444565</v>
      </c>
      <c r="AH2557">
        <v>94969.218243274066</v>
      </c>
      <c r="AI2557">
        <v>18186.13671110187</v>
      </c>
      <c r="AJ2557">
        <v>3.9162917544833311</v>
      </c>
      <c r="AK2557">
        <v>352197.12633801717</v>
      </c>
      <c r="AL2557">
        <v>509.43818430122178</v>
      </c>
      <c r="AM2557">
        <v>95747.330381906562</v>
      </c>
      <c r="AN2557">
        <v>18630.67876270651</v>
      </c>
      <c r="AO2557">
        <v>3.9518800171496977</v>
      </c>
      <c r="AP2557">
        <v>2851.5985133529175</v>
      </c>
      <c r="AQ2557">
        <v>4.1400635767761287</v>
      </c>
      <c r="AR2557">
        <v>778.11213863249577</v>
      </c>
      <c r="AS2557">
        <v>444.54205160463971</v>
      </c>
      <c r="AT2557">
        <v>3.558826266636661E-2</v>
      </c>
      <c r="AU2557" s="3">
        <v>1753910.3703918725</v>
      </c>
      <c r="AV2557" s="3">
        <v>62109.866328363409</v>
      </c>
      <c r="AW2557">
        <v>35244.047794284001</v>
      </c>
      <c r="AX2557">
        <v>6623766.342457735</v>
      </c>
      <c r="AY2557">
        <v>1248.070103425152</v>
      </c>
      <c r="AZ2557">
        <v>234562.29523772307</v>
      </c>
      <c r="BA2557">
        <v>44576.336665157003</v>
      </c>
      <c r="BB2557">
        <v>8377676.7128496068</v>
      </c>
      <c r="BC2557">
        <v>1578.547204246496</v>
      </c>
      <c r="BD2557">
        <v>296672.16156608646</v>
      </c>
      <c r="BE2557">
        <v>9332.2888708730043</v>
      </c>
      <c r="BF2557">
        <v>1753910.3703918725</v>
      </c>
      <c r="BG2557">
        <v>330.4771008213441</v>
      </c>
      <c r="BH2557">
        <v>62109.866328363409</v>
      </c>
      <c r="BI2557">
        <v>0.69869832277290145</v>
      </c>
      <c r="BJ2557">
        <v>1.2683291951886047</v>
      </c>
      <c r="BK2557">
        <v>0.5696308724157032</v>
      </c>
      <c r="BL2557">
        <v>27.816324925166544</v>
      </c>
      <c r="BM2557">
        <v>20.338841889091807</v>
      </c>
      <c r="BN2557">
        <f t="shared" si="250"/>
        <v>-7.4774830360747373</v>
      </c>
      <c r="BO2557">
        <v>0.43991636683253593</v>
      </c>
      <c r="BP2557">
        <v>3.7221223690599037E-3</v>
      </c>
      <c r="BQ2557">
        <v>0.39139924789491259</v>
      </c>
      <c r="BR2557">
        <v>3.5714285714285712E-2</v>
      </c>
      <c r="BS2557">
        <v>0</v>
      </c>
      <c r="BT2557">
        <v>0.16666666666666666</v>
      </c>
      <c r="BU2557">
        <v>0.21413868993683316</v>
      </c>
      <c r="BV2557">
        <v>0.70005680101957501</v>
      </c>
      <c r="BW2557">
        <v>0.16606497689683788</v>
      </c>
      <c r="BX2557">
        <v>0.38895514680518378</v>
      </c>
      <c r="BY2557">
        <f t="shared" si="251"/>
        <v>5.0506378230964467E-2</v>
      </c>
      <c r="BZ2557">
        <v>0</v>
      </c>
      <c r="CA2557">
        <f t="shared" si="252"/>
        <v>5.8285326376922263E-3</v>
      </c>
      <c r="CC2557">
        <v>5.0506378230964467E-2</v>
      </c>
      <c r="CD2557">
        <v>5.8285326376922263E-3</v>
      </c>
    </row>
    <row r="2558" spans="1:82" x14ac:dyDescent="0.3">
      <c r="A2558">
        <v>1</v>
      </c>
      <c r="B2558" t="s">
        <v>1532</v>
      </c>
      <c r="C2558" t="s">
        <v>1578</v>
      </c>
      <c r="D2558">
        <v>48125</v>
      </c>
      <c r="E2558" s="2">
        <v>0</v>
      </c>
      <c r="F2558" s="2" t="s">
        <v>1954</v>
      </c>
      <c r="G2558" s="3">
        <v>-999</v>
      </c>
      <c r="H2558" s="1">
        <v>0.37384312666637082</v>
      </c>
      <c r="I2558" s="1">
        <f t="shared" si="253"/>
        <v>-999</v>
      </c>
      <c r="J2558" s="1">
        <v>-999</v>
      </c>
      <c r="K2558" s="1">
        <v>-999</v>
      </c>
      <c r="L2558" s="2">
        <v>-999</v>
      </c>
      <c r="M2558" s="2">
        <v>-999</v>
      </c>
      <c r="N2558" s="7">
        <v>-999</v>
      </c>
      <c r="O2558" s="2">
        <v>-999</v>
      </c>
      <c r="P2558" s="3">
        <v>-999</v>
      </c>
      <c r="Q2558" s="3">
        <v>-999</v>
      </c>
      <c r="R2558" s="3">
        <v>-999</v>
      </c>
      <c r="S2558" s="3">
        <v>-999</v>
      </c>
      <c r="T2558" s="3">
        <v>-999</v>
      </c>
      <c r="V2558">
        <v>48125</v>
      </c>
      <c r="W2558" s="2">
        <v>-999</v>
      </c>
      <c r="X2558" s="2">
        <v>1.0028976108971787E-2</v>
      </c>
      <c r="Y2558" s="2">
        <v>-999</v>
      </c>
      <c r="Z2558" s="2">
        <v>-999</v>
      </c>
      <c r="AA2558" s="2">
        <v>-999</v>
      </c>
      <c r="AB2558" s="2">
        <v>-999</v>
      </c>
      <c r="AC2558" s="2">
        <v>-999</v>
      </c>
      <c r="AD2558" s="2">
        <v>-999</v>
      </c>
      <c r="AE2558" s="2">
        <v>-999</v>
      </c>
      <c r="AF2558" s="2">
        <v>-999</v>
      </c>
      <c r="AG2558" s="2">
        <v>-999</v>
      </c>
      <c r="AH2558" s="2">
        <v>-999</v>
      </c>
      <c r="AI2558" s="2">
        <v>-999</v>
      </c>
      <c r="AJ2558" s="2">
        <v>-999</v>
      </c>
      <c r="AK2558" s="2">
        <v>-999</v>
      </c>
      <c r="AL2558" s="2">
        <v>-999</v>
      </c>
      <c r="AM2558" s="2">
        <v>-999</v>
      </c>
      <c r="AN2558" s="2">
        <v>-999</v>
      </c>
      <c r="AO2558" s="2">
        <v>-999</v>
      </c>
      <c r="AP2558" s="2">
        <v>-999</v>
      </c>
      <c r="AQ2558" s="2">
        <v>-999</v>
      </c>
      <c r="AR2558" s="2">
        <v>-999</v>
      </c>
      <c r="AS2558" s="2">
        <v>-999</v>
      </c>
      <c r="AT2558" s="2">
        <v>-999</v>
      </c>
      <c r="AU2558" s="2">
        <v>-999</v>
      </c>
      <c r="AV2558" s="2">
        <v>-999</v>
      </c>
      <c r="AW2558" s="2">
        <v>-999</v>
      </c>
      <c r="AX2558" s="2">
        <v>-999</v>
      </c>
      <c r="AY2558" s="2">
        <v>-999</v>
      </c>
      <c r="AZ2558" s="2">
        <v>-999</v>
      </c>
      <c r="BA2558" s="2">
        <v>-999</v>
      </c>
      <c r="BB2558" s="2">
        <v>-999</v>
      </c>
      <c r="BC2558" s="2">
        <v>-999</v>
      </c>
      <c r="BD2558" s="2">
        <v>-999</v>
      </c>
      <c r="BE2558" s="2">
        <v>-999</v>
      </c>
      <c r="BF2558" s="2">
        <v>-999</v>
      </c>
      <c r="BG2558" s="2">
        <v>-999</v>
      </c>
      <c r="BH2558" s="2">
        <v>-999</v>
      </c>
      <c r="BI2558">
        <v>0</v>
      </c>
      <c r="BJ2558">
        <v>0.37384312666637082</v>
      </c>
      <c r="BK2558">
        <v>0.37384312666637082</v>
      </c>
      <c r="BL2558">
        <v>-999</v>
      </c>
      <c r="BM2558">
        <v>10.490475187478591</v>
      </c>
      <c r="BN2558">
        <f t="shared" si="250"/>
        <v>-999</v>
      </c>
      <c r="BO2558" t="s">
        <v>3748</v>
      </c>
      <c r="BP2558" t="s">
        <v>3748</v>
      </c>
      <c r="BQ2558">
        <v>5.5386997169108096E-2</v>
      </c>
      <c r="BR2558">
        <v>6.9642857142857145E-2</v>
      </c>
      <c r="BS2558">
        <v>0.10344827586206896</v>
      </c>
      <c r="BT2558">
        <v>0.1111111111111111</v>
      </c>
      <c r="BU2558" t="s">
        <v>3748</v>
      </c>
      <c r="BY2558">
        <f t="shared" si="251"/>
        <v>-999</v>
      </c>
      <c r="CA2558">
        <f t="shared" si="252"/>
        <v>-999</v>
      </c>
    </row>
    <row r="2559" spans="1:82" x14ac:dyDescent="0.3">
      <c r="A2559">
        <v>0</v>
      </c>
      <c r="B2559" t="s">
        <v>1532</v>
      </c>
      <c r="C2559" t="s">
        <v>1579</v>
      </c>
      <c r="D2559">
        <v>48127</v>
      </c>
      <c r="E2559" s="2">
        <f>BO2559</f>
        <v>0.35555236218444691</v>
      </c>
      <c r="F2559" s="2" t="s">
        <v>1934</v>
      </c>
      <c r="G2559" s="3">
        <v>2405</v>
      </c>
      <c r="H2559" s="1">
        <v>0.37385067793761118</v>
      </c>
      <c r="I2559" s="1">
        <f t="shared" si="253"/>
        <v>-6.8837185614312251</v>
      </c>
      <c r="J2559" s="1">
        <v>2.5904437861199998</v>
      </c>
      <c r="K2559" s="1">
        <v>28.2463680394</v>
      </c>
      <c r="L2559" s="2">
        <v>0.11746856151999996</v>
      </c>
      <c r="M2559" s="2">
        <v>3.4086376887599006E-4</v>
      </c>
      <c r="N2559" s="7">
        <v>0</v>
      </c>
      <c r="O2559" s="2">
        <v>4.4670856147457916E-3</v>
      </c>
      <c r="P2559" s="3">
        <v>1801.4296389309986</v>
      </c>
      <c r="Q2559" s="3">
        <v>63.792629294367963</v>
      </c>
      <c r="R2559" s="3">
        <v>-3503.7175157124657</v>
      </c>
      <c r="S2559" s="3">
        <v>-5.0694715804616761</v>
      </c>
      <c r="T2559" s="3">
        <v>-1067.2768018567804</v>
      </c>
      <c r="V2559">
        <v>48127</v>
      </c>
      <c r="W2559" s="2">
        <v>0.35503430171444272</v>
      </c>
      <c r="X2559" s="2">
        <v>1.002917868463377E-2</v>
      </c>
      <c r="Y2559" s="2">
        <v>0.26420141330069308</v>
      </c>
      <c r="Z2559" s="2">
        <v>0.73873075193562521</v>
      </c>
      <c r="AA2559" s="2">
        <v>8.1415510265104879E-2</v>
      </c>
      <c r="AB2559" s="2">
        <v>0.28995662273016143</v>
      </c>
      <c r="AC2559" s="2">
        <v>3.4086376887599006E-4</v>
      </c>
      <c r="AD2559" s="2">
        <v>0</v>
      </c>
      <c r="AE2559" s="2">
        <v>4.4670856147457916E-3</v>
      </c>
      <c r="AF2559">
        <v>59444.33835911128</v>
      </c>
      <c r="AG2559">
        <v>85.997353286118951</v>
      </c>
      <c r="AH2559">
        <v>16162.936448020437</v>
      </c>
      <c r="AI2559">
        <v>1821.5445873255635</v>
      </c>
      <c r="AJ2559">
        <v>0.6701965383351286</v>
      </c>
      <c r="AK2559">
        <v>55940.620843398814</v>
      </c>
      <c r="AL2559">
        <v>80.927881705657271</v>
      </c>
      <c r="AM2559">
        <v>15210.144950967777</v>
      </c>
      <c r="AN2559">
        <v>1707.0592825214444</v>
      </c>
      <c r="AO2559">
        <v>0.63053317587939939</v>
      </c>
      <c r="AP2559">
        <v>-3503.7175157124657</v>
      </c>
      <c r="AQ2559">
        <v>-5.0694715804616806</v>
      </c>
      <c r="AR2559">
        <v>-952.79149705265991</v>
      </c>
      <c r="AS2559">
        <v>-114.4853048041191</v>
      </c>
      <c r="AT2559">
        <v>-3.9663362455729212E-2</v>
      </c>
      <c r="AU2559" s="3">
        <v>338560.68634069187</v>
      </c>
      <c r="AV2559" s="3">
        <v>11989.186749583514</v>
      </c>
      <c r="AW2559">
        <v>14945.484365347002</v>
      </c>
      <c r="AX2559">
        <v>2808854.3316233153</v>
      </c>
      <c r="AY2559">
        <v>529.25283515881597</v>
      </c>
      <c r="AZ2559">
        <v>99467.777839747869</v>
      </c>
      <c r="BA2559">
        <v>16746.914004278002</v>
      </c>
      <c r="BB2559">
        <v>3147415.0179640078</v>
      </c>
      <c r="BC2559">
        <v>593.04546445318397</v>
      </c>
      <c r="BD2559">
        <v>111456.96458933139</v>
      </c>
      <c r="BE2559">
        <v>1801.4296389309986</v>
      </c>
      <c r="BF2559">
        <v>338560.68634069187</v>
      </c>
      <c r="BG2559">
        <v>63.792629294367963</v>
      </c>
      <c r="BH2559">
        <v>11989.186749583514</v>
      </c>
      <c r="BI2559">
        <v>0.29311936340213229</v>
      </c>
      <c r="BJ2559">
        <v>0.66697004133974347</v>
      </c>
      <c r="BK2559">
        <v>0.37385067793761118</v>
      </c>
      <c r="BL2559">
        <v>19.18308624107225</v>
      </c>
      <c r="BM2559">
        <v>12.299367679641025</v>
      </c>
      <c r="BN2559">
        <f t="shared" si="250"/>
        <v>-6.8837185614312251</v>
      </c>
      <c r="BO2559">
        <v>0.35555236218444691</v>
      </c>
      <c r="BP2559">
        <v>1.2620568064329956E-3</v>
      </c>
      <c r="BQ2559">
        <v>0.18010727533383913</v>
      </c>
      <c r="BR2559">
        <v>1.7857142857142856E-2</v>
      </c>
      <c r="BS2559">
        <v>0</v>
      </c>
      <c r="BT2559">
        <v>0.1111111111111111</v>
      </c>
      <c r="BU2559">
        <v>0.19713457958074476</v>
      </c>
      <c r="BV2559">
        <v>0.73873075193562521</v>
      </c>
      <c r="BW2559">
        <v>8.4455923511519593E-2</v>
      </c>
      <c r="BX2559">
        <v>0.28995662273016143</v>
      </c>
      <c r="BY2559">
        <f t="shared" si="251"/>
        <v>7.8789216487710714E-2</v>
      </c>
      <c r="BZ2559">
        <v>0</v>
      </c>
      <c r="CA2559">
        <f t="shared" si="252"/>
        <v>4.1040149530191137E-3</v>
      </c>
      <c r="CC2559">
        <v>7.8789216487710714E-2</v>
      </c>
      <c r="CD2559">
        <v>4.1040149530191137E-3</v>
      </c>
    </row>
    <row r="2560" spans="1:82" x14ac:dyDescent="0.3">
      <c r="A2560">
        <v>1</v>
      </c>
      <c r="B2560" t="s">
        <v>1532</v>
      </c>
      <c r="C2560" t="s">
        <v>1580</v>
      </c>
      <c r="D2560">
        <v>48129</v>
      </c>
      <c r="E2560" s="2">
        <v>0</v>
      </c>
      <c r="F2560" s="2" t="s">
        <v>1954</v>
      </c>
      <c r="G2560" s="3">
        <v>-999</v>
      </c>
      <c r="H2560" s="1">
        <v>0.37365839850859006</v>
      </c>
      <c r="I2560" s="1">
        <f t="shared" si="253"/>
        <v>-999</v>
      </c>
      <c r="J2560" s="1">
        <v>-999</v>
      </c>
      <c r="K2560" s="1">
        <v>-999</v>
      </c>
      <c r="L2560" s="2">
        <v>-999</v>
      </c>
      <c r="M2560" s="2">
        <v>-999</v>
      </c>
      <c r="N2560" s="7">
        <v>-999</v>
      </c>
      <c r="O2560" s="2">
        <v>-999</v>
      </c>
      <c r="P2560" s="3">
        <v>-999</v>
      </c>
      <c r="Q2560" s="3">
        <v>-999</v>
      </c>
      <c r="R2560" s="3">
        <v>-999</v>
      </c>
      <c r="S2560" s="3">
        <v>-999</v>
      </c>
      <c r="T2560" s="3">
        <v>-999</v>
      </c>
      <c r="V2560">
        <v>48129</v>
      </c>
      <c r="W2560" s="2">
        <v>-999</v>
      </c>
      <c r="X2560" s="2">
        <v>1.0024020462742424E-2</v>
      </c>
      <c r="Y2560" s="2">
        <v>-999</v>
      </c>
      <c r="Z2560" s="2">
        <v>-999</v>
      </c>
      <c r="AA2560" s="2">
        <v>-999</v>
      </c>
      <c r="AB2560" s="2">
        <v>-999</v>
      </c>
      <c r="AC2560" s="2">
        <v>-999</v>
      </c>
      <c r="AD2560" s="2">
        <v>-999</v>
      </c>
      <c r="AE2560" s="2">
        <v>-999</v>
      </c>
      <c r="AF2560" s="2">
        <v>-999</v>
      </c>
      <c r="AG2560" s="2">
        <v>-999</v>
      </c>
      <c r="AH2560" s="2">
        <v>-999</v>
      </c>
      <c r="AI2560" s="2">
        <v>-999</v>
      </c>
      <c r="AJ2560" s="2">
        <v>-999</v>
      </c>
      <c r="AK2560" s="2">
        <v>-999</v>
      </c>
      <c r="AL2560" s="2">
        <v>-999</v>
      </c>
      <c r="AM2560" s="2">
        <v>-999</v>
      </c>
      <c r="AN2560" s="2">
        <v>-999</v>
      </c>
      <c r="AO2560" s="2">
        <v>-999</v>
      </c>
      <c r="AP2560" s="2">
        <v>-999</v>
      </c>
      <c r="AQ2560" s="2">
        <v>-999</v>
      </c>
      <c r="AR2560" s="2">
        <v>-999</v>
      </c>
      <c r="AS2560" s="2">
        <v>-999</v>
      </c>
      <c r="AT2560" s="2">
        <v>-999</v>
      </c>
      <c r="AU2560" s="2">
        <v>-999</v>
      </c>
      <c r="AV2560" s="2">
        <v>-999</v>
      </c>
      <c r="AW2560" s="2">
        <v>-999</v>
      </c>
      <c r="AX2560" s="2">
        <v>-999</v>
      </c>
      <c r="AY2560" s="2">
        <v>-999</v>
      </c>
      <c r="AZ2560" s="2">
        <v>-999</v>
      </c>
      <c r="BA2560" s="2">
        <v>-999</v>
      </c>
      <c r="BB2560" s="2">
        <v>-999</v>
      </c>
      <c r="BC2560" s="2">
        <v>-999</v>
      </c>
      <c r="BD2560" s="2">
        <v>-999</v>
      </c>
      <c r="BE2560" s="2">
        <v>-999</v>
      </c>
      <c r="BF2560" s="2">
        <v>-999</v>
      </c>
      <c r="BG2560" s="2">
        <v>-999</v>
      </c>
      <c r="BH2560" s="2">
        <v>-999</v>
      </c>
      <c r="BI2560">
        <v>0</v>
      </c>
      <c r="BJ2560">
        <v>0.37365839850859006</v>
      </c>
      <c r="BK2560">
        <v>0.37365839850859006</v>
      </c>
      <c r="BL2560">
        <v>-999</v>
      </c>
      <c r="BM2560">
        <v>6.7424113399559813</v>
      </c>
      <c r="BN2560">
        <f t="shared" si="250"/>
        <v>-999</v>
      </c>
      <c r="BO2560" t="s">
        <v>3748</v>
      </c>
      <c r="BP2560" t="s">
        <v>3748</v>
      </c>
      <c r="BQ2560">
        <v>3.1833479627280212E-2</v>
      </c>
      <c r="BR2560">
        <v>0.27380952380952384</v>
      </c>
      <c r="BS2560">
        <v>0.10344827586206896</v>
      </c>
      <c r="BT2560">
        <v>0.1111111111111111</v>
      </c>
      <c r="BU2560" t="s">
        <v>3748</v>
      </c>
      <c r="BY2560">
        <f t="shared" si="251"/>
        <v>-999</v>
      </c>
      <c r="CA2560">
        <f t="shared" si="252"/>
        <v>-999</v>
      </c>
    </row>
    <row r="2561" spans="1:82" x14ac:dyDescent="0.3">
      <c r="A2561">
        <v>0</v>
      </c>
      <c r="B2561" t="s">
        <v>1532</v>
      </c>
      <c r="C2561" t="s">
        <v>285</v>
      </c>
      <c r="D2561">
        <v>48131</v>
      </c>
      <c r="E2561" s="2">
        <f>BO2561</f>
        <v>0.43140668547141936</v>
      </c>
      <c r="F2561" s="2" t="s">
        <v>1936</v>
      </c>
      <c r="G2561" s="3">
        <v>1456</v>
      </c>
      <c r="H2561" s="1">
        <v>0.37479517422266484</v>
      </c>
      <c r="I2561" s="1">
        <f t="shared" si="253"/>
        <v>-15.528986081597994</v>
      </c>
      <c r="J2561" s="1">
        <v>2.5209092097400001</v>
      </c>
      <c r="K2561" s="1">
        <v>-14.6776585862</v>
      </c>
      <c r="L2561" s="2">
        <v>0.124108753081</v>
      </c>
      <c r="M2561" s="2">
        <v>-7.2972434085601156E-5</v>
      </c>
      <c r="N2561" s="7">
        <v>0</v>
      </c>
      <c r="O2561" s="2">
        <v>5.1432645873368925E-3</v>
      </c>
      <c r="P2561" s="3">
        <v>8502.609204851</v>
      </c>
      <c r="Q2561" s="3">
        <v>301.09629891612798</v>
      </c>
      <c r="R2561" s="3">
        <v>81833.449563172631</v>
      </c>
      <c r="S2561" s="3">
        <v>118.35398614620236</v>
      </c>
      <c r="T2561" s="3">
        <v>24051.76844308505</v>
      </c>
      <c r="V2561">
        <v>48131</v>
      </c>
      <c r="W2561" s="2">
        <v>0.39839133706906033</v>
      </c>
      <c r="X2561" s="2">
        <v>1.0054516399846784E-2</v>
      </c>
      <c r="Y2561" s="2">
        <v>0.47610527756528664</v>
      </c>
      <c r="Z2561" s="2">
        <v>0.7189012037439384</v>
      </c>
      <c r="AA2561" s="2">
        <v>4.2305936877463923E-2</v>
      </c>
      <c r="AB2561" s="2">
        <v>0.30634711474262283</v>
      </c>
      <c r="AC2561" s="2">
        <v>-7.2972434085601156E-5</v>
      </c>
      <c r="AD2561" s="2">
        <v>0</v>
      </c>
      <c r="AE2561" s="2">
        <v>5.1432645873368925E-3</v>
      </c>
      <c r="AF2561">
        <v>66491.590831023452</v>
      </c>
      <c r="AG2561">
        <v>96.174109653134906</v>
      </c>
      <c r="AH2561">
        <v>18075.626317205242</v>
      </c>
      <c r="AI2561">
        <v>1535.2692844693747</v>
      </c>
      <c r="AJ2561">
        <v>0.74534105100807801</v>
      </c>
      <c r="AK2561">
        <v>148325.04039419608</v>
      </c>
      <c r="AL2561">
        <v>214.52809579933725</v>
      </c>
      <c r="AM2561">
        <v>40319.891789962916</v>
      </c>
      <c r="AN2561">
        <v>3342.7722547967437</v>
      </c>
      <c r="AO2561">
        <v>1.6601434600248297</v>
      </c>
      <c r="AP2561">
        <v>81833.449563172631</v>
      </c>
      <c r="AQ2561">
        <v>118.35398614620235</v>
      </c>
      <c r="AR2561">
        <v>22244.265472757674</v>
      </c>
      <c r="AS2561">
        <v>1807.502970327369</v>
      </c>
      <c r="AT2561">
        <v>0.91480240901675169</v>
      </c>
      <c r="AU2561" s="3">
        <v>1597980.3739596969</v>
      </c>
      <c r="AV2561" s="3">
        <v>56588.038418297088</v>
      </c>
      <c r="AW2561">
        <v>8707.5606840330001</v>
      </c>
      <c r="AX2561">
        <v>1636498.954957162</v>
      </c>
      <c r="AY2561">
        <v>308.354086537824</v>
      </c>
      <c r="AZ2561">
        <v>57952.067023918644</v>
      </c>
      <c r="BA2561">
        <v>17210.169888884</v>
      </c>
      <c r="BB2561">
        <v>3234479.3289168589</v>
      </c>
      <c r="BC2561">
        <v>609.45038545395198</v>
      </c>
      <c r="BD2561">
        <v>114540.10544221573</v>
      </c>
      <c r="BE2561">
        <v>8502.609204851</v>
      </c>
      <c r="BF2561">
        <v>1597980.3739596969</v>
      </c>
      <c r="BG2561">
        <v>301.09629891612798</v>
      </c>
      <c r="BH2561">
        <v>56588.038418297088</v>
      </c>
      <c r="BI2561">
        <v>8.7066814055165406E-2</v>
      </c>
      <c r="BJ2561">
        <v>0.46186198827783026</v>
      </c>
      <c r="BK2561">
        <v>0.37479517422266484</v>
      </c>
      <c r="BL2561">
        <v>27.964796761147401</v>
      </c>
      <c r="BM2561">
        <v>12.435810679549407</v>
      </c>
      <c r="BN2561">
        <f t="shared" si="250"/>
        <v>-15.528986081597994</v>
      </c>
      <c r="BO2561">
        <v>0.43140668547141936</v>
      </c>
      <c r="BP2561">
        <v>4.5485225317137167E-4</v>
      </c>
      <c r="BQ2561">
        <v>0.29425049418161137</v>
      </c>
      <c r="BR2561">
        <v>4.1666666666666664E-2</v>
      </c>
      <c r="BS2561">
        <v>3.4482758620689655E-2</v>
      </c>
      <c r="BT2561">
        <v>0.1111111111111111</v>
      </c>
      <c r="BU2561">
        <v>0.44471605211508947</v>
      </c>
      <c r="BV2561">
        <v>0.7189012037439384</v>
      </c>
      <c r="BW2561">
        <v>4.3885826636373367E-2</v>
      </c>
      <c r="BX2561">
        <v>0.30634711474262283</v>
      </c>
      <c r="BY2561">
        <f t="shared" si="251"/>
        <v>7.7560682887316337E-2</v>
      </c>
      <c r="BZ2561">
        <v>0</v>
      </c>
      <c r="CA2561">
        <f t="shared" si="252"/>
        <v>4.3381156500849226E-3</v>
      </c>
      <c r="CC2561">
        <v>7.7560682887316337E-2</v>
      </c>
      <c r="CD2561">
        <v>4.3381156500849226E-3</v>
      </c>
    </row>
    <row r="2562" spans="1:82" x14ac:dyDescent="0.3">
      <c r="A2562">
        <v>0</v>
      </c>
      <c r="B2562" t="s">
        <v>1532</v>
      </c>
      <c r="C2562" t="s">
        <v>1581</v>
      </c>
      <c r="D2562">
        <v>48133</v>
      </c>
      <c r="E2562" s="2">
        <f>BO2562</f>
        <v>0.42056326221467505</v>
      </c>
      <c r="F2562" s="2" t="s">
        <v>1935</v>
      </c>
      <c r="G2562" s="3">
        <v>1969</v>
      </c>
      <c r="H2562" s="1">
        <v>0.37535163234784946</v>
      </c>
      <c r="I2562" s="1">
        <f t="shared" si="253"/>
        <v>-6.5535154856694824</v>
      </c>
      <c r="J2562" s="1">
        <v>2.63126466798</v>
      </c>
      <c r="K2562" s="1">
        <v>23.777493980999999</v>
      </c>
      <c r="L2562" s="2">
        <v>0.18274573380800008</v>
      </c>
      <c r="M2562" s="2">
        <v>7.4781300184287585E-5</v>
      </c>
      <c r="N2562" s="7">
        <v>0</v>
      </c>
      <c r="O2562" s="2">
        <v>2.0187290098598199E-2</v>
      </c>
      <c r="P2562" s="3">
        <v>9903.0394896890029</v>
      </c>
      <c r="Q2562" s="3">
        <v>350.68864939299215</v>
      </c>
      <c r="R2562" s="3">
        <v>14118.854064260391</v>
      </c>
      <c r="S2562" s="3">
        <v>20.424623290420008</v>
      </c>
      <c r="T2562" s="3">
        <v>4794.7091975289986</v>
      </c>
      <c r="V2562">
        <v>48133</v>
      </c>
      <c r="W2562" s="2">
        <v>0.3807611181425346</v>
      </c>
      <c r="X2562" s="2">
        <v>1.0069444333102865E-2</v>
      </c>
      <c r="Y2562" s="2">
        <v>0.18947930142177383</v>
      </c>
      <c r="Z2562" s="2">
        <v>0.75037186181521109</v>
      </c>
      <c r="AA2562" s="2">
        <v>6.8534715776141814E-2</v>
      </c>
      <c r="AB2562" s="2">
        <v>0.45108525300440577</v>
      </c>
      <c r="AC2562" s="2">
        <v>7.4781300184287585E-5</v>
      </c>
      <c r="AD2562" s="2">
        <v>0</v>
      </c>
      <c r="AE2562" s="2">
        <v>2.0187290098598199E-2</v>
      </c>
      <c r="AF2562">
        <v>70065.555583476773</v>
      </c>
      <c r="AG2562">
        <v>101.36069928057077</v>
      </c>
      <c r="AH2562">
        <v>19050.429788787653</v>
      </c>
      <c r="AI2562">
        <v>4801.0016198918347</v>
      </c>
      <c r="AJ2562">
        <v>0.78942177844262884</v>
      </c>
      <c r="AK2562">
        <v>84184.409647737164</v>
      </c>
      <c r="AL2562">
        <v>121.78532257099079</v>
      </c>
      <c r="AM2562">
        <v>22889.1745361926</v>
      </c>
      <c r="AN2562">
        <v>5756.9660700158856</v>
      </c>
      <c r="AO2562">
        <v>0.94838282905567417</v>
      </c>
      <c r="AP2562">
        <v>14118.854064260391</v>
      </c>
      <c r="AQ2562">
        <v>20.424623290420016</v>
      </c>
      <c r="AR2562">
        <v>3838.7447474049477</v>
      </c>
      <c r="AS2562">
        <v>955.96445012405093</v>
      </c>
      <c r="AT2562">
        <v>0.15896105061304533</v>
      </c>
      <c r="AU2562" s="3">
        <v>1861177.2416921512</v>
      </c>
      <c r="AV2562" s="3">
        <v>65908.42476691895</v>
      </c>
      <c r="AW2562">
        <v>23845.303720624004</v>
      </c>
      <c r="AX2562">
        <v>4481486.3812540751</v>
      </c>
      <c r="AY2562">
        <v>844.41522876467195</v>
      </c>
      <c r="AZ2562">
        <v>158699.39809403245</v>
      </c>
      <c r="BA2562">
        <v>33748.343210313004</v>
      </c>
      <c r="BB2562">
        <v>6342663.622946226</v>
      </c>
      <c r="BC2562">
        <v>1195.103878157664</v>
      </c>
      <c r="BD2562">
        <v>224607.82286095136</v>
      </c>
      <c r="BE2562">
        <v>9903.0394896890029</v>
      </c>
      <c r="BF2562">
        <v>1861177.2416921512</v>
      </c>
      <c r="BG2562">
        <v>350.68864939299215</v>
      </c>
      <c r="BH2562">
        <v>65908.42476691895</v>
      </c>
      <c r="BI2562">
        <v>0.43783372609849952</v>
      </c>
      <c r="BJ2562">
        <v>0.81318535844634898</v>
      </c>
      <c r="BK2562">
        <v>0.37535163234784946</v>
      </c>
      <c r="BL2562">
        <v>29.342150018157508</v>
      </c>
      <c r="BM2562">
        <v>22.788634532488025</v>
      </c>
      <c r="BN2562">
        <f t="shared" si="250"/>
        <v>-6.5535154856694824</v>
      </c>
      <c r="BO2562">
        <v>0.42056326221467505</v>
      </c>
      <c r="BP2562">
        <v>2.229828032945544E-3</v>
      </c>
      <c r="BQ2562">
        <v>0.12384360375305874</v>
      </c>
      <c r="BR2562">
        <v>0.16071428571428573</v>
      </c>
      <c r="BS2562">
        <v>0.13793103448275862</v>
      </c>
      <c r="BT2562">
        <v>0.1111111111111111</v>
      </c>
      <c r="BU2562">
        <v>0.18767828877866613</v>
      </c>
      <c r="BV2562">
        <v>0.75037186181521109</v>
      </c>
      <c r="BW2562">
        <v>7.1094103502221798E-2</v>
      </c>
      <c r="BX2562">
        <v>0.45108525300440577</v>
      </c>
      <c r="BY2562">
        <f t="shared" si="251"/>
        <v>1.8000852729129397E-2</v>
      </c>
      <c r="BZ2562">
        <v>0</v>
      </c>
      <c r="CA2562">
        <f t="shared" si="252"/>
        <v>1.1821231636616509E-2</v>
      </c>
      <c r="CC2562">
        <v>1.8000852729129397E-2</v>
      </c>
      <c r="CD2562">
        <v>1.1821231636616509E-2</v>
      </c>
    </row>
    <row r="2563" spans="1:82" x14ac:dyDescent="0.3">
      <c r="A2563">
        <v>0</v>
      </c>
      <c r="B2563" t="s">
        <v>1532</v>
      </c>
      <c r="C2563" t="s">
        <v>1582</v>
      </c>
      <c r="D2563">
        <v>48135</v>
      </c>
      <c r="E2563" s="2">
        <f>BO2563</f>
        <v>0.41428392644589773</v>
      </c>
      <c r="F2563" s="2" t="s">
        <v>1935</v>
      </c>
      <c r="G2563" s="3">
        <v>42919</v>
      </c>
      <c r="H2563" s="1">
        <v>16.169446008118769</v>
      </c>
      <c r="I2563" s="1">
        <f t="shared" si="253"/>
        <v>-9.446153817115654</v>
      </c>
      <c r="J2563" s="1">
        <v>2.6563841369899999</v>
      </c>
      <c r="K2563" s="1">
        <v>16.819549870300001</v>
      </c>
      <c r="L2563" s="2">
        <v>9.8426884977000029E-2</v>
      </c>
      <c r="M2563" s="2">
        <v>4.524512574393489E-3</v>
      </c>
      <c r="N2563" s="7">
        <v>0</v>
      </c>
      <c r="O2563" s="2">
        <v>4.5821971124805575E-3</v>
      </c>
      <c r="P2563" s="3">
        <v>58903.728447770001</v>
      </c>
      <c r="Q2563" s="3">
        <v>2085.9120066185596</v>
      </c>
      <c r="R2563" s="3">
        <v>-163839.35767574538</v>
      </c>
      <c r="S2563" s="3">
        <v>-237.05949662608671</v>
      </c>
      <c r="T2563" s="3">
        <v>-43867.081310439913</v>
      </c>
      <c r="V2563">
        <v>48135</v>
      </c>
      <c r="W2563" s="2">
        <v>0.46503469242672402</v>
      </c>
      <c r="X2563" s="2">
        <v>0.43377282112090731</v>
      </c>
      <c r="Y2563" s="2">
        <v>0.3276905258935075</v>
      </c>
      <c r="Z2563" s="2">
        <v>0.75753531555599851</v>
      </c>
      <c r="AA2563" s="2">
        <v>4.8479586232458544E-2</v>
      </c>
      <c r="AB2563" s="2">
        <v>0.24295459810259026</v>
      </c>
      <c r="AC2563" s="2">
        <v>4.524512574393489E-3</v>
      </c>
      <c r="AD2563" s="2">
        <v>0</v>
      </c>
      <c r="AE2563" s="2">
        <v>4.5821971124805575E-3</v>
      </c>
      <c r="AF2563">
        <v>1586981.574720206</v>
      </c>
      <c r="AG2563">
        <v>2296.0645796806152</v>
      </c>
      <c r="AH2563">
        <v>431538.23302511731</v>
      </c>
      <c r="AI2563">
        <v>-6392.3367774941398</v>
      </c>
      <c r="AJ2563">
        <v>17.938742142495595</v>
      </c>
      <c r="AK2563">
        <v>1423142.2170444606</v>
      </c>
      <c r="AL2563">
        <v>2059.0050830545283</v>
      </c>
      <c r="AM2563">
        <v>386983.63416881021</v>
      </c>
      <c r="AN2563">
        <v>-5704.8192316269697</v>
      </c>
      <c r="AO2563">
        <v>16.083316582276314</v>
      </c>
      <c r="AP2563">
        <v>-163839.35767574538</v>
      </c>
      <c r="AQ2563">
        <v>-237.05949662608691</v>
      </c>
      <c r="AR2563">
        <v>-44554.598856307101</v>
      </c>
      <c r="AS2563">
        <v>687.51754586717016</v>
      </c>
      <c r="AT2563">
        <v>-1.8554255602192811</v>
      </c>
      <c r="AU2563" s="3">
        <v>11070366.724473894</v>
      </c>
      <c r="AV2563" s="3">
        <v>392026.30252389208</v>
      </c>
      <c r="AW2563">
        <v>217174.92699337</v>
      </c>
      <c r="AX2563">
        <v>40815855.779133961</v>
      </c>
      <c r="AY2563">
        <v>7690.64708957536</v>
      </c>
      <c r="AZ2563">
        <v>1445380.214014793</v>
      </c>
      <c r="BA2563">
        <v>276078.65544114</v>
      </c>
      <c r="BB2563">
        <v>51886222.503607854</v>
      </c>
      <c r="BC2563">
        <v>9776.5590961939197</v>
      </c>
      <c r="BD2563">
        <v>1837406.5165386852</v>
      </c>
      <c r="BE2563">
        <v>58903.728447770001</v>
      </c>
      <c r="BF2563">
        <v>11070366.724473894</v>
      </c>
      <c r="BG2563">
        <v>2085.9120066185596</v>
      </c>
      <c r="BH2563">
        <v>392026.30252389208</v>
      </c>
      <c r="BI2563">
        <v>6.4025099842933306</v>
      </c>
      <c r="BJ2563">
        <v>22.5719559924121</v>
      </c>
      <c r="BK2563">
        <v>16.169446008118769</v>
      </c>
      <c r="BL2563">
        <v>18.886021916343573</v>
      </c>
      <c r="BM2563">
        <v>9.4398680992279189</v>
      </c>
      <c r="BN2563">
        <f t="shared" si="250"/>
        <v>-9.446153817115654</v>
      </c>
      <c r="BO2563">
        <v>0.41428392644589773</v>
      </c>
      <c r="BP2563">
        <v>3.2120269046389975E-2</v>
      </c>
      <c r="BQ2563">
        <v>5.0621680010123779E-2</v>
      </c>
      <c r="BR2563">
        <v>0.11904761904761904</v>
      </c>
      <c r="BS2563">
        <v>0.27586206896551724</v>
      </c>
      <c r="BT2563">
        <v>0.1111111111111111</v>
      </c>
      <c r="BU2563">
        <v>0.27051709694025766</v>
      </c>
      <c r="BV2563">
        <v>0.75753531555599851</v>
      </c>
      <c r="BW2563">
        <v>5.0290027212093927E-2</v>
      </c>
      <c r="BX2563">
        <v>0.24295459810259026</v>
      </c>
      <c r="BY2563">
        <f t="shared" si="251"/>
        <v>0.10962613681512058</v>
      </c>
      <c r="BZ2563">
        <v>0</v>
      </c>
      <c r="CA2563">
        <f t="shared" si="252"/>
        <v>5.0417965344253038E-3</v>
      </c>
      <c r="CC2563">
        <v>0.10962613681512058</v>
      </c>
      <c r="CD2563">
        <v>5.0417965344253038E-3</v>
      </c>
    </row>
    <row r="2564" spans="1:82" x14ac:dyDescent="0.3">
      <c r="A2564">
        <v>1</v>
      </c>
      <c r="B2564" t="s">
        <v>1532</v>
      </c>
      <c r="C2564" t="s">
        <v>480</v>
      </c>
      <c r="D2564">
        <v>48137</v>
      </c>
      <c r="E2564" s="2">
        <v>0</v>
      </c>
      <c r="F2564" s="2" t="s">
        <v>1954</v>
      </c>
      <c r="G2564" s="3">
        <v>-999</v>
      </c>
      <c r="H2564" s="1">
        <v>0.37489991565394548</v>
      </c>
      <c r="I2564" s="1">
        <f t="shared" si="253"/>
        <v>-999</v>
      </c>
      <c r="J2564" s="1">
        <v>-999</v>
      </c>
      <c r="K2564" s="1">
        <v>-999</v>
      </c>
      <c r="L2564" s="2">
        <v>-999</v>
      </c>
      <c r="M2564" s="2">
        <v>-999</v>
      </c>
      <c r="N2564" s="7">
        <v>-999</v>
      </c>
      <c r="O2564" s="2">
        <v>-999</v>
      </c>
      <c r="P2564" s="3">
        <v>-999</v>
      </c>
      <c r="Q2564" s="3">
        <v>-999</v>
      </c>
      <c r="R2564" s="3">
        <v>-999</v>
      </c>
      <c r="S2564" s="3">
        <v>-999</v>
      </c>
      <c r="T2564" s="3">
        <v>-999</v>
      </c>
      <c r="V2564">
        <v>48137</v>
      </c>
      <c r="W2564" s="2">
        <v>-999</v>
      </c>
      <c r="X2564" s="2">
        <v>1.0057326266437887E-2</v>
      </c>
      <c r="Y2564" s="2">
        <v>-999</v>
      </c>
      <c r="Z2564" s="2">
        <v>-999</v>
      </c>
      <c r="AA2564" s="2">
        <v>-999</v>
      </c>
      <c r="AB2564" s="2">
        <v>-999</v>
      </c>
      <c r="AC2564" s="2">
        <v>-999</v>
      </c>
      <c r="AD2564" s="2">
        <v>-999</v>
      </c>
      <c r="AE2564" s="2">
        <v>-999</v>
      </c>
      <c r="AF2564" s="2">
        <v>-999</v>
      </c>
      <c r="AG2564" s="2">
        <v>-999</v>
      </c>
      <c r="AH2564" s="2">
        <v>-999</v>
      </c>
      <c r="AI2564" s="2">
        <v>-999</v>
      </c>
      <c r="AJ2564" s="2">
        <v>-999</v>
      </c>
      <c r="AK2564" s="2">
        <v>-999</v>
      </c>
      <c r="AL2564" s="2">
        <v>-999</v>
      </c>
      <c r="AM2564" s="2">
        <v>-999</v>
      </c>
      <c r="AN2564" s="2">
        <v>-999</v>
      </c>
      <c r="AO2564" s="2">
        <v>-999</v>
      </c>
      <c r="AP2564" s="2">
        <v>-999</v>
      </c>
      <c r="AQ2564" s="2">
        <v>-999</v>
      </c>
      <c r="AR2564" s="2">
        <v>-999</v>
      </c>
      <c r="AS2564" s="2">
        <v>-999</v>
      </c>
      <c r="AT2564" s="2">
        <v>-999</v>
      </c>
      <c r="AU2564" s="2">
        <v>-999</v>
      </c>
      <c r="AV2564" s="2">
        <v>-999</v>
      </c>
      <c r="AW2564" s="2">
        <v>-999</v>
      </c>
      <c r="AX2564" s="2">
        <v>-999</v>
      </c>
      <c r="AY2564" s="2">
        <v>-999</v>
      </c>
      <c r="AZ2564" s="2">
        <v>-999</v>
      </c>
      <c r="BA2564" s="2">
        <v>-999</v>
      </c>
      <c r="BB2564" s="2">
        <v>-999</v>
      </c>
      <c r="BC2564" s="2">
        <v>-999</v>
      </c>
      <c r="BD2564" s="2">
        <v>-999</v>
      </c>
      <c r="BE2564" s="2">
        <v>-999</v>
      </c>
      <c r="BF2564" s="2">
        <v>-999</v>
      </c>
      <c r="BG2564" s="2">
        <v>-999</v>
      </c>
      <c r="BH2564" s="2">
        <v>-999</v>
      </c>
      <c r="BI2564">
        <v>0</v>
      </c>
      <c r="BJ2564">
        <v>0.37489991565394548</v>
      </c>
      <c r="BK2564">
        <v>0.37489991565394548</v>
      </c>
      <c r="BL2564">
        <v>-999</v>
      </c>
      <c r="BM2564">
        <v>15.535990246861488</v>
      </c>
      <c r="BN2564">
        <f t="shared" si="250"/>
        <v>-999</v>
      </c>
      <c r="BO2564" t="s">
        <v>3748</v>
      </c>
      <c r="BP2564" t="s">
        <v>3748</v>
      </c>
      <c r="BQ2564">
        <v>0.11246956116098658</v>
      </c>
      <c r="BR2564">
        <v>0</v>
      </c>
      <c r="BS2564">
        <v>0</v>
      </c>
      <c r="BT2564">
        <v>0.1111111111111111</v>
      </c>
      <c r="BU2564" t="s">
        <v>3748</v>
      </c>
      <c r="BY2564">
        <f t="shared" si="251"/>
        <v>-999</v>
      </c>
      <c r="CA2564">
        <f t="shared" si="252"/>
        <v>-999</v>
      </c>
    </row>
    <row r="2565" spans="1:82" x14ac:dyDescent="0.3">
      <c r="A2565">
        <v>0</v>
      </c>
      <c r="B2565" t="s">
        <v>1532</v>
      </c>
      <c r="C2565" t="s">
        <v>623</v>
      </c>
      <c r="D2565">
        <v>48139</v>
      </c>
      <c r="E2565" s="2">
        <f t="shared" ref="E2565:E2570" si="255">BO2565</f>
        <v>0.49918874746849307</v>
      </c>
      <c r="F2565" s="2" t="s">
        <v>1937</v>
      </c>
      <c r="G2565" s="3">
        <v>70051</v>
      </c>
      <c r="H2565" s="1">
        <v>23.558505987273975</v>
      </c>
      <c r="I2565" s="1">
        <f t="shared" si="253"/>
        <v>-7.3236225722838064</v>
      </c>
      <c r="J2565" s="1">
        <v>2.6490848443799999</v>
      </c>
      <c r="K2565" s="1">
        <v>59.975032974800001</v>
      </c>
      <c r="L2565" s="2">
        <v>0.19449100266100006</v>
      </c>
      <c r="M2565" s="2">
        <v>8.3965210282256203E-3</v>
      </c>
      <c r="N2565" s="7">
        <v>0</v>
      </c>
      <c r="O2565" s="2">
        <v>3.0068569759442859E-2</v>
      </c>
      <c r="P2565" s="3">
        <v>594100.50415596995</v>
      </c>
      <c r="Q2565" s="3">
        <v>21038.419933908157</v>
      </c>
      <c r="R2565" s="3">
        <v>1575638.5069579356</v>
      </c>
      <c r="S2565" s="3">
        <v>2280.0557568027161</v>
      </c>
      <c r="T2565" s="3">
        <v>464974.17293539073</v>
      </c>
      <c r="V2565">
        <v>48139</v>
      </c>
      <c r="W2565" s="2">
        <v>0.59131010148921603</v>
      </c>
      <c r="X2565" s="2">
        <v>0.63199689082499055</v>
      </c>
      <c r="Y2565" s="2">
        <v>0.23475600766211874</v>
      </c>
      <c r="Z2565" s="2">
        <v>0.75545373712249775</v>
      </c>
      <c r="AA2565" s="2">
        <v>0.17286816860839693</v>
      </c>
      <c r="AB2565" s="2">
        <v>0.48007699722606118</v>
      </c>
      <c r="AC2565" s="2">
        <v>8.3965210282256203E-3</v>
      </c>
      <c r="AD2565" s="2">
        <v>0</v>
      </c>
      <c r="AE2565" s="2">
        <v>3.0068569759442859E-2</v>
      </c>
      <c r="AF2565">
        <v>1230266.2256949446</v>
      </c>
      <c r="AG2565">
        <v>1780.228288634192</v>
      </c>
      <c r="AH2565">
        <v>334588.39827814879</v>
      </c>
      <c r="AI2565">
        <v>28121.407970664681</v>
      </c>
      <c r="AJ2565">
        <v>13.968296975063689</v>
      </c>
      <c r="AK2565">
        <v>2805904.7326528803</v>
      </c>
      <c r="AL2565">
        <v>4060.2840454369084</v>
      </c>
      <c r="AM2565">
        <v>763117.82257955777</v>
      </c>
      <c r="AN2565">
        <v>64566.156604646218</v>
      </c>
      <c r="AO2565">
        <v>31.873002780772413</v>
      </c>
      <c r="AP2565">
        <v>1575638.5069579356</v>
      </c>
      <c r="AQ2565">
        <v>2280.0557568027161</v>
      </c>
      <c r="AR2565">
        <v>428529.42430140899</v>
      </c>
      <c r="AS2565">
        <v>36444.748633981537</v>
      </c>
      <c r="AT2565">
        <v>17.904705805708723</v>
      </c>
      <c r="AU2565" s="3">
        <v>111655248.75107299</v>
      </c>
      <c r="AV2565" s="3">
        <v>3953960.642378699</v>
      </c>
      <c r="AW2565">
        <v>425164.75604303001</v>
      </c>
      <c r="AX2565">
        <v>79905464.250727057</v>
      </c>
      <c r="AY2565">
        <v>15056.029436363837</v>
      </c>
      <c r="AZ2565">
        <v>2829630.1722702193</v>
      </c>
      <c r="BA2565">
        <v>1019265.2601989999</v>
      </c>
      <c r="BB2565">
        <v>191560713.00180003</v>
      </c>
      <c r="BC2565">
        <v>36094.449370271992</v>
      </c>
      <c r="BD2565">
        <v>6783590.8146489179</v>
      </c>
      <c r="BE2565">
        <v>594100.50415596995</v>
      </c>
      <c r="BF2565">
        <v>111655248.75107299</v>
      </c>
      <c r="BG2565">
        <v>21038.419933908157</v>
      </c>
      <c r="BH2565">
        <v>3953960.642378699</v>
      </c>
      <c r="BI2565">
        <v>8.8931508969932764</v>
      </c>
      <c r="BJ2565">
        <v>32.451656884267251</v>
      </c>
      <c r="BK2565">
        <v>23.558505987273975</v>
      </c>
      <c r="BL2565">
        <v>25.220409282855272</v>
      </c>
      <c r="BM2565">
        <v>17.896786710571465</v>
      </c>
      <c r="BN2565">
        <f t="shared" si="250"/>
        <v>-7.3236225722838064</v>
      </c>
      <c r="BO2565">
        <v>0.49918874746849307</v>
      </c>
      <c r="BP2565">
        <v>5.3759011532868356E-2</v>
      </c>
      <c r="BQ2565">
        <v>0.18416669499843372</v>
      </c>
      <c r="BR2565">
        <v>0.20833333333333334</v>
      </c>
      <c r="BS2565">
        <v>0.17241379310344829</v>
      </c>
      <c r="BT2565">
        <v>0.16666666666666666</v>
      </c>
      <c r="BU2565">
        <v>0.20973246420682345</v>
      </c>
      <c r="BV2565">
        <v>0.75545373712249775</v>
      </c>
      <c r="BW2565">
        <v>0.17932382635725824</v>
      </c>
      <c r="BX2565">
        <v>0.48007699722606118</v>
      </c>
      <c r="BY2565">
        <f t="shared" si="251"/>
        <v>4.0152474696232288E-2</v>
      </c>
      <c r="BZ2565">
        <v>0</v>
      </c>
      <c r="CA2565">
        <f t="shared" si="252"/>
        <v>1.6045271989580862E-2</v>
      </c>
      <c r="CC2565">
        <v>4.0152474696232288E-2</v>
      </c>
      <c r="CD2565">
        <v>1.6045271989580862E-2</v>
      </c>
    </row>
    <row r="2566" spans="1:82" x14ac:dyDescent="0.3">
      <c r="A2566">
        <v>0</v>
      </c>
      <c r="B2566" t="s">
        <v>1532</v>
      </c>
      <c r="C2566" t="s">
        <v>225</v>
      </c>
      <c r="D2566">
        <v>48141</v>
      </c>
      <c r="E2566" s="2">
        <f t="shared" si="255"/>
        <v>0.32349649388627288</v>
      </c>
      <c r="F2566" s="2" t="s">
        <v>1934</v>
      </c>
      <c r="G2566" s="3">
        <v>452360</v>
      </c>
      <c r="H2566" s="1">
        <v>33.225730989493002</v>
      </c>
      <c r="I2566" s="1">
        <f t="shared" si="253"/>
        <v>-6.9690034165786567</v>
      </c>
      <c r="J2566" s="1">
        <v>2.9527362704</v>
      </c>
      <c r="K2566" s="1">
        <v>-19.1492451254</v>
      </c>
      <c r="L2566" s="2">
        <v>4.3627290664000007E-2</v>
      </c>
      <c r="M2566" s="2">
        <v>-3.7885732392338937E-2</v>
      </c>
      <c r="N2566" s="7">
        <v>0</v>
      </c>
      <c r="O2566" s="2">
        <v>2.9952835485278639E-4</v>
      </c>
      <c r="P2566" s="3">
        <v>-31014.290997499942</v>
      </c>
      <c r="Q2566" s="3">
        <v>-1098.2850096799973</v>
      </c>
      <c r="R2566" s="3">
        <v>-557156.34816449042</v>
      </c>
      <c r="S2566" s="3">
        <v>-806.1091041114272</v>
      </c>
      <c r="T2566" s="3">
        <v>-140105.14647349715</v>
      </c>
      <c r="V2566">
        <v>48141</v>
      </c>
      <c r="W2566" s="2">
        <v>0.54595034312254465</v>
      </c>
      <c r="X2566" s="2">
        <v>0.891336602248474</v>
      </c>
      <c r="Y2566" s="2">
        <v>0.27745676495097427</v>
      </c>
      <c r="Z2566" s="2">
        <v>0.84204764333733362</v>
      </c>
      <c r="AA2566" s="2">
        <v>5.5194549646218165E-2</v>
      </c>
      <c r="AB2566" s="2">
        <v>0.10768857382872418</v>
      </c>
      <c r="AC2566" s="2">
        <v>-3.7885732392338937E-2</v>
      </c>
      <c r="AD2566" s="2">
        <v>0</v>
      </c>
      <c r="AE2566" s="2">
        <v>2.9952835485278639E-4</v>
      </c>
      <c r="AF2566">
        <v>5408014.1166226109</v>
      </c>
      <c r="AG2566">
        <v>7824.6152018654884</v>
      </c>
      <c r="AH2566">
        <v>1470612.2154387292</v>
      </c>
      <c r="AI2566">
        <v>-111841.69121964501</v>
      </c>
      <c r="AJ2566">
        <v>61.185128050964408</v>
      </c>
      <c r="AK2566">
        <v>4850857.7684581205</v>
      </c>
      <c r="AL2566">
        <v>7018.5060977540606</v>
      </c>
      <c r="AM2566">
        <v>1319106.5036690307</v>
      </c>
      <c r="AN2566">
        <v>-100441.12592344395</v>
      </c>
      <c r="AO2566">
        <v>54.885240440673513</v>
      </c>
      <c r="AP2566">
        <v>-557156.34816449042</v>
      </c>
      <c r="AQ2566">
        <v>-806.10910411142777</v>
      </c>
      <c r="AR2566">
        <v>-151505.71176969842</v>
      </c>
      <c r="AS2566">
        <v>11400.565296201064</v>
      </c>
      <c r="AT2566">
        <v>-6.2998876102908952</v>
      </c>
      <c r="AU2566" s="3">
        <v>-5828825.8500701394</v>
      </c>
      <c r="AV2566" s="3">
        <v>-206411.68471925869</v>
      </c>
      <c r="AW2566">
        <v>802300.89404149994</v>
      </c>
      <c r="AX2566">
        <v>150784430.0261595</v>
      </c>
      <c r="AY2566">
        <v>28411.258708112</v>
      </c>
      <c r="AZ2566">
        <v>5339611.9616025696</v>
      </c>
      <c r="BA2566">
        <v>771286.60304399999</v>
      </c>
      <c r="BB2566">
        <v>144955604.17608935</v>
      </c>
      <c r="BC2566">
        <v>27312.973698432004</v>
      </c>
      <c r="BD2566">
        <v>5133200.2768833106</v>
      </c>
      <c r="BE2566">
        <v>-31014.290997499942</v>
      </c>
      <c r="BF2566">
        <v>-5828825.8500701394</v>
      </c>
      <c r="BG2566">
        <v>-1098.2850096799973</v>
      </c>
      <c r="BH2566">
        <v>-206411.68471925869</v>
      </c>
      <c r="BI2566">
        <v>23.399717769978768</v>
      </c>
      <c r="BJ2566">
        <v>56.625448759471766</v>
      </c>
      <c r="BK2566">
        <v>33.225730989493002</v>
      </c>
      <c r="BL2566">
        <v>16.964005548803364</v>
      </c>
      <c r="BM2566">
        <v>9.9950021322247071</v>
      </c>
      <c r="BN2566">
        <f t="shared" si="250"/>
        <v>-6.9690034165786567</v>
      </c>
      <c r="BO2566">
        <v>0.32349649388627288</v>
      </c>
      <c r="BP2566">
        <v>9.1666578975547322E-2</v>
      </c>
      <c r="BQ2566">
        <v>1.6836685340146085E-2</v>
      </c>
      <c r="BR2566">
        <v>2.3809523809523808E-2</v>
      </c>
      <c r="BS2566">
        <v>0</v>
      </c>
      <c r="BT2566">
        <v>0.1111111111111111</v>
      </c>
      <c r="BU2566">
        <v>0.1995769505048399</v>
      </c>
      <c r="BV2566">
        <v>0.84204764333733362</v>
      </c>
      <c r="BW2566">
        <v>5.7255756894417184E-2</v>
      </c>
      <c r="BX2566">
        <v>0.10768857382872418</v>
      </c>
      <c r="BY2566">
        <f t="shared" si="251"/>
        <v>0.18473555889064941</v>
      </c>
      <c r="BZ2566">
        <v>0</v>
      </c>
      <c r="CA2566">
        <f t="shared" si="252"/>
        <v>7.0501121967986606E-4</v>
      </c>
      <c r="CC2566">
        <v>0.18473555889064941</v>
      </c>
      <c r="CD2566">
        <v>7.0501121967986606E-4</v>
      </c>
    </row>
    <row r="2567" spans="1:82" x14ac:dyDescent="0.3">
      <c r="A2567">
        <v>0</v>
      </c>
      <c r="B2567" t="s">
        <v>1532</v>
      </c>
      <c r="C2567" t="s">
        <v>1583</v>
      </c>
      <c r="D2567">
        <v>48143</v>
      </c>
      <c r="E2567" s="2">
        <f t="shared" si="255"/>
        <v>0.50832101815506325</v>
      </c>
      <c r="F2567" s="2" t="s">
        <v>1937</v>
      </c>
      <c r="G2567" s="3">
        <v>11790</v>
      </c>
      <c r="H2567" s="1">
        <v>1.1467408775917241</v>
      </c>
      <c r="I2567" s="1">
        <f t="shared" si="253"/>
        <v>-10.527856534901524</v>
      </c>
      <c r="J2567" s="1">
        <v>2.63207325115</v>
      </c>
      <c r="K2567" s="1">
        <v>40.340972122499998</v>
      </c>
      <c r="L2567" s="2">
        <v>0.1864059393930001</v>
      </c>
      <c r="M2567" s="2">
        <v>1.8702744455856661E-3</v>
      </c>
      <c r="N2567" s="7">
        <v>0</v>
      </c>
      <c r="O2567" s="2">
        <v>5.0583666593106667E-2</v>
      </c>
      <c r="P2567" s="3">
        <v>27474.025898057</v>
      </c>
      <c r="Q2567" s="3">
        <v>972.91635013769576</v>
      </c>
      <c r="R2567" s="3">
        <v>84880.897588609892</v>
      </c>
      <c r="S2567" s="3">
        <v>122.79798281904432</v>
      </c>
      <c r="T2567" s="3">
        <v>26902.115325398059</v>
      </c>
      <c r="V2567">
        <v>48143</v>
      </c>
      <c r="W2567" s="2">
        <v>0.43706028975285388</v>
      </c>
      <c r="X2567" s="2">
        <v>3.0763269521903676E-2</v>
      </c>
      <c r="Y2567" s="2">
        <v>0.29986831681912612</v>
      </c>
      <c r="Z2567" s="2">
        <v>0.7506024498157603</v>
      </c>
      <c r="AA2567" s="2">
        <v>0.11627621736580171</v>
      </c>
      <c r="AB2567" s="2">
        <v>0.46012001801890701</v>
      </c>
      <c r="AC2567" s="2">
        <v>1.8702744455856661E-3</v>
      </c>
      <c r="AD2567" s="2">
        <v>0</v>
      </c>
      <c r="AE2567" s="2">
        <v>5.0583666593106667E-2</v>
      </c>
      <c r="AF2567">
        <v>242433.90230068972</v>
      </c>
      <c r="AG2567">
        <v>350.7376888132186</v>
      </c>
      <c r="AH2567">
        <v>65920.063322793678</v>
      </c>
      <c r="AI2567">
        <v>11011.362814516564</v>
      </c>
      <c r="AJ2567">
        <v>2.7360252677326966</v>
      </c>
      <c r="AK2567">
        <v>327314.79988929961</v>
      </c>
      <c r="AL2567">
        <v>473.5356716322629</v>
      </c>
      <c r="AM2567">
        <v>88999.564219127496</v>
      </c>
      <c r="AN2567">
        <v>14833.977243580819</v>
      </c>
      <c r="AO2567">
        <v>3.6934446887474075</v>
      </c>
      <c r="AP2567">
        <v>84880.897588609892</v>
      </c>
      <c r="AQ2567">
        <v>122.79798281904431</v>
      </c>
      <c r="AR2567">
        <v>23079.500896333819</v>
      </c>
      <c r="AS2567">
        <v>3822.6144290642551</v>
      </c>
      <c r="AT2567">
        <v>0.95741942101471089</v>
      </c>
      <c r="AU2567" s="3">
        <v>5163468.4272808321</v>
      </c>
      <c r="AV2567" s="3">
        <v>182849.89884487854</v>
      </c>
      <c r="AW2567">
        <v>63507.758468123007</v>
      </c>
      <c r="AX2567">
        <v>11935648.126499038</v>
      </c>
      <c r="AY2567">
        <v>2248.9509474693441</v>
      </c>
      <c r="AZ2567">
        <v>422667.84106738854</v>
      </c>
      <c r="BA2567">
        <v>90981.784366180014</v>
      </c>
      <c r="BB2567">
        <v>17099116.55377987</v>
      </c>
      <c r="BC2567">
        <v>3221.8672976070397</v>
      </c>
      <c r="BD2567">
        <v>605517.73991226708</v>
      </c>
      <c r="BE2567">
        <v>27474.025898057</v>
      </c>
      <c r="BF2567">
        <v>5163468.4272808321</v>
      </c>
      <c r="BG2567">
        <v>972.91635013769576</v>
      </c>
      <c r="BH2567">
        <v>182849.89884487854</v>
      </c>
      <c r="BI2567">
        <v>0.93951218703387085</v>
      </c>
      <c r="BJ2567">
        <v>2.0862530646255948</v>
      </c>
      <c r="BK2567">
        <v>1.1467408775917241</v>
      </c>
      <c r="BL2567">
        <v>31.142357775475901</v>
      </c>
      <c r="BM2567">
        <v>20.614501240574377</v>
      </c>
      <c r="BN2567">
        <f t="shared" ref="BN2567:BN2630" si="256">IF(BL2567=-999,-999,BM2567-BL2567)</f>
        <v>-10.527856534901524</v>
      </c>
      <c r="BO2567">
        <v>0.50832101815506325</v>
      </c>
      <c r="BP2567">
        <v>5.7832412793748173E-3</v>
      </c>
      <c r="BQ2567">
        <v>0.14110055372330582</v>
      </c>
      <c r="BR2567">
        <v>0.17261904761904762</v>
      </c>
      <c r="BS2567">
        <v>0.20689655172413793</v>
      </c>
      <c r="BT2567">
        <v>0.16666666666666666</v>
      </c>
      <c r="BU2567">
        <v>0.30149468682849545</v>
      </c>
      <c r="BV2567">
        <v>0.7506024498157603</v>
      </c>
      <c r="BW2567">
        <v>0.12061848274460758</v>
      </c>
      <c r="BX2567">
        <v>0.46012001801890701</v>
      </c>
      <c r="BY2567">
        <f t="shared" ref="BY2567:BY2630" si="257">IF(I2567=-999,-999,CC2567)</f>
        <v>0.10865720578042952</v>
      </c>
      <c r="BZ2567">
        <v>0</v>
      </c>
      <c r="CA2567">
        <f t="shared" ref="CA2567:CA2630" si="258">IF(I2567=-999,-999,CD2567)</f>
        <v>2.8738292602415515E-2</v>
      </c>
      <c r="CC2567">
        <v>0.10865720578042952</v>
      </c>
      <c r="CD2567">
        <v>2.8738292602415515E-2</v>
      </c>
    </row>
    <row r="2568" spans="1:82" x14ac:dyDescent="0.3">
      <c r="A2568">
        <v>0</v>
      </c>
      <c r="B2568" t="s">
        <v>1532</v>
      </c>
      <c r="C2568" t="s">
        <v>1584</v>
      </c>
      <c r="D2568">
        <v>48145</v>
      </c>
      <c r="E2568" s="2">
        <f t="shared" si="255"/>
        <v>0.47470436698869584</v>
      </c>
      <c r="F2568" s="2" t="s">
        <v>1936</v>
      </c>
      <c r="G2568" s="3">
        <v>1180</v>
      </c>
      <c r="H2568" s="1">
        <v>0.37368815251406806</v>
      </c>
      <c r="I2568" s="1">
        <f t="shared" ref="I2568:I2631" si="259">BN2568</f>
        <v>-14.021072074011819</v>
      </c>
      <c r="J2568" s="1">
        <v>2.52855730353</v>
      </c>
      <c r="K2568" s="1">
        <v>25.4290223727</v>
      </c>
      <c r="L2568" s="2">
        <v>0.17949788779799991</v>
      </c>
      <c r="M2568" s="2">
        <v>6.1179611751933647E-5</v>
      </c>
      <c r="N2568" s="7">
        <v>0</v>
      </c>
      <c r="O2568" s="2">
        <v>1.064677082502727E-2</v>
      </c>
      <c r="P2568" s="3">
        <v>-725.57272747600075</v>
      </c>
      <c r="Q2568" s="3">
        <v>-25.694143712127964</v>
      </c>
      <c r="R2568" s="3">
        <v>-298.586323603442</v>
      </c>
      <c r="S2568" s="3">
        <v>-0.42363526701362059</v>
      </c>
      <c r="T2568" s="3">
        <v>-15.510084304569318</v>
      </c>
      <c r="V2568">
        <v>48145</v>
      </c>
      <c r="W2568" s="2">
        <v>0.42290545040492877</v>
      </c>
      <c r="X2568" s="2">
        <v>1.0024818664417939E-2</v>
      </c>
      <c r="Y2568" s="2">
        <v>0.39652228178560389</v>
      </c>
      <c r="Z2568" s="2">
        <v>0.72108225168121987</v>
      </c>
      <c r="AA2568" s="2">
        <v>7.3294974742533853E-2</v>
      </c>
      <c r="AB2568" s="2">
        <v>0.44306834662518751</v>
      </c>
      <c r="AC2568" s="2">
        <v>6.1179611751933647E-5</v>
      </c>
      <c r="AD2568" s="2">
        <v>0</v>
      </c>
      <c r="AE2568" s="2">
        <v>1.064677082502727E-2</v>
      </c>
      <c r="AF2568">
        <v>63880.607318271868</v>
      </c>
      <c r="AG2568">
        <v>92.427161005450586</v>
      </c>
      <c r="AH2568">
        <v>17371.398913077755</v>
      </c>
      <c r="AI2568">
        <v>1769.2772746709809</v>
      </c>
      <c r="AJ2568">
        <v>0.72300084433674294</v>
      </c>
      <c r="AK2568">
        <v>63582.020994668426</v>
      </c>
      <c r="AL2568">
        <v>92.003525738436963</v>
      </c>
      <c r="AM2568">
        <v>17291.777975499594</v>
      </c>
      <c r="AN2568">
        <v>1833.3881279445725</v>
      </c>
      <c r="AO2568">
        <v>0.72158278504980533</v>
      </c>
      <c r="AP2568">
        <v>-298.586323603442</v>
      </c>
      <c r="AQ2568">
        <v>-0.42363526701362275</v>
      </c>
      <c r="AR2568">
        <v>-79.620937578161829</v>
      </c>
      <c r="AS2568">
        <v>64.110853273591601</v>
      </c>
      <c r="AT2568">
        <v>-1.4180592869376119E-3</v>
      </c>
      <c r="AU2568" s="3">
        <v>-136364.13840183959</v>
      </c>
      <c r="AV2568" s="3">
        <v>-4828.9573692573294</v>
      </c>
      <c r="AW2568">
        <v>25431.337773776002</v>
      </c>
      <c r="AX2568">
        <v>4779565.6212034617</v>
      </c>
      <c r="AY2568">
        <v>900.58022139852801</v>
      </c>
      <c r="AZ2568">
        <v>169255.04680963935</v>
      </c>
      <c r="BA2568">
        <v>24705.765046300003</v>
      </c>
      <c r="BB2568">
        <v>4643201.4828016227</v>
      </c>
      <c r="BC2568">
        <v>874.88607768640009</v>
      </c>
      <c r="BD2568">
        <v>164426.08944038203</v>
      </c>
      <c r="BE2568">
        <v>-725.57272747600075</v>
      </c>
      <c r="BF2568">
        <v>-136364.13840183959</v>
      </c>
      <c r="BG2568">
        <v>-25.694143712127964</v>
      </c>
      <c r="BH2568">
        <v>-4828.9573692573294</v>
      </c>
      <c r="BI2568">
        <v>0.50091426395464966</v>
      </c>
      <c r="BJ2568">
        <v>0.87460241646871772</v>
      </c>
      <c r="BK2568">
        <v>0.37368815251406806</v>
      </c>
      <c r="BL2568">
        <v>32.940545150894003</v>
      </c>
      <c r="BM2568">
        <v>18.919473076882184</v>
      </c>
      <c r="BN2568">
        <f t="shared" si="256"/>
        <v>-14.021072074011819</v>
      </c>
      <c r="BO2568">
        <v>0.47470436698869584</v>
      </c>
      <c r="BP2568">
        <v>2.8795024476302861E-3</v>
      </c>
      <c r="BQ2568">
        <v>0.24465364198695488</v>
      </c>
      <c r="BR2568">
        <v>2.3809523809523808E-2</v>
      </c>
      <c r="BS2568">
        <v>0.13793103448275862</v>
      </c>
      <c r="BT2568">
        <v>0.22222222222222221</v>
      </c>
      <c r="BU2568">
        <v>0.40153270705578603</v>
      </c>
      <c r="BV2568">
        <v>0.72108225168121987</v>
      </c>
      <c r="BW2568">
        <v>7.603213147565753E-2</v>
      </c>
      <c r="BX2568">
        <v>0.44306834662518751</v>
      </c>
      <c r="BY2568">
        <f t="shared" si="257"/>
        <v>1.4855782167345254E-2</v>
      </c>
      <c r="BZ2568">
        <v>0</v>
      </c>
      <c r="CA2568">
        <f t="shared" si="258"/>
        <v>6.1301936650440493E-3</v>
      </c>
      <c r="CC2568">
        <v>1.4855782167345254E-2</v>
      </c>
      <c r="CD2568">
        <v>6.1301936650440493E-3</v>
      </c>
    </row>
    <row r="2569" spans="1:82" x14ac:dyDescent="0.3">
      <c r="A2569">
        <v>0</v>
      </c>
      <c r="B2569" t="s">
        <v>1532</v>
      </c>
      <c r="C2569" t="s">
        <v>364</v>
      </c>
      <c r="D2569">
        <v>48147</v>
      </c>
      <c r="E2569" s="2">
        <f t="shared" si="255"/>
        <v>0.53900619721683574</v>
      </c>
      <c r="F2569" s="2" t="s">
        <v>1938</v>
      </c>
      <c r="G2569" s="3">
        <v>3796</v>
      </c>
      <c r="H2569" s="1">
        <v>0.37649789649298782</v>
      </c>
      <c r="I2569" s="1">
        <f t="shared" si="259"/>
        <v>-11.11478422856332</v>
      </c>
      <c r="J2569" s="1">
        <v>2.74886417521</v>
      </c>
      <c r="K2569" s="1">
        <v>66.404615996100006</v>
      </c>
      <c r="L2569" s="2">
        <v>0.22300229144499994</v>
      </c>
      <c r="M2569" s="2">
        <v>7.349592228760712E-4</v>
      </c>
      <c r="N2569" s="7">
        <v>0</v>
      </c>
      <c r="O2569" s="2">
        <v>4.2671928663262172E-2</v>
      </c>
      <c r="P2569" s="3">
        <v>1142.949932124</v>
      </c>
      <c r="Q2569" s="3">
        <v>40.474398636672035</v>
      </c>
      <c r="R2569" s="3">
        <v>7368.5544610837533</v>
      </c>
      <c r="S2569" s="3">
        <v>10.660853361691572</v>
      </c>
      <c r="T2569" s="3">
        <v>2471.9331532369324</v>
      </c>
      <c r="V2569">
        <v>48147</v>
      </c>
      <c r="W2569" s="2">
        <v>0.48465749592208013</v>
      </c>
      <c r="X2569" s="2">
        <v>1.0100194813467916E-2</v>
      </c>
      <c r="Y2569" s="2">
        <v>0.31704822859633153</v>
      </c>
      <c r="Z2569" s="2">
        <v>0.78390834420049327</v>
      </c>
      <c r="AA2569" s="2">
        <v>0.19140038421009217</v>
      </c>
      <c r="AB2569" s="2">
        <v>0.55045358904365493</v>
      </c>
      <c r="AC2569" s="2">
        <v>7.349592228760712E-4</v>
      </c>
      <c r="AD2569" s="2">
        <v>0</v>
      </c>
      <c r="AE2569" s="2">
        <v>4.2671928663262172E-2</v>
      </c>
      <c r="AF2569">
        <v>97684.836624700198</v>
      </c>
      <c r="AG2569">
        <v>141.33554579404694</v>
      </c>
      <c r="AH2569">
        <v>26563.578496597675</v>
      </c>
      <c r="AI2569">
        <v>6304.5807713184377</v>
      </c>
      <c r="AJ2569">
        <v>1.1051150163643162</v>
      </c>
      <c r="AK2569">
        <v>105053.39108578395</v>
      </c>
      <c r="AL2569">
        <v>151.99639915573849</v>
      </c>
      <c r="AM2569">
        <v>28567.252897987641</v>
      </c>
      <c r="AN2569">
        <v>6772.8395231654013</v>
      </c>
      <c r="AO2569">
        <v>1.1883922406855481</v>
      </c>
      <c r="AP2569">
        <v>7368.5544610837533</v>
      </c>
      <c r="AQ2569">
        <v>10.660853361691551</v>
      </c>
      <c r="AR2569">
        <v>2003.6744013899661</v>
      </c>
      <c r="AS2569">
        <v>468.25875184696361</v>
      </c>
      <c r="AT2569">
        <v>8.3277224321231857E-2</v>
      </c>
      <c r="AU2569" s="3">
        <v>214806.01024338458</v>
      </c>
      <c r="AV2569" s="3">
        <v>7606.7584797761419</v>
      </c>
      <c r="AW2569">
        <v>32554.857782618004</v>
      </c>
      <c r="AX2569">
        <v>6118359.9716652278</v>
      </c>
      <c r="AY2569">
        <v>1152.8399052487041</v>
      </c>
      <c r="AZ2569">
        <v>216664.73179244145</v>
      </c>
      <c r="BA2569">
        <v>33697.807714742004</v>
      </c>
      <c r="BB2569">
        <v>6333165.981908612</v>
      </c>
      <c r="BC2569">
        <v>1193.3143038853761</v>
      </c>
      <c r="BD2569">
        <v>224271.4902722176</v>
      </c>
      <c r="BE2569">
        <v>1142.949932124</v>
      </c>
      <c r="BF2569">
        <v>214806.01024338458</v>
      </c>
      <c r="BG2569">
        <v>40.474398636672035</v>
      </c>
      <c r="BH2569">
        <v>7606.7584797761419</v>
      </c>
      <c r="BI2569">
        <v>0.57968694971781087</v>
      </c>
      <c r="BJ2569">
        <v>0.95618484621079869</v>
      </c>
      <c r="BK2569">
        <v>0.37649789649298782</v>
      </c>
      <c r="BL2569">
        <v>31.368986196969782</v>
      </c>
      <c r="BM2569">
        <v>20.254201968406463</v>
      </c>
      <c r="BN2569">
        <f t="shared" si="256"/>
        <v>-11.11478422856332</v>
      </c>
      <c r="BO2569">
        <v>0.53900619721683574</v>
      </c>
      <c r="BP2569">
        <v>3.7837123119885611E-3</v>
      </c>
      <c r="BQ2569">
        <v>0.14526614900114623</v>
      </c>
      <c r="BR2569">
        <v>0.23809523809523808</v>
      </c>
      <c r="BS2569">
        <v>0.13793103448275862</v>
      </c>
      <c r="BT2569">
        <v>0.16666666666666666</v>
      </c>
      <c r="BU2569">
        <v>0.31830300679418816</v>
      </c>
      <c r="BV2569">
        <v>0.78390834420049327</v>
      </c>
      <c r="BW2569">
        <v>0.19854811640051057</v>
      </c>
      <c r="BX2569">
        <v>0.55045358904365493</v>
      </c>
      <c r="BY2569">
        <f t="shared" si="257"/>
        <v>5.0462549859480149E-2</v>
      </c>
      <c r="BZ2569">
        <v>0</v>
      </c>
      <c r="CA2569">
        <f t="shared" si="258"/>
        <v>1.9582584643161545E-2</v>
      </c>
      <c r="CC2569">
        <v>5.0462549859480149E-2</v>
      </c>
      <c r="CD2569">
        <v>1.9582584643161545E-2</v>
      </c>
    </row>
    <row r="2570" spans="1:82" x14ac:dyDescent="0.3">
      <c r="A2570">
        <v>0</v>
      </c>
      <c r="B2570" t="s">
        <v>1532</v>
      </c>
      <c r="C2570" t="s">
        <v>33</v>
      </c>
      <c r="D2570">
        <v>48149</v>
      </c>
      <c r="E2570" s="2">
        <f t="shared" si="255"/>
        <v>0.49759759804968379</v>
      </c>
      <c r="F2570" s="2" t="s">
        <v>1937</v>
      </c>
      <c r="G2570" s="3">
        <v>3097</v>
      </c>
      <c r="H2570" s="1">
        <v>0.37545615992802062</v>
      </c>
      <c r="I2570" s="1">
        <f t="shared" si="259"/>
        <v>-11.998024506734254</v>
      </c>
      <c r="J2570" s="1">
        <v>2.5624282635300002</v>
      </c>
      <c r="K2570" s="1">
        <v>-52.886911546</v>
      </c>
      <c r="L2570" s="2">
        <v>0.17436762854700005</v>
      </c>
      <c r="M2570" s="2">
        <v>-9.8272629155421497E-4</v>
      </c>
      <c r="N2570" s="7">
        <v>0</v>
      </c>
      <c r="O2570" s="2">
        <v>9.2849287943797699E-3</v>
      </c>
      <c r="P2570" s="3">
        <v>-494.6782166160047</v>
      </c>
      <c r="Q2570" s="3">
        <v>-17.517655650047949</v>
      </c>
      <c r="R2570" s="3">
        <v>-26340.681082216266</v>
      </c>
      <c r="S2570" s="3">
        <v>-38.090262824386784</v>
      </c>
      <c r="T2570" s="3">
        <v>-9057.1828032569465</v>
      </c>
      <c r="V2570">
        <v>48149</v>
      </c>
      <c r="W2570" s="2">
        <v>0.42890662109350092</v>
      </c>
      <c r="X2570" s="2">
        <v>1.007224846277515E-2</v>
      </c>
      <c r="Y2570" s="2">
        <v>0.34622275650883705</v>
      </c>
      <c r="Z2570" s="2">
        <v>0.73074141505841839</v>
      </c>
      <c r="AA2570" s="2">
        <v>0.15243782435522354</v>
      </c>
      <c r="AB2570" s="2">
        <v>0.43040493586317852</v>
      </c>
      <c r="AC2570" s="2">
        <v>-9.8272629155421497E-4</v>
      </c>
      <c r="AD2570" s="2">
        <v>0</v>
      </c>
      <c r="AE2570" s="2">
        <v>9.2849287943797699E-3</v>
      </c>
      <c r="AF2570">
        <v>301329.18693302403</v>
      </c>
      <c r="AG2570">
        <v>435.83522453405141</v>
      </c>
      <c r="AH2570">
        <v>81913.881843729279</v>
      </c>
      <c r="AI2570">
        <v>24673.045044670525</v>
      </c>
      <c r="AJ2570">
        <v>3.3753413338854417</v>
      </c>
      <c r="AK2570">
        <v>274988.50585080776</v>
      </c>
      <c r="AL2570">
        <v>397.74496170966461</v>
      </c>
      <c r="AM2570">
        <v>74754.934808805439</v>
      </c>
      <c r="AN2570">
        <v>22774.809276337412</v>
      </c>
      <c r="AO2570">
        <v>3.0822187205109146</v>
      </c>
      <c r="AP2570">
        <v>-26340.681082216266</v>
      </c>
      <c r="AQ2570">
        <v>-38.090262824386798</v>
      </c>
      <c r="AR2570">
        <v>-7158.94703492384</v>
      </c>
      <c r="AS2570">
        <v>-1898.2357683331138</v>
      </c>
      <c r="AT2570">
        <v>-0.29312261337452705</v>
      </c>
      <c r="AU2570" s="3">
        <v>-92969.824030811928</v>
      </c>
      <c r="AV2570" s="3">
        <v>-3292.2682028700115</v>
      </c>
      <c r="AW2570">
        <v>33356.662618983006</v>
      </c>
      <c r="AX2570">
        <v>6269051.1726116659</v>
      </c>
      <c r="AY2570">
        <v>1181.233597451424</v>
      </c>
      <c r="AZ2570">
        <v>222001.04230502062</v>
      </c>
      <c r="BA2570">
        <v>32861.984402367001</v>
      </c>
      <c r="BB2570">
        <v>6176081.348580854</v>
      </c>
      <c r="BC2570">
        <v>1163.7159418013759</v>
      </c>
      <c r="BD2570">
        <v>218708.77410215058</v>
      </c>
      <c r="BE2570">
        <v>-494.6782166160047</v>
      </c>
      <c r="BF2570">
        <v>-92969.824030811928</v>
      </c>
      <c r="BG2570">
        <v>-17.517655650047949</v>
      </c>
      <c r="BH2570">
        <v>-3292.2682028700115</v>
      </c>
      <c r="BI2570">
        <v>0.56065914921440374</v>
      </c>
      <c r="BJ2570">
        <v>0.93611530914242436</v>
      </c>
      <c r="BK2570">
        <v>0.37545615992802062</v>
      </c>
      <c r="BL2570">
        <v>31.122500902184573</v>
      </c>
      <c r="BM2570">
        <v>19.124476395450319</v>
      </c>
      <c r="BN2570">
        <f t="shared" si="256"/>
        <v>-11.998024506734254</v>
      </c>
      <c r="BO2570">
        <v>0.49759759804968379</v>
      </c>
      <c r="BP2570">
        <v>3.378376249284676E-3</v>
      </c>
      <c r="BQ2570">
        <v>0.34907741429617062</v>
      </c>
      <c r="BR2570">
        <v>0.14285714285714285</v>
      </c>
      <c r="BS2570">
        <v>0</v>
      </c>
      <c r="BT2570">
        <v>0.16666666666666666</v>
      </c>
      <c r="BU2570">
        <v>0.34359706833260845</v>
      </c>
      <c r="BV2570">
        <v>0.73074141505841839</v>
      </c>
      <c r="BW2570">
        <v>0.15813052319006593</v>
      </c>
      <c r="BX2570">
        <v>0.43040493586317852</v>
      </c>
      <c r="BY2570">
        <f t="shared" si="257"/>
        <v>7.7562193555755429E-2</v>
      </c>
      <c r="BZ2570">
        <v>0</v>
      </c>
      <c r="CA2570">
        <f t="shared" si="258"/>
        <v>5.4614750244492164E-3</v>
      </c>
      <c r="CC2570">
        <v>7.7562193555755429E-2</v>
      </c>
      <c r="CD2570">
        <v>5.4614750244492164E-3</v>
      </c>
    </row>
    <row r="2571" spans="1:82" x14ac:dyDescent="0.3">
      <c r="A2571">
        <v>1</v>
      </c>
      <c r="B2571" t="s">
        <v>1532</v>
      </c>
      <c r="C2571" t="s">
        <v>1585</v>
      </c>
      <c r="D2571">
        <v>48151</v>
      </c>
      <c r="E2571" s="2">
        <v>0</v>
      </c>
      <c r="F2571" s="2" t="s">
        <v>1954</v>
      </c>
      <c r="G2571" s="3">
        <v>-999</v>
      </c>
      <c r="H2571" s="1">
        <v>0.37427812102330105</v>
      </c>
      <c r="I2571" s="1">
        <f t="shared" si="259"/>
        <v>-999</v>
      </c>
      <c r="J2571" s="1">
        <v>-999</v>
      </c>
      <c r="K2571" s="1">
        <v>-999</v>
      </c>
      <c r="L2571" s="2">
        <v>-999</v>
      </c>
      <c r="M2571" s="2">
        <v>-999</v>
      </c>
      <c r="N2571" s="7">
        <v>-999</v>
      </c>
      <c r="O2571" s="2">
        <v>-999</v>
      </c>
      <c r="P2571" s="3">
        <v>-999</v>
      </c>
      <c r="Q2571" s="3">
        <v>-999</v>
      </c>
      <c r="R2571" s="3">
        <v>-999</v>
      </c>
      <c r="S2571" s="3">
        <v>-999</v>
      </c>
      <c r="T2571" s="3">
        <v>-999</v>
      </c>
      <c r="V2571">
        <v>48151</v>
      </c>
      <c r="W2571" s="2">
        <v>-999</v>
      </c>
      <c r="X2571" s="2">
        <v>1.0040645570577494E-2</v>
      </c>
      <c r="Y2571" s="2">
        <v>-999</v>
      </c>
      <c r="Z2571" s="2">
        <v>-999</v>
      </c>
      <c r="AA2571" s="2">
        <v>-999</v>
      </c>
      <c r="AB2571" s="2">
        <v>-999</v>
      </c>
      <c r="AC2571" s="2">
        <v>-999</v>
      </c>
      <c r="AD2571" s="2">
        <v>-999</v>
      </c>
      <c r="AE2571" s="2">
        <v>-999</v>
      </c>
      <c r="AF2571" s="2">
        <v>-999</v>
      </c>
      <c r="AG2571" s="2">
        <v>-999</v>
      </c>
      <c r="AH2571" s="2">
        <v>-999</v>
      </c>
      <c r="AI2571" s="2">
        <v>-999</v>
      </c>
      <c r="AJ2571" s="2">
        <v>-999</v>
      </c>
      <c r="AK2571" s="2">
        <v>-999</v>
      </c>
      <c r="AL2571" s="2">
        <v>-999</v>
      </c>
      <c r="AM2571" s="2">
        <v>-999</v>
      </c>
      <c r="AN2571" s="2">
        <v>-999</v>
      </c>
      <c r="AO2571" s="2">
        <v>-999</v>
      </c>
      <c r="AP2571" s="2">
        <v>-999</v>
      </c>
      <c r="AQ2571" s="2">
        <v>-999</v>
      </c>
      <c r="AR2571" s="2">
        <v>-999</v>
      </c>
      <c r="AS2571" s="2">
        <v>-999</v>
      </c>
      <c r="AT2571" s="2">
        <v>-999</v>
      </c>
      <c r="AU2571" s="2">
        <v>-999</v>
      </c>
      <c r="AV2571" s="2">
        <v>-999</v>
      </c>
      <c r="AW2571" s="2">
        <v>-999</v>
      </c>
      <c r="AX2571" s="2">
        <v>-999</v>
      </c>
      <c r="AY2571" s="2">
        <v>-999</v>
      </c>
      <c r="AZ2571" s="2">
        <v>-999</v>
      </c>
      <c r="BA2571" s="2">
        <v>-999</v>
      </c>
      <c r="BB2571" s="2">
        <v>-999</v>
      </c>
      <c r="BC2571" s="2">
        <v>-999</v>
      </c>
      <c r="BD2571" s="2">
        <v>-999</v>
      </c>
      <c r="BE2571" s="2">
        <v>-999</v>
      </c>
      <c r="BF2571" s="2">
        <v>-999</v>
      </c>
      <c r="BG2571" s="2">
        <v>-999</v>
      </c>
      <c r="BH2571" s="2">
        <v>-999</v>
      </c>
      <c r="BI2571">
        <v>0</v>
      </c>
      <c r="BJ2571">
        <v>0.37427812102330105</v>
      </c>
      <c r="BK2571">
        <v>0.37427812102330105</v>
      </c>
      <c r="BL2571">
        <v>-999</v>
      </c>
      <c r="BM2571">
        <v>15.301708091593911</v>
      </c>
      <c r="BN2571">
        <f t="shared" si="256"/>
        <v>-999</v>
      </c>
      <c r="BO2571" t="s">
        <v>3748</v>
      </c>
      <c r="BP2571" t="s">
        <v>3748</v>
      </c>
      <c r="BQ2571">
        <v>7.8799122531716559E-2</v>
      </c>
      <c r="BR2571">
        <v>0.13131681243926141</v>
      </c>
      <c r="BS2571">
        <v>0.13793103448275862</v>
      </c>
      <c r="BT2571">
        <v>0.1111111111111111</v>
      </c>
      <c r="BU2571" t="s">
        <v>3748</v>
      </c>
      <c r="BY2571">
        <f t="shared" si="257"/>
        <v>-999</v>
      </c>
      <c r="CA2571">
        <f t="shared" si="258"/>
        <v>-999</v>
      </c>
    </row>
    <row r="2572" spans="1:82" x14ac:dyDescent="0.3">
      <c r="A2572">
        <v>0</v>
      </c>
      <c r="B2572" t="s">
        <v>1532</v>
      </c>
      <c r="C2572" t="s">
        <v>365</v>
      </c>
      <c r="D2572">
        <v>48153</v>
      </c>
      <c r="E2572" s="2">
        <f>BO2572</f>
        <v>0.43154503322207616</v>
      </c>
      <c r="F2572" s="2" t="s">
        <v>1936</v>
      </c>
      <c r="G2572" s="3">
        <v>-245</v>
      </c>
      <c r="H2572" s="1">
        <v>0.37511589988039862</v>
      </c>
      <c r="I2572" s="1">
        <f t="shared" si="259"/>
        <v>-8.6991871928190285</v>
      </c>
      <c r="J2572" s="1">
        <v>2.8393113323899999</v>
      </c>
      <c r="K2572" s="1">
        <v>-99.085775600199995</v>
      </c>
      <c r="L2572" s="2">
        <v>0.126735097234</v>
      </c>
      <c r="M2572" s="2">
        <v>-1.6983097833076202E-4</v>
      </c>
      <c r="N2572" s="7">
        <v>0</v>
      </c>
      <c r="O2572" s="2">
        <v>6.5712685932196977E-4</v>
      </c>
      <c r="P2572" s="3">
        <v>-2511.1992878301994</v>
      </c>
      <c r="Q2572" s="3">
        <v>-88.927150853305591</v>
      </c>
      <c r="R2572" s="3">
        <v>-29185.392241719339</v>
      </c>
      <c r="S2572" s="3">
        <v>-42.224709445699133</v>
      </c>
      <c r="T2572" s="3">
        <v>-5761.5181984097244</v>
      </c>
      <c r="V2572">
        <v>48153</v>
      </c>
      <c r="W2572" s="2">
        <v>0.44918926901263928</v>
      </c>
      <c r="X2572" s="2">
        <v>1.006312040973625E-2</v>
      </c>
      <c r="Y2572" s="2">
        <v>0.33886079185357121</v>
      </c>
      <c r="Z2572" s="2">
        <v>0.80970164525262645</v>
      </c>
      <c r="AA2572" s="2">
        <v>0.28559845178153109</v>
      </c>
      <c r="AB2572" s="2">
        <v>0.3128299206174639</v>
      </c>
      <c r="AC2572" s="2">
        <v>-1.6983097833076202E-4</v>
      </c>
      <c r="AD2572" s="2">
        <v>0</v>
      </c>
      <c r="AE2572" s="2">
        <v>6.5712685932196977E-4</v>
      </c>
      <c r="AF2572">
        <v>55285.470768159037</v>
      </c>
      <c r="AG2572">
        <v>79.985577803097854</v>
      </c>
      <c r="AH2572">
        <v>15033.041848258128</v>
      </c>
      <c r="AI2572">
        <v>-4116.9235504525113</v>
      </c>
      <c r="AJ2572">
        <v>0.62443225723574403</v>
      </c>
      <c r="AK2572">
        <v>26100.078526439698</v>
      </c>
      <c r="AL2572">
        <v>37.760868357398728</v>
      </c>
      <c r="AM2572">
        <v>7097.0383641006283</v>
      </c>
      <c r="AN2572">
        <v>-1942.4382647047364</v>
      </c>
      <c r="AO2572">
        <v>0.29478180916075197</v>
      </c>
      <c r="AP2572">
        <v>-29185.392241719339</v>
      </c>
      <c r="AQ2572">
        <v>-42.224709445699126</v>
      </c>
      <c r="AR2572">
        <v>-7936.0034841574998</v>
      </c>
      <c r="AS2572">
        <v>2174.4852857477749</v>
      </c>
      <c r="AT2572">
        <v>-0.32965044807499205</v>
      </c>
      <c r="AU2572" s="3">
        <v>-471954.79415480769</v>
      </c>
      <c r="AV2572" s="3">
        <v>-16712.968731370252</v>
      </c>
      <c r="AW2572">
        <v>4816.2129599843001</v>
      </c>
      <c r="AX2572">
        <v>905159.06369944941</v>
      </c>
      <c r="AY2572">
        <v>170.55281056735038</v>
      </c>
      <c r="AZ2572">
        <v>32053.695218027831</v>
      </c>
      <c r="BA2572">
        <v>2305.0136721541007</v>
      </c>
      <c r="BB2572">
        <v>433204.26954464166</v>
      </c>
      <c r="BC2572">
        <v>81.625659714044787</v>
      </c>
      <c r="BD2572">
        <v>15340.726486657577</v>
      </c>
      <c r="BE2572">
        <v>-2511.1992878301994</v>
      </c>
      <c r="BF2572">
        <v>-471954.79415480769</v>
      </c>
      <c r="BG2572">
        <v>-88.927150853305591</v>
      </c>
      <c r="BH2572">
        <v>-16712.968731370252</v>
      </c>
      <c r="BI2572">
        <v>0.16640694392754699</v>
      </c>
      <c r="BJ2572">
        <v>0.54152284380794558</v>
      </c>
      <c r="BK2572">
        <v>0.37511589988039862</v>
      </c>
      <c r="BL2572">
        <v>14.640941942395326</v>
      </c>
      <c r="BM2572">
        <v>5.9417547495762983</v>
      </c>
      <c r="BN2572">
        <f t="shared" si="256"/>
        <v>-8.6991871928190285</v>
      </c>
      <c r="BO2572">
        <v>0.43154503322207616</v>
      </c>
      <c r="BP2572">
        <v>8.6961774598078945E-4</v>
      </c>
      <c r="BQ2572">
        <v>4.0079875060620052E-2</v>
      </c>
      <c r="BR2572">
        <v>0.16964285714285715</v>
      </c>
      <c r="BS2572">
        <v>6.8965517241379309E-2</v>
      </c>
      <c r="BT2572">
        <v>0.1111111111111111</v>
      </c>
      <c r="BU2572">
        <v>0.2491256135250863</v>
      </c>
      <c r="BV2572">
        <v>0.80970164525262645</v>
      </c>
      <c r="BW2572">
        <v>0.296263954130219</v>
      </c>
      <c r="BX2572">
        <v>0.3128299206174639</v>
      </c>
      <c r="BY2572">
        <f t="shared" si="257"/>
        <v>1.9689184844524754E-2</v>
      </c>
      <c r="BZ2572">
        <v>0</v>
      </c>
      <c r="CA2572">
        <f t="shared" si="258"/>
        <v>5.343197653732613E-4</v>
      </c>
      <c r="CC2572">
        <v>1.9689184844524754E-2</v>
      </c>
      <c r="CD2572">
        <v>5.343197653732613E-4</v>
      </c>
    </row>
    <row r="2573" spans="1:82" x14ac:dyDescent="0.3">
      <c r="A2573">
        <v>1</v>
      </c>
      <c r="B2573" t="s">
        <v>1532</v>
      </c>
      <c r="C2573" t="s">
        <v>1586</v>
      </c>
      <c r="D2573">
        <v>48155</v>
      </c>
      <c r="E2573" s="2">
        <v>0</v>
      </c>
      <c r="F2573" s="2" t="s">
        <v>1954</v>
      </c>
      <c r="G2573" s="3">
        <v>-999</v>
      </c>
      <c r="H2573" s="1">
        <v>0.37393895697357693</v>
      </c>
      <c r="I2573" s="1">
        <f t="shared" si="259"/>
        <v>-999</v>
      </c>
      <c r="J2573" s="1">
        <v>-999</v>
      </c>
      <c r="K2573" s="1">
        <v>-999</v>
      </c>
      <c r="L2573" s="2">
        <v>-999</v>
      </c>
      <c r="M2573" s="2">
        <v>-999</v>
      </c>
      <c r="N2573" s="7">
        <v>-999</v>
      </c>
      <c r="O2573" s="2">
        <v>-999</v>
      </c>
      <c r="P2573" s="3">
        <v>-999</v>
      </c>
      <c r="Q2573" s="3">
        <v>-999</v>
      </c>
      <c r="R2573" s="3">
        <v>-999</v>
      </c>
      <c r="S2573" s="3">
        <v>-999</v>
      </c>
      <c r="T2573" s="3">
        <v>-999</v>
      </c>
      <c r="V2573">
        <v>48155</v>
      </c>
      <c r="W2573" s="2">
        <v>-999</v>
      </c>
      <c r="X2573" s="2">
        <v>1.00315469195416E-2</v>
      </c>
      <c r="Y2573" s="2">
        <v>-999</v>
      </c>
      <c r="Z2573" s="2">
        <v>-999</v>
      </c>
      <c r="AA2573" s="2">
        <v>-999</v>
      </c>
      <c r="AB2573" s="2">
        <v>-999</v>
      </c>
      <c r="AC2573" s="2">
        <v>-999</v>
      </c>
      <c r="AD2573" s="2">
        <v>-999</v>
      </c>
      <c r="AE2573" s="2">
        <v>-999</v>
      </c>
      <c r="AF2573" s="2">
        <v>-999</v>
      </c>
      <c r="AG2573" s="2">
        <v>-999</v>
      </c>
      <c r="AH2573" s="2">
        <v>-999</v>
      </c>
      <c r="AI2573" s="2">
        <v>-999</v>
      </c>
      <c r="AJ2573" s="2">
        <v>-999</v>
      </c>
      <c r="AK2573" s="2">
        <v>-999</v>
      </c>
      <c r="AL2573" s="2">
        <v>-999</v>
      </c>
      <c r="AM2573" s="2">
        <v>-999</v>
      </c>
      <c r="AN2573" s="2">
        <v>-999</v>
      </c>
      <c r="AO2573" s="2">
        <v>-999</v>
      </c>
      <c r="AP2573" s="2">
        <v>-999</v>
      </c>
      <c r="AQ2573" s="2">
        <v>-999</v>
      </c>
      <c r="AR2573" s="2">
        <v>-999</v>
      </c>
      <c r="AS2573" s="2">
        <v>-999</v>
      </c>
      <c r="AT2573" s="2">
        <v>-999</v>
      </c>
      <c r="AU2573" s="2">
        <v>-999</v>
      </c>
      <c r="AV2573" s="2">
        <v>-999</v>
      </c>
      <c r="AW2573" s="2">
        <v>-999</v>
      </c>
      <c r="AX2573" s="2">
        <v>-999</v>
      </c>
      <c r="AY2573" s="2">
        <v>-999</v>
      </c>
      <c r="AZ2573" s="2">
        <v>-999</v>
      </c>
      <c r="BA2573" s="2">
        <v>-999</v>
      </c>
      <c r="BB2573" s="2">
        <v>-999</v>
      </c>
      <c r="BC2573" s="2">
        <v>-999</v>
      </c>
      <c r="BD2573" s="2">
        <v>-999</v>
      </c>
      <c r="BE2573" s="2">
        <v>-999</v>
      </c>
      <c r="BF2573" s="2">
        <v>-999</v>
      </c>
      <c r="BG2573" s="2">
        <v>-999</v>
      </c>
      <c r="BH2573" s="2">
        <v>-999</v>
      </c>
      <c r="BI2573">
        <v>0</v>
      </c>
      <c r="BJ2573">
        <v>0.37393895697357693</v>
      </c>
      <c r="BK2573">
        <v>0.37393895697357693</v>
      </c>
      <c r="BL2573">
        <v>-999</v>
      </c>
      <c r="BM2573">
        <v>12.269262548143463</v>
      </c>
      <c r="BN2573">
        <f t="shared" si="256"/>
        <v>-999</v>
      </c>
      <c r="BO2573" t="s">
        <v>3748</v>
      </c>
      <c r="BP2573" t="s">
        <v>3748</v>
      </c>
      <c r="BQ2573">
        <v>6.6051632370150201E-2</v>
      </c>
      <c r="BR2573">
        <v>0.125</v>
      </c>
      <c r="BS2573">
        <v>0.17241379310344829</v>
      </c>
      <c r="BT2573">
        <v>0.1111111111111111</v>
      </c>
      <c r="BU2573" t="s">
        <v>3748</v>
      </c>
      <c r="BY2573">
        <f t="shared" si="257"/>
        <v>-999</v>
      </c>
      <c r="CA2573">
        <f t="shared" si="258"/>
        <v>-999</v>
      </c>
    </row>
    <row r="2574" spans="1:82" x14ac:dyDescent="0.3">
      <c r="A2574">
        <v>0</v>
      </c>
      <c r="B2574" t="s">
        <v>1532</v>
      </c>
      <c r="C2574" t="s">
        <v>1587</v>
      </c>
      <c r="D2574">
        <v>48157</v>
      </c>
      <c r="E2574" s="2">
        <f t="shared" ref="E2574:E2581" si="260">BO2574</f>
        <v>0.56357881556668132</v>
      </c>
      <c r="F2574" s="2" t="s">
        <v>1938</v>
      </c>
      <c r="G2574" s="3">
        <v>950797</v>
      </c>
      <c r="H2574" s="1">
        <v>33.551591156133362</v>
      </c>
      <c r="I2574" s="1">
        <f t="shared" si="259"/>
        <v>-6.4099905692896009</v>
      </c>
      <c r="J2574" s="1">
        <v>2.3939987224500001</v>
      </c>
      <c r="K2574" s="1">
        <v>-49.928418066399999</v>
      </c>
      <c r="L2574" s="2">
        <v>0.19461912726599995</v>
      </c>
      <c r="M2574" s="2">
        <v>-8.8426377126490582E-2</v>
      </c>
      <c r="N2574" s="7">
        <v>0</v>
      </c>
      <c r="O2574" s="2">
        <v>4.1125292929625433E-3</v>
      </c>
      <c r="P2574" s="3">
        <v>788189.60938959999</v>
      </c>
      <c r="Q2574" s="3">
        <v>27911.546739788791</v>
      </c>
      <c r="R2574" s="3">
        <v>7354279.1261207871</v>
      </c>
      <c r="S2574" s="3">
        <v>10637.522897486475</v>
      </c>
      <c r="T2574" s="3">
        <v>2240771.0701567307</v>
      </c>
      <c r="V2574">
        <v>48157</v>
      </c>
      <c r="W2574" s="2">
        <v>0.59446916274048411</v>
      </c>
      <c r="X2574" s="2">
        <v>0.90007835405020831</v>
      </c>
      <c r="Y2574" s="2">
        <v>0.20319966385644786</v>
      </c>
      <c r="Z2574" s="2">
        <v>0.68270945922255566</v>
      </c>
      <c r="AA2574" s="2">
        <v>0.14391045347619083</v>
      </c>
      <c r="AB2574" s="2">
        <v>0.48039325697482876</v>
      </c>
      <c r="AC2574" s="2">
        <v>-8.8426377126490582E-2</v>
      </c>
      <c r="AD2574" s="2">
        <v>0</v>
      </c>
      <c r="AE2574" s="2">
        <v>4.1125292929625433E-3</v>
      </c>
      <c r="AF2574">
        <v>9601331.6514283009</v>
      </c>
      <c r="AG2574">
        <v>13887.990603401906</v>
      </c>
      <c r="AH2574">
        <v>2610204.8602200691</v>
      </c>
      <c r="AI2574">
        <v>318081.95409751555</v>
      </c>
      <c r="AJ2574">
        <v>107.75005217434887</v>
      </c>
      <c r="AK2574">
        <v>16955610.777549088</v>
      </c>
      <c r="AL2574">
        <v>24525.513500888381</v>
      </c>
      <c r="AM2574">
        <v>4609494.3730542781</v>
      </c>
      <c r="AN2574">
        <v>559563.51142003667</v>
      </c>
      <c r="AO2574">
        <v>190.2395261421614</v>
      </c>
      <c r="AP2574">
        <v>7354279.1261207871</v>
      </c>
      <c r="AQ2574">
        <v>10637.522897486475</v>
      </c>
      <c r="AR2574">
        <v>1999289.512834209</v>
      </c>
      <c r="AS2574">
        <v>241481.55732252111</v>
      </c>
      <c r="AT2574">
        <v>82.489473967812529</v>
      </c>
      <c r="AU2574" s="3">
        <v>148132355.18868142</v>
      </c>
      <c r="AV2574" s="3">
        <v>5245696.0942759058</v>
      </c>
      <c r="AW2574">
        <v>1226128.3809472001</v>
      </c>
      <c r="AX2574">
        <v>230438567.91521677</v>
      </c>
      <c r="AY2574">
        <v>43419.932470681597</v>
      </c>
      <c r="AZ2574">
        <v>8160342.1085398989</v>
      </c>
      <c r="BA2574">
        <v>2014317.9903368</v>
      </c>
      <c r="BB2574">
        <v>378570923.10389817</v>
      </c>
      <c r="BC2574">
        <v>71331.479210470396</v>
      </c>
      <c r="BD2574">
        <v>13406038.202815806</v>
      </c>
      <c r="BE2574">
        <v>788189.60938959999</v>
      </c>
      <c r="BF2574">
        <v>148132355.18868142</v>
      </c>
      <c r="BG2574">
        <v>27911.546739788791</v>
      </c>
      <c r="BH2574">
        <v>5245696.0942759058</v>
      </c>
      <c r="BI2574">
        <v>26.104405218219966</v>
      </c>
      <c r="BJ2574">
        <v>59.655996374353329</v>
      </c>
      <c r="BK2574">
        <v>33.551591156133362</v>
      </c>
      <c r="BL2574">
        <v>26.636723401987876</v>
      </c>
      <c r="BM2574">
        <v>20.226732832698275</v>
      </c>
      <c r="BN2574">
        <f t="shared" si="256"/>
        <v>-6.4099905692896009</v>
      </c>
      <c r="BO2574">
        <v>0.56357881556668132</v>
      </c>
      <c r="BP2574">
        <v>0.17815552225826342</v>
      </c>
      <c r="BQ2574">
        <v>0.53658534833349625</v>
      </c>
      <c r="BR2574">
        <v>0.19642857142857142</v>
      </c>
      <c r="BS2574">
        <v>0.10344827586206896</v>
      </c>
      <c r="BT2574">
        <v>0.22222222222222221</v>
      </c>
      <c r="BU2574">
        <v>0.18356805042458288</v>
      </c>
      <c r="BV2574">
        <v>0.68270945922255566</v>
      </c>
      <c r="BW2574">
        <v>0.14928470277613157</v>
      </c>
      <c r="BX2574">
        <v>0.48039325697482876</v>
      </c>
      <c r="BY2574">
        <f t="shared" si="257"/>
        <v>0.17391865809226037</v>
      </c>
      <c r="BZ2574">
        <v>0</v>
      </c>
      <c r="CA2574">
        <f t="shared" si="258"/>
        <v>2.1423943266214666E-3</v>
      </c>
      <c r="CC2574">
        <v>0.17391865809226037</v>
      </c>
      <c r="CD2574">
        <v>2.1423943266214666E-3</v>
      </c>
    </row>
    <row r="2575" spans="1:82" x14ac:dyDescent="0.3">
      <c r="A2575">
        <v>0</v>
      </c>
      <c r="B2575" t="s">
        <v>1532</v>
      </c>
      <c r="C2575" t="s">
        <v>34</v>
      </c>
      <c r="D2575">
        <v>48159</v>
      </c>
      <c r="E2575" s="2">
        <f t="shared" si="260"/>
        <v>0.52664943068058823</v>
      </c>
      <c r="F2575" s="2" t="s">
        <v>1937</v>
      </c>
      <c r="G2575" s="3">
        <v>1644</v>
      </c>
      <c r="H2575" s="1">
        <v>1.8889581073124695</v>
      </c>
      <c r="I2575" s="1">
        <f t="shared" si="259"/>
        <v>-8.1648229991988686</v>
      </c>
      <c r="J2575" s="1">
        <v>2.5962288644</v>
      </c>
      <c r="K2575" s="1">
        <v>99.936440376600004</v>
      </c>
      <c r="L2575" s="2">
        <v>0.21048190238300002</v>
      </c>
      <c r="M2575" s="2">
        <v>1.5922501140571067E-4</v>
      </c>
      <c r="N2575" s="7">
        <v>0</v>
      </c>
      <c r="O2575" s="2">
        <v>4.1039842907811867E-2</v>
      </c>
      <c r="P2575" s="3">
        <v>28251.687205039001</v>
      </c>
      <c r="Q2575" s="3">
        <v>1000.4550662777918</v>
      </c>
      <c r="R2575" s="3">
        <v>201268.92607809021</v>
      </c>
      <c r="S2575" s="3">
        <v>291.16880207390096</v>
      </c>
      <c r="T2575" s="3">
        <v>60378.83655220252</v>
      </c>
      <c r="V2575">
        <v>48159</v>
      </c>
      <c r="W2575" s="2">
        <v>0.46940125995497262</v>
      </c>
      <c r="X2575" s="2">
        <v>5.0674505903091846E-2</v>
      </c>
      <c r="Y2575" s="2">
        <v>0.19677161247728667</v>
      </c>
      <c r="Z2575" s="2">
        <v>0.74038051374504554</v>
      </c>
      <c r="AA2575" s="2">
        <v>0.28805035309282723</v>
      </c>
      <c r="AB2575" s="2">
        <v>0.5195485564059048</v>
      </c>
      <c r="AC2575" s="2">
        <v>1.5922501140571067E-4</v>
      </c>
      <c r="AD2575" s="2">
        <v>0</v>
      </c>
      <c r="AE2575" s="2">
        <v>4.1039842907811867E-2</v>
      </c>
      <c r="AF2575">
        <v>185415.00677397766</v>
      </c>
      <c r="AG2575">
        <v>268.23651633713968</v>
      </c>
      <c r="AH2575">
        <v>50414.223239767853</v>
      </c>
      <c r="AI2575">
        <v>5237.6486891292461</v>
      </c>
      <c r="AJ2575">
        <v>2.0902077298737525</v>
      </c>
      <c r="AK2575">
        <v>386683.93285206787</v>
      </c>
      <c r="AL2575">
        <v>559.40531841104064</v>
      </c>
      <c r="AM2575">
        <v>105138.49862425614</v>
      </c>
      <c r="AN2575">
        <v>10892.20985684347</v>
      </c>
      <c r="AO2575">
        <v>4.3583686826687131</v>
      </c>
      <c r="AP2575">
        <v>201268.92607809021</v>
      </c>
      <c r="AQ2575">
        <v>291.16880207390096</v>
      </c>
      <c r="AR2575">
        <v>54724.27538448829</v>
      </c>
      <c r="AS2575">
        <v>5654.5611677142242</v>
      </c>
      <c r="AT2575">
        <v>2.2681609527949607</v>
      </c>
      <c r="AU2575" s="3">
        <v>5309622.0933150295</v>
      </c>
      <c r="AV2575" s="3">
        <v>188025.52515624819</v>
      </c>
      <c r="AW2575">
        <v>26850.272298753</v>
      </c>
      <c r="AX2575">
        <v>5046240.1758276382</v>
      </c>
      <c r="AY2575">
        <v>950.82784816598405</v>
      </c>
      <c r="AZ2575">
        <v>178698.58578431504</v>
      </c>
      <c r="BA2575">
        <v>55101.959503792001</v>
      </c>
      <c r="BB2575">
        <v>10355862.269142669</v>
      </c>
      <c r="BC2575">
        <v>1951.282914443776</v>
      </c>
      <c r="BD2575">
        <v>366724.11094056326</v>
      </c>
      <c r="BE2575">
        <v>28251.687205039001</v>
      </c>
      <c r="BF2575">
        <v>5309622.0933150295</v>
      </c>
      <c r="BG2575">
        <v>1000.4550662777918</v>
      </c>
      <c r="BH2575">
        <v>188025.52515624819</v>
      </c>
      <c r="BI2575">
        <v>1.2222828758959026</v>
      </c>
      <c r="BJ2575">
        <v>3.1112409832083721</v>
      </c>
      <c r="BK2575">
        <v>1.8889581073124695</v>
      </c>
      <c r="BL2575">
        <v>37.421978646723424</v>
      </c>
      <c r="BM2575">
        <v>29.257155647524556</v>
      </c>
      <c r="BN2575">
        <f t="shared" si="256"/>
        <v>-8.1648229991988686</v>
      </c>
      <c r="BO2575">
        <v>0.52664943068058823</v>
      </c>
      <c r="BP2575">
        <v>7.7951445446970526E-3</v>
      </c>
      <c r="BQ2575">
        <v>0.18399666433213516</v>
      </c>
      <c r="BR2575">
        <v>7.7380952380952384E-2</v>
      </c>
      <c r="BS2575">
        <v>0.2413793103448276</v>
      </c>
      <c r="BT2575">
        <v>0.22222222222222221</v>
      </c>
      <c r="BU2575">
        <v>0.23382259674538636</v>
      </c>
      <c r="BV2575">
        <v>0.74038051374504554</v>
      </c>
      <c r="BW2575">
        <v>0.29880742022077517</v>
      </c>
      <c r="BX2575">
        <v>0.5195485564059048</v>
      </c>
      <c r="BY2575">
        <f t="shared" si="257"/>
        <v>1.0926576307224491E-2</v>
      </c>
      <c r="BZ2575">
        <v>0</v>
      </c>
      <c r="CA2575">
        <f t="shared" si="258"/>
        <v>1.9662304697903307E-2</v>
      </c>
      <c r="CC2575">
        <v>1.0926576307224491E-2</v>
      </c>
      <c r="CD2575">
        <v>1.9662304697903307E-2</v>
      </c>
    </row>
    <row r="2576" spans="1:82" x14ac:dyDescent="0.3">
      <c r="A2576">
        <v>0</v>
      </c>
      <c r="B2576" t="s">
        <v>1532</v>
      </c>
      <c r="C2576" t="s">
        <v>1588</v>
      </c>
      <c r="D2576">
        <v>48161</v>
      </c>
      <c r="E2576" s="2">
        <f t="shared" si="260"/>
        <v>0.45021189117101018</v>
      </c>
      <c r="F2576" s="2" t="s">
        <v>1936</v>
      </c>
      <c r="G2576" s="3">
        <v>2795</v>
      </c>
      <c r="H2576" s="1">
        <v>0.96159808416497394</v>
      </c>
      <c r="I2576" s="1">
        <f t="shared" si="259"/>
        <v>-8.3765650664146101</v>
      </c>
      <c r="J2576" s="1">
        <v>2.61581686754</v>
      </c>
      <c r="K2576" s="1">
        <v>53.844547744099998</v>
      </c>
      <c r="L2576" s="2">
        <v>0.18713996905599994</v>
      </c>
      <c r="M2576" s="2">
        <v>3.1470589129772636E-4</v>
      </c>
      <c r="N2576" s="7">
        <v>0</v>
      </c>
      <c r="O2576" s="2">
        <v>1.8167284528609363E-2</v>
      </c>
      <c r="P2576" s="3">
        <v>20173.860096547993</v>
      </c>
      <c r="Q2576" s="3">
        <v>714.40124596774388</v>
      </c>
      <c r="R2576" s="3">
        <v>142033.24569654278</v>
      </c>
      <c r="S2576" s="3">
        <v>205.47427537499823</v>
      </c>
      <c r="T2576" s="3">
        <v>41840.263369064996</v>
      </c>
      <c r="V2576">
        <v>48161</v>
      </c>
      <c r="W2576" s="2">
        <v>0.42244061593007382</v>
      </c>
      <c r="X2576" s="2">
        <v>2.5796499987894735E-2</v>
      </c>
      <c r="Y2576" s="2">
        <v>0.24550691497590385</v>
      </c>
      <c r="Z2576" s="2">
        <v>0.74596652968797528</v>
      </c>
      <c r="AA2576" s="2">
        <v>0.15519805319625163</v>
      </c>
      <c r="AB2576" s="2">
        <v>0.46193187950178516</v>
      </c>
      <c r="AC2576" s="2">
        <v>3.1470589129772636E-4</v>
      </c>
      <c r="AD2576" s="2">
        <v>0</v>
      </c>
      <c r="AE2576" s="2">
        <v>1.8167284528609363E-2</v>
      </c>
      <c r="AF2576">
        <v>287766.24466843432</v>
      </c>
      <c r="AG2576">
        <v>416.3177659788654</v>
      </c>
      <c r="AH2576">
        <v>78245.635901266491</v>
      </c>
      <c r="AI2576">
        <v>6654.9426047915149</v>
      </c>
      <c r="AJ2576">
        <v>3.2467356563008876</v>
      </c>
      <c r="AK2576">
        <v>429799.4903649771</v>
      </c>
      <c r="AL2576">
        <v>621.79204135386362</v>
      </c>
      <c r="AM2576">
        <v>116863.89015776357</v>
      </c>
      <c r="AN2576">
        <v>9876.9517173594177</v>
      </c>
      <c r="AO2576">
        <v>4.8472780944938192</v>
      </c>
      <c r="AP2576">
        <v>142033.24569654278</v>
      </c>
      <c r="AQ2576">
        <v>205.47427537499823</v>
      </c>
      <c r="AR2576">
        <v>38618.254256497079</v>
      </c>
      <c r="AS2576">
        <v>3222.0091125679028</v>
      </c>
      <c r="AT2576">
        <v>1.6005424381929316</v>
      </c>
      <c r="AU2576" s="3">
        <v>3791475.2665452296</v>
      </c>
      <c r="AV2576" s="3">
        <v>134264.57016717779</v>
      </c>
      <c r="AW2576">
        <v>45830.63056560501</v>
      </c>
      <c r="AX2576">
        <v>8613408.708499806</v>
      </c>
      <c r="AY2576">
        <v>1622.9645403934398</v>
      </c>
      <c r="AZ2576">
        <v>305019.95572154305</v>
      </c>
      <c r="BA2576">
        <v>66004.490662152995</v>
      </c>
      <c r="BB2576">
        <v>12404883.975045035</v>
      </c>
      <c r="BC2576">
        <v>2337.3657863611838</v>
      </c>
      <c r="BD2576">
        <v>439284.52588872088</v>
      </c>
      <c r="BE2576">
        <v>20173.860096547993</v>
      </c>
      <c r="BF2576">
        <v>3791475.2665452296</v>
      </c>
      <c r="BG2576">
        <v>714.40124596774388</v>
      </c>
      <c r="BH2576">
        <v>134264.57016717779</v>
      </c>
      <c r="BI2576">
        <v>0.8842000613178348</v>
      </c>
      <c r="BJ2576">
        <v>1.8457981454828087</v>
      </c>
      <c r="BK2576">
        <v>0.96159808416497394</v>
      </c>
      <c r="BL2576">
        <v>29.175514651869875</v>
      </c>
      <c r="BM2576">
        <v>20.798949585455265</v>
      </c>
      <c r="BN2576">
        <f t="shared" si="256"/>
        <v>-8.3765650664146101</v>
      </c>
      <c r="BO2576">
        <v>0.45021189117101018</v>
      </c>
      <c r="BP2576">
        <v>4.820569276943419E-3</v>
      </c>
      <c r="BQ2576">
        <v>0.24544010338313124</v>
      </c>
      <c r="BR2576">
        <v>1.7857142857142856E-2</v>
      </c>
      <c r="BS2576">
        <v>0.10344827586206896</v>
      </c>
      <c r="BT2576">
        <v>0.16666666666666666</v>
      </c>
      <c r="BU2576">
        <v>0.23988642446112235</v>
      </c>
      <c r="BV2576">
        <v>0.74596652968797528</v>
      </c>
      <c r="BW2576">
        <v>0.16099383111644361</v>
      </c>
      <c r="BX2576">
        <v>0.46193187950178516</v>
      </c>
      <c r="BY2576">
        <f t="shared" si="257"/>
        <v>1.8136042849651653E-2</v>
      </c>
      <c r="BZ2576">
        <v>0</v>
      </c>
      <c r="CA2576">
        <f t="shared" si="258"/>
        <v>9.903492015023687E-3</v>
      </c>
      <c r="CC2576">
        <v>1.8136042849651653E-2</v>
      </c>
      <c r="CD2576">
        <v>9.903492015023687E-3</v>
      </c>
    </row>
    <row r="2577" spans="1:82" x14ac:dyDescent="0.3">
      <c r="A2577">
        <v>0</v>
      </c>
      <c r="B2577" t="s">
        <v>1532</v>
      </c>
      <c r="C2577" t="s">
        <v>1589</v>
      </c>
      <c r="D2577">
        <v>48163</v>
      </c>
      <c r="E2577" s="2">
        <f t="shared" si="260"/>
        <v>0.36620728605734759</v>
      </c>
      <c r="F2577" s="2" t="s">
        <v>1934</v>
      </c>
      <c r="G2577" s="3">
        <v>4699</v>
      </c>
      <c r="H2577" s="1">
        <v>0.37507817564224133</v>
      </c>
      <c r="I2577" s="1">
        <f t="shared" si="259"/>
        <v>-6.6845708328160054</v>
      </c>
      <c r="J2577" s="1">
        <v>2.50265728812</v>
      </c>
      <c r="K2577" s="1">
        <v>-12.506142733200001</v>
      </c>
      <c r="L2577" s="2">
        <v>0.13685172295699993</v>
      </c>
      <c r="M2577" s="2">
        <v>-1.5909672256354815E-4</v>
      </c>
      <c r="N2577" s="7">
        <v>0</v>
      </c>
      <c r="O2577" s="2">
        <v>9.0705814445726004E-3</v>
      </c>
      <c r="P2577" s="3">
        <v>-1353.8042045519985</v>
      </c>
      <c r="Q2577" s="3">
        <v>-47.941217293055942</v>
      </c>
      <c r="R2577" s="3">
        <v>-41931.271048475028</v>
      </c>
      <c r="S2577" s="3">
        <v>-60.654765155194163</v>
      </c>
      <c r="T2577" s="3">
        <v>-13183.45755946049</v>
      </c>
      <c r="V2577">
        <v>48163</v>
      </c>
      <c r="W2577" s="2">
        <v>0.34745595199508333</v>
      </c>
      <c r="X2577" s="2">
        <v>1.0062108393047373E-2</v>
      </c>
      <c r="Y2577" s="2">
        <v>0.25297138617308462</v>
      </c>
      <c r="Z2577" s="2">
        <v>0.71369620533599831</v>
      </c>
      <c r="AA2577" s="2">
        <v>3.6046899574892731E-2</v>
      </c>
      <c r="AB2577" s="2">
        <v>0.33780156060444633</v>
      </c>
      <c r="AC2577" s="2">
        <v>-1.5909672256354815E-4</v>
      </c>
      <c r="AD2577" s="2">
        <v>0</v>
      </c>
      <c r="AE2577" s="2">
        <v>9.0705814445726004E-3</v>
      </c>
      <c r="AF2577">
        <v>180806.19231763264</v>
      </c>
      <c r="AG2577">
        <v>261.5841458237241</v>
      </c>
      <c r="AH2577">
        <v>49163.930786239791</v>
      </c>
      <c r="AI2577">
        <v>8340.4934183160112</v>
      </c>
      <c r="AJ2577">
        <v>2.0417896275402887</v>
      </c>
      <c r="AK2577">
        <v>138874.92126915761</v>
      </c>
      <c r="AL2577">
        <v>200.92938066852992</v>
      </c>
      <c r="AM2577">
        <v>37764.055359710241</v>
      </c>
      <c r="AN2577">
        <v>6556.9112853850638</v>
      </c>
      <c r="AO2577">
        <v>1.570600322096819</v>
      </c>
      <c r="AP2577">
        <v>-41931.271048475028</v>
      </c>
      <c r="AQ2577">
        <v>-60.654765155194184</v>
      </c>
      <c r="AR2577">
        <v>-11399.87542652955</v>
      </c>
      <c r="AS2577">
        <v>-1783.5821329309474</v>
      </c>
      <c r="AT2577">
        <v>-0.47118930544346971</v>
      </c>
      <c r="AU2577" s="3">
        <v>-254433.9622035026</v>
      </c>
      <c r="AV2577" s="3">
        <v>-9010.0723780569333</v>
      </c>
      <c r="AW2577">
        <v>25668.203914148002</v>
      </c>
      <c r="AX2577">
        <v>4824082.243624975</v>
      </c>
      <c r="AY2577">
        <v>908.96817814054407</v>
      </c>
      <c r="AZ2577">
        <v>170831.47939973386</v>
      </c>
      <c r="BA2577">
        <v>24314.399709596004</v>
      </c>
      <c r="BB2577">
        <v>4569648.2814214732</v>
      </c>
      <c r="BC2577">
        <v>861.02696084748811</v>
      </c>
      <c r="BD2577">
        <v>161821.40702167692</v>
      </c>
      <c r="BE2577">
        <v>-1353.8042045519985</v>
      </c>
      <c r="BF2577">
        <v>-254433.9622035026</v>
      </c>
      <c r="BG2577">
        <v>-47.941217293055942</v>
      </c>
      <c r="BH2577">
        <v>-9010.0723780569333</v>
      </c>
      <c r="BI2577">
        <v>0.53831904647102813</v>
      </c>
      <c r="BJ2577">
        <v>0.91339722211326946</v>
      </c>
      <c r="BK2577">
        <v>0.37507817564224133</v>
      </c>
      <c r="BL2577">
        <v>21.104774807026068</v>
      </c>
      <c r="BM2577">
        <v>14.420203974210063</v>
      </c>
      <c r="BN2577">
        <f t="shared" si="256"/>
        <v>-6.6845708328160054</v>
      </c>
      <c r="BO2577">
        <v>0.36620728605734759</v>
      </c>
      <c r="BP2577">
        <v>2.3872480819510785E-3</v>
      </c>
      <c r="BQ2577">
        <v>0.21713623702168647</v>
      </c>
      <c r="BR2577">
        <v>8.9285714285714288E-2</v>
      </c>
      <c r="BS2577">
        <v>0</v>
      </c>
      <c r="BT2577">
        <v>0.1111111111111111</v>
      </c>
      <c r="BU2577">
        <v>0.19143142605918953</v>
      </c>
      <c r="BV2577">
        <v>0.71369620533599831</v>
      </c>
      <c r="BW2577">
        <v>3.7393049351548475E-2</v>
      </c>
      <c r="BX2577">
        <v>0.33780156060444633</v>
      </c>
      <c r="BY2577">
        <f t="shared" si="257"/>
        <v>5.000306026548227E-2</v>
      </c>
      <c r="BZ2577">
        <v>0</v>
      </c>
      <c r="CA2577">
        <f t="shared" si="258"/>
        <v>7.0647591505978791E-3</v>
      </c>
      <c r="CC2577">
        <v>5.000306026548227E-2</v>
      </c>
      <c r="CD2577">
        <v>7.0647591505978791E-3</v>
      </c>
    </row>
    <row r="2578" spans="1:82" x14ac:dyDescent="0.3">
      <c r="A2578">
        <v>0</v>
      </c>
      <c r="B2578" t="s">
        <v>1532</v>
      </c>
      <c r="C2578" t="s">
        <v>1590</v>
      </c>
      <c r="D2578">
        <v>48165</v>
      </c>
      <c r="E2578" s="2">
        <f t="shared" si="260"/>
        <v>0.36588763635808358</v>
      </c>
      <c r="F2578" s="2" t="s">
        <v>1934</v>
      </c>
      <c r="G2578" s="3">
        <v>2115</v>
      </c>
      <c r="H2578" s="1">
        <v>0.37658965031722436</v>
      </c>
      <c r="I2578" s="1">
        <f t="shared" si="259"/>
        <v>-9.3150384762418046</v>
      </c>
      <c r="J2578" s="1">
        <v>2.5810438637800002</v>
      </c>
      <c r="K2578" s="1">
        <v>-5.4993207385699998</v>
      </c>
      <c r="L2578" s="2">
        <v>0.10706315197900002</v>
      </c>
      <c r="M2578" s="2">
        <v>-2.7847345972399204E-5</v>
      </c>
      <c r="N2578" s="7">
        <v>0</v>
      </c>
      <c r="O2578" s="2">
        <v>8.1248115097081637E-3</v>
      </c>
      <c r="P2578" s="3">
        <v>-2663.1449967460007</v>
      </c>
      <c r="Q2578" s="3">
        <v>-94.307886282688017</v>
      </c>
      <c r="R2578" s="3">
        <v>-42958.31068031567</v>
      </c>
      <c r="S2578" s="3">
        <v>-62.149286479401113</v>
      </c>
      <c r="T2578" s="3">
        <v>-12523.658289219777</v>
      </c>
      <c r="V2578">
        <v>48165</v>
      </c>
      <c r="W2578" s="2">
        <v>0.3528168639259614</v>
      </c>
      <c r="X2578" s="2">
        <v>1.0102656265466192E-2</v>
      </c>
      <c r="Y2578" s="2">
        <v>0.3460924762580565</v>
      </c>
      <c r="Z2578" s="2">
        <v>0.7360501256523716</v>
      </c>
      <c r="AA2578" s="2">
        <v>1.5850887569602755E-2</v>
      </c>
      <c r="AB2578" s="2">
        <v>0.2642721555877009</v>
      </c>
      <c r="AC2578" s="2">
        <v>-2.7847345972399204E-5</v>
      </c>
      <c r="AD2578" s="2">
        <v>0</v>
      </c>
      <c r="AE2578" s="2">
        <v>8.1248115097081637E-3</v>
      </c>
      <c r="AF2578">
        <v>119681.54882709519</v>
      </c>
      <c r="AG2578">
        <v>173.15590597748448</v>
      </c>
      <c r="AH2578">
        <v>32544.116731150963</v>
      </c>
      <c r="AI2578">
        <v>2398.8589045629014</v>
      </c>
      <c r="AJ2578">
        <v>1.3526461780548702</v>
      </c>
      <c r="AK2578">
        <v>76723.23814677952</v>
      </c>
      <c r="AL2578">
        <v>111.00661949808338</v>
      </c>
      <c r="AM2578">
        <v>20863.350646242656</v>
      </c>
      <c r="AN2578">
        <v>1555.9667002514332</v>
      </c>
      <c r="AO2578">
        <v>0.86783792314120256</v>
      </c>
      <c r="AP2578">
        <v>-42958.31068031567</v>
      </c>
      <c r="AQ2578">
        <v>-62.149286479401098</v>
      </c>
      <c r="AR2578">
        <v>-11680.766084908308</v>
      </c>
      <c r="AS2578">
        <v>-842.89220431146828</v>
      </c>
      <c r="AT2578">
        <v>-0.48480825491366764</v>
      </c>
      <c r="AU2578" s="3">
        <v>-500511.4706884434</v>
      </c>
      <c r="AV2578" s="3">
        <v>-17724.224147968387</v>
      </c>
      <c r="AW2578">
        <v>10420.867439301001</v>
      </c>
      <c r="AX2578">
        <v>1958497.8265422301</v>
      </c>
      <c r="AY2578">
        <v>369.026088565728</v>
      </c>
      <c r="AZ2578">
        <v>69354.763085042927</v>
      </c>
      <c r="BA2578">
        <v>7757.7224425549994</v>
      </c>
      <c r="BB2578">
        <v>1457986.3558537865</v>
      </c>
      <c r="BC2578">
        <v>274.71820228304</v>
      </c>
      <c r="BD2578">
        <v>51630.53893707454</v>
      </c>
      <c r="BE2578">
        <v>-2663.1449967460007</v>
      </c>
      <c r="BF2578">
        <v>-500511.4706884434</v>
      </c>
      <c r="BG2578">
        <v>-94.307886282688017</v>
      </c>
      <c r="BH2578">
        <v>-17724.224147968387</v>
      </c>
      <c r="BI2578">
        <v>0.20201604474920135</v>
      </c>
      <c r="BJ2578">
        <v>0.57860569506642567</v>
      </c>
      <c r="BK2578">
        <v>0.37658965031722436</v>
      </c>
      <c r="BL2578">
        <v>17.233468174041327</v>
      </c>
      <c r="BM2578">
        <v>7.9184296977995228</v>
      </c>
      <c r="BN2578">
        <f t="shared" si="256"/>
        <v>-9.3150384762418046</v>
      </c>
      <c r="BO2578">
        <v>0.36588763635808358</v>
      </c>
      <c r="BP2578">
        <v>8.9508529986811569E-4</v>
      </c>
      <c r="BQ2578">
        <v>3.9869755941970626E-2</v>
      </c>
      <c r="BR2578">
        <v>0.10119047619047619</v>
      </c>
      <c r="BS2578">
        <v>0.17241379310344829</v>
      </c>
      <c r="BT2578">
        <v>0.1111111111111111</v>
      </c>
      <c r="BU2578">
        <v>0.2667622415711593</v>
      </c>
      <c r="BV2578">
        <v>0.7360501256523716</v>
      </c>
      <c r="BW2578">
        <v>1.6442829429048501E-2</v>
      </c>
      <c r="BX2578">
        <v>0.2642721555877009</v>
      </c>
      <c r="BY2578">
        <f t="shared" si="257"/>
        <v>3.7299981750308117E-2</v>
      </c>
      <c r="BZ2578">
        <v>0</v>
      </c>
      <c r="CA2578">
        <f t="shared" si="258"/>
        <v>7.9303485035717349E-3</v>
      </c>
      <c r="CC2578">
        <v>3.7299981750308117E-2</v>
      </c>
      <c r="CD2578">
        <v>7.9303485035717349E-3</v>
      </c>
    </row>
    <row r="2579" spans="1:82" x14ac:dyDescent="0.3">
      <c r="A2579">
        <v>0</v>
      </c>
      <c r="B2579" t="s">
        <v>1532</v>
      </c>
      <c r="C2579" t="s">
        <v>1591</v>
      </c>
      <c r="D2579">
        <v>48167</v>
      </c>
      <c r="E2579" s="2">
        <f t="shared" si="260"/>
        <v>0.66318786741503921</v>
      </c>
      <c r="F2579" s="2" t="s">
        <v>1940</v>
      </c>
      <c r="G2579" s="3">
        <v>99292</v>
      </c>
      <c r="H2579" s="1">
        <v>34.596820489929598</v>
      </c>
      <c r="I2579" s="1">
        <f t="shared" si="259"/>
        <v>-6.4025512485094964</v>
      </c>
      <c r="J2579" s="1">
        <v>2.2037539446899999</v>
      </c>
      <c r="K2579" s="1">
        <v>-48.018839057000001</v>
      </c>
      <c r="L2579" s="2">
        <v>0.21870757109599992</v>
      </c>
      <c r="M2579" s="2">
        <v>-6.4909061803677393E-2</v>
      </c>
      <c r="N2579" s="7">
        <v>4.6836699105600003E-2</v>
      </c>
      <c r="O2579" s="2">
        <v>5.3312961281307058E-3</v>
      </c>
      <c r="P2579" s="3">
        <v>820355.56946730998</v>
      </c>
      <c r="Q2579" s="3">
        <v>29050.614912527668</v>
      </c>
      <c r="R2579" s="3">
        <v>3165713.1120580756</v>
      </c>
      <c r="S2579" s="3">
        <v>4579.0676311822099</v>
      </c>
      <c r="T2579" s="3">
        <v>1010793.4976338029</v>
      </c>
      <c r="V2579">
        <v>48167</v>
      </c>
      <c r="W2579" s="2">
        <v>0.63395300187891812</v>
      </c>
      <c r="X2579" s="2">
        <v>0.92811840419240055</v>
      </c>
      <c r="Y2579" s="2">
        <v>0.20830029829011754</v>
      </c>
      <c r="Z2579" s="2">
        <v>0.62845633530629696</v>
      </c>
      <c r="AA2579" s="2">
        <v>0.13840640604520874</v>
      </c>
      <c r="AB2579" s="2">
        <v>0.53985260277249392</v>
      </c>
      <c r="AC2579" s="2">
        <v>-6.4909061803677393E-2</v>
      </c>
      <c r="AD2579" s="2">
        <v>9.6909333192872912E-2</v>
      </c>
      <c r="AE2579" s="2">
        <v>5.3312961281307058E-3</v>
      </c>
      <c r="AF2579">
        <v>3841698.7988370392</v>
      </c>
      <c r="AG2579">
        <v>5556.6436277853572</v>
      </c>
      <c r="AH2579">
        <v>1044353.9758878741</v>
      </c>
      <c r="AI2579">
        <v>178655.23822729019</v>
      </c>
      <c r="AJ2579">
        <v>43.057087297230197</v>
      </c>
      <c r="AK2579">
        <v>7007411.9108951148</v>
      </c>
      <c r="AL2579">
        <v>10135.711258967567</v>
      </c>
      <c r="AM2579">
        <v>1904975.5681332236</v>
      </c>
      <c r="AN2579">
        <v>328827.14361574379</v>
      </c>
      <c r="AO2579">
        <v>78.577989091476255</v>
      </c>
      <c r="AP2579">
        <v>3165713.1120580756</v>
      </c>
      <c r="AQ2579">
        <v>4579.0676311822099</v>
      </c>
      <c r="AR2579">
        <v>860621.59224534943</v>
      </c>
      <c r="AS2579">
        <v>150171.9053884536</v>
      </c>
      <c r="AT2579">
        <v>35.520901794246058</v>
      </c>
      <c r="AU2579" s="3">
        <v>154177625.72568622</v>
      </c>
      <c r="AV2579" s="3">
        <v>5459772.5666604498</v>
      </c>
      <c r="AW2579">
        <v>755713.00614819</v>
      </c>
      <c r="AX2579">
        <v>142028702.37549081</v>
      </c>
      <c r="AY2579">
        <v>26761.478001856321</v>
      </c>
      <c r="AZ2579">
        <v>5029552.1756688766</v>
      </c>
      <c r="BA2579">
        <v>1576068.5756155001</v>
      </c>
      <c r="BB2579">
        <v>296206328.1011771</v>
      </c>
      <c r="BC2579">
        <v>55812.092914383989</v>
      </c>
      <c r="BD2579">
        <v>10489324.742329327</v>
      </c>
      <c r="BE2579">
        <v>820355.56946730998</v>
      </c>
      <c r="BF2579">
        <v>154177625.72568622</v>
      </c>
      <c r="BG2579">
        <v>29050.614912527668</v>
      </c>
      <c r="BH2579">
        <v>5459772.5666604498</v>
      </c>
      <c r="BI2579">
        <v>17.632368636662942</v>
      </c>
      <c r="BJ2579">
        <v>52.229189126592544</v>
      </c>
      <c r="BK2579">
        <v>34.596820489929598</v>
      </c>
      <c r="BL2579">
        <v>25.93950357596497</v>
      </c>
      <c r="BM2579">
        <v>19.536952327455474</v>
      </c>
      <c r="BN2579">
        <f t="shared" si="256"/>
        <v>-6.4025512485094964</v>
      </c>
      <c r="BO2579">
        <v>0.66318786741503921</v>
      </c>
      <c r="BP2579">
        <v>0.14160482634296542</v>
      </c>
      <c r="BQ2579">
        <v>0.75398196790806749</v>
      </c>
      <c r="BR2579">
        <v>0.42857142857142855</v>
      </c>
      <c r="BS2579">
        <v>6.8965517241379309E-2</v>
      </c>
      <c r="BT2579">
        <v>0.16666666666666666</v>
      </c>
      <c r="BU2579">
        <v>0.18335500461783402</v>
      </c>
      <c r="BV2579">
        <v>0.62845633530629696</v>
      </c>
      <c r="BW2579">
        <v>0.14357511000540327</v>
      </c>
      <c r="BX2579">
        <v>0.53985260277249392</v>
      </c>
      <c r="BY2579">
        <f t="shared" si="257"/>
        <v>0.21035138148405647</v>
      </c>
      <c r="BZ2579">
        <v>9.6909333192872912E-2</v>
      </c>
      <c r="CA2579">
        <f t="shared" si="258"/>
        <v>2.469105104249181E-3</v>
      </c>
      <c r="CC2579">
        <v>0.21035138148405647</v>
      </c>
      <c r="CD2579">
        <v>2.469105104249181E-3</v>
      </c>
    </row>
    <row r="2580" spans="1:82" x14ac:dyDescent="0.3">
      <c r="A2580">
        <v>0</v>
      </c>
      <c r="B2580" t="s">
        <v>1532</v>
      </c>
      <c r="C2580" t="s">
        <v>1592</v>
      </c>
      <c r="D2580">
        <v>48169</v>
      </c>
      <c r="E2580" s="2">
        <f t="shared" si="260"/>
        <v>0.40247918545949218</v>
      </c>
      <c r="F2580" s="2" t="s">
        <v>1935</v>
      </c>
      <c r="G2580" s="3">
        <v>785</v>
      </c>
      <c r="H2580" s="1">
        <v>0.37527818238175215</v>
      </c>
      <c r="I2580" s="1">
        <f t="shared" si="259"/>
        <v>-8.2042560646022551</v>
      </c>
      <c r="J2580" s="1">
        <v>2.7669381458600002</v>
      </c>
      <c r="K2580" s="1">
        <v>-69.284411249599998</v>
      </c>
      <c r="L2580" s="2">
        <v>0.118088364582</v>
      </c>
      <c r="M2580" s="2">
        <v>-1.3626703919817569E-4</v>
      </c>
      <c r="N2580" s="7">
        <v>0</v>
      </c>
      <c r="O2580" s="2">
        <v>1.8312758174263623E-2</v>
      </c>
      <c r="P2580" s="3">
        <v>921.80611064090022</v>
      </c>
      <c r="Q2580" s="3">
        <v>32.643204167715218</v>
      </c>
      <c r="R2580" s="3">
        <v>-3171.3661198430927</v>
      </c>
      <c r="S2580" s="3">
        <v>-4.5875499537607745</v>
      </c>
      <c r="T2580" s="3">
        <v>-923.445503768251</v>
      </c>
      <c r="V2580">
        <v>48169</v>
      </c>
      <c r="W2580" s="2">
        <v>0.41199560810810754</v>
      </c>
      <c r="X2580" s="2">
        <v>1.0067473913152219E-2</v>
      </c>
      <c r="Y2580" s="2">
        <v>0.30351971271037842</v>
      </c>
      <c r="Z2580" s="2">
        <v>0.78906259537563084</v>
      </c>
      <c r="AA2580" s="2">
        <v>0.19970092039568912</v>
      </c>
      <c r="AB2580" s="2">
        <v>0.29148652996908464</v>
      </c>
      <c r="AC2580" s="2">
        <v>-1.3626703919817569E-4</v>
      </c>
      <c r="AD2580" s="2">
        <v>0</v>
      </c>
      <c r="AE2580" s="2">
        <v>1.8312758174263623E-2</v>
      </c>
      <c r="AF2580">
        <v>56534.194514556912</v>
      </c>
      <c r="AG2580">
        <v>81.793294137754302</v>
      </c>
      <c r="AH2580">
        <v>15372.796539729739</v>
      </c>
      <c r="AI2580">
        <v>1177.4811591916707</v>
      </c>
      <c r="AJ2580">
        <v>0.63879253483450082</v>
      </c>
      <c r="AK2580">
        <v>53362.828394713819</v>
      </c>
      <c r="AL2580">
        <v>77.205744183993517</v>
      </c>
      <c r="AM2580">
        <v>14510.580721202648</v>
      </c>
      <c r="AN2580">
        <v>1116.2514739505098</v>
      </c>
      <c r="AO2580">
        <v>0.60313671515955847</v>
      </c>
      <c r="AP2580">
        <v>-3171.3661198430927</v>
      </c>
      <c r="AQ2580">
        <v>-4.5875499537607851</v>
      </c>
      <c r="AR2580">
        <v>-862.21581852709096</v>
      </c>
      <c r="AS2580">
        <v>-61.229685241160951</v>
      </c>
      <c r="AT2580">
        <v>-3.5655819674942357E-2</v>
      </c>
      <c r="AU2580" s="3">
        <v>173244.24043385079</v>
      </c>
      <c r="AV2580" s="3">
        <v>6134.9637912803983</v>
      </c>
      <c r="AW2580">
        <v>6866.5274911951001</v>
      </c>
      <c r="AX2580">
        <v>1290495.1766952071</v>
      </c>
      <c r="AY2580">
        <v>243.1590073344928</v>
      </c>
      <c r="AZ2580">
        <v>45699.303838444575</v>
      </c>
      <c r="BA2580">
        <v>7788.3336018360005</v>
      </c>
      <c r="BB2580">
        <v>1463739.4171290579</v>
      </c>
      <c r="BC2580">
        <v>275.80221150220802</v>
      </c>
      <c r="BD2580">
        <v>51834.267629724978</v>
      </c>
      <c r="BE2580">
        <v>921.80611064090022</v>
      </c>
      <c r="BF2580">
        <v>173244.24043385079</v>
      </c>
      <c r="BG2580">
        <v>32.643204167715218</v>
      </c>
      <c r="BH2580">
        <v>6134.9637912803983</v>
      </c>
      <c r="BI2580">
        <v>0.20577703416627732</v>
      </c>
      <c r="BJ2580">
        <v>0.5810552165480295</v>
      </c>
      <c r="BK2580">
        <v>0.37527818238175215</v>
      </c>
      <c r="BL2580">
        <v>18.694731252080846</v>
      </c>
      <c r="BM2580">
        <v>10.490475187478591</v>
      </c>
      <c r="BN2580">
        <f t="shared" si="256"/>
        <v>-8.2042560646022551</v>
      </c>
      <c r="BO2580">
        <v>0.40247918545949218</v>
      </c>
      <c r="BP2580">
        <v>1.0029312306461347E-3</v>
      </c>
      <c r="BQ2580">
        <v>5.4624447018645612E-2</v>
      </c>
      <c r="BR2580">
        <v>3.5714285714285712E-2</v>
      </c>
      <c r="BS2580">
        <v>0.17241379310344829</v>
      </c>
      <c r="BT2580">
        <v>0.1111111111111111</v>
      </c>
      <c r="BU2580">
        <v>0.23495187312420746</v>
      </c>
      <c r="BV2580">
        <v>0.78906259537563084</v>
      </c>
      <c r="BW2580">
        <v>0.20715863111586008</v>
      </c>
      <c r="BX2580">
        <v>0.29148652996908464</v>
      </c>
      <c r="BY2580">
        <f t="shared" si="257"/>
        <v>2.1681129611458117E-2</v>
      </c>
      <c r="BZ2580">
        <v>0</v>
      </c>
      <c r="CA2580">
        <f t="shared" si="258"/>
        <v>1.6042031097629996E-2</v>
      </c>
      <c r="CC2580">
        <v>2.1681129611458117E-2</v>
      </c>
      <c r="CD2580">
        <v>1.6042031097629996E-2</v>
      </c>
    </row>
    <row r="2581" spans="1:82" x14ac:dyDescent="0.3">
      <c r="A2581">
        <v>0</v>
      </c>
      <c r="B2581" t="s">
        <v>1532</v>
      </c>
      <c r="C2581" t="s">
        <v>1593</v>
      </c>
      <c r="D2581">
        <v>48171</v>
      </c>
      <c r="E2581" s="2">
        <f t="shared" si="260"/>
        <v>0.42744505682733985</v>
      </c>
      <c r="F2581" s="2" t="s">
        <v>1935</v>
      </c>
      <c r="G2581" s="3">
        <v>7766</v>
      </c>
      <c r="H2581" s="1">
        <v>0.56714836660208801</v>
      </c>
      <c r="I2581" s="1">
        <f t="shared" si="259"/>
        <v>-9.2565014289079208</v>
      </c>
      <c r="J2581" s="1">
        <v>2.69085303563</v>
      </c>
      <c r="K2581" s="1">
        <v>-1.00318329299</v>
      </c>
      <c r="L2581" s="2">
        <v>0.18884208796199997</v>
      </c>
      <c r="M2581" s="2">
        <v>-2.4686414564115035E-5</v>
      </c>
      <c r="N2581" s="7">
        <v>0</v>
      </c>
      <c r="O2581" s="2">
        <v>3.8893081724217363E-2</v>
      </c>
      <c r="P2581" s="3">
        <v>15161.922638995007</v>
      </c>
      <c r="Q2581" s="3">
        <v>536.91739571536039</v>
      </c>
      <c r="R2581" s="3">
        <v>24412.865916748473</v>
      </c>
      <c r="S2581" s="3">
        <v>35.3233053316143</v>
      </c>
      <c r="T2581" s="3">
        <v>8531.1622024605749</v>
      </c>
      <c r="V2581">
        <v>48171</v>
      </c>
      <c r="W2581" s="2">
        <v>0.39331147103190317</v>
      </c>
      <c r="X2581" s="2">
        <v>1.5214717118420601E-2</v>
      </c>
      <c r="Y2581" s="2">
        <v>0.24843539885066343</v>
      </c>
      <c r="Z2581" s="2">
        <v>0.76736499630304122</v>
      </c>
      <c r="AA2581" s="2">
        <v>2.8915108510334333E-3</v>
      </c>
      <c r="AB2581" s="2">
        <v>0.46613334960648972</v>
      </c>
      <c r="AC2581" s="2">
        <v>-2.4686414564115035E-5</v>
      </c>
      <c r="AD2581" s="2">
        <v>0</v>
      </c>
      <c r="AE2581" s="2">
        <v>3.8893081724217363E-2</v>
      </c>
      <c r="AF2581">
        <v>151553.86551337986</v>
      </c>
      <c r="AG2581">
        <v>219.26292244729859</v>
      </c>
      <c r="AH2581">
        <v>41209.787807445879</v>
      </c>
      <c r="AI2581">
        <v>11195.205912784573</v>
      </c>
      <c r="AJ2581">
        <v>1.7114592864335603</v>
      </c>
      <c r="AK2581">
        <v>175966.73143012833</v>
      </c>
      <c r="AL2581">
        <v>254.58622777891287</v>
      </c>
      <c r="AM2581">
        <v>47848.693743415643</v>
      </c>
      <c r="AN2581">
        <v>13087.462179275381</v>
      </c>
      <c r="AO2581">
        <v>1.9879924049059823</v>
      </c>
      <c r="AP2581">
        <v>24412.865916748473</v>
      </c>
      <c r="AQ2581">
        <v>35.323305331614279</v>
      </c>
      <c r="AR2581">
        <v>6638.905935969764</v>
      </c>
      <c r="AS2581">
        <v>1892.2562664908073</v>
      </c>
      <c r="AT2581">
        <v>0.27653311847242201</v>
      </c>
      <c r="AU2581" s="3">
        <v>2849531.7407727218</v>
      </c>
      <c r="AV2581" s="3">
        <v>100908.25535074483</v>
      </c>
      <c r="AW2581">
        <v>50251.008606546995</v>
      </c>
      <c r="AX2581">
        <v>9444174.5575144421</v>
      </c>
      <c r="AY2581">
        <v>1779.4999562724156</v>
      </c>
      <c r="AZ2581">
        <v>334439.22178183781</v>
      </c>
      <c r="BA2581">
        <v>65412.931245542</v>
      </c>
      <c r="BB2581">
        <v>12293706.298287163</v>
      </c>
      <c r="BC2581">
        <v>2316.4173519877759</v>
      </c>
      <c r="BD2581">
        <v>435347.47713258257</v>
      </c>
      <c r="BE2581">
        <v>15161.922638995007</v>
      </c>
      <c r="BF2581">
        <v>2849531.7407727218</v>
      </c>
      <c r="BG2581">
        <v>536.91739571536039</v>
      </c>
      <c r="BH2581">
        <v>100908.25535074483</v>
      </c>
      <c r="BI2581">
        <v>0.7133519720197139</v>
      </c>
      <c r="BJ2581">
        <v>1.2805003386218019</v>
      </c>
      <c r="BK2581">
        <v>0.56714836660208801</v>
      </c>
      <c r="BL2581">
        <v>33.313407745452523</v>
      </c>
      <c r="BM2581">
        <v>24.056906316544602</v>
      </c>
      <c r="BN2581">
        <f t="shared" si="256"/>
        <v>-9.2565014289079208</v>
      </c>
      <c r="BO2581">
        <v>0.42744505682733985</v>
      </c>
      <c r="BP2581">
        <v>3.6924531315681015E-3</v>
      </c>
      <c r="BQ2581">
        <v>0.17132627902216507</v>
      </c>
      <c r="BR2581">
        <v>0.11904761904761904</v>
      </c>
      <c r="BS2581">
        <v>0</v>
      </c>
      <c r="BT2581">
        <v>0.16666666666666666</v>
      </c>
      <c r="BU2581">
        <v>0.26508586911155307</v>
      </c>
      <c r="BV2581">
        <v>0.76736499630304122</v>
      </c>
      <c r="BW2581">
        <v>2.9994925840595783E-3</v>
      </c>
      <c r="BX2581">
        <v>0.46613334960648972</v>
      </c>
      <c r="BY2581">
        <f t="shared" si="257"/>
        <v>7.7038660125747796E-2</v>
      </c>
      <c r="BZ2581">
        <v>0</v>
      </c>
      <c r="CA2581">
        <f t="shared" si="258"/>
        <v>2.2011344324256322E-2</v>
      </c>
      <c r="CC2581">
        <v>7.7038660125747796E-2</v>
      </c>
      <c r="CD2581">
        <v>2.2011344324256322E-2</v>
      </c>
    </row>
    <row r="2582" spans="1:82" x14ac:dyDescent="0.3">
      <c r="A2582">
        <v>1</v>
      </c>
      <c r="B2582" t="s">
        <v>1532</v>
      </c>
      <c r="C2582" t="s">
        <v>1594</v>
      </c>
      <c r="D2582">
        <v>48173</v>
      </c>
      <c r="E2582" s="2">
        <v>0</v>
      </c>
      <c r="F2582" s="2" t="s">
        <v>1954</v>
      </c>
      <c r="G2582" s="3">
        <v>-999</v>
      </c>
      <c r="H2582" s="1">
        <v>0.37486833116269697</v>
      </c>
      <c r="I2582" s="1">
        <f t="shared" si="259"/>
        <v>-999</v>
      </c>
      <c r="J2582" s="1">
        <v>-999</v>
      </c>
      <c r="K2582" s="1">
        <v>-999</v>
      </c>
      <c r="L2582" s="2">
        <v>-999</v>
      </c>
      <c r="M2582" s="2">
        <v>-999</v>
      </c>
      <c r="N2582" s="7">
        <v>-999</v>
      </c>
      <c r="O2582" s="2">
        <v>-999</v>
      </c>
      <c r="P2582" s="3">
        <v>-999</v>
      </c>
      <c r="Q2582" s="3">
        <v>-999</v>
      </c>
      <c r="R2582" s="3">
        <v>-999</v>
      </c>
      <c r="S2582" s="3">
        <v>-999</v>
      </c>
      <c r="T2582" s="3">
        <v>-999</v>
      </c>
      <c r="V2582">
        <v>48173</v>
      </c>
      <c r="W2582" s="2">
        <v>-999</v>
      </c>
      <c r="X2582" s="2">
        <v>1.0056478958876102E-2</v>
      </c>
      <c r="Y2582" s="2">
        <v>-999</v>
      </c>
      <c r="Z2582" s="2">
        <v>-999</v>
      </c>
      <c r="AA2582" s="2">
        <v>-999</v>
      </c>
      <c r="AB2582" s="2">
        <v>-999</v>
      </c>
      <c r="AC2582" s="2">
        <v>-999</v>
      </c>
      <c r="AD2582" s="2">
        <v>-999</v>
      </c>
      <c r="AE2582" s="2">
        <v>-999</v>
      </c>
      <c r="AF2582" s="2">
        <v>-999</v>
      </c>
      <c r="AG2582" s="2">
        <v>-999</v>
      </c>
      <c r="AH2582" s="2">
        <v>-999</v>
      </c>
      <c r="AI2582" s="2">
        <v>-999</v>
      </c>
      <c r="AJ2582" s="2">
        <v>-999</v>
      </c>
      <c r="AK2582" s="2">
        <v>-999</v>
      </c>
      <c r="AL2582" s="2">
        <v>-999</v>
      </c>
      <c r="AM2582" s="2">
        <v>-999</v>
      </c>
      <c r="AN2582" s="2">
        <v>-999</v>
      </c>
      <c r="AO2582" s="2">
        <v>-999</v>
      </c>
      <c r="AP2582" s="2">
        <v>-999</v>
      </c>
      <c r="AQ2582" s="2">
        <v>-999</v>
      </c>
      <c r="AR2582" s="2">
        <v>-999</v>
      </c>
      <c r="AS2582" s="2">
        <v>-999</v>
      </c>
      <c r="AT2582" s="2">
        <v>-999</v>
      </c>
      <c r="AU2582" s="2">
        <v>-999</v>
      </c>
      <c r="AV2582" s="2">
        <v>-999</v>
      </c>
      <c r="AW2582" s="2">
        <v>-999</v>
      </c>
      <c r="AX2582" s="2">
        <v>-999</v>
      </c>
      <c r="AY2582" s="2">
        <v>-999</v>
      </c>
      <c r="AZ2582" s="2">
        <v>-999</v>
      </c>
      <c r="BA2582" s="2">
        <v>-999</v>
      </c>
      <c r="BB2582" s="2">
        <v>-999</v>
      </c>
      <c r="BC2582" s="2">
        <v>-999</v>
      </c>
      <c r="BD2582" s="2">
        <v>-999</v>
      </c>
      <c r="BE2582" s="2">
        <v>-999</v>
      </c>
      <c r="BF2582" s="2">
        <v>-999</v>
      </c>
      <c r="BG2582" s="2">
        <v>-999</v>
      </c>
      <c r="BH2582" s="2">
        <v>-999</v>
      </c>
      <c r="BI2582">
        <v>0</v>
      </c>
      <c r="BJ2582">
        <v>0.37486833116269697</v>
      </c>
      <c r="BK2582">
        <v>0.37486833116269697</v>
      </c>
      <c r="BL2582">
        <v>-999</v>
      </c>
      <c r="BM2582">
        <v>9.7656612817628883</v>
      </c>
      <c r="BN2582">
        <f t="shared" si="256"/>
        <v>-999</v>
      </c>
      <c r="BO2582" t="s">
        <v>3748</v>
      </c>
      <c r="BP2582" t="s">
        <v>3748</v>
      </c>
      <c r="BQ2582">
        <v>7.1421600354726264E-2</v>
      </c>
      <c r="BR2582">
        <v>5.9523809523809521E-2</v>
      </c>
      <c r="BS2582">
        <v>0.13793103448275862</v>
      </c>
      <c r="BT2582">
        <v>0.1111111111111111</v>
      </c>
      <c r="BU2582" t="s">
        <v>3748</v>
      </c>
      <c r="BY2582">
        <f t="shared" si="257"/>
        <v>-999</v>
      </c>
      <c r="CA2582">
        <f t="shared" si="258"/>
        <v>-999</v>
      </c>
    </row>
    <row r="2583" spans="1:82" x14ac:dyDescent="0.3">
      <c r="A2583">
        <v>1</v>
      </c>
      <c r="B2583" t="s">
        <v>1532</v>
      </c>
      <c r="C2583" t="s">
        <v>1595</v>
      </c>
      <c r="D2583">
        <v>48175</v>
      </c>
      <c r="E2583" s="2">
        <v>0</v>
      </c>
      <c r="F2583" s="2" t="s">
        <v>1954</v>
      </c>
      <c r="G2583" s="3">
        <v>-999</v>
      </c>
      <c r="H2583" s="1">
        <v>0.37423273595976386</v>
      </c>
      <c r="I2583" s="1">
        <f t="shared" si="259"/>
        <v>-999</v>
      </c>
      <c r="J2583" s="1">
        <v>-999</v>
      </c>
      <c r="K2583" s="1">
        <v>-999</v>
      </c>
      <c r="L2583" s="2">
        <v>-999</v>
      </c>
      <c r="M2583" s="2">
        <v>-999</v>
      </c>
      <c r="N2583" s="7">
        <v>-999</v>
      </c>
      <c r="O2583" s="2">
        <v>-999</v>
      </c>
      <c r="P2583" s="3">
        <v>-999</v>
      </c>
      <c r="Q2583" s="3">
        <v>-999</v>
      </c>
      <c r="R2583" s="3">
        <v>-999</v>
      </c>
      <c r="S2583" s="3">
        <v>-999</v>
      </c>
      <c r="T2583" s="3">
        <v>-999</v>
      </c>
      <c r="V2583">
        <v>48175</v>
      </c>
      <c r="W2583" s="2">
        <v>-999</v>
      </c>
      <c r="X2583" s="2">
        <v>1.0039428039250979E-2</v>
      </c>
      <c r="Y2583" s="2">
        <v>-999</v>
      </c>
      <c r="Z2583" s="2">
        <v>-999</v>
      </c>
      <c r="AA2583" s="2">
        <v>-999</v>
      </c>
      <c r="AB2583" s="2">
        <v>-999</v>
      </c>
      <c r="AC2583" s="2">
        <v>-999</v>
      </c>
      <c r="AD2583" s="2">
        <v>-999</v>
      </c>
      <c r="AE2583" s="2">
        <v>-999</v>
      </c>
      <c r="AF2583" s="2">
        <v>-999</v>
      </c>
      <c r="AG2583" s="2">
        <v>-999</v>
      </c>
      <c r="AH2583" s="2">
        <v>-999</v>
      </c>
      <c r="AI2583" s="2">
        <v>-999</v>
      </c>
      <c r="AJ2583" s="2">
        <v>-999</v>
      </c>
      <c r="AK2583" s="2">
        <v>-999</v>
      </c>
      <c r="AL2583" s="2">
        <v>-999</v>
      </c>
      <c r="AM2583" s="2">
        <v>-999</v>
      </c>
      <c r="AN2583" s="2">
        <v>-999</v>
      </c>
      <c r="AO2583" s="2">
        <v>-999</v>
      </c>
      <c r="AP2583" s="2">
        <v>-999</v>
      </c>
      <c r="AQ2583" s="2">
        <v>-999</v>
      </c>
      <c r="AR2583" s="2">
        <v>-999</v>
      </c>
      <c r="AS2583" s="2">
        <v>-999</v>
      </c>
      <c r="AT2583" s="2">
        <v>-999</v>
      </c>
      <c r="AU2583" s="2">
        <v>-999</v>
      </c>
      <c r="AV2583" s="2">
        <v>-999</v>
      </c>
      <c r="AW2583" s="2">
        <v>-999</v>
      </c>
      <c r="AX2583" s="2">
        <v>-999</v>
      </c>
      <c r="AY2583" s="2">
        <v>-999</v>
      </c>
      <c r="AZ2583" s="2">
        <v>-999</v>
      </c>
      <c r="BA2583" s="2">
        <v>-999</v>
      </c>
      <c r="BB2583" s="2">
        <v>-999</v>
      </c>
      <c r="BC2583" s="2">
        <v>-999</v>
      </c>
      <c r="BD2583" s="2">
        <v>-999</v>
      </c>
      <c r="BE2583" s="2">
        <v>-999</v>
      </c>
      <c r="BF2583" s="2">
        <v>-999</v>
      </c>
      <c r="BG2583" s="2">
        <v>-999</v>
      </c>
      <c r="BH2583" s="2">
        <v>-999</v>
      </c>
      <c r="BI2583">
        <v>0</v>
      </c>
      <c r="BJ2583">
        <v>0.37423273595976386</v>
      </c>
      <c r="BK2583">
        <v>0.37423273595976386</v>
      </c>
      <c r="BL2583">
        <v>-999</v>
      </c>
      <c r="BM2583">
        <v>24.095876740552146</v>
      </c>
      <c r="BN2583">
        <f t="shared" si="256"/>
        <v>-999</v>
      </c>
      <c r="BO2583" t="s">
        <v>3748</v>
      </c>
      <c r="BP2583" t="s">
        <v>3748</v>
      </c>
      <c r="BQ2583">
        <v>0.42282614226720483</v>
      </c>
      <c r="BR2583">
        <v>1.7857142857142856E-2</v>
      </c>
      <c r="BS2583">
        <v>6.8965517241379309E-2</v>
      </c>
      <c r="BT2583">
        <v>0.16666666666666666</v>
      </c>
      <c r="BU2583" t="s">
        <v>3748</v>
      </c>
      <c r="BY2583">
        <f t="shared" si="257"/>
        <v>-999</v>
      </c>
      <c r="CA2583">
        <f t="shared" si="258"/>
        <v>-999</v>
      </c>
    </row>
    <row r="2584" spans="1:82" x14ac:dyDescent="0.3">
      <c r="A2584">
        <v>0</v>
      </c>
      <c r="B2584" t="s">
        <v>1532</v>
      </c>
      <c r="C2584" t="s">
        <v>1596</v>
      </c>
      <c r="D2584">
        <v>48177</v>
      </c>
      <c r="E2584" s="2">
        <f t="shared" ref="E2584:E2590" si="261">BO2584</f>
        <v>0.49193637424052572</v>
      </c>
      <c r="F2584" s="2" t="s">
        <v>1937</v>
      </c>
      <c r="G2584" s="3">
        <v>1861</v>
      </c>
      <c r="H2584" s="1">
        <v>0.37609578805727095</v>
      </c>
      <c r="I2584" s="1">
        <f t="shared" si="259"/>
        <v>-13.383655397924519</v>
      </c>
      <c r="J2584" s="1">
        <v>2.640903614</v>
      </c>
      <c r="K2584" s="1">
        <v>-56.334005076499999</v>
      </c>
      <c r="L2584" s="2">
        <v>0.16961571349500004</v>
      </c>
      <c r="M2584" s="2">
        <v>-6.9372112975888095E-4</v>
      </c>
      <c r="N2584" s="7">
        <v>0</v>
      </c>
      <c r="O2584" s="2">
        <v>4.0584683852471059E-3</v>
      </c>
      <c r="P2584" s="3">
        <v>732.99167650799825</v>
      </c>
      <c r="Q2584" s="3">
        <v>25.956865194623955</v>
      </c>
      <c r="R2584" s="3">
        <v>4232.1812562386913</v>
      </c>
      <c r="S2584" s="3">
        <v>6.1286872105332053</v>
      </c>
      <c r="T2584" s="3">
        <v>1637.9682194883062</v>
      </c>
      <c r="V2584">
        <v>48177</v>
      </c>
      <c r="W2584" s="2">
        <v>0.44722592574662717</v>
      </c>
      <c r="X2584" s="2">
        <v>1.0089407572490714E-2</v>
      </c>
      <c r="Y2584" s="2">
        <v>0.40223552761116443</v>
      </c>
      <c r="Z2584" s="2">
        <v>0.75312065176362641</v>
      </c>
      <c r="AA2584" s="2">
        <v>0.16237350452216512</v>
      </c>
      <c r="AB2584" s="2">
        <v>0.41867542098575361</v>
      </c>
      <c r="AC2584" s="2">
        <v>-6.9372112975888095E-4</v>
      </c>
      <c r="AD2584" s="2">
        <v>0</v>
      </c>
      <c r="AE2584" s="2">
        <v>4.0584683852471059E-3</v>
      </c>
      <c r="AF2584">
        <v>257098.48756647523</v>
      </c>
      <c r="AG2584">
        <v>371.86143328204378</v>
      </c>
      <c r="AH2584">
        <v>69890.205732385191</v>
      </c>
      <c r="AI2584">
        <v>17771.769703196358</v>
      </c>
      <c r="AJ2584">
        <v>2.8799888698109908</v>
      </c>
      <c r="AK2584">
        <v>261330.66882271392</v>
      </c>
      <c r="AL2584">
        <v>377.99012049257703</v>
      </c>
      <c r="AM2584">
        <v>71042.073529572779</v>
      </c>
      <c r="AN2584">
        <v>18257.870125497084</v>
      </c>
      <c r="AO2584">
        <v>2.9291186934805595</v>
      </c>
      <c r="AP2584">
        <v>4232.1812562386913</v>
      </c>
      <c r="AQ2584">
        <v>6.1286872105332577</v>
      </c>
      <c r="AR2584">
        <v>1151.8677971875877</v>
      </c>
      <c r="AS2584">
        <v>486.10042230072577</v>
      </c>
      <c r="AT2584">
        <v>4.9129823669568751E-2</v>
      </c>
      <c r="AU2584" s="3">
        <v>137758.45568291319</v>
      </c>
      <c r="AV2584" s="3">
        <v>4878.3332446776258</v>
      </c>
      <c r="AW2584">
        <v>21568.906736195</v>
      </c>
      <c r="AX2584">
        <v>4053660.3320004884</v>
      </c>
      <c r="AY2584">
        <v>763.80294959696005</v>
      </c>
      <c r="AZ2584">
        <v>143549.12634725266</v>
      </c>
      <c r="BA2584">
        <v>22301.898412702998</v>
      </c>
      <c r="BB2584">
        <v>4191418.7876834013</v>
      </c>
      <c r="BC2584">
        <v>789.75981479158395</v>
      </c>
      <c r="BD2584">
        <v>148427.4595919303</v>
      </c>
      <c r="BE2584">
        <v>732.99167650799825</v>
      </c>
      <c r="BF2584">
        <v>137758.45568291319</v>
      </c>
      <c r="BG2584">
        <v>25.956865194623955</v>
      </c>
      <c r="BH2584">
        <v>4878.3332446776258</v>
      </c>
      <c r="BI2584">
        <v>0.3450336653858771</v>
      </c>
      <c r="BJ2584">
        <v>0.72112945344314805</v>
      </c>
      <c r="BK2584">
        <v>0.37609578805727095</v>
      </c>
      <c r="BL2584">
        <v>29.336756884570594</v>
      </c>
      <c r="BM2584">
        <v>15.953101486646075</v>
      </c>
      <c r="BN2584">
        <f t="shared" si="256"/>
        <v>-13.383655397924519</v>
      </c>
      <c r="BO2584">
        <v>0.49193637424052572</v>
      </c>
      <c r="BP2584">
        <v>2.0554231043863336E-3</v>
      </c>
      <c r="BQ2584">
        <v>0.33791237461366558</v>
      </c>
      <c r="BR2584">
        <v>7.1428571428571425E-2</v>
      </c>
      <c r="BS2584">
        <v>0</v>
      </c>
      <c r="BT2584">
        <v>0.16666666666666666</v>
      </c>
      <c r="BU2584">
        <v>0.38327849353196936</v>
      </c>
      <c r="BV2584">
        <v>0.75312065176362641</v>
      </c>
      <c r="BW2584">
        <v>0.16843724535494309</v>
      </c>
      <c r="BX2584">
        <v>0.41867542098575361</v>
      </c>
      <c r="BY2584">
        <f t="shared" si="257"/>
        <v>7.4500525261337783E-2</v>
      </c>
      <c r="BZ2584">
        <v>0</v>
      </c>
      <c r="CA2584">
        <f t="shared" si="258"/>
        <v>2.4905698976900184E-3</v>
      </c>
      <c r="CC2584">
        <v>7.4500525261337783E-2</v>
      </c>
      <c r="CD2584">
        <v>2.4905698976900184E-3</v>
      </c>
    </row>
    <row r="2585" spans="1:82" x14ac:dyDescent="0.3">
      <c r="A2585">
        <v>0</v>
      </c>
      <c r="B2585" t="s">
        <v>1532</v>
      </c>
      <c r="C2585" t="s">
        <v>628</v>
      </c>
      <c r="D2585">
        <v>48179</v>
      </c>
      <c r="E2585" s="2">
        <f t="shared" si="261"/>
        <v>0.49537731790398404</v>
      </c>
      <c r="F2585" s="2" t="s">
        <v>1937</v>
      </c>
      <c r="G2585" s="3">
        <v>419</v>
      </c>
      <c r="H2585" s="1">
        <v>1.6147122843676172</v>
      </c>
      <c r="I2585" s="1">
        <f t="shared" si="259"/>
        <v>-9.37362259910185</v>
      </c>
      <c r="J2585" s="1">
        <v>2.9594784897599999</v>
      </c>
      <c r="K2585" s="1">
        <v>-77.944512351</v>
      </c>
      <c r="L2585" s="2">
        <v>0.11138844760700006</v>
      </c>
      <c r="M2585" s="2">
        <v>-1.7323814195166953E-3</v>
      </c>
      <c r="N2585" s="7">
        <v>0</v>
      </c>
      <c r="O2585" s="2">
        <v>1.1771107890452185E-2</v>
      </c>
      <c r="P2585" s="3">
        <v>-18811.550787369997</v>
      </c>
      <c r="Q2585" s="3">
        <v>-666.1588440073599</v>
      </c>
      <c r="R2585" s="3">
        <v>-226580.89721850105</v>
      </c>
      <c r="S2585" s="3">
        <v>-327.81414853507971</v>
      </c>
      <c r="T2585" s="3">
        <v>-49256.179907108439</v>
      </c>
      <c r="V2585">
        <v>48179</v>
      </c>
      <c r="W2585" s="2">
        <v>0.44661824648875276</v>
      </c>
      <c r="X2585" s="2">
        <v>4.3317396436281248E-2</v>
      </c>
      <c r="Y2585" s="2">
        <v>0.35054426349784662</v>
      </c>
      <c r="Z2585" s="2">
        <v>0.84397035820349475</v>
      </c>
      <c r="AA2585" s="2">
        <v>0.22466223751562475</v>
      </c>
      <c r="AB2585" s="2">
        <v>0.27494861315537866</v>
      </c>
      <c r="AC2585" s="2">
        <v>-1.7323814195166953E-3</v>
      </c>
      <c r="AD2585" s="2">
        <v>0</v>
      </c>
      <c r="AE2585" s="2">
        <v>1.1771107890452185E-2</v>
      </c>
      <c r="AF2585">
        <v>397689.44294457021</v>
      </c>
      <c r="AG2585">
        <v>575.37985034332883</v>
      </c>
      <c r="AH2585">
        <v>108140.86247084354</v>
      </c>
      <c r="AI2585">
        <v>-21841.179084270349</v>
      </c>
      <c r="AJ2585">
        <v>4.4948520717315885</v>
      </c>
      <c r="AK2585">
        <v>171108.54572606916</v>
      </c>
      <c r="AL2585">
        <v>247.56570180824912</v>
      </c>
      <c r="AM2585">
        <v>46529.207610883335</v>
      </c>
      <c r="AN2585">
        <v>-9485.7041314186063</v>
      </c>
      <c r="AO2585">
        <v>1.9350326833146754</v>
      </c>
      <c r="AP2585">
        <v>-226580.89721850105</v>
      </c>
      <c r="AQ2585">
        <v>-327.81414853507971</v>
      </c>
      <c r="AR2585">
        <v>-61611.654859960203</v>
      </c>
      <c r="AS2585">
        <v>12355.474952851742</v>
      </c>
      <c r="AT2585">
        <v>-2.5598193884169129</v>
      </c>
      <c r="AU2585" s="3">
        <v>-3535442.8549783174</v>
      </c>
      <c r="AV2585" s="3">
        <v>-125197.89314274323</v>
      </c>
      <c r="AW2585">
        <v>35391.347194279995</v>
      </c>
      <c r="AX2585">
        <v>6651449.7916929824</v>
      </c>
      <c r="AY2585">
        <v>1253.28630272384</v>
      </c>
      <c r="AZ2585">
        <v>235542.62773391849</v>
      </c>
      <c r="BA2585">
        <v>16579.796406909998</v>
      </c>
      <c r="BB2585">
        <v>3116006.936714665</v>
      </c>
      <c r="BC2585">
        <v>587.12745871648008</v>
      </c>
      <c r="BD2585">
        <v>110344.73459117526</v>
      </c>
      <c r="BE2585">
        <v>-18811.550787369997</v>
      </c>
      <c r="BF2585">
        <v>-3535442.8549783174</v>
      </c>
      <c r="BG2585">
        <v>-666.1588440073599</v>
      </c>
      <c r="BH2585">
        <v>-125197.89314274323</v>
      </c>
      <c r="BI2585">
        <v>1.1864285732981406</v>
      </c>
      <c r="BJ2585">
        <v>2.8011408576657577</v>
      </c>
      <c r="BK2585">
        <v>1.6147122843676172</v>
      </c>
      <c r="BL2585">
        <v>16.116033939057832</v>
      </c>
      <c r="BM2585">
        <v>6.7424113399559813</v>
      </c>
      <c r="BN2585">
        <f t="shared" si="256"/>
        <v>-9.37362259910185</v>
      </c>
      <c r="BO2585">
        <v>0.49537731790398404</v>
      </c>
      <c r="BP2585">
        <v>7.1171896935542231E-3</v>
      </c>
      <c r="BQ2585">
        <v>2.7992289417627662E-2</v>
      </c>
      <c r="BR2585">
        <v>0.48214285714285715</v>
      </c>
      <c r="BS2585">
        <v>0.10344827586206896</v>
      </c>
      <c r="BT2585">
        <v>0.1111111111111111</v>
      </c>
      <c r="BU2585">
        <v>0.26843996217043381</v>
      </c>
      <c r="BV2585">
        <v>0.84397035820349475</v>
      </c>
      <c r="BW2585">
        <v>0.23305211360541989</v>
      </c>
      <c r="BX2585">
        <v>0.27494861315537866</v>
      </c>
      <c r="BY2585">
        <f t="shared" si="257"/>
        <v>3.7908152508296503E-2</v>
      </c>
      <c r="BZ2585">
        <v>0</v>
      </c>
      <c r="CA2585">
        <f t="shared" si="258"/>
        <v>1.0508340642885363E-2</v>
      </c>
      <c r="CC2585">
        <v>3.7908152508296503E-2</v>
      </c>
      <c r="CD2585">
        <v>1.0508340642885363E-2</v>
      </c>
    </row>
    <row r="2586" spans="1:82" x14ac:dyDescent="0.3">
      <c r="A2586">
        <v>0</v>
      </c>
      <c r="B2586" t="s">
        <v>1532</v>
      </c>
      <c r="C2586" t="s">
        <v>700</v>
      </c>
      <c r="D2586">
        <v>48181</v>
      </c>
      <c r="E2586" s="2">
        <f t="shared" si="261"/>
        <v>0.56433239164640736</v>
      </c>
      <c r="F2586" s="2" t="s">
        <v>1938</v>
      </c>
      <c r="G2586" s="3">
        <v>29278</v>
      </c>
      <c r="H2586" s="1">
        <v>12.164365885040596</v>
      </c>
      <c r="I2586" s="1">
        <f t="shared" si="259"/>
        <v>-13.441897646041792</v>
      </c>
      <c r="J2586" s="1">
        <v>2.7365404233400001</v>
      </c>
      <c r="K2586" s="1">
        <v>67.2544207368</v>
      </c>
      <c r="L2586" s="2">
        <v>0.21118036306700005</v>
      </c>
      <c r="M2586" s="2">
        <v>2.9971028873726118E-3</v>
      </c>
      <c r="N2586" s="7">
        <v>0</v>
      </c>
      <c r="O2586" s="2">
        <v>2.9191686021208155E-2</v>
      </c>
      <c r="P2586" s="3">
        <v>468477.99342630012</v>
      </c>
      <c r="Q2586" s="3">
        <v>16589.847486326402</v>
      </c>
      <c r="R2586" s="3">
        <v>1393933.4202994071</v>
      </c>
      <c r="S2586" s="3">
        <v>2017.1970938581348</v>
      </c>
      <c r="T2586" s="3">
        <v>456264.47969859251</v>
      </c>
      <c r="V2586">
        <v>48181</v>
      </c>
      <c r="W2586" s="2">
        <v>0.5659092189367344</v>
      </c>
      <c r="X2586" s="2">
        <v>0.32632975208003945</v>
      </c>
      <c r="Y2586" s="2">
        <v>0.36019606945281779</v>
      </c>
      <c r="Z2586" s="2">
        <v>0.78039391376414347</v>
      </c>
      <c r="AA2586" s="2">
        <v>0.1938498066099309</v>
      </c>
      <c r="AB2586" s="2">
        <v>0.52127262026113441</v>
      </c>
      <c r="AC2586" s="2">
        <v>2.9971028873726118E-3</v>
      </c>
      <c r="AD2586" s="2">
        <v>0</v>
      </c>
      <c r="AE2586" s="2">
        <v>2.9191686021208155E-2</v>
      </c>
      <c r="AF2586">
        <v>949406.08942250686</v>
      </c>
      <c r="AG2586">
        <v>1373.6248905172354</v>
      </c>
      <c r="AH2586">
        <v>258168.54775730352</v>
      </c>
      <c r="AI2586">
        <v>47956.452460384106</v>
      </c>
      <c r="AJ2586">
        <v>10.73469339398469</v>
      </c>
      <c r="AK2586">
        <v>2343339.5097219138</v>
      </c>
      <c r="AL2586">
        <v>3390.82198437537</v>
      </c>
      <c r="AM2586">
        <v>637294.49972335331</v>
      </c>
      <c r="AN2586">
        <v>125094.98019292695</v>
      </c>
      <c r="AO2586">
        <v>26.59353640728844</v>
      </c>
      <c r="AP2586">
        <v>1393933.4202994071</v>
      </c>
      <c r="AQ2586">
        <v>2017.1970938581346</v>
      </c>
      <c r="AR2586">
        <v>379125.95196604979</v>
      </c>
      <c r="AS2586">
        <v>77138.527732542832</v>
      </c>
      <c r="AT2586">
        <v>15.858843013303749</v>
      </c>
      <c r="AU2586" s="3">
        <v>88045754.084538847</v>
      </c>
      <c r="AV2586" s="3">
        <v>3117895.9365801839</v>
      </c>
      <c r="AW2586">
        <v>305677.39118650003</v>
      </c>
      <c r="AX2586">
        <v>57449008.899590813</v>
      </c>
      <c r="AY2586">
        <v>10824.716146672001</v>
      </c>
      <c r="AZ2586">
        <v>2034397.1526055359</v>
      </c>
      <c r="BA2586">
        <v>774155.38461280009</v>
      </c>
      <c r="BB2586">
        <v>145494762.98412964</v>
      </c>
      <c r="BC2586">
        <v>27414.563632998405</v>
      </c>
      <c r="BD2586">
        <v>5152293.0891857203</v>
      </c>
      <c r="BE2586">
        <v>468477.99342630012</v>
      </c>
      <c r="BF2586">
        <v>88045754.084538847</v>
      </c>
      <c r="BG2586">
        <v>16589.847486326402</v>
      </c>
      <c r="BH2586">
        <v>3117895.9365801839</v>
      </c>
      <c r="BI2586">
        <v>4.1715033388563958</v>
      </c>
      <c r="BJ2586">
        <v>16.335869223896992</v>
      </c>
      <c r="BK2586">
        <v>12.164365885040596</v>
      </c>
      <c r="BL2586">
        <v>37.573290013390498</v>
      </c>
      <c r="BM2586">
        <v>24.131392367348706</v>
      </c>
      <c r="BN2586">
        <f t="shared" si="256"/>
        <v>-13.441897646041792</v>
      </c>
      <c r="BO2586">
        <v>0.56433239164640736</v>
      </c>
      <c r="BP2586">
        <v>2.8507451918438776E-2</v>
      </c>
      <c r="BQ2586">
        <v>0.13012412597328019</v>
      </c>
      <c r="BR2586">
        <v>0.39285714285714285</v>
      </c>
      <c r="BS2586">
        <v>0.17241379310344829</v>
      </c>
      <c r="BT2586">
        <v>0.1111111111111111</v>
      </c>
      <c r="BU2586">
        <v>0.38494642358953535</v>
      </c>
      <c r="BV2586">
        <v>0.78039391376414347</v>
      </c>
      <c r="BW2586">
        <v>0.2010890110061524</v>
      </c>
      <c r="BX2586">
        <v>0.52127262026113441</v>
      </c>
      <c r="BY2586">
        <f t="shared" si="257"/>
        <v>2.5999329794450333E-2</v>
      </c>
      <c r="BZ2586">
        <v>0</v>
      </c>
      <c r="CA2586">
        <f t="shared" si="258"/>
        <v>1.4219045156480998E-2</v>
      </c>
      <c r="CC2586">
        <v>2.5999329794450333E-2</v>
      </c>
      <c r="CD2586">
        <v>1.4219045156480998E-2</v>
      </c>
    </row>
    <row r="2587" spans="1:82" x14ac:dyDescent="0.3">
      <c r="A2587">
        <v>0</v>
      </c>
      <c r="B2587" t="s">
        <v>1532</v>
      </c>
      <c r="C2587" t="s">
        <v>1597</v>
      </c>
      <c r="D2587">
        <v>48183</v>
      </c>
      <c r="E2587" s="2">
        <f t="shared" si="261"/>
        <v>0.59962942757826998</v>
      </c>
      <c r="F2587" s="2" t="s">
        <v>1938</v>
      </c>
      <c r="G2587" s="3">
        <v>40494</v>
      </c>
      <c r="H2587" s="1">
        <v>36.023001258158494</v>
      </c>
      <c r="I2587" s="1">
        <f t="shared" si="259"/>
        <v>-9.1770792043467253</v>
      </c>
      <c r="J2587" s="1">
        <v>2.6285443863500002</v>
      </c>
      <c r="K2587" s="1">
        <v>84.8059760087</v>
      </c>
      <c r="L2587" s="2">
        <v>0.20527116531999989</v>
      </c>
      <c r="M2587" s="2">
        <v>2.6160761051177459E-2</v>
      </c>
      <c r="N2587" s="7">
        <v>0</v>
      </c>
      <c r="O2587" s="2">
        <v>0.13899797904172498</v>
      </c>
      <c r="P2587" s="3">
        <v>656934.62031819997</v>
      </c>
      <c r="Q2587" s="3">
        <v>23263.515709369603</v>
      </c>
      <c r="R2587" s="3">
        <v>3154946.7378240535</v>
      </c>
      <c r="S2587" s="3">
        <v>4564.0919694808908</v>
      </c>
      <c r="T2587" s="3">
        <v>979352.23677468603</v>
      </c>
      <c r="V2587">
        <v>48183</v>
      </c>
      <c r="W2587" s="2">
        <v>0.71688660621763733</v>
      </c>
      <c r="X2587" s="2">
        <v>0.96637812285885383</v>
      </c>
      <c r="Y2587" s="2">
        <v>0.17270088581926837</v>
      </c>
      <c r="Z2587" s="2">
        <v>0.74959610450877046</v>
      </c>
      <c r="AA2587" s="2">
        <v>0.24443927802143078</v>
      </c>
      <c r="AB2587" s="2">
        <v>0.50668649611358441</v>
      </c>
      <c r="AC2587" s="2">
        <v>2.6160761051177459E-2</v>
      </c>
      <c r="AD2587" s="2">
        <v>0</v>
      </c>
      <c r="AE2587" s="2">
        <v>0.13899797904172498</v>
      </c>
      <c r="AF2587">
        <v>4320759.7383922813</v>
      </c>
      <c r="AG2587">
        <v>6250.5194959281889</v>
      </c>
      <c r="AH2587">
        <v>1174765.7982412239</v>
      </c>
      <c r="AI2587">
        <v>165271.81747624266</v>
      </c>
      <c r="AJ2587">
        <v>48.651160843385902</v>
      </c>
      <c r="AK2587">
        <v>7475706.4762163348</v>
      </c>
      <c r="AL2587">
        <v>10814.611465409082</v>
      </c>
      <c r="AM2587">
        <v>2032572.7612090872</v>
      </c>
      <c r="AN2587">
        <v>286817.09128306538</v>
      </c>
      <c r="AO2587">
        <v>84.191065120644524</v>
      </c>
      <c r="AP2587">
        <v>3154946.7378240535</v>
      </c>
      <c r="AQ2587">
        <v>4564.0919694808927</v>
      </c>
      <c r="AR2587">
        <v>857806.96296786331</v>
      </c>
      <c r="AS2587">
        <v>121545.27380682272</v>
      </c>
      <c r="AT2587">
        <v>35.539904277258621</v>
      </c>
      <c r="AU2587" s="3">
        <v>123464292.54260249</v>
      </c>
      <c r="AV2587" s="3">
        <v>4372145.1424189229</v>
      </c>
      <c r="AW2587">
        <v>792311.33788460004</v>
      </c>
      <c r="AX2587">
        <v>148906992.84203172</v>
      </c>
      <c r="AY2587">
        <v>28057.506311148798</v>
      </c>
      <c r="AZ2587">
        <v>5273127.7361173052</v>
      </c>
      <c r="BA2587">
        <v>1449245.9582028</v>
      </c>
      <c r="BB2587">
        <v>272371285.38463426</v>
      </c>
      <c r="BC2587">
        <v>51321.022020518401</v>
      </c>
      <c r="BD2587">
        <v>9645272.8785362281</v>
      </c>
      <c r="BE2587">
        <v>656934.62031819997</v>
      </c>
      <c r="BF2587">
        <v>123464292.54260249</v>
      </c>
      <c r="BG2587">
        <v>23263.515709369603</v>
      </c>
      <c r="BH2587">
        <v>4372145.1424189229</v>
      </c>
      <c r="BI2587">
        <v>31.91106776395457</v>
      </c>
      <c r="BJ2587">
        <v>67.934069022113064</v>
      </c>
      <c r="BK2587">
        <v>36.023001258158494</v>
      </c>
      <c r="BL2587">
        <v>45.205143979320177</v>
      </c>
      <c r="BM2587">
        <v>36.028064774973451</v>
      </c>
      <c r="BN2587">
        <f t="shared" si="256"/>
        <v>-9.1770792043467253</v>
      </c>
      <c r="BO2587">
        <v>0.59962942757826998</v>
      </c>
      <c r="BP2587">
        <v>0.23171550799242535</v>
      </c>
      <c r="BQ2587">
        <v>0.23720204593188091</v>
      </c>
      <c r="BR2587">
        <v>0.31547619047619047</v>
      </c>
      <c r="BS2587">
        <v>0.20689655172413793</v>
      </c>
      <c r="BT2587">
        <v>0.22222222222222221</v>
      </c>
      <c r="BU2587">
        <v>0.26281139105023854</v>
      </c>
      <c r="BV2587">
        <v>0.74959610450877046</v>
      </c>
      <c r="BW2587">
        <v>0.25356771578986598</v>
      </c>
      <c r="BX2587">
        <v>0.50668649611358441</v>
      </c>
      <c r="BY2587">
        <f t="shared" si="257"/>
        <v>8.6500061413489246E-2</v>
      </c>
      <c r="BZ2587">
        <v>0</v>
      </c>
      <c r="CA2587">
        <f t="shared" si="258"/>
        <v>6.7971449929772942E-2</v>
      </c>
      <c r="CC2587">
        <v>8.6500061413489246E-2</v>
      </c>
      <c r="CD2587">
        <v>6.7971449929772942E-2</v>
      </c>
    </row>
    <row r="2588" spans="1:82" x14ac:dyDescent="0.3">
      <c r="A2588">
        <v>0</v>
      </c>
      <c r="B2588" t="s">
        <v>1532</v>
      </c>
      <c r="C2588" t="s">
        <v>1598</v>
      </c>
      <c r="D2588">
        <v>48185</v>
      </c>
      <c r="E2588" s="2">
        <f t="shared" si="261"/>
        <v>0.57019281270065147</v>
      </c>
      <c r="F2588" s="2" t="s">
        <v>1938</v>
      </c>
      <c r="G2588" s="3">
        <v>6753</v>
      </c>
      <c r="H2588" s="1">
        <v>1.6108072109584484</v>
      </c>
      <c r="I2588" s="1">
        <f t="shared" si="259"/>
        <v>-17.567303696726164</v>
      </c>
      <c r="J2588" s="1">
        <v>2.5455356061800001</v>
      </c>
      <c r="K2588" s="1">
        <v>-42.249179097499997</v>
      </c>
      <c r="L2588" s="2">
        <v>0.18155742986200007</v>
      </c>
      <c r="M2588" s="2">
        <v>-3.0075422365459809E-3</v>
      </c>
      <c r="N2588" s="7">
        <v>0</v>
      </c>
      <c r="O2588" s="2">
        <v>3.1612623275143331E-2</v>
      </c>
      <c r="P2588" s="3">
        <v>5687.0949279910028</v>
      </c>
      <c r="Q2588" s="3">
        <v>201.39267760604821</v>
      </c>
      <c r="R2588" s="3">
        <v>182483.03905964573</v>
      </c>
      <c r="S2588" s="3">
        <v>263.93487703992605</v>
      </c>
      <c r="T2588" s="3">
        <v>53029.935058473013</v>
      </c>
      <c r="V2588">
        <v>48185</v>
      </c>
      <c r="W2588" s="2">
        <v>0.47882071470251025</v>
      </c>
      <c r="X2588" s="2">
        <v>4.3212636217005405E-2</v>
      </c>
      <c r="Y2588" s="2">
        <v>0.50580993168001498</v>
      </c>
      <c r="Z2588" s="2">
        <v>0.72592404533465849</v>
      </c>
      <c r="AA2588" s="2">
        <v>0.12177631013328082</v>
      </c>
      <c r="AB2588" s="2">
        <v>0.44815207161101295</v>
      </c>
      <c r="AC2588" s="2">
        <v>-3.0075422365459809E-3</v>
      </c>
      <c r="AD2588" s="2">
        <v>0</v>
      </c>
      <c r="AE2588" s="2">
        <v>3.1612623275143331E-2</v>
      </c>
      <c r="AF2588">
        <v>366694.33451675961</v>
      </c>
      <c r="AG2588">
        <v>530.42378590272654</v>
      </c>
      <c r="AH2588">
        <v>99691.509267041489</v>
      </c>
      <c r="AI2588">
        <v>7256.2287512617722</v>
      </c>
      <c r="AJ2588">
        <v>4.1182936106633985</v>
      </c>
      <c r="AK2588">
        <v>549177.37357640534</v>
      </c>
      <c r="AL2588">
        <v>794.35866294265247</v>
      </c>
      <c r="AM2588">
        <v>149297.25271148529</v>
      </c>
      <c r="AN2588">
        <v>10680.42036529096</v>
      </c>
      <c r="AO2588">
        <v>6.1614046896827528</v>
      </c>
      <c r="AP2588">
        <v>182483.03905964573</v>
      </c>
      <c r="AQ2588">
        <v>263.93487703992594</v>
      </c>
      <c r="AR2588">
        <v>49605.743444443797</v>
      </c>
      <c r="AS2588">
        <v>3424.1916140291878</v>
      </c>
      <c r="AT2588">
        <v>2.0431110790193543</v>
      </c>
      <c r="AU2588" s="3">
        <v>1068832.620766629</v>
      </c>
      <c r="AV2588" s="3">
        <v>37849.739829280697</v>
      </c>
      <c r="AW2588">
        <v>53668.776200116001</v>
      </c>
      <c r="AX2588">
        <v>10086509.7990498</v>
      </c>
      <c r="AY2588">
        <v>1900.5307067380477</v>
      </c>
      <c r="AZ2588">
        <v>357185.74102434865</v>
      </c>
      <c r="BA2588">
        <v>59355.871128107006</v>
      </c>
      <c r="BB2588">
        <v>11155342.419816431</v>
      </c>
      <c r="BC2588">
        <v>2101.9233843440961</v>
      </c>
      <c r="BD2588">
        <v>395035.48085362941</v>
      </c>
      <c r="BE2588">
        <v>5687.0949279910028</v>
      </c>
      <c r="BF2588">
        <v>1068832.620766629</v>
      </c>
      <c r="BG2588">
        <v>201.39267760604821</v>
      </c>
      <c r="BH2588">
        <v>37849.739829280697</v>
      </c>
      <c r="BI2588">
        <v>1.0268892482021093</v>
      </c>
      <c r="BJ2588">
        <v>2.6376964591605576</v>
      </c>
      <c r="BK2588">
        <v>1.6108072109584484</v>
      </c>
      <c r="BL2588">
        <v>32.734530402750345</v>
      </c>
      <c r="BM2588">
        <v>15.167226706024183</v>
      </c>
      <c r="BN2588">
        <f t="shared" si="256"/>
        <v>-17.567303696726164</v>
      </c>
      <c r="BO2588">
        <v>0.57019281270065147</v>
      </c>
      <c r="BP2588">
        <v>7.0904887402421218E-3</v>
      </c>
      <c r="BQ2588">
        <v>0.3677249695235778</v>
      </c>
      <c r="BR2588">
        <v>5.3571428571428568E-2</v>
      </c>
      <c r="BS2588">
        <v>0.10344827586206896</v>
      </c>
      <c r="BT2588">
        <v>0.22222222222222221</v>
      </c>
      <c r="BU2588">
        <v>0.50308899146820174</v>
      </c>
      <c r="BV2588">
        <v>0.72592404533465849</v>
      </c>
      <c r="BW2588">
        <v>0.12632397316730376</v>
      </c>
      <c r="BX2588">
        <v>0.44815207161101295</v>
      </c>
      <c r="BY2588">
        <f t="shared" si="257"/>
        <v>0.19521836464088782</v>
      </c>
      <c r="BZ2588">
        <v>0</v>
      </c>
      <c r="CA2588">
        <f t="shared" si="258"/>
        <v>1.7725293460048291E-2</v>
      </c>
      <c r="CC2588">
        <v>0.19521836464088782</v>
      </c>
      <c r="CD2588">
        <v>1.7725293460048291E-2</v>
      </c>
    </row>
    <row r="2589" spans="1:82" x14ac:dyDescent="0.3">
      <c r="A2589">
        <v>0</v>
      </c>
      <c r="B2589" t="s">
        <v>1532</v>
      </c>
      <c r="C2589" t="s">
        <v>1161</v>
      </c>
      <c r="D2589">
        <v>48187</v>
      </c>
      <c r="E2589" s="2">
        <f t="shared" si="261"/>
        <v>0.45412667015966685</v>
      </c>
      <c r="F2589" s="2" t="s">
        <v>1936</v>
      </c>
      <c r="G2589" s="3">
        <v>77601</v>
      </c>
      <c r="H2589" s="1">
        <v>20.17302147515209</v>
      </c>
      <c r="I2589" s="1">
        <f t="shared" si="259"/>
        <v>-7.1175822847647439</v>
      </c>
      <c r="J2589" s="1">
        <v>2.4898863539099998</v>
      </c>
      <c r="K2589" s="1">
        <v>-44.783279247099998</v>
      </c>
      <c r="L2589" s="2">
        <v>0.16991308963200003</v>
      </c>
      <c r="M2589" s="2">
        <v>-1.4256595673042802E-2</v>
      </c>
      <c r="N2589" s="7">
        <v>0</v>
      </c>
      <c r="O2589" s="2">
        <v>2.8588541449563191E-2</v>
      </c>
      <c r="P2589" s="3">
        <v>483326.39601492003</v>
      </c>
      <c r="Q2589" s="3">
        <v>17115.66243989376</v>
      </c>
      <c r="R2589" s="3">
        <v>1180741.6957326424</v>
      </c>
      <c r="S2589" s="3">
        <v>1708.3603215437813</v>
      </c>
      <c r="T2589" s="3">
        <v>386403.96529525652</v>
      </c>
      <c r="V2589">
        <v>48187</v>
      </c>
      <c r="W2589" s="2">
        <v>0.51845741573471793</v>
      </c>
      <c r="X2589" s="2">
        <v>0.54117552521067758</v>
      </c>
      <c r="Y2589" s="2">
        <v>0.21451483781392447</v>
      </c>
      <c r="Z2589" s="2">
        <v>0.71005424951266638</v>
      </c>
      <c r="AA2589" s="2">
        <v>0.12908043703748245</v>
      </c>
      <c r="AB2589" s="2">
        <v>0.41940945721850659</v>
      </c>
      <c r="AC2589" s="2">
        <v>-1.4256595673042802E-2</v>
      </c>
      <c r="AD2589" s="2">
        <v>0</v>
      </c>
      <c r="AE2589" s="2">
        <v>2.8588541449563191E-2</v>
      </c>
      <c r="AF2589">
        <v>897624.51088947314</v>
      </c>
      <c r="AG2589">
        <v>1298.7027221188735</v>
      </c>
      <c r="AH2589">
        <v>244087.15803892867</v>
      </c>
      <c r="AI2589">
        <v>49156.023181984601</v>
      </c>
      <c r="AJ2589">
        <v>10.148448700102231</v>
      </c>
      <c r="AK2589">
        <v>2078366.2066221156</v>
      </c>
      <c r="AL2589">
        <v>3007.0630436626543</v>
      </c>
      <c r="AM2589">
        <v>565168.19428389927</v>
      </c>
      <c r="AN2589">
        <v>114478.95223227043</v>
      </c>
      <c r="AO2589">
        <v>23.506561576974299</v>
      </c>
      <c r="AP2589">
        <v>1180741.6957326424</v>
      </c>
      <c r="AQ2589">
        <v>1708.3603215437809</v>
      </c>
      <c r="AR2589">
        <v>321081.03624497063</v>
      </c>
      <c r="AS2589">
        <v>65322.929050285828</v>
      </c>
      <c r="AT2589">
        <v>13.358112876872068</v>
      </c>
      <c r="AU2589" s="3">
        <v>90836362.867044076</v>
      </c>
      <c r="AV2589" s="3">
        <v>3216717.5989536331</v>
      </c>
      <c r="AW2589">
        <v>330684.23589718004</v>
      </c>
      <c r="AX2589">
        <v>62148795.29451602</v>
      </c>
      <c r="AY2589">
        <v>11710.26412477504</v>
      </c>
      <c r="AZ2589">
        <v>2200827.0396102211</v>
      </c>
      <c r="BA2589">
        <v>814010.63191210013</v>
      </c>
      <c r="BB2589">
        <v>152985158.16156009</v>
      </c>
      <c r="BC2589">
        <v>28825.9265646688</v>
      </c>
      <c r="BD2589">
        <v>5417544.6385638546</v>
      </c>
      <c r="BE2589">
        <v>483326.39601492003</v>
      </c>
      <c r="BF2589">
        <v>90836362.867044076</v>
      </c>
      <c r="BG2589">
        <v>17115.66243989376</v>
      </c>
      <c r="BH2589">
        <v>3216717.5989536331</v>
      </c>
      <c r="BI2589">
        <v>8.2996062622724001</v>
      </c>
      <c r="BJ2589">
        <v>28.472627737424489</v>
      </c>
      <c r="BK2589">
        <v>20.17302147515209</v>
      </c>
      <c r="BL2589">
        <v>27.987414811132229</v>
      </c>
      <c r="BM2589">
        <v>20.869832526367485</v>
      </c>
      <c r="BN2589">
        <f t="shared" si="256"/>
        <v>-7.1175822847647439</v>
      </c>
      <c r="BO2589">
        <v>0.45412667015966685</v>
      </c>
      <c r="BP2589">
        <v>4.5642069093460448E-2</v>
      </c>
      <c r="BQ2589">
        <v>0.28528465750121634</v>
      </c>
      <c r="BR2589">
        <v>0.13095238095238096</v>
      </c>
      <c r="BS2589">
        <v>0</v>
      </c>
      <c r="BT2589">
        <v>0.16666666666666666</v>
      </c>
      <c r="BU2589">
        <v>0.20383192293769853</v>
      </c>
      <c r="BV2589">
        <v>0.71005424951266638</v>
      </c>
      <c r="BW2589">
        <v>0.13390086829614362</v>
      </c>
      <c r="BX2589">
        <v>0.41940945721850659</v>
      </c>
      <c r="BY2589">
        <f t="shared" si="257"/>
        <v>0.12186902378893853</v>
      </c>
      <c r="BZ2589">
        <v>0</v>
      </c>
      <c r="CA2589">
        <f t="shared" si="258"/>
        <v>1.7615292809253984E-2</v>
      </c>
      <c r="CC2589">
        <v>0.12186902378893853</v>
      </c>
      <c r="CD2589">
        <v>1.7615292809253984E-2</v>
      </c>
    </row>
    <row r="2590" spans="1:82" x14ac:dyDescent="0.3">
      <c r="A2590">
        <v>0</v>
      </c>
      <c r="B2590" t="s">
        <v>1532</v>
      </c>
      <c r="C2590" t="s">
        <v>37</v>
      </c>
      <c r="D2590">
        <v>48189</v>
      </c>
      <c r="E2590" s="2">
        <f t="shared" si="261"/>
        <v>0.50649315762279157</v>
      </c>
      <c r="F2590" s="2" t="s">
        <v>1937</v>
      </c>
      <c r="G2590" s="3">
        <v>2285</v>
      </c>
      <c r="H2590" s="1">
        <v>2.7114809576156036</v>
      </c>
      <c r="I2590" s="1">
        <f t="shared" si="259"/>
        <v>-7.6410302257542488</v>
      </c>
      <c r="J2590" s="1">
        <v>2.8123230527800001</v>
      </c>
      <c r="K2590" s="1">
        <v>-109.808480442</v>
      </c>
      <c r="L2590" s="2">
        <v>0.12067991981300003</v>
      </c>
      <c r="M2590" s="2">
        <v>-5.9100157054800956E-3</v>
      </c>
      <c r="N2590" s="7">
        <v>0</v>
      </c>
      <c r="O2590" s="2">
        <v>1.3977309875110714E-3</v>
      </c>
      <c r="P2590" s="3">
        <v>-19185.903295607997</v>
      </c>
      <c r="Q2590" s="3">
        <v>-679.41549875942405</v>
      </c>
      <c r="R2590" s="3">
        <v>-213791.92425200334</v>
      </c>
      <c r="S2590" s="3">
        <v>-309.31203970936861</v>
      </c>
      <c r="T2590" s="3">
        <v>-52584.461972946658</v>
      </c>
      <c r="V2590">
        <v>48189</v>
      </c>
      <c r="W2590" s="2">
        <v>0.45531430532130318</v>
      </c>
      <c r="X2590" s="2">
        <v>7.2740076797311412E-2</v>
      </c>
      <c r="Y2590" s="2">
        <v>0.29688523968556529</v>
      </c>
      <c r="Z2590" s="2">
        <v>0.80200525276707246</v>
      </c>
      <c r="AA2590" s="2">
        <v>0.31650488495196721</v>
      </c>
      <c r="AB2590" s="2">
        <v>0.29788346369055113</v>
      </c>
      <c r="AC2590" s="2">
        <v>-5.9100157054800956E-3</v>
      </c>
      <c r="AD2590" s="2">
        <v>0</v>
      </c>
      <c r="AE2590" s="2">
        <v>1.3977309875110714E-3</v>
      </c>
      <c r="AF2590">
        <v>440039.99535093346</v>
      </c>
      <c r="AG2590">
        <v>636.64987538484183</v>
      </c>
      <c r="AH2590">
        <v>119656.37408920449</v>
      </c>
      <c r="AI2590">
        <v>-11463.640303703656</v>
      </c>
      <c r="AJ2590">
        <v>4.9728022945283836</v>
      </c>
      <c r="AK2590">
        <v>226248.07109893012</v>
      </c>
      <c r="AL2590">
        <v>327.33783567547317</v>
      </c>
      <c r="AM2590">
        <v>61522.133331854777</v>
      </c>
      <c r="AN2590">
        <v>-5913.8615193005953</v>
      </c>
      <c r="AO2590">
        <v>2.5572797234213578</v>
      </c>
      <c r="AP2590">
        <v>-213791.92425200334</v>
      </c>
      <c r="AQ2590">
        <v>-309.31203970936866</v>
      </c>
      <c r="AR2590">
        <v>-58134.240757349711</v>
      </c>
      <c r="AS2590">
        <v>5549.7787844030609</v>
      </c>
      <c r="AT2590">
        <v>-2.4155225711070258</v>
      </c>
      <c r="AU2590" s="3">
        <v>-3605798.6653765668</v>
      </c>
      <c r="AV2590" s="3">
        <v>-127689.34883684615</v>
      </c>
      <c r="AW2590">
        <v>40172.429243854</v>
      </c>
      <c r="AX2590">
        <v>7550006.352089921</v>
      </c>
      <c r="AY2590">
        <v>1422.595049634112</v>
      </c>
      <c r="AZ2590">
        <v>267362.51362823503</v>
      </c>
      <c r="BA2590">
        <v>20986.525948246002</v>
      </c>
      <c r="BB2590">
        <v>3944207.6867133537</v>
      </c>
      <c r="BC2590">
        <v>743.17955087468795</v>
      </c>
      <c r="BD2590">
        <v>139673.16479138884</v>
      </c>
      <c r="BE2590">
        <v>-19185.903295607997</v>
      </c>
      <c r="BF2590">
        <v>-3605798.6653765668</v>
      </c>
      <c r="BG2590">
        <v>-679.41549875942405</v>
      </c>
      <c r="BH2590">
        <v>-127689.34883684615</v>
      </c>
      <c r="BI2590">
        <v>1.4942329579940219</v>
      </c>
      <c r="BJ2590">
        <v>4.2057139156096257</v>
      </c>
      <c r="BK2590">
        <v>2.7114809576156036</v>
      </c>
      <c r="BL2590">
        <v>13.434304383179324</v>
      </c>
      <c r="BM2590">
        <v>5.793274157425075</v>
      </c>
      <c r="BN2590">
        <f t="shared" si="256"/>
        <v>-7.6410302257542488</v>
      </c>
      <c r="BO2590">
        <v>0.50649315762279157</v>
      </c>
      <c r="BP2590">
        <v>9.1647942676833325E-3</v>
      </c>
      <c r="BQ2590">
        <v>3.4862379843750076E-2</v>
      </c>
      <c r="BR2590">
        <v>0.42778700627537836</v>
      </c>
      <c r="BS2590">
        <v>0.10344827586206896</v>
      </c>
      <c r="BT2590">
        <v>0.16666666666666666</v>
      </c>
      <c r="BU2590">
        <v>0.21882232221949571</v>
      </c>
      <c r="BV2590">
        <v>0.80200525276707246</v>
      </c>
      <c r="BW2590">
        <v>0.32832456945224814</v>
      </c>
      <c r="BX2590">
        <v>0.29788346369055113</v>
      </c>
      <c r="BY2590">
        <f t="shared" si="257"/>
        <v>6.7486515636088235E-2</v>
      </c>
      <c r="BZ2590">
        <v>0</v>
      </c>
      <c r="CA2590">
        <f t="shared" si="258"/>
        <v>1.1908109216684471E-3</v>
      </c>
      <c r="CC2590">
        <v>6.7486515636088235E-2</v>
      </c>
      <c r="CD2590">
        <v>1.1908109216684471E-3</v>
      </c>
    </row>
    <row r="2591" spans="1:82" x14ac:dyDescent="0.3">
      <c r="A2591">
        <v>1</v>
      </c>
      <c r="B2591" t="s">
        <v>1532</v>
      </c>
      <c r="C2591" t="s">
        <v>374</v>
      </c>
      <c r="D2591">
        <v>48191</v>
      </c>
      <c r="E2591" s="2">
        <v>0</v>
      </c>
      <c r="F2591" s="2" t="s">
        <v>1954</v>
      </c>
      <c r="G2591" s="3">
        <v>-999</v>
      </c>
      <c r="H2591" s="1">
        <v>0.36680721825747381</v>
      </c>
      <c r="I2591" s="1">
        <f t="shared" si="259"/>
        <v>-999</v>
      </c>
      <c r="J2591" s="1">
        <v>-999</v>
      </c>
      <c r="K2591" s="1">
        <v>-999</v>
      </c>
      <c r="L2591" s="2">
        <v>-999</v>
      </c>
      <c r="M2591" s="2">
        <v>-999</v>
      </c>
      <c r="N2591" s="7">
        <v>-999</v>
      </c>
      <c r="O2591" s="2">
        <v>-999</v>
      </c>
      <c r="P2591" s="3">
        <v>-999</v>
      </c>
      <c r="Q2591" s="3">
        <v>-999</v>
      </c>
      <c r="R2591" s="3">
        <v>-999</v>
      </c>
      <c r="S2591" s="3">
        <v>-999</v>
      </c>
      <c r="T2591" s="3">
        <v>-999</v>
      </c>
      <c r="V2591">
        <v>48191</v>
      </c>
      <c r="W2591" s="2">
        <v>-999</v>
      </c>
      <c r="X2591" s="2">
        <v>9.8402259292721759E-3</v>
      </c>
      <c r="Y2591" s="2">
        <v>-999</v>
      </c>
      <c r="Z2591" s="2">
        <v>-999</v>
      </c>
      <c r="AA2591" s="2">
        <v>-999</v>
      </c>
      <c r="AB2591" s="2">
        <v>-999</v>
      </c>
      <c r="AC2591" s="2">
        <v>-999</v>
      </c>
      <c r="AD2591" s="2">
        <v>-999</v>
      </c>
      <c r="AE2591" s="2">
        <v>-999</v>
      </c>
      <c r="AF2591" s="2">
        <v>-999</v>
      </c>
      <c r="AG2591" s="2">
        <v>-999</v>
      </c>
      <c r="AH2591" s="2">
        <v>-999</v>
      </c>
      <c r="AI2591" s="2">
        <v>-999</v>
      </c>
      <c r="AJ2591" s="2">
        <v>-999</v>
      </c>
      <c r="AK2591" s="2">
        <v>-999</v>
      </c>
      <c r="AL2591" s="2">
        <v>-999</v>
      </c>
      <c r="AM2591" s="2">
        <v>-999</v>
      </c>
      <c r="AN2591" s="2">
        <v>-999</v>
      </c>
      <c r="AO2591" s="2">
        <v>-999</v>
      </c>
      <c r="AP2591" s="2">
        <v>-999</v>
      </c>
      <c r="AQ2591" s="2">
        <v>-999</v>
      </c>
      <c r="AR2591" s="2">
        <v>-999</v>
      </c>
      <c r="AS2591" s="2">
        <v>-999</v>
      </c>
      <c r="AT2591" s="2">
        <v>-999</v>
      </c>
      <c r="AU2591" s="2">
        <v>-999</v>
      </c>
      <c r="AV2591" s="2">
        <v>-999</v>
      </c>
      <c r="AW2591" s="2">
        <v>-999</v>
      </c>
      <c r="AX2591" s="2">
        <v>-999</v>
      </c>
      <c r="AY2591" s="2">
        <v>-999</v>
      </c>
      <c r="AZ2591" s="2">
        <v>-999</v>
      </c>
      <c r="BA2591" s="2">
        <v>-999</v>
      </c>
      <c r="BB2591" s="2">
        <v>-999</v>
      </c>
      <c r="BC2591" s="2">
        <v>-999</v>
      </c>
      <c r="BD2591" s="2">
        <v>-999</v>
      </c>
      <c r="BE2591" s="2">
        <v>-999</v>
      </c>
      <c r="BF2591" s="2">
        <v>-999</v>
      </c>
      <c r="BG2591" s="2">
        <v>-999</v>
      </c>
      <c r="BH2591" s="2">
        <v>-999</v>
      </c>
      <c r="BI2591">
        <v>0</v>
      </c>
      <c r="BJ2591">
        <v>0.36680721825747381</v>
      </c>
      <c r="BK2591">
        <v>0.36680721825747381</v>
      </c>
      <c r="BL2591">
        <v>-999</v>
      </c>
      <c r="BM2591">
        <v>10.343935075874963</v>
      </c>
      <c r="BN2591">
        <f t="shared" si="256"/>
        <v>-999</v>
      </c>
      <c r="BO2591" t="s">
        <v>3748</v>
      </c>
      <c r="BP2591" t="s">
        <v>3748</v>
      </c>
      <c r="BQ2591">
        <v>3.8398532894451894E-2</v>
      </c>
      <c r="BR2591">
        <v>0.17156862745098039</v>
      </c>
      <c r="BS2591">
        <v>6.8965517241379309E-2</v>
      </c>
      <c r="BT2591">
        <v>0.1111111111111111</v>
      </c>
      <c r="BU2591" t="s">
        <v>3748</v>
      </c>
      <c r="BY2591">
        <f t="shared" si="257"/>
        <v>-999</v>
      </c>
      <c r="CA2591">
        <f t="shared" si="258"/>
        <v>-999</v>
      </c>
    </row>
    <row r="2592" spans="1:82" x14ac:dyDescent="0.3">
      <c r="A2592">
        <v>0</v>
      </c>
      <c r="B2592" t="s">
        <v>1532</v>
      </c>
      <c r="C2592" t="s">
        <v>291</v>
      </c>
      <c r="D2592">
        <v>48193</v>
      </c>
      <c r="E2592" s="2">
        <f>BO2592</f>
        <v>0.47598103709950451</v>
      </c>
      <c r="F2592" s="2" t="s">
        <v>1936</v>
      </c>
      <c r="G2592" s="3">
        <v>665</v>
      </c>
      <c r="H2592" s="1">
        <v>0.37575608610651973</v>
      </c>
      <c r="I2592" s="1">
        <f t="shared" si="259"/>
        <v>-11.421166175255248</v>
      </c>
      <c r="J2592" s="1">
        <v>2.64071469181</v>
      </c>
      <c r="K2592" s="1">
        <v>45.229779131400001</v>
      </c>
      <c r="L2592" s="2">
        <v>0.17872609841000009</v>
      </c>
      <c r="M2592" s="2">
        <v>3.8642749573055259E-4</v>
      </c>
      <c r="N2592" s="7">
        <v>0</v>
      </c>
      <c r="O2592" s="2">
        <v>3.7635642536353299E-2</v>
      </c>
      <c r="P2592" s="3">
        <v>9632.5864553320025</v>
      </c>
      <c r="Q2592" s="3">
        <v>341.1113060488961</v>
      </c>
      <c r="R2592" s="3">
        <v>14123.432164567304</v>
      </c>
      <c r="S2592" s="3">
        <v>20.434729334551101</v>
      </c>
      <c r="T2592" s="3">
        <v>4812.2138301908763</v>
      </c>
      <c r="V2592">
        <v>48193</v>
      </c>
      <c r="W2592" s="2">
        <v>0.42928386603462193</v>
      </c>
      <c r="X2592" s="2">
        <v>1.0080294491347201E-2</v>
      </c>
      <c r="Y2592" s="2">
        <v>0.30695760788507154</v>
      </c>
      <c r="Z2592" s="2">
        <v>0.75306677580915715</v>
      </c>
      <c r="AA2592" s="2">
        <v>0.1303673995192744</v>
      </c>
      <c r="AB2592" s="2">
        <v>0.44116327992897786</v>
      </c>
      <c r="AC2592" s="2">
        <v>3.8642749573055259E-4</v>
      </c>
      <c r="AD2592" s="2">
        <v>0</v>
      </c>
      <c r="AE2592" s="2">
        <v>3.7635642536353299E-2</v>
      </c>
      <c r="AF2592">
        <v>32338.628219211605</v>
      </c>
      <c r="AG2592">
        <v>46.785904267354766</v>
      </c>
      <c r="AH2592">
        <v>8793.2659371562659</v>
      </c>
      <c r="AI2592">
        <v>2140.4215263178185</v>
      </c>
      <c r="AJ2592">
        <v>0.36507226190239739</v>
      </c>
      <c r="AK2592">
        <v>46462.060383778909</v>
      </c>
      <c r="AL2592">
        <v>67.220633601905874</v>
      </c>
      <c r="AM2592">
        <v>12633.91008428446</v>
      </c>
      <c r="AN2592">
        <v>3111.9912093805005</v>
      </c>
      <c r="AO2592">
        <v>0.52489998189069864</v>
      </c>
      <c r="AP2592">
        <v>14123.432164567304</v>
      </c>
      <c r="AQ2592">
        <v>20.434729334551108</v>
      </c>
      <c r="AR2592">
        <v>3840.6441471281942</v>
      </c>
      <c r="AS2592">
        <v>971.56968306268209</v>
      </c>
      <c r="AT2592">
        <v>0.15982771998830125</v>
      </c>
      <c r="AU2592" s="3">
        <v>1810348.2984150965</v>
      </c>
      <c r="AV2592" s="3">
        <v>64108.45885882953</v>
      </c>
      <c r="AW2592">
        <v>15806.020690824</v>
      </c>
      <c r="AX2592">
        <v>2970583.5286334623</v>
      </c>
      <c r="AY2592">
        <v>559.72633999027187</v>
      </c>
      <c r="AZ2592">
        <v>105194.96833777169</v>
      </c>
      <c r="BA2592">
        <v>25438.607146156002</v>
      </c>
      <c r="BB2592">
        <v>4780931.8270485587</v>
      </c>
      <c r="BC2592">
        <v>900.83764603916802</v>
      </c>
      <c r="BD2592">
        <v>169303.42719660123</v>
      </c>
      <c r="BE2592">
        <v>9632.5864553320025</v>
      </c>
      <c r="BF2592">
        <v>1810348.2984150965</v>
      </c>
      <c r="BG2592">
        <v>341.1113060488961</v>
      </c>
      <c r="BH2592">
        <v>64108.45885882953</v>
      </c>
      <c r="BI2592">
        <v>0.27196379798731835</v>
      </c>
      <c r="BJ2592">
        <v>0.64771988409383807</v>
      </c>
      <c r="BK2592">
        <v>0.37575608610651973</v>
      </c>
      <c r="BL2592">
        <v>34.888130319180419</v>
      </c>
      <c r="BM2592">
        <v>23.466964143925171</v>
      </c>
      <c r="BN2592">
        <f t="shared" si="256"/>
        <v>-11.421166175255248</v>
      </c>
      <c r="BO2592">
        <v>0.47598103709950451</v>
      </c>
      <c r="BP2592">
        <v>1.5675867166211799E-3</v>
      </c>
      <c r="BQ2592">
        <v>0.16198069797430945</v>
      </c>
      <c r="BR2592">
        <v>9.5238095238095233E-2</v>
      </c>
      <c r="BS2592">
        <v>0.10344827586206896</v>
      </c>
      <c r="BT2592">
        <v>0.16666666666666666</v>
      </c>
      <c r="BU2592">
        <v>0.32707711278257795</v>
      </c>
      <c r="BV2592">
        <v>0.75306677580915715</v>
      </c>
      <c r="BW2592">
        <v>0.13523589161750457</v>
      </c>
      <c r="BX2592">
        <v>0.44116327992897786</v>
      </c>
      <c r="BY2592">
        <f t="shared" si="257"/>
        <v>9.1535214582879706E-2</v>
      </c>
      <c r="BZ2592">
        <v>0</v>
      </c>
      <c r="CA2592">
        <f t="shared" si="258"/>
        <v>2.2217506927176309E-2</v>
      </c>
      <c r="CC2592">
        <v>9.1535214582879706E-2</v>
      </c>
      <c r="CD2592">
        <v>2.2217506927176309E-2</v>
      </c>
    </row>
    <row r="2593" spans="1:82" x14ac:dyDescent="0.3">
      <c r="A2593">
        <v>0</v>
      </c>
      <c r="B2593" t="s">
        <v>1532</v>
      </c>
      <c r="C2593" t="s">
        <v>1599</v>
      </c>
      <c r="D2593">
        <v>48195</v>
      </c>
      <c r="E2593" s="2">
        <f>BO2593</f>
        <v>0.40863186983351596</v>
      </c>
      <c r="F2593" s="2" t="s">
        <v>1935</v>
      </c>
      <c r="G2593" s="3">
        <v>-184</v>
      </c>
      <c r="H2593" s="1">
        <v>0.37537930483417886</v>
      </c>
      <c r="I2593" s="1">
        <f t="shared" si="259"/>
        <v>-10.270250595705804</v>
      </c>
      <c r="J2593" s="1">
        <v>2.9227407522400002</v>
      </c>
      <c r="K2593" s="1">
        <v>-38.107772831699997</v>
      </c>
      <c r="L2593" s="2">
        <v>9.0922223251999945E-2</v>
      </c>
      <c r="M2593" s="2">
        <v>0</v>
      </c>
      <c r="N2593" s="7">
        <v>0</v>
      </c>
      <c r="O2593" s="2">
        <v>5.1510073599449397E-4</v>
      </c>
      <c r="P2593" s="3">
        <v>-2564.0528251646006</v>
      </c>
      <c r="Q2593" s="3">
        <v>-90.798812138988794</v>
      </c>
      <c r="R2593" s="3">
        <v>-35152.616120513951</v>
      </c>
      <c r="S2593" s="3">
        <v>-50.857957540239667</v>
      </c>
      <c r="T2593" s="3">
        <v>-7600.3092773490553</v>
      </c>
      <c r="V2593">
        <v>48195</v>
      </c>
      <c r="W2593" s="2">
        <v>0.39781227046690271</v>
      </c>
      <c r="X2593" s="2">
        <v>1.0070186694495858E-2</v>
      </c>
      <c r="Y2593" s="2">
        <v>0.3781700257000174</v>
      </c>
      <c r="Z2593" s="2">
        <v>0.83349366050096996</v>
      </c>
      <c r="AA2593" s="2">
        <v>0.10983938769869046</v>
      </c>
      <c r="AB2593" s="2">
        <v>0.22443026835549582</v>
      </c>
      <c r="AC2593" s="2">
        <v>0</v>
      </c>
      <c r="AD2593" s="2">
        <v>0</v>
      </c>
      <c r="AE2593" s="2">
        <v>5.1510073599449397E-4</v>
      </c>
      <c r="AF2593">
        <v>65149.774833187032</v>
      </c>
      <c r="AG2593">
        <v>94.256961422336971</v>
      </c>
      <c r="AH2593">
        <v>17715.304239469584</v>
      </c>
      <c r="AI2593">
        <v>-3626.2606589569209</v>
      </c>
      <c r="AJ2593">
        <v>0.73583847895498189</v>
      </c>
      <c r="AK2593">
        <v>29997.158712673081</v>
      </c>
      <c r="AL2593">
        <v>43.399003882097304</v>
      </c>
      <c r="AM2593">
        <v>8156.7084898524972</v>
      </c>
      <c r="AN2593">
        <v>-1667.9741866888896</v>
      </c>
      <c r="AO2593">
        <v>0.33878443443619977</v>
      </c>
      <c r="AP2593">
        <v>-35152.616120513951</v>
      </c>
      <c r="AQ2593">
        <v>-50.857957540239667</v>
      </c>
      <c r="AR2593">
        <v>-9558.5957496170868</v>
      </c>
      <c r="AS2593">
        <v>1958.2864722680313</v>
      </c>
      <c r="AT2593">
        <v>-0.39705404451878212</v>
      </c>
      <c r="AU2593" s="3">
        <v>-481888.08796143503</v>
      </c>
      <c r="AV2593" s="3">
        <v>-17064.728753401552</v>
      </c>
      <c r="AW2593">
        <v>5004.5346189172005</v>
      </c>
      <c r="AX2593">
        <v>940552.23627929867</v>
      </c>
      <c r="AY2593">
        <v>177.2216992748416</v>
      </c>
      <c r="AZ2593">
        <v>33307.046161713726</v>
      </c>
      <c r="BA2593">
        <v>2440.4817937526</v>
      </c>
      <c r="BB2593">
        <v>458664.14831786364</v>
      </c>
      <c r="BC2593">
        <v>86.422887135852804</v>
      </c>
      <c r="BD2593">
        <v>16242.317408312176</v>
      </c>
      <c r="BE2593">
        <v>-2564.0528251646006</v>
      </c>
      <c r="BF2593">
        <v>-481888.08796143503</v>
      </c>
      <c r="BG2593">
        <v>-90.798812138988794</v>
      </c>
      <c r="BH2593">
        <v>-17064.728753401552</v>
      </c>
      <c r="BI2593">
        <v>0.16653370901264125</v>
      </c>
      <c r="BJ2593">
        <v>0.54191301384682011</v>
      </c>
      <c r="BK2593">
        <v>0.37537930483417886</v>
      </c>
      <c r="BL2593">
        <v>16.392975537813232</v>
      </c>
      <c r="BM2593">
        <v>6.1227249421074292</v>
      </c>
      <c r="BN2593">
        <f t="shared" si="256"/>
        <v>-10.270250595705804</v>
      </c>
      <c r="BO2593">
        <v>0.40863186983351596</v>
      </c>
      <c r="BP2593">
        <v>8.2407210966374349E-4</v>
      </c>
      <c r="BQ2593">
        <v>1.6228286049008285E-2</v>
      </c>
      <c r="BR2593">
        <v>0.16388888888888889</v>
      </c>
      <c r="BS2593">
        <v>0.20689655172413793</v>
      </c>
      <c r="BT2593">
        <v>0.1111111111111111</v>
      </c>
      <c r="BU2593">
        <v>0.29411741855878676</v>
      </c>
      <c r="BV2593">
        <v>0.83349366050096996</v>
      </c>
      <c r="BW2593">
        <v>0.11394127354635941</v>
      </c>
      <c r="BX2593">
        <v>0.22443026835549582</v>
      </c>
      <c r="BY2593">
        <f t="shared" si="257"/>
        <v>0</v>
      </c>
      <c r="BZ2593">
        <v>0</v>
      </c>
      <c r="CA2593">
        <f t="shared" si="258"/>
        <v>5.5699758549654919E-4</v>
      </c>
      <c r="CC2593">
        <v>0</v>
      </c>
      <c r="CD2593">
        <v>5.5699758549654919E-4</v>
      </c>
    </row>
    <row r="2594" spans="1:82" x14ac:dyDescent="0.3">
      <c r="A2594">
        <v>1</v>
      </c>
      <c r="B2594" t="s">
        <v>1532</v>
      </c>
      <c r="C2594" t="s">
        <v>1517</v>
      </c>
      <c r="D2594">
        <v>48197</v>
      </c>
      <c r="E2594" s="2">
        <v>0</v>
      </c>
      <c r="F2594" s="2" t="s">
        <v>1954</v>
      </c>
      <c r="G2594" s="3">
        <v>-999</v>
      </c>
      <c r="H2594" s="1">
        <v>0.37504762061599095</v>
      </c>
      <c r="I2594" s="1">
        <f t="shared" si="259"/>
        <v>-999</v>
      </c>
      <c r="J2594" s="1">
        <v>-999</v>
      </c>
      <c r="K2594" s="1">
        <v>-999</v>
      </c>
      <c r="L2594" s="2">
        <v>-999</v>
      </c>
      <c r="M2594" s="2">
        <v>-999</v>
      </c>
      <c r="N2594" s="7">
        <v>-999</v>
      </c>
      <c r="O2594" s="2">
        <v>-999</v>
      </c>
      <c r="P2594" s="3">
        <v>-999</v>
      </c>
      <c r="Q2594" s="3">
        <v>-999</v>
      </c>
      <c r="R2594" s="3">
        <v>-999</v>
      </c>
      <c r="S2594" s="3">
        <v>-999</v>
      </c>
      <c r="T2594" s="3">
        <v>-999</v>
      </c>
      <c r="V2594">
        <v>48197</v>
      </c>
      <c r="W2594" s="2">
        <v>-999</v>
      </c>
      <c r="X2594" s="2">
        <v>1.0061288702630683E-2</v>
      </c>
      <c r="Y2594" s="2">
        <v>-999</v>
      </c>
      <c r="Z2594" s="2">
        <v>-999</v>
      </c>
      <c r="AA2594" s="2">
        <v>-999</v>
      </c>
      <c r="AB2594" s="2">
        <v>-999</v>
      </c>
      <c r="AC2594" s="2">
        <v>-999</v>
      </c>
      <c r="AD2594" s="2">
        <v>-999</v>
      </c>
      <c r="AE2594" s="2">
        <v>-999</v>
      </c>
      <c r="AF2594" s="2">
        <v>-999</v>
      </c>
      <c r="AG2594" s="2">
        <v>-999</v>
      </c>
      <c r="AH2594" s="2">
        <v>-999</v>
      </c>
      <c r="AI2594" s="2">
        <v>-999</v>
      </c>
      <c r="AJ2594" s="2">
        <v>-999</v>
      </c>
      <c r="AK2594" s="2">
        <v>-999</v>
      </c>
      <c r="AL2594" s="2">
        <v>-999</v>
      </c>
      <c r="AM2594" s="2">
        <v>-999</v>
      </c>
      <c r="AN2594" s="2">
        <v>-999</v>
      </c>
      <c r="AO2594" s="2">
        <v>-999</v>
      </c>
      <c r="AP2594" s="2">
        <v>-999</v>
      </c>
      <c r="AQ2594" s="2">
        <v>-999</v>
      </c>
      <c r="AR2594" s="2">
        <v>-999</v>
      </c>
      <c r="AS2594" s="2">
        <v>-999</v>
      </c>
      <c r="AT2594" s="2">
        <v>-999</v>
      </c>
      <c r="AU2594" s="2">
        <v>-999</v>
      </c>
      <c r="AV2594" s="2">
        <v>-999</v>
      </c>
      <c r="AW2594" s="2">
        <v>-999</v>
      </c>
      <c r="AX2594" s="2">
        <v>-999</v>
      </c>
      <c r="AY2594" s="2">
        <v>-999</v>
      </c>
      <c r="AZ2594" s="2">
        <v>-999</v>
      </c>
      <c r="BA2594" s="2">
        <v>-999</v>
      </c>
      <c r="BB2594" s="2">
        <v>-999</v>
      </c>
      <c r="BC2594" s="2">
        <v>-999</v>
      </c>
      <c r="BD2594" s="2">
        <v>-999</v>
      </c>
      <c r="BE2594" s="2">
        <v>-999</v>
      </c>
      <c r="BF2594" s="2">
        <v>-999</v>
      </c>
      <c r="BG2594" s="2">
        <v>-999</v>
      </c>
      <c r="BH2594" s="2">
        <v>-999</v>
      </c>
      <c r="BI2594">
        <v>0</v>
      </c>
      <c r="BJ2594">
        <v>0.37504762061599095</v>
      </c>
      <c r="BK2594">
        <v>0.37504762061599095</v>
      </c>
      <c r="BL2594">
        <v>-999</v>
      </c>
      <c r="BM2594">
        <v>4.8452300118019718</v>
      </c>
      <c r="BN2594">
        <f t="shared" si="256"/>
        <v>-999</v>
      </c>
      <c r="BO2594" t="s">
        <v>3748</v>
      </c>
      <c r="BP2594" t="s">
        <v>3748</v>
      </c>
      <c r="BQ2594">
        <v>5.9033091222480405E-2</v>
      </c>
      <c r="BR2594">
        <v>0.10714285714285714</v>
      </c>
      <c r="BS2594">
        <v>0.2413793103448276</v>
      </c>
      <c r="BT2594">
        <v>0.1111111111111111</v>
      </c>
      <c r="BU2594" t="s">
        <v>3748</v>
      </c>
      <c r="BY2594">
        <f t="shared" si="257"/>
        <v>-999</v>
      </c>
      <c r="CA2594">
        <f t="shared" si="258"/>
        <v>-999</v>
      </c>
    </row>
    <row r="2595" spans="1:82" x14ac:dyDescent="0.3">
      <c r="A2595">
        <v>0</v>
      </c>
      <c r="B2595" t="s">
        <v>1532</v>
      </c>
      <c r="C2595" t="s">
        <v>484</v>
      </c>
      <c r="D2595">
        <v>48199</v>
      </c>
      <c r="E2595" s="2">
        <f t="shared" ref="E2595:E2609" si="262">BO2595</f>
        <v>0.55495203367442647</v>
      </c>
      <c r="F2595" s="2" t="s">
        <v>1938</v>
      </c>
      <c r="G2595" s="3">
        <v>10943</v>
      </c>
      <c r="H2595" s="1">
        <v>6.6643891329267202</v>
      </c>
      <c r="I2595" s="1">
        <f t="shared" si="259"/>
        <v>-3.4461669140439923</v>
      </c>
      <c r="J2595" s="1">
        <v>2.5426349455200001</v>
      </c>
      <c r="K2595" s="1">
        <v>-43.510606816100001</v>
      </c>
      <c r="L2595" s="2">
        <v>0.24048554427000002</v>
      </c>
      <c r="M2595" s="2">
        <v>-5.2831417177576882E-3</v>
      </c>
      <c r="N2595" s="7">
        <v>0</v>
      </c>
      <c r="O2595" s="2">
        <v>8.9762643590337671E-2</v>
      </c>
      <c r="P2595" s="3">
        <v>559241.53124763002</v>
      </c>
      <c r="Q2595" s="3">
        <v>19803.986188472634</v>
      </c>
      <c r="R2595" s="3">
        <v>1550743.484262248</v>
      </c>
      <c r="S2595" s="3">
        <v>2243.0684695626328</v>
      </c>
      <c r="T2595" s="3">
        <v>472352.88303934375</v>
      </c>
      <c r="V2595">
        <v>48199</v>
      </c>
      <c r="W2595" s="2">
        <v>0.44056396014073163</v>
      </c>
      <c r="X2595" s="2">
        <v>0.17878354482804409</v>
      </c>
      <c r="Y2595" s="2">
        <v>1.6412110499643785E-2</v>
      </c>
      <c r="Z2595" s="2">
        <v>0.72509684837251887</v>
      </c>
      <c r="AA2595" s="2">
        <v>0.1254121680683298</v>
      </c>
      <c r="AB2595" s="2">
        <v>0.59360883737460068</v>
      </c>
      <c r="AC2595" s="2">
        <v>-5.2831417177576882E-3</v>
      </c>
      <c r="AD2595" s="2">
        <v>0</v>
      </c>
      <c r="AE2595" s="2">
        <v>8.9762643590337671E-2</v>
      </c>
      <c r="AF2595">
        <v>770132.11717950879</v>
      </c>
      <c r="AG2595">
        <v>1113.9249958831019</v>
      </c>
      <c r="AH2595">
        <v>209358.75615169801</v>
      </c>
      <c r="AI2595">
        <v>24854.135320309637</v>
      </c>
      <c r="AJ2595">
        <v>8.6323950548678852</v>
      </c>
      <c r="AK2595">
        <v>2320875.6014417568</v>
      </c>
      <c r="AL2595">
        <v>3356.9934654457343</v>
      </c>
      <c r="AM2595">
        <v>630936.53426630923</v>
      </c>
      <c r="AN2595">
        <v>75629.240245042223</v>
      </c>
      <c r="AO2595">
        <v>26.02897080986855</v>
      </c>
      <c r="AP2595">
        <v>1550743.484262248</v>
      </c>
      <c r="AQ2595">
        <v>2243.0684695626323</v>
      </c>
      <c r="AR2595">
        <v>421577.77811461122</v>
      </c>
      <c r="AS2595">
        <v>50775.104924732586</v>
      </c>
      <c r="AT2595">
        <v>17.396575755000665</v>
      </c>
      <c r="AU2595" s="3">
        <v>105103853.38267958</v>
      </c>
      <c r="AV2595" s="3">
        <v>3721961.1642615469</v>
      </c>
      <c r="AW2595">
        <v>239571.55883367002</v>
      </c>
      <c r="AX2595">
        <v>45025078.767199941</v>
      </c>
      <c r="AY2595">
        <v>8483.7616256937599</v>
      </c>
      <c r="AZ2595">
        <v>1594438.1599328853</v>
      </c>
      <c r="BA2595">
        <v>798813.0900813</v>
      </c>
      <c r="BB2595">
        <v>150128932.14987952</v>
      </c>
      <c r="BC2595">
        <v>28287.747814166396</v>
      </c>
      <c r="BD2595">
        <v>5316399.3241944322</v>
      </c>
      <c r="BE2595">
        <v>559241.53124763002</v>
      </c>
      <c r="BF2595">
        <v>105103853.38267958</v>
      </c>
      <c r="BG2595">
        <v>19803.986188472634</v>
      </c>
      <c r="BH2595">
        <v>3721961.1642615469</v>
      </c>
      <c r="BI2595">
        <v>2.8036152951219844</v>
      </c>
      <c r="BJ2595">
        <v>9.4680044280487046</v>
      </c>
      <c r="BK2595">
        <v>6.6643891329267202</v>
      </c>
      <c r="BL2595">
        <v>47.801098211987245</v>
      </c>
      <c r="BM2595">
        <v>44.354931297943253</v>
      </c>
      <c r="BN2595">
        <f t="shared" si="256"/>
        <v>-3.4461669140439923</v>
      </c>
      <c r="BO2595">
        <v>0.55495203367442647</v>
      </c>
      <c r="BP2595">
        <v>1.8841032301656534E-2</v>
      </c>
      <c r="BQ2595">
        <v>0.53345667637560279</v>
      </c>
      <c r="BR2595">
        <v>0.1130952380952381</v>
      </c>
      <c r="BS2595">
        <v>6.8965517241379309E-2</v>
      </c>
      <c r="BT2595">
        <v>0.27777777777777779</v>
      </c>
      <c r="BU2595">
        <v>9.869065094722386E-2</v>
      </c>
      <c r="BV2595">
        <v>0.72509684837251887</v>
      </c>
      <c r="BW2595">
        <v>0.13009561002938777</v>
      </c>
      <c r="BX2595">
        <v>0.59360883737460068</v>
      </c>
      <c r="BY2595">
        <f t="shared" si="257"/>
        <v>0.10975483774907413</v>
      </c>
      <c r="BZ2595">
        <v>0</v>
      </c>
      <c r="CA2595">
        <f t="shared" si="258"/>
        <v>3.7509317261320618E-2</v>
      </c>
      <c r="CC2595">
        <v>0.10975483774907413</v>
      </c>
      <c r="CD2595">
        <v>3.7509317261320618E-2</v>
      </c>
    </row>
    <row r="2596" spans="1:82" x14ac:dyDescent="0.3">
      <c r="A2596">
        <v>0</v>
      </c>
      <c r="B2596" t="s">
        <v>1532</v>
      </c>
      <c r="C2596" t="s">
        <v>377</v>
      </c>
      <c r="D2596">
        <v>48201</v>
      </c>
      <c r="E2596" s="2">
        <f t="shared" si="262"/>
        <v>0.72994527536417642</v>
      </c>
      <c r="F2596" s="2" t="s">
        <v>1941</v>
      </c>
      <c r="G2596" s="3">
        <v>2295179</v>
      </c>
      <c r="H2596" s="1">
        <v>23.789352928760223</v>
      </c>
      <c r="I2596" s="1">
        <f t="shared" si="259"/>
        <v>-7.6013143324683128</v>
      </c>
      <c r="J2596" s="1">
        <v>2.4319102268799999</v>
      </c>
      <c r="K2596" s="1">
        <v>-54.463461662599997</v>
      </c>
      <c r="L2596" s="2">
        <v>0.20421071720999995</v>
      </c>
      <c r="M2596" s="2">
        <v>-0.22305796045979109</v>
      </c>
      <c r="N2596" s="7">
        <v>9.7488369535699993E-3</v>
      </c>
      <c r="O2596" s="2">
        <v>1.0259462092446863E-2</v>
      </c>
      <c r="P2596" s="3">
        <v>282156.6583699999</v>
      </c>
      <c r="Q2596" s="3">
        <v>9991.7946953599985</v>
      </c>
      <c r="R2596" s="3">
        <v>13472552.670235939</v>
      </c>
      <c r="S2596" s="3">
        <v>19485.43787940617</v>
      </c>
      <c r="T2596" s="3">
        <v>4507519.4631238766</v>
      </c>
      <c r="V2596">
        <v>48201</v>
      </c>
      <c r="W2596" s="2">
        <v>0.51081681258844336</v>
      </c>
      <c r="X2596" s="2">
        <v>0.63818975166916203</v>
      </c>
      <c r="Y2596" s="2">
        <v>0.19853685242257785</v>
      </c>
      <c r="Z2596" s="2">
        <v>0.69352088633193643</v>
      </c>
      <c r="AA2596" s="2">
        <v>0.15698197077512643</v>
      </c>
      <c r="AB2596" s="2">
        <v>0.50406891104590801</v>
      </c>
      <c r="AC2596" s="2">
        <v>-0.22305796045979109</v>
      </c>
      <c r="AD2596" s="2">
        <v>2.0171218438054878E-2</v>
      </c>
      <c r="AE2596" s="2">
        <v>1.0259462092446863E-2</v>
      </c>
      <c r="AF2596">
        <v>65125335.117599718</v>
      </c>
      <c r="AG2596">
        <v>94195.122274997018</v>
      </c>
      <c r="AH2596">
        <v>17703681.763076268</v>
      </c>
      <c r="AI2596">
        <v>4180817.8872126308</v>
      </c>
      <c r="AJ2596">
        <v>729.36571937191752</v>
      </c>
      <c r="AK2596">
        <v>78597887.787835658</v>
      </c>
      <c r="AL2596">
        <v>113680.5601544032</v>
      </c>
      <c r="AM2596">
        <v>21365909.518607993</v>
      </c>
      <c r="AN2596">
        <v>5026109.5948047778</v>
      </c>
      <c r="AO2596">
        <v>880.05973189679275</v>
      </c>
      <c r="AP2596">
        <v>13472552.670235939</v>
      </c>
      <c r="AQ2596">
        <v>19485.437879406178</v>
      </c>
      <c r="AR2596">
        <v>3662227.7555317245</v>
      </c>
      <c r="AS2596">
        <v>845291.70759214694</v>
      </c>
      <c r="AT2596">
        <v>150.69401252487523</v>
      </c>
      <c r="AU2596" s="3">
        <v>53028522.374057785</v>
      </c>
      <c r="AV2596" s="3">
        <v>1877857.895045958</v>
      </c>
      <c r="AW2596">
        <v>7954749.2083259998</v>
      </c>
      <c r="AX2596">
        <v>1495015566.2127883</v>
      </c>
      <c r="AY2596">
        <v>281695.35818092799</v>
      </c>
      <c r="AZ2596">
        <v>52941825.616523609</v>
      </c>
      <c r="BA2596">
        <v>8236905.8666960001</v>
      </c>
      <c r="BB2596">
        <v>1548044088.5868464</v>
      </c>
      <c r="BC2596">
        <v>291687.15287628799</v>
      </c>
      <c r="BD2596">
        <v>54819683.511569567</v>
      </c>
      <c r="BE2596">
        <v>282156.6583699999</v>
      </c>
      <c r="BF2596">
        <v>53028522.374057785</v>
      </c>
      <c r="BG2596">
        <v>9991.7946953599985</v>
      </c>
      <c r="BH2596">
        <v>1877857.895045958</v>
      </c>
      <c r="BI2596">
        <v>69.875048018978859</v>
      </c>
      <c r="BJ2596">
        <v>93.664400947739082</v>
      </c>
      <c r="BK2596">
        <v>23.789352928760223</v>
      </c>
      <c r="BL2596">
        <v>32.157025954067464</v>
      </c>
      <c r="BM2596">
        <v>24.555711621599151</v>
      </c>
      <c r="BN2596">
        <f t="shared" si="256"/>
        <v>-7.6013143324683128</v>
      </c>
      <c r="BO2596">
        <v>0.72994527536417642</v>
      </c>
      <c r="BP2596">
        <v>0.61765114027756973</v>
      </c>
      <c r="BQ2596">
        <v>0.52877278469470523</v>
      </c>
      <c r="BR2596">
        <v>1</v>
      </c>
      <c r="BS2596">
        <v>6.8965517241379309E-2</v>
      </c>
      <c r="BT2596">
        <v>0.27777777777777779</v>
      </c>
      <c r="BU2596">
        <v>0.21768494627134702</v>
      </c>
      <c r="BV2596">
        <v>0.69352088633193643</v>
      </c>
      <c r="BW2596">
        <v>0.16284436802399008</v>
      </c>
      <c r="BX2596">
        <v>0.50406891104590801</v>
      </c>
      <c r="BY2596">
        <f t="shared" si="257"/>
        <v>7.4306276744889016E-2</v>
      </c>
      <c r="BZ2596">
        <v>2.0171218438054878E-2</v>
      </c>
      <c r="CA2596">
        <f t="shared" si="258"/>
        <v>5.0812503350120917E-3</v>
      </c>
      <c r="CC2596">
        <v>7.4306276744889016E-2</v>
      </c>
      <c r="CD2596">
        <v>5.0812503350120917E-3</v>
      </c>
    </row>
    <row r="2597" spans="1:82" x14ac:dyDescent="0.3">
      <c r="A2597">
        <v>0</v>
      </c>
      <c r="B2597" t="s">
        <v>1532</v>
      </c>
      <c r="C2597" t="s">
        <v>532</v>
      </c>
      <c r="D2597">
        <v>48203</v>
      </c>
      <c r="E2597" s="2">
        <f t="shared" si="262"/>
        <v>0.62956935279569859</v>
      </c>
      <c r="F2597" s="2" t="s">
        <v>1939</v>
      </c>
      <c r="G2597" s="3">
        <v>10942</v>
      </c>
      <c r="H2597" s="1">
        <v>9.3204596068147083</v>
      </c>
      <c r="I2597" s="1">
        <f t="shared" si="259"/>
        <v>-6.912821856709563</v>
      </c>
      <c r="J2597" s="1">
        <v>2.6386009003400002</v>
      </c>
      <c r="K2597" s="1">
        <v>86.957791718600006</v>
      </c>
      <c r="L2597" s="2">
        <v>0.2033150666600001</v>
      </c>
      <c r="M2597" s="2">
        <v>5.3908292886670778E-3</v>
      </c>
      <c r="N2597" s="7">
        <v>0</v>
      </c>
      <c r="O2597" s="2">
        <v>0.11225930593299432</v>
      </c>
      <c r="P2597" s="3">
        <v>662874.95936631004</v>
      </c>
      <c r="Q2597" s="3">
        <v>23473.87632439968</v>
      </c>
      <c r="R2597" s="3">
        <v>2207814.7489163056</v>
      </c>
      <c r="S2597" s="3">
        <v>3193.8673716551707</v>
      </c>
      <c r="T2597" s="3">
        <v>645536.15760040027</v>
      </c>
      <c r="V2597">
        <v>48203</v>
      </c>
      <c r="W2597" s="2">
        <v>0.51313112445972953</v>
      </c>
      <c r="X2597" s="2">
        <v>0.2500371413938044</v>
      </c>
      <c r="Y2597" s="2">
        <v>0.13507539953587402</v>
      </c>
      <c r="Z2597" s="2">
        <v>0.75246397455539715</v>
      </c>
      <c r="AA2597" s="2">
        <v>0.25064153290154878</v>
      </c>
      <c r="AB2597" s="2">
        <v>0.5018581083829321</v>
      </c>
      <c r="AC2597" s="2">
        <v>5.3908292886670778E-3</v>
      </c>
      <c r="AD2597" s="2">
        <v>0</v>
      </c>
      <c r="AE2597" s="2">
        <v>0.11225930593299432</v>
      </c>
      <c r="AF2597">
        <v>1244426.5226941705</v>
      </c>
      <c r="AG2597">
        <v>1800.21049017531</v>
      </c>
      <c r="AH2597">
        <v>338343.99122676055</v>
      </c>
      <c r="AI2597">
        <v>25503.625700330696</v>
      </c>
      <c r="AJ2597">
        <v>14.010163312784389</v>
      </c>
      <c r="AK2597">
        <v>3452241.2716104761</v>
      </c>
      <c r="AL2597">
        <v>4994.0778618304812</v>
      </c>
      <c r="AM2597">
        <v>938621.48092714499</v>
      </c>
      <c r="AN2597">
        <v>70762.293600346326</v>
      </c>
      <c r="AO2597">
        <v>38.866843634569427</v>
      </c>
      <c r="AP2597">
        <v>2207814.7489163056</v>
      </c>
      <c r="AQ2597">
        <v>3193.8673716551712</v>
      </c>
      <c r="AR2597">
        <v>600277.48970038444</v>
      </c>
      <c r="AS2597">
        <v>45258.667900015629</v>
      </c>
      <c r="AT2597">
        <v>24.856680321785039</v>
      </c>
      <c r="AU2597" s="3">
        <v>124580719.8633043</v>
      </c>
      <c r="AV2597" s="3">
        <v>4411680.3164076759</v>
      </c>
      <c r="AW2597">
        <v>254784.60092069002</v>
      </c>
      <c r="AX2597">
        <v>47884217.897034481</v>
      </c>
      <c r="AY2597">
        <v>9022.4892747363192</v>
      </c>
      <c r="AZ2597">
        <v>1695686.6342939439</v>
      </c>
      <c r="BA2597">
        <v>917659.56028700003</v>
      </c>
      <c r="BB2597">
        <v>172464937.76033878</v>
      </c>
      <c r="BC2597">
        <v>32496.365599135999</v>
      </c>
      <c r="BD2597">
        <v>6107366.9507016195</v>
      </c>
      <c r="BE2597">
        <v>662874.95936631004</v>
      </c>
      <c r="BF2597">
        <v>124580719.8633043</v>
      </c>
      <c r="BG2597">
        <v>23473.87632439968</v>
      </c>
      <c r="BH2597">
        <v>4411680.3164076759</v>
      </c>
      <c r="BI2597">
        <v>3.0629401994679188</v>
      </c>
      <c r="BJ2597">
        <v>12.383399806282627</v>
      </c>
      <c r="BK2597">
        <v>9.3204596068147083</v>
      </c>
      <c r="BL2597">
        <v>45.607255026157468</v>
      </c>
      <c r="BM2597">
        <v>38.694433169447905</v>
      </c>
      <c r="BN2597">
        <f t="shared" si="256"/>
        <v>-6.912821856709563</v>
      </c>
      <c r="BO2597">
        <v>0.62956935279569859</v>
      </c>
      <c r="BP2597">
        <v>2.3351399969151875E-2</v>
      </c>
      <c r="BQ2597">
        <v>0.24912381604721054</v>
      </c>
      <c r="BR2597">
        <v>0.5357142857142857</v>
      </c>
      <c r="BS2597">
        <v>0.17241379310344829</v>
      </c>
      <c r="BT2597">
        <v>0.27777777777777779</v>
      </c>
      <c r="BU2597">
        <v>0.19796803403242075</v>
      </c>
      <c r="BV2597">
        <v>0.75246397455539715</v>
      </c>
      <c r="BW2597">
        <v>0.26000159014683483</v>
      </c>
      <c r="BX2597">
        <v>0.5018581083829321</v>
      </c>
      <c r="BY2597">
        <f t="shared" si="257"/>
        <v>5.4527532972747615E-2</v>
      </c>
      <c r="BZ2597">
        <v>0</v>
      </c>
      <c r="CA2597">
        <f t="shared" si="258"/>
        <v>5.5100207129278399E-2</v>
      </c>
      <c r="CC2597">
        <v>5.4527532972747615E-2</v>
      </c>
      <c r="CD2597">
        <v>5.5100207129278399E-2</v>
      </c>
    </row>
    <row r="2598" spans="1:82" x14ac:dyDescent="0.3">
      <c r="A2598">
        <v>0</v>
      </c>
      <c r="B2598" t="s">
        <v>1532</v>
      </c>
      <c r="C2598" t="s">
        <v>1600</v>
      </c>
      <c r="D2598">
        <v>48205</v>
      </c>
      <c r="E2598" s="2">
        <f t="shared" si="262"/>
        <v>0.34535095636913943</v>
      </c>
      <c r="F2598" s="2" t="s">
        <v>1934</v>
      </c>
      <c r="G2598" s="3">
        <v>768</v>
      </c>
      <c r="H2598" s="1">
        <v>0.37500002444811342</v>
      </c>
      <c r="I2598" s="1">
        <f t="shared" si="259"/>
        <v>-9.2541770404673436</v>
      </c>
      <c r="J2598" s="1">
        <v>2.7771941028099998</v>
      </c>
      <c r="K2598" s="1">
        <v>-9.9461277864100008</v>
      </c>
      <c r="L2598" s="2">
        <v>9.1818771208000027E-2</v>
      </c>
      <c r="M2598" s="2">
        <v>-1.6868653316210658E-5</v>
      </c>
      <c r="N2598" s="7">
        <v>0</v>
      </c>
      <c r="O2598" s="2">
        <v>2.2987749869535948E-3</v>
      </c>
      <c r="P2598" s="3">
        <v>4033.9187959688006</v>
      </c>
      <c r="Q2598" s="3">
        <v>142.8500346577664</v>
      </c>
      <c r="R2598" s="3">
        <v>52323.029524954589</v>
      </c>
      <c r="S2598" s="3">
        <v>75.699554503749781</v>
      </c>
      <c r="T2598" s="3">
        <v>8789.393274938564</v>
      </c>
      <c r="V2598">
        <v>48205</v>
      </c>
      <c r="W2598" s="2">
        <v>0.35478115607477773</v>
      </c>
      <c r="X2598" s="2">
        <v>1.0060011854679031E-2</v>
      </c>
      <c r="Y2598" s="2">
        <v>0.3285103207588308</v>
      </c>
      <c r="Z2598" s="2">
        <v>0.79198734164115037</v>
      </c>
      <c r="AA2598" s="2">
        <v>2.8668077529931852E-2</v>
      </c>
      <c r="AB2598" s="2">
        <v>0.22664328615424661</v>
      </c>
      <c r="AC2598" s="2">
        <v>-1.6868653316210658E-5</v>
      </c>
      <c r="AD2598" s="2">
        <v>0</v>
      </c>
      <c r="AE2598" s="2">
        <v>2.2987749869535948E-3</v>
      </c>
      <c r="AF2598">
        <v>44528.953021460926</v>
      </c>
      <c r="AG2598">
        <v>64.424387296990318</v>
      </c>
      <c r="AH2598">
        <v>12108.364243716633</v>
      </c>
      <c r="AI2598">
        <v>-4666.8448830901807</v>
      </c>
      <c r="AJ2598">
        <v>0.50318852852555407</v>
      </c>
      <c r="AK2598">
        <v>96851.982546415515</v>
      </c>
      <c r="AL2598">
        <v>140.12394180074011</v>
      </c>
      <c r="AM2598">
        <v>26335.861275128871</v>
      </c>
      <c r="AN2598">
        <v>-10104.948639563854</v>
      </c>
      <c r="AO2598">
        <v>1.094151443225571</v>
      </c>
      <c r="AP2598">
        <v>52323.029524954589</v>
      </c>
      <c r="AQ2598">
        <v>75.699554503749795</v>
      </c>
      <c r="AR2598">
        <v>14227.497031412238</v>
      </c>
      <c r="AS2598">
        <v>-5438.1037564736735</v>
      </c>
      <c r="AT2598">
        <v>0.59096291470001694</v>
      </c>
      <c r="AU2598" s="3">
        <v>758134.69851437642</v>
      </c>
      <c r="AV2598" s="3">
        <v>26847.235513580617</v>
      </c>
      <c r="AW2598">
        <v>3533.0744953485</v>
      </c>
      <c r="AX2598">
        <v>664006.0206557971</v>
      </c>
      <c r="AY2598">
        <v>125.11402426180798</v>
      </c>
      <c r="AZ2598">
        <v>23513.929719764194</v>
      </c>
      <c r="BA2598">
        <v>7566.9932913173006</v>
      </c>
      <c r="BB2598">
        <v>1422140.7191701734</v>
      </c>
      <c r="BC2598">
        <v>267.96405891957437</v>
      </c>
      <c r="BD2598">
        <v>50361.165233344807</v>
      </c>
      <c r="BE2598">
        <v>4033.9187959688006</v>
      </c>
      <c r="BF2598">
        <v>758134.69851437642</v>
      </c>
      <c r="BG2598">
        <v>142.8500346577664</v>
      </c>
      <c r="BH2598">
        <v>26847.235513580617</v>
      </c>
      <c r="BI2598">
        <v>6.7446352838470253E-2</v>
      </c>
      <c r="BJ2598">
        <v>0.44244637728658365</v>
      </c>
      <c r="BK2598">
        <v>0.37500002444811342</v>
      </c>
      <c r="BL2598">
        <v>17.974863679394794</v>
      </c>
      <c r="BM2598">
        <v>8.7206866389274502</v>
      </c>
      <c r="BN2598">
        <f t="shared" si="256"/>
        <v>-9.2541770404673436</v>
      </c>
      <c r="BO2598">
        <v>0.34535095636913943</v>
      </c>
      <c r="BP2598">
        <v>2.8206549318000841E-4</v>
      </c>
      <c r="BQ2598">
        <v>1.4493630993948205E-2</v>
      </c>
      <c r="BR2598">
        <v>7.1428571428571425E-2</v>
      </c>
      <c r="BS2598">
        <v>0.10344827586206896</v>
      </c>
      <c r="BT2598">
        <v>0.1111111111111111</v>
      </c>
      <c r="BU2598">
        <v>0.2650193037321108</v>
      </c>
      <c r="BV2598">
        <v>0.79198734164115037</v>
      </c>
      <c r="BW2598">
        <v>2.9738669636858769E-2</v>
      </c>
      <c r="BX2598">
        <v>0.22664328615424661</v>
      </c>
      <c r="BY2598">
        <f t="shared" si="257"/>
        <v>3.5456201003122141E-2</v>
      </c>
      <c r="BZ2598">
        <v>0</v>
      </c>
      <c r="CA2598">
        <f t="shared" si="258"/>
        <v>2.4858934308314693E-3</v>
      </c>
      <c r="CC2598">
        <v>3.5456201003122141E-2</v>
      </c>
      <c r="CD2598">
        <v>2.4858934308314693E-3</v>
      </c>
    </row>
    <row r="2599" spans="1:82" x14ac:dyDescent="0.3">
      <c r="A2599">
        <v>0</v>
      </c>
      <c r="B2599" t="s">
        <v>1532</v>
      </c>
      <c r="C2599" t="s">
        <v>633</v>
      </c>
      <c r="D2599">
        <v>48207</v>
      </c>
      <c r="E2599" s="2">
        <f t="shared" si="262"/>
        <v>0.52138522297454615</v>
      </c>
      <c r="F2599" s="2" t="s">
        <v>1937</v>
      </c>
      <c r="G2599" s="3">
        <v>-36</v>
      </c>
      <c r="H2599" s="1">
        <v>0.37392929333166303</v>
      </c>
      <c r="I2599" s="1">
        <f t="shared" si="259"/>
        <v>-15.077532708827427</v>
      </c>
      <c r="J2599" s="1">
        <v>2.96688731841</v>
      </c>
      <c r="K2599" s="1">
        <v>-74.3534812555</v>
      </c>
      <c r="L2599" s="2">
        <v>0.147609506419</v>
      </c>
      <c r="M2599" s="2">
        <v>-6.2110777405416861E-4</v>
      </c>
      <c r="N2599" s="7">
        <v>0</v>
      </c>
      <c r="O2599" s="2">
        <v>2.9001476916333071E-3</v>
      </c>
      <c r="P2599" s="3">
        <v>-195.95304567600041</v>
      </c>
      <c r="Q2599" s="3">
        <v>-6.9391330817280235</v>
      </c>
      <c r="R2599" s="3">
        <v>-2690.5904940892069</v>
      </c>
      <c r="S2599" s="3">
        <v>-3.8841062384445117</v>
      </c>
      <c r="T2599" s="3">
        <v>-719.06522817120458</v>
      </c>
      <c r="V2599">
        <v>48207</v>
      </c>
      <c r="W2599" s="2">
        <v>0.48722068820877962</v>
      </c>
      <c r="X2599" s="2">
        <v>1.0031287675952598E-2</v>
      </c>
      <c r="Y2599" s="2">
        <v>0.46928562051386202</v>
      </c>
      <c r="Z2599" s="2">
        <v>0.84608317361717122</v>
      </c>
      <c r="AA2599" s="2">
        <v>0.21431168099061668</v>
      </c>
      <c r="AB2599" s="2">
        <v>0.36435581921067639</v>
      </c>
      <c r="AC2599" s="2">
        <v>-6.2110777405416861E-4</v>
      </c>
      <c r="AD2599" s="2">
        <v>0</v>
      </c>
      <c r="AE2599" s="2">
        <v>2.9001476916333071E-3</v>
      </c>
      <c r="AF2599">
        <v>42285.050113767233</v>
      </c>
      <c r="AG2599">
        <v>61.17238483420919</v>
      </c>
      <c r="AH2599">
        <v>11497.160443526871</v>
      </c>
      <c r="AI2599">
        <v>3005.9853345328884</v>
      </c>
      <c r="AJ2599">
        <v>0.47653803315727983</v>
      </c>
      <c r="AK2599">
        <v>39594.459619678026</v>
      </c>
      <c r="AL2599">
        <v>57.28827859576468</v>
      </c>
      <c r="AM2599">
        <v>10767.154694623532</v>
      </c>
      <c r="AN2599">
        <v>3016.9258552650226</v>
      </c>
      <c r="AO2599">
        <v>0.44815411341334133</v>
      </c>
      <c r="AP2599">
        <v>-2690.5904940892069</v>
      </c>
      <c r="AQ2599">
        <v>-3.8841062384445095</v>
      </c>
      <c r="AR2599">
        <v>-730.00574890333883</v>
      </c>
      <c r="AS2599">
        <v>10.940520732134246</v>
      </c>
      <c r="AT2599">
        <v>-2.8383919743938502E-2</v>
      </c>
      <c r="AU2599" s="3">
        <v>-36827.415404347521</v>
      </c>
      <c r="AV2599" s="3">
        <v>-1304.1406713799647</v>
      </c>
      <c r="AW2599">
        <v>10389.731542104</v>
      </c>
      <c r="AX2599">
        <v>1952646.1460230257</v>
      </c>
      <c r="AY2599">
        <v>367.92349721011198</v>
      </c>
      <c r="AZ2599">
        <v>69147.542065668444</v>
      </c>
      <c r="BA2599">
        <v>10193.778496428</v>
      </c>
      <c r="BB2599">
        <v>1915818.7306186783</v>
      </c>
      <c r="BC2599">
        <v>360.98436412838396</v>
      </c>
      <c r="BD2599">
        <v>67843.401394288478</v>
      </c>
      <c r="BE2599">
        <v>-195.95304567600041</v>
      </c>
      <c r="BF2599">
        <v>-36827.415404347521</v>
      </c>
      <c r="BG2599">
        <v>-6.9391330817280235</v>
      </c>
      <c r="BH2599">
        <v>-1304.1406713799647</v>
      </c>
      <c r="BI2599">
        <v>0.2132823725764755</v>
      </c>
      <c r="BJ2599">
        <v>0.58721166590813856</v>
      </c>
      <c r="BK2599">
        <v>0.37392929333166303</v>
      </c>
      <c r="BL2599">
        <v>26.869328034923534</v>
      </c>
      <c r="BM2599">
        <v>11.791795326096107</v>
      </c>
      <c r="BN2599">
        <f t="shared" si="256"/>
        <v>-15.077532708827427</v>
      </c>
      <c r="BO2599">
        <v>0.52138522297454615</v>
      </c>
      <c r="BP2599">
        <v>1.3466182868244695E-3</v>
      </c>
      <c r="BQ2599">
        <v>8.3918742889203327E-2</v>
      </c>
      <c r="BR2599">
        <v>0.23517316017316017</v>
      </c>
      <c r="BS2599">
        <v>0.13793103448275862</v>
      </c>
      <c r="BT2599">
        <v>0.1111111111111111</v>
      </c>
      <c r="BU2599">
        <v>0.43178741913173707</v>
      </c>
      <c r="BV2599">
        <v>0.84608317361717122</v>
      </c>
      <c r="BW2599">
        <v>0.22231502177449863</v>
      </c>
      <c r="BX2599">
        <v>0.36435581921067639</v>
      </c>
      <c r="BY2599">
        <f t="shared" si="257"/>
        <v>8.7355635136473875E-2</v>
      </c>
      <c r="BZ2599">
        <v>0</v>
      </c>
      <c r="CA2599">
        <f t="shared" si="258"/>
        <v>2.0704777870871956E-3</v>
      </c>
      <c r="CC2599">
        <v>8.7355635136473875E-2</v>
      </c>
      <c r="CD2599">
        <v>2.0704777870871956E-3</v>
      </c>
    </row>
    <row r="2600" spans="1:82" x14ac:dyDescent="0.3">
      <c r="A2600">
        <v>0</v>
      </c>
      <c r="B2600" t="s">
        <v>1532</v>
      </c>
      <c r="C2600" t="s">
        <v>1601</v>
      </c>
      <c r="D2600">
        <v>48209</v>
      </c>
      <c r="E2600" s="2">
        <f t="shared" si="262"/>
        <v>0.44828109595533711</v>
      </c>
      <c r="F2600" s="2" t="s">
        <v>1936</v>
      </c>
      <c r="G2600" s="3">
        <v>130079</v>
      </c>
      <c r="H2600" s="1">
        <v>23.607525062163973</v>
      </c>
      <c r="I2600" s="1">
        <f t="shared" si="259"/>
        <v>-8.0709108174226323</v>
      </c>
      <c r="J2600" s="1">
        <v>2.56413618262</v>
      </c>
      <c r="K2600" s="1">
        <v>-41.830116353800001</v>
      </c>
      <c r="L2600" s="2">
        <v>0.17996954524099995</v>
      </c>
      <c r="M2600" s="2">
        <v>-8.59683745704427E-3</v>
      </c>
      <c r="N2600" s="7">
        <v>0</v>
      </c>
      <c r="O2600" s="2">
        <v>3.1843674691551173E-2</v>
      </c>
      <c r="P2600" s="3">
        <v>733420.86626627995</v>
      </c>
      <c r="Q2600" s="3">
        <v>25972.063758339838</v>
      </c>
      <c r="R2600" s="3">
        <v>973339.8333338236</v>
      </c>
      <c r="S2600" s="3">
        <v>1408.2308464740054</v>
      </c>
      <c r="T2600" s="3">
        <v>296944.72310342267</v>
      </c>
      <c r="V2600">
        <v>48209</v>
      </c>
      <c r="W2600" s="2">
        <v>0.55407244608130757</v>
      </c>
      <c r="X2600" s="2">
        <v>0.6333119106712547</v>
      </c>
      <c r="Y2600" s="2">
        <v>0.21532902797291695</v>
      </c>
      <c r="Z2600" s="2">
        <v>0.73122847150811288</v>
      </c>
      <c r="AA2600" s="2">
        <v>0.12056843069675151</v>
      </c>
      <c r="AB2600" s="2">
        <v>0.44423257471726774</v>
      </c>
      <c r="AC2600" s="2">
        <v>-8.59683745704427E-3</v>
      </c>
      <c r="AD2600" s="2">
        <v>0</v>
      </c>
      <c r="AE2600" s="2">
        <v>3.1843674691551173E-2</v>
      </c>
      <c r="AF2600">
        <v>866901.37412794703</v>
      </c>
      <c r="AG2600">
        <v>1254.227236637041</v>
      </c>
      <c r="AH2600">
        <v>235728.12816336914</v>
      </c>
      <c r="AI2600">
        <v>28656.312608434037</v>
      </c>
      <c r="AJ2600">
        <v>9.795343882824028</v>
      </c>
      <c r="AK2600">
        <v>1840241.2074617706</v>
      </c>
      <c r="AL2600">
        <v>2662.4580831110461</v>
      </c>
      <c r="AM2600">
        <v>500400.75826133875</v>
      </c>
      <c r="AN2600">
        <v>60928.405613887116</v>
      </c>
      <c r="AO2600">
        <v>20.795503234732664</v>
      </c>
      <c r="AP2600">
        <v>973339.8333338236</v>
      </c>
      <c r="AQ2600">
        <v>1408.2308464740051</v>
      </c>
      <c r="AR2600">
        <v>264672.63009796961</v>
      </c>
      <c r="AS2600">
        <v>32272.09300545308</v>
      </c>
      <c r="AT2600">
        <v>11.000159351908636</v>
      </c>
      <c r="AU2600" s="3">
        <v>137839117.60608464</v>
      </c>
      <c r="AV2600" s="3">
        <v>4881189.6627423894</v>
      </c>
      <c r="AW2600">
        <v>436924.42593722005</v>
      </c>
      <c r="AX2600">
        <v>82115576.610641137</v>
      </c>
      <c r="AY2600">
        <v>15472.46549690816</v>
      </c>
      <c r="AZ2600">
        <v>2907895.1654889197</v>
      </c>
      <c r="BA2600">
        <v>1170345.2922034999</v>
      </c>
      <c r="BB2600">
        <v>219954694.21672577</v>
      </c>
      <c r="BC2600">
        <v>41444.529255247995</v>
      </c>
      <c r="BD2600">
        <v>7789084.8282313077</v>
      </c>
      <c r="BE2600">
        <v>733420.86626627995</v>
      </c>
      <c r="BF2600">
        <v>137839117.60608464</v>
      </c>
      <c r="BG2600">
        <v>25972.063758339838</v>
      </c>
      <c r="BH2600">
        <v>4881189.6627423894</v>
      </c>
      <c r="BI2600">
        <v>9.4726114805935282</v>
      </c>
      <c r="BJ2600">
        <v>33.080136542757501</v>
      </c>
      <c r="BK2600">
        <v>23.607525062163973</v>
      </c>
      <c r="BL2600">
        <v>34.060937733704989</v>
      </c>
      <c r="BM2600">
        <v>25.990026916282357</v>
      </c>
      <c r="BN2600">
        <f t="shared" si="256"/>
        <v>-8.0709108174226323</v>
      </c>
      <c r="BO2600">
        <v>0.44828109595533711</v>
      </c>
      <c r="BP2600">
        <v>5.1422238269939677E-2</v>
      </c>
      <c r="BQ2600">
        <v>0.2345288908185314</v>
      </c>
      <c r="BR2600">
        <v>0.13690476190476192</v>
      </c>
      <c r="BS2600">
        <v>0</v>
      </c>
      <c r="BT2600">
        <v>0.16666666666666666</v>
      </c>
      <c r="BU2600">
        <v>0.2311331581364785</v>
      </c>
      <c r="BV2600">
        <v>0.73122847150811288</v>
      </c>
      <c r="BW2600">
        <v>0.12507098619994969</v>
      </c>
      <c r="BX2600">
        <v>0.44423257471726774</v>
      </c>
      <c r="BY2600">
        <f t="shared" si="257"/>
        <v>7.2412501831804629E-2</v>
      </c>
      <c r="BZ2600">
        <v>0</v>
      </c>
      <c r="CA2600">
        <f t="shared" si="258"/>
        <v>1.8506789448414458E-2</v>
      </c>
      <c r="CC2600">
        <v>7.2412501831804629E-2</v>
      </c>
      <c r="CD2600">
        <v>1.8506789448414458E-2</v>
      </c>
    </row>
    <row r="2601" spans="1:82" x14ac:dyDescent="0.3">
      <c r="A2601">
        <v>0</v>
      </c>
      <c r="B2601" t="s">
        <v>1532</v>
      </c>
      <c r="C2601" t="s">
        <v>1602</v>
      </c>
      <c r="D2601">
        <v>48211</v>
      </c>
      <c r="E2601" s="2">
        <f t="shared" si="262"/>
        <v>0.42859065317326828</v>
      </c>
      <c r="F2601" s="2" t="s">
        <v>1936</v>
      </c>
      <c r="G2601" s="3">
        <v>169</v>
      </c>
      <c r="H2601" s="1">
        <v>0.37305875759882323</v>
      </c>
      <c r="I2601" s="1">
        <f t="shared" si="259"/>
        <v>-8.1051039283075852</v>
      </c>
      <c r="J2601" s="1">
        <v>2.8445465882900001</v>
      </c>
      <c r="K2601" s="1">
        <v>-70.589648500699994</v>
      </c>
      <c r="L2601" s="2">
        <v>9.8801998750000064E-2</v>
      </c>
      <c r="M2601" s="2">
        <v>-3.6410699364850766E-4</v>
      </c>
      <c r="N2601" s="7">
        <v>0</v>
      </c>
      <c r="O2601" s="2">
        <v>2.3875085031974871E-2</v>
      </c>
      <c r="P2601" s="3">
        <v>4128.4749394593018</v>
      </c>
      <c r="Q2601" s="3">
        <v>146.19847796015046</v>
      </c>
      <c r="R2601" s="3">
        <v>29197.616018086585</v>
      </c>
      <c r="S2601" s="3">
        <v>42.243331697577169</v>
      </c>
      <c r="T2601" s="3">
        <v>7232.3893539633445</v>
      </c>
      <c r="V2601">
        <v>48211</v>
      </c>
      <c r="W2601" s="2">
        <v>0.40283899135061429</v>
      </c>
      <c r="X2601" s="2">
        <v>1.0007934078029029E-2</v>
      </c>
      <c r="Y2601" s="2">
        <v>0.28412956671596545</v>
      </c>
      <c r="Z2601" s="2">
        <v>0.81119461126420522</v>
      </c>
      <c r="AA2601" s="2">
        <v>0.2034630521029267</v>
      </c>
      <c r="AB2601" s="2">
        <v>0.24388052007993688</v>
      </c>
      <c r="AC2601" s="2">
        <v>-3.6410699364850766E-4</v>
      </c>
      <c r="AD2601" s="2">
        <v>0</v>
      </c>
      <c r="AE2601" s="2">
        <v>2.3875085031974871E-2</v>
      </c>
      <c r="AF2601">
        <v>58255.755515793193</v>
      </c>
      <c r="AG2601">
        <v>84.283752120678074</v>
      </c>
      <c r="AH2601">
        <v>15840.87041138178</v>
      </c>
      <c r="AI2601">
        <v>-1401.2913162989305</v>
      </c>
      <c r="AJ2601">
        <v>0.65817815728441953</v>
      </c>
      <c r="AK2601">
        <v>87453.371533879777</v>
      </c>
      <c r="AL2601">
        <v>126.52708381825524</v>
      </c>
      <c r="AM2601">
        <v>23780.373890156814</v>
      </c>
      <c r="AN2601">
        <v>-2108.4054411106154</v>
      </c>
      <c r="AO2601">
        <v>0.9881859873085147</v>
      </c>
      <c r="AP2601">
        <v>29197.616018086585</v>
      </c>
      <c r="AQ2601">
        <v>42.243331697577162</v>
      </c>
      <c r="AR2601">
        <v>7939.5034787750337</v>
      </c>
      <c r="AS2601">
        <v>-707.11412481168486</v>
      </c>
      <c r="AT2601">
        <v>0.33000783002409517</v>
      </c>
      <c r="AU2601" s="3">
        <v>775905.58012198121</v>
      </c>
      <c r="AV2601" s="3">
        <v>27476.541947830676</v>
      </c>
      <c r="AW2601">
        <v>6277.6581391687005</v>
      </c>
      <c r="AX2601">
        <v>1179823.0706753656</v>
      </c>
      <c r="AY2601">
        <v>222.30583412983358</v>
      </c>
      <c r="AZ2601">
        <v>41780.158466360925</v>
      </c>
      <c r="BA2601">
        <v>10406.133078628001</v>
      </c>
      <c r="BB2601">
        <v>1955728.6507973466</v>
      </c>
      <c r="BC2601">
        <v>368.50431208998407</v>
      </c>
      <c r="BD2601">
        <v>69256.700414191611</v>
      </c>
      <c r="BE2601">
        <v>4128.4749394593018</v>
      </c>
      <c r="BF2601">
        <v>775905.58012198121</v>
      </c>
      <c r="BG2601">
        <v>146.19847796015046</v>
      </c>
      <c r="BH2601">
        <v>27476.541947830676</v>
      </c>
      <c r="BI2601">
        <v>0.16339246802246732</v>
      </c>
      <c r="BJ2601">
        <v>0.53645122562129055</v>
      </c>
      <c r="BK2601">
        <v>0.37305875759882323</v>
      </c>
      <c r="BL2601">
        <v>21.148168706338765</v>
      </c>
      <c r="BM2601">
        <v>13.04306477803118</v>
      </c>
      <c r="BN2601">
        <f t="shared" si="256"/>
        <v>-8.1051039283075852</v>
      </c>
      <c r="BO2601">
        <v>0.42859065317326828</v>
      </c>
      <c r="BP2601">
        <v>8.4801894504174427E-4</v>
      </c>
      <c r="BQ2601">
        <v>2.6968254048486639E-2</v>
      </c>
      <c r="BR2601">
        <v>0.16584967320261437</v>
      </c>
      <c r="BS2601">
        <v>0.17241379310344829</v>
      </c>
      <c r="BT2601">
        <v>0.1111111111111111</v>
      </c>
      <c r="BU2601">
        <v>0.2321123737273991</v>
      </c>
      <c r="BV2601">
        <v>0.81119461126420522</v>
      </c>
      <c r="BW2601">
        <v>0.21106125736818124</v>
      </c>
      <c r="BX2601">
        <v>0.24388052007993688</v>
      </c>
      <c r="BY2601">
        <f t="shared" si="257"/>
        <v>6.4855491690408273E-2</v>
      </c>
      <c r="BZ2601">
        <v>0</v>
      </c>
      <c r="CA2601">
        <f t="shared" si="258"/>
        <v>2.3890862667441344E-2</v>
      </c>
      <c r="CC2601">
        <v>6.4855491690408273E-2</v>
      </c>
      <c r="CD2601">
        <v>2.3890862667441344E-2</v>
      </c>
    </row>
    <row r="2602" spans="1:82" x14ac:dyDescent="0.3">
      <c r="A2602">
        <v>0</v>
      </c>
      <c r="B2602" t="s">
        <v>1532</v>
      </c>
      <c r="C2602" t="s">
        <v>485</v>
      </c>
      <c r="D2602">
        <v>48213</v>
      </c>
      <c r="E2602" s="2">
        <f t="shared" si="262"/>
        <v>0.55500025918480422</v>
      </c>
      <c r="F2602" s="2" t="s">
        <v>1938</v>
      </c>
      <c r="G2602" s="3">
        <v>24622</v>
      </c>
      <c r="H2602" s="1">
        <v>9.4791396247105393</v>
      </c>
      <c r="I2602" s="1">
        <f t="shared" si="259"/>
        <v>-15.595757845471308</v>
      </c>
      <c r="J2602" s="1">
        <v>2.6304462496999998</v>
      </c>
      <c r="K2602" s="1">
        <v>66.133994996599995</v>
      </c>
      <c r="L2602" s="2">
        <v>0.19101402104800003</v>
      </c>
      <c r="M2602" s="2">
        <v>5.4002644623815307E-3</v>
      </c>
      <c r="N2602" s="7">
        <v>0</v>
      </c>
      <c r="O2602" s="2">
        <v>3.547571218695636E-2</v>
      </c>
      <c r="P2602" s="3">
        <v>500539.54167542007</v>
      </c>
      <c r="Q2602" s="3">
        <v>17725.218204037763</v>
      </c>
      <c r="R2602" s="3">
        <v>2535062.0133070657</v>
      </c>
      <c r="S2602" s="3">
        <v>3667.5696320062739</v>
      </c>
      <c r="T2602" s="3">
        <v>782677.36610985035</v>
      </c>
      <c r="V2602">
        <v>48213</v>
      </c>
      <c r="W2602" s="2">
        <v>0.53547111330658759</v>
      </c>
      <c r="X2602" s="2">
        <v>0.25429400207929914</v>
      </c>
      <c r="Y2602" s="2">
        <v>0.38771257599557246</v>
      </c>
      <c r="Z2602" s="2">
        <v>0.75013846908357884</v>
      </c>
      <c r="AA2602" s="2">
        <v>0.19062036368738236</v>
      </c>
      <c r="AB2602" s="2">
        <v>0.47149449793642179</v>
      </c>
      <c r="AC2602" s="2">
        <v>5.4002644623815307E-3</v>
      </c>
      <c r="AD2602" s="2">
        <v>0</v>
      </c>
      <c r="AE2602" s="2">
        <v>3.547571218695636E-2</v>
      </c>
      <c r="AF2602">
        <v>1513542.9144958931</v>
      </c>
      <c r="AG2602">
        <v>2189.5763278364998</v>
      </c>
      <c r="AH2602">
        <v>411524.09559822694</v>
      </c>
      <c r="AI2602">
        <v>54257.653008131747</v>
      </c>
      <c r="AJ2602">
        <v>17.053320079575709</v>
      </c>
      <c r="AK2602">
        <v>4048604.9278029585</v>
      </c>
      <c r="AL2602">
        <v>5857.1459598427737</v>
      </c>
      <c r="AM2602">
        <v>1100832.4593519685</v>
      </c>
      <c r="AN2602">
        <v>147626.65536424043</v>
      </c>
      <c r="AO2602">
        <v>45.664530924411011</v>
      </c>
      <c r="AP2602">
        <v>2535062.0133070657</v>
      </c>
      <c r="AQ2602">
        <v>3667.5696320062739</v>
      </c>
      <c r="AR2602">
        <v>689308.36375374161</v>
      </c>
      <c r="AS2602">
        <v>93369.002356108685</v>
      </c>
      <c r="AT2602">
        <v>28.611210844835302</v>
      </c>
      <c r="AU2602" s="3">
        <v>94071401.462478444</v>
      </c>
      <c r="AV2602" s="3">
        <v>3331277.5092668571</v>
      </c>
      <c r="AW2602">
        <v>257921.82936203002</v>
      </c>
      <c r="AX2602">
        <v>48473828.610299923</v>
      </c>
      <c r="AY2602">
        <v>9133.5855099958408</v>
      </c>
      <c r="AZ2602">
        <v>1716566.0607486183</v>
      </c>
      <c r="BA2602">
        <v>758461.37103745015</v>
      </c>
      <c r="BB2602">
        <v>142545230.07277837</v>
      </c>
      <c r="BC2602">
        <v>26858.803714033602</v>
      </c>
      <c r="BD2602">
        <v>5047843.5700154752</v>
      </c>
      <c r="BE2602">
        <v>500539.54167542007</v>
      </c>
      <c r="BF2602">
        <v>94071401.462478444</v>
      </c>
      <c r="BG2602">
        <v>17725.218204037763</v>
      </c>
      <c r="BH2602">
        <v>3331277.5092668571</v>
      </c>
      <c r="BI2602">
        <v>2.926779578790851</v>
      </c>
      <c r="BJ2602">
        <v>12.405919203501391</v>
      </c>
      <c r="BK2602">
        <v>9.4791396247105393</v>
      </c>
      <c r="BL2602">
        <v>46.655510189108547</v>
      </c>
      <c r="BM2602">
        <v>31.059752343637239</v>
      </c>
      <c r="BN2602">
        <f t="shared" si="256"/>
        <v>-15.595757845471308</v>
      </c>
      <c r="BO2602">
        <v>0.55500025918480422</v>
      </c>
      <c r="BP2602">
        <v>1.9670437906336047E-2</v>
      </c>
      <c r="BQ2602">
        <v>0.21970973243396119</v>
      </c>
      <c r="BR2602">
        <v>0.22023809523809523</v>
      </c>
      <c r="BS2602">
        <v>6.8965517241379309E-2</v>
      </c>
      <c r="BT2602">
        <v>0.22222222222222221</v>
      </c>
      <c r="BU2602">
        <v>0.44662824876891283</v>
      </c>
      <c r="BV2602">
        <v>0.75013846908357884</v>
      </c>
      <c r="BW2602">
        <v>0.19773896648068709</v>
      </c>
      <c r="BX2602">
        <v>0.47149449793642179</v>
      </c>
      <c r="BY2602">
        <f t="shared" si="257"/>
        <v>7.2228571765568225E-2</v>
      </c>
      <c r="BZ2602">
        <v>0</v>
      </c>
      <c r="CA2602">
        <f t="shared" si="258"/>
        <v>1.8925410373249379E-2</v>
      </c>
      <c r="CC2602">
        <v>7.2228571765568225E-2</v>
      </c>
      <c r="CD2602">
        <v>1.8925410373249379E-2</v>
      </c>
    </row>
    <row r="2603" spans="1:82" x14ac:dyDescent="0.3">
      <c r="A2603">
        <v>0</v>
      </c>
      <c r="B2603" t="s">
        <v>1532</v>
      </c>
      <c r="C2603" t="s">
        <v>1163</v>
      </c>
      <c r="D2603">
        <v>48215</v>
      </c>
      <c r="E2603" s="2">
        <f t="shared" si="262"/>
        <v>0.43637380267486975</v>
      </c>
      <c r="F2603" s="2" t="s">
        <v>1936</v>
      </c>
      <c r="G2603" s="3">
        <v>798242</v>
      </c>
      <c r="H2603" s="1">
        <v>33.288098218851083</v>
      </c>
      <c r="I2603" s="1">
        <f t="shared" si="259"/>
        <v>-8.3219755974425631</v>
      </c>
      <c r="J2603" s="1">
        <v>2.3829754616900001</v>
      </c>
      <c r="K2603" s="1">
        <v>-65.564450526100003</v>
      </c>
      <c r="L2603" s="2">
        <v>0.10451939337900001</v>
      </c>
      <c r="M2603" s="2">
        <v>-3.5429065917958295E-2</v>
      </c>
      <c r="N2603" s="7">
        <v>0</v>
      </c>
      <c r="O2603" s="2">
        <v>2.3993138615373551E-2</v>
      </c>
      <c r="P2603" s="3">
        <v>202353.71182299996</v>
      </c>
      <c r="Q2603" s="3">
        <v>7165.7949029439969</v>
      </c>
      <c r="R2603" s="3">
        <v>1797154.1031911112</v>
      </c>
      <c r="S2603" s="3">
        <v>2599.742953886026</v>
      </c>
      <c r="T2603" s="3">
        <v>511887.07039752509</v>
      </c>
      <c r="V2603">
        <v>48215</v>
      </c>
      <c r="W2603" s="2">
        <v>0.58936500965101624</v>
      </c>
      <c r="X2603" s="2">
        <v>0.8930097089838912</v>
      </c>
      <c r="Y2603" s="2">
        <v>0.29789471258367756</v>
      </c>
      <c r="Z2603" s="2">
        <v>0.67956589681303736</v>
      </c>
      <c r="AA2603" s="2">
        <v>0.18897874542269977</v>
      </c>
      <c r="AB2603" s="2">
        <v>0.25799320194127162</v>
      </c>
      <c r="AC2603" s="2">
        <v>-3.5429065917958295E-2</v>
      </c>
      <c r="AD2603" s="2">
        <v>0</v>
      </c>
      <c r="AE2603" s="2">
        <v>2.3993138615373551E-2</v>
      </c>
      <c r="AF2603">
        <v>16053869.334345322</v>
      </c>
      <c r="AG2603">
        <v>23222.174363992057</v>
      </c>
      <c r="AH2603">
        <v>4364535.8152044117</v>
      </c>
      <c r="AI2603">
        <v>203490.22387004888</v>
      </c>
      <c r="AJ2603">
        <v>180.3534394237553</v>
      </c>
      <c r="AK2603">
        <v>17851023.437536433</v>
      </c>
      <c r="AL2603">
        <v>25821.91731787808</v>
      </c>
      <c r="AM2603">
        <v>4853149.4589876933</v>
      </c>
      <c r="AN2603">
        <v>226763.65048429233</v>
      </c>
      <c r="AO2603">
        <v>200.57387057023089</v>
      </c>
      <c r="AP2603">
        <v>1797154.1031911112</v>
      </c>
      <c r="AQ2603">
        <v>2599.7429538860233</v>
      </c>
      <c r="AR2603">
        <v>488613.64378328156</v>
      </c>
      <c r="AS2603">
        <v>23273.42661424345</v>
      </c>
      <c r="AT2603">
        <v>20.22043114647559</v>
      </c>
      <c r="AU2603" s="3">
        <v>38030356.600014612</v>
      </c>
      <c r="AV2603" s="3">
        <v>1346739.4940592947</v>
      </c>
      <c r="AW2603">
        <v>1478875.8489527002</v>
      </c>
      <c r="AX2603">
        <v>277939927.05217046</v>
      </c>
      <c r="AY2603">
        <v>52370.282338985606</v>
      </c>
      <c r="AZ2603">
        <v>9842470.8627889547</v>
      </c>
      <c r="BA2603">
        <v>1681229.5607757</v>
      </c>
      <c r="BB2603">
        <v>315970283.65218508</v>
      </c>
      <c r="BC2603">
        <v>59536.077241929604</v>
      </c>
      <c r="BD2603">
        <v>11189210.356848249</v>
      </c>
      <c r="BE2603">
        <v>202353.71182299996</v>
      </c>
      <c r="BF2603">
        <v>38030356.600014612</v>
      </c>
      <c r="BG2603">
        <v>7165.7949029439969</v>
      </c>
      <c r="BH2603">
        <v>1346739.4940592947</v>
      </c>
      <c r="BI2603">
        <v>22.927772370122568</v>
      </c>
      <c r="BJ2603">
        <v>56.215870588973651</v>
      </c>
      <c r="BK2603">
        <v>33.288098218851083</v>
      </c>
      <c r="BL2603">
        <v>20.46834614390216</v>
      </c>
      <c r="BM2603">
        <v>12.146370546459597</v>
      </c>
      <c r="BN2603">
        <f t="shared" si="256"/>
        <v>-8.3219755974425631</v>
      </c>
      <c r="BO2603">
        <v>0.43637380267486975</v>
      </c>
      <c r="BP2603">
        <v>0.12115779416180822</v>
      </c>
      <c r="BQ2603">
        <v>0.33019334021189728</v>
      </c>
      <c r="BR2603">
        <v>0.16071428571428573</v>
      </c>
      <c r="BS2603">
        <v>6.8965517241379309E-2</v>
      </c>
      <c r="BT2603">
        <v>0.1111111111111111</v>
      </c>
      <c r="BU2603">
        <v>0.23832310197498296</v>
      </c>
      <c r="BV2603">
        <v>0.67956589681303736</v>
      </c>
      <c r="BW2603">
        <v>0.19603604296960558</v>
      </c>
      <c r="BX2603">
        <v>0.25799320194127162</v>
      </c>
      <c r="BY2603">
        <f t="shared" si="257"/>
        <v>3.4719062562175093E-2</v>
      </c>
      <c r="BZ2603">
        <v>0</v>
      </c>
      <c r="CA2603">
        <f t="shared" si="258"/>
        <v>2.4195213139043669E-2</v>
      </c>
      <c r="CC2603">
        <v>3.4719062562175093E-2</v>
      </c>
      <c r="CD2603">
        <v>2.4195213139043669E-2</v>
      </c>
    </row>
    <row r="2604" spans="1:82" x14ac:dyDescent="0.3">
      <c r="A2604">
        <v>0</v>
      </c>
      <c r="B2604" t="s">
        <v>1532</v>
      </c>
      <c r="C2604" t="s">
        <v>1057</v>
      </c>
      <c r="D2604">
        <v>48217</v>
      </c>
      <c r="E2604" s="2">
        <f t="shared" si="262"/>
        <v>0.56503609485985495</v>
      </c>
      <c r="F2604" s="2" t="s">
        <v>1938</v>
      </c>
      <c r="G2604" s="3">
        <v>3135</v>
      </c>
      <c r="H2604" s="1">
        <v>0.37690556352807147</v>
      </c>
      <c r="I2604" s="1">
        <f t="shared" si="259"/>
        <v>-11.832569909844629</v>
      </c>
      <c r="J2604" s="1">
        <v>2.6456384603199998</v>
      </c>
      <c r="K2604" s="1">
        <v>57.953161163099999</v>
      </c>
      <c r="L2604" s="2">
        <v>0.18149247062999996</v>
      </c>
      <c r="M2604" s="2">
        <v>1.2919475874191419E-3</v>
      </c>
      <c r="N2604" s="7">
        <v>0</v>
      </c>
      <c r="O2604" s="2">
        <v>2.0039194014222394E-2</v>
      </c>
      <c r="P2604" s="3">
        <v>-3190.0751156569941</v>
      </c>
      <c r="Q2604" s="3">
        <v>-112.96765351049585</v>
      </c>
      <c r="R2604" s="3">
        <v>-4714.1199204310833</v>
      </c>
      <c r="S2604" s="3">
        <v>-6.8176560818529648</v>
      </c>
      <c r="T2604" s="3">
        <v>-1385.4643711443059</v>
      </c>
      <c r="V2604">
        <v>48217</v>
      </c>
      <c r="W2604" s="2">
        <v>0.44578682081984333</v>
      </c>
      <c r="X2604" s="2">
        <v>1.0111131173303462E-2</v>
      </c>
      <c r="Y2604" s="2">
        <v>0.34328310959052838</v>
      </c>
      <c r="Z2604" s="2">
        <v>0.75447091329063376</v>
      </c>
      <c r="AA2604" s="2">
        <v>0.16704045564329728</v>
      </c>
      <c r="AB2604" s="2">
        <v>0.44799172777703578</v>
      </c>
      <c r="AC2604" s="2">
        <v>1.2919475874191419E-3</v>
      </c>
      <c r="AD2604" s="2">
        <v>0</v>
      </c>
      <c r="AE2604" s="2">
        <v>2.0039194014222394E-2</v>
      </c>
      <c r="AF2604">
        <v>139069.60701659179</v>
      </c>
      <c r="AG2604">
        <v>201.21697245758239</v>
      </c>
      <c r="AH2604">
        <v>37818.107346565717</v>
      </c>
      <c r="AI2604">
        <v>3841.9750901133066</v>
      </c>
      <c r="AJ2604">
        <v>1.5741858786445655</v>
      </c>
      <c r="AK2604">
        <v>134355.48709616071</v>
      </c>
      <c r="AL2604">
        <v>194.39931637572943</v>
      </c>
      <c r="AM2604">
        <v>36536.74998189394</v>
      </c>
      <c r="AN2604">
        <v>3737.8680836407839</v>
      </c>
      <c r="AO2604">
        <v>1.5215520600801204</v>
      </c>
      <c r="AP2604">
        <v>-4714.1199204310833</v>
      </c>
      <c r="AQ2604">
        <v>-6.8176560818529595</v>
      </c>
      <c r="AR2604">
        <v>-1281.3573646717778</v>
      </c>
      <c r="AS2604">
        <v>-104.1070064725227</v>
      </c>
      <c r="AT2604">
        <v>-5.2633818564445045E-2</v>
      </c>
      <c r="AU2604" s="3">
        <v>-599542.71723657544</v>
      </c>
      <c r="AV2604" s="3">
        <v>-21231.140800762591</v>
      </c>
      <c r="AW2604">
        <v>40286.145508736998</v>
      </c>
      <c r="AX2604">
        <v>7571378.1869120309</v>
      </c>
      <c r="AY2604">
        <v>1426.6219954407359</v>
      </c>
      <c r="AZ2604">
        <v>268119.33782313188</v>
      </c>
      <c r="BA2604">
        <v>37096.070393080001</v>
      </c>
      <c r="BB2604">
        <v>6971835.4696754552</v>
      </c>
      <c r="BC2604">
        <v>1313.65434193024</v>
      </c>
      <c r="BD2604">
        <v>246888.19702236931</v>
      </c>
      <c r="BE2604">
        <v>-3190.0751156569941</v>
      </c>
      <c r="BF2604">
        <v>-599542.71723657544</v>
      </c>
      <c r="BG2604">
        <v>-112.96765351049585</v>
      </c>
      <c r="BH2604">
        <v>-21231.140800762591</v>
      </c>
      <c r="BI2604">
        <v>0.66746830547867597</v>
      </c>
      <c r="BJ2604">
        <v>1.0443738690067474</v>
      </c>
      <c r="BK2604">
        <v>0.37690556352807147</v>
      </c>
      <c r="BL2604">
        <v>30.742876115225872</v>
      </c>
      <c r="BM2604">
        <v>18.910306205381243</v>
      </c>
      <c r="BN2604">
        <f t="shared" si="256"/>
        <v>-11.832569909844629</v>
      </c>
      <c r="BO2604">
        <v>0.56503609485985495</v>
      </c>
      <c r="BP2604">
        <v>4.5670699793860237E-3</v>
      </c>
      <c r="BQ2604">
        <v>0.19105886166772451</v>
      </c>
      <c r="BR2604">
        <v>0.39880952380952384</v>
      </c>
      <c r="BS2604">
        <v>0.17241379310344829</v>
      </c>
      <c r="BT2604">
        <v>0.16666666666666666</v>
      </c>
      <c r="BU2604">
        <v>0.33885881209704899</v>
      </c>
      <c r="BV2604">
        <v>0.75447091329063376</v>
      </c>
      <c r="BW2604">
        <v>0.17327848095777726</v>
      </c>
      <c r="BX2604">
        <v>0.44799172777703578</v>
      </c>
      <c r="BY2604">
        <f t="shared" si="257"/>
        <v>8.2914200725704476E-2</v>
      </c>
      <c r="BZ2604">
        <v>0</v>
      </c>
      <c r="CA2604">
        <f t="shared" si="258"/>
        <v>1.1442548852897418E-2</v>
      </c>
      <c r="CC2604">
        <v>8.2914200725704476E-2</v>
      </c>
      <c r="CD2604">
        <v>1.1442548852897418E-2</v>
      </c>
    </row>
    <row r="2605" spans="1:82" x14ac:dyDescent="0.3">
      <c r="A2605">
        <v>0</v>
      </c>
      <c r="B2605" t="s">
        <v>1532</v>
      </c>
      <c r="C2605" t="s">
        <v>1603</v>
      </c>
      <c r="D2605">
        <v>48219</v>
      </c>
      <c r="E2605" s="2">
        <f t="shared" si="262"/>
        <v>0.44675892336092776</v>
      </c>
      <c r="F2605" s="2" t="s">
        <v>1936</v>
      </c>
      <c r="G2605" s="3">
        <v>3328</v>
      </c>
      <c r="H2605" s="1">
        <v>0.56868130726583321</v>
      </c>
      <c r="I2605" s="1">
        <f t="shared" si="259"/>
        <v>-8.2483771370648942</v>
      </c>
      <c r="J2605" s="1">
        <v>2.6311069787000001</v>
      </c>
      <c r="K2605" s="1">
        <v>-69.686901448499995</v>
      </c>
      <c r="L2605" s="2">
        <v>0.11877186822200003</v>
      </c>
      <c r="M2605" s="2">
        <v>-3.1569626751356281E-3</v>
      </c>
      <c r="N2605" s="7">
        <v>0</v>
      </c>
      <c r="O2605" s="2">
        <v>7.1153168177715584E-4</v>
      </c>
      <c r="P2605" s="3">
        <v>-9190.9777507770013</v>
      </c>
      <c r="Q2605" s="3">
        <v>-325.47295982985594</v>
      </c>
      <c r="R2605" s="3">
        <v>-113025.30912993723</v>
      </c>
      <c r="S2605" s="3">
        <v>-163.52374938357616</v>
      </c>
      <c r="T2605" s="3">
        <v>-33919.629365541674</v>
      </c>
      <c r="V2605">
        <v>48219</v>
      </c>
      <c r="W2605" s="2">
        <v>0.401734744577599</v>
      </c>
      <c r="X2605" s="2">
        <v>1.5255840852405663E-2</v>
      </c>
      <c r="Y2605" s="2">
        <v>0.31469407094650437</v>
      </c>
      <c r="Z2605" s="2">
        <v>0.75032689271724773</v>
      </c>
      <c r="AA2605" s="2">
        <v>0.20086103219747681</v>
      </c>
      <c r="AB2605" s="2">
        <v>0.29317367421017965</v>
      </c>
      <c r="AC2605" s="2">
        <v>-3.1569626751356281E-3</v>
      </c>
      <c r="AD2605" s="2">
        <v>0</v>
      </c>
      <c r="AE2605" s="2">
        <v>7.1153168177715584E-4</v>
      </c>
      <c r="AF2605">
        <v>267281.68545886554</v>
      </c>
      <c r="AG2605">
        <v>386.70096015169798</v>
      </c>
      <c r="AH2605">
        <v>72679.248889503229</v>
      </c>
      <c r="AI2605">
        <v>7540.7246497411234</v>
      </c>
      <c r="AJ2605">
        <v>3.0199837105664815</v>
      </c>
      <c r="AK2605">
        <v>154256.37632892831</v>
      </c>
      <c r="AL2605">
        <v>223.17721076812182</v>
      </c>
      <c r="AM2605">
        <v>41945.466185339712</v>
      </c>
      <c r="AN2605">
        <v>4354.877988362965</v>
      </c>
      <c r="AO2605">
        <v>1.7430050328800892</v>
      </c>
      <c r="AP2605">
        <v>-113025.30912993723</v>
      </c>
      <c r="AQ2605">
        <v>-163.52374938357616</v>
      </c>
      <c r="AR2605">
        <v>-30733.782704163517</v>
      </c>
      <c r="AS2605">
        <v>-3185.8466613781584</v>
      </c>
      <c r="AT2605">
        <v>-1.2769786776863923</v>
      </c>
      <c r="AU2605" s="3">
        <v>-1727352.3584810295</v>
      </c>
      <c r="AV2605" s="3">
        <v>-61169.388070423127</v>
      </c>
      <c r="AW2605">
        <v>21818.440491296002</v>
      </c>
      <c r="AX2605">
        <v>4100557.7059341706</v>
      </c>
      <c r="AY2605">
        <v>772.63949474508797</v>
      </c>
      <c r="AZ2605">
        <v>145209.86664239183</v>
      </c>
      <c r="BA2605">
        <v>12627.462740519</v>
      </c>
      <c r="BB2605">
        <v>2373205.3474531411</v>
      </c>
      <c r="BC2605">
        <v>447.16653491523203</v>
      </c>
      <c r="BD2605">
        <v>84040.478571968706</v>
      </c>
      <c r="BE2605">
        <v>-9190.9777507770013</v>
      </c>
      <c r="BF2605">
        <v>-1727352.3584810295</v>
      </c>
      <c r="BG2605">
        <v>-325.47295982985594</v>
      </c>
      <c r="BH2605">
        <v>-61169.388070423127</v>
      </c>
      <c r="BI2605">
        <v>0.70632996792677538</v>
      </c>
      <c r="BJ2605">
        <v>1.2750112751926086</v>
      </c>
      <c r="BK2605">
        <v>0.56868130726583321</v>
      </c>
      <c r="BL2605">
        <v>17.070057748032401</v>
      </c>
      <c r="BM2605">
        <v>8.8216806109675066</v>
      </c>
      <c r="BN2605">
        <f t="shared" si="256"/>
        <v>-8.2483771370648942</v>
      </c>
      <c r="BO2605">
        <v>0.44675892336092776</v>
      </c>
      <c r="BP2605">
        <v>3.8213049305823883E-3</v>
      </c>
      <c r="BQ2605">
        <v>3.435599699435312E-2</v>
      </c>
      <c r="BR2605">
        <v>0.28688524590163933</v>
      </c>
      <c r="BS2605">
        <v>3.4482758620689655E-2</v>
      </c>
      <c r="BT2605">
        <v>0.16666666666666666</v>
      </c>
      <c r="BU2605">
        <v>0.23621540372804514</v>
      </c>
      <c r="BV2605">
        <v>0.75032689271724773</v>
      </c>
      <c r="BW2605">
        <v>0.20836206659489295</v>
      </c>
      <c r="BX2605">
        <v>0.29317367421017965</v>
      </c>
      <c r="BY2605">
        <f t="shared" si="257"/>
        <v>0.14207166613965685</v>
      </c>
      <c r="BZ2605">
        <v>0</v>
      </c>
      <c r="CA2605">
        <f t="shared" si="258"/>
        <v>6.1901677780670989E-4</v>
      </c>
      <c r="CC2605">
        <v>0.14207166613965685</v>
      </c>
      <c r="CD2605">
        <v>6.1901677780670989E-4</v>
      </c>
    </row>
    <row r="2606" spans="1:82" x14ac:dyDescent="0.3">
      <c r="A2606">
        <v>0</v>
      </c>
      <c r="B2606" t="s">
        <v>1532</v>
      </c>
      <c r="C2606" t="s">
        <v>1604</v>
      </c>
      <c r="D2606">
        <v>48221</v>
      </c>
      <c r="E2606" s="2">
        <f t="shared" si="262"/>
        <v>0.53490895461303789</v>
      </c>
      <c r="F2606" s="2" t="s">
        <v>1938</v>
      </c>
      <c r="G2606" s="3">
        <v>52571</v>
      </c>
      <c r="H2606" s="1">
        <v>20.107737643396966</v>
      </c>
      <c r="I2606" s="1">
        <f t="shared" si="259"/>
        <v>-13.774653421939611</v>
      </c>
      <c r="J2606" s="1">
        <v>2.6073918013499999</v>
      </c>
      <c r="K2606" s="1">
        <v>52.256736151799998</v>
      </c>
      <c r="L2606" s="2">
        <v>0.178512804513</v>
      </c>
      <c r="M2606" s="2">
        <v>1.7697757947783267E-2</v>
      </c>
      <c r="N2606" s="7">
        <v>0</v>
      </c>
      <c r="O2606" s="2">
        <v>3.6798655032264593E-2</v>
      </c>
      <c r="P2606" s="3">
        <v>211563.03833442004</v>
      </c>
      <c r="Q2606" s="3">
        <v>7491.9176331897615</v>
      </c>
      <c r="R2606" s="3">
        <v>413556.89064361039</v>
      </c>
      <c r="S2606" s="3">
        <v>598.44291862614421</v>
      </c>
      <c r="T2606" s="3">
        <v>124570.33488563471</v>
      </c>
      <c r="V2606">
        <v>48221</v>
      </c>
      <c r="W2606" s="2">
        <v>0.5923429798737665</v>
      </c>
      <c r="X2606" s="2">
        <v>0.53942417566785572</v>
      </c>
      <c r="Y2606" s="2">
        <v>0.38891549699845068</v>
      </c>
      <c r="Z2606" s="2">
        <v>0.74356390836301378</v>
      </c>
      <c r="AA2606" s="2">
        <v>0.15062144742478981</v>
      </c>
      <c r="AB2606" s="2">
        <v>0.44063679031147651</v>
      </c>
      <c r="AC2606" s="2">
        <v>1.7697757947783267E-2</v>
      </c>
      <c r="AD2606" s="2">
        <v>0</v>
      </c>
      <c r="AE2606" s="2">
        <v>3.6798655032264593E-2</v>
      </c>
      <c r="AF2606">
        <v>796656.80419882224</v>
      </c>
      <c r="AG2606">
        <v>1152.7139004862795</v>
      </c>
      <c r="AH2606">
        <v>216649.01074713434</v>
      </c>
      <c r="AI2606">
        <v>22442.085291702741</v>
      </c>
      <c r="AJ2606">
        <v>9.0287888238617136</v>
      </c>
      <c r="AK2606">
        <v>1210213.6948424326</v>
      </c>
      <c r="AL2606">
        <v>1751.1568191124238</v>
      </c>
      <c r="AM2606">
        <v>329124.50553754799</v>
      </c>
      <c r="AN2606">
        <v>34536.925386923795</v>
      </c>
      <c r="AO2606">
        <v>13.727771346789146</v>
      </c>
      <c r="AP2606">
        <v>413556.89064361039</v>
      </c>
      <c r="AQ2606">
        <v>598.44291862614432</v>
      </c>
      <c r="AR2606">
        <v>112475.49479041365</v>
      </c>
      <c r="AS2606">
        <v>12094.840095221054</v>
      </c>
      <c r="AT2606">
        <v>4.698982522927432</v>
      </c>
      <c r="AU2606" s="3">
        <v>39761157.424570903</v>
      </c>
      <c r="AV2606" s="3">
        <v>1408030.9999816837</v>
      </c>
      <c r="AW2606">
        <v>271590.45072199998</v>
      </c>
      <c r="AX2606">
        <v>51042709.308692679</v>
      </c>
      <c r="AY2606">
        <v>9617.6217868159983</v>
      </c>
      <c r="AZ2606">
        <v>1807535.8386141986</v>
      </c>
      <c r="BA2606">
        <v>483153.48905642005</v>
      </c>
      <c r="BB2606">
        <v>90803866.733263582</v>
      </c>
      <c r="BC2606">
        <v>17109.53942000576</v>
      </c>
      <c r="BD2606">
        <v>3215566.8385958825</v>
      </c>
      <c r="BE2606">
        <v>211563.03833442004</v>
      </c>
      <c r="BF2606">
        <v>39761157.424570903</v>
      </c>
      <c r="BG2606">
        <v>7491.9176331897615</v>
      </c>
      <c r="BH2606">
        <v>1408030.9999816837</v>
      </c>
      <c r="BI2606">
        <v>9.4196597970046287</v>
      </c>
      <c r="BJ2606">
        <v>29.527397440401593</v>
      </c>
      <c r="BK2606">
        <v>20.107737643396966</v>
      </c>
      <c r="BL2606">
        <v>33.139803585805744</v>
      </c>
      <c r="BM2606">
        <v>19.365150163866133</v>
      </c>
      <c r="BN2606">
        <f t="shared" si="256"/>
        <v>-13.774653421939611</v>
      </c>
      <c r="BO2606">
        <v>0.53490895461303789</v>
      </c>
      <c r="BP2606">
        <v>6.1016306154510584E-2</v>
      </c>
      <c r="BQ2606">
        <v>0.14563083739526847</v>
      </c>
      <c r="BR2606">
        <v>0.14880952380952381</v>
      </c>
      <c r="BS2606">
        <v>0.17241379310344829</v>
      </c>
      <c r="BT2606">
        <v>0.16666666666666666</v>
      </c>
      <c r="BU2606">
        <v>0.39447581811653099</v>
      </c>
      <c r="BV2606">
        <v>0.74356390836301378</v>
      </c>
      <c r="BW2606">
        <v>0.15624631475600603</v>
      </c>
      <c r="BX2606">
        <v>0.44063679031147651</v>
      </c>
      <c r="BY2606">
        <f t="shared" si="257"/>
        <v>0.1988955376153354</v>
      </c>
      <c r="BZ2606">
        <v>0</v>
      </c>
      <c r="CA2606">
        <f t="shared" si="258"/>
        <v>2.1621882638436115E-2</v>
      </c>
      <c r="CC2606">
        <v>0.1988955376153354</v>
      </c>
      <c r="CD2606">
        <v>2.1621882638436115E-2</v>
      </c>
    </row>
    <row r="2607" spans="1:82" x14ac:dyDescent="0.3">
      <c r="A2607">
        <v>0</v>
      </c>
      <c r="B2607" t="s">
        <v>1532</v>
      </c>
      <c r="C2607" t="s">
        <v>705</v>
      </c>
      <c r="D2607">
        <v>48223</v>
      </c>
      <c r="E2607" s="2">
        <f t="shared" si="262"/>
        <v>0.55827612676064553</v>
      </c>
      <c r="F2607" s="2" t="s">
        <v>1938</v>
      </c>
      <c r="G2607" s="3">
        <v>6006</v>
      </c>
      <c r="H2607" s="1">
        <v>1.8832921502843487</v>
      </c>
      <c r="I2607" s="1">
        <f t="shared" si="259"/>
        <v>-10.991235594296398</v>
      </c>
      <c r="J2607" s="1">
        <v>2.63543245952</v>
      </c>
      <c r="K2607" s="1">
        <v>90.802131352200007</v>
      </c>
      <c r="L2607" s="2">
        <v>0.21965925809800002</v>
      </c>
      <c r="M2607" s="2">
        <v>1.4002993661601344E-3</v>
      </c>
      <c r="N2607" s="7">
        <v>0</v>
      </c>
      <c r="O2607" s="2">
        <v>3.8063844695613781E-2</v>
      </c>
      <c r="P2607" s="3">
        <v>42736.564591638999</v>
      </c>
      <c r="Q2607" s="3">
        <v>1513.3967840825915</v>
      </c>
      <c r="R2607" s="3">
        <v>292224.10612179083</v>
      </c>
      <c r="S2607" s="3">
        <v>422.78560423690448</v>
      </c>
      <c r="T2607" s="3">
        <v>92744.323867679544</v>
      </c>
      <c r="V2607">
        <v>48223</v>
      </c>
      <c r="W2607" s="2">
        <v>0.49780881864608878</v>
      </c>
      <c r="X2607" s="2">
        <v>5.0522506993345422E-2</v>
      </c>
      <c r="Y2607" s="2">
        <v>0.30230376307500206</v>
      </c>
      <c r="Z2607" s="2">
        <v>0.75156041328841894</v>
      </c>
      <c r="AA2607" s="2">
        <v>0.26172220962661769</v>
      </c>
      <c r="AB2607" s="2">
        <v>0.54220172449004522</v>
      </c>
      <c r="AC2607" s="2">
        <v>1.4002993661601344E-3</v>
      </c>
      <c r="AD2607" s="2">
        <v>0</v>
      </c>
      <c r="AE2607" s="2">
        <v>3.8063844695613781E-2</v>
      </c>
      <c r="AF2607">
        <v>526496.1410142302</v>
      </c>
      <c r="AG2607">
        <v>761.66620044945091</v>
      </c>
      <c r="AH2607">
        <v>143152.80554636303</v>
      </c>
      <c r="AI2607">
        <v>23030.96711606214</v>
      </c>
      <c r="AJ2607">
        <v>5.9338125221317464</v>
      </c>
      <c r="AK2607">
        <v>818720.24713602103</v>
      </c>
      <c r="AL2607">
        <v>1184.4518046863554</v>
      </c>
      <c r="AM2607">
        <v>222614.05163475877</v>
      </c>
      <c r="AN2607">
        <v>36314.044895345934</v>
      </c>
      <c r="AO2607">
        <v>9.2351855564098937</v>
      </c>
      <c r="AP2607">
        <v>292224.10612179083</v>
      </c>
      <c r="AQ2607">
        <v>422.78560423690453</v>
      </c>
      <c r="AR2607">
        <v>79461.246088395739</v>
      </c>
      <c r="AS2607">
        <v>13283.077779283794</v>
      </c>
      <c r="AT2607">
        <v>3.3013730342781473</v>
      </c>
      <c r="AU2607" s="3">
        <v>8031909.9493526332</v>
      </c>
      <c r="AV2607" s="3">
        <v>284427.79160048225</v>
      </c>
      <c r="AW2607">
        <v>68646.541287571003</v>
      </c>
      <c r="AX2607">
        <v>12901430.969586095</v>
      </c>
      <c r="AY2607">
        <v>2430.9266740482881</v>
      </c>
      <c r="AZ2607">
        <v>456868.35912063526</v>
      </c>
      <c r="BA2607">
        <v>111383.10587920999</v>
      </c>
      <c r="BB2607">
        <v>20933340.918938726</v>
      </c>
      <c r="BC2607">
        <v>3944.3234581308798</v>
      </c>
      <c r="BD2607">
        <v>741296.1507211175</v>
      </c>
      <c r="BE2607">
        <v>42736.564591638999</v>
      </c>
      <c r="BF2607">
        <v>8031909.9493526332</v>
      </c>
      <c r="BG2607">
        <v>1513.3967840825915</v>
      </c>
      <c r="BH2607">
        <v>284427.79160048225</v>
      </c>
      <c r="BI2607">
        <v>1.307621267156146</v>
      </c>
      <c r="BJ2607">
        <v>3.1909134174404947</v>
      </c>
      <c r="BK2607">
        <v>1.8832921502843487</v>
      </c>
      <c r="BL2607">
        <v>33.24703213048258</v>
      </c>
      <c r="BM2607">
        <v>22.255796536186182</v>
      </c>
      <c r="BN2607">
        <f t="shared" si="256"/>
        <v>-10.991235594296398</v>
      </c>
      <c r="BO2607">
        <v>0.55827612676064553</v>
      </c>
      <c r="BP2607">
        <v>8.8401952736256607E-3</v>
      </c>
      <c r="BQ2607">
        <v>0.17931839668953603</v>
      </c>
      <c r="BR2607">
        <v>0.19642857142857142</v>
      </c>
      <c r="BS2607">
        <v>0.17241379310344829</v>
      </c>
      <c r="BT2607">
        <v>0.22222222222222221</v>
      </c>
      <c r="BU2607">
        <v>0.31476484528211718</v>
      </c>
      <c r="BV2607">
        <v>0.75156041328841894</v>
      </c>
      <c r="BW2607">
        <v>0.27149606807740423</v>
      </c>
      <c r="BX2607">
        <v>0.54220172449004522</v>
      </c>
      <c r="BY2607">
        <f t="shared" si="257"/>
        <v>3.6489243019176713E-2</v>
      </c>
      <c r="BZ2607">
        <v>0</v>
      </c>
      <c r="CA2607">
        <f t="shared" si="258"/>
        <v>1.7589894684617816E-2</v>
      </c>
      <c r="CC2607">
        <v>3.6489243019176713E-2</v>
      </c>
      <c r="CD2607">
        <v>1.7589894684617816E-2</v>
      </c>
    </row>
    <row r="2608" spans="1:82" x14ac:dyDescent="0.3">
      <c r="A2608">
        <v>0</v>
      </c>
      <c r="B2608" t="s">
        <v>1532</v>
      </c>
      <c r="C2608" t="s">
        <v>39</v>
      </c>
      <c r="D2608">
        <v>48225</v>
      </c>
      <c r="E2608" s="2">
        <f t="shared" si="262"/>
        <v>0.5341004924658912</v>
      </c>
      <c r="F2608" s="2" t="s">
        <v>1937</v>
      </c>
      <c r="G2608" s="3">
        <v>1990</v>
      </c>
      <c r="H2608" s="1">
        <v>0.37641494710343487</v>
      </c>
      <c r="I2608" s="1">
        <f t="shared" si="259"/>
        <v>-15.126141041375149</v>
      </c>
      <c r="J2608" s="1">
        <v>2.8524998575099998</v>
      </c>
      <c r="K2608" s="1">
        <v>7.8152676554999996</v>
      </c>
      <c r="L2608" s="2">
        <v>0.20661271593699992</v>
      </c>
      <c r="M2608" s="2">
        <v>4.2998859994910121E-6</v>
      </c>
      <c r="N2608" s="7">
        <v>0</v>
      </c>
      <c r="O2608" s="2">
        <v>4.0558548976835272E-2</v>
      </c>
      <c r="P2608" s="3">
        <v>906.81403338299697</v>
      </c>
      <c r="Q2608" s="3">
        <v>32.112301374623961</v>
      </c>
      <c r="R2608" s="3">
        <v>49131.681675311731</v>
      </c>
      <c r="S2608" s="3">
        <v>71.075980954907621</v>
      </c>
      <c r="T2608" s="3">
        <v>14038.912345807752</v>
      </c>
      <c r="V2608">
        <v>48225</v>
      </c>
      <c r="W2608" s="2">
        <v>0.46359816134961357</v>
      </c>
      <c r="X2608" s="2">
        <v>1.0097969555367015E-2</v>
      </c>
      <c r="Y2608" s="2">
        <v>0.41727116888625193</v>
      </c>
      <c r="Z2608" s="2">
        <v>0.81346268771609265</v>
      </c>
      <c r="AA2608" s="2">
        <v>2.2526223659741641E-2</v>
      </c>
      <c r="AB2608" s="2">
        <v>0.50999794797009379</v>
      </c>
      <c r="AC2608" s="2">
        <v>4.2998859994910121E-6</v>
      </c>
      <c r="AD2608" s="2">
        <v>0</v>
      </c>
      <c r="AE2608" s="2">
        <v>4.0558548976835272E-2</v>
      </c>
      <c r="AF2608">
        <v>242765.38067692754</v>
      </c>
      <c r="AG2608">
        <v>351.19531136446955</v>
      </c>
      <c r="AH2608">
        <v>66006.0720652772</v>
      </c>
      <c r="AI2608">
        <v>3364.5018183222078</v>
      </c>
      <c r="AJ2608">
        <v>2.7346322566579899</v>
      </c>
      <c r="AK2608">
        <v>291897.06235223927</v>
      </c>
      <c r="AL2608">
        <v>422.27129231937721</v>
      </c>
      <c r="AM2608">
        <v>79364.582754934818</v>
      </c>
      <c r="AN2608">
        <v>4044.9034744723322</v>
      </c>
      <c r="AO2608">
        <v>3.2880487774693026</v>
      </c>
      <c r="AP2608">
        <v>49131.681675311731</v>
      </c>
      <c r="AQ2608">
        <v>71.075980954907664</v>
      </c>
      <c r="AR2608">
        <v>13358.510689657618</v>
      </c>
      <c r="AS2608">
        <v>680.40165615012438</v>
      </c>
      <c r="AT2608">
        <v>0.55341652081131265</v>
      </c>
      <c r="AU2608" s="3">
        <v>170426.62943400044</v>
      </c>
      <c r="AV2608" s="3">
        <v>6035.1859203468275</v>
      </c>
      <c r="AW2608">
        <v>39817.551428377999</v>
      </c>
      <c r="AX2608">
        <v>7483310.6154493615</v>
      </c>
      <c r="AY2608">
        <v>1410.028037057984</v>
      </c>
      <c r="AZ2608">
        <v>265000.66928467748</v>
      </c>
      <c r="BA2608">
        <v>40724.365461760994</v>
      </c>
      <c r="BB2608">
        <v>7653737.2448833613</v>
      </c>
      <c r="BC2608">
        <v>1442.1403384326079</v>
      </c>
      <c r="BD2608">
        <v>271035.8552050243</v>
      </c>
      <c r="BE2608">
        <v>906.81403338299697</v>
      </c>
      <c r="BF2608">
        <v>170426.62943400044</v>
      </c>
      <c r="BG2608">
        <v>32.112301374623961</v>
      </c>
      <c r="BH2608">
        <v>6035.1859203468275</v>
      </c>
      <c r="BI2608">
        <v>0.45998258310189949</v>
      </c>
      <c r="BJ2608">
        <v>0.83639753020533436</v>
      </c>
      <c r="BK2608">
        <v>0.37641494710343487</v>
      </c>
      <c r="BL2608">
        <v>35.146618853897067</v>
      </c>
      <c r="BM2608">
        <v>20.020477812521918</v>
      </c>
      <c r="BN2608">
        <f t="shared" si="256"/>
        <v>-15.126141041375149</v>
      </c>
      <c r="BO2608">
        <v>0.5341004924658912</v>
      </c>
      <c r="BP2608">
        <v>2.9750563254007734E-3</v>
      </c>
      <c r="BQ2608">
        <v>0.31419359192758139</v>
      </c>
      <c r="BR2608">
        <v>0.14285714285714285</v>
      </c>
      <c r="BS2608">
        <v>0.10344827586206896</v>
      </c>
      <c r="BT2608">
        <v>0.22222222222222221</v>
      </c>
      <c r="BU2608">
        <v>0.43317945500818988</v>
      </c>
      <c r="BV2608">
        <v>0.81346268771609265</v>
      </c>
      <c r="BW2608">
        <v>2.3367451929192574E-2</v>
      </c>
      <c r="BX2608">
        <v>0.50999794797009379</v>
      </c>
      <c r="BY2608">
        <f t="shared" si="257"/>
        <v>2.266105973789098E-3</v>
      </c>
      <c r="BZ2608">
        <v>0</v>
      </c>
      <c r="CA2608">
        <f t="shared" si="258"/>
        <v>1.9969265153830348E-2</v>
      </c>
      <c r="CC2608">
        <v>2.266105973789098E-3</v>
      </c>
      <c r="CD2608">
        <v>1.9969265153830348E-2</v>
      </c>
    </row>
    <row r="2609" spans="1:82" x14ac:dyDescent="0.3">
      <c r="A2609">
        <v>0</v>
      </c>
      <c r="B2609" t="s">
        <v>1532</v>
      </c>
      <c r="C2609" t="s">
        <v>113</v>
      </c>
      <c r="D2609">
        <v>48227</v>
      </c>
      <c r="E2609" s="2">
        <f t="shared" si="262"/>
        <v>0.40291881733030882</v>
      </c>
      <c r="F2609" s="2" t="s">
        <v>1935</v>
      </c>
      <c r="G2609" s="3">
        <v>658</v>
      </c>
      <c r="H2609" s="1">
        <v>2.7104191253306844</v>
      </c>
      <c r="I2609" s="1">
        <f t="shared" si="259"/>
        <v>-6.7638378235939154</v>
      </c>
      <c r="J2609" s="1">
        <v>2.6674999330200002</v>
      </c>
      <c r="K2609" s="1">
        <v>-5.6727681147000002</v>
      </c>
      <c r="L2609" s="2">
        <v>0.11399475588199998</v>
      </c>
      <c r="M2609" s="2">
        <v>-2.6198266560314705E-4</v>
      </c>
      <c r="N2609" s="7">
        <v>0</v>
      </c>
      <c r="O2609" s="2">
        <v>1.4119227687932034E-2</v>
      </c>
      <c r="P2609" s="3">
        <v>44504.746425597004</v>
      </c>
      <c r="Q2609" s="3">
        <v>1576.0120346708161</v>
      </c>
      <c r="R2609" s="3">
        <v>219890.27687610465</v>
      </c>
      <c r="S2609" s="3">
        <v>318.15145564060691</v>
      </c>
      <c r="T2609" s="3">
        <v>60490.753196065343</v>
      </c>
      <c r="V2609">
        <v>48227</v>
      </c>
      <c r="W2609" s="2">
        <v>0.35102039747564573</v>
      </c>
      <c r="X2609" s="2">
        <v>7.2711591344837942E-2</v>
      </c>
      <c r="Y2609" s="2">
        <v>0.22842935056489305</v>
      </c>
      <c r="Z2609" s="2">
        <v>0.76070526674490446</v>
      </c>
      <c r="AA2609" s="2">
        <v>1.6350821104847715E-2</v>
      </c>
      <c r="AB2609" s="2">
        <v>0.28138196294219786</v>
      </c>
      <c r="AC2609" s="2">
        <v>-2.6198266560314705E-4</v>
      </c>
      <c r="AD2609" s="2">
        <v>0</v>
      </c>
      <c r="AE2609" s="2">
        <v>1.4119227687932034E-2</v>
      </c>
      <c r="AF2609">
        <v>511865.13403997442</v>
      </c>
      <c r="AG2609">
        <v>740.56175150029389</v>
      </c>
      <c r="AH2609">
        <v>139186.2896699869</v>
      </c>
      <c r="AI2609">
        <v>1597.345138144462</v>
      </c>
      <c r="AJ2609">
        <v>5.7833752235528593</v>
      </c>
      <c r="AK2609">
        <v>731755.41091607907</v>
      </c>
      <c r="AL2609">
        <v>1058.7132071409007</v>
      </c>
      <c r="AM2609">
        <v>198981.87129975721</v>
      </c>
      <c r="AN2609">
        <v>2292.5167044394861</v>
      </c>
      <c r="AO2609">
        <v>8.2716329194556408</v>
      </c>
      <c r="AP2609">
        <v>219890.27687610465</v>
      </c>
      <c r="AQ2609">
        <v>318.15145564060686</v>
      </c>
      <c r="AR2609">
        <v>59795.581629770313</v>
      </c>
      <c r="AS2609">
        <v>695.17156629502415</v>
      </c>
      <c r="AT2609">
        <v>2.4882576959027816</v>
      </c>
      <c r="AU2609" s="3">
        <v>8364222.0432267012</v>
      </c>
      <c r="AV2609" s="3">
        <v>296195.70179603319</v>
      </c>
      <c r="AW2609">
        <v>66416.588649502999</v>
      </c>
      <c r="AX2609">
        <v>12482333.670787593</v>
      </c>
      <c r="AY2609">
        <v>2351.9590924619838</v>
      </c>
      <c r="AZ2609">
        <v>442027.1918373052</v>
      </c>
      <c r="BA2609">
        <v>110921.33507510001</v>
      </c>
      <c r="BB2609">
        <v>20846555.714014295</v>
      </c>
      <c r="BC2609">
        <v>3927.9711271327997</v>
      </c>
      <c r="BD2609">
        <v>738222.89363333839</v>
      </c>
      <c r="BE2609">
        <v>44504.746425597004</v>
      </c>
      <c r="BF2609">
        <v>8364222.0432267012</v>
      </c>
      <c r="BG2609">
        <v>1576.0120346708161</v>
      </c>
      <c r="BH2609">
        <v>296195.70179603319</v>
      </c>
      <c r="BI2609">
        <v>1.6316102582076268</v>
      </c>
      <c r="BJ2609">
        <v>4.3420293835383115</v>
      </c>
      <c r="BK2609">
        <v>2.7104191253306844</v>
      </c>
      <c r="BL2609">
        <v>22.603133044104869</v>
      </c>
      <c r="BM2609">
        <v>15.839295220510953</v>
      </c>
      <c r="BN2609">
        <f t="shared" si="256"/>
        <v>-6.7638378235939154</v>
      </c>
      <c r="BO2609">
        <v>0.40291881733030882</v>
      </c>
      <c r="BP2609">
        <v>7.9609483072954033E-3</v>
      </c>
      <c r="BQ2609">
        <v>6.5683431771575082E-2</v>
      </c>
      <c r="BR2609">
        <v>0.16071428571428573</v>
      </c>
      <c r="BS2609">
        <v>0.20689655172413793</v>
      </c>
      <c r="BT2609">
        <v>0.16666666666666666</v>
      </c>
      <c r="BU2609">
        <v>0.19370145856592019</v>
      </c>
      <c r="BV2609">
        <v>0.76070526674490446</v>
      </c>
      <c r="BW2609">
        <v>1.69614326813773E-2</v>
      </c>
      <c r="BX2609">
        <v>0.28138196294219786</v>
      </c>
      <c r="BY2609">
        <f t="shared" si="257"/>
        <v>7.0743665659709937E-2</v>
      </c>
      <c r="BZ2609">
        <v>0</v>
      </c>
      <c r="CA2609">
        <f t="shared" si="258"/>
        <v>1.2965184542597392E-2</v>
      </c>
      <c r="CC2609">
        <v>7.0743665659709937E-2</v>
      </c>
      <c r="CD2609">
        <v>1.2965184542597392E-2</v>
      </c>
    </row>
    <row r="2610" spans="1:82" x14ac:dyDescent="0.3">
      <c r="A2610">
        <v>1</v>
      </c>
      <c r="B2610" t="s">
        <v>1532</v>
      </c>
      <c r="C2610" t="s">
        <v>1605</v>
      </c>
      <c r="D2610">
        <v>48229</v>
      </c>
      <c r="E2610" s="2">
        <v>0</v>
      </c>
      <c r="F2610" s="2" t="s">
        <v>1954</v>
      </c>
      <c r="G2610" s="3">
        <v>-999</v>
      </c>
      <c r="H2610" s="1">
        <v>0.37525440584885705</v>
      </c>
      <c r="I2610" s="1">
        <f t="shared" si="259"/>
        <v>-999</v>
      </c>
      <c r="J2610" s="1">
        <v>-999</v>
      </c>
      <c r="K2610" s="1">
        <v>-999</v>
      </c>
      <c r="L2610" s="2">
        <v>-999</v>
      </c>
      <c r="M2610" s="2">
        <v>-999</v>
      </c>
      <c r="N2610" s="7">
        <v>-999</v>
      </c>
      <c r="O2610" s="2">
        <v>-999</v>
      </c>
      <c r="P2610" s="3">
        <v>-999</v>
      </c>
      <c r="Q2610" s="3">
        <v>-999</v>
      </c>
      <c r="R2610" s="3">
        <v>-999</v>
      </c>
      <c r="S2610" s="3">
        <v>-999</v>
      </c>
      <c r="T2610" s="3">
        <v>-999</v>
      </c>
      <c r="V2610">
        <v>48229</v>
      </c>
      <c r="W2610" s="2">
        <v>-999</v>
      </c>
      <c r="X2610" s="2">
        <v>1.0066836067319703E-2</v>
      </c>
      <c r="Y2610" s="2">
        <v>-999</v>
      </c>
      <c r="Z2610" s="2">
        <v>-999</v>
      </c>
      <c r="AA2610" s="2">
        <v>-999</v>
      </c>
      <c r="AB2610" s="2">
        <v>-999</v>
      </c>
      <c r="AC2610" s="2">
        <v>-999</v>
      </c>
      <c r="AD2610" s="2">
        <v>-999</v>
      </c>
      <c r="AE2610" s="2">
        <v>-999</v>
      </c>
      <c r="AF2610" s="2">
        <v>-999</v>
      </c>
      <c r="AG2610" s="2">
        <v>-999</v>
      </c>
      <c r="AH2610" s="2">
        <v>-999</v>
      </c>
      <c r="AI2610" s="2">
        <v>-999</v>
      </c>
      <c r="AJ2610" s="2">
        <v>-999</v>
      </c>
      <c r="AK2610" s="2">
        <v>-999</v>
      </c>
      <c r="AL2610" s="2">
        <v>-999</v>
      </c>
      <c r="AM2610" s="2">
        <v>-999</v>
      </c>
      <c r="AN2610" s="2">
        <v>-999</v>
      </c>
      <c r="AO2610" s="2">
        <v>-999</v>
      </c>
      <c r="AP2610" s="2">
        <v>-999</v>
      </c>
      <c r="AQ2610" s="2">
        <v>-999</v>
      </c>
      <c r="AR2610" s="2">
        <v>-999</v>
      </c>
      <c r="AS2610" s="2">
        <v>-999</v>
      </c>
      <c r="AT2610" s="2">
        <v>-999</v>
      </c>
      <c r="AU2610" s="2">
        <v>-999</v>
      </c>
      <c r="AV2610" s="2">
        <v>-999</v>
      </c>
      <c r="AW2610" s="2">
        <v>-999</v>
      </c>
      <c r="AX2610" s="2">
        <v>-999</v>
      </c>
      <c r="AY2610" s="2">
        <v>-999</v>
      </c>
      <c r="AZ2610" s="2">
        <v>-999</v>
      </c>
      <c r="BA2610" s="2">
        <v>-999</v>
      </c>
      <c r="BB2610" s="2">
        <v>-999</v>
      </c>
      <c r="BC2610" s="2">
        <v>-999</v>
      </c>
      <c r="BD2610" s="2">
        <v>-999</v>
      </c>
      <c r="BE2610" s="2">
        <v>-999</v>
      </c>
      <c r="BF2610" s="2">
        <v>-999</v>
      </c>
      <c r="BG2610" s="2">
        <v>-999</v>
      </c>
      <c r="BH2610" s="2">
        <v>-999</v>
      </c>
      <c r="BI2610">
        <v>0</v>
      </c>
      <c r="BJ2610">
        <v>0.37525440584885705</v>
      </c>
      <c r="BK2610">
        <v>0.37525440584885705</v>
      </c>
      <c r="BL2610">
        <v>-999</v>
      </c>
      <c r="BM2610">
        <v>7.5307643004606559</v>
      </c>
      <c r="BN2610">
        <f t="shared" si="256"/>
        <v>-999</v>
      </c>
      <c r="BO2610" t="s">
        <v>3748</v>
      </c>
      <c r="BP2610" t="s">
        <v>3748</v>
      </c>
      <c r="BQ2610">
        <v>1.9351472106707047E-2</v>
      </c>
      <c r="BR2610">
        <v>1.6233766233766232E-2</v>
      </c>
      <c r="BS2610">
        <v>3.4482758620689655E-2</v>
      </c>
      <c r="BT2610">
        <v>0.16666666666666666</v>
      </c>
      <c r="BU2610" t="s">
        <v>3748</v>
      </c>
      <c r="BY2610">
        <f t="shared" si="257"/>
        <v>-999</v>
      </c>
      <c r="CA2610">
        <f t="shared" si="258"/>
        <v>-999</v>
      </c>
    </row>
    <row r="2611" spans="1:82" x14ac:dyDescent="0.3">
      <c r="A2611">
        <v>0</v>
      </c>
      <c r="B2611" t="s">
        <v>1532</v>
      </c>
      <c r="C2611" t="s">
        <v>1606</v>
      </c>
      <c r="D2611">
        <v>48231</v>
      </c>
      <c r="E2611" s="2">
        <f>BO2611</f>
        <v>0.54311405210337838</v>
      </c>
      <c r="F2611" s="2" t="s">
        <v>1938</v>
      </c>
      <c r="G2611" s="3">
        <v>19177</v>
      </c>
      <c r="H2611" s="1">
        <v>9.3046225574223058</v>
      </c>
      <c r="I2611" s="1">
        <f t="shared" si="259"/>
        <v>-7.9638053351191012</v>
      </c>
      <c r="J2611" s="1">
        <v>2.6639595029700001</v>
      </c>
      <c r="K2611" s="1">
        <v>63.447187169199999</v>
      </c>
      <c r="L2611" s="2">
        <v>0.21229963780100003</v>
      </c>
      <c r="M2611" s="2">
        <v>7.6761739421395735E-3</v>
      </c>
      <c r="N2611" s="7">
        <v>0</v>
      </c>
      <c r="O2611" s="2">
        <v>3.8670205116746167E-2</v>
      </c>
      <c r="P2611" s="3">
        <v>340219.41771498002</v>
      </c>
      <c r="Q2611" s="3">
        <v>12047.926116013439</v>
      </c>
      <c r="R2611" s="3">
        <v>772043.628252208</v>
      </c>
      <c r="S2611" s="3">
        <v>1117.063940367274</v>
      </c>
      <c r="T2611" s="3">
        <v>239171.51243729529</v>
      </c>
      <c r="V2611">
        <v>48231</v>
      </c>
      <c r="W2611" s="2">
        <v>0.50720600863180809</v>
      </c>
      <c r="X2611" s="2">
        <v>0.24961228567582094</v>
      </c>
      <c r="Y2611" s="2">
        <v>0.2219773311098342</v>
      </c>
      <c r="Z2611" s="2">
        <v>0.75969562331352569</v>
      </c>
      <c r="AA2611" s="2">
        <v>0.18287608201736646</v>
      </c>
      <c r="AB2611" s="2">
        <v>0.52403541157804845</v>
      </c>
      <c r="AC2611" s="2">
        <v>7.6761739421395735E-3</v>
      </c>
      <c r="AD2611" s="2">
        <v>0</v>
      </c>
      <c r="AE2611" s="2">
        <v>3.8670205116746167E-2</v>
      </c>
      <c r="AF2611">
        <v>687155.34937151894</v>
      </c>
      <c r="AG2611">
        <v>994.14130726066628</v>
      </c>
      <c r="AH2611">
        <v>186845.78252246891</v>
      </c>
      <c r="AI2611">
        <v>24856.290917988812</v>
      </c>
      <c r="AJ2611">
        <v>7.7571962239027181</v>
      </c>
      <c r="AK2611">
        <v>1459198.9776237269</v>
      </c>
      <c r="AL2611">
        <v>2111.2052476279405</v>
      </c>
      <c r="AM2611">
        <v>396794.49357711308</v>
      </c>
      <c r="AN2611">
        <v>54079.092300639859</v>
      </c>
      <c r="AO2611">
        <v>16.498565822444267</v>
      </c>
      <c r="AP2611">
        <v>772043.628252208</v>
      </c>
      <c r="AQ2611">
        <v>1117.0639403672742</v>
      </c>
      <c r="AR2611">
        <v>209948.71105464417</v>
      </c>
      <c r="AS2611">
        <v>29222.801382651047</v>
      </c>
      <c r="AT2611">
        <v>8.7413695985415494</v>
      </c>
      <c r="AU2611" s="3">
        <v>63940837.365353346</v>
      </c>
      <c r="AV2611" s="3">
        <v>2264287.2342435657</v>
      </c>
      <c r="AW2611">
        <v>171321.28434499999</v>
      </c>
      <c r="AX2611">
        <v>32198122.1797993</v>
      </c>
      <c r="AY2611">
        <v>6066.8676401600005</v>
      </c>
      <c r="AZ2611">
        <v>1140207.1042916705</v>
      </c>
      <c r="BA2611">
        <v>511540.70205998002</v>
      </c>
      <c r="BB2611">
        <v>96138959.545152649</v>
      </c>
      <c r="BC2611">
        <v>18114.79375617344</v>
      </c>
      <c r="BD2611">
        <v>3404494.3385352362</v>
      </c>
      <c r="BE2611">
        <v>340219.41771498002</v>
      </c>
      <c r="BF2611">
        <v>63940837.365353346</v>
      </c>
      <c r="BG2611">
        <v>12047.926116013439</v>
      </c>
      <c r="BH2611">
        <v>2264287.2342435657</v>
      </c>
      <c r="BI2611">
        <v>3.0765757566445009</v>
      </c>
      <c r="BJ2611">
        <v>12.381198314066808</v>
      </c>
      <c r="BK2611">
        <v>9.3046225574223058</v>
      </c>
      <c r="BL2611">
        <v>31.70032641690775</v>
      </c>
      <c r="BM2611">
        <v>23.736521081788649</v>
      </c>
      <c r="BN2611">
        <f t="shared" si="256"/>
        <v>-7.9638053351191012</v>
      </c>
      <c r="BO2611">
        <v>0.54311405210337838</v>
      </c>
      <c r="BP2611">
        <v>2.0234360317369027E-2</v>
      </c>
      <c r="BQ2611">
        <v>0.16589361916488718</v>
      </c>
      <c r="BR2611">
        <v>0.29761904761904762</v>
      </c>
      <c r="BS2611">
        <v>0.17241379310344829</v>
      </c>
      <c r="BT2611">
        <v>0.16666666666666666</v>
      </c>
      <c r="BU2611">
        <v>0.22806589237942096</v>
      </c>
      <c r="BV2611">
        <v>0.75969562331352569</v>
      </c>
      <c r="BW2611">
        <v>0.18970547927112705</v>
      </c>
      <c r="BX2611">
        <v>0.52403541157804845</v>
      </c>
      <c r="BY2611">
        <f t="shared" si="257"/>
        <v>0.10678510655673289</v>
      </c>
      <c r="BZ2611">
        <v>0</v>
      </c>
      <c r="CA2611">
        <f t="shared" si="258"/>
        <v>1.8645311618772305E-2</v>
      </c>
      <c r="CC2611">
        <v>0.10678510655673289</v>
      </c>
      <c r="CD2611">
        <v>1.8645311618772305E-2</v>
      </c>
    </row>
    <row r="2612" spans="1:82" x14ac:dyDescent="0.3">
      <c r="A2612">
        <v>0</v>
      </c>
      <c r="B2612" t="s">
        <v>1532</v>
      </c>
      <c r="C2612" t="s">
        <v>1487</v>
      </c>
      <c r="D2612">
        <v>48233</v>
      </c>
      <c r="E2612" s="2">
        <f>BO2612</f>
        <v>0.45694620643272421</v>
      </c>
      <c r="F2612" s="2" t="s">
        <v>1936</v>
      </c>
      <c r="G2612" s="3">
        <v>1224</v>
      </c>
      <c r="H2612" s="1">
        <v>2.7080127368045805</v>
      </c>
      <c r="I2612" s="1">
        <f t="shared" si="259"/>
        <v>-7.3571985531190176</v>
      </c>
      <c r="J2612" s="1">
        <v>2.9547825888800001</v>
      </c>
      <c r="K2612" s="1">
        <v>-64.791675105400003</v>
      </c>
      <c r="L2612" s="2">
        <v>9.9427707734000004E-2</v>
      </c>
      <c r="M2612" s="2">
        <v>-7.4328049582077086E-4</v>
      </c>
      <c r="N2612" s="7">
        <v>0</v>
      </c>
      <c r="O2612" s="2">
        <v>5.3785793307956895E-2</v>
      </c>
      <c r="P2612" s="3">
        <v>12085.402467401005</v>
      </c>
      <c r="Q2612" s="3">
        <v>427.97097528252812</v>
      </c>
      <c r="R2612" s="3">
        <v>128042.46843994479</v>
      </c>
      <c r="S2612" s="3">
        <v>185.25032474387697</v>
      </c>
      <c r="T2612" s="3">
        <v>30204.721243548571</v>
      </c>
      <c r="V2612">
        <v>48233</v>
      </c>
      <c r="W2612" s="2">
        <v>0.42615995925116534</v>
      </c>
      <c r="X2612" s="2">
        <v>7.2647035890114439E-2</v>
      </c>
      <c r="Y2612" s="2">
        <v>0.26693742452483515</v>
      </c>
      <c r="Z2612" s="2">
        <v>0.84263120295655025</v>
      </c>
      <c r="AA2612" s="2">
        <v>0.18675134736894425</v>
      </c>
      <c r="AB2612" s="2">
        <v>0.24542500535723086</v>
      </c>
      <c r="AC2612" s="2">
        <v>-7.4328049582077086E-4</v>
      </c>
      <c r="AD2612" s="2">
        <v>0</v>
      </c>
      <c r="AE2612" s="2">
        <v>5.3785793307956895E-2</v>
      </c>
      <c r="AF2612">
        <v>420926.77024874918</v>
      </c>
      <c r="AG2612">
        <v>608.99073748497676</v>
      </c>
      <c r="AH2612">
        <v>114457.92470675457</v>
      </c>
      <c r="AI2612">
        <v>-15149.278756132022</v>
      </c>
      <c r="AJ2612">
        <v>4.755374691123647</v>
      </c>
      <c r="AK2612">
        <v>548969.23868869396</v>
      </c>
      <c r="AL2612">
        <v>794.24106222885371</v>
      </c>
      <c r="AM2612">
        <v>149275.15002121936</v>
      </c>
      <c r="AN2612">
        <v>-19761.782827048275</v>
      </c>
      <c r="AO2612">
        <v>6.2020004709095842</v>
      </c>
      <c r="AP2612">
        <v>128042.46843994479</v>
      </c>
      <c r="AQ2612">
        <v>185.25032474387694</v>
      </c>
      <c r="AR2612">
        <v>34817.225314464798</v>
      </c>
      <c r="AS2612">
        <v>-4612.5040709162531</v>
      </c>
      <c r="AT2612">
        <v>1.4466257797859372</v>
      </c>
      <c r="AU2612" s="3">
        <v>2271330.5397233451</v>
      </c>
      <c r="AV2612" s="3">
        <v>80432.865094598339</v>
      </c>
      <c r="AW2612">
        <v>56416.763098192001</v>
      </c>
      <c r="AX2612">
        <v>10602966.456674205</v>
      </c>
      <c r="AY2612">
        <v>1997.8430334069758</v>
      </c>
      <c r="AZ2612">
        <v>375474.61969850701</v>
      </c>
      <c r="BA2612">
        <v>68502.165565593008</v>
      </c>
      <c r="BB2612">
        <v>12874296.996397549</v>
      </c>
      <c r="BC2612">
        <v>2425.8140086895037</v>
      </c>
      <c r="BD2612">
        <v>455907.48479310534</v>
      </c>
      <c r="BE2612">
        <v>12085.402467401005</v>
      </c>
      <c r="BF2612">
        <v>2271330.5397233451</v>
      </c>
      <c r="BG2612">
        <v>427.97097528252812</v>
      </c>
      <c r="BH2612">
        <v>80432.865094598339</v>
      </c>
      <c r="BI2612">
        <v>1.7070006713382075</v>
      </c>
      <c r="BJ2612">
        <v>4.4150134081427881</v>
      </c>
      <c r="BK2612">
        <v>2.7080127368045805</v>
      </c>
      <c r="BL2612">
        <v>18.541804388018761</v>
      </c>
      <c r="BM2612">
        <v>11.184605834899743</v>
      </c>
      <c r="BN2612">
        <f t="shared" si="256"/>
        <v>-7.3571985531190176</v>
      </c>
      <c r="BO2612">
        <v>0.45694620643272421</v>
      </c>
      <c r="BP2612">
        <v>9.4456009597712002E-3</v>
      </c>
      <c r="BQ2612">
        <v>1.8553658638152559E-2</v>
      </c>
      <c r="BR2612">
        <v>0.27209719504240054</v>
      </c>
      <c r="BS2612">
        <v>0.2413793103448276</v>
      </c>
      <c r="BT2612">
        <v>0.1111111111111111</v>
      </c>
      <c r="BU2612">
        <v>0.2106940065486394</v>
      </c>
      <c r="BV2612">
        <v>0.84263120295655025</v>
      </c>
      <c r="BW2612">
        <v>0.19372546407566832</v>
      </c>
      <c r="BX2612">
        <v>0.24542500535723086</v>
      </c>
      <c r="BY2612">
        <f t="shared" si="257"/>
        <v>1.439355408143385E-2</v>
      </c>
      <c r="BZ2612">
        <v>0</v>
      </c>
      <c r="CA2612">
        <f t="shared" si="258"/>
        <v>5.3513412791879073E-2</v>
      </c>
      <c r="CC2612">
        <v>1.439355408143385E-2</v>
      </c>
      <c r="CD2612">
        <v>5.3513412791879073E-2</v>
      </c>
    </row>
    <row r="2613" spans="1:82" x14ac:dyDescent="0.3">
      <c r="A2613">
        <v>1</v>
      </c>
      <c r="B2613" t="s">
        <v>1532</v>
      </c>
      <c r="C2613" t="s">
        <v>1607</v>
      </c>
      <c r="D2613">
        <v>48235</v>
      </c>
      <c r="E2613" s="2">
        <v>0</v>
      </c>
      <c r="F2613" s="2" t="s">
        <v>1954</v>
      </c>
      <c r="G2613" s="3">
        <v>-999</v>
      </c>
      <c r="H2613" s="1">
        <v>0.37520397118509069</v>
      </c>
      <c r="I2613" s="1">
        <f t="shared" si="259"/>
        <v>-999</v>
      </c>
      <c r="J2613" s="1">
        <v>-999</v>
      </c>
      <c r="K2613" s="1">
        <v>-999</v>
      </c>
      <c r="L2613" s="2">
        <v>-999</v>
      </c>
      <c r="M2613" s="2">
        <v>-999</v>
      </c>
      <c r="N2613" s="7">
        <v>-999</v>
      </c>
      <c r="O2613" s="2">
        <v>-999</v>
      </c>
      <c r="P2613" s="3">
        <v>-999</v>
      </c>
      <c r="Q2613" s="3">
        <v>-999</v>
      </c>
      <c r="R2613" s="3">
        <v>-999</v>
      </c>
      <c r="S2613" s="3">
        <v>-999</v>
      </c>
      <c r="T2613" s="3">
        <v>-999</v>
      </c>
      <c r="V2613">
        <v>48235</v>
      </c>
      <c r="W2613" s="2">
        <v>-999</v>
      </c>
      <c r="X2613" s="2">
        <v>1.0065483071900241E-2</v>
      </c>
      <c r="Y2613" s="2">
        <v>-999</v>
      </c>
      <c r="Z2613" s="2">
        <v>-999</v>
      </c>
      <c r="AA2613" s="2">
        <v>-999</v>
      </c>
      <c r="AB2613" s="2">
        <v>-999</v>
      </c>
      <c r="AC2613" s="2">
        <v>-999</v>
      </c>
      <c r="AD2613" s="2">
        <v>-999</v>
      </c>
      <c r="AE2613" s="2">
        <v>-999</v>
      </c>
      <c r="AF2613" s="2">
        <v>-999</v>
      </c>
      <c r="AG2613" s="2">
        <v>-999</v>
      </c>
      <c r="AH2613" s="2">
        <v>-999</v>
      </c>
      <c r="AI2613" s="2">
        <v>-999</v>
      </c>
      <c r="AJ2613" s="2">
        <v>-999</v>
      </c>
      <c r="AK2613" s="2">
        <v>-999</v>
      </c>
      <c r="AL2613" s="2">
        <v>-999</v>
      </c>
      <c r="AM2613" s="2">
        <v>-999</v>
      </c>
      <c r="AN2613" s="2">
        <v>-999</v>
      </c>
      <c r="AO2613" s="2">
        <v>-999</v>
      </c>
      <c r="AP2613" s="2">
        <v>-999</v>
      </c>
      <c r="AQ2613" s="2">
        <v>-999</v>
      </c>
      <c r="AR2613" s="2">
        <v>-999</v>
      </c>
      <c r="AS2613" s="2">
        <v>-999</v>
      </c>
      <c r="AT2613" s="2">
        <v>-999</v>
      </c>
      <c r="AU2613" s="2">
        <v>-999</v>
      </c>
      <c r="AV2613" s="2">
        <v>-999</v>
      </c>
      <c r="AW2613" s="2">
        <v>-999</v>
      </c>
      <c r="AX2613" s="2">
        <v>-999</v>
      </c>
      <c r="AY2613" s="2">
        <v>-999</v>
      </c>
      <c r="AZ2613" s="2">
        <v>-999</v>
      </c>
      <c r="BA2613" s="2">
        <v>-999</v>
      </c>
      <c r="BB2613" s="2">
        <v>-999</v>
      </c>
      <c r="BC2613" s="2">
        <v>-999</v>
      </c>
      <c r="BD2613" s="2">
        <v>-999</v>
      </c>
      <c r="BE2613" s="2">
        <v>-999</v>
      </c>
      <c r="BF2613" s="2">
        <v>-999</v>
      </c>
      <c r="BG2613" s="2">
        <v>-999</v>
      </c>
      <c r="BH2613" s="2">
        <v>-999</v>
      </c>
      <c r="BI2613">
        <v>0</v>
      </c>
      <c r="BJ2613">
        <v>0.37520397118509069</v>
      </c>
      <c r="BK2613">
        <v>0.37520397118509069</v>
      </c>
      <c r="BL2613">
        <v>-999</v>
      </c>
      <c r="BM2613">
        <v>22.269862927542899</v>
      </c>
      <c r="BN2613">
        <f t="shared" si="256"/>
        <v>-999</v>
      </c>
      <c r="BO2613" t="s">
        <v>3748</v>
      </c>
      <c r="BP2613" t="s">
        <v>3748</v>
      </c>
      <c r="BQ2613">
        <v>8.9573961012848063E-2</v>
      </c>
      <c r="BR2613">
        <v>4.7619047619047616E-2</v>
      </c>
      <c r="BS2613">
        <v>0.17241379310344829</v>
      </c>
      <c r="BT2613">
        <v>0.1111111111111111</v>
      </c>
      <c r="BU2613" t="s">
        <v>3748</v>
      </c>
      <c r="BY2613">
        <f t="shared" si="257"/>
        <v>-999</v>
      </c>
      <c r="CA2613">
        <f t="shared" si="258"/>
        <v>-999</v>
      </c>
    </row>
    <row r="2614" spans="1:82" x14ac:dyDescent="0.3">
      <c r="A2614">
        <v>0</v>
      </c>
      <c r="B2614" t="s">
        <v>1532</v>
      </c>
      <c r="C2614" t="s">
        <v>1608</v>
      </c>
      <c r="D2614">
        <v>48237</v>
      </c>
      <c r="E2614" s="2">
        <f>BO2614</f>
        <v>0.40259508227297397</v>
      </c>
      <c r="F2614" s="2" t="s">
        <v>1935</v>
      </c>
      <c r="G2614" s="3">
        <v>1753</v>
      </c>
      <c r="H2614" s="1">
        <v>0.37406520673684085</v>
      </c>
      <c r="I2614" s="1">
        <f t="shared" si="259"/>
        <v>-6.2180119722487888</v>
      </c>
      <c r="J2614" s="1">
        <v>2.7465778596599999</v>
      </c>
      <c r="K2614" s="1">
        <v>13.9238770056</v>
      </c>
      <c r="L2614" s="2">
        <v>0.177460091529</v>
      </c>
      <c r="M2614" s="2">
        <v>2.2021146166748224E-6</v>
      </c>
      <c r="N2614" s="7">
        <v>0</v>
      </c>
      <c r="O2614" s="2">
        <v>7.6309464079255873E-2</v>
      </c>
      <c r="P2614" s="3">
        <v>12581.777324872</v>
      </c>
      <c r="Q2614" s="3">
        <v>445.54871275801611</v>
      </c>
      <c r="R2614" s="3">
        <v>40361.733627411704</v>
      </c>
      <c r="S2614" s="3">
        <v>58.397426776081687</v>
      </c>
      <c r="T2614" s="3">
        <v>13032.194430553267</v>
      </c>
      <c r="V2614">
        <v>48237</v>
      </c>
      <c r="W2614" s="2">
        <v>0.39048852666230011</v>
      </c>
      <c r="X2614" s="2">
        <v>1.0034933783627686E-2</v>
      </c>
      <c r="Y2614" s="2">
        <v>0.18008851663291348</v>
      </c>
      <c r="Z2614" s="2">
        <v>0.78325634332926664</v>
      </c>
      <c r="AA2614" s="2">
        <v>4.0133285443927982E-2</v>
      </c>
      <c r="AB2614" s="2">
        <v>0.43803829844612013</v>
      </c>
      <c r="AC2614" s="2">
        <v>2.2021146166748224E-6</v>
      </c>
      <c r="AD2614" s="2">
        <v>0</v>
      </c>
      <c r="AE2614" s="2">
        <v>7.6309464079255873E-2</v>
      </c>
      <c r="AF2614">
        <v>56814.492059287229</v>
      </c>
      <c r="AG2614">
        <v>82.199167891897758</v>
      </c>
      <c r="AH2614">
        <v>15449.079255923505</v>
      </c>
      <c r="AI2614">
        <v>2847.1074475332161</v>
      </c>
      <c r="AJ2614">
        <v>0.64203951101258405</v>
      </c>
      <c r="AK2614">
        <v>97176.225686698934</v>
      </c>
      <c r="AL2614">
        <v>140.59659466797947</v>
      </c>
      <c r="AM2614">
        <v>26424.694918994021</v>
      </c>
      <c r="AN2614">
        <v>4903.6862150159659</v>
      </c>
      <c r="AO2614">
        <v>1.0986435547077427</v>
      </c>
      <c r="AP2614">
        <v>40361.733627411704</v>
      </c>
      <c r="AQ2614">
        <v>58.397426776081716</v>
      </c>
      <c r="AR2614">
        <v>10975.615663070515</v>
      </c>
      <c r="AS2614">
        <v>2056.5787674827498</v>
      </c>
      <c r="AT2614">
        <v>0.45660404369515861</v>
      </c>
      <c r="AU2614" s="3">
        <v>2364619.2304364438</v>
      </c>
      <c r="AV2614" s="3">
        <v>83736.425075741543</v>
      </c>
      <c r="AW2614">
        <v>12741.471988250001</v>
      </c>
      <c r="AX2614">
        <v>2394632.2454717052</v>
      </c>
      <c r="AY2614">
        <v>451.20385589599994</v>
      </c>
      <c r="AZ2614">
        <v>84799.25267709422</v>
      </c>
      <c r="BA2614">
        <v>25323.249313122004</v>
      </c>
      <c r="BB2614">
        <v>4759251.475908149</v>
      </c>
      <c r="BC2614">
        <v>896.75256865401605</v>
      </c>
      <c r="BD2614">
        <v>168535.67775283576</v>
      </c>
      <c r="BE2614">
        <v>12581.777324872</v>
      </c>
      <c r="BF2614">
        <v>2364619.2304364438</v>
      </c>
      <c r="BG2614">
        <v>445.54871275801611</v>
      </c>
      <c r="BH2614">
        <v>83736.425075741543</v>
      </c>
      <c r="BI2614">
        <v>0.23799803695049815</v>
      </c>
      <c r="BJ2614">
        <v>0.612063243687339</v>
      </c>
      <c r="BK2614">
        <v>0.37406520673684085</v>
      </c>
      <c r="BL2614">
        <v>29.212744190631113</v>
      </c>
      <c r="BM2614">
        <v>22.994732218382325</v>
      </c>
      <c r="BN2614">
        <f t="shared" si="256"/>
        <v>-6.2180119722487888</v>
      </c>
      <c r="BO2614">
        <v>0.40259508227297397</v>
      </c>
      <c r="BP2614">
        <v>1.1603063442568054E-3</v>
      </c>
      <c r="BQ2614">
        <v>0.10856297238147133</v>
      </c>
      <c r="BR2614">
        <v>8.9285714285714288E-2</v>
      </c>
      <c r="BS2614">
        <v>0.13793103448275862</v>
      </c>
      <c r="BT2614">
        <v>0.1111111111111111</v>
      </c>
      <c r="BU2614">
        <v>0.17807020508439322</v>
      </c>
      <c r="BV2614">
        <v>0.78325634332926664</v>
      </c>
      <c r="BW2614">
        <v>4.1632038842248947E-2</v>
      </c>
      <c r="BX2614">
        <v>0.43803829844612013</v>
      </c>
      <c r="BY2614">
        <f t="shared" si="257"/>
        <v>1.63223812951642E-3</v>
      </c>
      <c r="BZ2614">
        <v>0</v>
      </c>
      <c r="CA2614">
        <f t="shared" si="258"/>
        <v>4.5299449125255561E-2</v>
      </c>
      <c r="CC2614">
        <v>1.63223812951642E-3</v>
      </c>
      <c r="CD2614">
        <v>4.5299449125255561E-2</v>
      </c>
    </row>
    <row r="2615" spans="1:82" x14ac:dyDescent="0.3">
      <c r="A2615">
        <v>0</v>
      </c>
      <c r="B2615" t="s">
        <v>1532</v>
      </c>
      <c r="C2615" t="s">
        <v>40</v>
      </c>
      <c r="D2615">
        <v>48239</v>
      </c>
      <c r="E2615" s="2">
        <f>BO2615</f>
        <v>0.48897383150143936</v>
      </c>
      <c r="F2615" s="2" t="s">
        <v>1937</v>
      </c>
      <c r="G2615" s="3">
        <v>901</v>
      </c>
      <c r="H2615" s="1">
        <v>0.37444866206356292</v>
      </c>
      <c r="I2615" s="1">
        <f t="shared" si="259"/>
        <v>-5.812810123980551</v>
      </c>
      <c r="J2615" s="1">
        <v>2.2576395578100001</v>
      </c>
      <c r="K2615" s="1">
        <v>-50.029208166899998</v>
      </c>
      <c r="L2615" s="2">
        <v>0.16752681211800002</v>
      </c>
      <c r="M2615" s="2">
        <v>-8.2798537262670667E-4</v>
      </c>
      <c r="N2615" s="7">
        <v>0</v>
      </c>
      <c r="O2615" s="2">
        <v>3.2938933874483395E-3</v>
      </c>
      <c r="P2615" s="3">
        <v>10128.654617916003</v>
      </c>
      <c r="Q2615" s="3">
        <v>358.67818277644812</v>
      </c>
      <c r="R2615" s="3">
        <v>12148.593867233838</v>
      </c>
      <c r="S2615" s="3">
        <v>17.579093698035464</v>
      </c>
      <c r="T2615" s="3">
        <v>3953.1343792338957</v>
      </c>
      <c r="V2615">
        <v>48239</v>
      </c>
      <c r="W2615" s="2">
        <v>0.3545172895817052</v>
      </c>
      <c r="X2615" s="2">
        <v>1.0045220623310541E-2</v>
      </c>
      <c r="Y2615" s="2">
        <v>0.17306401094317803</v>
      </c>
      <c r="Z2615" s="2">
        <v>0.64382318469015221</v>
      </c>
      <c r="AA2615" s="2">
        <v>0.14420096436419003</v>
      </c>
      <c r="AB2615" s="2">
        <v>0.4135192261651659</v>
      </c>
      <c r="AC2615" s="2">
        <v>-8.2798537262670667E-4</v>
      </c>
      <c r="AD2615" s="2">
        <v>0</v>
      </c>
      <c r="AE2615" s="2">
        <v>3.2938933874483395E-3</v>
      </c>
      <c r="AF2615">
        <v>166703.5498589231</v>
      </c>
      <c r="AG2615">
        <v>241.11734233424718</v>
      </c>
      <c r="AH2615">
        <v>45317.258400940525</v>
      </c>
      <c r="AI2615">
        <v>7235.6341753419247</v>
      </c>
      <c r="AJ2615">
        <v>1.8676523972380223</v>
      </c>
      <c r="AK2615">
        <v>178852.14372615694</v>
      </c>
      <c r="AL2615">
        <v>258.69643603228263</v>
      </c>
      <c r="AM2615">
        <v>48621.194666395415</v>
      </c>
      <c r="AN2615">
        <v>7884.8322891209382</v>
      </c>
      <c r="AO2615">
        <v>2.0055280372339253</v>
      </c>
      <c r="AP2615">
        <v>12148.593867233838</v>
      </c>
      <c r="AQ2615">
        <v>17.57909369803545</v>
      </c>
      <c r="AR2615">
        <v>3303.9362654548895</v>
      </c>
      <c r="AS2615">
        <v>649.19811377901351</v>
      </c>
      <c r="AT2615">
        <v>0.13787563999590291</v>
      </c>
      <c r="AU2615" s="3">
        <v>1903579.3488911337</v>
      </c>
      <c r="AV2615" s="3">
        <v>67409.977671005661</v>
      </c>
      <c r="AW2615">
        <v>19434.704396724999</v>
      </c>
      <c r="AX2615">
        <v>3652558.3443204965</v>
      </c>
      <c r="AY2615">
        <v>688.22609900079988</v>
      </c>
      <c r="AZ2615">
        <v>129345.21304621032</v>
      </c>
      <c r="BA2615">
        <v>29563.359014641002</v>
      </c>
      <c r="BB2615">
        <v>5556137.69321163</v>
      </c>
      <c r="BC2615">
        <v>1046.9042817772479</v>
      </c>
      <c r="BD2615">
        <v>196755.19071721597</v>
      </c>
      <c r="BE2615">
        <v>10128.654617916003</v>
      </c>
      <c r="BF2615">
        <v>1903579.3488911337</v>
      </c>
      <c r="BG2615">
        <v>358.67818277644812</v>
      </c>
      <c r="BH2615">
        <v>67409.977671005661</v>
      </c>
      <c r="BI2615">
        <v>0.39360898398515104</v>
      </c>
      <c r="BJ2615">
        <v>0.76805764604871396</v>
      </c>
      <c r="BK2615">
        <v>0.37444866206356292</v>
      </c>
      <c r="BL2615">
        <v>28.931356921256057</v>
      </c>
      <c r="BM2615">
        <v>23.118546797275506</v>
      </c>
      <c r="BN2615">
        <f t="shared" si="256"/>
        <v>-5.812810123980551</v>
      </c>
      <c r="BO2615">
        <v>0.48897383150143936</v>
      </c>
      <c r="BP2615">
        <v>2.3306735433493088E-3</v>
      </c>
      <c r="BQ2615">
        <v>0.50754640460291811</v>
      </c>
      <c r="BR2615">
        <v>0.13095238095238096</v>
      </c>
      <c r="BS2615">
        <v>6.8965517241379309E-2</v>
      </c>
      <c r="BT2615">
        <v>0.16666666666666666</v>
      </c>
      <c r="BU2615">
        <v>0.16646611417177873</v>
      </c>
      <c r="BV2615">
        <v>0.64382318469015221</v>
      </c>
      <c r="BW2615">
        <v>0.14958606261845439</v>
      </c>
      <c r="BX2615">
        <v>0.4135192261651659</v>
      </c>
      <c r="BY2615">
        <f t="shared" si="257"/>
        <v>0.1123487434008567</v>
      </c>
      <c r="BZ2615">
        <v>0</v>
      </c>
      <c r="CA2615">
        <f t="shared" si="258"/>
        <v>1.9898133433946174E-3</v>
      </c>
      <c r="CC2615">
        <v>0.1123487434008567</v>
      </c>
      <c r="CD2615">
        <v>1.9898133433946174E-3</v>
      </c>
    </row>
    <row r="2616" spans="1:82" x14ac:dyDescent="0.3">
      <c r="A2616">
        <v>0</v>
      </c>
      <c r="B2616" t="s">
        <v>1532</v>
      </c>
      <c r="C2616" t="s">
        <v>381</v>
      </c>
      <c r="D2616">
        <v>48241</v>
      </c>
      <c r="E2616" s="2">
        <f>BO2616</f>
        <v>0.5811998384186251</v>
      </c>
      <c r="F2616" s="2" t="s">
        <v>1938</v>
      </c>
      <c r="G2616" s="3">
        <v>2641</v>
      </c>
      <c r="H2616" s="1">
        <v>1.1449053763870847</v>
      </c>
      <c r="I2616" s="1">
        <f t="shared" si="259"/>
        <v>-8.9571109159094178</v>
      </c>
      <c r="J2616" s="1">
        <v>2.6540621046799999</v>
      </c>
      <c r="K2616" s="1">
        <v>-13.6846546461</v>
      </c>
      <c r="L2616" s="2">
        <v>0.23120843163000004</v>
      </c>
      <c r="M2616" s="2">
        <v>-3.1581724470540462E-4</v>
      </c>
      <c r="N2616" s="7">
        <v>0</v>
      </c>
      <c r="O2616" s="2">
        <v>8.1462105407504787E-2</v>
      </c>
      <c r="P2616" s="3">
        <v>104782.82618039999</v>
      </c>
      <c r="Q2616" s="3">
        <v>3710.5928771711992</v>
      </c>
      <c r="R2616" s="3">
        <v>440126.37565020955</v>
      </c>
      <c r="S2616" s="3">
        <v>636.57138287817031</v>
      </c>
      <c r="T2616" s="3">
        <v>130188.17506201289</v>
      </c>
      <c r="V2616">
        <v>48241</v>
      </c>
      <c r="W2616" s="2">
        <v>0.40727644889975834</v>
      </c>
      <c r="X2616" s="2">
        <v>3.0714029088106037E-2</v>
      </c>
      <c r="Y2616" s="2">
        <v>0.11466244197284917</v>
      </c>
      <c r="Z2616" s="2">
        <v>0.75687312914470628</v>
      </c>
      <c r="AA2616" s="2">
        <v>3.9443766336963587E-2</v>
      </c>
      <c r="AB2616" s="2">
        <v>0.5707094316529796</v>
      </c>
      <c r="AC2616" s="2">
        <v>-3.1581724470540462E-4</v>
      </c>
      <c r="AD2616" s="2">
        <v>0</v>
      </c>
      <c r="AE2616" s="2">
        <v>8.1462105407504787E-2</v>
      </c>
      <c r="AF2616">
        <v>459327.27191635716</v>
      </c>
      <c r="AG2616">
        <v>664.34490953403281</v>
      </c>
      <c r="AH2616">
        <v>124861.57006064124</v>
      </c>
      <c r="AI2616">
        <v>11029.655598670715</v>
      </c>
      <c r="AJ2616">
        <v>5.1416687122573164</v>
      </c>
      <c r="AK2616">
        <v>899453.64756656671</v>
      </c>
      <c r="AL2616">
        <v>1300.9162924122031</v>
      </c>
      <c r="AM2616">
        <v>244503.19172609667</v>
      </c>
      <c r="AN2616">
        <v>21576.208995228168</v>
      </c>
      <c r="AO2616">
        <v>10.067833420421357</v>
      </c>
      <c r="AP2616">
        <v>440126.37565020955</v>
      </c>
      <c r="AQ2616">
        <v>636.57138287817031</v>
      </c>
      <c r="AR2616">
        <v>119641.62166545543</v>
      </c>
      <c r="AS2616">
        <v>10546.553396557452</v>
      </c>
      <c r="AT2616">
        <v>4.9261647081640403</v>
      </c>
      <c r="AU2616" s="3">
        <v>19692884.352344375</v>
      </c>
      <c r="AV2616" s="3">
        <v>697368.82533555513</v>
      </c>
      <c r="AW2616">
        <v>97406.948077090012</v>
      </c>
      <c r="AX2616">
        <v>18306661.821608298</v>
      </c>
      <c r="AY2616">
        <v>3449.3966320355198</v>
      </c>
      <c r="AZ2616">
        <v>648279.6030247556</v>
      </c>
      <c r="BA2616">
        <v>202189.77425749</v>
      </c>
      <c r="BB2616">
        <v>37999546.173952669</v>
      </c>
      <c r="BC2616">
        <v>7159.989509206719</v>
      </c>
      <c r="BD2616">
        <v>1345648.4283603108</v>
      </c>
      <c r="BE2616">
        <v>104782.82618039999</v>
      </c>
      <c r="BF2616">
        <v>19692884.352344375</v>
      </c>
      <c r="BG2616">
        <v>3710.5928771711992</v>
      </c>
      <c r="BH2616">
        <v>697368.82533555513</v>
      </c>
      <c r="BI2616">
        <v>0.91703931504605973</v>
      </c>
      <c r="BJ2616">
        <v>2.0619446914331445</v>
      </c>
      <c r="BK2616">
        <v>1.1449053763870847</v>
      </c>
      <c r="BL2616">
        <v>54.99634533284555</v>
      </c>
      <c r="BM2616">
        <v>46.039234416936132</v>
      </c>
      <c r="BN2616">
        <f t="shared" si="256"/>
        <v>-8.9571109159094178</v>
      </c>
      <c r="BO2616">
        <v>0.5811998384186251</v>
      </c>
      <c r="BP2616">
        <v>6.454227451548787E-3</v>
      </c>
      <c r="BQ2616">
        <v>0.47101129396602043</v>
      </c>
      <c r="BR2616">
        <v>0.27976190476190477</v>
      </c>
      <c r="BS2616">
        <v>6.8965517241379309E-2</v>
      </c>
      <c r="BT2616">
        <v>0.27777777777777779</v>
      </c>
      <c r="BU2616">
        <v>0.25651198242752915</v>
      </c>
      <c r="BV2616">
        <v>0.75687312914470628</v>
      </c>
      <c r="BW2616">
        <v>4.0916770059090862E-2</v>
      </c>
      <c r="BX2616">
        <v>0.5707094316529796</v>
      </c>
      <c r="BY2616">
        <f t="shared" si="257"/>
        <v>6.0015085395627013E-2</v>
      </c>
      <c r="BZ2616">
        <v>0</v>
      </c>
      <c r="CA2616">
        <f t="shared" si="258"/>
        <v>3.5273971429220501E-2</v>
      </c>
      <c r="CC2616">
        <v>6.0015085395627013E-2</v>
      </c>
      <c r="CD2616">
        <v>3.5273971429220501E-2</v>
      </c>
    </row>
    <row r="2617" spans="1:82" x14ac:dyDescent="0.3">
      <c r="A2617">
        <v>1</v>
      </c>
      <c r="B2617" t="s">
        <v>1532</v>
      </c>
      <c r="C2617" t="s">
        <v>382</v>
      </c>
      <c r="D2617">
        <v>48243</v>
      </c>
      <c r="E2617" s="2">
        <v>0</v>
      </c>
      <c r="F2617" s="2" t="s">
        <v>1954</v>
      </c>
      <c r="G2617" s="3">
        <v>-999</v>
      </c>
      <c r="H2617" s="1">
        <v>0.37520411686753574</v>
      </c>
      <c r="I2617" s="1">
        <f t="shared" si="259"/>
        <v>-999</v>
      </c>
      <c r="J2617" s="1">
        <v>-999</v>
      </c>
      <c r="K2617" s="1">
        <v>-999</v>
      </c>
      <c r="L2617" s="2">
        <v>-999</v>
      </c>
      <c r="M2617" s="2">
        <v>-999</v>
      </c>
      <c r="N2617" s="7">
        <v>-999</v>
      </c>
      <c r="O2617" s="2">
        <v>-999</v>
      </c>
      <c r="P2617" s="3">
        <v>-999</v>
      </c>
      <c r="Q2617" s="3">
        <v>-999</v>
      </c>
      <c r="R2617" s="3">
        <v>-999</v>
      </c>
      <c r="S2617" s="3">
        <v>-999</v>
      </c>
      <c r="T2617" s="3">
        <v>-999</v>
      </c>
      <c r="V2617">
        <v>48243</v>
      </c>
      <c r="W2617" s="2">
        <v>-999</v>
      </c>
      <c r="X2617" s="2">
        <v>1.0065486980078985E-2</v>
      </c>
      <c r="Y2617" s="2">
        <v>-999</v>
      </c>
      <c r="Z2617" s="2">
        <v>-999</v>
      </c>
      <c r="AA2617" s="2">
        <v>-999</v>
      </c>
      <c r="AB2617" s="2">
        <v>-999</v>
      </c>
      <c r="AC2617" s="2">
        <v>-999</v>
      </c>
      <c r="AD2617" s="2">
        <v>-999</v>
      </c>
      <c r="AE2617" s="2">
        <v>-999</v>
      </c>
      <c r="AF2617" s="2">
        <v>-999</v>
      </c>
      <c r="AG2617" s="2">
        <v>-999</v>
      </c>
      <c r="AH2617" s="2">
        <v>-999</v>
      </c>
      <c r="AI2617" s="2">
        <v>-999</v>
      </c>
      <c r="AJ2617" s="2">
        <v>-999</v>
      </c>
      <c r="AK2617" s="2">
        <v>-999</v>
      </c>
      <c r="AL2617" s="2">
        <v>-999</v>
      </c>
      <c r="AM2617" s="2">
        <v>-999</v>
      </c>
      <c r="AN2617" s="2">
        <v>-999</v>
      </c>
      <c r="AO2617" s="2">
        <v>-999</v>
      </c>
      <c r="AP2617" s="2">
        <v>-999</v>
      </c>
      <c r="AQ2617" s="2">
        <v>-999</v>
      </c>
      <c r="AR2617" s="2">
        <v>-999</v>
      </c>
      <c r="AS2617" s="2">
        <v>-999</v>
      </c>
      <c r="AT2617" s="2">
        <v>-999</v>
      </c>
      <c r="AU2617" s="2">
        <v>-999</v>
      </c>
      <c r="AV2617" s="2">
        <v>-999</v>
      </c>
      <c r="AW2617" s="2">
        <v>-999</v>
      </c>
      <c r="AX2617" s="2">
        <v>-999</v>
      </c>
      <c r="AY2617" s="2">
        <v>-999</v>
      </c>
      <c r="AZ2617" s="2">
        <v>-999</v>
      </c>
      <c r="BA2617" s="2">
        <v>-999</v>
      </c>
      <c r="BB2617" s="2">
        <v>-999</v>
      </c>
      <c r="BC2617" s="2">
        <v>-999</v>
      </c>
      <c r="BD2617" s="2">
        <v>-999</v>
      </c>
      <c r="BE2617" s="2">
        <v>-999</v>
      </c>
      <c r="BF2617" s="2">
        <v>-999</v>
      </c>
      <c r="BG2617" s="2">
        <v>-999</v>
      </c>
      <c r="BH2617" s="2">
        <v>-999</v>
      </c>
      <c r="BI2617">
        <v>0</v>
      </c>
      <c r="BJ2617">
        <v>0.37520411686753574</v>
      </c>
      <c r="BK2617">
        <v>0.37520411686753574</v>
      </c>
      <c r="BL2617">
        <v>-999</v>
      </c>
      <c r="BM2617">
        <v>10.978690131546092</v>
      </c>
      <c r="BN2617">
        <f t="shared" si="256"/>
        <v>-999</v>
      </c>
      <c r="BO2617" t="s">
        <v>3748</v>
      </c>
      <c r="BP2617" t="s">
        <v>3748</v>
      </c>
      <c r="BQ2617">
        <v>2.2231541296924402E-2</v>
      </c>
      <c r="BR2617">
        <v>5.9523809523809521E-3</v>
      </c>
      <c r="BS2617">
        <v>0.13793103448275862</v>
      </c>
      <c r="BT2617">
        <v>0.22222222222222221</v>
      </c>
      <c r="BU2617" t="s">
        <v>3748</v>
      </c>
      <c r="BY2617">
        <f t="shared" si="257"/>
        <v>-999</v>
      </c>
      <c r="CA2617">
        <f t="shared" si="258"/>
        <v>-999</v>
      </c>
    </row>
    <row r="2618" spans="1:82" x14ac:dyDescent="0.3">
      <c r="A2618">
        <v>0</v>
      </c>
      <c r="B2618" t="s">
        <v>1532</v>
      </c>
      <c r="C2618" t="s">
        <v>41</v>
      </c>
      <c r="D2618">
        <v>48245</v>
      </c>
      <c r="E2618" s="2">
        <f t="shared" ref="E2618:E2625" si="263">BO2618</f>
        <v>0.68104497605858683</v>
      </c>
      <c r="F2618" s="2" t="s">
        <v>1941</v>
      </c>
      <c r="G2618" s="3">
        <v>36718</v>
      </c>
      <c r="H2618" s="1">
        <v>27.721783924150969</v>
      </c>
      <c r="I2618" s="1">
        <f t="shared" si="259"/>
        <v>-8.69339836985435</v>
      </c>
      <c r="J2618" s="1">
        <v>2.3607012754399999</v>
      </c>
      <c r="K2618" s="1">
        <v>-52.114974257699998</v>
      </c>
      <c r="L2618" s="2">
        <v>0.23969433055000011</v>
      </c>
      <c r="M2618" s="2">
        <v>-4.6696933734971233E-2</v>
      </c>
      <c r="N2618" s="7">
        <v>1.1904267314300001E-2</v>
      </c>
      <c r="O2618" s="2">
        <v>2.7830364937849267E-2</v>
      </c>
      <c r="P2618" s="3">
        <v>805480.54492920986</v>
      </c>
      <c r="Q2618" s="3">
        <v>28523.857216530876</v>
      </c>
      <c r="R2618" s="3">
        <v>5822111.5573413875</v>
      </c>
      <c r="S2618" s="3">
        <v>8420.8988895141811</v>
      </c>
      <c r="T2618" s="3">
        <v>1870288.7008604635</v>
      </c>
      <c r="V2618">
        <v>48245</v>
      </c>
      <c r="W2618" s="2">
        <v>0.62147535064754733</v>
      </c>
      <c r="X2618" s="2">
        <v>0.74368388460837709</v>
      </c>
      <c r="Y2618" s="2">
        <v>0.26711352645357739</v>
      </c>
      <c r="Z2618" s="2">
        <v>0.67321384762155001</v>
      </c>
      <c r="AA2618" s="2">
        <v>0.1502128420802655</v>
      </c>
      <c r="AB2618" s="2">
        <v>0.59165582411607121</v>
      </c>
      <c r="AC2618" s="2">
        <v>-4.6696933734971233E-2</v>
      </c>
      <c r="AD2618" s="2">
        <v>2.4630997265146542E-2</v>
      </c>
      <c r="AE2618" s="2">
        <v>2.7830364937849267E-2</v>
      </c>
      <c r="AF2618">
        <v>6825818.7507427521</v>
      </c>
      <c r="AG2618">
        <v>9872.546432751562</v>
      </c>
      <c r="AH2618">
        <v>1855514.5533583632</v>
      </c>
      <c r="AI2618">
        <v>335724.10619804455</v>
      </c>
      <c r="AJ2618">
        <v>76.423850688699389</v>
      </c>
      <c r="AK2618">
        <v>12647930.30808414</v>
      </c>
      <c r="AL2618">
        <v>18293.445322265743</v>
      </c>
      <c r="AM2618">
        <v>3438196.4428066155</v>
      </c>
      <c r="AN2618">
        <v>623330.91761025577</v>
      </c>
      <c r="AO2618">
        <v>141.6257719873511</v>
      </c>
      <c r="AP2618">
        <v>5822111.5573413875</v>
      </c>
      <c r="AQ2618">
        <v>8420.8988895141811</v>
      </c>
      <c r="AR2618">
        <v>1582681.8894482523</v>
      </c>
      <c r="AS2618">
        <v>287606.81141221122</v>
      </c>
      <c r="AT2618">
        <v>65.201921298651712</v>
      </c>
      <c r="AU2618" s="3">
        <v>151382013.6139957</v>
      </c>
      <c r="AV2618" s="3">
        <v>5360773.7252748124</v>
      </c>
      <c r="AW2618">
        <v>749266.08395909006</v>
      </c>
      <c r="AX2618">
        <v>140817067.81927139</v>
      </c>
      <c r="AY2618">
        <v>26533.178151331522</v>
      </c>
      <c r="AZ2618">
        <v>4986645.5017612465</v>
      </c>
      <c r="BA2618">
        <v>1554746.6288882999</v>
      </c>
      <c r="BB2618">
        <v>292199081.43326706</v>
      </c>
      <c r="BC2618">
        <v>55057.035367862394</v>
      </c>
      <c r="BD2618">
        <v>10347419.227036059</v>
      </c>
      <c r="BE2618">
        <v>805480.54492920986</v>
      </c>
      <c r="BF2618">
        <v>151382013.6139957</v>
      </c>
      <c r="BG2618">
        <v>28523.857216530876</v>
      </c>
      <c r="BH2618">
        <v>5360773.7252748124</v>
      </c>
      <c r="BI2618">
        <v>12.366510572300186</v>
      </c>
      <c r="BJ2618">
        <v>40.088294496451155</v>
      </c>
      <c r="BK2618">
        <v>27.721783924150969</v>
      </c>
      <c r="BL2618">
        <v>27.351733217369787</v>
      </c>
      <c r="BM2618">
        <v>18.658334847515437</v>
      </c>
      <c r="BN2618">
        <f t="shared" si="256"/>
        <v>-8.69339836985435</v>
      </c>
      <c r="BO2618">
        <v>0.68104497605858683</v>
      </c>
      <c r="BP2618">
        <v>0.10198910788670051</v>
      </c>
      <c r="BQ2618">
        <v>0.65982847066168171</v>
      </c>
      <c r="BR2618">
        <v>0.54166666666666663</v>
      </c>
      <c r="BS2618">
        <v>3.4482758620689655E-2</v>
      </c>
      <c r="BT2618">
        <v>0.22222222222222221</v>
      </c>
      <c r="BU2618">
        <v>0.24895983435046937</v>
      </c>
      <c r="BV2618">
        <v>0.67321384762155001</v>
      </c>
      <c r="BW2618">
        <v>0.15582245029073186</v>
      </c>
      <c r="BX2618">
        <v>0.59165582411607121</v>
      </c>
      <c r="BY2618">
        <f t="shared" si="257"/>
        <v>0.14724797125535849</v>
      </c>
      <c r="BZ2618">
        <v>2.4630997265146542E-2</v>
      </c>
      <c r="CA2618">
        <f t="shared" si="258"/>
        <v>1.1706509820316966E-2</v>
      </c>
      <c r="CC2618">
        <v>0.14724797125535849</v>
      </c>
      <c r="CD2618">
        <v>1.1706509820316966E-2</v>
      </c>
    </row>
    <row r="2619" spans="1:82" x14ac:dyDescent="0.3">
      <c r="A2619">
        <v>0</v>
      </c>
      <c r="B2619" t="s">
        <v>1532</v>
      </c>
      <c r="C2619" t="s">
        <v>1609</v>
      </c>
      <c r="D2619">
        <v>48247</v>
      </c>
      <c r="E2619" s="2">
        <f t="shared" si="263"/>
        <v>0.36359866136708296</v>
      </c>
      <c r="F2619" s="2" t="s">
        <v>1934</v>
      </c>
      <c r="G2619" s="3">
        <v>1859</v>
      </c>
      <c r="H2619" s="1">
        <v>0.37519857884843544</v>
      </c>
      <c r="I2619" s="1">
        <f t="shared" si="259"/>
        <v>-8.8078081779175807</v>
      </c>
      <c r="J2619" s="1">
        <v>2.5827835636900001</v>
      </c>
      <c r="K2619" s="1">
        <v>-4.0275297628500004</v>
      </c>
      <c r="L2619" s="2">
        <v>0.107297511683</v>
      </c>
      <c r="M2619" s="2">
        <v>-1.5276221230534842E-5</v>
      </c>
      <c r="N2619" s="7">
        <v>0</v>
      </c>
      <c r="O2619" s="2">
        <v>5.8297279813772612E-4</v>
      </c>
      <c r="P2619" s="3">
        <v>382.27090992769973</v>
      </c>
      <c r="Q2619" s="3">
        <v>13.537062963785624</v>
      </c>
      <c r="R2619" s="3">
        <v>4453.0641522587393</v>
      </c>
      <c r="S2619" s="3">
        <v>6.4409258496261872</v>
      </c>
      <c r="T2619" s="3">
        <v>1390.1708148222933</v>
      </c>
      <c r="V2619">
        <v>48247</v>
      </c>
      <c r="W2619" s="2">
        <v>0.34505634507472099</v>
      </c>
      <c r="X2619" s="2">
        <v>1.0065338413321202E-2</v>
      </c>
      <c r="Y2619" s="2">
        <v>0.32646209560942901</v>
      </c>
      <c r="Z2619" s="2">
        <v>0.73654624520900613</v>
      </c>
      <c r="AA2619" s="2">
        <v>1.1608692143816407E-2</v>
      </c>
      <c r="AB2619" s="2">
        <v>0.26485064354564108</v>
      </c>
      <c r="AC2619" s="2">
        <v>-1.5276221230534842E-5</v>
      </c>
      <c r="AD2619" s="2">
        <v>0</v>
      </c>
      <c r="AE2619" s="2">
        <v>5.8297279813772612E-4</v>
      </c>
      <c r="AF2619">
        <v>69043.217565438652</v>
      </c>
      <c r="AG2619">
        <v>99.858698798690426</v>
      </c>
      <c r="AH2619">
        <v>18768.133445866984</v>
      </c>
      <c r="AI2619">
        <v>2703.4868689170826</v>
      </c>
      <c r="AJ2619">
        <v>0.77251393598224327</v>
      </c>
      <c r="AK2619">
        <v>73496.281717697391</v>
      </c>
      <c r="AL2619">
        <v>106.29962464831659</v>
      </c>
      <c r="AM2619">
        <v>19978.685529110269</v>
      </c>
      <c r="AN2619">
        <v>2883.1056004960878</v>
      </c>
      <c r="AO2619">
        <v>0.82242349832128137</v>
      </c>
      <c r="AP2619">
        <v>4453.0641522587393</v>
      </c>
      <c r="AQ2619">
        <v>6.4409258496261685</v>
      </c>
      <c r="AR2619">
        <v>1210.5520832432849</v>
      </c>
      <c r="AS2619">
        <v>179.61873157900527</v>
      </c>
      <c r="AT2619">
        <v>4.9909562339038094E-2</v>
      </c>
      <c r="AU2619" s="3">
        <v>71843.994811811892</v>
      </c>
      <c r="AV2619" s="3">
        <v>2544.15561341387</v>
      </c>
      <c r="AW2619">
        <v>5737.3650885710013</v>
      </c>
      <c r="AX2619">
        <v>1078280.3947460339</v>
      </c>
      <c r="AY2619">
        <v>203.172855776288</v>
      </c>
      <c r="AZ2619">
        <v>38184.30651459557</v>
      </c>
      <c r="BA2619">
        <v>6119.6359984987012</v>
      </c>
      <c r="BB2619">
        <v>1150124.3895578459</v>
      </c>
      <c r="BC2619">
        <v>216.70991874007362</v>
      </c>
      <c r="BD2619">
        <v>40728.462128009436</v>
      </c>
      <c r="BE2619">
        <v>382.27090992769973</v>
      </c>
      <c r="BF2619">
        <v>71843.994811811892</v>
      </c>
      <c r="BG2619">
        <v>13.537062963785624</v>
      </c>
      <c r="BH2619">
        <v>2544.15561341387</v>
      </c>
      <c r="BI2619">
        <v>0.1473520668436441</v>
      </c>
      <c r="BJ2619">
        <v>0.52255064569207954</v>
      </c>
      <c r="BK2619">
        <v>0.37519857884843544</v>
      </c>
      <c r="BL2619">
        <v>17.205878093777315</v>
      </c>
      <c r="BM2619">
        <v>8.3980699158597343</v>
      </c>
      <c r="BN2619">
        <f t="shared" si="256"/>
        <v>-8.8078081779175807</v>
      </c>
      <c r="BO2619">
        <v>0.36359866136708296</v>
      </c>
      <c r="BP2619">
        <v>6.4879774808809896E-4</v>
      </c>
      <c r="BQ2619">
        <v>0.26777021709048993</v>
      </c>
      <c r="BR2619">
        <v>5.9523809523809521E-3</v>
      </c>
      <c r="BS2619">
        <v>3.4482758620689655E-2</v>
      </c>
      <c r="BT2619">
        <v>0.1111111111111111</v>
      </c>
      <c r="BU2619">
        <v>0.25223627995340658</v>
      </c>
      <c r="BV2619">
        <v>0.73654624520900613</v>
      </c>
      <c r="BW2619">
        <v>1.2042211767444405E-2</v>
      </c>
      <c r="BX2619">
        <v>0.26485064354564108</v>
      </c>
      <c r="BY2619">
        <f t="shared" si="257"/>
        <v>5.6461788728822758E-2</v>
      </c>
      <c r="BZ2619">
        <v>0</v>
      </c>
      <c r="CA2619">
        <f t="shared" si="258"/>
        <v>5.7280292827716127E-4</v>
      </c>
      <c r="CC2619">
        <v>5.6461788728822758E-2</v>
      </c>
      <c r="CD2619">
        <v>5.7280292827716127E-4</v>
      </c>
    </row>
    <row r="2620" spans="1:82" x14ac:dyDescent="0.3">
      <c r="A2620">
        <v>0</v>
      </c>
      <c r="B2620" t="s">
        <v>1532</v>
      </c>
      <c r="C2620" t="s">
        <v>1610</v>
      </c>
      <c r="D2620">
        <v>48249</v>
      </c>
      <c r="E2620" s="2">
        <f t="shared" si="263"/>
        <v>0.43015062092009226</v>
      </c>
      <c r="F2620" s="2" t="s">
        <v>1935</v>
      </c>
      <c r="G2620" s="3">
        <v>7655</v>
      </c>
      <c r="H2620" s="1">
        <v>1.8938103224652092</v>
      </c>
      <c r="I2620" s="1">
        <f t="shared" si="259"/>
        <v>-9.3869301397103797</v>
      </c>
      <c r="J2620" s="1">
        <v>2.53721542193</v>
      </c>
      <c r="K2620" s="1">
        <v>-20.726257868499999</v>
      </c>
      <c r="L2620" s="2">
        <v>0.11943054481800003</v>
      </c>
      <c r="M2620" s="2">
        <v>-6.5326802534643191E-4</v>
      </c>
      <c r="N2620" s="7">
        <v>0</v>
      </c>
      <c r="O2620" s="2">
        <v>4.916483458799358E-3</v>
      </c>
      <c r="P2620" s="3">
        <v>49277.553205420001</v>
      </c>
      <c r="Q2620" s="3">
        <v>1745.0277358777601</v>
      </c>
      <c r="R2620" s="3">
        <v>324371.61714291282</v>
      </c>
      <c r="S2620" s="3">
        <v>469.17287068437435</v>
      </c>
      <c r="T2620" s="3">
        <v>95297.10954444317</v>
      </c>
      <c r="V2620">
        <v>48249</v>
      </c>
      <c r="W2620" s="2">
        <v>0.35653431208006775</v>
      </c>
      <c r="X2620" s="2">
        <v>5.0804674806493526E-2</v>
      </c>
      <c r="Y2620" s="2">
        <v>0.26185172195569245</v>
      </c>
      <c r="Z2620" s="2">
        <v>0.72355133375520686</v>
      </c>
      <c r="AA2620" s="2">
        <v>5.974002951092032E-2</v>
      </c>
      <c r="AB2620" s="2">
        <v>0.29479953596226249</v>
      </c>
      <c r="AC2620" s="2">
        <v>-6.5326802534643191E-4</v>
      </c>
      <c r="AD2620" s="2">
        <v>0</v>
      </c>
      <c r="AE2620" s="2">
        <v>4.916483458799358E-3</v>
      </c>
      <c r="AF2620">
        <v>723686.29311396391</v>
      </c>
      <c r="AG2620">
        <v>1046.7216132905751</v>
      </c>
      <c r="AH2620">
        <v>196728.08834124645</v>
      </c>
      <c r="AI2620">
        <v>15714.845212020244</v>
      </c>
      <c r="AJ2620">
        <v>8.1062183952722826</v>
      </c>
      <c r="AK2620">
        <v>1048057.9102568767</v>
      </c>
      <c r="AL2620">
        <v>1515.8944839749493</v>
      </c>
      <c r="AM2620">
        <v>284907.67762205843</v>
      </c>
      <c r="AN2620">
        <v>22832.365475651335</v>
      </c>
      <c r="AO2620">
        <v>11.741924211404575</v>
      </c>
      <c r="AP2620">
        <v>324371.61714291282</v>
      </c>
      <c r="AQ2620">
        <v>469.17287068437417</v>
      </c>
      <c r="AR2620">
        <v>88179.589280811982</v>
      </c>
      <c r="AS2620">
        <v>7117.5202636310914</v>
      </c>
      <c r="AT2620">
        <v>3.6357058161322922</v>
      </c>
      <c r="AU2620" s="3">
        <v>9261223.3494266346</v>
      </c>
      <c r="AV2620" s="3">
        <v>327960.51268086623</v>
      </c>
      <c r="AW2620">
        <v>77582.220964599997</v>
      </c>
      <c r="AX2620">
        <v>14580802.608086923</v>
      </c>
      <c r="AY2620">
        <v>2747.3589613888003</v>
      </c>
      <c r="AZ2620">
        <v>516338.64320341113</v>
      </c>
      <c r="BA2620">
        <v>126859.77417002</v>
      </c>
      <c r="BB2620">
        <v>23842025.95751356</v>
      </c>
      <c r="BC2620">
        <v>4492.3866972665601</v>
      </c>
      <c r="BD2620">
        <v>844299.15588427731</v>
      </c>
      <c r="BE2620">
        <v>49277.553205420001</v>
      </c>
      <c r="BF2620">
        <v>9261223.3494266346</v>
      </c>
      <c r="BG2620">
        <v>1745.0277358777601</v>
      </c>
      <c r="BH2620">
        <v>327960.51268086623</v>
      </c>
      <c r="BI2620">
        <v>1.4076554269526638</v>
      </c>
      <c r="BJ2620">
        <v>3.301465749417873</v>
      </c>
      <c r="BK2620">
        <v>1.8938103224652092</v>
      </c>
      <c r="BL2620">
        <v>31.867420146177118</v>
      </c>
      <c r="BM2620">
        <v>22.480490006466738</v>
      </c>
      <c r="BN2620">
        <f t="shared" si="256"/>
        <v>-9.3869301397103797</v>
      </c>
      <c r="BO2620">
        <v>0.43015062092009226</v>
      </c>
      <c r="BP2620">
        <v>7.3324268562881476E-3</v>
      </c>
      <c r="BQ2620">
        <v>0.35001052861431692</v>
      </c>
      <c r="BR2620">
        <v>0.125</v>
      </c>
      <c r="BS2620">
        <v>6.8965517241379309E-2</v>
      </c>
      <c r="BT2620">
        <v>0.1111111111111111</v>
      </c>
      <c r="BU2620">
        <v>0.26882106090358288</v>
      </c>
      <c r="BV2620">
        <v>0.72355133375520686</v>
      </c>
      <c r="BW2620">
        <v>6.1970984969834358E-2</v>
      </c>
      <c r="BX2620">
        <v>0.29479953596226249</v>
      </c>
      <c r="BY2620">
        <f t="shared" si="257"/>
        <v>6.2548127079851801E-2</v>
      </c>
      <c r="BZ2620">
        <v>0</v>
      </c>
      <c r="CA2620">
        <f t="shared" si="258"/>
        <v>4.272015564872016E-3</v>
      </c>
      <c r="CC2620">
        <v>6.2548127079851801E-2</v>
      </c>
      <c r="CD2620">
        <v>4.272015564872016E-3</v>
      </c>
    </row>
    <row r="2621" spans="1:82" x14ac:dyDescent="0.3">
      <c r="A2621">
        <v>0</v>
      </c>
      <c r="B2621" t="s">
        <v>1532</v>
      </c>
      <c r="C2621" t="s">
        <v>116</v>
      </c>
      <c r="D2621">
        <v>48251</v>
      </c>
      <c r="E2621" s="2">
        <f t="shared" si="263"/>
        <v>0.57206066731283878</v>
      </c>
      <c r="F2621" s="2" t="s">
        <v>1938</v>
      </c>
      <c r="G2621" s="3">
        <v>72581</v>
      </c>
      <c r="H2621" s="1">
        <v>23.461221183900967</v>
      </c>
      <c r="I2621" s="1">
        <f t="shared" si="259"/>
        <v>-6.9937642125319393</v>
      </c>
      <c r="J2621" s="1">
        <v>2.64944651883</v>
      </c>
      <c r="K2621" s="1">
        <v>56.243368433699999</v>
      </c>
      <c r="L2621" s="2">
        <v>0.18466987051600003</v>
      </c>
      <c r="M2621" s="2">
        <v>1.2340688097456576E-2</v>
      </c>
      <c r="N2621" s="7">
        <v>0</v>
      </c>
      <c r="O2621" s="2">
        <v>5.9271147746719634E-2</v>
      </c>
      <c r="P2621" s="3">
        <v>651927.05839144019</v>
      </c>
      <c r="Q2621" s="3">
        <v>23086.186806392325</v>
      </c>
      <c r="R2621" s="3">
        <v>1452654.1878712764</v>
      </c>
      <c r="S2621" s="3">
        <v>2102.1140812484314</v>
      </c>
      <c r="T2621" s="3">
        <v>422631.42533547699</v>
      </c>
      <c r="V2621">
        <v>48251</v>
      </c>
      <c r="W2621" s="2">
        <v>0.58257795264976353</v>
      </c>
      <c r="X2621" s="2">
        <v>0.62938706092790486</v>
      </c>
      <c r="Y2621" s="2">
        <v>0.20494786464595538</v>
      </c>
      <c r="Z2621" s="2">
        <v>0.7555568777657482</v>
      </c>
      <c r="AA2621" s="2">
        <v>0.16211225930607273</v>
      </c>
      <c r="AB2621" s="2">
        <v>0.45583474660766071</v>
      </c>
      <c r="AC2621" s="2">
        <v>1.2340688097456576E-2</v>
      </c>
      <c r="AD2621" s="2">
        <v>0</v>
      </c>
      <c r="AE2621" s="2">
        <v>5.9271147746719634E-2</v>
      </c>
      <c r="AF2621">
        <v>1118470.6218605144</v>
      </c>
      <c r="AG2621">
        <v>1618.3760900137327</v>
      </c>
      <c r="AH2621">
        <v>304168.77836762386</v>
      </c>
      <c r="AI2621">
        <v>20448.745625323798</v>
      </c>
      <c r="AJ2621">
        <v>12.680038371384477</v>
      </c>
      <c r="AK2621">
        <v>2571124.8097317908</v>
      </c>
      <c r="AL2621">
        <v>3720.4901712621645</v>
      </c>
      <c r="AM2621">
        <v>699254.61535455671</v>
      </c>
      <c r="AN2621">
        <v>47994.333973867884</v>
      </c>
      <c r="AO2621">
        <v>29.193060752406272</v>
      </c>
      <c r="AP2621">
        <v>1452654.1878712764</v>
      </c>
      <c r="AQ2621">
        <v>2102.1140812484318</v>
      </c>
      <c r="AR2621">
        <v>395085.83698693285</v>
      </c>
      <c r="AS2621">
        <v>27545.588348544086</v>
      </c>
      <c r="AT2621">
        <v>16.513022381021795</v>
      </c>
      <c r="AU2621" s="3">
        <v>122523171.35408726</v>
      </c>
      <c r="AV2621" s="3">
        <v>4338817.9483933738</v>
      </c>
      <c r="AW2621">
        <v>397099.38577306003</v>
      </c>
      <c r="AX2621">
        <v>74630858.562188894</v>
      </c>
      <c r="AY2621">
        <v>14062.172267063679</v>
      </c>
      <c r="AZ2621">
        <v>2642844.6558719478</v>
      </c>
      <c r="BA2621">
        <v>1049026.4441645001</v>
      </c>
      <c r="BB2621">
        <v>197154029.91627616</v>
      </c>
      <c r="BC2621">
        <v>37148.359073456006</v>
      </c>
      <c r="BD2621">
        <v>6981662.604265322</v>
      </c>
      <c r="BE2621">
        <v>651927.05839144019</v>
      </c>
      <c r="BF2621">
        <v>122523171.35408726</v>
      </c>
      <c r="BG2621">
        <v>23086.186806392325</v>
      </c>
      <c r="BH2621">
        <v>4338817.9483933738</v>
      </c>
      <c r="BI2621">
        <v>9.1990732132219932</v>
      </c>
      <c r="BJ2621">
        <v>32.660294397122961</v>
      </c>
      <c r="BK2621">
        <v>23.461221183900967</v>
      </c>
      <c r="BL2621">
        <v>29.510463092201913</v>
      </c>
      <c r="BM2621">
        <v>22.516698879669974</v>
      </c>
      <c r="BN2621">
        <f t="shared" si="256"/>
        <v>-6.9937642125319393</v>
      </c>
      <c r="BO2621">
        <v>0.57206066731283878</v>
      </c>
      <c r="BP2621">
        <v>6.3726048532582374E-2</v>
      </c>
      <c r="BQ2621">
        <v>0.16425648531350376</v>
      </c>
      <c r="BR2621">
        <v>0.57738095238095233</v>
      </c>
      <c r="BS2621">
        <v>0.17241379310344829</v>
      </c>
      <c r="BT2621">
        <v>0.16666666666666666</v>
      </c>
      <c r="BU2621">
        <v>0.20028604531410243</v>
      </c>
      <c r="BV2621">
        <v>0.7555568777657482</v>
      </c>
      <c r="BW2621">
        <v>0.16816624409343645</v>
      </c>
      <c r="BX2621">
        <v>0.45583474660766071</v>
      </c>
      <c r="BY2621">
        <f t="shared" si="257"/>
        <v>7.8643447031057856E-2</v>
      </c>
      <c r="BZ2621">
        <v>0</v>
      </c>
      <c r="CA2621">
        <f t="shared" si="258"/>
        <v>3.3428795028467143E-2</v>
      </c>
      <c r="CC2621">
        <v>7.8643447031057856E-2</v>
      </c>
      <c r="CD2621">
        <v>3.3428795028467143E-2</v>
      </c>
    </row>
    <row r="2622" spans="1:82" x14ac:dyDescent="0.3">
      <c r="A2622">
        <v>0</v>
      </c>
      <c r="B2622" t="s">
        <v>1532</v>
      </c>
      <c r="C2622" t="s">
        <v>384</v>
      </c>
      <c r="D2622">
        <v>48253</v>
      </c>
      <c r="E2622" s="2">
        <f t="shared" si="263"/>
        <v>0.48059977477116189</v>
      </c>
      <c r="F2622" s="2" t="s">
        <v>1936</v>
      </c>
      <c r="G2622" s="3">
        <v>673</v>
      </c>
      <c r="H2622" s="1">
        <v>0.37404553993970835</v>
      </c>
      <c r="I2622" s="1">
        <f t="shared" si="259"/>
        <v>-7.9002044589830938</v>
      </c>
      <c r="J2622" s="1">
        <v>2.9733623376899998</v>
      </c>
      <c r="K2622" s="1">
        <v>-56.0602818371</v>
      </c>
      <c r="L2622" s="2">
        <v>0.15521728119599998</v>
      </c>
      <c r="M2622" s="2">
        <v>-1.5960303266493346E-6</v>
      </c>
      <c r="N2622" s="7">
        <v>0</v>
      </c>
      <c r="O2622" s="2">
        <v>6.5443087993463604E-3</v>
      </c>
      <c r="P2622" s="3">
        <v>10631.590162743998</v>
      </c>
      <c r="Q2622" s="3">
        <v>376.48824878003194</v>
      </c>
      <c r="R2622" s="3">
        <v>28577.906755545591</v>
      </c>
      <c r="S2622" s="3">
        <v>41.343333375226877</v>
      </c>
      <c r="T2622" s="3">
        <v>8755.9255115157212</v>
      </c>
      <c r="V2622">
        <v>48253</v>
      </c>
      <c r="W2622" s="2">
        <v>0.42059308357563807</v>
      </c>
      <c r="X2622" s="2">
        <v>1.0034406188429292E-2</v>
      </c>
      <c r="Y2622" s="2">
        <v>0.23642701297521798</v>
      </c>
      <c r="Z2622" s="2">
        <v>0.84792968960301951</v>
      </c>
      <c r="AA2622" s="2">
        <v>0.16158454230316113</v>
      </c>
      <c r="AB2622" s="2">
        <v>0.38313467077986879</v>
      </c>
      <c r="AC2622" s="2">
        <v>-1.5960303266493346E-6</v>
      </c>
      <c r="AD2622" s="2">
        <v>0</v>
      </c>
      <c r="AE2622" s="2">
        <v>6.5443087993463604E-3</v>
      </c>
      <c r="AF2622">
        <v>28479.285352578576</v>
      </c>
      <c r="AG2622">
        <v>41.201013768750919</v>
      </c>
      <c r="AH2622">
        <v>7743.603049302511</v>
      </c>
      <c r="AI2622">
        <v>986.26904439325028</v>
      </c>
      <c r="AJ2622">
        <v>0.32117940381086113</v>
      </c>
      <c r="AK2622">
        <v>57057.192108124167</v>
      </c>
      <c r="AL2622">
        <v>82.544347143977788</v>
      </c>
      <c r="AM2622">
        <v>15513.954628261803</v>
      </c>
      <c r="AN2622">
        <v>1971.8429769496795</v>
      </c>
      <c r="AO2622">
        <v>0.64338769683158181</v>
      </c>
      <c r="AP2622">
        <v>28577.906755545591</v>
      </c>
      <c r="AQ2622">
        <v>41.343333375226869</v>
      </c>
      <c r="AR2622">
        <v>7770.3515789592921</v>
      </c>
      <c r="AS2622">
        <v>985.57393255642921</v>
      </c>
      <c r="AT2622">
        <v>0.32220829302072068</v>
      </c>
      <c r="AU2622" s="3">
        <v>1998101.0551861071</v>
      </c>
      <c r="AV2622" s="3">
        <v>70757.201475719208</v>
      </c>
      <c r="AW2622">
        <v>10461.005511958001</v>
      </c>
      <c r="AX2622">
        <v>1966041.3759173867</v>
      </c>
      <c r="AY2622">
        <v>370.44746697222405</v>
      </c>
      <c r="AZ2622">
        <v>69621.896942759791</v>
      </c>
      <c r="BA2622">
        <v>21092.595674701999</v>
      </c>
      <c r="BB2622">
        <v>3964142.4311034936</v>
      </c>
      <c r="BC2622">
        <v>746.93571575225599</v>
      </c>
      <c r="BD2622">
        <v>140379.098418479</v>
      </c>
      <c r="BE2622">
        <v>10631.590162743998</v>
      </c>
      <c r="BF2622">
        <v>1998101.0551861071</v>
      </c>
      <c r="BG2622">
        <v>376.48824878003194</v>
      </c>
      <c r="BH2622">
        <v>70757.201475719208</v>
      </c>
      <c r="BI2622">
        <v>0.19652433731437258</v>
      </c>
      <c r="BJ2622">
        <v>0.57056987725408093</v>
      </c>
      <c r="BK2622">
        <v>0.37404553993970835</v>
      </c>
      <c r="BL2622">
        <v>28.51863350570915</v>
      </c>
      <c r="BM2622">
        <v>20.618429046726057</v>
      </c>
      <c r="BN2622">
        <f t="shared" si="256"/>
        <v>-7.9002044589830938</v>
      </c>
      <c r="BO2622">
        <v>0.48059977477116189</v>
      </c>
      <c r="BP2622">
        <v>1.1437490061953072E-3</v>
      </c>
      <c r="BQ2622">
        <v>9.0512475629108302E-2</v>
      </c>
      <c r="BR2622">
        <v>0.35119047619047616</v>
      </c>
      <c r="BS2622">
        <v>0.13793103448275862</v>
      </c>
      <c r="BT2622">
        <v>0.1111111111111111</v>
      </c>
      <c r="BU2622">
        <v>0.226244502985571</v>
      </c>
      <c r="BV2622">
        <v>0.84792968960301951</v>
      </c>
      <c r="BW2622">
        <v>0.16761881981655719</v>
      </c>
      <c r="BX2622">
        <v>0.38313467077986879</v>
      </c>
      <c r="BY2622">
        <f t="shared" si="257"/>
        <v>3.221314421346476E-4</v>
      </c>
      <c r="BZ2622">
        <v>0</v>
      </c>
      <c r="CA2622">
        <f t="shared" si="258"/>
        <v>4.4690119693410356E-3</v>
      </c>
      <c r="CC2622">
        <v>3.221314421346476E-4</v>
      </c>
      <c r="CD2622">
        <v>4.4690119693410356E-3</v>
      </c>
    </row>
    <row r="2623" spans="1:82" x14ac:dyDescent="0.3">
      <c r="A2623">
        <v>0</v>
      </c>
      <c r="B2623" t="s">
        <v>1532</v>
      </c>
      <c r="C2623" t="s">
        <v>1611</v>
      </c>
      <c r="D2623">
        <v>48255</v>
      </c>
      <c r="E2623" s="2">
        <f t="shared" si="263"/>
        <v>0.43324809750746129</v>
      </c>
      <c r="F2623" s="2" t="s">
        <v>1935</v>
      </c>
      <c r="G2623" s="3">
        <v>2294</v>
      </c>
      <c r="H2623" s="1">
        <v>0.75903889806443425</v>
      </c>
      <c r="I2623" s="1">
        <f t="shared" si="259"/>
        <v>-8.4290633577290706</v>
      </c>
      <c r="J2623" s="1">
        <v>2.3916298665300002</v>
      </c>
      <c r="K2623" s="1">
        <v>-50.5110571755</v>
      </c>
      <c r="L2623" s="2">
        <v>0.13942671862099998</v>
      </c>
      <c r="M2623" s="2">
        <v>-1.0451338089239334E-3</v>
      </c>
      <c r="N2623" s="7">
        <v>0</v>
      </c>
      <c r="O2623" s="2">
        <v>1.5519198481353309E-2</v>
      </c>
      <c r="P2623" s="3">
        <v>15623.485539341003</v>
      </c>
      <c r="Q2623" s="3">
        <v>553.26236437884802</v>
      </c>
      <c r="R2623" s="3">
        <v>122575.74751283001</v>
      </c>
      <c r="S2623" s="3">
        <v>177.30553798731026</v>
      </c>
      <c r="T2623" s="3">
        <v>39434.591546453012</v>
      </c>
      <c r="V2623">
        <v>48255</v>
      </c>
      <c r="W2623" s="2">
        <v>0.36834942761372136</v>
      </c>
      <c r="X2623" s="2">
        <v>2.0362506172975619E-2</v>
      </c>
      <c r="Y2623" s="2">
        <v>0.23462154649395753</v>
      </c>
      <c r="Z2623" s="2">
        <v>0.68203391987119621</v>
      </c>
      <c r="AA2623" s="2">
        <v>0.14558981488299597</v>
      </c>
      <c r="AB2623" s="2">
        <v>0.3441576190818556</v>
      </c>
      <c r="AC2623" s="2">
        <v>-1.0451338089239334E-3</v>
      </c>
      <c r="AD2623" s="2">
        <v>0</v>
      </c>
      <c r="AE2623" s="2">
        <v>1.5519198481353309E-2</v>
      </c>
      <c r="AF2623">
        <v>329007.05377134145</v>
      </c>
      <c r="AG2623">
        <v>475.8897815103573</v>
      </c>
      <c r="AH2623">
        <v>89442.011886379594</v>
      </c>
      <c r="AI2623">
        <v>16071.56735573287</v>
      </c>
      <c r="AJ2623">
        <v>3.6905145356557103</v>
      </c>
      <c r="AK2623">
        <v>451582.80128417147</v>
      </c>
      <c r="AL2623">
        <v>653.19531949766758</v>
      </c>
      <c r="AM2623">
        <v>122766.03911354709</v>
      </c>
      <c r="AN2623">
        <v>22182.131675018372</v>
      </c>
      <c r="AO2623">
        <v>5.0670464641341821</v>
      </c>
      <c r="AP2623">
        <v>122575.74751283001</v>
      </c>
      <c r="AQ2623">
        <v>177.30553798731029</v>
      </c>
      <c r="AR2623">
        <v>33324.027227167491</v>
      </c>
      <c r="AS2623">
        <v>6110.5643192855023</v>
      </c>
      <c r="AT2623">
        <v>1.3765319284784718</v>
      </c>
      <c r="AU2623" s="3">
        <v>2936277.8722637482</v>
      </c>
      <c r="AV2623" s="3">
        <v>103980.1287613607</v>
      </c>
      <c r="AW2623">
        <v>36570.664595196999</v>
      </c>
      <c r="AX2623">
        <v>6873090.7040213235</v>
      </c>
      <c r="AY2623">
        <v>1295.0485542996159</v>
      </c>
      <c r="AZ2623">
        <v>243391.42529506981</v>
      </c>
      <c r="BA2623">
        <v>52194.150134538002</v>
      </c>
      <c r="BB2623">
        <v>9809368.5762850717</v>
      </c>
      <c r="BC2623">
        <v>1848.3109186784641</v>
      </c>
      <c r="BD2623">
        <v>347371.55405643053</v>
      </c>
      <c r="BE2623">
        <v>15623.485539341003</v>
      </c>
      <c r="BF2623">
        <v>2936277.8722637482</v>
      </c>
      <c r="BG2623">
        <v>553.26236437884802</v>
      </c>
      <c r="BH2623">
        <v>103980.1287613607</v>
      </c>
      <c r="BI2623">
        <v>0.77987235769358465</v>
      </c>
      <c r="BJ2623">
        <v>1.5389112557580189</v>
      </c>
      <c r="BK2623">
        <v>0.75903889806443425</v>
      </c>
      <c r="BL2623">
        <v>31.244172982447331</v>
      </c>
      <c r="BM2623">
        <v>22.815109624718261</v>
      </c>
      <c r="BN2623">
        <f t="shared" si="256"/>
        <v>-8.4290633577290706</v>
      </c>
      <c r="BO2623">
        <v>0.43324809750746129</v>
      </c>
      <c r="BP2623">
        <v>4.0915797240111997E-3</v>
      </c>
      <c r="BQ2623">
        <v>0.33770078441924811</v>
      </c>
      <c r="BR2623">
        <v>7.1428571428571425E-2</v>
      </c>
      <c r="BS2623">
        <v>0</v>
      </c>
      <c r="BT2623">
        <v>0.16666666666666666</v>
      </c>
      <c r="BU2623">
        <v>0.24138986021239919</v>
      </c>
      <c r="BV2623">
        <v>0.68203391987119621</v>
      </c>
      <c r="BW2623">
        <v>0.15102677892426969</v>
      </c>
      <c r="BX2623">
        <v>0.3441576190818556</v>
      </c>
      <c r="BY2623">
        <f t="shared" si="257"/>
        <v>8.0384978699671816E-2</v>
      </c>
      <c r="BZ2623">
        <v>0</v>
      </c>
      <c r="CA2623">
        <f t="shared" si="258"/>
        <v>1.1574536019488798E-2</v>
      </c>
      <c r="CC2623">
        <v>8.0384978699671816E-2</v>
      </c>
      <c r="CD2623">
        <v>1.1574536019488798E-2</v>
      </c>
    </row>
    <row r="2624" spans="1:82" x14ac:dyDescent="0.3">
      <c r="A2624">
        <v>0</v>
      </c>
      <c r="B2624" t="s">
        <v>1532</v>
      </c>
      <c r="C2624" t="s">
        <v>1612</v>
      </c>
      <c r="D2624">
        <v>48257</v>
      </c>
      <c r="E2624" s="2">
        <f t="shared" si="263"/>
        <v>0.48841310794985421</v>
      </c>
      <c r="F2624" s="2" t="s">
        <v>1937</v>
      </c>
      <c r="G2624" s="3">
        <v>33925</v>
      </c>
      <c r="H2624" s="1">
        <v>13.249094196442282</v>
      </c>
      <c r="I2624" s="1">
        <f t="shared" si="259"/>
        <v>-8.2212926276544085</v>
      </c>
      <c r="J2624" s="1">
        <v>2.6281886176399998</v>
      </c>
      <c r="K2624" s="1">
        <v>58.304404696200002</v>
      </c>
      <c r="L2624" s="2">
        <v>0.20426392901000012</v>
      </c>
      <c r="M2624" s="2">
        <v>5.2661819696248223E-3</v>
      </c>
      <c r="N2624" s="7">
        <v>0</v>
      </c>
      <c r="O2624" s="2">
        <v>3.3490160091885171E-2</v>
      </c>
      <c r="P2624" s="3">
        <v>137175.92024362003</v>
      </c>
      <c r="Q2624" s="3">
        <v>4857.7043694073609</v>
      </c>
      <c r="R2624" s="3">
        <v>543366.66298047663</v>
      </c>
      <c r="S2624" s="3">
        <v>786.33094330893744</v>
      </c>
      <c r="T2624" s="3">
        <v>166919.63085447144</v>
      </c>
      <c r="V2624">
        <v>48257</v>
      </c>
      <c r="W2624" s="2">
        <v>0.53600115282990779</v>
      </c>
      <c r="X2624" s="2">
        <v>0.35542942930770538</v>
      </c>
      <c r="Y2624" s="2">
        <v>0.28127623459273615</v>
      </c>
      <c r="Z2624" s="2">
        <v>0.74949464803707933</v>
      </c>
      <c r="AA2624" s="2">
        <v>0.16805285735932557</v>
      </c>
      <c r="AB2624" s="2">
        <v>0.5042002577962027</v>
      </c>
      <c r="AC2624" s="2">
        <v>5.2661819696248223E-3</v>
      </c>
      <c r="AD2624" s="2">
        <v>0</v>
      </c>
      <c r="AE2624" s="2">
        <v>3.3490160091885171E-2</v>
      </c>
      <c r="AF2624">
        <v>507460.51683344477</v>
      </c>
      <c r="AG2624">
        <v>734.25872807063331</v>
      </c>
      <c r="AH2624">
        <v>138001.65591986393</v>
      </c>
      <c r="AI2624">
        <v>16756.168676454745</v>
      </c>
      <c r="AJ2624">
        <v>5.7498813283586596</v>
      </c>
      <c r="AK2624">
        <v>1050827.1798139215</v>
      </c>
      <c r="AL2624">
        <v>1520.5896713795707</v>
      </c>
      <c r="AM2624">
        <v>285790.12356641155</v>
      </c>
      <c r="AN2624">
        <v>35887.331884378575</v>
      </c>
      <c r="AO2624">
        <v>11.93436142673387</v>
      </c>
      <c r="AP2624">
        <v>543366.66298047663</v>
      </c>
      <c r="AQ2624">
        <v>786.33094330893744</v>
      </c>
      <c r="AR2624">
        <v>147788.46764654762</v>
      </c>
      <c r="AS2624">
        <v>19131.16320792383</v>
      </c>
      <c r="AT2624">
        <v>6.1844800983752108</v>
      </c>
      <c r="AU2624" s="3">
        <v>25780842.450585946</v>
      </c>
      <c r="AV2624" s="3">
        <v>912956.95918641938</v>
      </c>
      <c r="AW2624">
        <v>143577.24671553998</v>
      </c>
      <c r="AX2624">
        <v>26983907.747718584</v>
      </c>
      <c r="AY2624">
        <v>5084.3895741971191</v>
      </c>
      <c r="AZ2624">
        <v>955560.17657460656</v>
      </c>
      <c r="BA2624">
        <v>280753.16695916001</v>
      </c>
      <c r="BB2624">
        <v>52764750.198304534</v>
      </c>
      <c r="BC2624">
        <v>9942.0939436044791</v>
      </c>
      <c r="BD2624">
        <v>1868517.1357610258</v>
      </c>
      <c r="BE2624">
        <v>137175.92024362003</v>
      </c>
      <c r="BF2624">
        <v>25780842.450585946</v>
      </c>
      <c r="BG2624">
        <v>4857.7043694073609</v>
      </c>
      <c r="BH2624">
        <v>912956.95918641938</v>
      </c>
      <c r="BI2624">
        <v>4.4076462937315073</v>
      </c>
      <c r="BJ2624">
        <v>17.656740490173789</v>
      </c>
      <c r="BK2624">
        <v>13.249094196442282</v>
      </c>
      <c r="BL2624">
        <v>20.250440913397085</v>
      </c>
      <c r="BM2624">
        <v>12.029148285742677</v>
      </c>
      <c r="BN2624">
        <f t="shared" si="256"/>
        <v>-8.2212926276544085</v>
      </c>
      <c r="BO2624">
        <v>0.48841310794985421</v>
      </c>
      <c r="BP2624">
        <v>2.6069030073078561E-2</v>
      </c>
      <c r="BQ2624">
        <v>0.18689893808071723</v>
      </c>
      <c r="BR2624">
        <v>0.16071428571428573</v>
      </c>
      <c r="BS2624">
        <v>0.10344827586206896</v>
      </c>
      <c r="BT2624">
        <v>0.16666666666666666</v>
      </c>
      <c r="BU2624">
        <v>0.23543976286938159</v>
      </c>
      <c r="BV2624">
        <v>0.74949464803707933</v>
      </c>
      <c r="BW2624">
        <v>0.17432869020676928</v>
      </c>
      <c r="BX2624">
        <v>0.5042002577962027</v>
      </c>
      <c r="BY2624">
        <f t="shared" si="257"/>
        <v>6.0982432896701112E-2</v>
      </c>
      <c r="BZ2624">
        <v>0</v>
      </c>
      <c r="CA2624">
        <f t="shared" si="258"/>
        <v>1.6918015262218533E-2</v>
      </c>
      <c r="CC2624">
        <v>6.0982432896701112E-2</v>
      </c>
      <c r="CD2624">
        <v>1.6918015262218533E-2</v>
      </c>
    </row>
    <row r="2625" spans="1:82" x14ac:dyDescent="0.3">
      <c r="A2625">
        <v>0</v>
      </c>
      <c r="B2625" t="s">
        <v>1532</v>
      </c>
      <c r="C2625" t="s">
        <v>491</v>
      </c>
      <c r="D2625">
        <v>48259</v>
      </c>
      <c r="E2625" s="2">
        <f t="shared" si="263"/>
        <v>0.41097985463678527</v>
      </c>
      <c r="F2625" s="2" t="s">
        <v>1935</v>
      </c>
      <c r="G2625" s="3">
        <v>14050</v>
      </c>
      <c r="H2625" s="1">
        <v>2.7126127734184848</v>
      </c>
      <c r="I2625" s="1">
        <f t="shared" si="259"/>
        <v>-0.73348622515477047</v>
      </c>
      <c r="J2625" s="1">
        <v>2.6570952887599999</v>
      </c>
      <c r="K2625" s="1">
        <v>-24.353901906800001</v>
      </c>
      <c r="L2625" s="2">
        <v>0.21111498712400001</v>
      </c>
      <c r="M2625" s="2">
        <v>-1.575729904298828E-3</v>
      </c>
      <c r="N2625" s="7">
        <v>0</v>
      </c>
      <c r="O2625" s="2">
        <v>3.6164521559054787E-2</v>
      </c>
      <c r="P2625" s="3">
        <v>144555.69656942002</v>
      </c>
      <c r="Q2625" s="3">
        <v>5119.0386592697596</v>
      </c>
      <c r="R2625" s="3">
        <v>160143.88480634918</v>
      </c>
      <c r="S2625" s="3">
        <v>231.6702403345563</v>
      </c>
      <c r="T2625" s="3">
        <v>51135.509849655195</v>
      </c>
      <c r="V2625">
        <v>48259</v>
      </c>
      <c r="W2625" s="2">
        <v>0.36571068610486507</v>
      </c>
      <c r="X2625" s="2">
        <v>7.2770439676383358E-2</v>
      </c>
      <c r="Y2625" s="2">
        <v>-2.5489837670264692E-2</v>
      </c>
      <c r="Z2625" s="2">
        <v>0.75773811852150097</v>
      </c>
      <c r="AA2625" s="2">
        <v>7.0196116821911611E-2</v>
      </c>
      <c r="AB2625" s="2">
        <v>0.52111124782756746</v>
      </c>
      <c r="AC2625" s="2">
        <v>-1.575729904298828E-3</v>
      </c>
      <c r="AD2625" s="2">
        <v>0</v>
      </c>
      <c r="AE2625" s="2">
        <v>3.6164521559054787E-2</v>
      </c>
      <c r="AF2625">
        <v>138349.42606537021</v>
      </c>
      <c r="AG2625">
        <v>200.15217734225698</v>
      </c>
      <c r="AH2625">
        <v>37617.982399441964</v>
      </c>
      <c r="AI2625">
        <v>6735.2082231416198</v>
      </c>
      <c r="AJ2625">
        <v>1.5607030687123566</v>
      </c>
      <c r="AK2625">
        <v>298493.31087171938</v>
      </c>
      <c r="AL2625">
        <v>431.82241767681325</v>
      </c>
      <c r="AM2625">
        <v>81159.687211762735</v>
      </c>
      <c r="AN2625">
        <v>14329.013260476064</v>
      </c>
      <c r="AO2625">
        <v>3.364387172562874</v>
      </c>
      <c r="AP2625">
        <v>160143.88480634918</v>
      </c>
      <c r="AQ2625">
        <v>231.67024033455627</v>
      </c>
      <c r="AR2625">
        <v>43541.704812320771</v>
      </c>
      <c r="AS2625">
        <v>7593.805037334444</v>
      </c>
      <c r="AT2625">
        <v>1.8036841038505174</v>
      </c>
      <c r="AU2625" s="3">
        <v>27167797.613256797</v>
      </c>
      <c r="AV2625" s="3">
        <v>962072.12562315864</v>
      </c>
      <c r="AW2625">
        <v>78665.954916079994</v>
      </c>
      <c r="AX2625">
        <v>14784479.566928074</v>
      </c>
      <c r="AY2625">
        <v>2785.7363904742397</v>
      </c>
      <c r="AZ2625">
        <v>523551.29722572857</v>
      </c>
      <c r="BA2625">
        <v>223221.65148550001</v>
      </c>
      <c r="BB2625">
        <v>41952277.180184871</v>
      </c>
      <c r="BC2625">
        <v>7904.7750497439993</v>
      </c>
      <c r="BD2625">
        <v>1485623.4228488873</v>
      </c>
      <c r="BE2625">
        <v>144555.69656942002</v>
      </c>
      <c r="BF2625">
        <v>27167797.613256797</v>
      </c>
      <c r="BG2625">
        <v>5119.0386592697596</v>
      </c>
      <c r="BH2625">
        <v>962072.12562315864</v>
      </c>
      <c r="BI2625">
        <v>1.5319813086855074</v>
      </c>
      <c r="BJ2625">
        <v>4.2445940821039922</v>
      </c>
      <c r="BK2625">
        <v>2.7126127734184848</v>
      </c>
      <c r="BL2625">
        <v>38.88430103480232</v>
      </c>
      <c r="BM2625">
        <v>38.150814809647549</v>
      </c>
      <c r="BN2625">
        <f t="shared" si="256"/>
        <v>-0.73348622515477047</v>
      </c>
      <c r="BO2625">
        <v>0.41097985463678527</v>
      </c>
      <c r="BP2625">
        <v>7.6243851549834939E-3</v>
      </c>
      <c r="BQ2625">
        <v>0.17506238514162531</v>
      </c>
      <c r="BR2625">
        <v>9.5238095238095233E-2</v>
      </c>
      <c r="BS2625">
        <v>0</v>
      </c>
      <c r="BT2625">
        <v>0.16666666666666666</v>
      </c>
      <c r="BU2625">
        <v>2.1005434393309895E-2</v>
      </c>
      <c r="BV2625">
        <v>0.75773811852150097</v>
      </c>
      <c r="BW2625">
        <v>7.2817548570447727E-2</v>
      </c>
      <c r="BX2625">
        <v>0.52111124782756746</v>
      </c>
      <c r="BY2625">
        <f t="shared" si="257"/>
        <v>0.14840226830670555</v>
      </c>
      <c r="BZ2625">
        <v>0</v>
      </c>
      <c r="CA2625">
        <f t="shared" si="258"/>
        <v>1.8230807020074253E-2</v>
      </c>
      <c r="CC2625">
        <v>0.14840226830670555</v>
      </c>
      <c r="CD2625">
        <v>1.8230807020074253E-2</v>
      </c>
    </row>
    <row r="2626" spans="1:82" x14ac:dyDescent="0.3">
      <c r="A2626">
        <v>1</v>
      </c>
      <c r="B2626" t="s">
        <v>1532</v>
      </c>
      <c r="C2626" t="s">
        <v>1613</v>
      </c>
      <c r="D2626">
        <v>48261</v>
      </c>
      <c r="E2626" s="2">
        <v>0</v>
      </c>
      <c r="F2626" s="2" t="s">
        <v>1954</v>
      </c>
      <c r="G2626" s="3">
        <v>-999</v>
      </c>
      <c r="H2626" s="1">
        <v>0.32902613366927347</v>
      </c>
      <c r="I2626" s="1">
        <f t="shared" si="259"/>
        <v>-999</v>
      </c>
      <c r="J2626" s="1">
        <v>-999</v>
      </c>
      <c r="K2626" s="1">
        <v>-999</v>
      </c>
      <c r="L2626" s="2">
        <v>-999</v>
      </c>
      <c r="M2626" s="2">
        <v>-999</v>
      </c>
      <c r="N2626" s="7">
        <v>-999</v>
      </c>
      <c r="O2626" s="2">
        <v>-999</v>
      </c>
      <c r="P2626" s="3">
        <v>-999</v>
      </c>
      <c r="Q2626" s="3">
        <v>-999</v>
      </c>
      <c r="R2626" s="3">
        <v>-999</v>
      </c>
      <c r="S2626" s="3">
        <v>-999</v>
      </c>
      <c r="T2626" s="3">
        <v>-999</v>
      </c>
      <c r="V2626">
        <v>48261</v>
      </c>
      <c r="W2626" s="2">
        <v>-999</v>
      </c>
      <c r="X2626" s="2">
        <v>8.8266842384435249E-3</v>
      </c>
      <c r="Y2626" s="2">
        <v>-999</v>
      </c>
      <c r="Z2626" s="2">
        <v>-999</v>
      </c>
      <c r="AA2626" s="2">
        <v>-999</v>
      </c>
      <c r="AB2626" s="2">
        <v>-999</v>
      </c>
      <c r="AC2626" s="2">
        <v>-999</v>
      </c>
      <c r="AD2626" s="2">
        <v>-999</v>
      </c>
      <c r="AE2626" s="2">
        <v>-999</v>
      </c>
      <c r="AF2626" s="2">
        <v>-999</v>
      </c>
      <c r="AG2626" s="2">
        <v>-999</v>
      </c>
      <c r="AH2626" s="2">
        <v>-999</v>
      </c>
      <c r="AI2626" s="2">
        <v>-999</v>
      </c>
      <c r="AJ2626" s="2">
        <v>-999</v>
      </c>
      <c r="AK2626" s="2">
        <v>-999</v>
      </c>
      <c r="AL2626" s="2">
        <v>-999</v>
      </c>
      <c r="AM2626" s="2">
        <v>-999</v>
      </c>
      <c r="AN2626" s="2">
        <v>-999</v>
      </c>
      <c r="AO2626" s="2">
        <v>-999</v>
      </c>
      <c r="AP2626" s="2">
        <v>-999</v>
      </c>
      <c r="AQ2626" s="2">
        <v>-999</v>
      </c>
      <c r="AR2626" s="2">
        <v>-999</v>
      </c>
      <c r="AS2626" s="2">
        <v>-999</v>
      </c>
      <c r="AT2626" s="2">
        <v>-999</v>
      </c>
      <c r="AU2626" s="2">
        <v>-999</v>
      </c>
      <c r="AV2626" s="2">
        <v>-999</v>
      </c>
      <c r="AW2626" s="2">
        <v>-999</v>
      </c>
      <c r="AX2626" s="2">
        <v>-999</v>
      </c>
      <c r="AY2626" s="2">
        <v>-999</v>
      </c>
      <c r="AZ2626" s="2">
        <v>-999</v>
      </c>
      <c r="BA2626" s="2">
        <v>-999</v>
      </c>
      <c r="BB2626" s="2">
        <v>-999</v>
      </c>
      <c r="BC2626" s="2">
        <v>-999</v>
      </c>
      <c r="BD2626" s="2">
        <v>-999</v>
      </c>
      <c r="BE2626" s="2">
        <v>-999</v>
      </c>
      <c r="BF2626" s="2">
        <v>-999</v>
      </c>
      <c r="BG2626" s="2">
        <v>-999</v>
      </c>
      <c r="BH2626" s="2">
        <v>-999</v>
      </c>
      <c r="BI2626">
        <v>0</v>
      </c>
      <c r="BJ2626">
        <v>0.32902613366927347</v>
      </c>
      <c r="BK2626">
        <v>0.32902613366927347</v>
      </c>
      <c r="BL2626">
        <v>-999</v>
      </c>
      <c r="BM2626">
        <v>11.348108657759083</v>
      </c>
      <c r="BN2626">
        <f t="shared" si="256"/>
        <v>-999</v>
      </c>
      <c r="BO2626" t="s">
        <v>3748</v>
      </c>
      <c r="BP2626" t="s">
        <v>3748</v>
      </c>
      <c r="BQ2626">
        <v>0.46538588549892429</v>
      </c>
      <c r="BR2626">
        <v>1.7857142857142856E-2</v>
      </c>
      <c r="BS2626">
        <v>3.4482758620689655E-2</v>
      </c>
      <c r="BT2626">
        <v>0.1111111111111111</v>
      </c>
      <c r="BU2626" t="s">
        <v>3748</v>
      </c>
      <c r="BY2626">
        <f t="shared" si="257"/>
        <v>-999</v>
      </c>
      <c r="CA2626">
        <f t="shared" si="258"/>
        <v>-999</v>
      </c>
    </row>
    <row r="2627" spans="1:82" x14ac:dyDescent="0.3">
      <c r="A2627">
        <v>1</v>
      </c>
      <c r="B2627" t="s">
        <v>1532</v>
      </c>
      <c r="C2627" t="s">
        <v>269</v>
      </c>
      <c r="D2627">
        <v>48263</v>
      </c>
      <c r="E2627" s="2">
        <v>0</v>
      </c>
      <c r="F2627" s="2" t="s">
        <v>1954</v>
      </c>
      <c r="G2627" s="3">
        <v>-999</v>
      </c>
      <c r="H2627" s="1">
        <v>0.37528751070574679</v>
      </c>
      <c r="I2627" s="1">
        <f t="shared" si="259"/>
        <v>-999</v>
      </c>
      <c r="J2627" s="1">
        <v>-999</v>
      </c>
      <c r="K2627" s="1">
        <v>-999</v>
      </c>
      <c r="L2627" s="2">
        <v>-999</v>
      </c>
      <c r="M2627" s="2">
        <v>-999</v>
      </c>
      <c r="N2627" s="7">
        <v>-999</v>
      </c>
      <c r="O2627" s="2">
        <v>-999</v>
      </c>
      <c r="P2627" s="3">
        <v>-999</v>
      </c>
      <c r="Q2627" s="3">
        <v>-999</v>
      </c>
      <c r="R2627" s="3">
        <v>-999</v>
      </c>
      <c r="S2627" s="3">
        <v>-999</v>
      </c>
      <c r="T2627" s="3">
        <v>-999</v>
      </c>
      <c r="V2627">
        <v>48263</v>
      </c>
      <c r="W2627" s="2">
        <v>-999</v>
      </c>
      <c r="X2627" s="2">
        <v>1.006772416126916E-2</v>
      </c>
      <c r="Y2627" s="2">
        <v>-999</v>
      </c>
      <c r="Z2627" s="2">
        <v>-999</v>
      </c>
      <c r="AA2627" s="2">
        <v>-999</v>
      </c>
      <c r="AB2627" s="2">
        <v>-999</v>
      </c>
      <c r="AC2627" s="2">
        <v>-999</v>
      </c>
      <c r="AD2627" s="2">
        <v>-999</v>
      </c>
      <c r="AE2627" s="2">
        <v>-999</v>
      </c>
      <c r="AF2627" s="2">
        <v>-999</v>
      </c>
      <c r="AG2627" s="2">
        <v>-999</v>
      </c>
      <c r="AH2627" s="2">
        <v>-999</v>
      </c>
      <c r="AI2627" s="2">
        <v>-999</v>
      </c>
      <c r="AJ2627" s="2">
        <v>-999</v>
      </c>
      <c r="AK2627" s="2">
        <v>-999</v>
      </c>
      <c r="AL2627" s="2">
        <v>-999</v>
      </c>
      <c r="AM2627" s="2">
        <v>-999</v>
      </c>
      <c r="AN2627" s="2">
        <v>-999</v>
      </c>
      <c r="AO2627" s="2">
        <v>-999</v>
      </c>
      <c r="AP2627" s="2">
        <v>-999</v>
      </c>
      <c r="AQ2627" s="2">
        <v>-999</v>
      </c>
      <c r="AR2627" s="2">
        <v>-999</v>
      </c>
      <c r="AS2627" s="2">
        <v>-999</v>
      </c>
      <c r="AT2627" s="2">
        <v>-999</v>
      </c>
      <c r="AU2627" s="2">
        <v>-999</v>
      </c>
      <c r="AV2627" s="2">
        <v>-999</v>
      </c>
      <c r="AW2627" s="2">
        <v>-999</v>
      </c>
      <c r="AX2627" s="2">
        <v>-999</v>
      </c>
      <c r="AY2627" s="2">
        <v>-999</v>
      </c>
      <c r="AZ2627" s="2">
        <v>-999</v>
      </c>
      <c r="BA2627" s="2">
        <v>-999</v>
      </c>
      <c r="BB2627" s="2">
        <v>-999</v>
      </c>
      <c r="BC2627" s="2">
        <v>-999</v>
      </c>
      <c r="BD2627" s="2">
        <v>-999</v>
      </c>
      <c r="BE2627" s="2">
        <v>-999</v>
      </c>
      <c r="BF2627" s="2">
        <v>-999</v>
      </c>
      <c r="BG2627" s="2">
        <v>-999</v>
      </c>
      <c r="BH2627" s="2">
        <v>-999</v>
      </c>
      <c r="BI2627">
        <v>0</v>
      </c>
      <c r="BJ2627">
        <v>0.37528751070574679</v>
      </c>
      <c r="BK2627">
        <v>0.37528751070574679</v>
      </c>
      <c r="BL2627">
        <v>-999</v>
      </c>
      <c r="BM2627">
        <v>12.607171242655376</v>
      </c>
      <c r="BN2627">
        <f t="shared" si="256"/>
        <v>-999</v>
      </c>
      <c r="BO2627" t="s">
        <v>3748</v>
      </c>
      <c r="BP2627" t="s">
        <v>3748</v>
      </c>
      <c r="BQ2627">
        <v>6.3020013410957545E-2</v>
      </c>
      <c r="BR2627">
        <v>3.4226190476190479E-2</v>
      </c>
      <c r="BS2627">
        <v>6.8965517241379309E-2</v>
      </c>
      <c r="BT2627">
        <v>0.1111111111111111</v>
      </c>
      <c r="BU2627" t="s">
        <v>3748</v>
      </c>
      <c r="BY2627">
        <f t="shared" si="257"/>
        <v>-999</v>
      </c>
      <c r="CA2627">
        <f t="shared" si="258"/>
        <v>-999</v>
      </c>
    </row>
    <row r="2628" spans="1:82" x14ac:dyDescent="0.3">
      <c r="A2628">
        <v>0</v>
      </c>
      <c r="B2628" t="s">
        <v>1532</v>
      </c>
      <c r="C2628" t="s">
        <v>1614</v>
      </c>
      <c r="D2628">
        <v>48265</v>
      </c>
      <c r="E2628" s="2">
        <f>BO2628</f>
        <v>0.40182147523324624</v>
      </c>
      <c r="F2628" s="2" t="s">
        <v>1935</v>
      </c>
      <c r="G2628" s="3">
        <v>20511</v>
      </c>
      <c r="H2628" s="1">
        <v>2.7054965669580748</v>
      </c>
      <c r="I2628" s="1">
        <f t="shared" si="259"/>
        <v>-5.2331133731059865</v>
      </c>
      <c r="J2628" s="1">
        <v>2.7084520321399999</v>
      </c>
      <c r="K2628" s="1">
        <v>2.69105509742</v>
      </c>
      <c r="L2628" s="2">
        <v>0.20844947598099994</v>
      </c>
      <c r="M2628" s="2">
        <v>2.3190436246589506E-4</v>
      </c>
      <c r="N2628" s="7">
        <v>0</v>
      </c>
      <c r="O2628" s="2">
        <v>1.816418471213567E-2</v>
      </c>
      <c r="P2628" s="3">
        <v>214358.66363361001</v>
      </c>
      <c r="Q2628" s="3">
        <v>7590.9169415740798</v>
      </c>
      <c r="R2628" s="3">
        <v>351914.57066657383</v>
      </c>
      <c r="S2628" s="3">
        <v>509.08705301953012</v>
      </c>
      <c r="T2628" s="3">
        <v>123769.52357070932</v>
      </c>
      <c r="V2628">
        <v>48265</v>
      </c>
      <c r="W2628" s="2">
        <v>0.37781508716353457</v>
      </c>
      <c r="X2628" s="2">
        <v>7.2579535365223852E-2</v>
      </c>
      <c r="Y2628" s="2">
        <v>9.2628015207771433E-2</v>
      </c>
      <c r="Z2628" s="2">
        <v>0.77238379655449063</v>
      </c>
      <c r="AA2628" s="2">
        <v>7.7565237273108456E-3</v>
      </c>
      <c r="AB2628" s="2">
        <v>0.51453176307970738</v>
      </c>
      <c r="AC2628" s="2">
        <v>2.3190436246589506E-4</v>
      </c>
      <c r="AD2628" s="2">
        <v>0</v>
      </c>
      <c r="AE2628" s="2">
        <v>1.816418471213567E-2</v>
      </c>
      <c r="AF2628">
        <v>359622.56242852227</v>
      </c>
      <c r="AG2628">
        <v>520.25935805911763</v>
      </c>
      <c r="AH2628">
        <v>97781.136505682836</v>
      </c>
      <c r="AI2628">
        <v>29312.516417465973</v>
      </c>
      <c r="AJ2628">
        <v>4.0540585794190385</v>
      </c>
      <c r="AK2628">
        <v>711537.1330950961</v>
      </c>
      <c r="AL2628">
        <v>1029.3464110786479</v>
      </c>
      <c r="AM2628">
        <v>193462.47284970299</v>
      </c>
      <c r="AN2628">
        <v>57400.70364415519</v>
      </c>
      <c r="AO2628">
        <v>8.0162410022638539</v>
      </c>
      <c r="AP2628">
        <v>351914.57066657383</v>
      </c>
      <c r="AQ2628">
        <v>509.08705301953023</v>
      </c>
      <c r="AR2628">
        <v>95681.33634402015</v>
      </c>
      <c r="AS2628">
        <v>28088.187226689217</v>
      </c>
      <c r="AT2628">
        <v>3.9621824228448155</v>
      </c>
      <c r="AU2628" s="3">
        <v>40286567.243300661</v>
      </c>
      <c r="AV2628" s="3">
        <v>1426636.9299994325</v>
      </c>
      <c r="AW2628">
        <v>149947.22639432002</v>
      </c>
      <c r="AX2628">
        <v>28181081.728548504</v>
      </c>
      <c r="AY2628">
        <v>5309.9647193369601</v>
      </c>
      <c r="AZ2628">
        <v>997954.76935218822</v>
      </c>
      <c r="BA2628">
        <v>364305.89002793003</v>
      </c>
      <c r="BB2628">
        <v>68467648.971849173</v>
      </c>
      <c r="BC2628">
        <v>12900.88166091104</v>
      </c>
      <c r="BD2628">
        <v>2424591.6993516209</v>
      </c>
      <c r="BE2628">
        <v>214358.66363361001</v>
      </c>
      <c r="BF2628">
        <v>40286567.243300661</v>
      </c>
      <c r="BG2628">
        <v>7590.9169415740798</v>
      </c>
      <c r="BH2628">
        <v>1426636.9299994325</v>
      </c>
      <c r="BI2628">
        <v>1.6418635989758044</v>
      </c>
      <c r="BJ2628">
        <v>4.3473601659338792</v>
      </c>
      <c r="BK2628">
        <v>2.7054965669580748</v>
      </c>
      <c r="BL2628">
        <v>41.411260895328667</v>
      </c>
      <c r="BM2628">
        <v>36.17814752222268</v>
      </c>
      <c r="BN2628">
        <f t="shared" si="256"/>
        <v>-5.2331133731059865</v>
      </c>
      <c r="BO2628">
        <v>0.40182147523324624</v>
      </c>
      <c r="BP2628">
        <v>7.9891586305255377E-3</v>
      </c>
      <c r="BQ2628">
        <v>0.14912126681931637</v>
      </c>
      <c r="BR2628">
        <v>4.7619047619047616E-2</v>
      </c>
      <c r="BS2628">
        <v>0</v>
      </c>
      <c r="BT2628">
        <v>0.16666666666666666</v>
      </c>
      <c r="BU2628">
        <v>0.14986487252481911</v>
      </c>
      <c r="BV2628">
        <v>0.77238379655449063</v>
      </c>
      <c r="BW2628">
        <v>8.0461864391191355E-3</v>
      </c>
      <c r="BX2628">
        <v>0.51453176307970738</v>
      </c>
      <c r="BY2628">
        <f t="shared" si="257"/>
        <v>0.11337223364340715</v>
      </c>
      <c r="BZ2628">
        <v>0</v>
      </c>
      <c r="CA2628">
        <f t="shared" si="258"/>
        <v>9.3889645942661481E-3</v>
      </c>
      <c r="CC2628">
        <v>0.11337223364340715</v>
      </c>
      <c r="CD2628">
        <v>9.3889645942661481E-3</v>
      </c>
    </row>
    <row r="2629" spans="1:82" x14ac:dyDescent="0.3">
      <c r="A2629">
        <v>0</v>
      </c>
      <c r="B2629" t="s">
        <v>1532</v>
      </c>
      <c r="C2629" t="s">
        <v>1615</v>
      </c>
      <c r="D2629">
        <v>48267</v>
      </c>
      <c r="E2629" s="2">
        <f>BO2629</f>
        <v>0.46260106268525431</v>
      </c>
      <c r="F2629" s="2" t="s">
        <v>1936</v>
      </c>
      <c r="G2629" s="3">
        <v>532</v>
      </c>
      <c r="H2629" s="1">
        <v>0.37551009302246963</v>
      </c>
      <c r="I2629" s="1">
        <f t="shared" si="259"/>
        <v>-7.7066923059764214</v>
      </c>
      <c r="J2629" s="1">
        <v>2.7291852425399998</v>
      </c>
      <c r="K2629" s="1">
        <v>29.760841599199999</v>
      </c>
      <c r="L2629" s="2">
        <v>0.16330494249600003</v>
      </c>
      <c r="M2629" s="2">
        <v>8.6318207964914805E-4</v>
      </c>
      <c r="N2629" s="7">
        <v>0</v>
      </c>
      <c r="O2629" s="2">
        <v>1.2858246699900567E-2</v>
      </c>
      <c r="P2629" s="3">
        <v>14657.974955592003</v>
      </c>
      <c r="Q2629" s="3">
        <v>519.07148763417604</v>
      </c>
      <c r="R2629" s="3">
        <v>27856.228072332407</v>
      </c>
      <c r="S2629" s="3">
        <v>40.297518738707105</v>
      </c>
      <c r="T2629" s="3">
        <v>8778.8555305847367</v>
      </c>
      <c r="V2629">
        <v>48267</v>
      </c>
      <c r="W2629" s="2">
        <v>0.388875113506152</v>
      </c>
      <c r="X2629" s="2">
        <v>1.0073695309532867E-2</v>
      </c>
      <c r="Y2629" s="2">
        <v>0.2305799324056296</v>
      </c>
      <c r="Z2629" s="2">
        <v>0.77829639739566636</v>
      </c>
      <c r="AA2629" s="2">
        <v>8.5780731219605541E-2</v>
      </c>
      <c r="AB2629" s="2">
        <v>0.40309806290784828</v>
      </c>
      <c r="AC2629" s="2">
        <v>8.6318207964914805E-4</v>
      </c>
      <c r="AD2629" s="2">
        <v>0</v>
      </c>
      <c r="AE2629" s="2">
        <v>1.2858246699900567E-2</v>
      </c>
      <c r="AF2629">
        <v>36623.665191954169</v>
      </c>
      <c r="AG2629">
        <v>52.982038378744967</v>
      </c>
      <c r="AH2629">
        <v>9957.810170658584</v>
      </c>
      <c r="AI2629">
        <v>1604.4145436514152</v>
      </c>
      <c r="AJ2629">
        <v>0.41268750121676012</v>
      </c>
      <c r="AK2629">
        <v>64479.893264286577</v>
      </c>
      <c r="AL2629">
        <v>93.279557117452086</v>
      </c>
      <c r="AM2629">
        <v>17531.604124754238</v>
      </c>
      <c r="AN2629">
        <v>2809.476120140499</v>
      </c>
      <c r="AO2629">
        <v>0.72634479415794384</v>
      </c>
      <c r="AP2629">
        <v>27856.228072332407</v>
      </c>
      <c r="AQ2629">
        <v>40.297518738707119</v>
      </c>
      <c r="AR2629">
        <v>7573.793954095654</v>
      </c>
      <c r="AS2629">
        <v>1205.0615764890838</v>
      </c>
      <c r="AT2629">
        <v>0.31365729294118372</v>
      </c>
      <c r="AU2629" s="3">
        <v>2754819.8131539607</v>
      </c>
      <c r="AV2629" s="3">
        <v>97554.295385967038</v>
      </c>
      <c r="AW2629">
        <v>13550.243407859001</v>
      </c>
      <c r="AX2629">
        <v>2546632.7460730206</v>
      </c>
      <c r="AY2629">
        <v>479.84425030275202</v>
      </c>
      <c r="AZ2629">
        <v>90181.928401899218</v>
      </c>
      <c r="BA2629">
        <v>28208.218363451004</v>
      </c>
      <c r="BB2629">
        <v>5301452.5592269814</v>
      </c>
      <c r="BC2629">
        <v>998.91573793692805</v>
      </c>
      <c r="BD2629">
        <v>187736.22378786624</v>
      </c>
      <c r="BE2629">
        <v>14657.974955592003</v>
      </c>
      <c r="BF2629">
        <v>2754819.8131539607</v>
      </c>
      <c r="BG2629">
        <v>519.07148763417604</v>
      </c>
      <c r="BH2629">
        <v>97554.295385967038</v>
      </c>
      <c r="BI2629">
        <v>0.19091464054778115</v>
      </c>
      <c r="BJ2629">
        <v>0.5664247335702508</v>
      </c>
      <c r="BK2629">
        <v>0.37551009302246963</v>
      </c>
      <c r="BL2629">
        <v>28.481884412741458</v>
      </c>
      <c r="BM2629">
        <v>20.775192106765036</v>
      </c>
      <c r="BN2629">
        <f t="shared" si="256"/>
        <v>-7.7066923059764214</v>
      </c>
      <c r="BO2629">
        <v>0.46260106268525431</v>
      </c>
      <c r="BP2629">
        <v>1.0694898974123034E-3</v>
      </c>
      <c r="BQ2629">
        <v>0.1340120338940442</v>
      </c>
      <c r="BR2629">
        <v>2.976190476190476E-2</v>
      </c>
      <c r="BS2629">
        <v>0.10344827586206896</v>
      </c>
      <c r="BT2629">
        <v>0.16666666666666666</v>
      </c>
      <c r="BU2629">
        <v>0.22070273997095938</v>
      </c>
      <c r="BV2629">
        <v>0.77829639739566636</v>
      </c>
      <c r="BW2629">
        <v>8.8984161016188321E-2</v>
      </c>
      <c r="BX2629">
        <v>0.40309806290784828</v>
      </c>
      <c r="BY2629">
        <f t="shared" si="257"/>
        <v>0.29790879200255826</v>
      </c>
      <c r="BZ2629">
        <v>0</v>
      </c>
      <c r="CA2629">
        <f t="shared" si="258"/>
        <v>8.6017214821389361E-3</v>
      </c>
      <c r="CC2629">
        <v>0.29790879200255826</v>
      </c>
      <c r="CD2629">
        <v>8.6017214821389361E-3</v>
      </c>
    </row>
    <row r="2630" spans="1:82" x14ac:dyDescent="0.3">
      <c r="A2630">
        <v>1</v>
      </c>
      <c r="B2630" t="s">
        <v>1532</v>
      </c>
      <c r="C2630" t="s">
        <v>1616</v>
      </c>
      <c r="D2630">
        <v>48269</v>
      </c>
      <c r="E2630" s="2">
        <v>0</v>
      </c>
      <c r="F2630" s="2" t="s">
        <v>1954</v>
      </c>
      <c r="G2630" s="3">
        <v>-999</v>
      </c>
      <c r="H2630" s="1">
        <v>0.37440280314665558</v>
      </c>
      <c r="I2630" s="1">
        <f t="shared" si="259"/>
        <v>-999</v>
      </c>
      <c r="J2630" s="1">
        <v>-999</v>
      </c>
      <c r="K2630" s="1">
        <v>-999</v>
      </c>
      <c r="L2630" s="2">
        <v>-999</v>
      </c>
      <c r="M2630" s="2">
        <v>-999</v>
      </c>
      <c r="N2630" s="7">
        <v>-999</v>
      </c>
      <c r="O2630" s="2">
        <v>-999</v>
      </c>
      <c r="P2630" s="3">
        <v>-999</v>
      </c>
      <c r="Q2630" s="3">
        <v>-999</v>
      </c>
      <c r="R2630" s="3">
        <v>-999</v>
      </c>
      <c r="S2630" s="3">
        <v>-999</v>
      </c>
      <c r="T2630" s="3">
        <v>-999</v>
      </c>
      <c r="V2630">
        <v>48269</v>
      </c>
      <c r="W2630" s="2">
        <v>-999</v>
      </c>
      <c r="X2630" s="2">
        <v>1.0043990380063464E-2</v>
      </c>
      <c r="Y2630" s="2">
        <v>-999</v>
      </c>
      <c r="Z2630" s="2">
        <v>-999</v>
      </c>
      <c r="AA2630" s="2">
        <v>-999</v>
      </c>
      <c r="AB2630" s="2">
        <v>-999</v>
      </c>
      <c r="AC2630" s="2">
        <v>-999</v>
      </c>
      <c r="AD2630" s="2">
        <v>-999</v>
      </c>
      <c r="AE2630" s="2">
        <v>-999</v>
      </c>
      <c r="AF2630" s="2">
        <v>-999</v>
      </c>
      <c r="AG2630" s="2">
        <v>-999</v>
      </c>
      <c r="AH2630" s="2">
        <v>-999</v>
      </c>
      <c r="AI2630" s="2">
        <v>-999</v>
      </c>
      <c r="AJ2630" s="2">
        <v>-999</v>
      </c>
      <c r="AK2630" s="2">
        <v>-999</v>
      </c>
      <c r="AL2630" s="2">
        <v>-999</v>
      </c>
      <c r="AM2630" s="2">
        <v>-999</v>
      </c>
      <c r="AN2630" s="2">
        <v>-999</v>
      </c>
      <c r="AO2630" s="2">
        <v>-999</v>
      </c>
      <c r="AP2630" s="2">
        <v>-999</v>
      </c>
      <c r="AQ2630" s="2">
        <v>-999</v>
      </c>
      <c r="AR2630" s="2">
        <v>-999</v>
      </c>
      <c r="AS2630" s="2">
        <v>-999</v>
      </c>
      <c r="AT2630" s="2">
        <v>-999</v>
      </c>
      <c r="AU2630" s="2">
        <v>-999</v>
      </c>
      <c r="AV2630" s="2">
        <v>-999</v>
      </c>
      <c r="AW2630" s="2">
        <v>-999</v>
      </c>
      <c r="AX2630" s="2">
        <v>-999</v>
      </c>
      <c r="AY2630" s="2">
        <v>-999</v>
      </c>
      <c r="AZ2630" s="2">
        <v>-999</v>
      </c>
      <c r="BA2630" s="2">
        <v>-999</v>
      </c>
      <c r="BB2630" s="2">
        <v>-999</v>
      </c>
      <c r="BC2630" s="2">
        <v>-999</v>
      </c>
      <c r="BD2630" s="2">
        <v>-999</v>
      </c>
      <c r="BE2630" s="2">
        <v>-999</v>
      </c>
      <c r="BF2630" s="2">
        <v>-999</v>
      </c>
      <c r="BG2630" s="2">
        <v>-999</v>
      </c>
      <c r="BH2630" s="2">
        <v>-999</v>
      </c>
      <c r="BI2630">
        <v>0</v>
      </c>
      <c r="BJ2630">
        <v>0.37440280314665558</v>
      </c>
      <c r="BK2630">
        <v>0.37440280314665558</v>
      </c>
      <c r="BL2630">
        <v>-999</v>
      </c>
      <c r="BM2630">
        <v>11.791795326096107</v>
      </c>
      <c r="BN2630">
        <f t="shared" si="256"/>
        <v>-999</v>
      </c>
      <c r="BO2630" t="s">
        <v>3748</v>
      </c>
      <c r="BP2630" t="s">
        <v>3748</v>
      </c>
      <c r="BQ2630">
        <v>6.3736296869917206E-2</v>
      </c>
      <c r="BR2630">
        <v>5.1020408163265307E-2</v>
      </c>
      <c r="BS2630">
        <v>6.8965517241379309E-2</v>
      </c>
      <c r="BT2630">
        <v>0.1111111111111111</v>
      </c>
      <c r="BU2630" t="s">
        <v>3748</v>
      </c>
      <c r="BY2630">
        <f t="shared" si="257"/>
        <v>-999</v>
      </c>
      <c r="CA2630">
        <f t="shared" si="258"/>
        <v>-999</v>
      </c>
    </row>
    <row r="2631" spans="1:82" x14ac:dyDescent="0.3">
      <c r="A2631">
        <v>0</v>
      </c>
      <c r="B2631" t="s">
        <v>1532</v>
      </c>
      <c r="C2631" t="s">
        <v>1617</v>
      </c>
      <c r="D2631">
        <v>48271</v>
      </c>
      <c r="E2631" s="2">
        <f>BO2631</f>
        <v>0.39450082478371573</v>
      </c>
      <c r="F2631" s="2" t="s">
        <v>1935</v>
      </c>
      <c r="G2631" s="3">
        <v>1802</v>
      </c>
      <c r="H2631" s="1">
        <v>0.3741089980430683</v>
      </c>
      <c r="I2631" s="1">
        <f t="shared" si="259"/>
        <v>-8.7206469583555801</v>
      </c>
      <c r="J2631" s="1">
        <v>2.60122952045</v>
      </c>
      <c r="K2631" s="1">
        <v>11.706693806900001</v>
      </c>
      <c r="L2631" s="2">
        <v>0.13757761826299997</v>
      </c>
      <c r="M2631" s="2">
        <v>2.9997932537510481E-4</v>
      </c>
      <c r="N2631" s="7">
        <v>0</v>
      </c>
      <c r="O2631" s="2">
        <v>7.037555683295592E-3</v>
      </c>
      <c r="P2631" s="3">
        <v>8141.2572560440003</v>
      </c>
      <c r="Q2631" s="3">
        <v>288.30002288243196</v>
      </c>
      <c r="R2631" s="3">
        <v>9584.3026803066987</v>
      </c>
      <c r="S2631" s="3">
        <v>13.864735586899352</v>
      </c>
      <c r="T2631" s="3">
        <v>2760.8682538733756</v>
      </c>
      <c r="V2631">
        <v>48271</v>
      </c>
      <c r="W2631" s="2">
        <v>0.36271350498041449</v>
      </c>
      <c r="X2631" s="2">
        <v>1.0036108559710511E-2</v>
      </c>
      <c r="Y2631" s="2">
        <v>0.28667163291473474</v>
      </c>
      <c r="Z2631" s="2">
        <v>0.74180657765879721</v>
      </c>
      <c r="AA2631" s="2">
        <v>3.3742619528168989E-2</v>
      </c>
      <c r="AB2631" s="2">
        <v>0.33959334343263403</v>
      </c>
      <c r="AC2631" s="2">
        <v>2.9997932537510481E-4</v>
      </c>
      <c r="AD2631" s="2">
        <v>0</v>
      </c>
      <c r="AE2631" s="2">
        <v>7.037555683295592E-3</v>
      </c>
      <c r="AF2631">
        <v>15619.045813138668</v>
      </c>
      <c r="AG2631">
        <v>22.595228436930171</v>
      </c>
      <c r="AH2631">
        <v>4246.7032681755245</v>
      </c>
      <c r="AI2631">
        <v>255.89251865292388</v>
      </c>
      <c r="AJ2631">
        <v>0.17594429266453443</v>
      </c>
      <c r="AK2631">
        <v>25203.348493445366</v>
      </c>
      <c r="AL2631">
        <v>36.459964023829521</v>
      </c>
      <c r="AM2631">
        <v>6852.5374200020697</v>
      </c>
      <c r="AN2631">
        <v>410.92662069975421</v>
      </c>
      <c r="AO2631">
        <v>0.28382542472302263</v>
      </c>
      <c r="AP2631">
        <v>9584.3026803066987</v>
      </c>
      <c r="AQ2631">
        <v>13.86473558689935</v>
      </c>
      <c r="AR2631">
        <v>2605.8341518265452</v>
      </c>
      <c r="AS2631">
        <v>155.03410204683033</v>
      </c>
      <c r="AT2631">
        <v>0.1078811320584882</v>
      </c>
      <c r="AU2631" s="3">
        <v>1530067.8887009094</v>
      </c>
      <c r="AV2631" s="3">
        <v>54183.106300524261</v>
      </c>
      <c r="AW2631">
        <v>13281.001522356</v>
      </c>
      <c r="AX2631">
        <v>2496031.4261115869</v>
      </c>
      <c r="AY2631">
        <v>470.309796432768</v>
      </c>
      <c r="AZ2631">
        <v>88390.02314157442</v>
      </c>
      <c r="BA2631">
        <v>21422.258778399999</v>
      </c>
      <c r="BB2631">
        <v>4026099.3148124958</v>
      </c>
      <c r="BC2631">
        <v>758.60981931519996</v>
      </c>
      <c r="BD2631">
        <v>142573.12944209867</v>
      </c>
      <c r="BE2631">
        <v>8141.2572560440003</v>
      </c>
      <c r="BF2631">
        <v>1530067.8887009094</v>
      </c>
      <c r="BG2631">
        <v>288.30002288243196</v>
      </c>
      <c r="BH2631">
        <v>54183.106300524261</v>
      </c>
      <c r="BI2631">
        <v>0.20140076767017423</v>
      </c>
      <c r="BJ2631">
        <v>0.57550976571324253</v>
      </c>
      <c r="BK2631">
        <v>0.3741089980430683</v>
      </c>
      <c r="BL2631">
        <v>24.256637205217068</v>
      </c>
      <c r="BM2631">
        <v>15.535990246861488</v>
      </c>
      <c r="BN2631">
        <f t="shared" ref="BN2631:BN2694" si="264">IF(BL2631=-999,-999,BM2631-BL2631)</f>
        <v>-8.7206469583555801</v>
      </c>
      <c r="BO2631">
        <v>0.39450082478371573</v>
      </c>
      <c r="BP2631">
        <v>9.6214352921723334E-4</v>
      </c>
      <c r="BQ2631">
        <v>0.12937423561808015</v>
      </c>
      <c r="BR2631">
        <v>5.3571428571428568E-2</v>
      </c>
      <c r="BS2631">
        <v>0</v>
      </c>
      <c r="BT2631">
        <v>0.1111111111111111</v>
      </c>
      <c r="BU2631">
        <v>0.24974017407389379</v>
      </c>
      <c r="BV2631">
        <v>0.74180657765879721</v>
      </c>
      <c r="BW2631">
        <v>3.5002717352872394E-2</v>
      </c>
      <c r="BX2631">
        <v>0.33959334343263403</v>
      </c>
      <c r="BY2631">
        <f t="shared" ref="BY2631:BY2694" si="265">IF(I2631=-999,-999,CC2631)</f>
        <v>0.22908167417206618</v>
      </c>
      <c r="BZ2631">
        <v>0</v>
      </c>
      <c r="CA2631">
        <f t="shared" ref="CA2631:CA2694" si="266">IF(I2631=-999,-999,CD2631)</f>
        <v>5.5212425194060147E-3</v>
      </c>
      <c r="CC2631">
        <v>0.22908167417206618</v>
      </c>
      <c r="CD2631">
        <v>5.5212425194060147E-3</v>
      </c>
    </row>
    <row r="2632" spans="1:82" x14ac:dyDescent="0.3">
      <c r="A2632">
        <v>0</v>
      </c>
      <c r="B2632" t="s">
        <v>1532</v>
      </c>
      <c r="C2632" t="s">
        <v>1618</v>
      </c>
      <c r="D2632">
        <v>48273</v>
      </c>
      <c r="E2632" s="2">
        <f>BO2632</f>
        <v>0.42405103972142283</v>
      </c>
      <c r="F2632" s="2" t="s">
        <v>1936</v>
      </c>
      <c r="G2632" s="3">
        <v>3519</v>
      </c>
      <c r="H2632" s="1">
        <v>1.573977359647259</v>
      </c>
      <c r="I2632" s="1">
        <f t="shared" ref="I2632:I2695" si="267">BN2632</f>
        <v>-8.7975771925743604</v>
      </c>
      <c r="J2632" s="1">
        <v>2.4058923765700002</v>
      </c>
      <c r="K2632" s="1">
        <v>-34.597369829199998</v>
      </c>
      <c r="L2632" s="2">
        <v>0.124927992898</v>
      </c>
      <c r="M2632" s="2">
        <v>-7.9887818150874308E-4</v>
      </c>
      <c r="N2632" s="7">
        <v>0</v>
      </c>
      <c r="O2632" s="2">
        <v>2.1504416473609811E-3</v>
      </c>
      <c r="P2632" s="3">
        <v>1040.3702252710013</v>
      </c>
      <c r="Q2632" s="3">
        <v>36.841823113888111</v>
      </c>
      <c r="R2632" s="3">
        <v>-24736.149415721477</v>
      </c>
      <c r="S2632" s="3">
        <v>-35.755636933062327</v>
      </c>
      <c r="T2632" s="3">
        <v>-7136.2936117858917</v>
      </c>
      <c r="V2632">
        <v>48273</v>
      </c>
      <c r="W2632" s="2">
        <v>0.37160483818543438</v>
      </c>
      <c r="X2632" s="2">
        <v>4.2224612972628535E-2</v>
      </c>
      <c r="Y2632" s="2">
        <v>0.31620895616480577</v>
      </c>
      <c r="Z2632" s="2">
        <v>0.68610123637611053</v>
      </c>
      <c r="AA2632" s="2">
        <v>9.9721228391057071E-2</v>
      </c>
      <c r="AB2632" s="2">
        <v>0.30836930695703035</v>
      </c>
      <c r="AC2632" s="2">
        <v>-7.9887818150874308E-4</v>
      </c>
      <c r="AD2632" s="2">
        <v>0</v>
      </c>
      <c r="AE2632" s="2">
        <v>2.1504416473609811E-3</v>
      </c>
      <c r="AF2632">
        <v>330486.21599574917</v>
      </c>
      <c r="AG2632">
        <v>478.00976325913052</v>
      </c>
      <c r="AH2632">
        <v>89840.455896189786</v>
      </c>
      <c r="AI2632">
        <v>8042.5996691590653</v>
      </c>
      <c r="AJ2632">
        <v>3.7025335896938998</v>
      </c>
      <c r="AK2632">
        <v>305750.06658002769</v>
      </c>
      <c r="AL2632">
        <v>442.25412632606827</v>
      </c>
      <c r="AM2632">
        <v>83120.294573494044</v>
      </c>
      <c r="AN2632">
        <v>7626.4673800689188</v>
      </c>
      <c r="AO2632">
        <v>3.4306299428783387</v>
      </c>
      <c r="AP2632">
        <v>-24736.149415721477</v>
      </c>
      <c r="AQ2632">
        <v>-35.755636933062249</v>
      </c>
      <c r="AR2632">
        <v>-6720.1613226957415</v>
      </c>
      <c r="AS2632">
        <v>-416.13228909014651</v>
      </c>
      <c r="AT2632">
        <v>-0.27190364681556112</v>
      </c>
      <c r="AU2632" s="3">
        <v>195527.18013743198</v>
      </c>
      <c r="AV2632" s="3">
        <v>6924.0522360241312</v>
      </c>
      <c r="AW2632">
        <v>35741.846424495001</v>
      </c>
      <c r="AX2632">
        <v>6717322.61701959</v>
      </c>
      <c r="AY2632">
        <v>1265.69825985936</v>
      </c>
      <c r="AZ2632">
        <v>237875.33095796811</v>
      </c>
      <c r="BA2632">
        <v>36782.216649766</v>
      </c>
      <c r="BB2632">
        <v>6912849.7971570222</v>
      </c>
      <c r="BC2632">
        <v>1302.540082973248</v>
      </c>
      <c r="BD2632">
        <v>244799.38319399222</v>
      </c>
      <c r="BE2632">
        <v>1040.3702252710013</v>
      </c>
      <c r="BF2632">
        <v>195527.18013743198</v>
      </c>
      <c r="BG2632">
        <v>36.841823113888111</v>
      </c>
      <c r="BH2632">
        <v>6924.0522360241312</v>
      </c>
      <c r="BI2632">
        <v>0.88819939526578406</v>
      </c>
      <c r="BJ2632">
        <v>2.4621767549130431</v>
      </c>
      <c r="BK2632">
        <v>1.573977359647259</v>
      </c>
      <c r="BL2632">
        <v>18.533143471606046</v>
      </c>
      <c r="BM2632">
        <v>9.7355662790316853</v>
      </c>
      <c r="BN2632">
        <f t="shared" si="264"/>
        <v>-8.7975771925743604</v>
      </c>
      <c r="BO2632">
        <v>0.42405103972142283</v>
      </c>
      <c r="BP2632">
        <v>4.5609932741340915E-3</v>
      </c>
      <c r="BQ2632">
        <v>0.44529020501323463</v>
      </c>
      <c r="BR2632">
        <v>4.1666666666666664E-2</v>
      </c>
      <c r="BS2632">
        <v>3.4482758620689655E-2</v>
      </c>
      <c r="BT2632">
        <v>0.1111111111111111</v>
      </c>
      <c r="BU2632">
        <v>0.25194328700543328</v>
      </c>
      <c r="BV2632">
        <v>0.68610123637611053</v>
      </c>
      <c r="BW2632">
        <v>0.10344525766707165</v>
      </c>
      <c r="BX2632">
        <v>0.30836930695703035</v>
      </c>
      <c r="BY2632">
        <f t="shared" si="265"/>
        <v>5.6696007259393243E-2</v>
      </c>
      <c r="BZ2632">
        <v>0</v>
      </c>
      <c r="CA2632">
        <f t="shared" si="266"/>
        <v>1.7888842744972181E-3</v>
      </c>
      <c r="CC2632">
        <v>5.6696007259393243E-2</v>
      </c>
      <c r="CD2632">
        <v>1.7888842744972181E-3</v>
      </c>
    </row>
    <row r="2633" spans="1:82" x14ac:dyDescent="0.3">
      <c r="A2633">
        <v>1</v>
      </c>
      <c r="B2633" t="s">
        <v>1532</v>
      </c>
      <c r="C2633" t="s">
        <v>492</v>
      </c>
      <c r="D2633">
        <v>48275</v>
      </c>
      <c r="E2633" s="2">
        <v>0</v>
      </c>
      <c r="F2633" s="2" t="s">
        <v>1954</v>
      </c>
      <c r="G2633" s="3">
        <v>-999</v>
      </c>
      <c r="H2633" s="1">
        <v>0.37520317042439744</v>
      </c>
      <c r="I2633" s="1">
        <f t="shared" si="267"/>
        <v>-999</v>
      </c>
      <c r="J2633" s="1">
        <v>-999</v>
      </c>
      <c r="K2633" s="1">
        <v>-999</v>
      </c>
      <c r="L2633" s="2">
        <v>-999</v>
      </c>
      <c r="M2633" s="2">
        <v>-999</v>
      </c>
      <c r="N2633" s="7">
        <v>-999</v>
      </c>
      <c r="O2633" s="2">
        <v>-999</v>
      </c>
      <c r="P2633" s="3">
        <v>-999</v>
      </c>
      <c r="Q2633" s="3">
        <v>-999</v>
      </c>
      <c r="R2633" s="3">
        <v>-999</v>
      </c>
      <c r="S2633" s="3">
        <v>-999</v>
      </c>
      <c r="T2633" s="3">
        <v>-999</v>
      </c>
      <c r="V2633">
        <v>48275</v>
      </c>
      <c r="W2633" s="2">
        <v>-999</v>
      </c>
      <c r="X2633" s="2">
        <v>1.006546159013613E-2</v>
      </c>
      <c r="Y2633" s="2">
        <v>-999</v>
      </c>
      <c r="Z2633" s="2">
        <v>-999</v>
      </c>
      <c r="AA2633" s="2">
        <v>-999</v>
      </c>
      <c r="AB2633" s="2">
        <v>-999</v>
      </c>
      <c r="AC2633" s="2">
        <v>-999</v>
      </c>
      <c r="AD2633" s="2">
        <v>-999</v>
      </c>
      <c r="AE2633" s="2">
        <v>-999</v>
      </c>
      <c r="AF2633" s="2">
        <v>-999</v>
      </c>
      <c r="AG2633" s="2">
        <v>-999</v>
      </c>
      <c r="AH2633" s="2">
        <v>-999</v>
      </c>
      <c r="AI2633" s="2">
        <v>-999</v>
      </c>
      <c r="AJ2633" s="2">
        <v>-999</v>
      </c>
      <c r="AK2633" s="2">
        <v>-999</v>
      </c>
      <c r="AL2633" s="2">
        <v>-999</v>
      </c>
      <c r="AM2633" s="2">
        <v>-999</v>
      </c>
      <c r="AN2633" s="2">
        <v>-999</v>
      </c>
      <c r="AO2633" s="2">
        <v>-999</v>
      </c>
      <c r="AP2633" s="2">
        <v>-999</v>
      </c>
      <c r="AQ2633" s="2">
        <v>-999</v>
      </c>
      <c r="AR2633" s="2">
        <v>-999</v>
      </c>
      <c r="AS2633" s="2">
        <v>-999</v>
      </c>
      <c r="AT2633" s="2">
        <v>-999</v>
      </c>
      <c r="AU2633" s="2">
        <v>-999</v>
      </c>
      <c r="AV2633" s="2">
        <v>-999</v>
      </c>
      <c r="AW2633" s="2">
        <v>-999</v>
      </c>
      <c r="AX2633" s="2">
        <v>-999</v>
      </c>
      <c r="AY2633" s="2">
        <v>-999</v>
      </c>
      <c r="AZ2633" s="2">
        <v>-999</v>
      </c>
      <c r="BA2633" s="2">
        <v>-999</v>
      </c>
      <c r="BB2633" s="2">
        <v>-999</v>
      </c>
      <c r="BC2633" s="2">
        <v>-999</v>
      </c>
      <c r="BD2633" s="2">
        <v>-999</v>
      </c>
      <c r="BE2633" s="2">
        <v>-999</v>
      </c>
      <c r="BF2633" s="2">
        <v>-999</v>
      </c>
      <c r="BG2633" s="2">
        <v>-999</v>
      </c>
      <c r="BH2633" s="2">
        <v>-999</v>
      </c>
      <c r="BI2633">
        <v>0</v>
      </c>
      <c r="BJ2633">
        <v>0.37520317042439744</v>
      </c>
      <c r="BK2633">
        <v>0.37520317042439744</v>
      </c>
      <c r="BL2633">
        <v>-999</v>
      </c>
      <c r="BM2633">
        <v>11.791795326096107</v>
      </c>
      <c r="BN2633">
        <f t="shared" si="264"/>
        <v>-999</v>
      </c>
      <c r="BO2633" t="s">
        <v>3748</v>
      </c>
      <c r="BP2633" t="s">
        <v>3748</v>
      </c>
      <c r="BQ2633">
        <v>7.5006624678167044E-2</v>
      </c>
      <c r="BR2633">
        <v>0.14880952380952381</v>
      </c>
      <c r="BS2633">
        <v>0.10344827586206896</v>
      </c>
      <c r="BT2633">
        <v>0.1111111111111111</v>
      </c>
      <c r="BU2633" t="s">
        <v>3748</v>
      </c>
      <c r="BY2633">
        <f t="shared" si="265"/>
        <v>-999</v>
      </c>
      <c r="CA2633">
        <f t="shared" si="266"/>
        <v>-999</v>
      </c>
    </row>
    <row r="2634" spans="1:82" x14ac:dyDescent="0.3">
      <c r="A2634">
        <v>0</v>
      </c>
      <c r="B2634" t="s">
        <v>1532</v>
      </c>
      <c r="C2634" t="s">
        <v>42</v>
      </c>
      <c r="D2634">
        <v>48277</v>
      </c>
      <c r="E2634" s="2">
        <f t="shared" ref="E2634:E2639" si="268">BO2634</f>
        <v>0.55582122044115689</v>
      </c>
      <c r="F2634" s="2" t="s">
        <v>1938</v>
      </c>
      <c r="G2634" s="3">
        <v>7755</v>
      </c>
      <c r="H2634" s="1">
        <v>2.6931387981785697</v>
      </c>
      <c r="I2634" s="1">
        <f t="shared" si="267"/>
        <v>-10.784920491868316</v>
      </c>
      <c r="J2634" s="1">
        <v>2.6948473758399998</v>
      </c>
      <c r="K2634" s="1">
        <v>82.5552693976</v>
      </c>
      <c r="L2634" s="2">
        <v>0.21297527696000018</v>
      </c>
      <c r="M2634" s="2">
        <v>8.2716917232476665E-4</v>
      </c>
      <c r="N2634" s="7">
        <v>0</v>
      </c>
      <c r="O2634" s="2">
        <v>6.9334385412685065E-2</v>
      </c>
      <c r="P2634" s="3">
        <v>79888.930813210012</v>
      </c>
      <c r="Q2634" s="3">
        <v>2829.04468648288</v>
      </c>
      <c r="R2634" s="3">
        <v>158317.19020926807</v>
      </c>
      <c r="S2634" s="3">
        <v>229.14897871498366</v>
      </c>
      <c r="T2634" s="3">
        <v>56828.599297155364</v>
      </c>
      <c r="V2634">
        <v>48277</v>
      </c>
      <c r="W2634" s="2">
        <v>0.50326431320090126</v>
      </c>
      <c r="X2634" s="2">
        <v>7.2248017252385957E-2</v>
      </c>
      <c r="Y2634" s="2">
        <v>0.29455167004846849</v>
      </c>
      <c r="Z2634" s="2">
        <v>0.76850408372992551</v>
      </c>
      <c r="AA2634" s="2">
        <v>0.23795198638293935</v>
      </c>
      <c r="AB2634" s="2">
        <v>0.5257031433199969</v>
      </c>
      <c r="AC2634" s="2">
        <v>8.2716917232476665E-4</v>
      </c>
      <c r="AD2634" s="2">
        <v>0</v>
      </c>
      <c r="AE2634" s="2">
        <v>6.9334385412685065E-2</v>
      </c>
      <c r="AF2634">
        <v>237238.77468647168</v>
      </c>
      <c r="AG2634">
        <v>343.25750775764072</v>
      </c>
      <c r="AH2634">
        <v>64514.186439365149</v>
      </c>
      <c r="AI2634">
        <v>17714.266226595686</v>
      </c>
      <c r="AJ2634">
        <v>2.6857709559155207</v>
      </c>
      <c r="AK2634">
        <v>395555.96489573974</v>
      </c>
      <c r="AL2634">
        <v>572.40648647262435</v>
      </c>
      <c r="AM2634">
        <v>107582.0279318416</v>
      </c>
      <c r="AN2634">
        <v>31475.024031274635</v>
      </c>
      <c r="AO2634">
        <v>4.4972678005340461</v>
      </c>
      <c r="AP2634">
        <v>158317.19020926807</v>
      </c>
      <c r="AQ2634">
        <v>229.14897871498363</v>
      </c>
      <c r="AR2634">
        <v>43067.841492476451</v>
      </c>
      <c r="AS2634">
        <v>13760.757804678949</v>
      </c>
      <c r="AT2634">
        <v>1.8114968446185253</v>
      </c>
      <c r="AU2634" s="3">
        <v>15014325.65703469</v>
      </c>
      <c r="AV2634" s="3">
        <v>531690.65837759245</v>
      </c>
      <c r="AW2634">
        <v>104913.56100203001</v>
      </c>
      <c r="AX2634">
        <v>19717454.654721521</v>
      </c>
      <c r="AY2634">
        <v>3715.2224879158402</v>
      </c>
      <c r="AZ2634">
        <v>698238.91437890299</v>
      </c>
      <c r="BA2634">
        <v>184802.49181524001</v>
      </c>
      <c r="BB2634">
        <v>34731780.311756209</v>
      </c>
      <c r="BC2634">
        <v>6544.2671743987203</v>
      </c>
      <c r="BD2634">
        <v>1229929.5727564956</v>
      </c>
      <c r="BE2634">
        <v>79888.930813210012</v>
      </c>
      <c r="BF2634">
        <v>15014325.65703469</v>
      </c>
      <c r="BG2634">
        <v>2829.04468648288</v>
      </c>
      <c r="BH2634">
        <v>531690.65837759245</v>
      </c>
      <c r="BI2634">
        <v>1.6806525521696123</v>
      </c>
      <c r="BJ2634">
        <v>4.3737913503481822</v>
      </c>
      <c r="BK2634">
        <v>2.6931387981785697</v>
      </c>
      <c r="BL2634">
        <v>33.591261666440872</v>
      </c>
      <c r="BM2634">
        <v>22.806341174572555</v>
      </c>
      <c r="BN2634">
        <f t="shared" si="264"/>
        <v>-10.784920491868316</v>
      </c>
      <c r="BO2634">
        <v>0.55582122044115689</v>
      </c>
      <c r="BP2634">
        <v>1.1312117019844928E-2</v>
      </c>
      <c r="BQ2634">
        <v>0.1555866980905504</v>
      </c>
      <c r="BR2634">
        <v>0.24404761904761904</v>
      </c>
      <c r="BS2634">
        <v>0.17241379310344829</v>
      </c>
      <c r="BT2634">
        <v>0.22222222222222221</v>
      </c>
      <c r="BU2634">
        <v>0.30885643391762613</v>
      </c>
      <c r="BV2634">
        <v>0.76850408372992551</v>
      </c>
      <c r="BW2634">
        <v>0.24683816014827734</v>
      </c>
      <c r="BX2634">
        <v>0.5257031433199969</v>
      </c>
      <c r="BY2634">
        <f t="shared" si="265"/>
        <v>1.5384285871260072E-2</v>
      </c>
      <c r="BZ2634">
        <v>0</v>
      </c>
      <c r="CA2634">
        <f t="shared" si="266"/>
        <v>3.2792012133107194E-2</v>
      </c>
      <c r="CC2634">
        <v>1.5384285871260072E-2</v>
      </c>
      <c r="CD2634">
        <v>3.2792012133107194E-2</v>
      </c>
    </row>
    <row r="2635" spans="1:82" x14ac:dyDescent="0.3">
      <c r="A2635">
        <v>0</v>
      </c>
      <c r="B2635" t="s">
        <v>1532</v>
      </c>
      <c r="C2635" t="s">
        <v>1619</v>
      </c>
      <c r="D2635">
        <v>48279</v>
      </c>
      <c r="E2635" s="2">
        <f t="shared" si="268"/>
        <v>0.44962700060137351</v>
      </c>
      <c r="F2635" s="2" t="s">
        <v>1936</v>
      </c>
      <c r="G2635" s="3">
        <v>-66</v>
      </c>
      <c r="H2635" s="1">
        <v>0.3749333285020886</v>
      </c>
      <c r="I2635" s="1">
        <f t="shared" si="267"/>
        <v>-9.1340713930507622</v>
      </c>
      <c r="J2635" s="1">
        <v>2.7136920993000002</v>
      </c>
      <c r="K2635" s="1">
        <v>-83.486108895900003</v>
      </c>
      <c r="L2635" s="2">
        <v>0.11160967294000002</v>
      </c>
      <c r="M2635" s="2">
        <v>-2.7051663713637615E-4</v>
      </c>
      <c r="N2635" s="7">
        <v>0</v>
      </c>
      <c r="O2635" s="2">
        <v>3.9427972878720873E-4</v>
      </c>
      <c r="P2635" s="3">
        <v>-2241.1733754520005</v>
      </c>
      <c r="Q2635" s="3">
        <v>-79.364932848256046</v>
      </c>
      <c r="R2635" s="3">
        <v>-28976.315089306096</v>
      </c>
      <c r="S2635" s="3">
        <v>-41.921900918088021</v>
      </c>
      <c r="T2635" s="3">
        <v>-8815.3763204833886</v>
      </c>
      <c r="V2635">
        <v>48279</v>
      </c>
      <c r="W2635" s="2">
        <v>0.41924640339047015</v>
      </c>
      <c r="X2635" s="2">
        <v>1.0058222622775231E-2</v>
      </c>
      <c r="Y2635" s="2">
        <v>0.34019410491673646</v>
      </c>
      <c r="Z2635" s="2">
        <v>0.77387813461889554</v>
      </c>
      <c r="AA2635" s="2">
        <v>0.24063497814397916</v>
      </c>
      <c r="AB2635" s="2">
        <v>0.27549468054216708</v>
      </c>
      <c r="AC2635" s="2">
        <v>-2.7051663713637615E-4</v>
      </c>
      <c r="AD2635" s="2">
        <v>0</v>
      </c>
      <c r="AE2635" s="2">
        <v>3.9427972878720873E-4</v>
      </c>
      <c r="AF2635">
        <v>105905.64182521404</v>
      </c>
      <c r="AG2635">
        <v>153.22374359329496</v>
      </c>
      <c r="AH2635">
        <v>28797.928487247413</v>
      </c>
      <c r="AI2635">
        <v>3455.3926122242988</v>
      </c>
      <c r="AJ2635">
        <v>1.1966913700661752</v>
      </c>
      <c r="AK2635">
        <v>76929.326735907947</v>
      </c>
      <c r="AL2635">
        <v>111.30184267520694</v>
      </c>
      <c r="AM2635">
        <v>20918.836928872253</v>
      </c>
      <c r="AN2635">
        <v>2519.1078501160705</v>
      </c>
      <c r="AO2635">
        <v>0.86947753741796485</v>
      </c>
      <c r="AP2635">
        <v>-28976.315089306096</v>
      </c>
      <c r="AQ2635">
        <v>-41.921900918088014</v>
      </c>
      <c r="AR2635">
        <v>-7879.0915583751594</v>
      </c>
      <c r="AS2635">
        <v>-936.28476210822828</v>
      </c>
      <c r="AT2635">
        <v>-0.32721383264821036</v>
      </c>
      <c r="AU2635" s="3">
        <v>-421206.12418244896</v>
      </c>
      <c r="AV2635" s="3">
        <v>-14915.84547950124</v>
      </c>
      <c r="AW2635">
        <v>8872.1974005040011</v>
      </c>
      <c r="AX2635">
        <v>1667440.779450722</v>
      </c>
      <c r="AY2635">
        <v>314.18423876531205</v>
      </c>
      <c r="AZ2635">
        <v>59047.785833552742</v>
      </c>
      <c r="BA2635">
        <v>6631.0240250520001</v>
      </c>
      <c r="BB2635">
        <v>1246234.6552682729</v>
      </c>
      <c r="BC2635">
        <v>234.819305917056</v>
      </c>
      <c r="BD2635">
        <v>44131.940354051505</v>
      </c>
      <c r="BE2635">
        <v>-2241.1733754520005</v>
      </c>
      <c r="BF2635">
        <v>-421206.12418244896</v>
      </c>
      <c r="BG2635">
        <v>-79.364932848256046</v>
      </c>
      <c r="BH2635">
        <v>-14915.84547950124</v>
      </c>
      <c r="BI2635">
        <v>0.24580494375577253</v>
      </c>
      <c r="BJ2635">
        <v>0.62073827225786116</v>
      </c>
      <c r="BK2635">
        <v>0.3749333285020886</v>
      </c>
      <c r="BL2635">
        <v>17.80697599319415</v>
      </c>
      <c r="BM2635">
        <v>8.6729046001433883</v>
      </c>
      <c r="BN2635">
        <f t="shared" si="264"/>
        <v>-9.1340713930507622</v>
      </c>
      <c r="BO2635">
        <v>0.44962700060137351</v>
      </c>
      <c r="BP2635">
        <v>1.3383626953534342E-3</v>
      </c>
      <c r="BQ2635">
        <v>2.9098989320483055E-2</v>
      </c>
      <c r="BR2635">
        <v>0.37198879551820729</v>
      </c>
      <c r="BS2635">
        <v>6.8965517241379309E-2</v>
      </c>
      <c r="BT2635">
        <v>0.1111111111111111</v>
      </c>
      <c r="BU2635">
        <v>0.26157974180094751</v>
      </c>
      <c r="BV2635">
        <v>0.77387813461889554</v>
      </c>
      <c r="BW2635">
        <v>0.24962134662238503</v>
      </c>
      <c r="BX2635">
        <v>0.27549468054216708</v>
      </c>
      <c r="BY2635">
        <f t="shared" si="265"/>
        <v>2.5236873589909423E-2</v>
      </c>
      <c r="BZ2635">
        <v>0</v>
      </c>
      <c r="CA2635">
        <f t="shared" si="266"/>
        <v>3.6357914633123527E-4</v>
      </c>
      <c r="CC2635">
        <v>2.5236873589909423E-2</v>
      </c>
      <c r="CD2635">
        <v>3.6357914633123527E-4</v>
      </c>
    </row>
    <row r="2636" spans="1:82" x14ac:dyDescent="0.3">
      <c r="A2636">
        <v>0</v>
      </c>
      <c r="B2636" t="s">
        <v>1532</v>
      </c>
      <c r="C2636" t="s">
        <v>1620</v>
      </c>
      <c r="D2636">
        <v>48281</v>
      </c>
      <c r="E2636" s="2">
        <f t="shared" si="268"/>
        <v>0.5032765538829409</v>
      </c>
      <c r="F2636" s="2" t="s">
        <v>1937</v>
      </c>
      <c r="G2636" s="3">
        <v>2590</v>
      </c>
      <c r="H2636" s="1">
        <v>0.37542672375192232</v>
      </c>
      <c r="I2636" s="1">
        <f t="shared" si="267"/>
        <v>-12.297098085981482</v>
      </c>
      <c r="J2636" s="1">
        <v>2.78471242061</v>
      </c>
      <c r="K2636" s="1">
        <v>26.706406841500002</v>
      </c>
      <c r="L2636" s="2">
        <v>0.17338886551499999</v>
      </c>
      <c r="M2636" s="2">
        <v>7.4141617262792883E-4</v>
      </c>
      <c r="N2636" s="7">
        <v>0</v>
      </c>
      <c r="O2636" s="2">
        <v>1.4390524374538345E-2</v>
      </c>
      <c r="P2636" s="3">
        <v>245.13027500300109</v>
      </c>
      <c r="Q2636" s="3">
        <v>8.6806081259839072</v>
      </c>
      <c r="R2636" s="3">
        <v>10428.476926834832</v>
      </c>
      <c r="S2636" s="3">
        <v>15.085130055938246</v>
      </c>
      <c r="T2636" s="3">
        <v>3383.3605864459823</v>
      </c>
      <c r="V2636">
        <v>48281</v>
      </c>
      <c r="W2636" s="2">
        <v>0.43114611826360572</v>
      </c>
      <c r="X2636" s="2">
        <v>1.0071458787411952E-2</v>
      </c>
      <c r="Y2636" s="2">
        <v>0.36264326952067022</v>
      </c>
      <c r="Z2636" s="2">
        <v>0.79413138066312972</v>
      </c>
      <c r="AA2636" s="2">
        <v>7.6976825385668121E-2</v>
      </c>
      <c r="AB2636" s="2">
        <v>0.42798898031269234</v>
      </c>
      <c r="AC2636" s="2">
        <v>7.4141617262792883E-4</v>
      </c>
      <c r="AD2636" s="2">
        <v>0</v>
      </c>
      <c r="AE2636" s="2">
        <v>1.4390524374538345E-2</v>
      </c>
      <c r="AF2636">
        <v>92083.52975986863</v>
      </c>
      <c r="AG2636">
        <v>133.21402402349312</v>
      </c>
      <c r="AH2636">
        <v>25037.163610293686</v>
      </c>
      <c r="AI2636">
        <v>5067.8372311344356</v>
      </c>
      <c r="AJ2636">
        <v>1.0377086828191093</v>
      </c>
      <c r="AK2636">
        <v>102512.00668670346</v>
      </c>
      <c r="AL2636">
        <v>148.29915407943139</v>
      </c>
      <c r="AM2636">
        <v>27872.367126302455</v>
      </c>
      <c r="AN2636">
        <v>5615.9943015716453</v>
      </c>
      <c r="AO2636">
        <v>1.1549057419568254</v>
      </c>
      <c r="AP2636">
        <v>10428.476926834832</v>
      </c>
      <c r="AQ2636">
        <v>15.085130055938265</v>
      </c>
      <c r="AR2636">
        <v>2835.2035160087689</v>
      </c>
      <c r="AS2636">
        <v>548.15707043720977</v>
      </c>
      <c r="AT2636">
        <v>0.11719705913771605</v>
      </c>
      <c r="AU2636" s="3">
        <v>46069.783884064025</v>
      </c>
      <c r="AV2636" s="3">
        <v>1631.4334911974156</v>
      </c>
      <c r="AW2636">
        <v>19656.202483511999</v>
      </c>
      <c r="AX2636">
        <v>3694186.694751245</v>
      </c>
      <c r="AY2636">
        <v>696.06983879193592</v>
      </c>
      <c r="AZ2636">
        <v>130819.36550255644</v>
      </c>
      <c r="BA2636">
        <v>19901.332758515</v>
      </c>
      <c r="BB2636">
        <v>3740256.4786353093</v>
      </c>
      <c r="BC2636">
        <v>704.75044691791982</v>
      </c>
      <c r="BD2636">
        <v>132450.79899375385</v>
      </c>
      <c r="BE2636">
        <v>245.13027500300109</v>
      </c>
      <c r="BF2636">
        <v>46069.783884064025</v>
      </c>
      <c r="BG2636">
        <v>8.6806081259839072</v>
      </c>
      <c r="BH2636">
        <v>1631.4334911974156</v>
      </c>
      <c r="BI2636">
        <v>0.45854613472524464</v>
      </c>
      <c r="BJ2636">
        <v>0.83397285847716696</v>
      </c>
      <c r="BK2636">
        <v>0.37542672375192232</v>
      </c>
      <c r="BL2636">
        <v>30.146282475145316</v>
      </c>
      <c r="BM2636">
        <v>17.849184389163835</v>
      </c>
      <c r="BN2636">
        <f t="shared" si="264"/>
        <v>-12.297098085981482</v>
      </c>
      <c r="BO2636">
        <v>0.5032765538829409</v>
      </c>
      <c r="BP2636">
        <v>2.7946058358974011E-3</v>
      </c>
      <c r="BQ2636">
        <v>0.17235646755520315</v>
      </c>
      <c r="BR2636">
        <v>5.3571428571428568E-2</v>
      </c>
      <c r="BS2636">
        <v>0.17241379310344829</v>
      </c>
      <c r="BT2636">
        <v>0.16666666666666666</v>
      </c>
      <c r="BU2636">
        <v>0.3521618787301376</v>
      </c>
      <c r="BV2636">
        <v>0.79413138066312972</v>
      </c>
      <c r="BW2636">
        <v>7.9851478615838301E-2</v>
      </c>
      <c r="BX2636">
        <v>0.42798898031269234</v>
      </c>
      <c r="BY2636">
        <f t="shared" si="265"/>
        <v>0.20470178698489544</v>
      </c>
      <c r="BZ2636">
        <v>0</v>
      </c>
      <c r="CA2636">
        <f t="shared" si="266"/>
        <v>8.7309536804068416E-3</v>
      </c>
      <c r="CC2636">
        <v>0.20470178698489544</v>
      </c>
      <c r="CD2636">
        <v>8.7309536804068416E-3</v>
      </c>
    </row>
    <row r="2637" spans="1:82" x14ac:dyDescent="0.3">
      <c r="A2637">
        <v>0</v>
      </c>
      <c r="B2637" t="s">
        <v>1532</v>
      </c>
      <c r="C2637" t="s">
        <v>1621</v>
      </c>
      <c r="D2637">
        <v>48283</v>
      </c>
      <c r="E2637" s="2">
        <f t="shared" si="268"/>
        <v>0.36048011581772843</v>
      </c>
      <c r="F2637" s="2" t="s">
        <v>1934</v>
      </c>
      <c r="G2637" s="3">
        <v>1655</v>
      </c>
      <c r="H2637" s="1">
        <v>0.37355429068605239</v>
      </c>
      <c r="I2637" s="1">
        <f t="shared" si="267"/>
        <v>-6.2309592319591989</v>
      </c>
      <c r="J2637" s="1">
        <v>2.5665595459800001</v>
      </c>
      <c r="K2637" s="1">
        <v>-3.6717272862999999</v>
      </c>
      <c r="L2637" s="2">
        <v>0.11919616069299999</v>
      </c>
      <c r="M2637" s="2">
        <v>-2.4190895397320034E-5</v>
      </c>
      <c r="N2637" s="7">
        <v>0</v>
      </c>
      <c r="O2637" s="2">
        <v>6.7025946425754287E-3</v>
      </c>
      <c r="P2637" s="3">
        <v>8176.3381255480008</v>
      </c>
      <c r="Q2637" s="3">
        <v>289.54231447974399</v>
      </c>
      <c r="R2637" s="3">
        <v>19112.045807595787</v>
      </c>
      <c r="S2637" s="3">
        <v>27.664262063247072</v>
      </c>
      <c r="T2637" s="3">
        <v>6681.1197704661172</v>
      </c>
      <c r="V2637">
        <v>48283</v>
      </c>
      <c r="W2637" s="2">
        <v>0.3293750545998973</v>
      </c>
      <c r="X2637" s="2">
        <v>1.0021227593780787E-2</v>
      </c>
      <c r="Y2637" s="2">
        <v>0.23532125893190697</v>
      </c>
      <c r="Z2637" s="2">
        <v>0.73191955503856365</v>
      </c>
      <c r="AA2637" s="2">
        <v>1.0583150023091367E-2</v>
      </c>
      <c r="AB2637" s="2">
        <v>0.29422098772410255</v>
      </c>
      <c r="AC2637" s="2">
        <v>-2.4190895397320034E-5</v>
      </c>
      <c r="AD2637" s="2">
        <v>0</v>
      </c>
      <c r="AE2637" s="2">
        <v>6.7025946425754287E-3</v>
      </c>
      <c r="AF2637">
        <v>46359.97637795451</v>
      </c>
      <c r="AG2637">
        <v>67.070667824361209</v>
      </c>
      <c r="AH2637">
        <v>12605.724480434912</v>
      </c>
      <c r="AI2637">
        <v>2883.15825346676</v>
      </c>
      <c r="AJ2637">
        <v>0.52321499638243041</v>
      </c>
      <c r="AK2637">
        <v>65472.022185550297</v>
      </c>
      <c r="AL2637">
        <v>94.734929887608274</v>
      </c>
      <c r="AM2637">
        <v>17805.136933536753</v>
      </c>
      <c r="AN2637">
        <v>4364.8655708310389</v>
      </c>
      <c r="AO2637">
        <v>0.74222765759522158</v>
      </c>
      <c r="AP2637">
        <v>19112.045807595787</v>
      </c>
      <c r="AQ2637">
        <v>27.664262063247065</v>
      </c>
      <c r="AR2637">
        <v>5199.4124531018406</v>
      </c>
      <c r="AS2637">
        <v>1481.7073173642789</v>
      </c>
      <c r="AT2637">
        <v>0.21901266121279117</v>
      </c>
      <c r="AU2637" s="3">
        <v>1536660.9873154913</v>
      </c>
      <c r="AV2637" s="3">
        <v>54416.582583323085</v>
      </c>
      <c r="AW2637">
        <v>7317.7394962800008</v>
      </c>
      <c r="AX2637">
        <v>1375295.9609308634</v>
      </c>
      <c r="AY2637">
        <v>259.13742777983998</v>
      </c>
      <c r="AZ2637">
        <v>48702.288176943126</v>
      </c>
      <c r="BA2637">
        <v>15494.077621828001</v>
      </c>
      <c r="BB2637">
        <v>2911956.9482463542</v>
      </c>
      <c r="BC2637">
        <v>548.67974225958392</v>
      </c>
      <c r="BD2637">
        <v>103118.8707602662</v>
      </c>
      <c r="BE2637">
        <v>8176.3381255480008</v>
      </c>
      <c r="BF2637">
        <v>1536660.9873154913</v>
      </c>
      <c r="BG2637">
        <v>289.54231447974399</v>
      </c>
      <c r="BH2637">
        <v>54416.582583323085</v>
      </c>
      <c r="BI2637">
        <v>0.12923177673809413</v>
      </c>
      <c r="BJ2637">
        <v>0.50278606742414655</v>
      </c>
      <c r="BK2637">
        <v>0.37355429068605239</v>
      </c>
      <c r="BL2637">
        <v>19.026885249736434</v>
      </c>
      <c r="BM2637">
        <v>12.795926017777235</v>
      </c>
      <c r="BN2637">
        <f t="shared" si="264"/>
        <v>-6.2309592319591989</v>
      </c>
      <c r="BO2637">
        <v>0.36048011581772843</v>
      </c>
      <c r="BP2637">
        <v>5.6413293520042314E-4</v>
      </c>
      <c r="BQ2637">
        <v>0.2283397211941362</v>
      </c>
      <c r="BR2637">
        <v>4.7619047619047616E-2</v>
      </c>
      <c r="BS2637">
        <v>3.4482758620689655E-2</v>
      </c>
      <c r="BT2637">
        <v>0.1111111111111111</v>
      </c>
      <c r="BU2637">
        <v>0.17844098616397353</v>
      </c>
      <c r="BV2637">
        <v>0.73191955503856365</v>
      </c>
      <c r="BW2637">
        <v>1.0978371393248306E-2</v>
      </c>
      <c r="BX2637">
        <v>0.29422098772410255</v>
      </c>
      <c r="BY2637">
        <f t="shared" si="265"/>
        <v>8.3509515514109858E-2</v>
      </c>
      <c r="BZ2637">
        <v>0</v>
      </c>
      <c r="CA2637">
        <f t="shared" si="266"/>
        <v>5.9867233441822437E-3</v>
      </c>
      <c r="CC2637">
        <v>8.3509515514109858E-2</v>
      </c>
      <c r="CD2637">
        <v>5.9867233441822437E-3</v>
      </c>
    </row>
    <row r="2638" spans="1:82" x14ac:dyDescent="0.3">
      <c r="A2638">
        <v>0</v>
      </c>
      <c r="B2638" t="s">
        <v>1532</v>
      </c>
      <c r="C2638" t="s">
        <v>1622</v>
      </c>
      <c r="D2638">
        <v>48285</v>
      </c>
      <c r="E2638" s="2">
        <f t="shared" si="268"/>
        <v>0.51563668731966272</v>
      </c>
      <c r="F2638" s="2" t="s">
        <v>1937</v>
      </c>
      <c r="G2638" s="3">
        <v>725</v>
      </c>
      <c r="H2638" s="1">
        <v>0.37549947438965442</v>
      </c>
      <c r="I2638" s="1">
        <f t="shared" si="267"/>
        <v>-13.60791896140897</v>
      </c>
      <c r="J2638" s="1">
        <v>2.4750831953799999</v>
      </c>
      <c r="K2638" s="1">
        <v>-64.362556102300005</v>
      </c>
      <c r="L2638" s="2">
        <v>0.17682463072400001</v>
      </c>
      <c r="M2638" s="2">
        <v>-3.1353874229794665E-5</v>
      </c>
      <c r="N2638" s="7">
        <v>0</v>
      </c>
      <c r="O2638" s="2">
        <v>9.6558799491069294E-3</v>
      </c>
      <c r="P2638" s="3">
        <v>11992.504973474001</v>
      </c>
      <c r="Q2638" s="3">
        <v>424.68126844947199</v>
      </c>
      <c r="R2638" s="3">
        <v>83077.50326419159</v>
      </c>
      <c r="S2638" s="3">
        <v>120.1792843146828</v>
      </c>
      <c r="T2638" s="3">
        <v>29007.055682016355</v>
      </c>
      <c r="V2638">
        <v>48285</v>
      </c>
      <c r="W2638" s="2">
        <v>0.43787212786874946</v>
      </c>
      <c r="X2638" s="2">
        <v>1.0073410446692768E-2</v>
      </c>
      <c r="Y2638" s="2">
        <v>0.36574577431385469</v>
      </c>
      <c r="Z2638" s="2">
        <v>0.70583275337733875</v>
      </c>
      <c r="AA2638" s="2">
        <v>0.1855144824186219</v>
      </c>
      <c r="AB2638" s="2">
        <v>0.43646974200420086</v>
      </c>
      <c r="AC2638" s="2">
        <v>-3.1353874229794665E-5</v>
      </c>
      <c r="AD2638" s="2">
        <v>0</v>
      </c>
      <c r="AE2638" s="2">
        <v>9.6558799491069294E-3</v>
      </c>
      <c r="AF2638">
        <v>129814.19887298907</v>
      </c>
      <c r="AG2638">
        <v>187.76072777568083</v>
      </c>
      <c r="AH2638">
        <v>35289.047796337756</v>
      </c>
      <c r="AI2638">
        <v>9294.7002208791419</v>
      </c>
      <c r="AJ2638">
        <v>1.4542599682122543</v>
      </c>
      <c r="AK2638">
        <v>212891.70213718066</v>
      </c>
      <c r="AL2638">
        <v>307.94001209036361</v>
      </c>
      <c r="AM2638">
        <v>57876.372411830685</v>
      </c>
      <c r="AN2638">
        <v>15714.431287402571</v>
      </c>
      <c r="AO2638">
        <v>2.3890653594885896</v>
      </c>
      <c r="AP2638">
        <v>83077.50326419159</v>
      </c>
      <c r="AQ2638">
        <v>120.17928431468277</v>
      </c>
      <c r="AR2638">
        <v>22587.324615492929</v>
      </c>
      <c r="AS2638">
        <v>6419.731066523429</v>
      </c>
      <c r="AT2638">
        <v>0.93480539127633522</v>
      </c>
      <c r="AU2638" s="3">
        <v>2253871.3847147035</v>
      </c>
      <c r="AV2638" s="3">
        <v>79814.597592393766</v>
      </c>
      <c r="AW2638">
        <v>13643.220302574002</v>
      </c>
      <c r="AX2638">
        <v>2564106.8236657577</v>
      </c>
      <c r="AY2638">
        <v>483.13676889427205</v>
      </c>
      <c r="AZ2638">
        <v>90800.724345989482</v>
      </c>
      <c r="BA2638">
        <v>25635.725276048004</v>
      </c>
      <c r="BB2638">
        <v>4817978.2083804617</v>
      </c>
      <c r="BC2638">
        <v>907.81803734374398</v>
      </c>
      <c r="BD2638">
        <v>170615.32193838325</v>
      </c>
      <c r="BE2638">
        <v>11992.504973474001</v>
      </c>
      <c r="BF2638">
        <v>2253871.3847147035</v>
      </c>
      <c r="BG2638">
        <v>424.68126844947199</v>
      </c>
      <c r="BH2638">
        <v>79814.597592393766</v>
      </c>
      <c r="BI2638">
        <v>0.19143148929831372</v>
      </c>
      <c r="BJ2638">
        <v>0.56693096368796814</v>
      </c>
      <c r="BK2638">
        <v>0.37549947438965442</v>
      </c>
      <c r="BL2638">
        <v>36.873901246745966</v>
      </c>
      <c r="BM2638">
        <v>23.265982285336996</v>
      </c>
      <c r="BN2638">
        <f t="shared" si="264"/>
        <v>-13.60791896140897</v>
      </c>
      <c r="BO2638">
        <v>0.51563668731966272</v>
      </c>
      <c r="BP2638">
        <v>1.1953305355384364E-3</v>
      </c>
      <c r="BQ2638">
        <v>0.40654505004373021</v>
      </c>
      <c r="BR2638">
        <v>0.18452380952380953</v>
      </c>
      <c r="BS2638">
        <v>0</v>
      </c>
      <c r="BT2638">
        <v>0.16666666666666666</v>
      </c>
      <c r="BU2638">
        <v>0.38970090939750046</v>
      </c>
      <c r="BV2638">
        <v>0.70583275337733875</v>
      </c>
      <c r="BW2638">
        <v>0.19244240914794802</v>
      </c>
      <c r="BX2638">
        <v>0.43646974200420086</v>
      </c>
      <c r="BY2638">
        <f t="shared" si="265"/>
        <v>5.8704596820792296E-3</v>
      </c>
      <c r="BZ2638">
        <v>0</v>
      </c>
      <c r="CA2638">
        <f t="shared" si="266"/>
        <v>5.6298223204213384E-3</v>
      </c>
      <c r="CC2638">
        <v>5.8704596820792296E-3</v>
      </c>
      <c r="CD2638">
        <v>5.6298223204213384E-3</v>
      </c>
    </row>
    <row r="2639" spans="1:82" x14ac:dyDescent="0.3">
      <c r="A2639">
        <v>0</v>
      </c>
      <c r="B2639" t="s">
        <v>1532</v>
      </c>
      <c r="C2639" t="s">
        <v>45</v>
      </c>
      <c r="D2639">
        <v>48287</v>
      </c>
      <c r="E2639" s="2">
        <f t="shared" si="268"/>
        <v>0.44610949191042398</v>
      </c>
      <c r="F2639" s="2" t="s">
        <v>1936</v>
      </c>
      <c r="G2639" s="3">
        <v>3596</v>
      </c>
      <c r="H2639" s="1">
        <v>0.37431720425825227</v>
      </c>
      <c r="I2639" s="1">
        <f t="shared" si="267"/>
        <v>-6.9184770017376316</v>
      </c>
      <c r="J2639" s="1">
        <v>2.5554723782100002</v>
      </c>
      <c r="K2639" s="1">
        <v>-39.181691057899997</v>
      </c>
      <c r="L2639" s="2">
        <v>0.17718745400000002</v>
      </c>
      <c r="M2639" s="2">
        <v>-1.5810742330121482E-6</v>
      </c>
      <c r="N2639" s="7">
        <v>0</v>
      </c>
      <c r="O2639" s="2">
        <v>1.7116388284007633E-2</v>
      </c>
      <c r="P2639" s="3">
        <v>-572.47011742699897</v>
      </c>
      <c r="Q2639" s="3">
        <v>-20.272439841056038</v>
      </c>
      <c r="R2639" s="3">
        <v>-6912.3462828487973</v>
      </c>
      <c r="S2639" s="3">
        <v>-9.9972430758631479</v>
      </c>
      <c r="T2639" s="3">
        <v>-2256.1667430049383</v>
      </c>
      <c r="V2639">
        <v>48287</v>
      </c>
      <c r="W2639" s="2">
        <v>0.4011909626249982</v>
      </c>
      <c r="X2639" s="2">
        <v>1.0041694044660949E-2</v>
      </c>
      <c r="Y2639" s="2">
        <v>0.26352405030548409</v>
      </c>
      <c r="Z2639" s="2">
        <v>0.72875776792414948</v>
      </c>
      <c r="AA2639" s="2">
        <v>0.11293478036110678</v>
      </c>
      <c r="AB2639" s="2">
        <v>0.43736532640904563</v>
      </c>
      <c r="AC2639" s="2">
        <v>-1.5810742330121482E-6</v>
      </c>
      <c r="AD2639" s="2">
        <v>0</v>
      </c>
      <c r="AE2639" s="2">
        <v>1.7116388284007633E-2</v>
      </c>
      <c r="AF2639">
        <v>91678.782448915736</v>
      </c>
      <c r="AG2639">
        <v>132.60338400203054</v>
      </c>
      <c r="AH2639">
        <v>24922.395707766722</v>
      </c>
      <c r="AI2639">
        <v>5206.5730554742486</v>
      </c>
      <c r="AJ2639">
        <v>1.0272723514044135</v>
      </c>
      <c r="AK2639">
        <v>84766.436166066938</v>
      </c>
      <c r="AL2639">
        <v>122.60614092616737</v>
      </c>
      <c r="AM2639">
        <v>23043.444806185074</v>
      </c>
      <c r="AN2639">
        <v>4829.3572140509559</v>
      </c>
      <c r="AO2639">
        <v>0.949985662196003</v>
      </c>
      <c r="AP2639">
        <v>-6912.3462828487973</v>
      </c>
      <c r="AQ2639">
        <v>-9.9972430758631674</v>
      </c>
      <c r="AR2639">
        <v>-1878.9509015816475</v>
      </c>
      <c r="AS2639">
        <v>-377.21584142329266</v>
      </c>
      <c r="AT2639">
        <v>-7.7286689208410531E-2</v>
      </c>
      <c r="AU2639" s="3">
        <v>-107590.03386923019</v>
      </c>
      <c r="AV2639" s="3">
        <v>-3810.0023437280715</v>
      </c>
      <c r="AW2639">
        <v>11726.220700420999</v>
      </c>
      <c r="AX2639">
        <v>2203825.9184371228</v>
      </c>
      <c r="AY2639">
        <v>415.25155021308797</v>
      </c>
      <c r="AZ2639">
        <v>78042.376347047757</v>
      </c>
      <c r="BA2639">
        <v>11153.750582994</v>
      </c>
      <c r="BB2639">
        <v>2096235.8845678924</v>
      </c>
      <c r="BC2639">
        <v>394.97911037203193</v>
      </c>
      <c r="BD2639">
        <v>74232.374003319681</v>
      </c>
      <c r="BE2639">
        <v>-572.47011742699897</v>
      </c>
      <c r="BF2639">
        <v>-107590.03386923019</v>
      </c>
      <c r="BG2639">
        <v>-20.272439841056038</v>
      </c>
      <c r="BH2639">
        <v>-3810.0023437280715</v>
      </c>
      <c r="BI2639">
        <v>0.45642682840619958</v>
      </c>
      <c r="BJ2639">
        <v>0.83074403266445185</v>
      </c>
      <c r="BK2639">
        <v>0.37431720425825227</v>
      </c>
      <c r="BL2639">
        <v>20.34212658470004</v>
      </c>
      <c r="BM2639">
        <v>13.423649582962408</v>
      </c>
      <c r="BN2639">
        <f t="shared" si="264"/>
        <v>-6.9184770017376316</v>
      </c>
      <c r="BO2639">
        <v>0.44610949191042398</v>
      </c>
      <c r="BP2639">
        <v>2.465718275629357E-3</v>
      </c>
      <c r="BQ2639">
        <v>0.30710200474756133</v>
      </c>
      <c r="BR2639">
        <v>0.18452380952380953</v>
      </c>
      <c r="BS2639">
        <v>0</v>
      </c>
      <c r="BT2639">
        <v>0.16666666666666666</v>
      </c>
      <c r="BU2639">
        <v>0.19812998496455539</v>
      </c>
      <c r="BV2639">
        <v>0.72875776792414948</v>
      </c>
      <c r="BW2639">
        <v>0.11715226178538048</v>
      </c>
      <c r="BX2639">
        <v>0.43736532640904563</v>
      </c>
      <c r="BY2639">
        <f t="shared" si="265"/>
        <v>3.1617479045370733E-4</v>
      </c>
      <c r="BZ2639">
        <v>0</v>
      </c>
      <c r="CA2639">
        <f t="shared" si="266"/>
        <v>9.9346913727186015E-3</v>
      </c>
      <c r="CC2639">
        <v>3.1617479045370733E-4</v>
      </c>
      <c r="CD2639">
        <v>9.9346913727186015E-3</v>
      </c>
    </row>
    <row r="2640" spans="1:82" x14ac:dyDescent="0.3">
      <c r="A2640">
        <v>1</v>
      </c>
      <c r="B2640" t="s">
        <v>1532</v>
      </c>
      <c r="C2640" t="s">
        <v>299</v>
      </c>
      <c r="D2640">
        <v>48289</v>
      </c>
      <c r="E2640" s="2">
        <v>0</v>
      </c>
      <c r="F2640" s="2" t="s">
        <v>1954</v>
      </c>
      <c r="G2640" s="3">
        <v>-999</v>
      </c>
      <c r="H2640" s="1">
        <v>0.37687977232715153</v>
      </c>
      <c r="I2640" s="1">
        <f t="shared" si="267"/>
        <v>-999</v>
      </c>
      <c r="J2640" s="1">
        <v>-999</v>
      </c>
      <c r="K2640" s="1">
        <v>-999</v>
      </c>
      <c r="L2640" s="2">
        <v>-999</v>
      </c>
      <c r="M2640" s="2">
        <v>-999</v>
      </c>
      <c r="N2640" s="7">
        <v>-999</v>
      </c>
      <c r="O2640" s="2">
        <v>-999</v>
      </c>
      <c r="P2640" s="3">
        <v>-999</v>
      </c>
      <c r="Q2640" s="3">
        <v>-999</v>
      </c>
      <c r="R2640" s="3">
        <v>-999</v>
      </c>
      <c r="S2640" s="3">
        <v>-999</v>
      </c>
      <c r="T2640" s="3">
        <v>-999</v>
      </c>
      <c r="V2640">
        <v>48289</v>
      </c>
      <c r="W2640" s="2">
        <v>-999</v>
      </c>
      <c r="X2640" s="2">
        <v>1.0110439280583234E-2</v>
      </c>
      <c r="Y2640" s="2">
        <v>-999</v>
      </c>
      <c r="Z2640" s="2">
        <v>-999</v>
      </c>
      <c r="AA2640" s="2">
        <v>-999</v>
      </c>
      <c r="AB2640" s="2">
        <v>-999</v>
      </c>
      <c r="AC2640" s="2">
        <v>-999</v>
      </c>
      <c r="AD2640" s="2">
        <v>-999</v>
      </c>
      <c r="AE2640" s="2">
        <v>-999</v>
      </c>
      <c r="AF2640" s="2">
        <v>-999</v>
      </c>
      <c r="AG2640" s="2">
        <v>-999</v>
      </c>
      <c r="AH2640" s="2">
        <v>-999</v>
      </c>
      <c r="AI2640" s="2">
        <v>-999</v>
      </c>
      <c r="AJ2640" s="2">
        <v>-999</v>
      </c>
      <c r="AK2640" s="2">
        <v>-999</v>
      </c>
      <c r="AL2640" s="2">
        <v>-999</v>
      </c>
      <c r="AM2640" s="2">
        <v>-999</v>
      </c>
      <c r="AN2640" s="2">
        <v>-999</v>
      </c>
      <c r="AO2640" s="2">
        <v>-999</v>
      </c>
      <c r="AP2640" s="2">
        <v>-999</v>
      </c>
      <c r="AQ2640" s="2">
        <v>-999</v>
      </c>
      <c r="AR2640" s="2">
        <v>-999</v>
      </c>
      <c r="AS2640" s="2">
        <v>-999</v>
      </c>
      <c r="AT2640" s="2">
        <v>-999</v>
      </c>
      <c r="AU2640" s="2">
        <v>-999</v>
      </c>
      <c r="AV2640" s="2">
        <v>-999</v>
      </c>
      <c r="AW2640" s="2">
        <v>-999</v>
      </c>
      <c r="AX2640" s="2">
        <v>-999</v>
      </c>
      <c r="AY2640" s="2">
        <v>-999</v>
      </c>
      <c r="AZ2640" s="2">
        <v>-999</v>
      </c>
      <c r="BA2640" s="2">
        <v>-999</v>
      </c>
      <c r="BB2640" s="2">
        <v>-999</v>
      </c>
      <c r="BC2640" s="2">
        <v>-999</v>
      </c>
      <c r="BD2640" s="2">
        <v>-999</v>
      </c>
      <c r="BE2640" s="2">
        <v>-999</v>
      </c>
      <c r="BF2640" s="2">
        <v>-999</v>
      </c>
      <c r="BG2640" s="2">
        <v>-999</v>
      </c>
      <c r="BH2640" s="2">
        <v>-999</v>
      </c>
      <c r="BI2640">
        <v>0</v>
      </c>
      <c r="BJ2640">
        <v>0.37687977232715153</v>
      </c>
      <c r="BK2640">
        <v>0.37687977232715153</v>
      </c>
      <c r="BL2640">
        <v>-999</v>
      </c>
      <c r="BM2640">
        <v>17.539272923088202</v>
      </c>
      <c r="BN2640">
        <f t="shared" si="264"/>
        <v>-999</v>
      </c>
      <c r="BO2640" t="s">
        <v>3748</v>
      </c>
      <c r="BP2640" t="s">
        <v>3748</v>
      </c>
      <c r="BQ2640">
        <v>0.28214813756611945</v>
      </c>
      <c r="BR2640">
        <v>0.10119047619047619</v>
      </c>
      <c r="BS2640">
        <v>3.4482758620689655E-2</v>
      </c>
      <c r="BT2640">
        <v>0.22222222222222221</v>
      </c>
      <c r="BU2640" t="s">
        <v>3748</v>
      </c>
      <c r="BY2640">
        <f t="shared" si="265"/>
        <v>-999</v>
      </c>
      <c r="CA2640">
        <f t="shared" si="266"/>
        <v>-999</v>
      </c>
    </row>
    <row r="2641" spans="1:82" x14ac:dyDescent="0.3">
      <c r="A2641">
        <v>0</v>
      </c>
      <c r="B2641" t="s">
        <v>1532</v>
      </c>
      <c r="C2641" t="s">
        <v>301</v>
      </c>
      <c r="D2641">
        <v>48291</v>
      </c>
      <c r="E2641" s="2">
        <f>BO2641</f>
        <v>0.57625914619834118</v>
      </c>
      <c r="F2641" s="2" t="s">
        <v>1938</v>
      </c>
      <c r="G2641" s="3">
        <v>15478</v>
      </c>
      <c r="H2641" s="1">
        <v>3.9103075563671634</v>
      </c>
      <c r="I2641" s="1">
        <f t="shared" si="267"/>
        <v>-6.0631401011145911</v>
      </c>
      <c r="J2641" s="1">
        <v>2.6181797531200002</v>
      </c>
      <c r="K2641" s="1">
        <v>-51.637586088100001</v>
      </c>
      <c r="L2641" s="2">
        <v>0.2268021413500001</v>
      </c>
      <c r="M2641" s="2">
        <v>-3.5806510858478755E-3</v>
      </c>
      <c r="N2641" s="7">
        <v>0</v>
      </c>
      <c r="O2641" s="2">
        <v>3.3215987407086457E-2</v>
      </c>
      <c r="P2641" s="3">
        <v>389717.50943898998</v>
      </c>
      <c r="Q2641" s="3">
        <v>13800.763611238715</v>
      </c>
      <c r="R2641" s="3">
        <v>1104286.9384993049</v>
      </c>
      <c r="S2641" s="3">
        <v>1597.2303044668899</v>
      </c>
      <c r="T2641" s="3">
        <v>334590.49781909864</v>
      </c>
      <c r="V2641">
        <v>48291</v>
      </c>
      <c r="W2641" s="2">
        <v>0.43018055160638474</v>
      </c>
      <c r="X2641" s="2">
        <v>0.10490063415432549</v>
      </c>
      <c r="Y2641" s="2">
        <v>9.3319651137973234E-2</v>
      </c>
      <c r="Z2641" s="2">
        <v>0.74664036644544685</v>
      </c>
      <c r="AA2641" s="2">
        <v>0.1488368491962142</v>
      </c>
      <c r="AB2641" s="2">
        <v>0.5598330487993427</v>
      </c>
      <c r="AC2641" s="2">
        <v>-3.5806510858478755E-3</v>
      </c>
      <c r="AD2641" s="2">
        <v>0</v>
      </c>
      <c r="AE2641" s="2">
        <v>3.3215987407086457E-2</v>
      </c>
      <c r="AF2641">
        <v>840238.2225818556</v>
      </c>
      <c r="AG2641">
        <v>1215.3191478562712</v>
      </c>
      <c r="AH2641">
        <v>228415.4732705467</v>
      </c>
      <c r="AI2641">
        <v>26244.369873998145</v>
      </c>
      <c r="AJ2641">
        <v>9.4163745271474681</v>
      </c>
      <c r="AK2641">
        <v>1944525.1610811604</v>
      </c>
      <c r="AL2641">
        <v>2812.5494523231614</v>
      </c>
      <c r="AM2641">
        <v>528609.96667616745</v>
      </c>
      <c r="AN2641">
        <v>60640.374287476152</v>
      </c>
      <c r="AO2641">
        <v>21.789908043253558</v>
      </c>
      <c r="AP2641">
        <v>1104286.9384993049</v>
      </c>
      <c r="AQ2641">
        <v>1597.2303044668902</v>
      </c>
      <c r="AR2641">
        <v>300194.49340562074</v>
      </c>
      <c r="AS2641">
        <v>34396.004413478004</v>
      </c>
      <c r="AT2641">
        <v>12.37353351610609</v>
      </c>
      <c r="AU2641" s="3">
        <v>73243508.723963782</v>
      </c>
      <c r="AV2641" s="3">
        <v>2593715.513096204</v>
      </c>
      <c r="AW2641">
        <v>217456.24501110002</v>
      </c>
      <c r="AX2641">
        <v>40868726.68738614</v>
      </c>
      <c r="AY2641">
        <v>7700.6091861408004</v>
      </c>
      <c r="AZ2641">
        <v>1447252.4904433021</v>
      </c>
      <c r="BA2641">
        <v>607173.75445009</v>
      </c>
      <c r="BB2641">
        <v>114112235.41134991</v>
      </c>
      <c r="BC2641">
        <v>21501.372797379518</v>
      </c>
      <c r="BD2641">
        <v>4040968.0035395063</v>
      </c>
      <c r="BE2641">
        <v>389717.50943898998</v>
      </c>
      <c r="BF2641">
        <v>73243508.723963782</v>
      </c>
      <c r="BG2641">
        <v>13800.763611238715</v>
      </c>
      <c r="BH2641">
        <v>2593715.513096204</v>
      </c>
      <c r="BI2641">
        <v>1.9462327538994073</v>
      </c>
      <c r="BJ2641">
        <v>5.8565403102665705</v>
      </c>
      <c r="BK2641">
        <v>3.9103075563671634</v>
      </c>
      <c r="BL2641">
        <v>47.688809947193334</v>
      </c>
      <c r="BM2641">
        <v>41.625669846078743</v>
      </c>
      <c r="BN2641">
        <f t="shared" si="264"/>
        <v>-6.0631401011145911</v>
      </c>
      <c r="BO2641">
        <v>0.57625914619834118</v>
      </c>
      <c r="BP2641">
        <v>1.3581365432864454E-2</v>
      </c>
      <c r="BQ2641">
        <v>0.53580366489835995</v>
      </c>
      <c r="BR2641">
        <v>0.21428571428571427</v>
      </c>
      <c r="BS2641">
        <v>0.10344827586206896</v>
      </c>
      <c r="BT2641">
        <v>0.22222222222222221</v>
      </c>
      <c r="BU2641">
        <v>0.17363501486961844</v>
      </c>
      <c r="BV2641">
        <v>0.74664036644544685</v>
      </c>
      <c r="BW2641">
        <v>0.1543950717803052</v>
      </c>
      <c r="BX2641">
        <v>0.5598330487993427</v>
      </c>
      <c r="BY2641">
        <f t="shared" si="265"/>
        <v>6.837839872713411E-2</v>
      </c>
      <c r="BZ2641">
        <v>0</v>
      </c>
      <c r="CA2641">
        <f t="shared" si="266"/>
        <v>1.4748980141228985E-2</v>
      </c>
      <c r="CC2641">
        <v>6.837839872713411E-2</v>
      </c>
      <c r="CD2641">
        <v>1.4748980141228985E-2</v>
      </c>
    </row>
    <row r="2642" spans="1:82" x14ac:dyDescent="0.3">
      <c r="A2642">
        <v>0</v>
      </c>
      <c r="B2642" t="s">
        <v>1532</v>
      </c>
      <c r="C2642" t="s">
        <v>46</v>
      </c>
      <c r="D2642">
        <v>48293</v>
      </c>
      <c r="E2642" s="2">
        <f>BO2642</f>
        <v>0.47739080523993505</v>
      </c>
      <c r="F2642" s="2" t="s">
        <v>1936</v>
      </c>
      <c r="G2642" s="3">
        <v>2773</v>
      </c>
      <c r="H2642" s="1">
        <v>0.56333843474535228</v>
      </c>
      <c r="I2642" s="1">
        <f t="shared" si="267"/>
        <v>-7.6361550719041738</v>
      </c>
      <c r="J2642" s="1">
        <v>2.6133981187000002</v>
      </c>
      <c r="K2642" s="1">
        <v>51.255901695799999</v>
      </c>
      <c r="L2642" s="2">
        <v>0.18924432604200003</v>
      </c>
      <c r="M2642" s="2">
        <v>4.8246194105786255E-4</v>
      </c>
      <c r="N2642" s="7">
        <v>0</v>
      </c>
      <c r="O2642" s="2">
        <v>2.7202494786302538E-2</v>
      </c>
      <c r="P2642" s="3">
        <v>5056.432425056998</v>
      </c>
      <c r="Q2642" s="3">
        <v>179.05951599369592</v>
      </c>
      <c r="R2642" s="3">
        <v>6545.3008159401361</v>
      </c>
      <c r="S2642" s="3">
        <v>9.470518739440573</v>
      </c>
      <c r="T2642" s="3">
        <v>2133.0890746141595</v>
      </c>
      <c r="V2642">
        <v>48293</v>
      </c>
      <c r="W2642" s="2">
        <v>0.42190503243798072</v>
      </c>
      <c r="X2642" s="2">
        <v>1.5112509232699292E-2</v>
      </c>
      <c r="Y2642" s="2">
        <v>0.24784913282255552</v>
      </c>
      <c r="Z2642" s="2">
        <v>0.74527676210494942</v>
      </c>
      <c r="AA2642" s="2">
        <v>0.14773670671007277</v>
      </c>
      <c r="AB2642" s="2">
        <v>0.46712622458257785</v>
      </c>
      <c r="AC2642" s="2">
        <v>4.8246194105786255E-4</v>
      </c>
      <c r="AD2642" s="2">
        <v>0</v>
      </c>
      <c r="AE2642" s="2">
        <v>2.7202494786302538E-2</v>
      </c>
      <c r="AF2642">
        <v>160726.31104689377</v>
      </c>
      <c r="AG2642">
        <v>232.54644249254557</v>
      </c>
      <c r="AH2642">
        <v>43706.384296677461</v>
      </c>
      <c r="AI2642">
        <v>8483.138965760636</v>
      </c>
      <c r="AJ2642">
        <v>1.8181165709893767</v>
      </c>
      <c r="AK2642">
        <v>167271.6118628339</v>
      </c>
      <c r="AL2642">
        <v>242.01696123198613</v>
      </c>
      <c r="AM2642">
        <v>45486.338989074633</v>
      </c>
      <c r="AN2642">
        <v>8836.2733479776289</v>
      </c>
      <c r="AO2642">
        <v>1.8922655946110036</v>
      </c>
      <c r="AP2642">
        <v>6545.3008159401361</v>
      </c>
      <c r="AQ2642">
        <v>9.4705187394405641</v>
      </c>
      <c r="AR2642">
        <v>1779.954692397172</v>
      </c>
      <c r="AS2642">
        <v>353.13438221699289</v>
      </c>
      <c r="AT2642">
        <v>7.4149023621626897E-2</v>
      </c>
      <c r="AU2642" s="3">
        <v>950305.90996521222</v>
      </c>
      <c r="AV2642" s="3">
        <v>33652.44543585521</v>
      </c>
      <c r="AW2642">
        <v>32357.950161093002</v>
      </c>
      <c r="AX2642">
        <v>6081353.1532758186</v>
      </c>
      <c r="AY2642">
        <v>1145.8669685135039</v>
      </c>
      <c r="AZ2642">
        <v>215354.23806242793</v>
      </c>
      <c r="BA2642">
        <v>37414.382586150001</v>
      </c>
      <c r="BB2642">
        <v>7031659.063241031</v>
      </c>
      <c r="BC2642">
        <v>1324.9264845071998</v>
      </c>
      <c r="BD2642">
        <v>249006.68349828312</v>
      </c>
      <c r="BE2642">
        <v>5056.432425056998</v>
      </c>
      <c r="BF2642">
        <v>950305.90996521222</v>
      </c>
      <c r="BG2642">
        <v>179.05951599369592</v>
      </c>
      <c r="BH2642">
        <v>33652.44543585521</v>
      </c>
      <c r="BI2642">
        <v>0.69153965228264691</v>
      </c>
      <c r="BJ2642">
        <v>1.2548780870279992</v>
      </c>
      <c r="BK2642">
        <v>0.56333843474535228</v>
      </c>
      <c r="BL2642">
        <v>25.175427994992376</v>
      </c>
      <c r="BM2642">
        <v>17.539272923088202</v>
      </c>
      <c r="BN2642">
        <f t="shared" si="264"/>
        <v>-7.6361550719041738</v>
      </c>
      <c r="BO2642">
        <v>0.47739080523993505</v>
      </c>
      <c r="BP2642">
        <v>3.9978082838395129E-3</v>
      </c>
      <c r="BQ2642">
        <v>0.24175536617271948</v>
      </c>
      <c r="BR2642">
        <v>0.13690476190476192</v>
      </c>
      <c r="BS2642">
        <v>6.8965517241379309E-2</v>
      </c>
      <c r="BT2642">
        <v>0.22222222222222221</v>
      </c>
      <c r="BU2642">
        <v>0.21868270852145602</v>
      </c>
      <c r="BV2642">
        <v>0.74527676210494942</v>
      </c>
      <c r="BW2642">
        <v>0.15325384513493026</v>
      </c>
      <c r="BX2642">
        <v>0.46712622458257785</v>
      </c>
      <c r="BY2642">
        <f t="shared" si="265"/>
        <v>3.5651366949591458E-2</v>
      </c>
      <c r="BZ2642">
        <v>0</v>
      </c>
      <c r="CA2642">
        <f t="shared" si="266"/>
        <v>1.4760443206326936E-2</v>
      </c>
      <c r="CC2642">
        <v>3.5651366949591458E-2</v>
      </c>
      <c r="CD2642">
        <v>1.4760443206326936E-2</v>
      </c>
    </row>
    <row r="2643" spans="1:82" x14ac:dyDescent="0.3">
      <c r="A2643">
        <v>1</v>
      </c>
      <c r="B2643" t="s">
        <v>1532</v>
      </c>
      <c r="C2643" t="s">
        <v>1623</v>
      </c>
      <c r="D2643">
        <v>48295</v>
      </c>
      <c r="E2643" s="2">
        <v>0</v>
      </c>
      <c r="F2643" s="2" t="s">
        <v>1954</v>
      </c>
      <c r="G2643" s="3">
        <v>-999</v>
      </c>
      <c r="H2643" s="1">
        <v>0.37519051024914385</v>
      </c>
      <c r="I2643" s="1">
        <f t="shared" si="267"/>
        <v>-999</v>
      </c>
      <c r="J2643" s="1">
        <v>-999</v>
      </c>
      <c r="K2643" s="1">
        <v>-999</v>
      </c>
      <c r="L2643" s="2">
        <v>-999</v>
      </c>
      <c r="M2643" s="2">
        <v>-999</v>
      </c>
      <c r="N2643" s="7">
        <v>-999</v>
      </c>
      <c r="O2643" s="2">
        <v>-999</v>
      </c>
      <c r="P2643" s="3">
        <v>-999</v>
      </c>
      <c r="Q2643" s="3">
        <v>-999</v>
      </c>
      <c r="R2643" s="3">
        <v>-999</v>
      </c>
      <c r="S2643" s="3">
        <v>-999</v>
      </c>
      <c r="T2643" s="3">
        <v>-999</v>
      </c>
      <c r="V2643">
        <v>48295</v>
      </c>
      <c r="W2643" s="2">
        <v>-999</v>
      </c>
      <c r="X2643" s="2">
        <v>1.0065121959456583E-2</v>
      </c>
      <c r="Y2643" s="2">
        <v>-999</v>
      </c>
      <c r="Z2643" s="2">
        <v>-999</v>
      </c>
      <c r="AA2643" s="2">
        <v>-999</v>
      </c>
      <c r="AB2643" s="2">
        <v>-999</v>
      </c>
      <c r="AC2643" s="2">
        <v>-999</v>
      </c>
      <c r="AD2643" s="2">
        <v>-999</v>
      </c>
      <c r="AE2643" s="2">
        <v>-999</v>
      </c>
      <c r="AF2643" s="2">
        <v>-999</v>
      </c>
      <c r="AG2643" s="2">
        <v>-999</v>
      </c>
      <c r="AH2643" s="2">
        <v>-999</v>
      </c>
      <c r="AI2643" s="2">
        <v>-999</v>
      </c>
      <c r="AJ2643" s="2">
        <v>-999</v>
      </c>
      <c r="AK2643" s="2">
        <v>-999</v>
      </c>
      <c r="AL2643" s="2">
        <v>-999</v>
      </c>
      <c r="AM2643" s="2">
        <v>-999</v>
      </c>
      <c r="AN2643" s="2">
        <v>-999</v>
      </c>
      <c r="AO2643" s="2">
        <v>-999</v>
      </c>
      <c r="AP2643" s="2">
        <v>-999</v>
      </c>
      <c r="AQ2643" s="2">
        <v>-999</v>
      </c>
      <c r="AR2643" s="2">
        <v>-999</v>
      </c>
      <c r="AS2643" s="2">
        <v>-999</v>
      </c>
      <c r="AT2643" s="2">
        <v>-999</v>
      </c>
      <c r="AU2643" s="2">
        <v>-999</v>
      </c>
      <c r="AV2643" s="2">
        <v>-999</v>
      </c>
      <c r="AW2643" s="2">
        <v>-999</v>
      </c>
      <c r="AX2643" s="2">
        <v>-999</v>
      </c>
      <c r="AY2643" s="2">
        <v>-999</v>
      </c>
      <c r="AZ2643" s="2">
        <v>-999</v>
      </c>
      <c r="BA2643" s="2">
        <v>-999</v>
      </c>
      <c r="BB2643" s="2">
        <v>-999</v>
      </c>
      <c r="BC2643" s="2">
        <v>-999</v>
      </c>
      <c r="BD2643" s="2">
        <v>-999</v>
      </c>
      <c r="BE2643" s="2">
        <v>-999</v>
      </c>
      <c r="BF2643" s="2">
        <v>-999</v>
      </c>
      <c r="BG2643" s="2">
        <v>-999</v>
      </c>
      <c r="BH2643" s="2">
        <v>-999</v>
      </c>
      <c r="BI2643">
        <v>0</v>
      </c>
      <c r="BJ2643">
        <v>0.37519051024914385</v>
      </c>
      <c r="BK2643">
        <v>0.37519051024914385</v>
      </c>
      <c r="BL2643">
        <v>-999</v>
      </c>
      <c r="BM2643">
        <v>13.04306477803118</v>
      </c>
      <c r="BN2643">
        <f t="shared" si="264"/>
        <v>-999</v>
      </c>
      <c r="BO2643" t="s">
        <v>3748</v>
      </c>
      <c r="BP2643" t="s">
        <v>3748</v>
      </c>
      <c r="BQ2643">
        <v>2.175401927148438E-2</v>
      </c>
      <c r="BR2643">
        <v>0.18013038548752835</v>
      </c>
      <c r="BS2643">
        <v>0.17241379310344829</v>
      </c>
      <c r="BT2643">
        <v>0.1111111111111111</v>
      </c>
      <c r="BU2643" t="s">
        <v>3748</v>
      </c>
      <c r="BY2643">
        <f t="shared" si="265"/>
        <v>-999</v>
      </c>
      <c r="CA2643">
        <f t="shared" si="266"/>
        <v>-999</v>
      </c>
    </row>
    <row r="2644" spans="1:82" x14ac:dyDescent="0.3">
      <c r="A2644">
        <v>1</v>
      </c>
      <c r="B2644" t="s">
        <v>1532</v>
      </c>
      <c r="C2644" t="s">
        <v>1624</v>
      </c>
      <c r="D2644">
        <v>48297</v>
      </c>
      <c r="E2644" s="2">
        <v>0</v>
      </c>
      <c r="F2644" s="2" t="s">
        <v>1954</v>
      </c>
      <c r="G2644" s="3">
        <v>-999</v>
      </c>
      <c r="H2644" s="1">
        <v>0.36947606136603484</v>
      </c>
      <c r="I2644" s="1">
        <f t="shared" si="267"/>
        <v>-999</v>
      </c>
      <c r="J2644" s="1">
        <v>-999</v>
      </c>
      <c r="K2644" s="1">
        <v>-999</v>
      </c>
      <c r="L2644" s="2">
        <v>-999</v>
      </c>
      <c r="M2644" s="2">
        <v>-999</v>
      </c>
      <c r="N2644" s="7">
        <v>-999</v>
      </c>
      <c r="O2644" s="2">
        <v>-999</v>
      </c>
      <c r="P2644" s="3">
        <v>-999</v>
      </c>
      <c r="Q2644" s="3">
        <v>-999</v>
      </c>
      <c r="R2644" s="3">
        <v>-999</v>
      </c>
      <c r="S2644" s="3">
        <v>-999</v>
      </c>
      <c r="T2644" s="3">
        <v>-999</v>
      </c>
      <c r="V2644">
        <v>48297</v>
      </c>
      <c r="W2644" s="2">
        <v>-999</v>
      </c>
      <c r="X2644" s="2">
        <v>9.9118221734322016E-3</v>
      </c>
      <c r="Y2644" s="2">
        <v>-999</v>
      </c>
      <c r="Z2644" s="2">
        <v>-999</v>
      </c>
      <c r="AA2644" s="2">
        <v>-999</v>
      </c>
      <c r="AB2644" s="2">
        <v>-999</v>
      </c>
      <c r="AC2644" s="2">
        <v>-999</v>
      </c>
      <c r="AD2644" s="2">
        <v>-999</v>
      </c>
      <c r="AE2644" s="2">
        <v>-999</v>
      </c>
      <c r="AF2644" s="2">
        <v>-999</v>
      </c>
      <c r="AG2644" s="2">
        <v>-999</v>
      </c>
      <c r="AH2644" s="2">
        <v>-999</v>
      </c>
      <c r="AI2644" s="2">
        <v>-999</v>
      </c>
      <c r="AJ2644" s="2">
        <v>-999</v>
      </c>
      <c r="AK2644" s="2">
        <v>-999</v>
      </c>
      <c r="AL2644" s="2">
        <v>-999</v>
      </c>
      <c r="AM2644" s="2">
        <v>-999</v>
      </c>
      <c r="AN2644" s="2">
        <v>-999</v>
      </c>
      <c r="AO2644" s="2">
        <v>-999</v>
      </c>
      <c r="AP2644" s="2">
        <v>-999</v>
      </c>
      <c r="AQ2644" s="2">
        <v>-999</v>
      </c>
      <c r="AR2644" s="2">
        <v>-999</v>
      </c>
      <c r="AS2644" s="2">
        <v>-999</v>
      </c>
      <c r="AT2644" s="2">
        <v>-999</v>
      </c>
      <c r="AU2644" s="2">
        <v>-999</v>
      </c>
      <c r="AV2644" s="2">
        <v>-999</v>
      </c>
      <c r="AW2644" s="2">
        <v>-999</v>
      </c>
      <c r="AX2644" s="2">
        <v>-999</v>
      </c>
      <c r="AY2644" s="2">
        <v>-999</v>
      </c>
      <c r="AZ2644" s="2">
        <v>-999</v>
      </c>
      <c r="BA2644" s="2">
        <v>-999</v>
      </c>
      <c r="BB2644" s="2">
        <v>-999</v>
      </c>
      <c r="BC2644" s="2">
        <v>-999</v>
      </c>
      <c r="BD2644" s="2">
        <v>-999</v>
      </c>
      <c r="BE2644" s="2">
        <v>-999</v>
      </c>
      <c r="BF2644" s="2">
        <v>-999</v>
      </c>
      <c r="BG2644" s="2">
        <v>-999</v>
      </c>
      <c r="BH2644" s="2">
        <v>-999</v>
      </c>
      <c r="BI2644">
        <v>0</v>
      </c>
      <c r="BJ2644">
        <v>0.36947606136603484</v>
      </c>
      <c r="BK2644">
        <v>0.36947606136603484</v>
      </c>
      <c r="BL2644">
        <v>-999</v>
      </c>
      <c r="BM2644">
        <v>12.435810679549407</v>
      </c>
      <c r="BN2644">
        <f t="shared" si="264"/>
        <v>-999</v>
      </c>
      <c r="BO2644" t="s">
        <v>3748</v>
      </c>
      <c r="BP2644" t="s">
        <v>3748</v>
      </c>
      <c r="BQ2644">
        <v>0.32570300636187544</v>
      </c>
      <c r="BR2644">
        <v>0.1130952380952381</v>
      </c>
      <c r="BS2644">
        <v>6.8965517241379309E-2</v>
      </c>
      <c r="BT2644">
        <v>0.1111111111111111</v>
      </c>
      <c r="BU2644" t="s">
        <v>3748</v>
      </c>
      <c r="BY2644">
        <f t="shared" si="265"/>
        <v>-999</v>
      </c>
      <c r="CA2644">
        <f t="shared" si="266"/>
        <v>-999</v>
      </c>
    </row>
    <row r="2645" spans="1:82" x14ac:dyDescent="0.3">
      <c r="A2645">
        <v>0</v>
      </c>
      <c r="B2645" t="s">
        <v>1532</v>
      </c>
      <c r="C2645" t="s">
        <v>1625</v>
      </c>
      <c r="D2645">
        <v>48299</v>
      </c>
      <c r="E2645" s="2">
        <f>BO2645</f>
        <v>0.3975488032406172</v>
      </c>
      <c r="F2645" s="2" t="s">
        <v>1935</v>
      </c>
      <c r="G2645" s="3">
        <v>6508</v>
      </c>
      <c r="H2645" s="1">
        <v>1.8877113064640691</v>
      </c>
      <c r="I2645" s="1">
        <f t="shared" si="267"/>
        <v>-7.7256861450973808</v>
      </c>
      <c r="J2645" s="1">
        <v>2.70870784249</v>
      </c>
      <c r="K2645" s="1">
        <v>1.8116950250699999</v>
      </c>
      <c r="L2645" s="2">
        <v>0.15642662925599993</v>
      </c>
      <c r="M2645" s="2">
        <v>1.3682229846443824E-4</v>
      </c>
      <c r="N2645" s="7">
        <v>0</v>
      </c>
      <c r="O2645" s="2">
        <v>3.4222396754322239E-2</v>
      </c>
      <c r="P2645" s="3">
        <v>63352.354059589998</v>
      </c>
      <c r="Q2645" s="3">
        <v>2243.4477317955202</v>
      </c>
      <c r="R2645" s="3">
        <v>120602.90333517644</v>
      </c>
      <c r="S2645" s="3">
        <v>174.47605816763809</v>
      </c>
      <c r="T2645" s="3">
        <v>38035.24566319264</v>
      </c>
      <c r="V2645">
        <v>48299</v>
      </c>
      <c r="W2645" s="2">
        <v>0.37437971102370571</v>
      </c>
      <c r="X2645" s="2">
        <v>5.0641058355098245E-2</v>
      </c>
      <c r="Y2645" s="2">
        <v>0.21603540454616993</v>
      </c>
      <c r="Z2645" s="2">
        <v>0.77245674736439474</v>
      </c>
      <c r="AA2645" s="2">
        <v>5.2219129448813619E-3</v>
      </c>
      <c r="AB2645" s="2">
        <v>0.38611979696721171</v>
      </c>
      <c r="AC2645" s="2">
        <v>1.3682229846443824E-4</v>
      </c>
      <c r="AD2645" s="2">
        <v>0</v>
      </c>
      <c r="AE2645" s="2">
        <v>3.4222396754322239E-2</v>
      </c>
      <c r="AF2645">
        <v>165605.43752181579</v>
      </c>
      <c r="AG2645">
        <v>239.59225160792823</v>
      </c>
      <c r="AH2645">
        <v>45030.622318025904</v>
      </c>
      <c r="AI2645">
        <v>7363.3328390414072</v>
      </c>
      <c r="AJ2645">
        <v>1.8701396146635183</v>
      </c>
      <c r="AK2645">
        <v>286208.34085699223</v>
      </c>
      <c r="AL2645">
        <v>414.06830977556632</v>
      </c>
      <c r="AM2645">
        <v>77822.857568361709</v>
      </c>
      <c r="AN2645">
        <v>12606.343251898241</v>
      </c>
      <c r="AO2645">
        <v>3.2301876167544901</v>
      </c>
      <c r="AP2645">
        <v>120602.90333517644</v>
      </c>
      <c r="AQ2645">
        <v>174.47605816763809</v>
      </c>
      <c r="AR2645">
        <v>32792.235250335805</v>
      </c>
      <c r="AS2645">
        <v>5243.0104128568337</v>
      </c>
      <c r="AT2645">
        <v>1.3600480020909718</v>
      </c>
      <c r="AU2645" s="3">
        <v>11906441.421959344</v>
      </c>
      <c r="AV2645" s="3">
        <v>421633.56671365007</v>
      </c>
      <c r="AW2645">
        <v>80497.334375830003</v>
      </c>
      <c r="AX2645">
        <v>15128669.022593491</v>
      </c>
      <c r="AY2645">
        <v>2850.5896095222402</v>
      </c>
      <c r="AZ2645">
        <v>535739.81121360976</v>
      </c>
      <c r="BA2645">
        <v>143849.68843541999</v>
      </c>
      <c r="BB2645">
        <v>27035110.444552831</v>
      </c>
      <c r="BC2645">
        <v>5094.0373413177604</v>
      </c>
      <c r="BD2645">
        <v>957373.37792725989</v>
      </c>
      <c r="BE2645">
        <v>63352.354059589998</v>
      </c>
      <c r="BF2645">
        <v>11906441.421959344</v>
      </c>
      <c r="BG2645">
        <v>2243.4477317955202</v>
      </c>
      <c r="BH2645">
        <v>421633.56671365007</v>
      </c>
      <c r="BI2645">
        <v>1.3461696208980269</v>
      </c>
      <c r="BJ2645">
        <v>3.2338809273620961</v>
      </c>
      <c r="BK2645">
        <v>1.8877113064640691</v>
      </c>
      <c r="BL2645">
        <v>31.084485682895156</v>
      </c>
      <c r="BM2645">
        <v>23.358799537797776</v>
      </c>
      <c r="BN2645">
        <f t="shared" si="264"/>
        <v>-7.7256861450973808</v>
      </c>
      <c r="BO2645">
        <v>0.3975488032406172</v>
      </c>
      <c r="BP2645">
        <v>6.4806872326195813E-3</v>
      </c>
      <c r="BQ2645">
        <v>0.16808705578813138</v>
      </c>
      <c r="BR2645">
        <v>2.976190476190476E-2</v>
      </c>
      <c r="BS2645">
        <v>0</v>
      </c>
      <c r="BT2645">
        <v>0.16666666666666666</v>
      </c>
      <c r="BU2645">
        <v>0.2212466818036069</v>
      </c>
      <c r="BV2645">
        <v>0.77245674736439474</v>
      </c>
      <c r="BW2645">
        <v>5.4169221419931145E-3</v>
      </c>
      <c r="BX2645">
        <v>0.38611979696721171</v>
      </c>
      <c r="BY2645">
        <f t="shared" si="265"/>
        <v>0.13701705456223259</v>
      </c>
      <c r="BZ2645">
        <v>0</v>
      </c>
      <c r="CA2645">
        <f t="shared" si="266"/>
        <v>2.3098462595678267E-2</v>
      </c>
      <c r="CC2645">
        <v>0.13701705456223259</v>
      </c>
      <c r="CD2645">
        <v>2.3098462595678267E-2</v>
      </c>
    </row>
    <row r="2646" spans="1:82" x14ac:dyDescent="0.3">
      <c r="A2646">
        <v>1</v>
      </c>
      <c r="B2646" t="s">
        <v>1532</v>
      </c>
      <c r="C2646" t="s">
        <v>1626</v>
      </c>
      <c r="D2646">
        <v>48301</v>
      </c>
      <c r="E2646" s="2">
        <v>0</v>
      </c>
      <c r="F2646" s="2" t="s">
        <v>1954</v>
      </c>
      <c r="G2646" s="3">
        <v>-999</v>
      </c>
      <c r="H2646" s="1">
        <v>0.37272446046029845</v>
      </c>
      <c r="I2646" s="1">
        <f t="shared" si="267"/>
        <v>-999</v>
      </c>
      <c r="J2646" s="1">
        <v>-999</v>
      </c>
      <c r="K2646" s="1">
        <v>-999</v>
      </c>
      <c r="L2646" s="2">
        <v>-999</v>
      </c>
      <c r="M2646" s="2">
        <v>-999</v>
      </c>
      <c r="N2646" s="7">
        <v>-999</v>
      </c>
      <c r="O2646" s="2">
        <v>-999</v>
      </c>
      <c r="P2646" s="3">
        <v>-999</v>
      </c>
      <c r="Q2646" s="3">
        <v>-999</v>
      </c>
      <c r="R2646" s="3">
        <v>-999</v>
      </c>
      <c r="S2646" s="3">
        <v>-999</v>
      </c>
      <c r="T2646" s="3">
        <v>-999</v>
      </c>
      <c r="V2646">
        <v>48301</v>
      </c>
      <c r="W2646" s="2">
        <v>-999</v>
      </c>
      <c r="X2646" s="2">
        <v>9.9989659901429176E-3</v>
      </c>
      <c r="Y2646" s="2">
        <v>-999</v>
      </c>
      <c r="Z2646" s="2">
        <v>-999</v>
      </c>
      <c r="AA2646" s="2">
        <v>-999</v>
      </c>
      <c r="AB2646" s="2">
        <v>-999</v>
      </c>
      <c r="AC2646" s="2">
        <v>-999</v>
      </c>
      <c r="AD2646" s="2">
        <v>-999</v>
      </c>
      <c r="AE2646" s="2">
        <v>-999</v>
      </c>
      <c r="AF2646" s="2">
        <v>-999</v>
      </c>
      <c r="AG2646" s="2">
        <v>-999</v>
      </c>
      <c r="AH2646" s="2">
        <v>-999</v>
      </c>
      <c r="AI2646" s="2">
        <v>-999</v>
      </c>
      <c r="AJ2646" s="2">
        <v>-999</v>
      </c>
      <c r="AK2646" s="2">
        <v>-999</v>
      </c>
      <c r="AL2646" s="2">
        <v>-999</v>
      </c>
      <c r="AM2646" s="2">
        <v>-999</v>
      </c>
      <c r="AN2646" s="2">
        <v>-999</v>
      </c>
      <c r="AO2646" s="2">
        <v>-999</v>
      </c>
      <c r="AP2646" s="2">
        <v>-999</v>
      </c>
      <c r="AQ2646" s="2">
        <v>-999</v>
      </c>
      <c r="AR2646" s="2">
        <v>-999</v>
      </c>
      <c r="AS2646" s="2">
        <v>-999</v>
      </c>
      <c r="AT2646" s="2">
        <v>-999</v>
      </c>
      <c r="AU2646" s="2">
        <v>-999</v>
      </c>
      <c r="AV2646" s="2">
        <v>-999</v>
      </c>
      <c r="AW2646" s="2">
        <v>-999</v>
      </c>
      <c r="AX2646" s="2">
        <v>-999</v>
      </c>
      <c r="AY2646" s="2">
        <v>-999</v>
      </c>
      <c r="AZ2646" s="2">
        <v>-999</v>
      </c>
      <c r="BA2646" s="2">
        <v>-999</v>
      </c>
      <c r="BB2646" s="2">
        <v>-999</v>
      </c>
      <c r="BC2646" s="2">
        <v>-999</v>
      </c>
      <c r="BD2646" s="2">
        <v>-999</v>
      </c>
      <c r="BE2646" s="2">
        <v>-999</v>
      </c>
      <c r="BF2646" s="2">
        <v>-999</v>
      </c>
      <c r="BG2646" s="2">
        <v>-999</v>
      </c>
      <c r="BH2646" s="2">
        <v>-999</v>
      </c>
      <c r="BI2646">
        <v>0</v>
      </c>
      <c r="BJ2646">
        <v>0.37272446046029845</v>
      </c>
      <c r="BK2646">
        <v>0.37272446046029845</v>
      </c>
      <c r="BL2646">
        <v>-999</v>
      </c>
      <c r="BM2646">
        <v>8.9261886121449034</v>
      </c>
      <c r="BN2646">
        <f t="shared" si="264"/>
        <v>-999</v>
      </c>
      <c r="BO2646" t="s">
        <v>3748</v>
      </c>
      <c r="BP2646" t="s">
        <v>3748</v>
      </c>
      <c r="BQ2646">
        <v>3.4508007367088853E-2</v>
      </c>
      <c r="BR2646">
        <v>1.7857142857142856E-2</v>
      </c>
      <c r="BS2646">
        <v>6.8965517241379309E-2</v>
      </c>
      <c r="BT2646">
        <v>0.1111111111111111</v>
      </c>
      <c r="BU2646" t="s">
        <v>3748</v>
      </c>
      <c r="BY2646">
        <f t="shared" si="265"/>
        <v>-999</v>
      </c>
      <c r="CA2646">
        <f t="shared" si="266"/>
        <v>-999</v>
      </c>
    </row>
    <row r="2647" spans="1:82" x14ac:dyDescent="0.3">
      <c r="A2647">
        <v>0</v>
      </c>
      <c r="B2647" t="s">
        <v>1532</v>
      </c>
      <c r="C2647" t="s">
        <v>1627</v>
      </c>
      <c r="D2647">
        <v>48303</v>
      </c>
      <c r="E2647" s="2">
        <f>BO2647</f>
        <v>0.46779945358805353</v>
      </c>
      <c r="F2647" s="2" t="s">
        <v>1936</v>
      </c>
      <c r="G2647" s="3">
        <v>62352</v>
      </c>
      <c r="H2647" s="1">
        <v>25.695043877311413</v>
      </c>
      <c r="I2647" s="1">
        <f t="shared" si="267"/>
        <v>-11.025252128257115</v>
      </c>
      <c r="J2647" s="1">
        <v>2.6358142200599999</v>
      </c>
      <c r="K2647" s="1">
        <v>-70.575094506200003</v>
      </c>
      <c r="L2647" s="2">
        <v>0.11465987224799995</v>
      </c>
      <c r="M2647" s="2">
        <v>-2.9161961750924989E-2</v>
      </c>
      <c r="N2647" s="7">
        <v>0</v>
      </c>
      <c r="O2647" s="2">
        <v>4.2031569941222814E-3</v>
      </c>
      <c r="P2647" s="3">
        <v>-165091.41612786002</v>
      </c>
      <c r="Q2647" s="3">
        <v>-5846.2541534380798</v>
      </c>
      <c r="R2647" s="3">
        <v>-1895989.9520173566</v>
      </c>
      <c r="S2647" s="3">
        <v>-2743.0609117764861</v>
      </c>
      <c r="T2647" s="3">
        <v>-571847.97186786355</v>
      </c>
      <c r="V2647">
        <v>48303</v>
      </c>
      <c r="W2647" s="2">
        <v>0.5853200539314436</v>
      </c>
      <c r="X2647" s="2">
        <v>0.68931314442625269</v>
      </c>
      <c r="Y2647" s="2">
        <v>0.3877112101127585</v>
      </c>
      <c r="Z2647" s="2">
        <v>0.75166928198971428</v>
      </c>
      <c r="AA2647" s="2">
        <v>0.20342110260743901</v>
      </c>
      <c r="AB2647" s="2">
        <v>0.28302372047044572</v>
      </c>
      <c r="AC2647" s="2">
        <v>-2.9161961750924989E-2</v>
      </c>
      <c r="AD2647" s="2">
        <v>0</v>
      </c>
      <c r="AE2647" s="2">
        <v>4.2031569941222814E-3</v>
      </c>
      <c r="AF2647">
        <v>3658614.2633549124</v>
      </c>
      <c r="AG2647">
        <v>5293.296557264991</v>
      </c>
      <c r="AH2647">
        <v>994858.70885992842</v>
      </c>
      <c r="AI2647">
        <v>109759.85043966956</v>
      </c>
      <c r="AJ2647">
        <v>41.348379745194912</v>
      </c>
      <c r="AK2647">
        <v>1762624.3113375558</v>
      </c>
      <c r="AL2647">
        <v>2550.2356454885053</v>
      </c>
      <c r="AM2647">
        <v>479308.89836071734</v>
      </c>
      <c r="AN2647">
        <v>53461.689071017157</v>
      </c>
      <c r="AO2647">
        <v>19.935614700638833</v>
      </c>
      <c r="AP2647">
        <v>-1895989.9520173566</v>
      </c>
      <c r="AQ2647">
        <v>-2743.0609117764857</v>
      </c>
      <c r="AR2647">
        <v>-515549.81049921107</v>
      </c>
      <c r="AS2647">
        <v>-56298.161368652407</v>
      </c>
      <c r="AT2647">
        <v>-21.412765044556078</v>
      </c>
      <c r="AU2647" s="3">
        <v>-31027280.747070011</v>
      </c>
      <c r="AV2647" s="3">
        <v>-1098745.0055971527</v>
      </c>
      <c r="AW2647">
        <v>344160.70429726003</v>
      </c>
      <c r="AX2647">
        <v>64681562.765627049</v>
      </c>
      <c r="AY2647">
        <v>12187.495838001281</v>
      </c>
      <c r="AZ2647">
        <v>2290517.9677939606</v>
      </c>
      <c r="BA2647">
        <v>179069.28816940001</v>
      </c>
      <c r="BB2647">
        <v>33654282.018557034</v>
      </c>
      <c r="BC2647">
        <v>6341.2416845632015</v>
      </c>
      <c r="BD2647">
        <v>1191772.9621968081</v>
      </c>
      <c r="BE2647">
        <v>-165091.41612786002</v>
      </c>
      <c r="BF2647">
        <v>-31027280.747070011</v>
      </c>
      <c r="BG2647">
        <v>-5846.2541534380798</v>
      </c>
      <c r="BH2647">
        <v>-1098745.0055971527</v>
      </c>
      <c r="BI2647">
        <v>11.294140795296279</v>
      </c>
      <c r="BJ2647">
        <v>36.989184672607692</v>
      </c>
      <c r="BK2647">
        <v>25.695043877311413</v>
      </c>
      <c r="BL2647">
        <v>16.986578616123733</v>
      </c>
      <c r="BM2647">
        <v>5.9613264878666188</v>
      </c>
      <c r="BN2647">
        <f t="shared" si="264"/>
        <v>-11.025252128257115</v>
      </c>
      <c r="BO2647">
        <v>0.46779945358805353</v>
      </c>
      <c r="BP2647">
        <v>6.3979926071505461E-2</v>
      </c>
      <c r="BQ2647">
        <v>4.0239249017938732E-2</v>
      </c>
      <c r="BR2647">
        <v>0.30037593984962407</v>
      </c>
      <c r="BS2647">
        <v>0.10344827586206896</v>
      </c>
      <c r="BT2647">
        <v>0.16666666666666666</v>
      </c>
      <c r="BU2647">
        <v>0.31573900409777711</v>
      </c>
      <c r="BV2647">
        <v>0.75166928198971428</v>
      </c>
      <c r="BW2647">
        <v>0.21101774129402387</v>
      </c>
      <c r="BX2647">
        <v>0.28302372047044572</v>
      </c>
      <c r="BY2647">
        <f t="shared" si="265"/>
        <v>8.1203338500048905E-2</v>
      </c>
      <c r="BZ2647">
        <v>0</v>
      </c>
      <c r="CA2647">
        <f t="shared" si="266"/>
        <v>3.7976710370751857E-3</v>
      </c>
      <c r="CC2647">
        <v>8.1203338500048905E-2</v>
      </c>
      <c r="CD2647">
        <v>3.7976710370751857E-3</v>
      </c>
    </row>
    <row r="2648" spans="1:82" x14ac:dyDescent="0.3">
      <c r="A2648">
        <v>0</v>
      </c>
      <c r="B2648" t="s">
        <v>1532</v>
      </c>
      <c r="C2648" t="s">
        <v>1628</v>
      </c>
      <c r="D2648">
        <v>48305</v>
      </c>
      <c r="E2648" s="2">
        <f>BO2648</f>
        <v>0.40744815231941134</v>
      </c>
      <c r="F2648" s="2" t="s">
        <v>1935</v>
      </c>
      <c r="G2648" s="3">
        <v>-23</v>
      </c>
      <c r="H2648" s="1">
        <v>0.3757677415581363</v>
      </c>
      <c r="I2648" s="1">
        <f t="shared" si="267"/>
        <v>-11.003754384655807</v>
      </c>
      <c r="J2648" s="1">
        <v>2.6355999133100001</v>
      </c>
      <c r="K2648" s="1">
        <v>-58.023059754099997</v>
      </c>
      <c r="L2648" s="2">
        <v>0.12415494768100005</v>
      </c>
      <c r="M2648" s="2">
        <v>-3.3209177477597336E-5</v>
      </c>
      <c r="N2648" s="7">
        <v>0</v>
      </c>
      <c r="O2648" s="2">
        <v>1.2703561118224702E-3</v>
      </c>
      <c r="P2648" s="3">
        <v>-1682.0826852999996</v>
      </c>
      <c r="Q2648" s="3">
        <v>-59.566288278399988</v>
      </c>
      <c r="R2648" s="3">
        <v>-19352.646806084573</v>
      </c>
      <c r="S2648" s="3">
        <v>-27.997763599142566</v>
      </c>
      <c r="T2648" s="3">
        <v>-5622.1681189189185</v>
      </c>
      <c r="V2648">
        <v>48305</v>
      </c>
      <c r="W2648" s="2">
        <v>0.41598699085979901</v>
      </c>
      <c r="X2648" s="2">
        <v>1.0080607168610641E-2</v>
      </c>
      <c r="Y2648" s="2">
        <v>0.39100180400878104</v>
      </c>
      <c r="Z2648" s="2">
        <v>0.75160816698408461</v>
      </c>
      <c r="AA2648" s="2">
        <v>0.16724192683581091</v>
      </c>
      <c r="AB2648" s="2">
        <v>0.30646114040217859</v>
      </c>
      <c r="AC2648" s="2">
        <v>-3.3209177477597336E-5</v>
      </c>
      <c r="AD2648" s="2">
        <v>0</v>
      </c>
      <c r="AE2648" s="2">
        <v>1.2703561118224702E-3</v>
      </c>
      <c r="AF2648">
        <v>51478.411701748257</v>
      </c>
      <c r="AG2648">
        <v>74.478548585901251</v>
      </c>
      <c r="AH2648">
        <v>13998.012747318253</v>
      </c>
      <c r="AI2648">
        <v>981.59545562069854</v>
      </c>
      <c r="AJ2648">
        <v>0.5816490695991825</v>
      </c>
      <c r="AK2648">
        <v>32125.764895663684</v>
      </c>
      <c r="AL2648">
        <v>46.480784986758692</v>
      </c>
      <c r="AM2648">
        <v>8735.9197125005812</v>
      </c>
      <c r="AN2648">
        <v>621.52037151945365</v>
      </c>
      <c r="AO2648">
        <v>0.36333399293290525</v>
      </c>
      <c r="AP2648">
        <v>-19352.646806084573</v>
      </c>
      <c r="AQ2648">
        <v>-27.997763599142559</v>
      </c>
      <c r="AR2648">
        <v>-5262.0930348176717</v>
      </c>
      <c r="AS2648">
        <v>-360.0750841012449</v>
      </c>
      <c r="AT2648">
        <v>-0.21831507666627725</v>
      </c>
      <c r="AU2648" s="3">
        <v>-316130.61987528193</v>
      </c>
      <c r="AV2648" s="3">
        <v>-11194.888219042494</v>
      </c>
      <c r="AW2648">
        <v>5225.7364001610003</v>
      </c>
      <c r="AX2648">
        <v>982124.89904625842</v>
      </c>
      <c r="AY2648">
        <v>185.05494622780799</v>
      </c>
      <c r="AZ2648">
        <v>34779.226594054235</v>
      </c>
      <c r="BA2648">
        <v>3543.6537148610005</v>
      </c>
      <c r="BB2648">
        <v>665994.27917097637</v>
      </c>
      <c r="BC2648">
        <v>125.48865794940801</v>
      </c>
      <c r="BD2648">
        <v>23584.338375011739</v>
      </c>
      <c r="BE2648">
        <v>-1682.0826852999996</v>
      </c>
      <c r="BF2648">
        <v>-316130.61987528193</v>
      </c>
      <c r="BG2648">
        <v>-59.566288278399988</v>
      </c>
      <c r="BH2648">
        <v>-11194.888219042494</v>
      </c>
      <c r="BI2648">
        <v>0.1621401094338786</v>
      </c>
      <c r="BJ2648">
        <v>0.53790785099201488</v>
      </c>
      <c r="BK2648">
        <v>0.3757677415581363</v>
      </c>
      <c r="BL2648">
        <v>18.11118032290754</v>
      </c>
      <c r="BM2648">
        <v>7.1074259382517333</v>
      </c>
      <c r="BN2648">
        <f t="shared" si="264"/>
        <v>-11.003754384655807</v>
      </c>
      <c r="BO2648">
        <v>0.40744815231941134</v>
      </c>
      <c r="BP2648">
        <v>8.0000673059671271E-4</v>
      </c>
      <c r="BQ2648">
        <v>4.6723274176695931E-2</v>
      </c>
      <c r="BR2648">
        <v>0.10714285714285714</v>
      </c>
      <c r="BS2648">
        <v>0.13793103448275862</v>
      </c>
      <c r="BT2648">
        <v>0.1111111111111111</v>
      </c>
      <c r="BU2648">
        <v>0.31512335594061341</v>
      </c>
      <c r="BV2648">
        <v>0.75160816698408461</v>
      </c>
      <c r="BW2648">
        <v>0.1734874759707582</v>
      </c>
      <c r="BX2648">
        <v>0.30646114040217859</v>
      </c>
      <c r="BY2648">
        <f t="shared" si="265"/>
        <v>8.1546257649009052E-3</v>
      </c>
      <c r="BZ2648">
        <v>0</v>
      </c>
      <c r="CA2648">
        <f t="shared" si="266"/>
        <v>1.0692770370023905E-3</v>
      </c>
      <c r="CC2648">
        <v>8.1546257649009052E-3</v>
      </c>
      <c r="CD2648">
        <v>1.0692770370023905E-3</v>
      </c>
    </row>
    <row r="2649" spans="1:82" x14ac:dyDescent="0.3">
      <c r="A2649">
        <v>0</v>
      </c>
      <c r="B2649" t="s">
        <v>1532</v>
      </c>
      <c r="C2649" t="s">
        <v>1629</v>
      </c>
      <c r="D2649">
        <v>48307</v>
      </c>
      <c r="E2649" s="2">
        <f>BO2649</f>
        <v>0.47855875260102609</v>
      </c>
      <c r="F2649" s="2" t="s">
        <v>1936</v>
      </c>
      <c r="G2649" s="3">
        <v>678</v>
      </c>
      <c r="H2649" s="1">
        <v>0.37431501668672817</v>
      </c>
      <c r="I2649" s="1">
        <f t="shared" si="267"/>
        <v>-14.217134299318779</v>
      </c>
      <c r="J2649" s="1">
        <v>2.7083979546600001</v>
      </c>
      <c r="K2649" s="1">
        <v>14.015645041399999</v>
      </c>
      <c r="L2649" s="2">
        <v>0.17515410918300001</v>
      </c>
      <c r="M2649" s="2">
        <v>1.355320829145759E-4</v>
      </c>
      <c r="N2649" s="7">
        <v>0</v>
      </c>
      <c r="O2649" s="2">
        <v>1.0170235505464753E-2</v>
      </c>
      <c r="P2649" s="3">
        <v>7745.0743450459986</v>
      </c>
      <c r="Q2649" s="3">
        <v>274.27030502508796</v>
      </c>
      <c r="R2649" s="3">
        <v>29019.531831919187</v>
      </c>
      <c r="S2649" s="3">
        <v>41.984416823524235</v>
      </c>
      <c r="T2649" s="3">
        <v>7670.6409505200572</v>
      </c>
      <c r="V2649">
        <v>48307</v>
      </c>
      <c r="W2649" s="2">
        <v>0.42459483291386529</v>
      </c>
      <c r="X2649" s="2">
        <v>1.0041635359343533E-2</v>
      </c>
      <c r="Y2649" s="2">
        <v>0.39585082901877283</v>
      </c>
      <c r="Z2649" s="2">
        <v>0.77236837498939936</v>
      </c>
      <c r="AA2649" s="2">
        <v>4.0397791714265531E-2</v>
      </c>
      <c r="AB2649" s="2">
        <v>0.4323462660889546</v>
      </c>
      <c r="AC2649" s="2">
        <v>1.355320829145759E-4</v>
      </c>
      <c r="AD2649" s="2">
        <v>0</v>
      </c>
      <c r="AE2649" s="2">
        <v>1.0170235505464753E-2</v>
      </c>
      <c r="AF2649">
        <v>86733.579117566376</v>
      </c>
      <c r="AG2649">
        <v>125.47199906302512</v>
      </c>
      <c r="AH2649">
        <v>23582.073975166149</v>
      </c>
      <c r="AI2649">
        <v>-625.62897510269511</v>
      </c>
      <c r="AJ2649">
        <v>0.9768483591589554</v>
      </c>
      <c r="AK2649">
        <v>115753.11094948556</v>
      </c>
      <c r="AL2649">
        <v>167.45641588654934</v>
      </c>
      <c r="AM2649">
        <v>31472.915204524721</v>
      </c>
      <c r="AN2649">
        <v>-845.82925394120628</v>
      </c>
      <c r="AO2649">
        <v>1.3045482168580833</v>
      </c>
      <c r="AP2649">
        <v>29019.531831919187</v>
      </c>
      <c r="AQ2649">
        <v>41.984416823524214</v>
      </c>
      <c r="AR2649">
        <v>7890.8412293585716</v>
      </c>
      <c r="AS2649">
        <v>-220.20027883851117</v>
      </c>
      <c r="AT2649">
        <v>0.32769985769912791</v>
      </c>
      <c r="AU2649" s="3">
        <v>1455609.272407945</v>
      </c>
      <c r="AV2649" s="3">
        <v>51546.361126415031</v>
      </c>
      <c r="AW2649">
        <v>19885.892631174003</v>
      </c>
      <c r="AX2649">
        <v>3737354.6611028421</v>
      </c>
      <c r="AY2649">
        <v>704.20367767507196</v>
      </c>
      <c r="AZ2649">
        <v>132348.03918225304</v>
      </c>
      <c r="BA2649">
        <v>27630.966976220003</v>
      </c>
      <c r="BB2649">
        <v>5192963.9335107869</v>
      </c>
      <c r="BC2649">
        <v>978.47398270015992</v>
      </c>
      <c r="BD2649">
        <v>183894.40030866806</v>
      </c>
      <c r="BE2649">
        <v>7745.0743450459986</v>
      </c>
      <c r="BF2649">
        <v>1455609.272407945</v>
      </c>
      <c r="BG2649">
        <v>274.27030502508796</v>
      </c>
      <c r="BH2649">
        <v>51546.361126415031</v>
      </c>
      <c r="BI2649">
        <v>0.26797683317940368</v>
      </c>
      <c r="BJ2649">
        <v>0.64229184986613186</v>
      </c>
      <c r="BK2649">
        <v>0.37431501668672817</v>
      </c>
      <c r="BL2649">
        <v>34.709696714507686</v>
      </c>
      <c r="BM2649">
        <v>20.492562415188907</v>
      </c>
      <c r="BN2649">
        <f t="shared" si="264"/>
        <v>-14.217134299318779</v>
      </c>
      <c r="BO2649">
        <v>0.47855875260102609</v>
      </c>
      <c r="BP2649">
        <v>1.5529709808300841E-3</v>
      </c>
      <c r="BQ2649">
        <v>0.13964620400695421</v>
      </c>
      <c r="BR2649">
        <v>9.1710758377425039E-2</v>
      </c>
      <c r="BS2649">
        <v>0.17241379310344829</v>
      </c>
      <c r="BT2649">
        <v>0.16666666666666666</v>
      </c>
      <c r="BU2649">
        <v>0.4071474985398697</v>
      </c>
      <c r="BV2649">
        <v>0.77236837498939936</v>
      </c>
      <c r="BW2649">
        <v>4.1906422940109475E-2</v>
      </c>
      <c r="BX2649">
        <v>0.4323462660889546</v>
      </c>
      <c r="BY2649">
        <f t="shared" si="265"/>
        <v>7.9913807733789241E-2</v>
      </c>
      <c r="BZ2649">
        <v>0</v>
      </c>
      <c r="CA2649">
        <f t="shared" si="266"/>
        <v>6.2535974244472738E-3</v>
      </c>
      <c r="CC2649">
        <v>7.9913807733789241E-2</v>
      </c>
      <c r="CD2649">
        <v>6.2535974244472738E-3</v>
      </c>
    </row>
    <row r="2650" spans="1:82" x14ac:dyDescent="0.3">
      <c r="A2650">
        <v>0</v>
      </c>
      <c r="B2650" t="s">
        <v>1532</v>
      </c>
      <c r="C2650" t="s">
        <v>1630</v>
      </c>
      <c r="D2650">
        <v>48309</v>
      </c>
      <c r="E2650" s="2">
        <f>BO2650</f>
        <v>0.56282217178312333</v>
      </c>
      <c r="F2650" s="2" t="s">
        <v>1938</v>
      </c>
      <c r="G2650" s="3">
        <v>66326</v>
      </c>
      <c r="H2650" s="1">
        <v>23.639245680271806</v>
      </c>
      <c r="I2650" s="1">
        <f t="shared" si="267"/>
        <v>-12.235392613829479</v>
      </c>
      <c r="J2650" s="1">
        <v>2.57190514838</v>
      </c>
      <c r="K2650" s="1">
        <v>44.695709837499997</v>
      </c>
      <c r="L2650" s="2">
        <v>0.17015378095800004</v>
      </c>
      <c r="M2650" s="2">
        <v>1.415680929803057E-2</v>
      </c>
      <c r="N2650" s="7">
        <v>0</v>
      </c>
      <c r="O2650" s="2">
        <v>1.8450390872159619E-2</v>
      </c>
      <c r="P2650" s="3">
        <v>1004288.5258445397</v>
      </c>
      <c r="Q2650" s="3">
        <v>35564.089903509113</v>
      </c>
      <c r="R2650" s="3">
        <v>3023489.1411875272</v>
      </c>
      <c r="S2650" s="3">
        <v>4375.1365785796252</v>
      </c>
      <c r="T2650" s="3">
        <v>927338.7281450528</v>
      </c>
      <c r="V2650">
        <v>48309</v>
      </c>
      <c r="W2650" s="2">
        <v>0.58193932253300085</v>
      </c>
      <c r="X2650" s="2">
        <v>0.63416287006698313</v>
      </c>
      <c r="Y2650" s="2">
        <v>0.32790621334293979</v>
      </c>
      <c r="Z2650" s="2">
        <v>0.73344398915354425</v>
      </c>
      <c r="AA2650" s="2">
        <v>0.12882803261662901</v>
      </c>
      <c r="AB2650" s="2">
        <v>0.42000357400264315</v>
      </c>
      <c r="AC2650" s="2">
        <v>1.415680929803057E-2</v>
      </c>
      <c r="AD2650" s="2">
        <v>0</v>
      </c>
      <c r="AE2650" s="2">
        <v>1.8450390872159619E-2</v>
      </c>
      <c r="AF2650">
        <v>2559958.9812738374</v>
      </c>
      <c r="AG2650">
        <v>3703.6350280657748</v>
      </c>
      <c r="AH2650">
        <v>696086.74334576202</v>
      </c>
      <c r="AI2650">
        <v>81202.65921226058</v>
      </c>
      <c r="AJ2650">
        <v>28.902971081507445</v>
      </c>
      <c r="AK2650">
        <v>5583448.1224613646</v>
      </c>
      <c r="AL2650">
        <v>8078.7716066454004</v>
      </c>
      <c r="AM2650">
        <v>1518380.1252794869</v>
      </c>
      <c r="AN2650">
        <v>186248.00542358862</v>
      </c>
      <c r="AO2650">
        <v>63.246880482012948</v>
      </c>
      <c r="AP2650">
        <v>3023489.1411875272</v>
      </c>
      <c r="AQ2650">
        <v>4375.1365785796261</v>
      </c>
      <c r="AR2650">
        <v>822293.38193372486</v>
      </c>
      <c r="AS2650">
        <v>105045.34621132804</v>
      </c>
      <c r="AT2650">
        <v>34.343909400505503</v>
      </c>
      <c r="AU2650" s="3">
        <v>188745985.54722279</v>
      </c>
      <c r="AV2650" s="3">
        <v>6683915.0564655028</v>
      </c>
      <c r="AW2650">
        <v>690903.89204776008</v>
      </c>
      <c r="AX2650">
        <v>129848477.47145602</v>
      </c>
      <c r="AY2650">
        <v>24466.443157665279</v>
      </c>
      <c r="AZ2650">
        <v>4598223.3270516125</v>
      </c>
      <c r="BA2650">
        <v>1695192.4178922998</v>
      </c>
      <c r="BB2650">
        <v>318594463.01867884</v>
      </c>
      <c r="BC2650">
        <v>60030.533061174392</v>
      </c>
      <c r="BD2650">
        <v>11282138.383517114</v>
      </c>
      <c r="BE2650">
        <v>1004288.5258445397</v>
      </c>
      <c r="BF2650">
        <v>188745985.54722279</v>
      </c>
      <c r="BG2650">
        <v>35564.089903509113</v>
      </c>
      <c r="BH2650">
        <v>6683915.0564655028</v>
      </c>
      <c r="BI2650">
        <v>8.9021832575514992</v>
      </c>
      <c r="BJ2650">
        <v>32.541428937823305</v>
      </c>
      <c r="BK2650">
        <v>23.639245680271806</v>
      </c>
      <c r="BL2650">
        <v>36.753460623871383</v>
      </c>
      <c r="BM2650">
        <v>24.518068010041905</v>
      </c>
      <c r="BN2650">
        <f t="shared" si="264"/>
        <v>-12.235392613829479</v>
      </c>
      <c r="BO2650">
        <v>0.56282217178312333</v>
      </c>
      <c r="BP2650">
        <v>6.067343097730761E-2</v>
      </c>
      <c r="BQ2650">
        <v>0.21078386055157106</v>
      </c>
      <c r="BR2650">
        <v>0.44642857142857145</v>
      </c>
      <c r="BS2650">
        <v>0.17241379310344829</v>
      </c>
      <c r="BT2650">
        <v>0.16666666666666666</v>
      </c>
      <c r="BU2650">
        <v>0.35039476954315374</v>
      </c>
      <c r="BV2650">
        <v>0.73344398915354425</v>
      </c>
      <c r="BW2650">
        <v>0.13363903798405499</v>
      </c>
      <c r="BX2650">
        <v>0.42000357400264315</v>
      </c>
      <c r="BY2650">
        <f t="shared" si="265"/>
        <v>8.1961905006025432E-2</v>
      </c>
      <c r="BZ2650">
        <v>0</v>
      </c>
      <c r="CA2650">
        <f t="shared" si="266"/>
        <v>1.1224028962426663E-2</v>
      </c>
      <c r="CC2650">
        <v>8.1961905006025432E-2</v>
      </c>
      <c r="CD2650">
        <v>1.1224028962426663E-2</v>
      </c>
    </row>
    <row r="2651" spans="1:82" x14ac:dyDescent="0.3">
      <c r="A2651">
        <v>1</v>
      </c>
      <c r="B2651" t="s">
        <v>1532</v>
      </c>
      <c r="C2651" t="s">
        <v>1631</v>
      </c>
      <c r="D2651">
        <v>48311</v>
      </c>
      <c r="E2651" s="2">
        <v>0</v>
      </c>
      <c r="F2651" s="2" t="s">
        <v>1954</v>
      </c>
      <c r="G2651" s="3">
        <v>-999</v>
      </c>
      <c r="H2651" s="1">
        <v>0.37228111769528088</v>
      </c>
      <c r="I2651" s="1">
        <f t="shared" si="267"/>
        <v>-999</v>
      </c>
      <c r="J2651" s="1">
        <v>-999</v>
      </c>
      <c r="K2651" s="1">
        <v>-999</v>
      </c>
      <c r="L2651" s="2">
        <v>-999</v>
      </c>
      <c r="M2651" s="2">
        <v>-999</v>
      </c>
      <c r="N2651" s="7">
        <v>-999</v>
      </c>
      <c r="O2651" s="2">
        <v>-999</v>
      </c>
      <c r="P2651" s="3">
        <v>-999</v>
      </c>
      <c r="Q2651" s="3">
        <v>-999</v>
      </c>
      <c r="R2651" s="3">
        <v>-999</v>
      </c>
      <c r="S2651" s="3">
        <v>-999</v>
      </c>
      <c r="T2651" s="3">
        <v>-999</v>
      </c>
      <c r="V2651">
        <v>48311</v>
      </c>
      <c r="W2651" s="2">
        <v>-999</v>
      </c>
      <c r="X2651" s="2">
        <v>9.9870725683269407E-3</v>
      </c>
      <c r="Y2651" s="2">
        <v>-999</v>
      </c>
      <c r="Z2651" s="2">
        <v>-999</v>
      </c>
      <c r="AA2651" s="2">
        <v>-999</v>
      </c>
      <c r="AB2651" s="2">
        <v>-999</v>
      </c>
      <c r="AC2651" s="2">
        <v>-999</v>
      </c>
      <c r="AD2651" s="2">
        <v>-999</v>
      </c>
      <c r="AE2651" s="2">
        <v>-999</v>
      </c>
      <c r="AF2651" s="2">
        <v>-999</v>
      </c>
      <c r="AG2651" s="2">
        <v>-999</v>
      </c>
      <c r="AH2651" s="2">
        <v>-999</v>
      </c>
      <c r="AI2651" s="2">
        <v>-999</v>
      </c>
      <c r="AJ2651" s="2">
        <v>-999</v>
      </c>
      <c r="AK2651" s="2">
        <v>-999</v>
      </c>
      <c r="AL2651" s="2">
        <v>-999</v>
      </c>
      <c r="AM2651" s="2">
        <v>-999</v>
      </c>
      <c r="AN2651" s="2">
        <v>-999</v>
      </c>
      <c r="AO2651" s="2">
        <v>-999</v>
      </c>
      <c r="AP2651" s="2">
        <v>-999</v>
      </c>
      <c r="AQ2651" s="2">
        <v>-999</v>
      </c>
      <c r="AR2651" s="2">
        <v>-999</v>
      </c>
      <c r="AS2651" s="2">
        <v>-999</v>
      </c>
      <c r="AT2651" s="2">
        <v>-999</v>
      </c>
      <c r="AU2651" s="2">
        <v>-999</v>
      </c>
      <c r="AV2651" s="2">
        <v>-999</v>
      </c>
      <c r="AW2651" s="2">
        <v>-999</v>
      </c>
      <c r="AX2651" s="2">
        <v>-999</v>
      </c>
      <c r="AY2651" s="2">
        <v>-999</v>
      </c>
      <c r="AZ2651" s="2">
        <v>-999</v>
      </c>
      <c r="BA2651" s="2">
        <v>-999</v>
      </c>
      <c r="BB2651" s="2">
        <v>-999</v>
      </c>
      <c r="BC2651" s="2">
        <v>-999</v>
      </c>
      <c r="BD2651" s="2">
        <v>-999</v>
      </c>
      <c r="BE2651" s="2">
        <v>-999</v>
      </c>
      <c r="BF2651" s="2">
        <v>-999</v>
      </c>
      <c r="BG2651" s="2">
        <v>-999</v>
      </c>
      <c r="BH2651" s="2">
        <v>-999</v>
      </c>
      <c r="BI2651">
        <v>0</v>
      </c>
      <c r="BJ2651">
        <v>0.37228111769528088</v>
      </c>
      <c r="BK2651">
        <v>0.37228111769528088</v>
      </c>
      <c r="BL2651">
        <v>-999</v>
      </c>
      <c r="BM2651">
        <v>12.435810679549407</v>
      </c>
      <c r="BN2651">
        <f t="shared" si="264"/>
        <v>-999</v>
      </c>
      <c r="BO2651" t="s">
        <v>3748</v>
      </c>
      <c r="BP2651" t="s">
        <v>3748</v>
      </c>
      <c r="BQ2651">
        <v>0.27562870144820351</v>
      </c>
      <c r="BR2651">
        <v>1.1904761904761904E-2</v>
      </c>
      <c r="BS2651">
        <v>3.4482758620689655E-2</v>
      </c>
      <c r="BT2651">
        <v>0.1111111111111111</v>
      </c>
      <c r="BU2651" t="s">
        <v>3748</v>
      </c>
      <c r="BY2651">
        <f t="shared" si="265"/>
        <v>-999</v>
      </c>
      <c r="CA2651">
        <f t="shared" si="266"/>
        <v>-999</v>
      </c>
    </row>
    <row r="2652" spans="1:82" x14ac:dyDescent="0.3">
      <c r="A2652">
        <v>0</v>
      </c>
      <c r="B2652" t="s">
        <v>1532</v>
      </c>
      <c r="C2652" t="s">
        <v>49</v>
      </c>
      <c r="D2652">
        <v>48313</v>
      </c>
      <c r="E2652" s="2">
        <f>BO2652</f>
        <v>0.49489176108322608</v>
      </c>
      <c r="F2652" s="2" t="s">
        <v>1937</v>
      </c>
      <c r="G2652" s="3">
        <v>2385</v>
      </c>
      <c r="H2652" s="1">
        <v>0.9480710249361044</v>
      </c>
      <c r="I2652" s="1">
        <f t="shared" si="267"/>
        <v>-13.62543978742579</v>
      </c>
      <c r="J2652" s="1">
        <v>2.5905385758100001</v>
      </c>
      <c r="K2652" s="1">
        <v>-3.1752327941199998</v>
      </c>
      <c r="L2652" s="2">
        <v>0.19174442741999997</v>
      </c>
      <c r="M2652" s="2">
        <v>-3.7668507690716736E-5</v>
      </c>
      <c r="N2652" s="7">
        <v>0</v>
      </c>
      <c r="O2652" s="2">
        <v>1.148749276613039E-2</v>
      </c>
      <c r="P2652" s="3">
        <v>6804.9238309930042</v>
      </c>
      <c r="Q2652" s="3">
        <v>240.97748474070411</v>
      </c>
      <c r="R2652" s="3">
        <v>116121.72633446741</v>
      </c>
      <c r="S2652" s="3">
        <v>167.95704198287993</v>
      </c>
      <c r="T2652" s="3">
        <v>34732.987222531243</v>
      </c>
      <c r="V2652">
        <v>48313</v>
      </c>
      <c r="W2652" s="2">
        <v>0.41745808316018335</v>
      </c>
      <c r="X2652" s="2">
        <v>2.5433613675016103E-2</v>
      </c>
      <c r="Y2652" s="2">
        <v>0.37529600621541859</v>
      </c>
      <c r="Z2652" s="2">
        <v>0.73875778362005895</v>
      </c>
      <c r="AA2652" s="2">
        <v>9.1520863065716017E-3</v>
      </c>
      <c r="AB2652" s="2">
        <v>0.47329741577337542</v>
      </c>
      <c r="AC2652" s="2">
        <v>-3.7668507690716736E-5</v>
      </c>
      <c r="AD2652" s="2">
        <v>0</v>
      </c>
      <c r="AE2652" s="2">
        <v>1.148749276613039E-2</v>
      </c>
      <c r="AF2652">
        <v>411797.62324202061</v>
      </c>
      <c r="AG2652">
        <v>595.60687306108582</v>
      </c>
      <c r="AH2652">
        <v>111942.46880205303</v>
      </c>
      <c r="AI2652">
        <v>11104.235947030253</v>
      </c>
      <c r="AJ2652">
        <v>4.6110654776614233</v>
      </c>
      <c r="AK2652">
        <v>527919.34957648802</v>
      </c>
      <c r="AL2652">
        <v>763.56391504396561</v>
      </c>
      <c r="AM2652">
        <v>143509.47513229289</v>
      </c>
      <c r="AN2652">
        <v>14270.216839321654</v>
      </c>
      <c r="AO2652">
        <v>5.9121302877193793</v>
      </c>
      <c r="AP2652">
        <v>116121.72633446741</v>
      </c>
      <c r="AQ2652">
        <v>167.95704198287979</v>
      </c>
      <c r="AR2652">
        <v>31567.006330239863</v>
      </c>
      <c r="AS2652">
        <v>3165.9808922914017</v>
      </c>
      <c r="AT2652">
        <v>1.301064810057956</v>
      </c>
      <c r="AU2652" s="3">
        <v>1278917.3847968252</v>
      </c>
      <c r="AV2652" s="3">
        <v>45289.308482167929</v>
      </c>
      <c r="AW2652">
        <v>27080.088998438001</v>
      </c>
      <c r="AX2652">
        <v>5089431.9263664382</v>
      </c>
      <c r="AY2652">
        <v>958.96616853766386</v>
      </c>
      <c r="AZ2652">
        <v>180228.10171496854</v>
      </c>
      <c r="BA2652">
        <v>33885.012829431005</v>
      </c>
      <c r="BB2652">
        <v>6368349.3111632634</v>
      </c>
      <c r="BC2652">
        <v>1199.9436532783679</v>
      </c>
      <c r="BD2652">
        <v>225517.41019713646</v>
      </c>
      <c r="BE2652">
        <v>6804.9238309930042</v>
      </c>
      <c r="BF2652">
        <v>1278917.3847968252</v>
      </c>
      <c r="BG2652">
        <v>240.97748474070411</v>
      </c>
      <c r="BH2652">
        <v>45289.308482167929</v>
      </c>
      <c r="BI2652">
        <v>0.85002276583991243</v>
      </c>
      <c r="BJ2652">
        <v>1.7980937907760168</v>
      </c>
      <c r="BK2652">
        <v>0.9480710249361044</v>
      </c>
      <c r="BL2652">
        <v>33.858967060896205</v>
      </c>
      <c r="BM2652">
        <v>20.233527273470415</v>
      </c>
      <c r="BN2652">
        <f t="shared" si="264"/>
        <v>-13.62543978742579</v>
      </c>
      <c r="BO2652">
        <v>0.49489176108322608</v>
      </c>
      <c r="BP2652">
        <v>5.0941485762042204E-3</v>
      </c>
      <c r="BQ2652">
        <v>0.32508884441850738</v>
      </c>
      <c r="BR2652">
        <v>5.3571428571428568E-2</v>
      </c>
      <c r="BS2652">
        <v>0.10344827586206896</v>
      </c>
      <c r="BT2652">
        <v>0.22222222222222221</v>
      </c>
      <c r="BU2652">
        <v>0.39020266737030396</v>
      </c>
      <c r="BV2652">
        <v>0.73875778362005895</v>
      </c>
      <c r="BW2652">
        <v>9.4938654632485495E-3</v>
      </c>
      <c r="BX2652">
        <v>0.47329741577337542</v>
      </c>
      <c r="BY2652">
        <f t="shared" si="265"/>
        <v>6.8937975931146048E-2</v>
      </c>
      <c r="BZ2652">
        <v>0</v>
      </c>
      <c r="CA2652">
        <f t="shared" si="266"/>
        <v>6.1010681510408078E-3</v>
      </c>
      <c r="CC2652">
        <v>6.8937975931146048E-2</v>
      </c>
      <c r="CD2652">
        <v>6.1010681510408078E-3</v>
      </c>
    </row>
    <row r="2653" spans="1:82" x14ac:dyDescent="0.3">
      <c r="A2653">
        <v>1</v>
      </c>
      <c r="B2653" t="s">
        <v>1532</v>
      </c>
      <c r="C2653" t="s">
        <v>51</v>
      </c>
      <c r="D2653">
        <v>48315</v>
      </c>
      <c r="E2653" s="2">
        <v>0</v>
      </c>
      <c r="F2653" s="2" t="s">
        <v>1954</v>
      </c>
      <c r="G2653" s="3">
        <v>-999</v>
      </c>
      <c r="H2653" s="1">
        <v>0.37075836174882754</v>
      </c>
      <c r="I2653" s="1">
        <f t="shared" si="267"/>
        <v>-999</v>
      </c>
      <c r="J2653" s="1">
        <v>-999</v>
      </c>
      <c r="K2653" s="1">
        <v>-999</v>
      </c>
      <c r="L2653" s="2">
        <v>-999</v>
      </c>
      <c r="M2653" s="2">
        <v>-999</v>
      </c>
      <c r="N2653" s="7">
        <v>-999</v>
      </c>
      <c r="O2653" s="2">
        <v>-999</v>
      </c>
      <c r="P2653" s="3">
        <v>-999</v>
      </c>
      <c r="Q2653" s="3">
        <v>-999</v>
      </c>
      <c r="R2653" s="3">
        <v>-999</v>
      </c>
      <c r="S2653" s="3">
        <v>-999</v>
      </c>
      <c r="T2653" s="3">
        <v>-999</v>
      </c>
      <c r="V2653">
        <v>48315</v>
      </c>
      <c r="W2653" s="2">
        <v>-999</v>
      </c>
      <c r="X2653" s="2">
        <v>9.9462220566619124E-3</v>
      </c>
      <c r="Y2653" s="2">
        <v>-999</v>
      </c>
      <c r="Z2653" s="2">
        <v>-999</v>
      </c>
      <c r="AA2653" s="2">
        <v>-999</v>
      </c>
      <c r="AB2653" s="2">
        <v>-999</v>
      </c>
      <c r="AC2653" s="2">
        <v>-999</v>
      </c>
      <c r="AD2653" s="2">
        <v>-999</v>
      </c>
      <c r="AE2653" s="2">
        <v>-999</v>
      </c>
      <c r="AF2653" s="2">
        <v>-999</v>
      </c>
      <c r="AG2653" s="2">
        <v>-999</v>
      </c>
      <c r="AH2653" s="2">
        <v>-999</v>
      </c>
      <c r="AI2653" s="2">
        <v>-999</v>
      </c>
      <c r="AJ2653" s="2">
        <v>-999</v>
      </c>
      <c r="AK2653" s="2">
        <v>-999</v>
      </c>
      <c r="AL2653" s="2">
        <v>-999</v>
      </c>
      <c r="AM2653" s="2">
        <v>-999</v>
      </c>
      <c r="AN2653" s="2">
        <v>-999</v>
      </c>
      <c r="AO2653" s="2">
        <v>-999</v>
      </c>
      <c r="AP2653" s="2">
        <v>-999</v>
      </c>
      <c r="AQ2653" s="2">
        <v>-999</v>
      </c>
      <c r="AR2653" s="2">
        <v>-999</v>
      </c>
      <c r="AS2653" s="2">
        <v>-999</v>
      </c>
      <c r="AT2653" s="2">
        <v>-999</v>
      </c>
      <c r="AU2653" s="2">
        <v>-999</v>
      </c>
      <c r="AV2653" s="2">
        <v>-999</v>
      </c>
      <c r="AW2653" s="2">
        <v>-999</v>
      </c>
      <c r="AX2653" s="2">
        <v>-999</v>
      </c>
      <c r="AY2653" s="2">
        <v>-999</v>
      </c>
      <c r="AZ2653" s="2">
        <v>-999</v>
      </c>
      <c r="BA2653" s="2">
        <v>-999</v>
      </c>
      <c r="BB2653" s="2">
        <v>-999</v>
      </c>
      <c r="BC2653" s="2">
        <v>-999</v>
      </c>
      <c r="BD2653" s="2">
        <v>-999</v>
      </c>
      <c r="BE2653" s="2">
        <v>-999</v>
      </c>
      <c r="BF2653" s="2">
        <v>-999</v>
      </c>
      <c r="BG2653" s="2">
        <v>-999</v>
      </c>
      <c r="BH2653" s="2">
        <v>-999</v>
      </c>
      <c r="BI2653">
        <v>0</v>
      </c>
      <c r="BJ2653">
        <v>0.37075836174882754</v>
      </c>
      <c r="BK2653">
        <v>0.37075836174882754</v>
      </c>
      <c r="BL2653">
        <v>-999</v>
      </c>
      <c r="BM2653">
        <v>38.694433169447905</v>
      </c>
      <c r="BN2653">
        <f t="shared" si="264"/>
        <v>-999</v>
      </c>
      <c r="BO2653" t="s">
        <v>3748</v>
      </c>
      <c r="BP2653" t="s">
        <v>3748</v>
      </c>
      <c r="BQ2653">
        <v>0.22826142268888749</v>
      </c>
      <c r="BR2653">
        <v>0.13690476190476192</v>
      </c>
      <c r="BS2653">
        <v>0.17241379310344829</v>
      </c>
      <c r="BT2653">
        <v>0.22222222222222221</v>
      </c>
      <c r="BU2653" t="s">
        <v>3748</v>
      </c>
      <c r="BY2653">
        <f t="shared" si="265"/>
        <v>-999</v>
      </c>
      <c r="CA2653">
        <f t="shared" si="266"/>
        <v>-999</v>
      </c>
    </row>
    <row r="2654" spans="1:82" x14ac:dyDescent="0.3">
      <c r="A2654">
        <v>1</v>
      </c>
      <c r="B2654" t="s">
        <v>1532</v>
      </c>
      <c r="C2654" t="s">
        <v>303</v>
      </c>
      <c r="D2654">
        <v>48317</v>
      </c>
      <c r="E2654" s="2">
        <v>0</v>
      </c>
      <c r="F2654" s="2" t="s">
        <v>1954</v>
      </c>
      <c r="G2654" s="3">
        <v>-999</v>
      </c>
      <c r="H2654" s="1">
        <v>0.375229228622249</v>
      </c>
      <c r="I2654" s="1">
        <f t="shared" si="267"/>
        <v>-999</v>
      </c>
      <c r="J2654" s="1">
        <v>-999</v>
      </c>
      <c r="K2654" s="1">
        <v>-999</v>
      </c>
      <c r="L2654" s="2">
        <v>-999</v>
      </c>
      <c r="M2654" s="2">
        <v>-999</v>
      </c>
      <c r="N2654" s="7">
        <v>-999</v>
      </c>
      <c r="O2654" s="2">
        <v>-999</v>
      </c>
      <c r="P2654" s="3">
        <v>-999</v>
      </c>
      <c r="Q2654" s="3">
        <v>-999</v>
      </c>
      <c r="R2654" s="3">
        <v>-999</v>
      </c>
      <c r="S2654" s="3">
        <v>-999</v>
      </c>
      <c r="T2654" s="3">
        <v>-999</v>
      </c>
      <c r="V2654">
        <v>48317</v>
      </c>
      <c r="W2654" s="2">
        <v>-999</v>
      </c>
      <c r="X2654" s="2">
        <v>1.0066160645502018E-2</v>
      </c>
      <c r="Y2654" s="2">
        <v>-999</v>
      </c>
      <c r="Z2654" s="2">
        <v>-999</v>
      </c>
      <c r="AA2654" s="2">
        <v>-999</v>
      </c>
      <c r="AB2654" s="2">
        <v>-999</v>
      </c>
      <c r="AC2654" s="2">
        <v>-999</v>
      </c>
      <c r="AD2654" s="2">
        <v>-999</v>
      </c>
      <c r="AE2654" s="2">
        <v>-999</v>
      </c>
      <c r="AF2654" s="2">
        <v>-999</v>
      </c>
      <c r="AG2654" s="2">
        <v>-999</v>
      </c>
      <c r="AH2654" s="2">
        <v>-999</v>
      </c>
      <c r="AI2654" s="2">
        <v>-999</v>
      </c>
      <c r="AJ2654" s="2">
        <v>-999</v>
      </c>
      <c r="AK2654" s="2">
        <v>-999</v>
      </c>
      <c r="AL2654" s="2">
        <v>-999</v>
      </c>
      <c r="AM2654" s="2">
        <v>-999</v>
      </c>
      <c r="AN2654" s="2">
        <v>-999</v>
      </c>
      <c r="AO2654" s="2">
        <v>-999</v>
      </c>
      <c r="AP2654" s="2">
        <v>-999</v>
      </c>
      <c r="AQ2654" s="2">
        <v>-999</v>
      </c>
      <c r="AR2654" s="2">
        <v>-999</v>
      </c>
      <c r="AS2654" s="2">
        <v>-999</v>
      </c>
      <c r="AT2654" s="2">
        <v>-999</v>
      </c>
      <c r="AU2654" s="2">
        <v>-999</v>
      </c>
      <c r="AV2654" s="2">
        <v>-999</v>
      </c>
      <c r="AW2654" s="2">
        <v>-999</v>
      </c>
      <c r="AX2654" s="2">
        <v>-999</v>
      </c>
      <c r="AY2654" s="2">
        <v>-999</v>
      </c>
      <c r="AZ2654" s="2">
        <v>-999</v>
      </c>
      <c r="BA2654" s="2">
        <v>-999</v>
      </c>
      <c r="BB2654" s="2">
        <v>-999</v>
      </c>
      <c r="BC2654" s="2">
        <v>-999</v>
      </c>
      <c r="BD2654" s="2">
        <v>-999</v>
      </c>
      <c r="BE2654" s="2">
        <v>-999</v>
      </c>
      <c r="BF2654" s="2">
        <v>-999</v>
      </c>
      <c r="BG2654" s="2">
        <v>-999</v>
      </c>
      <c r="BH2654" s="2">
        <v>-999</v>
      </c>
      <c r="BI2654">
        <v>0</v>
      </c>
      <c r="BJ2654">
        <v>0.375229228622249</v>
      </c>
      <c r="BK2654">
        <v>0.375229228622249</v>
      </c>
      <c r="BL2654">
        <v>-999</v>
      </c>
      <c r="BM2654">
        <v>15.839295220510953</v>
      </c>
      <c r="BN2654">
        <f t="shared" si="264"/>
        <v>-999</v>
      </c>
      <c r="BO2654" t="s">
        <v>3748</v>
      </c>
      <c r="BP2654" t="s">
        <v>3748</v>
      </c>
      <c r="BQ2654">
        <v>5.6171715609542885E-2</v>
      </c>
      <c r="BR2654">
        <v>0.125</v>
      </c>
      <c r="BS2654">
        <v>0.13793103448275862</v>
      </c>
      <c r="BT2654">
        <v>0.1111111111111111</v>
      </c>
      <c r="BU2654" t="s">
        <v>3748</v>
      </c>
      <c r="BY2654">
        <f t="shared" si="265"/>
        <v>-999</v>
      </c>
      <c r="CA2654">
        <f t="shared" si="266"/>
        <v>-999</v>
      </c>
    </row>
    <row r="2655" spans="1:82" x14ac:dyDescent="0.3">
      <c r="A2655">
        <v>1</v>
      </c>
      <c r="B2655" t="s">
        <v>1532</v>
      </c>
      <c r="C2655" t="s">
        <v>499</v>
      </c>
      <c r="D2655">
        <v>48319</v>
      </c>
      <c r="E2655" s="2">
        <v>0</v>
      </c>
      <c r="F2655" s="2" t="s">
        <v>1954</v>
      </c>
      <c r="G2655" s="3">
        <v>-999</v>
      </c>
      <c r="H2655" s="1">
        <v>0.3744875019701196</v>
      </c>
      <c r="I2655" s="1">
        <f t="shared" si="267"/>
        <v>-999</v>
      </c>
      <c r="J2655" s="1">
        <v>-999</v>
      </c>
      <c r="K2655" s="1">
        <v>-999</v>
      </c>
      <c r="L2655" s="2">
        <v>-999</v>
      </c>
      <c r="M2655" s="2">
        <v>-999</v>
      </c>
      <c r="N2655" s="7">
        <v>-999</v>
      </c>
      <c r="O2655" s="2">
        <v>-999</v>
      </c>
      <c r="P2655" s="3">
        <v>-999</v>
      </c>
      <c r="Q2655" s="3">
        <v>-999</v>
      </c>
      <c r="R2655" s="3">
        <v>-999</v>
      </c>
      <c r="S2655" s="3">
        <v>-999</v>
      </c>
      <c r="T2655" s="3">
        <v>-999</v>
      </c>
      <c r="V2655">
        <v>48319</v>
      </c>
      <c r="W2655" s="2">
        <v>-999</v>
      </c>
      <c r="X2655" s="2">
        <v>1.0046262569696996E-2</v>
      </c>
      <c r="Y2655" s="2">
        <v>-999</v>
      </c>
      <c r="Z2655" s="2">
        <v>-999</v>
      </c>
      <c r="AA2655" s="2">
        <v>-999</v>
      </c>
      <c r="AB2655" s="2">
        <v>-999</v>
      </c>
      <c r="AC2655" s="2">
        <v>-999</v>
      </c>
      <c r="AD2655" s="2">
        <v>-999</v>
      </c>
      <c r="AE2655" s="2">
        <v>-999</v>
      </c>
      <c r="AF2655" s="2">
        <v>-999</v>
      </c>
      <c r="AG2655" s="2">
        <v>-999</v>
      </c>
      <c r="AH2655" s="2">
        <v>-999</v>
      </c>
      <c r="AI2655" s="2">
        <v>-999</v>
      </c>
      <c r="AJ2655" s="2">
        <v>-999</v>
      </c>
      <c r="AK2655" s="2">
        <v>-999</v>
      </c>
      <c r="AL2655" s="2">
        <v>-999</v>
      </c>
      <c r="AM2655" s="2">
        <v>-999</v>
      </c>
      <c r="AN2655" s="2">
        <v>-999</v>
      </c>
      <c r="AO2655" s="2">
        <v>-999</v>
      </c>
      <c r="AP2655" s="2">
        <v>-999</v>
      </c>
      <c r="AQ2655" s="2">
        <v>-999</v>
      </c>
      <c r="AR2655" s="2">
        <v>-999</v>
      </c>
      <c r="AS2655" s="2">
        <v>-999</v>
      </c>
      <c r="AT2655" s="2">
        <v>-999</v>
      </c>
      <c r="AU2655" s="2">
        <v>-999</v>
      </c>
      <c r="AV2655" s="2">
        <v>-999</v>
      </c>
      <c r="AW2655" s="2">
        <v>-999</v>
      </c>
      <c r="AX2655" s="2">
        <v>-999</v>
      </c>
      <c r="AY2655" s="2">
        <v>-999</v>
      </c>
      <c r="AZ2655" s="2">
        <v>-999</v>
      </c>
      <c r="BA2655" s="2">
        <v>-999</v>
      </c>
      <c r="BB2655" s="2">
        <v>-999</v>
      </c>
      <c r="BC2655" s="2">
        <v>-999</v>
      </c>
      <c r="BD2655" s="2">
        <v>-999</v>
      </c>
      <c r="BE2655" s="2">
        <v>-999</v>
      </c>
      <c r="BF2655" s="2">
        <v>-999</v>
      </c>
      <c r="BG2655" s="2">
        <v>-999</v>
      </c>
      <c r="BH2655" s="2">
        <v>-999</v>
      </c>
      <c r="BI2655">
        <v>0</v>
      </c>
      <c r="BJ2655">
        <v>0.3744875019701196</v>
      </c>
      <c r="BK2655">
        <v>0.3744875019701196</v>
      </c>
      <c r="BL2655">
        <v>-999</v>
      </c>
      <c r="BM2655">
        <v>24.056906316544602</v>
      </c>
      <c r="BN2655">
        <f t="shared" si="264"/>
        <v>-999</v>
      </c>
      <c r="BO2655" t="s">
        <v>3748</v>
      </c>
      <c r="BP2655" t="s">
        <v>3748</v>
      </c>
      <c r="BQ2655">
        <v>0.14892160975509322</v>
      </c>
      <c r="BR2655">
        <v>7.7380952380952384E-2</v>
      </c>
      <c r="BS2655">
        <v>0.10344827586206896</v>
      </c>
      <c r="BT2655">
        <v>0.16666666666666666</v>
      </c>
      <c r="BU2655" t="s">
        <v>3748</v>
      </c>
      <c r="BY2655">
        <f t="shared" si="265"/>
        <v>-999</v>
      </c>
      <c r="CA2655">
        <f t="shared" si="266"/>
        <v>-999</v>
      </c>
    </row>
    <row r="2656" spans="1:82" x14ac:dyDescent="0.3">
      <c r="A2656">
        <v>0</v>
      </c>
      <c r="B2656" t="s">
        <v>1532</v>
      </c>
      <c r="C2656" t="s">
        <v>1632</v>
      </c>
      <c r="D2656">
        <v>48321</v>
      </c>
      <c r="E2656" s="2">
        <f>BO2656</f>
        <v>0.54996669737469539</v>
      </c>
      <c r="F2656" s="2" t="s">
        <v>1938</v>
      </c>
      <c r="G2656" s="3">
        <v>8607</v>
      </c>
      <c r="H2656" s="1">
        <v>1.5966127371172947</v>
      </c>
      <c r="I2656" s="1">
        <f t="shared" si="267"/>
        <v>-9.9668044522993817</v>
      </c>
      <c r="J2656" s="1">
        <v>2.1881872585300002</v>
      </c>
      <c r="K2656" s="1">
        <v>-41.455552237699997</v>
      </c>
      <c r="L2656" s="2">
        <v>0.19149899781800006</v>
      </c>
      <c r="M2656" s="2">
        <v>-3.6395297564057421E-3</v>
      </c>
      <c r="N2656" s="7">
        <v>1.0898708365100001E-2</v>
      </c>
      <c r="O2656" s="2">
        <v>4.0338815949906475E-3</v>
      </c>
      <c r="P2656" s="3">
        <v>79798.309748456988</v>
      </c>
      <c r="Q2656" s="3">
        <v>2825.8355930688954</v>
      </c>
      <c r="R2656" s="3">
        <v>562432.31453122559</v>
      </c>
      <c r="S2656" s="3">
        <v>813.62842402061312</v>
      </c>
      <c r="T2656" s="3">
        <v>190272.40179557563</v>
      </c>
      <c r="V2656">
        <v>48321</v>
      </c>
      <c r="W2656" s="2">
        <v>0.40126606888779282</v>
      </c>
      <c r="X2656" s="2">
        <v>4.2831845374863224E-2</v>
      </c>
      <c r="Y2656" s="2">
        <v>0.28805817719770621</v>
      </c>
      <c r="Z2656" s="2">
        <v>0.62401709990047993</v>
      </c>
      <c r="AA2656" s="2">
        <v>0.11948881123570282</v>
      </c>
      <c r="AB2656" s="2">
        <v>0.47269160314067554</v>
      </c>
      <c r="AC2656" s="2">
        <v>-3.6395297564057421E-3</v>
      </c>
      <c r="AD2656" s="2">
        <v>2.2550405568592786E-2</v>
      </c>
      <c r="AE2656" s="2">
        <v>4.0338815949906475E-3</v>
      </c>
      <c r="AF2656">
        <v>805572.55563318974</v>
      </c>
      <c r="AG2656">
        <v>1165.1716044719367</v>
      </c>
      <c r="AH2656">
        <v>218990.39766329338</v>
      </c>
      <c r="AI2656">
        <v>49187.838864640507</v>
      </c>
      <c r="AJ2656">
        <v>9.0262031475030273</v>
      </c>
      <c r="AK2656">
        <v>1368004.8701644153</v>
      </c>
      <c r="AL2656">
        <v>1978.8000284925497</v>
      </c>
      <c r="AM2656">
        <v>371909.34234284866</v>
      </c>
      <c r="AN2656">
        <v>86541.295980660856</v>
      </c>
      <c r="AO2656">
        <v>15.359048147147767</v>
      </c>
      <c r="AP2656">
        <v>562432.31453122559</v>
      </c>
      <c r="AQ2656">
        <v>813.62842402061301</v>
      </c>
      <c r="AR2656">
        <v>152918.94467955528</v>
      </c>
      <c r="AS2656">
        <v>37353.457116020349</v>
      </c>
      <c r="AT2656">
        <v>6.33284499964474</v>
      </c>
      <c r="AU2656" s="3">
        <v>14997294.334125007</v>
      </c>
      <c r="AV2656" s="3">
        <v>531087.54136136814</v>
      </c>
      <c r="AW2656">
        <v>70353.83261416301</v>
      </c>
      <c r="AX2656">
        <v>13222299.301505797</v>
      </c>
      <c r="AY2656">
        <v>2491.3856563704639</v>
      </c>
      <c r="AZ2656">
        <v>468231.02025826497</v>
      </c>
      <c r="BA2656">
        <v>150152.14236261998</v>
      </c>
      <c r="BB2656">
        <v>28219593.635630798</v>
      </c>
      <c r="BC2656">
        <v>5317.2212494393589</v>
      </c>
      <c r="BD2656">
        <v>999318.56161963311</v>
      </c>
      <c r="BE2656">
        <v>79798.309748456988</v>
      </c>
      <c r="BF2656">
        <v>14997294.334125007</v>
      </c>
      <c r="BG2656">
        <v>2825.8355930688954</v>
      </c>
      <c r="BH2656">
        <v>531087.54136136814</v>
      </c>
      <c r="BI2656">
        <v>0.70917949994665153</v>
      </c>
      <c r="BJ2656">
        <v>2.3057922370639461</v>
      </c>
      <c r="BK2656">
        <v>1.5966127371172947</v>
      </c>
      <c r="BL2656">
        <v>30.896537635611594</v>
      </c>
      <c r="BM2656">
        <v>20.929733183312212</v>
      </c>
      <c r="BN2656">
        <f t="shared" si="264"/>
        <v>-9.9668044522993817</v>
      </c>
      <c r="BO2656">
        <v>0.54996669737469539</v>
      </c>
      <c r="BP2656">
        <v>4.7230592246072936E-3</v>
      </c>
      <c r="BQ2656">
        <v>0.62019053985676975</v>
      </c>
      <c r="BR2656">
        <v>0.15476190476190477</v>
      </c>
      <c r="BS2656">
        <v>6.8965517241379309E-2</v>
      </c>
      <c r="BT2656">
        <v>0.1111111111111111</v>
      </c>
      <c r="BU2656">
        <v>0.28542738752803148</v>
      </c>
      <c r="BV2656">
        <v>0.62401709990047993</v>
      </c>
      <c r="BW2656">
        <v>0.12395104899969173</v>
      </c>
      <c r="BX2656">
        <v>0.47269160314067554</v>
      </c>
      <c r="BY2656">
        <f t="shared" si="265"/>
        <v>0.17760901326177606</v>
      </c>
      <c r="BZ2656">
        <v>2.2550405568592786E-2</v>
      </c>
      <c r="CA2656">
        <f t="shared" si="266"/>
        <v>2.1288598130952772E-3</v>
      </c>
      <c r="CC2656">
        <v>0.17760901326177606</v>
      </c>
      <c r="CD2656">
        <v>2.1288598130952772E-3</v>
      </c>
    </row>
    <row r="2657" spans="1:82" x14ac:dyDescent="0.3">
      <c r="A2657">
        <v>0</v>
      </c>
      <c r="B2657" t="s">
        <v>1532</v>
      </c>
      <c r="C2657" t="s">
        <v>1633</v>
      </c>
      <c r="D2657">
        <v>48323</v>
      </c>
      <c r="E2657" s="2">
        <f>BO2657</f>
        <v>0.36279653598967937</v>
      </c>
      <c r="F2657" s="2" t="s">
        <v>1934</v>
      </c>
      <c r="G2657" s="3">
        <v>53890</v>
      </c>
      <c r="H2657" s="1">
        <v>2.6934787438645538</v>
      </c>
      <c r="I2657" s="1">
        <f t="shared" si="267"/>
        <v>-5.1211492876905229</v>
      </c>
      <c r="J2657" s="1">
        <v>2.5834478988999998</v>
      </c>
      <c r="K2657" s="1">
        <v>33.823479596399999</v>
      </c>
      <c r="L2657" s="2">
        <v>0.126156957254</v>
      </c>
      <c r="M2657" s="2">
        <v>2.9428976835664086E-3</v>
      </c>
      <c r="N2657" s="7">
        <v>0</v>
      </c>
      <c r="O2657" s="2">
        <v>1.8132695139483287E-3</v>
      </c>
      <c r="P2657" s="3">
        <v>25183.015422068001</v>
      </c>
      <c r="Q2657" s="3">
        <v>891.7865747383039</v>
      </c>
      <c r="R2657" s="3">
        <v>39914.603389749769</v>
      </c>
      <c r="S2657" s="3">
        <v>57.763142507654287</v>
      </c>
      <c r="T2657" s="3">
        <v>11740.557612865377</v>
      </c>
      <c r="V2657">
        <v>48323</v>
      </c>
      <c r="W2657" s="2">
        <v>0.36672073941613853</v>
      </c>
      <c r="X2657" s="2">
        <v>7.2257136872140595E-2</v>
      </c>
      <c r="Y2657" s="2">
        <v>0.2122244368287691</v>
      </c>
      <c r="Z2657" s="2">
        <v>0.7367356972449276</v>
      </c>
      <c r="AA2657" s="2">
        <v>9.7490617074773619E-2</v>
      </c>
      <c r="AB2657" s="2">
        <v>0.31140285354609654</v>
      </c>
      <c r="AC2657" s="2">
        <v>2.9428976835664086E-3</v>
      </c>
      <c r="AD2657" s="2">
        <v>0</v>
      </c>
      <c r="AE2657" s="2">
        <v>1.8132695139483287E-3</v>
      </c>
      <c r="AF2657">
        <v>409221.33371048735</v>
      </c>
      <c r="AG2657">
        <v>592.03452944778815</v>
      </c>
      <c r="AH2657">
        <v>111271.05787385716</v>
      </c>
      <c r="AI2657">
        <v>7988.0889263069275</v>
      </c>
      <c r="AJ2657">
        <v>4.6182306673163778</v>
      </c>
      <c r="AK2657">
        <v>449135.93710023712</v>
      </c>
      <c r="AL2657">
        <v>649.79767195544241</v>
      </c>
      <c r="AM2657">
        <v>122127.46177134624</v>
      </c>
      <c r="AN2657">
        <v>8872.2426416832259</v>
      </c>
      <c r="AO2657">
        <v>5.0727358913383211</v>
      </c>
      <c r="AP2657">
        <v>39914.603389749769</v>
      </c>
      <c r="AQ2657">
        <v>57.763142507654266</v>
      </c>
      <c r="AR2657">
        <v>10856.403897489072</v>
      </c>
      <c r="AS2657">
        <v>884.15371537629835</v>
      </c>
      <c r="AT2657">
        <v>0.45450522402194338</v>
      </c>
      <c r="AU2657" s="3">
        <v>4732895.9184234599</v>
      </c>
      <c r="AV2657" s="3">
        <v>167602.36885631684</v>
      </c>
      <c r="AW2657">
        <v>64296.548330152007</v>
      </c>
      <c r="AX2657">
        <v>12083893.293168768</v>
      </c>
      <c r="AY2657">
        <v>2276.8837504898561</v>
      </c>
      <c r="AZ2657">
        <v>427917.53206706356</v>
      </c>
      <c r="BA2657">
        <v>89479.563752220012</v>
      </c>
      <c r="BB2657">
        <v>16816789.211592227</v>
      </c>
      <c r="BC2657">
        <v>3168.67032522816</v>
      </c>
      <c r="BD2657">
        <v>595519.9009233804</v>
      </c>
      <c r="BE2657">
        <v>25183.015422068001</v>
      </c>
      <c r="BF2657">
        <v>4732895.9184234599</v>
      </c>
      <c r="BG2657">
        <v>891.7865747383039</v>
      </c>
      <c r="BH2657">
        <v>167602.36885631684</v>
      </c>
      <c r="BI2657">
        <v>1.5630243371839783</v>
      </c>
      <c r="BJ2657">
        <v>4.2565030810485318</v>
      </c>
      <c r="BK2657">
        <v>2.6934787438645538</v>
      </c>
      <c r="BL2657">
        <v>15.994742300755002</v>
      </c>
      <c r="BM2657">
        <v>10.873593013064479</v>
      </c>
      <c r="BN2657">
        <f t="shared" si="264"/>
        <v>-5.1211492876905229</v>
      </c>
      <c r="BO2657">
        <v>0.36279653598967937</v>
      </c>
      <c r="BP2657">
        <v>6.8668837981026671E-3</v>
      </c>
      <c r="BQ2657">
        <v>0.14760278809053767</v>
      </c>
      <c r="BR2657">
        <v>7.1428571428571425E-2</v>
      </c>
      <c r="BS2657">
        <v>0</v>
      </c>
      <c r="BT2657">
        <v>0.1111111111111111</v>
      </c>
      <c r="BU2657">
        <v>0.14665846704650873</v>
      </c>
      <c r="BV2657">
        <v>0.7367356972449276</v>
      </c>
      <c r="BW2657">
        <v>0.10113134551325065</v>
      </c>
      <c r="BX2657">
        <v>0.31140285354609654</v>
      </c>
      <c r="BY2657">
        <f t="shared" si="265"/>
        <v>0.11043023201897248</v>
      </c>
      <c r="BZ2657">
        <v>0</v>
      </c>
      <c r="CA2657">
        <f t="shared" si="266"/>
        <v>1.5597758737273121E-3</v>
      </c>
      <c r="CC2657">
        <v>0.11043023201897248</v>
      </c>
      <c r="CD2657">
        <v>1.5597758737273121E-3</v>
      </c>
    </row>
    <row r="2658" spans="1:82" x14ac:dyDescent="0.3">
      <c r="A2658">
        <v>0</v>
      </c>
      <c r="B2658" t="s">
        <v>1532</v>
      </c>
      <c r="C2658" t="s">
        <v>1326</v>
      </c>
      <c r="D2658">
        <v>48325</v>
      </c>
      <c r="E2658" s="2">
        <f>BO2658</f>
        <v>0.42161722751387398</v>
      </c>
      <c r="F2658" s="2" t="s">
        <v>1935</v>
      </c>
      <c r="G2658" s="3">
        <v>9418</v>
      </c>
      <c r="H2658" s="1">
        <v>1.1466818683700171</v>
      </c>
      <c r="I2658" s="1">
        <f t="shared" si="267"/>
        <v>-8.9113723984272823</v>
      </c>
      <c r="J2658" s="1">
        <v>2.5612805858600001</v>
      </c>
      <c r="K2658" s="1">
        <v>-14.6211627027</v>
      </c>
      <c r="L2658" s="2">
        <v>0.15502841439799997</v>
      </c>
      <c r="M2658" s="2">
        <v>-8.6354517023011284E-4</v>
      </c>
      <c r="N2658" s="7">
        <v>0</v>
      </c>
      <c r="O2658" s="2">
        <v>2.7820218086619684E-2</v>
      </c>
      <c r="P2658" s="3">
        <v>48775.626459400009</v>
      </c>
      <c r="Q2658" s="3">
        <v>1727.2533936832003</v>
      </c>
      <c r="R2658" s="3">
        <v>97585.376137226995</v>
      </c>
      <c r="S2658" s="3">
        <v>141.20018522066172</v>
      </c>
      <c r="T2658" s="3">
        <v>29257.659537316562</v>
      </c>
      <c r="V2658">
        <v>48325</v>
      </c>
      <c r="W2658" s="2">
        <v>0.37189672943735547</v>
      </c>
      <c r="X2658" s="2">
        <v>3.076168649942046E-2</v>
      </c>
      <c r="Y2658" s="2">
        <v>0.24217492787407016</v>
      </c>
      <c r="Z2658" s="2">
        <v>0.73041412566009922</v>
      </c>
      <c r="AA2658" s="2">
        <v>4.2143096785009757E-2</v>
      </c>
      <c r="AB2658" s="2">
        <v>0.38266847643658808</v>
      </c>
      <c r="AC2658" s="2">
        <v>-8.6354517023011284E-4</v>
      </c>
      <c r="AD2658" s="2">
        <v>0</v>
      </c>
      <c r="AE2658" s="2">
        <v>2.7820218086619684E-2</v>
      </c>
      <c r="AF2658">
        <v>260134.60698529839</v>
      </c>
      <c r="AG2658">
        <v>376.35318648271664</v>
      </c>
      <c r="AH2658">
        <v>70734.416847593864</v>
      </c>
      <c r="AI2658">
        <v>6851.5004602512518</v>
      </c>
      <c r="AJ2658">
        <v>2.9374889418293644</v>
      </c>
      <c r="AK2658">
        <v>357719.98312252539</v>
      </c>
      <c r="AL2658">
        <v>517.55337170337839</v>
      </c>
      <c r="AM2658">
        <v>97272.554743270783</v>
      </c>
      <c r="AN2658">
        <v>9571.0221018908815</v>
      </c>
      <c r="AO2658">
        <v>4.0434781679324239</v>
      </c>
      <c r="AP2658">
        <v>97585.376137226995</v>
      </c>
      <c r="AQ2658">
        <v>141.20018522066175</v>
      </c>
      <c r="AR2658">
        <v>26538.137895676919</v>
      </c>
      <c r="AS2658">
        <v>2719.5216416396297</v>
      </c>
      <c r="AT2658">
        <v>1.1059892261030595</v>
      </c>
      <c r="AU2658" s="3">
        <v>9166891.2367796376</v>
      </c>
      <c r="AV2658" s="3">
        <v>324620.00280882069</v>
      </c>
      <c r="AW2658">
        <v>84954.856048800008</v>
      </c>
      <c r="AX2658">
        <v>15966415.645811474</v>
      </c>
      <c r="AY2658">
        <v>3008.4403640063997</v>
      </c>
      <c r="AZ2658">
        <v>565406.28201136272</v>
      </c>
      <c r="BA2658">
        <v>133730.48250820002</v>
      </c>
      <c r="BB2658">
        <v>25133306.88259111</v>
      </c>
      <c r="BC2658">
        <v>4735.6937576895998</v>
      </c>
      <c r="BD2658">
        <v>890026.28482018341</v>
      </c>
      <c r="BE2658">
        <v>48775.626459400009</v>
      </c>
      <c r="BF2658">
        <v>9166891.2367796376</v>
      </c>
      <c r="BG2658">
        <v>1727.2533936832003</v>
      </c>
      <c r="BH2658">
        <v>324620.00280882069</v>
      </c>
      <c r="BI2658">
        <v>0.98144339775433509</v>
      </c>
      <c r="BJ2658">
        <v>2.1281252661243522</v>
      </c>
      <c r="BK2658">
        <v>1.1466818683700171</v>
      </c>
      <c r="BL2658">
        <v>32.56643178047409</v>
      </c>
      <c r="BM2658">
        <v>23.655059382046808</v>
      </c>
      <c r="BN2658">
        <f t="shared" si="264"/>
        <v>-8.9113723984272823</v>
      </c>
      <c r="BO2658">
        <v>0.42161722751387398</v>
      </c>
      <c r="BP2658">
        <v>5.0108849585662292E-3</v>
      </c>
      <c r="BQ2658">
        <v>0.19300989743727945</v>
      </c>
      <c r="BR2658">
        <v>0.13095238095238096</v>
      </c>
      <c r="BS2658">
        <v>0</v>
      </c>
      <c r="BT2658">
        <v>0.16666666666666666</v>
      </c>
      <c r="BU2658">
        <v>0.25520213175103484</v>
      </c>
      <c r="BV2658">
        <v>0.73041412566009922</v>
      </c>
      <c r="BW2658">
        <v>4.3716905378640827E-2</v>
      </c>
      <c r="BX2658">
        <v>0.38266847643658808</v>
      </c>
      <c r="BY2658">
        <f t="shared" si="265"/>
        <v>0.10710474471114968</v>
      </c>
      <c r="BZ2658">
        <v>0</v>
      </c>
      <c r="CA2658">
        <f t="shared" si="266"/>
        <v>1.9126957656957527E-2</v>
      </c>
      <c r="CC2658">
        <v>0.10710474471114968</v>
      </c>
      <c r="CD2658">
        <v>1.9126957656957527E-2</v>
      </c>
    </row>
    <row r="2659" spans="1:82" x14ac:dyDescent="0.3">
      <c r="A2659">
        <v>1</v>
      </c>
      <c r="B2659" t="s">
        <v>1532</v>
      </c>
      <c r="C2659" t="s">
        <v>501</v>
      </c>
      <c r="D2659">
        <v>48327</v>
      </c>
      <c r="E2659" s="2">
        <v>0</v>
      </c>
      <c r="F2659" s="2" t="s">
        <v>1954</v>
      </c>
      <c r="G2659" s="3">
        <v>-999</v>
      </c>
      <c r="H2659" s="1">
        <v>0.37529720516648357</v>
      </c>
      <c r="I2659" s="1">
        <f t="shared" si="267"/>
        <v>-999</v>
      </c>
      <c r="J2659" s="1">
        <v>-999</v>
      </c>
      <c r="K2659" s="1">
        <v>-999</v>
      </c>
      <c r="L2659" s="2">
        <v>-999</v>
      </c>
      <c r="M2659" s="2">
        <v>-999</v>
      </c>
      <c r="N2659" s="7">
        <v>-999</v>
      </c>
      <c r="O2659" s="2">
        <v>-999</v>
      </c>
      <c r="P2659" s="3">
        <v>-999</v>
      </c>
      <c r="Q2659" s="3">
        <v>-999</v>
      </c>
      <c r="R2659" s="3">
        <v>-999</v>
      </c>
      <c r="S2659" s="3">
        <v>-999</v>
      </c>
      <c r="T2659" s="3">
        <v>-999</v>
      </c>
      <c r="V2659">
        <v>48327</v>
      </c>
      <c r="W2659" s="2">
        <v>-999</v>
      </c>
      <c r="X2659" s="2">
        <v>1.0067984231625368E-2</v>
      </c>
      <c r="Y2659" s="2">
        <v>-999</v>
      </c>
      <c r="Z2659" s="2">
        <v>-999</v>
      </c>
      <c r="AA2659" s="2">
        <v>-999</v>
      </c>
      <c r="AB2659" s="2">
        <v>-999</v>
      </c>
      <c r="AC2659" s="2">
        <v>-999</v>
      </c>
      <c r="AD2659" s="2">
        <v>-999</v>
      </c>
      <c r="AE2659" s="2">
        <v>-999</v>
      </c>
      <c r="AF2659" s="2">
        <v>-999</v>
      </c>
      <c r="AG2659" s="2">
        <v>-999</v>
      </c>
      <c r="AH2659" s="2">
        <v>-999</v>
      </c>
      <c r="AI2659" s="2">
        <v>-999</v>
      </c>
      <c r="AJ2659" s="2">
        <v>-999</v>
      </c>
      <c r="AK2659" s="2">
        <v>-999</v>
      </c>
      <c r="AL2659" s="2">
        <v>-999</v>
      </c>
      <c r="AM2659" s="2">
        <v>-999</v>
      </c>
      <c r="AN2659" s="2">
        <v>-999</v>
      </c>
      <c r="AO2659" s="2">
        <v>-999</v>
      </c>
      <c r="AP2659" s="2">
        <v>-999</v>
      </c>
      <c r="AQ2659" s="2">
        <v>-999</v>
      </c>
      <c r="AR2659" s="2">
        <v>-999</v>
      </c>
      <c r="AS2659" s="2">
        <v>-999</v>
      </c>
      <c r="AT2659" s="2">
        <v>-999</v>
      </c>
      <c r="AU2659" s="2">
        <v>-999</v>
      </c>
      <c r="AV2659" s="2">
        <v>-999</v>
      </c>
      <c r="AW2659" s="2">
        <v>-999</v>
      </c>
      <c r="AX2659" s="2">
        <v>-999</v>
      </c>
      <c r="AY2659" s="2">
        <v>-999</v>
      </c>
      <c r="AZ2659" s="2">
        <v>-999</v>
      </c>
      <c r="BA2659" s="2">
        <v>-999</v>
      </c>
      <c r="BB2659" s="2">
        <v>-999</v>
      </c>
      <c r="BC2659" s="2">
        <v>-999</v>
      </c>
      <c r="BD2659" s="2">
        <v>-999</v>
      </c>
      <c r="BE2659" s="2">
        <v>-999</v>
      </c>
      <c r="BF2659" s="2">
        <v>-999</v>
      </c>
      <c r="BG2659" s="2">
        <v>-999</v>
      </c>
      <c r="BH2659" s="2">
        <v>-999</v>
      </c>
      <c r="BI2659">
        <v>0</v>
      </c>
      <c r="BJ2659">
        <v>0.37529720516648357</v>
      </c>
      <c r="BK2659">
        <v>0.37529720516648357</v>
      </c>
      <c r="BL2659">
        <v>-999</v>
      </c>
      <c r="BM2659">
        <v>20.492562415188907</v>
      </c>
      <c r="BN2659">
        <f t="shared" si="264"/>
        <v>-999</v>
      </c>
      <c r="BO2659" t="s">
        <v>3748</v>
      </c>
      <c r="BP2659" t="s">
        <v>3748</v>
      </c>
      <c r="BQ2659">
        <v>0.13384324225739286</v>
      </c>
      <c r="BR2659">
        <v>0</v>
      </c>
      <c r="BS2659">
        <v>0.13793103448275862</v>
      </c>
      <c r="BT2659">
        <v>0.16666666666666666</v>
      </c>
      <c r="BU2659" t="s">
        <v>3748</v>
      </c>
      <c r="BY2659">
        <f t="shared" si="265"/>
        <v>-999</v>
      </c>
      <c r="CA2659">
        <f t="shared" si="266"/>
        <v>-999</v>
      </c>
    </row>
    <row r="2660" spans="1:82" x14ac:dyDescent="0.3">
      <c r="A2660">
        <v>0</v>
      </c>
      <c r="B2660" t="s">
        <v>1532</v>
      </c>
      <c r="C2660" t="s">
        <v>880</v>
      </c>
      <c r="D2660">
        <v>48329</v>
      </c>
      <c r="E2660" s="2">
        <f>BO2660</f>
        <v>0.43507914565766059</v>
      </c>
      <c r="F2660" s="2" t="s">
        <v>1936</v>
      </c>
      <c r="G2660" s="3">
        <v>69782</v>
      </c>
      <c r="H2660" s="1">
        <v>16.222720192982301</v>
      </c>
      <c r="I2660" s="1">
        <f t="shared" si="267"/>
        <v>-10.323331623357909</v>
      </c>
      <c r="J2660" s="1">
        <v>2.6297782117200001</v>
      </c>
      <c r="K2660" s="1">
        <v>5.1860981787</v>
      </c>
      <c r="L2660" s="2">
        <v>9.6370092305999966E-2</v>
      </c>
      <c r="M2660" s="2">
        <v>9.9567392831879866E-4</v>
      </c>
      <c r="N2660" s="7">
        <v>0</v>
      </c>
      <c r="O2660" s="2">
        <v>5.6481831551322787E-3</v>
      </c>
      <c r="P2660" s="3">
        <v>71263.669122069987</v>
      </c>
      <c r="Q2660" s="3">
        <v>2523.6049902889599</v>
      </c>
      <c r="R2660" s="3">
        <v>186138.39009844605</v>
      </c>
      <c r="S2660" s="3">
        <v>269.28933097382946</v>
      </c>
      <c r="T2660" s="3">
        <v>51107.167504318291</v>
      </c>
      <c r="V2660">
        <v>48329</v>
      </c>
      <c r="W2660" s="2">
        <v>0.45814785090523064</v>
      </c>
      <c r="X2660" s="2">
        <v>0.43520199151113392</v>
      </c>
      <c r="Y2660" s="2">
        <v>0.34797389230429771</v>
      </c>
      <c r="Z2660" s="2">
        <v>0.74994796110887152</v>
      </c>
      <c r="AA2660" s="2">
        <v>1.4948075055696982E-2</v>
      </c>
      <c r="AB2660" s="2">
        <v>0.23787765965350754</v>
      </c>
      <c r="AC2660" s="2">
        <v>9.9567392831879866E-4</v>
      </c>
      <c r="AD2660" s="2">
        <v>0</v>
      </c>
      <c r="AE2660" s="2">
        <v>5.6481831551322787E-3</v>
      </c>
      <c r="AF2660">
        <v>2044956.6577531574</v>
      </c>
      <c r="AG2660">
        <v>2958.629412431148</v>
      </c>
      <c r="AH2660">
        <v>556065.2431624016</v>
      </c>
      <c r="AI2660">
        <v>5522.499242937075</v>
      </c>
      <c r="AJ2660">
        <v>23.106379290023764</v>
      </c>
      <c r="AK2660">
        <v>2231095.0478516035</v>
      </c>
      <c r="AL2660">
        <v>3227.9187434049772</v>
      </c>
      <c r="AM2660">
        <v>606677.33965540491</v>
      </c>
      <c r="AN2660">
        <v>6017.5702542521667</v>
      </c>
      <c r="AO2660">
        <v>25.206218227865747</v>
      </c>
      <c r="AP2660">
        <v>186138.39009844605</v>
      </c>
      <c r="AQ2660">
        <v>269.28933097382924</v>
      </c>
      <c r="AR2660">
        <v>50612.096493003308</v>
      </c>
      <c r="AS2660">
        <v>495.07101131509171</v>
      </c>
      <c r="AT2660">
        <v>2.0998389378419837</v>
      </c>
      <c r="AU2660" s="3">
        <v>13393293.974801833</v>
      </c>
      <c r="AV2660" s="3">
        <v>474286.32187490712</v>
      </c>
      <c r="AW2660">
        <v>216347.34916429999</v>
      </c>
      <c r="AX2660">
        <v>40660320.801938541</v>
      </c>
      <c r="AY2660">
        <v>7661.3407183903992</v>
      </c>
      <c r="AZ2660">
        <v>1439872.3746142916</v>
      </c>
      <c r="BA2660">
        <v>287611.01828636997</v>
      </c>
      <c r="BB2660">
        <v>54053614.776740372</v>
      </c>
      <c r="BC2660">
        <v>10184.945708679359</v>
      </c>
      <c r="BD2660">
        <v>1914158.6964891988</v>
      </c>
      <c r="BE2660">
        <v>71263.669122069987</v>
      </c>
      <c r="BF2660">
        <v>13393293.974801833</v>
      </c>
      <c r="BG2660">
        <v>2523.6049902889599</v>
      </c>
      <c r="BH2660">
        <v>474286.32187490712</v>
      </c>
      <c r="BI2660">
        <v>6.014193281959539</v>
      </c>
      <c r="BJ2660">
        <v>22.23691347494184</v>
      </c>
      <c r="BK2660">
        <v>16.222720192982301</v>
      </c>
      <c r="BL2660">
        <v>20.022643028513023</v>
      </c>
      <c r="BM2660">
        <v>9.6993114051551146</v>
      </c>
      <c r="BN2660">
        <f t="shared" si="264"/>
        <v>-10.323331623357909</v>
      </c>
      <c r="BO2660">
        <v>0.43507914565766059</v>
      </c>
      <c r="BP2660">
        <v>3.168666077775957E-2</v>
      </c>
      <c r="BQ2660">
        <v>6.1365244834049398E-2</v>
      </c>
      <c r="BR2660">
        <v>0.10119047619047619</v>
      </c>
      <c r="BS2660">
        <v>0.37931034482758619</v>
      </c>
      <c r="BT2660">
        <v>0.16666666666666666</v>
      </c>
      <c r="BU2660">
        <v>0.29563754259879921</v>
      </c>
      <c r="BV2660">
        <v>0.74994796110887152</v>
      </c>
      <c r="BW2660">
        <v>1.5506301924996869E-2</v>
      </c>
      <c r="BX2660">
        <v>0.23787765965350754</v>
      </c>
      <c r="BY2660">
        <f t="shared" si="265"/>
        <v>8.1647371784412837E-2</v>
      </c>
      <c r="BZ2660">
        <v>0</v>
      </c>
      <c r="CA2660">
        <f t="shared" si="266"/>
        <v>6.2665970693509083E-3</v>
      </c>
      <c r="CC2660">
        <v>8.1647371784412837E-2</v>
      </c>
      <c r="CD2660">
        <v>6.2665970693509083E-3</v>
      </c>
    </row>
    <row r="2661" spans="1:82" x14ac:dyDescent="0.3">
      <c r="A2661">
        <v>0</v>
      </c>
      <c r="B2661" t="s">
        <v>1532</v>
      </c>
      <c r="C2661" t="s">
        <v>1634</v>
      </c>
      <c r="D2661">
        <v>48331</v>
      </c>
      <c r="E2661" s="2">
        <f>BO2661</f>
        <v>0.45304021170846864</v>
      </c>
      <c r="F2661" s="2" t="s">
        <v>1936</v>
      </c>
      <c r="G2661" s="3">
        <v>3686</v>
      </c>
      <c r="H2661" s="1">
        <v>0.37651877509087206</v>
      </c>
      <c r="I2661" s="1">
        <f t="shared" si="267"/>
        <v>-10.840136566847367</v>
      </c>
      <c r="J2661" s="1">
        <v>2.4948620485599999</v>
      </c>
      <c r="K2661" s="1">
        <v>-12.628803615700001</v>
      </c>
      <c r="L2661" s="2">
        <v>0.16988128678100001</v>
      </c>
      <c r="M2661" s="2">
        <v>-2.1123460486953989E-5</v>
      </c>
      <c r="N2661" s="7">
        <v>0</v>
      </c>
      <c r="O2661" s="2">
        <v>8.8616101201095237E-3</v>
      </c>
      <c r="P2661" s="3">
        <v>184.0486788269952</v>
      </c>
      <c r="Q2661" s="3">
        <v>6.5175729802559319</v>
      </c>
      <c r="R2661" s="3">
        <v>-18281.179403453367</v>
      </c>
      <c r="S2661" s="3">
        <v>-26.444430361889225</v>
      </c>
      <c r="T2661" s="3">
        <v>-5561.2354377709635</v>
      </c>
      <c r="V2661">
        <v>48331</v>
      </c>
      <c r="W2661" s="2">
        <v>0.38329374592190812</v>
      </c>
      <c r="X2661" s="2">
        <v>1.0100754917277332E-2</v>
      </c>
      <c r="Y2661" s="2">
        <v>0.31356620945379615</v>
      </c>
      <c r="Z2661" s="2">
        <v>0.7114731950500649</v>
      </c>
      <c r="AA2661" s="2">
        <v>3.6400449394974936E-2</v>
      </c>
      <c r="AB2661" s="2">
        <v>0.41933095581225943</v>
      </c>
      <c r="AC2661" s="2">
        <v>-2.1123460486953989E-5</v>
      </c>
      <c r="AD2661" s="2">
        <v>0</v>
      </c>
      <c r="AE2661" s="2">
        <v>8.8616101201095237E-3</v>
      </c>
      <c r="AF2661">
        <v>148779.14857578417</v>
      </c>
      <c r="AG2661">
        <v>215.23604960689181</v>
      </c>
      <c r="AH2661">
        <v>40452.949517467256</v>
      </c>
      <c r="AI2661">
        <v>5048.2287297825433</v>
      </c>
      <c r="AJ2661">
        <v>1.6771981515851795</v>
      </c>
      <c r="AK2661">
        <v>130497.96917233081</v>
      </c>
      <c r="AL2661">
        <v>188.79161924500258</v>
      </c>
      <c r="AM2661">
        <v>35482.800658103362</v>
      </c>
      <c r="AN2661">
        <v>4457.142151375474</v>
      </c>
      <c r="AO2661">
        <v>1.4717249426967307</v>
      </c>
      <c r="AP2661">
        <v>-18281.179403453367</v>
      </c>
      <c r="AQ2661">
        <v>-26.444430361889232</v>
      </c>
      <c r="AR2661">
        <v>-4970.1488593638933</v>
      </c>
      <c r="AS2661">
        <v>-591.08657840706928</v>
      </c>
      <c r="AT2661">
        <v>-0.20547320888844878</v>
      </c>
      <c r="AU2661" s="3">
        <v>34590.108698745476</v>
      </c>
      <c r="AV2661" s="3">
        <v>1224.9126659092999</v>
      </c>
      <c r="AW2661">
        <v>38404.641450110001</v>
      </c>
      <c r="AX2661">
        <v>7217768.3141336739</v>
      </c>
      <c r="AY2661">
        <v>1359.9937528860801</v>
      </c>
      <c r="AZ2661">
        <v>255597.22591740987</v>
      </c>
      <c r="BA2661">
        <v>38588.690128936993</v>
      </c>
      <c r="BB2661">
        <v>7252358.4228324182</v>
      </c>
      <c r="BC2661">
        <v>1366.5113258663359</v>
      </c>
      <c r="BD2661">
        <v>256822.13858331917</v>
      </c>
      <c r="BE2661">
        <v>184.0486788269952</v>
      </c>
      <c r="BF2661">
        <v>34590.108698745476</v>
      </c>
      <c r="BG2661">
        <v>6.5175729802559319</v>
      </c>
      <c r="BH2661">
        <v>1224.9126659092999</v>
      </c>
      <c r="BI2661">
        <v>0.61518589911889898</v>
      </c>
      <c r="BJ2661">
        <v>0.99170467420977104</v>
      </c>
      <c r="BK2661">
        <v>0.37651877509087206</v>
      </c>
      <c r="BL2661">
        <v>30.676111442788407</v>
      </c>
      <c r="BM2661">
        <v>19.835974875941041</v>
      </c>
      <c r="BN2661">
        <f t="shared" si="264"/>
        <v>-10.840136566847367</v>
      </c>
      <c r="BO2661">
        <v>0.45304021170846864</v>
      </c>
      <c r="BP2661">
        <v>3.3750013442507354E-3</v>
      </c>
      <c r="BQ2661">
        <v>0.27013435826322529</v>
      </c>
      <c r="BR2661">
        <v>0.15340909090909091</v>
      </c>
      <c r="BS2661">
        <v>0.10344827586206896</v>
      </c>
      <c r="BT2661">
        <v>0.16666666666666666</v>
      </c>
      <c r="BU2661">
        <v>0.31043770102347229</v>
      </c>
      <c r="BV2661">
        <v>0.7114731950500649</v>
      </c>
      <c r="BW2661">
        <v>3.7759802276944955E-2</v>
      </c>
      <c r="BX2661">
        <v>0.41933095581225943</v>
      </c>
      <c r="BY2661">
        <f t="shared" si="265"/>
        <v>6.1592622588996409E-3</v>
      </c>
      <c r="BZ2661">
        <v>0</v>
      </c>
      <c r="CA2661">
        <f t="shared" si="266"/>
        <v>5.3939097431389242E-3</v>
      </c>
      <c r="CC2661">
        <v>6.1592622588996409E-3</v>
      </c>
      <c r="CD2661">
        <v>5.3939097431389242E-3</v>
      </c>
    </row>
    <row r="2662" spans="1:82" x14ac:dyDescent="0.3">
      <c r="A2662">
        <v>1</v>
      </c>
      <c r="B2662" t="s">
        <v>1532</v>
      </c>
      <c r="C2662" t="s">
        <v>590</v>
      </c>
      <c r="D2662">
        <v>48333</v>
      </c>
      <c r="E2662" s="2">
        <v>0</v>
      </c>
      <c r="F2662" s="2" t="s">
        <v>1954</v>
      </c>
      <c r="G2662" s="3">
        <v>-999</v>
      </c>
      <c r="H2662" s="1">
        <v>0.37606949416296803</v>
      </c>
      <c r="I2662" s="1">
        <f t="shared" si="267"/>
        <v>-999</v>
      </c>
      <c r="J2662" s="1">
        <v>-999</v>
      </c>
      <c r="K2662" s="1">
        <v>-999</v>
      </c>
      <c r="L2662" s="2">
        <v>-999</v>
      </c>
      <c r="M2662" s="2">
        <v>-999</v>
      </c>
      <c r="N2662" s="7">
        <v>-999</v>
      </c>
      <c r="O2662" s="2">
        <v>-999</v>
      </c>
      <c r="P2662" s="3">
        <v>-999</v>
      </c>
      <c r="Q2662" s="3">
        <v>-999</v>
      </c>
      <c r="R2662" s="3">
        <v>-999</v>
      </c>
      <c r="S2662" s="3">
        <v>-999</v>
      </c>
      <c r="T2662" s="3">
        <v>-999</v>
      </c>
      <c r="V2662">
        <v>48333</v>
      </c>
      <c r="W2662" s="2">
        <v>-999</v>
      </c>
      <c r="X2662" s="2">
        <v>1.0088702194167654E-2</v>
      </c>
      <c r="Y2662" s="2">
        <v>-999</v>
      </c>
      <c r="Z2662" s="2">
        <v>-999</v>
      </c>
      <c r="AA2662" s="2">
        <v>-999</v>
      </c>
      <c r="AB2662" s="2">
        <v>-999</v>
      </c>
      <c r="AC2662" s="2">
        <v>-999</v>
      </c>
      <c r="AD2662" s="2">
        <v>-999</v>
      </c>
      <c r="AE2662" s="2">
        <v>-999</v>
      </c>
      <c r="AF2662" s="2">
        <v>-999</v>
      </c>
      <c r="AG2662" s="2">
        <v>-999</v>
      </c>
      <c r="AH2662" s="2">
        <v>-999</v>
      </c>
      <c r="AI2662" s="2">
        <v>-999</v>
      </c>
      <c r="AJ2662" s="2">
        <v>-999</v>
      </c>
      <c r="AK2662" s="2">
        <v>-999</v>
      </c>
      <c r="AL2662" s="2">
        <v>-999</v>
      </c>
      <c r="AM2662" s="2">
        <v>-999</v>
      </c>
      <c r="AN2662" s="2">
        <v>-999</v>
      </c>
      <c r="AO2662" s="2">
        <v>-999</v>
      </c>
      <c r="AP2662" s="2">
        <v>-999</v>
      </c>
      <c r="AQ2662" s="2">
        <v>-999</v>
      </c>
      <c r="AR2662" s="2">
        <v>-999</v>
      </c>
      <c r="AS2662" s="2">
        <v>-999</v>
      </c>
      <c r="AT2662" s="2">
        <v>-999</v>
      </c>
      <c r="AU2662" s="2">
        <v>-999</v>
      </c>
      <c r="AV2662" s="2">
        <v>-999</v>
      </c>
      <c r="AW2662" s="2">
        <v>-999</v>
      </c>
      <c r="AX2662" s="2">
        <v>-999</v>
      </c>
      <c r="AY2662" s="2">
        <v>-999</v>
      </c>
      <c r="AZ2662" s="2">
        <v>-999</v>
      </c>
      <c r="BA2662" s="2">
        <v>-999</v>
      </c>
      <c r="BB2662" s="2">
        <v>-999</v>
      </c>
      <c r="BC2662" s="2">
        <v>-999</v>
      </c>
      <c r="BD2662" s="2">
        <v>-999</v>
      </c>
      <c r="BE2662" s="2">
        <v>-999</v>
      </c>
      <c r="BF2662" s="2">
        <v>-999</v>
      </c>
      <c r="BG2662" s="2">
        <v>-999</v>
      </c>
      <c r="BH2662" s="2">
        <v>-999</v>
      </c>
      <c r="BI2662">
        <v>0</v>
      </c>
      <c r="BJ2662">
        <v>0.37606949416296803</v>
      </c>
      <c r="BK2662">
        <v>0.37606949416296803</v>
      </c>
      <c r="BL2662">
        <v>-999</v>
      </c>
      <c r="BM2662">
        <v>26.281060657475425</v>
      </c>
      <c r="BN2662">
        <f t="shared" si="264"/>
        <v>-999</v>
      </c>
      <c r="BO2662" t="s">
        <v>3748</v>
      </c>
      <c r="BP2662" t="s">
        <v>3748</v>
      </c>
      <c r="BQ2662">
        <v>0.15004545524448321</v>
      </c>
      <c r="BR2662">
        <v>5.3571428571428568E-2</v>
      </c>
      <c r="BS2662">
        <v>6.8965517241379309E-2</v>
      </c>
      <c r="BT2662">
        <v>0.16666666666666666</v>
      </c>
      <c r="BU2662" t="s">
        <v>3748</v>
      </c>
      <c r="BY2662">
        <f t="shared" si="265"/>
        <v>-999</v>
      </c>
      <c r="CA2662">
        <f t="shared" si="266"/>
        <v>-999</v>
      </c>
    </row>
    <row r="2663" spans="1:82" x14ac:dyDescent="0.3">
      <c r="A2663">
        <v>0</v>
      </c>
      <c r="B2663" t="s">
        <v>1532</v>
      </c>
      <c r="C2663" t="s">
        <v>392</v>
      </c>
      <c r="D2663">
        <v>48335</v>
      </c>
      <c r="E2663" s="2">
        <f>BO2663</f>
        <v>0.35536846173838454</v>
      </c>
      <c r="F2663" s="2" t="s">
        <v>1934</v>
      </c>
      <c r="G2663" s="3">
        <v>591</v>
      </c>
      <c r="H2663" s="1">
        <v>0.37483361976841784</v>
      </c>
      <c r="I2663" s="1">
        <f t="shared" si="267"/>
        <v>-0.92665776254503029</v>
      </c>
      <c r="J2663" s="1">
        <v>2.62725281713</v>
      </c>
      <c r="K2663" s="1">
        <v>-23.898603935600001</v>
      </c>
      <c r="L2663" s="2">
        <v>0.12864620181000003</v>
      </c>
      <c r="M2663" s="2">
        <v>-1.5072900617595509E-4</v>
      </c>
      <c r="N2663" s="7">
        <v>0</v>
      </c>
      <c r="O2663" s="2">
        <v>2.0461177782446962E-2</v>
      </c>
      <c r="P2663" s="3">
        <v>12730.733590735999</v>
      </c>
      <c r="Q2663" s="3">
        <v>450.82358536140805</v>
      </c>
      <c r="R2663" s="3">
        <v>23269.566381857643</v>
      </c>
      <c r="S2663" s="3">
        <v>33.662735388022774</v>
      </c>
      <c r="T2663" s="3">
        <v>6961.1880661922569</v>
      </c>
      <c r="V2663">
        <v>48335</v>
      </c>
      <c r="W2663" s="2">
        <v>0.31287813434451023</v>
      </c>
      <c r="X2663" s="2">
        <v>1.0055547766835636E-2</v>
      </c>
      <c r="Y2663" s="2">
        <v>5.8172324287308133E-2</v>
      </c>
      <c r="Z2663" s="2">
        <v>0.74922778078517527</v>
      </c>
      <c r="AA2663" s="2">
        <v>6.8883795301629441E-2</v>
      </c>
      <c r="AB2663" s="2">
        <v>0.31754724601390011</v>
      </c>
      <c r="AC2663" s="2">
        <v>-1.5072900617595509E-4</v>
      </c>
      <c r="AD2663" s="2">
        <v>0</v>
      </c>
      <c r="AE2663" s="2">
        <v>2.0461177782446962E-2</v>
      </c>
      <c r="AF2663">
        <v>33069.973979872149</v>
      </c>
      <c r="AG2663">
        <v>47.844260353263714</v>
      </c>
      <c r="AH2663">
        <v>8992.1806886255217</v>
      </c>
      <c r="AI2663">
        <v>936.5285983368542</v>
      </c>
      <c r="AJ2663">
        <v>0.37339438938976127</v>
      </c>
      <c r="AK2663">
        <v>56339.540361729792</v>
      </c>
      <c r="AL2663">
        <v>81.506995741286488</v>
      </c>
      <c r="AM2663">
        <v>15318.987642008391</v>
      </c>
      <c r="AN2663">
        <v>1570.9097111462434</v>
      </c>
      <c r="AO2663">
        <v>0.63549930722318282</v>
      </c>
      <c r="AP2663">
        <v>23269.566381857643</v>
      </c>
      <c r="AQ2663">
        <v>33.662735388022774</v>
      </c>
      <c r="AR2663">
        <v>6326.8069533828693</v>
      </c>
      <c r="AS2663">
        <v>634.38111280938915</v>
      </c>
      <c r="AT2663">
        <v>0.26210491783342155</v>
      </c>
      <c r="AU2663" s="3">
        <v>2392614.0710429237</v>
      </c>
      <c r="AV2663" s="3">
        <v>84727.784632823023</v>
      </c>
      <c r="AW2663">
        <v>11783.115905199</v>
      </c>
      <c r="AX2663">
        <v>2214518.8032231</v>
      </c>
      <c r="AY2663">
        <v>417.26633593027196</v>
      </c>
      <c r="AZ2663">
        <v>78421.035174735312</v>
      </c>
      <c r="BA2663">
        <v>24513.849495934999</v>
      </c>
      <c r="BB2663">
        <v>4607132.8742660237</v>
      </c>
      <c r="BC2663">
        <v>868.08992129167996</v>
      </c>
      <c r="BD2663">
        <v>163148.81980755832</v>
      </c>
      <c r="BE2663">
        <v>12730.733590735999</v>
      </c>
      <c r="BF2663">
        <v>2392614.0710429237</v>
      </c>
      <c r="BG2663">
        <v>450.82358536140805</v>
      </c>
      <c r="BH2663">
        <v>84727.784632823023</v>
      </c>
      <c r="BI2663">
        <v>0.28822598556252249</v>
      </c>
      <c r="BJ2663">
        <v>0.66305960533094033</v>
      </c>
      <c r="BK2663">
        <v>0.37483361976841784</v>
      </c>
      <c r="BL2663">
        <v>22.410377591458495</v>
      </c>
      <c r="BM2663">
        <v>21.483719828913465</v>
      </c>
      <c r="BN2663">
        <f t="shared" si="264"/>
        <v>-0.92665776254503029</v>
      </c>
      <c r="BO2663">
        <v>0.35536846173838454</v>
      </c>
      <c r="BP2663">
        <v>1.2403459746569974E-3</v>
      </c>
      <c r="BQ2663">
        <v>7.6607051141078672E-2</v>
      </c>
      <c r="BR2663">
        <v>0.10714285714285714</v>
      </c>
      <c r="BS2663">
        <v>0.17241379310344829</v>
      </c>
      <c r="BT2663">
        <v>0.1111111111111111</v>
      </c>
      <c r="BU2663">
        <v>2.6537442924826245E-2</v>
      </c>
      <c r="BV2663">
        <v>0.74922778078517527</v>
      </c>
      <c r="BW2663">
        <v>7.1456219192561662E-2</v>
      </c>
      <c r="BX2663">
        <v>0.31754724601390011</v>
      </c>
      <c r="BY2663">
        <f t="shared" si="265"/>
        <v>5.2498831112096724E-2</v>
      </c>
      <c r="BZ2663">
        <v>0</v>
      </c>
      <c r="CA2663">
        <f t="shared" si="266"/>
        <v>1.6795127349353345E-2</v>
      </c>
      <c r="CC2663">
        <v>5.2498831112096724E-2</v>
      </c>
      <c r="CD2663">
        <v>1.6795127349353345E-2</v>
      </c>
    </row>
    <row r="2664" spans="1:82" x14ac:dyDescent="0.3">
      <c r="A2664">
        <v>0</v>
      </c>
      <c r="B2664" t="s">
        <v>1532</v>
      </c>
      <c r="C2664" t="s">
        <v>1635</v>
      </c>
      <c r="D2664">
        <v>48337</v>
      </c>
      <c r="E2664" s="2">
        <f>BO2664</f>
        <v>0.43157489156162199</v>
      </c>
      <c r="F2664" s="2" t="s">
        <v>1936</v>
      </c>
      <c r="G2664" s="3">
        <v>2396</v>
      </c>
      <c r="H2664" s="1">
        <v>0.37707828427612289</v>
      </c>
      <c r="I2664" s="1">
        <f t="shared" si="267"/>
        <v>-5.3089217583147743</v>
      </c>
      <c r="J2664" s="1">
        <v>2.7198173421199998</v>
      </c>
      <c r="K2664" s="1">
        <v>30.071624773900002</v>
      </c>
      <c r="L2664" s="2">
        <v>0.18108069465099996</v>
      </c>
      <c r="M2664" s="2">
        <v>1.237418317274325E-4</v>
      </c>
      <c r="N2664" s="7">
        <v>0</v>
      </c>
      <c r="O2664" s="2">
        <v>1.944204120139275E-2</v>
      </c>
      <c r="P2664" s="3">
        <v>-184.662208558999</v>
      </c>
      <c r="Q2664" s="3">
        <v>-6.5392994323518874</v>
      </c>
      <c r="R2664" s="3">
        <v>-32686.641008367311</v>
      </c>
      <c r="S2664" s="3">
        <v>-47.284156618214283</v>
      </c>
      <c r="T2664" s="3">
        <v>-10110.204556692741</v>
      </c>
      <c r="V2664">
        <v>48337</v>
      </c>
      <c r="W2664" s="2">
        <v>0.39652610635264646</v>
      </c>
      <c r="X2664" s="2">
        <v>1.0115764700395904E-2</v>
      </c>
      <c r="Y2664" s="2">
        <v>0.21252798702266212</v>
      </c>
      <c r="Z2664" s="2">
        <v>0.77562490297513309</v>
      </c>
      <c r="AA2664" s="2">
        <v>8.6676512606958286E-2</v>
      </c>
      <c r="AB2664" s="2">
        <v>0.4469753096763347</v>
      </c>
      <c r="AC2664" s="2">
        <v>1.237418317274325E-4</v>
      </c>
      <c r="AD2664" s="2">
        <v>0</v>
      </c>
      <c r="AE2664" s="2">
        <v>1.944204120139275E-2</v>
      </c>
      <c r="AF2664">
        <v>148399.2742240511</v>
      </c>
      <c r="AG2664">
        <v>214.69792879726216</v>
      </c>
      <c r="AH2664">
        <v>40351.811376407684</v>
      </c>
      <c r="AI2664">
        <v>5876.3006301324267</v>
      </c>
      <c r="AJ2664">
        <v>1.6755920518764225</v>
      </c>
      <c r="AK2664">
        <v>115712.63321568379</v>
      </c>
      <c r="AL2664">
        <v>167.4137721790479</v>
      </c>
      <c r="AM2664">
        <v>31464.900451652495</v>
      </c>
      <c r="AN2664">
        <v>4653.0069981948818</v>
      </c>
      <c r="AO2664">
        <v>1.3078161282379319</v>
      </c>
      <c r="AP2664">
        <v>-32686.641008367311</v>
      </c>
      <c r="AQ2664">
        <v>-47.284156618214269</v>
      </c>
      <c r="AR2664">
        <v>-8886.9109247551896</v>
      </c>
      <c r="AS2664">
        <v>-1223.2936319375449</v>
      </c>
      <c r="AT2664">
        <v>-0.36777592363849054</v>
      </c>
      <c r="AU2664" s="3">
        <v>-34705.415476578273</v>
      </c>
      <c r="AV2664" s="3">
        <v>-1228.9959353162137</v>
      </c>
      <c r="AW2664">
        <v>25434.844185383005</v>
      </c>
      <c r="AX2664">
        <v>4780224.616200882</v>
      </c>
      <c r="AY2664">
        <v>900.70439123062397</v>
      </c>
      <c r="AZ2664">
        <v>169278.38328788348</v>
      </c>
      <c r="BA2664">
        <v>25250.181976824006</v>
      </c>
      <c r="BB2664">
        <v>4745519.2007243037</v>
      </c>
      <c r="BC2664">
        <v>894.1650917982721</v>
      </c>
      <c r="BD2664">
        <v>168049.38735256725</v>
      </c>
      <c r="BE2664">
        <v>-184.662208558999</v>
      </c>
      <c r="BF2664">
        <v>-34705.415476578273</v>
      </c>
      <c r="BG2664">
        <v>-6.5392994323518874</v>
      </c>
      <c r="BH2664">
        <v>-1228.9959353162137</v>
      </c>
      <c r="BI2664">
        <v>0.64752198034176001</v>
      </c>
      <c r="BJ2664">
        <v>1.0246002646178829</v>
      </c>
      <c r="BK2664">
        <v>0.37707828427612289</v>
      </c>
      <c r="BL2664">
        <v>21.019357385288153</v>
      </c>
      <c r="BM2664">
        <v>15.710435626973378</v>
      </c>
      <c r="BN2664">
        <f t="shared" si="264"/>
        <v>-5.3089217583147743</v>
      </c>
      <c r="BO2664">
        <v>0.43157489156162199</v>
      </c>
      <c r="BP2664">
        <v>3.3840869379594455E-3</v>
      </c>
      <c r="BQ2664">
        <v>0.10693463673092153</v>
      </c>
      <c r="BR2664">
        <v>0.19642857142857142</v>
      </c>
      <c r="BS2664">
        <v>0.17241379310344829</v>
      </c>
      <c r="BT2664">
        <v>0.1111111111111111</v>
      </c>
      <c r="BU2664">
        <v>0.1520358581648425</v>
      </c>
      <c r="BV2664">
        <v>0.77562490297513309</v>
      </c>
      <c r="BW2664">
        <v>8.9913394820496151E-2</v>
      </c>
      <c r="BX2664">
        <v>0.4469753096763347</v>
      </c>
      <c r="BY2664">
        <f t="shared" si="265"/>
        <v>1.5481810373184907E-2</v>
      </c>
      <c r="BZ2664">
        <v>0</v>
      </c>
      <c r="CA2664">
        <f t="shared" si="266"/>
        <v>1.1172225849531026E-2</v>
      </c>
      <c r="CC2664">
        <v>1.5481810373184907E-2</v>
      </c>
      <c r="CD2664">
        <v>1.1172225849531026E-2</v>
      </c>
    </row>
    <row r="2665" spans="1:82" x14ac:dyDescent="0.3">
      <c r="A2665">
        <v>0</v>
      </c>
      <c r="B2665" t="s">
        <v>1532</v>
      </c>
      <c r="C2665" t="s">
        <v>55</v>
      </c>
      <c r="D2665">
        <v>48339</v>
      </c>
      <c r="E2665" s="2">
        <f>BO2665</f>
        <v>0.5463347505078362</v>
      </c>
      <c r="F2665" s="2" t="s">
        <v>1937</v>
      </c>
      <c r="G2665" s="3">
        <v>470998</v>
      </c>
      <c r="H2665" s="1">
        <v>33.291026844957329</v>
      </c>
      <c r="I2665" s="1">
        <f t="shared" si="267"/>
        <v>-5.0420149431906651</v>
      </c>
      <c r="J2665" s="1">
        <v>2.5984106711399999</v>
      </c>
      <c r="K2665" s="1">
        <v>-56.528030541100001</v>
      </c>
      <c r="L2665" s="2">
        <v>0.20304232095200003</v>
      </c>
      <c r="M2665" s="2">
        <v>-6.1383469180021556E-2</v>
      </c>
      <c r="N2665" s="7">
        <v>0</v>
      </c>
      <c r="O2665" s="2">
        <v>6.3990995218870916E-2</v>
      </c>
      <c r="P2665" s="3">
        <v>4086274.665109999</v>
      </c>
      <c r="Q2665" s="3">
        <v>144704.07240608</v>
      </c>
      <c r="R2665" s="3">
        <v>17794285.55268782</v>
      </c>
      <c r="S2665" s="3">
        <v>25737.136054821261</v>
      </c>
      <c r="T2665" s="3">
        <v>5405336.9830789613</v>
      </c>
      <c r="V2665">
        <v>48339</v>
      </c>
      <c r="W2665" s="2">
        <v>0.58502687870370873</v>
      </c>
      <c r="X2665" s="2">
        <v>0.89308827434769389</v>
      </c>
      <c r="Y2665" s="2">
        <v>-1.1783582798957729E-2</v>
      </c>
      <c r="Z2665" s="2">
        <v>0.74100271127824602</v>
      </c>
      <c r="AA2665" s="2">
        <v>0.16293275101299887</v>
      </c>
      <c r="AB2665" s="2">
        <v>0.5011848693193689</v>
      </c>
      <c r="AC2665" s="2">
        <v>-6.1383469180021556E-2</v>
      </c>
      <c r="AD2665" s="2">
        <v>0</v>
      </c>
      <c r="AE2665" s="2">
        <v>6.3990995218870916E-2</v>
      </c>
      <c r="AF2665">
        <v>14494055.79433649</v>
      </c>
      <c r="AG2665">
        <v>20963.615636387083</v>
      </c>
      <c r="AH2665">
        <v>3940046.6910223374</v>
      </c>
      <c r="AI2665">
        <v>460810.73848161282</v>
      </c>
      <c r="AJ2665">
        <v>162.30029537740401</v>
      </c>
      <c r="AK2665">
        <v>32288341.34702431</v>
      </c>
      <c r="AL2665">
        <v>46700.751691208352</v>
      </c>
      <c r="AM2665">
        <v>8777261.773957653</v>
      </c>
      <c r="AN2665">
        <v>1028932.638625259</v>
      </c>
      <c r="AO2665">
        <v>361.60281530421651</v>
      </c>
      <c r="AP2665">
        <v>17794285.55268782</v>
      </c>
      <c r="AQ2665">
        <v>25737.136054821269</v>
      </c>
      <c r="AR2665">
        <v>4837215.0829353156</v>
      </c>
      <c r="AS2665">
        <v>568121.90014364617</v>
      </c>
      <c r="AT2665">
        <v>199.30251992681249</v>
      </c>
      <c r="AU2665" s="3">
        <v>767974460.56077325</v>
      </c>
      <c r="AV2665" s="3">
        <v>27195683.367998675</v>
      </c>
      <c r="AW2665">
        <v>2799384.6138264001</v>
      </c>
      <c r="AX2665">
        <v>526116344.32253361</v>
      </c>
      <c r="AY2665">
        <v>99132.434075059209</v>
      </c>
      <c r="AZ2665">
        <v>18630949.660066627</v>
      </c>
      <c r="BA2665">
        <v>6885659.2789363991</v>
      </c>
      <c r="BB2665">
        <v>1294090804.8833067</v>
      </c>
      <c r="BC2665">
        <v>243836.50648113922</v>
      </c>
      <c r="BD2665">
        <v>45826633.028065301</v>
      </c>
      <c r="BE2665">
        <v>4086274.665109999</v>
      </c>
      <c r="BF2665">
        <v>767974460.56077325</v>
      </c>
      <c r="BG2665">
        <v>144704.07240608</v>
      </c>
      <c r="BH2665">
        <v>27195683.367998675</v>
      </c>
      <c r="BI2665">
        <v>23.103670477583822</v>
      </c>
      <c r="BJ2665">
        <v>56.394697322541148</v>
      </c>
      <c r="BK2665">
        <v>33.291026844957329</v>
      </c>
      <c r="BL2665">
        <v>56.491108028415887</v>
      </c>
      <c r="BM2665">
        <v>51.449093085225222</v>
      </c>
      <c r="BN2665">
        <f t="shared" si="264"/>
        <v>-5.0420149431906651</v>
      </c>
      <c r="BO2665">
        <v>0.5463347505078362</v>
      </c>
      <c r="BP2665">
        <v>0.15285182673943917</v>
      </c>
      <c r="BQ2665">
        <v>0.44424260704803226</v>
      </c>
      <c r="BR2665">
        <v>0.19047619047619047</v>
      </c>
      <c r="BS2665">
        <v>0.10344827586206896</v>
      </c>
      <c r="BT2665">
        <v>0.22222222222222221</v>
      </c>
      <c r="BU2665">
        <v>0.14439223323782527</v>
      </c>
      <c r="BV2665">
        <v>0.74100271127824602</v>
      </c>
      <c r="BW2665">
        <v>0.16901737656950092</v>
      </c>
      <c r="BX2665">
        <v>0.5011848693193689</v>
      </c>
      <c r="BY2665">
        <f t="shared" si="265"/>
        <v>9.7584887606372808E-2</v>
      </c>
      <c r="BZ2665">
        <v>0</v>
      </c>
      <c r="CA2665">
        <f t="shared" si="266"/>
        <v>3.1877269564139096E-2</v>
      </c>
      <c r="CC2665">
        <v>9.7584887606372808E-2</v>
      </c>
      <c r="CD2665">
        <v>3.1877269564139096E-2</v>
      </c>
    </row>
    <row r="2666" spans="1:82" x14ac:dyDescent="0.3">
      <c r="A2666">
        <v>0</v>
      </c>
      <c r="B2666" t="s">
        <v>1532</v>
      </c>
      <c r="C2666" t="s">
        <v>1249</v>
      </c>
      <c r="D2666">
        <v>48341</v>
      </c>
      <c r="E2666" s="2">
        <f>BO2666</f>
        <v>0.37463727552917775</v>
      </c>
      <c r="F2666" s="2" t="s">
        <v>1935</v>
      </c>
      <c r="G2666" s="3">
        <v>6018</v>
      </c>
      <c r="H2666" s="1">
        <v>0.56689066961296741</v>
      </c>
      <c r="I2666" s="1">
        <f t="shared" si="267"/>
        <v>-6.4971059180415853</v>
      </c>
      <c r="J2666" s="1">
        <v>2.9024901449499998</v>
      </c>
      <c r="K2666" s="1">
        <v>-26.1332345858</v>
      </c>
      <c r="L2666" s="2">
        <v>8.5077897980000039E-2</v>
      </c>
      <c r="M2666" s="2">
        <v>-3.3933538735295011E-5</v>
      </c>
      <c r="N2666" s="7">
        <v>0</v>
      </c>
      <c r="O2666" s="2">
        <v>7.8883416241158234E-3</v>
      </c>
      <c r="P2666" s="3">
        <v>-11190.274874726001</v>
      </c>
      <c r="Q2666" s="3">
        <v>-396.27251676012804</v>
      </c>
      <c r="R2666" s="3">
        <v>-154139.35988494661</v>
      </c>
      <c r="S2666" s="3">
        <v>-223.00591536052235</v>
      </c>
      <c r="T2666" s="3">
        <v>-31938.651283740721</v>
      </c>
      <c r="V2666">
        <v>48341</v>
      </c>
      <c r="W2666" s="2">
        <v>0.36374999750878978</v>
      </c>
      <c r="X2666" s="2">
        <v>1.5207803959496722E-2</v>
      </c>
      <c r="Y2666" s="2">
        <v>0.2871333749216135</v>
      </c>
      <c r="Z2666" s="2">
        <v>0.82771868617778577</v>
      </c>
      <c r="AA2666" s="2">
        <v>7.5324750626799122E-2</v>
      </c>
      <c r="AB2666" s="2">
        <v>0.21000427389299356</v>
      </c>
      <c r="AC2666" s="2">
        <v>-3.3933538735295011E-5</v>
      </c>
      <c r="AD2666" s="2">
        <v>0</v>
      </c>
      <c r="AE2666" s="2">
        <v>7.8883416241158234E-3</v>
      </c>
      <c r="AF2666">
        <v>229932.04062517558</v>
      </c>
      <c r="AG2666">
        <v>332.66127107902878</v>
      </c>
      <c r="AH2666">
        <v>62522.656543616227</v>
      </c>
      <c r="AI2666">
        <v>-14877.866310144913</v>
      </c>
      <c r="AJ2666">
        <v>2.5973829973984439</v>
      </c>
      <c r="AK2666">
        <v>75792.680740228985</v>
      </c>
      <c r="AL2666">
        <v>109.65535571850644</v>
      </c>
      <c r="AM2666">
        <v>20609.384800094467</v>
      </c>
      <c r="AN2666">
        <v>-4903.2458503638745</v>
      </c>
      <c r="AO2666">
        <v>0.85616743378814775</v>
      </c>
      <c r="AP2666">
        <v>-154139.35988494661</v>
      </c>
      <c r="AQ2666">
        <v>-223.00591536052235</v>
      </c>
      <c r="AR2666">
        <v>-41913.271743521764</v>
      </c>
      <c r="AS2666">
        <v>9974.6204597810392</v>
      </c>
      <c r="AT2666">
        <v>-1.7412155636102962</v>
      </c>
      <c r="AU2666" s="3">
        <v>-2103100.2599560046</v>
      </c>
      <c r="AV2666" s="3">
        <v>-74475.456799898457</v>
      </c>
      <c r="AW2666">
        <v>17052.126616863003</v>
      </c>
      <c r="AX2666">
        <v>3204776.6763732326</v>
      </c>
      <c r="AY2666">
        <v>603.85372175606392</v>
      </c>
      <c r="AZ2666">
        <v>113488.26846683465</v>
      </c>
      <c r="BA2666">
        <v>5861.8517421370016</v>
      </c>
      <c r="BB2666">
        <v>1101676.4164172281</v>
      </c>
      <c r="BC2666">
        <v>207.58120499593588</v>
      </c>
      <c r="BD2666">
        <v>39012.811666936192</v>
      </c>
      <c r="BE2666">
        <v>-11190.274874726001</v>
      </c>
      <c r="BF2666">
        <v>-2103100.2599560046</v>
      </c>
      <c r="BG2666">
        <v>-396.27251676012804</v>
      </c>
      <c r="BH2666">
        <v>-74475.456799898457</v>
      </c>
      <c r="BI2666">
        <v>0.71857577593577204</v>
      </c>
      <c r="BJ2666">
        <v>1.2854664455487395</v>
      </c>
      <c r="BK2666">
        <v>0.56689066961296741</v>
      </c>
      <c r="BL2666">
        <v>13.098480079619122</v>
      </c>
      <c r="BM2666">
        <v>6.601374161577537</v>
      </c>
      <c r="BN2666">
        <f t="shared" si="264"/>
        <v>-6.4971059180415853</v>
      </c>
      <c r="BO2666">
        <v>0.37463727552917775</v>
      </c>
      <c r="BP2666">
        <v>3.2599758684347243E-3</v>
      </c>
      <c r="BQ2666">
        <v>1.669496314120443E-2</v>
      </c>
      <c r="BR2666">
        <v>0.18128654970760236</v>
      </c>
      <c r="BS2666">
        <v>0.17241379310344829</v>
      </c>
      <c r="BT2666">
        <v>0.1111111111111111</v>
      </c>
      <c r="BU2666">
        <v>0.1860628426648516</v>
      </c>
      <c r="BV2666">
        <v>0.82771868617778577</v>
      </c>
      <c r="BW2666">
        <v>7.8137708119086227E-2</v>
      </c>
      <c r="BX2666">
        <v>0.21000427389299356</v>
      </c>
      <c r="BY2666">
        <f t="shared" si="265"/>
        <v>4.0009803758230258E-3</v>
      </c>
      <c r="BZ2666">
        <v>0</v>
      </c>
      <c r="CA2666">
        <f t="shared" si="266"/>
        <v>9.1689285506244798E-3</v>
      </c>
      <c r="CC2666">
        <v>4.0009803758230258E-3</v>
      </c>
      <c r="CD2666">
        <v>9.1689285506244798E-3</v>
      </c>
    </row>
    <row r="2667" spans="1:82" x14ac:dyDescent="0.3">
      <c r="A2667">
        <v>0</v>
      </c>
      <c r="B2667" t="s">
        <v>1532</v>
      </c>
      <c r="C2667" t="s">
        <v>643</v>
      </c>
      <c r="D2667">
        <v>48343</v>
      </c>
      <c r="E2667" s="2">
        <f>BO2667</f>
        <v>0.55156383193087788</v>
      </c>
      <c r="F2667" s="2" t="s">
        <v>1937</v>
      </c>
      <c r="G2667" s="3">
        <v>320</v>
      </c>
      <c r="H2667" s="1">
        <v>1.6118078878446196</v>
      </c>
      <c r="I2667" s="1">
        <f t="shared" si="267"/>
        <v>-10.979405593279616</v>
      </c>
      <c r="J2667" s="1">
        <v>2.5284582057499998</v>
      </c>
      <c r="K2667" s="1">
        <v>112.04678180400001</v>
      </c>
      <c r="L2667" s="2">
        <v>0.19652950956399995</v>
      </c>
      <c r="M2667" s="2">
        <v>3.3060094986426478E-4</v>
      </c>
      <c r="N2667" s="7">
        <v>0</v>
      </c>
      <c r="O2667" s="2">
        <v>0.1147518225915848</v>
      </c>
      <c r="P2667" s="3">
        <v>34849.596985807002</v>
      </c>
      <c r="Q2667" s="3">
        <v>1234.101723169696</v>
      </c>
      <c r="R2667" s="3">
        <v>156962.49486464899</v>
      </c>
      <c r="S2667" s="3">
        <v>227.06229037027234</v>
      </c>
      <c r="T2667" s="3">
        <v>50179.66112799503</v>
      </c>
      <c r="V2667">
        <v>48343</v>
      </c>
      <c r="W2667" s="2">
        <v>0.47907149168895463</v>
      </c>
      <c r="X2667" s="2">
        <v>4.3239481072155486E-2</v>
      </c>
      <c r="Y2667" s="2">
        <v>0.18702017415430691</v>
      </c>
      <c r="Z2667" s="2">
        <v>0.72105399143564852</v>
      </c>
      <c r="AA2667" s="2">
        <v>0.32295642050018769</v>
      </c>
      <c r="AB2667" s="2">
        <v>0.4851087995173094</v>
      </c>
      <c r="AC2667" s="2">
        <v>3.3060094986426478E-4</v>
      </c>
      <c r="AD2667" s="2">
        <v>0</v>
      </c>
      <c r="AE2667" s="2">
        <v>0.1147518225915848</v>
      </c>
      <c r="AF2667">
        <v>218097.06312082257</v>
      </c>
      <c r="AG2667">
        <v>315.50192227268769</v>
      </c>
      <c r="AH2667">
        <v>59297.610031736258</v>
      </c>
      <c r="AI2667">
        <v>10463.409716088041</v>
      </c>
      <c r="AJ2667">
        <v>2.4550961860819966</v>
      </c>
      <c r="AK2667">
        <v>375059.55798547156</v>
      </c>
      <c r="AL2667">
        <v>542.56421264296</v>
      </c>
      <c r="AM2667">
        <v>101973.26490667596</v>
      </c>
      <c r="AN2667">
        <v>17967.415969143363</v>
      </c>
      <c r="AO2667">
        <v>4.2216310994404918</v>
      </c>
      <c r="AP2667">
        <v>156962.49486464899</v>
      </c>
      <c r="AQ2667">
        <v>227.06229037027231</v>
      </c>
      <c r="AR2667">
        <v>42675.654874939704</v>
      </c>
      <c r="AS2667">
        <v>7504.0062530553223</v>
      </c>
      <c r="AT2667">
        <v>1.7665349133584951</v>
      </c>
      <c r="AU2667" s="3">
        <v>6549633.2575125676</v>
      </c>
      <c r="AV2667" s="3">
        <v>231937.07785251268</v>
      </c>
      <c r="AW2667">
        <v>32023.134211405002</v>
      </c>
      <c r="AX2667">
        <v>6018427.8436914561</v>
      </c>
      <c r="AY2667">
        <v>1134.0103912158399</v>
      </c>
      <c r="AZ2667">
        <v>213125.91292510496</v>
      </c>
      <c r="BA2667">
        <v>66872.731197212008</v>
      </c>
      <c r="BB2667">
        <v>12568061.101204025</v>
      </c>
      <c r="BC2667">
        <v>2368.1121143855362</v>
      </c>
      <c r="BD2667">
        <v>445062.99077761767</v>
      </c>
      <c r="BE2667">
        <v>34849.596985807002</v>
      </c>
      <c r="BF2667">
        <v>6549633.2575125676</v>
      </c>
      <c r="BG2667">
        <v>1234.101723169696</v>
      </c>
      <c r="BH2667">
        <v>231937.07785251268</v>
      </c>
      <c r="BI2667">
        <v>1.1553216525089056</v>
      </c>
      <c r="BJ2667">
        <v>2.7671295403535252</v>
      </c>
      <c r="BK2667">
        <v>1.6118078878446196</v>
      </c>
      <c r="BL2667">
        <v>53.795511174148452</v>
      </c>
      <c r="BM2667">
        <v>42.816105580868836</v>
      </c>
      <c r="BN2667">
        <f t="shared" si="264"/>
        <v>-10.979405593279616</v>
      </c>
      <c r="BO2667">
        <v>0.55156383193087788</v>
      </c>
      <c r="BP2667">
        <v>7.7166627321056591E-3</v>
      </c>
      <c r="BQ2667">
        <v>0.19631294125692605</v>
      </c>
      <c r="BR2667">
        <v>0.10714285714285714</v>
      </c>
      <c r="BS2667">
        <v>0.20689655172413793</v>
      </c>
      <c r="BT2667">
        <v>0.22222222222222221</v>
      </c>
      <c r="BU2667">
        <v>0.31442606003747486</v>
      </c>
      <c r="BV2667">
        <v>0.72105399143564852</v>
      </c>
      <c r="BW2667">
        <v>0.33501703371388764</v>
      </c>
      <c r="BX2667">
        <v>0.4851087995173094</v>
      </c>
      <c r="BY2667">
        <f t="shared" si="265"/>
        <v>2.4773670422658992E-2</v>
      </c>
      <c r="BZ2667">
        <v>0</v>
      </c>
      <c r="CA2667">
        <f t="shared" si="266"/>
        <v>5.834637826591299E-2</v>
      </c>
      <c r="CC2667">
        <v>2.4773670422658992E-2</v>
      </c>
      <c r="CD2667">
        <v>5.834637826591299E-2</v>
      </c>
    </row>
    <row r="2668" spans="1:82" x14ac:dyDescent="0.3">
      <c r="A2668">
        <v>1</v>
      </c>
      <c r="B2668" t="s">
        <v>1532</v>
      </c>
      <c r="C2668" t="s">
        <v>1636</v>
      </c>
      <c r="D2668">
        <v>48345</v>
      </c>
      <c r="E2668" s="2">
        <v>0</v>
      </c>
      <c r="F2668" s="2" t="s">
        <v>1954</v>
      </c>
      <c r="G2668" s="3">
        <v>-999</v>
      </c>
      <c r="H2668" s="1">
        <v>0.37525332037317666</v>
      </c>
      <c r="I2668" s="1">
        <f t="shared" si="267"/>
        <v>-999</v>
      </c>
      <c r="J2668" s="1">
        <v>-999</v>
      </c>
      <c r="K2668" s="1">
        <v>-999</v>
      </c>
      <c r="L2668" s="2">
        <v>-999</v>
      </c>
      <c r="M2668" s="2">
        <v>-999</v>
      </c>
      <c r="N2668" s="7">
        <v>-999</v>
      </c>
      <c r="O2668" s="2">
        <v>-999</v>
      </c>
      <c r="P2668" s="3">
        <v>-999</v>
      </c>
      <c r="Q2668" s="3">
        <v>-999</v>
      </c>
      <c r="R2668" s="3">
        <v>-999</v>
      </c>
      <c r="S2668" s="3">
        <v>-999</v>
      </c>
      <c r="T2668" s="3">
        <v>-999</v>
      </c>
      <c r="V2668">
        <v>48345</v>
      </c>
      <c r="W2668" s="2">
        <v>-999</v>
      </c>
      <c r="X2668" s="2">
        <v>1.0066806947593035E-2</v>
      </c>
      <c r="Y2668" s="2">
        <v>-999</v>
      </c>
      <c r="Z2668" s="2">
        <v>-999</v>
      </c>
      <c r="AA2668" s="2">
        <v>-999</v>
      </c>
      <c r="AB2668" s="2">
        <v>-999</v>
      </c>
      <c r="AC2668" s="2">
        <v>-999</v>
      </c>
      <c r="AD2668" s="2">
        <v>-999</v>
      </c>
      <c r="AE2668" s="2">
        <v>-999</v>
      </c>
      <c r="AF2668" s="2">
        <v>-999</v>
      </c>
      <c r="AG2668" s="2">
        <v>-999</v>
      </c>
      <c r="AH2668" s="2">
        <v>-999</v>
      </c>
      <c r="AI2668" s="2">
        <v>-999</v>
      </c>
      <c r="AJ2668" s="2">
        <v>-999</v>
      </c>
      <c r="AK2668" s="2">
        <v>-999</v>
      </c>
      <c r="AL2668" s="2">
        <v>-999</v>
      </c>
      <c r="AM2668" s="2">
        <v>-999</v>
      </c>
      <c r="AN2668" s="2">
        <v>-999</v>
      </c>
      <c r="AO2668" s="2">
        <v>-999</v>
      </c>
      <c r="AP2668" s="2">
        <v>-999</v>
      </c>
      <c r="AQ2668" s="2">
        <v>-999</v>
      </c>
      <c r="AR2668" s="2">
        <v>-999</v>
      </c>
      <c r="AS2668" s="2">
        <v>-999</v>
      </c>
      <c r="AT2668" s="2">
        <v>-999</v>
      </c>
      <c r="AU2668" s="2">
        <v>-999</v>
      </c>
      <c r="AV2668" s="2">
        <v>-999</v>
      </c>
      <c r="AW2668" s="2">
        <v>-999</v>
      </c>
      <c r="AX2668" s="2">
        <v>-999</v>
      </c>
      <c r="AY2668" s="2">
        <v>-999</v>
      </c>
      <c r="AZ2668" s="2">
        <v>-999</v>
      </c>
      <c r="BA2668" s="2">
        <v>-999</v>
      </c>
      <c r="BB2668" s="2">
        <v>-999</v>
      </c>
      <c r="BC2668" s="2">
        <v>-999</v>
      </c>
      <c r="BD2668" s="2">
        <v>-999</v>
      </c>
      <c r="BE2668" s="2">
        <v>-999</v>
      </c>
      <c r="BF2668" s="2">
        <v>-999</v>
      </c>
      <c r="BG2668" s="2">
        <v>-999</v>
      </c>
      <c r="BH2668" s="2">
        <v>-999</v>
      </c>
      <c r="BI2668">
        <v>0</v>
      </c>
      <c r="BJ2668">
        <v>0.37525332037317666</v>
      </c>
      <c r="BK2668">
        <v>0.37525332037317666</v>
      </c>
      <c r="BL2668">
        <v>-999</v>
      </c>
      <c r="BM2668">
        <v>5.9417547495762983</v>
      </c>
      <c r="BN2668">
        <f t="shared" si="264"/>
        <v>-999</v>
      </c>
      <c r="BO2668" t="s">
        <v>3748</v>
      </c>
      <c r="BP2668" t="s">
        <v>3748</v>
      </c>
      <c r="BQ2668">
        <v>4.7300662888389959E-2</v>
      </c>
      <c r="BR2668">
        <v>7.0652173913043473E-2</v>
      </c>
      <c r="BS2668">
        <v>6.8965517241379309E-2</v>
      </c>
      <c r="BT2668">
        <v>0.1111111111111111</v>
      </c>
      <c r="BU2668" t="s">
        <v>3748</v>
      </c>
      <c r="BY2668">
        <f t="shared" si="265"/>
        <v>-999</v>
      </c>
      <c r="CA2668">
        <f t="shared" si="266"/>
        <v>-999</v>
      </c>
    </row>
    <row r="2669" spans="1:82" x14ac:dyDescent="0.3">
      <c r="A2669">
        <v>0</v>
      </c>
      <c r="B2669" t="s">
        <v>1532</v>
      </c>
      <c r="C2669" t="s">
        <v>1637</v>
      </c>
      <c r="D2669">
        <v>48347</v>
      </c>
      <c r="E2669" s="2">
        <f>BO2669</f>
        <v>0.59465392866730293</v>
      </c>
      <c r="F2669" s="2" t="s">
        <v>1938</v>
      </c>
      <c r="G2669" s="3">
        <v>12733</v>
      </c>
      <c r="H2669" s="1">
        <v>6.4795865330999387</v>
      </c>
      <c r="I2669" s="1">
        <f t="shared" si="267"/>
        <v>-12.568253667354284</v>
      </c>
      <c r="J2669" s="1">
        <v>2.9026914340799999</v>
      </c>
      <c r="K2669" s="1">
        <v>24.603143402600001</v>
      </c>
      <c r="L2669" s="2">
        <v>0.2035588726219999</v>
      </c>
      <c r="M2669" s="2">
        <v>1.6483567839189681E-3</v>
      </c>
      <c r="N2669" s="7">
        <v>0</v>
      </c>
      <c r="O2669" s="2">
        <v>6.1819611091554802E-2</v>
      </c>
      <c r="P2669" s="3">
        <v>483216.51675781998</v>
      </c>
      <c r="Q2669" s="3">
        <v>17111.771371064959</v>
      </c>
      <c r="R2669" s="3">
        <v>1658996.7601986579</v>
      </c>
      <c r="S2669" s="3">
        <v>2400.0402860029717</v>
      </c>
      <c r="T2669" s="3">
        <v>504076.30317191506</v>
      </c>
      <c r="V2669">
        <v>48347</v>
      </c>
      <c r="W2669" s="2">
        <v>0.48769319262440397</v>
      </c>
      <c r="X2669" s="2">
        <v>0.17382590156450303</v>
      </c>
      <c r="Y2669" s="2">
        <v>0.26975100222004605</v>
      </c>
      <c r="Z2669" s="2">
        <v>0.8277760888788821</v>
      </c>
      <c r="AA2669" s="2">
        <v>7.0914514441438842E-2</v>
      </c>
      <c r="AB2669" s="2">
        <v>0.50245991326100503</v>
      </c>
      <c r="AC2669" s="2">
        <v>1.6483567839189681E-3</v>
      </c>
      <c r="AD2669" s="2">
        <v>0</v>
      </c>
      <c r="AE2669" s="2">
        <v>6.1819611091554802E-2</v>
      </c>
      <c r="AF2669">
        <v>1011818.2014294573</v>
      </c>
      <c r="AG2669">
        <v>1463.7397508457086</v>
      </c>
      <c r="AH2669">
        <v>275105.35691310873</v>
      </c>
      <c r="AI2669">
        <v>31909.381586507661</v>
      </c>
      <c r="AJ2669">
        <v>11.397179402378841</v>
      </c>
      <c r="AK2669">
        <v>2670814.9616281153</v>
      </c>
      <c r="AL2669">
        <v>3863.7800368486805</v>
      </c>
      <c r="AM2669">
        <v>726185.50220888609</v>
      </c>
      <c r="AN2669">
        <v>84905.539462645436</v>
      </c>
      <c r="AO2669">
        <v>30.099235412642788</v>
      </c>
      <c r="AP2669">
        <v>1658996.7601986579</v>
      </c>
      <c r="AQ2669">
        <v>2400.0402860029717</v>
      </c>
      <c r="AR2669">
        <v>451080.14529577736</v>
      </c>
      <c r="AS2669">
        <v>52996.157876137775</v>
      </c>
      <c r="AT2669">
        <v>18.702056010263945</v>
      </c>
      <c r="AU2669" s="3">
        <v>90815712.159464687</v>
      </c>
      <c r="AV2669" s="3">
        <v>3215986.3114779484</v>
      </c>
      <c r="AW2669">
        <v>251619.33565446001</v>
      </c>
      <c r="AX2669">
        <v>47289337.942899212</v>
      </c>
      <c r="AY2669">
        <v>8910.4001931628809</v>
      </c>
      <c r="AZ2669">
        <v>1674620.6123030318</v>
      </c>
      <c r="BA2669">
        <v>734835.85241227993</v>
      </c>
      <c r="BB2669">
        <v>138105050.10236388</v>
      </c>
      <c r="BC2669">
        <v>26022.17156422784</v>
      </c>
      <c r="BD2669">
        <v>4890606.9237809805</v>
      </c>
      <c r="BE2669">
        <v>483216.51675781998</v>
      </c>
      <c r="BF2669">
        <v>90815712.159464687</v>
      </c>
      <c r="BG2669">
        <v>17111.771371064959</v>
      </c>
      <c r="BH2669">
        <v>3215986.3114779484</v>
      </c>
      <c r="BI2669">
        <v>2.4805028720214222</v>
      </c>
      <c r="BJ2669">
        <v>8.9600894051213604</v>
      </c>
      <c r="BK2669">
        <v>6.4795865330999387</v>
      </c>
      <c r="BL2669">
        <v>51.907369970271638</v>
      </c>
      <c r="BM2669">
        <v>39.339116302917354</v>
      </c>
      <c r="BN2669">
        <f t="shared" si="264"/>
        <v>-12.568253667354284</v>
      </c>
      <c r="BO2669">
        <v>0.59465392866730293</v>
      </c>
      <c r="BP2669">
        <v>1.7862196099879137E-2</v>
      </c>
      <c r="BQ2669">
        <v>0.3136005708294658</v>
      </c>
      <c r="BR2669">
        <v>0.35119047619047616</v>
      </c>
      <c r="BS2669">
        <v>0.13793103448275862</v>
      </c>
      <c r="BT2669">
        <v>0.22222222222222221</v>
      </c>
      <c r="BU2669">
        <v>0.35992717899014504</v>
      </c>
      <c r="BV2669">
        <v>0.8277760888788821</v>
      </c>
      <c r="BW2669">
        <v>7.356277431684527E-2</v>
      </c>
      <c r="BX2669">
        <v>0.50245991326100503</v>
      </c>
      <c r="BY2669">
        <f t="shared" si="265"/>
        <v>6.5140571561352237E-2</v>
      </c>
      <c r="BZ2669">
        <v>0</v>
      </c>
      <c r="CA2669">
        <f t="shared" si="266"/>
        <v>3.0521213089431905E-2</v>
      </c>
      <c r="CC2669">
        <v>6.5140571561352237E-2</v>
      </c>
      <c r="CD2669">
        <v>3.0521213089431905E-2</v>
      </c>
    </row>
    <row r="2670" spans="1:82" x14ac:dyDescent="0.3">
      <c r="A2670">
        <v>0</v>
      </c>
      <c r="B2670" t="s">
        <v>1532</v>
      </c>
      <c r="C2670" t="s">
        <v>1638</v>
      </c>
      <c r="D2670">
        <v>48349</v>
      </c>
      <c r="E2670" s="2">
        <f>BO2670</f>
        <v>0.56700925464584184</v>
      </c>
      <c r="F2670" s="2" t="s">
        <v>1938</v>
      </c>
      <c r="G2670" s="3">
        <v>8732</v>
      </c>
      <c r="H2670" s="1">
        <v>1.8953580295714521</v>
      </c>
      <c r="I2670" s="1">
        <f t="shared" si="267"/>
        <v>-14.029293853577474</v>
      </c>
      <c r="J2670" s="1">
        <v>2.7444430876000001</v>
      </c>
      <c r="K2670" s="1">
        <v>54.125523505899999</v>
      </c>
      <c r="L2670" s="2">
        <v>0.18829768899299992</v>
      </c>
      <c r="M2670" s="2">
        <v>1.5121284688863845E-3</v>
      </c>
      <c r="N2670" s="7">
        <v>0</v>
      </c>
      <c r="O2670" s="2">
        <v>3.0689024372338281E-2</v>
      </c>
      <c r="P2670" s="3">
        <v>18392.869124945999</v>
      </c>
      <c r="Q2670" s="3">
        <v>651.332395332288</v>
      </c>
      <c r="R2670" s="3">
        <v>89699.153593673022</v>
      </c>
      <c r="S2670" s="3">
        <v>129.77755805749501</v>
      </c>
      <c r="T2670" s="3">
        <v>28400.494089713466</v>
      </c>
      <c r="V2670">
        <v>48349</v>
      </c>
      <c r="W2670" s="2">
        <v>0.48637911041053949</v>
      </c>
      <c r="X2670" s="2">
        <v>5.0846194675350308E-2</v>
      </c>
      <c r="Y2670" s="2">
        <v>0.4165613894104</v>
      </c>
      <c r="Z2670" s="2">
        <v>0.78264755892809768</v>
      </c>
      <c r="AA2670" s="2">
        <v>0.15600791961826968</v>
      </c>
      <c r="AB2670" s="2">
        <v>0.46478956804973537</v>
      </c>
      <c r="AC2670" s="2">
        <v>1.5121284688863845E-3</v>
      </c>
      <c r="AD2670" s="2">
        <v>0</v>
      </c>
      <c r="AE2670" s="2">
        <v>3.0689024372338281E-2</v>
      </c>
      <c r="AF2670">
        <v>476411.19808261911</v>
      </c>
      <c r="AG2670">
        <v>689.22922775200232</v>
      </c>
      <c r="AH2670">
        <v>129538.50067001942</v>
      </c>
      <c r="AI2670">
        <v>20628.546198958084</v>
      </c>
      <c r="AJ2670">
        <v>5.373879279957011</v>
      </c>
      <c r="AK2670">
        <v>566110.35167629214</v>
      </c>
      <c r="AL2670">
        <v>819.00678580949727</v>
      </c>
      <c r="AM2670">
        <v>153929.79113548019</v>
      </c>
      <c r="AN2670">
        <v>24637.749823210841</v>
      </c>
      <c r="AO2670">
        <v>6.3877431559483444</v>
      </c>
      <c r="AP2670">
        <v>89699.153593673022</v>
      </c>
      <c r="AQ2670">
        <v>129.77755805749496</v>
      </c>
      <c r="AR2670">
        <v>24391.29046546077</v>
      </c>
      <c r="AS2670">
        <v>4009.2036242527574</v>
      </c>
      <c r="AT2670">
        <v>1.0138638759913334</v>
      </c>
      <c r="AU2670" s="3">
        <v>3456755.8233423508</v>
      </c>
      <c r="AV2670" s="3">
        <v>122411.41037875021</v>
      </c>
      <c r="AW2670">
        <v>74319.571265544</v>
      </c>
      <c r="AX2670">
        <v>13967620.223646339</v>
      </c>
      <c r="AY2670">
        <v>2631.8212804984319</v>
      </c>
      <c r="AZ2670">
        <v>494624.49145687529</v>
      </c>
      <c r="BA2670">
        <v>92712.440390489995</v>
      </c>
      <c r="BB2670">
        <v>17424376.046988688</v>
      </c>
      <c r="BC2670">
        <v>3283.1536758307197</v>
      </c>
      <c r="BD2670">
        <v>617035.90183562541</v>
      </c>
      <c r="BE2670">
        <v>18392.869124945999</v>
      </c>
      <c r="BF2670">
        <v>3456755.8233423508</v>
      </c>
      <c r="BG2670">
        <v>651.332395332288</v>
      </c>
      <c r="BH2670">
        <v>122411.41037875021</v>
      </c>
      <c r="BI2670">
        <v>1.1716578790992427</v>
      </c>
      <c r="BJ2670">
        <v>3.0670159086706947</v>
      </c>
      <c r="BK2670">
        <v>1.8953580295714521</v>
      </c>
      <c r="BL2670">
        <v>29.327517858842892</v>
      </c>
      <c r="BM2670">
        <v>15.298224005265418</v>
      </c>
      <c r="BN2670">
        <f t="shared" si="264"/>
        <v>-14.029293853577474</v>
      </c>
      <c r="BO2670">
        <v>0.56700925464584184</v>
      </c>
      <c r="BP2670">
        <v>8.0449211365090749E-3</v>
      </c>
      <c r="BQ2670">
        <v>0.21197906753492471</v>
      </c>
      <c r="BR2670">
        <v>0.31547619047619047</v>
      </c>
      <c r="BS2670">
        <v>0.17241379310344829</v>
      </c>
      <c r="BT2670">
        <v>0.16666666666666666</v>
      </c>
      <c r="BU2670">
        <v>0.4017681607634902</v>
      </c>
      <c r="BV2670">
        <v>0.78264755892809768</v>
      </c>
      <c r="BW2670">
        <v>0.1618339415127279</v>
      </c>
      <c r="BX2670">
        <v>0.46478956804973537</v>
      </c>
      <c r="BY2670">
        <f t="shared" si="265"/>
        <v>5.3320738912337122E-2</v>
      </c>
      <c r="BZ2670">
        <v>0</v>
      </c>
      <c r="CA2670">
        <f t="shared" si="266"/>
        <v>1.6764874804660143E-2</v>
      </c>
      <c r="CC2670">
        <v>5.3320738912337122E-2</v>
      </c>
      <c r="CD2670">
        <v>1.6764874804660143E-2</v>
      </c>
    </row>
    <row r="2671" spans="1:82" x14ac:dyDescent="0.3">
      <c r="A2671">
        <v>1</v>
      </c>
      <c r="B2671" t="s">
        <v>1532</v>
      </c>
      <c r="C2671" t="s">
        <v>125</v>
      </c>
      <c r="D2671">
        <v>48351</v>
      </c>
      <c r="E2671" s="2">
        <v>0</v>
      </c>
      <c r="F2671" s="2" t="s">
        <v>1954</v>
      </c>
      <c r="G2671" s="3">
        <v>-999</v>
      </c>
      <c r="H2671" s="1">
        <v>0.3753103370929069</v>
      </c>
      <c r="I2671" s="1">
        <f t="shared" si="267"/>
        <v>-999</v>
      </c>
      <c r="J2671" s="1">
        <v>-999</v>
      </c>
      <c r="K2671" s="1">
        <v>-999</v>
      </c>
      <c r="L2671" s="2">
        <v>-999</v>
      </c>
      <c r="M2671" s="2">
        <v>-999</v>
      </c>
      <c r="N2671" s="7">
        <v>-999</v>
      </c>
      <c r="O2671" s="2">
        <v>-999</v>
      </c>
      <c r="P2671" s="3">
        <v>-999</v>
      </c>
      <c r="Q2671" s="3">
        <v>-999</v>
      </c>
      <c r="R2671" s="3">
        <v>-999</v>
      </c>
      <c r="S2671" s="3">
        <v>-999</v>
      </c>
      <c r="T2671" s="3">
        <v>-999</v>
      </c>
      <c r="V2671">
        <v>48351</v>
      </c>
      <c r="W2671" s="2">
        <v>-999</v>
      </c>
      <c r="X2671" s="2">
        <v>1.0068336517830383E-2</v>
      </c>
      <c r="Y2671" s="2">
        <v>-999</v>
      </c>
      <c r="Z2671" s="2">
        <v>-999</v>
      </c>
      <c r="AA2671" s="2">
        <v>-999</v>
      </c>
      <c r="AB2671" s="2">
        <v>-999</v>
      </c>
      <c r="AC2671" s="2">
        <v>-999</v>
      </c>
      <c r="AD2671" s="2">
        <v>-999</v>
      </c>
      <c r="AE2671" s="2">
        <v>-999</v>
      </c>
      <c r="AF2671" s="2">
        <v>-999</v>
      </c>
      <c r="AG2671" s="2">
        <v>-999</v>
      </c>
      <c r="AH2671" s="2">
        <v>-999</v>
      </c>
      <c r="AI2671" s="2">
        <v>-999</v>
      </c>
      <c r="AJ2671" s="2">
        <v>-999</v>
      </c>
      <c r="AK2671" s="2">
        <v>-999</v>
      </c>
      <c r="AL2671" s="2">
        <v>-999</v>
      </c>
      <c r="AM2671" s="2">
        <v>-999</v>
      </c>
      <c r="AN2671" s="2">
        <v>-999</v>
      </c>
      <c r="AO2671" s="2">
        <v>-999</v>
      </c>
      <c r="AP2671" s="2">
        <v>-999</v>
      </c>
      <c r="AQ2671" s="2">
        <v>-999</v>
      </c>
      <c r="AR2671" s="2">
        <v>-999</v>
      </c>
      <c r="AS2671" s="2">
        <v>-999</v>
      </c>
      <c r="AT2671" s="2">
        <v>-999</v>
      </c>
      <c r="AU2671" s="2">
        <v>-999</v>
      </c>
      <c r="AV2671" s="2">
        <v>-999</v>
      </c>
      <c r="AW2671" s="2">
        <v>-999</v>
      </c>
      <c r="AX2671" s="2">
        <v>-999</v>
      </c>
      <c r="AY2671" s="2">
        <v>-999</v>
      </c>
      <c r="AZ2671" s="2">
        <v>-999</v>
      </c>
      <c r="BA2671" s="2">
        <v>-999</v>
      </c>
      <c r="BB2671" s="2">
        <v>-999</v>
      </c>
      <c r="BC2671" s="2">
        <v>-999</v>
      </c>
      <c r="BD2671" s="2">
        <v>-999</v>
      </c>
      <c r="BE2671" s="2">
        <v>-999</v>
      </c>
      <c r="BF2671" s="2">
        <v>-999</v>
      </c>
      <c r="BG2671" s="2">
        <v>-999</v>
      </c>
      <c r="BH2671" s="2">
        <v>-999</v>
      </c>
      <c r="BI2671">
        <v>0</v>
      </c>
      <c r="BJ2671">
        <v>0.3753103370929069</v>
      </c>
      <c r="BK2671">
        <v>0.3753103370929069</v>
      </c>
      <c r="BL2671">
        <v>-999</v>
      </c>
      <c r="BM2671">
        <v>37.427491589861326</v>
      </c>
      <c r="BN2671">
        <f t="shared" si="264"/>
        <v>-999</v>
      </c>
      <c r="BO2671" t="s">
        <v>3748</v>
      </c>
      <c r="BP2671" t="s">
        <v>3748</v>
      </c>
      <c r="BQ2671">
        <v>0.47340485230118245</v>
      </c>
      <c r="BR2671">
        <v>0.14285714285714285</v>
      </c>
      <c r="BS2671">
        <v>6.8965517241379309E-2</v>
      </c>
      <c r="BT2671">
        <v>0.22222222222222221</v>
      </c>
      <c r="BU2671" t="s">
        <v>3748</v>
      </c>
      <c r="BY2671">
        <f t="shared" si="265"/>
        <v>-999</v>
      </c>
      <c r="CA2671">
        <f t="shared" si="266"/>
        <v>-999</v>
      </c>
    </row>
    <row r="2672" spans="1:82" x14ac:dyDescent="0.3">
      <c r="A2672">
        <v>0</v>
      </c>
      <c r="B2672" t="s">
        <v>1532</v>
      </c>
      <c r="C2672" t="s">
        <v>1639</v>
      </c>
      <c r="D2672">
        <v>48353</v>
      </c>
      <c r="E2672" s="2">
        <f>BO2672</f>
        <v>0.40127148803440699</v>
      </c>
      <c r="F2672" s="2" t="s">
        <v>1935</v>
      </c>
      <c r="G2672" s="3">
        <v>1035</v>
      </c>
      <c r="H2672" s="1">
        <v>0.37471033519397756</v>
      </c>
      <c r="I2672" s="1">
        <f t="shared" si="267"/>
        <v>-5.4993438314416387</v>
      </c>
      <c r="J2672" s="1">
        <v>2.8143287844799998</v>
      </c>
      <c r="K2672" s="1">
        <v>-36.405707818800003</v>
      </c>
      <c r="L2672" s="2">
        <v>0.14774364750599994</v>
      </c>
      <c r="M2672" s="2">
        <v>-2.2164138318850704E-4</v>
      </c>
      <c r="N2672" s="7">
        <v>0</v>
      </c>
      <c r="O2672" s="2">
        <v>1.495215925856596E-2</v>
      </c>
      <c r="P2672" s="3">
        <v>7418.1117578729991</v>
      </c>
      <c r="Q2672" s="3">
        <v>262.691832757344</v>
      </c>
      <c r="R2672" s="3">
        <v>47111.110370991373</v>
      </c>
      <c r="S2672" s="3">
        <v>68.153458663874559</v>
      </c>
      <c r="T2672" s="3">
        <v>14387.22101758614</v>
      </c>
      <c r="V2672">
        <v>48353</v>
      </c>
      <c r="W2672" s="2">
        <v>0.37639088645231988</v>
      </c>
      <c r="X2672" s="2">
        <v>1.0052240448970276E-2</v>
      </c>
      <c r="Y2672" s="2">
        <v>0.17572286654946045</v>
      </c>
      <c r="Z2672" s="2">
        <v>0.80257723803649272</v>
      </c>
      <c r="AA2672" s="2">
        <v>0.10493346523331928</v>
      </c>
      <c r="AB2672" s="2">
        <v>0.36468692990150781</v>
      </c>
      <c r="AC2672" s="2">
        <v>-2.2164138318850704E-4</v>
      </c>
      <c r="AD2672" s="2">
        <v>0</v>
      </c>
      <c r="AE2672" s="2">
        <v>1.495215925856596E-2</v>
      </c>
      <c r="AF2672">
        <v>145969.83255510216</v>
      </c>
      <c r="AG2672">
        <v>211.16606164025822</v>
      </c>
      <c r="AH2672">
        <v>39688.007872925678</v>
      </c>
      <c r="AI2672">
        <v>4870.086486133675</v>
      </c>
      <c r="AJ2672">
        <v>1.6441707215376056</v>
      </c>
      <c r="AK2672">
        <v>193080.94292609353</v>
      </c>
      <c r="AL2672">
        <v>279.31952030413277</v>
      </c>
      <c r="AM2672">
        <v>52497.239541161194</v>
      </c>
      <c r="AN2672">
        <v>6448.0758354842947</v>
      </c>
      <c r="AO2672">
        <v>2.1749498221273091</v>
      </c>
      <c r="AP2672">
        <v>47111.110370991373</v>
      </c>
      <c r="AQ2672">
        <v>68.153458663874545</v>
      </c>
      <c r="AR2672">
        <v>12809.231668235516</v>
      </c>
      <c r="AS2672">
        <v>1577.9893493506197</v>
      </c>
      <c r="AT2672">
        <v>0.53077910058970357</v>
      </c>
      <c r="AU2672" s="3">
        <v>1394159.9237746515</v>
      </c>
      <c r="AV2672" s="3">
        <v>49370.303048415233</v>
      </c>
      <c r="AW2672">
        <v>26125.340628902002</v>
      </c>
      <c r="AX2672">
        <v>4909996.5177958421</v>
      </c>
      <c r="AY2672">
        <v>925.15640572985603</v>
      </c>
      <c r="AZ2672">
        <v>173873.89489286914</v>
      </c>
      <c r="BA2672">
        <v>33543.452386775003</v>
      </c>
      <c r="BB2672">
        <v>6304156.4415704943</v>
      </c>
      <c r="BC2672">
        <v>1187.8482384872</v>
      </c>
      <c r="BD2672">
        <v>223244.19794128436</v>
      </c>
      <c r="BE2672">
        <v>7418.1117578729991</v>
      </c>
      <c r="BF2672">
        <v>1394159.9237746515</v>
      </c>
      <c r="BG2672">
        <v>262.691832757344</v>
      </c>
      <c r="BH2672">
        <v>49370.303048415233</v>
      </c>
      <c r="BI2672">
        <v>0.53841649810655023</v>
      </c>
      <c r="BJ2672">
        <v>0.9131268333005278</v>
      </c>
      <c r="BK2672">
        <v>0.37471033519397756</v>
      </c>
      <c r="BL2672">
        <v>26.656258391698579</v>
      </c>
      <c r="BM2672">
        <v>21.15691456025694</v>
      </c>
      <c r="BN2672">
        <f t="shared" si="264"/>
        <v>-5.4993438314416387</v>
      </c>
      <c r="BO2672">
        <v>0.40127148803440699</v>
      </c>
      <c r="BP2672">
        <v>2.6162996779789437E-3</v>
      </c>
      <c r="BQ2672">
        <v>8.4368898488748484E-2</v>
      </c>
      <c r="BR2672">
        <v>8.9285714285714288E-2</v>
      </c>
      <c r="BS2672">
        <v>0.17241379310344829</v>
      </c>
      <c r="BT2672">
        <v>0.1111111111111111</v>
      </c>
      <c r="BU2672">
        <v>0.15748912807902582</v>
      </c>
      <c r="BV2672">
        <v>0.80257723803649272</v>
      </c>
      <c r="BW2672">
        <v>0.10885214235821503</v>
      </c>
      <c r="BX2672">
        <v>0.36468692990150781</v>
      </c>
      <c r="BY2672">
        <f t="shared" si="265"/>
        <v>2.6726605098503619E-2</v>
      </c>
      <c r="BZ2672">
        <v>0</v>
      </c>
      <c r="CA2672">
        <f t="shared" si="266"/>
        <v>1.0764176074900465E-2</v>
      </c>
      <c r="CC2672">
        <v>2.6726605098503619E-2</v>
      </c>
      <c r="CD2672">
        <v>1.0764176074900465E-2</v>
      </c>
    </row>
    <row r="2673" spans="1:82" x14ac:dyDescent="0.3">
      <c r="A2673">
        <v>0</v>
      </c>
      <c r="B2673" t="s">
        <v>1532</v>
      </c>
      <c r="C2673" t="s">
        <v>1640</v>
      </c>
      <c r="D2673">
        <v>48355</v>
      </c>
      <c r="E2673" s="2">
        <f>BO2673</f>
        <v>0.51598769290370172</v>
      </c>
      <c r="F2673" s="2" t="s">
        <v>1937</v>
      </c>
      <c r="G2673" s="3">
        <v>97892</v>
      </c>
      <c r="H2673" s="1">
        <v>26.924279768252777</v>
      </c>
      <c r="I2673" s="1">
        <f t="shared" si="267"/>
        <v>-10.301400381319851</v>
      </c>
      <c r="J2673" s="1">
        <v>2.1755734845000001</v>
      </c>
      <c r="K2673" s="1">
        <v>-34.661138507099999</v>
      </c>
      <c r="L2673" s="2">
        <v>0.129720161173</v>
      </c>
      <c r="M2673" s="2">
        <v>-3.2322743960172491E-2</v>
      </c>
      <c r="N2673" s="7">
        <v>1.2011089168699999E-2</v>
      </c>
      <c r="O2673" s="2">
        <v>2.9071449660532378E-3</v>
      </c>
      <c r="P2673" s="3">
        <v>-50040.923717849968</v>
      </c>
      <c r="Q2673" s="3">
        <v>-1772.0603832048014</v>
      </c>
      <c r="R2673" s="3">
        <v>-664531.04803145444</v>
      </c>
      <c r="S2673" s="3">
        <v>-961.13201921932671</v>
      </c>
      <c r="T2673" s="3">
        <v>-213721.6717083524</v>
      </c>
      <c r="V2673">
        <v>48355</v>
      </c>
      <c r="W2673" s="2">
        <v>0.54099186828165713</v>
      </c>
      <c r="X2673" s="2">
        <v>0.72228948263654014</v>
      </c>
      <c r="Y2673" s="2">
        <v>0.35848784317001103</v>
      </c>
      <c r="Z2673" s="2">
        <v>0.62041996228882579</v>
      </c>
      <c r="AA2673" s="2">
        <v>9.9905031117231202E-2</v>
      </c>
      <c r="AB2673" s="2">
        <v>0.32019818193935529</v>
      </c>
      <c r="AC2673" s="2">
        <v>-3.2322743960172491E-2</v>
      </c>
      <c r="AD2673" s="2">
        <v>2.4852021267222132E-2</v>
      </c>
      <c r="AE2673" s="2">
        <v>2.9071449660532378E-3</v>
      </c>
      <c r="AF2673">
        <v>3337146.7161023947</v>
      </c>
      <c r="AG2673">
        <v>4826.7311174268643</v>
      </c>
      <c r="AH2673">
        <v>907169.17813848052</v>
      </c>
      <c r="AI2673">
        <v>168179.10795787946</v>
      </c>
      <c r="AJ2673">
        <v>37.372436262839123</v>
      </c>
      <c r="AK2673">
        <v>2672615.6680709403</v>
      </c>
      <c r="AL2673">
        <v>3865.5990982075377</v>
      </c>
      <c r="AM2673">
        <v>726527.38916255126</v>
      </c>
      <c r="AN2673">
        <v>135099.22522545629</v>
      </c>
      <c r="AO2673">
        <v>29.935604764050755</v>
      </c>
      <c r="AP2673">
        <v>-664531.04803145444</v>
      </c>
      <c r="AQ2673">
        <v>-961.13201921932659</v>
      </c>
      <c r="AR2673">
        <v>-180641.78897592926</v>
      </c>
      <c r="AS2673">
        <v>-33079.882732423168</v>
      </c>
      <c r="AT2673">
        <v>-7.4368314987883686</v>
      </c>
      <c r="AU2673" s="3">
        <v>-9404691.2035327237</v>
      </c>
      <c r="AV2673" s="3">
        <v>-333041.02841951034</v>
      </c>
      <c r="AW2673">
        <v>429539.54828843003</v>
      </c>
      <c r="AX2673">
        <v>80727662.705327541</v>
      </c>
      <c r="AY2673">
        <v>15210.950557855042</v>
      </c>
      <c r="AZ2673">
        <v>2858746.0478432765</v>
      </c>
      <c r="BA2673">
        <v>379498.62457058008</v>
      </c>
      <c r="BB2673">
        <v>71322971.501794815</v>
      </c>
      <c r="BC2673">
        <v>13438.89017465024</v>
      </c>
      <c r="BD2673">
        <v>2525705.0194237661</v>
      </c>
      <c r="BE2673">
        <v>-50040.923717849968</v>
      </c>
      <c r="BF2673">
        <v>-9404691.2035327237</v>
      </c>
      <c r="BG2673">
        <v>-1772.0603832048014</v>
      </c>
      <c r="BH2673">
        <v>-333041.02841951034</v>
      </c>
      <c r="BI2673">
        <v>10.526814729312822</v>
      </c>
      <c r="BJ2673">
        <v>37.451094497565599</v>
      </c>
      <c r="BK2673">
        <v>26.924279768252777</v>
      </c>
      <c r="BL2673">
        <v>17.575674100947239</v>
      </c>
      <c r="BM2673">
        <v>7.2742737196273888</v>
      </c>
      <c r="BN2673">
        <f t="shared" si="264"/>
        <v>-10.301400381319851</v>
      </c>
      <c r="BO2673">
        <v>0.51598769290370172</v>
      </c>
      <c r="BP2673">
        <v>6.5775952969739065E-2</v>
      </c>
      <c r="BQ2673">
        <v>0.47595876872098064</v>
      </c>
      <c r="BR2673">
        <v>0.32738095238095238</v>
      </c>
      <c r="BS2673">
        <v>3.4482758620689655E-2</v>
      </c>
      <c r="BT2673">
        <v>0.1111111111111111</v>
      </c>
      <c r="BU2673">
        <v>0.29500947999858201</v>
      </c>
      <c r="BV2673">
        <v>0.62041996228882579</v>
      </c>
      <c r="BW2673">
        <v>0.10363592439546805</v>
      </c>
      <c r="BX2673">
        <v>0.32019818193935529</v>
      </c>
      <c r="BY2673">
        <f t="shared" si="265"/>
        <v>0.18007204847213767</v>
      </c>
      <c r="BZ2673">
        <v>2.4852021267222132E-2</v>
      </c>
      <c r="CA2673">
        <f t="shared" si="266"/>
        <v>2.2957365138510815E-3</v>
      </c>
      <c r="CC2673">
        <v>0.18007204847213767</v>
      </c>
      <c r="CD2673">
        <v>2.2957365138510815E-3</v>
      </c>
    </row>
    <row r="2674" spans="1:82" x14ac:dyDescent="0.3">
      <c r="A2674">
        <v>0</v>
      </c>
      <c r="B2674" t="s">
        <v>1532</v>
      </c>
      <c r="C2674" t="s">
        <v>1641</v>
      </c>
      <c r="D2674">
        <v>48357</v>
      </c>
      <c r="E2674" s="2">
        <f>BO2674</f>
        <v>0.41232024880304935</v>
      </c>
      <c r="F2674" s="2" t="s">
        <v>1936</v>
      </c>
      <c r="G2674" s="3">
        <v>884</v>
      </c>
      <c r="H2674" s="1">
        <v>0.37534066395587484</v>
      </c>
      <c r="I2674" s="1">
        <f t="shared" si="267"/>
        <v>-7.3511672755709636</v>
      </c>
      <c r="J2674" s="1">
        <v>2.8757269812700001</v>
      </c>
      <c r="K2674" s="1">
        <v>-29.891567405899998</v>
      </c>
      <c r="L2674" s="2">
        <v>9.5797383826000004E-2</v>
      </c>
      <c r="M2674" s="2">
        <v>-5.8251475976022588E-5</v>
      </c>
      <c r="N2674" s="7">
        <v>0</v>
      </c>
      <c r="O2674" s="2">
        <v>2.4009589878809759E-4</v>
      </c>
      <c r="P2674" s="3">
        <v>-7640.7927019270992</v>
      </c>
      <c r="Q2674" s="3">
        <v>-270.57746015458872</v>
      </c>
      <c r="R2674" s="3">
        <v>-92766.140784193442</v>
      </c>
      <c r="S2674" s="3">
        <v>-134.21210345985273</v>
      </c>
      <c r="T2674" s="3">
        <v>-20339.889379758773</v>
      </c>
      <c r="V2674">
        <v>48357</v>
      </c>
      <c r="W2674" s="2">
        <v>0.37512303597501434</v>
      </c>
      <c r="X2674" s="2">
        <v>1.0069150087379937E-2</v>
      </c>
      <c r="Y2674" s="2">
        <v>0.31478353192939618</v>
      </c>
      <c r="Z2674" s="2">
        <v>0.82008649120971222</v>
      </c>
      <c r="AA2674" s="2">
        <v>8.6157526857276637E-2</v>
      </c>
      <c r="AB2674" s="2">
        <v>0.23646399956845204</v>
      </c>
      <c r="AC2674" s="2">
        <v>-5.8251475976022588E-5</v>
      </c>
      <c r="AD2674" s="2">
        <v>0</v>
      </c>
      <c r="AE2674" s="2">
        <v>2.4009589878809759E-4</v>
      </c>
      <c r="AF2674">
        <v>155856.34652797694</v>
      </c>
      <c r="AG2674">
        <v>225.4895341115147</v>
      </c>
      <c r="AH2674">
        <v>42380.060202694964</v>
      </c>
      <c r="AI2674">
        <v>-8204.2509723593448</v>
      </c>
      <c r="AJ2674">
        <v>1.7604977638282706</v>
      </c>
      <c r="AK2674">
        <v>63090.205743783503</v>
      </c>
      <c r="AL2674">
        <v>91.277430651661945</v>
      </c>
      <c r="AM2674">
        <v>17155.310650700438</v>
      </c>
      <c r="AN2674">
        <v>-3319.3908001235868</v>
      </c>
      <c r="AO2674">
        <v>0.71262310884563762</v>
      </c>
      <c r="AP2674">
        <v>-92766.140784193442</v>
      </c>
      <c r="AQ2674">
        <v>-134.21210345985276</v>
      </c>
      <c r="AR2674">
        <v>-25224.749551994526</v>
      </c>
      <c r="AS2674">
        <v>4884.860172235758</v>
      </c>
      <c r="AT2674">
        <v>-1.047874654982633</v>
      </c>
      <c r="AU2674" s="3">
        <v>-1436010.5804001789</v>
      </c>
      <c r="AV2674" s="3">
        <v>-50852.327861453407</v>
      </c>
      <c r="AW2674">
        <v>12593.972491377999</v>
      </c>
      <c r="AX2674">
        <v>2366911.1900295811</v>
      </c>
      <c r="AY2674">
        <v>445.98057072198395</v>
      </c>
      <c r="AZ2674">
        <v>83817.588461489664</v>
      </c>
      <c r="BA2674">
        <v>4953.1797894509</v>
      </c>
      <c r="BB2674">
        <v>930900.60962940217</v>
      </c>
      <c r="BC2674">
        <v>175.40311056739523</v>
      </c>
      <c r="BD2674">
        <v>32965.260600036258</v>
      </c>
      <c r="BE2674">
        <v>-7640.7927019270992</v>
      </c>
      <c r="BF2674">
        <v>-1436010.5804001789</v>
      </c>
      <c r="BG2674">
        <v>-270.57746015458872</v>
      </c>
      <c r="BH2674">
        <v>-50852.327861453407</v>
      </c>
      <c r="BI2674">
        <v>0.4645395895671236</v>
      </c>
      <c r="BJ2674">
        <v>0.83988025352299844</v>
      </c>
      <c r="BK2674">
        <v>0.37534066395587484</v>
      </c>
      <c r="BL2674">
        <v>14.825446166687136</v>
      </c>
      <c r="BM2674">
        <v>7.4742788911161728</v>
      </c>
      <c r="BN2674">
        <f t="shared" si="264"/>
        <v>-7.3511672755709636</v>
      </c>
      <c r="BO2674">
        <v>0.41232024880304935</v>
      </c>
      <c r="BP2674">
        <v>2.3194671250932808E-3</v>
      </c>
      <c r="BQ2674">
        <v>1.7970382288382627E-2</v>
      </c>
      <c r="BR2674">
        <v>0.28117913832199543</v>
      </c>
      <c r="BS2674">
        <v>0.20689655172413793</v>
      </c>
      <c r="BT2674">
        <v>0.1111111111111111</v>
      </c>
      <c r="BU2674">
        <v>0.21052128400730366</v>
      </c>
      <c r="BV2674">
        <v>0.82008649120971222</v>
      </c>
      <c r="BW2674">
        <v>8.9375027860245482E-2</v>
      </c>
      <c r="BX2674">
        <v>0.23646399956845204</v>
      </c>
      <c r="BY2674">
        <f t="shared" si="265"/>
        <v>9.049405925517404E-3</v>
      </c>
      <c r="BZ2674">
        <v>0</v>
      </c>
      <c r="CA2674">
        <f t="shared" si="266"/>
        <v>2.4590489150197957E-4</v>
      </c>
      <c r="CC2674">
        <v>9.049405925517404E-3</v>
      </c>
      <c r="CD2674">
        <v>2.4590489150197957E-4</v>
      </c>
    </row>
    <row r="2675" spans="1:82" x14ac:dyDescent="0.3">
      <c r="A2675">
        <v>1</v>
      </c>
      <c r="B2675" t="s">
        <v>1532</v>
      </c>
      <c r="C2675" t="s">
        <v>721</v>
      </c>
      <c r="D2675">
        <v>48359</v>
      </c>
      <c r="E2675" s="2">
        <v>0</v>
      </c>
      <c r="F2675" s="2" t="s">
        <v>1954</v>
      </c>
      <c r="G2675" s="3">
        <v>-999</v>
      </c>
      <c r="H2675" s="1">
        <v>0.37574081088793548</v>
      </c>
      <c r="I2675" s="1">
        <f t="shared" si="267"/>
        <v>-999</v>
      </c>
      <c r="J2675" s="1">
        <v>-999</v>
      </c>
      <c r="K2675" s="1">
        <v>-999</v>
      </c>
      <c r="L2675" s="2">
        <v>-999</v>
      </c>
      <c r="M2675" s="2">
        <v>-999</v>
      </c>
      <c r="N2675" s="7">
        <v>-999</v>
      </c>
      <c r="O2675" s="2">
        <v>-999</v>
      </c>
      <c r="P2675" s="3">
        <v>-999</v>
      </c>
      <c r="Q2675" s="3">
        <v>-999</v>
      </c>
      <c r="R2675" s="3">
        <v>-999</v>
      </c>
      <c r="S2675" s="3">
        <v>-999</v>
      </c>
      <c r="T2675" s="3">
        <v>-999</v>
      </c>
      <c r="V2675">
        <v>48359</v>
      </c>
      <c r="W2675" s="2">
        <v>-999</v>
      </c>
      <c r="X2675" s="2">
        <v>1.0079884707693811E-2</v>
      </c>
      <c r="Y2675" s="2">
        <v>-999</v>
      </c>
      <c r="Z2675" s="2">
        <v>-999</v>
      </c>
      <c r="AA2675" s="2">
        <v>-999</v>
      </c>
      <c r="AB2675" s="2">
        <v>-999</v>
      </c>
      <c r="AC2675" s="2">
        <v>-999</v>
      </c>
      <c r="AD2675" s="2">
        <v>-999</v>
      </c>
      <c r="AE2675" s="2">
        <v>-999</v>
      </c>
      <c r="AF2675" s="2">
        <v>-999</v>
      </c>
      <c r="AG2675" s="2">
        <v>-999</v>
      </c>
      <c r="AH2675" s="2">
        <v>-999</v>
      </c>
      <c r="AI2675" s="2">
        <v>-999</v>
      </c>
      <c r="AJ2675" s="2">
        <v>-999</v>
      </c>
      <c r="AK2675" s="2">
        <v>-999</v>
      </c>
      <c r="AL2675" s="2">
        <v>-999</v>
      </c>
      <c r="AM2675" s="2">
        <v>-999</v>
      </c>
      <c r="AN2675" s="2">
        <v>-999</v>
      </c>
      <c r="AO2675" s="2">
        <v>-999</v>
      </c>
      <c r="AP2675" s="2">
        <v>-999</v>
      </c>
      <c r="AQ2675" s="2">
        <v>-999</v>
      </c>
      <c r="AR2675" s="2">
        <v>-999</v>
      </c>
      <c r="AS2675" s="2">
        <v>-999</v>
      </c>
      <c r="AT2675" s="2">
        <v>-999</v>
      </c>
      <c r="AU2675" s="2">
        <v>-999</v>
      </c>
      <c r="AV2675" s="2">
        <v>-999</v>
      </c>
      <c r="AW2675" s="2">
        <v>-999</v>
      </c>
      <c r="AX2675" s="2">
        <v>-999</v>
      </c>
      <c r="AY2675" s="2">
        <v>-999</v>
      </c>
      <c r="AZ2675" s="2">
        <v>-999</v>
      </c>
      <c r="BA2675" s="2">
        <v>-999</v>
      </c>
      <c r="BB2675" s="2">
        <v>-999</v>
      </c>
      <c r="BC2675" s="2">
        <v>-999</v>
      </c>
      <c r="BD2675" s="2">
        <v>-999</v>
      </c>
      <c r="BE2675" s="2">
        <v>-999</v>
      </c>
      <c r="BF2675" s="2">
        <v>-999</v>
      </c>
      <c r="BG2675" s="2">
        <v>-999</v>
      </c>
      <c r="BH2675" s="2">
        <v>-999</v>
      </c>
      <c r="BI2675">
        <v>0</v>
      </c>
      <c r="BJ2675">
        <v>0.37574081088793548</v>
      </c>
      <c r="BK2675">
        <v>0.37574081088793548</v>
      </c>
      <c r="BL2675">
        <v>-999</v>
      </c>
      <c r="BM2675">
        <v>10.06175969999439</v>
      </c>
      <c r="BN2675">
        <f t="shared" si="264"/>
        <v>-999</v>
      </c>
      <c r="BO2675" t="s">
        <v>3748</v>
      </c>
      <c r="BP2675" t="s">
        <v>3748</v>
      </c>
      <c r="BQ2675">
        <v>1.5854062102947267E-2</v>
      </c>
      <c r="BR2675">
        <v>1.636904761904762E-2</v>
      </c>
      <c r="BS2675">
        <v>6.8965517241379309E-2</v>
      </c>
      <c r="BT2675">
        <v>0.1111111111111111</v>
      </c>
      <c r="BU2675" t="s">
        <v>3748</v>
      </c>
      <c r="BY2675">
        <f t="shared" si="265"/>
        <v>-999</v>
      </c>
      <c r="CA2675">
        <f t="shared" si="266"/>
        <v>-999</v>
      </c>
    </row>
    <row r="2676" spans="1:82" x14ac:dyDescent="0.3">
      <c r="A2676">
        <v>0</v>
      </c>
      <c r="B2676" t="s">
        <v>1532</v>
      </c>
      <c r="C2676" t="s">
        <v>175</v>
      </c>
      <c r="D2676">
        <v>48361</v>
      </c>
      <c r="E2676" s="2">
        <f t="shared" ref="E2676:E2687" si="269">BO2676</f>
        <v>0.67419950562176301</v>
      </c>
      <c r="F2676" s="2" t="s">
        <v>1940</v>
      </c>
      <c r="G2676" s="3">
        <v>10986</v>
      </c>
      <c r="H2676" s="1">
        <v>28.493040265028</v>
      </c>
      <c r="I2676" s="1">
        <f t="shared" si="267"/>
        <v>-10.781756917356738</v>
      </c>
      <c r="J2676" s="1">
        <v>2.36504308102</v>
      </c>
      <c r="K2676" s="1">
        <v>-52.962618829699998</v>
      </c>
      <c r="L2676" s="2">
        <v>0.25508046169999998</v>
      </c>
      <c r="M2676" s="2">
        <v>-4.473133917453051E-2</v>
      </c>
      <c r="N2676" s="7">
        <v>5.0337708019199998E-2</v>
      </c>
      <c r="O2676" s="2">
        <v>0.11784838062734278</v>
      </c>
      <c r="P2676" s="3">
        <v>614783.02774460008</v>
      </c>
      <c r="Q2676" s="3">
        <v>21770.834085228798</v>
      </c>
      <c r="R2676" s="3">
        <v>2836336.1913176645</v>
      </c>
      <c r="S2676" s="3">
        <v>4102.5058190975924</v>
      </c>
      <c r="T2676" s="3">
        <v>866229.9049086126</v>
      </c>
      <c r="V2676">
        <v>48361</v>
      </c>
      <c r="W2676" s="2">
        <v>0.67771132823285063</v>
      </c>
      <c r="X2676" s="2">
        <v>0.76437414441206109</v>
      </c>
      <c r="Y2676" s="2">
        <v>0.25329158989567313</v>
      </c>
      <c r="Z2676" s="2">
        <v>0.6744520236121111</v>
      </c>
      <c r="AA2676" s="2">
        <v>0.15265603814910397</v>
      </c>
      <c r="AB2676" s="2">
        <v>0.62963458683700335</v>
      </c>
      <c r="AC2676" s="2">
        <v>-4.473133917453051E-2</v>
      </c>
      <c r="AD2676" s="2">
        <v>0.10415323478709763</v>
      </c>
      <c r="AE2676" s="2">
        <v>0.11784838062734278</v>
      </c>
      <c r="AF2676">
        <v>2144531.460458939</v>
      </c>
      <c r="AG2676">
        <v>3101.7661497986551</v>
      </c>
      <c r="AH2676">
        <v>582967.35004179366</v>
      </c>
      <c r="AI2676">
        <v>70669.700584380218</v>
      </c>
      <c r="AJ2676">
        <v>24.014470175834347</v>
      </c>
      <c r="AK2676">
        <v>4980867.6517766034</v>
      </c>
      <c r="AL2676">
        <v>7204.2719688962479</v>
      </c>
      <c r="AM2676">
        <v>1354020.6243337996</v>
      </c>
      <c r="AN2676">
        <v>165846.33120098693</v>
      </c>
      <c r="AO2676">
        <v>55.808639814763701</v>
      </c>
      <c r="AP2676">
        <v>2836336.1913176645</v>
      </c>
      <c r="AQ2676">
        <v>4102.5058190975924</v>
      </c>
      <c r="AR2676">
        <v>771053.27429200592</v>
      </c>
      <c r="AS2676">
        <v>95176.630616606708</v>
      </c>
      <c r="AT2676">
        <v>31.794169638929354</v>
      </c>
      <c r="AU2676" s="3">
        <v>115542322.23432013</v>
      </c>
      <c r="AV2676" s="3">
        <v>4091610.5579779004</v>
      </c>
      <c r="AW2676">
        <v>439481.54866250005</v>
      </c>
      <c r="AX2676">
        <v>82596162.255630255</v>
      </c>
      <c r="AY2676">
        <v>15563.018898800001</v>
      </c>
      <c r="AZ2676">
        <v>2924913.7718404722</v>
      </c>
      <c r="BA2676">
        <v>1054264.5764071001</v>
      </c>
      <c r="BB2676">
        <v>198138484.48995039</v>
      </c>
      <c r="BC2676">
        <v>37333.852984028796</v>
      </c>
      <c r="BD2676">
        <v>7016524.3298183717</v>
      </c>
      <c r="BE2676">
        <v>614783.02774460008</v>
      </c>
      <c r="BF2676">
        <v>115542322.23432013</v>
      </c>
      <c r="BG2676">
        <v>21770.834085228798</v>
      </c>
      <c r="BH2676">
        <v>4091610.5579779004</v>
      </c>
      <c r="BI2676">
        <v>13.720800986629774</v>
      </c>
      <c r="BJ2676">
        <v>42.213841251657776</v>
      </c>
      <c r="BK2676">
        <v>28.493040265028</v>
      </c>
      <c r="BL2676">
        <v>42.372975967572735</v>
      </c>
      <c r="BM2676">
        <v>31.591219050215997</v>
      </c>
      <c r="BN2676">
        <f t="shared" si="264"/>
        <v>-10.781756917356738</v>
      </c>
      <c r="BO2676">
        <v>0.67419950562176301</v>
      </c>
      <c r="BP2676">
        <v>0.1120208132290139</v>
      </c>
      <c r="BQ2676">
        <v>0.61338430905843</v>
      </c>
      <c r="BR2676">
        <v>0.11904761904761904</v>
      </c>
      <c r="BS2676">
        <v>3.4482758620689655E-2</v>
      </c>
      <c r="BT2676">
        <v>0.22222222222222221</v>
      </c>
      <c r="BU2676">
        <v>0.30876583609237412</v>
      </c>
      <c r="BV2676">
        <v>0.6744520236121111</v>
      </c>
      <c r="BW2676">
        <v>0.15835688604678835</v>
      </c>
      <c r="BX2676">
        <v>0.62963458683700335</v>
      </c>
      <c r="BY2676">
        <f t="shared" si="265"/>
        <v>0.36648177107973523</v>
      </c>
      <c r="BZ2676">
        <v>0.10415323478709763</v>
      </c>
      <c r="CA2676">
        <f t="shared" si="266"/>
        <v>4.6613236974312418E-2</v>
      </c>
      <c r="CC2676">
        <v>0.36648177107973523</v>
      </c>
      <c r="CD2676">
        <v>4.6613236974312418E-2</v>
      </c>
    </row>
    <row r="2677" spans="1:82" x14ac:dyDescent="0.3">
      <c r="A2677">
        <v>0</v>
      </c>
      <c r="B2677" t="s">
        <v>1532</v>
      </c>
      <c r="C2677" t="s">
        <v>1642</v>
      </c>
      <c r="D2677">
        <v>48363</v>
      </c>
      <c r="E2677" s="2">
        <f t="shared" si="269"/>
        <v>0.47804622256947948</v>
      </c>
      <c r="F2677" s="2" t="s">
        <v>1936</v>
      </c>
      <c r="G2677" s="3">
        <v>5397</v>
      </c>
      <c r="H2677" s="1">
        <v>0.76173378666369806</v>
      </c>
      <c r="I2677" s="1">
        <f t="shared" si="267"/>
        <v>-11.365320137143932</v>
      </c>
      <c r="J2677" s="1">
        <v>2.6012536187099999</v>
      </c>
      <c r="K2677" s="1">
        <v>33.801304469100003</v>
      </c>
      <c r="L2677" s="2">
        <v>0.18339167001400003</v>
      </c>
      <c r="M2677" s="2">
        <v>1.1877032502038626E-3</v>
      </c>
      <c r="N2677" s="7">
        <v>0</v>
      </c>
      <c r="O2677" s="2">
        <v>3.9629484767722482E-2</v>
      </c>
      <c r="P2677" s="3">
        <v>14970.544506586999</v>
      </c>
      <c r="Q2677" s="3">
        <v>530.14027048553612</v>
      </c>
      <c r="R2677" s="3">
        <v>52018.231514653569</v>
      </c>
      <c r="S2677" s="3">
        <v>75.262333212117355</v>
      </c>
      <c r="T2677" s="3">
        <v>17501.032172132211</v>
      </c>
      <c r="V2677">
        <v>48363</v>
      </c>
      <c r="W2677" s="2">
        <v>0.42511512112153399</v>
      </c>
      <c r="X2677" s="2">
        <v>2.0434801131610707E-2</v>
      </c>
      <c r="Y2677" s="2">
        <v>0.31017458791008023</v>
      </c>
      <c r="Z2677" s="2">
        <v>0.74181344988888598</v>
      </c>
      <c r="AA2677" s="2">
        <v>9.7426700917418299E-2</v>
      </c>
      <c r="AB2677" s="2">
        <v>0.45267966667873166</v>
      </c>
      <c r="AC2677" s="2">
        <v>1.1877032502038626E-3</v>
      </c>
      <c r="AD2677" s="2">
        <v>0</v>
      </c>
      <c r="AE2677" s="2">
        <v>3.9629484767722482E-2</v>
      </c>
      <c r="AF2677">
        <v>190821.02539615362</v>
      </c>
      <c r="AG2677">
        <v>276.06690063266871</v>
      </c>
      <c r="AH2677">
        <v>51885.919738509299</v>
      </c>
      <c r="AI2677">
        <v>11868.956310769303</v>
      </c>
      <c r="AJ2677">
        <v>2.1533959522574917</v>
      </c>
      <c r="AK2677">
        <v>242839.25691080719</v>
      </c>
      <c r="AL2677">
        <v>351.32923384478602</v>
      </c>
      <c r="AM2677">
        <v>66031.242381055592</v>
      </c>
      <c r="AN2677">
        <v>15224.665840355241</v>
      </c>
      <c r="AO2677">
        <v>2.7417944017723062</v>
      </c>
      <c r="AP2677">
        <v>52018.231514653569</v>
      </c>
      <c r="AQ2677">
        <v>75.262333212117312</v>
      </c>
      <c r="AR2677">
        <v>14145.322642546293</v>
      </c>
      <c r="AS2677">
        <v>3355.7095295859381</v>
      </c>
      <c r="AT2677">
        <v>0.58839844951481446</v>
      </c>
      <c r="AU2677" s="3">
        <v>2813564.1345679606</v>
      </c>
      <c r="AV2677" s="3">
        <v>99634.562435051659</v>
      </c>
      <c r="AW2677">
        <v>51199.952316465002</v>
      </c>
      <c r="AX2677">
        <v>9622519.0383564327</v>
      </c>
      <c r="AY2677">
        <v>1813.1041631755199</v>
      </c>
      <c r="AZ2677">
        <v>340754.79642720724</v>
      </c>
      <c r="BA2677">
        <v>66170.496823052003</v>
      </c>
      <c r="BB2677">
        <v>12436083.172924394</v>
      </c>
      <c r="BC2677">
        <v>2343.2444336610561</v>
      </c>
      <c r="BD2677">
        <v>440389.35886225884</v>
      </c>
      <c r="BE2677">
        <v>14970.544506586999</v>
      </c>
      <c r="BF2677">
        <v>2813564.1345679606</v>
      </c>
      <c r="BG2677">
        <v>530.14027048553612</v>
      </c>
      <c r="BH2677">
        <v>99634.562435051659</v>
      </c>
      <c r="BI2677">
        <v>0.78510410756906512</v>
      </c>
      <c r="BJ2677">
        <v>1.5468378942327632</v>
      </c>
      <c r="BK2677">
        <v>0.76173378666369806</v>
      </c>
      <c r="BL2677">
        <v>33.22450371995496</v>
      </c>
      <c r="BM2677">
        <v>21.859183582811028</v>
      </c>
      <c r="BN2677">
        <f t="shared" si="264"/>
        <v>-11.365320137143932</v>
      </c>
      <c r="BO2677">
        <v>0.47804622256947948</v>
      </c>
      <c r="BP2677">
        <v>4.5449380366536698E-3</v>
      </c>
      <c r="BQ2677">
        <v>0.11384661315109186</v>
      </c>
      <c r="BR2677">
        <v>0.13928571428571429</v>
      </c>
      <c r="BS2677">
        <v>0.13793103448275862</v>
      </c>
      <c r="BT2677">
        <v>0.16666666666666666</v>
      </c>
      <c r="BU2677">
        <v>0.32547780491633138</v>
      </c>
      <c r="BV2677">
        <v>0.74181344988888598</v>
      </c>
      <c r="BW2677">
        <v>0.10106504244545467</v>
      </c>
      <c r="BX2677">
        <v>0.45267966667873166</v>
      </c>
      <c r="BY2677">
        <f t="shared" si="265"/>
        <v>0.10623978316922682</v>
      </c>
      <c r="BZ2677">
        <v>0</v>
      </c>
      <c r="CA2677">
        <f t="shared" si="266"/>
        <v>2.2833735889240411E-2</v>
      </c>
      <c r="CC2677">
        <v>0.10623978316922682</v>
      </c>
      <c r="CD2677">
        <v>2.2833735889240411E-2</v>
      </c>
    </row>
    <row r="2678" spans="1:82" x14ac:dyDescent="0.3">
      <c r="A2678">
        <v>0</v>
      </c>
      <c r="B2678" t="s">
        <v>1532</v>
      </c>
      <c r="C2678" t="s">
        <v>985</v>
      </c>
      <c r="D2678">
        <v>48365</v>
      </c>
      <c r="E2678" s="2">
        <f t="shared" si="269"/>
        <v>0.54418049222467268</v>
      </c>
      <c r="F2678" s="2" t="s">
        <v>1937</v>
      </c>
      <c r="G2678" s="3">
        <v>2617</v>
      </c>
      <c r="H2678" s="1">
        <v>0.94806062783562361</v>
      </c>
      <c r="I2678" s="1">
        <f t="shared" si="267"/>
        <v>-8.7225971203444246</v>
      </c>
      <c r="J2678" s="1">
        <v>2.6481752351300001</v>
      </c>
      <c r="K2678" s="1">
        <v>50.642711515400002</v>
      </c>
      <c r="L2678" s="2">
        <v>0.20787000857000004</v>
      </c>
      <c r="M2678" s="2">
        <v>9.503452677660396E-4</v>
      </c>
      <c r="N2678" s="7">
        <v>0</v>
      </c>
      <c r="O2678" s="2">
        <v>6.6785808727333043E-2</v>
      </c>
      <c r="P2678" s="3">
        <v>50601.586426254995</v>
      </c>
      <c r="Q2678" s="3">
        <v>1791.9146964366398</v>
      </c>
      <c r="R2678" s="3">
        <v>128467.15294609254</v>
      </c>
      <c r="S2678" s="3">
        <v>185.85018351426211</v>
      </c>
      <c r="T2678" s="3">
        <v>38646.45549491256</v>
      </c>
      <c r="V2678">
        <v>48365</v>
      </c>
      <c r="W2678" s="2">
        <v>0.42899273543909355</v>
      </c>
      <c r="X2678" s="2">
        <v>2.543333475515671E-2</v>
      </c>
      <c r="Y2678" s="2">
        <v>0.17108378804243987</v>
      </c>
      <c r="Z2678" s="2">
        <v>0.75519433897272115</v>
      </c>
      <c r="AA2678" s="2">
        <v>0.14596928686490257</v>
      </c>
      <c r="AB2678" s="2">
        <v>0.51310141940901288</v>
      </c>
      <c r="AC2678" s="2">
        <v>9.503452677660396E-4</v>
      </c>
      <c r="AD2678" s="2">
        <v>0</v>
      </c>
      <c r="AE2678" s="2">
        <v>6.6785808727333043E-2</v>
      </c>
      <c r="AF2678">
        <v>299460.62038337626</v>
      </c>
      <c r="AG2678">
        <v>433.21251630222775</v>
      </c>
      <c r="AH2678">
        <v>81420.951947019203</v>
      </c>
      <c r="AI2678">
        <v>8570.9289746834638</v>
      </c>
      <c r="AJ2678">
        <v>3.373117708698214</v>
      </c>
      <c r="AK2678">
        <v>427927.77332946879</v>
      </c>
      <c r="AL2678">
        <v>619.06269981648984</v>
      </c>
      <c r="AM2678">
        <v>116350.91886123142</v>
      </c>
      <c r="AN2678">
        <v>12287.417555383805</v>
      </c>
      <c r="AO2678">
        <v>4.821132093890161</v>
      </c>
      <c r="AP2678">
        <v>128467.15294609254</v>
      </c>
      <c r="AQ2678">
        <v>185.85018351426208</v>
      </c>
      <c r="AR2678">
        <v>34929.966914212215</v>
      </c>
      <c r="AS2678">
        <v>3716.4885807003411</v>
      </c>
      <c r="AT2678">
        <v>1.4480143851919469</v>
      </c>
      <c r="AU2678" s="3">
        <v>9510062.1529503632</v>
      </c>
      <c r="AV2678" s="3">
        <v>336772.44804830209</v>
      </c>
      <c r="AW2678">
        <v>61697.651684655</v>
      </c>
      <c r="AX2678">
        <v>11595456.65761406</v>
      </c>
      <c r="AY2678">
        <v>2184.8510411918401</v>
      </c>
      <c r="AZ2678">
        <v>410620.9046815944</v>
      </c>
      <c r="BA2678">
        <v>112299.23811091</v>
      </c>
      <c r="BB2678">
        <v>21105518.810564425</v>
      </c>
      <c r="BC2678">
        <v>3976.7657376284797</v>
      </c>
      <c r="BD2678">
        <v>747393.35272989643</v>
      </c>
      <c r="BE2678">
        <v>50601.586426254995</v>
      </c>
      <c r="BF2678">
        <v>9510062.1529503632</v>
      </c>
      <c r="BG2678">
        <v>1791.9146964366398</v>
      </c>
      <c r="BH2678">
        <v>336772.44804830209</v>
      </c>
      <c r="BI2678">
        <v>0.84639344581347276</v>
      </c>
      <c r="BJ2678">
        <v>1.7944540736490964</v>
      </c>
      <c r="BK2678">
        <v>0.94806062783562361</v>
      </c>
      <c r="BL2678">
        <v>44.561646529773483</v>
      </c>
      <c r="BM2678">
        <v>35.839049409429059</v>
      </c>
      <c r="BN2678">
        <f t="shared" si="264"/>
        <v>-8.7225971203444246</v>
      </c>
      <c r="BO2678">
        <v>0.54418049222467268</v>
      </c>
      <c r="BP2678">
        <v>5.5775835824659042E-3</v>
      </c>
      <c r="BQ2678">
        <v>0.2821233274143623</v>
      </c>
      <c r="BR2678">
        <v>0.22619047619047619</v>
      </c>
      <c r="BS2678">
        <v>0.13793103448275862</v>
      </c>
      <c r="BT2678">
        <v>0.22222222222222221</v>
      </c>
      <c r="BU2678">
        <v>0.24979602242974308</v>
      </c>
      <c r="BV2678">
        <v>0.75519433897272115</v>
      </c>
      <c r="BW2678">
        <v>0.15142042205902756</v>
      </c>
      <c r="BX2678">
        <v>0.51310141940901288</v>
      </c>
      <c r="BY2678">
        <f t="shared" si="265"/>
        <v>6.4727628450639133E-2</v>
      </c>
      <c r="BZ2678">
        <v>0</v>
      </c>
      <c r="CA2678">
        <f t="shared" si="266"/>
        <v>3.2091393576350727E-2</v>
      </c>
      <c r="CC2678">
        <v>6.4727628450639133E-2</v>
      </c>
      <c r="CD2678">
        <v>3.2091393576350727E-2</v>
      </c>
    </row>
    <row r="2679" spans="1:82" x14ac:dyDescent="0.3">
      <c r="A2679">
        <v>0</v>
      </c>
      <c r="B2679" t="s">
        <v>1532</v>
      </c>
      <c r="C2679" t="s">
        <v>1643</v>
      </c>
      <c r="D2679">
        <v>48367</v>
      </c>
      <c r="E2679" s="2">
        <f t="shared" si="269"/>
        <v>0.53945899756622273</v>
      </c>
      <c r="F2679" s="2" t="s">
        <v>1938</v>
      </c>
      <c r="G2679" s="3">
        <v>48854</v>
      </c>
      <c r="H2679" s="1">
        <v>13.125249507815976</v>
      </c>
      <c r="I2679" s="1">
        <f t="shared" si="267"/>
        <v>-8.4623261217385704</v>
      </c>
      <c r="J2679" s="1">
        <v>2.7069538211299999</v>
      </c>
      <c r="K2679" s="1">
        <v>45.982809881599998</v>
      </c>
      <c r="L2679" s="2">
        <v>0.18815711177500005</v>
      </c>
      <c r="M2679" s="2">
        <v>8.0216068236721901E-3</v>
      </c>
      <c r="N2679" s="7">
        <v>0</v>
      </c>
      <c r="O2679" s="2">
        <v>7.9141555770488078E-2</v>
      </c>
      <c r="P2679" s="3">
        <v>409386.27154733008</v>
      </c>
      <c r="Q2679" s="3">
        <v>14497.278214274244</v>
      </c>
      <c r="R2679" s="3">
        <v>1256013.4499407692</v>
      </c>
      <c r="S2679" s="3">
        <v>1817.5901815199616</v>
      </c>
      <c r="T2679" s="3">
        <v>364422.11465591606</v>
      </c>
      <c r="V2679">
        <v>48367</v>
      </c>
      <c r="W2679" s="2">
        <v>0.52485534088941554</v>
      </c>
      <c r="X2679" s="2">
        <v>0.35210708542905306</v>
      </c>
      <c r="Y2679" s="2">
        <v>0.2453923420686899</v>
      </c>
      <c r="Z2679" s="2">
        <v>0.77195654368303068</v>
      </c>
      <c r="AA2679" s="2">
        <v>0.13253788680766951</v>
      </c>
      <c r="AB2679" s="2">
        <v>0.4644425705651607</v>
      </c>
      <c r="AC2679" s="2">
        <v>8.0216068236721901E-3</v>
      </c>
      <c r="AD2679" s="2">
        <v>0</v>
      </c>
      <c r="AE2679" s="2">
        <v>7.9141555770488078E-2</v>
      </c>
      <c r="AF2679">
        <v>947557.37766251597</v>
      </c>
      <c r="AG2679">
        <v>1371.1007517482954</v>
      </c>
      <c r="AH2679">
        <v>257694.14368613844</v>
      </c>
      <c r="AI2679">
        <v>16593.997640043195</v>
      </c>
      <c r="AJ2679">
        <v>10.749038342269294</v>
      </c>
      <c r="AK2679">
        <v>2203570.8276032852</v>
      </c>
      <c r="AL2679">
        <v>3188.6909332682567</v>
      </c>
      <c r="AM2679">
        <v>599304.59412304708</v>
      </c>
      <c r="AN2679">
        <v>39405.661859050699</v>
      </c>
      <c r="AO2679">
        <v>25.034229862877407</v>
      </c>
      <c r="AP2679">
        <v>1256013.4499407692</v>
      </c>
      <c r="AQ2679">
        <v>1817.5901815199613</v>
      </c>
      <c r="AR2679">
        <v>341610.45043690864</v>
      </c>
      <c r="AS2679">
        <v>22811.664219007504</v>
      </c>
      <c r="AT2679">
        <v>14.285191520608112</v>
      </c>
      <c r="AU2679" s="3">
        <v>76940055.874605209</v>
      </c>
      <c r="AV2679" s="3">
        <v>2724618.4675907013</v>
      </c>
      <c r="AW2679">
        <v>287157.75463703997</v>
      </c>
      <c r="AX2679">
        <v>53968428.406485289</v>
      </c>
      <c r="AY2679">
        <v>10168.894634949118</v>
      </c>
      <c r="AZ2679">
        <v>1911142.0576923373</v>
      </c>
      <c r="BA2679">
        <v>696544.02618437004</v>
      </c>
      <c r="BB2679">
        <v>130908484.2810905</v>
      </c>
      <c r="BC2679">
        <v>24666.17284922336</v>
      </c>
      <c r="BD2679">
        <v>4635760.5252830386</v>
      </c>
      <c r="BE2679">
        <v>409386.27154733008</v>
      </c>
      <c r="BF2679">
        <v>76940055.874605209</v>
      </c>
      <c r="BG2679">
        <v>14497.278214274244</v>
      </c>
      <c r="BH2679">
        <v>2724618.4675907013</v>
      </c>
      <c r="BI2679">
        <v>5.2981424562341308</v>
      </c>
      <c r="BJ2679">
        <v>18.423391964050108</v>
      </c>
      <c r="BK2679">
        <v>13.125249507815976</v>
      </c>
      <c r="BL2679">
        <v>29.900901242517726</v>
      </c>
      <c r="BM2679">
        <v>21.438575120779156</v>
      </c>
      <c r="BN2679">
        <f t="shared" si="264"/>
        <v>-8.4623261217385704</v>
      </c>
      <c r="BO2679">
        <v>0.53945899756622273</v>
      </c>
      <c r="BP2679">
        <v>3.4610900491200483E-2</v>
      </c>
      <c r="BQ2679">
        <v>0.13465496097994387</v>
      </c>
      <c r="BR2679">
        <v>0.35714285714285715</v>
      </c>
      <c r="BS2679">
        <v>0.20689655172413793</v>
      </c>
      <c r="BT2679">
        <v>0.16666666666666666</v>
      </c>
      <c r="BU2679">
        <v>0.24234243271230438</v>
      </c>
      <c r="BV2679">
        <v>0.77195654368303068</v>
      </c>
      <c r="BW2679">
        <v>0.13748743444778996</v>
      </c>
      <c r="BX2679">
        <v>0.4644425705651607</v>
      </c>
      <c r="BY2679">
        <f t="shared" si="265"/>
        <v>8.581821620408292E-2</v>
      </c>
      <c r="BZ2679">
        <v>0</v>
      </c>
      <c r="CA2679">
        <f t="shared" si="266"/>
        <v>4.4047627988271928E-2</v>
      </c>
      <c r="CC2679">
        <v>8.581821620408292E-2</v>
      </c>
      <c r="CD2679">
        <v>4.4047627988271928E-2</v>
      </c>
    </row>
    <row r="2680" spans="1:82" x14ac:dyDescent="0.3">
      <c r="A2680">
        <v>0</v>
      </c>
      <c r="B2680" t="s">
        <v>1532</v>
      </c>
      <c r="C2680" t="s">
        <v>1644</v>
      </c>
      <c r="D2680">
        <v>48369</v>
      </c>
      <c r="E2680" s="2">
        <f t="shared" si="269"/>
        <v>0.43578431308021265</v>
      </c>
      <c r="F2680" s="2" t="s">
        <v>1936</v>
      </c>
      <c r="G2680" s="3">
        <v>17</v>
      </c>
      <c r="H2680" s="1">
        <v>0.37355050446778904</v>
      </c>
      <c r="I2680" s="1">
        <f t="shared" si="267"/>
        <v>-8.8426099708274322</v>
      </c>
      <c r="J2680" s="1">
        <v>2.84377561852</v>
      </c>
      <c r="K2680" s="1">
        <v>-76.721500437499998</v>
      </c>
      <c r="L2680" s="2">
        <v>0.10656641052899996</v>
      </c>
      <c r="M2680" s="2">
        <v>-3.8968622232419956E-4</v>
      </c>
      <c r="N2680" s="7">
        <v>0</v>
      </c>
      <c r="O2680" s="2">
        <v>1.7983434572742057E-4</v>
      </c>
      <c r="P2680" s="3">
        <v>-1905.0998156217997</v>
      </c>
      <c r="Q2680" s="3">
        <v>-67.463820778950407</v>
      </c>
      <c r="R2680" s="3">
        <v>-23195.869820390886</v>
      </c>
      <c r="S2680" s="3">
        <v>-33.55954865224853</v>
      </c>
      <c r="T2680" s="3">
        <v>-5499.1511656772154</v>
      </c>
      <c r="V2680">
        <v>48369</v>
      </c>
      <c r="W2680" s="2">
        <v>0.42072730671297459</v>
      </c>
      <c r="X2680" s="2">
        <v>1.002112602205244E-2</v>
      </c>
      <c r="Y2680" s="2">
        <v>0.34120906763196857</v>
      </c>
      <c r="Z2680" s="2">
        <v>0.81097474967872574</v>
      </c>
      <c r="AA2680" s="2">
        <v>0.22113710682062657</v>
      </c>
      <c r="AB2680" s="2">
        <v>0.26304601072520867</v>
      </c>
      <c r="AC2680" s="2">
        <v>-3.8968622232419956E-4</v>
      </c>
      <c r="AD2680" s="2">
        <v>0</v>
      </c>
      <c r="AE2680" s="2">
        <v>1.7983434572742057E-4</v>
      </c>
      <c r="AF2680">
        <v>47625.93908783816</v>
      </c>
      <c r="AG2680">
        <v>68.905191259778547</v>
      </c>
      <c r="AH2680">
        <v>12950.517483545167</v>
      </c>
      <c r="AI2680">
        <v>-1665.2638697278912</v>
      </c>
      <c r="AJ2680">
        <v>0.53820669926730735</v>
      </c>
      <c r="AK2680">
        <v>24430.069267447274</v>
      </c>
      <c r="AL2680">
        <v>35.345642607530024</v>
      </c>
      <c r="AM2680">
        <v>6643.104157859756</v>
      </c>
      <c r="AN2680">
        <v>-857.00170971969487</v>
      </c>
      <c r="AO2680">
        <v>0.27613020798063725</v>
      </c>
      <c r="AP2680">
        <v>-23195.869820390886</v>
      </c>
      <c r="AQ2680">
        <v>-33.559548652248523</v>
      </c>
      <c r="AR2680">
        <v>-6307.4133256854111</v>
      </c>
      <c r="AS2680">
        <v>808.26216000819636</v>
      </c>
      <c r="AT2680">
        <v>-0.2620764912866701</v>
      </c>
      <c r="AU2680" s="3">
        <v>-358044.45934796106</v>
      </c>
      <c r="AV2680" s="3">
        <v>-12679.150477195939</v>
      </c>
      <c r="AW2680">
        <v>4015.3589681264998</v>
      </c>
      <c r="AX2680">
        <v>754646.56446969439</v>
      </c>
      <c r="AY2680">
        <v>142.192789882992</v>
      </c>
      <c r="AZ2680">
        <v>26723.712930609516</v>
      </c>
      <c r="BA2680">
        <v>2110.2591525047001</v>
      </c>
      <c r="BB2680">
        <v>396602.10512173333</v>
      </c>
      <c r="BC2680">
        <v>74.728969104041596</v>
      </c>
      <c r="BD2680">
        <v>14044.562453413577</v>
      </c>
      <c r="BE2680">
        <v>-1905.0998156217997</v>
      </c>
      <c r="BF2680">
        <v>-358044.45934796106</v>
      </c>
      <c r="BG2680">
        <v>-67.463820778950407</v>
      </c>
      <c r="BH2680">
        <v>-12679.150477195939</v>
      </c>
      <c r="BI2680">
        <v>0.15341897001224447</v>
      </c>
      <c r="BJ2680">
        <v>0.52696947448003351</v>
      </c>
      <c r="BK2680">
        <v>0.37355050446778904</v>
      </c>
      <c r="BL2680">
        <v>14.845709992201943</v>
      </c>
      <c r="BM2680">
        <v>6.0031000213745109</v>
      </c>
      <c r="BN2680">
        <f t="shared" si="264"/>
        <v>-8.8426099708274322</v>
      </c>
      <c r="BO2680">
        <v>0.43578431308021265</v>
      </c>
      <c r="BP2680">
        <v>8.0962047342866155E-4</v>
      </c>
      <c r="BQ2680">
        <v>2.1595172318265379E-2</v>
      </c>
      <c r="BR2680">
        <v>0.23333333333333334</v>
      </c>
      <c r="BS2680">
        <v>0.10344827586206896</v>
      </c>
      <c r="BT2680">
        <v>0.1111111111111111</v>
      </c>
      <c r="BU2680">
        <v>0.25323292686055632</v>
      </c>
      <c r="BV2680">
        <v>0.81097474967872574</v>
      </c>
      <c r="BW2680">
        <v>0.22939533902554624</v>
      </c>
      <c r="BX2680">
        <v>0.26304601072520867</v>
      </c>
      <c r="BY2680">
        <f t="shared" si="265"/>
        <v>7.2594524369364463E-2</v>
      </c>
      <c r="BZ2680">
        <v>0</v>
      </c>
      <c r="CA2680">
        <f t="shared" si="266"/>
        <v>1.7097455544235149E-4</v>
      </c>
      <c r="CC2680">
        <v>7.2594524369364463E-2</v>
      </c>
      <c r="CD2680">
        <v>1.7097455544235149E-4</v>
      </c>
    </row>
    <row r="2681" spans="1:82" x14ac:dyDescent="0.3">
      <c r="A2681">
        <v>0</v>
      </c>
      <c r="B2681" t="s">
        <v>1532</v>
      </c>
      <c r="C2681" t="s">
        <v>1645</v>
      </c>
      <c r="D2681">
        <v>48371</v>
      </c>
      <c r="E2681" s="2">
        <f t="shared" si="269"/>
        <v>0.42513988319211371</v>
      </c>
      <c r="F2681" s="2" t="s">
        <v>1936</v>
      </c>
      <c r="G2681" s="3">
        <v>2971</v>
      </c>
      <c r="H2681" s="1">
        <v>0.37522597067714758</v>
      </c>
      <c r="I2681" s="1">
        <f t="shared" si="267"/>
        <v>-11.388142951364378</v>
      </c>
      <c r="J2681" s="1">
        <v>2.6719086447899998</v>
      </c>
      <c r="K2681" s="1">
        <v>55.9713966188</v>
      </c>
      <c r="L2681" s="2">
        <v>9.6353859112999984E-2</v>
      </c>
      <c r="M2681" s="2">
        <v>6.5382467394027295E-4</v>
      </c>
      <c r="N2681" s="7">
        <v>0</v>
      </c>
      <c r="O2681" s="2">
        <v>4.0444583735838101E-4</v>
      </c>
      <c r="P2681" s="3">
        <v>6159.1845678290019</v>
      </c>
      <c r="Q2681" s="3">
        <v>218.11042152291202</v>
      </c>
      <c r="R2681" s="3">
        <v>-19270.74840601132</v>
      </c>
      <c r="S2681" s="3">
        <v>-27.883315680730089</v>
      </c>
      <c r="T2681" s="3">
        <v>-62.478294427591209</v>
      </c>
      <c r="V2681">
        <v>48371</v>
      </c>
      <c r="W2681" s="2">
        <v>0.39830935704542209</v>
      </c>
      <c r="X2681" s="2">
        <v>1.0066073245597469E-2</v>
      </c>
      <c r="Y2681" s="2">
        <v>0.38621077674790255</v>
      </c>
      <c r="Z2681" s="2">
        <v>0.761962522732612</v>
      </c>
      <c r="AA2681" s="2">
        <v>0.16132834528013765</v>
      </c>
      <c r="AB2681" s="2">
        <v>0.23783759002332314</v>
      </c>
      <c r="AC2681" s="2">
        <v>6.5382467394027295E-4</v>
      </c>
      <c r="AD2681" s="2">
        <v>0</v>
      </c>
      <c r="AE2681" s="2">
        <v>4.0444583735838101E-4</v>
      </c>
      <c r="AF2681">
        <v>212839.48501036779</v>
      </c>
      <c r="AG2681">
        <v>307.94028530230941</v>
      </c>
      <c r="AH2681">
        <v>57876.42376117051</v>
      </c>
      <c r="AI2681">
        <v>-55255.16887406302</v>
      </c>
      <c r="AJ2681">
        <v>2.4062182434799628</v>
      </c>
      <c r="AK2681">
        <v>193568.73660435647</v>
      </c>
      <c r="AL2681">
        <v>280.05696962157936</v>
      </c>
      <c r="AM2681">
        <v>52635.840858481599</v>
      </c>
      <c r="AN2681">
        <v>-50077.064265801702</v>
      </c>
      <c r="AO2681">
        <v>2.1878826480627098</v>
      </c>
      <c r="AP2681">
        <v>-19270.74840601132</v>
      </c>
      <c r="AQ2681">
        <v>-27.88331568073005</v>
      </c>
      <c r="AR2681">
        <v>-5240.5829026889114</v>
      </c>
      <c r="AS2681">
        <v>5178.1046082613175</v>
      </c>
      <c r="AT2681">
        <v>-0.218335595417253</v>
      </c>
      <c r="AU2681" s="3">
        <v>1157557.1476777827</v>
      </c>
      <c r="AV2681" s="3">
        <v>40991.672621016085</v>
      </c>
      <c r="AW2681">
        <v>24456.077195133999</v>
      </c>
      <c r="AX2681">
        <v>4596275.148053484</v>
      </c>
      <c r="AY2681">
        <v>866.04407565395195</v>
      </c>
      <c r="AZ2681">
        <v>162764.32357840374</v>
      </c>
      <c r="BA2681">
        <v>30615.261762963</v>
      </c>
      <c r="BB2681">
        <v>5753832.295731266</v>
      </c>
      <c r="BC2681">
        <v>1084.154497176864</v>
      </c>
      <c r="BD2681">
        <v>203755.99619941981</v>
      </c>
      <c r="BE2681">
        <v>6159.1845678290019</v>
      </c>
      <c r="BF2681">
        <v>1157557.1476777827</v>
      </c>
      <c r="BG2681">
        <v>218.11042152291202</v>
      </c>
      <c r="BH2681">
        <v>40991.672621016085</v>
      </c>
      <c r="BI2681">
        <v>0.12456957459792929</v>
      </c>
      <c r="BJ2681">
        <v>0.49979554527507686</v>
      </c>
      <c r="BK2681">
        <v>0.37522597067714758</v>
      </c>
      <c r="BL2681">
        <v>20.687340115633173</v>
      </c>
      <c r="BM2681">
        <v>9.2991971642687954</v>
      </c>
      <c r="BN2681">
        <f t="shared" si="264"/>
        <v>-11.388142951364378</v>
      </c>
      <c r="BO2681">
        <v>0.42513988319211371</v>
      </c>
      <c r="BP2681">
        <v>6.4131981188253787E-4</v>
      </c>
      <c r="BQ2681">
        <v>5.1299544726638648E-2</v>
      </c>
      <c r="BR2681">
        <v>0.20238095238095238</v>
      </c>
      <c r="BS2681">
        <v>0.13793103448275862</v>
      </c>
      <c r="BT2681">
        <v>0.1111111111111111</v>
      </c>
      <c r="BU2681">
        <v>0.32613140018552284</v>
      </c>
      <c r="BV2681">
        <v>0.761962522732612</v>
      </c>
      <c r="BW2681">
        <v>0.16735305526985234</v>
      </c>
      <c r="BX2681">
        <v>0.23783759002332314</v>
      </c>
      <c r="BY2681">
        <f t="shared" si="265"/>
        <v>4.9810809213343347E-2</v>
      </c>
      <c r="BZ2681">
        <v>0</v>
      </c>
      <c r="CA2681">
        <f t="shared" si="266"/>
        <v>4.5979385256211369E-4</v>
      </c>
      <c r="CC2681">
        <v>4.9810809213343347E-2</v>
      </c>
      <c r="CD2681">
        <v>4.5979385256211369E-4</v>
      </c>
    </row>
    <row r="2682" spans="1:82" x14ac:dyDescent="0.3">
      <c r="A2682">
        <v>0</v>
      </c>
      <c r="B2682" t="s">
        <v>1532</v>
      </c>
      <c r="C2682" t="s">
        <v>129</v>
      </c>
      <c r="D2682">
        <v>48373</v>
      </c>
      <c r="E2682" s="2">
        <f t="shared" si="269"/>
        <v>0.57201814178156318</v>
      </c>
      <c r="F2682" s="2" t="s">
        <v>1938</v>
      </c>
      <c r="G2682" s="3">
        <v>7878</v>
      </c>
      <c r="H2682" s="1">
        <v>1.6198258502491378</v>
      </c>
      <c r="I2682" s="1">
        <f t="shared" si="267"/>
        <v>-11.382657775451932</v>
      </c>
      <c r="J2682" s="1">
        <v>2.9455212792299998</v>
      </c>
      <c r="K2682" s="1">
        <v>-23.216136608199999</v>
      </c>
      <c r="L2682" s="2">
        <v>0.22094789155999983</v>
      </c>
      <c r="M2682" s="2">
        <v>-1.4086080988221215E-3</v>
      </c>
      <c r="N2682" s="7">
        <v>0</v>
      </c>
      <c r="O2682" s="2">
        <v>4.230085279258565E-2</v>
      </c>
      <c r="P2682" s="3">
        <v>157293.74397765999</v>
      </c>
      <c r="Q2682" s="3">
        <v>5570.1212431724798</v>
      </c>
      <c r="R2682" s="3">
        <v>725325.24431180267</v>
      </c>
      <c r="S2682" s="3">
        <v>1049.0740685003041</v>
      </c>
      <c r="T2682" s="3">
        <v>220617.75753633468</v>
      </c>
      <c r="V2682">
        <v>48373</v>
      </c>
      <c r="W2682" s="2">
        <v>0.44189013871616928</v>
      </c>
      <c r="X2682" s="2">
        <v>4.3454576516371878E-2</v>
      </c>
      <c r="Y2682" s="2">
        <v>0.19234576595113126</v>
      </c>
      <c r="Z2682" s="2">
        <v>0.83999010559774556</v>
      </c>
      <c r="AA2682" s="2">
        <v>6.6916695474068255E-2</v>
      </c>
      <c r="AB2682" s="2">
        <v>0.54538255689101856</v>
      </c>
      <c r="AC2682" s="2">
        <v>-1.4086080988221215E-3</v>
      </c>
      <c r="AD2682" s="2">
        <v>0</v>
      </c>
      <c r="AE2682" s="2">
        <v>4.230085279258565E-2</v>
      </c>
      <c r="AF2682">
        <v>567388.34759830183</v>
      </c>
      <c r="AG2682">
        <v>820.65242899847919</v>
      </c>
      <c r="AH2682">
        <v>154239.08468072614</v>
      </c>
      <c r="AI2682">
        <v>18468.930204956334</v>
      </c>
      <c r="AJ2682">
        <v>6.3545966234384679</v>
      </c>
      <c r="AK2682">
        <v>1292713.5919101045</v>
      </c>
      <c r="AL2682">
        <v>1869.7264974987829</v>
      </c>
      <c r="AM2682">
        <v>351409.30969942542</v>
      </c>
      <c r="AN2682">
        <v>41916.462722591765</v>
      </c>
      <c r="AO2682">
        <v>14.474941870588395</v>
      </c>
      <c r="AP2682">
        <v>725325.24431180267</v>
      </c>
      <c r="AQ2682">
        <v>1049.0740685003038</v>
      </c>
      <c r="AR2682">
        <v>197170.22501869928</v>
      </c>
      <c r="AS2682">
        <v>23447.532517635431</v>
      </c>
      <c r="AT2682">
        <v>8.1203452471499276</v>
      </c>
      <c r="AU2682" s="3">
        <v>29561786.243161418</v>
      </c>
      <c r="AV2682" s="3">
        <v>1046848.5864418359</v>
      </c>
      <c r="AW2682">
        <v>132405.53485793</v>
      </c>
      <c r="AX2682">
        <v>24884296.221199363</v>
      </c>
      <c r="AY2682">
        <v>4688.7744151510396</v>
      </c>
      <c r="AZ2682">
        <v>881208.26358348643</v>
      </c>
      <c r="BA2682">
        <v>289699.27883559</v>
      </c>
      <c r="BB2682">
        <v>54446082.464360781</v>
      </c>
      <c r="BC2682">
        <v>10258.895658323519</v>
      </c>
      <c r="BD2682">
        <v>1928056.8500253223</v>
      </c>
      <c r="BE2682">
        <v>157293.74397765999</v>
      </c>
      <c r="BF2682">
        <v>29561786.243161418</v>
      </c>
      <c r="BG2682">
        <v>5570.1212431724798</v>
      </c>
      <c r="BH2682">
        <v>1046848.5864418359</v>
      </c>
      <c r="BI2682">
        <v>1.075001456174776</v>
      </c>
      <c r="BJ2682">
        <v>2.6948273064239139</v>
      </c>
      <c r="BK2682">
        <v>1.6198258502491378</v>
      </c>
      <c r="BL2682">
        <v>55.729967428535637</v>
      </c>
      <c r="BM2682">
        <v>44.347309653083705</v>
      </c>
      <c r="BN2682">
        <f t="shared" si="264"/>
        <v>-11.382657775451932</v>
      </c>
      <c r="BO2682">
        <v>0.57201814178156318</v>
      </c>
      <c r="BP2682">
        <v>7.4464569255835609E-3</v>
      </c>
      <c r="BQ2682">
        <v>0.41689246536221664</v>
      </c>
      <c r="BR2682">
        <v>0.1130952380952381</v>
      </c>
      <c r="BS2682">
        <v>0.10344827586206896</v>
      </c>
      <c r="BT2682">
        <v>0.22222222222222221</v>
      </c>
      <c r="BU2682">
        <v>0.32597431679552419</v>
      </c>
      <c r="BV2682">
        <v>0.83999010559774556</v>
      </c>
      <c r="BW2682">
        <v>6.9415659205464997E-2</v>
      </c>
      <c r="BX2682">
        <v>0.54538255689101856</v>
      </c>
      <c r="BY2682">
        <f t="shared" si="265"/>
        <v>0.11662113100445619</v>
      </c>
      <c r="BZ2682">
        <v>0</v>
      </c>
      <c r="CA2682">
        <f t="shared" si="266"/>
        <v>1.9381841865339703E-2</v>
      </c>
      <c r="CC2682">
        <v>0.11662113100445619</v>
      </c>
      <c r="CD2682">
        <v>1.9381841865339703E-2</v>
      </c>
    </row>
    <row r="2683" spans="1:82" x14ac:dyDescent="0.3">
      <c r="A2683">
        <v>0</v>
      </c>
      <c r="B2683" t="s">
        <v>1532</v>
      </c>
      <c r="C2683" t="s">
        <v>1430</v>
      </c>
      <c r="D2683">
        <v>48375</v>
      </c>
      <c r="E2683" s="2">
        <f t="shared" si="269"/>
        <v>0.43905973940855864</v>
      </c>
      <c r="F2683" s="2" t="s">
        <v>1936</v>
      </c>
      <c r="G2683" s="3">
        <v>25684</v>
      </c>
      <c r="H2683" s="1">
        <v>14.899725462576576</v>
      </c>
      <c r="I2683" s="1">
        <f t="shared" si="267"/>
        <v>-9.4568559881030865</v>
      </c>
      <c r="J2683" s="1">
        <v>2.9446181244199998</v>
      </c>
      <c r="K2683" s="1">
        <v>-81.988825767099996</v>
      </c>
      <c r="L2683" s="2">
        <v>0.10497008115700002</v>
      </c>
      <c r="M2683" s="2">
        <v>-7.7719021124434745E-3</v>
      </c>
      <c r="N2683" s="7">
        <v>0</v>
      </c>
      <c r="O2683" s="2">
        <v>1.1330066124215029E-2</v>
      </c>
      <c r="P2683" s="3">
        <v>-67573.251548809989</v>
      </c>
      <c r="Q2683" s="3">
        <v>-2392.9190977596795</v>
      </c>
      <c r="R2683" s="3">
        <v>-804338.96080245869</v>
      </c>
      <c r="S2683" s="3">
        <v>-1163.7000126700284</v>
      </c>
      <c r="T2683" s="3">
        <v>-194307.36180362853</v>
      </c>
      <c r="V2683">
        <v>48375</v>
      </c>
      <c r="W2683" s="2">
        <v>0.53167313300057562</v>
      </c>
      <c r="X2683" s="2">
        <v>0.39971041336751428</v>
      </c>
      <c r="Y2683" s="2">
        <v>0.34184944138378243</v>
      </c>
      <c r="Z2683" s="2">
        <v>0.83973254809525111</v>
      </c>
      <c r="AA2683" s="2">
        <v>0.23631930577956942</v>
      </c>
      <c r="AB2683" s="2">
        <v>0.25910566900755466</v>
      </c>
      <c r="AC2683" s="2">
        <v>-7.7719021124434745E-3</v>
      </c>
      <c r="AD2683" s="2">
        <v>0</v>
      </c>
      <c r="AE2683" s="2">
        <v>1.1330066124215029E-2</v>
      </c>
      <c r="AF2683">
        <v>1572117.2776816173</v>
      </c>
      <c r="AG2683">
        <v>2274.543228939543</v>
      </c>
      <c r="AH2683">
        <v>427493.36174697237</v>
      </c>
      <c r="AI2683">
        <v>-48120.834047829456</v>
      </c>
      <c r="AJ2683">
        <v>17.767093176239989</v>
      </c>
      <c r="AK2683">
        <v>767778.31687915861</v>
      </c>
      <c r="AL2683">
        <v>1110.8432162695146</v>
      </c>
      <c r="AM2683">
        <v>208779.5452092927</v>
      </c>
      <c r="AN2683">
        <v>-23714.379313778303</v>
      </c>
      <c r="AO2683">
        <v>8.6815444778224418</v>
      </c>
      <c r="AP2683">
        <v>-804338.96080245869</v>
      </c>
      <c r="AQ2683">
        <v>-1163.7000126700284</v>
      </c>
      <c r="AR2683">
        <v>-218713.81653767967</v>
      </c>
      <c r="AS2683">
        <v>24406.454734051153</v>
      </c>
      <c r="AT2683">
        <v>-9.0855486984175471</v>
      </c>
      <c r="AU2683" s="3">
        <v>-12699716.896083349</v>
      </c>
      <c r="AV2683" s="3">
        <v>-449725.21523295419</v>
      </c>
      <c r="AW2683">
        <v>154397.01792548998</v>
      </c>
      <c r="AX2683">
        <v>29017375.548916586</v>
      </c>
      <c r="AY2683">
        <v>5467.5417323107195</v>
      </c>
      <c r="AZ2683">
        <v>1027569.7931704766</v>
      </c>
      <c r="BA2683">
        <v>86823.766376679996</v>
      </c>
      <c r="BB2683">
        <v>16317658.652833238</v>
      </c>
      <c r="BC2683">
        <v>3074.6226345510399</v>
      </c>
      <c r="BD2683">
        <v>577844.57793752244</v>
      </c>
      <c r="BE2683">
        <v>-67573.251548809989</v>
      </c>
      <c r="BF2683">
        <v>-12699716.896083349</v>
      </c>
      <c r="BG2683">
        <v>-2392.9190977596795</v>
      </c>
      <c r="BH2683">
        <v>-449725.21523295419</v>
      </c>
      <c r="BI2683">
        <v>5.6431312260648312</v>
      </c>
      <c r="BJ2683">
        <v>20.542856688641407</v>
      </c>
      <c r="BK2683">
        <v>14.899725462576576</v>
      </c>
      <c r="BL2683">
        <v>14.899439662307312</v>
      </c>
      <c r="BM2683">
        <v>5.4425836742042248</v>
      </c>
      <c r="BN2683">
        <f t="shared" si="264"/>
        <v>-9.4568559881030865</v>
      </c>
      <c r="BO2683">
        <v>0.43905973940855864</v>
      </c>
      <c r="BP2683">
        <v>3.0003684573128585E-2</v>
      </c>
      <c r="BQ2683">
        <v>1.9465686786851125E-2</v>
      </c>
      <c r="BR2683">
        <v>0.13095238095238096</v>
      </c>
      <c r="BS2683">
        <v>0.13793103448275862</v>
      </c>
      <c r="BT2683">
        <v>0.16666666666666666</v>
      </c>
      <c r="BU2683">
        <v>0.27082358361012671</v>
      </c>
      <c r="BV2683">
        <v>0.83973254809525111</v>
      </c>
      <c r="BW2683">
        <v>0.24514450807009278</v>
      </c>
      <c r="BX2683">
        <v>0.25910566900755466</v>
      </c>
      <c r="BY2683">
        <f t="shared" si="265"/>
        <v>3.4451149066156352E-2</v>
      </c>
      <c r="BZ2683">
        <v>0</v>
      </c>
      <c r="CA2683">
        <f t="shared" si="266"/>
        <v>1.082245037606714E-2</v>
      </c>
      <c r="CC2683">
        <v>3.4451149066156352E-2</v>
      </c>
      <c r="CD2683">
        <v>1.082245037606714E-2</v>
      </c>
    </row>
    <row r="2684" spans="1:82" x14ac:dyDescent="0.3">
      <c r="A2684">
        <v>0</v>
      </c>
      <c r="B2684" t="s">
        <v>1532</v>
      </c>
      <c r="C2684" t="s">
        <v>1646</v>
      </c>
      <c r="D2684">
        <v>48377</v>
      </c>
      <c r="E2684" s="2">
        <f t="shared" si="269"/>
        <v>0.36402561925205817</v>
      </c>
      <c r="F2684" s="2" t="s">
        <v>1934</v>
      </c>
      <c r="G2684" s="3">
        <v>2344</v>
      </c>
      <c r="H2684" s="1">
        <v>0.37522510529298914</v>
      </c>
      <c r="I2684" s="1">
        <f t="shared" si="267"/>
        <v>-7.0447907524851248</v>
      </c>
      <c r="J2684" s="1">
        <v>2.7194178713100001</v>
      </c>
      <c r="K2684" s="1">
        <v>18.529167959500001</v>
      </c>
      <c r="L2684" s="2">
        <v>5.5646242401000023E-2</v>
      </c>
      <c r="M2684" s="2">
        <v>3.3969838127104977E-4</v>
      </c>
      <c r="N2684" s="7">
        <v>0</v>
      </c>
      <c r="O2684" s="2">
        <v>7.7430336566679958E-5</v>
      </c>
      <c r="P2684" s="3">
        <v>8525.1886175329018</v>
      </c>
      <c r="Q2684" s="3">
        <v>301.89588612829124</v>
      </c>
      <c r="R2684" s="3">
        <v>11956.558521151332</v>
      </c>
      <c r="S2684" s="3">
        <v>17.296354955041789</v>
      </c>
      <c r="T2684" s="3">
        <v>3613.242719478334</v>
      </c>
      <c r="V2684">
        <v>48377</v>
      </c>
      <c r="W2684" s="2">
        <v>0.31974067924713517</v>
      </c>
      <c r="X2684" s="2">
        <v>1.0066050030199268E-2</v>
      </c>
      <c r="Y2684" s="2">
        <v>0.27429088540961832</v>
      </c>
      <c r="Z2684" s="2">
        <v>0.77551098374112826</v>
      </c>
      <c r="AA2684" s="2">
        <v>5.3407279198029213E-2</v>
      </c>
      <c r="AB2684" s="2">
        <v>0.13735587041704569</v>
      </c>
      <c r="AC2684" s="2">
        <v>3.3969838127104977E-4</v>
      </c>
      <c r="AD2684" s="2">
        <v>0</v>
      </c>
      <c r="AE2684" s="2">
        <v>7.7430336566679958E-5</v>
      </c>
      <c r="AF2684">
        <v>63447.087607532689</v>
      </c>
      <c r="AG2684">
        <v>91.794635880107023</v>
      </c>
      <c r="AH2684">
        <v>17252.517772995569</v>
      </c>
      <c r="AI2684">
        <v>2047.366975103037</v>
      </c>
      <c r="AJ2684">
        <v>0.71685940638962053</v>
      </c>
      <c r="AK2684">
        <v>75403.64612868402</v>
      </c>
      <c r="AL2684">
        <v>109.09099083514882</v>
      </c>
      <c r="AM2684">
        <v>20503.314166584911</v>
      </c>
      <c r="AN2684">
        <v>2409.8133009920257</v>
      </c>
      <c r="AO2684">
        <v>0.85141776945902703</v>
      </c>
      <c r="AP2684">
        <v>11956.558521151332</v>
      </c>
      <c r="AQ2684">
        <v>17.296354955041792</v>
      </c>
      <c r="AR2684">
        <v>3250.7963935893422</v>
      </c>
      <c r="AS2684">
        <v>362.44632588898867</v>
      </c>
      <c r="AT2684">
        <v>0.13455836306940649</v>
      </c>
      <c r="AU2684" s="3">
        <v>1602223.9487791336</v>
      </c>
      <c r="AV2684" s="3">
        <v>56738.312838951053</v>
      </c>
      <c r="AW2684">
        <v>6268.5226626341</v>
      </c>
      <c r="AX2684">
        <v>1178106.1492154528</v>
      </c>
      <c r="AY2684">
        <v>221.98232659148479</v>
      </c>
      <c r="AZ2684">
        <v>41719.358459603653</v>
      </c>
      <c r="BA2684">
        <v>14793.711280167001</v>
      </c>
      <c r="BB2684">
        <v>2780330.097994586</v>
      </c>
      <c r="BC2684">
        <v>523.878212719776</v>
      </c>
      <c r="BD2684">
        <v>98457.671298554706</v>
      </c>
      <c r="BE2684">
        <v>8525.1886175329018</v>
      </c>
      <c r="BF2684">
        <v>1602223.9487791336</v>
      </c>
      <c r="BG2684">
        <v>301.89588612829124</v>
      </c>
      <c r="BH2684">
        <v>56738.312838951053</v>
      </c>
      <c r="BI2684">
        <v>5.6004726964788948E-2</v>
      </c>
      <c r="BJ2684">
        <v>0.43122983225777811</v>
      </c>
      <c r="BK2684">
        <v>0.37522510529298914</v>
      </c>
      <c r="BL2684">
        <v>14.575555052945781</v>
      </c>
      <c r="BM2684">
        <v>7.5307643004606559</v>
      </c>
      <c r="BN2684">
        <f t="shared" si="264"/>
        <v>-7.0447907524851248</v>
      </c>
      <c r="BO2684">
        <v>0.36402561925205817</v>
      </c>
      <c r="BP2684">
        <v>2.4688088179142432E-4</v>
      </c>
      <c r="BQ2684">
        <v>2.3710477230957087E-2</v>
      </c>
      <c r="BR2684">
        <v>0</v>
      </c>
      <c r="BS2684">
        <v>0.17241379310344829</v>
      </c>
      <c r="BT2684">
        <v>0.16666666666666666</v>
      </c>
      <c r="BU2684">
        <v>0.2017473333390794</v>
      </c>
      <c r="BV2684">
        <v>0.77551098374112826</v>
      </c>
      <c r="BW2684">
        <v>5.5401741906669313E-2</v>
      </c>
      <c r="BX2684">
        <v>0.13735587041704569</v>
      </c>
      <c r="BY2684">
        <f t="shared" si="265"/>
        <v>0.21117982790157158</v>
      </c>
      <c r="BZ2684">
        <v>0</v>
      </c>
      <c r="CA2684">
        <f t="shared" si="266"/>
        <v>1.5056692212074853E-4</v>
      </c>
      <c r="CC2684">
        <v>0.21117982790157158</v>
      </c>
      <c r="CD2684">
        <v>1.5056692212074853E-4</v>
      </c>
    </row>
    <row r="2685" spans="1:82" x14ac:dyDescent="0.3">
      <c r="A2685">
        <v>0</v>
      </c>
      <c r="B2685" t="s">
        <v>1532</v>
      </c>
      <c r="C2685" t="s">
        <v>1647</v>
      </c>
      <c r="D2685">
        <v>48379</v>
      </c>
      <c r="E2685" s="2">
        <f t="shared" si="269"/>
        <v>0.51024153454076326</v>
      </c>
      <c r="F2685" s="2" t="s">
        <v>1937</v>
      </c>
      <c r="G2685" s="3">
        <v>546</v>
      </c>
      <c r="H2685" s="1">
        <v>0.37127971475731048</v>
      </c>
      <c r="I2685" s="1">
        <f t="shared" si="267"/>
        <v>-11.531512719747482</v>
      </c>
      <c r="J2685" s="1">
        <v>2.58225799523</v>
      </c>
      <c r="K2685" s="1">
        <v>67.865555933500005</v>
      </c>
      <c r="L2685" s="2">
        <v>0.20981527578299997</v>
      </c>
      <c r="M2685" s="2">
        <v>1.2577991747531164E-4</v>
      </c>
      <c r="N2685" s="7">
        <v>0</v>
      </c>
      <c r="O2685" s="2">
        <v>4.7497045253475723E-3</v>
      </c>
      <c r="P2685" s="3">
        <v>5642.1006062612987</v>
      </c>
      <c r="Q2685" s="3">
        <v>199.7993286212064</v>
      </c>
      <c r="R2685" s="3">
        <v>63366.886141950105</v>
      </c>
      <c r="S2685" s="3">
        <v>91.667469631357065</v>
      </c>
      <c r="T2685" s="3">
        <v>19623.14228232919</v>
      </c>
      <c r="V2685">
        <v>48379</v>
      </c>
      <c r="W2685" s="2">
        <v>0.4402292765126154</v>
      </c>
      <c r="X2685" s="2">
        <v>9.9602082356055801E-3</v>
      </c>
      <c r="Y2685" s="2">
        <v>0.25773706253192524</v>
      </c>
      <c r="Z2685" s="2">
        <v>0.7363963660316506</v>
      </c>
      <c r="AA2685" s="2">
        <v>0.19561130330256385</v>
      </c>
      <c r="AB2685" s="2">
        <v>0.51790307105172184</v>
      </c>
      <c r="AC2685" s="2">
        <v>1.2577991747531164E-4</v>
      </c>
      <c r="AD2685" s="2">
        <v>0</v>
      </c>
      <c r="AE2685" s="2">
        <v>4.7497045253475723E-3</v>
      </c>
      <c r="AF2685">
        <v>53616.03447347405</v>
      </c>
      <c r="AG2685">
        <v>77.561744170939349</v>
      </c>
      <c r="AH2685">
        <v>14577.489817176303</v>
      </c>
      <c r="AI2685">
        <v>2026.0571952234006</v>
      </c>
      <c r="AJ2685">
        <v>0.60357879973207884</v>
      </c>
      <c r="AK2685">
        <v>116982.92061542415</v>
      </c>
      <c r="AL2685">
        <v>169.22921380229639</v>
      </c>
      <c r="AM2685">
        <v>31806.107087210577</v>
      </c>
      <c r="AN2685">
        <v>4420.582207518315</v>
      </c>
      <c r="AO2685">
        <v>1.3169271377043656</v>
      </c>
      <c r="AP2685">
        <v>63366.886141950105</v>
      </c>
      <c r="AQ2685">
        <v>91.667469631357037</v>
      </c>
      <c r="AR2685">
        <v>17228.617270034272</v>
      </c>
      <c r="AS2685">
        <v>2394.5250122949146</v>
      </c>
      <c r="AT2685">
        <v>0.71334833797228681</v>
      </c>
      <c r="AU2685" s="3">
        <v>1060376.3879407484</v>
      </c>
      <c r="AV2685" s="3">
        <v>37550.285821069527</v>
      </c>
      <c r="AW2685">
        <v>4783.0095106237004</v>
      </c>
      <c r="AX2685">
        <v>898918.8074266183</v>
      </c>
      <c r="AY2685">
        <v>169.37700259207358</v>
      </c>
      <c r="AZ2685">
        <v>31832.713867154307</v>
      </c>
      <c r="BA2685">
        <v>10425.110116885</v>
      </c>
      <c r="BB2685">
        <v>1959295.1953673668</v>
      </c>
      <c r="BC2685">
        <v>369.17633121327998</v>
      </c>
      <c r="BD2685">
        <v>69382.999688223834</v>
      </c>
      <c r="BE2685">
        <v>5642.1006062612987</v>
      </c>
      <c r="BF2685">
        <v>1060376.3879407484</v>
      </c>
      <c r="BG2685">
        <v>199.7993286212064</v>
      </c>
      <c r="BH2685">
        <v>37550.285821069527</v>
      </c>
      <c r="BI2685">
        <v>0.20929180432625893</v>
      </c>
      <c r="BJ2685">
        <v>0.58057151908356941</v>
      </c>
      <c r="BK2685">
        <v>0.37127971475731048</v>
      </c>
      <c r="BL2685">
        <v>44.328831140307436</v>
      </c>
      <c r="BM2685">
        <v>32.797318420559954</v>
      </c>
      <c r="BN2685">
        <f t="shared" si="264"/>
        <v>-11.531512719747482</v>
      </c>
      <c r="BO2685">
        <v>0.51024153454076326</v>
      </c>
      <c r="BP2685">
        <v>1.2931796340798919E-3</v>
      </c>
      <c r="BQ2685">
        <v>0.185628199579631</v>
      </c>
      <c r="BR2685">
        <v>8.3333333333333329E-2</v>
      </c>
      <c r="BS2685">
        <v>0.10344827586206896</v>
      </c>
      <c r="BT2685">
        <v>0.22222222222222221</v>
      </c>
      <c r="BU2685">
        <v>0.33023719544175945</v>
      </c>
      <c r="BV2685">
        <v>0.7363963660316506</v>
      </c>
      <c r="BW2685">
        <v>0.20291628973295006</v>
      </c>
      <c r="BX2685">
        <v>0.51790307105172184</v>
      </c>
      <c r="BY2685">
        <f t="shared" si="265"/>
        <v>8.2609306284076561E-2</v>
      </c>
      <c r="BZ2685">
        <v>0</v>
      </c>
      <c r="CA2685">
        <f t="shared" si="266"/>
        <v>2.3144660254416317E-3</v>
      </c>
      <c r="CC2685">
        <v>8.2609306284076561E-2</v>
      </c>
      <c r="CD2685">
        <v>2.3144660254416317E-3</v>
      </c>
    </row>
    <row r="2686" spans="1:82" x14ac:dyDescent="0.3">
      <c r="A2686">
        <v>0</v>
      </c>
      <c r="B2686" t="s">
        <v>1532</v>
      </c>
      <c r="C2686" t="s">
        <v>1648</v>
      </c>
      <c r="D2686">
        <v>48381</v>
      </c>
      <c r="E2686" s="2">
        <f t="shared" si="269"/>
        <v>0.46030009987010617</v>
      </c>
      <c r="F2686" s="2" t="s">
        <v>1936</v>
      </c>
      <c r="G2686" s="3">
        <v>49223</v>
      </c>
      <c r="H2686" s="1">
        <v>12.000889760285737</v>
      </c>
      <c r="I2686" s="1">
        <f t="shared" si="267"/>
        <v>-10.230713679663163</v>
      </c>
      <c r="J2686" s="1">
        <v>2.8598287516899998</v>
      </c>
      <c r="K2686" s="1">
        <v>-86.170419968199994</v>
      </c>
      <c r="L2686" s="2">
        <v>0.10370068761899998</v>
      </c>
      <c r="M2686" s="2">
        <v>-1.8436919497442247E-2</v>
      </c>
      <c r="N2686" s="7">
        <v>0</v>
      </c>
      <c r="O2686" s="2">
        <v>7.4278548751114575E-3</v>
      </c>
      <c r="P2686" s="3">
        <v>-91843.670751901998</v>
      </c>
      <c r="Q2686" s="3">
        <v>-3252.3886110738563</v>
      </c>
      <c r="R2686" s="3">
        <v>-1147212.080576004</v>
      </c>
      <c r="S2686" s="3">
        <v>-1659.7677514503089</v>
      </c>
      <c r="T2686" s="3">
        <v>-284640.90548727202</v>
      </c>
      <c r="V2686">
        <v>48381</v>
      </c>
      <c r="W2686" s="2">
        <v>0.51048795446758655</v>
      </c>
      <c r="X2686" s="2">
        <v>0.32194422769131131</v>
      </c>
      <c r="Y2686" s="2">
        <v>0.36655210817144424</v>
      </c>
      <c r="Z2686" s="2">
        <v>0.8155527077881195</v>
      </c>
      <c r="AA2686" s="2">
        <v>0.24837206332805428</v>
      </c>
      <c r="AB2686" s="2">
        <v>0.25597232798054875</v>
      </c>
      <c r="AC2686" s="2">
        <v>-1.8436919497442247E-2</v>
      </c>
      <c r="AD2686" s="2">
        <v>0</v>
      </c>
      <c r="AE2686" s="2">
        <v>7.4278548751114575E-3</v>
      </c>
      <c r="AF2686">
        <v>1412416.1177129475</v>
      </c>
      <c r="AG2686">
        <v>2043.465413880602</v>
      </c>
      <c r="AH2686">
        <v>384063.00143205852</v>
      </c>
      <c r="AI2686">
        <v>-33661.616487692772</v>
      </c>
      <c r="AJ2686">
        <v>15.957154146580754</v>
      </c>
      <c r="AK2686">
        <v>265204.03713694355</v>
      </c>
      <c r="AL2686">
        <v>383.69766243029301</v>
      </c>
      <c r="AM2686">
        <v>72114.788375886594</v>
      </c>
      <c r="AN2686">
        <v>-6354.3089187928645</v>
      </c>
      <c r="AO2686">
        <v>2.9971233378488131</v>
      </c>
      <c r="AP2686">
        <v>-1147212.080576004</v>
      </c>
      <c r="AQ2686">
        <v>-1659.7677514503089</v>
      </c>
      <c r="AR2686">
        <v>-311948.2130561719</v>
      </c>
      <c r="AS2686">
        <v>27307.307568899909</v>
      </c>
      <c r="AT2686">
        <v>-12.96003080873194</v>
      </c>
      <c r="AU2686" s="3">
        <v>-17261099.481112462</v>
      </c>
      <c r="AV2686" s="3">
        <v>-611253.91556522052</v>
      </c>
      <c r="AW2686">
        <v>114038.65423716999</v>
      </c>
      <c r="AX2686">
        <v>21432424.677333727</v>
      </c>
      <c r="AY2686">
        <v>4038.36233054176</v>
      </c>
      <c r="AZ2686">
        <v>758969.81640201842</v>
      </c>
      <c r="BA2686">
        <v>22194.983485267992</v>
      </c>
      <c r="BB2686">
        <v>4171325.1962212664</v>
      </c>
      <c r="BC2686">
        <v>785.97371946790372</v>
      </c>
      <c r="BD2686">
        <v>147715.90083679781</v>
      </c>
      <c r="BE2686">
        <v>-91843.670751901998</v>
      </c>
      <c r="BF2686">
        <v>-17261099.481112462</v>
      </c>
      <c r="BG2686">
        <v>-3252.3886110738563</v>
      </c>
      <c r="BH2686">
        <v>-611253.91556522052</v>
      </c>
      <c r="BI2686">
        <v>4.3569294752743426</v>
      </c>
      <c r="BJ2686">
        <v>16.357819235560079</v>
      </c>
      <c r="BK2686">
        <v>12.000889760285737</v>
      </c>
      <c r="BL2686">
        <v>14.246725819728434</v>
      </c>
      <c r="BM2686">
        <v>4.0160121400652713</v>
      </c>
      <c r="BN2686">
        <f t="shared" si="264"/>
        <v>-10.230713679663163</v>
      </c>
      <c r="BO2686">
        <v>0.46030009987010617</v>
      </c>
      <c r="BP2686">
        <v>2.4285800637056792E-2</v>
      </c>
      <c r="BQ2686">
        <v>2.3986774994876076E-2</v>
      </c>
      <c r="BR2686">
        <v>0.21737786023500308</v>
      </c>
      <c r="BS2686">
        <v>0.13793103448275862</v>
      </c>
      <c r="BT2686">
        <v>0.1111111111111111</v>
      </c>
      <c r="BU2686">
        <v>0.29298516812576431</v>
      </c>
      <c r="BV2686">
        <v>0.8155527077881195</v>
      </c>
      <c r="BW2686">
        <v>0.25764736859756671</v>
      </c>
      <c r="BX2686">
        <v>0.25597232798054875</v>
      </c>
      <c r="BY2686">
        <f t="shared" si="265"/>
        <v>0.10034753393390067</v>
      </c>
      <c r="BZ2686">
        <v>0</v>
      </c>
      <c r="CA2686">
        <f t="shared" si="266"/>
        <v>7.1932236153655826E-3</v>
      </c>
      <c r="CC2686">
        <v>0.10034753393390067</v>
      </c>
      <c r="CD2686">
        <v>7.1932236153655826E-3</v>
      </c>
    </row>
    <row r="2687" spans="1:82" x14ac:dyDescent="0.3">
      <c r="A2687">
        <v>0</v>
      </c>
      <c r="B2687" t="s">
        <v>1532</v>
      </c>
      <c r="C2687" t="s">
        <v>1649</v>
      </c>
      <c r="D2687">
        <v>48383</v>
      </c>
      <c r="E2687" s="2">
        <f t="shared" si="269"/>
        <v>0.38312867651102456</v>
      </c>
      <c r="F2687" s="2" t="s">
        <v>1935</v>
      </c>
      <c r="G2687" s="3">
        <v>802</v>
      </c>
      <c r="H2687" s="1">
        <v>0.37498924025249902</v>
      </c>
      <c r="I2687" s="1">
        <f t="shared" si="267"/>
        <v>-9.5907007895086451</v>
      </c>
      <c r="J2687" s="1">
        <v>2.6864451280099999</v>
      </c>
      <c r="K2687" s="1">
        <v>41.558585306200001</v>
      </c>
      <c r="L2687" s="2">
        <v>0.13112527055000001</v>
      </c>
      <c r="M2687" s="2">
        <v>9.7270762570733066E-6</v>
      </c>
      <c r="N2687" s="7">
        <v>0</v>
      </c>
      <c r="O2687" s="2">
        <v>7.6917236496793005E-4</v>
      </c>
      <c r="P2687" s="3">
        <v>3585.6499745869005</v>
      </c>
      <c r="Q2687" s="3">
        <v>126.97583889200318</v>
      </c>
      <c r="R2687" s="3">
        <v>29044.129850033132</v>
      </c>
      <c r="S2687" s="3">
        <v>42.016734042976182</v>
      </c>
      <c r="T2687" s="3">
        <v>7890.8376844148934</v>
      </c>
      <c r="V2687">
        <v>48383</v>
      </c>
      <c r="W2687" s="2">
        <v>0.39730006775565119</v>
      </c>
      <c r="X2687" s="2">
        <v>1.0059722550335963E-2</v>
      </c>
      <c r="Y2687" s="2">
        <v>0.33411563651410364</v>
      </c>
      <c r="Z2687" s="2">
        <v>0.76610796963910321</v>
      </c>
      <c r="AA2687" s="2">
        <v>0.11978578711006679</v>
      </c>
      <c r="AB2687" s="2">
        <v>0.32366652073783486</v>
      </c>
      <c r="AC2687" s="2">
        <v>9.7270762570733066E-6</v>
      </c>
      <c r="AD2687" s="2">
        <v>0</v>
      </c>
      <c r="AE2687" s="2">
        <v>7.6917236496793005E-4</v>
      </c>
      <c r="AF2687">
        <v>44551.323807635606</v>
      </c>
      <c r="AG2687">
        <v>64.449709492761386</v>
      </c>
      <c r="AH2687">
        <v>12113.123472057188</v>
      </c>
      <c r="AI2687">
        <v>-9.0726004048152902</v>
      </c>
      <c r="AJ2687">
        <v>0.50179299199868554</v>
      </c>
      <c r="AK2687">
        <v>73595.453657668739</v>
      </c>
      <c r="AL2687">
        <v>106.46644353573757</v>
      </c>
      <c r="AM2687">
        <v>20010.038622812393</v>
      </c>
      <c r="AN2687">
        <v>-15.150066745126679</v>
      </c>
      <c r="AO2687">
        <v>0.82900532975024299</v>
      </c>
      <c r="AP2687">
        <v>29044.129850033132</v>
      </c>
      <c r="AQ2687">
        <v>42.016734042976182</v>
      </c>
      <c r="AR2687">
        <v>7896.9151507552051</v>
      </c>
      <c r="AS2687">
        <v>-6.0774663403113891</v>
      </c>
      <c r="AT2687">
        <v>0.32721233775155745</v>
      </c>
      <c r="AU2687" s="3">
        <v>673887.05622386211</v>
      </c>
      <c r="AV2687" s="3">
        <v>23863.839161363077</v>
      </c>
      <c r="AW2687">
        <v>4088.6234554153002</v>
      </c>
      <c r="AX2687">
        <v>768415.89221075154</v>
      </c>
      <c r="AY2687">
        <v>144.78724829371839</v>
      </c>
      <c r="AZ2687">
        <v>27211.315444321433</v>
      </c>
      <c r="BA2687">
        <v>7674.2734300022003</v>
      </c>
      <c r="BB2687">
        <v>1442302.9484346134</v>
      </c>
      <c r="BC2687">
        <v>271.76308718572159</v>
      </c>
      <c r="BD2687">
        <v>51075.154605684518</v>
      </c>
      <c r="BE2687">
        <v>3585.6499745869005</v>
      </c>
      <c r="BF2687">
        <v>673887.05622386211</v>
      </c>
      <c r="BG2687">
        <v>126.97583889200318</v>
      </c>
      <c r="BH2687">
        <v>23863.839161363077</v>
      </c>
      <c r="BI2687">
        <v>9.018177004475994E-2</v>
      </c>
      <c r="BJ2687">
        <v>0.46517101029725894</v>
      </c>
      <c r="BK2687">
        <v>0.37498924025249902</v>
      </c>
      <c r="BL2687">
        <v>19.356362071271533</v>
      </c>
      <c r="BM2687">
        <v>9.7656612817628883</v>
      </c>
      <c r="BN2687">
        <f t="shared" si="264"/>
        <v>-9.5907007895086451</v>
      </c>
      <c r="BO2687">
        <v>0.38312867651102456</v>
      </c>
      <c r="BP2687">
        <v>4.1840247111383816E-4</v>
      </c>
      <c r="BQ2687">
        <v>7.6941186106759596E-2</v>
      </c>
      <c r="BR2687">
        <v>1.7857142857142856E-2</v>
      </c>
      <c r="BS2687">
        <v>0.13793103448275862</v>
      </c>
      <c r="BT2687">
        <v>0.1111111111111111</v>
      </c>
      <c r="BU2687">
        <v>0.27465660473362064</v>
      </c>
      <c r="BV2687">
        <v>0.76610796963910321</v>
      </c>
      <c r="BW2687">
        <v>0.12425911525940539</v>
      </c>
      <c r="BX2687">
        <v>0.32366652073783486</v>
      </c>
      <c r="BY2687">
        <f t="shared" si="265"/>
        <v>5.4096289920950542E-3</v>
      </c>
      <c r="BZ2687">
        <v>0</v>
      </c>
      <c r="CA2687">
        <f t="shared" si="266"/>
        <v>6.3984668010739175E-4</v>
      </c>
      <c r="CC2687">
        <v>5.4096289920950542E-3</v>
      </c>
      <c r="CD2687">
        <v>6.3984668010739175E-4</v>
      </c>
    </row>
    <row r="2688" spans="1:82" x14ac:dyDescent="0.3">
      <c r="A2688">
        <v>1</v>
      </c>
      <c r="B2688" t="s">
        <v>1532</v>
      </c>
      <c r="C2688" t="s">
        <v>1650</v>
      </c>
      <c r="D2688">
        <v>48385</v>
      </c>
      <c r="E2688" s="2">
        <v>0</v>
      </c>
      <c r="F2688" s="2" t="s">
        <v>1954</v>
      </c>
      <c r="G2688" s="3">
        <v>-999</v>
      </c>
      <c r="H2688" s="1">
        <v>0.37493691123399164</v>
      </c>
      <c r="I2688" s="1">
        <f t="shared" si="267"/>
        <v>-999</v>
      </c>
      <c r="J2688" s="1">
        <v>-999</v>
      </c>
      <c r="K2688" s="1">
        <v>-999</v>
      </c>
      <c r="L2688" s="2">
        <v>-999</v>
      </c>
      <c r="M2688" s="2">
        <v>-999</v>
      </c>
      <c r="N2688" s="7">
        <v>-999</v>
      </c>
      <c r="O2688" s="2">
        <v>-999</v>
      </c>
      <c r="P2688" s="3">
        <v>-999</v>
      </c>
      <c r="Q2688" s="3">
        <v>-999</v>
      </c>
      <c r="R2688" s="3">
        <v>-999</v>
      </c>
      <c r="S2688" s="3">
        <v>-999</v>
      </c>
      <c r="T2688" s="3">
        <v>-999</v>
      </c>
      <c r="V2688">
        <v>48385</v>
      </c>
      <c r="W2688" s="2">
        <v>-999</v>
      </c>
      <c r="X2688" s="2">
        <v>1.0058318735636743E-2</v>
      </c>
      <c r="Y2688" s="2">
        <v>-999</v>
      </c>
      <c r="Z2688" s="2">
        <v>-999</v>
      </c>
      <c r="AA2688" s="2">
        <v>-999</v>
      </c>
      <c r="AB2688" s="2">
        <v>-999</v>
      </c>
      <c r="AC2688" s="2">
        <v>-999</v>
      </c>
      <c r="AD2688" s="2">
        <v>-999</v>
      </c>
      <c r="AE2688" s="2">
        <v>-999</v>
      </c>
      <c r="AF2688" s="2">
        <v>-999</v>
      </c>
      <c r="AG2688" s="2">
        <v>-999</v>
      </c>
      <c r="AH2688" s="2">
        <v>-999</v>
      </c>
      <c r="AI2688" s="2">
        <v>-999</v>
      </c>
      <c r="AJ2688" s="2">
        <v>-999</v>
      </c>
      <c r="AK2688" s="2">
        <v>-999</v>
      </c>
      <c r="AL2688" s="2">
        <v>-999</v>
      </c>
      <c r="AM2688" s="2">
        <v>-999</v>
      </c>
      <c r="AN2688" s="2">
        <v>-999</v>
      </c>
      <c r="AO2688" s="2">
        <v>-999</v>
      </c>
      <c r="AP2688" s="2">
        <v>-999</v>
      </c>
      <c r="AQ2688" s="2">
        <v>-999</v>
      </c>
      <c r="AR2688" s="2">
        <v>-999</v>
      </c>
      <c r="AS2688" s="2">
        <v>-999</v>
      </c>
      <c r="AT2688" s="2">
        <v>-999</v>
      </c>
      <c r="AU2688" s="2">
        <v>-999</v>
      </c>
      <c r="AV2688" s="2">
        <v>-999</v>
      </c>
      <c r="AW2688" s="2">
        <v>-999</v>
      </c>
      <c r="AX2688" s="2">
        <v>-999</v>
      </c>
      <c r="AY2688" s="2">
        <v>-999</v>
      </c>
      <c r="AZ2688" s="2">
        <v>-999</v>
      </c>
      <c r="BA2688" s="2">
        <v>-999</v>
      </c>
      <c r="BB2688" s="2">
        <v>-999</v>
      </c>
      <c r="BC2688" s="2">
        <v>-999</v>
      </c>
      <c r="BD2688" s="2">
        <v>-999</v>
      </c>
      <c r="BE2688" s="2">
        <v>-999</v>
      </c>
      <c r="BF2688" s="2">
        <v>-999</v>
      </c>
      <c r="BG2688" s="2">
        <v>-999</v>
      </c>
      <c r="BH2688" s="2">
        <v>-999</v>
      </c>
      <c r="BI2688">
        <v>0</v>
      </c>
      <c r="BJ2688">
        <v>0.37493691123399164</v>
      </c>
      <c r="BK2688">
        <v>0.37493691123399164</v>
      </c>
      <c r="BL2688">
        <v>-999</v>
      </c>
      <c r="BM2688">
        <v>13.218734177412816</v>
      </c>
      <c r="BN2688">
        <f t="shared" si="264"/>
        <v>-999</v>
      </c>
      <c r="BO2688" t="s">
        <v>3748</v>
      </c>
      <c r="BP2688" t="s">
        <v>3748</v>
      </c>
      <c r="BQ2688">
        <v>9.9433913625741721E-2</v>
      </c>
      <c r="BR2688">
        <v>1.7857142857142856E-2</v>
      </c>
      <c r="BS2688">
        <v>0</v>
      </c>
      <c r="BT2688">
        <v>0.1111111111111111</v>
      </c>
      <c r="BU2688" t="s">
        <v>3748</v>
      </c>
      <c r="BY2688">
        <f t="shared" si="265"/>
        <v>-999</v>
      </c>
      <c r="CA2688">
        <f t="shared" si="266"/>
        <v>-999</v>
      </c>
    </row>
    <row r="2689" spans="1:82" x14ac:dyDescent="0.3">
      <c r="A2689">
        <v>0</v>
      </c>
      <c r="B2689" t="s">
        <v>1532</v>
      </c>
      <c r="C2689" t="s">
        <v>1651</v>
      </c>
      <c r="D2689">
        <v>48387</v>
      </c>
      <c r="E2689" s="2">
        <f>BO2689</f>
        <v>0.57806783819972463</v>
      </c>
      <c r="F2689" s="2" t="s">
        <v>1938</v>
      </c>
      <c r="G2689" s="3">
        <v>311</v>
      </c>
      <c r="H2689" s="1">
        <v>0.37271479503366384</v>
      </c>
      <c r="I2689" s="1">
        <f t="shared" si="267"/>
        <v>-8.3170733540810815</v>
      </c>
      <c r="J2689" s="1">
        <v>2.6140257767700001</v>
      </c>
      <c r="K2689" s="1">
        <v>109.952079001</v>
      </c>
      <c r="L2689" s="2">
        <v>0.20777872337000014</v>
      </c>
      <c r="M2689" s="2">
        <v>8.5275278677066806E-4</v>
      </c>
      <c r="N2689" s="7">
        <v>0</v>
      </c>
      <c r="O2689" s="2">
        <v>2.906367035877655E-2</v>
      </c>
      <c r="P2689" s="3">
        <v>14189.178605163001</v>
      </c>
      <c r="Q2689" s="3">
        <v>502.47036641846398</v>
      </c>
      <c r="R2689" s="3">
        <v>71906.730535195704</v>
      </c>
      <c r="S2689" s="3">
        <v>104.02437187482869</v>
      </c>
      <c r="T2689" s="3">
        <v>23823.644923721178</v>
      </c>
      <c r="V2689">
        <v>48387</v>
      </c>
      <c r="W2689" s="2">
        <v>0.47074009914648313</v>
      </c>
      <c r="X2689" s="2">
        <v>9.9987066986757557E-3</v>
      </c>
      <c r="Y2689" s="2">
        <v>0.22669731887167249</v>
      </c>
      <c r="Z2689" s="2">
        <v>0.7454557547240882</v>
      </c>
      <c r="AA2689" s="2">
        <v>0.31691878418099412</v>
      </c>
      <c r="AB2689" s="2">
        <v>0.51287609317742611</v>
      </c>
      <c r="AC2689" s="2">
        <v>8.5275278677066806E-4</v>
      </c>
      <c r="AD2689" s="2">
        <v>0</v>
      </c>
      <c r="AE2689" s="2">
        <v>2.906367035877655E-2</v>
      </c>
      <c r="AF2689">
        <v>167431.76764611222</v>
      </c>
      <c r="AG2689">
        <v>242.21421210494034</v>
      </c>
      <c r="AH2689">
        <v>45523.411680291858</v>
      </c>
      <c r="AI2689">
        <v>9906.3713727421455</v>
      </c>
      <c r="AJ2689">
        <v>1.8860108549770866</v>
      </c>
      <c r="AK2689">
        <v>239338.49818130792</v>
      </c>
      <c r="AL2689">
        <v>346.23858397976903</v>
      </c>
      <c r="AM2689">
        <v>65074.470490952837</v>
      </c>
      <c r="AN2689">
        <v>14178.957485802359</v>
      </c>
      <c r="AO2689">
        <v>2.6962067624958062</v>
      </c>
      <c r="AP2689">
        <v>71906.730535195704</v>
      </c>
      <c r="AQ2689">
        <v>104.02437187482869</v>
      </c>
      <c r="AR2689">
        <v>19551.058810660979</v>
      </c>
      <c r="AS2689">
        <v>4272.5861130602134</v>
      </c>
      <c r="AT2689">
        <v>0.8101959075187195</v>
      </c>
      <c r="AU2689" s="3">
        <v>2666714.2270543342</v>
      </c>
      <c r="AV2689" s="3">
        <v>94434.280664686114</v>
      </c>
      <c r="AW2689">
        <v>18079.453345587997</v>
      </c>
      <c r="AX2689">
        <v>3397852.4617698081</v>
      </c>
      <c r="AY2689">
        <v>640.23364565286386</v>
      </c>
      <c r="AZ2689">
        <v>120325.51136399923</v>
      </c>
      <c r="BA2689">
        <v>32268.631950750998</v>
      </c>
      <c r="BB2689">
        <v>6064566.6888241423</v>
      </c>
      <c r="BC2689">
        <v>1142.7040120713277</v>
      </c>
      <c r="BD2689">
        <v>214759.79202868533</v>
      </c>
      <c r="BE2689">
        <v>14189.178605163001</v>
      </c>
      <c r="BF2689">
        <v>2666714.2270543342</v>
      </c>
      <c r="BG2689">
        <v>502.47036641846398</v>
      </c>
      <c r="BH2689">
        <v>94434.280664686114</v>
      </c>
      <c r="BI2689">
        <v>0.26522320706349972</v>
      </c>
      <c r="BJ2689">
        <v>0.63793800209716356</v>
      </c>
      <c r="BK2689">
        <v>0.37271479503366384</v>
      </c>
      <c r="BL2689">
        <v>32.386068342144171</v>
      </c>
      <c r="BM2689">
        <v>24.068994988063089</v>
      </c>
      <c r="BN2689">
        <f t="shared" si="264"/>
        <v>-8.3170733540810815</v>
      </c>
      <c r="BO2689">
        <v>0.57806783819972463</v>
      </c>
      <c r="BP2689">
        <v>1.8566120114642689E-3</v>
      </c>
      <c r="BQ2689">
        <v>0.16889154980885696</v>
      </c>
      <c r="BR2689">
        <v>0.26190476190476192</v>
      </c>
      <c r="BS2689">
        <v>0.2413793103448276</v>
      </c>
      <c r="BT2689">
        <v>0.22222222222222221</v>
      </c>
      <c r="BU2689">
        <v>0.2381827124928384</v>
      </c>
      <c r="BV2689">
        <v>0.7454557547240882</v>
      </c>
      <c r="BW2689">
        <v>0.32875392549895655</v>
      </c>
      <c r="BX2689">
        <v>0.51287609317742611</v>
      </c>
      <c r="BY2689">
        <f t="shared" si="265"/>
        <v>6.8691297662666809E-2</v>
      </c>
      <c r="BZ2689">
        <v>0</v>
      </c>
      <c r="CA2689">
        <f t="shared" si="266"/>
        <v>1.397505579155329E-2</v>
      </c>
      <c r="CC2689">
        <v>6.8691297662666809E-2</v>
      </c>
      <c r="CD2689">
        <v>1.397505579155329E-2</v>
      </c>
    </row>
    <row r="2690" spans="1:82" x14ac:dyDescent="0.3">
      <c r="A2690">
        <v>0</v>
      </c>
      <c r="B2690" t="s">
        <v>1532</v>
      </c>
      <c r="C2690" t="s">
        <v>1652</v>
      </c>
      <c r="D2690">
        <v>48389</v>
      </c>
      <c r="E2690" s="2">
        <f>BO2690</f>
        <v>0.34879376654186317</v>
      </c>
      <c r="F2690" s="2" t="s">
        <v>1934</v>
      </c>
      <c r="G2690" s="3">
        <v>835</v>
      </c>
      <c r="H2690" s="1">
        <v>0.37494636843205353</v>
      </c>
      <c r="I2690" s="1">
        <f t="shared" si="267"/>
        <v>-7.1533795544688674</v>
      </c>
      <c r="J2690" s="1">
        <v>2.74272776823</v>
      </c>
      <c r="K2690" s="1">
        <v>21.875841863600002</v>
      </c>
      <c r="L2690" s="2">
        <v>7.4857441352999987E-2</v>
      </c>
      <c r="M2690" s="2">
        <v>2.5305290144586899E-4</v>
      </c>
      <c r="N2690" s="7">
        <v>0</v>
      </c>
      <c r="O2690" s="2">
        <v>3.8827289847390942E-4</v>
      </c>
      <c r="P2690" s="3">
        <v>-8399.5932789029976</v>
      </c>
      <c r="Q2690" s="3">
        <v>-297.448275905184</v>
      </c>
      <c r="R2690" s="3">
        <v>-68594.646406506086</v>
      </c>
      <c r="S2690" s="3">
        <v>-99.247870841681362</v>
      </c>
      <c r="T2690" s="3">
        <v>5399.0273632503813</v>
      </c>
      <c r="V2690">
        <v>48389</v>
      </c>
      <c r="W2690" s="2">
        <v>0.34296838138680202</v>
      </c>
      <c r="X2690" s="2">
        <v>1.0058572441019174E-2</v>
      </c>
      <c r="Y2690" s="2">
        <v>0.30124299673508131</v>
      </c>
      <c r="Z2690" s="2">
        <v>0.78215839210085381</v>
      </c>
      <c r="AA2690" s="2">
        <v>6.3053516307633908E-2</v>
      </c>
      <c r="AB2690" s="2">
        <v>0.18477634015499103</v>
      </c>
      <c r="AC2690" s="2">
        <v>2.5305290144586899E-4</v>
      </c>
      <c r="AD2690" s="2">
        <v>0</v>
      </c>
      <c r="AE2690" s="2">
        <v>3.8827289847390942E-4</v>
      </c>
      <c r="AF2690">
        <v>168414.2938649547</v>
      </c>
      <c r="AG2690">
        <v>243.67171551789917</v>
      </c>
      <c r="AH2690">
        <v>45797.344936796275</v>
      </c>
      <c r="AI2690">
        <v>-58744.203748802283</v>
      </c>
      <c r="AJ2690">
        <v>1.9055349623178768</v>
      </c>
      <c r="AK2690">
        <v>99819.647458448613</v>
      </c>
      <c r="AL2690">
        <v>144.42384467621781</v>
      </c>
      <c r="AM2690">
        <v>27144.014715360674</v>
      </c>
      <c r="AN2690">
        <v>-34691.846164116294</v>
      </c>
      <c r="AO2690">
        <v>1.1291592318782908</v>
      </c>
      <c r="AP2690">
        <v>-68594.646406506086</v>
      </c>
      <c r="AQ2690">
        <v>-99.247870841681362</v>
      </c>
      <c r="AR2690">
        <v>-18653.330221435601</v>
      </c>
      <c r="AS2690">
        <v>24052.357584685989</v>
      </c>
      <c r="AT2690">
        <v>-0.77637573043958596</v>
      </c>
      <c r="AU2690" s="3">
        <v>-1578619.5608370292</v>
      </c>
      <c r="AV2690" s="3">
        <v>-55902.428973620285</v>
      </c>
      <c r="AW2690">
        <v>18000.590150107997</v>
      </c>
      <c r="AX2690">
        <v>3383030.912811297</v>
      </c>
      <c r="AY2690">
        <v>637.44092453542396</v>
      </c>
      <c r="AZ2690">
        <v>119800.64735718758</v>
      </c>
      <c r="BA2690">
        <v>9600.9968712049995</v>
      </c>
      <c r="BB2690">
        <v>1804411.3519742675</v>
      </c>
      <c r="BC2690">
        <v>339.99264863023996</v>
      </c>
      <c r="BD2690">
        <v>63898.218383567299</v>
      </c>
      <c r="BE2690">
        <v>-8399.5932789029976</v>
      </c>
      <c r="BF2690">
        <v>-1578619.5608370292</v>
      </c>
      <c r="BG2690">
        <v>-297.448275905184</v>
      </c>
      <c r="BH2690">
        <v>-55902.428973620285</v>
      </c>
      <c r="BI2690">
        <v>0.24343665372914858</v>
      </c>
      <c r="BJ2690">
        <v>0.61838302216120211</v>
      </c>
      <c r="BK2690">
        <v>0.37494636843205353</v>
      </c>
      <c r="BL2690">
        <v>14.051896393843812</v>
      </c>
      <c r="BM2690">
        <v>6.8985168393749445</v>
      </c>
      <c r="BN2690">
        <f t="shared" si="264"/>
        <v>-7.1533795544688674</v>
      </c>
      <c r="BO2690">
        <v>0.34879376654186317</v>
      </c>
      <c r="BP2690">
        <v>1.0282187300603796E-3</v>
      </c>
      <c r="BQ2690">
        <v>3.6490669300882114E-2</v>
      </c>
      <c r="BR2690">
        <v>0.13690476190476192</v>
      </c>
      <c r="BS2690">
        <v>0.10344827586206896</v>
      </c>
      <c r="BT2690">
        <v>0.1111111111111111</v>
      </c>
      <c r="BU2690">
        <v>0.20485707811368145</v>
      </c>
      <c r="BV2690">
        <v>0.78215839210085381</v>
      </c>
      <c r="BW2690">
        <v>6.5408211937379571E-2</v>
      </c>
      <c r="BX2690">
        <v>0.18477634015499103</v>
      </c>
      <c r="BY2690">
        <f t="shared" si="265"/>
        <v>4.3112754966222126E-2</v>
      </c>
      <c r="BZ2690">
        <v>0</v>
      </c>
      <c r="CA2690">
        <f t="shared" si="266"/>
        <v>5.6547162365062486E-4</v>
      </c>
      <c r="CC2690">
        <v>4.3112754966222126E-2</v>
      </c>
      <c r="CD2690">
        <v>5.6547162365062486E-4</v>
      </c>
    </row>
    <row r="2691" spans="1:82" x14ac:dyDescent="0.3">
      <c r="A2691">
        <v>0</v>
      </c>
      <c r="B2691" t="s">
        <v>1532</v>
      </c>
      <c r="C2691" t="s">
        <v>1653</v>
      </c>
      <c r="D2691">
        <v>48391</v>
      </c>
      <c r="E2691" s="2">
        <f>BO2691</f>
        <v>0.44244911200201675</v>
      </c>
      <c r="F2691" s="2" t="s">
        <v>1936</v>
      </c>
      <c r="G2691" s="3">
        <v>252</v>
      </c>
      <c r="H2691" s="1">
        <v>0.37300755345074188</v>
      </c>
      <c r="I2691" s="1">
        <f t="shared" si="267"/>
        <v>-9.7673224071746283</v>
      </c>
      <c r="J2691" s="1">
        <v>2.2597116156100001</v>
      </c>
      <c r="K2691" s="1">
        <v>-33.457138460000003</v>
      </c>
      <c r="L2691" s="2">
        <v>0.16219795047200003</v>
      </c>
      <c r="M2691" s="2">
        <v>-5.3773552525731678E-5</v>
      </c>
      <c r="N2691" s="7">
        <v>0</v>
      </c>
      <c r="O2691" s="2">
        <v>1.4716296784896875E-3</v>
      </c>
      <c r="P2691" s="3">
        <v>11855.296194614002</v>
      </c>
      <c r="Q2691" s="3">
        <v>419.82240048339202</v>
      </c>
      <c r="R2691" s="3">
        <v>56835.139535925031</v>
      </c>
      <c r="S2691" s="3">
        <v>82.202558837294049</v>
      </c>
      <c r="T2691" s="3">
        <v>18654.551441473341</v>
      </c>
      <c r="V2691">
        <v>48391</v>
      </c>
      <c r="W2691" s="2">
        <v>0.36206502125075135</v>
      </c>
      <c r="X2691" s="2">
        <v>1.0006560439887364E-2</v>
      </c>
      <c r="Y2691" s="2">
        <v>0.26401170712494487</v>
      </c>
      <c r="Z2691" s="2">
        <v>0.6444140845293419</v>
      </c>
      <c r="AA2691" s="2">
        <v>9.6434699000297608E-2</v>
      </c>
      <c r="AB2691" s="2">
        <v>0.40036558994218913</v>
      </c>
      <c r="AC2691" s="2">
        <v>-5.3773552525731678E-5</v>
      </c>
      <c r="AD2691" s="2">
        <v>0</v>
      </c>
      <c r="AE2691" s="2">
        <v>1.4716296784896875E-3</v>
      </c>
      <c r="AF2691">
        <v>113510.88949737189</v>
      </c>
      <c r="AG2691">
        <v>164.17505168951661</v>
      </c>
      <c r="AH2691">
        <v>30856.192957236552</v>
      </c>
      <c r="AI2691">
        <v>6410.7911095058498</v>
      </c>
      <c r="AJ2691">
        <v>1.2704764511928692</v>
      </c>
      <c r="AK2691">
        <v>170346.02903329692</v>
      </c>
      <c r="AL2691">
        <v>246.37761052681066</v>
      </c>
      <c r="AM2691">
        <v>46305.909530854668</v>
      </c>
      <c r="AN2691">
        <v>9615.6259773610727</v>
      </c>
      <c r="AO2691">
        <v>1.9065522421932768</v>
      </c>
      <c r="AP2691">
        <v>56835.139535925031</v>
      </c>
      <c r="AQ2691">
        <v>82.202558837294049</v>
      </c>
      <c r="AR2691">
        <v>15449.716573618116</v>
      </c>
      <c r="AS2691">
        <v>3204.8348678552229</v>
      </c>
      <c r="AT2691">
        <v>0.63607579100040756</v>
      </c>
      <c r="AU2691" s="3">
        <v>2228084.3668157556</v>
      </c>
      <c r="AV2691" s="3">
        <v>78901.421946848699</v>
      </c>
      <c r="AW2691">
        <v>9798.8926861830005</v>
      </c>
      <c r="AX2691">
        <v>1841603.891441233</v>
      </c>
      <c r="AY2691">
        <v>347.00057949302402</v>
      </c>
      <c r="AZ2691">
        <v>65215.288909918934</v>
      </c>
      <c r="BA2691">
        <v>21654.188880797003</v>
      </c>
      <c r="BB2691">
        <v>4069688.2582569886</v>
      </c>
      <c r="BC2691">
        <v>766.82297997641604</v>
      </c>
      <c r="BD2691">
        <v>144116.71085676763</v>
      </c>
      <c r="BE2691">
        <v>11855.296194614002</v>
      </c>
      <c r="BF2691">
        <v>2228084.3668157556</v>
      </c>
      <c r="BG2691">
        <v>419.82240048339202</v>
      </c>
      <c r="BH2691">
        <v>78901.421946848699</v>
      </c>
      <c r="BI2691">
        <v>0.17755932163081081</v>
      </c>
      <c r="BJ2691">
        <v>0.55056687508155266</v>
      </c>
      <c r="BK2691">
        <v>0.37300755345074188</v>
      </c>
      <c r="BL2691">
        <v>33.863199147726775</v>
      </c>
      <c r="BM2691">
        <v>24.095876740552146</v>
      </c>
      <c r="BN2691">
        <f t="shared" si="264"/>
        <v>-9.7673224071746283</v>
      </c>
      <c r="BO2691">
        <v>0.44244911200201675</v>
      </c>
      <c r="BP2691">
        <v>9.5134410454544795E-4</v>
      </c>
      <c r="BQ2691">
        <v>0.49899347960512414</v>
      </c>
      <c r="BR2691">
        <v>3.5714285714285712E-2</v>
      </c>
      <c r="BS2691">
        <v>3.4482758620689655E-2</v>
      </c>
      <c r="BT2691">
        <v>0.1111111111111111</v>
      </c>
      <c r="BU2691">
        <v>0.27971465991596606</v>
      </c>
      <c r="BV2691">
        <v>0.6444140845293419</v>
      </c>
      <c r="BW2691">
        <v>0.10003599481358673</v>
      </c>
      <c r="BX2691">
        <v>0.40036558994218913</v>
      </c>
      <c r="BY2691">
        <f t="shared" si="265"/>
        <v>2.6092052131940827E-2</v>
      </c>
      <c r="BZ2691">
        <v>0</v>
      </c>
      <c r="CA2691">
        <f t="shared" si="266"/>
        <v>9.2825473639184149E-4</v>
      </c>
      <c r="CC2691">
        <v>2.6092052131940827E-2</v>
      </c>
      <c r="CD2691">
        <v>9.2825473639184149E-4</v>
      </c>
    </row>
    <row r="2692" spans="1:82" x14ac:dyDescent="0.3">
      <c r="A2692">
        <v>1</v>
      </c>
      <c r="B2692" t="s">
        <v>1532</v>
      </c>
      <c r="C2692" t="s">
        <v>1496</v>
      </c>
      <c r="D2692">
        <v>48393</v>
      </c>
      <c r="E2692" s="2">
        <v>0</v>
      </c>
      <c r="F2692" s="2" t="s">
        <v>1954</v>
      </c>
      <c r="G2692" s="3">
        <v>-999</v>
      </c>
      <c r="H2692" s="1">
        <v>0.37516952595713948</v>
      </c>
      <c r="I2692" s="1">
        <f t="shared" si="267"/>
        <v>-999</v>
      </c>
      <c r="J2692" s="1">
        <v>-999</v>
      </c>
      <c r="K2692" s="1">
        <v>-999</v>
      </c>
      <c r="L2692" s="2">
        <v>-999</v>
      </c>
      <c r="M2692" s="2">
        <v>-999</v>
      </c>
      <c r="N2692" s="7">
        <v>-999</v>
      </c>
      <c r="O2692" s="2">
        <v>-999</v>
      </c>
      <c r="P2692" s="3">
        <v>-999</v>
      </c>
      <c r="Q2692" s="3">
        <v>-999</v>
      </c>
      <c r="R2692" s="3">
        <v>-999</v>
      </c>
      <c r="S2692" s="3">
        <v>-999</v>
      </c>
      <c r="T2692" s="3">
        <v>-999</v>
      </c>
      <c r="V2692">
        <v>48393</v>
      </c>
      <c r="W2692" s="2">
        <v>-999</v>
      </c>
      <c r="X2692" s="2">
        <v>1.0064559020223081E-2</v>
      </c>
      <c r="Y2692" s="2">
        <v>-999</v>
      </c>
      <c r="Z2692" s="2">
        <v>-999</v>
      </c>
      <c r="AA2692" s="2">
        <v>-999</v>
      </c>
      <c r="AB2692" s="2">
        <v>-999</v>
      </c>
      <c r="AC2692" s="2">
        <v>-999</v>
      </c>
      <c r="AD2692" s="2">
        <v>-999</v>
      </c>
      <c r="AE2692" s="2">
        <v>-999</v>
      </c>
      <c r="AF2692" s="2">
        <v>-999</v>
      </c>
      <c r="AG2692" s="2">
        <v>-999</v>
      </c>
      <c r="AH2692" s="2">
        <v>-999</v>
      </c>
      <c r="AI2692" s="2">
        <v>-999</v>
      </c>
      <c r="AJ2692" s="2">
        <v>-999</v>
      </c>
      <c r="AK2692" s="2">
        <v>-999</v>
      </c>
      <c r="AL2692" s="2">
        <v>-999</v>
      </c>
      <c r="AM2692" s="2">
        <v>-999</v>
      </c>
      <c r="AN2692" s="2">
        <v>-999</v>
      </c>
      <c r="AO2692" s="2">
        <v>-999</v>
      </c>
      <c r="AP2692" s="2">
        <v>-999</v>
      </c>
      <c r="AQ2692" s="2">
        <v>-999</v>
      </c>
      <c r="AR2692" s="2">
        <v>-999</v>
      </c>
      <c r="AS2692" s="2">
        <v>-999</v>
      </c>
      <c r="AT2692" s="2">
        <v>-999</v>
      </c>
      <c r="AU2692" s="2">
        <v>-999</v>
      </c>
      <c r="AV2692" s="2">
        <v>-999</v>
      </c>
      <c r="AW2692" s="2">
        <v>-999</v>
      </c>
      <c r="AX2692" s="2">
        <v>-999</v>
      </c>
      <c r="AY2692" s="2">
        <v>-999</v>
      </c>
      <c r="AZ2692" s="2">
        <v>-999</v>
      </c>
      <c r="BA2692" s="2">
        <v>-999</v>
      </c>
      <c r="BB2692" s="2">
        <v>-999</v>
      </c>
      <c r="BC2692" s="2">
        <v>-999</v>
      </c>
      <c r="BD2692" s="2">
        <v>-999</v>
      </c>
      <c r="BE2692" s="2">
        <v>-999</v>
      </c>
      <c r="BF2692" s="2">
        <v>-999</v>
      </c>
      <c r="BG2692" s="2">
        <v>-999</v>
      </c>
      <c r="BH2692" s="2">
        <v>-999</v>
      </c>
      <c r="BI2692">
        <v>0</v>
      </c>
      <c r="BJ2692">
        <v>0.37516952595713948</v>
      </c>
      <c r="BK2692">
        <v>0.37516952595713948</v>
      </c>
      <c r="BL2692">
        <v>-999</v>
      </c>
      <c r="BM2692">
        <v>6.7424113399559813</v>
      </c>
      <c r="BN2692">
        <f t="shared" si="264"/>
        <v>-999</v>
      </c>
      <c r="BO2692" t="s">
        <v>3748</v>
      </c>
      <c r="BP2692" t="s">
        <v>3748</v>
      </c>
      <c r="BQ2692">
        <v>2.0571583640577082E-2</v>
      </c>
      <c r="BR2692">
        <v>0.13937282229965156</v>
      </c>
      <c r="BS2692">
        <v>0.20689655172413793</v>
      </c>
      <c r="BT2692">
        <v>0.1111111111111111</v>
      </c>
      <c r="BU2692" t="s">
        <v>3748</v>
      </c>
      <c r="BY2692">
        <f t="shared" si="265"/>
        <v>-999</v>
      </c>
      <c r="CA2692">
        <f t="shared" si="266"/>
        <v>-999</v>
      </c>
    </row>
    <row r="2693" spans="1:82" x14ac:dyDescent="0.3">
      <c r="A2693">
        <v>0</v>
      </c>
      <c r="B2693" t="s">
        <v>1532</v>
      </c>
      <c r="C2693" t="s">
        <v>725</v>
      </c>
      <c r="D2693">
        <v>48395</v>
      </c>
      <c r="E2693" s="2">
        <f>BO2693</f>
        <v>0.44913965533811945</v>
      </c>
      <c r="F2693" s="2" t="s">
        <v>1936</v>
      </c>
      <c r="G2693" s="3">
        <v>1398</v>
      </c>
      <c r="H2693" s="1">
        <v>0.37457834414919511</v>
      </c>
      <c r="I2693" s="1">
        <f t="shared" si="267"/>
        <v>-10.340961126661167</v>
      </c>
      <c r="J2693" s="1">
        <v>2.4650714461600001</v>
      </c>
      <c r="K2693" s="1">
        <v>-9.7301879445000008</v>
      </c>
      <c r="L2693" s="2">
        <v>0.17566800707100005</v>
      </c>
      <c r="M2693" s="2">
        <v>-7.8086997834119718E-5</v>
      </c>
      <c r="N2693" s="7">
        <v>0</v>
      </c>
      <c r="O2693" s="2">
        <v>5.3762983276635402E-3</v>
      </c>
      <c r="P2693" s="3">
        <v>5120.364356645001</v>
      </c>
      <c r="Q2693" s="3">
        <v>181.32348785456003</v>
      </c>
      <c r="R2693" s="3">
        <v>29422.87739880936</v>
      </c>
      <c r="S2693" s="3">
        <v>42.567061419834253</v>
      </c>
      <c r="T2693" s="3">
        <v>8980.8744541012238</v>
      </c>
      <c r="V2693">
        <v>48395</v>
      </c>
      <c r="W2693" s="2">
        <v>0.38144236107420298</v>
      </c>
      <c r="X2693" s="2">
        <v>1.0048699565267195E-2</v>
      </c>
      <c r="Y2693" s="2">
        <v>0.31248315851661901</v>
      </c>
      <c r="Z2693" s="2">
        <v>0.70297764914033101</v>
      </c>
      <c r="AA2693" s="2">
        <v>2.8045666450704044E-2</v>
      </c>
      <c r="AB2693" s="2">
        <v>0.43361475949778283</v>
      </c>
      <c r="AC2693" s="2">
        <v>-7.8086997834119718E-5</v>
      </c>
      <c r="AD2693" s="2">
        <v>0</v>
      </c>
      <c r="AE2693" s="2">
        <v>5.3762983276635402E-3</v>
      </c>
      <c r="AF2693">
        <v>104394.56961261824</v>
      </c>
      <c r="AG2693">
        <v>151.02249695336886</v>
      </c>
      <c r="AH2693">
        <v>28384.210992603461</v>
      </c>
      <c r="AI2693">
        <v>3384.4119814297501</v>
      </c>
      <c r="AJ2693">
        <v>1.1760984825609604</v>
      </c>
      <c r="AK2693">
        <v>133817.4470114276</v>
      </c>
      <c r="AL2693">
        <v>193.58955837320309</v>
      </c>
      <c r="AM2693">
        <v>36384.558470957963</v>
      </c>
      <c r="AN2693">
        <v>4364.9389571764705</v>
      </c>
      <c r="AO2693">
        <v>1.5081421633965943</v>
      </c>
      <c r="AP2693">
        <v>29422.87739880936</v>
      </c>
      <c r="AQ2693">
        <v>42.567061419834232</v>
      </c>
      <c r="AR2693">
        <v>8000.3474783545025</v>
      </c>
      <c r="AS2693">
        <v>980.52697574672038</v>
      </c>
      <c r="AT2693">
        <v>0.33204368083563396</v>
      </c>
      <c r="AU2693" s="3">
        <v>962321.2771878615</v>
      </c>
      <c r="AV2693" s="3">
        <v>34077.936307386008</v>
      </c>
      <c r="AW2693">
        <v>14555.133884864001</v>
      </c>
      <c r="AX2693">
        <v>2735491.8623213405</v>
      </c>
      <c r="AY2693">
        <v>515.42965663539201</v>
      </c>
      <c r="AZ2693">
        <v>96869.849668055569</v>
      </c>
      <c r="BA2693">
        <v>19675.498241509002</v>
      </c>
      <c r="BB2693">
        <v>3697813.1395092015</v>
      </c>
      <c r="BC2693">
        <v>696.75314448995209</v>
      </c>
      <c r="BD2693">
        <v>130947.7859754416</v>
      </c>
      <c r="BE2693">
        <v>5120.364356645001</v>
      </c>
      <c r="BF2693">
        <v>962321.2771878615</v>
      </c>
      <c r="BG2693">
        <v>181.32348785456003</v>
      </c>
      <c r="BH2693">
        <v>34077.936307386008</v>
      </c>
      <c r="BI2693">
        <v>0.29587165081362699</v>
      </c>
      <c r="BJ2693">
        <v>0.67044999496282209</v>
      </c>
      <c r="BK2693">
        <v>0.37457834414919511</v>
      </c>
      <c r="BL2693">
        <v>28.542876486397727</v>
      </c>
      <c r="BM2693">
        <v>18.20191535973656</v>
      </c>
      <c r="BN2693">
        <f t="shared" si="264"/>
        <v>-10.340961126661167</v>
      </c>
      <c r="BO2693">
        <v>0.44913965533811945</v>
      </c>
      <c r="BP2693">
        <v>1.6092205966594863E-3</v>
      </c>
      <c r="BQ2693">
        <v>0.28196271389347349</v>
      </c>
      <c r="BR2693">
        <v>4.0816326530612242E-2</v>
      </c>
      <c r="BS2693">
        <v>0.13793103448275862</v>
      </c>
      <c r="BT2693">
        <v>0.16666666666666666</v>
      </c>
      <c r="BU2693">
        <v>0.29614241285037768</v>
      </c>
      <c r="BV2693">
        <v>0.70297764914033101</v>
      </c>
      <c r="BW2693">
        <v>2.9093014990356894E-2</v>
      </c>
      <c r="BX2693">
        <v>0.43361475949778283</v>
      </c>
      <c r="BY2693">
        <f t="shared" si="265"/>
        <v>7.2582337908089142E-2</v>
      </c>
      <c r="BZ2693">
        <v>0</v>
      </c>
      <c r="CA2693">
        <f t="shared" si="266"/>
        <v>3.1424853003797189E-3</v>
      </c>
      <c r="CC2693">
        <v>7.2582337908089142E-2</v>
      </c>
      <c r="CD2693">
        <v>3.1424853003797189E-3</v>
      </c>
    </row>
    <row r="2694" spans="1:82" x14ac:dyDescent="0.3">
      <c r="A2694">
        <v>0</v>
      </c>
      <c r="B2694" t="s">
        <v>1532</v>
      </c>
      <c r="C2694" t="s">
        <v>1654</v>
      </c>
      <c r="D2694">
        <v>48397</v>
      </c>
      <c r="E2694" s="2">
        <f>BO2694</f>
        <v>0.48731811332666669</v>
      </c>
      <c r="F2694" s="2" t="s">
        <v>1937</v>
      </c>
      <c r="G2694" s="3">
        <v>112043</v>
      </c>
      <c r="H2694" s="1">
        <v>34.369925984375314</v>
      </c>
      <c r="I2694" s="1">
        <f t="shared" si="267"/>
        <v>-8.2075318452788082</v>
      </c>
      <c r="J2694" s="1">
        <v>2.62523902543</v>
      </c>
      <c r="K2694" s="1">
        <v>59.564054570400003</v>
      </c>
      <c r="L2694" s="2">
        <v>0.20651955814599987</v>
      </c>
      <c r="M2694" s="2">
        <v>2.0342010192368861E-2</v>
      </c>
      <c r="N2694" s="7">
        <v>0</v>
      </c>
      <c r="O2694" s="2">
        <v>2.933290870085738E-2</v>
      </c>
      <c r="P2694" s="3">
        <v>10054.10730882001</v>
      </c>
      <c r="Q2694" s="3">
        <v>356.0382967929591</v>
      </c>
      <c r="R2694" s="3">
        <v>135690.48359925544</v>
      </c>
      <c r="S2694" s="3">
        <v>196.27968463538269</v>
      </c>
      <c r="T2694" s="3">
        <v>39764.049520680855</v>
      </c>
      <c r="V2694">
        <v>48397</v>
      </c>
      <c r="W2694" s="2">
        <v>0.68872778356061726</v>
      </c>
      <c r="X2694" s="2">
        <v>0.92203157414753079</v>
      </c>
      <c r="Y2694" s="2">
        <v>0.29297112353013516</v>
      </c>
      <c r="Z2694" s="2">
        <v>0.74865349700231387</v>
      </c>
      <c r="AA2694" s="2">
        <v>0.17168359095028909</v>
      </c>
      <c r="AB2694" s="2">
        <v>0.50976799947911156</v>
      </c>
      <c r="AC2694" s="2">
        <v>2.0342010192368861E-2</v>
      </c>
      <c r="AD2694" s="2">
        <v>0</v>
      </c>
      <c r="AE2694" s="2">
        <v>2.933290870085738E-2</v>
      </c>
      <c r="AF2694">
        <v>674036.08103094867</v>
      </c>
      <c r="AG2694">
        <v>975.27275827650726</v>
      </c>
      <c r="AH2694">
        <v>183299.497125956</v>
      </c>
      <c r="AI2694">
        <v>16179.820665362546</v>
      </c>
      <c r="AJ2694">
        <v>7.6352429936742574</v>
      </c>
      <c r="AK2694">
        <v>809726.56463020411</v>
      </c>
      <c r="AL2694">
        <v>1171.55244291189</v>
      </c>
      <c r="AM2694">
        <v>220189.65650381744</v>
      </c>
      <c r="AN2694">
        <v>19053.710808181957</v>
      </c>
      <c r="AO2694">
        <v>9.159922483959015</v>
      </c>
      <c r="AP2694">
        <v>135690.48359925544</v>
      </c>
      <c r="AQ2694">
        <v>196.27968463538275</v>
      </c>
      <c r="AR2694">
        <v>36890.159377861448</v>
      </c>
      <c r="AS2694">
        <v>2873.8901428194113</v>
      </c>
      <c r="AT2694">
        <v>1.5246794902847576</v>
      </c>
      <c r="AU2694" s="3">
        <v>1889568.9276196326</v>
      </c>
      <c r="AV2694" s="3">
        <v>66913.837499268731</v>
      </c>
      <c r="AW2694">
        <v>185421.15143088999</v>
      </c>
      <c r="AX2694">
        <v>34848051.199921466</v>
      </c>
      <c r="AY2694">
        <v>6566.1752870819209</v>
      </c>
      <c r="AZ2694">
        <v>1234046.9834541762</v>
      </c>
      <c r="BA2694">
        <v>195475.25873971</v>
      </c>
      <c r="BB2694">
        <v>36737620.127541095</v>
      </c>
      <c r="BC2694">
        <v>6922.21358387488</v>
      </c>
      <c r="BD2694">
        <v>1300960.820953445</v>
      </c>
      <c r="BE2694">
        <v>10054.10730882001</v>
      </c>
      <c r="BF2694">
        <v>1889568.9276196326</v>
      </c>
      <c r="BG2694">
        <v>356.0382967929591</v>
      </c>
      <c r="BH2694">
        <v>66913.837499268731</v>
      </c>
      <c r="BI2694">
        <v>29.661800986842106</v>
      </c>
      <c r="BJ2694">
        <v>64.031726971217424</v>
      </c>
      <c r="BK2694">
        <v>34.369925984375314</v>
      </c>
      <c r="BL2694">
        <v>21.101662335826664</v>
      </c>
      <c r="BM2694">
        <v>12.894130490547855</v>
      </c>
      <c r="BN2694">
        <f t="shared" si="264"/>
        <v>-8.2075318452788082</v>
      </c>
      <c r="BO2694">
        <v>0.48731811332666669</v>
      </c>
      <c r="BP2694">
        <v>0.17504144794040197</v>
      </c>
      <c r="BQ2694">
        <v>0.16735522172377545</v>
      </c>
      <c r="BR2694">
        <v>6.5476190476190479E-2</v>
      </c>
      <c r="BS2694">
        <v>0.13793103448275862</v>
      </c>
      <c r="BT2694">
        <v>0.1111111111111111</v>
      </c>
      <c r="BU2694">
        <v>0.23504568428756462</v>
      </c>
      <c r="BV2694">
        <v>0.74865349700231387</v>
      </c>
      <c r="BW2694">
        <v>0.17809501135922107</v>
      </c>
      <c r="BX2694">
        <v>0.50976799947911156</v>
      </c>
      <c r="BY2694">
        <f t="shared" si="265"/>
        <v>0.18555780483043843</v>
      </c>
      <c r="BZ2694">
        <v>0</v>
      </c>
      <c r="CA2694">
        <f t="shared" si="266"/>
        <v>1.4684915156480629E-2</v>
      </c>
      <c r="CC2694">
        <v>0.18555780483043843</v>
      </c>
      <c r="CD2694">
        <v>1.4684915156480629E-2</v>
      </c>
    </row>
    <row r="2695" spans="1:82" x14ac:dyDescent="0.3">
      <c r="A2695">
        <v>0</v>
      </c>
      <c r="B2695" t="s">
        <v>1532</v>
      </c>
      <c r="C2695" t="s">
        <v>1655</v>
      </c>
      <c r="D2695">
        <v>48399</v>
      </c>
      <c r="E2695" s="2">
        <f>BO2695</f>
        <v>0.45152642396995329</v>
      </c>
      <c r="F2695" s="2" t="s">
        <v>1936</v>
      </c>
      <c r="G2695" s="3">
        <v>552</v>
      </c>
      <c r="H2695" s="1">
        <v>0.37416358355287949</v>
      </c>
      <c r="I2695" s="1">
        <f t="shared" si="267"/>
        <v>-8.6545939031301966</v>
      </c>
      <c r="J2695" s="1">
        <v>2.67604210996</v>
      </c>
      <c r="K2695" s="1">
        <v>17.280461455499999</v>
      </c>
      <c r="L2695" s="2">
        <v>0.15234941045100003</v>
      </c>
      <c r="M2695" s="2">
        <v>1.551939129633752E-4</v>
      </c>
      <c r="N2695" s="7">
        <v>0</v>
      </c>
      <c r="O2695" s="2">
        <v>3.195623052556276E-3</v>
      </c>
      <c r="P2695" s="3">
        <v>2321.5599307099992</v>
      </c>
      <c r="Q2695" s="3">
        <v>82.211599522879979</v>
      </c>
      <c r="R2695" s="3">
        <v>4885.9212909704511</v>
      </c>
      <c r="S2695" s="3">
        <v>7.0681273197632697</v>
      </c>
      <c r="T2695" s="3">
        <v>1475.0873439688403</v>
      </c>
      <c r="V2695">
        <v>48399</v>
      </c>
      <c r="W2695" s="2">
        <v>0.38309190686665395</v>
      </c>
      <c r="X2695" s="2">
        <v>1.003757290861716E-2</v>
      </c>
      <c r="Y2695" s="2">
        <v>0.29652886686088015</v>
      </c>
      <c r="Z2695" s="2">
        <v>0.76314128517072988</v>
      </c>
      <c r="AA2695" s="2">
        <v>4.9808088071838855E-2</v>
      </c>
      <c r="AB2695" s="2">
        <v>0.37605568637002529</v>
      </c>
      <c r="AC2695" s="2">
        <v>1.551939129633752E-4</v>
      </c>
      <c r="AD2695" s="2">
        <v>0</v>
      </c>
      <c r="AE2695" s="2">
        <v>3.195623052556276E-3</v>
      </c>
      <c r="AF2695">
        <v>74247.479095919291</v>
      </c>
      <c r="AG2695">
        <v>107.40974366226627</v>
      </c>
      <c r="AH2695">
        <v>20187.328962734449</v>
      </c>
      <c r="AI2695">
        <v>2238.8107733084898</v>
      </c>
      <c r="AJ2695">
        <v>0.83636196729661827</v>
      </c>
      <c r="AK2695">
        <v>79133.400386889742</v>
      </c>
      <c r="AL2695">
        <v>114.47787098202954</v>
      </c>
      <c r="AM2695">
        <v>21515.761621536876</v>
      </c>
      <c r="AN2695">
        <v>2385.4654584749005</v>
      </c>
      <c r="AO2695">
        <v>0.89138400878380075</v>
      </c>
      <c r="AP2695">
        <v>4885.9212909704511</v>
      </c>
      <c r="AQ2695">
        <v>7.0681273197632777</v>
      </c>
      <c r="AR2695">
        <v>1328.4326588024269</v>
      </c>
      <c r="AS2695">
        <v>146.65468516641067</v>
      </c>
      <c r="AT2695">
        <v>5.5022041487182483E-2</v>
      </c>
      <c r="AU2695" s="3">
        <v>436313.97337763727</v>
      </c>
      <c r="AV2695" s="3">
        <v>15450.848014330064</v>
      </c>
      <c r="AW2695">
        <v>14712.535065724</v>
      </c>
      <c r="AX2695">
        <v>2765073.8402521685</v>
      </c>
      <c r="AY2695">
        <v>521.00358245747202</v>
      </c>
      <c r="AZ2695">
        <v>97917.413287057294</v>
      </c>
      <c r="BA2695">
        <v>17034.094996434</v>
      </c>
      <c r="BB2695">
        <v>3201387.813629806</v>
      </c>
      <c r="BC2695">
        <v>603.21518198035199</v>
      </c>
      <c r="BD2695">
        <v>113368.26130138735</v>
      </c>
      <c r="BE2695">
        <v>2321.5599307099992</v>
      </c>
      <c r="BF2695">
        <v>436313.97337763727</v>
      </c>
      <c r="BG2695">
        <v>82.211599522879979</v>
      </c>
      <c r="BH2695">
        <v>15450.848014330064</v>
      </c>
      <c r="BI2695">
        <v>0.30623924661726598</v>
      </c>
      <c r="BJ2695">
        <v>0.68040283017014547</v>
      </c>
      <c r="BK2695">
        <v>0.37416358355287949</v>
      </c>
      <c r="BL2695">
        <v>22.818609794028713</v>
      </c>
      <c r="BM2695">
        <v>14.164015890898517</v>
      </c>
      <c r="BN2695">
        <f t="shared" ref="BN2695:BN2758" si="270">IF(BL2695=-999,-999,BM2695-BL2695)</f>
        <v>-8.6545939031301966</v>
      </c>
      <c r="BO2695">
        <v>0.45152642396995329</v>
      </c>
      <c r="BP2695">
        <v>1.6744602600439885E-3</v>
      </c>
      <c r="BQ2695">
        <v>0.10631611497600073</v>
      </c>
      <c r="BR2695">
        <v>0.31524725274725279</v>
      </c>
      <c r="BS2695">
        <v>0.13793103448275862</v>
      </c>
      <c r="BT2695">
        <v>0.1111111111111111</v>
      </c>
      <c r="BU2695">
        <v>0.24784855965711083</v>
      </c>
      <c r="BV2695">
        <v>0.76314128517072988</v>
      </c>
      <c r="BW2695">
        <v>5.1668141153359812E-2</v>
      </c>
      <c r="BX2695">
        <v>0.37605568637002529</v>
      </c>
      <c r="BY2695">
        <f t="shared" ref="BY2695:BY2758" si="271">IF(I2695=-999,-999,CC2695)</f>
        <v>6.5162445833512619E-2</v>
      </c>
      <c r="BZ2695">
        <v>0</v>
      </c>
      <c r="CA2695">
        <f t="shared" ref="CA2695:CA2758" si="272">IF(I2695=-999,-999,CD2695)</f>
        <v>2.2476270625899392E-3</v>
      </c>
      <c r="CC2695">
        <v>6.5162445833512619E-2</v>
      </c>
      <c r="CD2695">
        <v>2.2476270625899392E-3</v>
      </c>
    </row>
    <row r="2696" spans="1:82" x14ac:dyDescent="0.3">
      <c r="A2696">
        <v>0</v>
      </c>
      <c r="B2696" t="s">
        <v>1532</v>
      </c>
      <c r="C2696" t="s">
        <v>1656</v>
      </c>
      <c r="D2696">
        <v>48401</v>
      </c>
      <c r="E2696" s="2">
        <f>BO2696</f>
        <v>0.62284513443059042</v>
      </c>
      <c r="F2696" s="2" t="s">
        <v>1939</v>
      </c>
      <c r="G2696" s="3">
        <v>5832</v>
      </c>
      <c r="H2696" s="1">
        <v>1.6209112758608415</v>
      </c>
      <c r="I2696" s="1">
        <f t="shared" ref="I2696:I2759" si="273">BN2696</f>
        <v>-14.697294176120465</v>
      </c>
      <c r="J2696" s="1">
        <v>2.76966821224</v>
      </c>
      <c r="K2696" s="1">
        <v>60.928668236599997</v>
      </c>
      <c r="L2696" s="2">
        <v>0.20709253453499998</v>
      </c>
      <c r="M2696" s="2">
        <v>1.2191093806248436E-3</v>
      </c>
      <c r="N2696" s="7">
        <v>0</v>
      </c>
      <c r="O2696" s="2">
        <v>0.1033603684552965</v>
      </c>
      <c r="P2696" s="3">
        <v>70687.721596640011</v>
      </c>
      <c r="Q2696" s="3">
        <v>2503.2094076979197</v>
      </c>
      <c r="R2696" s="3">
        <v>439277.41814184561</v>
      </c>
      <c r="S2696" s="3">
        <v>635.46146859745693</v>
      </c>
      <c r="T2696" s="3">
        <v>146291.84395180986</v>
      </c>
      <c r="V2696">
        <v>48401</v>
      </c>
      <c r="W2696" s="2">
        <v>0.50406642913330379</v>
      </c>
      <c r="X2696" s="2">
        <v>4.3483694899863132E-2</v>
      </c>
      <c r="Y2696" s="2">
        <v>0.34755538936149649</v>
      </c>
      <c r="Z2696" s="2">
        <v>0.78984114305172315</v>
      </c>
      <c r="AA2696" s="2">
        <v>0.17561686540856411</v>
      </c>
      <c r="AB2696" s="2">
        <v>0.51118232086441517</v>
      </c>
      <c r="AC2696" s="2">
        <v>1.2191093806248436E-3</v>
      </c>
      <c r="AD2696" s="2">
        <v>0</v>
      </c>
      <c r="AE2696" s="2">
        <v>0.1033603684552965</v>
      </c>
      <c r="AF2696">
        <v>556462.38060535665</v>
      </c>
      <c r="AG2696">
        <v>804.99380920547787</v>
      </c>
      <c r="AH2696">
        <v>151296.09554318897</v>
      </c>
      <c r="AI2696">
        <v>34274.655446198252</v>
      </c>
      <c r="AJ2696">
        <v>6.2660084841151162</v>
      </c>
      <c r="AK2696">
        <v>995739.79874720227</v>
      </c>
      <c r="AL2696">
        <v>1440.4552778029349</v>
      </c>
      <c r="AM2696">
        <v>270729.11225399846</v>
      </c>
      <c r="AN2696">
        <v>61133.482687198622</v>
      </c>
      <c r="AO2696">
        <v>11.210276310485218</v>
      </c>
      <c r="AP2696">
        <v>439277.41814184561</v>
      </c>
      <c r="AQ2696">
        <v>635.46146859745704</v>
      </c>
      <c r="AR2696">
        <v>119433.01671080949</v>
      </c>
      <c r="AS2696">
        <v>26858.82724100037</v>
      </c>
      <c r="AT2696">
        <v>4.9442678263701021</v>
      </c>
      <c r="AU2696" s="3">
        <v>13285050.396872524</v>
      </c>
      <c r="AV2696" s="3">
        <v>470453.176082747</v>
      </c>
      <c r="AW2696">
        <v>98785.083604669999</v>
      </c>
      <c r="AX2696">
        <v>18565668.612661678</v>
      </c>
      <c r="AY2696">
        <v>3498.19947558176</v>
      </c>
      <c r="AZ2696">
        <v>657451.60944083601</v>
      </c>
      <c r="BA2696">
        <v>169472.80520131002</v>
      </c>
      <c r="BB2696">
        <v>31850719.009534206</v>
      </c>
      <c r="BC2696">
        <v>6001.4088832796797</v>
      </c>
      <c r="BD2696">
        <v>1127904.7855235829</v>
      </c>
      <c r="BE2696">
        <v>70687.721596640011</v>
      </c>
      <c r="BF2696">
        <v>13285050.396872524</v>
      </c>
      <c r="BG2696">
        <v>2503.2094076979197</v>
      </c>
      <c r="BH2696">
        <v>470453.176082747</v>
      </c>
      <c r="BI2696">
        <v>1.1654650843724437</v>
      </c>
      <c r="BJ2696">
        <v>2.7863763602332852</v>
      </c>
      <c r="BK2696">
        <v>1.6209112758608415</v>
      </c>
      <c r="BL2696">
        <v>45.350740293113446</v>
      </c>
      <c r="BM2696">
        <v>30.653446116992981</v>
      </c>
      <c r="BN2696">
        <f t="shared" si="270"/>
        <v>-14.697294176120465</v>
      </c>
      <c r="BO2696">
        <v>0.62284513443059042</v>
      </c>
      <c r="BP2696">
        <v>8.7904310071030851E-3</v>
      </c>
      <c r="BQ2696">
        <v>0.26607181875767566</v>
      </c>
      <c r="BR2696">
        <v>0.39880952380952384</v>
      </c>
      <c r="BS2696">
        <v>0.13793103448275862</v>
      </c>
      <c r="BT2696">
        <v>0.22222222222222221</v>
      </c>
      <c r="BU2696">
        <v>0.42089822274512573</v>
      </c>
      <c r="BV2696">
        <v>0.78984114305172315</v>
      </c>
      <c r="BW2696">
        <v>0.18217517158564742</v>
      </c>
      <c r="BX2696">
        <v>0.51118232086441517</v>
      </c>
      <c r="BY2696">
        <f t="shared" si="271"/>
        <v>4.4403170007753984E-2</v>
      </c>
      <c r="BZ2696">
        <v>0</v>
      </c>
      <c r="CA2696">
        <f t="shared" si="272"/>
        <v>5.0170877462890597E-2</v>
      </c>
      <c r="CC2696">
        <v>4.4403170007753984E-2</v>
      </c>
      <c r="CD2696">
        <v>5.0170877462890597E-2</v>
      </c>
    </row>
    <row r="2697" spans="1:82" x14ac:dyDescent="0.3">
      <c r="A2697">
        <v>1</v>
      </c>
      <c r="B2697" t="s">
        <v>1532</v>
      </c>
      <c r="C2697" t="s">
        <v>1657</v>
      </c>
      <c r="D2697">
        <v>48403</v>
      </c>
      <c r="E2697" s="2">
        <v>0</v>
      </c>
      <c r="F2697" s="2" t="s">
        <v>1954</v>
      </c>
      <c r="G2697" s="3">
        <v>-999</v>
      </c>
      <c r="H2697" s="1">
        <v>0.3664669497426653</v>
      </c>
      <c r="I2697" s="1">
        <f t="shared" si="273"/>
        <v>-999</v>
      </c>
      <c r="J2697" s="1">
        <v>-999</v>
      </c>
      <c r="K2697" s="1">
        <v>-999</v>
      </c>
      <c r="L2697" s="2">
        <v>-999</v>
      </c>
      <c r="M2697" s="2">
        <v>-999</v>
      </c>
      <c r="N2697" s="7">
        <v>-999</v>
      </c>
      <c r="O2697" s="2">
        <v>-999</v>
      </c>
      <c r="P2697" s="3">
        <v>-999</v>
      </c>
      <c r="Q2697" s="3">
        <v>-999</v>
      </c>
      <c r="R2697" s="3">
        <v>-999</v>
      </c>
      <c r="S2697" s="3">
        <v>-999</v>
      </c>
      <c r="T2697" s="3">
        <v>-999</v>
      </c>
      <c r="V2697">
        <v>48403</v>
      </c>
      <c r="W2697" s="2">
        <v>-999</v>
      </c>
      <c r="X2697" s="2">
        <v>9.8310976490866338E-3</v>
      </c>
      <c r="Y2697" s="2">
        <v>-999</v>
      </c>
      <c r="Z2697" s="2">
        <v>-999</v>
      </c>
      <c r="AA2697" s="2">
        <v>-999</v>
      </c>
      <c r="AB2697" s="2">
        <v>-999</v>
      </c>
      <c r="AC2697" s="2">
        <v>-999</v>
      </c>
      <c r="AD2697" s="2">
        <v>-999</v>
      </c>
      <c r="AE2697" s="2">
        <v>-999</v>
      </c>
      <c r="AF2697" s="2">
        <v>-999</v>
      </c>
      <c r="AG2697" s="2">
        <v>-999</v>
      </c>
      <c r="AH2697" s="2">
        <v>-999</v>
      </c>
      <c r="AI2697" s="2">
        <v>-999</v>
      </c>
      <c r="AJ2697" s="2">
        <v>-999</v>
      </c>
      <c r="AK2697" s="2">
        <v>-999</v>
      </c>
      <c r="AL2697" s="2">
        <v>-999</v>
      </c>
      <c r="AM2697" s="2">
        <v>-999</v>
      </c>
      <c r="AN2697" s="2">
        <v>-999</v>
      </c>
      <c r="AO2697" s="2">
        <v>-999</v>
      </c>
      <c r="AP2697" s="2">
        <v>-999</v>
      </c>
      <c r="AQ2697" s="2">
        <v>-999</v>
      </c>
      <c r="AR2697" s="2">
        <v>-999</v>
      </c>
      <c r="AS2697" s="2">
        <v>-999</v>
      </c>
      <c r="AT2697" s="2">
        <v>-999</v>
      </c>
      <c r="AU2697" s="2">
        <v>-999</v>
      </c>
      <c r="AV2697" s="2">
        <v>-999</v>
      </c>
      <c r="AW2697" s="2">
        <v>-999</v>
      </c>
      <c r="AX2697" s="2">
        <v>-999</v>
      </c>
      <c r="AY2697" s="2">
        <v>-999</v>
      </c>
      <c r="AZ2697" s="2">
        <v>-999</v>
      </c>
      <c r="BA2697" s="2">
        <v>-999</v>
      </c>
      <c r="BB2697" s="2">
        <v>-999</v>
      </c>
      <c r="BC2697" s="2">
        <v>-999</v>
      </c>
      <c r="BD2697" s="2">
        <v>-999</v>
      </c>
      <c r="BE2697" s="2">
        <v>-999</v>
      </c>
      <c r="BF2697" s="2">
        <v>-999</v>
      </c>
      <c r="BG2697" s="2">
        <v>-999</v>
      </c>
      <c r="BH2697" s="2">
        <v>-999</v>
      </c>
      <c r="BI2697">
        <v>0</v>
      </c>
      <c r="BJ2697">
        <v>0.3664669497426653</v>
      </c>
      <c r="BK2697">
        <v>0.3664669497426653</v>
      </c>
      <c r="BL2697">
        <v>-999</v>
      </c>
      <c r="BM2697">
        <v>35.980196202984729</v>
      </c>
      <c r="BN2697">
        <f t="shared" si="270"/>
        <v>-999</v>
      </c>
      <c r="BO2697" t="s">
        <v>3748</v>
      </c>
      <c r="BP2697" t="s">
        <v>3748</v>
      </c>
      <c r="BQ2697">
        <v>0.37835309150765722</v>
      </c>
      <c r="BR2697">
        <v>0.1130952380952381</v>
      </c>
      <c r="BS2697">
        <v>6.8965517241379309E-2</v>
      </c>
      <c r="BT2697">
        <v>0.22222222222222221</v>
      </c>
      <c r="BU2697" t="s">
        <v>3748</v>
      </c>
      <c r="BY2697">
        <f t="shared" si="271"/>
        <v>-999</v>
      </c>
      <c r="CA2697">
        <f t="shared" si="272"/>
        <v>-999</v>
      </c>
    </row>
    <row r="2698" spans="1:82" x14ac:dyDescent="0.3">
      <c r="A2698">
        <v>1</v>
      </c>
      <c r="B2698" t="s">
        <v>1532</v>
      </c>
      <c r="C2698" t="s">
        <v>1658</v>
      </c>
      <c r="D2698">
        <v>48405</v>
      </c>
      <c r="E2698" s="2">
        <v>0</v>
      </c>
      <c r="F2698" s="2" t="s">
        <v>1954</v>
      </c>
      <c r="G2698" s="3">
        <v>-999</v>
      </c>
      <c r="H2698" s="1">
        <v>0.36493499200737001</v>
      </c>
      <c r="I2698" s="1">
        <f t="shared" si="273"/>
        <v>-999</v>
      </c>
      <c r="J2698" s="1">
        <v>-999</v>
      </c>
      <c r="K2698" s="1">
        <v>-999</v>
      </c>
      <c r="L2698" s="2">
        <v>-999</v>
      </c>
      <c r="M2698" s="2">
        <v>-999</v>
      </c>
      <c r="N2698" s="7">
        <v>-999</v>
      </c>
      <c r="O2698" s="2">
        <v>-999</v>
      </c>
      <c r="P2698" s="3">
        <v>-999</v>
      </c>
      <c r="Q2698" s="3">
        <v>-999</v>
      </c>
      <c r="R2698" s="3">
        <v>-999</v>
      </c>
      <c r="S2698" s="3">
        <v>-999</v>
      </c>
      <c r="T2698" s="3">
        <v>-999</v>
      </c>
      <c r="V2698">
        <v>48405</v>
      </c>
      <c r="W2698" s="2">
        <v>-999</v>
      </c>
      <c r="X2698" s="2">
        <v>9.7900002838248075E-3</v>
      </c>
      <c r="Y2698" s="2">
        <v>-999</v>
      </c>
      <c r="Z2698" s="2">
        <v>-999</v>
      </c>
      <c r="AA2698" s="2">
        <v>-999</v>
      </c>
      <c r="AB2698" s="2">
        <v>-999</v>
      </c>
      <c r="AC2698" s="2">
        <v>-999</v>
      </c>
      <c r="AD2698" s="2">
        <v>-999</v>
      </c>
      <c r="AE2698" s="2">
        <v>-999</v>
      </c>
      <c r="AF2698" s="2">
        <v>-999</v>
      </c>
      <c r="AG2698" s="2">
        <v>-999</v>
      </c>
      <c r="AH2698" s="2">
        <v>-999</v>
      </c>
      <c r="AI2698" s="2">
        <v>-999</v>
      </c>
      <c r="AJ2698" s="2">
        <v>-999</v>
      </c>
      <c r="AK2698" s="2">
        <v>-999</v>
      </c>
      <c r="AL2698" s="2">
        <v>-999</v>
      </c>
      <c r="AM2698" s="2">
        <v>-999</v>
      </c>
      <c r="AN2698" s="2">
        <v>-999</v>
      </c>
      <c r="AO2698" s="2">
        <v>-999</v>
      </c>
      <c r="AP2698" s="2">
        <v>-999</v>
      </c>
      <c r="AQ2698" s="2">
        <v>-999</v>
      </c>
      <c r="AR2698" s="2">
        <v>-999</v>
      </c>
      <c r="AS2698" s="2">
        <v>-999</v>
      </c>
      <c r="AT2698" s="2">
        <v>-999</v>
      </c>
      <c r="AU2698" s="2">
        <v>-999</v>
      </c>
      <c r="AV2698" s="2">
        <v>-999</v>
      </c>
      <c r="AW2698" s="2">
        <v>-999</v>
      </c>
      <c r="AX2698" s="2">
        <v>-999</v>
      </c>
      <c r="AY2698" s="2">
        <v>-999</v>
      </c>
      <c r="AZ2698" s="2">
        <v>-999</v>
      </c>
      <c r="BA2698" s="2">
        <v>-999</v>
      </c>
      <c r="BB2698" s="2">
        <v>-999</v>
      </c>
      <c r="BC2698" s="2">
        <v>-999</v>
      </c>
      <c r="BD2698" s="2">
        <v>-999</v>
      </c>
      <c r="BE2698" s="2">
        <v>-999</v>
      </c>
      <c r="BF2698" s="2">
        <v>-999</v>
      </c>
      <c r="BG2698" s="2">
        <v>-999</v>
      </c>
      <c r="BH2698" s="2">
        <v>-999</v>
      </c>
      <c r="BI2698">
        <v>0</v>
      </c>
      <c r="BJ2698">
        <v>0.36493499200737001</v>
      </c>
      <c r="BK2698">
        <v>0.36493499200737001</v>
      </c>
      <c r="BL2698">
        <v>-999</v>
      </c>
      <c r="BM2698">
        <v>39.339116302917354</v>
      </c>
      <c r="BN2698">
        <f t="shared" si="270"/>
        <v>-999</v>
      </c>
      <c r="BO2698" t="s">
        <v>3748</v>
      </c>
      <c r="BP2698" t="s">
        <v>3748</v>
      </c>
      <c r="BQ2698">
        <v>0.35987257036854836</v>
      </c>
      <c r="BR2698">
        <v>0.15476190476190477</v>
      </c>
      <c r="BS2698">
        <v>6.8965517241379309E-2</v>
      </c>
      <c r="BT2698">
        <v>0.22222222222222221</v>
      </c>
      <c r="BU2698" t="s">
        <v>3748</v>
      </c>
      <c r="BY2698">
        <f t="shared" si="271"/>
        <v>-999</v>
      </c>
      <c r="CA2698">
        <f t="shared" si="272"/>
        <v>-999</v>
      </c>
    </row>
    <row r="2699" spans="1:82" x14ac:dyDescent="0.3">
      <c r="A2699">
        <v>1</v>
      </c>
      <c r="B2699" t="s">
        <v>1532</v>
      </c>
      <c r="C2699" t="s">
        <v>1659</v>
      </c>
      <c r="D2699">
        <v>48407</v>
      </c>
      <c r="E2699" s="2">
        <v>0</v>
      </c>
      <c r="F2699" s="2" t="s">
        <v>1954</v>
      </c>
      <c r="G2699" s="3">
        <v>-999</v>
      </c>
      <c r="H2699" s="1">
        <v>0.37354595435952376</v>
      </c>
      <c r="I2699" s="1">
        <f t="shared" si="273"/>
        <v>-999</v>
      </c>
      <c r="J2699" s="1">
        <v>-999</v>
      </c>
      <c r="K2699" s="1">
        <v>-999</v>
      </c>
      <c r="L2699" s="2">
        <v>-999</v>
      </c>
      <c r="M2699" s="2">
        <v>-999</v>
      </c>
      <c r="N2699" s="7">
        <v>-999</v>
      </c>
      <c r="O2699" s="2">
        <v>-999</v>
      </c>
      <c r="P2699" s="3">
        <v>-999</v>
      </c>
      <c r="Q2699" s="3">
        <v>-999</v>
      </c>
      <c r="R2699" s="3">
        <v>-999</v>
      </c>
      <c r="S2699" s="3">
        <v>-999</v>
      </c>
      <c r="T2699" s="3">
        <v>-999</v>
      </c>
      <c r="V2699">
        <v>48407</v>
      </c>
      <c r="W2699" s="2">
        <v>-999</v>
      </c>
      <c r="X2699" s="2">
        <v>1.0021003957678827E-2</v>
      </c>
      <c r="Y2699" s="2">
        <v>-999</v>
      </c>
      <c r="Z2699" s="2">
        <v>-999</v>
      </c>
      <c r="AA2699" s="2">
        <v>-999</v>
      </c>
      <c r="AB2699" s="2">
        <v>-999</v>
      </c>
      <c r="AC2699" s="2">
        <v>-999</v>
      </c>
      <c r="AD2699" s="2">
        <v>-999</v>
      </c>
      <c r="AE2699" s="2">
        <v>-999</v>
      </c>
      <c r="AF2699" s="2">
        <v>-999</v>
      </c>
      <c r="AG2699" s="2">
        <v>-999</v>
      </c>
      <c r="AH2699" s="2">
        <v>-999</v>
      </c>
      <c r="AI2699" s="2">
        <v>-999</v>
      </c>
      <c r="AJ2699" s="2">
        <v>-999</v>
      </c>
      <c r="AK2699" s="2">
        <v>-999</v>
      </c>
      <c r="AL2699" s="2">
        <v>-999</v>
      </c>
      <c r="AM2699" s="2">
        <v>-999</v>
      </c>
      <c r="AN2699" s="2">
        <v>-999</v>
      </c>
      <c r="AO2699" s="2">
        <v>-999</v>
      </c>
      <c r="AP2699" s="2">
        <v>-999</v>
      </c>
      <c r="AQ2699" s="2">
        <v>-999</v>
      </c>
      <c r="AR2699" s="2">
        <v>-999</v>
      </c>
      <c r="AS2699" s="2">
        <v>-999</v>
      </c>
      <c r="AT2699" s="2">
        <v>-999</v>
      </c>
      <c r="AU2699" s="2">
        <v>-999</v>
      </c>
      <c r="AV2699" s="2">
        <v>-999</v>
      </c>
      <c r="AW2699" s="2">
        <v>-999</v>
      </c>
      <c r="AX2699" s="2">
        <v>-999</v>
      </c>
      <c r="AY2699" s="2">
        <v>-999</v>
      </c>
      <c r="AZ2699" s="2">
        <v>-999</v>
      </c>
      <c r="BA2699" s="2">
        <v>-999</v>
      </c>
      <c r="BB2699" s="2">
        <v>-999</v>
      </c>
      <c r="BC2699" s="2">
        <v>-999</v>
      </c>
      <c r="BD2699" s="2">
        <v>-999</v>
      </c>
      <c r="BE2699" s="2">
        <v>-999</v>
      </c>
      <c r="BF2699" s="2">
        <v>-999</v>
      </c>
      <c r="BG2699" s="2">
        <v>-999</v>
      </c>
      <c r="BH2699" s="2">
        <v>-999</v>
      </c>
      <c r="BI2699">
        <v>0</v>
      </c>
      <c r="BJ2699">
        <v>0.37354595435952376</v>
      </c>
      <c r="BK2699">
        <v>0.37354595435952376</v>
      </c>
      <c r="BL2699">
        <v>-999</v>
      </c>
      <c r="BM2699">
        <v>51.449093085225222</v>
      </c>
      <c r="BN2699">
        <f t="shared" si="270"/>
        <v>-999</v>
      </c>
      <c r="BO2699" t="s">
        <v>3748</v>
      </c>
      <c r="BP2699" t="s">
        <v>3748</v>
      </c>
      <c r="BQ2699">
        <v>0.42579700308652418</v>
      </c>
      <c r="BR2699">
        <v>7.1428571428571425E-2</v>
      </c>
      <c r="BS2699">
        <v>0.10344827586206896</v>
      </c>
      <c r="BT2699">
        <v>0.22222222222222221</v>
      </c>
      <c r="BU2699" t="s">
        <v>3748</v>
      </c>
      <c r="BY2699">
        <f t="shared" si="271"/>
        <v>-999</v>
      </c>
      <c r="CA2699">
        <f t="shared" si="272"/>
        <v>-999</v>
      </c>
    </row>
    <row r="2700" spans="1:82" x14ac:dyDescent="0.3">
      <c r="A2700">
        <v>0</v>
      </c>
      <c r="B2700" t="s">
        <v>1532</v>
      </c>
      <c r="C2700" t="s">
        <v>1660</v>
      </c>
      <c r="D2700">
        <v>48409</v>
      </c>
      <c r="E2700" s="2">
        <f>BO2700</f>
        <v>0.47138868941573342</v>
      </c>
      <c r="F2700" s="2" t="s">
        <v>1936</v>
      </c>
      <c r="G2700" s="3">
        <v>18632</v>
      </c>
      <c r="H2700" s="1">
        <v>12.065820894068196</v>
      </c>
      <c r="I2700" s="1">
        <f t="shared" si="273"/>
        <v>-8.8744968671864388</v>
      </c>
      <c r="J2700" s="1">
        <v>2.1682991276700001</v>
      </c>
      <c r="K2700" s="1">
        <v>-32.3037413538</v>
      </c>
      <c r="L2700" s="2">
        <v>0.14210868193299997</v>
      </c>
      <c r="M2700" s="2">
        <v>-5.661457077019357E-3</v>
      </c>
      <c r="N2700" s="7">
        <v>1.82782559624E-2</v>
      </c>
      <c r="O2700" s="2">
        <v>2.9678750025625799E-3</v>
      </c>
      <c r="P2700" s="3">
        <v>106885.04997784999</v>
      </c>
      <c r="Q2700" s="3">
        <v>3785.0372964847998</v>
      </c>
      <c r="R2700" s="3">
        <v>427873.55990992556</v>
      </c>
      <c r="S2700" s="3">
        <v>618.93614194972918</v>
      </c>
      <c r="T2700" s="3">
        <v>130724.65947470121</v>
      </c>
      <c r="V2700">
        <v>48409</v>
      </c>
      <c r="W2700" s="2">
        <v>0.43867600442138815</v>
      </c>
      <c r="X2700" s="2">
        <v>0.32368611551265369</v>
      </c>
      <c r="Y2700" s="2">
        <v>0.295360697906703</v>
      </c>
      <c r="Z2700" s="2">
        <v>0.61834549492548541</v>
      </c>
      <c r="AA2700" s="2">
        <v>9.311022153797098E-2</v>
      </c>
      <c r="AB2700" s="2">
        <v>0.35077771397508634</v>
      </c>
      <c r="AC2700" s="2">
        <v>-5.661457077019357E-3</v>
      </c>
      <c r="AD2700" s="2">
        <v>3.7819351727821679E-2</v>
      </c>
      <c r="AE2700" s="2">
        <v>2.9678750025625799E-3</v>
      </c>
      <c r="AF2700">
        <v>811450.87608003058</v>
      </c>
      <c r="AG2700">
        <v>1173.6635576143219</v>
      </c>
      <c r="AH2700">
        <v>220586.43397970518</v>
      </c>
      <c r="AI2700">
        <v>25786.532708406627</v>
      </c>
      <c r="AJ2700">
        <v>9.0896372632054128</v>
      </c>
      <c r="AK2700">
        <v>1239324.4359899561</v>
      </c>
      <c r="AL2700">
        <v>1792.599699564051</v>
      </c>
      <c r="AM2700">
        <v>336913.56668148766</v>
      </c>
      <c r="AN2700">
        <v>40184.059481325319</v>
      </c>
      <c r="AO2700">
        <v>13.898895623848555</v>
      </c>
      <c r="AP2700">
        <v>427873.55990992556</v>
      </c>
      <c r="AQ2700">
        <v>618.93614194972906</v>
      </c>
      <c r="AR2700">
        <v>116327.13270178248</v>
      </c>
      <c r="AS2700">
        <v>14397.526772918693</v>
      </c>
      <c r="AT2700">
        <v>4.8092583606431418</v>
      </c>
      <c r="AU2700" s="3">
        <v>20087976.292837128</v>
      </c>
      <c r="AV2700" s="3">
        <v>711359.90950135328</v>
      </c>
      <c r="AW2700">
        <v>124149.64591402</v>
      </c>
      <c r="AX2700">
        <v>23332684.453080919</v>
      </c>
      <c r="AY2700">
        <v>4396.4150292985596</v>
      </c>
      <c r="AZ2700">
        <v>826262.24060637131</v>
      </c>
      <c r="BA2700">
        <v>231034.69589187001</v>
      </c>
      <c r="BB2700">
        <v>43420660.74591805</v>
      </c>
      <c r="BC2700">
        <v>8181.4523257833589</v>
      </c>
      <c r="BD2700">
        <v>1537622.1501077244</v>
      </c>
      <c r="BE2700">
        <v>106885.04997784999</v>
      </c>
      <c r="BF2700">
        <v>20087976.292837128</v>
      </c>
      <c r="BG2700">
        <v>3785.0372964847998</v>
      </c>
      <c r="BH2700">
        <v>711359.90950135328</v>
      </c>
      <c r="BI2700">
        <v>4.2013968823674652</v>
      </c>
      <c r="BJ2700">
        <v>16.267217776435661</v>
      </c>
      <c r="BK2700">
        <v>12.065820894068196</v>
      </c>
      <c r="BL2700">
        <v>20.957447530417102</v>
      </c>
      <c r="BM2700">
        <v>12.082950663230664</v>
      </c>
      <c r="BN2700">
        <f t="shared" si="270"/>
        <v>-8.8744968671864388</v>
      </c>
      <c r="BO2700">
        <v>0.47138868941573342</v>
      </c>
      <c r="BP2700">
        <v>2.398301024043532E-2</v>
      </c>
      <c r="BQ2700">
        <v>0.43903343491849689</v>
      </c>
      <c r="BR2700">
        <v>0.19047619047619047</v>
      </c>
      <c r="BS2700">
        <v>3.4482758620689655E-2</v>
      </c>
      <c r="BT2700">
        <v>0.1111111111111111</v>
      </c>
      <c r="BU2700">
        <v>0.25414609753303086</v>
      </c>
      <c r="BV2700">
        <v>0.61834549492548541</v>
      </c>
      <c r="BW2700">
        <v>9.6587366740633798E-2</v>
      </c>
      <c r="BX2700">
        <v>0.35077771397508634</v>
      </c>
      <c r="BY2700">
        <f t="shared" si="271"/>
        <v>0.14000168036987121</v>
      </c>
      <c r="BZ2700">
        <v>3.7819351727821679E-2</v>
      </c>
      <c r="CA2700">
        <f t="shared" si="272"/>
        <v>2.144378857081658E-3</v>
      </c>
      <c r="CC2700">
        <v>0.14000168036987121</v>
      </c>
      <c r="CD2700">
        <v>2.144378857081658E-3</v>
      </c>
    </row>
    <row r="2701" spans="1:82" x14ac:dyDescent="0.3">
      <c r="A2701">
        <v>0</v>
      </c>
      <c r="B2701" t="s">
        <v>1532</v>
      </c>
      <c r="C2701" t="s">
        <v>1661</v>
      </c>
      <c r="D2701">
        <v>48411</v>
      </c>
      <c r="E2701" s="2">
        <f>BO2701</f>
        <v>0.43621384372345229</v>
      </c>
      <c r="F2701" s="2" t="s">
        <v>1935</v>
      </c>
      <c r="G2701" s="3">
        <v>673</v>
      </c>
      <c r="H2701" s="1">
        <v>0.37574603376770521</v>
      </c>
      <c r="I2701" s="1">
        <f t="shared" si="273"/>
        <v>-10.194246188596761</v>
      </c>
      <c r="J2701" s="1">
        <v>2.6551014773600001</v>
      </c>
      <c r="K2701" s="1">
        <v>21.542505799099999</v>
      </c>
      <c r="L2701" s="2">
        <v>0.16232908916400002</v>
      </c>
      <c r="M2701" s="2">
        <v>9.6538321799356357E-5</v>
      </c>
      <c r="N2701" s="7">
        <v>0</v>
      </c>
      <c r="O2701" s="2">
        <v>1.686658548710793E-2</v>
      </c>
      <c r="P2701" s="3">
        <v>18839.551680735</v>
      </c>
      <c r="Q2701" s="3">
        <v>667.15041790608007</v>
      </c>
      <c r="R2701" s="3">
        <v>45148.46101692455</v>
      </c>
      <c r="S2701" s="3">
        <v>65.331872134756622</v>
      </c>
      <c r="T2701" s="3">
        <v>15950.756661758591</v>
      </c>
      <c r="V2701">
        <v>48411</v>
      </c>
      <c r="W2701" s="2">
        <v>0.38746525639259105</v>
      </c>
      <c r="X2701" s="2">
        <v>1.0080024820304406E-2</v>
      </c>
      <c r="Y2701" s="2">
        <v>0.26903920442247725</v>
      </c>
      <c r="Z2701" s="2">
        <v>0.75716953262798281</v>
      </c>
      <c r="AA2701" s="2">
        <v>6.2092729924649211E-2</v>
      </c>
      <c r="AB2701" s="2">
        <v>0.40068928959211714</v>
      </c>
      <c r="AC2701" s="2">
        <v>9.6538321799356357E-5</v>
      </c>
      <c r="AD2701" s="2">
        <v>0</v>
      </c>
      <c r="AE2701" s="2">
        <v>1.686658548710793E-2</v>
      </c>
      <c r="AF2701">
        <v>40242.626474722485</v>
      </c>
      <c r="AG2701">
        <v>58.220034036766315</v>
      </c>
      <c r="AH2701">
        <v>10942.275246623562</v>
      </c>
      <c r="AI2701">
        <v>2953.5514734929943</v>
      </c>
      <c r="AJ2701">
        <v>0.45407194857440686</v>
      </c>
      <c r="AK2701">
        <v>85391.087491647035</v>
      </c>
      <c r="AL2701">
        <v>123.55190617152294</v>
      </c>
      <c r="AM2701">
        <v>23221.198457562808</v>
      </c>
      <c r="AN2701">
        <v>6625.3849243123404</v>
      </c>
      <c r="AO2701">
        <v>0.96687781333276068</v>
      </c>
      <c r="AP2701">
        <v>45148.46101692455</v>
      </c>
      <c r="AQ2701">
        <v>65.331872134756622</v>
      </c>
      <c r="AR2701">
        <v>12278.923210939247</v>
      </c>
      <c r="AS2701">
        <v>3671.8334508193461</v>
      </c>
      <c r="AT2701">
        <v>0.51280586475835377</v>
      </c>
      <c r="AU2701" s="3">
        <v>3540705.3428773358</v>
      </c>
      <c r="AV2701" s="3">
        <v>125384.24954126868</v>
      </c>
      <c r="AW2701">
        <v>11693.325308154001</v>
      </c>
      <c r="AX2701">
        <v>2197643.558414463</v>
      </c>
      <c r="AY2701">
        <v>414.08665122451202</v>
      </c>
      <c r="AZ2701">
        <v>77823.445231134785</v>
      </c>
      <c r="BA2701">
        <v>30532.876988889002</v>
      </c>
      <c r="BB2701">
        <v>5738348.9012917988</v>
      </c>
      <c r="BC2701">
        <v>1081.2370691305921</v>
      </c>
      <c r="BD2701">
        <v>203207.69477240348</v>
      </c>
      <c r="BE2701">
        <v>18839.551680735</v>
      </c>
      <c r="BF2701">
        <v>3540705.3428773358</v>
      </c>
      <c r="BG2701">
        <v>667.15041790608007</v>
      </c>
      <c r="BH2701">
        <v>125384.24954126868</v>
      </c>
      <c r="BI2701">
        <v>0.14394945286387986</v>
      </c>
      <c r="BJ2701">
        <v>0.51969548663158505</v>
      </c>
      <c r="BK2701">
        <v>0.37574603376770521</v>
      </c>
      <c r="BL2701">
        <v>35.825757860928107</v>
      </c>
      <c r="BM2701">
        <v>25.631511672331346</v>
      </c>
      <c r="BN2701">
        <f t="shared" si="270"/>
        <v>-10.194246188596761</v>
      </c>
      <c r="BO2701">
        <v>0.43621384372345229</v>
      </c>
      <c r="BP2701">
        <v>7.6039681491616102E-4</v>
      </c>
      <c r="BQ2701">
        <v>0.15205033711035101</v>
      </c>
      <c r="BR2701">
        <v>5.3571428571428568E-2</v>
      </c>
      <c r="BS2701">
        <v>0.13793103448275862</v>
      </c>
      <c r="BT2701">
        <v>0.16666666666666666</v>
      </c>
      <c r="BU2701">
        <v>0.29194081928210019</v>
      </c>
      <c r="BV2701">
        <v>0.75716953262798281</v>
      </c>
      <c r="BW2701">
        <v>6.4411545564988806E-2</v>
      </c>
      <c r="BX2701">
        <v>0.40068928959211714</v>
      </c>
      <c r="BY2701">
        <f t="shared" si="271"/>
        <v>6.5545660191901334E-2</v>
      </c>
      <c r="BZ2701">
        <v>0</v>
      </c>
      <c r="CA2701">
        <f t="shared" si="272"/>
        <v>1.1049644435324985E-2</v>
      </c>
      <c r="CC2701">
        <v>6.5545660191901334E-2</v>
      </c>
      <c r="CD2701">
        <v>1.1049644435324985E-2</v>
      </c>
    </row>
    <row r="2702" spans="1:82" x14ac:dyDescent="0.3">
      <c r="A2702">
        <v>1</v>
      </c>
      <c r="B2702" t="s">
        <v>1532</v>
      </c>
      <c r="C2702" t="s">
        <v>1662</v>
      </c>
      <c r="D2702">
        <v>48413</v>
      </c>
      <c r="E2702" s="2">
        <v>0</v>
      </c>
      <c r="F2702" s="2" t="s">
        <v>1954</v>
      </c>
      <c r="G2702" s="3">
        <v>-999</v>
      </c>
      <c r="H2702" s="1">
        <v>0.37521524928746497</v>
      </c>
      <c r="I2702" s="1">
        <f t="shared" si="273"/>
        <v>-999</v>
      </c>
      <c r="J2702" s="1">
        <v>-999</v>
      </c>
      <c r="K2702" s="1">
        <v>-999</v>
      </c>
      <c r="L2702" s="2">
        <v>-999</v>
      </c>
      <c r="M2702" s="2">
        <v>-999</v>
      </c>
      <c r="N2702" s="7">
        <v>-999</v>
      </c>
      <c r="O2702" s="2">
        <v>-999</v>
      </c>
      <c r="P2702" s="3">
        <v>-999</v>
      </c>
      <c r="Q2702" s="3">
        <v>-999</v>
      </c>
      <c r="R2702" s="3">
        <v>-999</v>
      </c>
      <c r="S2702" s="3">
        <v>-999</v>
      </c>
      <c r="T2702" s="3">
        <v>-999</v>
      </c>
      <c r="V2702">
        <v>48413</v>
      </c>
      <c r="W2702" s="2">
        <v>-999</v>
      </c>
      <c r="X2702" s="2">
        <v>1.0065785626130072E-2</v>
      </c>
      <c r="Y2702" s="2">
        <v>-999</v>
      </c>
      <c r="Z2702" s="2">
        <v>-999</v>
      </c>
      <c r="AA2702" s="2">
        <v>-999</v>
      </c>
      <c r="AB2702" s="2">
        <v>-999</v>
      </c>
      <c r="AC2702" s="2">
        <v>-999</v>
      </c>
      <c r="AD2702" s="2">
        <v>-999</v>
      </c>
      <c r="AE2702" s="2">
        <v>-999</v>
      </c>
      <c r="AF2702" s="2">
        <v>-999</v>
      </c>
      <c r="AG2702" s="2">
        <v>-999</v>
      </c>
      <c r="AH2702" s="2">
        <v>-999</v>
      </c>
      <c r="AI2702" s="2">
        <v>-999</v>
      </c>
      <c r="AJ2702" s="2">
        <v>-999</v>
      </c>
      <c r="AK2702" s="2">
        <v>-999</v>
      </c>
      <c r="AL2702" s="2">
        <v>-999</v>
      </c>
      <c r="AM2702" s="2">
        <v>-999</v>
      </c>
      <c r="AN2702" s="2">
        <v>-999</v>
      </c>
      <c r="AO2702" s="2">
        <v>-999</v>
      </c>
      <c r="AP2702" s="2">
        <v>-999</v>
      </c>
      <c r="AQ2702" s="2">
        <v>-999</v>
      </c>
      <c r="AR2702" s="2">
        <v>-999</v>
      </c>
      <c r="AS2702" s="2">
        <v>-999</v>
      </c>
      <c r="AT2702" s="2">
        <v>-999</v>
      </c>
      <c r="AU2702" s="2">
        <v>-999</v>
      </c>
      <c r="AV2702" s="2">
        <v>-999</v>
      </c>
      <c r="AW2702" s="2">
        <v>-999</v>
      </c>
      <c r="AX2702" s="2">
        <v>-999</v>
      </c>
      <c r="AY2702" s="2">
        <v>-999</v>
      </c>
      <c r="AZ2702" s="2">
        <v>-999</v>
      </c>
      <c r="BA2702" s="2">
        <v>-999</v>
      </c>
      <c r="BB2702" s="2">
        <v>-999</v>
      </c>
      <c r="BC2702" s="2">
        <v>-999</v>
      </c>
      <c r="BD2702" s="2">
        <v>-999</v>
      </c>
      <c r="BE2702" s="2">
        <v>-999</v>
      </c>
      <c r="BF2702" s="2">
        <v>-999</v>
      </c>
      <c r="BG2702" s="2">
        <v>-999</v>
      </c>
      <c r="BH2702" s="2">
        <v>-999</v>
      </c>
      <c r="BI2702">
        <v>0</v>
      </c>
      <c r="BJ2702">
        <v>0.37521524928746497</v>
      </c>
      <c r="BK2702">
        <v>0.37521524928746497</v>
      </c>
      <c r="BL2702">
        <v>-999</v>
      </c>
      <c r="BM2702">
        <v>22.269862927542899</v>
      </c>
      <c r="BN2702">
        <f t="shared" si="270"/>
        <v>-999</v>
      </c>
      <c r="BO2702" t="s">
        <v>3748</v>
      </c>
      <c r="BP2702" t="s">
        <v>3748</v>
      </c>
      <c r="BQ2702">
        <v>0.11148112676286984</v>
      </c>
      <c r="BR2702">
        <v>3.5714285714285712E-2</v>
      </c>
      <c r="BS2702">
        <v>0.13793103448275862</v>
      </c>
      <c r="BT2702">
        <v>0.1111111111111111</v>
      </c>
      <c r="BU2702" t="s">
        <v>3748</v>
      </c>
      <c r="BY2702">
        <f t="shared" si="271"/>
        <v>-999</v>
      </c>
      <c r="CA2702">
        <f t="shared" si="272"/>
        <v>-999</v>
      </c>
    </row>
    <row r="2703" spans="1:82" x14ac:dyDescent="0.3">
      <c r="A2703">
        <v>0</v>
      </c>
      <c r="B2703" t="s">
        <v>1532</v>
      </c>
      <c r="C2703" t="s">
        <v>1663</v>
      </c>
      <c r="D2703">
        <v>48415</v>
      </c>
      <c r="E2703" s="2">
        <f>BO2703</f>
        <v>0.43822437490174498</v>
      </c>
      <c r="F2703" s="2" t="s">
        <v>1936</v>
      </c>
      <c r="G2703" s="3">
        <v>1518</v>
      </c>
      <c r="H2703" s="1">
        <v>0.56895635185768478</v>
      </c>
      <c r="I2703" s="1">
        <f t="shared" si="273"/>
        <v>-8.0790294827804487</v>
      </c>
      <c r="J2703" s="1">
        <v>2.8497669192799999</v>
      </c>
      <c r="K2703" s="1">
        <v>-32.673009161700001</v>
      </c>
      <c r="L2703" s="2">
        <v>0.13249342185399998</v>
      </c>
      <c r="M2703" s="2">
        <v>-7.7958342145029896E-4</v>
      </c>
      <c r="N2703" s="7">
        <v>0</v>
      </c>
      <c r="O2703" s="2">
        <v>1.7864953040913515E-2</v>
      </c>
      <c r="P2703" s="3">
        <v>-4292.8261595280019</v>
      </c>
      <c r="Q2703" s="3">
        <v>-152.01852012518412</v>
      </c>
      <c r="R2703" s="3">
        <v>-28925.956754534185</v>
      </c>
      <c r="S2703" s="3">
        <v>-41.847164265363368</v>
      </c>
      <c r="T2703" s="3">
        <v>-8407.6431693928826</v>
      </c>
      <c r="V2703">
        <v>48415</v>
      </c>
      <c r="W2703" s="2">
        <v>0.39746571727816082</v>
      </c>
      <c r="X2703" s="2">
        <v>1.5263219390203532E-2</v>
      </c>
      <c r="Y2703" s="2">
        <v>0.28891255384702708</v>
      </c>
      <c r="Z2703" s="2">
        <v>0.81268332105912866</v>
      </c>
      <c r="AA2703" s="2">
        <v>9.417457526170353E-2</v>
      </c>
      <c r="AB2703" s="2">
        <v>0.3270436331018452</v>
      </c>
      <c r="AC2703" s="2">
        <v>-7.7958342145029896E-4</v>
      </c>
      <c r="AD2703" s="2">
        <v>0</v>
      </c>
      <c r="AE2703" s="2">
        <v>1.7864953040913515E-2</v>
      </c>
      <c r="AF2703">
        <v>206405.75385829012</v>
      </c>
      <c r="AG2703">
        <v>298.60508472017108</v>
      </c>
      <c r="AH2703">
        <v>56121.901697722533</v>
      </c>
      <c r="AI2703">
        <v>3859.7647476822058</v>
      </c>
      <c r="AJ2703">
        <v>2.3272221488601499</v>
      </c>
      <c r="AK2703">
        <v>177479.79710375593</v>
      </c>
      <c r="AL2703">
        <v>256.75792045480773</v>
      </c>
      <c r="AM2703">
        <v>48256.856661968908</v>
      </c>
      <c r="AN2703">
        <v>3317.1666140429493</v>
      </c>
      <c r="AO2703">
        <v>2.0010169289953672</v>
      </c>
      <c r="AP2703">
        <v>-28925.956754534185</v>
      </c>
      <c r="AQ2703">
        <v>-41.847164265363347</v>
      </c>
      <c r="AR2703">
        <v>-7865.0450357536247</v>
      </c>
      <c r="AS2703">
        <v>-542.5981336392565</v>
      </c>
      <c r="AT2703">
        <v>-0.32620521986478268</v>
      </c>
      <c r="AU2703" s="3">
        <v>-806793.74842169264</v>
      </c>
      <c r="AV2703" s="3">
        <v>-28570.360672327104</v>
      </c>
      <c r="AW2703">
        <v>28400.473255829002</v>
      </c>
      <c r="AX2703">
        <v>5337584.9437005026</v>
      </c>
      <c r="AY2703">
        <v>1005.723911186912</v>
      </c>
      <c r="AZ2703">
        <v>189015.75186846824</v>
      </c>
      <c r="BA2703">
        <v>24107.647096301</v>
      </c>
      <c r="BB2703">
        <v>4530791.1952788094</v>
      </c>
      <c r="BC2703">
        <v>853.70539106172782</v>
      </c>
      <c r="BD2703">
        <v>160445.39119614114</v>
      </c>
      <c r="BE2703">
        <v>-4292.8261595280019</v>
      </c>
      <c r="BF2703">
        <v>-806793.74842169264</v>
      </c>
      <c r="BG2703">
        <v>-152.01852012518412</v>
      </c>
      <c r="BH2703">
        <v>-28570.360672327104</v>
      </c>
      <c r="BI2703">
        <v>0.75953312279648477</v>
      </c>
      <c r="BJ2703">
        <v>1.3284894746541696</v>
      </c>
      <c r="BK2703">
        <v>0.56895635185768478</v>
      </c>
      <c r="BL2703">
        <v>20.686200725435825</v>
      </c>
      <c r="BM2703">
        <v>12.607171242655376</v>
      </c>
      <c r="BN2703">
        <f t="shared" si="270"/>
        <v>-8.0790294827804487</v>
      </c>
      <c r="BO2703">
        <v>0.43822437490174498</v>
      </c>
      <c r="BP2703">
        <v>4.0306405932478027E-3</v>
      </c>
      <c r="BQ2703">
        <v>6.9879361516637539E-2</v>
      </c>
      <c r="BR2703">
        <v>0.13095238095238096</v>
      </c>
      <c r="BS2703">
        <v>0.2413793103448276</v>
      </c>
      <c r="BT2703">
        <v>0.1111111111111111</v>
      </c>
      <c r="BU2703">
        <v>0.23136565887975949</v>
      </c>
      <c r="BV2703">
        <v>0.81268332105912866</v>
      </c>
      <c r="BW2703">
        <v>9.7691468113800348E-2</v>
      </c>
      <c r="BX2703">
        <v>0.3270436331018452</v>
      </c>
      <c r="BY2703">
        <f t="shared" si="271"/>
        <v>7.4713391913996133E-2</v>
      </c>
      <c r="BZ2703">
        <v>0</v>
      </c>
      <c r="CA2703">
        <f t="shared" si="272"/>
        <v>1.4146112382371446E-2</v>
      </c>
      <c r="CC2703">
        <v>7.4713391913996133E-2</v>
      </c>
      <c r="CD2703">
        <v>1.4146112382371446E-2</v>
      </c>
    </row>
    <row r="2704" spans="1:82" x14ac:dyDescent="0.3">
      <c r="A2704">
        <v>1</v>
      </c>
      <c r="B2704" t="s">
        <v>1532</v>
      </c>
      <c r="C2704" t="s">
        <v>1664</v>
      </c>
      <c r="D2704">
        <v>48417</v>
      </c>
      <c r="E2704" s="2">
        <v>0</v>
      </c>
      <c r="F2704" s="2" t="s">
        <v>1954</v>
      </c>
      <c r="G2704" s="3">
        <v>-999</v>
      </c>
      <c r="H2704" s="1">
        <v>0.37516215345054948</v>
      </c>
      <c r="I2704" s="1">
        <f t="shared" si="273"/>
        <v>-999</v>
      </c>
      <c r="J2704" s="1">
        <v>-999</v>
      </c>
      <c r="K2704" s="1">
        <v>-999</v>
      </c>
      <c r="L2704" s="2">
        <v>-999</v>
      </c>
      <c r="M2704" s="2">
        <v>-999</v>
      </c>
      <c r="N2704" s="7">
        <v>-999</v>
      </c>
      <c r="O2704" s="2">
        <v>-999</v>
      </c>
      <c r="P2704" s="3">
        <v>-999</v>
      </c>
      <c r="Q2704" s="3">
        <v>-999</v>
      </c>
      <c r="R2704" s="3">
        <v>-999</v>
      </c>
      <c r="S2704" s="3">
        <v>-999</v>
      </c>
      <c r="T2704" s="3">
        <v>-999</v>
      </c>
      <c r="V2704">
        <v>48417</v>
      </c>
      <c r="W2704" s="2">
        <v>-999</v>
      </c>
      <c r="X2704" s="2">
        <v>1.0064361240226125E-2</v>
      </c>
      <c r="Y2704" s="2">
        <v>-999</v>
      </c>
      <c r="Z2704" s="2">
        <v>-999</v>
      </c>
      <c r="AA2704" s="2">
        <v>-999</v>
      </c>
      <c r="AB2704" s="2">
        <v>-999</v>
      </c>
      <c r="AC2704" s="2">
        <v>-999</v>
      </c>
      <c r="AD2704" s="2">
        <v>-999</v>
      </c>
      <c r="AE2704" s="2">
        <v>-999</v>
      </c>
      <c r="AF2704" s="2">
        <v>-999</v>
      </c>
      <c r="AG2704" s="2">
        <v>-999</v>
      </c>
      <c r="AH2704" s="2">
        <v>-999</v>
      </c>
      <c r="AI2704" s="2">
        <v>-999</v>
      </c>
      <c r="AJ2704" s="2">
        <v>-999</v>
      </c>
      <c r="AK2704" s="2">
        <v>-999</v>
      </c>
      <c r="AL2704" s="2">
        <v>-999</v>
      </c>
      <c r="AM2704" s="2">
        <v>-999</v>
      </c>
      <c r="AN2704" s="2">
        <v>-999</v>
      </c>
      <c r="AO2704" s="2">
        <v>-999</v>
      </c>
      <c r="AP2704" s="2">
        <v>-999</v>
      </c>
      <c r="AQ2704" s="2">
        <v>-999</v>
      </c>
      <c r="AR2704" s="2">
        <v>-999</v>
      </c>
      <c r="AS2704" s="2">
        <v>-999</v>
      </c>
      <c r="AT2704" s="2">
        <v>-999</v>
      </c>
      <c r="AU2704" s="2">
        <v>-999</v>
      </c>
      <c r="AV2704" s="2">
        <v>-999</v>
      </c>
      <c r="AW2704" s="2">
        <v>-999</v>
      </c>
      <c r="AX2704" s="2">
        <v>-999</v>
      </c>
      <c r="AY2704" s="2">
        <v>-999</v>
      </c>
      <c r="AZ2704" s="2">
        <v>-999</v>
      </c>
      <c r="BA2704" s="2">
        <v>-999</v>
      </c>
      <c r="BB2704" s="2">
        <v>-999</v>
      </c>
      <c r="BC2704" s="2">
        <v>-999</v>
      </c>
      <c r="BD2704" s="2">
        <v>-999</v>
      </c>
      <c r="BE2704" s="2">
        <v>-999</v>
      </c>
      <c r="BF2704" s="2">
        <v>-999</v>
      </c>
      <c r="BG2704" s="2">
        <v>-999</v>
      </c>
      <c r="BH2704" s="2">
        <v>-999</v>
      </c>
      <c r="BI2704">
        <v>0</v>
      </c>
      <c r="BJ2704">
        <v>0.37516215345054948</v>
      </c>
      <c r="BK2704">
        <v>0.37516215345054948</v>
      </c>
      <c r="BL2704">
        <v>-999</v>
      </c>
      <c r="BM2704">
        <v>18.913023116232065</v>
      </c>
      <c r="BN2704">
        <f t="shared" si="270"/>
        <v>-999</v>
      </c>
      <c r="BO2704" t="s">
        <v>3748</v>
      </c>
      <c r="BP2704" t="s">
        <v>3748</v>
      </c>
      <c r="BQ2704">
        <v>0.10035119268189439</v>
      </c>
      <c r="BR2704">
        <v>9.5238095238095233E-2</v>
      </c>
      <c r="BS2704">
        <v>0.10344827586206896</v>
      </c>
      <c r="BT2704">
        <v>0.1111111111111111</v>
      </c>
      <c r="BU2704" t="s">
        <v>3748</v>
      </c>
      <c r="BY2704">
        <f t="shared" si="271"/>
        <v>-999</v>
      </c>
      <c r="CA2704">
        <f t="shared" si="272"/>
        <v>-999</v>
      </c>
    </row>
    <row r="2705" spans="1:82" x14ac:dyDescent="0.3">
      <c r="A2705">
        <v>0</v>
      </c>
      <c r="B2705" t="s">
        <v>1532</v>
      </c>
      <c r="C2705" t="s">
        <v>63</v>
      </c>
      <c r="D2705">
        <v>48419</v>
      </c>
      <c r="E2705" s="2">
        <f>BO2705</f>
        <v>0.56916438466838948</v>
      </c>
      <c r="F2705" s="2" t="s">
        <v>1938</v>
      </c>
      <c r="G2705" s="3">
        <v>1297</v>
      </c>
      <c r="H2705" s="1">
        <v>0.56058363946065259</v>
      </c>
      <c r="I2705" s="1">
        <f t="shared" si="273"/>
        <v>-15.937044964771943</v>
      </c>
      <c r="J2705" s="1">
        <v>2.84005484445</v>
      </c>
      <c r="K2705" s="1">
        <v>16.3972134901</v>
      </c>
      <c r="L2705" s="2">
        <v>0.2128018117499999</v>
      </c>
      <c r="M2705" s="2">
        <v>3.7847305456682414E-5</v>
      </c>
      <c r="N2705" s="7">
        <v>0</v>
      </c>
      <c r="O2705" s="2">
        <v>4.3504370432101605E-2</v>
      </c>
      <c r="P2705" s="3">
        <v>22627.287244452</v>
      </c>
      <c r="Q2705" s="3">
        <v>801.28255688025581</v>
      </c>
      <c r="R2705" s="3">
        <v>103077.92563979313</v>
      </c>
      <c r="S2705" s="3">
        <v>149.12575557778356</v>
      </c>
      <c r="T2705" s="3">
        <v>30970.560986690303</v>
      </c>
      <c r="V2705">
        <v>48419</v>
      </c>
      <c r="W2705" s="2">
        <v>0.45383576223154687</v>
      </c>
      <c r="X2705" s="2">
        <v>1.5038607175593887E-2</v>
      </c>
      <c r="Y2705" s="2">
        <v>0.33468980452416741</v>
      </c>
      <c r="Z2705" s="2">
        <v>0.80991367657563762</v>
      </c>
      <c r="AA2705" s="2">
        <v>4.7262271077124655E-2</v>
      </c>
      <c r="AB2705" s="2">
        <v>0.52527496589276002</v>
      </c>
      <c r="AC2705" s="2">
        <v>3.7847305456682414E-5</v>
      </c>
      <c r="AD2705" s="2">
        <v>0</v>
      </c>
      <c r="AE2705" s="2">
        <v>4.3504370432101605E-2</v>
      </c>
      <c r="AF2705">
        <v>178321.10571085374</v>
      </c>
      <c r="AG2705">
        <v>257.97589549598604</v>
      </c>
      <c r="AH2705">
        <v>48485.77130217119</v>
      </c>
      <c r="AI2705">
        <v>5032.2219347647906</v>
      </c>
      <c r="AJ2705">
        <v>2.010704511585887</v>
      </c>
      <c r="AK2705">
        <v>281399.03135064687</v>
      </c>
      <c r="AL2705">
        <v>407.10165107376957</v>
      </c>
      <c r="AM2705">
        <v>76513.49562233116</v>
      </c>
      <c r="AN2705">
        <v>7975.0586012951344</v>
      </c>
      <c r="AO2705">
        <v>3.1738378856735259</v>
      </c>
      <c r="AP2705">
        <v>103077.92563979313</v>
      </c>
      <c r="AQ2705">
        <v>149.12575557778354</v>
      </c>
      <c r="AR2705">
        <v>28027.72432015997</v>
      </c>
      <c r="AS2705">
        <v>2942.8366665303438</v>
      </c>
      <c r="AT2705">
        <v>1.1631333740876388</v>
      </c>
      <c r="AU2705" s="3">
        <v>4252572.3647223087</v>
      </c>
      <c r="AV2705" s="3">
        <v>150593.04374007529</v>
      </c>
      <c r="AW2705">
        <v>60020.683531458002</v>
      </c>
      <c r="AX2705">
        <v>11280287.262902217</v>
      </c>
      <c r="AY2705">
        <v>2125.4658698682238</v>
      </c>
      <c r="AZ2705">
        <v>399460.05558303394</v>
      </c>
      <c r="BA2705">
        <v>82647.970775909998</v>
      </c>
      <c r="BB2705">
        <v>15532859.627624525</v>
      </c>
      <c r="BC2705">
        <v>2926.7484267484797</v>
      </c>
      <c r="BD2705">
        <v>550053.09932310926</v>
      </c>
      <c r="BE2705">
        <v>22627.287244452</v>
      </c>
      <c r="BF2705">
        <v>4252572.3647223087</v>
      </c>
      <c r="BG2705">
        <v>801.28255688025581</v>
      </c>
      <c r="BH2705">
        <v>150593.04374007529</v>
      </c>
      <c r="BI2705">
        <v>0.69546391323354906</v>
      </c>
      <c r="BJ2705">
        <v>1.2560475526942017</v>
      </c>
      <c r="BK2705">
        <v>0.56058363946065259</v>
      </c>
      <c r="BL2705">
        <v>51.917241167756671</v>
      </c>
      <c r="BM2705">
        <v>35.980196202984729</v>
      </c>
      <c r="BN2705">
        <f t="shared" si="270"/>
        <v>-15.937044964771943</v>
      </c>
      <c r="BO2705">
        <v>0.56916438466838948</v>
      </c>
      <c r="BP2705">
        <v>4.79339416162521E-3</v>
      </c>
      <c r="BQ2705">
        <v>0.31234769867784223</v>
      </c>
      <c r="BR2705">
        <v>0.25</v>
      </c>
      <c r="BS2705">
        <v>0.10344827586206896</v>
      </c>
      <c r="BT2705">
        <v>0.22222222222222221</v>
      </c>
      <c r="BU2705">
        <v>0.45640196223195506</v>
      </c>
      <c r="BV2705">
        <v>0.80991367657563762</v>
      </c>
      <c r="BW2705">
        <v>4.9027252154693626E-2</v>
      </c>
      <c r="BX2705">
        <v>0.52527496589276002</v>
      </c>
      <c r="BY2705">
        <f t="shared" si="271"/>
        <v>9.2778316669930808E-3</v>
      </c>
      <c r="BZ2705">
        <v>0</v>
      </c>
      <c r="CA2705">
        <f t="shared" si="272"/>
        <v>2.0401343204909779E-2</v>
      </c>
      <c r="CC2705">
        <v>9.2778316669930808E-3</v>
      </c>
      <c r="CD2705">
        <v>2.0401343204909779E-2</v>
      </c>
    </row>
    <row r="2706" spans="1:82" x14ac:dyDescent="0.3">
      <c r="A2706">
        <v>1</v>
      </c>
      <c r="B2706" t="s">
        <v>1532</v>
      </c>
      <c r="C2706" t="s">
        <v>664</v>
      </c>
      <c r="D2706">
        <v>48421</v>
      </c>
      <c r="E2706" s="2">
        <v>0</v>
      </c>
      <c r="F2706" s="2" t="s">
        <v>1954</v>
      </c>
      <c r="G2706" s="3">
        <v>-999</v>
      </c>
      <c r="H2706" s="1">
        <v>0.37526042736092469</v>
      </c>
      <c r="I2706" s="1">
        <f t="shared" si="273"/>
        <v>-999</v>
      </c>
      <c r="J2706" s="1">
        <v>-999</v>
      </c>
      <c r="K2706" s="1">
        <v>-999</v>
      </c>
      <c r="L2706" s="2">
        <v>-999</v>
      </c>
      <c r="M2706" s="2">
        <v>-999</v>
      </c>
      <c r="N2706" s="7">
        <v>-999</v>
      </c>
      <c r="O2706" s="2">
        <v>-999</v>
      </c>
      <c r="P2706" s="3">
        <v>-999</v>
      </c>
      <c r="Q2706" s="3">
        <v>-999</v>
      </c>
      <c r="R2706" s="3">
        <v>-999</v>
      </c>
      <c r="S2706" s="3">
        <v>-999</v>
      </c>
      <c r="T2706" s="3">
        <v>-999</v>
      </c>
      <c r="V2706">
        <v>48421</v>
      </c>
      <c r="W2706" s="2">
        <v>-999</v>
      </c>
      <c r="X2706" s="2">
        <v>1.0066997604596594E-2</v>
      </c>
      <c r="Y2706" s="2">
        <v>-999</v>
      </c>
      <c r="Z2706" s="2">
        <v>-999</v>
      </c>
      <c r="AA2706" s="2">
        <v>-999</v>
      </c>
      <c r="AB2706" s="2">
        <v>-999</v>
      </c>
      <c r="AC2706" s="2">
        <v>-999</v>
      </c>
      <c r="AD2706" s="2">
        <v>-999</v>
      </c>
      <c r="AE2706" s="2">
        <v>-999</v>
      </c>
      <c r="AF2706" s="2">
        <v>-999</v>
      </c>
      <c r="AG2706" s="2">
        <v>-999</v>
      </c>
      <c r="AH2706" s="2">
        <v>-999</v>
      </c>
      <c r="AI2706" s="2">
        <v>-999</v>
      </c>
      <c r="AJ2706" s="2">
        <v>-999</v>
      </c>
      <c r="AK2706" s="2">
        <v>-999</v>
      </c>
      <c r="AL2706" s="2">
        <v>-999</v>
      </c>
      <c r="AM2706" s="2">
        <v>-999</v>
      </c>
      <c r="AN2706" s="2">
        <v>-999</v>
      </c>
      <c r="AO2706" s="2">
        <v>-999</v>
      </c>
      <c r="AP2706" s="2">
        <v>-999</v>
      </c>
      <c r="AQ2706" s="2">
        <v>-999</v>
      </c>
      <c r="AR2706" s="2">
        <v>-999</v>
      </c>
      <c r="AS2706" s="2">
        <v>-999</v>
      </c>
      <c r="AT2706" s="2">
        <v>-999</v>
      </c>
      <c r="AU2706" s="2">
        <v>-999</v>
      </c>
      <c r="AV2706" s="2">
        <v>-999</v>
      </c>
      <c r="AW2706" s="2">
        <v>-999</v>
      </c>
      <c r="AX2706" s="2">
        <v>-999</v>
      </c>
      <c r="AY2706" s="2">
        <v>-999</v>
      </c>
      <c r="AZ2706" s="2">
        <v>-999</v>
      </c>
      <c r="BA2706" s="2">
        <v>-999</v>
      </c>
      <c r="BB2706" s="2">
        <v>-999</v>
      </c>
      <c r="BC2706" s="2">
        <v>-999</v>
      </c>
      <c r="BD2706" s="2">
        <v>-999</v>
      </c>
      <c r="BE2706" s="2">
        <v>-999</v>
      </c>
      <c r="BF2706" s="2">
        <v>-999</v>
      </c>
      <c r="BG2706" s="2">
        <v>-999</v>
      </c>
      <c r="BH2706" s="2">
        <v>-999</v>
      </c>
      <c r="BI2706">
        <v>0</v>
      </c>
      <c r="BJ2706">
        <v>0.37526042736092469</v>
      </c>
      <c r="BK2706">
        <v>0.37526042736092469</v>
      </c>
      <c r="BL2706">
        <v>-999</v>
      </c>
      <c r="BM2706">
        <v>11.184605834899743</v>
      </c>
      <c r="BN2706">
        <f t="shared" si="270"/>
        <v>-999</v>
      </c>
      <c r="BO2706" t="s">
        <v>3748</v>
      </c>
      <c r="BP2706" t="s">
        <v>3748</v>
      </c>
      <c r="BQ2706">
        <v>1.3385545980049721E-2</v>
      </c>
      <c r="BR2706">
        <v>8.3333333333333329E-2</v>
      </c>
      <c r="BS2706">
        <v>0.10344827586206896</v>
      </c>
      <c r="BT2706">
        <v>0.1111111111111111</v>
      </c>
      <c r="BU2706" t="s">
        <v>3748</v>
      </c>
      <c r="BY2706">
        <f t="shared" si="271"/>
        <v>-999</v>
      </c>
      <c r="CA2706">
        <f t="shared" si="272"/>
        <v>-999</v>
      </c>
    </row>
    <row r="2707" spans="1:82" x14ac:dyDescent="0.3">
      <c r="A2707">
        <v>0</v>
      </c>
      <c r="B2707" t="s">
        <v>1532</v>
      </c>
      <c r="C2707" t="s">
        <v>665</v>
      </c>
      <c r="D2707">
        <v>48423</v>
      </c>
      <c r="E2707" s="2">
        <f>BO2707</f>
        <v>0.59371726901111255</v>
      </c>
      <c r="F2707" s="2" t="s">
        <v>1938</v>
      </c>
      <c r="G2707" s="3">
        <v>71986</v>
      </c>
      <c r="H2707" s="1">
        <v>25.694244991489882</v>
      </c>
      <c r="I2707" s="1">
        <f t="shared" si="273"/>
        <v>-6.9112339738518713</v>
      </c>
      <c r="J2707" s="1">
        <v>2.6387776676299999</v>
      </c>
      <c r="K2707" s="1">
        <v>80.912756724299996</v>
      </c>
      <c r="L2707" s="2">
        <v>0.19698952796799996</v>
      </c>
      <c r="M2707" s="2">
        <v>1.7963791293134152E-2</v>
      </c>
      <c r="N2707" s="7">
        <v>0</v>
      </c>
      <c r="O2707" s="2">
        <v>0.12981831497787874</v>
      </c>
      <c r="P2707" s="3">
        <v>2355879.7571339002</v>
      </c>
      <c r="Q2707" s="3">
        <v>83426.94089241921</v>
      </c>
      <c r="R2707" s="3">
        <v>12191904.799058214</v>
      </c>
      <c r="S2707" s="3">
        <v>17637.513047476354</v>
      </c>
      <c r="T2707" s="3">
        <v>3734417.8449921571</v>
      </c>
      <c r="V2707">
        <v>48423</v>
      </c>
      <c r="W2707" s="2">
        <v>0.612202199610138</v>
      </c>
      <c r="X2707" s="2">
        <v>0.68929171295875624</v>
      </c>
      <c r="Y2707" s="2">
        <v>8.6311113589278621E-2</v>
      </c>
      <c r="Z2707" s="2">
        <v>0.75251438423182349</v>
      </c>
      <c r="AA2707" s="2">
        <v>0.23321771374204295</v>
      </c>
      <c r="AB2707" s="2">
        <v>0.48624429808042791</v>
      </c>
      <c r="AC2707" s="2">
        <v>1.7963791293134152E-2</v>
      </c>
      <c r="AD2707" s="2">
        <v>0</v>
      </c>
      <c r="AE2707" s="2">
        <v>0.12981831497787874</v>
      </c>
      <c r="AF2707">
        <v>5969952.171848244</v>
      </c>
      <c r="AG2707">
        <v>8636.430037944674</v>
      </c>
      <c r="AH2707">
        <v>1623190.3018764888</v>
      </c>
      <c r="AI2707">
        <v>204867.93555768748</v>
      </c>
      <c r="AJ2707">
        <v>67.255327336798615</v>
      </c>
      <c r="AK2707">
        <v>18161856.970906459</v>
      </c>
      <c r="AL2707">
        <v>26273.943085421026</v>
      </c>
      <c r="AM2707">
        <v>4938106.303291454</v>
      </c>
      <c r="AN2707">
        <v>624369.77913488005</v>
      </c>
      <c r="AO2707">
        <v>204.627525903064</v>
      </c>
      <c r="AP2707">
        <v>12191904.799058214</v>
      </c>
      <c r="AQ2707">
        <v>17637.51304747635</v>
      </c>
      <c r="AR2707">
        <v>3314916.0014149649</v>
      </c>
      <c r="AS2707">
        <v>419501.84357719257</v>
      </c>
      <c r="AT2707">
        <v>137.37219856626538</v>
      </c>
      <c r="AU2707" s="3">
        <v>442764041.55574518</v>
      </c>
      <c r="AV2707" s="3">
        <v>15679259.271321267</v>
      </c>
      <c r="AW2707">
        <v>1134162.4249365001</v>
      </c>
      <c r="AX2707">
        <v>213154486.14256585</v>
      </c>
      <c r="AY2707">
        <v>40163.213466671994</v>
      </c>
      <c r="AZ2707">
        <v>7548274.3389263349</v>
      </c>
      <c r="BA2707">
        <v>3490042.1820704006</v>
      </c>
      <c r="BB2707">
        <v>655918527.69831109</v>
      </c>
      <c r="BC2707">
        <v>123590.1543590912</v>
      </c>
      <c r="BD2707">
        <v>23227533.610247601</v>
      </c>
      <c r="BE2707">
        <v>2355879.7571339002</v>
      </c>
      <c r="BF2707">
        <v>442764041.55574518</v>
      </c>
      <c r="BG2707">
        <v>83426.94089241921</v>
      </c>
      <c r="BH2707">
        <v>15679259.271321267</v>
      </c>
      <c r="BI2707">
        <v>11.301830225391916</v>
      </c>
      <c r="BJ2707">
        <v>36.996075216881799</v>
      </c>
      <c r="BK2707">
        <v>25.694244991489882</v>
      </c>
      <c r="BL2707">
        <v>53.051925490996254</v>
      </c>
      <c r="BM2707">
        <v>46.140691517144383</v>
      </c>
      <c r="BN2707">
        <f t="shared" si="270"/>
        <v>-6.9112339738518713</v>
      </c>
      <c r="BO2707">
        <v>0.59371726901111255</v>
      </c>
      <c r="BP2707">
        <v>8.1256719780100004E-2</v>
      </c>
      <c r="BQ2707">
        <v>0.225614866018016</v>
      </c>
      <c r="BR2707">
        <v>0.42857142857142855</v>
      </c>
      <c r="BS2707">
        <v>0.20689655172413793</v>
      </c>
      <c r="BT2707">
        <v>0.22222222222222221</v>
      </c>
      <c r="BU2707">
        <v>0.19792256055514518</v>
      </c>
      <c r="BV2707">
        <v>0.75251438423182349</v>
      </c>
      <c r="BW2707">
        <v>0.24192708894402795</v>
      </c>
      <c r="BX2707">
        <v>0.48624429808042791</v>
      </c>
      <c r="BY2707">
        <f t="shared" si="271"/>
        <v>5.125197637626653E-2</v>
      </c>
      <c r="BZ2707">
        <v>0</v>
      </c>
      <c r="CA2707">
        <f t="shared" si="272"/>
        <v>6.6535950012525533E-2</v>
      </c>
      <c r="CC2707">
        <v>5.125197637626653E-2</v>
      </c>
      <c r="CD2707">
        <v>6.6535950012525533E-2</v>
      </c>
    </row>
    <row r="2708" spans="1:82" x14ac:dyDescent="0.3">
      <c r="A2708">
        <v>1</v>
      </c>
      <c r="B2708" t="s">
        <v>1532</v>
      </c>
      <c r="C2708" t="s">
        <v>1665</v>
      </c>
      <c r="D2708">
        <v>48425</v>
      </c>
      <c r="E2708" s="2">
        <v>0</v>
      </c>
      <c r="F2708" s="2" t="s">
        <v>1954</v>
      </c>
      <c r="G2708" s="3">
        <v>-999</v>
      </c>
      <c r="H2708" s="1">
        <v>0.37505726925427302</v>
      </c>
      <c r="I2708" s="1">
        <f t="shared" si="273"/>
        <v>-999</v>
      </c>
      <c r="J2708" s="1">
        <v>-999</v>
      </c>
      <c r="K2708" s="1">
        <v>-999</v>
      </c>
      <c r="L2708" s="2">
        <v>-999</v>
      </c>
      <c r="M2708" s="2">
        <v>-999</v>
      </c>
      <c r="N2708" s="7">
        <v>-999</v>
      </c>
      <c r="O2708" s="2">
        <v>-999</v>
      </c>
      <c r="P2708" s="3">
        <v>-999</v>
      </c>
      <c r="Q2708" s="3">
        <v>-999</v>
      </c>
      <c r="R2708" s="3">
        <v>-999</v>
      </c>
      <c r="S2708" s="3">
        <v>-999</v>
      </c>
      <c r="T2708" s="3">
        <v>-999</v>
      </c>
      <c r="V2708">
        <v>48425</v>
      </c>
      <c r="W2708" s="2">
        <v>-999</v>
      </c>
      <c r="X2708" s="2">
        <v>1.0061547543721804E-2</v>
      </c>
      <c r="Y2708" s="2">
        <v>-999</v>
      </c>
      <c r="Z2708" s="2">
        <v>-999</v>
      </c>
      <c r="AA2708" s="2">
        <v>-999</v>
      </c>
      <c r="AB2708" s="2">
        <v>-999</v>
      </c>
      <c r="AC2708" s="2">
        <v>-999</v>
      </c>
      <c r="AD2708" s="2">
        <v>-999</v>
      </c>
      <c r="AE2708" s="2">
        <v>-999</v>
      </c>
      <c r="AF2708" s="2">
        <v>-999</v>
      </c>
      <c r="AG2708" s="2">
        <v>-999</v>
      </c>
      <c r="AH2708" s="2">
        <v>-999</v>
      </c>
      <c r="AI2708" s="2">
        <v>-999</v>
      </c>
      <c r="AJ2708" s="2">
        <v>-999</v>
      </c>
      <c r="AK2708" s="2">
        <v>-999</v>
      </c>
      <c r="AL2708" s="2">
        <v>-999</v>
      </c>
      <c r="AM2708" s="2">
        <v>-999</v>
      </c>
      <c r="AN2708" s="2">
        <v>-999</v>
      </c>
      <c r="AO2708" s="2">
        <v>-999</v>
      </c>
      <c r="AP2708" s="2">
        <v>-999</v>
      </c>
      <c r="AQ2708" s="2">
        <v>-999</v>
      </c>
      <c r="AR2708" s="2">
        <v>-999</v>
      </c>
      <c r="AS2708" s="2">
        <v>-999</v>
      </c>
      <c r="AT2708" s="2">
        <v>-999</v>
      </c>
      <c r="AU2708" s="2">
        <v>-999</v>
      </c>
      <c r="AV2708" s="2">
        <v>-999</v>
      </c>
      <c r="AW2708" s="2">
        <v>-999</v>
      </c>
      <c r="AX2708" s="2">
        <v>-999</v>
      </c>
      <c r="AY2708" s="2">
        <v>-999</v>
      </c>
      <c r="AZ2708" s="2">
        <v>-999</v>
      </c>
      <c r="BA2708" s="2">
        <v>-999</v>
      </c>
      <c r="BB2708" s="2">
        <v>-999</v>
      </c>
      <c r="BC2708" s="2">
        <v>-999</v>
      </c>
      <c r="BD2708" s="2">
        <v>-999</v>
      </c>
      <c r="BE2708" s="2">
        <v>-999</v>
      </c>
      <c r="BF2708" s="2">
        <v>-999</v>
      </c>
      <c r="BG2708" s="2">
        <v>-999</v>
      </c>
      <c r="BH2708" s="2">
        <v>-999</v>
      </c>
      <c r="BI2708">
        <v>0</v>
      </c>
      <c r="BJ2708">
        <v>0.37505726925427302</v>
      </c>
      <c r="BK2708">
        <v>0.37505726925427302</v>
      </c>
      <c r="BL2708">
        <v>-999</v>
      </c>
      <c r="BM2708">
        <v>22.516698879669974</v>
      </c>
      <c r="BN2708">
        <f t="shared" si="270"/>
        <v>-999</v>
      </c>
      <c r="BO2708" t="s">
        <v>3748</v>
      </c>
      <c r="BP2708" t="s">
        <v>3748</v>
      </c>
      <c r="BQ2708">
        <v>0.1505967619840364</v>
      </c>
      <c r="BR2708">
        <v>2.976190476190476E-2</v>
      </c>
      <c r="BS2708">
        <v>0.13793103448275862</v>
      </c>
      <c r="BT2708">
        <v>0.16666666666666666</v>
      </c>
      <c r="BU2708" t="s">
        <v>3748</v>
      </c>
      <c r="BY2708">
        <f t="shared" si="271"/>
        <v>-999</v>
      </c>
      <c r="CA2708">
        <f t="shared" si="272"/>
        <v>-999</v>
      </c>
    </row>
    <row r="2709" spans="1:82" x14ac:dyDescent="0.3">
      <c r="A2709">
        <v>0</v>
      </c>
      <c r="B2709" t="s">
        <v>1532</v>
      </c>
      <c r="C2709" t="s">
        <v>1666</v>
      </c>
      <c r="D2709">
        <v>48427</v>
      </c>
      <c r="E2709" s="2">
        <f>BO2709</f>
        <v>0.41878919648276292</v>
      </c>
      <c r="F2709" s="2" t="s">
        <v>1935</v>
      </c>
      <c r="G2709" s="3">
        <v>62669</v>
      </c>
      <c r="H2709" s="1">
        <v>4.962491024466317</v>
      </c>
      <c r="I2709" s="1">
        <f t="shared" si="273"/>
        <v>-6.6393221364212422</v>
      </c>
      <c r="J2709" s="1">
        <v>2.64801382472</v>
      </c>
      <c r="K2709" s="1">
        <v>-26.598214653799999</v>
      </c>
      <c r="L2709" s="2">
        <v>9.6971417487E-2</v>
      </c>
      <c r="M2709" s="2">
        <v>-9.3659490250998338E-3</v>
      </c>
      <c r="N2709" s="7">
        <v>0</v>
      </c>
      <c r="O2709" s="2">
        <v>1.5360003653565647E-2</v>
      </c>
      <c r="P2709" s="3">
        <v>70754.505270910013</v>
      </c>
      <c r="Q2709" s="3">
        <v>2505.5743661084803</v>
      </c>
      <c r="R2709" s="3">
        <v>210197.69566731364</v>
      </c>
      <c r="S2709" s="3">
        <v>304.08554531697195</v>
      </c>
      <c r="T2709" s="3">
        <v>59363.975171105936</v>
      </c>
      <c r="V2709">
        <v>48427</v>
      </c>
      <c r="W2709" s="2">
        <v>0.3714155044248969</v>
      </c>
      <c r="X2709" s="2">
        <v>0.13312724074709217</v>
      </c>
      <c r="Y2709" s="2">
        <v>0.24293955900660852</v>
      </c>
      <c r="Z2709" s="2">
        <v>0.75514830870015215</v>
      </c>
      <c r="AA2709" s="2">
        <v>7.6664979198717398E-2</v>
      </c>
      <c r="AB2709" s="2">
        <v>0.23936195652740505</v>
      </c>
      <c r="AC2709" s="2">
        <v>-9.3659490250998338E-3</v>
      </c>
      <c r="AD2709" s="2">
        <v>0</v>
      </c>
      <c r="AE2709" s="2">
        <v>1.5360003653565647E-2</v>
      </c>
      <c r="AF2709">
        <v>605368.87494699028</v>
      </c>
      <c r="AG2709">
        <v>875.64859656025862</v>
      </c>
      <c r="AH2709">
        <v>164575.4441990045</v>
      </c>
      <c r="AI2709">
        <v>6016.9703497760675</v>
      </c>
      <c r="AJ2709">
        <v>6.7945572471184503</v>
      </c>
      <c r="AK2709">
        <v>815566.57061430393</v>
      </c>
      <c r="AL2709">
        <v>1179.7341418772305</v>
      </c>
      <c r="AM2709">
        <v>221727.38150767496</v>
      </c>
      <c r="AN2709">
        <v>8229.0082122115637</v>
      </c>
      <c r="AO2709">
        <v>9.1632926008247697</v>
      </c>
      <c r="AP2709">
        <v>210197.69566731364</v>
      </c>
      <c r="AQ2709">
        <v>304.08554531697189</v>
      </c>
      <c r="AR2709">
        <v>57151.937308670458</v>
      </c>
      <c r="AS2709">
        <v>2212.0378624354962</v>
      </c>
      <c r="AT2709">
        <v>2.3687353537063194</v>
      </c>
      <c r="AU2709" s="3">
        <v>13297601.720614828</v>
      </c>
      <c r="AV2709" s="3">
        <v>470897.64636642777</v>
      </c>
      <c r="AW2709">
        <v>100344.45542196999</v>
      </c>
      <c r="AX2709">
        <v>18858736.95200504</v>
      </c>
      <c r="AY2709">
        <v>3553.4202991561592</v>
      </c>
      <c r="AZ2709">
        <v>667829.81102340855</v>
      </c>
      <c r="BA2709">
        <v>171098.96069288001</v>
      </c>
      <c r="BB2709">
        <v>32156338.672619868</v>
      </c>
      <c r="BC2709">
        <v>6058.9946652646395</v>
      </c>
      <c r="BD2709">
        <v>1138727.4573898364</v>
      </c>
      <c r="BE2709">
        <v>70754.505270910013</v>
      </c>
      <c r="BF2709">
        <v>13297601.720614828</v>
      </c>
      <c r="BG2709">
        <v>2505.5743661084803</v>
      </c>
      <c r="BH2709">
        <v>470897.64636642777</v>
      </c>
      <c r="BI2709">
        <v>2.189162432866449</v>
      </c>
      <c r="BJ2709">
        <v>7.1516534573327659</v>
      </c>
      <c r="BK2709">
        <v>4.962491024466317</v>
      </c>
      <c r="BL2709">
        <v>18.727619780064508</v>
      </c>
      <c r="BM2709">
        <v>12.088297643643266</v>
      </c>
      <c r="BN2709">
        <f t="shared" si="270"/>
        <v>-6.6393221364212422</v>
      </c>
      <c r="BO2709">
        <v>0.41878919648276292</v>
      </c>
      <c r="BP2709">
        <v>1.1102078217549289E-2</v>
      </c>
      <c r="BQ2709">
        <v>0.24941749227900933</v>
      </c>
      <c r="BR2709">
        <v>1.7857142857142856E-2</v>
      </c>
      <c r="BS2709">
        <v>3.4482758620689655E-2</v>
      </c>
      <c r="BT2709">
        <v>0.1111111111111111</v>
      </c>
      <c r="BU2709">
        <v>0.19013560278275043</v>
      </c>
      <c r="BV2709">
        <v>0.75514830870015215</v>
      </c>
      <c r="BW2709">
        <v>7.9527986720661206E-2</v>
      </c>
      <c r="BX2709">
        <v>0.23936195652740505</v>
      </c>
      <c r="BY2709">
        <f t="shared" si="271"/>
        <v>0.32108004139769458</v>
      </c>
      <c r="BZ2709">
        <v>0</v>
      </c>
      <c r="CA2709">
        <f t="shared" si="272"/>
        <v>1.6758487469100785E-2</v>
      </c>
      <c r="CC2709">
        <v>0.32108004139769458</v>
      </c>
      <c r="CD2709">
        <v>1.6758487469100785E-2</v>
      </c>
    </row>
    <row r="2710" spans="1:82" x14ac:dyDescent="0.3">
      <c r="A2710">
        <v>0</v>
      </c>
      <c r="B2710" t="s">
        <v>1532</v>
      </c>
      <c r="C2710" t="s">
        <v>407</v>
      </c>
      <c r="D2710">
        <v>48429</v>
      </c>
      <c r="E2710" s="2">
        <f>BO2710</f>
        <v>0.4072337797557109</v>
      </c>
      <c r="F2710" s="2" t="s">
        <v>1935</v>
      </c>
      <c r="G2710" s="3">
        <v>1670</v>
      </c>
      <c r="H2710" s="1">
        <v>0.37247130468592149</v>
      </c>
      <c r="I2710" s="1">
        <f t="shared" si="273"/>
        <v>-9.7148081299811828</v>
      </c>
      <c r="J2710" s="1">
        <v>2.6767591876700001</v>
      </c>
      <c r="K2710" s="1">
        <v>-1.0521467365099999</v>
      </c>
      <c r="L2710" s="2">
        <v>0.16707281080499992</v>
      </c>
      <c r="M2710" s="2">
        <v>-1.9669310920087979E-5</v>
      </c>
      <c r="N2710" s="7">
        <v>0</v>
      </c>
      <c r="O2710" s="2">
        <v>2.4127075554863604E-2</v>
      </c>
      <c r="P2710" s="3">
        <v>-2043.3648581230025</v>
      </c>
      <c r="Q2710" s="3">
        <v>-72.36009338934403</v>
      </c>
      <c r="R2710" s="3">
        <v>-8208.3851267893187</v>
      </c>
      <c r="S2710" s="3">
        <v>-11.873346058549728</v>
      </c>
      <c r="T2710" s="3">
        <v>-2608.5831725920561</v>
      </c>
      <c r="V2710">
        <v>48429</v>
      </c>
      <c r="W2710" s="2">
        <v>0.39511706538950875</v>
      </c>
      <c r="X2710" s="2">
        <v>9.9921746570088444E-3</v>
      </c>
      <c r="Y2710" s="2">
        <v>0.33309653160128977</v>
      </c>
      <c r="Z2710" s="2">
        <v>0.76334577806833415</v>
      </c>
      <c r="AA2710" s="2">
        <v>3.0326399240865405E-3</v>
      </c>
      <c r="AB2710" s="2">
        <v>0.41239858004735203</v>
      </c>
      <c r="AC2710" s="2">
        <v>-1.9669310920087979E-5</v>
      </c>
      <c r="AD2710" s="2">
        <v>0</v>
      </c>
      <c r="AE2710" s="2">
        <v>2.4127075554863604E-2</v>
      </c>
      <c r="AF2710">
        <v>58240.122665487594</v>
      </c>
      <c r="AG2710">
        <v>84.260529700589714</v>
      </c>
      <c r="AH2710">
        <v>15836.505829383439</v>
      </c>
      <c r="AI2710">
        <v>2953.5838543269397</v>
      </c>
      <c r="AJ2710">
        <v>0.65785996065336538</v>
      </c>
      <c r="AK2710">
        <v>50031.737538698275</v>
      </c>
      <c r="AL2710">
        <v>72.387183642039986</v>
      </c>
      <c r="AM2710">
        <v>13604.94717744212</v>
      </c>
      <c r="AN2710">
        <v>2576.5593336762017</v>
      </c>
      <c r="AO2710">
        <v>0.56569440403514892</v>
      </c>
      <c r="AP2710">
        <v>-8208.3851267893187</v>
      </c>
      <c r="AQ2710">
        <v>-11.873346058549728</v>
      </c>
      <c r="AR2710">
        <v>-2231.5586519413191</v>
      </c>
      <c r="AS2710">
        <v>-377.02452065073794</v>
      </c>
      <c r="AT2710">
        <v>-9.216555661821646E-2</v>
      </c>
      <c r="AU2710" s="3">
        <v>-384029.99143563706</v>
      </c>
      <c r="AV2710" s="3">
        <v>-13599.355951593318</v>
      </c>
      <c r="AW2710">
        <v>16846.337844329002</v>
      </c>
      <c r="AX2710">
        <v>3166100.7344631925</v>
      </c>
      <c r="AY2710">
        <v>596.56628371491195</v>
      </c>
      <c r="AZ2710">
        <v>112118.66736138055</v>
      </c>
      <c r="BA2710">
        <v>14802.972986205999</v>
      </c>
      <c r="BB2710">
        <v>2782070.7430275553</v>
      </c>
      <c r="BC2710">
        <v>524.20619032556795</v>
      </c>
      <c r="BD2710">
        <v>98519.311409787231</v>
      </c>
      <c r="BE2710">
        <v>-2043.3648581230025</v>
      </c>
      <c r="BF2710">
        <v>-384029.99143563706</v>
      </c>
      <c r="BG2710">
        <v>-72.36009338934403</v>
      </c>
      <c r="BH2710">
        <v>-13599.355951593318</v>
      </c>
      <c r="BI2710">
        <v>0.40534303129765581</v>
      </c>
      <c r="BJ2710">
        <v>0.7778143359835773</v>
      </c>
      <c r="BK2710">
        <v>0.37247130468592149</v>
      </c>
      <c r="BL2710">
        <v>22.644805450135717</v>
      </c>
      <c r="BM2710">
        <v>12.929997320154534</v>
      </c>
      <c r="BN2710">
        <f t="shared" si="270"/>
        <v>-9.7148081299811828</v>
      </c>
      <c r="BO2710">
        <v>0.4072337797557109</v>
      </c>
      <c r="BP2710">
        <v>1.9989288334974656E-3</v>
      </c>
      <c r="BQ2710">
        <v>0.11087525784826044</v>
      </c>
      <c r="BR2710">
        <v>4.7619047619047616E-2</v>
      </c>
      <c r="BS2710">
        <v>0.10344827586206896</v>
      </c>
      <c r="BT2710">
        <v>0.1111111111111111</v>
      </c>
      <c r="BU2710">
        <v>0.27821076636422792</v>
      </c>
      <c r="BV2710">
        <v>0.76334577806833415</v>
      </c>
      <c r="BW2710">
        <v>3.1458920374341707E-3</v>
      </c>
      <c r="BX2710">
        <v>0.41239858004735203</v>
      </c>
      <c r="BY2710">
        <f t="shared" si="271"/>
        <v>0.11221616509278677</v>
      </c>
      <c r="BZ2710">
        <v>0</v>
      </c>
      <c r="CA2710">
        <f t="shared" si="272"/>
        <v>1.538161636071333E-2</v>
      </c>
      <c r="CC2710">
        <v>0.11221616509278677</v>
      </c>
      <c r="CD2710">
        <v>1.538161636071333E-2</v>
      </c>
    </row>
    <row r="2711" spans="1:82" x14ac:dyDescent="0.3">
      <c r="A2711">
        <v>1</v>
      </c>
      <c r="B2711" t="s">
        <v>1532</v>
      </c>
      <c r="C2711" t="s">
        <v>1667</v>
      </c>
      <c r="D2711">
        <v>48431</v>
      </c>
      <c r="E2711" s="2">
        <v>0</v>
      </c>
      <c r="F2711" s="2" t="s">
        <v>1954</v>
      </c>
      <c r="G2711" s="3">
        <v>-999</v>
      </c>
      <c r="H2711" s="1">
        <v>0.37518810417053927</v>
      </c>
      <c r="I2711" s="1">
        <f t="shared" si="273"/>
        <v>-999</v>
      </c>
      <c r="J2711" s="1">
        <v>-999</v>
      </c>
      <c r="K2711" s="1">
        <v>-999</v>
      </c>
      <c r="L2711" s="2">
        <v>-999</v>
      </c>
      <c r="M2711" s="2">
        <v>-999</v>
      </c>
      <c r="N2711" s="7">
        <v>-999</v>
      </c>
      <c r="O2711" s="2">
        <v>-999</v>
      </c>
      <c r="P2711" s="3">
        <v>-999</v>
      </c>
      <c r="Q2711" s="3">
        <v>-999</v>
      </c>
      <c r="R2711" s="3">
        <v>-999</v>
      </c>
      <c r="S2711" s="3">
        <v>-999</v>
      </c>
      <c r="T2711" s="3">
        <v>-999</v>
      </c>
      <c r="V2711">
        <v>48431</v>
      </c>
      <c r="W2711" s="2">
        <v>-999</v>
      </c>
      <c r="X2711" s="2">
        <v>1.0065057412316031E-2</v>
      </c>
      <c r="Y2711" s="2">
        <v>-999</v>
      </c>
      <c r="Z2711" s="2">
        <v>-999</v>
      </c>
      <c r="AA2711" s="2">
        <v>-999</v>
      </c>
      <c r="AB2711" s="2">
        <v>-999</v>
      </c>
      <c r="AC2711" s="2">
        <v>-999</v>
      </c>
      <c r="AD2711" s="2">
        <v>-999</v>
      </c>
      <c r="AE2711" s="2">
        <v>-999</v>
      </c>
      <c r="AF2711" s="2">
        <v>-999</v>
      </c>
      <c r="AG2711" s="2">
        <v>-999</v>
      </c>
      <c r="AH2711" s="2">
        <v>-999</v>
      </c>
      <c r="AI2711" s="2">
        <v>-999</v>
      </c>
      <c r="AJ2711" s="2">
        <v>-999</v>
      </c>
      <c r="AK2711" s="2">
        <v>-999</v>
      </c>
      <c r="AL2711" s="2">
        <v>-999</v>
      </c>
      <c r="AM2711" s="2">
        <v>-999</v>
      </c>
      <c r="AN2711" s="2">
        <v>-999</v>
      </c>
      <c r="AO2711" s="2">
        <v>-999</v>
      </c>
      <c r="AP2711" s="2">
        <v>-999</v>
      </c>
      <c r="AQ2711" s="2">
        <v>-999</v>
      </c>
      <c r="AR2711" s="2">
        <v>-999</v>
      </c>
      <c r="AS2711" s="2">
        <v>-999</v>
      </c>
      <c r="AT2711" s="2">
        <v>-999</v>
      </c>
      <c r="AU2711" s="2">
        <v>-999</v>
      </c>
      <c r="AV2711" s="2">
        <v>-999</v>
      </c>
      <c r="AW2711" s="2">
        <v>-999</v>
      </c>
      <c r="AX2711" s="2">
        <v>-999</v>
      </c>
      <c r="AY2711" s="2">
        <v>-999</v>
      </c>
      <c r="AZ2711" s="2">
        <v>-999</v>
      </c>
      <c r="BA2711" s="2">
        <v>-999</v>
      </c>
      <c r="BB2711" s="2">
        <v>-999</v>
      </c>
      <c r="BC2711" s="2">
        <v>-999</v>
      </c>
      <c r="BD2711" s="2">
        <v>-999</v>
      </c>
      <c r="BE2711" s="2">
        <v>-999</v>
      </c>
      <c r="BF2711" s="2">
        <v>-999</v>
      </c>
      <c r="BG2711" s="2">
        <v>-999</v>
      </c>
      <c r="BH2711" s="2">
        <v>-999</v>
      </c>
      <c r="BI2711">
        <v>0</v>
      </c>
      <c r="BJ2711">
        <v>0.37518810417053927</v>
      </c>
      <c r="BK2711">
        <v>0.37518810417053927</v>
      </c>
      <c r="BL2711">
        <v>-999</v>
      </c>
      <c r="BM2711">
        <v>22.269862927542899</v>
      </c>
      <c r="BN2711">
        <f t="shared" si="270"/>
        <v>-999</v>
      </c>
      <c r="BO2711" t="s">
        <v>3748</v>
      </c>
      <c r="BP2711" t="s">
        <v>3748</v>
      </c>
      <c r="BQ2711">
        <v>7.9698713271104699E-2</v>
      </c>
      <c r="BR2711">
        <v>1.7857142857142856E-2</v>
      </c>
      <c r="BS2711">
        <v>0.13793103448275862</v>
      </c>
      <c r="BT2711">
        <v>0.1111111111111111</v>
      </c>
      <c r="BU2711" t="s">
        <v>3748</v>
      </c>
      <c r="BY2711">
        <f t="shared" si="271"/>
        <v>-999</v>
      </c>
      <c r="CA2711">
        <f t="shared" si="272"/>
        <v>-999</v>
      </c>
    </row>
    <row r="2712" spans="1:82" x14ac:dyDescent="0.3">
      <c r="A2712">
        <v>1</v>
      </c>
      <c r="B2712" t="s">
        <v>1532</v>
      </c>
      <c r="C2712" t="s">
        <v>1668</v>
      </c>
      <c r="D2712">
        <v>48433</v>
      </c>
      <c r="E2712" s="2">
        <v>0</v>
      </c>
      <c r="F2712" s="2" t="s">
        <v>1954</v>
      </c>
      <c r="G2712" s="3">
        <v>-999</v>
      </c>
      <c r="H2712" s="1">
        <v>0.37406953459194092</v>
      </c>
      <c r="I2712" s="1">
        <f t="shared" si="273"/>
        <v>-999</v>
      </c>
      <c r="J2712" s="1">
        <v>-999</v>
      </c>
      <c r="K2712" s="1">
        <v>-999</v>
      </c>
      <c r="L2712" s="2">
        <v>-999</v>
      </c>
      <c r="M2712" s="2">
        <v>-999</v>
      </c>
      <c r="N2712" s="7">
        <v>-999</v>
      </c>
      <c r="O2712" s="2">
        <v>-999</v>
      </c>
      <c r="P2712" s="3">
        <v>-999</v>
      </c>
      <c r="Q2712" s="3">
        <v>-999</v>
      </c>
      <c r="R2712" s="3">
        <v>-999</v>
      </c>
      <c r="S2712" s="3">
        <v>-999</v>
      </c>
      <c r="T2712" s="3">
        <v>-999</v>
      </c>
      <c r="V2712">
        <v>48433</v>
      </c>
      <c r="W2712" s="2">
        <v>-999</v>
      </c>
      <c r="X2712" s="2">
        <v>1.0035049885683083E-2</v>
      </c>
      <c r="Y2712" s="2">
        <v>-999</v>
      </c>
      <c r="Z2712" s="2">
        <v>-999</v>
      </c>
      <c r="AA2712" s="2">
        <v>-999</v>
      </c>
      <c r="AB2712" s="2">
        <v>-999</v>
      </c>
      <c r="AC2712" s="2">
        <v>-999</v>
      </c>
      <c r="AD2712" s="2">
        <v>-999</v>
      </c>
      <c r="AE2712" s="2">
        <v>-999</v>
      </c>
      <c r="AF2712" s="2">
        <v>-999</v>
      </c>
      <c r="AG2712" s="2">
        <v>-999</v>
      </c>
      <c r="AH2712" s="2">
        <v>-999</v>
      </c>
      <c r="AI2712" s="2">
        <v>-999</v>
      </c>
      <c r="AJ2712" s="2">
        <v>-999</v>
      </c>
      <c r="AK2712" s="2">
        <v>-999</v>
      </c>
      <c r="AL2712" s="2">
        <v>-999</v>
      </c>
      <c r="AM2712" s="2">
        <v>-999</v>
      </c>
      <c r="AN2712" s="2">
        <v>-999</v>
      </c>
      <c r="AO2712" s="2">
        <v>-999</v>
      </c>
      <c r="AP2712" s="2">
        <v>-999</v>
      </c>
      <c r="AQ2712" s="2">
        <v>-999</v>
      </c>
      <c r="AR2712" s="2">
        <v>-999</v>
      </c>
      <c r="AS2712" s="2">
        <v>-999</v>
      </c>
      <c r="AT2712" s="2">
        <v>-999</v>
      </c>
      <c r="AU2712" s="2">
        <v>-999</v>
      </c>
      <c r="AV2712" s="2">
        <v>-999</v>
      </c>
      <c r="AW2712" s="2">
        <v>-999</v>
      </c>
      <c r="AX2712" s="2">
        <v>-999</v>
      </c>
      <c r="AY2712" s="2">
        <v>-999</v>
      </c>
      <c r="AZ2712" s="2">
        <v>-999</v>
      </c>
      <c r="BA2712" s="2">
        <v>-999</v>
      </c>
      <c r="BB2712" s="2">
        <v>-999</v>
      </c>
      <c r="BC2712" s="2">
        <v>-999</v>
      </c>
      <c r="BD2712" s="2">
        <v>-999</v>
      </c>
      <c r="BE2712" s="2">
        <v>-999</v>
      </c>
      <c r="BF2712" s="2">
        <v>-999</v>
      </c>
      <c r="BG2712" s="2">
        <v>-999</v>
      </c>
      <c r="BH2712" s="2">
        <v>-999</v>
      </c>
      <c r="BI2712">
        <v>0</v>
      </c>
      <c r="BJ2712">
        <v>0.37406953459194092</v>
      </c>
      <c r="BK2712">
        <v>0.37406953459194092</v>
      </c>
      <c r="BL2712">
        <v>-999</v>
      </c>
      <c r="BM2712">
        <v>20.618429046726057</v>
      </c>
      <c r="BN2712">
        <f t="shared" si="270"/>
        <v>-999</v>
      </c>
      <c r="BO2712" t="s">
        <v>3748</v>
      </c>
      <c r="BP2712" t="s">
        <v>3748</v>
      </c>
      <c r="BQ2712">
        <v>7.1993111998671977E-2</v>
      </c>
      <c r="BR2712">
        <v>3.2967032967032968E-2</v>
      </c>
      <c r="BS2712">
        <v>0</v>
      </c>
      <c r="BT2712">
        <v>0.1111111111111111</v>
      </c>
      <c r="BU2712" t="s">
        <v>3748</v>
      </c>
      <c r="BY2712">
        <f t="shared" si="271"/>
        <v>-999</v>
      </c>
      <c r="CA2712">
        <f t="shared" si="272"/>
        <v>-999</v>
      </c>
    </row>
    <row r="2713" spans="1:82" x14ac:dyDescent="0.3">
      <c r="A2713">
        <v>0</v>
      </c>
      <c r="B2713" t="s">
        <v>1532</v>
      </c>
      <c r="C2713" t="s">
        <v>1669</v>
      </c>
      <c r="D2713">
        <v>48435</v>
      </c>
      <c r="E2713" s="2">
        <f>BO2713</f>
        <v>0.43855400356150381</v>
      </c>
      <c r="F2713" s="2" t="s">
        <v>1936</v>
      </c>
      <c r="G2713" s="3">
        <v>812</v>
      </c>
      <c r="H2713" s="1">
        <v>0.37509798377840164</v>
      </c>
      <c r="I2713" s="1">
        <f t="shared" si="273"/>
        <v>-11.036791598300844</v>
      </c>
      <c r="J2713" s="1">
        <v>2.65625721328</v>
      </c>
      <c r="K2713" s="1">
        <v>29.071064048499998</v>
      </c>
      <c r="L2713" s="2">
        <v>0.15341429144600005</v>
      </c>
      <c r="M2713" s="2">
        <v>5.2735757862323038E-4</v>
      </c>
      <c r="N2713" s="7">
        <v>0</v>
      </c>
      <c r="O2713" s="2">
        <v>1.4404657804626388E-2</v>
      </c>
      <c r="P2713" s="3">
        <v>16778.811453709997</v>
      </c>
      <c r="Q2713" s="3">
        <v>594.17502406687993</v>
      </c>
      <c r="R2713" s="3">
        <v>104318.80935270966</v>
      </c>
      <c r="S2713" s="3">
        <v>150.9166192566345</v>
      </c>
      <c r="T2713" s="3">
        <v>30981.521137847474</v>
      </c>
      <c r="V2713">
        <v>48435</v>
      </c>
      <c r="W2713" s="2">
        <v>0.39958859154269949</v>
      </c>
      <c r="X2713" s="2">
        <v>1.0062639779904974E-2</v>
      </c>
      <c r="Y2713" s="2">
        <v>0.31849828517882806</v>
      </c>
      <c r="Z2713" s="2">
        <v>0.75749912004068598</v>
      </c>
      <c r="AA2713" s="2">
        <v>8.3792560875675992E-2</v>
      </c>
      <c r="AB2713" s="2">
        <v>0.37868421346633413</v>
      </c>
      <c r="AC2713" s="2">
        <v>5.2735757862323038E-4</v>
      </c>
      <c r="AD2713" s="2">
        <v>0</v>
      </c>
      <c r="AE2713" s="2">
        <v>1.4404657804626388E-2</v>
      </c>
      <c r="AF2713">
        <v>78603.74530664114</v>
      </c>
      <c r="AG2713">
        <v>113.71509531623546</v>
      </c>
      <c r="AH2713">
        <v>21372.400295412015</v>
      </c>
      <c r="AI2713">
        <v>1973.0129923385555</v>
      </c>
      <c r="AJ2713">
        <v>0.88622438552634963</v>
      </c>
      <c r="AK2713">
        <v>182922.5546593508</v>
      </c>
      <c r="AL2713">
        <v>264.63171457286995</v>
      </c>
      <c r="AM2713">
        <v>49736.711902532217</v>
      </c>
      <c r="AN2713">
        <v>4590.2225230658332</v>
      </c>
      <c r="AO2713">
        <v>2.0623401062424973</v>
      </c>
      <c r="AP2713">
        <v>104318.80935270966</v>
      </c>
      <c r="AQ2713">
        <v>150.91661925663448</v>
      </c>
      <c r="AR2713">
        <v>28364.311607120202</v>
      </c>
      <c r="AS2713">
        <v>2617.2095307272775</v>
      </c>
      <c r="AT2713">
        <v>1.1761157207161477</v>
      </c>
      <c r="AU2713" s="3">
        <v>3153409.8246102571</v>
      </c>
      <c r="AV2713" s="3">
        <v>111669.25402312941</v>
      </c>
      <c r="AW2713">
        <v>12136.966265158</v>
      </c>
      <c r="AX2713">
        <v>2281021.4398737946</v>
      </c>
      <c r="AY2713">
        <v>429.79696402182401</v>
      </c>
      <c r="AZ2713">
        <v>80776.041418261608</v>
      </c>
      <c r="BA2713">
        <v>28915.777718867997</v>
      </c>
      <c r="BB2713">
        <v>5434431.2644840516</v>
      </c>
      <c r="BC2713">
        <v>1023.9719880887039</v>
      </c>
      <c r="BD2713">
        <v>192445.295441391</v>
      </c>
      <c r="BE2713">
        <v>16778.811453709997</v>
      </c>
      <c r="BF2713">
        <v>3153409.8246102571</v>
      </c>
      <c r="BG2713">
        <v>594.17502406687993</v>
      </c>
      <c r="BH2713">
        <v>111669.25402312941</v>
      </c>
      <c r="BI2713">
        <v>0.13360426902911124</v>
      </c>
      <c r="BJ2713">
        <v>0.50870225280751291</v>
      </c>
      <c r="BK2713">
        <v>0.37509798377840164</v>
      </c>
      <c r="BL2713">
        <v>31.359861273596561</v>
      </c>
      <c r="BM2713">
        <v>20.323069675295717</v>
      </c>
      <c r="BN2713">
        <f t="shared" si="270"/>
        <v>-11.036791598300844</v>
      </c>
      <c r="BO2713">
        <v>0.43855400356150381</v>
      </c>
      <c r="BP2713">
        <v>7.0953568350894873E-4</v>
      </c>
      <c r="BQ2713">
        <v>0.11393750963886365</v>
      </c>
      <c r="BR2713">
        <v>5.9523809523809521E-3</v>
      </c>
      <c r="BS2713">
        <v>0.10344827586206896</v>
      </c>
      <c r="BT2713">
        <v>0.1111111111111111</v>
      </c>
      <c r="BU2713">
        <v>0.31606946917349948</v>
      </c>
      <c r="BV2713">
        <v>0.75749912004068598</v>
      </c>
      <c r="BW2713">
        <v>8.6921743646966795E-2</v>
      </c>
      <c r="BX2713">
        <v>0.37868421346633413</v>
      </c>
      <c r="BY2713">
        <f t="shared" si="271"/>
        <v>0.22870283496903498</v>
      </c>
      <c r="BZ2713">
        <v>0</v>
      </c>
      <c r="CA2713">
        <f t="shared" si="272"/>
        <v>1.0268729473822047E-2</v>
      </c>
      <c r="CC2713">
        <v>0.22870283496903498</v>
      </c>
      <c r="CD2713">
        <v>1.0268729473822047E-2</v>
      </c>
    </row>
    <row r="2714" spans="1:82" x14ac:dyDescent="0.3">
      <c r="A2714">
        <v>0</v>
      </c>
      <c r="B2714" t="s">
        <v>1532</v>
      </c>
      <c r="C2714" t="s">
        <v>1670</v>
      </c>
      <c r="D2714">
        <v>48437</v>
      </c>
      <c r="E2714" s="2">
        <f>BO2714</f>
        <v>0.4522732215248057</v>
      </c>
      <c r="F2714" s="2" t="s">
        <v>1936</v>
      </c>
      <c r="G2714" s="3">
        <v>-264</v>
      </c>
      <c r="H2714" s="1">
        <v>0.37092672266632459</v>
      </c>
      <c r="I2714" s="1">
        <f t="shared" si="273"/>
        <v>-7.2191647324159929</v>
      </c>
      <c r="J2714" s="1">
        <v>2.7937814704499999</v>
      </c>
      <c r="K2714" s="1">
        <v>-103.389526949</v>
      </c>
      <c r="L2714" s="2">
        <v>0.12038183747599995</v>
      </c>
      <c r="M2714" s="2">
        <v>-3.7490817865897853E-4</v>
      </c>
      <c r="N2714" s="7">
        <v>0</v>
      </c>
      <c r="O2714" s="2">
        <v>2.6968832614832927E-3</v>
      </c>
      <c r="P2714" s="3">
        <v>-4379.8082286918998</v>
      </c>
      <c r="Q2714" s="3">
        <v>-155.09874861344318</v>
      </c>
      <c r="R2714" s="3">
        <v>-51112.302936334891</v>
      </c>
      <c r="S2714" s="3">
        <v>-73.948332680002181</v>
      </c>
      <c r="T2714" s="3">
        <v>-12977.817368760978</v>
      </c>
      <c r="V2714">
        <v>48437</v>
      </c>
      <c r="W2714" s="2">
        <v>0.43806629135615882</v>
      </c>
      <c r="X2714" s="2">
        <v>9.9507386239031485E-3</v>
      </c>
      <c r="Y2714" s="2">
        <v>0.30987903593449245</v>
      </c>
      <c r="Z2714" s="2">
        <v>0.79671765026046359</v>
      </c>
      <c r="AA2714" s="2">
        <v>0.29800330721738516</v>
      </c>
      <c r="AB2714" s="2">
        <v>0.29714768429039784</v>
      </c>
      <c r="AC2714" s="2">
        <v>-3.7490817865897853E-4</v>
      </c>
      <c r="AD2714" s="2">
        <v>0</v>
      </c>
      <c r="AE2714" s="2">
        <v>2.6968832614832927E-3</v>
      </c>
      <c r="AF2714">
        <v>77712.173361013993</v>
      </c>
      <c r="AG2714">
        <v>112.43309361168266</v>
      </c>
      <c r="AH2714">
        <v>21131.452041946581</v>
      </c>
      <c r="AI2714">
        <v>-1403.2777004091959</v>
      </c>
      <c r="AJ2714">
        <v>0.87800336229029441</v>
      </c>
      <c r="AK2714">
        <v>26599.870424679099</v>
      </c>
      <c r="AL2714">
        <v>38.484760931680484</v>
      </c>
      <c r="AM2714">
        <v>7233.0917334919222</v>
      </c>
      <c r="AN2714">
        <v>-482.73476071551738</v>
      </c>
      <c r="AO2714">
        <v>0.30061557749840012</v>
      </c>
      <c r="AP2714">
        <v>-51112.302936334891</v>
      </c>
      <c r="AQ2714">
        <v>-73.948332680002181</v>
      </c>
      <c r="AR2714">
        <v>-13898.360308454659</v>
      </c>
      <c r="AS2714">
        <v>920.54293969367848</v>
      </c>
      <c r="AT2714">
        <v>-0.57738778479189423</v>
      </c>
      <c r="AU2714" s="3">
        <v>-823141.15850035567</v>
      </c>
      <c r="AV2714" s="3">
        <v>-29149.25881441051</v>
      </c>
      <c r="AW2714">
        <v>6763.5655347437005</v>
      </c>
      <c r="AX2714">
        <v>1271144.506599731</v>
      </c>
      <c r="AY2714">
        <v>239.51289550343358</v>
      </c>
      <c r="AZ2714">
        <v>45014.053580915308</v>
      </c>
      <c r="BA2714">
        <v>2383.7573060518007</v>
      </c>
      <c r="BB2714">
        <v>448003.34809937543</v>
      </c>
      <c r="BC2714">
        <v>84.414146889990405</v>
      </c>
      <c r="BD2714">
        <v>15864.794766504796</v>
      </c>
      <c r="BE2714">
        <v>-4379.8082286918998</v>
      </c>
      <c r="BF2714">
        <v>-823141.15850035567</v>
      </c>
      <c r="BG2714">
        <v>-155.09874861344318</v>
      </c>
      <c r="BH2714">
        <v>-29149.25881441051</v>
      </c>
      <c r="BI2714">
        <v>0.28009496994187449</v>
      </c>
      <c r="BJ2714">
        <v>0.65102169260819909</v>
      </c>
      <c r="BK2714">
        <v>0.37092672266632459</v>
      </c>
      <c r="BL2714">
        <v>13.460780191761838</v>
      </c>
      <c r="BM2714">
        <v>6.2416154593458453</v>
      </c>
      <c r="BN2714">
        <f t="shared" si="270"/>
        <v>-7.2191647324159929</v>
      </c>
      <c r="BO2714">
        <v>0.4522732215248057</v>
      </c>
      <c r="BP2714">
        <v>1.5340411532940438E-3</v>
      </c>
      <c r="BQ2714">
        <v>3.0365110085170309E-2</v>
      </c>
      <c r="BR2714">
        <v>0.29662698412698413</v>
      </c>
      <c r="BS2714">
        <v>0.10344827586206896</v>
      </c>
      <c r="BT2714">
        <v>0.1111111111111111</v>
      </c>
      <c r="BU2714">
        <v>0.20674102111360484</v>
      </c>
      <c r="BV2714">
        <v>0.79671765026046359</v>
      </c>
      <c r="BW2714">
        <v>0.30913206142882277</v>
      </c>
      <c r="BX2714">
        <v>0.29714768429039784</v>
      </c>
      <c r="BY2714">
        <f t="shared" si="271"/>
        <v>2.6850114134150765E-2</v>
      </c>
      <c r="BZ2714">
        <v>0</v>
      </c>
      <c r="CA2714">
        <f t="shared" si="272"/>
        <v>2.2813110064022332E-3</v>
      </c>
      <c r="CC2714">
        <v>2.6850114134150765E-2</v>
      </c>
      <c r="CD2714">
        <v>2.2813110064022332E-3</v>
      </c>
    </row>
    <row r="2715" spans="1:82" x14ac:dyDescent="0.3">
      <c r="A2715">
        <v>0</v>
      </c>
      <c r="B2715" t="s">
        <v>1532</v>
      </c>
      <c r="C2715" t="s">
        <v>1671</v>
      </c>
      <c r="D2715">
        <v>48439</v>
      </c>
      <c r="E2715" s="2">
        <f>BO2715</f>
        <v>0.55527022401570181</v>
      </c>
      <c r="F2715" s="2" t="s">
        <v>1938</v>
      </c>
      <c r="G2715" s="3">
        <v>1027436</v>
      </c>
      <c r="H2715" s="1">
        <v>24.204682739250984</v>
      </c>
      <c r="I2715" s="1">
        <f t="shared" si="273"/>
        <v>-9.0203008650176209</v>
      </c>
      <c r="J2715" s="1">
        <v>2.6389279191099999</v>
      </c>
      <c r="K2715" s="1">
        <v>54.737323701900003</v>
      </c>
      <c r="L2715" s="2">
        <v>0.18481676586499995</v>
      </c>
      <c r="M2715" s="2">
        <v>0.15389798174857469</v>
      </c>
      <c r="N2715" s="7">
        <v>0</v>
      </c>
      <c r="O2715" s="2">
        <v>1.7853355910487242E-2</v>
      </c>
      <c r="P2715" s="3">
        <v>-847742.89473489998</v>
      </c>
      <c r="Q2715" s="3">
        <v>-30020.461000547191</v>
      </c>
      <c r="R2715" s="3">
        <v>-1857118.1680601146</v>
      </c>
      <c r="S2715" s="3">
        <v>-2687.1286115786852</v>
      </c>
      <c r="T2715" s="3">
        <v>-570172.98234975617</v>
      </c>
      <c r="V2715">
        <v>48439</v>
      </c>
      <c r="W2715" s="2">
        <v>0.63419439515062559</v>
      </c>
      <c r="X2715" s="2">
        <v>0.64933167845513418</v>
      </c>
      <c r="Y2715" s="2">
        <v>0.29380119165743662</v>
      </c>
      <c r="Z2715" s="2">
        <v>0.75255723225245785</v>
      </c>
      <c r="AA2715" s="2">
        <v>0.15777133306201413</v>
      </c>
      <c r="AB2715" s="2">
        <v>0.45619733961756603</v>
      </c>
      <c r="AC2715" s="2">
        <v>0.15389798174857469</v>
      </c>
      <c r="AD2715" s="2">
        <v>0</v>
      </c>
      <c r="AE2715" s="2">
        <v>1.7853355910487242E-2</v>
      </c>
      <c r="AF2715">
        <v>15138705.79914779</v>
      </c>
      <c r="AG2715">
        <v>21901.964197142373</v>
      </c>
      <c r="AH2715">
        <v>4116406.399478938</v>
      </c>
      <c r="AI2715">
        <v>502321.60176471173</v>
      </c>
      <c r="AJ2715">
        <v>170.91194624201748</v>
      </c>
      <c r="AK2715">
        <v>13281587.631087676</v>
      </c>
      <c r="AL2715">
        <v>19214.835585563687</v>
      </c>
      <c r="AM2715">
        <v>3611368.8917302643</v>
      </c>
      <c r="AN2715">
        <v>437186.12716362986</v>
      </c>
      <c r="AO2715">
        <v>149.86652868451606</v>
      </c>
      <c r="AP2715">
        <v>-1857118.1680601146</v>
      </c>
      <c r="AQ2715">
        <v>-2687.1286115786861</v>
      </c>
      <c r="AR2715">
        <v>-505037.50774867367</v>
      </c>
      <c r="AS2715">
        <v>-65135.474601081864</v>
      </c>
      <c r="AT2715">
        <v>-21.045417557501423</v>
      </c>
      <c r="AU2715" s="3">
        <v>-159324799.63647711</v>
      </c>
      <c r="AV2715" s="3">
        <v>-5642045.4404428387</v>
      </c>
      <c r="AW2715">
        <v>3534290.2382084997</v>
      </c>
      <c r="AX2715">
        <v>664234507.36890543</v>
      </c>
      <c r="AY2715">
        <v>125157.07641988798</v>
      </c>
      <c r="AZ2715">
        <v>23522020.942353748</v>
      </c>
      <c r="BA2715">
        <v>2686547.3434735998</v>
      </c>
      <c r="BB2715">
        <v>504909707.73242831</v>
      </c>
      <c r="BC2715">
        <v>95136.615419340786</v>
      </c>
      <c r="BD2715">
        <v>17879975.501910906</v>
      </c>
      <c r="BE2715">
        <v>-847742.89473489998</v>
      </c>
      <c r="BF2715">
        <v>-159324799.63647711</v>
      </c>
      <c r="BG2715">
        <v>-30020.461000547191</v>
      </c>
      <c r="BH2715">
        <v>-5642045.4404428387</v>
      </c>
      <c r="BI2715">
        <v>75.036017963345429</v>
      </c>
      <c r="BJ2715">
        <v>99.240700702596413</v>
      </c>
      <c r="BK2715">
        <v>24.204682739250984</v>
      </c>
      <c r="BL2715">
        <v>26.209275631781573</v>
      </c>
      <c r="BM2715">
        <v>17.188974766763952</v>
      </c>
      <c r="BN2715">
        <f t="shared" si="270"/>
        <v>-9.0203008650176209</v>
      </c>
      <c r="BO2715">
        <v>0.55527022401570181</v>
      </c>
      <c r="BP2715">
        <v>0.50455090597170038</v>
      </c>
      <c r="BQ2715">
        <v>0.15036914790379111</v>
      </c>
      <c r="BR2715">
        <v>0.45964285714285713</v>
      </c>
      <c r="BS2715">
        <v>0.17241379310344829</v>
      </c>
      <c r="BT2715">
        <v>0.16666666666666666</v>
      </c>
      <c r="BU2715">
        <v>0.2583216037738999</v>
      </c>
      <c r="BV2715">
        <v>0.75255723225245785</v>
      </c>
      <c r="BW2715">
        <v>0.16366320857055408</v>
      </c>
      <c r="BX2715">
        <v>0.45619733961756603</v>
      </c>
      <c r="BY2715">
        <f t="shared" si="271"/>
        <v>9.9722717883682477E-2</v>
      </c>
      <c r="BZ2715">
        <v>0</v>
      </c>
      <c r="CA2715">
        <f t="shared" si="272"/>
        <v>1.0069833787737639E-2</v>
      </c>
      <c r="CC2715">
        <v>9.9722717883682477E-2</v>
      </c>
      <c r="CD2715">
        <v>1.0069833787737639E-2</v>
      </c>
    </row>
    <row r="2716" spans="1:82" x14ac:dyDescent="0.3">
      <c r="A2716">
        <v>0</v>
      </c>
      <c r="B2716" t="s">
        <v>1532</v>
      </c>
      <c r="C2716" t="s">
        <v>319</v>
      </c>
      <c r="D2716">
        <v>48441</v>
      </c>
      <c r="E2716" s="2">
        <f>BO2716</f>
        <v>0.51005648610047372</v>
      </c>
      <c r="F2716" s="2" t="s">
        <v>1937</v>
      </c>
      <c r="G2716" s="3">
        <v>24754</v>
      </c>
      <c r="H2716" s="1">
        <v>15.050121642264159</v>
      </c>
      <c r="I2716" s="1">
        <f t="shared" si="273"/>
        <v>-9.922403427182525</v>
      </c>
      <c r="J2716" s="1">
        <v>2.7621540278899999</v>
      </c>
      <c r="K2716" s="1">
        <v>-13.416765355900001</v>
      </c>
      <c r="L2716" s="2">
        <v>0.15862380210500004</v>
      </c>
      <c r="M2716" s="2">
        <v>-8.7625193398633491E-3</v>
      </c>
      <c r="N2716" s="7">
        <v>0</v>
      </c>
      <c r="O2716" s="2">
        <v>1.8933981542222041E-2</v>
      </c>
      <c r="P2716" s="3">
        <v>255322.60788555001</v>
      </c>
      <c r="Q2716" s="3">
        <v>9041.5412977104006</v>
      </c>
      <c r="R2716" s="3">
        <v>281135.68224508315</v>
      </c>
      <c r="S2716" s="3">
        <v>406.78225730809834</v>
      </c>
      <c r="T2716" s="3">
        <v>91537.573779513303</v>
      </c>
      <c r="V2716">
        <v>48441</v>
      </c>
      <c r="W2716" s="2">
        <v>0.49620691124438271</v>
      </c>
      <c r="X2716" s="2">
        <v>0.40374504603929129</v>
      </c>
      <c r="Y2716" s="2">
        <v>0.30967732716850865</v>
      </c>
      <c r="Z2716" s="2">
        <v>0.78769828278785581</v>
      </c>
      <c r="AA2716" s="2">
        <v>3.8671619517033774E-2</v>
      </c>
      <c r="AB2716" s="2">
        <v>0.39154324653198752</v>
      </c>
      <c r="AC2716" s="2">
        <v>-8.7625193398633491E-3</v>
      </c>
      <c r="AD2716" s="2">
        <v>0</v>
      </c>
      <c r="AE2716" s="2">
        <v>1.8933981542222041E-2</v>
      </c>
      <c r="AF2716">
        <v>1252298.5078681128</v>
      </c>
      <c r="AG2716">
        <v>1811.6365624457189</v>
      </c>
      <c r="AH2716">
        <v>340491.48615422263</v>
      </c>
      <c r="AI2716">
        <v>61507.741411549287</v>
      </c>
      <c r="AJ2716">
        <v>14.107754280900767</v>
      </c>
      <c r="AK2716">
        <v>1533434.1901131959</v>
      </c>
      <c r="AL2716">
        <v>2218.4188197538169</v>
      </c>
      <c r="AM2716">
        <v>416944.95270659786</v>
      </c>
      <c r="AN2716">
        <v>76591.848638687326</v>
      </c>
      <c r="AO2716">
        <v>17.293035840119416</v>
      </c>
      <c r="AP2716">
        <v>281135.68224508315</v>
      </c>
      <c r="AQ2716">
        <v>406.782257308098</v>
      </c>
      <c r="AR2716">
        <v>76453.466552375234</v>
      </c>
      <c r="AS2716">
        <v>15084.10722713804</v>
      </c>
      <c r="AT2716">
        <v>3.1852815592186481</v>
      </c>
      <c r="AU2716" s="3">
        <v>47985330.926010266</v>
      </c>
      <c r="AV2716" s="3">
        <v>1699267.2714916926</v>
      </c>
      <c r="AW2716">
        <v>276909.07994671998</v>
      </c>
      <c r="AX2716">
        <v>52042292.485186554</v>
      </c>
      <c r="AY2716">
        <v>9805.9662745241603</v>
      </c>
      <c r="AZ2716">
        <v>1842933.3016340707</v>
      </c>
      <c r="BA2716">
        <v>532231.68783227005</v>
      </c>
      <c r="BB2716">
        <v>100027623.41119683</v>
      </c>
      <c r="BC2716">
        <v>18847.507572234561</v>
      </c>
      <c r="BD2716">
        <v>3542200.5731257633</v>
      </c>
      <c r="BE2716">
        <v>255322.60788555001</v>
      </c>
      <c r="BF2716">
        <v>47985330.926010266</v>
      </c>
      <c r="BG2716">
        <v>9041.5412977104006</v>
      </c>
      <c r="BH2716">
        <v>1699267.2714916926</v>
      </c>
      <c r="BI2716">
        <v>5.9956848064059605</v>
      </c>
      <c r="BJ2716">
        <v>21.04580644867012</v>
      </c>
      <c r="BK2716">
        <v>15.050121642264159</v>
      </c>
      <c r="BL2716">
        <v>25.224111518776436</v>
      </c>
      <c r="BM2716">
        <v>15.301708091593911</v>
      </c>
      <c r="BN2716">
        <f t="shared" si="270"/>
        <v>-9.922403427182525</v>
      </c>
      <c r="BO2716">
        <v>0.51005648610047372</v>
      </c>
      <c r="BP2716">
        <v>3.7032914695574869E-2</v>
      </c>
      <c r="BQ2716">
        <v>9.6775048025058638E-2</v>
      </c>
      <c r="BR2716">
        <v>0.25</v>
      </c>
      <c r="BS2716">
        <v>0.17241379310344829</v>
      </c>
      <c r="BT2716">
        <v>0.16666666666666666</v>
      </c>
      <c r="BU2716">
        <v>0.28415583969509017</v>
      </c>
      <c r="BV2716">
        <v>0.78769828278785581</v>
      </c>
      <c r="BW2716">
        <v>4.0115787880740432E-2</v>
      </c>
      <c r="BX2716">
        <v>0.39154324653198752</v>
      </c>
      <c r="BY2716">
        <f t="shared" si="271"/>
        <v>0.26393585255045199</v>
      </c>
      <c r="BZ2716">
        <v>0</v>
      </c>
      <c r="CA2716">
        <f t="shared" si="272"/>
        <v>1.2789354172822107E-2</v>
      </c>
      <c r="CC2716">
        <v>0.26393585255045199</v>
      </c>
      <c r="CD2716">
        <v>1.2789354172822107E-2</v>
      </c>
    </row>
    <row r="2717" spans="1:82" x14ac:dyDescent="0.3">
      <c r="A2717">
        <v>1</v>
      </c>
      <c r="B2717" t="s">
        <v>1532</v>
      </c>
      <c r="C2717" t="s">
        <v>413</v>
      </c>
      <c r="D2717">
        <v>48443</v>
      </c>
      <c r="E2717" s="2">
        <v>0</v>
      </c>
      <c r="F2717" s="2" t="s">
        <v>1954</v>
      </c>
      <c r="G2717" s="3">
        <v>-999</v>
      </c>
      <c r="H2717" s="1">
        <v>0.37527372915965634</v>
      </c>
      <c r="I2717" s="1">
        <f t="shared" si="273"/>
        <v>-999</v>
      </c>
      <c r="J2717" s="1">
        <v>-999</v>
      </c>
      <c r="K2717" s="1">
        <v>-999</v>
      </c>
      <c r="L2717" s="2">
        <v>-999</v>
      </c>
      <c r="M2717" s="2">
        <v>-999</v>
      </c>
      <c r="N2717" s="7">
        <v>-999</v>
      </c>
      <c r="O2717" s="2">
        <v>-999</v>
      </c>
      <c r="P2717" s="3">
        <v>-999</v>
      </c>
      <c r="Q2717" s="3">
        <v>-999</v>
      </c>
      <c r="R2717" s="3">
        <v>-999</v>
      </c>
      <c r="S2717" s="3">
        <v>-999</v>
      </c>
      <c r="T2717" s="3">
        <v>-999</v>
      </c>
      <c r="V2717">
        <v>48443</v>
      </c>
      <c r="W2717" s="2">
        <v>-999</v>
      </c>
      <c r="X2717" s="2">
        <v>1.0067354447914473E-2</v>
      </c>
      <c r="Y2717" s="2">
        <v>-999</v>
      </c>
      <c r="Z2717" s="2">
        <v>-999</v>
      </c>
      <c r="AA2717" s="2">
        <v>-999</v>
      </c>
      <c r="AB2717" s="2">
        <v>-999</v>
      </c>
      <c r="AC2717" s="2">
        <v>-999</v>
      </c>
      <c r="AD2717" s="2">
        <v>-999</v>
      </c>
      <c r="AE2717" s="2">
        <v>-999</v>
      </c>
      <c r="AF2717" s="2">
        <v>-999</v>
      </c>
      <c r="AG2717" s="2">
        <v>-999</v>
      </c>
      <c r="AH2717" s="2">
        <v>-999</v>
      </c>
      <c r="AI2717" s="2">
        <v>-999</v>
      </c>
      <c r="AJ2717" s="2">
        <v>-999</v>
      </c>
      <c r="AK2717" s="2">
        <v>-999</v>
      </c>
      <c r="AL2717" s="2">
        <v>-999</v>
      </c>
      <c r="AM2717" s="2">
        <v>-999</v>
      </c>
      <c r="AN2717" s="2">
        <v>-999</v>
      </c>
      <c r="AO2717" s="2">
        <v>-999</v>
      </c>
      <c r="AP2717" s="2">
        <v>-999</v>
      </c>
      <c r="AQ2717" s="2">
        <v>-999</v>
      </c>
      <c r="AR2717" s="2">
        <v>-999</v>
      </c>
      <c r="AS2717" s="2">
        <v>-999</v>
      </c>
      <c r="AT2717" s="2">
        <v>-999</v>
      </c>
      <c r="AU2717" s="2">
        <v>-999</v>
      </c>
      <c r="AV2717" s="2">
        <v>-999</v>
      </c>
      <c r="AW2717" s="2">
        <v>-999</v>
      </c>
      <c r="AX2717" s="2">
        <v>-999</v>
      </c>
      <c r="AY2717" s="2">
        <v>-999</v>
      </c>
      <c r="AZ2717" s="2">
        <v>-999</v>
      </c>
      <c r="BA2717" s="2">
        <v>-999</v>
      </c>
      <c r="BB2717" s="2">
        <v>-999</v>
      </c>
      <c r="BC2717" s="2">
        <v>-999</v>
      </c>
      <c r="BD2717" s="2">
        <v>-999</v>
      </c>
      <c r="BE2717" s="2">
        <v>-999</v>
      </c>
      <c r="BF2717" s="2">
        <v>-999</v>
      </c>
      <c r="BG2717" s="2">
        <v>-999</v>
      </c>
      <c r="BH2717" s="2">
        <v>-999</v>
      </c>
      <c r="BI2717">
        <v>0</v>
      </c>
      <c r="BJ2717">
        <v>0.37527372915965634</v>
      </c>
      <c r="BK2717">
        <v>0.37527372915965634</v>
      </c>
      <c r="BL2717">
        <v>-999</v>
      </c>
      <c r="BM2717">
        <v>10.978690131546092</v>
      </c>
      <c r="BN2717">
        <f t="shared" si="270"/>
        <v>-999</v>
      </c>
      <c r="BO2717" t="s">
        <v>3748</v>
      </c>
      <c r="BP2717" t="s">
        <v>3748</v>
      </c>
      <c r="BQ2717">
        <v>6.1013685919609713E-2</v>
      </c>
      <c r="BR2717">
        <v>6.5476190476190479E-2</v>
      </c>
      <c r="BS2717">
        <v>0.10344827586206896</v>
      </c>
      <c r="BT2717">
        <v>0.1111111111111111</v>
      </c>
      <c r="BU2717" t="s">
        <v>3748</v>
      </c>
      <c r="BY2717">
        <f t="shared" si="271"/>
        <v>-999</v>
      </c>
      <c r="CA2717">
        <f t="shared" si="272"/>
        <v>-999</v>
      </c>
    </row>
    <row r="2718" spans="1:82" x14ac:dyDescent="0.3">
      <c r="A2718">
        <v>0</v>
      </c>
      <c r="B2718" t="s">
        <v>1532</v>
      </c>
      <c r="C2718" t="s">
        <v>1672</v>
      </c>
      <c r="D2718">
        <v>48445</v>
      </c>
      <c r="E2718" s="2">
        <f>BO2718</f>
        <v>0.36541184269292876</v>
      </c>
      <c r="F2718" s="2" t="s">
        <v>1935</v>
      </c>
      <c r="G2718" s="3">
        <v>722</v>
      </c>
      <c r="H2718" s="1">
        <v>0.37519921969492165</v>
      </c>
      <c r="I2718" s="1">
        <f t="shared" si="273"/>
        <v>-6.6544430465990594</v>
      </c>
      <c r="J2718" s="1">
        <v>2.6120830013199998</v>
      </c>
      <c r="K2718" s="1">
        <v>-38.566582973300001</v>
      </c>
      <c r="L2718" s="2">
        <v>0.118706220576</v>
      </c>
      <c r="M2718" s="2">
        <v>-2.293598606680238E-4</v>
      </c>
      <c r="N2718" s="7">
        <v>0</v>
      </c>
      <c r="O2718" s="2">
        <v>7.6987826883736935E-4</v>
      </c>
      <c r="P2718" s="3">
        <v>-5673.0670545390003</v>
      </c>
      <c r="Q2718" s="3">
        <v>-200.895919413792</v>
      </c>
      <c r="R2718" s="3">
        <v>-68705.563517744813</v>
      </c>
      <c r="S2718" s="3">
        <v>-99.402494437109468</v>
      </c>
      <c r="T2718" s="3">
        <v>-21469.787799425889</v>
      </c>
      <c r="V2718">
        <v>48445</v>
      </c>
      <c r="W2718" s="2">
        <v>0.36919302314926999</v>
      </c>
      <c r="X2718" s="2">
        <v>1.0065355605115411E-2</v>
      </c>
      <c r="Y2718" s="2">
        <v>0.28485914374827248</v>
      </c>
      <c r="Z2718" s="2">
        <v>0.7449017230262337</v>
      </c>
      <c r="AA2718" s="2">
        <v>0.11116183247251289</v>
      </c>
      <c r="AB2718" s="2">
        <v>0.29301163111134493</v>
      </c>
      <c r="AC2718" s="2">
        <v>-2.293598606680238E-4</v>
      </c>
      <c r="AD2718" s="2">
        <v>0</v>
      </c>
      <c r="AE2718" s="2">
        <v>7.6987826883736935E-4</v>
      </c>
      <c r="AF2718">
        <v>169630.4497838784</v>
      </c>
      <c r="AG2718">
        <v>245.42065280645355</v>
      </c>
      <c r="AH2718">
        <v>46126.052288433333</v>
      </c>
      <c r="AI2718">
        <v>6896.0781133840992</v>
      </c>
      <c r="AJ2718">
        <v>1.9167986432405113</v>
      </c>
      <c r="AK2718">
        <v>100924.88626613359</v>
      </c>
      <c r="AL2718">
        <v>146.01815836934409</v>
      </c>
      <c r="AM2718">
        <v>27443.661040689713</v>
      </c>
      <c r="AN2718">
        <v>4108.6815617018319</v>
      </c>
      <c r="AO2718">
        <v>1.1405387291360971</v>
      </c>
      <c r="AP2718">
        <v>-68705.563517744813</v>
      </c>
      <c r="AQ2718">
        <v>-99.402494437109453</v>
      </c>
      <c r="AR2718">
        <v>-18682.391247743621</v>
      </c>
      <c r="AS2718">
        <v>-2787.3965516822673</v>
      </c>
      <c r="AT2718">
        <v>-0.77625991410441419</v>
      </c>
      <c r="AU2718" s="3">
        <v>-1066196.2222300598</v>
      </c>
      <c r="AV2718" s="3">
        <v>-37756.379094628071</v>
      </c>
      <c r="AW2718">
        <v>14632.895328661001</v>
      </c>
      <c r="AX2718">
        <v>2750106.3480685484</v>
      </c>
      <c r="AY2718">
        <v>518.18336227580801</v>
      </c>
      <c r="AZ2718">
        <v>97387.381106115354</v>
      </c>
      <c r="BA2718">
        <v>8959.8282741220009</v>
      </c>
      <c r="BB2718">
        <v>1683910.1258384888</v>
      </c>
      <c r="BC2718">
        <v>317.28744286201601</v>
      </c>
      <c r="BD2718">
        <v>59631.00201148729</v>
      </c>
      <c r="BE2718">
        <v>-5673.0670545390003</v>
      </c>
      <c r="BF2718">
        <v>-1066196.2222300598</v>
      </c>
      <c r="BG2718">
        <v>-200.895919413792</v>
      </c>
      <c r="BH2718">
        <v>-37756.379094628071</v>
      </c>
      <c r="BI2718">
        <v>0.50871679182745677</v>
      </c>
      <c r="BJ2718">
        <v>0.88391601152237842</v>
      </c>
      <c r="BK2718">
        <v>0.37519921969492165</v>
      </c>
      <c r="BL2718">
        <v>16.210033878761855</v>
      </c>
      <c r="BM2718">
        <v>9.555590832162796</v>
      </c>
      <c r="BN2718">
        <f t="shared" si="270"/>
        <v>-6.6544430465990594</v>
      </c>
      <c r="BO2718">
        <v>0.36541184269292876</v>
      </c>
      <c r="BP2718">
        <v>2.2510726829823571E-3</v>
      </c>
      <c r="BQ2718">
        <v>3.9441881296638885E-2</v>
      </c>
      <c r="BR2718">
        <v>0.10367063492063493</v>
      </c>
      <c r="BS2718">
        <v>6.8965517241379309E-2</v>
      </c>
      <c r="BT2718">
        <v>0.16666666666666666</v>
      </c>
      <c r="BU2718">
        <v>0.19056863243731587</v>
      </c>
      <c r="BV2718">
        <v>0.7449017230262337</v>
      </c>
      <c r="BW2718">
        <v>0.11531310422459844</v>
      </c>
      <c r="BX2718">
        <v>0.29301163111134493</v>
      </c>
      <c r="BY2718">
        <f t="shared" si="271"/>
        <v>2.7775135905053587E-2</v>
      </c>
      <c r="BZ2718">
        <v>0</v>
      </c>
      <c r="CA2718">
        <f t="shared" si="272"/>
        <v>6.7563327959315616E-4</v>
      </c>
      <c r="CC2718">
        <v>2.7775135905053587E-2</v>
      </c>
      <c r="CD2718">
        <v>6.7563327959315616E-4</v>
      </c>
    </row>
    <row r="2719" spans="1:82" x14ac:dyDescent="0.3">
      <c r="A2719">
        <v>1</v>
      </c>
      <c r="B2719" t="s">
        <v>1532</v>
      </c>
      <c r="C2719" t="s">
        <v>1673</v>
      </c>
      <c r="D2719">
        <v>48447</v>
      </c>
      <c r="E2719" s="2">
        <v>0</v>
      </c>
      <c r="F2719" s="2" t="s">
        <v>1954</v>
      </c>
      <c r="G2719" s="3">
        <v>-999</v>
      </c>
      <c r="H2719" s="1">
        <v>0.37518267903987651</v>
      </c>
      <c r="I2719" s="1">
        <f t="shared" si="273"/>
        <v>-999</v>
      </c>
      <c r="J2719" s="1">
        <v>-999</v>
      </c>
      <c r="K2719" s="1">
        <v>-999</v>
      </c>
      <c r="L2719" s="2">
        <v>-999</v>
      </c>
      <c r="M2719" s="2">
        <v>-999</v>
      </c>
      <c r="N2719" s="7">
        <v>-999</v>
      </c>
      <c r="O2719" s="2">
        <v>-999</v>
      </c>
      <c r="P2719" s="3">
        <v>-999</v>
      </c>
      <c r="Q2719" s="3">
        <v>-999</v>
      </c>
      <c r="R2719" s="3">
        <v>-999</v>
      </c>
      <c r="S2719" s="3">
        <v>-999</v>
      </c>
      <c r="T2719" s="3">
        <v>-999</v>
      </c>
      <c r="V2719">
        <v>48447</v>
      </c>
      <c r="W2719" s="2">
        <v>-999</v>
      </c>
      <c r="X2719" s="2">
        <v>1.0064911873982105E-2</v>
      </c>
      <c r="Y2719" s="2">
        <v>-999</v>
      </c>
      <c r="Z2719" s="2">
        <v>-999</v>
      </c>
      <c r="AA2719" s="2">
        <v>-999</v>
      </c>
      <c r="AB2719" s="2">
        <v>-999</v>
      </c>
      <c r="AC2719" s="2">
        <v>-999</v>
      </c>
      <c r="AD2719" s="2">
        <v>-999</v>
      </c>
      <c r="AE2719" s="2">
        <v>-999</v>
      </c>
      <c r="AF2719" s="2">
        <v>-999</v>
      </c>
      <c r="AG2719" s="2">
        <v>-999</v>
      </c>
      <c r="AH2719" s="2">
        <v>-999</v>
      </c>
      <c r="AI2719" s="2">
        <v>-999</v>
      </c>
      <c r="AJ2719" s="2">
        <v>-999</v>
      </c>
      <c r="AK2719" s="2">
        <v>-999</v>
      </c>
      <c r="AL2719" s="2">
        <v>-999</v>
      </c>
      <c r="AM2719" s="2">
        <v>-999</v>
      </c>
      <c r="AN2719" s="2">
        <v>-999</v>
      </c>
      <c r="AO2719" s="2">
        <v>-999</v>
      </c>
      <c r="AP2719" s="2">
        <v>-999</v>
      </c>
      <c r="AQ2719" s="2">
        <v>-999</v>
      </c>
      <c r="AR2719" s="2">
        <v>-999</v>
      </c>
      <c r="AS2719" s="2">
        <v>-999</v>
      </c>
      <c r="AT2719" s="2">
        <v>-999</v>
      </c>
      <c r="AU2719" s="2">
        <v>-999</v>
      </c>
      <c r="AV2719" s="2">
        <v>-999</v>
      </c>
      <c r="AW2719" s="2">
        <v>-999</v>
      </c>
      <c r="AX2719" s="2">
        <v>-999</v>
      </c>
      <c r="AY2719" s="2">
        <v>-999</v>
      </c>
      <c r="AZ2719" s="2">
        <v>-999</v>
      </c>
      <c r="BA2719" s="2">
        <v>-999</v>
      </c>
      <c r="BB2719" s="2">
        <v>-999</v>
      </c>
      <c r="BC2719" s="2">
        <v>-999</v>
      </c>
      <c r="BD2719" s="2">
        <v>-999</v>
      </c>
      <c r="BE2719" s="2">
        <v>-999</v>
      </c>
      <c r="BF2719" s="2">
        <v>-999</v>
      </c>
      <c r="BG2719" s="2">
        <v>-999</v>
      </c>
      <c r="BH2719" s="2">
        <v>-999</v>
      </c>
      <c r="BI2719">
        <v>0</v>
      </c>
      <c r="BJ2719">
        <v>0.37518267903987651</v>
      </c>
      <c r="BK2719">
        <v>0.37518267903987651</v>
      </c>
      <c r="BL2719">
        <v>-999</v>
      </c>
      <c r="BM2719">
        <v>12.929997320154534</v>
      </c>
      <c r="BN2719">
        <f t="shared" si="270"/>
        <v>-999</v>
      </c>
      <c r="BO2719" t="s">
        <v>3748</v>
      </c>
      <c r="BP2719" t="s">
        <v>3748</v>
      </c>
      <c r="BQ2719">
        <v>9.2974858621586498E-2</v>
      </c>
      <c r="BR2719">
        <v>0.11033681765389083</v>
      </c>
      <c r="BS2719">
        <v>0.13793103448275862</v>
      </c>
      <c r="BT2719">
        <v>0.1111111111111111</v>
      </c>
      <c r="BU2719" t="s">
        <v>3748</v>
      </c>
      <c r="BY2719">
        <f t="shared" si="271"/>
        <v>-999</v>
      </c>
      <c r="CA2719">
        <f t="shared" si="272"/>
        <v>-999</v>
      </c>
    </row>
    <row r="2720" spans="1:82" x14ac:dyDescent="0.3">
      <c r="A2720">
        <v>0</v>
      </c>
      <c r="B2720" t="s">
        <v>1532</v>
      </c>
      <c r="C2720" t="s">
        <v>1674</v>
      </c>
      <c r="D2720">
        <v>48449</v>
      </c>
      <c r="E2720" s="2">
        <f t="shared" ref="E2720:E2725" si="274">BO2720</f>
        <v>0.58203495571829655</v>
      </c>
      <c r="F2720" s="2" t="s">
        <v>1938</v>
      </c>
      <c r="G2720" s="3">
        <v>6205</v>
      </c>
      <c r="H2720" s="1">
        <v>9.4012542719613403</v>
      </c>
      <c r="I2720" s="1">
        <f t="shared" si="273"/>
        <v>-10.113855205913232</v>
      </c>
      <c r="J2720" s="1">
        <v>2.5679561334600001</v>
      </c>
      <c r="K2720" s="1">
        <v>109.092229424</v>
      </c>
      <c r="L2720" s="2">
        <v>0.21047914174000004</v>
      </c>
      <c r="M2720" s="2">
        <v>4.5578883901930224E-3</v>
      </c>
      <c r="N2720" s="7">
        <v>0</v>
      </c>
      <c r="O2720" s="2">
        <v>9.0098747018175912E-2</v>
      </c>
      <c r="P2720" s="3">
        <v>171289.26514594996</v>
      </c>
      <c r="Q2720" s="3">
        <v>6065.7337691215998</v>
      </c>
      <c r="R2720" s="3">
        <v>921836.66233370861</v>
      </c>
      <c r="S2720" s="3">
        <v>1333.6830240376855</v>
      </c>
      <c r="T2720" s="3">
        <v>277654.26247617183</v>
      </c>
      <c r="V2720">
        <v>48449</v>
      </c>
      <c r="W2720" s="2">
        <v>0.55881359938909658</v>
      </c>
      <c r="X2720" s="2">
        <v>0.25220459535695045</v>
      </c>
      <c r="Y2720" s="2">
        <v>0.27330673673402578</v>
      </c>
      <c r="Z2720" s="2">
        <v>0.7323178273827744</v>
      </c>
      <c r="AA2720" s="2">
        <v>0.31444040919256933</v>
      </c>
      <c r="AB2720" s="2">
        <v>0.51954174209992821</v>
      </c>
      <c r="AC2720" s="2">
        <v>4.5578883901930224E-3</v>
      </c>
      <c r="AD2720" s="2">
        <v>0</v>
      </c>
      <c r="AE2720" s="2">
        <v>9.0098747018175912E-2</v>
      </c>
      <c r="AF2720">
        <v>656886.49147706677</v>
      </c>
      <c r="AG2720">
        <v>950.29635612921015</v>
      </c>
      <c r="AH2720">
        <v>178605.25962699659</v>
      </c>
      <c r="AI2720">
        <v>18619.793338257739</v>
      </c>
      <c r="AJ2720">
        <v>7.4029731907027321</v>
      </c>
      <c r="AK2720">
        <v>1578723.1538107754</v>
      </c>
      <c r="AL2720">
        <v>2283.9793801668957</v>
      </c>
      <c r="AM2720">
        <v>429266.85717181623</v>
      </c>
      <c r="AN2720">
        <v>45612.458269609968</v>
      </c>
      <c r="AO2720">
        <v>17.813375495923392</v>
      </c>
      <c r="AP2720">
        <v>921836.66233370861</v>
      </c>
      <c r="AQ2720">
        <v>1333.6830240376855</v>
      </c>
      <c r="AR2720">
        <v>250661.59754481964</v>
      </c>
      <c r="AS2720">
        <v>26992.664931352228</v>
      </c>
      <c r="AT2720">
        <v>10.410402305220661</v>
      </c>
      <c r="AU2720" s="3">
        <v>32192104.491529834</v>
      </c>
      <c r="AV2720" s="3">
        <v>1139994.0045687135</v>
      </c>
      <c r="AW2720">
        <v>98279.111241930004</v>
      </c>
      <c r="AX2720">
        <v>18470576.166808326</v>
      </c>
      <c r="AY2720">
        <v>3480.2818691030398</v>
      </c>
      <c r="AZ2720">
        <v>654084.1744792253</v>
      </c>
      <c r="BA2720">
        <v>269568.37638787995</v>
      </c>
      <c r="BB2720">
        <v>50662680.658338159</v>
      </c>
      <c r="BC2720">
        <v>9546.0156382246387</v>
      </c>
      <c r="BD2720">
        <v>1794078.1790479387</v>
      </c>
      <c r="BE2720">
        <v>171289.26514594996</v>
      </c>
      <c r="BF2720">
        <v>32192104.491529834</v>
      </c>
      <c r="BG2720">
        <v>6065.7337691215998</v>
      </c>
      <c r="BH2720">
        <v>1139994.0045687135</v>
      </c>
      <c r="BI2720">
        <v>3.3026207725327494</v>
      </c>
      <c r="BJ2720">
        <v>12.70387504449409</v>
      </c>
      <c r="BK2720">
        <v>9.4012542719613403</v>
      </c>
      <c r="BL2720">
        <v>35.10192234090615</v>
      </c>
      <c r="BM2720">
        <v>24.988067134992917</v>
      </c>
      <c r="BN2720">
        <f t="shared" si="270"/>
        <v>-10.113855205913232</v>
      </c>
      <c r="BO2720">
        <v>0.58203495571829655</v>
      </c>
      <c r="BP2720">
        <v>2.3277621524411523E-2</v>
      </c>
      <c r="BQ2720">
        <v>0.18899387956717931</v>
      </c>
      <c r="BR2720">
        <v>0.18452380952380953</v>
      </c>
      <c r="BS2720">
        <v>0.2413793103448276</v>
      </c>
      <c r="BT2720">
        <v>0.22222222222222221</v>
      </c>
      <c r="BU2720">
        <v>0.28963859811602954</v>
      </c>
      <c r="BV2720">
        <v>0.7323178273827744</v>
      </c>
      <c r="BW2720">
        <v>0.32618299708772752</v>
      </c>
      <c r="BX2720">
        <v>0.51954174209992821</v>
      </c>
      <c r="BY2720">
        <f t="shared" si="271"/>
        <v>7.4164953363421007E-2</v>
      </c>
      <c r="BZ2720">
        <v>0</v>
      </c>
      <c r="CA2720">
        <f t="shared" si="272"/>
        <v>4.298022972810249E-2</v>
      </c>
      <c r="CC2720">
        <v>7.4164953363421007E-2</v>
      </c>
      <c r="CD2720">
        <v>4.298022972810249E-2</v>
      </c>
    </row>
    <row r="2721" spans="1:82" x14ac:dyDescent="0.3">
      <c r="A2721">
        <v>0</v>
      </c>
      <c r="B2721" t="s">
        <v>1532</v>
      </c>
      <c r="C2721" t="s">
        <v>1675</v>
      </c>
      <c r="D2721">
        <v>48451</v>
      </c>
      <c r="E2721" s="2">
        <f t="shared" si="274"/>
        <v>0.44099893916539956</v>
      </c>
      <c r="F2721" s="2" t="s">
        <v>1936</v>
      </c>
      <c r="G2721" s="3">
        <v>30346</v>
      </c>
      <c r="H2721" s="1">
        <v>9.2392904738003185</v>
      </c>
      <c r="I2721" s="1">
        <f t="shared" si="273"/>
        <v>-4.5597832157416036</v>
      </c>
      <c r="J2721" s="1">
        <v>2.7052687176300001</v>
      </c>
      <c r="K2721" s="1">
        <v>24.953979181200001</v>
      </c>
      <c r="L2721" s="2">
        <v>0.14307102460400001</v>
      </c>
      <c r="M2721" s="2">
        <v>6.8888980763763359E-3</v>
      </c>
      <c r="N2721" s="7">
        <v>0</v>
      </c>
      <c r="O2721" s="2">
        <v>1.2821627819204469E-2</v>
      </c>
      <c r="P2721" s="3">
        <v>563034.34027885005</v>
      </c>
      <c r="Q2721" s="3">
        <v>19938.297990212799</v>
      </c>
      <c r="R2721" s="3">
        <v>1286032.4604536828</v>
      </c>
      <c r="S2721" s="3">
        <v>1860.4876590129472</v>
      </c>
      <c r="T2721" s="3">
        <v>342884.93059296871</v>
      </c>
      <c r="V2721">
        <v>48451</v>
      </c>
      <c r="W2721" s="2">
        <v>0.41044335659534292</v>
      </c>
      <c r="X2721" s="2">
        <v>0.24785964169480967</v>
      </c>
      <c r="Y2721" s="2">
        <v>0.141815194593198</v>
      </c>
      <c r="Z2721" s="2">
        <v>0.77147599367753961</v>
      </c>
      <c r="AA2721" s="2">
        <v>7.1925740872183216E-2</v>
      </c>
      <c r="AB2721" s="2">
        <v>0.35315313789431757</v>
      </c>
      <c r="AC2721" s="2">
        <v>6.8888980763763359E-3</v>
      </c>
      <c r="AD2721" s="2">
        <v>0</v>
      </c>
      <c r="AE2721" s="2">
        <v>1.2821627819204469E-2</v>
      </c>
      <c r="AF2721">
        <v>1138895.0952777036</v>
      </c>
      <c r="AG2721">
        <v>1647.609644403572</v>
      </c>
      <c r="AH2721">
        <v>309663.13445763843</v>
      </c>
      <c r="AI2721">
        <v>-5975.1207728575455</v>
      </c>
      <c r="AJ2721">
        <v>12.836769156302022</v>
      </c>
      <c r="AK2721">
        <v>2424927.5557313864</v>
      </c>
      <c r="AL2721">
        <v>3508.097303416519</v>
      </c>
      <c r="AM2721">
        <v>659336.03305144201</v>
      </c>
      <c r="AN2721">
        <v>-12763.088773692258</v>
      </c>
      <c r="AO2721">
        <v>27.336230764091979</v>
      </c>
      <c r="AP2721">
        <v>1286032.4604536828</v>
      </c>
      <c r="AQ2721">
        <v>1860.487659012947</v>
      </c>
      <c r="AR2721">
        <v>349672.89859380358</v>
      </c>
      <c r="AS2721">
        <v>-6787.9680008347123</v>
      </c>
      <c r="AT2721">
        <v>14.499461607789957</v>
      </c>
      <c r="AU2721" s="3">
        <v>105816673.91200708</v>
      </c>
      <c r="AV2721" s="3">
        <v>3747203.7242805935</v>
      </c>
      <c r="AW2721">
        <v>253610.78750885002</v>
      </c>
      <c r="AX2721">
        <v>47663611.404413268</v>
      </c>
      <c r="AY2721">
        <v>8980.9219316527997</v>
      </c>
      <c r="AZ2721">
        <v>1687874.4678348273</v>
      </c>
      <c r="BA2721">
        <v>816645.12778770004</v>
      </c>
      <c r="BB2721">
        <v>153480285.31642035</v>
      </c>
      <c r="BC2721">
        <v>28919.219921865599</v>
      </c>
      <c r="BD2721">
        <v>5435078.1921154205</v>
      </c>
      <c r="BE2721">
        <v>563034.34027885005</v>
      </c>
      <c r="BF2721">
        <v>105816673.91200708</v>
      </c>
      <c r="BG2721">
        <v>19938.297990212799</v>
      </c>
      <c r="BH2721">
        <v>3747203.7242805935</v>
      </c>
      <c r="BI2721">
        <v>3.0807365039723025</v>
      </c>
      <c r="BJ2721">
        <v>12.320026977772621</v>
      </c>
      <c r="BK2721">
        <v>9.2392904738003185</v>
      </c>
      <c r="BL2721">
        <v>26.829646143284503</v>
      </c>
      <c r="BM2721">
        <v>22.269862927542899</v>
      </c>
      <c r="BN2721">
        <f t="shared" si="270"/>
        <v>-4.5597832157416036</v>
      </c>
      <c r="BO2721">
        <v>0.44099893916539956</v>
      </c>
      <c r="BP2721">
        <v>1.6452160045699001E-2</v>
      </c>
      <c r="BQ2721">
        <v>0.10154393811077664</v>
      </c>
      <c r="BR2721">
        <v>0.22619047619047619</v>
      </c>
      <c r="BS2721">
        <v>0.20689655172413793</v>
      </c>
      <c r="BT2721">
        <v>0.1111111111111111</v>
      </c>
      <c r="BU2721">
        <v>0.13058217578082754</v>
      </c>
      <c r="BV2721">
        <v>0.77147599367753961</v>
      </c>
      <c r="BW2721">
        <v>7.4611764390231552E-2</v>
      </c>
      <c r="BX2721">
        <v>0.35315313789431757</v>
      </c>
      <c r="BY2721">
        <f t="shared" si="271"/>
        <v>0.13944272364981469</v>
      </c>
      <c r="BZ2721">
        <v>0</v>
      </c>
      <c r="CA2721">
        <f t="shared" si="272"/>
        <v>9.6749426544256601E-3</v>
      </c>
      <c r="CC2721">
        <v>0.13944272364981469</v>
      </c>
      <c r="CD2721">
        <v>9.6749426544256601E-3</v>
      </c>
    </row>
    <row r="2722" spans="1:82" x14ac:dyDescent="0.3">
      <c r="A2722">
        <v>0</v>
      </c>
      <c r="B2722" t="s">
        <v>1532</v>
      </c>
      <c r="C2722" t="s">
        <v>1676</v>
      </c>
      <c r="D2722">
        <v>48453</v>
      </c>
      <c r="E2722" s="2">
        <f t="shared" si="274"/>
        <v>0.48089508504290501</v>
      </c>
      <c r="F2722" s="2" t="s">
        <v>1936</v>
      </c>
      <c r="G2722" s="3">
        <v>863787</v>
      </c>
      <c r="H2722" s="1">
        <v>35.307453816382498</v>
      </c>
      <c r="I2722" s="1">
        <f t="shared" si="273"/>
        <v>-9.8368031558637909</v>
      </c>
      <c r="J2722" s="1">
        <v>2.59476488975</v>
      </c>
      <c r="K2722" s="1">
        <v>-26.478405328600001</v>
      </c>
      <c r="L2722" s="2">
        <v>0.16941230016099995</v>
      </c>
      <c r="M2722" s="2">
        <v>-2.6911996376620846E-2</v>
      </c>
      <c r="N2722" s="7">
        <v>0</v>
      </c>
      <c r="O2722" s="2">
        <v>2.2850155435198884E-2</v>
      </c>
      <c r="P2722" s="3">
        <v>2349854.5685406001</v>
      </c>
      <c r="Q2722" s="3">
        <v>83213.575566316795</v>
      </c>
      <c r="R2722" s="3">
        <v>6653169.29604383</v>
      </c>
      <c r="S2722" s="3">
        <v>9625.1163105028027</v>
      </c>
      <c r="T2722" s="3">
        <v>2010921.4521561614</v>
      </c>
      <c r="V2722">
        <v>48453</v>
      </c>
      <c r="W2722" s="2">
        <v>0.60346574148575305</v>
      </c>
      <c r="X2722" s="2">
        <v>0.94718234878538365</v>
      </c>
      <c r="Y2722" s="2">
        <v>0.18360171989142332</v>
      </c>
      <c r="Z2722" s="2">
        <v>0.73996302424004112</v>
      </c>
      <c r="AA2722" s="2">
        <v>7.6319648523564057E-2</v>
      </c>
      <c r="AB2722" s="2">
        <v>0.41817332031658938</v>
      </c>
      <c r="AC2722" s="2">
        <v>-2.6911996376620846E-2</v>
      </c>
      <c r="AD2722" s="2">
        <v>0</v>
      </c>
      <c r="AE2722" s="2">
        <v>2.2850155435198884E-2</v>
      </c>
      <c r="AF2722">
        <v>10719475.97996282</v>
      </c>
      <c r="AG2722">
        <v>15507.808091069404</v>
      </c>
      <c r="AH2722">
        <v>2914644.5448165932</v>
      </c>
      <c r="AI2722">
        <v>325120.22733202099</v>
      </c>
      <c r="AJ2722">
        <v>120.87417933565241</v>
      </c>
      <c r="AK2722">
        <v>17372645.27600665</v>
      </c>
      <c r="AL2722">
        <v>25132.924401572207</v>
      </c>
      <c r="AM2722">
        <v>4723655.3723227549</v>
      </c>
      <c r="AN2722">
        <v>527030.85198202077</v>
      </c>
      <c r="AO2722">
        <v>195.89901338229936</v>
      </c>
      <c r="AP2722">
        <v>6653169.29604383</v>
      </c>
      <c r="AQ2722">
        <v>9625.1163105028027</v>
      </c>
      <c r="AR2722">
        <v>1809010.8275061618</v>
      </c>
      <c r="AS2722">
        <v>201910.62464999978</v>
      </c>
      <c r="AT2722">
        <v>75.024834046646944</v>
      </c>
      <c r="AU2722" s="3">
        <v>441631667.61152041</v>
      </c>
      <c r="AV2722" s="3">
        <v>15639159.391933579</v>
      </c>
      <c r="AW2722">
        <v>3368337.6212415006</v>
      </c>
      <c r="AX2722">
        <v>633045372.53612757</v>
      </c>
      <c r="AY2722">
        <v>119280.32522971201</v>
      </c>
      <c r="AZ2722">
        <v>22417544.323672075</v>
      </c>
      <c r="BA2722">
        <v>5718192.1897821007</v>
      </c>
      <c r="BB2722">
        <v>1074677040.1476481</v>
      </c>
      <c r="BC2722">
        <v>202493.90079602879</v>
      </c>
      <c r="BD2722">
        <v>38056703.715605646</v>
      </c>
      <c r="BE2722">
        <v>2349854.5685406001</v>
      </c>
      <c r="BF2722">
        <v>441631667.61152041</v>
      </c>
      <c r="BG2722">
        <v>83213.575566316795</v>
      </c>
      <c r="BH2722">
        <v>15639159.391933579</v>
      </c>
      <c r="BI2722">
        <v>35.723621951492909</v>
      </c>
      <c r="BJ2722">
        <v>71.031075767875407</v>
      </c>
      <c r="BK2722">
        <v>35.307453816382498</v>
      </c>
      <c r="BL2722">
        <v>46.276034019705428</v>
      </c>
      <c r="BM2722">
        <v>36.439230863841637</v>
      </c>
      <c r="BN2722">
        <f t="shared" si="270"/>
        <v>-9.8368031558637909</v>
      </c>
      <c r="BO2722">
        <v>0.48089508504290501</v>
      </c>
      <c r="BP2722">
        <v>0.20803511603791786</v>
      </c>
      <c r="BQ2722">
        <v>0.22503658777550412</v>
      </c>
      <c r="BR2722">
        <v>0.33333333333333331</v>
      </c>
      <c r="BS2722">
        <v>0</v>
      </c>
      <c r="BT2722">
        <v>0.16666666666666666</v>
      </c>
      <c r="BU2722">
        <v>0.28170443594465738</v>
      </c>
      <c r="BV2722">
        <v>0.73996302424004112</v>
      </c>
      <c r="BW2722">
        <v>7.9169759879215831E-2</v>
      </c>
      <c r="BX2722">
        <v>0.41817332031658938</v>
      </c>
      <c r="BY2722">
        <f t="shared" si="271"/>
        <v>6.3803868848528261E-2</v>
      </c>
      <c r="BZ2722">
        <v>0</v>
      </c>
      <c r="CA2722">
        <f t="shared" si="272"/>
        <v>1.4072900553070944E-2</v>
      </c>
      <c r="CC2722">
        <v>6.3803868848528261E-2</v>
      </c>
      <c r="CD2722">
        <v>1.4072900553070944E-2</v>
      </c>
    </row>
    <row r="2723" spans="1:82" x14ac:dyDescent="0.3">
      <c r="A2723">
        <v>0</v>
      </c>
      <c r="B2723" t="s">
        <v>1532</v>
      </c>
      <c r="C2723" t="s">
        <v>197</v>
      </c>
      <c r="D2723">
        <v>48455</v>
      </c>
      <c r="E2723" s="2">
        <f t="shared" si="274"/>
        <v>0.53619797006031056</v>
      </c>
      <c r="F2723" s="2" t="s">
        <v>1937</v>
      </c>
      <c r="G2723" s="3">
        <v>1935</v>
      </c>
      <c r="H2723" s="1">
        <v>0.3743654108668566</v>
      </c>
      <c r="I2723" s="1">
        <f t="shared" si="273"/>
        <v>-11.999521843143441</v>
      </c>
      <c r="J2723" s="1">
        <v>2.8116568182599999</v>
      </c>
      <c r="K2723" s="1">
        <v>-10.495257646800001</v>
      </c>
      <c r="L2723" s="2">
        <v>0.20344529525800004</v>
      </c>
      <c r="M2723" s="2">
        <v>-1.1151101437622804E-4</v>
      </c>
      <c r="N2723" s="7">
        <v>0</v>
      </c>
      <c r="O2723" s="2">
        <v>2.481778340099253E-2</v>
      </c>
      <c r="P2723" s="3">
        <v>9650.3401960729952</v>
      </c>
      <c r="Q2723" s="3">
        <v>341.74000548694352</v>
      </c>
      <c r="R2723" s="3">
        <v>78006.559029291035</v>
      </c>
      <c r="S2723" s="3">
        <v>112.82645478492333</v>
      </c>
      <c r="T2723" s="3">
        <v>23731.470165526727</v>
      </c>
      <c r="V2723">
        <v>48455</v>
      </c>
      <c r="W2723" s="2">
        <v>0.41649364351965712</v>
      </c>
      <c r="X2723" s="2">
        <v>1.0042987268720726E-2</v>
      </c>
      <c r="Y2723" s="2">
        <v>0.26061823599391842</v>
      </c>
      <c r="Z2723" s="2">
        <v>0.80181525909472862</v>
      </c>
      <c r="AA2723" s="2">
        <v>3.0250854038511511E-2</v>
      </c>
      <c r="AB2723" s="2">
        <v>0.50217956157832622</v>
      </c>
      <c r="AC2723" s="2">
        <v>-1.1151101437622804E-4</v>
      </c>
      <c r="AD2723" s="2">
        <v>0</v>
      </c>
      <c r="AE2723" s="2">
        <v>2.481778340099253E-2</v>
      </c>
      <c r="AF2723">
        <v>280862.04632888059</v>
      </c>
      <c r="AG2723">
        <v>406.22725013056993</v>
      </c>
      <c r="AH2723">
        <v>76349.154670720673</v>
      </c>
      <c r="AI2723">
        <v>9051.7894228707501</v>
      </c>
      <c r="AJ2723">
        <v>3.1449555063508257</v>
      </c>
      <c r="AK2723">
        <v>358868.60535817163</v>
      </c>
      <c r="AL2723">
        <v>519.05370491549331</v>
      </c>
      <c r="AM2723">
        <v>97554.537727998089</v>
      </c>
      <c r="AN2723">
        <v>11577.876531120071</v>
      </c>
      <c r="AO2723">
        <v>4.0186671765145565</v>
      </c>
      <c r="AP2723">
        <v>78006.559029291035</v>
      </c>
      <c r="AQ2723">
        <v>112.82645478492338</v>
      </c>
      <c r="AR2723">
        <v>21205.383057277417</v>
      </c>
      <c r="AS2723">
        <v>2526.0871082493213</v>
      </c>
      <c r="AT2723">
        <v>0.87371167016373086</v>
      </c>
      <c r="AU2723" s="3">
        <v>1813684.9364499587</v>
      </c>
      <c r="AV2723" s="3">
        <v>64226.616631216166</v>
      </c>
      <c r="AW2723">
        <v>36153.208047436005</v>
      </c>
      <c r="AX2723">
        <v>6794633.9204351222</v>
      </c>
      <c r="AY2723">
        <v>1280.2654896590082</v>
      </c>
      <c r="AZ2723">
        <v>240613.09612651399</v>
      </c>
      <c r="BA2723">
        <v>45803.548243509002</v>
      </c>
      <c r="BB2723">
        <v>8608318.8568850812</v>
      </c>
      <c r="BC2723">
        <v>1622.0054951459517</v>
      </c>
      <c r="BD2723">
        <v>304839.71275773016</v>
      </c>
      <c r="BE2723">
        <v>9650.3401960729952</v>
      </c>
      <c r="BF2723">
        <v>1813684.9364499587</v>
      </c>
      <c r="BG2723">
        <v>341.74000548694352</v>
      </c>
      <c r="BH2723">
        <v>64226.616631216166</v>
      </c>
      <c r="BI2723">
        <v>0.59226315192627887</v>
      </c>
      <c r="BJ2723">
        <v>0.96662856279313547</v>
      </c>
      <c r="BK2723">
        <v>0.3743654108668566</v>
      </c>
      <c r="BL2723">
        <v>42.926264774514351</v>
      </c>
      <c r="BM2723">
        <v>30.92674293137091</v>
      </c>
      <c r="BN2723">
        <f t="shared" si="270"/>
        <v>-11.999521843143441</v>
      </c>
      <c r="BO2723">
        <v>0.53619797006031056</v>
      </c>
      <c r="BP2723">
        <v>3.8456584085830251E-3</v>
      </c>
      <c r="BQ2723">
        <v>0.35930856679651046</v>
      </c>
      <c r="BR2723">
        <v>0.16071428571428573</v>
      </c>
      <c r="BS2723">
        <v>0.10344827586206896</v>
      </c>
      <c r="BT2723">
        <v>0.22222222222222221</v>
      </c>
      <c r="BU2723">
        <v>0.34363994875848319</v>
      </c>
      <c r="BV2723">
        <v>0.80181525909472862</v>
      </c>
      <c r="BW2723">
        <v>3.1380553981858413E-2</v>
      </c>
      <c r="BX2723">
        <v>0.50217956157832622</v>
      </c>
      <c r="BY2723">
        <f t="shared" si="271"/>
        <v>5.8265029190263794E-2</v>
      </c>
      <c r="BZ2723">
        <v>0</v>
      </c>
      <c r="CA2723">
        <f t="shared" si="272"/>
        <v>1.2360085447745065E-2</v>
      </c>
      <c r="CC2723">
        <v>5.8265029190263794E-2</v>
      </c>
      <c r="CD2723">
        <v>1.2360085447745065E-2</v>
      </c>
    </row>
    <row r="2724" spans="1:82" x14ac:dyDescent="0.3">
      <c r="A2724">
        <v>0</v>
      </c>
      <c r="B2724" t="s">
        <v>1532</v>
      </c>
      <c r="C2724" t="s">
        <v>1677</v>
      </c>
      <c r="D2724">
        <v>48457</v>
      </c>
      <c r="E2724" s="2">
        <f t="shared" si="274"/>
        <v>0.62996765910368546</v>
      </c>
      <c r="F2724" s="2" t="s">
        <v>1938</v>
      </c>
      <c r="G2724" s="3">
        <v>2145</v>
      </c>
      <c r="H2724" s="1">
        <v>0.37414502312207121</v>
      </c>
      <c r="I2724" s="1">
        <f t="shared" si="273"/>
        <v>-20.786169398195369</v>
      </c>
      <c r="J2724" s="1">
        <v>2.8301618610600001</v>
      </c>
      <c r="K2724" s="1">
        <v>-18.383291442000001</v>
      </c>
      <c r="L2724" s="2">
        <v>0.24597584736</v>
      </c>
      <c r="M2724" s="2">
        <v>-3.4523810174653805E-4</v>
      </c>
      <c r="N2724" s="7">
        <v>0</v>
      </c>
      <c r="O2724" s="2">
        <v>0.11450191775862395</v>
      </c>
      <c r="P2724" s="3">
        <v>32940.194273902998</v>
      </c>
      <c r="Q2724" s="3">
        <v>1166.4855272651835</v>
      </c>
      <c r="R2724" s="3">
        <v>127500.72475121066</v>
      </c>
      <c r="S2724" s="3">
        <v>184.38721773472378</v>
      </c>
      <c r="T2724" s="3">
        <v>38046.821389993216</v>
      </c>
      <c r="V2724">
        <v>48457</v>
      </c>
      <c r="W2724" s="2">
        <v>0.48511457941959069</v>
      </c>
      <c r="X2724" s="2">
        <v>1.0037074993572398E-2</v>
      </c>
      <c r="Y2724" s="2">
        <v>0.30667207564414806</v>
      </c>
      <c r="Z2724" s="2">
        <v>0.80709244142753678</v>
      </c>
      <c r="AA2724" s="2">
        <v>5.2986814128276077E-2</v>
      </c>
      <c r="AB2724" s="2">
        <v>0.60716097184481221</v>
      </c>
      <c r="AC2724" s="2">
        <v>-3.4523810174653805E-4</v>
      </c>
      <c r="AD2724" s="2">
        <v>0</v>
      </c>
      <c r="AE2724" s="2">
        <v>0.11450191775862395</v>
      </c>
      <c r="AF2724">
        <v>232167.07521351113</v>
      </c>
      <c r="AG2724">
        <v>335.80640960471681</v>
      </c>
      <c r="AH2724">
        <v>63113.775597499036</v>
      </c>
      <c r="AI2724">
        <v>6766.3633972619973</v>
      </c>
      <c r="AJ2724">
        <v>2.601928405863374</v>
      </c>
      <c r="AK2724">
        <v>359667.79996472178</v>
      </c>
      <c r="AL2724">
        <v>520.19362733944058</v>
      </c>
      <c r="AM2724">
        <v>97768.782620310463</v>
      </c>
      <c r="AN2724">
        <v>10158.177764443788</v>
      </c>
      <c r="AO2724">
        <v>4.0238720727019546</v>
      </c>
      <c r="AP2724">
        <v>127500.72475121066</v>
      </c>
      <c r="AQ2724">
        <v>184.38721773472378</v>
      </c>
      <c r="AR2724">
        <v>34655.007022811427</v>
      </c>
      <c r="AS2724">
        <v>3391.8143671817907</v>
      </c>
      <c r="AT2724">
        <v>1.4219436668385805</v>
      </c>
      <c r="AU2724" s="3">
        <v>6190780.1118373293</v>
      </c>
      <c r="AV2724" s="3">
        <v>219229.28999421859</v>
      </c>
      <c r="AW2724">
        <v>76184.925650527002</v>
      </c>
      <c r="AX2724">
        <v>14318194.926760044</v>
      </c>
      <c r="AY2724">
        <v>2697.8776271978559</v>
      </c>
      <c r="AZ2724">
        <v>507039.12125556503</v>
      </c>
      <c r="BA2724">
        <v>109125.11992443001</v>
      </c>
      <c r="BB2724">
        <v>20508975.038597375</v>
      </c>
      <c r="BC2724">
        <v>3864.3631544630393</v>
      </c>
      <c r="BD2724">
        <v>726268.41124978359</v>
      </c>
      <c r="BE2724">
        <v>32940.194273902998</v>
      </c>
      <c r="BF2724">
        <v>6190780.1118373293</v>
      </c>
      <c r="BG2724">
        <v>1166.4855272651835</v>
      </c>
      <c r="BH2724">
        <v>219229.28999421859</v>
      </c>
      <c r="BI2724">
        <v>0.54503290253140391</v>
      </c>
      <c r="BJ2724">
        <v>0.91917792565347511</v>
      </c>
      <c r="BK2724">
        <v>0.37414502312207121</v>
      </c>
      <c r="BL2724">
        <v>75.010504927595903</v>
      </c>
      <c r="BM2724">
        <v>54.224335529400534</v>
      </c>
      <c r="BN2724">
        <f t="shared" si="270"/>
        <v>-20.786169398195369</v>
      </c>
      <c r="BO2724">
        <v>0.62996765910368546</v>
      </c>
      <c r="BP2724">
        <v>4.1578785662300657E-3</v>
      </c>
      <c r="BQ2724">
        <v>0.44301025873647998</v>
      </c>
      <c r="BR2724">
        <v>0.10714285714285714</v>
      </c>
      <c r="BS2724">
        <v>3.4482758620689655E-2</v>
      </c>
      <c r="BT2724">
        <v>0.27777777777777779</v>
      </c>
      <c r="BU2724">
        <v>0.59527023495211295</v>
      </c>
      <c r="BV2724">
        <v>0.80709244142753678</v>
      </c>
      <c r="BW2724">
        <v>5.496557482186315E-2</v>
      </c>
      <c r="BX2724">
        <v>0.60716097184481221</v>
      </c>
      <c r="BY2724">
        <f t="shared" si="271"/>
        <v>8.4934546860380433E-2</v>
      </c>
      <c r="BZ2724">
        <v>0</v>
      </c>
      <c r="CA2724">
        <f t="shared" si="272"/>
        <v>4.7080869525773054E-2</v>
      </c>
      <c r="CC2724">
        <v>8.4934546860380433E-2</v>
      </c>
      <c r="CD2724">
        <v>4.7080869525773054E-2</v>
      </c>
    </row>
    <row r="2725" spans="1:82" x14ac:dyDescent="0.3">
      <c r="A2725">
        <v>0</v>
      </c>
      <c r="B2725" t="s">
        <v>1532</v>
      </c>
      <c r="C2725" t="s">
        <v>1678</v>
      </c>
      <c r="D2725">
        <v>48459</v>
      </c>
      <c r="E2725" s="2">
        <f t="shared" si="274"/>
        <v>0.53887429709690171</v>
      </c>
      <c r="F2725" s="2" t="s">
        <v>1937</v>
      </c>
      <c r="G2725" s="3">
        <v>3946</v>
      </c>
      <c r="H2725" s="1">
        <v>1.8942417888788583</v>
      </c>
      <c r="I2725" s="1">
        <f t="shared" si="273"/>
        <v>-8.200217081203462</v>
      </c>
      <c r="J2725" s="1">
        <v>2.6458195684699999</v>
      </c>
      <c r="K2725" s="1">
        <v>95.231567959200007</v>
      </c>
      <c r="L2725" s="2">
        <v>0.20381861749200003</v>
      </c>
      <c r="M2725" s="2">
        <v>1.2201747408182124E-3</v>
      </c>
      <c r="N2725" s="7">
        <v>0</v>
      </c>
      <c r="O2725" s="2">
        <v>0.13979880382130325</v>
      </c>
      <c r="P2725" s="3">
        <v>72267.357610548992</v>
      </c>
      <c r="Q2725" s="3">
        <v>2559.1478315350714</v>
      </c>
      <c r="R2725" s="3">
        <v>279615.32355022308</v>
      </c>
      <c r="S2725" s="3">
        <v>404.51704130216046</v>
      </c>
      <c r="T2725" s="3">
        <v>86409.779198081276</v>
      </c>
      <c r="V2725">
        <v>48459</v>
      </c>
      <c r="W2725" s="2">
        <v>0.48382365123150528</v>
      </c>
      <c r="X2725" s="2">
        <v>5.0816249625035455E-2</v>
      </c>
      <c r="Y2725" s="2">
        <v>0.16910686507797912</v>
      </c>
      <c r="Z2725" s="2">
        <v>0.75452256087339464</v>
      </c>
      <c r="AA2725" s="2">
        <v>0.27448933214809784</v>
      </c>
      <c r="AB2725" s="2">
        <v>0.50310106136311994</v>
      </c>
      <c r="AC2725" s="2">
        <v>1.2201747408182124E-3</v>
      </c>
      <c r="AD2725" s="2">
        <v>0</v>
      </c>
      <c r="AE2725" s="2">
        <v>0.13979880382130325</v>
      </c>
      <c r="AF2725">
        <v>413580.98312810849</v>
      </c>
      <c r="AG2725">
        <v>598.29561068591966</v>
      </c>
      <c r="AH2725">
        <v>112447.80871886425</v>
      </c>
      <c r="AI2725">
        <v>15005.808293430659</v>
      </c>
      <c r="AJ2725">
        <v>4.6566260841846949</v>
      </c>
      <c r="AK2725">
        <v>693196.30667833157</v>
      </c>
      <c r="AL2725">
        <v>1002.8126519880802</v>
      </c>
      <c r="AM2725">
        <v>188475.53493219439</v>
      </c>
      <c r="AN2725">
        <v>25387.861278181765</v>
      </c>
      <c r="AO2725">
        <v>7.809384345343755</v>
      </c>
      <c r="AP2725">
        <v>279615.32355022308</v>
      </c>
      <c r="AQ2725">
        <v>404.51704130216058</v>
      </c>
      <c r="AR2725">
        <v>76027.726213330141</v>
      </c>
      <c r="AS2725">
        <v>10382.052984751106</v>
      </c>
      <c r="AT2725">
        <v>3.1527582611590601</v>
      </c>
      <c r="AU2725" s="3">
        <v>13581927.189326577</v>
      </c>
      <c r="AV2725" s="3">
        <v>480966.2434587013</v>
      </c>
      <c r="AW2725">
        <v>63035.570053311007</v>
      </c>
      <c r="AX2725">
        <v>11846905.03581927</v>
      </c>
      <c r="AY2725">
        <v>2232.2297057110081</v>
      </c>
      <c r="AZ2725">
        <v>419525.25089132687</v>
      </c>
      <c r="BA2725">
        <v>135302.92766386</v>
      </c>
      <c r="BB2725">
        <v>25428832.225145847</v>
      </c>
      <c r="BC2725">
        <v>4791.3775372460796</v>
      </c>
      <c r="BD2725">
        <v>900491.49435002822</v>
      </c>
      <c r="BE2725">
        <v>72267.357610548992</v>
      </c>
      <c r="BF2725">
        <v>13581927.189326577</v>
      </c>
      <c r="BG2725">
        <v>2559.1478315350714</v>
      </c>
      <c r="BH2725">
        <v>480966.2434587013</v>
      </c>
      <c r="BI2725">
        <v>1.2515480892825308</v>
      </c>
      <c r="BJ2725">
        <v>3.1457898781613891</v>
      </c>
      <c r="BK2725">
        <v>1.8942417888788583</v>
      </c>
      <c r="BL2725">
        <v>42.67380526486123</v>
      </c>
      <c r="BM2725">
        <v>34.473588183657768</v>
      </c>
      <c r="BN2725">
        <f t="shared" si="270"/>
        <v>-8.200217081203462</v>
      </c>
      <c r="BO2725">
        <v>0.53887429709690171</v>
      </c>
      <c r="BP2725">
        <v>8.1670617112129182E-3</v>
      </c>
      <c r="BQ2725">
        <v>0.21043150216957984</v>
      </c>
      <c r="BR2725">
        <v>0.14880952380952381</v>
      </c>
      <c r="BS2725">
        <v>0.13793103448275862</v>
      </c>
      <c r="BT2725">
        <v>0.22222222222222221</v>
      </c>
      <c r="BU2725">
        <v>0.23483620551125248</v>
      </c>
      <c r="BV2725">
        <v>0.75452256087339464</v>
      </c>
      <c r="BW2725">
        <v>0.28473997110798532</v>
      </c>
      <c r="BX2725">
        <v>0.50310106136311994</v>
      </c>
      <c r="BY2725">
        <f t="shared" si="271"/>
        <v>4.303914175381713E-2</v>
      </c>
      <c r="BZ2725">
        <v>0</v>
      </c>
      <c r="CA2725">
        <f t="shared" si="272"/>
        <v>6.8931959761328515E-2</v>
      </c>
      <c r="CC2725">
        <v>4.303914175381713E-2</v>
      </c>
      <c r="CD2725">
        <v>6.8931959761328515E-2</v>
      </c>
    </row>
    <row r="2726" spans="1:82" x14ac:dyDescent="0.3">
      <c r="A2726">
        <v>1</v>
      </c>
      <c r="B2726" t="s">
        <v>1532</v>
      </c>
      <c r="C2726" t="s">
        <v>1679</v>
      </c>
      <c r="D2726">
        <v>48461</v>
      </c>
      <c r="E2726" s="2">
        <v>0</v>
      </c>
      <c r="F2726" s="2" t="s">
        <v>1954</v>
      </c>
      <c r="G2726" s="3">
        <v>-999</v>
      </c>
      <c r="H2726" s="1">
        <v>0.37516331989068863</v>
      </c>
      <c r="I2726" s="1">
        <f t="shared" si="273"/>
        <v>-999</v>
      </c>
      <c r="J2726" s="1">
        <v>-999</v>
      </c>
      <c r="K2726" s="1">
        <v>-999</v>
      </c>
      <c r="L2726" s="2">
        <v>-999</v>
      </c>
      <c r="M2726" s="2">
        <v>-999</v>
      </c>
      <c r="N2726" s="7">
        <v>-999</v>
      </c>
      <c r="O2726" s="2">
        <v>-999</v>
      </c>
      <c r="P2726" s="3">
        <v>-999</v>
      </c>
      <c r="Q2726" s="3">
        <v>-999</v>
      </c>
      <c r="R2726" s="3">
        <v>-999</v>
      </c>
      <c r="S2726" s="3">
        <v>-999</v>
      </c>
      <c r="T2726" s="3">
        <v>-999</v>
      </c>
      <c r="V2726">
        <v>48461</v>
      </c>
      <c r="W2726" s="2">
        <v>-999</v>
      </c>
      <c r="X2726" s="2">
        <v>1.0064392531961758E-2</v>
      </c>
      <c r="Y2726" s="2">
        <v>-999</v>
      </c>
      <c r="Z2726" s="2">
        <v>-999</v>
      </c>
      <c r="AA2726" s="2">
        <v>-999</v>
      </c>
      <c r="AB2726" s="2">
        <v>-999</v>
      </c>
      <c r="AC2726" s="2">
        <v>-999</v>
      </c>
      <c r="AD2726" s="2">
        <v>-999</v>
      </c>
      <c r="AE2726" s="2">
        <v>-999</v>
      </c>
      <c r="AF2726" s="2">
        <v>-999</v>
      </c>
      <c r="AG2726" s="2">
        <v>-999</v>
      </c>
      <c r="AH2726" s="2">
        <v>-999</v>
      </c>
      <c r="AI2726" s="2">
        <v>-999</v>
      </c>
      <c r="AJ2726" s="2">
        <v>-999</v>
      </c>
      <c r="AK2726" s="2">
        <v>-999</v>
      </c>
      <c r="AL2726" s="2">
        <v>-999</v>
      </c>
      <c r="AM2726" s="2">
        <v>-999</v>
      </c>
      <c r="AN2726" s="2">
        <v>-999</v>
      </c>
      <c r="AO2726" s="2">
        <v>-999</v>
      </c>
      <c r="AP2726" s="2">
        <v>-999</v>
      </c>
      <c r="AQ2726" s="2">
        <v>-999</v>
      </c>
      <c r="AR2726" s="2">
        <v>-999</v>
      </c>
      <c r="AS2726" s="2">
        <v>-999</v>
      </c>
      <c r="AT2726" s="2">
        <v>-999</v>
      </c>
      <c r="AU2726" s="2">
        <v>-999</v>
      </c>
      <c r="AV2726" s="2">
        <v>-999</v>
      </c>
      <c r="AW2726" s="2">
        <v>-999</v>
      </c>
      <c r="AX2726" s="2">
        <v>-999</v>
      </c>
      <c r="AY2726" s="2">
        <v>-999</v>
      </c>
      <c r="AZ2726" s="2">
        <v>-999</v>
      </c>
      <c r="BA2726" s="2">
        <v>-999</v>
      </c>
      <c r="BB2726" s="2">
        <v>-999</v>
      </c>
      <c r="BC2726" s="2">
        <v>-999</v>
      </c>
      <c r="BD2726" s="2">
        <v>-999</v>
      </c>
      <c r="BE2726" s="2">
        <v>-999</v>
      </c>
      <c r="BF2726" s="2">
        <v>-999</v>
      </c>
      <c r="BG2726" s="2">
        <v>-999</v>
      </c>
      <c r="BH2726" s="2">
        <v>-999</v>
      </c>
      <c r="BI2726">
        <v>0</v>
      </c>
      <c r="BJ2726">
        <v>0.37516331989068863</v>
      </c>
      <c r="BK2726">
        <v>0.37516331989068863</v>
      </c>
      <c r="BL2726">
        <v>-999</v>
      </c>
      <c r="BM2726">
        <v>9.7656612817628883</v>
      </c>
      <c r="BN2726">
        <f t="shared" si="270"/>
        <v>-999</v>
      </c>
      <c r="BO2726" t="s">
        <v>3748</v>
      </c>
      <c r="BP2726" t="s">
        <v>3748</v>
      </c>
      <c r="BQ2726">
        <v>6.4458280681714802E-2</v>
      </c>
      <c r="BR2726">
        <v>2.976190476190476E-2</v>
      </c>
      <c r="BS2726">
        <v>0.10344827586206896</v>
      </c>
      <c r="BT2726">
        <v>0.1111111111111111</v>
      </c>
      <c r="BU2726" t="s">
        <v>3748</v>
      </c>
      <c r="BY2726">
        <f t="shared" si="271"/>
        <v>-999</v>
      </c>
      <c r="CA2726">
        <f t="shared" si="272"/>
        <v>-999</v>
      </c>
    </row>
    <row r="2727" spans="1:82" x14ac:dyDescent="0.3">
      <c r="A2727">
        <v>0</v>
      </c>
      <c r="B2727" t="s">
        <v>1532</v>
      </c>
      <c r="C2727" t="s">
        <v>1680</v>
      </c>
      <c r="D2727">
        <v>48463</v>
      </c>
      <c r="E2727" s="2">
        <f t="shared" ref="E2727:E2736" si="275">BO2727</f>
        <v>0.38924674124703779</v>
      </c>
      <c r="F2727" s="2" t="s">
        <v>1935</v>
      </c>
      <c r="G2727" s="3">
        <v>7581</v>
      </c>
      <c r="H2727" s="1">
        <v>0.37397625496275511</v>
      </c>
      <c r="I2727" s="1">
        <f t="shared" si="273"/>
        <v>-7.9169353166246239</v>
      </c>
      <c r="J2727" s="1">
        <v>2.6436751437799999</v>
      </c>
      <c r="K2727" s="1">
        <v>7.0481554150100001</v>
      </c>
      <c r="L2727" s="2">
        <v>0.15246626735900004</v>
      </c>
      <c r="M2727" s="2">
        <v>3.0290180165590789E-4</v>
      </c>
      <c r="N2727" s="7">
        <v>0</v>
      </c>
      <c r="O2727" s="2">
        <v>1.1108331272285096E-2</v>
      </c>
      <c r="P2727" s="3">
        <v>-10377.742461445994</v>
      </c>
      <c r="Q2727" s="3">
        <v>-367.49893720428793</v>
      </c>
      <c r="R2727" s="3">
        <v>-27611.49664467969</v>
      </c>
      <c r="S2727" s="3">
        <v>-39.942410033239689</v>
      </c>
      <c r="T2727" s="3">
        <v>-8525.0220292001868</v>
      </c>
      <c r="V2727">
        <v>48463</v>
      </c>
      <c r="W2727" s="2">
        <v>0.37423709149144641</v>
      </c>
      <c r="X2727" s="2">
        <v>1.0032547501378468E-2</v>
      </c>
      <c r="Y2727" s="2">
        <v>0.29226202595482464</v>
      </c>
      <c r="Z2727" s="2">
        <v>0.75391102377994335</v>
      </c>
      <c r="AA2727" s="2">
        <v>2.0315148791532574E-2</v>
      </c>
      <c r="AB2727" s="2">
        <v>0.37634413320165355</v>
      </c>
      <c r="AC2727" s="2">
        <v>3.0290180165590789E-4</v>
      </c>
      <c r="AD2727" s="2">
        <v>0</v>
      </c>
      <c r="AE2727" s="2">
        <v>1.1108331272285096E-2</v>
      </c>
      <c r="AF2727">
        <v>105035.65408494277</v>
      </c>
      <c r="AG2727">
        <v>151.9552238488524</v>
      </c>
      <c r="AH2727">
        <v>28559.514126467391</v>
      </c>
      <c r="AI2727">
        <v>4027.4814161259105</v>
      </c>
      <c r="AJ2727">
        <v>1.1845614803657167</v>
      </c>
      <c r="AK2727">
        <v>77424.157440263079</v>
      </c>
      <c r="AL2727">
        <v>112.0128138156127</v>
      </c>
      <c r="AM2727">
        <v>21052.461754749424</v>
      </c>
      <c r="AN2727">
        <v>3009.5117586436859</v>
      </c>
      <c r="AO2727">
        <v>0.87391117657763817</v>
      </c>
      <c r="AP2727">
        <v>-27611.49664467969</v>
      </c>
      <c r="AQ2727">
        <v>-39.942410033239696</v>
      </c>
      <c r="AR2727">
        <v>-7507.0523717179676</v>
      </c>
      <c r="AS2727">
        <v>-1017.9696574822246</v>
      </c>
      <c r="AT2727">
        <v>-0.31065030378807856</v>
      </c>
      <c r="AU2727" s="3">
        <v>-1950392.9182041602</v>
      </c>
      <c r="AV2727" s="3">
        <v>-69067.750258173866</v>
      </c>
      <c r="AW2727">
        <v>43979.072549700002</v>
      </c>
      <c r="AX2727">
        <v>8265426.8949906183</v>
      </c>
      <c r="AY2727">
        <v>1557.3967538016</v>
      </c>
      <c r="AZ2727">
        <v>292697.14590947272</v>
      </c>
      <c r="BA2727">
        <v>33601.330088254006</v>
      </c>
      <c r="BB2727">
        <v>6315033.9767864579</v>
      </c>
      <c r="BC2727">
        <v>1189.8978165973122</v>
      </c>
      <c r="BD2727">
        <v>223629.39565129884</v>
      </c>
      <c r="BE2727">
        <v>-10377.742461445994</v>
      </c>
      <c r="BF2727">
        <v>-1950392.9182041602</v>
      </c>
      <c r="BG2727">
        <v>-367.49893720428793</v>
      </c>
      <c r="BH2727">
        <v>-69067.750258173866</v>
      </c>
      <c r="BI2727">
        <v>0.67029298926817782</v>
      </c>
      <c r="BJ2727">
        <v>1.0442692442309329</v>
      </c>
      <c r="BK2727">
        <v>0.37397625496275511</v>
      </c>
      <c r="BL2727">
        <v>21.13566949403744</v>
      </c>
      <c r="BM2727">
        <v>13.218734177412816</v>
      </c>
      <c r="BN2727">
        <f t="shared" si="270"/>
        <v>-7.9169353166246239</v>
      </c>
      <c r="BO2727">
        <v>0.38924674124703779</v>
      </c>
      <c r="BP2727">
        <v>3.1595154884537973E-3</v>
      </c>
      <c r="BQ2727">
        <v>0.14415456889503198</v>
      </c>
      <c r="BR2727">
        <v>7.1428571428571425E-2</v>
      </c>
      <c r="BS2727">
        <v>0</v>
      </c>
      <c r="BT2727">
        <v>0.16666666666666666</v>
      </c>
      <c r="BU2727">
        <v>0.22672363799926373</v>
      </c>
      <c r="BV2727">
        <v>0.75391102377994335</v>
      </c>
      <c r="BW2727">
        <v>2.1073805800344993E-2</v>
      </c>
      <c r="BX2727">
        <v>0.37634413320165355</v>
      </c>
      <c r="BY2727">
        <f t="shared" si="271"/>
        <v>0.10062200857617534</v>
      </c>
      <c r="BZ2727">
        <v>0</v>
      </c>
      <c r="CA2727">
        <f t="shared" si="272"/>
        <v>7.9026185812071711E-3</v>
      </c>
      <c r="CC2727">
        <v>0.10062200857617534</v>
      </c>
      <c r="CD2727">
        <v>7.9026185812071711E-3</v>
      </c>
    </row>
    <row r="2728" spans="1:82" x14ac:dyDescent="0.3">
      <c r="A2728">
        <v>0</v>
      </c>
      <c r="B2728" t="s">
        <v>1532</v>
      </c>
      <c r="C2728" t="s">
        <v>1681</v>
      </c>
      <c r="D2728">
        <v>48465</v>
      </c>
      <c r="E2728" s="2">
        <f t="shared" si="275"/>
        <v>0.3659414044880776</v>
      </c>
      <c r="F2728" s="2" t="s">
        <v>1934</v>
      </c>
      <c r="G2728" s="3">
        <v>18578</v>
      </c>
      <c r="H2728" s="1">
        <v>0.36885689441988811</v>
      </c>
      <c r="I2728" s="1">
        <f t="shared" si="273"/>
        <v>-9.1395345567264208</v>
      </c>
      <c r="J2728" s="1">
        <v>2.6207270672299998</v>
      </c>
      <c r="K2728" s="1">
        <v>24.561105380099999</v>
      </c>
      <c r="L2728" s="2">
        <v>0.11218359693000002</v>
      </c>
      <c r="M2728" s="2">
        <v>1.3412656530492866E-3</v>
      </c>
      <c r="N2728" s="7">
        <v>0</v>
      </c>
      <c r="O2728" s="2">
        <v>2.9834901710082446E-3</v>
      </c>
      <c r="P2728" s="3">
        <v>-3722.2159462699892</v>
      </c>
      <c r="Q2728" s="3">
        <v>-131.81194362655987</v>
      </c>
      <c r="R2728" s="3">
        <v>38477.795265871682</v>
      </c>
      <c r="S2728" s="3">
        <v>55.667276857597429</v>
      </c>
      <c r="T2728" s="3">
        <v>11267.535719410516</v>
      </c>
      <c r="V2728">
        <v>48465</v>
      </c>
      <c r="W2728" s="2">
        <v>0.35766586343716988</v>
      </c>
      <c r="X2728" s="2">
        <v>9.8952119696664054E-3</v>
      </c>
      <c r="Y2728" s="2">
        <v>0.29014647513136727</v>
      </c>
      <c r="Z2728" s="2">
        <v>0.74736679767625724</v>
      </c>
      <c r="AA2728" s="2">
        <v>7.0793346755469458E-2</v>
      </c>
      <c r="AB2728" s="2">
        <v>0.2769113409633972</v>
      </c>
      <c r="AC2728" s="2">
        <v>1.3412656530492866E-3</v>
      </c>
      <c r="AD2728" s="2">
        <v>0</v>
      </c>
      <c r="AE2728" s="2">
        <v>2.9834901710082446E-3</v>
      </c>
      <c r="AF2728">
        <v>497906.88846029283</v>
      </c>
      <c r="AG2728">
        <v>720.34458916629194</v>
      </c>
      <c r="AH2728">
        <v>135386.53656739314</v>
      </c>
      <c r="AI2728">
        <v>10443.926861020873</v>
      </c>
      <c r="AJ2728">
        <v>5.6204005565811004</v>
      </c>
      <c r="AK2728">
        <v>536384.68372616451</v>
      </c>
      <c r="AL2728">
        <v>776.0118660238893</v>
      </c>
      <c r="AM2728">
        <v>145849.02900120313</v>
      </c>
      <c r="AN2728">
        <v>11248.970146621354</v>
      </c>
      <c r="AO2728">
        <v>6.0546690674475006</v>
      </c>
      <c r="AP2728">
        <v>38477.795265871682</v>
      </c>
      <c r="AQ2728">
        <v>55.667276857597358</v>
      </c>
      <c r="AR2728">
        <v>10462.492433809995</v>
      </c>
      <c r="AS2728">
        <v>805.04328560048089</v>
      </c>
      <c r="AT2728">
        <v>0.43426851086640017</v>
      </c>
      <c r="AU2728" s="3">
        <v>-699553.26494198176</v>
      </c>
      <c r="AV2728" s="3">
        <v>-24772.73668517566</v>
      </c>
      <c r="AW2728">
        <v>103271.75873667</v>
      </c>
      <c r="AX2728">
        <v>19408894.336969759</v>
      </c>
      <c r="AY2728">
        <v>3657.0826188777601</v>
      </c>
      <c r="AZ2728">
        <v>687312.10739188618</v>
      </c>
      <c r="BA2728">
        <v>99549.54279040001</v>
      </c>
      <c r="BB2728">
        <v>18709341.072027776</v>
      </c>
      <c r="BC2728">
        <v>3525.2706752512004</v>
      </c>
      <c r="BD2728">
        <v>662539.37070671062</v>
      </c>
      <c r="BE2728">
        <v>-3722.2159462699892</v>
      </c>
      <c r="BF2728">
        <v>-699553.26494198176</v>
      </c>
      <c r="BG2728">
        <v>-131.81194362655987</v>
      </c>
      <c r="BH2728">
        <v>-24772.73668517566</v>
      </c>
      <c r="BI2728">
        <v>0.60309335778929363</v>
      </c>
      <c r="BJ2728">
        <v>0.97195025220918174</v>
      </c>
      <c r="BK2728">
        <v>0.36885689441988811</v>
      </c>
      <c r="BL2728">
        <v>26.607065263152425</v>
      </c>
      <c r="BM2728">
        <v>17.467530706426004</v>
      </c>
      <c r="BN2728">
        <f t="shared" si="270"/>
        <v>-9.1395345567264208</v>
      </c>
      <c r="BO2728">
        <v>0.3659414044880776</v>
      </c>
      <c r="BP2728">
        <v>2.6725566655558305E-3</v>
      </c>
      <c r="BQ2728">
        <v>8.4891102545059022E-2</v>
      </c>
      <c r="BR2728">
        <v>0.125</v>
      </c>
      <c r="BS2728">
        <v>0</v>
      </c>
      <c r="BT2728">
        <v>0.1111111111111111</v>
      </c>
      <c r="BU2728">
        <v>0.26173619480883425</v>
      </c>
      <c r="BV2728">
        <v>0.74736679767625724</v>
      </c>
      <c r="BW2728">
        <v>7.3437081696545087E-2</v>
      </c>
      <c r="BX2728">
        <v>0.2769113409633972</v>
      </c>
      <c r="BY2728">
        <f t="shared" si="271"/>
        <v>7.0260820875641422E-2</v>
      </c>
      <c r="BZ2728">
        <v>0</v>
      </c>
      <c r="CA2728">
        <f t="shared" si="272"/>
        <v>2.8941914367227239E-3</v>
      </c>
      <c r="CC2728">
        <v>7.0260820875641422E-2</v>
      </c>
      <c r="CD2728">
        <v>2.8941914367227239E-3</v>
      </c>
    </row>
    <row r="2729" spans="1:82" x14ac:dyDescent="0.3">
      <c r="A2729">
        <v>0</v>
      </c>
      <c r="B2729" t="s">
        <v>1532</v>
      </c>
      <c r="C2729" t="s">
        <v>1682</v>
      </c>
      <c r="D2729">
        <v>48467</v>
      </c>
      <c r="E2729" s="2">
        <f t="shared" si="275"/>
        <v>0.5389258280697945</v>
      </c>
      <c r="F2729" s="2" t="s">
        <v>1938</v>
      </c>
      <c r="G2729" s="3">
        <v>7194</v>
      </c>
      <c r="H2729" s="1">
        <v>2.7071822194207469</v>
      </c>
      <c r="I2729" s="1">
        <f t="shared" si="273"/>
        <v>-11.925645338295912</v>
      </c>
      <c r="J2729" s="1">
        <v>2.6108170769000001</v>
      </c>
      <c r="K2729" s="1">
        <v>70.026394449799994</v>
      </c>
      <c r="L2729" s="2">
        <v>0.20687472880699997</v>
      </c>
      <c r="M2729" s="2">
        <v>2.472909127080398E-3</v>
      </c>
      <c r="N2729" s="7">
        <v>0</v>
      </c>
      <c r="O2729" s="2">
        <v>2.2554928411333094E-2</v>
      </c>
      <c r="P2729" s="3">
        <v>71529.52176542001</v>
      </c>
      <c r="Q2729" s="3">
        <v>2533.0194235577605</v>
      </c>
      <c r="R2729" s="3">
        <v>540017.37837493327</v>
      </c>
      <c r="S2729" s="3">
        <v>781.23776139349457</v>
      </c>
      <c r="T2729" s="3">
        <v>166554.55368807705</v>
      </c>
      <c r="V2729">
        <v>48467</v>
      </c>
      <c r="W2729" s="2">
        <v>0.48082233577956768</v>
      </c>
      <c r="X2729" s="2">
        <v>7.2624755852295303E-2</v>
      </c>
      <c r="Y2729" s="2">
        <v>0.32663424630587051</v>
      </c>
      <c r="Z2729" s="2">
        <v>0.74454071256783627</v>
      </c>
      <c r="AA2729" s="2">
        <v>0.20183956493817173</v>
      </c>
      <c r="AB2729" s="2">
        <v>0.51064469434983994</v>
      </c>
      <c r="AC2729" s="2">
        <v>2.472909127080398E-3</v>
      </c>
      <c r="AD2729" s="2">
        <v>0</v>
      </c>
      <c r="AE2729" s="2">
        <v>2.2554928411333094E-2</v>
      </c>
      <c r="AF2729">
        <v>645557.96963648591</v>
      </c>
      <c r="AG2729">
        <v>933.90526265462006</v>
      </c>
      <c r="AH2729">
        <v>175524.60432750228</v>
      </c>
      <c r="AI2729">
        <v>23368.400663105953</v>
      </c>
      <c r="AJ2729">
        <v>7.2747207142595025</v>
      </c>
      <c r="AK2729">
        <v>1185575.3480114192</v>
      </c>
      <c r="AL2729">
        <v>1715.1430240481147</v>
      </c>
      <c r="AM2729">
        <v>322355.82419290458</v>
      </c>
      <c r="AN2729">
        <v>43091.734485780689</v>
      </c>
      <c r="AO2729">
        <v>13.363448142450968</v>
      </c>
      <c r="AP2729">
        <v>540017.37837493327</v>
      </c>
      <c r="AQ2729">
        <v>781.23776139349468</v>
      </c>
      <c r="AR2729">
        <v>146831.21986540229</v>
      </c>
      <c r="AS2729">
        <v>19723.333822674736</v>
      </c>
      <c r="AT2729">
        <v>6.0887274281914658</v>
      </c>
      <c r="AU2729" s="3">
        <v>13443258.320593037</v>
      </c>
      <c r="AV2729" s="3">
        <v>476055.67046344554</v>
      </c>
      <c r="AW2729">
        <v>86080.940329830002</v>
      </c>
      <c r="AX2729">
        <v>16178051.92558825</v>
      </c>
      <c r="AY2729">
        <v>3048.3175124342397</v>
      </c>
      <c r="AZ2729">
        <v>572900.79328689096</v>
      </c>
      <c r="BA2729">
        <v>157610.46209525003</v>
      </c>
      <c r="BB2729">
        <v>29621310.246181291</v>
      </c>
      <c r="BC2729">
        <v>5581.3369359919998</v>
      </c>
      <c r="BD2729">
        <v>1048956.4637503363</v>
      </c>
      <c r="BE2729">
        <v>71529.52176542001</v>
      </c>
      <c r="BF2729">
        <v>13443258.320593037</v>
      </c>
      <c r="BG2729">
        <v>2533.0194235577605</v>
      </c>
      <c r="BH2729">
        <v>476055.67046344554</v>
      </c>
      <c r="BI2729">
        <v>1.4771621992010227</v>
      </c>
      <c r="BJ2729">
        <v>4.1843444186217695</v>
      </c>
      <c r="BK2729">
        <v>2.7071822194207469</v>
      </c>
      <c r="BL2729">
        <v>34.038437046152112</v>
      </c>
      <c r="BM2729">
        <v>22.1127917078562</v>
      </c>
      <c r="BN2729">
        <f t="shared" si="270"/>
        <v>-11.925645338295912</v>
      </c>
      <c r="BO2729">
        <v>0.5389258280697945</v>
      </c>
      <c r="BP2729">
        <v>9.6402436261584078E-3</v>
      </c>
      <c r="BQ2729">
        <v>0.20084596940720367</v>
      </c>
      <c r="BR2729">
        <v>0.19732142857142856</v>
      </c>
      <c r="BS2729">
        <v>0.10344827586206896</v>
      </c>
      <c r="BT2729">
        <v>0.22222222222222221</v>
      </c>
      <c r="BU2729">
        <v>0.34152428792865047</v>
      </c>
      <c r="BV2729">
        <v>0.74454071256783627</v>
      </c>
      <c r="BW2729">
        <v>0.20937714205204538</v>
      </c>
      <c r="BX2729">
        <v>0.51064469434983994</v>
      </c>
      <c r="BY2729">
        <f t="shared" si="271"/>
        <v>6.7766590471592905E-2</v>
      </c>
      <c r="BZ2729">
        <v>0</v>
      </c>
      <c r="CA2729">
        <f t="shared" si="272"/>
        <v>1.1128621696114277E-2</v>
      </c>
      <c r="CC2729">
        <v>6.7766590471592905E-2</v>
      </c>
      <c r="CD2729">
        <v>1.1128621696114277E-2</v>
      </c>
    </row>
    <row r="2730" spans="1:82" x14ac:dyDescent="0.3">
      <c r="A2730">
        <v>0</v>
      </c>
      <c r="B2730" t="s">
        <v>1532</v>
      </c>
      <c r="C2730" t="s">
        <v>1683</v>
      </c>
      <c r="D2730">
        <v>48469</v>
      </c>
      <c r="E2730" s="2">
        <f t="shared" si="275"/>
        <v>0.46020172880449084</v>
      </c>
      <c r="F2730" s="2" t="s">
        <v>1936</v>
      </c>
      <c r="G2730" s="3">
        <v>23427</v>
      </c>
      <c r="H2730" s="1">
        <v>9.457788533269035</v>
      </c>
      <c r="I2730" s="1">
        <f t="shared" si="273"/>
        <v>-4.8011210292806616</v>
      </c>
      <c r="J2730" s="1">
        <v>2.2202057640800001</v>
      </c>
      <c r="K2730" s="1">
        <v>-50.444691337999998</v>
      </c>
      <c r="L2730" s="2">
        <v>0.16658956615800002</v>
      </c>
      <c r="M2730" s="2">
        <v>-6.9875220009450786E-3</v>
      </c>
      <c r="N2730" s="7">
        <v>1.93085356675E-3</v>
      </c>
      <c r="O2730" s="2">
        <v>8.2500646102245789E-3</v>
      </c>
      <c r="P2730" s="3">
        <v>367868.94690548</v>
      </c>
      <c r="Q2730" s="3">
        <v>13027.057427997441</v>
      </c>
      <c r="R2730" s="3">
        <v>2661073.7540320242</v>
      </c>
      <c r="S2730" s="3">
        <v>3849.0921532179195</v>
      </c>
      <c r="T2730" s="3">
        <v>865619.42087319645</v>
      </c>
      <c r="V2730">
        <v>48469</v>
      </c>
      <c r="W2730" s="2">
        <v>0.40618611157310708</v>
      </c>
      <c r="X2730" s="2">
        <v>0.25372122282860982</v>
      </c>
      <c r="Y2730" s="2">
        <v>0.14055178717334954</v>
      </c>
      <c r="Z2730" s="2">
        <v>0.63314798890395618</v>
      </c>
      <c r="AA2730" s="2">
        <v>0.14539852627142308</v>
      </c>
      <c r="AB2730" s="2">
        <v>0.41120575037460028</v>
      </c>
      <c r="AC2730" s="2">
        <v>-6.9875220009450786E-3</v>
      </c>
      <c r="AD2730" s="2">
        <v>3.9951092886571548E-3</v>
      </c>
      <c r="AE2730" s="2">
        <v>8.2500646102245789E-3</v>
      </c>
      <c r="AF2730">
        <v>1794327.8720843906</v>
      </c>
      <c r="AG2730">
        <v>2595.3037376082475</v>
      </c>
      <c r="AH2730">
        <v>487779.30682016583</v>
      </c>
      <c r="AI2730">
        <v>94180.179758720769</v>
      </c>
      <c r="AJ2730">
        <v>20.106535776034441</v>
      </c>
      <c r="AK2730">
        <v>4455401.6261164146</v>
      </c>
      <c r="AL2730">
        <v>6444.3958908261666</v>
      </c>
      <c r="AM2730">
        <v>1211204.2667494533</v>
      </c>
      <c r="AN2730">
        <v>236374.64070262943</v>
      </c>
      <c r="AO2730">
        <v>49.956613722557414</v>
      </c>
      <c r="AP2730">
        <v>2661073.7540320242</v>
      </c>
      <c r="AQ2730">
        <v>3849.0921532179191</v>
      </c>
      <c r="AR2730">
        <v>723424.95992928743</v>
      </c>
      <c r="AS2730">
        <v>142194.46094390866</v>
      </c>
      <c r="AT2730">
        <v>29.850077946522973</v>
      </c>
      <c r="AU2730" s="3">
        <v>69137289.881415904</v>
      </c>
      <c r="AV2730" s="3">
        <v>2448305.173017839</v>
      </c>
      <c r="AW2730">
        <v>167601.56719502003</v>
      </c>
      <c r="AX2730">
        <v>31499038.538632065</v>
      </c>
      <c r="AY2730">
        <v>5935.1441844665596</v>
      </c>
      <c r="AZ2730">
        <v>1115450.9980286453</v>
      </c>
      <c r="BA2730">
        <v>535470.51410050003</v>
      </c>
      <c r="BB2730">
        <v>100636328.42004797</v>
      </c>
      <c r="BC2730">
        <v>18962.201612463999</v>
      </c>
      <c r="BD2730">
        <v>3563756.1710464838</v>
      </c>
      <c r="BE2730">
        <v>367868.94690548</v>
      </c>
      <c r="BF2730">
        <v>69137289.881415904</v>
      </c>
      <c r="BG2730">
        <v>13027.057427997441</v>
      </c>
      <c r="BH2730">
        <v>2448305.173017839</v>
      </c>
      <c r="BI2730">
        <v>3.2711188328105676</v>
      </c>
      <c r="BJ2730">
        <v>12.728907366079603</v>
      </c>
      <c r="BK2730">
        <v>9.457788533269035</v>
      </c>
      <c r="BL2730">
        <v>28.942381679521908</v>
      </c>
      <c r="BM2730">
        <v>24.141260650241247</v>
      </c>
      <c r="BN2730">
        <f t="shared" si="270"/>
        <v>-4.8011210292806616</v>
      </c>
      <c r="BO2730">
        <v>0.46020172880449084</v>
      </c>
      <c r="BP2730">
        <v>1.8229526719012394E-2</v>
      </c>
      <c r="BQ2730">
        <v>0.48302907098796005</v>
      </c>
      <c r="BR2730">
        <v>7.1428571428571425E-2</v>
      </c>
      <c r="BS2730">
        <v>0.10344827586206896</v>
      </c>
      <c r="BT2730">
        <v>0.1111111111111111</v>
      </c>
      <c r="BU2730">
        <v>0.13749356066450391</v>
      </c>
      <c r="BV2730">
        <v>0.63314798890395618</v>
      </c>
      <c r="BW2730">
        <v>0.15082834675458826</v>
      </c>
      <c r="BX2730">
        <v>0.41120575037460028</v>
      </c>
      <c r="BY2730">
        <f t="shared" si="271"/>
        <v>0.10886007394198691</v>
      </c>
      <c r="BZ2730">
        <v>3.9951092886571548E-3</v>
      </c>
      <c r="CA2730">
        <f t="shared" si="272"/>
        <v>5.0709184682262111E-3</v>
      </c>
      <c r="CC2730">
        <v>0.10886007394198691</v>
      </c>
      <c r="CD2730">
        <v>5.0709184682262111E-3</v>
      </c>
    </row>
    <row r="2731" spans="1:82" x14ac:dyDescent="0.3">
      <c r="A2731">
        <v>0</v>
      </c>
      <c r="B2731" t="s">
        <v>1532</v>
      </c>
      <c r="C2731" t="s">
        <v>68</v>
      </c>
      <c r="D2731">
        <v>48471</v>
      </c>
      <c r="E2731" s="2">
        <f t="shared" si="275"/>
        <v>0.53073138266061559</v>
      </c>
      <c r="F2731" s="2" t="s">
        <v>1937</v>
      </c>
      <c r="G2731" s="3">
        <v>26848</v>
      </c>
      <c r="H2731" s="1">
        <v>4.95134033587017</v>
      </c>
      <c r="I2731" s="1">
        <f t="shared" si="273"/>
        <v>-12.805325260901625</v>
      </c>
      <c r="J2731" s="1">
        <v>2.7283704206800001</v>
      </c>
      <c r="K2731" s="1">
        <v>-34.883380763799998</v>
      </c>
      <c r="L2731" s="2">
        <v>0.20234280737100008</v>
      </c>
      <c r="M2731" s="2">
        <v>-9.0947972123989803E-4</v>
      </c>
      <c r="N2731" s="7">
        <v>0</v>
      </c>
      <c r="O2731" s="2">
        <v>5.1028406944362295E-2</v>
      </c>
      <c r="P2731" s="3">
        <v>275672.54491086002</v>
      </c>
      <c r="Q2731" s="3">
        <v>9762.1778192620786</v>
      </c>
      <c r="R2731" s="3">
        <v>1585690.5424826671</v>
      </c>
      <c r="S2731" s="3">
        <v>2293.5803607957628</v>
      </c>
      <c r="T2731" s="3">
        <v>516574.89657403948</v>
      </c>
      <c r="V2731">
        <v>48471</v>
      </c>
      <c r="W2731" s="2">
        <v>0.47061889148059588</v>
      </c>
      <c r="X2731" s="2">
        <v>0.1328281046080208</v>
      </c>
      <c r="Y2731" s="2">
        <v>0.2803739555089646</v>
      </c>
      <c r="Z2731" s="2">
        <v>0.77806403027441995</v>
      </c>
      <c r="AA2731" s="2">
        <v>0.10054560787054902</v>
      </c>
      <c r="AB2731" s="2">
        <v>0.49945820651805334</v>
      </c>
      <c r="AC2731" s="2">
        <v>-9.0947972123989803E-4</v>
      </c>
      <c r="AD2731" s="2">
        <v>0</v>
      </c>
      <c r="AE2731" s="2">
        <v>5.1028406944362295E-2</v>
      </c>
      <c r="AF2731">
        <v>971788.55713852926</v>
      </c>
      <c r="AG2731">
        <v>1405.5724678905126</v>
      </c>
      <c r="AH2731">
        <v>264172.99606903829</v>
      </c>
      <c r="AI2731">
        <v>51502.08393395305</v>
      </c>
      <c r="AJ2731">
        <v>10.885749748476655</v>
      </c>
      <c r="AK2731">
        <v>2557479.0996211963</v>
      </c>
      <c r="AL2731">
        <v>3699.1528286862754</v>
      </c>
      <c r="AM2731">
        <v>695244.3278416805</v>
      </c>
      <c r="AN2731">
        <v>137005.64873535046</v>
      </c>
      <c r="AO2731">
        <v>28.665668376621063</v>
      </c>
      <c r="AP2731">
        <v>1585690.5424826671</v>
      </c>
      <c r="AQ2731">
        <v>2293.5803607957628</v>
      </c>
      <c r="AR2731">
        <v>431071.33177264221</v>
      </c>
      <c r="AS2731">
        <v>85503.564801397413</v>
      </c>
      <c r="AT2731">
        <v>17.779918628144408</v>
      </c>
      <c r="AU2731" s="3">
        <v>51809898.090547033</v>
      </c>
      <c r="AV2731" s="3">
        <v>1834703.6993521149</v>
      </c>
      <c r="AW2731">
        <v>170971.21605853998</v>
      </c>
      <c r="AX2731">
        <v>32132330.346042003</v>
      </c>
      <c r="AY2731">
        <v>6054.4709437011197</v>
      </c>
      <c r="AZ2731">
        <v>1137877.2691591885</v>
      </c>
      <c r="BA2731">
        <v>446643.7609694</v>
      </c>
      <c r="BB2731">
        <v>83942228.436589032</v>
      </c>
      <c r="BC2731">
        <v>15816.648762963199</v>
      </c>
      <c r="BD2731">
        <v>2972580.9685113034</v>
      </c>
      <c r="BE2731">
        <v>275672.54491086002</v>
      </c>
      <c r="BF2731">
        <v>51809898.090547033</v>
      </c>
      <c r="BG2731">
        <v>9762.1778192620786</v>
      </c>
      <c r="BH2731">
        <v>1834703.6993521149</v>
      </c>
      <c r="BI2731">
        <v>2.1547082052162514</v>
      </c>
      <c r="BJ2731">
        <v>7.1060485410864214</v>
      </c>
      <c r="BK2731">
        <v>4.95134033587017</v>
      </c>
      <c r="BL2731">
        <v>49.706735271370306</v>
      </c>
      <c r="BM2731">
        <v>36.90141001046868</v>
      </c>
      <c r="BN2731">
        <f t="shared" si="270"/>
        <v>-12.805325260901625</v>
      </c>
      <c r="BO2731">
        <v>0.53073138266061559</v>
      </c>
      <c r="BP2731">
        <v>1.3848223381439496E-2</v>
      </c>
      <c r="BQ2731">
        <v>0.37477817077558473</v>
      </c>
      <c r="BR2731">
        <v>5.9523809523809521E-2</v>
      </c>
      <c r="BS2731">
        <v>0.10344827586206896</v>
      </c>
      <c r="BT2731">
        <v>0.22222222222222221</v>
      </c>
      <c r="BU2731">
        <v>0.366716388703968</v>
      </c>
      <c r="BV2731">
        <v>0.77806403027441995</v>
      </c>
      <c r="BW2731">
        <v>0.10430042310222927</v>
      </c>
      <c r="BX2731">
        <v>0.49945820651805334</v>
      </c>
      <c r="BY2731">
        <f t="shared" si="271"/>
        <v>3.4232116086484334E-2</v>
      </c>
      <c r="BZ2731">
        <v>0</v>
      </c>
      <c r="CA2731">
        <f t="shared" si="272"/>
        <v>2.5564085994900631E-2</v>
      </c>
      <c r="CC2731">
        <v>3.4232116086484334E-2</v>
      </c>
      <c r="CD2731">
        <v>2.5564085994900631E-2</v>
      </c>
    </row>
    <row r="2732" spans="1:82" x14ac:dyDescent="0.3">
      <c r="A2732">
        <v>0</v>
      </c>
      <c r="B2732" t="s">
        <v>1532</v>
      </c>
      <c r="C2732" t="s">
        <v>1684</v>
      </c>
      <c r="D2732">
        <v>48473</v>
      </c>
      <c r="E2732" s="2">
        <f t="shared" si="275"/>
        <v>0.49271381686049193</v>
      </c>
      <c r="F2732" s="2" t="s">
        <v>1937</v>
      </c>
      <c r="G2732" s="3">
        <v>11040</v>
      </c>
      <c r="H2732" s="1">
        <v>4.9811872967520099</v>
      </c>
      <c r="I2732" s="1">
        <f t="shared" si="273"/>
        <v>-5.0943566016115014</v>
      </c>
      <c r="J2732" s="1">
        <v>2.4711905499800002</v>
      </c>
      <c r="K2732" s="1">
        <v>-50.263632035199997</v>
      </c>
      <c r="L2732" s="2">
        <v>0.18371791387899994</v>
      </c>
      <c r="M2732" s="2">
        <v>-1.233505854583996E-3</v>
      </c>
      <c r="N2732" s="7">
        <v>0</v>
      </c>
      <c r="O2732" s="2">
        <v>2.1047102805387855E-2</v>
      </c>
      <c r="P2732" s="3">
        <v>131740.83171256102</v>
      </c>
      <c r="Q2732" s="3">
        <v>4665.2357986950074</v>
      </c>
      <c r="R2732" s="3">
        <v>493990.84131373989</v>
      </c>
      <c r="S2732" s="3">
        <v>714.5994712356603</v>
      </c>
      <c r="T2732" s="3">
        <v>155162.60840817745</v>
      </c>
      <c r="V2732">
        <v>48473</v>
      </c>
      <c r="W2732" s="2">
        <v>0.4056279229380983</v>
      </c>
      <c r="X2732" s="2">
        <v>0.13362879996994603</v>
      </c>
      <c r="Y2732" s="2">
        <v>0.13057222913490446</v>
      </c>
      <c r="Z2732" s="2">
        <v>0.70472266680500373</v>
      </c>
      <c r="AA2732" s="2">
        <v>0.14487665260946611</v>
      </c>
      <c r="AB2732" s="2">
        <v>0.45348495932944399</v>
      </c>
      <c r="AC2732" s="2">
        <v>-1.233505854583996E-3</v>
      </c>
      <c r="AD2732" s="2">
        <v>0</v>
      </c>
      <c r="AE2732" s="2">
        <v>2.1047102805387855E-2</v>
      </c>
      <c r="AF2732">
        <v>404522.80721971986</v>
      </c>
      <c r="AG2732">
        <v>585.15664173829134</v>
      </c>
      <c r="AH2732">
        <v>109978.38016114481</v>
      </c>
      <c r="AI2732">
        <v>16789.788032558721</v>
      </c>
      <c r="AJ2732">
        <v>4.5463987347977479</v>
      </c>
      <c r="AK2732">
        <v>898513.64853345975</v>
      </c>
      <c r="AL2732">
        <v>1299.7561129739518</v>
      </c>
      <c r="AM2732">
        <v>244285.13959062722</v>
      </c>
      <c r="AN2732">
        <v>37645.637011253755</v>
      </c>
      <c r="AO2732">
        <v>10.103968809368562</v>
      </c>
      <c r="AP2732">
        <v>493990.84131373989</v>
      </c>
      <c r="AQ2732">
        <v>714.59947123566042</v>
      </c>
      <c r="AR2732">
        <v>134306.75942948239</v>
      </c>
      <c r="AS2732">
        <v>20855.848978695034</v>
      </c>
      <c r="AT2732">
        <v>5.5575700745708136</v>
      </c>
      <c r="AU2732" s="3">
        <v>24759371.912058719</v>
      </c>
      <c r="AV2732" s="3">
        <v>876784.41600673972</v>
      </c>
      <c r="AW2732">
        <v>75599.464286258997</v>
      </c>
      <c r="AX2732">
        <v>14208163.317959515</v>
      </c>
      <c r="AY2732">
        <v>2677.1451384179518</v>
      </c>
      <c r="AZ2732">
        <v>503142.65731426986</v>
      </c>
      <c r="BA2732">
        <v>207340.29599882002</v>
      </c>
      <c r="BB2732">
        <v>38967535.230018236</v>
      </c>
      <c r="BC2732">
        <v>7342.3809371129591</v>
      </c>
      <c r="BD2732">
        <v>1379927.0733210095</v>
      </c>
      <c r="BE2732">
        <v>131740.83171256102</v>
      </c>
      <c r="BF2732">
        <v>24759371.912058719</v>
      </c>
      <c r="BG2732">
        <v>4665.2357986950074</v>
      </c>
      <c r="BH2732">
        <v>876784.41600673972</v>
      </c>
      <c r="BI2732">
        <v>2.2467250358851913</v>
      </c>
      <c r="BJ2732">
        <v>7.2279123326372012</v>
      </c>
      <c r="BK2732">
        <v>4.9811872967520099</v>
      </c>
      <c r="BL2732">
        <v>32.626044142650017</v>
      </c>
      <c r="BM2732">
        <v>27.531687541038515</v>
      </c>
      <c r="BN2732">
        <f t="shared" si="270"/>
        <v>-5.0943566016115014</v>
      </c>
      <c r="BO2732">
        <v>0.49271381686049193</v>
      </c>
      <c r="BP2732">
        <v>1.3405267730997041E-2</v>
      </c>
      <c r="BQ2732">
        <v>0.4340846546815893</v>
      </c>
      <c r="BR2732">
        <v>0.10714285714285714</v>
      </c>
      <c r="BS2732">
        <v>0.10344827586206896</v>
      </c>
      <c r="BT2732">
        <v>0.22222222222222221</v>
      </c>
      <c r="BU2732">
        <v>0.14589118336707127</v>
      </c>
      <c r="BV2732">
        <v>0.70472266680500373</v>
      </c>
      <c r="BW2732">
        <v>0.15028698403471588</v>
      </c>
      <c r="BX2732">
        <v>0.45348495932944399</v>
      </c>
      <c r="BY2732">
        <f t="shared" si="271"/>
        <v>4.7431562742374693E-2</v>
      </c>
      <c r="BZ2732">
        <v>0</v>
      </c>
      <c r="CA2732">
        <f t="shared" si="272"/>
        <v>1.1638723177399375E-2</v>
      </c>
      <c r="CC2732">
        <v>4.7431562742374693E-2</v>
      </c>
      <c r="CD2732">
        <v>1.1638723177399375E-2</v>
      </c>
    </row>
    <row r="2733" spans="1:82" x14ac:dyDescent="0.3">
      <c r="A2733">
        <v>0</v>
      </c>
      <c r="B2733" t="s">
        <v>1532</v>
      </c>
      <c r="C2733" t="s">
        <v>1304</v>
      </c>
      <c r="D2733">
        <v>48475</v>
      </c>
      <c r="E2733" s="2">
        <f t="shared" si="275"/>
        <v>0.34733495106218548</v>
      </c>
      <c r="F2733" s="2" t="s">
        <v>1934</v>
      </c>
      <c r="G2733" s="3">
        <v>953</v>
      </c>
      <c r="H2733" s="1">
        <v>0.56865748638370595</v>
      </c>
      <c r="I2733" s="1">
        <f t="shared" si="273"/>
        <v>-6.7537904792524976</v>
      </c>
      <c r="J2733" s="1">
        <v>2.4971107625500002</v>
      </c>
      <c r="K2733" s="1">
        <v>21.4141255738</v>
      </c>
      <c r="L2733" s="2">
        <v>9.0260075884000007E-2</v>
      </c>
      <c r="M2733" s="2">
        <v>8.5807368572885163E-4</v>
      </c>
      <c r="N2733" s="7">
        <v>0</v>
      </c>
      <c r="O2733" s="2">
        <v>8.0174761267985204E-3</v>
      </c>
      <c r="P2733" s="3">
        <v>-8065.8353447920008</v>
      </c>
      <c r="Q2733" s="3">
        <v>-285.62916529177602</v>
      </c>
      <c r="R2733" s="3">
        <v>-64231.673805553713</v>
      </c>
      <c r="S2733" s="3">
        <v>-92.932426061816273</v>
      </c>
      <c r="T2733" s="3">
        <v>-16419.504372084572</v>
      </c>
      <c r="V2733">
        <v>48475</v>
      </c>
      <c r="W2733" s="2">
        <v>0.33276440444779176</v>
      </c>
      <c r="X2733" s="2">
        <v>1.5255201816829754E-2</v>
      </c>
      <c r="Y2733" s="2">
        <v>0.28124232094802004</v>
      </c>
      <c r="Z2733" s="2">
        <v>0.71211447288269802</v>
      </c>
      <c r="AA2733" s="2">
        <v>6.1722695039591803E-2</v>
      </c>
      <c r="AB2733" s="2">
        <v>0.22279583943178552</v>
      </c>
      <c r="AC2733" s="2">
        <v>8.5807368572885163E-4</v>
      </c>
      <c r="AD2733" s="2">
        <v>0</v>
      </c>
      <c r="AE2733" s="2">
        <v>8.0174761267985204E-3</v>
      </c>
      <c r="AF2733">
        <v>151745.36555038588</v>
      </c>
      <c r="AG2733">
        <v>219.54977114717934</v>
      </c>
      <c r="AH2733">
        <v>41263.700132990882</v>
      </c>
      <c r="AI2733">
        <v>-2471.7668719313274</v>
      </c>
      <c r="AJ2733">
        <v>1.7159135298365189</v>
      </c>
      <c r="AK2733">
        <v>87513.691744832162</v>
      </c>
      <c r="AL2733">
        <v>126.61734508536307</v>
      </c>
      <c r="AM2733">
        <v>23797.33821601377</v>
      </c>
      <c r="AN2733">
        <v>-1424.9093270387846</v>
      </c>
      <c r="AO2733">
        <v>0.98956734465009089</v>
      </c>
      <c r="AP2733">
        <v>-64231.673805553713</v>
      </c>
      <c r="AQ2733">
        <v>-92.932426061816273</v>
      </c>
      <c r="AR2733">
        <v>-17466.361916977112</v>
      </c>
      <c r="AS2733">
        <v>1046.8575448925428</v>
      </c>
      <c r="AT2733">
        <v>-0.72634618518642802</v>
      </c>
      <c r="AU2733" s="3">
        <v>-1515893.0947002086</v>
      </c>
      <c r="AV2733" s="3">
        <v>-53681.145324936384</v>
      </c>
      <c r="AW2733">
        <v>19276.525989103</v>
      </c>
      <c r="AX2733">
        <v>3622830.2943920176</v>
      </c>
      <c r="AY2733">
        <v>682.62464985078407</v>
      </c>
      <c r="AZ2733">
        <v>128292.47669295636</v>
      </c>
      <c r="BA2733">
        <v>11210.690644310998</v>
      </c>
      <c r="BB2733">
        <v>2106937.1996918088</v>
      </c>
      <c r="BC2733">
        <v>396.99548455900805</v>
      </c>
      <c r="BD2733">
        <v>74611.331368019964</v>
      </c>
      <c r="BE2733">
        <v>-8065.8353447920008</v>
      </c>
      <c r="BF2733">
        <v>-1515893.0947002086</v>
      </c>
      <c r="BG2733">
        <v>-285.62916529177602</v>
      </c>
      <c r="BH2733">
        <v>-53681.145324936384</v>
      </c>
      <c r="BI2733">
        <v>0.74807586854585018</v>
      </c>
      <c r="BJ2733">
        <v>1.3167333549295561</v>
      </c>
      <c r="BK2733">
        <v>0.56865748638370595</v>
      </c>
      <c r="BL2733">
        <v>15.478618728791908</v>
      </c>
      <c r="BM2733">
        <v>8.7248282495394101</v>
      </c>
      <c r="BN2733">
        <f t="shared" si="270"/>
        <v>-6.7537904792524976</v>
      </c>
      <c r="BO2733">
        <v>0.34733495106218548</v>
      </c>
      <c r="BP2733">
        <v>3.1464798781174917E-3</v>
      </c>
      <c r="BQ2733">
        <v>4.4871319316835918E-2</v>
      </c>
      <c r="BR2733">
        <v>4.7619047619047616E-2</v>
      </c>
      <c r="BS2733">
        <v>0.10344827586206896</v>
      </c>
      <c r="BT2733">
        <v>0.1111111111111111</v>
      </c>
      <c r="BU2733">
        <v>0.19341372469287285</v>
      </c>
      <c r="BV2733">
        <v>0.71211447288269802</v>
      </c>
      <c r="BW2733">
        <v>6.4027691949784027E-2</v>
      </c>
      <c r="BX2733">
        <v>0.22279583943178552</v>
      </c>
      <c r="BY2733">
        <f t="shared" si="271"/>
        <v>0.15252428408456783</v>
      </c>
      <c r="BZ2733">
        <v>0</v>
      </c>
      <c r="CA2733">
        <f t="shared" si="272"/>
        <v>9.6951161439787232E-3</v>
      </c>
      <c r="CC2733">
        <v>0.15252428408456783</v>
      </c>
      <c r="CD2733">
        <v>9.6951161439787232E-3</v>
      </c>
    </row>
    <row r="2734" spans="1:82" x14ac:dyDescent="0.3">
      <c r="A2734">
        <v>0</v>
      </c>
      <c r="B2734" t="s">
        <v>1532</v>
      </c>
      <c r="C2734" t="s">
        <v>69</v>
      </c>
      <c r="D2734">
        <v>48477</v>
      </c>
      <c r="E2734" s="2">
        <f t="shared" si="275"/>
        <v>0.52738172263197247</v>
      </c>
      <c r="F2734" s="2" t="s">
        <v>1937</v>
      </c>
      <c r="G2734" s="3">
        <v>8065</v>
      </c>
      <c r="H2734" s="1">
        <v>1.8752011232115651</v>
      </c>
      <c r="I2734" s="1">
        <f t="shared" si="273"/>
        <v>-11.344827659832621</v>
      </c>
      <c r="J2734" s="1">
        <v>2.6789866718700002</v>
      </c>
      <c r="K2734" s="1">
        <v>-51.292321743999999</v>
      </c>
      <c r="L2734" s="2">
        <v>0.18214399439499995</v>
      </c>
      <c r="M2734" s="2">
        <v>-3.451635637444088E-4</v>
      </c>
      <c r="N2734" s="7">
        <v>0</v>
      </c>
      <c r="O2734" s="2">
        <v>1.0477850704851547E-2</v>
      </c>
      <c r="P2734" s="3">
        <v>22291.847339698987</v>
      </c>
      <c r="Q2734" s="3">
        <v>789.40388394627166</v>
      </c>
      <c r="R2734" s="3">
        <v>189482.62288895296</v>
      </c>
      <c r="S2734" s="3">
        <v>274.06766844014885</v>
      </c>
      <c r="T2734" s="3">
        <v>67537.23935713456</v>
      </c>
      <c r="V2734">
        <v>48477</v>
      </c>
      <c r="W2734" s="2">
        <v>0.4478389762869055</v>
      </c>
      <c r="X2734" s="2">
        <v>5.0305451465446398E-2</v>
      </c>
      <c r="Y2734" s="2">
        <v>0.33039718488549114</v>
      </c>
      <c r="Z2734" s="2">
        <v>0.76398100168785743</v>
      </c>
      <c r="AA2734" s="2">
        <v>0.14784168150909638</v>
      </c>
      <c r="AB2734" s="2">
        <v>0.4495999336500231</v>
      </c>
      <c r="AC2734" s="2">
        <v>-3.451635637444088E-4</v>
      </c>
      <c r="AD2734" s="2">
        <v>0</v>
      </c>
      <c r="AE2734" s="2">
        <v>1.0477850704851547E-2</v>
      </c>
      <c r="AF2734">
        <v>493003.37930663652</v>
      </c>
      <c r="AG2734">
        <v>713.05802968496982</v>
      </c>
      <c r="AH2734">
        <v>134017.05025972158</v>
      </c>
      <c r="AI2734">
        <v>40994.765369763103</v>
      </c>
      <c r="AJ2734">
        <v>5.5200187941690713</v>
      </c>
      <c r="AK2734">
        <v>682486.00219558948</v>
      </c>
      <c r="AL2734">
        <v>987.12569812511856</v>
      </c>
      <c r="AM2734">
        <v>185527.22049388249</v>
      </c>
      <c r="AN2734">
        <v>57021.834492736714</v>
      </c>
      <c r="AO2734">
        <v>7.6435864553843684</v>
      </c>
      <c r="AP2734">
        <v>189482.62288895296</v>
      </c>
      <c r="AQ2734">
        <v>274.06766844014874</v>
      </c>
      <c r="AR2734">
        <v>51510.170234160905</v>
      </c>
      <c r="AS2734">
        <v>16027.069122973611</v>
      </c>
      <c r="AT2734">
        <v>2.1235676612152972</v>
      </c>
      <c r="AU2734" s="3">
        <v>4189529.7890230273</v>
      </c>
      <c r="AV2734" s="3">
        <v>148360.56594886229</v>
      </c>
      <c r="AW2734">
        <v>50582.778646436003</v>
      </c>
      <c r="AX2734">
        <v>9506527.4188111816</v>
      </c>
      <c r="AY2734">
        <v>1791.248671131008</v>
      </c>
      <c r="AZ2734">
        <v>336647.27525236167</v>
      </c>
      <c r="BA2734">
        <v>72874.625986134983</v>
      </c>
      <c r="BB2734">
        <v>13696057.207834208</v>
      </c>
      <c r="BC2734">
        <v>2580.6525550772794</v>
      </c>
      <c r="BD2734">
        <v>485007.8412012239</v>
      </c>
      <c r="BE2734">
        <v>22291.847339698987</v>
      </c>
      <c r="BF2734">
        <v>4189529.7890230273</v>
      </c>
      <c r="BG2734">
        <v>789.40388394627166</v>
      </c>
      <c r="BH2734">
        <v>148360.56594886229</v>
      </c>
      <c r="BI2734">
        <v>1.3402390856864366</v>
      </c>
      <c r="BJ2734">
        <v>3.2154402088980016</v>
      </c>
      <c r="BK2734">
        <v>1.8752011232115651</v>
      </c>
      <c r="BL2734">
        <v>30.477872969920707</v>
      </c>
      <c r="BM2734">
        <v>19.133045310088086</v>
      </c>
      <c r="BN2734">
        <f t="shared" si="270"/>
        <v>-11.344827659832621</v>
      </c>
      <c r="BO2734">
        <v>0.52738172263197247</v>
      </c>
      <c r="BP2734">
        <v>8.5592986491128606E-3</v>
      </c>
      <c r="BQ2734">
        <v>0.36267593425126371</v>
      </c>
      <c r="BR2734">
        <v>0.1130952380952381</v>
      </c>
      <c r="BS2734">
        <v>0.13793103448275862</v>
      </c>
      <c r="BT2734">
        <v>0.22222222222222221</v>
      </c>
      <c r="BU2734">
        <v>0.32489094537765589</v>
      </c>
      <c r="BV2734">
        <v>0.76398100168785743</v>
      </c>
      <c r="BW2734">
        <v>0.15336274015466431</v>
      </c>
      <c r="BX2734">
        <v>0.4495999336500231</v>
      </c>
      <c r="BY2734">
        <f t="shared" si="271"/>
        <v>1.8120079549742082E-2</v>
      </c>
      <c r="BZ2734">
        <v>0</v>
      </c>
      <c r="CA2734">
        <f t="shared" si="272"/>
        <v>5.8683390683322957E-3</v>
      </c>
      <c r="CC2734">
        <v>1.8120079549742082E-2</v>
      </c>
      <c r="CD2734">
        <v>5.8683390683322957E-3</v>
      </c>
    </row>
    <row r="2735" spans="1:82" x14ac:dyDescent="0.3">
      <c r="A2735">
        <v>0</v>
      </c>
      <c r="B2735" t="s">
        <v>1532</v>
      </c>
      <c r="C2735" t="s">
        <v>1685</v>
      </c>
      <c r="D2735">
        <v>48479</v>
      </c>
      <c r="E2735" s="2">
        <f t="shared" si="275"/>
        <v>0.36489006708619359</v>
      </c>
      <c r="F2735" s="2" t="s">
        <v>1934</v>
      </c>
      <c r="G2735" s="3">
        <v>270509</v>
      </c>
      <c r="H2735" s="1">
        <v>4.9640540037339491</v>
      </c>
      <c r="I2735" s="1">
        <f t="shared" si="273"/>
        <v>-6.3814572787674244</v>
      </c>
      <c r="J2735" s="1">
        <v>2.5330254284199998</v>
      </c>
      <c r="K2735" s="1">
        <v>15.271250949200001</v>
      </c>
      <c r="L2735" s="2">
        <v>0.11033961546300003</v>
      </c>
      <c r="M2735" s="2">
        <v>4.9297511834939288E-3</v>
      </c>
      <c r="N2735" s="7">
        <v>0</v>
      </c>
      <c r="O2735" s="2">
        <v>1.4594510271001202E-3</v>
      </c>
      <c r="P2735" s="3">
        <v>115565.24582226</v>
      </c>
      <c r="Q2735" s="3">
        <v>4092.4223332012812</v>
      </c>
      <c r="R2735" s="3">
        <v>428450.47456346429</v>
      </c>
      <c r="S2735" s="3">
        <v>619.74505598362271</v>
      </c>
      <c r="T2735" s="3">
        <v>131015.64622865169</v>
      </c>
      <c r="V2735">
        <v>48479</v>
      </c>
      <c r="W2735" s="2">
        <v>0.36403979466690728</v>
      </c>
      <c r="X2735" s="2">
        <v>0.1331691703175879</v>
      </c>
      <c r="Y2735" s="2">
        <v>0.24608579269863898</v>
      </c>
      <c r="Z2735" s="2">
        <v>0.72235645082710287</v>
      </c>
      <c r="AA2735" s="2">
        <v>4.4016869237181948E-2</v>
      </c>
      <c r="AB2735" s="2">
        <v>0.27235970066381548</v>
      </c>
      <c r="AC2735" s="2">
        <v>4.9297511834939288E-3</v>
      </c>
      <c r="AD2735" s="2">
        <v>0</v>
      </c>
      <c r="AE2735" s="2">
        <v>1.4594510271001202E-3</v>
      </c>
      <c r="AF2735">
        <v>1698053.0322218637</v>
      </c>
      <c r="AG2735">
        <v>2456.0039239074677</v>
      </c>
      <c r="AH2735">
        <v>461598.33787132014</v>
      </c>
      <c r="AI2735">
        <v>55319.761053917035</v>
      </c>
      <c r="AJ2735">
        <v>19.01636000296179</v>
      </c>
      <c r="AK2735">
        <v>2126503.506785328</v>
      </c>
      <c r="AL2735">
        <v>3075.7489798910901</v>
      </c>
      <c r="AM2735">
        <v>578077.50346274558</v>
      </c>
      <c r="AN2735">
        <v>69856.241691143296</v>
      </c>
      <c r="AO2735">
        <v>23.826108393304334</v>
      </c>
      <c r="AP2735">
        <v>428450.47456346429</v>
      </c>
      <c r="AQ2735">
        <v>619.74505598362248</v>
      </c>
      <c r="AR2735">
        <v>116479.16559142544</v>
      </c>
      <c r="AS2735">
        <v>14536.480637226261</v>
      </c>
      <c r="AT2735">
        <v>4.8097483903425449</v>
      </c>
      <c r="AU2735" s="3">
        <v>21719332.299835544</v>
      </c>
      <c r="AV2735" s="3">
        <v>769129.85330184875</v>
      </c>
      <c r="AW2735">
        <v>229462.62474705002</v>
      </c>
      <c r="AX2735">
        <v>43125205.694960579</v>
      </c>
      <c r="AY2735">
        <v>8125.7817907824001</v>
      </c>
      <c r="AZ2735">
        <v>1527159.4297596442</v>
      </c>
      <c r="BA2735">
        <v>345027.87056931003</v>
      </c>
      <c r="BB2735">
        <v>64844537.994796127</v>
      </c>
      <c r="BC2735">
        <v>12218.204123983682</v>
      </c>
      <c r="BD2735">
        <v>2296289.2830614932</v>
      </c>
      <c r="BE2735">
        <v>115565.24582226</v>
      </c>
      <c r="BF2735">
        <v>21719332.299835544</v>
      </c>
      <c r="BG2735">
        <v>4092.4223332012812</v>
      </c>
      <c r="BH2735">
        <v>769129.85330184875</v>
      </c>
      <c r="BI2735">
        <v>2.0882556354793103</v>
      </c>
      <c r="BJ2735">
        <v>7.0523096392132594</v>
      </c>
      <c r="BK2735">
        <v>4.9640540037339491</v>
      </c>
      <c r="BL2735">
        <v>16.347187198262969</v>
      </c>
      <c r="BM2735">
        <v>9.9657299194955442</v>
      </c>
      <c r="BN2735">
        <f t="shared" si="270"/>
        <v>-6.3814572787674244</v>
      </c>
      <c r="BO2735">
        <v>0.36489006708619359</v>
      </c>
      <c r="BP2735">
        <v>9.2273401341320394E-3</v>
      </c>
      <c r="BQ2735">
        <v>0.21325023400431636</v>
      </c>
      <c r="BR2735">
        <v>4.7619047619047616E-2</v>
      </c>
      <c r="BS2735">
        <v>3.4482758620689655E-2</v>
      </c>
      <c r="BT2735">
        <v>0.1111111111111111</v>
      </c>
      <c r="BU2735">
        <v>0.18275091965711365</v>
      </c>
      <c r="BV2735">
        <v>0.72235645082710287</v>
      </c>
      <c r="BW2735">
        <v>4.566065273566592E-2</v>
      </c>
      <c r="BX2735">
        <v>0.27235970066381548</v>
      </c>
      <c r="BY2735">
        <f t="shared" si="271"/>
        <v>0.11739461588435467</v>
      </c>
      <c r="BZ2735">
        <v>0</v>
      </c>
      <c r="CA2735">
        <f t="shared" si="272"/>
        <v>1.4254818315140548E-3</v>
      </c>
      <c r="CC2735">
        <v>0.11739461588435467</v>
      </c>
      <c r="CD2735">
        <v>1.4254818315140548E-3</v>
      </c>
    </row>
    <row r="2736" spans="1:82" x14ac:dyDescent="0.3">
      <c r="A2736">
        <v>0</v>
      </c>
      <c r="B2736" t="s">
        <v>1532</v>
      </c>
      <c r="C2736" t="s">
        <v>1686</v>
      </c>
      <c r="D2736">
        <v>48481</v>
      </c>
      <c r="E2736" s="2">
        <f t="shared" si="275"/>
        <v>0.60240026314337725</v>
      </c>
      <c r="F2736" s="2" t="s">
        <v>1939</v>
      </c>
      <c r="G2736" s="3">
        <v>6031</v>
      </c>
      <c r="H2736" s="1">
        <v>1.6160125203751023</v>
      </c>
      <c r="I2736" s="1">
        <f t="shared" si="273"/>
        <v>-10.710506764292081</v>
      </c>
      <c r="J2736" s="1">
        <v>2.3272380857199999</v>
      </c>
      <c r="K2736" s="1">
        <v>-50.266914444800001</v>
      </c>
      <c r="L2736" s="2">
        <v>0.17971415443999994</v>
      </c>
      <c r="M2736" s="2">
        <v>-8.0003346470959493E-3</v>
      </c>
      <c r="N2736" s="7">
        <v>0</v>
      </c>
      <c r="O2736" s="2">
        <v>2.5012212320645356E-3</v>
      </c>
      <c r="P2736" s="3">
        <v>43184.687078396004</v>
      </c>
      <c r="Q2736" s="3">
        <v>1529.2657978138882</v>
      </c>
      <c r="R2736" s="3">
        <v>278678.02068589244</v>
      </c>
      <c r="S2736" s="3">
        <v>403.13530989973646</v>
      </c>
      <c r="T2736" s="3">
        <v>89851.971346637903</v>
      </c>
      <c r="V2736">
        <v>48481</v>
      </c>
      <c r="W2736" s="2">
        <v>0.4086324958657806</v>
      </c>
      <c r="X2736" s="2">
        <v>4.3352277473071667E-2</v>
      </c>
      <c r="Y2736" s="2">
        <v>0.30884246435813278</v>
      </c>
      <c r="Z2736" s="2">
        <v>0.66367097028274225</v>
      </c>
      <c r="AA2736" s="2">
        <v>0.14488611361528853</v>
      </c>
      <c r="AB2736" s="2">
        <v>0.44360217409623259</v>
      </c>
      <c r="AC2736" s="2">
        <v>-8.0003346470959493E-3</v>
      </c>
      <c r="AD2736" s="2">
        <v>0</v>
      </c>
      <c r="AE2736" s="2">
        <v>2.5012212320645356E-3</v>
      </c>
      <c r="AF2736">
        <v>746642.29150641896</v>
      </c>
      <c r="AG2736">
        <v>1079.9081098603633</v>
      </c>
      <c r="AH2736">
        <v>202965.3876823707</v>
      </c>
      <c r="AI2736">
        <v>34547.267451957334</v>
      </c>
      <c r="AJ2736">
        <v>8.3594984216540489</v>
      </c>
      <c r="AK2736">
        <v>1025320.3121923114</v>
      </c>
      <c r="AL2736">
        <v>1483.0434197600998</v>
      </c>
      <c r="AM2736">
        <v>278733.42175411462</v>
      </c>
      <c r="AN2736">
        <v>48631.204726851276</v>
      </c>
      <c r="AO2736">
        <v>11.495663984202412</v>
      </c>
      <c r="AP2736">
        <v>278678.02068589244</v>
      </c>
      <c r="AQ2736">
        <v>403.13530989973651</v>
      </c>
      <c r="AR2736">
        <v>75768.034071743925</v>
      </c>
      <c r="AS2736">
        <v>14083.937274893942</v>
      </c>
      <c r="AT2736">
        <v>3.1361655625483635</v>
      </c>
      <c r="AU2736" s="3">
        <v>8116130.0895137452</v>
      </c>
      <c r="AV2736" s="3">
        <v>287410.21404114214</v>
      </c>
      <c r="AW2736">
        <v>68458.978863184006</v>
      </c>
      <c r="AX2736">
        <v>12866180.487546802</v>
      </c>
      <c r="AY2736">
        <v>2424.2846715243518</v>
      </c>
      <c r="AZ2736">
        <v>455620.06116628664</v>
      </c>
      <c r="BA2736">
        <v>111643.66594158001</v>
      </c>
      <c r="BB2736">
        <v>20982310.577060547</v>
      </c>
      <c r="BC2736">
        <v>3953.55046933824</v>
      </c>
      <c r="BD2736">
        <v>743030.27520742884</v>
      </c>
      <c r="BE2736">
        <v>43184.687078396004</v>
      </c>
      <c r="BF2736">
        <v>8116130.0895137452</v>
      </c>
      <c r="BG2736">
        <v>1529.2657978138882</v>
      </c>
      <c r="BH2736">
        <v>287410.21404114214</v>
      </c>
      <c r="BI2736">
        <v>1.0191173005759386</v>
      </c>
      <c r="BJ2736">
        <v>2.635129820951041</v>
      </c>
      <c r="BK2736">
        <v>1.6160125203751023</v>
      </c>
      <c r="BL2736">
        <v>30.819400576722828</v>
      </c>
      <c r="BM2736">
        <v>20.108893812430747</v>
      </c>
      <c r="BN2736">
        <f t="shared" si="270"/>
        <v>-10.710506764292081</v>
      </c>
      <c r="BO2736">
        <v>0.60240026314337725</v>
      </c>
      <c r="BP2736">
        <v>7.4343012157439209E-3</v>
      </c>
      <c r="BQ2736">
        <v>0.50622760851470394</v>
      </c>
      <c r="BR2736">
        <v>0.25595238095238093</v>
      </c>
      <c r="BS2736">
        <v>0.10344827586206896</v>
      </c>
      <c r="BT2736">
        <v>0.16666666666666666</v>
      </c>
      <c r="BU2736">
        <v>0.30672538820884759</v>
      </c>
      <c r="BV2736">
        <v>0.66367097028274225</v>
      </c>
      <c r="BW2736">
        <v>0.15029679835610843</v>
      </c>
      <c r="BX2736">
        <v>0.44360217409623259</v>
      </c>
      <c r="BY2736">
        <f t="shared" si="271"/>
        <v>0.32462907898569804</v>
      </c>
      <c r="BZ2736">
        <v>0</v>
      </c>
      <c r="CA2736">
        <f t="shared" si="272"/>
        <v>1.4095188674434205E-3</v>
      </c>
      <c r="CC2736">
        <v>0.32462907898569804</v>
      </c>
      <c r="CD2736">
        <v>1.4095188674434205E-3</v>
      </c>
    </row>
    <row r="2737" spans="1:82" x14ac:dyDescent="0.3">
      <c r="A2737">
        <v>1</v>
      </c>
      <c r="B2737" t="s">
        <v>1532</v>
      </c>
      <c r="C2737" t="s">
        <v>427</v>
      </c>
      <c r="D2737">
        <v>48483</v>
      </c>
      <c r="E2737" s="2">
        <v>0</v>
      </c>
      <c r="F2737" s="2" t="s">
        <v>1954</v>
      </c>
      <c r="G2737" s="3">
        <v>-999</v>
      </c>
      <c r="H2737" s="1">
        <v>0.37508788827429901</v>
      </c>
      <c r="I2737" s="1">
        <f t="shared" si="273"/>
        <v>-999</v>
      </c>
      <c r="J2737" s="1">
        <v>-999</v>
      </c>
      <c r="K2737" s="1">
        <v>-999</v>
      </c>
      <c r="L2737" s="2">
        <v>-999</v>
      </c>
      <c r="M2737" s="2">
        <v>-999</v>
      </c>
      <c r="N2737" s="7">
        <v>-999</v>
      </c>
      <c r="O2737" s="2">
        <v>-999</v>
      </c>
      <c r="P2737" s="3">
        <v>-999</v>
      </c>
      <c r="Q2737" s="3">
        <v>-999</v>
      </c>
      <c r="R2737" s="3">
        <v>-999</v>
      </c>
      <c r="S2737" s="3">
        <v>-999</v>
      </c>
      <c r="T2737" s="3">
        <v>-999</v>
      </c>
      <c r="V2737">
        <v>48483</v>
      </c>
      <c r="W2737" s="2">
        <v>-999</v>
      </c>
      <c r="X2737" s="2">
        <v>1.0062368950880094E-2</v>
      </c>
      <c r="Y2737" s="2">
        <v>-999</v>
      </c>
      <c r="Z2737" s="2">
        <v>-999</v>
      </c>
      <c r="AA2737" s="2">
        <v>-999</v>
      </c>
      <c r="AB2737" s="2">
        <v>-999</v>
      </c>
      <c r="AC2737" s="2">
        <v>-999</v>
      </c>
      <c r="AD2737" s="2">
        <v>-999</v>
      </c>
      <c r="AE2737" s="2">
        <v>-999</v>
      </c>
      <c r="AF2737" s="2">
        <v>-999</v>
      </c>
      <c r="AG2737" s="2">
        <v>-999</v>
      </c>
      <c r="AH2737" s="2">
        <v>-999</v>
      </c>
      <c r="AI2737" s="2">
        <v>-999</v>
      </c>
      <c r="AJ2737" s="2">
        <v>-999</v>
      </c>
      <c r="AK2737" s="2">
        <v>-999</v>
      </c>
      <c r="AL2737" s="2">
        <v>-999</v>
      </c>
      <c r="AM2737" s="2">
        <v>-999</v>
      </c>
      <c r="AN2737" s="2">
        <v>-999</v>
      </c>
      <c r="AO2737" s="2">
        <v>-999</v>
      </c>
      <c r="AP2737" s="2">
        <v>-999</v>
      </c>
      <c r="AQ2737" s="2">
        <v>-999</v>
      </c>
      <c r="AR2737" s="2">
        <v>-999</v>
      </c>
      <c r="AS2737" s="2">
        <v>-999</v>
      </c>
      <c r="AT2737" s="2">
        <v>-999</v>
      </c>
      <c r="AU2737" s="2">
        <v>-999</v>
      </c>
      <c r="AV2737" s="2">
        <v>-999</v>
      </c>
      <c r="AW2737" s="2">
        <v>-999</v>
      </c>
      <c r="AX2737" s="2">
        <v>-999</v>
      </c>
      <c r="AY2737" s="2">
        <v>-999</v>
      </c>
      <c r="AZ2737" s="2">
        <v>-999</v>
      </c>
      <c r="BA2737" s="2">
        <v>-999</v>
      </c>
      <c r="BB2737" s="2">
        <v>-999</v>
      </c>
      <c r="BC2737" s="2">
        <v>-999</v>
      </c>
      <c r="BD2737" s="2">
        <v>-999</v>
      </c>
      <c r="BE2737" s="2">
        <v>-999</v>
      </c>
      <c r="BF2737" s="2">
        <v>-999</v>
      </c>
      <c r="BG2737" s="2">
        <v>-999</v>
      </c>
      <c r="BH2737" s="2">
        <v>-999</v>
      </c>
      <c r="BI2737">
        <v>0</v>
      </c>
      <c r="BJ2737">
        <v>0.37508788827429901</v>
      </c>
      <c r="BK2737">
        <v>0.37508788827429901</v>
      </c>
      <c r="BL2737">
        <v>-999</v>
      </c>
      <c r="BM2737">
        <v>6.3398752279050221</v>
      </c>
      <c r="BN2737">
        <f t="shared" si="270"/>
        <v>-999</v>
      </c>
      <c r="BO2737" t="s">
        <v>3748</v>
      </c>
      <c r="BP2737" t="s">
        <v>3748</v>
      </c>
      <c r="BQ2737">
        <v>3.3414128931346189E-2</v>
      </c>
      <c r="BR2737">
        <v>0.30952380952380953</v>
      </c>
      <c r="BS2737">
        <v>0.13793103448275862</v>
      </c>
      <c r="BT2737">
        <v>0.1111111111111111</v>
      </c>
      <c r="BU2737" t="s">
        <v>3748</v>
      </c>
      <c r="BY2737">
        <f t="shared" si="271"/>
        <v>-999</v>
      </c>
      <c r="CA2737">
        <f t="shared" si="272"/>
        <v>-999</v>
      </c>
    </row>
    <row r="2738" spans="1:82" x14ac:dyDescent="0.3">
      <c r="A2738">
        <v>0</v>
      </c>
      <c r="B2738" t="s">
        <v>1532</v>
      </c>
      <c r="C2738" t="s">
        <v>673</v>
      </c>
      <c r="D2738">
        <v>48485</v>
      </c>
      <c r="E2738" s="2">
        <f t="shared" ref="E2738:E2753" si="276">BO2738</f>
        <v>0.51441579057402465</v>
      </c>
      <c r="F2738" s="2" t="s">
        <v>1937</v>
      </c>
      <c r="G2738" s="3">
        <v>14773</v>
      </c>
      <c r="H2738" s="1">
        <v>23.667012742166886</v>
      </c>
      <c r="I2738" s="1">
        <f t="shared" si="273"/>
        <v>-8.4952015536642911</v>
      </c>
      <c r="J2738" s="1">
        <v>2.8123247873400001</v>
      </c>
      <c r="K2738" s="1">
        <v>-31.9511306164</v>
      </c>
      <c r="L2738" s="2">
        <v>0.15271201815699997</v>
      </c>
      <c r="M2738" s="2">
        <v>-1.7992098862112751E-2</v>
      </c>
      <c r="N2738" s="7">
        <v>0</v>
      </c>
      <c r="O2738" s="2">
        <v>2.0297465184442341E-2</v>
      </c>
      <c r="P2738" s="3">
        <v>64650.638326659981</v>
      </c>
      <c r="Q2738" s="3">
        <v>2289.4228646444785</v>
      </c>
      <c r="R2738" s="3">
        <v>-138889.27745769545</v>
      </c>
      <c r="S2738" s="3">
        <v>-200.84069334819785</v>
      </c>
      <c r="T2738" s="3">
        <v>-41669.907998981478</v>
      </c>
      <c r="V2738">
        <v>48485</v>
      </c>
      <c r="W2738" s="2">
        <v>0.5650782342034798</v>
      </c>
      <c r="X2738" s="2">
        <v>0.63490776860997722</v>
      </c>
      <c r="Y2738" s="2">
        <v>0.30271606002032253</v>
      </c>
      <c r="Z2738" s="2">
        <v>0.8020057474208534</v>
      </c>
      <c r="AA2738" s="2">
        <v>9.2093879080408572E-2</v>
      </c>
      <c r="AB2738" s="2">
        <v>0.37695073866697348</v>
      </c>
      <c r="AC2738" s="2">
        <v>-1.7992098862112751E-2</v>
      </c>
      <c r="AD2738" s="2">
        <v>0</v>
      </c>
      <c r="AE2738" s="2">
        <v>2.0297465184442341E-2</v>
      </c>
      <c r="AF2738">
        <v>1395962.6014786814</v>
      </c>
      <c r="AG2738">
        <v>2019.5573590079027</v>
      </c>
      <c r="AH2738">
        <v>379569.55649756663</v>
      </c>
      <c r="AI2738">
        <v>50067.395230122711</v>
      </c>
      <c r="AJ2738">
        <v>15.747088035275295</v>
      </c>
      <c r="AK2738">
        <v>1257073.324020986</v>
      </c>
      <c r="AL2738">
        <v>1818.7166656597051</v>
      </c>
      <c r="AM2738">
        <v>341822.16964528715</v>
      </c>
      <c r="AN2738">
        <v>46144.874083420706</v>
      </c>
      <c r="AO2738">
        <v>14.201939879737823</v>
      </c>
      <c r="AP2738">
        <v>-138889.27745769545</v>
      </c>
      <c r="AQ2738">
        <v>-200.84069334819765</v>
      </c>
      <c r="AR2738">
        <v>-37747.38685227948</v>
      </c>
      <c r="AS2738">
        <v>-3922.5211467020054</v>
      </c>
      <c r="AT2738">
        <v>-1.545148155537472</v>
      </c>
      <c r="AU2738" s="3">
        <v>12150440.967112476</v>
      </c>
      <c r="AV2738" s="3">
        <v>430274.13318128331</v>
      </c>
      <c r="AW2738">
        <v>215509.56193743003</v>
      </c>
      <c r="AX2738">
        <v>40502867.070520602</v>
      </c>
      <c r="AY2738">
        <v>7631.6728097270397</v>
      </c>
      <c r="AZ2738">
        <v>1434296.5878600997</v>
      </c>
      <c r="BA2738">
        <v>280160.20026409003</v>
      </c>
      <c r="BB2738">
        <v>52653308.037633076</v>
      </c>
      <c r="BC2738">
        <v>9921.0956743715178</v>
      </c>
      <c r="BD2738">
        <v>1864570.721041383</v>
      </c>
      <c r="BE2738">
        <v>64650.638326659981</v>
      </c>
      <c r="BF2738">
        <v>12150440.967112476</v>
      </c>
      <c r="BG2738">
        <v>2289.4228646444785</v>
      </c>
      <c r="BH2738">
        <v>430274.13318128331</v>
      </c>
      <c r="BI2738">
        <v>9.5809323189750906</v>
      </c>
      <c r="BJ2738">
        <v>33.247945061141976</v>
      </c>
      <c r="BK2738">
        <v>23.667012742166886</v>
      </c>
      <c r="BL2738">
        <v>17.83807500850321</v>
      </c>
      <c r="BM2738">
        <v>9.3428734548389194</v>
      </c>
      <c r="BN2738">
        <f t="shared" si="270"/>
        <v>-8.4952015536642911</v>
      </c>
      <c r="BO2738">
        <v>0.51441579057402465</v>
      </c>
      <c r="BP2738">
        <v>5.968330848566715E-2</v>
      </c>
      <c r="BQ2738">
        <v>8.3276683764547763E-2</v>
      </c>
      <c r="BR2738">
        <v>0.30418719211822659</v>
      </c>
      <c r="BS2738">
        <v>0.20689655172413793</v>
      </c>
      <c r="BT2738">
        <v>0.16666666666666666</v>
      </c>
      <c r="BU2738">
        <v>0.24328391287210116</v>
      </c>
      <c r="BV2738">
        <v>0.8020057474208534</v>
      </c>
      <c r="BW2738">
        <v>9.5533069585486075E-2</v>
      </c>
      <c r="BX2738">
        <v>0.37695073866697348</v>
      </c>
      <c r="BY2738">
        <f t="shared" si="271"/>
        <v>0.19512902366181301</v>
      </c>
      <c r="BZ2738">
        <v>0</v>
      </c>
      <c r="CA2738">
        <f t="shared" si="272"/>
        <v>1.3716089345719865E-2</v>
      </c>
      <c r="CC2738">
        <v>0.19512902366181301</v>
      </c>
      <c r="CD2738">
        <v>1.3716089345719865E-2</v>
      </c>
    </row>
    <row r="2739" spans="1:82" x14ac:dyDescent="0.3">
      <c r="A2739">
        <v>0</v>
      </c>
      <c r="B2739" t="s">
        <v>1532</v>
      </c>
      <c r="C2739" t="s">
        <v>1687</v>
      </c>
      <c r="D2739">
        <v>48487</v>
      </c>
      <c r="E2739" s="2">
        <f t="shared" si="276"/>
        <v>0.49303981382704115</v>
      </c>
      <c r="F2739" s="2" t="s">
        <v>1937</v>
      </c>
      <c r="G2739" s="3">
        <v>460</v>
      </c>
      <c r="H2739" s="1">
        <v>0.37519717608957581</v>
      </c>
      <c r="I2739" s="1">
        <f t="shared" si="273"/>
        <v>-9.6649906980264575</v>
      </c>
      <c r="J2739" s="1">
        <v>2.9039490847399998</v>
      </c>
      <c r="K2739" s="1">
        <v>-85.400621462499998</v>
      </c>
      <c r="L2739" s="2">
        <v>0.13826522288400001</v>
      </c>
      <c r="M2739" s="2">
        <v>-2.6259067727851116E-5</v>
      </c>
      <c r="N2739" s="7">
        <v>0</v>
      </c>
      <c r="O2739" s="2">
        <v>4.5554064573685247E-3</v>
      </c>
      <c r="P2739" s="3">
        <v>-6891.6461995519994</v>
      </c>
      <c r="Q2739" s="3">
        <v>-244.04851665305588</v>
      </c>
      <c r="R2739" s="3">
        <v>-55882.724563148193</v>
      </c>
      <c r="S2739" s="3">
        <v>-80.843237477756659</v>
      </c>
      <c r="T2739" s="3">
        <v>-15321.665619583568</v>
      </c>
      <c r="V2739">
        <v>48487</v>
      </c>
      <c r="W2739" s="2">
        <v>0.45228405628562091</v>
      </c>
      <c r="X2739" s="2">
        <v>1.0065300781934971E-2</v>
      </c>
      <c r="Y2739" s="2">
        <v>0.33947714453198752</v>
      </c>
      <c r="Z2739" s="2">
        <v>0.82813473986475261</v>
      </c>
      <c r="AA2739" s="2">
        <v>0.24615324574218062</v>
      </c>
      <c r="AB2739" s="2">
        <v>0.34129061043836717</v>
      </c>
      <c r="AC2739" s="2">
        <v>-2.6259067727851116E-5</v>
      </c>
      <c r="AD2739" s="2">
        <v>0</v>
      </c>
      <c r="AE2739" s="2">
        <v>4.5554064573685247E-3</v>
      </c>
      <c r="AF2739">
        <v>213031.95013748293</v>
      </c>
      <c r="AG2739">
        <v>308.18164816034391</v>
      </c>
      <c r="AH2739">
        <v>57921.787163487614</v>
      </c>
      <c r="AI2739">
        <v>484.82506901849229</v>
      </c>
      <c r="AJ2739">
        <v>2.3997124319308858</v>
      </c>
      <c r="AK2739">
        <v>157149.22557433473</v>
      </c>
      <c r="AL2739">
        <v>227.33841068258727</v>
      </c>
      <c r="AM2739">
        <v>42727.550833238623</v>
      </c>
      <c r="AN2739">
        <v>357.39577968391075</v>
      </c>
      <c r="AO2739">
        <v>1.7700394341457688</v>
      </c>
      <c r="AP2739">
        <v>-55882.724563148193</v>
      </c>
      <c r="AQ2739">
        <v>-80.843237477756645</v>
      </c>
      <c r="AR2739">
        <v>-15194.23633024899</v>
      </c>
      <c r="AS2739">
        <v>-127.42928933458154</v>
      </c>
      <c r="AT2739">
        <v>-0.62967299778511698</v>
      </c>
      <c r="AU2739" s="3">
        <v>-1295215.9867438027</v>
      </c>
      <c r="AV2739" s="3">
        <v>-45866.478219775323</v>
      </c>
      <c r="AW2739">
        <v>24157.042613967998</v>
      </c>
      <c r="AX2739">
        <v>4540074.5888691451</v>
      </c>
      <c r="AY2739">
        <v>855.45459618150392</v>
      </c>
      <c r="AZ2739">
        <v>160774.13680635183</v>
      </c>
      <c r="BA2739">
        <v>17265.396414415998</v>
      </c>
      <c r="BB2739">
        <v>3244858.6021253425</v>
      </c>
      <c r="BC2739">
        <v>611.406079528448</v>
      </c>
      <c r="BD2739">
        <v>114907.65858657652</v>
      </c>
      <c r="BE2739">
        <v>-6891.6461995519994</v>
      </c>
      <c r="BF2739">
        <v>-1295215.9867438027</v>
      </c>
      <c r="BG2739">
        <v>-244.04851665305588</v>
      </c>
      <c r="BH2739">
        <v>-45866.478219775323</v>
      </c>
      <c r="BI2739">
        <v>0.56546462052786173</v>
      </c>
      <c r="BJ2739">
        <v>0.94066179661743754</v>
      </c>
      <c r="BK2739">
        <v>0.37519717608957581</v>
      </c>
      <c r="BL2739">
        <v>21.93425324616992</v>
      </c>
      <c r="BM2739">
        <v>12.269262548143463</v>
      </c>
      <c r="BN2739">
        <f t="shared" si="270"/>
        <v>-9.6649906980264575</v>
      </c>
      <c r="BO2739">
        <v>0.49303981382704115</v>
      </c>
      <c r="BP2739">
        <v>3.3761229532433446E-3</v>
      </c>
      <c r="BQ2739">
        <v>7.3437942674162399E-2</v>
      </c>
      <c r="BR2739">
        <v>0.22893772893772896</v>
      </c>
      <c r="BS2739">
        <v>0.20689655172413793</v>
      </c>
      <c r="BT2739">
        <v>0.16666666666666666</v>
      </c>
      <c r="BU2739">
        <v>0.27678410453653324</v>
      </c>
      <c r="BV2739">
        <v>0.82813473986475261</v>
      </c>
      <c r="BW2739">
        <v>0.25534569060392182</v>
      </c>
      <c r="BX2739">
        <v>0.34129061043836717</v>
      </c>
      <c r="BY2739">
        <f t="shared" si="271"/>
        <v>1.0848206309679422E-3</v>
      </c>
      <c r="BZ2739">
        <v>0</v>
      </c>
      <c r="CA2739">
        <f t="shared" si="272"/>
        <v>3.3869176524637811E-3</v>
      </c>
      <c r="CC2739">
        <v>1.0848206309679422E-3</v>
      </c>
      <c r="CD2739">
        <v>3.3869176524637811E-3</v>
      </c>
    </row>
    <row r="2740" spans="1:82" x14ac:dyDescent="0.3">
      <c r="A2740">
        <v>0</v>
      </c>
      <c r="B2740" t="s">
        <v>1532</v>
      </c>
      <c r="C2740" t="s">
        <v>1688</v>
      </c>
      <c r="D2740">
        <v>48489</v>
      </c>
      <c r="E2740" s="2">
        <f t="shared" si="276"/>
        <v>0.45322976771449375</v>
      </c>
      <c r="F2740" s="2" t="s">
        <v>1936</v>
      </c>
      <c r="G2740" s="3">
        <v>7055</v>
      </c>
      <c r="H2740" s="1">
        <v>1.4390195935051364</v>
      </c>
      <c r="I2740" s="1">
        <f t="shared" si="273"/>
        <v>-8.5842858257556447</v>
      </c>
      <c r="J2740" s="1">
        <v>2.36069757355</v>
      </c>
      <c r="K2740" s="1">
        <v>-72.456256148899996</v>
      </c>
      <c r="L2740" s="2">
        <v>0.12510501742399999</v>
      </c>
      <c r="M2740" s="2">
        <v>-7.7726038970738908E-4</v>
      </c>
      <c r="N2740" s="7">
        <v>0</v>
      </c>
      <c r="O2740" s="2">
        <v>4.1917784059701257E-3</v>
      </c>
      <c r="P2740" s="3">
        <v>6766.727361065</v>
      </c>
      <c r="Q2740" s="3">
        <v>239.62486280432009</v>
      </c>
      <c r="R2740" s="3">
        <v>91010.175902965944</v>
      </c>
      <c r="S2740" s="3">
        <v>131.63471078145912</v>
      </c>
      <c r="T2740" s="3">
        <v>24351.604643658735</v>
      </c>
      <c r="V2740">
        <v>48489</v>
      </c>
      <c r="W2740" s="2">
        <v>0.39197265512740637</v>
      </c>
      <c r="X2740" s="2">
        <v>3.8604141935943026E-2</v>
      </c>
      <c r="Y2740" s="2">
        <v>0.30078902424490789</v>
      </c>
      <c r="Z2740" s="2">
        <v>0.67321279193371852</v>
      </c>
      <c r="AA2740" s="2">
        <v>0.20884324165264054</v>
      </c>
      <c r="AB2740" s="2">
        <v>0.30880627011581241</v>
      </c>
      <c r="AC2740" s="2">
        <v>-7.7726038970738908E-4</v>
      </c>
      <c r="AD2740" s="2">
        <v>0</v>
      </c>
      <c r="AE2740" s="2">
        <v>4.1917784059701257E-3</v>
      </c>
      <c r="AF2740">
        <v>297706.34318151465</v>
      </c>
      <c r="AG2740">
        <v>430.60597734950431</v>
      </c>
      <c r="AH2740">
        <v>80931.061016283333</v>
      </c>
      <c r="AI2740">
        <v>-1303.9238888968835</v>
      </c>
      <c r="AJ2740">
        <v>3.3372747348316461</v>
      </c>
      <c r="AK2740">
        <v>388716.51908448059</v>
      </c>
      <c r="AL2740">
        <v>562.24068813096346</v>
      </c>
      <c r="AM2740">
        <v>105671.39758961476</v>
      </c>
      <c r="AN2740">
        <v>-1692.6558185695944</v>
      </c>
      <c r="AO2740">
        <v>4.3566793029734123</v>
      </c>
      <c r="AP2740">
        <v>91010.175902965944</v>
      </c>
      <c r="AQ2740">
        <v>131.63471078145915</v>
      </c>
      <c r="AR2740">
        <v>24740.336573331428</v>
      </c>
      <c r="AS2740">
        <v>-388.73192967271098</v>
      </c>
      <c r="AT2740">
        <v>1.0194045681417663</v>
      </c>
      <c r="AU2740" s="3">
        <v>1271738.7402385562</v>
      </c>
      <c r="AV2740" s="3">
        <v>45035.09671544392</v>
      </c>
      <c r="AW2740">
        <v>23593.948043033</v>
      </c>
      <c r="AX2740">
        <v>4434246.5952076223</v>
      </c>
      <c r="AY2740">
        <v>835.51416528982395</v>
      </c>
      <c r="AZ2740">
        <v>157026.5322245695</v>
      </c>
      <c r="BA2740">
        <v>30360.675404098001</v>
      </c>
      <c r="BB2740">
        <v>5705985.335446178</v>
      </c>
      <c r="BC2740">
        <v>1075.1390280941441</v>
      </c>
      <c r="BD2740">
        <v>202061.62894001344</v>
      </c>
      <c r="BE2740">
        <v>6766.727361065</v>
      </c>
      <c r="BF2740">
        <v>1271738.7402385562</v>
      </c>
      <c r="BG2740">
        <v>239.62486280432009</v>
      </c>
      <c r="BH2740">
        <v>45035.09671544392</v>
      </c>
      <c r="BI2740">
        <v>0.75780099028545478</v>
      </c>
      <c r="BJ2740">
        <v>2.1968205837905912</v>
      </c>
      <c r="BK2740">
        <v>1.4390195935051364</v>
      </c>
      <c r="BL2740">
        <v>19.932394483514727</v>
      </c>
      <c r="BM2740">
        <v>11.348108657759083</v>
      </c>
      <c r="BN2740">
        <f t="shared" si="270"/>
        <v>-8.5842858257556447</v>
      </c>
      <c r="BO2740">
        <v>0.45322976771449375</v>
      </c>
      <c r="BP2740">
        <v>4.1591484431517511E-3</v>
      </c>
      <c r="BQ2740">
        <v>0.47356007959419272</v>
      </c>
      <c r="BR2740">
        <v>4.1666666666666664E-2</v>
      </c>
      <c r="BS2740">
        <v>6.8965517241379309E-2</v>
      </c>
      <c r="BT2740">
        <v>0.1111111111111111</v>
      </c>
      <c r="BU2740">
        <v>0.24583509075208909</v>
      </c>
      <c r="BV2740">
        <v>0.67321279193371852</v>
      </c>
      <c r="BW2740">
        <v>0.21664236685958563</v>
      </c>
      <c r="BX2740">
        <v>0.30880627011581241</v>
      </c>
      <c r="BY2740">
        <f t="shared" si="271"/>
        <v>4.1814583948166111E-2</v>
      </c>
      <c r="BZ2740">
        <v>0</v>
      </c>
      <c r="CA2740">
        <f t="shared" si="272"/>
        <v>3.5358785816349617E-3</v>
      </c>
      <c r="CC2740">
        <v>4.1814583948166111E-2</v>
      </c>
      <c r="CD2740">
        <v>3.5358785816349617E-3</v>
      </c>
    </row>
    <row r="2741" spans="1:82" x14ac:dyDescent="0.3">
      <c r="A2741">
        <v>0</v>
      </c>
      <c r="B2741" t="s">
        <v>1532</v>
      </c>
      <c r="C2741" t="s">
        <v>518</v>
      </c>
      <c r="D2741">
        <v>48491</v>
      </c>
      <c r="E2741" s="2">
        <f t="shared" si="276"/>
        <v>0.47493629455853953</v>
      </c>
      <c r="F2741" s="2" t="s">
        <v>1936</v>
      </c>
      <c r="G2741" s="3">
        <v>724886</v>
      </c>
      <c r="H2741" s="1">
        <v>27.2857012411156</v>
      </c>
      <c r="I2741" s="1">
        <f t="shared" si="273"/>
        <v>-6.2600635723403499</v>
      </c>
      <c r="J2741" s="1">
        <v>2.6534692339400001</v>
      </c>
      <c r="K2741" s="1">
        <v>-10.249275219199999</v>
      </c>
      <c r="L2741" s="2">
        <v>0.17626574143200002</v>
      </c>
      <c r="M2741" s="2">
        <v>-3.0990811043422992E-3</v>
      </c>
      <c r="N2741" s="7">
        <v>0</v>
      </c>
      <c r="O2741" s="2">
        <v>2.3989246031862685E-2</v>
      </c>
      <c r="P2741" s="3">
        <v>1548858.5025485998</v>
      </c>
      <c r="Q2741" s="3">
        <v>54848.523720940786</v>
      </c>
      <c r="R2741" s="3">
        <v>5088799.3199816514</v>
      </c>
      <c r="S2741" s="3">
        <v>7362.6499324145143</v>
      </c>
      <c r="T2741" s="3">
        <v>1477932.0046873719</v>
      </c>
      <c r="V2741">
        <v>48491</v>
      </c>
      <c r="W2741" s="2">
        <v>0.54566437775018228</v>
      </c>
      <c r="X2741" s="2">
        <v>0.73198522680852129</v>
      </c>
      <c r="Y2741" s="2">
        <v>0.1608075425230292</v>
      </c>
      <c r="Z2741" s="2">
        <v>0.7567040570150938</v>
      </c>
      <c r="AA2741" s="2">
        <v>2.9541850147060102E-2</v>
      </c>
      <c r="AB2741" s="2">
        <v>0.43509019287640488</v>
      </c>
      <c r="AC2741" s="2">
        <v>-3.0990811043422992E-3</v>
      </c>
      <c r="AD2741" s="2">
        <v>0</v>
      </c>
      <c r="AE2741" s="2">
        <v>2.3989246031862685E-2</v>
      </c>
      <c r="AF2741">
        <v>3920514.6210936327</v>
      </c>
      <c r="AG2741">
        <v>5672.1300207195245</v>
      </c>
      <c r="AH2741">
        <v>1066059.2860896399</v>
      </c>
      <c r="AI2741">
        <v>71380.191136246416</v>
      </c>
      <c r="AJ2741">
        <v>44.288409981830064</v>
      </c>
      <c r="AK2741">
        <v>9009313.941075284</v>
      </c>
      <c r="AL2741">
        <v>13034.779953134039</v>
      </c>
      <c r="AM2741">
        <v>2449846.5585968532</v>
      </c>
      <c r="AN2741">
        <v>165524.92331640504</v>
      </c>
      <c r="AO2741">
        <v>101.83683635852333</v>
      </c>
      <c r="AP2741">
        <v>5088799.3199816514</v>
      </c>
      <c r="AQ2741">
        <v>7362.6499324145143</v>
      </c>
      <c r="AR2741">
        <v>1383787.2725072133</v>
      </c>
      <c r="AS2741">
        <v>94144.732180158622</v>
      </c>
      <c r="AT2741">
        <v>57.548426376693264</v>
      </c>
      <c r="AU2741" s="3">
        <v>291092466.96898383</v>
      </c>
      <c r="AV2741" s="3">
        <v>10308231.548113611</v>
      </c>
      <c r="AW2741">
        <v>983694.39589140005</v>
      </c>
      <c r="AX2741">
        <v>184875524.76382974</v>
      </c>
      <c r="AY2741">
        <v>34834.805967379201</v>
      </c>
      <c r="AZ2741">
        <v>6546853.4335092474</v>
      </c>
      <c r="BA2741">
        <v>2532552.8984399997</v>
      </c>
      <c r="BB2741">
        <v>475967991.73281354</v>
      </c>
      <c r="BC2741">
        <v>89683.329688319995</v>
      </c>
      <c r="BD2741">
        <v>16855084.98162286</v>
      </c>
      <c r="BE2741">
        <v>1548858.5025485998</v>
      </c>
      <c r="BF2741">
        <v>291092466.96898383</v>
      </c>
      <c r="BG2741">
        <v>54848.523720940786</v>
      </c>
      <c r="BH2741">
        <v>10308231.548113611</v>
      </c>
      <c r="BI2741">
        <v>12.864314989187104</v>
      </c>
      <c r="BJ2741">
        <v>40.150016230302704</v>
      </c>
      <c r="BK2741">
        <v>27.2857012411156</v>
      </c>
      <c r="BL2741">
        <v>33.843248715242304</v>
      </c>
      <c r="BM2741">
        <v>27.583185142901954</v>
      </c>
      <c r="BN2741">
        <f t="shared" si="270"/>
        <v>-6.2600635723403499</v>
      </c>
      <c r="BO2741">
        <v>0.47493629455853953</v>
      </c>
      <c r="BP2741">
        <v>7.3986562725747371E-2</v>
      </c>
      <c r="BQ2741">
        <v>0.23896932183571382</v>
      </c>
      <c r="BR2741">
        <v>0.42261904761904762</v>
      </c>
      <c r="BS2741">
        <v>0</v>
      </c>
      <c r="BT2741">
        <v>0.16666666666666666</v>
      </c>
      <c r="BU2741">
        <v>0.17927447054509851</v>
      </c>
      <c r="BV2741">
        <v>0.7567040570150938</v>
      </c>
      <c r="BW2741">
        <v>3.0645072766659856E-2</v>
      </c>
      <c r="BX2741">
        <v>0.43509019287640488</v>
      </c>
      <c r="BY2741">
        <f t="shared" si="271"/>
        <v>4.8303039728411636E-2</v>
      </c>
      <c r="BZ2741">
        <v>0</v>
      </c>
      <c r="CA2741">
        <f t="shared" si="272"/>
        <v>1.4192584266852076E-2</v>
      </c>
      <c r="CC2741">
        <v>4.8303039728411636E-2</v>
      </c>
      <c r="CD2741">
        <v>1.4192584266852076E-2</v>
      </c>
    </row>
    <row r="2742" spans="1:82" x14ac:dyDescent="0.3">
      <c r="A2742">
        <v>0</v>
      </c>
      <c r="B2742" t="s">
        <v>1532</v>
      </c>
      <c r="C2742" t="s">
        <v>674</v>
      </c>
      <c r="D2742">
        <v>48493</v>
      </c>
      <c r="E2742" s="2">
        <f t="shared" si="276"/>
        <v>0.43693576490869551</v>
      </c>
      <c r="F2742" s="2" t="s">
        <v>1936</v>
      </c>
      <c r="G2742" s="3">
        <v>4962</v>
      </c>
      <c r="H2742" s="1">
        <v>0.37378097125644227</v>
      </c>
      <c r="I2742" s="1">
        <f t="shared" si="273"/>
        <v>-9.2245335205508567</v>
      </c>
      <c r="J2742" s="1">
        <v>2.4841635207600001</v>
      </c>
      <c r="K2742" s="1">
        <v>-44.209028734500002</v>
      </c>
      <c r="L2742" s="2">
        <v>0.14450548287000003</v>
      </c>
      <c r="M2742" s="2">
        <v>-9.2757347371741111E-4</v>
      </c>
      <c r="N2742" s="7">
        <v>0</v>
      </c>
      <c r="O2742" s="2">
        <v>2.4840142152098718E-2</v>
      </c>
      <c r="P2742" s="3">
        <v>1206.7689929680041</v>
      </c>
      <c r="Q2742" s="3">
        <v>42.734373493504052</v>
      </c>
      <c r="R2742" s="3">
        <v>5923.1997013422661</v>
      </c>
      <c r="S2742" s="3">
        <v>8.5750010436309498</v>
      </c>
      <c r="T2742" s="3">
        <v>1992.0351166164692</v>
      </c>
      <c r="V2742">
        <v>48493</v>
      </c>
      <c r="W2742" s="2">
        <v>0.38866975496292433</v>
      </c>
      <c r="X2742" s="2">
        <v>1.0027308684651924E-2</v>
      </c>
      <c r="Y2742" s="2">
        <v>0.29426545136802068</v>
      </c>
      <c r="Z2742" s="2">
        <v>0.70842223848090657</v>
      </c>
      <c r="AA2742" s="2">
        <v>0.12742525438043739</v>
      </c>
      <c r="AB2742" s="2">
        <v>0.35669392079720447</v>
      </c>
      <c r="AC2742" s="2">
        <v>-9.2757347371741111E-4</v>
      </c>
      <c r="AD2742" s="2">
        <v>0</v>
      </c>
      <c r="AE2742" s="2">
        <v>2.4840142152098718E-2</v>
      </c>
      <c r="AF2742">
        <v>204885.55920795791</v>
      </c>
      <c r="AG2742">
        <v>296.35290415807196</v>
      </c>
      <c r="AH2742">
        <v>55698.611330011292</v>
      </c>
      <c r="AI2742">
        <v>8975.1874810192821</v>
      </c>
      <c r="AJ2742">
        <v>2.297695608930467</v>
      </c>
      <c r="AK2742">
        <v>210808.75890930017</v>
      </c>
      <c r="AL2742">
        <v>304.92790520170291</v>
      </c>
      <c r="AM2742">
        <v>57310.256242486612</v>
      </c>
      <c r="AN2742">
        <v>9355.5776851604369</v>
      </c>
      <c r="AO2742">
        <v>2.3658763885012872</v>
      </c>
      <c r="AP2742">
        <v>5923.1997013422661</v>
      </c>
      <c r="AQ2742">
        <v>8.5750010436309481</v>
      </c>
      <c r="AR2742">
        <v>1611.6449124753199</v>
      </c>
      <c r="AS2742">
        <v>380.39020414115475</v>
      </c>
      <c r="AT2742">
        <v>6.8180779570820249E-2</v>
      </c>
      <c r="AU2742" s="3">
        <v>226800.16453840668</v>
      </c>
      <c r="AV2742" s="3">
        <v>8031.4981543691511</v>
      </c>
      <c r="AW2742">
        <v>19647.055646078999</v>
      </c>
      <c r="AX2742">
        <v>3692467.6381240869</v>
      </c>
      <c r="AY2742">
        <v>695.74592893891202</v>
      </c>
      <c r="AZ2742">
        <v>130758.48988477912</v>
      </c>
      <c r="BA2742">
        <v>20853.824639047005</v>
      </c>
      <c r="BB2742">
        <v>3919267.8026624941</v>
      </c>
      <c r="BC2742">
        <v>738.48030243241601</v>
      </c>
      <c r="BD2742">
        <v>138789.98803914827</v>
      </c>
      <c r="BE2742">
        <v>1206.7689929680041</v>
      </c>
      <c r="BF2742">
        <v>226800.16453840668</v>
      </c>
      <c r="BG2742">
        <v>42.734373493504052</v>
      </c>
      <c r="BH2742">
        <v>8031.4981543691511</v>
      </c>
      <c r="BI2742">
        <v>0.46384633537323705</v>
      </c>
      <c r="BJ2742">
        <v>0.83762730662967932</v>
      </c>
      <c r="BK2742">
        <v>0.37378097125644227</v>
      </c>
      <c r="BL2742">
        <v>26.306733997789415</v>
      </c>
      <c r="BM2742">
        <v>17.082200477238558</v>
      </c>
      <c r="BN2742">
        <f t="shared" si="270"/>
        <v>-9.2245335205508567</v>
      </c>
      <c r="BO2742">
        <v>0.43693576490869551</v>
      </c>
      <c r="BP2742">
        <v>2.4542711990322755E-3</v>
      </c>
      <c r="BQ2742">
        <v>0.29530392539895989</v>
      </c>
      <c r="BR2742">
        <v>3.5714285714285712E-2</v>
      </c>
      <c r="BS2742">
        <v>0</v>
      </c>
      <c r="BT2742">
        <v>0.16666666666666666</v>
      </c>
      <c r="BU2742">
        <v>0.26417037843339619</v>
      </c>
      <c r="BV2742">
        <v>0.70842223848090657</v>
      </c>
      <c r="BW2742">
        <v>0.13218387383862801</v>
      </c>
      <c r="BX2742">
        <v>0.35669392079720447</v>
      </c>
      <c r="BY2742">
        <f t="shared" si="271"/>
        <v>0.12737769529780582</v>
      </c>
      <c r="BZ2742">
        <v>0</v>
      </c>
      <c r="CA2742">
        <f t="shared" si="272"/>
        <v>1.806205338738098E-2</v>
      </c>
      <c r="CC2742">
        <v>0.12737769529780582</v>
      </c>
      <c r="CD2742">
        <v>1.806205338738098E-2</v>
      </c>
    </row>
    <row r="2743" spans="1:82" x14ac:dyDescent="0.3">
      <c r="A2743">
        <v>0</v>
      </c>
      <c r="B2743" t="s">
        <v>1532</v>
      </c>
      <c r="C2743" t="s">
        <v>1689</v>
      </c>
      <c r="D2743">
        <v>48495</v>
      </c>
      <c r="E2743" s="2">
        <f t="shared" si="276"/>
        <v>0.39011681251963992</v>
      </c>
      <c r="F2743" s="2" t="s">
        <v>1935</v>
      </c>
      <c r="G2743" s="3">
        <v>276</v>
      </c>
      <c r="H2743" s="1">
        <v>0.37514731378812716</v>
      </c>
      <c r="I2743" s="1">
        <f t="shared" si="273"/>
        <v>-7.6075641652939279</v>
      </c>
      <c r="J2743" s="1">
        <v>2.5812822395600001</v>
      </c>
      <c r="K2743" s="1">
        <v>11.9824247686</v>
      </c>
      <c r="L2743" s="2">
        <v>8.8254682404000029E-2</v>
      </c>
      <c r="M2743" s="2">
        <v>5.6847597543496938E-4</v>
      </c>
      <c r="N2743" s="7">
        <v>0</v>
      </c>
      <c r="O2743" s="2">
        <v>6.1581166758797662E-3</v>
      </c>
      <c r="P2743" s="3">
        <v>-4027.7990040727004</v>
      </c>
      <c r="Q2743" s="3">
        <v>-142.6333192183456</v>
      </c>
      <c r="R2743" s="3">
        <v>-36324.248452736589</v>
      </c>
      <c r="S2743" s="3">
        <v>-52.556143075539282</v>
      </c>
      <c r="T2743" s="3">
        <v>-8948.470956565181</v>
      </c>
      <c r="V2743">
        <v>48495</v>
      </c>
      <c r="W2743" s="2">
        <v>0.33558821435729042</v>
      </c>
      <c r="X2743" s="2">
        <v>1.0063963141105711E-2</v>
      </c>
      <c r="Y2743" s="2">
        <v>0.30776298818275405</v>
      </c>
      <c r="Z2743" s="2">
        <v>0.73611810455241422</v>
      </c>
      <c r="AA2743" s="2">
        <v>3.4537368676497732E-2</v>
      </c>
      <c r="AB2743" s="2">
        <v>0.21784577353175424</v>
      </c>
      <c r="AC2743" s="2">
        <v>5.6847597543496938E-4</v>
      </c>
      <c r="AD2743" s="2">
        <v>0</v>
      </c>
      <c r="AE2743" s="2">
        <v>6.1581166758797662E-3</v>
      </c>
      <c r="AF2743">
        <v>82498.861974718631</v>
      </c>
      <c r="AG2743">
        <v>119.36591552603319</v>
      </c>
      <c r="AH2743">
        <v>22434.454468477972</v>
      </c>
      <c r="AI2743">
        <v>-2124.1152330104824</v>
      </c>
      <c r="AJ2743">
        <v>0.93383796866656132</v>
      </c>
      <c r="AK2743">
        <v>46174.613521982043</v>
      </c>
      <c r="AL2743">
        <v>66.809772450493895</v>
      </c>
      <c r="AM2743">
        <v>12556.690002206609</v>
      </c>
      <c r="AN2743">
        <v>-1194.8217233043024</v>
      </c>
      <c r="AO2743">
        <v>0.52282563359051037</v>
      </c>
      <c r="AP2743">
        <v>-36324.248452736589</v>
      </c>
      <c r="AQ2743">
        <v>-52.556143075539296</v>
      </c>
      <c r="AR2743">
        <v>-9877.7644662713628</v>
      </c>
      <c r="AS2743">
        <v>929.29350970617998</v>
      </c>
      <c r="AT2743">
        <v>-0.41101233507605095</v>
      </c>
      <c r="AU2743" s="3">
        <v>-756984.54482542328</v>
      </c>
      <c r="AV2743" s="3">
        <v>-26806.506013895872</v>
      </c>
      <c r="AW2743">
        <v>10629.412264771001</v>
      </c>
      <c r="AX2743">
        <v>1997691.7410410619</v>
      </c>
      <c r="AY2743">
        <v>376.41112456988799</v>
      </c>
      <c r="AZ2743">
        <v>70742.706751664751</v>
      </c>
      <c r="BA2743">
        <v>6601.613260698301</v>
      </c>
      <c r="BB2743">
        <v>1240707.1962156387</v>
      </c>
      <c r="BC2743">
        <v>233.77780535154238</v>
      </c>
      <c r="BD2743">
        <v>43936.200737768871</v>
      </c>
      <c r="BE2743">
        <v>-4027.7990040727004</v>
      </c>
      <c r="BF2743">
        <v>-756984.54482542328</v>
      </c>
      <c r="BG2743">
        <v>-142.6333192183456</v>
      </c>
      <c r="BH2743">
        <v>-26806.506013895872</v>
      </c>
      <c r="BI2743">
        <v>0.38368268463051181</v>
      </c>
      <c r="BJ2743">
        <v>0.75882999841863896</v>
      </c>
      <c r="BK2743">
        <v>0.37514731378812716</v>
      </c>
      <c r="BL2743">
        <v>16.533752777438831</v>
      </c>
      <c r="BM2743">
        <v>8.9261886121449034</v>
      </c>
      <c r="BN2743">
        <f t="shared" si="270"/>
        <v>-7.6075641652939279</v>
      </c>
      <c r="BO2743">
        <v>0.39011681251963992</v>
      </c>
      <c r="BP2743">
        <v>1.8125821281758249E-3</v>
      </c>
      <c r="BQ2743">
        <v>4.1595827012009132E-2</v>
      </c>
      <c r="BR2743">
        <v>2.3809523809523808E-2</v>
      </c>
      <c r="BS2743">
        <v>0.13793103448275862</v>
      </c>
      <c r="BT2743">
        <v>0.1111111111111111</v>
      </c>
      <c r="BU2743">
        <v>0.21786392775577762</v>
      </c>
      <c r="BV2743">
        <v>0.73611810455241422</v>
      </c>
      <c r="BW2743">
        <v>3.5827145929976899E-2</v>
      </c>
      <c r="BX2743">
        <v>0.21784577353175424</v>
      </c>
      <c r="BY2743">
        <f t="shared" si="271"/>
        <v>0.34345940920877571</v>
      </c>
      <c r="BZ2743">
        <v>0</v>
      </c>
      <c r="CA2743">
        <f t="shared" si="272"/>
        <v>7.5666907705827695E-3</v>
      </c>
      <c r="CC2743">
        <v>0.34345940920877571</v>
      </c>
      <c r="CD2743">
        <v>7.5666907705827695E-3</v>
      </c>
    </row>
    <row r="2744" spans="1:82" x14ac:dyDescent="0.3">
      <c r="A2744">
        <v>0</v>
      </c>
      <c r="B2744" t="s">
        <v>1532</v>
      </c>
      <c r="C2744" t="s">
        <v>1690</v>
      </c>
      <c r="D2744">
        <v>48497</v>
      </c>
      <c r="E2744" s="2">
        <f t="shared" si="276"/>
        <v>0.48352495007118718</v>
      </c>
      <c r="F2744" s="2" t="s">
        <v>1937</v>
      </c>
      <c r="G2744" s="3">
        <v>12146</v>
      </c>
      <c r="H2744" s="1">
        <v>2.7263614871202213</v>
      </c>
      <c r="I2744" s="1">
        <f t="shared" si="273"/>
        <v>-7.522371617070462</v>
      </c>
      <c r="J2744" s="1">
        <v>2.6834195296700001</v>
      </c>
      <c r="K2744" s="1">
        <v>46.8305776403</v>
      </c>
      <c r="L2744" s="2">
        <v>0.19119113685699995</v>
      </c>
      <c r="M2744" s="2">
        <v>9.5929274615223108E-4</v>
      </c>
      <c r="N2744" s="7">
        <v>0</v>
      </c>
      <c r="O2744" s="2">
        <v>4.5551149973322845E-2</v>
      </c>
      <c r="P2744" s="3">
        <v>50157.485275812003</v>
      </c>
      <c r="Q2744" s="3">
        <v>1776.1880871663357</v>
      </c>
      <c r="R2744" s="3">
        <v>170050.7681552601</v>
      </c>
      <c r="S2744" s="3">
        <v>246.06357862960451</v>
      </c>
      <c r="T2744" s="3">
        <v>51053.469064804463</v>
      </c>
      <c r="V2744">
        <v>48497</v>
      </c>
      <c r="W2744" s="2">
        <v>0.44369101349976275</v>
      </c>
      <c r="X2744" s="2">
        <v>7.3139272246540155E-2</v>
      </c>
      <c r="Y2744" s="2">
        <v>0.24422023851425947</v>
      </c>
      <c r="Z2744" s="2">
        <v>0.76524514352848105</v>
      </c>
      <c r="AA2744" s="2">
        <v>0.13498143794191053</v>
      </c>
      <c r="AB2744" s="2">
        <v>0.47193168641600486</v>
      </c>
      <c r="AC2744" s="2">
        <v>9.5929274615223108E-4</v>
      </c>
      <c r="AD2744" s="2">
        <v>0</v>
      </c>
      <c r="AE2744" s="2">
        <v>4.5551149973322845E-2</v>
      </c>
      <c r="AF2744">
        <v>250581.91799504441</v>
      </c>
      <c r="AG2744">
        <v>362.56879940284864</v>
      </c>
      <c r="AH2744">
        <v>68143.683949041006</v>
      </c>
      <c r="AI2744">
        <v>6884.6929373523753</v>
      </c>
      <c r="AJ2744">
        <v>2.8380641674030582</v>
      </c>
      <c r="AK2744">
        <v>420632.68615030451</v>
      </c>
      <c r="AL2744">
        <v>608.63237803245318</v>
      </c>
      <c r="AM2744">
        <v>114390.5721565265</v>
      </c>
      <c r="AN2744">
        <v>11691.273794671337</v>
      </c>
      <c r="AO2744">
        <v>4.7677584965268247</v>
      </c>
      <c r="AP2744">
        <v>170050.7681552601</v>
      </c>
      <c r="AQ2744">
        <v>246.06357862960454</v>
      </c>
      <c r="AR2744">
        <v>46246.888207485492</v>
      </c>
      <c r="AS2744">
        <v>4806.5808573189615</v>
      </c>
      <c r="AT2744">
        <v>1.9296943291237665</v>
      </c>
      <c r="AU2744" s="3">
        <v>9426597.7827361077</v>
      </c>
      <c r="AV2744" s="3">
        <v>333816.7891020411</v>
      </c>
      <c r="AW2744">
        <v>67013.424310458009</v>
      </c>
      <c r="AX2744">
        <v>12594502.964907479</v>
      </c>
      <c r="AY2744">
        <v>2373.0943703802241</v>
      </c>
      <c r="AZ2744">
        <v>445999.35596925928</v>
      </c>
      <c r="BA2744">
        <v>117170.90958627002</v>
      </c>
      <c r="BB2744">
        <v>22021100.747643586</v>
      </c>
      <c r="BC2744">
        <v>4149.2824575465602</v>
      </c>
      <c r="BD2744">
        <v>779816.14507130056</v>
      </c>
      <c r="BE2744">
        <v>50157.485275812003</v>
      </c>
      <c r="BF2744">
        <v>9426597.7827361077</v>
      </c>
      <c r="BG2744">
        <v>1776.1880871663357</v>
      </c>
      <c r="BH2744">
        <v>333816.7891020411</v>
      </c>
      <c r="BI2744">
        <v>1.5180859574506551</v>
      </c>
      <c r="BJ2744">
        <v>4.2444474445708762</v>
      </c>
      <c r="BK2744">
        <v>2.7263614871202213</v>
      </c>
      <c r="BL2744">
        <v>24.023375837439886</v>
      </c>
      <c r="BM2744">
        <v>16.501004220369424</v>
      </c>
      <c r="BN2744">
        <f t="shared" si="270"/>
        <v>-7.522371617070462</v>
      </c>
      <c r="BO2744">
        <v>0.48352495007118718</v>
      </c>
      <c r="BP2744">
        <v>8.8888602442193272E-3</v>
      </c>
      <c r="BQ2744">
        <v>0.12233436747259682</v>
      </c>
      <c r="BR2744">
        <v>0.25595238095238093</v>
      </c>
      <c r="BS2744">
        <v>0.13793103448275862</v>
      </c>
      <c r="BT2744">
        <v>0.16666666666666666</v>
      </c>
      <c r="BU2744">
        <v>0.21542420029923365</v>
      </c>
      <c r="BV2744">
        <v>0.76524514352848105</v>
      </c>
      <c r="BW2744">
        <v>0.14002223852895285</v>
      </c>
      <c r="BX2744">
        <v>0.47193168641600486</v>
      </c>
      <c r="BY2744">
        <f t="shared" si="271"/>
        <v>3.4501421329594224E-2</v>
      </c>
      <c r="BZ2744">
        <v>0</v>
      </c>
      <c r="CA2744">
        <f t="shared" si="272"/>
        <v>2.4916450482232306E-2</v>
      </c>
      <c r="CC2744">
        <v>3.4501421329594224E-2</v>
      </c>
      <c r="CD2744">
        <v>2.4916450482232306E-2</v>
      </c>
    </row>
    <row r="2745" spans="1:82" x14ac:dyDescent="0.3">
      <c r="A2745">
        <v>0</v>
      </c>
      <c r="B2745" t="s">
        <v>1532</v>
      </c>
      <c r="C2745" t="s">
        <v>1340</v>
      </c>
      <c r="D2745">
        <v>48499</v>
      </c>
      <c r="E2745" s="2">
        <f t="shared" si="276"/>
        <v>0.56431824833998523</v>
      </c>
      <c r="F2745" s="2" t="s">
        <v>1938</v>
      </c>
      <c r="G2745" s="3">
        <v>5930</v>
      </c>
      <c r="H2745" s="1">
        <v>3.9012630117283029</v>
      </c>
      <c r="I2745" s="1">
        <f t="shared" si="273"/>
        <v>-10.153634639963009</v>
      </c>
      <c r="J2745" s="1">
        <v>2.5970546727600001</v>
      </c>
      <c r="K2745" s="1">
        <v>93.175201510700006</v>
      </c>
      <c r="L2745" s="2">
        <v>0.19979336964000005</v>
      </c>
      <c r="M2745" s="2">
        <v>1.5963414092550635E-3</v>
      </c>
      <c r="N2745" s="7">
        <v>0</v>
      </c>
      <c r="O2745" s="2">
        <v>7.2337869698435406E-2</v>
      </c>
      <c r="P2745" s="3">
        <v>156117.42686331001</v>
      </c>
      <c r="Q2745" s="3">
        <v>5528.4652384156807</v>
      </c>
      <c r="R2745" s="3">
        <v>989083.25854348741</v>
      </c>
      <c r="S2745" s="3">
        <v>1430.8901259083873</v>
      </c>
      <c r="T2745" s="3">
        <v>303326.84225868387</v>
      </c>
      <c r="V2745">
        <v>48499</v>
      </c>
      <c r="W2745" s="2">
        <v>0.49134886359886271</v>
      </c>
      <c r="X2745" s="2">
        <v>0.10465799890004512</v>
      </c>
      <c r="Y2745" s="2">
        <v>0.24156326616376583</v>
      </c>
      <c r="Z2745" s="2">
        <v>0.74061601394543841</v>
      </c>
      <c r="AA2745" s="2">
        <v>0.26856219406566756</v>
      </c>
      <c r="AB2745" s="2">
        <v>0.49316523463880074</v>
      </c>
      <c r="AC2745" s="2">
        <v>1.5963414092550635E-3</v>
      </c>
      <c r="AD2745" s="2">
        <v>0</v>
      </c>
      <c r="AE2745" s="2">
        <v>7.2337869698435406E-2</v>
      </c>
      <c r="AF2745">
        <v>683768.45535732154</v>
      </c>
      <c r="AG2745">
        <v>989.17776035776944</v>
      </c>
      <c r="AH2745">
        <v>185912.89924080117</v>
      </c>
      <c r="AI2745">
        <v>23561.333091185475</v>
      </c>
      <c r="AJ2745">
        <v>7.7040879681124519</v>
      </c>
      <c r="AK2745">
        <v>1672851.7139008089</v>
      </c>
      <c r="AL2745">
        <v>2420.0678862661566</v>
      </c>
      <c r="AM2745">
        <v>454844.27079372399</v>
      </c>
      <c r="AN2745">
        <v>57956.803796946515</v>
      </c>
      <c r="AO2745">
        <v>18.854474998185697</v>
      </c>
      <c r="AP2745">
        <v>989083.25854348741</v>
      </c>
      <c r="AQ2745">
        <v>1430.8901259083873</v>
      </c>
      <c r="AR2745">
        <v>268931.37155292282</v>
      </c>
      <c r="AS2745">
        <v>34395.470705761036</v>
      </c>
      <c r="AT2745">
        <v>11.150387030073245</v>
      </c>
      <c r="AU2745" s="3">
        <v>29340709.204690482</v>
      </c>
      <c r="AV2745" s="3">
        <v>1039019.7569078431</v>
      </c>
      <c r="AW2745">
        <v>101359.90401905001</v>
      </c>
      <c r="AX2745">
        <v>19049580.361340258</v>
      </c>
      <c r="AY2745">
        <v>3589.3795919984</v>
      </c>
      <c r="AZ2745">
        <v>674588.00052017928</v>
      </c>
      <c r="BA2745">
        <v>257477.33088236002</v>
      </c>
      <c r="BB2745">
        <v>48390289.566030741</v>
      </c>
      <c r="BC2745">
        <v>9117.8448304140802</v>
      </c>
      <c r="BD2745">
        <v>1713607.7574280221</v>
      </c>
      <c r="BE2745">
        <v>156117.42686331001</v>
      </c>
      <c r="BF2745">
        <v>29340709.204690482</v>
      </c>
      <c r="BG2745">
        <v>5528.4652384156807</v>
      </c>
      <c r="BH2745">
        <v>1039019.7569078431</v>
      </c>
      <c r="BI2745">
        <v>1.7509222346196835</v>
      </c>
      <c r="BJ2745">
        <v>5.6521852463479867</v>
      </c>
      <c r="BK2745">
        <v>3.9012630117283029</v>
      </c>
      <c r="BL2745">
        <v>41.775590054520308</v>
      </c>
      <c r="BM2745">
        <v>31.621955414557299</v>
      </c>
      <c r="BN2745">
        <f t="shared" si="270"/>
        <v>-10.153634639963009</v>
      </c>
      <c r="BO2745">
        <v>0.56431824833998523</v>
      </c>
      <c r="BP2745">
        <v>1.1965250032940395E-2</v>
      </c>
      <c r="BQ2745">
        <v>0.19700106258972946</v>
      </c>
      <c r="BR2745">
        <v>0.26785714285714285</v>
      </c>
      <c r="BS2745">
        <v>0.17241379310344829</v>
      </c>
      <c r="BT2745">
        <v>0.22222222222222221</v>
      </c>
      <c r="BU2745">
        <v>0.29077779373208801</v>
      </c>
      <c r="BV2745">
        <v>0.74061601394543841</v>
      </c>
      <c r="BW2745">
        <v>0.27859148761998709</v>
      </c>
      <c r="BX2745">
        <v>0.49316523463880074</v>
      </c>
      <c r="BY2745">
        <f t="shared" si="271"/>
        <v>3.5089182193010791E-2</v>
      </c>
      <c r="BZ2745">
        <v>0</v>
      </c>
      <c r="CA2745">
        <f t="shared" si="272"/>
        <v>3.6622661144655955E-2</v>
      </c>
      <c r="CC2745">
        <v>3.5089182193010791E-2</v>
      </c>
      <c r="CD2745">
        <v>3.6622661144655955E-2</v>
      </c>
    </row>
    <row r="2746" spans="1:82" x14ac:dyDescent="0.3">
      <c r="A2746">
        <v>0</v>
      </c>
      <c r="B2746" t="s">
        <v>1532</v>
      </c>
      <c r="C2746" t="s">
        <v>1691</v>
      </c>
      <c r="D2746">
        <v>48501</v>
      </c>
      <c r="E2746" s="2">
        <f t="shared" si="276"/>
        <v>0.32888608186354606</v>
      </c>
      <c r="F2746" s="2" t="s">
        <v>1934</v>
      </c>
      <c r="G2746" s="3">
        <v>994</v>
      </c>
      <c r="H2746" s="1">
        <v>0.37522911689900867</v>
      </c>
      <c r="I2746" s="1">
        <f t="shared" si="273"/>
        <v>-6.4228657185720834</v>
      </c>
      <c r="J2746" s="1">
        <v>2.6121506229999998</v>
      </c>
      <c r="K2746" s="1">
        <v>-22.835537327699999</v>
      </c>
      <c r="L2746" s="2">
        <v>0.109437624121</v>
      </c>
      <c r="M2746" s="2">
        <v>-1.2466425163717241E-4</v>
      </c>
      <c r="N2746" s="7">
        <v>0</v>
      </c>
      <c r="O2746" s="2">
        <v>1.4026282836068847E-2</v>
      </c>
      <c r="P2746" s="3">
        <v>-1744.6762847388993</v>
      </c>
      <c r="Q2746" s="3">
        <v>-61.782866821859201</v>
      </c>
      <c r="R2746" s="3">
        <v>-16707.667468825086</v>
      </c>
      <c r="S2746" s="3">
        <v>-24.173025915208868</v>
      </c>
      <c r="T2746" s="3">
        <v>-4938.8055675724099</v>
      </c>
      <c r="V2746">
        <v>48501</v>
      </c>
      <c r="W2746" s="2">
        <v>0.352118009268027</v>
      </c>
      <c r="X2746" s="2">
        <v>1.0066157648336554E-2</v>
      </c>
      <c r="Y2746" s="2">
        <v>0.27288914892812433</v>
      </c>
      <c r="Z2746" s="2">
        <v>0.74492100706350217</v>
      </c>
      <c r="AA2746" s="2">
        <v>6.5819680644224762E-2</v>
      </c>
      <c r="AB2746" s="2">
        <v>0.27013324653963144</v>
      </c>
      <c r="AC2746" s="2">
        <v>-1.2466425163717241E-4</v>
      </c>
      <c r="AD2746" s="2">
        <v>0</v>
      </c>
      <c r="AE2746" s="2">
        <v>1.4026282836068847E-2</v>
      </c>
      <c r="AF2746">
        <v>66008.516121660432</v>
      </c>
      <c r="AG2746">
        <v>95.501350523894843</v>
      </c>
      <c r="AH2746">
        <v>17949.183320587024</v>
      </c>
      <c r="AI2746">
        <v>1553.6270645968898</v>
      </c>
      <c r="AJ2746">
        <v>0.74600211334206423</v>
      </c>
      <c r="AK2746">
        <v>49300.848652835346</v>
      </c>
      <c r="AL2746">
        <v>71.328324608685989</v>
      </c>
      <c r="AM2746">
        <v>13405.93789855684</v>
      </c>
      <c r="AN2746">
        <v>1158.0669190546637</v>
      </c>
      <c r="AO2746">
        <v>0.55710506092911138</v>
      </c>
      <c r="AP2746">
        <v>-16707.667468825086</v>
      </c>
      <c r="AQ2746">
        <v>-24.173025915208854</v>
      </c>
      <c r="AR2746">
        <v>-4543.2454220301843</v>
      </c>
      <c r="AS2746">
        <v>-395.56014554222611</v>
      </c>
      <c r="AT2746">
        <v>-0.18889705241295285</v>
      </c>
      <c r="AU2746" s="3">
        <v>-327894.4609538287</v>
      </c>
      <c r="AV2746" s="3">
        <v>-11611.471990500218</v>
      </c>
      <c r="AW2746">
        <v>8148.3982661749997</v>
      </c>
      <c r="AX2746">
        <v>1531409.9701449294</v>
      </c>
      <c r="AY2746">
        <v>288.55290193039997</v>
      </c>
      <c r="AZ2746">
        <v>54230.632388799371</v>
      </c>
      <c r="BA2746">
        <v>6403.7219814361006</v>
      </c>
      <c r="BB2746">
        <v>1203515.5091911007</v>
      </c>
      <c r="BC2746">
        <v>226.77003510854075</v>
      </c>
      <c r="BD2746">
        <v>42619.160398299151</v>
      </c>
      <c r="BE2746">
        <v>-1744.6762847388993</v>
      </c>
      <c r="BF2746">
        <v>-327894.4609538287</v>
      </c>
      <c r="BG2746">
        <v>-61.782866821859201</v>
      </c>
      <c r="BH2746">
        <v>-11611.471990500218</v>
      </c>
      <c r="BI2746">
        <v>0.32357776989870762</v>
      </c>
      <c r="BJ2746">
        <v>0.6988068867977163</v>
      </c>
      <c r="BK2746">
        <v>0.37522911689900867</v>
      </c>
      <c r="BL2746">
        <v>15.809642323853778</v>
      </c>
      <c r="BM2746">
        <v>9.3867766052816943</v>
      </c>
      <c r="BN2746">
        <f t="shared" si="270"/>
        <v>-6.4228657185720834</v>
      </c>
      <c r="BO2746">
        <v>0.32888608186354606</v>
      </c>
      <c r="BP2746">
        <v>1.2887094072067716E-3</v>
      </c>
      <c r="BQ2746">
        <v>3.284407456272119E-2</v>
      </c>
      <c r="BR2746">
        <v>6.5476190476190479E-2</v>
      </c>
      <c r="BS2746">
        <v>3.4482758620689655E-2</v>
      </c>
      <c r="BT2746">
        <v>0.1111111111111111</v>
      </c>
      <c r="BU2746">
        <v>0.18393676641989717</v>
      </c>
      <c r="BV2746">
        <v>0.74492100706350217</v>
      </c>
      <c r="BW2746">
        <v>6.8277677016830671E-2</v>
      </c>
      <c r="BX2746">
        <v>0.27013324653963144</v>
      </c>
      <c r="BY2746">
        <f t="shared" si="271"/>
        <v>4.5858941011360004E-2</v>
      </c>
      <c r="BZ2746">
        <v>0</v>
      </c>
      <c r="CA2746">
        <f t="shared" si="272"/>
        <v>1.3370427096060651E-2</v>
      </c>
      <c r="CC2746">
        <v>4.5858941011360004E-2</v>
      </c>
      <c r="CD2746">
        <v>1.3370427096060651E-2</v>
      </c>
    </row>
    <row r="2747" spans="1:82" x14ac:dyDescent="0.3">
      <c r="A2747">
        <v>0</v>
      </c>
      <c r="B2747" t="s">
        <v>1532</v>
      </c>
      <c r="C2747" t="s">
        <v>1692</v>
      </c>
      <c r="D2747">
        <v>48503</v>
      </c>
      <c r="E2747" s="2">
        <f t="shared" si="276"/>
        <v>0.44764183487546783</v>
      </c>
      <c r="F2747" s="2" t="s">
        <v>1936</v>
      </c>
      <c r="G2747" s="3">
        <v>3308</v>
      </c>
      <c r="H2747" s="1">
        <v>0.56568548384374995</v>
      </c>
      <c r="I2747" s="1">
        <f t="shared" si="273"/>
        <v>-3.2026656513871465</v>
      </c>
      <c r="J2747" s="1">
        <v>2.8051577648900001</v>
      </c>
      <c r="K2747" s="1">
        <v>-3.7787503199299999</v>
      </c>
      <c r="L2747" s="2">
        <v>0.1773223857770001</v>
      </c>
      <c r="M2747" s="2">
        <v>-1.4236091351664786E-4</v>
      </c>
      <c r="N2747" s="7">
        <v>0</v>
      </c>
      <c r="O2747" s="2">
        <v>2.097286664153479E-2</v>
      </c>
      <c r="P2747" s="3">
        <v>18125.868224638009</v>
      </c>
      <c r="Q2747" s="3">
        <v>641.87729973126409</v>
      </c>
      <c r="R2747" s="3">
        <v>20593.330023032089</v>
      </c>
      <c r="S2747" s="3">
        <v>29.804791383947894</v>
      </c>
      <c r="T2747" s="3">
        <v>7584.6192272972403</v>
      </c>
      <c r="V2747">
        <v>48503</v>
      </c>
      <c r="W2747" s="2">
        <v>0.35632217599793009</v>
      </c>
      <c r="X2747" s="2">
        <v>1.5175472806603436E-2</v>
      </c>
      <c r="Y2747" s="2">
        <v>0.10962260449461861</v>
      </c>
      <c r="Z2747" s="2">
        <v>0.79996188917849476</v>
      </c>
      <c r="AA2747" s="2">
        <v>1.0891626315723111E-2</v>
      </c>
      <c r="AB2747" s="2">
        <v>0.4376983888203978</v>
      </c>
      <c r="AC2747" s="2">
        <v>-1.4236091351664786E-4</v>
      </c>
      <c r="AD2747" s="2">
        <v>0</v>
      </c>
      <c r="AE2747" s="2">
        <v>2.097286664153479E-2</v>
      </c>
      <c r="AF2747">
        <v>173364.56967588121</v>
      </c>
      <c r="AG2747">
        <v>250.80608815793633</v>
      </c>
      <c r="AH2747">
        <v>47138.228198560901</v>
      </c>
      <c r="AI2747">
        <v>13873.801878632325</v>
      </c>
      <c r="AJ2747">
        <v>1.9549980553001418</v>
      </c>
      <c r="AK2747">
        <v>193957.8996989133</v>
      </c>
      <c r="AL2747">
        <v>280.61087954188423</v>
      </c>
      <c r="AM2747">
        <v>52739.946514036252</v>
      </c>
      <c r="AN2747">
        <v>15856.702790454212</v>
      </c>
      <c r="AO2747">
        <v>2.1901436819406737</v>
      </c>
      <c r="AP2747">
        <v>20593.330023032089</v>
      </c>
      <c r="AQ2747">
        <v>29.804791383947901</v>
      </c>
      <c r="AR2747">
        <v>5601.7183154753511</v>
      </c>
      <c r="AS2747">
        <v>1982.9009118218873</v>
      </c>
      <c r="AT2747">
        <v>0.23514562664053185</v>
      </c>
      <c r="AU2747" s="3">
        <v>3406575.6741384673</v>
      </c>
      <c r="AV2747" s="3">
        <v>120634.41971149377</v>
      </c>
      <c r="AW2747">
        <v>34959.087316542995</v>
      </c>
      <c r="AX2747">
        <v>6570210.8702710904</v>
      </c>
      <c r="AY2747">
        <v>1237.9790192511039</v>
      </c>
      <c r="AZ2747">
        <v>232665.77687805245</v>
      </c>
      <c r="BA2747">
        <v>53084.955541181</v>
      </c>
      <c r="BB2747">
        <v>9976786.5444095563</v>
      </c>
      <c r="BC2747">
        <v>1879.8563189823681</v>
      </c>
      <c r="BD2747">
        <v>353300.19658954628</v>
      </c>
      <c r="BE2747">
        <v>18125.868224638009</v>
      </c>
      <c r="BF2747">
        <v>3406575.6741384673</v>
      </c>
      <c r="BG2747">
        <v>641.87729973126409</v>
      </c>
      <c r="BH2747">
        <v>120634.41971149377</v>
      </c>
      <c r="BI2747">
        <v>0.71371482988098034</v>
      </c>
      <c r="BJ2747">
        <v>1.2794003137247303</v>
      </c>
      <c r="BK2747">
        <v>0.56568548384374995</v>
      </c>
      <c r="BL2747">
        <v>26.419589383056486</v>
      </c>
      <c r="BM2747">
        <v>23.21692373166934</v>
      </c>
      <c r="BN2747">
        <f t="shared" si="270"/>
        <v>-3.2026656513871465</v>
      </c>
      <c r="BO2747">
        <v>0.44764183487546783</v>
      </c>
      <c r="BP2747">
        <v>3.8688885057034023E-3</v>
      </c>
      <c r="BQ2747">
        <v>0.10320408333093041</v>
      </c>
      <c r="BR2747">
        <v>0.29166666666666669</v>
      </c>
      <c r="BS2747">
        <v>0.17241379310344829</v>
      </c>
      <c r="BT2747">
        <v>0.1111111111111111</v>
      </c>
      <c r="BU2747">
        <v>9.1717309632808275E-2</v>
      </c>
      <c r="BV2747">
        <v>0.79996188917849476</v>
      </c>
      <c r="BW2747">
        <v>1.1298367547430613E-2</v>
      </c>
      <c r="BX2747">
        <v>0.4376983888203978</v>
      </c>
      <c r="BY2747">
        <f t="shared" si="271"/>
        <v>0.12598420987188147</v>
      </c>
      <c r="BZ2747">
        <v>0</v>
      </c>
      <c r="CA2747">
        <f t="shared" si="272"/>
        <v>1.2468562721804358E-2</v>
      </c>
      <c r="CC2747">
        <v>0.12598420987188147</v>
      </c>
      <c r="CD2747">
        <v>1.2468562721804358E-2</v>
      </c>
    </row>
    <row r="2748" spans="1:82" x14ac:dyDescent="0.3">
      <c r="A2748">
        <v>0</v>
      </c>
      <c r="B2748" t="s">
        <v>1532</v>
      </c>
      <c r="C2748" t="s">
        <v>1693</v>
      </c>
      <c r="D2748">
        <v>48505</v>
      </c>
      <c r="E2748" s="2">
        <f t="shared" si="276"/>
        <v>0.34003155803753982</v>
      </c>
      <c r="F2748" s="2" t="s">
        <v>1934</v>
      </c>
      <c r="G2748" s="3">
        <v>13772</v>
      </c>
      <c r="H2748" s="1">
        <v>0.35778867943915482</v>
      </c>
      <c r="I2748" s="1">
        <f t="shared" si="273"/>
        <v>-6.1001814659685181</v>
      </c>
      <c r="J2748" s="1">
        <v>2.5665563011399999</v>
      </c>
      <c r="K2748" s="1">
        <v>4.9636813798199997</v>
      </c>
      <c r="L2748" s="2">
        <v>9.9503587351000011E-2</v>
      </c>
      <c r="M2748" s="2">
        <v>5.9755222196965552E-5</v>
      </c>
      <c r="N2748" s="7">
        <v>0</v>
      </c>
      <c r="O2748" s="2">
        <v>4.7235925530712255E-3</v>
      </c>
      <c r="P2748" s="3">
        <v>-7738.2447505392001</v>
      </c>
      <c r="Q2748" s="3">
        <v>-274.02845389685763</v>
      </c>
      <c r="R2748" s="3">
        <v>-72582.199698047785</v>
      </c>
      <c r="S2748" s="3">
        <v>-104.97876476502726</v>
      </c>
      <c r="T2748" s="3">
        <v>-21328.61948748336</v>
      </c>
      <c r="V2748">
        <v>48505</v>
      </c>
      <c r="W2748" s="2">
        <v>0.32905556872507707</v>
      </c>
      <c r="X2748" s="2">
        <v>9.598288325247499E-3</v>
      </c>
      <c r="Y2748" s="2">
        <v>0.28127496601795776</v>
      </c>
      <c r="Z2748" s="2">
        <v>0.73191862969013255</v>
      </c>
      <c r="AA2748" s="2">
        <v>1.4306995213251825E-2</v>
      </c>
      <c r="AB2748" s="2">
        <v>0.24561230481160984</v>
      </c>
      <c r="AC2748" s="2">
        <v>5.9755222196965552E-5</v>
      </c>
      <c r="AD2748" s="2">
        <v>0</v>
      </c>
      <c r="AE2748" s="2">
        <v>4.7235925530712255E-3</v>
      </c>
      <c r="AF2748">
        <v>121103.8095661554</v>
      </c>
      <c r="AG2748">
        <v>175.16361567567193</v>
      </c>
      <c r="AH2748">
        <v>32921.459556457608</v>
      </c>
      <c r="AI2748">
        <v>2714.4559811021159</v>
      </c>
      <c r="AJ2748">
        <v>1.3570142605167053</v>
      </c>
      <c r="AK2748">
        <v>48521.609868107611</v>
      </c>
      <c r="AL2748">
        <v>70.184850910644684</v>
      </c>
      <c r="AM2748">
        <v>13191.02555526723</v>
      </c>
      <c r="AN2748">
        <v>1116.2704948091373</v>
      </c>
      <c r="AO2748">
        <v>0.54453824102257942</v>
      </c>
      <c r="AP2748">
        <v>-72582.199698047785</v>
      </c>
      <c r="AQ2748">
        <v>-104.97876476502725</v>
      </c>
      <c r="AR2748">
        <v>-19730.434001190377</v>
      </c>
      <c r="AS2748">
        <v>-1598.1854862929786</v>
      </c>
      <c r="AT2748">
        <v>-0.81247601949412585</v>
      </c>
      <c r="AU2748" s="3">
        <v>-1454325.7184163372</v>
      </c>
      <c r="AV2748" s="3">
        <v>-51500.907625375425</v>
      </c>
      <c r="AW2748">
        <v>14900.990745900001</v>
      </c>
      <c r="AX2748">
        <v>2800492.2007844462</v>
      </c>
      <c r="AY2748">
        <v>527.67721715519997</v>
      </c>
      <c r="AZ2748">
        <v>99171.656192148279</v>
      </c>
      <c r="BA2748">
        <v>7162.7459953608004</v>
      </c>
      <c r="BB2748">
        <v>1346166.4823681088</v>
      </c>
      <c r="BC2748">
        <v>253.64876325834234</v>
      </c>
      <c r="BD2748">
        <v>47670.748566772862</v>
      </c>
      <c r="BE2748">
        <v>-7738.2447505392001</v>
      </c>
      <c r="BF2748">
        <v>-1454325.7184163372</v>
      </c>
      <c r="BG2748">
        <v>-274.02845389685763</v>
      </c>
      <c r="BH2748">
        <v>-51500.907625375425</v>
      </c>
      <c r="BI2748">
        <v>0.4924523819771891</v>
      </c>
      <c r="BJ2748">
        <v>0.85024106141634392</v>
      </c>
      <c r="BK2748">
        <v>0.35778867943915482</v>
      </c>
      <c r="BL2748">
        <v>14.364900142145853</v>
      </c>
      <c r="BM2748">
        <v>8.2647186761773348</v>
      </c>
      <c r="BN2748">
        <f t="shared" si="270"/>
        <v>-6.1001814659685181</v>
      </c>
      <c r="BO2748">
        <v>0.34003155803753982</v>
      </c>
      <c r="BP2748">
        <v>2.0277494587479013E-3</v>
      </c>
      <c r="BQ2748">
        <v>0.21312671878506073</v>
      </c>
      <c r="BR2748">
        <v>3.5714285714285712E-2</v>
      </c>
      <c r="BS2748">
        <v>3.4482758620689655E-2</v>
      </c>
      <c r="BT2748">
        <v>0.1111111111111111</v>
      </c>
      <c r="BU2748">
        <v>0.17469579819804923</v>
      </c>
      <c r="BV2748">
        <v>0.73191862969013255</v>
      </c>
      <c r="BW2748">
        <v>1.4841281341547536E-2</v>
      </c>
      <c r="BX2748">
        <v>0.24561230481160984</v>
      </c>
      <c r="BY2748">
        <f t="shared" si="271"/>
        <v>5.8922508745035095E-2</v>
      </c>
      <c r="BZ2748">
        <v>0</v>
      </c>
      <c r="CA2748">
        <f t="shared" si="272"/>
        <v>5.0885109923078983E-3</v>
      </c>
      <c r="CC2748">
        <v>5.8922508745035095E-2</v>
      </c>
      <c r="CD2748">
        <v>5.0885109923078983E-3</v>
      </c>
    </row>
    <row r="2749" spans="1:82" x14ac:dyDescent="0.3">
      <c r="A2749">
        <v>0</v>
      </c>
      <c r="B2749" t="s">
        <v>1532</v>
      </c>
      <c r="C2749" t="s">
        <v>1694</v>
      </c>
      <c r="D2749">
        <v>48507</v>
      </c>
      <c r="E2749" s="2">
        <f t="shared" si="276"/>
        <v>0.34126515097785975</v>
      </c>
      <c r="F2749" s="2" t="s">
        <v>1934</v>
      </c>
      <c r="G2749" s="3">
        <v>2605</v>
      </c>
      <c r="H2749" s="1">
        <v>0.37433572066262177</v>
      </c>
      <c r="I2749" s="1">
        <f t="shared" si="273"/>
        <v>-6.9764060469903448</v>
      </c>
      <c r="J2749" s="1">
        <v>2.56617110477</v>
      </c>
      <c r="K2749" s="1">
        <v>16.4882305163</v>
      </c>
      <c r="L2749" s="2">
        <v>0.11262530430500001</v>
      </c>
      <c r="M2749" s="2">
        <v>7.2973206858438237E-5</v>
      </c>
      <c r="N2749" s="7">
        <v>0</v>
      </c>
      <c r="O2749" s="2">
        <v>3.3763742575478135E-3</v>
      </c>
      <c r="P2749" s="3">
        <v>649.14776953599971</v>
      </c>
      <c r="Q2749" s="3">
        <v>22.987766007807974</v>
      </c>
      <c r="R2749" s="3">
        <v>-10813.446044571305</v>
      </c>
      <c r="S2749" s="3">
        <v>-15.643599876922801</v>
      </c>
      <c r="T2749" s="3">
        <v>-3393.3764963356625</v>
      </c>
      <c r="V2749">
        <v>48507</v>
      </c>
      <c r="W2749" s="2">
        <v>0.34394983427350612</v>
      </c>
      <c r="X2749" s="2">
        <v>1.0042190778621798E-2</v>
      </c>
      <c r="Y2749" s="2">
        <v>0.27494469757562712</v>
      </c>
      <c r="Z2749" s="2">
        <v>0.73180878117476333</v>
      </c>
      <c r="AA2749" s="2">
        <v>4.7524612685806843E-2</v>
      </c>
      <c r="AB2749" s="2">
        <v>0.27800164101502589</v>
      </c>
      <c r="AC2749" s="2">
        <v>7.2973206858438237E-5</v>
      </c>
      <c r="AD2749" s="2">
        <v>0</v>
      </c>
      <c r="AE2749" s="2">
        <v>3.3763742575478135E-3</v>
      </c>
      <c r="AF2749">
        <v>82104.286558182634</v>
      </c>
      <c r="AG2749">
        <v>118.78108817067015</v>
      </c>
      <c r="AH2749">
        <v>22324.537976672142</v>
      </c>
      <c r="AI2749">
        <v>3475.5867597456913</v>
      </c>
      <c r="AJ2749">
        <v>0.92611317274731986</v>
      </c>
      <c r="AK2749">
        <v>71290.840513611329</v>
      </c>
      <c r="AL2749">
        <v>103.13748829374732</v>
      </c>
      <c r="AM2749">
        <v>19384.371785885709</v>
      </c>
      <c r="AN2749">
        <v>3022.3764541964629</v>
      </c>
      <c r="AO2749">
        <v>0.8042154595148111</v>
      </c>
      <c r="AP2749">
        <v>-10813.446044571305</v>
      </c>
      <c r="AQ2749">
        <v>-15.643599876922821</v>
      </c>
      <c r="AR2749">
        <v>-2940.1661907864327</v>
      </c>
      <c r="AS2749">
        <v>-453.21030554922845</v>
      </c>
      <c r="AT2749">
        <v>-0.12189771323250875</v>
      </c>
      <c r="AU2749" s="3">
        <v>122000.83180659579</v>
      </c>
      <c r="AV2749" s="3">
        <v>4320.3207435074301</v>
      </c>
      <c r="AW2749">
        <v>11289.106303323</v>
      </c>
      <c r="AX2749">
        <v>2121674.6386465249</v>
      </c>
      <c r="AY2749">
        <v>399.772357414944</v>
      </c>
      <c r="AZ2749">
        <v>75133.216852564568</v>
      </c>
      <c r="BA2749">
        <v>11938.254072858999</v>
      </c>
      <c r="BB2749">
        <v>2243675.4704531203</v>
      </c>
      <c r="BC2749">
        <v>422.76012342275197</v>
      </c>
      <c r="BD2749">
        <v>79453.537596072012</v>
      </c>
      <c r="BE2749">
        <v>649.14776953599971</v>
      </c>
      <c r="BF2749">
        <v>122000.83180659579</v>
      </c>
      <c r="BG2749">
        <v>22.987766007807974</v>
      </c>
      <c r="BH2749">
        <v>4320.3207435074301</v>
      </c>
      <c r="BI2749">
        <v>0.24844690651968249</v>
      </c>
      <c r="BJ2749">
        <v>0.62278262718230426</v>
      </c>
      <c r="BK2749">
        <v>0.37433572066262177</v>
      </c>
      <c r="BL2749">
        <v>17.525927040546772</v>
      </c>
      <c r="BM2749">
        <v>10.549520993556428</v>
      </c>
      <c r="BN2749">
        <f t="shared" si="270"/>
        <v>-6.9764060469903448</v>
      </c>
      <c r="BO2749">
        <v>0.34126515097785975</v>
      </c>
      <c r="BP2749">
        <v>1.0267302592474286E-3</v>
      </c>
      <c r="BQ2749">
        <v>0.17648135820231628</v>
      </c>
      <c r="BR2749">
        <v>4.7619047619047616E-2</v>
      </c>
      <c r="BS2749">
        <v>0</v>
      </c>
      <c r="BT2749">
        <v>0.1111111111111111</v>
      </c>
      <c r="BU2749">
        <v>0.19978894558002733</v>
      </c>
      <c r="BV2749">
        <v>0.73180878117476333</v>
      </c>
      <c r="BW2749">
        <v>4.9299390752911662E-2</v>
      </c>
      <c r="BX2749">
        <v>0.27800164101502589</v>
      </c>
      <c r="BY2749">
        <f t="shared" si="271"/>
        <v>3.4284584896137338E-2</v>
      </c>
      <c r="BZ2749">
        <v>0</v>
      </c>
      <c r="CA2749">
        <f t="shared" si="272"/>
        <v>3.2177622437183726E-3</v>
      </c>
      <c r="CC2749">
        <v>3.4284584896137338E-2</v>
      </c>
      <c r="CD2749">
        <v>3.2177622437183726E-3</v>
      </c>
    </row>
    <row r="2750" spans="1:82" x14ac:dyDescent="0.3">
      <c r="A2750">
        <v>0</v>
      </c>
      <c r="B2750" t="s">
        <v>1695</v>
      </c>
      <c r="C2750" t="s">
        <v>1345</v>
      </c>
      <c r="D2750">
        <v>49001</v>
      </c>
      <c r="E2750" s="2">
        <f t="shared" si="276"/>
        <v>0.36834919135528366</v>
      </c>
      <c r="F2750" s="2" t="s">
        <v>1934</v>
      </c>
      <c r="G2750" s="3">
        <v>1361</v>
      </c>
      <c r="H2750" s="1">
        <v>0.37503791404396414</v>
      </c>
      <c r="I2750" s="1">
        <f t="shared" si="273"/>
        <v>-2.5712987350875132</v>
      </c>
      <c r="J2750" s="1">
        <v>2.5698375574600001</v>
      </c>
      <c r="K2750" s="1">
        <v>25.632266350599998</v>
      </c>
      <c r="L2750" s="2">
        <v>8.1895792333000039E-2</v>
      </c>
      <c r="M2750" s="2">
        <v>1.1088225559120899E-4</v>
      </c>
      <c r="N2750" s="7">
        <v>0</v>
      </c>
      <c r="O2750" s="2">
        <v>1.9190889202088918E-2</v>
      </c>
      <c r="P2750" s="3">
        <v>24426.081363891502</v>
      </c>
      <c r="Q2750" s="3">
        <v>505.35624772368499</v>
      </c>
      <c r="R2750" s="3">
        <v>10077.229562668263</v>
      </c>
      <c r="S2750" s="3">
        <v>22.739862371206289</v>
      </c>
      <c r="T2750" s="3">
        <v>5176.0154722846655</v>
      </c>
      <c r="V2750">
        <v>49001</v>
      </c>
      <c r="W2750" s="2">
        <v>0.28392954691725275</v>
      </c>
      <c r="X2750" s="2">
        <v>1.0061028307368571E-2</v>
      </c>
      <c r="Y2750" s="2">
        <v>7.2682515284713756E-2</v>
      </c>
      <c r="Z2750" s="2">
        <v>0.73285436315848862</v>
      </c>
      <c r="AA2750" s="2">
        <v>7.3880792081809366E-2</v>
      </c>
      <c r="AB2750" s="2">
        <v>0.20214963947306322</v>
      </c>
      <c r="AC2750" s="2">
        <v>1.1088225559120899E-4</v>
      </c>
      <c r="AD2750" s="2">
        <v>0</v>
      </c>
      <c r="AE2750" s="2">
        <v>1.9190889202088918E-2</v>
      </c>
      <c r="AF2750">
        <v>2338.7858189753356</v>
      </c>
      <c r="AG2750">
        <v>5.2096283355715016</v>
      </c>
      <c r="AH2750">
        <v>979.1335254876974</v>
      </c>
      <c r="AI2750">
        <v>227.05157539396654</v>
      </c>
      <c r="AJ2750">
        <v>2.0854280837508926E-2</v>
      </c>
      <c r="AK2750">
        <v>12416.015381643598</v>
      </c>
      <c r="AL2750">
        <v>27.949490706777787</v>
      </c>
      <c r="AM2750">
        <v>5253.0202940688014</v>
      </c>
      <c r="AN2750">
        <v>1129.180279097528</v>
      </c>
      <c r="AO2750">
        <v>0.11091314018049342</v>
      </c>
      <c r="AP2750">
        <v>10077.229562668263</v>
      </c>
      <c r="AQ2750">
        <v>22.739862371206286</v>
      </c>
      <c r="AR2750">
        <v>4273.8867685811038</v>
      </c>
      <c r="AS2750">
        <v>902.12870370356143</v>
      </c>
      <c r="AT2750">
        <v>9.0058859342984493E-2</v>
      </c>
      <c r="AU2750" s="3">
        <v>4590637.7315297686</v>
      </c>
      <c r="AV2750" s="3">
        <v>94976.653197189356</v>
      </c>
      <c r="AW2750">
        <v>6517.520067611501</v>
      </c>
      <c r="AX2750">
        <v>1224902.7215069055</v>
      </c>
      <c r="AY2750">
        <v>134.842320254485</v>
      </c>
      <c r="AZ2750">
        <v>25342.265668627912</v>
      </c>
      <c r="BA2750">
        <v>30943.601431503004</v>
      </c>
      <c r="BB2750">
        <v>5815540.4530366743</v>
      </c>
      <c r="BC2750">
        <v>640.19856797816999</v>
      </c>
      <c r="BD2750">
        <v>120318.91886581726</v>
      </c>
      <c r="BE2750">
        <v>24426.081363891502</v>
      </c>
      <c r="BF2750">
        <v>4590637.7315297686</v>
      </c>
      <c r="BG2750">
        <v>505.35624772368499</v>
      </c>
      <c r="BH2750">
        <v>94976.653197189356</v>
      </c>
      <c r="BI2750">
        <v>7.9585474558385744E-2</v>
      </c>
      <c r="BJ2750">
        <v>0.45462338860234985</v>
      </c>
      <c r="BK2750">
        <v>0.37503791404396414</v>
      </c>
      <c r="BL2750">
        <v>15.861581201734168</v>
      </c>
      <c r="BM2750">
        <v>13.290282466646655</v>
      </c>
      <c r="BN2750">
        <f t="shared" si="270"/>
        <v>-2.5712987350875132</v>
      </c>
      <c r="BO2750">
        <v>0.36834919135528366</v>
      </c>
      <c r="BP2750">
        <v>3.549967338310788E-4</v>
      </c>
      <c r="BQ2750">
        <v>1.5992216508826384E-3</v>
      </c>
      <c r="BR2750">
        <v>0</v>
      </c>
      <c r="BS2750">
        <v>0</v>
      </c>
      <c r="BT2750">
        <v>0.61111111111111116</v>
      </c>
      <c r="BU2750">
        <v>7.3636347941073807E-2</v>
      </c>
      <c r="BV2750">
        <v>0.73285436315848862</v>
      </c>
      <c r="BW2750">
        <v>7.6639825811005563E-2</v>
      </c>
      <c r="BX2750">
        <v>0.20214963947306322</v>
      </c>
      <c r="BY2750">
        <f t="shared" si="271"/>
        <v>4.4034418924617076E-2</v>
      </c>
      <c r="BZ2750">
        <v>0</v>
      </c>
      <c r="CA2750">
        <f t="shared" si="272"/>
        <v>2.3487481624673418E-2</v>
      </c>
      <c r="CC2750">
        <v>4.4034418924617076E-2</v>
      </c>
      <c r="CD2750">
        <v>2.3487481624673418E-2</v>
      </c>
    </row>
    <row r="2751" spans="1:82" x14ac:dyDescent="0.3">
      <c r="A2751">
        <v>0</v>
      </c>
      <c r="B2751" t="s">
        <v>1695</v>
      </c>
      <c r="C2751" t="s">
        <v>1696</v>
      </c>
      <c r="D2751">
        <v>49003</v>
      </c>
      <c r="E2751" s="2">
        <f t="shared" si="276"/>
        <v>0.40067145655191927</v>
      </c>
      <c r="F2751" s="2" t="s">
        <v>1935</v>
      </c>
      <c r="G2751" s="3">
        <v>14442</v>
      </c>
      <c r="H2751" s="1">
        <v>0.38243061669100226</v>
      </c>
      <c r="I2751" s="1">
        <f t="shared" si="273"/>
        <v>-3.8968508544111415</v>
      </c>
      <c r="J2751" s="1">
        <v>2.9411682269199999</v>
      </c>
      <c r="K2751" s="1">
        <v>5.6327297888999999</v>
      </c>
      <c r="L2751" s="2">
        <v>0.13466500906699996</v>
      </c>
      <c r="M2751" s="2">
        <v>8.6014206380034922E-5</v>
      </c>
      <c r="N2751" s="7">
        <v>0</v>
      </c>
      <c r="O2751" s="2">
        <v>2.8823688944877194E-2</v>
      </c>
      <c r="P2751" s="3">
        <v>37720.319339119997</v>
      </c>
      <c r="Q2751" s="3">
        <v>780.40348593679983</v>
      </c>
      <c r="R2751" s="3">
        <v>19109.782127176804</v>
      </c>
      <c r="S2751" s="3">
        <v>20.223144111462645</v>
      </c>
      <c r="T2751" s="3">
        <v>18136.956389260245</v>
      </c>
      <c r="V2751">
        <v>49003</v>
      </c>
      <c r="W2751" s="2">
        <v>0.34284591991467989</v>
      </c>
      <c r="X2751" s="2">
        <v>1.0259350097818509E-2</v>
      </c>
      <c r="Y2751" s="2">
        <v>0.11489486851241806</v>
      </c>
      <c r="Z2751" s="2">
        <v>0.83874872231685305</v>
      </c>
      <c r="AA2751" s="2">
        <v>1.6235417215731046E-2</v>
      </c>
      <c r="AB2751" s="2">
        <v>0.3324039276870332</v>
      </c>
      <c r="AC2751" s="2">
        <v>8.6014206380034922E-5</v>
      </c>
      <c r="AD2751" s="2">
        <v>0</v>
      </c>
      <c r="AE2751" s="2">
        <v>2.8823688944877194E-2</v>
      </c>
      <c r="AF2751">
        <v>29424.267729025785</v>
      </c>
      <c r="AG2751">
        <v>35.167434073605932</v>
      </c>
      <c r="AH2751">
        <v>6609.6104153404149</v>
      </c>
      <c r="AI2751">
        <v>20113.395351459727</v>
      </c>
      <c r="AJ2751">
        <v>0.24130594578719974</v>
      </c>
      <c r="AK2751">
        <v>48534.04985620259</v>
      </c>
      <c r="AL2751">
        <v>55.390578185068584</v>
      </c>
      <c r="AM2751">
        <v>10410.487774498511</v>
      </c>
      <c r="AN2751">
        <v>34449.474381561871</v>
      </c>
      <c r="AO2751">
        <v>0.39620934401670405</v>
      </c>
      <c r="AP2751">
        <v>19109.782127176804</v>
      </c>
      <c r="AQ2751">
        <v>20.223144111462652</v>
      </c>
      <c r="AR2751">
        <v>3800.8773591580966</v>
      </c>
      <c r="AS2751">
        <v>14336.079030102144</v>
      </c>
      <c r="AT2751">
        <v>0.1549033982295043</v>
      </c>
      <c r="AU2751" s="3">
        <v>7089156.8165942123</v>
      </c>
      <c r="AV2751" s="3">
        <v>146669.03114696217</v>
      </c>
      <c r="AW2751">
        <v>59264.10131885</v>
      </c>
      <c r="AX2751">
        <v>11138095.201864669</v>
      </c>
      <c r="AY2751">
        <v>1226.1272457515001</v>
      </c>
      <c r="AZ2751">
        <v>230438.35456653693</v>
      </c>
      <c r="BA2751">
        <v>96984.420657969997</v>
      </c>
      <c r="BB2751">
        <v>18227252.01845888</v>
      </c>
      <c r="BC2751">
        <v>2006.5307316883</v>
      </c>
      <c r="BD2751">
        <v>377107.3857134991</v>
      </c>
      <c r="BE2751">
        <v>37720.319339119997</v>
      </c>
      <c r="BF2751">
        <v>7089156.8165942123</v>
      </c>
      <c r="BG2751">
        <v>780.40348593679983</v>
      </c>
      <c r="BH2751">
        <v>146669.03114696217</v>
      </c>
      <c r="BI2751">
        <v>0.29710865400216241</v>
      </c>
      <c r="BJ2751">
        <v>0.67953927069316467</v>
      </c>
      <c r="BK2751">
        <v>0.38243061669100226</v>
      </c>
      <c r="BL2751">
        <v>14.882750055970188</v>
      </c>
      <c r="BM2751">
        <v>10.985899201559047</v>
      </c>
      <c r="BN2751">
        <f t="shared" si="270"/>
        <v>-3.8968508544111415</v>
      </c>
      <c r="BO2751">
        <v>0.40067145655191927</v>
      </c>
      <c r="BP2751">
        <v>1.4415660074033262E-3</v>
      </c>
      <c r="BQ2751">
        <v>4.5589111035888272E-4</v>
      </c>
      <c r="BR2751">
        <v>0</v>
      </c>
      <c r="BS2751">
        <v>3.4482758620689655E-2</v>
      </c>
      <c r="BT2751">
        <v>0.55555555555555558</v>
      </c>
      <c r="BU2751">
        <v>0.11159724907659294</v>
      </c>
      <c r="BV2751">
        <v>0.83874872231685305</v>
      </c>
      <c r="BW2751">
        <v>1.6841719103455444E-2</v>
      </c>
      <c r="BX2751">
        <v>0.3324039276870332</v>
      </c>
      <c r="BY2751">
        <f t="shared" si="271"/>
        <v>1.3758296428957874E-2</v>
      </c>
      <c r="BZ2751">
        <v>0</v>
      </c>
      <c r="CA2751">
        <f t="shared" si="272"/>
        <v>2.1465143149034971E-2</v>
      </c>
      <c r="CC2751">
        <v>1.3758296428957874E-2</v>
      </c>
      <c r="CD2751">
        <v>2.1465143149034971E-2</v>
      </c>
    </row>
    <row r="2752" spans="1:82" x14ac:dyDescent="0.3">
      <c r="A2752">
        <v>0</v>
      </c>
      <c r="B2752" t="s">
        <v>1695</v>
      </c>
      <c r="C2752" t="s">
        <v>1697</v>
      </c>
      <c r="D2752">
        <v>49005</v>
      </c>
      <c r="E2752" s="2">
        <f t="shared" si="276"/>
        <v>0.45957805292236825</v>
      </c>
      <c r="F2752" s="2" t="s">
        <v>1936</v>
      </c>
      <c r="G2752" s="3">
        <v>60896</v>
      </c>
      <c r="H2752" s="1">
        <v>10.582569827643557</v>
      </c>
      <c r="I2752" s="1">
        <f t="shared" si="273"/>
        <v>-6.0875037213254846</v>
      </c>
      <c r="J2752" s="1">
        <v>3.1631634958300001</v>
      </c>
      <c r="K2752" s="1">
        <v>-3.0228448130499999</v>
      </c>
      <c r="L2752" s="2">
        <v>0.14450775380100001</v>
      </c>
      <c r="M2752" s="2">
        <v>-1.6607205248895838E-4</v>
      </c>
      <c r="N2752" s="7">
        <v>0</v>
      </c>
      <c r="O2752" s="2">
        <v>1.715691424285281E-2</v>
      </c>
      <c r="P2752" s="3">
        <v>184697.12509628001</v>
      </c>
      <c r="Q2752" s="3">
        <v>3821.2370094692001</v>
      </c>
      <c r="R2752" s="3">
        <v>186377.45849945833</v>
      </c>
      <c r="S2752" s="3">
        <v>354.31755110696179</v>
      </c>
      <c r="T2752" s="3">
        <v>117801.15007218985</v>
      </c>
      <c r="V2752">
        <v>49005</v>
      </c>
      <c r="W2752" s="2">
        <v>0.4449600210771571</v>
      </c>
      <c r="X2752" s="2">
        <v>0.28389538927561636</v>
      </c>
      <c r="Y2752" s="2">
        <v>0.17263854779619495</v>
      </c>
      <c r="Z2752" s="2">
        <v>0.90205630413227211</v>
      </c>
      <c r="AA2752" s="2">
        <v>8.7128530140018322E-3</v>
      </c>
      <c r="AB2752" s="2">
        <v>0.35669952630964696</v>
      </c>
      <c r="AC2752" s="2">
        <v>-1.6607205248895838E-4</v>
      </c>
      <c r="AD2752" s="2">
        <v>0</v>
      </c>
      <c r="AE2752" s="2">
        <v>1.715691424285281E-2</v>
      </c>
      <c r="AF2752">
        <v>103769.81767579861</v>
      </c>
      <c r="AG2752">
        <v>171.03739039606822</v>
      </c>
      <c r="AH2752">
        <v>32145.94828295874</v>
      </c>
      <c r="AI2752">
        <v>38807.886607489127</v>
      </c>
      <c r="AJ2752">
        <v>0.88360630568851217</v>
      </c>
      <c r="AK2752">
        <v>290147.27617525693</v>
      </c>
      <c r="AL2752">
        <v>525.35494150303009</v>
      </c>
      <c r="AM2752">
        <v>98738.835646672946</v>
      </c>
      <c r="AN2752">
        <v>90016.149315964765</v>
      </c>
      <c r="AO2752">
        <v>2.5032965761039172</v>
      </c>
      <c r="AP2752">
        <v>186377.45849945833</v>
      </c>
      <c r="AQ2752">
        <v>354.3175511069619</v>
      </c>
      <c r="AR2752">
        <v>66592.88736371421</v>
      </c>
      <c r="AS2752">
        <v>51208.262708475639</v>
      </c>
      <c r="AT2752">
        <v>1.619690270415405</v>
      </c>
      <c r="AU2752" s="3">
        <v>34711977.690594867</v>
      </c>
      <c r="AV2752" s="3">
        <v>718163.28355964145</v>
      </c>
      <c r="AW2752">
        <v>140877.26323827001</v>
      </c>
      <c r="AX2752">
        <v>26476472.853000466</v>
      </c>
      <c r="AY2752">
        <v>2914.6388272053</v>
      </c>
      <c r="AZ2752">
        <v>547777.22118496406</v>
      </c>
      <c r="BA2752">
        <v>325574.38833455002</v>
      </c>
      <c r="BB2752">
        <v>61188450.543595329</v>
      </c>
      <c r="BC2752">
        <v>6735.8758366745005</v>
      </c>
      <c r="BD2752">
        <v>1265940.5047446056</v>
      </c>
      <c r="BE2752">
        <v>184697.12509628001</v>
      </c>
      <c r="BF2752">
        <v>34711977.690594867</v>
      </c>
      <c r="BG2752">
        <v>3821.2370094692001</v>
      </c>
      <c r="BH2752">
        <v>718163.28355964145</v>
      </c>
      <c r="BI2752">
        <v>3.7485562138275834</v>
      </c>
      <c r="BJ2752">
        <v>14.331126041471141</v>
      </c>
      <c r="BK2752">
        <v>10.582569827643557</v>
      </c>
      <c r="BL2752">
        <v>16.08598498205188</v>
      </c>
      <c r="BM2752">
        <v>9.9984812607263951</v>
      </c>
      <c r="BN2752">
        <f t="shared" si="270"/>
        <v>-6.0875037213254846</v>
      </c>
      <c r="BO2752">
        <v>0.45957805292236825</v>
      </c>
      <c r="BP2752">
        <v>2.0861913247430773E-2</v>
      </c>
      <c r="BQ2752">
        <v>2.2070278848539541E-4</v>
      </c>
      <c r="BR2752">
        <v>1.7857142857142856E-2</v>
      </c>
      <c r="BS2752">
        <v>0</v>
      </c>
      <c r="BT2752">
        <v>0.72222222222222221</v>
      </c>
      <c r="BU2752">
        <v>0.17433273543801145</v>
      </c>
      <c r="BV2752">
        <v>0.90205630413227211</v>
      </c>
      <c r="BW2752">
        <v>9.0382292676367566E-3</v>
      </c>
      <c r="BX2752">
        <v>0.35669952630964696</v>
      </c>
      <c r="BY2752">
        <f t="shared" si="271"/>
        <v>2.2099282871945358E-2</v>
      </c>
      <c r="BZ2752">
        <v>0</v>
      </c>
      <c r="CA2752">
        <f t="shared" si="272"/>
        <v>1.2009263735483911E-2</v>
      </c>
      <c r="CC2752">
        <v>2.2099282871945358E-2</v>
      </c>
      <c r="CD2752">
        <v>1.2009263735483911E-2</v>
      </c>
    </row>
    <row r="2753" spans="1:82" x14ac:dyDescent="0.3">
      <c r="A2753">
        <v>0</v>
      </c>
      <c r="B2753" t="s">
        <v>1695</v>
      </c>
      <c r="C2753" t="s">
        <v>1046</v>
      </c>
      <c r="D2753">
        <v>49007</v>
      </c>
      <c r="E2753" s="2">
        <f t="shared" si="276"/>
        <v>0.3815148829513289</v>
      </c>
      <c r="F2753" s="2" t="s">
        <v>1935</v>
      </c>
      <c r="G2753" s="3">
        <v>4716</v>
      </c>
      <c r="H2753" s="1">
        <v>0.37506696369233028</v>
      </c>
      <c r="I2753" s="1">
        <f t="shared" si="273"/>
        <v>-2.4240486844520763</v>
      </c>
      <c r="J2753" s="1">
        <v>2.70495722205</v>
      </c>
      <c r="K2753" s="1">
        <v>22.426134236500001</v>
      </c>
      <c r="L2753" s="2">
        <v>6.0370803859999989E-2</v>
      </c>
      <c r="M2753" s="2">
        <v>2.2178159267884651E-3</v>
      </c>
      <c r="N2753" s="7">
        <v>0</v>
      </c>
      <c r="O2753" s="2">
        <v>5.8823434557588802E-3</v>
      </c>
      <c r="P2753" s="3">
        <v>5751.1829604269969</v>
      </c>
      <c r="Q2753" s="3">
        <v>118.98741339453007</v>
      </c>
      <c r="R2753" s="3">
        <v>3704.5360980005062</v>
      </c>
      <c r="S2753" s="3">
        <v>6.5239482269533484</v>
      </c>
      <c r="T2753" s="3">
        <v>1914.0055537903609</v>
      </c>
      <c r="V2753">
        <v>49007</v>
      </c>
      <c r="W2753" s="2">
        <v>0.27673541743931113</v>
      </c>
      <c r="X2753" s="2">
        <v>1.0061807613469597E-2</v>
      </c>
      <c r="Y2753" s="2">
        <v>7.9575025706842481E-2</v>
      </c>
      <c r="Z2753" s="2">
        <v>0.77138716281185116</v>
      </c>
      <c r="AA2753" s="2">
        <v>6.4639643567328153E-2</v>
      </c>
      <c r="AB2753" s="2">
        <v>0.14901786633158215</v>
      </c>
      <c r="AC2753" s="2">
        <v>2.2178159267884651E-3</v>
      </c>
      <c r="AD2753" s="2">
        <v>0</v>
      </c>
      <c r="AE2753" s="2">
        <v>5.8823434557588802E-3</v>
      </c>
      <c r="AF2753">
        <v>18332.515117087543</v>
      </c>
      <c r="AG2753">
        <v>35.41045012827734</v>
      </c>
      <c r="AH2753">
        <v>6655.28453084993</v>
      </c>
      <c r="AI2753">
        <v>2715.7748517565988</v>
      </c>
      <c r="AJ2753">
        <v>0.15970403791150817</v>
      </c>
      <c r="AK2753">
        <v>22037.05121508805</v>
      </c>
      <c r="AL2753">
        <v>41.934398355230691</v>
      </c>
      <c r="AM2753">
        <v>7881.4404130152352</v>
      </c>
      <c r="AN2753">
        <v>3403.6245233816571</v>
      </c>
      <c r="AO2753">
        <v>0.19153821981762884</v>
      </c>
      <c r="AP2753">
        <v>3704.5360980005062</v>
      </c>
      <c r="AQ2753">
        <v>6.5239482269533511</v>
      </c>
      <c r="AR2753">
        <v>1226.1558821653052</v>
      </c>
      <c r="AS2753">
        <v>687.84967162505836</v>
      </c>
      <c r="AT2753">
        <v>3.1834181906120668E-2</v>
      </c>
      <c r="AU2753" s="3">
        <v>1080877.3255826498</v>
      </c>
      <c r="AV2753" s="3">
        <v>22362.49447336798</v>
      </c>
      <c r="AW2753">
        <v>24847.505079991002</v>
      </c>
      <c r="AX2753">
        <v>4669840.104733509</v>
      </c>
      <c r="AY2753">
        <v>514.07517012048993</v>
      </c>
      <c r="AZ2753">
        <v>96615.287472444877</v>
      </c>
      <c r="BA2753">
        <v>30598.688040417997</v>
      </c>
      <c r="BB2753">
        <v>5750717.4303161586</v>
      </c>
      <c r="BC2753">
        <v>633.06258351502004</v>
      </c>
      <c r="BD2753">
        <v>118977.78194581287</v>
      </c>
      <c r="BE2753">
        <v>5751.1829604269969</v>
      </c>
      <c r="BF2753">
        <v>1080877.3255826498</v>
      </c>
      <c r="BG2753">
        <v>118.98741339453007</v>
      </c>
      <c r="BH2753">
        <v>22362.49447336798</v>
      </c>
      <c r="BI2753">
        <v>0.64027814122492432</v>
      </c>
      <c r="BJ2753">
        <v>1.0153451049172546</v>
      </c>
      <c r="BK2753">
        <v>0.37506696369233028</v>
      </c>
      <c r="BL2753">
        <v>13.124332354053697</v>
      </c>
      <c r="BM2753">
        <v>10.700283669601621</v>
      </c>
      <c r="BN2753">
        <f t="shared" si="270"/>
        <v>-2.4240486844520763</v>
      </c>
      <c r="BO2753">
        <v>0.3815148829513289</v>
      </c>
      <c r="BP2753">
        <v>2.9580872958308566E-3</v>
      </c>
      <c r="BQ2753">
        <v>5.7943263621796661E-4</v>
      </c>
      <c r="BR2753">
        <v>0</v>
      </c>
      <c r="BS2753">
        <v>0</v>
      </c>
      <c r="BT2753">
        <v>0.55555555555555558</v>
      </c>
      <c r="BU2753">
        <v>6.9419429924131387E-2</v>
      </c>
      <c r="BV2753">
        <v>0.77138716281185116</v>
      </c>
      <c r="BW2753">
        <v>6.7053572165278172E-2</v>
      </c>
      <c r="BX2753">
        <v>0.14901786633158215</v>
      </c>
      <c r="BY2753">
        <f t="shared" si="271"/>
        <v>0.2079509947920965</v>
      </c>
      <c r="BZ2753">
        <v>0</v>
      </c>
      <c r="CA2753">
        <f t="shared" si="272"/>
        <v>9.6377719953894114E-3</v>
      </c>
      <c r="CC2753">
        <v>0.2079509947920965</v>
      </c>
      <c r="CD2753">
        <v>9.6377719953894114E-3</v>
      </c>
    </row>
    <row r="2754" spans="1:82" x14ac:dyDescent="0.3">
      <c r="A2754">
        <v>1</v>
      </c>
      <c r="B2754" t="s">
        <v>1695</v>
      </c>
      <c r="C2754" t="s">
        <v>1698</v>
      </c>
      <c r="D2754">
        <v>49009</v>
      </c>
      <c r="E2754" s="2">
        <v>0</v>
      </c>
      <c r="F2754" s="2" t="s">
        <v>1954</v>
      </c>
      <c r="G2754" s="3">
        <v>-999</v>
      </c>
      <c r="H2754" s="1">
        <v>0.37309324511394748</v>
      </c>
      <c r="I2754" s="1">
        <f t="shared" si="273"/>
        <v>-999</v>
      </c>
      <c r="J2754" s="1">
        <v>-999</v>
      </c>
      <c r="K2754" s="1">
        <v>-999</v>
      </c>
      <c r="L2754" s="2">
        <v>-999</v>
      </c>
      <c r="M2754" s="2">
        <v>-999</v>
      </c>
      <c r="N2754" s="7">
        <v>-999</v>
      </c>
      <c r="O2754" s="2">
        <v>-999</v>
      </c>
      <c r="P2754" s="3">
        <v>-999</v>
      </c>
      <c r="Q2754" s="3">
        <v>-999</v>
      </c>
      <c r="R2754" s="3">
        <v>-999</v>
      </c>
      <c r="S2754" s="3">
        <v>-999</v>
      </c>
      <c r="T2754" s="3">
        <v>-999</v>
      </c>
      <c r="V2754">
        <v>49009</v>
      </c>
      <c r="W2754" s="2">
        <v>-999</v>
      </c>
      <c r="X2754" s="2">
        <v>1.0008859264131347E-2</v>
      </c>
      <c r="Y2754" s="2">
        <v>-999</v>
      </c>
      <c r="Z2754" s="2">
        <v>-999</v>
      </c>
      <c r="AA2754" s="2">
        <v>-999</v>
      </c>
      <c r="AB2754" s="2">
        <v>-999</v>
      </c>
      <c r="AC2754" s="2">
        <v>-999</v>
      </c>
      <c r="AD2754" s="2">
        <v>-999</v>
      </c>
      <c r="AE2754" s="2">
        <v>-999</v>
      </c>
      <c r="AF2754" s="2">
        <v>-999</v>
      </c>
      <c r="AG2754" s="2">
        <v>-999</v>
      </c>
      <c r="AH2754" s="2">
        <v>-999</v>
      </c>
      <c r="AI2754" s="2">
        <v>-999</v>
      </c>
      <c r="AJ2754" s="2">
        <v>-999</v>
      </c>
      <c r="AK2754" s="2">
        <v>-999</v>
      </c>
      <c r="AL2754" s="2">
        <v>-999</v>
      </c>
      <c r="AM2754" s="2">
        <v>-999</v>
      </c>
      <c r="AN2754" s="2">
        <v>-999</v>
      </c>
      <c r="AO2754" s="2">
        <v>-999</v>
      </c>
      <c r="AP2754" s="2">
        <v>-999</v>
      </c>
      <c r="AQ2754" s="2">
        <v>-999</v>
      </c>
      <c r="AR2754" s="2">
        <v>-999</v>
      </c>
      <c r="AS2754" s="2">
        <v>-999</v>
      </c>
      <c r="AT2754" s="2">
        <v>-999</v>
      </c>
      <c r="AU2754" s="2">
        <v>-999</v>
      </c>
      <c r="AV2754" s="2">
        <v>-999</v>
      </c>
      <c r="AW2754" s="2">
        <v>-999</v>
      </c>
      <c r="AX2754" s="2">
        <v>-999</v>
      </c>
      <c r="AY2754" s="2">
        <v>-999</v>
      </c>
      <c r="AZ2754" s="2">
        <v>-999</v>
      </c>
      <c r="BA2754" s="2">
        <v>-999</v>
      </c>
      <c r="BB2754" s="2">
        <v>-999</v>
      </c>
      <c r="BC2754" s="2">
        <v>-999</v>
      </c>
      <c r="BD2754" s="2">
        <v>-999</v>
      </c>
      <c r="BE2754" s="2">
        <v>-999</v>
      </c>
      <c r="BF2754" s="2">
        <v>-999</v>
      </c>
      <c r="BG2754" s="2">
        <v>-999</v>
      </c>
      <c r="BH2754" s="2">
        <v>-999</v>
      </c>
      <c r="BI2754">
        <v>0</v>
      </c>
      <c r="BJ2754">
        <v>0.37309324511394748</v>
      </c>
      <c r="BK2754">
        <v>0.37309324511394748</v>
      </c>
      <c r="BL2754">
        <v>-999</v>
      </c>
      <c r="BM2754">
        <v>8.4215620919275533</v>
      </c>
      <c r="BN2754">
        <f t="shared" si="270"/>
        <v>-999</v>
      </c>
      <c r="BO2754" t="s">
        <v>3748</v>
      </c>
      <c r="BP2754" t="s">
        <v>3748</v>
      </c>
      <c r="BQ2754">
        <v>6.0132316280660599E-10</v>
      </c>
      <c r="BR2754">
        <v>0</v>
      </c>
      <c r="BS2754">
        <v>0</v>
      </c>
      <c r="BT2754">
        <v>0.55555555555555558</v>
      </c>
      <c r="BU2754" t="s">
        <v>3748</v>
      </c>
      <c r="BY2754">
        <f t="shared" si="271"/>
        <v>-999</v>
      </c>
      <c r="CA2754">
        <f t="shared" si="272"/>
        <v>-999</v>
      </c>
    </row>
    <row r="2755" spans="1:82" x14ac:dyDescent="0.3">
      <c r="A2755">
        <v>0</v>
      </c>
      <c r="B2755" t="s">
        <v>1695</v>
      </c>
      <c r="C2755" t="s">
        <v>575</v>
      </c>
      <c r="D2755">
        <v>49011</v>
      </c>
      <c r="E2755" s="2">
        <f>BO2755</f>
        <v>0.39989807812417638</v>
      </c>
      <c r="F2755" s="2" t="s">
        <v>1935</v>
      </c>
      <c r="G2755" s="3">
        <v>228269</v>
      </c>
      <c r="H2755" s="1">
        <v>27.615138026777107</v>
      </c>
      <c r="I2755" s="1">
        <f t="shared" si="273"/>
        <v>-5.1508395804774931</v>
      </c>
      <c r="J2755" s="1">
        <v>2.75654467764</v>
      </c>
      <c r="K2755" s="1">
        <v>15.562430597300001</v>
      </c>
      <c r="L2755" s="2">
        <v>0.12273098499099999</v>
      </c>
      <c r="M2755" s="2">
        <v>1.5334650790337807E-3</v>
      </c>
      <c r="N2755" s="7">
        <v>0</v>
      </c>
      <c r="O2755" s="2">
        <v>1.6618234803746215E-2</v>
      </c>
      <c r="P2755" s="3">
        <v>294792.07406160998</v>
      </c>
      <c r="Q2755" s="3">
        <v>6099.0141720678985</v>
      </c>
      <c r="R2755" s="3">
        <v>156770.71651342511</v>
      </c>
      <c r="S2755" s="3">
        <v>191.58068865661139</v>
      </c>
      <c r="T2755" s="3">
        <v>94057.361560733174</v>
      </c>
      <c r="V2755">
        <v>49011</v>
      </c>
      <c r="W2755" s="2">
        <v>0.5208445444905736</v>
      </c>
      <c r="X2755" s="2">
        <v>0.74082292748333989</v>
      </c>
      <c r="Y2755" s="2">
        <v>0.14503088974199255</v>
      </c>
      <c r="Z2755" s="2">
        <v>0.78609863428351234</v>
      </c>
      <c r="AA2755" s="2">
        <v>4.4856146683252454E-2</v>
      </c>
      <c r="AB2755" s="2">
        <v>0.30294626453119183</v>
      </c>
      <c r="AC2755" s="2">
        <v>1.5334650790337807E-3</v>
      </c>
      <c r="AD2755" s="2">
        <v>0</v>
      </c>
      <c r="AE2755" s="2">
        <v>1.6618234803746215E-2</v>
      </c>
      <c r="AF2755">
        <v>202209.91967877303</v>
      </c>
      <c r="AG2755">
        <v>274.65205847218044</v>
      </c>
      <c r="AH2755">
        <v>51620.004532399784</v>
      </c>
      <c r="AI2755">
        <v>67510.949890798613</v>
      </c>
      <c r="AJ2755">
        <v>1.6811704407161301</v>
      </c>
      <c r="AK2755">
        <v>358980.63619219814</v>
      </c>
      <c r="AL2755">
        <v>466.2327471287918</v>
      </c>
      <c r="AM2755">
        <v>87627.002156181479</v>
      </c>
      <c r="AN2755">
        <v>125561.31382775008</v>
      </c>
      <c r="AO2755">
        <v>2.9697536027130949</v>
      </c>
      <c r="AP2755">
        <v>156770.71651342511</v>
      </c>
      <c r="AQ2755">
        <v>191.58068865661136</v>
      </c>
      <c r="AR2755">
        <v>36006.997623781695</v>
      </c>
      <c r="AS2755">
        <v>58050.363936951471</v>
      </c>
      <c r="AT2755">
        <v>1.2885831619969648</v>
      </c>
      <c r="AU2755" s="3">
        <v>55403222.39913898</v>
      </c>
      <c r="AV2755" s="3">
        <v>1146248.7234984408</v>
      </c>
      <c r="AW2755">
        <v>381211.89418160997</v>
      </c>
      <c r="AX2755">
        <v>71644963.392491773</v>
      </c>
      <c r="AY2755">
        <v>7886.9716988678983</v>
      </c>
      <c r="AZ2755">
        <v>1482277.4610852329</v>
      </c>
      <c r="BA2755">
        <v>676003.96824321989</v>
      </c>
      <c r="BB2755">
        <v>127048185.79163074</v>
      </c>
      <c r="BC2755">
        <v>13985.985870935798</v>
      </c>
      <c r="BD2755">
        <v>2628526.1845836737</v>
      </c>
      <c r="BE2755">
        <v>294792.07406160998</v>
      </c>
      <c r="BF2755">
        <v>55403222.39913898</v>
      </c>
      <c r="BG2755">
        <v>6099.0141720678985</v>
      </c>
      <c r="BH2755">
        <v>1146248.7234984408</v>
      </c>
      <c r="BI2755">
        <v>17.556099173263799</v>
      </c>
      <c r="BJ2755">
        <v>45.171237200040906</v>
      </c>
      <c r="BK2755">
        <v>27.615138026777107</v>
      </c>
      <c r="BL2755">
        <v>17.196845526464447</v>
      </c>
      <c r="BM2755">
        <v>12.046005945986954</v>
      </c>
      <c r="BN2755">
        <f t="shared" si="270"/>
        <v>-5.1508395804774931</v>
      </c>
      <c r="BO2755">
        <v>0.39989807812417638</v>
      </c>
      <c r="BP2755">
        <v>8.5017468411357544E-2</v>
      </c>
      <c r="BQ2755">
        <v>5.6040139093598311E-4</v>
      </c>
      <c r="BR2755">
        <v>1.7857142857142856E-2</v>
      </c>
      <c r="BS2755">
        <v>3.4482758620689655E-2</v>
      </c>
      <c r="BT2755">
        <v>0.55555555555555558</v>
      </c>
      <c r="BU2755">
        <v>0.1475087318174978</v>
      </c>
      <c r="BV2755">
        <v>0.78609863428351234</v>
      </c>
      <c r="BW2755">
        <v>4.6531272493000472E-2</v>
      </c>
      <c r="BX2755">
        <v>0.30294626453119183</v>
      </c>
      <c r="BY2755">
        <f t="shared" si="271"/>
        <v>1.6494155556370387E-2</v>
      </c>
      <c r="BZ2755">
        <v>0</v>
      </c>
      <c r="CA2755">
        <f t="shared" si="272"/>
        <v>1.3450868891968573E-2</v>
      </c>
      <c r="CC2755">
        <v>1.6494155556370387E-2</v>
      </c>
      <c r="CD2755">
        <v>1.3450868891968573E-2</v>
      </c>
    </row>
    <row r="2756" spans="1:82" x14ac:dyDescent="0.3">
      <c r="A2756">
        <v>0</v>
      </c>
      <c r="B2756" t="s">
        <v>1695</v>
      </c>
      <c r="C2756" t="s">
        <v>1699</v>
      </c>
      <c r="D2756">
        <v>49013</v>
      </c>
      <c r="E2756" s="2">
        <f>BO2756</f>
        <v>0.38443842171724374</v>
      </c>
      <c r="F2756" s="2" t="s">
        <v>1935</v>
      </c>
      <c r="G2756" s="3">
        <v>2204</v>
      </c>
      <c r="H2756" s="1">
        <v>0.37525839862036792</v>
      </c>
      <c r="I2756" s="1">
        <f t="shared" si="273"/>
        <v>-3.3838166103855842</v>
      </c>
      <c r="J2756" s="1">
        <v>3.35133658696</v>
      </c>
      <c r="K2756" s="1">
        <v>-12.265705175100001</v>
      </c>
      <c r="L2756" s="2">
        <v>4.038385690999996E-2</v>
      </c>
      <c r="M2756" s="2">
        <v>-1.5548919383381914E-4</v>
      </c>
      <c r="N2756" s="7">
        <v>0</v>
      </c>
      <c r="O2756" s="2">
        <v>3.1511069029494677E-3</v>
      </c>
      <c r="P2756" s="3">
        <v>15308.354847841803</v>
      </c>
      <c r="Q2756" s="3">
        <v>316.71771863350205</v>
      </c>
      <c r="R2756" s="3">
        <v>20123.817782795773</v>
      </c>
      <c r="S2756" s="3">
        <v>39.441768202124081</v>
      </c>
      <c r="T2756" s="3">
        <v>13203.327954659171</v>
      </c>
      <c r="V2756">
        <v>49013</v>
      </c>
      <c r="W2756" s="2">
        <v>0.3100638794182643</v>
      </c>
      <c r="X2756" s="2">
        <v>1.0066943180189339E-2</v>
      </c>
      <c r="Y2756" s="2">
        <v>0.10936818651208127</v>
      </c>
      <c r="Z2756" s="2">
        <v>0.95571863405788138</v>
      </c>
      <c r="AA2756" s="2">
        <v>3.5353877857824463E-2</v>
      </c>
      <c r="AB2756" s="2">
        <v>9.9682558558002204E-2</v>
      </c>
      <c r="AC2756" s="2">
        <v>-1.5548919383381914E-4</v>
      </c>
      <c r="AD2756" s="2">
        <v>0</v>
      </c>
      <c r="AE2756" s="2">
        <v>3.1511069029494677E-3</v>
      </c>
      <c r="AF2756">
        <v>8185.92761056573</v>
      </c>
      <c r="AG2756">
        <v>14.879501301664643</v>
      </c>
      <c r="AH2756">
        <v>2796.5562279212859</v>
      </c>
      <c r="AI2756">
        <v>2876.7382133007063</v>
      </c>
      <c r="AJ2756">
        <v>7.0665507532335359E-2</v>
      </c>
      <c r="AK2756">
        <v>28309.745393361503</v>
      </c>
      <c r="AL2756">
        <v>54.32126950378872</v>
      </c>
      <c r="AM2756">
        <v>10209.514516619973</v>
      </c>
      <c r="AN2756">
        <v>8667.1078792611897</v>
      </c>
      <c r="AO2756">
        <v>0.24637064732968936</v>
      </c>
      <c r="AP2756">
        <v>20123.817782795773</v>
      </c>
      <c r="AQ2756">
        <v>39.441768202124081</v>
      </c>
      <c r="AR2756">
        <v>7412.9582886986864</v>
      </c>
      <c r="AS2756">
        <v>5790.369665960483</v>
      </c>
      <c r="AT2756">
        <v>0.175705139797354</v>
      </c>
      <c r="AU2756" s="3">
        <v>2877052.2101033884</v>
      </c>
      <c r="AV2756" s="3">
        <v>59523.928039980376</v>
      </c>
      <c r="AW2756">
        <v>6965.3696518791994</v>
      </c>
      <c r="AX2756">
        <v>1309071.5723741767</v>
      </c>
      <c r="AY2756">
        <v>144.10797290168799</v>
      </c>
      <c r="AZ2756">
        <v>27083.652427143239</v>
      </c>
      <c r="BA2756">
        <v>22273.724499721004</v>
      </c>
      <c r="BB2756">
        <v>4186123.7824775656</v>
      </c>
      <c r="BC2756">
        <v>460.82569153519</v>
      </c>
      <c r="BD2756">
        <v>86607.580467123611</v>
      </c>
      <c r="BE2756">
        <v>15308.354847841803</v>
      </c>
      <c r="BF2756">
        <v>2877052.2101033884</v>
      </c>
      <c r="BG2756">
        <v>316.71771863350205</v>
      </c>
      <c r="BH2756">
        <v>59523.928039980376</v>
      </c>
      <c r="BI2756">
        <v>9.4729674636225669E-2</v>
      </c>
      <c r="BJ2756">
        <v>0.46998807325659359</v>
      </c>
      <c r="BK2756">
        <v>0.37525839862036792</v>
      </c>
      <c r="BL2756">
        <v>11.338563237682781</v>
      </c>
      <c r="BM2756">
        <v>7.9547466272971965</v>
      </c>
      <c r="BN2756">
        <f t="shared" si="270"/>
        <v>-3.3838166103855842</v>
      </c>
      <c r="BO2756">
        <v>0.38443842171724374</v>
      </c>
      <c r="BP2756">
        <v>4.4100514636826978E-4</v>
      </c>
      <c r="BQ2756">
        <v>5.9032638182889279E-4</v>
      </c>
      <c r="BR2756">
        <v>1.7857142857142856E-2</v>
      </c>
      <c r="BS2756">
        <v>0</v>
      </c>
      <c r="BT2756">
        <v>0.55555555555555558</v>
      </c>
      <c r="BU2756">
        <v>9.6905075202262478E-2</v>
      </c>
      <c r="BV2756">
        <v>0.95571863405788138</v>
      </c>
      <c r="BW2756">
        <v>3.667414715541957E-2</v>
      </c>
      <c r="BX2756">
        <v>9.9682558558002204E-2</v>
      </c>
      <c r="BY2756">
        <f t="shared" si="271"/>
        <v>7.4456855921818596E-2</v>
      </c>
      <c r="BZ2756">
        <v>0</v>
      </c>
      <c r="CA2756">
        <f t="shared" si="272"/>
        <v>7.6150658705898449E-3</v>
      </c>
      <c r="CC2756">
        <v>7.4456855921818596E-2</v>
      </c>
      <c r="CD2756">
        <v>7.6150658705898449E-3</v>
      </c>
    </row>
    <row r="2757" spans="1:82" x14ac:dyDescent="0.3">
      <c r="A2757">
        <v>0</v>
      </c>
      <c r="B2757" t="s">
        <v>1695</v>
      </c>
      <c r="C2757" t="s">
        <v>1700</v>
      </c>
      <c r="D2757">
        <v>49015</v>
      </c>
      <c r="E2757" s="2">
        <f>BO2757</f>
        <v>0.37679994076694845</v>
      </c>
      <c r="F2757" s="2" t="s">
        <v>1934</v>
      </c>
      <c r="G2757" s="3">
        <v>1878</v>
      </c>
      <c r="H2757" s="1">
        <v>0.37516065242657121</v>
      </c>
      <c r="I2757" s="1">
        <f t="shared" si="273"/>
        <v>-2.3827737839655896</v>
      </c>
      <c r="J2757" s="1">
        <v>2.7365525702900002</v>
      </c>
      <c r="K2757" s="1">
        <v>24.7910924569</v>
      </c>
      <c r="L2757" s="2">
        <v>5.5272958553999996E-2</v>
      </c>
      <c r="M2757" s="2">
        <v>3.8265709861954364E-4</v>
      </c>
      <c r="N2757" s="7">
        <v>0</v>
      </c>
      <c r="O2757" s="2">
        <v>9.1532448394486283E-4</v>
      </c>
      <c r="P2757" s="3">
        <v>34004.432566835705</v>
      </c>
      <c r="Q2757" s="3">
        <v>703.52473620072294</v>
      </c>
      <c r="R2757" s="3">
        <v>48673.825328613093</v>
      </c>
      <c r="S2757" s="3">
        <v>104.08541176047842</v>
      </c>
      <c r="T2757" s="3">
        <v>23381.784185210592</v>
      </c>
      <c r="V2757">
        <v>49015</v>
      </c>
      <c r="W2757" s="2">
        <v>0.27438163606364691</v>
      </c>
      <c r="X2757" s="2">
        <v>1.0064320972711375E-2</v>
      </c>
      <c r="Y2757" s="2">
        <v>7.3921641155924214E-2</v>
      </c>
      <c r="Z2757" s="2">
        <v>0.78039737777504214</v>
      </c>
      <c r="AA2757" s="2">
        <v>7.1456246678954616E-2</v>
      </c>
      <c r="AB2757" s="2">
        <v>0.13643446538581594</v>
      </c>
      <c r="AC2757" s="2">
        <v>3.8265709861954364E-4</v>
      </c>
      <c r="AD2757" s="2">
        <v>0</v>
      </c>
      <c r="AE2757" s="2">
        <v>9.1532448394486283E-4</v>
      </c>
      <c r="AF2757">
        <v>9974.6832441054175</v>
      </c>
      <c r="AG2757">
        <v>21.33012981070825</v>
      </c>
      <c r="AH2757">
        <v>4008.9318959790803</v>
      </c>
      <c r="AI2757">
        <v>782.6761059587966</v>
      </c>
      <c r="AJ2757">
        <v>8.832536858085907E-2</v>
      </c>
      <c r="AK2757">
        <v>58648.508572718514</v>
      </c>
      <c r="AL2757">
        <v>125.41554157118667</v>
      </c>
      <c r="AM2757">
        <v>23571.462964271854</v>
      </c>
      <c r="AN2757">
        <v>4601.9292228766171</v>
      </c>
      <c r="AO2757">
        <v>0.51932988844174754</v>
      </c>
      <c r="AP2757">
        <v>48673.825328613093</v>
      </c>
      <c r="AQ2757">
        <v>104.08541176047842</v>
      </c>
      <c r="AR2757">
        <v>19562.531068292774</v>
      </c>
      <c r="AS2757">
        <v>3819.2531169178205</v>
      </c>
      <c r="AT2757">
        <v>0.4310045198608885</v>
      </c>
      <c r="AU2757" s="3">
        <v>6390793.0566111021</v>
      </c>
      <c r="AV2757" s="3">
        <v>132220.43892156388</v>
      </c>
      <c r="AW2757">
        <v>6968.4977800053002</v>
      </c>
      <c r="AX2757">
        <v>1309659.4727741962</v>
      </c>
      <c r="AY2757">
        <v>144.17269139126699</v>
      </c>
      <c r="AZ2757">
        <v>27095.815620074718</v>
      </c>
      <c r="BA2757">
        <v>40972.930346841007</v>
      </c>
      <c r="BB2757">
        <v>7700452.5293852985</v>
      </c>
      <c r="BC2757">
        <v>847.69742759198994</v>
      </c>
      <c r="BD2757">
        <v>159316.2545416386</v>
      </c>
      <c r="BE2757">
        <v>34004.432566835705</v>
      </c>
      <c r="BF2757">
        <v>6390793.0566111021</v>
      </c>
      <c r="BG2757">
        <v>703.52473620072294</v>
      </c>
      <c r="BH2757">
        <v>132220.43892156388</v>
      </c>
      <c r="BI2757">
        <v>5.8707020419397356E-2</v>
      </c>
      <c r="BJ2757">
        <v>0.43386767284596855</v>
      </c>
      <c r="BK2757">
        <v>0.37516065242657121</v>
      </c>
      <c r="BL2757">
        <v>13.327105880942607</v>
      </c>
      <c r="BM2757">
        <v>10.944332096977018</v>
      </c>
      <c r="BN2757">
        <f t="shared" si="270"/>
        <v>-2.3827737839655896</v>
      </c>
      <c r="BO2757">
        <v>0.37679994076694845</v>
      </c>
      <c r="BP2757">
        <v>2.6787469597481758E-4</v>
      </c>
      <c r="BQ2757">
        <v>9.7784905238811732E-4</v>
      </c>
      <c r="BR2757">
        <v>1.1904761904761904E-2</v>
      </c>
      <c r="BS2757">
        <v>0</v>
      </c>
      <c r="BT2757">
        <v>0.61111111111111116</v>
      </c>
      <c r="BU2757">
        <v>6.8237407434102559E-2</v>
      </c>
      <c r="BV2757">
        <v>0.78039737777504214</v>
      </c>
      <c r="BW2757">
        <v>7.4124737218832587E-2</v>
      </c>
      <c r="BX2757">
        <v>0.13643446538581594</v>
      </c>
      <c r="BY2757">
        <f t="shared" si="271"/>
        <v>0.12244539730218944</v>
      </c>
      <c r="BZ2757">
        <v>0</v>
      </c>
      <c r="CA2757">
        <f t="shared" si="272"/>
        <v>1.6586504693821022E-3</v>
      </c>
      <c r="CC2757">
        <v>0.12244539730218944</v>
      </c>
      <c r="CD2757">
        <v>1.6586504693821022E-3</v>
      </c>
    </row>
    <row r="2758" spans="1:82" x14ac:dyDescent="0.3">
      <c r="A2758">
        <v>1</v>
      </c>
      <c r="B2758" t="s">
        <v>1695</v>
      </c>
      <c r="C2758" t="s">
        <v>227</v>
      </c>
      <c r="D2758">
        <v>49017</v>
      </c>
      <c r="E2758" s="2">
        <v>0</v>
      </c>
      <c r="F2758" s="2" t="s">
        <v>1954</v>
      </c>
      <c r="G2758" s="3">
        <v>-999</v>
      </c>
      <c r="H2758" s="1">
        <v>0.37468299000990107</v>
      </c>
      <c r="I2758" s="1">
        <f t="shared" si="273"/>
        <v>-999</v>
      </c>
      <c r="J2758" s="1">
        <v>-999</v>
      </c>
      <c r="K2758" s="1">
        <v>-999</v>
      </c>
      <c r="L2758" s="2">
        <v>-999</v>
      </c>
      <c r="M2758" s="2">
        <v>-999</v>
      </c>
      <c r="N2758" s="7">
        <v>-999</v>
      </c>
      <c r="O2758" s="2">
        <v>-999</v>
      </c>
      <c r="P2758" s="3">
        <v>-999</v>
      </c>
      <c r="Q2758" s="3">
        <v>-999</v>
      </c>
      <c r="R2758" s="3">
        <v>-999</v>
      </c>
      <c r="S2758" s="3">
        <v>-999</v>
      </c>
      <c r="T2758" s="3">
        <v>-999</v>
      </c>
      <c r="V2758">
        <v>49017</v>
      </c>
      <c r="W2758" s="2">
        <v>-999</v>
      </c>
      <c r="X2758" s="2">
        <v>1.0051506868015495E-2</v>
      </c>
      <c r="Y2758" s="2">
        <v>-999</v>
      </c>
      <c r="Z2758" s="2">
        <v>-999</v>
      </c>
      <c r="AA2758" s="2">
        <v>-999</v>
      </c>
      <c r="AB2758" s="2">
        <v>-999</v>
      </c>
      <c r="AC2758" s="2">
        <v>-999</v>
      </c>
      <c r="AD2758" s="2">
        <v>-999</v>
      </c>
      <c r="AE2758" s="2">
        <v>-999</v>
      </c>
      <c r="AF2758" s="2">
        <v>-999</v>
      </c>
      <c r="AG2758" s="2">
        <v>-999</v>
      </c>
      <c r="AH2758" s="2">
        <v>-999</v>
      </c>
      <c r="AI2758" s="2">
        <v>-999</v>
      </c>
      <c r="AJ2758" s="2">
        <v>-999</v>
      </c>
      <c r="AK2758" s="2">
        <v>-999</v>
      </c>
      <c r="AL2758" s="2">
        <v>-999</v>
      </c>
      <c r="AM2758" s="2">
        <v>-999</v>
      </c>
      <c r="AN2758" s="2">
        <v>-999</v>
      </c>
      <c r="AO2758" s="2">
        <v>-999</v>
      </c>
      <c r="AP2758" s="2">
        <v>-999</v>
      </c>
      <c r="AQ2758" s="2">
        <v>-999</v>
      </c>
      <c r="AR2758" s="2">
        <v>-999</v>
      </c>
      <c r="AS2758" s="2">
        <v>-999</v>
      </c>
      <c r="AT2758" s="2">
        <v>-999</v>
      </c>
      <c r="AU2758" s="2">
        <v>-999</v>
      </c>
      <c r="AV2758" s="2">
        <v>-999</v>
      </c>
      <c r="AW2758" s="2">
        <v>-999</v>
      </c>
      <c r="AX2758" s="2">
        <v>-999</v>
      </c>
      <c r="AY2758" s="2">
        <v>-999</v>
      </c>
      <c r="AZ2758" s="2">
        <v>-999</v>
      </c>
      <c r="BA2758" s="2">
        <v>-999</v>
      </c>
      <c r="BB2758" s="2">
        <v>-999</v>
      </c>
      <c r="BC2758" s="2">
        <v>-999</v>
      </c>
      <c r="BD2758" s="2">
        <v>-999</v>
      </c>
      <c r="BE2758" s="2">
        <v>-999</v>
      </c>
      <c r="BF2758" s="2">
        <v>-999</v>
      </c>
      <c r="BG2758" s="2">
        <v>-999</v>
      </c>
      <c r="BH2758" s="2">
        <v>-999</v>
      </c>
      <c r="BI2758">
        <v>0</v>
      </c>
      <c r="BJ2758">
        <v>0.37468299000990107</v>
      </c>
      <c r="BK2758">
        <v>0.37468299000990107</v>
      </c>
      <c r="BL2758">
        <v>-999</v>
      </c>
      <c r="BM2758">
        <v>9.6056830742514183</v>
      </c>
      <c r="BN2758">
        <f t="shared" si="270"/>
        <v>-999</v>
      </c>
      <c r="BO2758" t="s">
        <v>3748</v>
      </c>
      <c r="BP2758" t="s">
        <v>3748</v>
      </c>
      <c r="BQ2758">
        <v>1.7192168481702814E-3</v>
      </c>
      <c r="BR2758">
        <v>4.464285714285714E-3</v>
      </c>
      <c r="BS2758">
        <v>0</v>
      </c>
      <c r="BT2758">
        <v>0.61111111111111116</v>
      </c>
      <c r="BU2758" t="s">
        <v>3748</v>
      </c>
      <c r="BY2758">
        <f t="shared" si="271"/>
        <v>-999</v>
      </c>
      <c r="CA2758">
        <f t="shared" si="272"/>
        <v>-999</v>
      </c>
    </row>
    <row r="2759" spans="1:82" x14ac:dyDescent="0.3">
      <c r="A2759">
        <v>0</v>
      </c>
      <c r="B2759" t="s">
        <v>1695</v>
      </c>
      <c r="C2759" t="s">
        <v>229</v>
      </c>
      <c r="D2759">
        <v>49019</v>
      </c>
      <c r="E2759" s="2">
        <f t="shared" ref="E2759:E2764" si="277">BO2759</f>
        <v>0.37028362220827665</v>
      </c>
      <c r="F2759" s="2" t="s">
        <v>1934</v>
      </c>
      <c r="G2759" s="3">
        <v>2971</v>
      </c>
      <c r="H2759" s="1">
        <v>0.37516304058710914</v>
      </c>
      <c r="I2759" s="1">
        <f t="shared" si="273"/>
        <v>-3.2901209756968104</v>
      </c>
      <c r="J2759" s="1">
        <v>2.8124127357500002</v>
      </c>
      <c r="K2759" s="1">
        <v>7.3062637705400002</v>
      </c>
      <c r="L2759" s="2">
        <v>3.4370235225000018E-2</v>
      </c>
      <c r="M2759" s="2">
        <v>3.0190876775944145E-4</v>
      </c>
      <c r="N2759" s="7">
        <v>0</v>
      </c>
      <c r="O2759" s="2">
        <v>4.5976323328743287E-3</v>
      </c>
      <c r="P2759" s="3">
        <v>26594.311877615004</v>
      </c>
      <c r="Q2759" s="3">
        <v>550.21521712984998</v>
      </c>
      <c r="R2759" s="3">
        <v>14637.711512881782</v>
      </c>
      <c r="S2759" s="3">
        <v>26.994613828098014</v>
      </c>
      <c r="T2759" s="3">
        <v>6794.770551057547</v>
      </c>
      <c r="V2759">
        <v>49019</v>
      </c>
      <c r="W2759" s="2">
        <v>0.26095132421003053</v>
      </c>
      <c r="X2759" s="2">
        <v>1.0064385039169392E-2</v>
      </c>
      <c r="Y2759" s="2">
        <v>9.8130766224330312E-2</v>
      </c>
      <c r="Z2759" s="2">
        <v>0.80203082814076665</v>
      </c>
      <c r="AA2759" s="2">
        <v>2.1059103675921613E-2</v>
      </c>
      <c r="AB2759" s="2">
        <v>8.4838676828314308E-2</v>
      </c>
      <c r="AC2759" s="2">
        <v>3.0190876775944145E-4</v>
      </c>
      <c r="AD2759" s="2">
        <v>0</v>
      </c>
      <c r="AE2759" s="2">
        <v>4.5976323328743287E-3</v>
      </c>
      <c r="AF2759">
        <v>10393.753687021956</v>
      </c>
      <c r="AG2759">
        <v>19.365532073428682</v>
      </c>
      <c r="AH2759">
        <v>3639.6918303234797</v>
      </c>
      <c r="AI2759">
        <v>1191.9219402908989</v>
      </c>
      <c r="AJ2759">
        <v>9.0052590863435172E-2</v>
      </c>
      <c r="AK2759">
        <v>25031.465199903738</v>
      </c>
      <c r="AL2759">
        <v>46.3601459015267</v>
      </c>
      <c r="AM2759">
        <v>8713.2459697254453</v>
      </c>
      <c r="AN2759">
        <v>2913.1383519464803</v>
      </c>
      <c r="AO2759">
        <v>0.21668237195433832</v>
      </c>
      <c r="AP2759">
        <v>14637.711512881782</v>
      </c>
      <c r="AQ2759">
        <v>26.994613828098018</v>
      </c>
      <c r="AR2759">
        <v>5073.5541394019656</v>
      </c>
      <c r="AS2759">
        <v>1721.2164116555814</v>
      </c>
      <c r="AT2759">
        <v>0.12662978109090314</v>
      </c>
      <c r="AU2759" s="3">
        <v>4998134.9742789641</v>
      </c>
      <c r="AV2759" s="3">
        <v>103407.447907384</v>
      </c>
      <c r="AW2759">
        <v>12278.061720742</v>
      </c>
      <c r="AX2759">
        <v>2307538.9197962512</v>
      </c>
      <c r="AY2759">
        <v>254.02335757737995</v>
      </c>
      <c r="AZ2759">
        <v>47741.14982309279</v>
      </c>
      <c r="BA2759">
        <v>38872.373598357008</v>
      </c>
      <c r="BB2759">
        <v>7305673.8940752158</v>
      </c>
      <c r="BC2759">
        <v>804.23857470722987</v>
      </c>
      <c r="BD2759">
        <v>151148.59773047679</v>
      </c>
      <c r="BE2759">
        <v>26594.311877615004</v>
      </c>
      <c r="BF2759">
        <v>4998134.9742789641</v>
      </c>
      <c r="BG2759">
        <v>550.21521712984998</v>
      </c>
      <c r="BH2759">
        <v>103407.447907384</v>
      </c>
      <c r="BI2759">
        <v>0.11622586021144787</v>
      </c>
      <c r="BJ2759">
        <v>0.49138890079855702</v>
      </c>
      <c r="BK2759">
        <v>0.37516304058710914</v>
      </c>
      <c r="BL2759">
        <v>14.39842555875609</v>
      </c>
      <c r="BM2759">
        <v>11.108304583059279</v>
      </c>
      <c r="BN2759">
        <f t="shared" ref="BN2759:BN2822" si="278">IF(BL2759=-999,-999,BM2759-BL2759)</f>
        <v>-3.2901209756968104</v>
      </c>
      <c r="BO2759">
        <v>0.37028362220827665</v>
      </c>
      <c r="BP2759">
        <v>5.2115642816167554E-4</v>
      </c>
      <c r="BQ2759">
        <v>7.0668667439319937E-4</v>
      </c>
      <c r="BR2759">
        <v>1.1904761904761904E-2</v>
      </c>
      <c r="BS2759">
        <v>0</v>
      </c>
      <c r="BT2759">
        <v>0.55555555555555558</v>
      </c>
      <c r="BU2759">
        <v>9.4221838026296037E-2</v>
      </c>
      <c r="BV2759">
        <v>0.80203082814076665</v>
      </c>
      <c r="BW2759">
        <v>2.1845543232283833E-2</v>
      </c>
      <c r="BX2759">
        <v>8.4838676828314308E-2</v>
      </c>
      <c r="BY2759">
        <f t="shared" ref="BY2759:BY2822" si="279">IF(I2759=-999,-999,CC2759)</f>
        <v>0.19103181052291465</v>
      </c>
      <c r="BZ2759">
        <v>0</v>
      </c>
      <c r="CA2759">
        <f t="shared" ref="CA2759:CA2822" si="280">IF(I2759=-999,-999,CD2759)</f>
        <v>1.2940270071746711E-2</v>
      </c>
      <c r="CC2759">
        <v>0.19103181052291465</v>
      </c>
      <c r="CD2759">
        <v>1.2940270071746711E-2</v>
      </c>
    </row>
    <row r="2760" spans="1:82" x14ac:dyDescent="0.3">
      <c r="A2760">
        <v>0</v>
      </c>
      <c r="B2760" t="s">
        <v>1695</v>
      </c>
      <c r="C2760" t="s">
        <v>865</v>
      </c>
      <c r="D2760">
        <v>49021</v>
      </c>
      <c r="E2760" s="2">
        <f t="shared" si="277"/>
        <v>0.38577526367846199</v>
      </c>
      <c r="F2760" s="2" t="s">
        <v>1935</v>
      </c>
      <c r="G2760" s="3">
        <v>35662</v>
      </c>
      <c r="H2760" s="1">
        <v>0.3746806854446747</v>
      </c>
      <c r="I2760" s="1">
        <f t="shared" ref="I2760:I2823" si="281">BN2760</f>
        <v>-3.8059194029695984</v>
      </c>
      <c r="J2760" s="1">
        <v>2.47185037659</v>
      </c>
      <c r="K2760" s="1">
        <v>17.576450616399999</v>
      </c>
      <c r="L2760" s="2">
        <v>6.1062499867999998E-2</v>
      </c>
      <c r="M2760" s="2">
        <v>8.1717500546106634E-4</v>
      </c>
      <c r="N2760" s="7">
        <v>0</v>
      </c>
      <c r="O2760" s="2">
        <v>3.1966696177757749E-2</v>
      </c>
      <c r="P2760" s="3">
        <v>10744.036021940001</v>
      </c>
      <c r="Q2760" s="3">
        <v>222.28558271660003</v>
      </c>
      <c r="R2760" s="3">
        <v>2832.9713946972333</v>
      </c>
      <c r="S2760" s="3">
        <v>-3.5837431964074193</v>
      </c>
      <c r="T2760" s="3">
        <v>550.45872351671323</v>
      </c>
      <c r="V2760">
        <v>49021</v>
      </c>
      <c r="W2760" s="2">
        <v>0.27144227427339873</v>
      </c>
      <c r="X2760" s="2">
        <v>1.0051445044143532E-2</v>
      </c>
      <c r="Y2760" s="2">
        <v>0.11293859342683794</v>
      </c>
      <c r="Z2760" s="2">
        <v>0.70491083309927494</v>
      </c>
      <c r="AA2760" s="2">
        <v>5.0661228147546998E-2</v>
      </c>
      <c r="AB2760" s="2">
        <v>0.15072523242035027</v>
      </c>
      <c r="AC2760" s="2">
        <v>8.1717500546106634E-4</v>
      </c>
      <c r="AD2760" s="2">
        <v>0</v>
      </c>
      <c r="AE2760" s="2">
        <v>3.1966696177757749E-2</v>
      </c>
      <c r="AF2760">
        <v>11221.431514514086</v>
      </c>
      <c r="AG2760">
        <v>-10.262069898994223</v>
      </c>
      <c r="AH2760">
        <v>-1928.7242835339659</v>
      </c>
      <c r="AI2760">
        <v>4410.0036270018145</v>
      </c>
      <c r="AJ2760">
        <v>7.5610768298632711E-2</v>
      </c>
      <c r="AK2760">
        <v>14054.40290921132</v>
      </c>
      <c r="AL2760">
        <v>-13.845813095401642</v>
      </c>
      <c r="AM2760">
        <v>-2602.2777281015256</v>
      </c>
      <c r="AN2760">
        <v>5634.0157950860867</v>
      </c>
      <c r="AO2760">
        <v>9.4011000197131156E-2</v>
      </c>
      <c r="AP2760">
        <v>2832.9713946972333</v>
      </c>
      <c r="AQ2760">
        <v>-3.5837431964074185</v>
      </c>
      <c r="AR2760">
        <v>-673.55344456755961</v>
      </c>
      <c r="AS2760">
        <v>1224.0121680842722</v>
      </c>
      <c r="AT2760">
        <v>1.8400231898498445E-2</v>
      </c>
      <c r="AU2760" s="3">
        <v>2019234.1299634038</v>
      </c>
      <c r="AV2760" s="3">
        <v>41776.352415757807</v>
      </c>
      <c r="AW2760">
        <v>54564.539915743007</v>
      </c>
      <c r="AX2760">
        <v>10254859.631764742</v>
      </c>
      <c r="AY2760">
        <v>1128.89704819177</v>
      </c>
      <c r="AZ2760">
        <v>212164.91123716123</v>
      </c>
      <c r="BA2760">
        <v>65308.57593768301</v>
      </c>
      <c r="BB2760">
        <v>12274093.761728145</v>
      </c>
      <c r="BC2760">
        <v>1351.1826309083699</v>
      </c>
      <c r="BD2760">
        <v>253941.26365291903</v>
      </c>
      <c r="BE2760">
        <v>10744.036021940001</v>
      </c>
      <c r="BF2760">
        <v>2019234.1299634038</v>
      </c>
      <c r="BG2760">
        <v>222.28558271660003</v>
      </c>
      <c r="BH2760">
        <v>41776.352415757807</v>
      </c>
      <c r="BI2760">
        <v>0.5619572703254736</v>
      </c>
      <c r="BJ2760">
        <v>0.9366379557701483</v>
      </c>
      <c r="BK2760">
        <v>0.3746806854446747</v>
      </c>
      <c r="BL2760">
        <v>14.764705559292761</v>
      </c>
      <c r="BM2760">
        <v>10.958786156323162</v>
      </c>
      <c r="BN2760">
        <f t="shared" si="278"/>
        <v>-3.8059194029695984</v>
      </c>
      <c r="BO2760">
        <v>0.38577526367846199</v>
      </c>
      <c r="BP2760">
        <v>2.6252368837549034E-3</v>
      </c>
      <c r="BQ2760">
        <v>2.3164787984184562E-3</v>
      </c>
      <c r="BR2760">
        <v>5.9523809523809521E-3</v>
      </c>
      <c r="BS2760">
        <v>0</v>
      </c>
      <c r="BT2760">
        <v>0.72222222222222221</v>
      </c>
      <c r="BU2760">
        <v>0.10899317203732646</v>
      </c>
      <c r="BV2760">
        <v>0.70491083309927494</v>
      </c>
      <c r="BW2760">
        <v>5.255314123189523E-2</v>
      </c>
      <c r="BX2760">
        <v>0.15072523242035027</v>
      </c>
      <c r="BY2760">
        <f t="shared" si="279"/>
        <v>5.255617800332698E-2</v>
      </c>
      <c r="BZ2760">
        <v>0</v>
      </c>
      <c r="CA2760">
        <f t="shared" si="280"/>
        <v>5.1434886402316367E-2</v>
      </c>
      <c r="CC2760">
        <v>5.255617800332698E-2</v>
      </c>
      <c r="CD2760">
        <v>5.1434886402316367E-2</v>
      </c>
    </row>
    <row r="2761" spans="1:82" x14ac:dyDescent="0.3">
      <c r="A2761">
        <v>0</v>
      </c>
      <c r="B2761" t="s">
        <v>1695</v>
      </c>
      <c r="C2761" t="s">
        <v>1701</v>
      </c>
      <c r="D2761">
        <v>49023</v>
      </c>
      <c r="E2761" s="2">
        <f t="shared" si="277"/>
        <v>0.39144539250746668</v>
      </c>
      <c r="F2761" s="2" t="s">
        <v>1935</v>
      </c>
      <c r="G2761" s="3">
        <v>3370</v>
      </c>
      <c r="H2761" s="1">
        <v>0.37471281564467074</v>
      </c>
      <c r="I2761" s="1">
        <f t="shared" si="281"/>
        <v>-4.4225608209315244</v>
      </c>
      <c r="J2761" s="1">
        <v>2.61361128857</v>
      </c>
      <c r="K2761" s="1">
        <v>34.877841135099999</v>
      </c>
      <c r="L2761" s="2">
        <v>9.6378233120000045E-2</v>
      </c>
      <c r="M2761" s="2">
        <v>3.7800636452860511E-5</v>
      </c>
      <c r="N2761" s="7">
        <v>0</v>
      </c>
      <c r="O2761" s="2">
        <v>9.9748644652724344E-2</v>
      </c>
      <c r="P2761" s="3">
        <v>19106.428369855999</v>
      </c>
      <c r="Q2761" s="3">
        <v>395.29684702783993</v>
      </c>
      <c r="R2761" s="3">
        <v>15154.5125460163</v>
      </c>
      <c r="S2761" s="3">
        <v>23.522281484113417</v>
      </c>
      <c r="T2761" s="3">
        <v>8468.5138304211177</v>
      </c>
      <c r="V2761">
        <v>49023</v>
      </c>
      <c r="W2761" s="2">
        <v>0.33898684670878398</v>
      </c>
      <c r="X2761" s="2">
        <v>1.005230699126828E-2</v>
      </c>
      <c r="Y2761" s="2">
        <v>0.13274890699760813</v>
      </c>
      <c r="Z2761" s="2">
        <v>0.74533755290041037</v>
      </c>
      <c r="AA2761" s="2">
        <v>0.10052964080190994</v>
      </c>
      <c r="AB2761" s="2">
        <v>0.23789775424650497</v>
      </c>
      <c r="AC2761" s="2">
        <v>3.7800636452860511E-5</v>
      </c>
      <c r="AD2761" s="2">
        <v>0</v>
      </c>
      <c r="AE2761" s="2">
        <v>9.9748644652724344E-2</v>
      </c>
      <c r="AF2761">
        <v>8759.5524823384367</v>
      </c>
      <c r="AG2761">
        <v>13.935561983540556</v>
      </c>
      <c r="AH2761">
        <v>2619.1457539167327</v>
      </c>
      <c r="AI2761">
        <v>2253.3193944917616</v>
      </c>
      <c r="AJ2761">
        <v>7.4239851970669873E-2</v>
      </c>
      <c r="AK2761">
        <v>23914.065028354737</v>
      </c>
      <c r="AL2761">
        <v>37.457843467653973</v>
      </c>
      <c r="AM2761">
        <v>7040.0857737247652</v>
      </c>
      <c r="AN2761">
        <v>6300.8932051048469</v>
      </c>
      <c r="AO2761">
        <v>0.20227188824021669</v>
      </c>
      <c r="AP2761">
        <v>15154.5125460163</v>
      </c>
      <c r="AQ2761">
        <v>23.522281484113417</v>
      </c>
      <c r="AR2761">
        <v>4420.940019808033</v>
      </c>
      <c r="AS2761">
        <v>4047.5738106130852</v>
      </c>
      <c r="AT2761">
        <v>0.12803203626954682</v>
      </c>
      <c r="AU2761" s="3">
        <v>3590862.1478307364</v>
      </c>
      <c r="AV2761" s="3">
        <v>74292.089430412234</v>
      </c>
      <c r="AW2761">
        <v>10698.564791249</v>
      </c>
      <c r="AX2761">
        <v>2010688.266867337</v>
      </c>
      <c r="AY2761">
        <v>221.34481902310995</v>
      </c>
      <c r="AZ2761">
        <v>41599.545287203284</v>
      </c>
      <c r="BA2761">
        <v>29804.993161104998</v>
      </c>
      <c r="BB2761">
        <v>5601550.4146980736</v>
      </c>
      <c r="BC2761">
        <v>616.64166605094988</v>
      </c>
      <c r="BD2761">
        <v>115891.63471761553</v>
      </c>
      <c r="BE2761">
        <v>19106.428369855999</v>
      </c>
      <c r="BF2761">
        <v>3590862.1478307364</v>
      </c>
      <c r="BG2761">
        <v>395.29684702783993</v>
      </c>
      <c r="BH2761">
        <v>74292.089430412234</v>
      </c>
      <c r="BI2761">
        <v>0.11353045541942917</v>
      </c>
      <c r="BJ2761">
        <v>0.48824327106409993</v>
      </c>
      <c r="BK2761">
        <v>0.37471281564467074</v>
      </c>
      <c r="BL2761">
        <v>13.889945109625572</v>
      </c>
      <c r="BM2761">
        <v>9.4673842886940474</v>
      </c>
      <c r="BN2761">
        <f t="shared" si="278"/>
        <v>-4.4225608209315244</v>
      </c>
      <c r="BO2761">
        <v>0.39144539250746668</v>
      </c>
      <c r="BP2761">
        <v>5.3816368922321195E-4</v>
      </c>
      <c r="BQ2761">
        <v>7.9539026913762244E-4</v>
      </c>
      <c r="BR2761">
        <v>0</v>
      </c>
      <c r="BS2761">
        <v>0</v>
      </c>
      <c r="BT2761">
        <v>0.55555555555555558</v>
      </c>
      <c r="BU2761">
        <v>0.1266524278010781</v>
      </c>
      <c r="BV2761">
        <v>0.74533755290041037</v>
      </c>
      <c r="BW2761">
        <v>0.10428385975301861</v>
      </c>
      <c r="BX2761">
        <v>0.23789775424650497</v>
      </c>
      <c r="BY2761">
        <f t="shared" si="279"/>
        <v>5.7025247378381886E-3</v>
      </c>
      <c r="BZ2761">
        <v>0</v>
      </c>
      <c r="CA2761">
        <f t="shared" si="280"/>
        <v>0.10347180044298725</v>
      </c>
      <c r="CC2761">
        <v>5.7025247378381886E-3</v>
      </c>
      <c r="CD2761">
        <v>0.10347180044298725</v>
      </c>
    </row>
    <row r="2762" spans="1:82" x14ac:dyDescent="0.3">
      <c r="A2762">
        <v>0</v>
      </c>
      <c r="B2762" t="s">
        <v>1695</v>
      </c>
      <c r="C2762" t="s">
        <v>489</v>
      </c>
      <c r="D2762">
        <v>49025</v>
      </c>
      <c r="E2762" s="2">
        <f t="shared" si="277"/>
        <v>0.36908887358637726</v>
      </c>
      <c r="F2762" s="2" t="s">
        <v>1934</v>
      </c>
      <c r="G2762" s="3">
        <v>2313</v>
      </c>
      <c r="H2762" s="1">
        <v>0.37438945435041576</v>
      </c>
      <c r="I2762" s="1">
        <f t="shared" si="281"/>
        <v>-3.4010414003816436</v>
      </c>
      <c r="J2762" s="1">
        <v>2.4345140646300001</v>
      </c>
      <c r="K2762" s="1">
        <v>49.2028996871</v>
      </c>
      <c r="L2762" s="2">
        <v>5.9980286418999995E-2</v>
      </c>
      <c r="M2762" s="2">
        <v>1.3139034507993257E-4</v>
      </c>
      <c r="N2762" s="7">
        <v>0</v>
      </c>
      <c r="O2762" s="2">
        <v>2.6920162644594844E-2</v>
      </c>
      <c r="P2762" s="3">
        <v>26169.501439836906</v>
      </c>
      <c r="Q2762" s="3">
        <v>541.42622614799097</v>
      </c>
      <c r="R2762" s="3">
        <v>12155.970163398446</v>
      </c>
      <c r="S2762" s="3">
        <v>28.462397577654169</v>
      </c>
      <c r="T2762" s="3">
        <v>6258.2375393864249</v>
      </c>
      <c r="V2762">
        <v>49025</v>
      </c>
      <c r="W2762" s="2">
        <v>0.28775555767099614</v>
      </c>
      <c r="X2762" s="2">
        <v>1.0043632275957696E-2</v>
      </c>
      <c r="Y2762" s="2">
        <v>0.10466831782654425</v>
      </c>
      <c r="Z2762" s="2">
        <v>0.69426343671240887</v>
      </c>
      <c r="AA2762" s="2">
        <v>0.14181926607202514</v>
      </c>
      <c r="AB2762" s="2">
        <v>0.14805392230396841</v>
      </c>
      <c r="AC2762" s="2">
        <v>1.3139034507993257E-4</v>
      </c>
      <c r="AD2762" s="2">
        <v>0</v>
      </c>
      <c r="AE2762" s="2">
        <v>2.6920162644594844E-2</v>
      </c>
      <c r="AF2762">
        <v>1389.2758910603538</v>
      </c>
      <c r="AG2762">
        <v>3.2558706130399826</v>
      </c>
      <c r="AH2762">
        <v>611.93080706167291</v>
      </c>
      <c r="AI2762">
        <v>103.01426231325119</v>
      </c>
      <c r="AJ2762">
        <v>1.2499596580051921E-2</v>
      </c>
      <c r="AK2762">
        <v>13545.246054458799</v>
      </c>
      <c r="AL2762">
        <v>31.71826819069415</v>
      </c>
      <c r="AM2762">
        <v>5961.3503604210055</v>
      </c>
      <c r="AN2762">
        <v>1011.8322483403442</v>
      </c>
      <c r="AO2762">
        <v>0.12185128296322391</v>
      </c>
      <c r="AP2762">
        <v>12155.970163398446</v>
      </c>
      <c r="AQ2762">
        <v>28.462397577654169</v>
      </c>
      <c r="AR2762">
        <v>5349.4195533593329</v>
      </c>
      <c r="AS2762">
        <v>908.81798602709307</v>
      </c>
      <c r="AT2762">
        <v>0.10935168638317198</v>
      </c>
      <c r="AU2762" s="3">
        <v>4918296.1006029481</v>
      </c>
      <c r="AV2762" s="3">
        <v>101755.64494225342</v>
      </c>
      <c r="AW2762">
        <v>6274.3619441701003</v>
      </c>
      <c r="AX2762">
        <v>1179203.5837873286</v>
      </c>
      <c r="AY2762">
        <v>129.811571562739</v>
      </c>
      <c r="AZ2762">
        <v>24396.786759501167</v>
      </c>
      <c r="BA2762">
        <v>32443.863384007007</v>
      </c>
      <c r="BB2762">
        <v>6097499.6843902767</v>
      </c>
      <c r="BC2762">
        <v>671.23779771072998</v>
      </c>
      <c r="BD2762">
        <v>126152.43170175458</v>
      </c>
      <c r="BE2762">
        <v>26169.501439836906</v>
      </c>
      <c r="BF2762">
        <v>4918296.1006029481</v>
      </c>
      <c r="BG2762">
        <v>541.42622614799097</v>
      </c>
      <c r="BH2762">
        <v>101755.64494225342</v>
      </c>
      <c r="BI2762">
        <v>5.8951592031301014E-2</v>
      </c>
      <c r="BJ2762">
        <v>0.43334104638171678</v>
      </c>
      <c r="BK2762">
        <v>0.37438945435041576</v>
      </c>
      <c r="BL2762">
        <v>13.006724474633062</v>
      </c>
      <c r="BM2762">
        <v>9.6056830742514183</v>
      </c>
      <c r="BN2762">
        <f t="shared" si="278"/>
        <v>-3.4010414003816436</v>
      </c>
      <c r="BO2762">
        <v>0.36908887358637726</v>
      </c>
      <c r="BP2762">
        <v>2.6348586237755586E-4</v>
      </c>
      <c r="BQ2762">
        <v>2.4767900266052826E-3</v>
      </c>
      <c r="BR2762">
        <v>0</v>
      </c>
      <c r="BS2762">
        <v>0</v>
      </c>
      <c r="BT2762">
        <v>0.61111111111111116</v>
      </c>
      <c r="BU2762">
        <v>9.7398355353671487E-2</v>
      </c>
      <c r="BV2762">
        <v>0.69426343671240887</v>
      </c>
      <c r="BW2762">
        <v>0.14711542123654059</v>
      </c>
      <c r="BX2762">
        <v>0.14805392230396841</v>
      </c>
      <c r="BY2762">
        <f t="shared" si="279"/>
        <v>2.5101520795192813E-2</v>
      </c>
      <c r="BZ2762">
        <v>0</v>
      </c>
      <c r="CA2762">
        <f t="shared" si="280"/>
        <v>4.3648739823755431E-2</v>
      </c>
      <c r="CC2762">
        <v>2.5101520795192813E-2</v>
      </c>
      <c r="CD2762">
        <v>4.3648739823755431E-2</v>
      </c>
    </row>
    <row r="2763" spans="1:82" x14ac:dyDescent="0.3">
      <c r="A2763">
        <v>0</v>
      </c>
      <c r="B2763" t="s">
        <v>1695</v>
      </c>
      <c r="C2763" t="s">
        <v>1702</v>
      </c>
      <c r="D2763">
        <v>49027</v>
      </c>
      <c r="E2763" s="2">
        <f t="shared" si="277"/>
        <v>0.50987344825905434</v>
      </c>
      <c r="F2763" s="2" t="s">
        <v>1937</v>
      </c>
      <c r="G2763" s="3">
        <v>1799</v>
      </c>
      <c r="H2763" s="1">
        <v>0.362669801712594</v>
      </c>
      <c r="I2763" s="1">
        <f t="shared" si="281"/>
        <v>-4.2878922182132602</v>
      </c>
      <c r="J2763" s="1">
        <v>2.6546246836899998</v>
      </c>
      <c r="K2763" s="1">
        <v>24.984821485200001</v>
      </c>
      <c r="L2763" s="2">
        <v>4.6457503893999996E-2</v>
      </c>
      <c r="M2763" s="2">
        <v>1.8185306999060462E-3</v>
      </c>
      <c r="N2763" s="7">
        <v>0</v>
      </c>
      <c r="O2763" s="2">
        <v>9.211832660161104E-4</v>
      </c>
      <c r="P2763" s="3">
        <v>43951.414704312803</v>
      </c>
      <c r="Q2763" s="3">
        <v>909.31990630119196</v>
      </c>
      <c r="R2763" s="3">
        <v>7716.3143485639248</v>
      </c>
      <c r="S2763" s="3">
        <v>-15.71856557077035</v>
      </c>
      <c r="T2763" s="3">
        <v>13458.945693948568</v>
      </c>
      <c r="V2763">
        <v>49027</v>
      </c>
      <c r="W2763" s="2">
        <v>0.27703294790074084</v>
      </c>
      <c r="X2763" s="2">
        <v>9.7292327112037461E-3</v>
      </c>
      <c r="Y2763" s="2">
        <v>0.12775405821714869</v>
      </c>
      <c r="Z2763" s="2">
        <v>0.7570335628191629</v>
      </c>
      <c r="AA2763" s="2">
        <v>7.2014638740907744E-2</v>
      </c>
      <c r="AB2763" s="2">
        <v>0.11467460531798608</v>
      </c>
      <c r="AC2763" s="2">
        <v>1.8185306999060462E-3</v>
      </c>
      <c r="AD2763" s="2">
        <v>0</v>
      </c>
      <c r="AE2763" s="2">
        <v>9.211832660161104E-4</v>
      </c>
      <c r="AF2763">
        <v>887.63079308771376</v>
      </c>
      <c r="AG2763">
        <v>-2.215406293452642</v>
      </c>
      <c r="AH2763">
        <v>-416.37875770996942</v>
      </c>
      <c r="AI2763">
        <v>2074.9247259857225</v>
      </c>
      <c r="AJ2763">
        <v>5.0076249941194782E-3</v>
      </c>
      <c r="AK2763">
        <v>8603.9451416516386</v>
      </c>
      <c r="AL2763">
        <v>-17.93397186422299</v>
      </c>
      <c r="AM2763">
        <v>-3370.6345186882718</v>
      </c>
      <c r="AN2763">
        <v>18488.12618091259</v>
      </c>
      <c r="AO2763">
        <v>5.0994529597251842E-2</v>
      </c>
      <c r="AP2763">
        <v>7716.3143485639248</v>
      </c>
      <c r="AQ2763">
        <v>-15.718565570770348</v>
      </c>
      <c r="AR2763">
        <v>-2954.2557609783025</v>
      </c>
      <c r="AS2763">
        <v>16413.201454926868</v>
      </c>
      <c r="AT2763">
        <v>4.5986904603132366E-2</v>
      </c>
      <c r="AU2763" s="3">
        <v>8260228.8795285486</v>
      </c>
      <c r="AV2763" s="3">
        <v>170897.58319024602</v>
      </c>
      <c r="AW2763">
        <v>5347.4724736102007</v>
      </c>
      <c r="AX2763">
        <v>1005003.9766903011</v>
      </c>
      <c r="AY2763">
        <v>110.634963660778</v>
      </c>
      <c r="AZ2763">
        <v>20792.735070406616</v>
      </c>
      <c r="BA2763">
        <v>49298.887177923003</v>
      </c>
      <c r="BB2763">
        <v>9265232.8562188484</v>
      </c>
      <c r="BC2763">
        <v>1019.95486996197</v>
      </c>
      <c r="BD2763">
        <v>191690.31826065262</v>
      </c>
      <c r="BE2763">
        <v>43951.414704312803</v>
      </c>
      <c r="BF2763">
        <v>8260228.8795285486</v>
      </c>
      <c r="BG2763">
        <v>909.31990630119196</v>
      </c>
      <c r="BH2763">
        <v>170897.58319024602</v>
      </c>
      <c r="BI2763">
        <v>2.8118394880894803E-2</v>
      </c>
      <c r="BJ2763">
        <v>0.39078819659348879</v>
      </c>
      <c r="BK2763">
        <v>0.362669801712594</v>
      </c>
      <c r="BL2763">
        <v>13.984515547077914</v>
      </c>
      <c r="BM2763">
        <v>9.6966233288646535</v>
      </c>
      <c r="BN2763">
        <f t="shared" si="278"/>
        <v>-4.2878922182132602</v>
      </c>
      <c r="BO2763">
        <v>0.50987344825905434</v>
      </c>
      <c r="BP2763">
        <v>1.7361360238212794E-4</v>
      </c>
      <c r="BQ2763">
        <v>1.1653801062232751E-3</v>
      </c>
      <c r="BR2763">
        <v>0</v>
      </c>
      <c r="BS2763">
        <v>0</v>
      </c>
      <c r="BT2763">
        <v>0.61111111111111116</v>
      </c>
      <c r="BU2763">
        <v>0.1227958148174596</v>
      </c>
      <c r="BV2763">
        <v>0.7570335628191629</v>
      </c>
      <c r="BW2763">
        <v>7.4703982096377325E-2</v>
      </c>
      <c r="BX2763">
        <v>0.11467460531798608</v>
      </c>
      <c r="BY2763">
        <f t="shared" si="279"/>
        <v>0.78172719183390604</v>
      </c>
      <c r="BZ2763">
        <v>0</v>
      </c>
      <c r="CA2763">
        <f t="shared" si="280"/>
        <v>1.9773092866704422E-3</v>
      </c>
      <c r="CC2763">
        <v>0.78172719183390604</v>
      </c>
      <c r="CD2763">
        <v>1.9773092866704422E-3</v>
      </c>
    </row>
    <row r="2764" spans="1:82" x14ac:dyDescent="0.3">
      <c r="A2764">
        <v>0</v>
      </c>
      <c r="B2764" t="s">
        <v>1695</v>
      </c>
      <c r="C2764" t="s">
        <v>56</v>
      </c>
      <c r="D2764">
        <v>49029</v>
      </c>
      <c r="E2764" s="2">
        <f t="shared" si="277"/>
        <v>0.42989323698931459</v>
      </c>
      <c r="F2764" s="2" t="s">
        <v>1935</v>
      </c>
      <c r="G2764" s="3">
        <v>1848</v>
      </c>
      <c r="H2764" s="1">
        <v>0.37506994932026977</v>
      </c>
      <c r="I2764" s="1">
        <f t="shared" si="281"/>
        <v>-2.4995851516033394</v>
      </c>
      <c r="J2764" s="1">
        <v>2.7736581017200002</v>
      </c>
      <c r="K2764" s="1">
        <v>17.6906938389</v>
      </c>
      <c r="L2764" s="2">
        <v>0.15774925195</v>
      </c>
      <c r="M2764" s="2">
        <v>2.5962669025162479E-4</v>
      </c>
      <c r="N2764" s="7">
        <v>0</v>
      </c>
      <c r="O2764" s="2">
        <v>6.1121997976212386E-2</v>
      </c>
      <c r="P2764" s="3">
        <v>2819.8320677493998</v>
      </c>
      <c r="Q2764" s="3">
        <v>58.340088683866021</v>
      </c>
      <c r="R2764" s="3">
        <v>6359.1236227621084</v>
      </c>
      <c r="S2764" s="3">
        <v>15.158018588460399</v>
      </c>
      <c r="T2764" s="3">
        <v>3024.6248486259665</v>
      </c>
      <c r="V2764">
        <v>49029</v>
      </c>
      <c r="W2764" s="2">
        <v>0.3542494659608072</v>
      </c>
      <c r="X2764" s="2">
        <v>1.0061887708004282E-2</v>
      </c>
      <c r="Y2764" s="2">
        <v>8.3273085642164388E-2</v>
      </c>
      <c r="Z2764" s="2">
        <v>0.79097896124005573</v>
      </c>
      <c r="AA2764" s="2">
        <v>5.0990515447110377E-2</v>
      </c>
      <c r="AB2764" s="2">
        <v>0.3893845275856524</v>
      </c>
      <c r="AC2764" s="2">
        <v>2.5962669025162479E-4</v>
      </c>
      <c r="AD2764" s="2">
        <v>0</v>
      </c>
      <c r="AE2764" s="2">
        <v>6.1121997976212386E-2</v>
      </c>
      <c r="AF2764">
        <v>3589.3778449404176</v>
      </c>
      <c r="AG2764">
        <v>8.2880991204204566</v>
      </c>
      <c r="AH2764">
        <v>1557.7225837701769</v>
      </c>
      <c r="AI2764">
        <v>131.78051939957174</v>
      </c>
      <c r="AJ2764">
        <v>3.2208466737164078E-2</v>
      </c>
      <c r="AK2764">
        <v>9948.5014677025265</v>
      </c>
      <c r="AL2764">
        <v>23.446117708880855</v>
      </c>
      <c r="AM2764">
        <v>4406.6252739270803</v>
      </c>
      <c r="AN2764">
        <v>307.50267786863486</v>
      </c>
      <c r="AO2764">
        <v>8.9599565964987818E-2</v>
      </c>
      <c r="AP2764">
        <v>6359.1236227621084</v>
      </c>
      <c r="AQ2764">
        <v>15.158018588460399</v>
      </c>
      <c r="AR2764">
        <v>2848.9026901569032</v>
      </c>
      <c r="AS2764">
        <v>175.72215846906312</v>
      </c>
      <c r="AT2764">
        <v>5.739109922782374E-2</v>
      </c>
      <c r="AU2764" s="3">
        <v>529959.23881282215</v>
      </c>
      <c r="AV2764" s="3">
        <v>10964.436267245779</v>
      </c>
      <c r="AW2764">
        <v>5973.9993918996006</v>
      </c>
      <c r="AX2764">
        <v>1122753.4457136109</v>
      </c>
      <c r="AY2764">
        <v>123.597308615244</v>
      </c>
      <c r="AZ2764">
        <v>23228.878181148957</v>
      </c>
      <c r="BA2764">
        <v>8793.831459649</v>
      </c>
      <c r="BB2764">
        <v>1652712.684526433</v>
      </c>
      <c r="BC2764">
        <v>181.93739729911002</v>
      </c>
      <c r="BD2764">
        <v>34193.31444839474</v>
      </c>
      <c r="BE2764">
        <v>2819.8320677493998</v>
      </c>
      <c r="BF2764">
        <v>529959.23881282215</v>
      </c>
      <c r="BG2764">
        <v>58.340088683866021</v>
      </c>
      <c r="BH2764">
        <v>10964.436267245779</v>
      </c>
      <c r="BI2764">
        <v>0.39376528812787986</v>
      </c>
      <c r="BJ2764">
        <v>0.76883523744814963</v>
      </c>
      <c r="BK2764">
        <v>0.37506994932026977</v>
      </c>
      <c r="BL2764">
        <v>12.469950509555588</v>
      </c>
      <c r="BM2764">
        <v>9.9703653579522484</v>
      </c>
      <c r="BN2764">
        <f t="shared" si="278"/>
        <v>-2.4995851516033394</v>
      </c>
      <c r="BO2764">
        <v>0.42989323698931459</v>
      </c>
      <c r="BP2764">
        <v>2.0498820287723559E-3</v>
      </c>
      <c r="BQ2764">
        <v>2.8902945165873255E-4</v>
      </c>
      <c r="BR2764">
        <v>0</v>
      </c>
      <c r="BS2764">
        <v>0</v>
      </c>
      <c r="BT2764">
        <v>0.61111111111111116</v>
      </c>
      <c r="BU2764">
        <v>7.158262842825254E-2</v>
      </c>
      <c r="BV2764">
        <v>0.79097896124005573</v>
      </c>
      <c r="BW2764">
        <v>5.2894725567541885E-2</v>
      </c>
      <c r="BX2764">
        <v>0.3893845275856524</v>
      </c>
      <c r="BY2764">
        <f t="shared" si="279"/>
        <v>0.11424125412597456</v>
      </c>
      <c r="BZ2764">
        <v>0</v>
      </c>
      <c r="CA2764">
        <f t="shared" si="280"/>
        <v>3.9295506781117609E-2</v>
      </c>
      <c r="CC2764">
        <v>0.11424125412597456</v>
      </c>
      <c r="CD2764">
        <v>3.9295506781117609E-2</v>
      </c>
    </row>
    <row r="2765" spans="1:82" x14ac:dyDescent="0.3">
      <c r="A2765">
        <v>1</v>
      </c>
      <c r="B2765" t="s">
        <v>1695</v>
      </c>
      <c r="C2765" t="s">
        <v>1703</v>
      </c>
      <c r="D2765">
        <v>49031</v>
      </c>
      <c r="E2765" s="2">
        <v>0</v>
      </c>
      <c r="F2765" s="2" t="s">
        <v>1954</v>
      </c>
      <c r="G2765" s="3">
        <v>-999</v>
      </c>
      <c r="H2765" s="1">
        <v>0.3738415341038987</v>
      </c>
      <c r="I2765" s="1">
        <f t="shared" si="281"/>
        <v>-999</v>
      </c>
      <c r="J2765" s="1">
        <v>-999</v>
      </c>
      <c r="K2765" s="1">
        <v>-999</v>
      </c>
      <c r="L2765" s="2">
        <v>-999</v>
      </c>
      <c r="M2765" s="2">
        <v>-999</v>
      </c>
      <c r="N2765" s="7">
        <v>-999</v>
      </c>
      <c r="O2765" s="2">
        <v>-999</v>
      </c>
      <c r="P2765" s="3">
        <v>-999</v>
      </c>
      <c r="Q2765" s="3">
        <v>-999</v>
      </c>
      <c r="R2765" s="3">
        <v>-999</v>
      </c>
      <c r="S2765" s="3">
        <v>-999</v>
      </c>
      <c r="T2765" s="3">
        <v>-999</v>
      </c>
      <c r="V2765">
        <v>49031</v>
      </c>
      <c r="W2765" s="2">
        <v>-999</v>
      </c>
      <c r="X2765" s="2">
        <v>1.0028933385781641E-2</v>
      </c>
      <c r="Y2765" s="2">
        <v>-999</v>
      </c>
      <c r="Z2765" s="2">
        <v>-999</v>
      </c>
      <c r="AA2765" s="2">
        <v>-999</v>
      </c>
      <c r="AB2765" s="2">
        <v>-999</v>
      </c>
      <c r="AC2765" s="2">
        <v>-999</v>
      </c>
      <c r="AD2765" s="2">
        <v>-999</v>
      </c>
      <c r="AE2765" s="2">
        <v>-999</v>
      </c>
      <c r="AF2765" s="2">
        <v>-999</v>
      </c>
      <c r="AG2765" s="2">
        <v>-999</v>
      </c>
      <c r="AH2765" s="2">
        <v>-999</v>
      </c>
      <c r="AI2765" s="2">
        <v>-999</v>
      </c>
      <c r="AJ2765" s="2">
        <v>-999</v>
      </c>
      <c r="AK2765" s="2">
        <v>-999</v>
      </c>
      <c r="AL2765" s="2">
        <v>-999</v>
      </c>
      <c r="AM2765" s="2">
        <v>-999</v>
      </c>
      <c r="AN2765" s="2">
        <v>-999</v>
      </c>
      <c r="AO2765" s="2">
        <v>-999</v>
      </c>
      <c r="AP2765" s="2">
        <v>-999</v>
      </c>
      <c r="AQ2765" s="2">
        <v>-999</v>
      </c>
      <c r="AR2765" s="2">
        <v>-999</v>
      </c>
      <c r="AS2765" s="2">
        <v>-999</v>
      </c>
      <c r="AT2765" s="2">
        <v>-999</v>
      </c>
      <c r="AU2765" s="2">
        <v>-999</v>
      </c>
      <c r="AV2765" s="2">
        <v>-999</v>
      </c>
      <c r="AW2765" s="2">
        <v>-999</v>
      </c>
      <c r="AX2765" s="2">
        <v>-999</v>
      </c>
      <c r="AY2765" s="2">
        <v>-999</v>
      </c>
      <c r="AZ2765" s="2">
        <v>-999</v>
      </c>
      <c r="BA2765" s="2">
        <v>-999</v>
      </c>
      <c r="BB2765" s="2">
        <v>-999</v>
      </c>
      <c r="BC2765" s="2">
        <v>-999</v>
      </c>
      <c r="BD2765" s="2">
        <v>-999</v>
      </c>
      <c r="BE2765" s="2">
        <v>-999</v>
      </c>
      <c r="BF2765" s="2">
        <v>-999</v>
      </c>
      <c r="BG2765" s="2">
        <v>-999</v>
      </c>
      <c r="BH2765" s="2">
        <v>-999</v>
      </c>
      <c r="BI2765">
        <v>0</v>
      </c>
      <c r="BJ2765">
        <v>0.3738415341038987</v>
      </c>
      <c r="BK2765">
        <v>0.3738415341038987</v>
      </c>
      <c r="BL2765">
        <v>-999</v>
      </c>
      <c r="BM2765">
        <v>13.290282466646655</v>
      </c>
      <c r="BN2765">
        <f t="shared" si="278"/>
        <v>-999</v>
      </c>
      <c r="BO2765" t="s">
        <v>3748</v>
      </c>
      <c r="BP2765" t="s">
        <v>3748</v>
      </c>
      <c r="BQ2765">
        <v>1.0364186411584483E-3</v>
      </c>
      <c r="BR2765">
        <v>0</v>
      </c>
      <c r="BS2765">
        <v>0</v>
      </c>
      <c r="BT2765">
        <v>0.61111111111111116</v>
      </c>
      <c r="BU2765" t="s">
        <v>3748</v>
      </c>
      <c r="BY2765">
        <f t="shared" si="279"/>
        <v>-999</v>
      </c>
      <c r="CA2765">
        <f t="shared" si="280"/>
        <v>-999</v>
      </c>
    </row>
    <row r="2766" spans="1:82" x14ac:dyDescent="0.3">
      <c r="A2766">
        <v>1</v>
      </c>
      <c r="B2766" t="s">
        <v>1695</v>
      </c>
      <c r="C2766" t="s">
        <v>1704</v>
      </c>
      <c r="D2766">
        <v>49033</v>
      </c>
      <c r="E2766" s="2">
        <v>0</v>
      </c>
      <c r="F2766" s="2" t="s">
        <v>1954</v>
      </c>
      <c r="G2766" s="3">
        <v>-999</v>
      </c>
      <c r="H2766" s="1">
        <v>0.37499464456110787</v>
      </c>
      <c r="I2766" s="1">
        <f t="shared" si="281"/>
        <v>-999</v>
      </c>
      <c r="J2766" s="1">
        <v>-999</v>
      </c>
      <c r="K2766" s="1">
        <v>-999</v>
      </c>
      <c r="L2766" s="2">
        <v>-999</v>
      </c>
      <c r="M2766" s="2">
        <v>-999</v>
      </c>
      <c r="N2766" s="7">
        <v>-999</v>
      </c>
      <c r="O2766" s="2">
        <v>-999</v>
      </c>
      <c r="P2766" s="3">
        <v>-999</v>
      </c>
      <c r="Q2766" s="3">
        <v>-999</v>
      </c>
      <c r="R2766" s="3">
        <v>-999</v>
      </c>
      <c r="S2766" s="3">
        <v>-999</v>
      </c>
      <c r="T2766" s="3">
        <v>-999</v>
      </c>
      <c r="V2766">
        <v>49033</v>
      </c>
      <c r="W2766" s="2">
        <v>-999</v>
      </c>
      <c r="X2766" s="2">
        <v>1.0059867530082967E-2</v>
      </c>
      <c r="Y2766" s="2">
        <v>-999</v>
      </c>
      <c r="Z2766" s="2">
        <v>-999</v>
      </c>
      <c r="AA2766" s="2">
        <v>-999</v>
      </c>
      <c r="AB2766" s="2">
        <v>-999</v>
      </c>
      <c r="AC2766" s="2">
        <v>-999</v>
      </c>
      <c r="AD2766" s="2">
        <v>-999</v>
      </c>
      <c r="AE2766" s="2">
        <v>-999</v>
      </c>
      <c r="AF2766" s="2">
        <v>-999</v>
      </c>
      <c r="AG2766" s="2">
        <v>-999</v>
      </c>
      <c r="AH2766" s="2">
        <v>-999</v>
      </c>
      <c r="AI2766" s="2">
        <v>-999</v>
      </c>
      <c r="AJ2766" s="2">
        <v>-999</v>
      </c>
      <c r="AK2766" s="2">
        <v>-999</v>
      </c>
      <c r="AL2766" s="2">
        <v>-999</v>
      </c>
      <c r="AM2766" s="2">
        <v>-999</v>
      </c>
      <c r="AN2766" s="2">
        <v>-999</v>
      </c>
      <c r="AO2766" s="2">
        <v>-999</v>
      </c>
      <c r="AP2766" s="2">
        <v>-999</v>
      </c>
      <c r="AQ2766" s="2">
        <v>-999</v>
      </c>
      <c r="AR2766" s="2">
        <v>-999</v>
      </c>
      <c r="AS2766" s="2">
        <v>-999</v>
      </c>
      <c r="AT2766" s="2">
        <v>-999</v>
      </c>
      <c r="AU2766" s="2">
        <v>-999</v>
      </c>
      <c r="AV2766" s="2">
        <v>-999</v>
      </c>
      <c r="AW2766" s="2">
        <v>-999</v>
      </c>
      <c r="AX2766" s="2">
        <v>-999</v>
      </c>
      <c r="AY2766" s="2">
        <v>-999</v>
      </c>
      <c r="AZ2766" s="2">
        <v>-999</v>
      </c>
      <c r="BA2766" s="2">
        <v>-999</v>
      </c>
      <c r="BB2766" s="2">
        <v>-999</v>
      </c>
      <c r="BC2766" s="2">
        <v>-999</v>
      </c>
      <c r="BD2766" s="2">
        <v>-999</v>
      </c>
      <c r="BE2766" s="2">
        <v>-999</v>
      </c>
      <c r="BF2766" s="2">
        <v>-999</v>
      </c>
      <c r="BG2766" s="2">
        <v>-999</v>
      </c>
      <c r="BH2766" s="2">
        <v>-999</v>
      </c>
      <c r="BI2766">
        <v>0</v>
      </c>
      <c r="BJ2766">
        <v>0.37499464456110787</v>
      </c>
      <c r="BK2766">
        <v>0.37499464456110787</v>
      </c>
      <c r="BL2766">
        <v>-999</v>
      </c>
      <c r="BM2766">
        <v>14.55435441215818</v>
      </c>
      <c r="BN2766">
        <f t="shared" si="278"/>
        <v>-999</v>
      </c>
      <c r="BO2766" t="s">
        <v>3748</v>
      </c>
      <c r="BP2766" t="s">
        <v>3748</v>
      </c>
      <c r="BQ2766">
        <v>4.0018873792266318E-4</v>
      </c>
      <c r="BR2766">
        <v>1.1904761904761904E-2</v>
      </c>
      <c r="BS2766">
        <v>0</v>
      </c>
      <c r="BT2766">
        <v>0.55555555555555558</v>
      </c>
      <c r="BU2766" t="s">
        <v>3748</v>
      </c>
      <c r="BY2766">
        <f t="shared" si="279"/>
        <v>-999</v>
      </c>
      <c r="CA2766">
        <f t="shared" si="280"/>
        <v>-999</v>
      </c>
    </row>
    <row r="2767" spans="1:82" x14ac:dyDescent="0.3">
      <c r="A2767">
        <v>0</v>
      </c>
      <c r="B2767" t="s">
        <v>1695</v>
      </c>
      <c r="C2767" t="s">
        <v>1705</v>
      </c>
      <c r="D2767">
        <v>49035</v>
      </c>
      <c r="E2767" s="2">
        <f t="shared" ref="E2767:E2776" si="282">BO2767</f>
        <v>0.4307428926506856</v>
      </c>
      <c r="F2767" s="2" t="s">
        <v>1935</v>
      </c>
      <c r="G2767" s="3">
        <v>617104</v>
      </c>
      <c r="H2767" s="1">
        <v>34.998888631982304</v>
      </c>
      <c r="I2767" s="1">
        <f t="shared" si="281"/>
        <v>-4.6465699318094362</v>
      </c>
      <c r="J2767" s="1">
        <v>2.67797333124</v>
      </c>
      <c r="K2767" s="1">
        <v>13.663714540799999</v>
      </c>
      <c r="L2767" s="2">
        <v>9.3705202777000007E-2</v>
      </c>
      <c r="M2767" s="2">
        <v>3.8476203010251345E-3</v>
      </c>
      <c r="N2767" s="7">
        <v>0</v>
      </c>
      <c r="O2767" s="2">
        <v>1.6965169376346338E-2</v>
      </c>
      <c r="P2767" s="3">
        <v>437564.52671089984</v>
      </c>
      <c r="Q2767" s="3">
        <v>9052.8629648509959</v>
      </c>
      <c r="R2767" s="3">
        <v>186879.61601625383</v>
      </c>
      <c r="S2767" s="3">
        <v>227.73516189992566</v>
      </c>
      <c r="T2767" s="3">
        <v>160583.0774242534</v>
      </c>
      <c r="V2767">
        <v>49035</v>
      </c>
      <c r="W2767" s="2">
        <v>0.54250838981246841</v>
      </c>
      <c r="X2767" s="2">
        <v>0.93890456422370105</v>
      </c>
      <c r="Y2767" s="2">
        <v>0.12857811671009514</v>
      </c>
      <c r="Z2767" s="2">
        <v>0.76369202190393859</v>
      </c>
      <c r="AA2767" s="2">
        <v>3.9383409927402309E-2</v>
      </c>
      <c r="AB2767" s="2">
        <v>0.23129970928296317</v>
      </c>
      <c r="AC2767" s="2">
        <v>3.8476203010251345E-3</v>
      </c>
      <c r="AD2767" s="2">
        <v>0</v>
      </c>
      <c r="AE2767" s="2">
        <v>1.6965169376346338E-2</v>
      </c>
      <c r="AF2767">
        <v>454562.56218994036</v>
      </c>
      <c r="AG2767">
        <v>431.89923135128413</v>
      </c>
      <c r="AH2767">
        <v>81174.124104194547</v>
      </c>
      <c r="AI2767">
        <v>342007.37468478817</v>
      </c>
      <c r="AJ2767">
        <v>3.6505942449827393</v>
      </c>
      <c r="AK2767">
        <v>641442.17820619419</v>
      </c>
      <c r="AL2767">
        <v>659.63439325120976</v>
      </c>
      <c r="AM2767">
        <v>123976.24310106233</v>
      </c>
      <c r="AN2767">
        <v>459788.3331121736</v>
      </c>
      <c r="AO2767">
        <v>5.1862149899399688</v>
      </c>
      <c r="AP2767">
        <v>186879.61601625383</v>
      </c>
      <c r="AQ2767">
        <v>227.73516189992563</v>
      </c>
      <c r="AR2767">
        <v>42802.118996867779</v>
      </c>
      <c r="AS2767">
        <v>117780.95842738543</v>
      </c>
      <c r="AT2767">
        <v>1.5356207449572294</v>
      </c>
      <c r="AU2767" s="3">
        <v>82235877.150046512</v>
      </c>
      <c r="AV2767" s="3">
        <v>1701395.0656140961</v>
      </c>
      <c r="AW2767">
        <v>946516.48961030005</v>
      </c>
      <c r="AX2767">
        <v>177888309.05735978</v>
      </c>
      <c r="AY2767">
        <v>19582.675357217002</v>
      </c>
      <c r="AZ2767">
        <v>3680368.0066353632</v>
      </c>
      <c r="BA2767">
        <v>1384081.0163211999</v>
      </c>
      <c r="BB2767">
        <v>260124186.20740631</v>
      </c>
      <c r="BC2767">
        <v>28635.538322067998</v>
      </c>
      <c r="BD2767">
        <v>5381763.0722494591</v>
      </c>
      <c r="BE2767">
        <v>437564.52671089984</v>
      </c>
      <c r="BF2767">
        <v>82235877.150046512</v>
      </c>
      <c r="BG2767">
        <v>9052.8629648509959</v>
      </c>
      <c r="BH2767">
        <v>1701395.0656140961</v>
      </c>
      <c r="BI2767">
        <v>34.305897361074891</v>
      </c>
      <c r="BJ2767">
        <v>69.304785993057195</v>
      </c>
      <c r="BK2767">
        <v>34.998888631982304</v>
      </c>
      <c r="BL2767">
        <v>17.157656458419275</v>
      </c>
      <c r="BM2767">
        <v>12.511086526609839</v>
      </c>
      <c r="BN2767">
        <f t="shared" si="278"/>
        <v>-4.6465699318094362</v>
      </c>
      <c r="BO2767">
        <v>0.4307428926506856</v>
      </c>
      <c r="BP2767">
        <v>0.17894424284307994</v>
      </c>
      <c r="BQ2767">
        <v>5.0519762482092946E-4</v>
      </c>
      <c r="BR2767">
        <v>4.1666666666666664E-2</v>
      </c>
      <c r="BS2767">
        <v>0.10344827586206896</v>
      </c>
      <c r="BT2767">
        <v>0.72222222222222221</v>
      </c>
      <c r="BU2767">
        <v>0.13306755670286052</v>
      </c>
      <c r="BV2767">
        <v>0.76369202190393859</v>
      </c>
      <c r="BW2767">
        <v>4.0854159675728537E-2</v>
      </c>
      <c r="BX2767">
        <v>0.23129970928296317</v>
      </c>
      <c r="BY2767">
        <f t="shared" si="279"/>
        <v>1.9273627372052057E-2</v>
      </c>
      <c r="BZ2767">
        <v>0</v>
      </c>
      <c r="CA2767">
        <f t="shared" si="280"/>
        <v>1.7948888227382283E-2</v>
      </c>
      <c r="CC2767">
        <v>1.9273627372052057E-2</v>
      </c>
      <c r="CD2767">
        <v>1.7948888227382283E-2</v>
      </c>
    </row>
    <row r="2768" spans="1:82" x14ac:dyDescent="0.3">
      <c r="A2768">
        <v>0</v>
      </c>
      <c r="B2768" t="s">
        <v>1695</v>
      </c>
      <c r="C2768" t="s">
        <v>253</v>
      </c>
      <c r="D2768">
        <v>49037</v>
      </c>
      <c r="E2768" s="2">
        <f t="shared" si="282"/>
        <v>0.38974569240664592</v>
      </c>
      <c r="F2768" s="2" t="s">
        <v>1935</v>
      </c>
      <c r="G2768" s="3">
        <v>1428</v>
      </c>
      <c r="H2768" s="1">
        <v>0.37463440887374483</v>
      </c>
      <c r="I2768" s="1">
        <f t="shared" si="281"/>
        <v>-1.4704740708664392</v>
      </c>
      <c r="J2768" s="1">
        <v>2.8033618909600002</v>
      </c>
      <c r="K2768" s="1">
        <v>56.230285294600002</v>
      </c>
      <c r="L2768" s="2">
        <v>6.6942851826999994E-2</v>
      </c>
      <c r="M2768" s="2">
        <v>2.2458743539553682E-5</v>
      </c>
      <c r="N2768" s="7">
        <v>0</v>
      </c>
      <c r="O2768" s="2">
        <v>1.5268588305982338E-2</v>
      </c>
      <c r="P2768" s="3">
        <v>83584.709263493511</v>
      </c>
      <c r="Q2768" s="3">
        <v>1729.3013320964649</v>
      </c>
      <c r="R2768" s="3">
        <v>27201.353198589662</v>
      </c>
      <c r="S2768" s="3">
        <v>63.197792183090826</v>
      </c>
      <c r="T2768" s="3">
        <v>13798.978381407514</v>
      </c>
      <c r="V2768">
        <v>49037</v>
      </c>
      <c r="W2768" s="2">
        <v>0.30491458730539872</v>
      </c>
      <c r="X2768" s="2">
        <v>1.0050203596618739E-2</v>
      </c>
      <c r="Y2768" s="2">
        <v>4.0932496840203815E-2</v>
      </c>
      <c r="Z2768" s="2">
        <v>0.79944975017520936</v>
      </c>
      <c r="AA2768" s="2">
        <v>0.16207454930936768</v>
      </c>
      <c r="AB2768" s="2">
        <v>0.16524015430611821</v>
      </c>
      <c r="AC2768" s="2">
        <v>2.2458743539553682E-5</v>
      </c>
      <c r="AD2768" s="2">
        <v>0</v>
      </c>
      <c r="AE2768" s="2">
        <v>1.5268588305982338E-2</v>
      </c>
      <c r="AF2768">
        <v>991.49032103582397</v>
      </c>
      <c r="AG2768">
        <v>2.3070232911477655</v>
      </c>
      <c r="AH2768">
        <v>433.59788893576427</v>
      </c>
      <c r="AI2768">
        <v>69.150969658521802</v>
      </c>
      <c r="AJ2768">
        <v>8.9091237092861694E-3</v>
      </c>
      <c r="AK2768">
        <v>28192.843519625487</v>
      </c>
      <c r="AL2768">
        <v>65.504815474238598</v>
      </c>
      <c r="AM2768">
        <v>12311.427376455311</v>
      </c>
      <c r="AN2768">
        <v>1990.2998635464905</v>
      </c>
      <c r="AO2768">
        <v>0.25326343382056898</v>
      </c>
      <c r="AP2768">
        <v>27201.353198589662</v>
      </c>
      <c r="AQ2768">
        <v>63.197792183090833</v>
      </c>
      <c r="AR2768">
        <v>11877.829487519546</v>
      </c>
      <c r="AS2768">
        <v>1921.1488938879688</v>
      </c>
      <c r="AT2768">
        <v>0.24435431011128281</v>
      </c>
      <c r="AU2768" s="3">
        <v>15708910.258980971</v>
      </c>
      <c r="AV2768" s="3">
        <v>325004.89235420962</v>
      </c>
      <c r="AW2768">
        <v>5228.9023573965005</v>
      </c>
      <c r="AX2768">
        <v>982719.90904909826</v>
      </c>
      <c r="AY2768">
        <v>108.18184201063499</v>
      </c>
      <c r="AZ2768">
        <v>20331.69538747874</v>
      </c>
      <c r="BA2768">
        <v>88813.611620890006</v>
      </c>
      <c r="BB2768">
        <v>16691630.168030068</v>
      </c>
      <c r="BC2768">
        <v>1837.4831741070998</v>
      </c>
      <c r="BD2768">
        <v>345336.5877416883</v>
      </c>
      <c r="BE2768">
        <v>83584.709263493511</v>
      </c>
      <c r="BF2768">
        <v>15708910.258980971</v>
      </c>
      <c r="BG2768">
        <v>1729.3013320964649</v>
      </c>
      <c r="BH2768">
        <v>325004.89235420962</v>
      </c>
      <c r="BI2768">
        <v>2.1060152666833816E-2</v>
      </c>
      <c r="BJ2768">
        <v>0.39569456154057864</v>
      </c>
      <c r="BK2768">
        <v>0.37463440887374483</v>
      </c>
      <c r="BL2768">
        <v>15.713655362479932</v>
      </c>
      <c r="BM2768">
        <v>14.243181291613492</v>
      </c>
      <c r="BN2768">
        <f t="shared" si="278"/>
        <v>-1.4704740708664392</v>
      </c>
      <c r="BO2768">
        <v>0.38974569240664592</v>
      </c>
      <c r="BP2768">
        <v>9.9397088935294266E-5</v>
      </c>
      <c r="BQ2768">
        <v>2.2418705698207296E-3</v>
      </c>
      <c r="BR2768">
        <v>0</v>
      </c>
      <c r="BS2768">
        <v>0</v>
      </c>
      <c r="BT2768">
        <v>0.66666666666666663</v>
      </c>
      <c r="BU2768">
        <v>4.2111147508094991E-2</v>
      </c>
      <c r="BV2768">
        <v>0.79944975017520936</v>
      </c>
      <c r="BW2768">
        <v>0.16812712583959305</v>
      </c>
      <c r="BX2768">
        <v>0.16524015430611821</v>
      </c>
      <c r="BY2768">
        <f t="shared" si="279"/>
        <v>5.1536001525261275E-3</v>
      </c>
      <c r="BZ2768">
        <v>0</v>
      </c>
      <c r="CA2768">
        <f t="shared" si="280"/>
        <v>2.2303465924235311E-2</v>
      </c>
      <c r="CC2768">
        <v>5.1536001525261275E-3</v>
      </c>
      <c r="CD2768">
        <v>2.2303465924235311E-2</v>
      </c>
    </row>
    <row r="2769" spans="1:82" x14ac:dyDescent="0.3">
      <c r="A2769">
        <v>0</v>
      </c>
      <c r="B2769" t="s">
        <v>1695</v>
      </c>
      <c r="C2769" t="s">
        <v>1706</v>
      </c>
      <c r="D2769">
        <v>49039</v>
      </c>
      <c r="E2769" s="2">
        <f t="shared" si="282"/>
        <v>0.40249019508870537</v>
      </c>
      <c r="F2769" s="2" t="s">
        <v>1935</v>
      </c>
      <c r="G2769" s="3">
        <v>12155</v>
      </c>
      <c r="H2769" s="1">
        <v>0.37536772322285128</v>
      </c>
      <c r="I2769" s="1">
        <f t="shared" si="281"/>
        <v>-2.7330649178704984</v>
      </c>
      <c r="J2769" s="1">
        <v>2.56993906206</v>
      </c>
      <c r="K2769" s="1">
        <v>31.329979872500001</v>
      </c>
      <c r="L2769" s="2">
        <v>9.1624746443999983E-2</v>
      </c>
      <c r="M2769" s="2">
        <v>9.6061052222292721E-4</v>
      </c>
      <c r="N2769" s="7">
        <v>0</v>
      </c>
      <c r="O2769" s="2">
        <v>2.6039502385028668E-2</v>
      </c>
      <c r="P2769" s="3">
        <v>7868.5457971099986</v>
      </c>
      <c r="Q2769" s="3">
        <v>162.79397091289999</v>
      </c>
      <c r="R2769" s="3">
        <v>5476.5297351248082</v>
      </c>
      <c r="S2769" s="3">
        <v>8.0485488844920674</v>
      </c>
      <c r="T2769" s="3">
        <v>3413.7348603063656</v>
      </c>
      <c r="V2769">
        <v>49039</v>
      </c>
      <c r="W2769" s="2">
        <v>0.29935538676503159</v>
      </c>
      <c r="X2769" s="2">
        <v>1.0069875998123444E-2</v>
      </c>
      <c r="Y2769" s="2">
        <v>8.4865564554556683E-2</v>
      </c>
      <c r="Z2769" s="2">
        <v>0.73288330976983163</v>
      </c>
      <c r="AA2769" s="2">
        <v>9.0303514220203274E-2</v>
      </c>
      <c r="AB2769" s="2">
        <v>0.22616436000951901</v>
      </c>
      <c r="AC2769" s="2">
        <v>9.6061052222292721E-4</v>
      </c>
      <c r="AD2769" s="2">
        <v>0</v>
      </c>
      <c r="AE2769" s="2">
        <v>2.6039502385028668E-2</v>
      </c>
      <c r="AF2769">
        <v>13376.308316074697</v>
      </c>
      <c r="AG2769">
        <v>17.590142429998842</v>
      </c>
      <c r="AH2769">
        <v>3306.0128404392422</v>
      </c>
      <c r="AI2769">
        <v>5276.6311824187978</v>
      </c>
      <c r="AJ2769">
        <v>0.1108094797766251</v>
      </c>
      <c r="AK2769">
        <v>18852.838051199506</v>
      </c>
      <c r="AL2769">
        <v>25.638691314490913</v>
      </c>
      <c r="AM2769">
        <v>4818.7126986083531</v>
      </c>
      <c r="AN2769">
        <v>7177.6661845560502</v>
      </c>
      <c r="AO2769">
        <v>0.15676427004568216</v>
      </c>
      <c r="AP2769">
        <v>5476.5297351248082</v>
      </c>
      <c r="AQ2769">
        <v>8.048548884492071</v>
      </c>
      <c r="AR2769">
        <v>1512.6998581691109</v>
      </c>
      <c r="AS2769">
        <v>1901.0350021372524</v>
      </c>
      <c r="AT2769">
        <v>4.5954790269057064E-2</v>
      </c>
      <c r="AU2769" s="3">
        <v>1478814.4971088532</v>
      </c>
      <c r="AV2769" s="3">
        <v>30595.498893370426</v>
      </c>
      <c r="AW2769">
        <v>22757.968072284999</v>
      </c>
      <c r="AX2769">
        <v>4277132.5195052428</v>
      </c>
      <c r="AY2769">
        <v>470.84430693115002</v>
      </c>
      <c r="AZ2769">
        <v>88490.479044640335</v>
      </c>
      <c r="BA2769">
        <v>30626.513869394999</v>
      </c>
      <c r="BB2769">
        <v>5755947.0166140962</v>
      </c>
      <c r="BC2769">
        <v>633.63827784404998</v>
      </c>
      <c r="BD2769">
        <v>119085.97793801075</v>
      </c>
      <c r="BE2769">
        <v>7868.5457971099986</v>
      </c>
      <c r="BF2769">
        <v>1478814.4971088532</v>
      </c>
      <c r="BG2769">
        <v>162.79397091289999</v>
      </c>
      <c r="BH2769">
        <v>30595.498893370426</v>
      </c>
      <c r="BI2769">
        <v>0.5110236432188916</v>
      </c>
      <c r="BJ2769">
        <v>0.88639136644174288</v>
      </c>
      <c r="BK2769">
        <v>0.37536772322285128</v>
      </c>
      <c r="BL2769">
        <v>13.952766705451372</v>
      </c>
      <c r="BM2769">
        <v>11.219701787580874</v>
      </c>
      <c r="BN2769">
        <f t="shared" si="278"/>
        <v>-2.7330649178704984</v>
      </c>
      <c r="BO2769">
        <v>0.40249019508870537</v>
      </c>
      <c r="BP2769">
        <v>2.4907327158562951E-3</v>
      </c>
      <c r="BQ2769">
        <v>5.9114090547527525E-4</v>
      </c>
      <c r="BR2769">
        <v>2.976190476190476E-2</v>
      </c>
      <c r="BS2769">
        <v>0</v>
      </c>
      <c r="BT2769">
        <v>0.66666666666666663</v>
      </c>
      <c r="BU2769">
        <v>7.8268976098183604E-2</v>
      </c>
      <c r="BV2769">
        <v>0.73288330976983163</v>
      </c>
      <c r="BW2769">
        <v>9.3675844626766883E-2</v>
      </c>
      <c r="BX2769">
        <v>0.22616436000951901</v>
      </c>
      <c r="BY2769">
        <f t="shared" si="279"/>
        <v>7.7508821445402332E-2</v>
      </c>
      <c r="BZ2769">
        <v>0</v>
      </c>
      <c r="CA2769">
        <f t="shared" si="280"/>
        <v>2.8779833056929979E-2</v>
      </c>
      <c r="CC2769">
        <v>7.7508821445402332E-2</v>
      </c>
      <c r="CD2769">
        <v>2.8779833056929979E-2</v>
      </c>
    </row>
    <row r="2770" spans="1:82" x14ac:dyDescent="0.3">
      <c r="A2770">
        <v>0</v>
      </c>
      <c r="B2770" t="s">
        <v>1695</v>
      </c>
      <c r="C2770" t="s">
        <v>138</v>
      </c>
      <c r="D2770">
        <v>49041</v>
      </c>
      <c r="E2770" s="2">
        <f t="shared" si="282"/>
        <v>0.38779587396987469</v>
      </c>
      <c r="F2770" s="2" t="s">
        <v>1935</v>
      </c>
      <c r="G2770" s="3">
        <v>4057</v>
      </c>
      <c r="H2770" s="1">
        <v>0.37519186111917863</v>
      </c>
      <c r="I2770" s="1">
        <f t="shared" si="281"/>
        <v>-5.1970015753062473</v>
      </c>
      <c r="J2770" s="1">
        <v>2.4511062750399999</v>
      </c>
      <c r="K2770" s="1">
        <v>21.5420872308</v>
      </c>
      <c r="L2770" s="2">
        <v>6.0849713894000013E-2</v>
      </c>
      <c r="M2770" s="2">
        <v>3.3352548754564259E-5</v>
      </c>
      <c r="N2770" s="7">
        <v>0</v>
      </c>
      <c r="O2770" s="2">
        <v>3.5048270229586551E-2</v>
      </c>
      <c r="P2770" s="3">
        <v>10670.830128760002</v>
      </c>
      <c r="Q2770" s="3">
        <v>220.77101085639998</v>
      </c>
      <c r="R2770" s="3">
        <v>617.78280836756858</v>
      </c>
      <c r="S2770" s="3">
        <v>-3.7443843884099661</v>
      </c>
      <c r="T2770" s="3">
        <v>3296.8938759855664</v>
      </c>
      <c r="V2770">
        <v>49041</v>
      </c>
      <c r="W2770" s="2">
        <v>0.2833145625678189</v>
      </c>
      <c r="X2770" s="2">
        <v>1.0065158198837057E-2</v>
      </c>
      <c r="Y2770" s="2">
        <v>0.15209043536075967</v>
      </c>
      <c r="Z2770" s="2">
        <v>0.69899512637042394</v>
      </c>
      <c r="AA2770" s="2">
        <v>6.2091523470365326E-2</v>
      </c>
      <c r="AB2770" s="2">
        <v>0.15019999654798558</v>
      </c>
      <c r="AC2770" s="2">
        <v>3.3352548754564259E-5</v>
      </c>
      <c r="AD2770" s="2">
        <v>0</v>
      </c>
      <c r="AE2770" s="2">
        <v>3.5048270229586551E-2</v>
      </c>
      <c r="AF2770">
        <v>-5156.0997390746252</v>
      </c>
      <c r="AG2770">
        <v>-17.519271007184066</v>
      </c>
      <c r="AH2770">
        <v>-3292.6927758190564</v>
      </c>
      <c r="AI2770">
        <v>3082.3200670996125</v>
      </c>
      <c r="AJ2770">
        <v>-5.0159468002219973E-2</v>
      </c>
      <c r="AK2770">
        <v>-4538.3169307070566</v>
      </c>
      <c r="AL2770">
        <v>-21.263655395594032</v>
      </c>
      <c r="AM2770">
        <v>-3996.4382353505293</v>
      </c>
      <c r="AN2770">
        <v>7082.9594026166524</v>
      </c>
      <c r="AO2770">
        <v>-4.8201396212788031E-2</v>
      </c>
      <c r="AP2770">
        <v>617.78280836756858</v>
      </c>
      <c r="AQ2770">
        <v>-3.7443843884099657</v>
      </c>
      <c r="AR2770">
        <v>-703.74545953147299</v>
      </c>
      <c r="AS2770">
        <v>4000.6393355170399</v>
      </c>
      <c r="AT2770">
        <v>1.9580717894319422E-3</v>
      </c>
      <c r="AU2770" s="3">
        <v>2005475.8143991549</v>
      </c>
      <c r="AV2770" s="3">
        <v>41491.703780351811</v>
      </c>
      <c r="AW2770">
        <v>7935.6677867779999</v>
      </c>
      <c r="AX2770">
        <v>1491429.4038470574</v>
      </c>
      <c r="AY2770">
        <v>164.18267163542001</v>
      </c>
      <c r="AZ2770">
        <v>30856.491307160835</v>
      </c>
      <c r="BA2770">
        <v>18606.497915538002</v>
      </c>
      <c r="BB2770">
        <v>3496905.2182462122</v>
      </c>
      <c r="BC2770">
        <v>384.95368249182002</v>
      </c>
      <c r="BD2770">
        <v>72348.195087512649</v>
      </c>
      <c r="BE2770">
        <v>10670.830128760002</v>
      </c>
      <c r="BF2770">
        <v>2005475.8143991549</v>
      </c>
      <c r="BG2770">
        <v>220.77101085639998</v>
      </c>
      <c r="BH2770">
        <v>41491.703780351811</v>
      </c>
      <c r="BI2770">
        <v>0.13751988894073458</v>
      </c>
      <c r="BJ2770">
        <v>0.51271175005991321</v>
      </c>
      <c r="BK2770">
        <v>0.37519186111917863</v>
      </c>
      <c r="BL2770">
        <v>15.102833336870003</v>
      </c>
      <c r="BM2770">
        <v>9.9058317615637552</v>
      </c>
      <c r="BN2770">
        <f t="shared" si="278"/>
        <v>-5.1970015753062473</v>
      </c>
      <c r="BO2770">
        <v>0.38779587396987469</v>
      </c>
      <c r="BP2770">
        <v>6.4580220457363701E-4</v>
      </c>
      <c r="BQ2770">
        <v>8.0400341095029123E-4</v>
      </c>
      <c r="BR2770">
        <v>5.9523809523809521E-3</v>
      </c>
      <c r="BS2770">
        <v>0</v>
      </c>
      <c r="BT2770">
        <v>0.72222222222222221</v>
      </c>
      <c r="BU2770">
        <v>0.14883070995503556</v>
      </c>
      <c r="BV2770">
        <v>0.69899512637042394</v>
      </c>
      <c r="BW2770">
        <v>6.4410294056395562E-2</v>
      </c>
      <c r="BX2770">
        <v>0.15019999654798558</v>
      </c>
      <c r="BY2770">
        <f t="shared" si="279"/>
        <v>1.2173950874038936E-2</v>
      </c>
      <c r="BZ2770">
        <v>0</v>
      </c>
      <c r="CA2770">
        <f t="shared" si="280"/>
        <v>5.8065461383484195E-2</v>
      </c>
      <c r="CC2770">
        <v>1.2173950874038936E-2</v>
      </c>
      <c r="CD2770">
        <v>5.8065461383484195E-2</v>
      </c>
    </row>
    <row r="2771" spans="1:82" x14ac:dyDescent="0.3">
      <c r="A2771">
        <v>0</v>
      </c>
      <c r="B2771" t="s">
        <v>1695</v>
      </c>
      <c r="C2771" t="s">
        <v>256</v>
      </c>
      <c r="D2771">
        <v>49043</v>
      </c>
      <c r="E2771" s="2">
        <f t="shared" si="282"/>
        <v>0.45822134762247518</v>
      </c>
      <c r="F2771" s="2" t="s">
        <v>1936</v>
      </c>
      <c r="G2771" s="3">
        <v>33816</v>
      </c>
      <c r="H2771" s="1">
        <v>1.1480178373924874</v>
      </c>
      <c r="I2771" s="1">
        <f t="shared" si="281"/>
        <v>-2.6401343988088719</v>
      </c>
      <c r="J2771" s="1">
        <v>2.5104408038399999</v>
      </c>
      <c r="K2771" s="1">
        <v>13.439402700400001</v>
      </c>
      <c r="L2771" s="2">
        <v>0.19370996758699999</v>
      </c>
      <c r="M2771" s="2">
        <v>2.6238616339830615E-4</v>
      </c>
      <c r="N2771" s="7">
        <v>0</v>
      </c>
      <c r="O2771" s="2">
        <v>0.30471377782739567</v>
      </c>
      <c r="P2771" s="3">
        <v>86806.902029810022</v>
      </c>
      <c r="Q2771" s="3">
        <v>1795.9659444659001</v>
      </c>
      <c r="R2771" s="3">
        <v>30282.579271499872</v>
      </c>
      <c r="S2771" s="3">
        <v>60.408533634503947</v>
      </c>
      <c r="T2771" s="3">
        <v>13087.518748005754</v>
      </c>
      <c r="V2771">
        <v>49043</v>
      </c>
      <c r="W2771" s="2">
        <v>0.41337598269511283</v>
      </c>
      <c r="X2771" s="2">
        <v>3.0797526134959993E-2</v>
      </c>
      <c r="Y2771" s="2">
        <v>4.8839171111843376E-2</v>
      </c>
      <c r="Z2771" s="2">
        <v>0.71591587227158182</v>
      </c>
      <c r="AA2771" s="2">
        <v>3.8736867939448423E-2</v>
      </c>
      <c r="AB2771" s="2">
        <v>0.47814910869690519</v>
      </c>
      <c r="AC2771" s="2">
        <v>2.6238616339830615E-4</v>
      </c>
      <c r="AD2771" s="2">
        <v>0</v>
      </c>
      <c r="AE2771" s="2">
        <v>0.30471377782739567</v>
      </c>
      <c r="AF2771">
        <v>18611.021356311201</v>
      </c>
      <c r="AG2771">
        <v>36.740976997115823</v>
      </c>
      <c r="AH2771">
        <v>6905.3529387911676</v>
      </c>
      <c r="AI2771">
        <v>1101.2980320198758</v>
      </c>
      <c r="AJ2771">
        <v>0.16267981636818529</v>
      </c>
      <c r="AK2771">
        <v>48893.600627811073</v>
      </c>
      <c r="AL2771">
        <v>97.149510631619776</v>
      </c>
      <c r="AM2771">
        <v>18258.949912922602</v>
      </c>
      <c r="AN2771">
        <v>2835.2198058941922</v>
      </c>
      <c r="AO2771">
        <v>0.42781542815224033</v>
      </c>
      <c r="AP2771">
        <v>30282.579271499872</v>
      </c>
      <c r="AQ2771">
        <v>60.408533634503954</v>
      </c>
      <c r="AR2771">
        <v>11353.596974131435</v>
      </c>
      <c r="AS2771">
        <v>1733.9217738743164</v>
      </c>
      <c r="AT2771">
        <v>0.26513561178405504</v>
      </c>
      <c r="AU2771" s="3">
        <v>16314489.167482495</v>
      </c>
      <c r="AV2771" s="3">
        <v>337533.83960292127</v>
      </c>
      <c r="AW2771">
        <v>84630.555560449997</v>
      </c>
      <c r="AX2771">
        <v>15905466.612030972</v>
      </c>
      <c r="AY2771">
        <v>1750.9390623755</v>
      </c>
      <c r="AZ2771">
        <v>329071.48738285148</v>
      </c>
      <c r="BA2771">
        <v>171437.45759026002</v>
      </c>
      <c r="BB2771">
        <v>32219955.779513467</v>
      </c>
      <c r="BC2771">
        <v>3546.9050068413999</v>
      </c>
      <c r="BD2771">
        <v>666605.3269857727</v>
      </c>
      <c r="BE2771">
        <v>86806.902029810022</v>
      </c>
      <c r="BF2771">
        <v>16314489.167482495</v>
      </c>
      <c r="BG2771">
        <v>1795.9659444659001</v>
      </c>
      <c r="BH2771">
        <v>337533.83960292127</v>
      </c>
      <c r="BI2771">
        <v>0.96158391212764882</v>
      </c>
      <c r="BJ2771">
        <v>2.1096017495201362</v>
      </c>
      <c r="BK2771">
        <v>1.1480178373924874</v>
      </c>
      <c r="BL2771">
        <v>23.480321834921536</v>
      </c>
      <c r="BM2771">
        <v>20.840187436112664</v>
      </c>
      <c r="BN2771">
        <f t="shared" si="278"/>
        <v>-2.6401343988088719</v>
      </c>
      <c r="BO2771">
        <v>0.45822134762247518</v>
      </c>
      <c r="BP2771">
        <v>5.3357237102367025E-3</v>
      </c>
      <c r="BQ2771">
        <v>3.2119729829324379E-4</v>
      </c>
      <c r="BR2771">
        <v>0</v>
      </c>
      <c r="BS2771">
        <v>0</v>
      </c>
      <c r="BT2771">
        <v>0.72222222222222221</v>
      </c>
      <c r="BU2771">
        <v>7.5607650153209888E-2</v>
      </c>
      <c r="BV2771">
        <v>0.71591587227158182</v>
      </c>
      <c r="BW2771">
        <v>4.0183472966232807E-2</v>
      </c>
      <c r="BX2771">
        <v>0.47814910869690519</v>
      </c>
      <c r="BY2771">
        <f t="shared" si="279"/>
        <v>2.0257290712084972E-2</v>
      </c>
      <c r="BZ2771">
        <v>0</v>
      </c>
      <c r="CA2771">
        <f t="shared" si="280"/>
        <v>0.15717123006871722</v>
      </c>
      <c r="CC2771">
        <v>2.0257290712084972E-2</v>
      </c>
      <c r="CD2771">
        <v>0.15717123006871722</v>
      </c>
    </row>
    <row r="2772" spans="1:82" x14ac:dyDescent="0.3">
      <c r="A2772">
        <v>0</v>
      </c>
      <c r="B2772" t="s">
        <v>1695</v>
      </c>
      <c r="C2772" t="s">
        <v>1707</v>
      </c>
      <c r="D2772">
        <v>49045</v>
      </c>
      <c r="E2772" s="2">
        <f t="shared" si="282"/>
        <v>0.40104890834362272</v>
      </c>
      <c r="F2772" s="2" t="s">
        <v>1935</v>
      </c>
      <c r="G2772" s="3">
        <v>24552</v>
      </c>
      <c r="H2772" s="1">
        <v>0.37826451238341968</v>
      </c>
      <c r="I2772" s="1">
        <f t="shared" si="281"/>
        <v>-3.7404938251790441</v>
      </c>
      <c r="J2772" s="1">
        <v>2.6360890606399998</v>
      </c>
      <c r="K2772" s="1">
        <v>19.229761141000001</v>
      </c>
      <c r="L2772" s="2">
        <v>7.7077647633999991E-2</v>
      </c>
      <c r="M2772" s="2">
        <v>3.5058838295365467E-3</v>
      </c>
      <c r="N2772" s="7">
        <v>0</v>
      </c>
      <c r="O2772" s="2">
        <v>4.1926786703033313E-2</v>
      </c>
      <c r="P2772" s="3">
        <v>21866.704353946006</v>
      </c>
      <c r="Q2772" s="3">
        <v>452.40476758294</v>
      </c>
      <c r="R2772" s="3">
        <v>1356.0653507141396</v>
      </c>
      <c r="S2772" s="3">
        <v>-14.183506010116437</v>
      </c>
      <c r="T2772" s="3">
        <v>11189.496211148678</v>
      </c>
      <c r="V2772">
        <v>49045</v>
      </c>
      <c r="W2772" s="2">
        <v>0.30006121148900722</v>
      </c>
      <c r="X2772" s="2">
        <v>1.0147587281845921E-2</v>
      </c>
      <c r="Y2772" s="2">
        <v>0.12103722901530047</v>
      </c>
      <c r="Z2772" s="2">
        <v>0.75174765975240254</v>
      </c>
      <c r="AA2772" s="2">
        <v>5.5426623818920419E-2</v>
      </c>
      <c r="AB2772" s="2">
        <v>0.19025664489928165</v>
      </c>
      <c r="AC2772" s="2">
        <v>3.5058838295365467E-3</v>
      </c>
      <c r="AD2772" s="2">
        <v>0</v>
      </c>
      <c r="AE2772" s="2">
        <v>4.1926786703033313E-2</v>
      </c>
      <c r="AF2772">
        <v>15573.217037142662</v>
      </c>
      <c r="AG2772">
        <v>-0.96453514523270056</v>
      </c>
      <c r="AH2772">
        <v>-181.28139597983045</v>
      </c>
      <c r="AI2772">
        <v>32421.411781467952</v>
      </c>
      <c r="AJ2772">
        <v>0.11413977987455429</v>
      </c>
      <c r="AK2772">
        <v>16929.282387856802</v>
      </c>
      <c r="AL2772">
        <v>-15.148041155349137</v>
      </c>
      <c r="AM2772">
        <v>-2847.0274624768704</v>
      </c>
      <c r="AN2772">
        <v>46276.654059113673</v>
      </c>
      <c r="AO2772">
        <v>0.1143021759540096</v>
      </c>
      <c r="AP2772">
        <v>1356.0653507141396</v>
      </c>
      <c r="AQ2772">
        <v>-14.183506010116437</v>
      </c>
      <c r="AR2772">
        <v>-2665.7460664970399</v>
      </c>
      <c r="AS2772">
        <v>13855.242277645721</v>
      </c>
      <c r="AT2772">
        <v>1.6239607945531254E-4</v>
      </c>
      <c r="AU2772" s="3">
        <v>4109628.4162806123</v>
      </c>
      <c r="AV2772" s="3">
        <v>85024.952019537741</v>
      </c>
      <c r="AW2772">
        <v>50498.625244647999</v>
      </c>
      <c r="AX2772">
        <v>9490711.6284791455</v>
      </c>
      <c r="AY2772">
        <v>1044.77649888472</v>
      </c>
      <c r="AZ2772">
        <v>196355.29520039426</v>
      </c>
      <c r="BA2772">
        <v>72365.329598594006</v>
      </c>
      <c r="BB2772">
        <v>13600340.044759758</v>
      </c>
      <c r="BC2772">
        <v>1497.18126646766</v>
      </c>
      <c r="BD2772">
        <v>281380.24721993203</v>
      </c>
      <c r="BE2772">
        <v>21866.704353946006</v>
      </c>
      <c r="BF2772">
        <v>4109628.4162806123</v>
      </c>
      <c r="BG2772">
        <v>452.40476758294</v>
      </c>
      <c r="BH2772">
        <v>85024.952019537741</v>
      </c>
      <c r="BI2772">
        <v>0.29256983920963314</v>
      </c>
      <c r="BJ2772">
        <v>0.67083435159305282</v>
      </c>
      <c r="BK2772">
        <v>0.37826451238341968</v>
      </c>
      <c r="BL2772">
        <v>11.89390473559304</v>
      </c>
      <c r="BM2772">
        <v>8.1534109104139958</v>
      </c>
      <c r="BN2772">
        <f t="shared" si="278"/>
        <v>-3.7404938251790441</v>
      </c>
      <c r="BO2772">
        <v>0.40104890834362272</v>
      </c>
      <c r="BP2772">
        <v>1.4208810357158879E-3</v>
      </c>
      <c r="BQ2772">
        <v>7.2813757617698634E-4</v>
      </c>
      <c r="BR2772">
        <v>1.1904761904761904E-2</v>
      </c>
      <c r="BS2772">
        <v>3.4482758620689655E-2</v>
      </c>
      <c r="BT2772">
        <v>0.55555555555555558</v>
      </c>
      <c r="BU2772">
        <v>0.10711952719602913</v>
      </c>
      <c r="BV2772">
        <v>0.75174765975240254</v>
      </c>
      <c r="BW2772">
        <v>5.7496497737469315E-2</v>
      </c>
      <c r="BX2772">
        <v>0.19025664489928165</v>
      </c>
      <c r="BY2772">
        <f t="shared" si="279"/>
        <v>0.16387261370494371</v>
      </c>
      <c r="BZ2772">
        <v>0</v>
      </c>
      <c r="CA2772">
        <f t="shared" si="280"/>
        <v>5.4011176076204488E-2</v>
      </c>
      <c r="CC2772">
        <v>0.16387261370494371</v>
      </c>
      <c r="CD2772">
        <v>5.4011176076204488E-2</v>
      </c>
    </row>
    <row r="2773" spans="1:82" x14ac:dyDescent="0.3">
      <c r="A2773">
        <v>0</v>
      </c>
      <c r="B2773" t="s">
        <v>1695</v>
      </c>
      <c r="C2773" t="s">
        <v>1708</v>
      </c>
      <c r="D2773">
        <v>49047</v>
      </c>
      <c r="E2773" s="2">
        <f t="shared" si="282"/>
        <v>0.38452990836560158</v>
      </c>
      <c r="F2773" s="2" t="s">
        <v>1935</v>
      </c>
      <c r="G2773" s="3">
        <v>8841</v>
      </c>
      <c r="H2773" s="1">
        <v>0.37533717963246999</v>
      </c>
      <c r="I2773" s="1">
        <f t="shared" si="281"/>
        <v>-2.4048258773339199</v>
      </c>
      <c r="J2773" s="1">
        <v>3.3125772901300001</v>
      </c>
      <c r="K2773" s="1">
        <v>-18.9358343715</v>
      </c>
      <c r="L2773" s="2">
        <v>4.9184897281000006E-2</v>
      </c>
      <c r="M2773" s="2">
        <v>-1.4799324815227665E-3</v>
      </c>
      <c r="N2773" s="7">
        <v>0</v>
      </c>
      <c r="O2773" s="2">
        <v>5.2107007392555253E-3</v>
      </c>
      <c r="P2773" s="3">
        <v>14785.413064224997</v>
      </c>
      <c r="Q2773" s="3">
        <v>305.89846794774991</v>
      </c>
      <c r="R2773" s="3">
        <v>1200.290545812979</v>
      </c>
      <c r="S2773" s="3">
        <v>2.1381490533512557</v>
      </c>
      <c r="T2773" s="3">
        <v>595.89855738118058</v>
      </c>
      <c r="V2773">
        <v>49047</v>
      </c>
      <c r="W2773" s="2">
        <v>0.31210711310530975</v>
      </c>
      <c r="X2773" s="2">
        <v>1.0069056614493341E-2</v>
      </c>
      <c r="Y2773" s="2">
        <v>8.6728841625069775E-2</v>
      </c>
      <c r="Z2773" s="2">
        <v>0.94466543744147902</v>
      </c>
      <c r="AA2773" s="2">
        <v>5.4579428247226495E-2</v>
      </c>
      <c r="AB2773" s="2">
        <v>0.12140683873532009</v>
      </c>
      <c r="AC2773" s="2">
        <v>-1.4799324815227665E-3</v>
      </c>
      <c r="AD2773" s="2">
        <v>0</v>
      </c>
      <c r="AE2773" s="2">
        <v>5.2107007392555253E-3</v>
      </c>
      <c r="AF2773">
        <v>28338.902115988392</v>
      </c>
      <c r="AG2773">
        <v>65.864503771456825</v>
      </c>
      <c r="AH2773">
        <v>12379.029678931907</v>
      </c>
      <c r="AI2773">
        <v>1558.2185398144891</v>
      </c>
      <c r="AJ2773">
        <v>0.25458961016519416</v>
      </c>
      <c r="AK2773">
        <v>29539.192661801371</v>
      </c>
      <c r="AL2773">
        <v>68.002652824808081</v>
      </c>
      <c r="AM2773">
        <v>12780.888177422345</v>
      </c>
      <c r="AN2773">
        <v>1752.2585987052303</v>
      </c>
      <c r="AO2773">
        <v>0.26492095058362597</v>
      </c>
      <c r="AP2773">
        <v>1200.290545812979</v>
      </c>
      <c r="AQ2773">
        <v>2.1381490533512562</v>
      </c>
      <c r="AR2773">
        <v>401.85849849043734</v>
      </c>
      <c r="AS2773">
        <v>194.04005889074119</v>
      </c>
      <c r="AT2773">
        <v>1.0331340418431811E-2</v>
      </c>
      <c r="AU2773" s="3">
        <v>2778770.5312904459</v>
      </c>
      <c r="AV2773" s="3">
        <v>57490.558066100115</v>
      </c>
      <c r="AW2773">
        <v>36890.006830700004</v>
      </c>
      <c r="AX2773">
        <v>6933107.8837617589</v>
      </c>
      <c r="AY2773">
        <v>763.22497877299998</v>
      </c>
      <c r="AZ2773">
        <v>143440.50251059761</v>
      </c>
      <c r="BA2773">
        <v>51675.419894924999</v>
      </c>
      <c r="BB2773">
        <v>9711878.4150522035</v>
      </c>
      <c r="BC2773">
        <v>1069.1234467207498</v>
      </c>
      <c r="BD2773">
        <v>200931.06057669772</v>
      </c>
      <c r="BE2773">
        <v>14785.413064224997</v>
      </c>
      <c r="BF2773">
        <v>2778770.5312904459</v>
      </c>
      <c r="BG2773">
        <v>305.89846794774991</v>
      </c>
      <c r="BH2773">
        <v>57490.558066100115</v>
      </c>
      <c r="BI2773">
        <v>0.38006590495488352</v>
      </c>
      <c r="BJ2773">
        <v>0.7554030845873535</v>
      </c>
      <c r="BK2773">
        <v>0.37533717963246999</v>
      </c>
      <c r="BL2773">
        <v>10.826387969261473</v>
      </c>
      <c r="BM2773">
        <v>8.4215620919275533</v>
      </c>
      <c r="BN2773">
        <f t="shared" si="278"/>
        <v>-2.4048258773339199</v>
      </c>
      <c r="BO2773">
        <v>0.38452990836560158</v>
      </c>
      <c r="BP2773">
        <v>1.7697823610545768E-3</v>
      </c>
      <c r="BQ2773">
        <v>3.0052784624895218E-4</v>
      </c>
      <c r="BR2773">
        <v>5.9523809523809521E-3</v>
      </c>
      <c r="BS2773">
        <v>0</v>
      </c>
      <c r="BT2773">
        <v>0.55555555555555558</v>
      </c>
      <c r="BU2773">
        <v>6.8868930950970061E-2</v>
      </c>
      <c r="BV2773">
        <v>0.94466543744147902</v>
      </c>
      <c r="BW2773">
        <v>5.6617664156873963E-2</v>
      </c>
      <c r="BX2773">
        <v>0.12140683873532009</v>
      </c>
      <c r="BY2773">
        <f t="shared" si="279"/>
        <v>8.1835128424377734E-2</v>
      </c>
      <c r="BZ2773">
        <v>0</v>
      </c>
      <c r="CA2773">
        <f t="shared" si="280"/>
        <v>1.0305194959818676E-2</v>
      </c>
      <c r="CC2773">
        <v>8.1835128424377734E-2</v>
      </c>
      <c r="CD2773">
        <v>1.0305194959818676E-2</v>
      </c>
    </row>
    <row r="2774" spans="1:82" x14ac:dyDescent="0.3">
      <c r="A2774">
        <v>0</v>
      </c>
      <c r="B2774" t="s">
        <v>1695</v>
      </c>
      <c r="C2774" t="s">
        <v>1709</v>
      </c>
      <c r="D2774">
        <v>49049</v>
      </c>
      <c r="E2774" s="2">
        <f t="shared" si="282"/>
        <v>0.39415616464436987</v>
      </c>
      <c r="F2774" s="2" t="s">
        <v>1935</v>
      </c>
      <c r="G2774" s="3">
        <v>400631</v>
      </c>
      <c r="H2774" s="1">
        <v>20.152826363867824</v>
      </c>
      <c r="I2774" s="1">
        <f t="shared" si="281"/>
        <v>-3.5245421855520398</v>
      </c>
      <c r="J2774" s="1">
        <v>2.6237483185500001</v>
      </c>
      <c r="K2774" s="1">
        <v>22.788477843999999</v>
      </c>
      <c r="L2774" s="2">
        <v>0.11055731040200001</v>
      </c>
      <c r="M2774" s="2">
        <v>5.8216241854820959E-3</v>
      </c>
      <c r="N2774" s="7">
        <v>0</v>
      </c>
      <c r="O2774" s="2">
        <v>5.6922143347925516E-2</v>
      </c>
      <c r="P2774" s="3">
        <v>1013402.23128166</v>
      </c>
      <c r="Q2774" s="3">
        <v>20966.488296087398</v>
      </c>
      <c r="R2774" s="3">
        <v>442028.84331343602</v>
      </c>
      <c r="S2774" s="3">
        <v>550.53934842649551</v>
      </c>
      <c r="T2774" s="3">
        <v>196102.62790538464</v>
      </c>
      <c r="V2774">
        <v>49049</v>
      </c>
      <c r="W2774" s="2">
        <v>0.45683640011192422</v>
      </c>
      <c r="X2774" s="2">
        <v>0.54063375708886141</v>
      </c>
      <c r="Y2774" s="2">
        <v>9.7275126070587165E-2</v>
      </c>
      <c r="Z2774" s="2">
        <v>0.74822838412386483</v>
      </c>
      <c r="AA2774" s="2">
        <v>6.5684039422213361E-2</v>
      </c>
      <c r="AB2774" s="2">
        <v>0.27289705370943984</v>
      </c>
      <c r="AC2774" s="2">
        <v>5.8216241854820959E-3</v>
      </c>
      <c r="AD2774" s="2">
        <v>0</v>
      </c>
      <c r="AE2774" s="2">
        <v>5.6922143347925516E-2</v>
      </c>
      <c r="AF2774">
        <v>245515.83419743227</v>
      </c>
      <c r="AG2774">
        <v>283.56549444548261</v>
      </c>
      <c r="AH2774">
        <v>53295.257242685657</v>
      </c>
      <c r="AI2774">
        <v>54850.594907885999</v>
      </c>
      <c r="AJ2774">
        <v>2.0066100310303412</v>
      </c>
      <c r="AK2774">
        <v>687544.67751086829</v>
      </c>
      <c r="AL2774">
        <v>834.10484287197812</v>
      </c>
      <c r="AM2774">
        <v>156767.42424236855</v>
      </c>
      <c r="AN2774">
        <v>147481.05581358771</v>
      </c>
      <c r="AO2774">
        <v>5.6470678197727571</v>
      </c>
      <c r="AP2774">
        <v>442028.84331343602</v>
      </c>
      <c r="AQ2774">
        <v>550.53934842649551</v>
      </c>
      <c r="AR2774">
        <v>103472.1669996829</v>
      </c>
      <c r="AS2774">
        <v>92630.460905701708</v>
      </c>
      <c r="AT2774">
        <v>3.6404577887424159</v>
      </c>
      <c r="AU2774" s="3">
        <v>190458815.34707519</v>
      </c>
      <c r="AV2774" s="3">
        <v>3940441.8103666655</v>
      </c>
      <c r="AW2774">
        <v>602510.13199514011</v>
      </c>
      <c r="AX2774">
        <v>113235754.20716663</v>
      </c>
      <c r="AY2774">
        <v>12465.456697064601</v>
      </c>
      <c r="AZ2774">
        <v>2342757.931646321</v>
      </c>
      <c r="BA2774">
        <v>1615912.3632768001</v>
      </c>
      <c r="BB2774">
        <v>303694569.55424184</v>
      </c>
      <c r="BC2774">
        <v>33431.944993151999</v>
      </c>
      <c r="BD2774">
        <v>6283199.7420129869</v>
      </c>
      <c r="BE2774">
        <v>1013402.23128166</v>
      </c>
      <c r="BF2774">
        <v>190458815.34707519</v>
      </c>
      <c r="BG2774">
        <v>20966.488296087398</v>
      </c>
      <c r="BH2774">
        <v>3940441.8103666655</v>
      </c>
      <c r="BI2774">
        <v>8.3734497385728002</v>
      </c>
      <c r="BJ2774">
        <v>28.526276102440626</v>
      </c>
      <c r="BK2774">
        <v>20.152826363867824</v>
      </c>
      <c r="BL2774">
        <v>16.849771975176242</v>
      </c>
      <c r="BM2774">
        <v>13.325229789624203</v>
      </c>
      <c r="BN2774">
        <f t="shared" si="278"/>
        <v>-3.5245421855520398</v>
      </c>
      <c r="BO2774">
        <v>0.39415616464436987</v>
      </c>
      <c r="BP2774">
        <v>3.9967185616209662E-2</v>
      </c>
      <c r="BQ2774">
        <v>4.8866423399912616E-4</v>
      </c>
      <c r="BR2774">
        <v>1.1904761904761904E-2</v>
      </c>
      <c r="BS2774">
        <v>0</v>
      </c>
      <c r="BT2774">
        <v>0.61111111111111116</v>
      </c>
      <c r="BU2774">
        <v>0.10093514657271807</v>
      </c>
      <c r="BV2774">
        <v>0.74822838412386483</v>
      </c>
      <c r="BW2774">
        <v>6.8136970354993109E-2</v>
      </c>
      <c r="BX2774">
        <v>0.27289705370943984</v>
      </c>
      <c r="BY2774">
        <f t="shared" si="279"/>
        <v>2.7863463540789193E-2</v>
      </c>
      <c r="BZ2774">
        <v>0</v>
      </c>
      <c r="CA2774">
        <f t="shared" si="280"/>
        <v>5.1532996422834439E-2</v>
      </c>
      <c r="CC2774">
        <v>2.7863463540789193E-2</v>
      </c>
      <c r="CD2774">
        <v>5.1532996422834439E-2</v>
      </c>
    </row>
    <row r="2775" spans="1:82" x14ac:dyDescent="0.3">
      <c r="A2775">
        <v>0</v>
      </c>
      <c r="B2775" t="s">
        <v>1695</v>
      </c>
      <c r="C2775" t="s">
        <v>1710</v>
      </c>
      <c r="D2775">
        <v>49051</v>
      </c>
      <c r="E2775" s="2">
        <f t="shared" si="282"/>
        <v>0.41074701945357323</v>
      </c>
      <c r="F2775" s="2" t="s">
        <v>1935</v>
      </c>
      <c r="G2775" s="3">
        <v>14915</v>
      </c>
      <c r="H2775" s="1">
        <v>1.6226791104600902</v>
      </c>
      <c r="I2775" s="1">
        <f t="shared" si="281"/>
        <v>-2.517586361785531</v>
      </c>
      <c r="J2775" s="1">
        <v>2.6631653651699998</v>
      </c>
      <c r="K2775" s="1">
        <v>24.022798827599999</v>
      </c>
      <c r="L2775" s="2">
        <v>0.14489841730100006</v>
      </c>
      <c r="M2775" s="2">
        <v>4.7670947076640277E-4</v>
      </c>
      <c r="N2775" s="7">
        <v>0</v>
      </c>
      <c r="O2775" s="2">
        <v>8.463447885424695E-2</v>
      </c>
      <c r="P2775" s="3">
        <v>32702.294852839001</v>
      </c>
      <c r="Q2775" s="3">
        <v>676.58453980320996</v>
      </c>
      <c r="R2775" s="3">
        <v>18045.575134743332</v>
      </c>
      <c r="S2775" s="3">
        <v>33.044854437176134</v>
      </c>
      <c r="T2775" s="3">
        <v>8094.9229472794577</v>
      </c>
      <c r="V2775">
        <v>49051</v>
      </c>
      <c r="W2775" s="2">
        <v>0.35635779382050981</v>
      </c>
      <c r="X2775" s="2">
        <v>4.3531120062172732E-2</v>
      </c>
      <c r="Y2775" s="2">
        <v>7.9302788387776227E-2</v>
      </c>
      <c r="Z2775" s="2">
        <v>0.75946915477663712</v>
      </c>
      <c r="AA2775" s="2">
        <v>6.9241766651800749E-2</v>
      </c>
      <c r="AB2775" s="2">
        <v>0.35766383086584669</v>
      </c>
      <c r="AC2775" s="2">
        <v>4.7670947076640277E-4</v>
      </c>
      <c r="AD2775" s="2">
        <v>0</v>
      </c>
      <c r="AE2775" s="2">
        <v>8.463447885424695E-2</v>
      </c>
      <c r="AF2775">
        <v>27140.59446924318</v>
      </c>
      <c r="AG2775">
        <v>58.798920614044242</v>
      </c>
      <c r="AH2775">
        <v>11051.075187570876</v>
      </c>
      <c r="AI2775">
        <v>1610.1504617767591</v>
      </c>
      <c r="AJ2775">
        <v>0.24085623274595314</v>
      </c>
      <c r="AK2775">
        <v>45186.169603986513</v>
      </c>
      <c r="AL2775">
        <v>91.843775051220362</v>
      </c>
      <c r="AM2775">
        <v>17261.753328154704</v>
      </c>
      <c r="AN2775">
        <v>3494.3952684723854</v>
      </c>
      <c r="AO2775">
        <v>0.39680460617395891</v>
      </c>
      <c r="AP2775">
        <v>18045.575134743332</v>
      </c>
      <c r="AQ2775">
        <v>33.04485443717612</v>
      </c>
      <c r="AR2775">
        <v>6210.6781405838283</v>
      </c>
      <c r="AS2775">
        <v>1884.2448066956263</v>
      </c>
      <c r="AT2775">
        <v>0.15594837342800577</v>
      </c>
      <c r="AU2775" s="3">
        <v>6146069.294642562</v>
      </c>
      <c r="AV2775" s="3">
        <v>127157.29841061527</v>
      </c>
      <c r="AW2775">
        <v>33850.666391070001</v>
      </c>
      <c r="AX2775">
        <v>6361894.2415376958</v>
      </c>
      <c r="AY2775">
        <v>700.34343599729993</v>
      </c>
      <c r="AZ2775">
        <v>131622.54536133254</v>
      </c>
      <c r="BA2775">
        <v>66552.961243908998</v>
      </c>
      <c r="BB2775">
        <v>12507963.536180258</v>
      </c>
      <c r="BC2775">
        <v>1376.92797580051</v>
      </c>
      <c r="BD2775">
        <v>258779.84377194784</v>
      </c>
      <c r="BE2775">
        <v>32702.294852839001</v>
      </c>
      <c r="BF2775">
        <v>6146069.294642562</v>
      </c>
      <c r="BG2775">
        <v>676.58453980320996</v>
      </c>
      <c r="BH2775">
        <v>127157.29841061527</v>
      </c>
      <c r="BI2775">
        <v>1.0651328477046742</v>
      </c>
      <c r="BJ2775">
        <v>2.6878119581647644</v>
      </c>
      <c r="BK2775">
        <v>1.6226791104600902</v>
      </c>
      <c r="BL2775">
        <v>13.231098856692487</v>
      </c>
      <c r="BM2775">
        <v>10.713512494906956</v>
      </c>
      <c r="BN2775">
        <f t="shared" si="278"/>
        <v>-2.517586361785531</v>
      </c>
      <c r="BO2775">
        <v>0.41074701945357323</v>
      </c>
      <c r="BP2775">
        <v>5.2979642707844388E-3</v>
      </c>
      <c r="BQ2775">
        <v>4.7347158254805439E-4</v>
      </c>
      <c r="BR2775">
        <v>0</v>
      </c>
      <c r="BS2775">
        <v>6.8965517241379309E-2</v>
      </c>
      <c r="BT2775">
        <v>0.55555555555555558</v>
      </c>
      <c r="BU2775">
        <v>7.2098143548393237E-2</v>
      </c>
      <c r="BV2775">
        <v>0.75946915477663712</v>
      </c>
      <c r="BW2775">
        <v>7.1827558767428162E-2</v>
      </c>
      <c r="BX2775">
        <v>0.35766383086584669</v>
      </c>
      <c r="BY2775">
        <f t="shared" si="279"/>
        <v>2.9752018169573107E-2</v>
      </c>
      <c r="BZ2775">
        <v>0</v>
      </c>
      <c r="CA2775">
        <f t="shared" si="280"/>
        <v>5.9316215914166581E-2</v>
      </c>
      <c r="CC2775">
        <v>2.9752018169573107E-2</v>
      </c>
      <c r="CD2775">
        <v>5.9316215914166581E-2</v>
      </c>
    </row>
    <row r="2776" spans="1:82" x14ac:dyDescent="0.3">
      <c r="A2776">
        <v>0</v>
      </c>
      <c r="B2776" t="s">
        <v>1695</v>
      </c>
      <c r="C2776" t="s">
        <v>69</v>
      </c>
      <c r="D2776">
        <v>49053</v>
      </c>
      <c r="E2776" s="2">
        <f t="shared" si="282"/>
        <v>0.35951748601099631</v>
      </c>
      <c r="F2776" s="2" t="s">
        <v>1934</v>
      </c>
      <c r="G2776" s="3">
        <v>227324</v>
      </c>
      <c r="H2776" s="1">
        <v>4.9735079134908817</v>
      </c>
      <c r="I2776" s="1">
        <f t="shared" si="281"/>
        <v>-3.925357912900445</v>
      </c>
      <c r="J2776" s="1">
        <v>2.2948767222400002</v>
      </c>
      <c r="K2776" s="1">
        <v>25.3620322423</v>
      </c>
      <c r="L2776" s="2">
        <v>2.2554076160999997E-2</v>
      </c>
      <c r="M2776" s="2">
        <v>7.2631017485703083E-3</v>
      </c>
      <c r="N2776" s="7">
        <v>0</v>
      </c>
      <c r="O2776" s="2">
        <v>3.5475948050547268E-2</v>
      </c>
      <c r="P2776" s="3">
        <v>155918.4000585</v>
      </c>
      <c r="Q2776" s="3">
        <v>3225.8280168150004</v>
      </c>
      <c r="R2776" s="3">
        <v>108695.37662532728</v>
      </c>
      <c r="S2776" s="3">
        <v>178.81835042316163</v>
      </c>
      <c r="T2776" s="3">
        <v>50739.865985394063</v>
      </c>
      <c r="V2776">
        <v>49053</v>
      </c>
      <c r="W2776" s="2">
        <v>0.27573953019813191</v>
      </c>
      <c r="X2776" s="2">
        <v>0.13342278748566083</v>
      </c>
      <c r="Y2776" s="2">
        <v>0.1195070814900908</v>
      </c>
      <c r="Z2776" s="2">
        <v>0.65444230664397263</v>
      </c>
      <c r="AA2776" s="2">
        <v>7.3101886709352595E-2</v>
      </c>
      <c r="AB2776" s="2">
        <v>5.5671948884203938E-2</v>
      </c>
      <c r="AC2776" s="2">
        <v>7.2631017485703083E-3</v>
      </c>
      <c r="AD2776" s="2">
        <v>0</v>
      </c>
      <c r="AE2776" s="2">
        <v>3.5475948050547268E-2</v>
      </c>
      <c r="AF2776">
        <v>97975.69502954185</v>
      </c>
      <c r="AG2776">
        <v>155.31729408515497</v>
      </c>
      <c r="AH2776">
        <v>29191.404824107165</v>
      </c>
      <c r="AI2776">
        <v>16403.39067377237</v>
      </c>
      <c r="AJ2776">
        <v>0.82999075467563421</v>
      </c>
      <c r="AK2776">
        <v>206671.07165486913</v>
      </c>
      <c r="AL2776">
        <v>334.13564450831666</v>
      </c>
      <c r="AM2776">
        <v>62799.760467488682</v>
      </c>
      <c r="AN2776">
        <v>33534.901015784912</v>
      </c>
      <c r="AO2776">
        <v>1.7553044493591117</v>
      </c>
      <c r="AP2776">
        <v>108695.37662532728</v>
      </c>
      <c r="AQ2776">
        <v>178.81835042316169</v>
      </c>
      <c r="AR2776">
        <v>33608.355643381517</v>
      </c>
      <c r="AS2776">
        <v>17131.510342012542</v>
      </c>
      <c r="AT2776">
        <v>0.92531369468347746</v>
      </c>
      <c r="AU2776" s="3">
        <v>29303304.106994491</v>
      </c>
      <c r="AV2776" s="3">
        <v>606262.11748021119</v>
      </c>
      <c r="AW2776">
        <v>144630.39127736003</v>
      </c>
      <c r="AX2776">
        <v>27181835.736667044</v>
      </c>
      <c r="AY2776">
        <v>2992.2880692104004</v>
      </c>
      <c r="AZ2776">
        <v>562370.61972740269</v>
      </c>
      <c r="BA2776">
        <v>300548.79133586003</v>
      </c>
      <c r="BB2776">
        <v>56485139.843661532</v>
      </c>
      <c r="BC2776">
        <v>6218.1160860254004</v>
      </c>
      <c r="BD2776">
        <v>1168632.7372076137</v>
      </c>
      <c r="BE2776">
        <v>155918.4000585</v>
      </c>
      <c r="BF2776">
        <v>29303304.106994491</v>
      </c>
      <c r="BG2776">
        <v>3225.8280168150004</v>
      </c>
      <c r="BH2776">
        <v>606262.11748021119</v>
      </c>
      <c r="BI2776">
        <v>2.3115202327737512</v>
      </c>
      <c r="BJ2776">
        <v>7.2850281462646329</v>
      </c>
      <c r="BK2776">
        <v>4.9735079134908817</v>
      </c>
      <c r="BL2776">
        <v>12.928793270758034</v>
      </c>
      <c r="BM2776">
        <v>9.0034353578575885</v>
      </c>
      <c r="BN2776">
        <f t="shared" si="278"/>
        <v>-3.925357912900445</v>
      </c>
      <c r="BO2776">
        <v>0.35951748601099631</v>
      </c>
      <c r="BP2776">
        <v>1.006348824552134E-2</v>
      </c>
      <c r="BQ2776">
        <v>2.0546043618770598E-3</v>
      </c>
      <c r="BR2776">
        <v>4.464285714285714E-3</v>
      </c>
      <c r="BS2776">
        <v>0</v>
      </c>
      <c r="BT2776">
        <v>0.55555555555555558</v>
      </c>
      <c r="BU2776">
        <v>0.11241362861625907</v>
      </c>
      <c r="BV2776">
        <v>0.65444230664397263</v>
      </c>
      <c r="BW2776">
        <v>7.5831832686050413E-2</v>
      </c>
      <c r="BX2776">
        <v>5.5671948884203938E-2</v>
      </c>
      <c r="BY2776">
        <f t="shared" si="279"/>
        <v>0.11210053691442554</v>
      </c>
      <c r="BZ2776">
        <v>0</v>
      </c>
      <c r="CA2776">
        <f t="shared" si="280"/>
        <v>0.14931496839169822</v>
      </c>
      <c r="CC2776">
        <v>0.11210053691442554</v>
      </c>
      <c r="CD2776">
        <v>0.14931496839169822</v>
      </c>
    </row>
    <row r="2777" spans="1:82" x14ac:dyDescent="0.3">
      <c r="A2777">
        <v>1</v>
      </c>
      <c r="B2777" t="s">
        <v>1695</v>
      </c>
      <c r="C2777" t="s">
        <v>425</v>
      </c>
      <c r="D2777">
        <v>49055</v>
      </c>
      <c r="E2777" s="2">
        <v>0</v>
      </c>
      <c r="F2777" s="2" t="s">
        <v>1954</v>
      </c>
      <c r="G2777" s="3">
        <v>-999</v>
      </c>
      <c r="H2777" s="1">
        <v>0.37474443465802088</v>
      </c>
      <c r="I2777" s="1">
        <f t="shared" si="281"/>
        <v>-999</v>
      </c>
      <c r="J2777" s="1">
        <v>-999</v>
      </c>
      <c r="K2777" s="1">
        <v>-999</v>
      </c>
      <c r="L2777" s="2">
        <v>-999</v>
      </c>
      <c r="M2777" s="2">
        <v>-999</v>
      </c>
      <c r="N2777" s="7">
        <v>-999</v>
      </c>
      <c r="O2777" s="2">
        <v>-999</v>
      </c>
      <c r="P2777" s="3">
        <v>-999</v>
      </c>
      <c r="Q2777" s="3">
        <v>-999</v>
      </c>
      <c r="R2777" s="3">
        <v>-999</v>
      </c>
      <c r="S2777" s="3">
        <v>-999</v>
      </c>
      <c r="T2777" s="3">
        <v>-999</v>
      </c>
      <c r="V2777">
        <v>49055</v>
      </c>
      <c r="W2777" s="2">
        <v>-999</v>
      </c>
      <c r="X2777" s="2">
        <v>1.0053155224944007E-2</v>
      </c>
      <c r="Y2777" s="2">
        <v>-999</v>
      </c>
      <c r="Z2777" s="2">
        <v>-999</v>
      </c>
      <c r="AA2777" s="2">
        <v>-999</v>
      </c>
      <c r="AB2777" s="2">
        <v>-999</v>
      </c>
      <c r="AC2777" s="2">
        <v>-999</v>
      </c>
      <c r="AD2777" s="2">
        <v>-999</v>
      </c>
      <c r="AE2777" s="2">
        <v>-999</v>
      </c>
      <c r="AF2777" s="2">
        <v>-999</v>
      </c>
      <c r="AG2777" s="2">
        <v>-999</v>
      </c>
      <c r="AH2777" s="2">
        <v>-999</v>
      </c>
      <c r="AI2777" s="2">
        <v>-999</v>
      </c>
      <c r="AJ2777" s="2">
        <v>-999</v>
      </c>
      <c r="AK2777" s="2">
        <v>-999</v>
      </c>
      <c r="AL2777" s="2">
        <v>-999</v>
      </c>
      <c r="AM2777" s="2">
        <v>-999</v>
      </c>
      <c r="AN2777" s="2">
        <v>-999</v>
      </c>
      <c r="AO2777" s="2">
        <v>-999</v>
      </c>
      <c r="AP2777" s="2">
        <v>-999</v>
      </c>
      <c r="AQ2777" s="2">
        <v>-999</v>
      </c>
      <c r="AR2777" s="2">
        <v>-999</v>
      </c>
      <c r="AS2777" s="2">
        <v>-999</v>
      </c>
      <c r="AT2777" s="2">
        <v>-999</v>
      </c>
      <c r="AU2777" s="2">
        <v>-999</v>
      </c>
      <c r="AV2777" s="2">
        <v>-999</v>
      </c>
      <c r="AW2777" s="2">
        <v>-999</v>
      </c>
      <c r="AX2777" s="2">
        <v>-999</v>
      </c>
      <c r="AY2777" s="2">
        <v>-999</v>
      </c>
      <c r="AZ2777" s="2">
        <v>-999</v>
      </c>
      <c r="BA2777" s="2">
        <v>-999</v>
      </c>
      <c r="BB2777" s="2">
        <v>-999</v>
      </c>
      <c r="BC2777" s="2">
        <v>-999</v>
      </c>
      <c r="BD2777" s="2">
        <v>-999</v>
      </c>
      <c r="BE2777" s="2">
        <v>-999</v>
      </c>
      <c r="BF2777" s="2">
        <v>-999</v>
      </c>
      <c r="BG2777" s="2">
        <v>-999</v>
      </c>
      <c r="BH2777" s="2">
        <v>-999</v>
      </c>
      <c r="BI2777">
        <v>0</v>
      </c>
      <c r="BJ2777">
        <v>0.37474443465802088</v>
      </c>
      <c r="BK2777">
        <v>0.37474443465802088</v>
      </c>
      <c r="BL2777">
        <v>-999</v>
      </c>
      <c r="BM2777">
        <v>10.944332096977018</v>
      </c>
      <c r="BN2777">
        <f t="shared" si="278"/>
        <v>-999</v>
      </c>
      <c r="BO2777" t="s">
        <v>3748</v>
      </c>
      <c r="BP2777" t="s">
        <v>3748</v>
      </c>
      <c r="BQ2777">
        <v>1.3815198789126873E-3</v>
      </c>
      <c r="BR2777">
        <v>5.9523809523809521E-3</v>
      </c>
      <c r="BS2777">
        <v>0</v>
      </c>
      <c r="BT2777">
        <v>0.61111111111111116</v>
      </c>
      <c r="BU2777" t="s">
        <v>3748</v>
      </c>
      <c r="BY2777">
        <f t="shared" si="279"/>
        <v>-999</v>
      </c>
      <c r="CA2777">
        <f t="shared" si="280"/>
        <v>-999</v>
      </c>
    </row>
    <row r="2778" spans="1:82" x14ac:dyDescent="0.3">
      <c r="A2778">
        <v>0</v>
      </c>
      <c r="B2778" t="s">
        <v>1695</v>
      </c>
      <c r="C2778" t="s">
        <v>1711</v>
      </c>
      <c r="D2778">
        <v>49057</v>
      </c>
      <c r="E2778" s="2">
        <f>BO2778</f>
        <v>0.46302184774963051</v>
      </c>
      <c r="F2778" s="2" t="s">
        <v>1936</v>
      </c>
      <c r="G2778" s="3">
        <v>92159</v>
      </c>
      <c r="H2778" s="1">
        <v>31.715856927444058</v>
      </c>
      <c r="I2778" s="1">
        <f t="shared" si="281"/>
        <v>-5.9487731131802661</v>
      </c>
      <c r="J2778" s="1">
        <v>2.8836994809399998</v>
      </c>
      <c r="K2778" s="1">
        <v>15.9973032948</v>
      </c>
      <c r="L2778" s="2">
        <v>0.12799383440400003</v>
      </c>
      <c r="M2778" s="2">
        <v>2.1152868860905001E-3</v>
      </c>
      <c r="N2778" s="7">
        <v>0</v>
      </c>
      <c r="O2778" s="2">
        <v>1.1613167681418983E-2</v>
      </c>
      <c r="P2778" s="3">
        <v>322229.07367626997</v>
      </c>
      <c r="Q2778" s="3">
        <v>6666.6639300253009</v>
      </c>
      <c r="R2778" s="3">
        <v>214592.90564274194</v>
      </c>
      <c r="S2778" s="3">
        <v>356.18809130574323</v>
      </c>
      <c r="T2778" s="3">
        <v>151615.71517422909</v>
      </c>
      <c r="V2778">
        <v>49057</v>
      </c>
      <c r="W2778" s="2">
        <v>0.56663445645512756</v>
      </c>
      <c r="X2778" s="2">
        <v>0.85083166898709917</v>
      </c>
      <c r="Y2778" s="2">
        <v>0.16810185659229529</v>
      </c>
      <c r="Z2778" s="2">
        <v>0.82236005171219539</v>
      </c>
      <c r="AA2778" s="2">
        <v>4.61095957113873E-2</v>
      </c>
      <c r="AB2778" s="2">
        <v>0.31593695771739461</v>
      </c>
      <c r="AC2778" s="2">
        <v>2.1152868860905001E-3</v>
      </c>
      <c r="AD2778" s="2">
        <v>0</v>
      </c>
      <c r="AE2778" s="2">
        <v>1.1613167681418983E-2</v>
      </c>
      <c r="AF2778">
        <v>183031.29642035218</v>
      </c>
      <c r="AG2778">
        <v>241.08868402370101</v>
      </c>
      <c r="AH2778">
        <v>45311.872160150961</v>
      </c>
      <c r="AI2778">
        <v>98454.340615261244</v>
      </c>
      <c r="AJ2778">
        <v>1.516509491946523</v>
      </c>
      <c r="AK2778">
        <v>397624.20206309413</v>
      </c>
      <c r="AL2778">
        <v>597.27677532944426</v>
      </c>
      <c r="AM2778">
        <v>112256.32176620282</v>
      </c>
      <c r="AN2778">
        <v>183125.60618343853</v>
      </c>
      <c r="AO2778">
        <v>3.3455061830606092</v>
      </c>
      <c r="AP2778">
        <v>214592.90564274194</v>
      </c>
      <c r="AQ2778">
        <v>356.18809130574323</v>
      </c>
      <c r="AR2778">
        <v>66944.449606051858</v>
      </c>
      <c r="AS2778">
        <v>84671.265568177289</v>
      </c>
      <c r="AT2778">
        <v>1.8289966911140862</v>
      </c>
      <c r="AU2778" s="3">
        <v>60559732.106718175</v>
      </c>
      <c r="AV2778" s="3">
        <v>1252932.819008955</v>
      </c>
      <c r="AW2778">
        <v>318308.78031721001</v>
      </c>
      <c r="AX2778">
        <v>59822952.172816448</v>
      </c>
      <c r="AY2778">
        <v>6585.5561701519</v>
      </c>
      <c r="AZ2778">
        <v>1237689.4266183481</v>
      </c>
      <c r="BA2778">
        <v>640537.85399347998</v>
      </c>
      <c r="BB2778">
        <v>120382684.27953462</v>
      </c>
      <c r="BC2778">
        <v>13252.220100177201</v>
      </c>
      <c r="BD2778">
        <v>2490622.2456273031</v>
      </c>
      <c r="BE2778">
        <v>322229.07367626997</v>
      </c>
      <c r="BF2778">
        <v>60559732.106718175</v>
      </c>
      <c r="BG2778">
        <v>6666.6639300253009</v>
      </c>
      <c r="BH2778">
        <v>1252932.819008955</v>
      </c>
      <c r="BI2778">
        <v>14.464799925796946</v>
      </c>
      <c r="BJ2778">
        <v>46.180656853241004</v>
      </c>
      <c r="BK2778">
        <v>31.715856927444058</v>
      </c>
      <c r="BL2778">
        <v>16.756621860445382</v>
      </c>
      <c r="BM2778">
        <v>10.807848747265115</v>
      </c>
      <c r="BN2778">
        <f t="shared" si="278"/>
        <v>-5.9487731131802661</v>
      </c>
      <c r="BO2778">
        <v>0.46302184774963051</v>
      </c>
      <c r="BP2778">
        <v>8.1104460729014283E-2</v>
      </c>
      <c r="BQ2778">
        <v>3.7602173919141482E-4</v>
      </c>
      <c r="BR2778">
        <v>2.976190476190476E-2</v>
      </c>
      <c r="BS2778">
        <v>3.4482758620689655E-2</v>
      </c>
      <c r="BT2778">
        <v>0.77777777777777779</v>
      </c>
      <c r="BU2778">
        <v>0.1703597955411191</v>
      </c>
      <c r="BV2778">
        <v>0.82236005171219539</v>
      </c>
      <c r="BW2778">
        <v>4.783153082094118E-2</v>
      </c>
      <c r="BX2778">
        <v>0.31593695771739461</v>
      </c>
      <c r="BY2778">
        <f t="shared" si="279"/>
        <v>2.5630455911899584E-2</v>
      </c>
      <c r="BZ2778">
        <v>0</v>
      </c>
      <c r="CA2778">
        <f t="shared" si="280"/>
        <v>9.0438050985295563E-3</v>
      </c>
      <c r="CC2778">
        <v>2.5630455911899584E-2</v>
      </c>
      <c r="CD2778">
        <v>9.0438050985295563E-3</v>
      </c>
    </row>
    <row r="2779" spans="1:82" x14ac:dyDescent="0.3">
      <c r="A2779">
        <v>0</v>
      </c>
      <c r="B2779" t="s">
        <v>1712</v>
      </c>
      <c r="C2779" t="s">
        <v>1713</v>
      </c>
      <c r="D2779">
        <v>50001</v>
      </c>
      <c r="E2779" s="2">
        <f>BO2779</f>
        <v>0.58901371196092522</v>
      </c>
      <c r="F2779" s="2" t="s">
        <v>1939</v>
      </c>
      <c r="G2779" s="3">
        <v>2676</v>
      </c>
      <c r="H2779" s="1">
        <v>0.56702841191973108</v>
      </c>
      <c r="I2779" s="1">
        <f t="shared" si="281"/>
        <v>-7.6512336992135133</v>
      </c>
      <c r="J2779" s="1">
        <v>2.5774589597199999</v>
      </c>
      <c r="K2779" s="1">
        <v>101.91122862</v>
      </c>
      <c r="L2779" s="2">
        <v>0.17401013597999992</v>
      </c>
      <c r="M2779" s="2">
        <v>2.6643163503841292E-3</v>
      </c>
      <c r="N2779" s="7">
        <v>0</v>
      </c>
      <c r="O2779" s="2">
        <v>8.371552400621006E-3</v>
      </c>
      <c r="P2779" s="3">
        <v>22020.567068202996</v>
      </c>
      <c r="Q2779" s="3">
        <v>451.3500365786939</v>
      </c>
      <c r="R2779" s="3">
        <v>141973.29528769403</v>
      </c>
      <c r="S2779" s="3">
        <v>2.5237624780215437</v>
      </c>
      <c r="T2779" s="3">
        <v>3471.6095081628737</v>
      </c>
      <c r="V2779">
        <v>50001</v>
      </c>
      <c r="W2779" s="2">
        <v>0.44516897327928479</v>
      </c>
      <c r="X2779" s="2">
        <v>1.5211499130559638E-2</v>
      </c>
      <c r="Y2779" s="2">
        <v>0.25727099696142064</v>
      </c>
      <c r="Z2779" s="2">
        <v>0.73502779932896289</v>
      </c>
      <c r="AA2779" s="2">
        <v>0.29374235541601706</v>
      </c>
      <c r="AB2779" s="2">
        <v>0.42952250965452143</v>
      </c>
      <c r="AC2779" s="2">
        <v>2.6643163503841292E-3</v>
      </c>
      <c r="AD2779" s="2">
        <v>0</v>
      </c>
      <c r="AE2779" s="2">
        <v>8.371552400621006E-3</v>
      </c>
      <c r="AF2779">
        <v>378844.97929141641</v>
      </c>
      <c r="AG2779">
        <v>6.6957706656003984</v>
      </c>
      <c r="AH2779">
        <v>1258.4493778378567</v>
      </c>
      <c r="AI2779">
        <v>8110.673497642777</v>
      </c>
      <c r="AJ2779">
        <v>0.49994269089241278</v>
      </c>
      <c r="AK2779">
        <v>520818.27457911044</v>
      </c>
      <c r="AL2779">
        <v>9.219533143621943</v>
      </c>
      <c r="AM2779">
        <v>1732.7827262892331</v>
      </c>
      <c r="AN2779">
        <v>11107.949657354275</v>
      </c>
      <c r="AO2779">
        <v>0.68757963611322048</v>
      </c>
      <c r="AP2779">
        <v>141973.29528769403</v>
      </c>
      <c r="AQ2779">
        <v>2.5237624780215446</v>
      </c>
      <c r="AR2779">
        <v>474.33334845137642</v>
      </c>
      <c r="AS2779">
        <v>2997.2761597114977</v>
      </c>
      <c r="AT2779">
        <v>0.1876369452208077</v>
      </c>
      <c r="AU2779" s="3">
        <v>4138545.3747980711</v>
      </c>
      <c r="AV2779" s="3">
        <v>84826.725874599724</v>
      </c>
      <c r="AW2779">
        <v>55011.973996007</v>
      </c>
      <c r="AX2779">
        <v>10338950.392809555</v>
      </c>
      <c r="AY2779">
        <v>1127.5666243498861</v>
      </c>
      <c r="AZ2779">
        <v>211914.87138031758</v>
      </c>
      <c r="BA2779">
        <v>77032.541064210003</v>
      </c>
      <c r="BB2779">
        <v>14477495.767607627</v>
      </c>
      <c r="BC2779">
        <v>1578.9166609285799</v>
      </c>
      <c r="BD2779">
        <v>296741.59725491732</v>
      </c>
      <c r="BE2779">
        <v>22020.567068202996</v>
      </c>
      <c r="BF2779">
        <v>4138545.3747980711</v>
      </c>
      <c r="BG2779">
        <v>451.3500365786939</v>
      </c>
      <c r="BH2779">
        <v>84826.725874599724</v>
      </c>
      <c r="BI2779">
        <v>0.74272695438499281</v>
      </c>
      <c r="BJ2779">
        <v>1.3097553663047239</v>
      </c>
      <c r="BK2779">
        <v>0.56702841191973108</v>
      </c>
      <c r="BL2779">
        <v>46.038566980912933</v>
      </c>
      <c r="BM2779">
        <v>38.387333281699419</v>
      </c>
      <c r="BN2779">
        <f t="shared" si="278"/>
        <v>-7.6512336992135133</v>
      </c>
      <c r="BO2779">
        <v>0.58901371196092522</v>
      </c>
      <c r="BP2779">
        <v>5.2976762778871945E-3</v>
      </c>
      <c r="BQ2779">
        <v>0.12017013316594059</v>
      </c>
      <c r="BR2779">
        <v>5.9523809523809521E-3</v>
      </c>
      <c r="BS2779">
        <v>6.8965517241379309E-2</v>
      </c>
      <c r="BT2779">
        <v>0.88888888888888884</v>
      </c>
      <c r="BU2779">
        <v>0.21911452728754213</v>
      </c>
      <c r="BV2779">
        <v>0.73502779932896289</v>
      </c>
      <c r="BW2779">
        <v>0.30471198694607582</v>
      </c>
      <c r="BX2779">
        <v>0.42952250965452143</v>
      </c>
      <c r="BY2779">
        <f t="shared" si="279"/>
        <v>7.9479388605975046E-2</v>
      </c>
      <c r="BZ2779">
        <v>0</v>
      </c>
      <c r="CA2779">
        <f t="shared" si="280"/>
        <v>4.61445265040127E-3</v>
      </c>
      <c r="CC2779">
        <v>7.9479388605975046E-2</v>
      </c>
      <c r="CD2779">
        <v>4.61445265040127E-3</v>
      </c>
    </row>
    <row r="2780" spans="1:82" x14ac:dyDescent="0.3">
      <c r="A2780">
        <v>0</v>
      </c>
      <c r="B2780" t="s">
        <v>1712</v>
      </c>
      <c r="C2780" t="s">
        <v>1714</v>
      </c>
      <c r="D2780">
        <v>50003</v>
      </c>
      <c r="E2780" s="2">
        <f>BO2780</f>
        <v>0.67175813085757063</v>
      </c>
      <c r="F2780" s="2" t="s">
        <v>1940</v>
      </c>
      <c r="G2780" s="3">
        <v>2619</v>
      </c>
      <c r="H2780" s="1">
        <v>1.8944233705761915</v>
      </c>
      <c r="I2780" s="1">
        <f t="shared" si="281"/>
        <v>-11.403855775981484</v>
      </c>
      <c r="J2780" s="1">
        <v>2.4997840308099999</v>
      </c>
      <c r="K2780" s="1">
        <v>112.16537991</v>
      </c>
      <c r="L2780" s="2">
        <v>0.21369349764000001</v>
      </c>
      <c r="M2780" s="2">
        <v>1.0433966658665033E-2</v>
      </c>
      <c r="N2780" s="7">
        <v>0</v>
      </c>
      <c r="O2780" s="2">
        <v>1.6259451332608529E-2</v>
      </c>
      <c r="P2780" s="3">
        <v>80409.801797330016</v>
      </c>
      <c r="Q2780" s="3">
        <v>1648.1395265663402</v>
      </c>
      <c r="R2780" s="3">
        <v>513516.25162260665</v>
      </c>
      <c r="S2780" s="3">
        <v>8.9304937107652957</v>
      </c>
      <c r="T2780" s="3">
        <v>20000.221361497497</v>
      </c>
      <c r="V2780">
        <v>50003</v>
      </c>
      <c r="W2780" s="2">
        <v>0.50541511344365675</v>
      </c>
      <c r="X2780" s="2">
        <v>5.0821120862125251E-2</v>
      </c>
      <c r="Y2780" s="2">
        <v>0.33637027933241692</v>
      </c>
      <c r="Z2780" s="2">
        <v>0.7128768231341942</v>
      </c>
      <c r="AA2780" s="2">
        <v>0.32329826003520318</v>
      </c>
      <c r="AB2780" s="2">
        <v>0.52747598228263504</v>
      </c>
      <c r="AC2780" s="2">
        <v>1.0433966658665033E-2</v>
      </c>
      <c r="AD2780" s="2">
        <v>0</v>
      </c>
      <c r="AE2780" s="2">
        <v>1.6259451332608529E-2</v>
      </c>
      <c r="AF2780">
        <v>506772.86557072308</v>
      </c>
      <c r="AG2780">
        <v>8.7308540153842014</v>
      </c>
      <c r="AH2780">
        <v>1640.9369962595908</v>
      </c>
      <c r="AI2780">
        <v>18468.125494689364</v>
      </c>
      <c r="AJ2780">
        <v>0.66437059800751608</v>
      </c>
      <c r="AK2780">
        <v>1020289.1171933297</v>
      </c>
      <c r="AL2780">
        <v>17.661347726149497</v>
      </c>
      <c r="AM2780">
        <v>3319.3956555197997</v>
      </c>
      <c r="AN2780">
        <v>36789.888196926651</v>
      </c>
      <c r="AO2780">
        <v>1.3392041336449085</v>
      </c>
      <c r="AP2780">
        <v>513516.25162260665</v>
      </c>
      <c r="AQ2780">
        <v>8.9304937107652957</v>
      </c>
      <c r="AR2780">
        <v>1678.4586592602088</v>
      </c>
      <c r="AS2780">
        <v>18321.762702237287</v>
      </c>
      <c r="AT2780">
        <v>0.67483353563739246</v>
      </c>
      <c r="AU2780" s="3">
        <v>15112218.149790203</v>
      </c>
      <c r="AV2780" s="3">
        <v>309751.34262287797</v>
      </c>
      <c r="AW2780">
        <v>83648.524412050014</v>
      </c>
      <c r="AX2780">
        <v>15720903.678000679</v>
      </c>
      <c r="AY2780">
        <v>1714.5228111608999</v>
      </c>
      <c r="AZ2780">
        <v>322227.41712957952</v>
      </c>
      <c r="BA2780">
        <v>164058.32620938003</v>
      </c>
      <c r="BB2780">
        <v>30833121.827790882</v>
      </c>
      <c r="BC2780">
        <v>3362.6623377272399</v>
      </c>
      <c r="BD2780">
        <v>631978.7597524575</v>
      </c>
      <c r="BE2780">
        <v>80409.801797330016</v>
      </c>
      <c r="BF2780">
        <v>15112218.149790203</v>
      </c>
      <c r="BG2780">
        <v>1648.1395265663402</v>
      </c>
      <c r="BH2780">
        <v>309751.34262287797</v>
      </c>
      <c r="BI2780">
        <v>1.1990049827779565</v>
      </c>
      <c r="BJ2780">
        <v>3.093428353354148</v>
      </c>
      <c r="BK2780">
        <v>1.8944233705761915</v>
      </c>
      <c r="BL2780">
        <v>51.690148378905477</v>
      </c>
      <c r="BM2780">
        <v>40.286292602923993</v>
      </c>
      <c r="BN2780">
        <f t="shared" si="278"/>
        <v>-11.403855775981484</v>
      </c>
      <c r="BO2780">
        <v>0.67175813085757063</v>
      </c>
      <c r="BP2780">
        <v>9.7535956203525648E-3</v>
      </c>
      <c r="BQ2780">
        <v>0.12793212468267437</v>
      </c>
      <c r="BR2780">
        <v>5.3571428571428568E-2</v>
      </c>
      <c r="BS2780">
        <v>6.8965517241379309E-2</v>
      </c>
      <c r="BT2780">
        <v>0.88888888888888884</v>
      </c>
      <c r="BU2780">
        <v>0.32658138096949535</v>
      </c>
      <c r="BV2780">
        <v>0.7128768231341942</v>
      </c>
      <c r="BW2780">
        <v>0.33537163904066719</v>
      </c>
      <c r="BX2780">
        <v>0.52747598228263504</v>
      </c>
      <c r="BY2780">
        <f t="shared" si="279"/>
        <v>0.21657864477547523</v>
      </c>
      <c r="BZ2780">
        <v>0</v>
      </c>
      <c r="CA2780">
        <f t="shared" si="280"/>
        <v>7.2822322465733707E-3</v>
      </c>
      <c r="CC2780">
        <v>0.21657864477547523</v>
      </c>
      <c r="CD2780">
        <v>7.2822322465733707E-3</v>
      </c>
    </row>
    <row r="2781" spans="1:82" x14ac:dyDescent="0.3">
      <c r="A2781">
        <v>0</v>
      </c>
      <c r="B2781" t="s">
        <v>1712</v>
      </c>
      <c r="C2781" t="s">
        <v>1715</v>
      </c>
      <c r="D2781">
        <v>50005</v>
      </c>
      <c r="E2781" s="2">
        <f>BO2781</f>
        <v>0.61041320348397243</v>
      </c>
      <c r="F2781" s="2" t="s">
        <v>1939</v>
      </c>
      <c r="G2781" s="3">
        <v>2051</v>
      </c>
      <c r="H2781" s="1">
        <v>0.95277896549811558</v>
      </c>
      <c r="I2781" s="1">
        <f t="shared" si="281"/>
        <v>-3.0811011949302838</v>
      </c>
      <c r="J2781" s="1">
        <v>2.6397722699899999</v>
      </c>
      <c r="K2781" s="1">
        <v>133.568830179</v>
      </c>
      <c r="L2781" s="2">
        <v>0.21830127729999993</v>
      </c>
      <c r="M2781" s="2">
        <v>1.0203782716168858E-2</v>
      </c>
      <c r="N2781" s="7">
        <v>0</v>
      </c>
      <c r="O2781" s="2">
        <v>3.1165847506879367E-3</v>
      </c>
      <c r="P2781" s="3">
        <v>50634.424028172012</v>
      </c>
      <c r="Q2781" s="3">
        <v>1037.8410813160558</v>
      </c>
      <c r="R2781" s="3">
        <v>227747.20366187848</v>
      </c>
      <c r="S2781" s="3">
        <v>4.0479695315209865</v>
      </c>
      <c r="T2781" s="3">
        <v>8040.7421941591201</v>
      </c>
      <c r="V2781">
        <v>50005</v>
      </c>
      <c r="W2781" s="2">
        <v>0.46607836375450934</v>
      </c>
      <c r="X2781" s="2">
        <v>2.5559912167755296E-2</v>
      </c>
      <c r="Y2781" s="2">
        <v>0.10810492363149313</v>
      </c>
      <c r="Z2781" s="2">
        <v>0.75279802032275767</v>
      </c>
      <c r="AA2781" s="2">
        <v>0.38499018526444928</v>
      </c>
      <c r="AB2781" s="2">
        <v>0.53884971676282478</v>
      </c>
      <c r="AC2781" s="2">
        <v>1.0203782716168858E-2</v>
      </c>
      <c r="AD2781" s="2">
        <v>0</v>
      </c>
      <c r="AE2781" s="2">
        <v>3.1165847506879367E-3</v>
      </c>
      <c r="AF2781">
        <v>335545.88177731342</v>
      </c>
      <c r="AG2781">
        <v>5.9071992624977625</v>
      </c>
      <c r="AH2781">
        <v>1110.2398227057508</v>
      </c>
      <c r="AI2781">
        <v>10976.885665381275</v>
      </c>
      <c r="AJ2781">
        <v>0.44235018647079799</v>
      </c>
      <c r="AK2781">
        <v>563293.0854391919</v>
      </c>
      <c r="AL2781">
        <v>9.9551687940187481</v>
      </c>
      <c r="AM2781">
        <v>1871.0431704996822</v>
      </c>
      <c r="AN2781">
        <v>18256.824511746465</v>
      </c>
      <c r="AO2781">
        <v>0.74333852915176624</v>
      </c>
      <c r="AP2781">
        <v>227747.20366187848</v>
      </c>
      <c r="AQ2781">
        <v>4.0479695315209856</v>
      </c>
      <c r="AR2781">
        <v>760.80334779393138</v>
      </c>
      <c r="AS2781">
        <v>7279.9388463651903</v>
      </c>
      <c r="AT2781">
        <v>0.30098834268096825</v>
      </c>
      <c r="AU2781" s="3">
        <v>9516233.6518546473</v>
      </c>
      <c r="AV2781" s="3">
        <v>195051.85282253951</v>
      </c>
      <c r="AW2781">
        <v>53309.770694088002</v>
      </c>
      <c r="AX2781">
        <v>10019038.304246899</v>
      </c>
      <c r="AY2781">
        <v>1092.6769904814239</v>
      </c>
      <c r="AZ2781">
        <v>205357.71359107879</v>
      </c>
      <c r="BA2781">
        <v>103944.19472226001</v>
      </c>
      <c r="BB2781">
        <v>19535271.956101548</v>
      </c>
      <c r="BC2781">
        <v>2130.5180717974799</v>
      </c>
      <c r="BD2781">
        <v>400409.56641361839</v>
      </c>
      <c r="BE2781">
        <v>50634.424028172012</v>
      </c>
      <c r="BF2781">
        <v>9516233.6518546473</v>
      </c>
      <c r="BG2781">
        <v>1037.8410813160558</v>
      </c>
      <c r="BH2781">
        <v>195051.85282253951</v>
      </c>
      <c r="BI2781">
        <v>0.84625019157290615</v>
      </c>
      <c r="BJ2781">
        <v>1.7990291570710217</v>
      </c>
      <c r="BK2781">
        <v>0.95277896549811558</v>
      </c>
      <c r="BL2781">
        <v>48.102235649914284</v>
      </c>
      <c r="BM2781">
        <v>45.021134454984001</v>
      </c>
      <c r="BN2781">
        <f t="shared" si="278"/>
        <v>-3.0811011949302838</v>
      </c>
      <c r="BO2781">
        <v>0.61041320348397243</v>
      </c>
      <c r="BP2781">
        <v>6.2553775236760343E-3</v>
      </c>
      <c r="BQ2781">
        <v>0.11662733456803887</v>
      </c>
      <c r="BR2781">
        <v>0</v>
      </c>
      <c r="BS2781">
        <v>3.4482758620689655E-2</v>
      </c>
      <c r="BT2781">
        <v>0.77777777777777779</v>
      </c>
      <c r="BU2781">
        <v>8.8235970614990722E-2</v>
      </c>
      <c r="BV2781">
        <v>0.75279802032275767</v>
      </c>
      <c r="BW2781">
        <v>0.39936741210005111</v>
      </c>
      <c r="BX2781">
        <v>0.53884971676282478</v>
      </c>
      <c r="BY2781">
        <f t="shared" si="279"/>
        <v>0.25272965893697713</v>
      </c>
      <c r="BZ2781">
        <v>0</v>
      </c>
      <c r="CA2781">
        <f t="shared" si="280"/>
        <v>1.3750909478442944E-3</v>
      </c>
      <c r="CC2781">
        <v>0.25272965893697713</v>
      </c>
      <c r="CD2781">
        <v>1.3750909478442944E-3</v>
      </c>
    </row>
    <row r="2782" spans="1:82" x14ac:dyDescent="0.3">
      <c r="A2782">
        <v>0</v>
      </c>
      <c r="B2782" t="s">
        <v>1712</v>
      </c>
      <c r="C2782" t="s">
        <v>1716</v>
      </c>
      <c r="D2782">
        <v>50007</v>
      </c>
      <c r="E2782" s="2">
        <f>BO2782</f>
        <v>0.58947568313536058</v>
      </c>
      <c r="F2782" s="2" t="s">
        <v>1939</v>
      </c>
      <c r="G2782" s="3">
        <v>40688</v>
      </c>
      <c r="H2782" s="1">
        <v>27.380924326900413</v>
      </c>
      <c r="I2782" s="1">
        <f t="shared" si="281"/>
        <v>-6.3396929646694673</v>
      </c>
      <c r="J2782" s="1">
        <v>2.5335325952400001</v>
      </c>
      <c r="K2782" s="1">
        <v>86.827131066000007</v>
      </c>
      <c r="L2782" s="2">
        <v>0.19738022540999989</v>
      </c>
      <c r="M2782" s="2">
        <v>4.6830832028764209E-2</v>
      </c>
      <c r="N2782" s="7">
        <v>0</v>
      </c>
      <c r="O2782" s="2">
        <v>9.284086700886587E-3</v>
      </c>
      <c r="P2782" s="3">
        <v>1462847.6104979801</v>
      </c>
      <c r="Q2782" s="3">
        <v>29983.620333770039</v>
      </c>
      <c r="R2782" s="3">
        <v>6444941.979014542</v>
      </c>
      <c r="S2782" s="3">
        <v>114.70296460529805</v>
      </c>
      <c r="T2782" s="3">
        <v>169848.39577360067</v>
      </c>
      <c r="V2782">
        <v>50007</v>
      </c>
      <c r="W2782" s="2">
        <v>0.62120549907971623</v>
      </c>
      <c r="X2782" s="2">
        <v>0.73453974763353758</v>
      </c>
      <c r="Y2782" s="2">
        <v>0.17995914594452078</v>
      </c>
      <c r="Z2782" s="2">
        <v>0.72250108231005683</v>
      </c>
      <c r="AA2782" s="2">
        <v>0.2502649250598552</v>
      </c>
      <c r="AB2782" s="2">
        <v>0.48720868641825843</v>
      </c>
      <c r="AC2782" s="2">
        <v>4.6830832028764209E-2</v>
      </c>
      <c r="AD2782" s="2">
        <v>0</v>
      </c>
      <c r="AE2782" s="2">
        <v>9.284086700886587E-3</v>
      </c>
      <c r="AF2782">
        <v>3835587.0978501211</v>
      </c>
      <c r="AG2782">
        <v>67.516360697209905</v>
      </c>
      <c r="AH2782">
        <v>12689.491076776801</v>
      </c>
      <c r="AI2782">
        <v>90630.423966803894</v>
      </c>
      <c r="AJ2782">
        <v>5.0562962804810843</v>
      </c>
      <c r="AK2782">
        <v>10280529.076864664</v>
      </c>
      <c r="AL2782">
        <v>182.21932530250797</v>
      </c>
      <c r="AM2782">
        <v>34247.558348298502</v>
      </c>
      <c r="AN2782">
        <v>238920.75246888286</v>
      </c>
      <c r="AO2782">
        <v>13.576796802496547</v>
      </c>
      <c r="AP2782">
        <v>6444941.979014542</v>
      </c>
      <c r="AQ2782">
        <v>114.70296460529806</v>
      </c>
      <c r="AR2782">
        <v>21558.067271521701</v>
      </c>
      <c r="AS2782">
        <v>148290.32850207895</v>
      </c>
      <c r="AT2782">
        <v>8.5205005220154639</v>
      </c>
      <c r="AU2782" s="3">
        <v>274927579.9169904</v>
      </c>
      <c r="AV2782" s="3">
        <v>5635121.6055287411</v>
      </c>
      <c r="AW2782">
        <v>746003.25184862001</v>
      </c>
      <c r="AX2782">
        <v>140203851.15242964</v>
      </c>
      <c r="AY2782">
        <v>15290.641424756759</v>
      </c>
      <c r="AZ2782">
        <v>2873723.1493687853</v>
      </c>
      <c r="BA2782">
        <v>2208850.8623466003</v>
      </c>
      <c r="BB2782">
        <v>415131431.06942004</v>
      </c>
      <c r="BC2782">
        <v>45274.261758526802</v>
      </c>
      <c r="BD2782">
        <v>8508844.7548975274</v>
      </c>
      <c r="BE2782">
        <v>1462847.6104979801</v>
      </c>
      <c r="BF2782">
        <v>274927579.9169904</v>
      </c>
      <c r="BG2782">
        <v>29983.620333770039</v>
      </c>
      <c r="BH2782">
        <v>5635121.6055287411</v>
      </c>
      <c r="BI2782">
        <v>11.471175751046472</v>
      </c>
      <c r="BJ2782">
        <v>38.852100077946886</v>
      </c>
      <c r="BK2782">
        <v>27.380924326900413</v>
      </c>
      <c r="BL2782">
        <v>52.724488119025914</v>
      </c>
      <c r="BM2782">
        <v>46.384795154356446</v>
      </c>
      <c r="BN2782">
        <f t="shared" si="278"/>
        <v>-6.3396929646694673</v>
      </c>
      <c r="BO2782">
        <v>0.58947568313536058</v>
      </c>
      <c r="BP2782">
        <v>8.1885056757034461E-2</v>
      </c>
      <c r="BQ2782">
        <v>0.10897460446301539</v>
      </c>
      <c r="BR2782">
        <v>2.3809523809523808E-2</v>
      </c>
      <c r="BS2782">
        <v>0.10344827586206896</v>
      </c>
      <c r="BT2782">
        <v>0.83333333333333337</v>
      </c>
      <c r="BU2782">
        <v>0.18155488143624438</v>
      </c>
      <c r="BV2782">
        <v>0.72250108231005683</v>
      </c>
      <c r="BW2782">
        <v>0.25961091811188303</v>
      </c>
      <c r="BX2782">
        <v>0.48720868641825843</v>
      </c>
      <c r="BY2782">
        <f t="shared" si="279"/>
        <v>0.13373203060475236</v>
      </c>
      <c r="BZ2782">
        <v>0</v>
      </c>
      <c r="CA2782">
        <f t="shared" si="280"/>
        <v>4.5581706031882644E-3</v>
      </c>
      <c r="CC2782">
        <v>0.13373203060475236</v>
      </c>
      <c r="CD2782">
        <v>4.5581706031882644E-3</v>
      </c>
    </row>
    <row r="2783" spans="1:82" x14ac:dyDescent="0.3">
      <c r="A2783">
        <v>1</v>
      </c>
      <c r="B2783" t="s">
        <v>1712</v>
      </c>
      <c r="C2783" t="s">
        <v>832</v>
      </c>
      <c r="D2783">
        <v>50009</v>
      </c>
      <c r="E2783" s="2">
        <v>0</v>
      </c>
      <c r="F2783" s="2" t="s">
        <v>1954</v>
      </c>
      <c r="G2783" s="3">
        <v>-999</v>
      </c>
      <c r="H2783" s="1">
        <v>0.37428424999308102</v>
      </c>
      <c r="I2783" s="1">
        <f t="shared" si="281"/>
        <v>-999</v>
      </c>
      <c r="J2783" s="1">
        <v>-999</v>
      </c>
      <c r="K2783" s="1">
        <v>-999</v>
      </c>
      <c r="L2783" s="2">
        <v>-999</v>
      </c>
      <c r="M2783" s="2">
        <v>-999</v>
      </c>
      <c r="N2783" s="7">
        <v>-999</v>
      </c>
      <c r="O2783" s="2">
        <v>-999</v>
      </c>
      <c r="P2783" s="3">
        <v>-999</v>
      </c>
      <c r="Q2783" s="3">
        <v>-999</v>
      </c>
      <c r="R2783" s="3">
        <v>-999</v>
      </c>
      <c r="S2783" s="3">
        <v>-999</v>
      </c>
      <c r="T2783" s="3">
        <v>-999</v>
      </c>
      <c r="V2783">
        <v>50009</v>
      </c>
      <c r="W2783" s="2">
        <v>-999</v>
      </c>
      <c r="X2783" s="2">
        <v>1.0040809990589823E-2</v>
      </c>
      <c r="Y2783" s="2">
        <v>-999</v>
      </c>
      <c r="Z2783" s="2">
        <v>-999</v>
      </c>
      <c r="AA2783" s="2">
        <v>-999</v>
      </c>
      <c r="AB2783" s="2">
        <v>-999</v>
      </c>
      <c r="AC2783" s="2">
        <v>-999</v>
      </c>
      <c r="AD2783" s="2">
        <v>-999</v>
      </c>
      <c r="AE2783" s="2">
        <v>-999</v>
      </c>
      <c r="AF2783" s="2">
        <v>-999</v>
      </c>
      <c r="AG2783" s="2">
        <v>-999</v>
      </c>
      <c r="AH2783" s="2">
        <v>-999</v>
      </c>
      <c r="AI2783" s="2">
        <v>-999</v>
      </c>
      <c r="AJ2783" s="2">
        <v>-999</v>
      </c>
      <c r="AK2783" s="2">
        <v>-999</v>
      </c>
      <c r="AL2783" s="2">
        <v>-999</v>
      </c>
      <c r="AM2783" s="2">
        <v>-999</v>
      </c>
      <c r="AN2783" s="2">
        <v>-999</v>
      </c>
      <c r="AO2783" s="2">
        <v>-999</v>
      </c>
      <c r="AP2783" s="2">
        <v>-999</v>
      </c>
      <c r="AQ2783" s="2">
        <v>-999</v>
      </c>
      <c r="AR2783" s="2">
        <v>-999</v>
      </c>
      <c r="AS2783" s="2">
        <v>-999</v>
      </c>
      <c r="AT2783" s="2">
        <v>-999</v>
      </c>
      <c r="AU2783" s="2">
        <v>-999</v>
      </c>
      <c r="AV2783" s="2">
        <v>-999</v>
      </c>
      <c r="AW2783" s="2">
        <v>-999</v>
      </c>
      <c r="AX2783" s="2">
        <v>-999</v>
      </c>
      <c r="AY2783" s="2">
        <v>-999</v>
      </c>
      <c r="AZ2783" s="2">
        <v>-999</v>
      </c>
      <c r="BA2783" s="2">
        <v>-999</v>
      </c>
      <c r="BB2783" s="2">
        <v>-999</v>
      </c>
      <c r="BC2783" s="2">
        <v>-999</v>
      </c>
      <c r="BD2783" s="2">
        <v>-999</v>
      </c>
      <c r="BE2783" s="2">
        <v>-999</v>
      </c>
      <c r="BF2783" s="2">
        <v>-999</v>
      </c>
      <c r="BG2783" s="2">
        <v>-999</v>
      </c>
      <c r="BH2783" s="2">
        <v>-999</v>
      </c>
      <c r="BI2783">
        <v>0</v>
      </c>
      <c r="BJ2783">
        <v>0.37428424999308102</v>
      </c>
      <c r="BK2783">
        <v>0.37428424999308102</v>
      </c>
      <c r="BL2783">
        <v>-999</v>
      </c>
      <c r="BM2783">
        <v>45.021134454984001</v>
      </c>
      <c r="BN2783">
        <f t="shared" si="278"/>
        <v>-999</v>
      </c>
      <c r="BO2783" t="s">
        <v>3748</v>
      </c>
      <c r="BP2783" t="s">
        <v>3748</v>
      </c>
      <c r="BQ2783">
        <v>0.11949950332056521</v>
      </c>
      <c r="BR2783">
        <v>1.1904761904761904E-2</v>
      </c>
      <c r="BS2783">
        <v>3.4482758620689655E-2</v>
      </c>
      <c r="BT2783">
        <v>0.72222222222222221</v>
      </c>
      <c r="BU2783" t="s">
        <v>3748</v>
      </c>
      <c r="BY2783">
        <f t="shared" si="279"/>
        <v>-999</v>
      </c>
      <c r="CA2783">
        <f t="shared" si="280"/>
        <v>-999</v>
      </c>
    </row>
    <row r="2784" spans="1:82" x14ac:dyDescent="0.3">
      <c r="A2784">
        <v>0</v>
      </c>
      <c r="B2784" t="s">
        <v>1712</v>
      </c>
      <c r="C2784" t="s">
        <v>34</v>
      </c>
      <c r="D2784">
        <v>50011</v>
      </c>
      <c r="E2784" s="2">
        <f>BO2784</f>
        <v>0.56177779221024871</v>
      </c>
      <c r="F2784" s="2" t="s">
        <v>1938</v>
      </c>
      <c r="G2784" s="3">
        <v>4847</v>
      </c>
      <c r="H2784" s="1">
        <v>1.6120409138000928</v>
      </c>
      <c r="I2784" s="1">
        <f t="shared" si="281"/>
        <v>-3.0142843469658018</v>
      </c>
      <c r="J2784" s="1">
        <v>2.53930104767</v>
      </c>
      <c r="K2784" s="1">
        <v>75.911940585099998</v>
      </c>
      <c r="L2784" s="2">
        <v>0.20959382051999986</v>
      </c>
      <c r="M2784" s="2">
        <v>1.5167803305442681E-3</v>
      </c>
      <c r="N2784" s="7">
        <v>0</v>
      </c>
      <c r="O2784" s="2">
        <v>6.2578775466929889E-3</v>
      </c>
      <c r="P2784" s="3">
        <v>90363.72733431599</v>
      </c>
      <c r="Q2784" s="3">
        <v>1852.1626401085675</v>
      </c>
      <c r="R2784" s="3">
        <v>359614.65632920747</v>
      </c>
      <c r="S2784" s="3">
        <v>6.4231819119540488</v>
      </c>
      <c r="T2784" s="3">
        <v>11402.393293153858</v>
      </c>
      <c r="V2784">
        <v>50011</v>
      </c>
      <c r="W2784" s="2">
        <v>0.41402842688800662</v>
      </c>
      <c r="X2784" s="2">
        <v>4.324573238874662E-2</v>
      </c>
      <c r="Y2784" s="2">
        <v>0.10864091326965077</v>
      </c>
      <c r="Z2784" s="2">
        <v>0.72414610283663672</v>
      </c>
      <c r="AA2784" s="2">
        <v>0.21880368369233791</v>
      </c>
      <c r="AB2784" s="2">
        <v>0.51735643611115179</v>
      </c>
      <c r="AC2784" s="2">
        <v>1.5167803305442681E-3</v>
      </c>
      <c r="AD2784" s="2">
        <v>0</v>
      </c>
      <c r="AE2784" s="2">
        <v>6.2578775466929889E-3</v>
      </c>
      <c r="AF2784">
        <v>437174.49201773561</v>
      </c>
      <c r="AG2784">
        <v>7.6852418326832099</v>
      </c>
      <c r="AH2784">
        <v>1444.4174219647393</v>
      </c>
      <c r="AI2784">
        <v>12882.61928573508</v>
      </c>
      <c r="AJ2784">
        <v>0.57611135963122928</v>
      </c>
      <c r="AK2784">
        <v>796789.14834694308</v>
      </c>
      <c r="AL2784">
        <v>14.108423744637257</v>
      </c>
      <c r="AM2784">
        <v>2651.634587027715</v>
      </c>
      <c r="AN2784">
        <v>23077.795413825963</v>
      </c>
      <c r="AO2784">
        <v>1.0519848728301313</v>
      </c>
      <c r="AP2784">
        <v>359614.65632920747</v>
      </c>
      <c r="AQ2784">
        <v>6.423181911954047</v>
      </c>
      <c r="AR2784">
        <v>1207.2171650629757</v>
      </c>
      <c r="AS2784">
        <v>10195.176128090883</v>
      </c>
      <c r="AT2784">
        <v>0.47587351319890203</v>
      </c>
      <c r="AU2784" s="3">
        <v>16982958.915211346</v>
      </c>
      <c r="AV2784" s="3">
        <v>348095.4465820042</v>
      </c>
      <c r="AW2784">
        <v>68600.513943764003</v>
      </c>
      <c r="AX2784">
        <v>12892780.590591006</v>
      </c>
      <c r="AY2784">
        <v>1406.087517271272</v>
      </c>
      <c r="AZ2784">
        <v>264260.08799596282</v>
      </c>
      <c r="BA2784">
        <v>158964.24127807998</v>
      </c>
      <c r="BB2784">
        <v>29875739.505802352</v>
      </c>
      <c r="BC2784">
        <v>3258.2501573798395</v>
      </c>
      <c r="BD2784">
        <v>612355.53457796702</v>
      </c>
      <c r="BE2784">
        <v>90363.72733431599</v>
      </c>
      <c r="BF2784">
        <v>16982958.915211346</v>
      </c>
      <c r="BG2784">
        <v>1852.1626401085675</v>
      </c>
      <c r="BH2784">
        <v>348095.4465820042</v>
      </c>
      <c r="BI2784">
        <v>1.052577647379707</v>
      </c>
      <c r="BJ2784">
        <v>2.6646185611797999</v>
      </c>
      <c r="BK2784">
        <v>1.6120409138000928</v>
      </c>
      <c r="BL2784">
        <v>47.301058011113021</v>
      </c>
      <c r="BM2784">
        <v>44.286773664147219</v>
      </c>
      <c r="BN2784">
        <f t="shared" si="278"/>
        <v>-3.0142843469658018</v>
      </c>
      <c r="BO2784">
        <v>0.56177779221024871</v>
      </c>
      <c r="BP2784">
        <v>7.1606020142280366E-3</v>
      </c>
      <c r="BQ2784">
        <v>0.11453673366636985</v>
      </c>
      <c r="BR2784">
        <v>6.5476190476190479E-2</v>
      </c>
      <c r="BS2784">
        <v>0.10344827586206896</v>
      </c>
      <c r="BT2784">
        <v>0.83333333333333337</v>
      </c>
      <c r="BU2784">
        <v>8.6322482851823076E-2</v>
      </c>
      <c r="BV2784">
        <v>0.72414610283663672</v>
      </c>
      <c r="BW2784">
        <v>0.22697477561445842</v>
      </c>
      <c r="BX2784">
        <v>0.51735643611115179</v>
      </c>
      <c r="BY2784">
        <f t="shared" si="279"/>
        <v>4.7299512076717072E-2</v>
      </c>
      <c r="BZ2784">
        <v>0</v>
      </c>
      <c r="CA2784">
        <f t="shared" si="280"/>
        <v>2.9030839684295985E-3</v>
      </c>
      <c r="CC2784">
        <v>4.7299512076717072E-2</v>
      </c>
      <c r="CD2784">
        <v>2.9030839684295985E-3</v>
      </c>
    </row>
    <row r="2785" spans="1:82" x14ac:dyDescent="0.3">
      <c r="A2785">
        <v>1</v>
      </c>
      <c r="B2785" t="s">
        <v>1712</v>
      </c>
      <c r="C2785" t="s">
        <v>1717</v>
      </c>
      <c r="D2785">
        <v>50013</v>
      </c>
      <c r="E2785" s="2">
        <v>0</v>
      </c>
      <c r="F2785" s="2" t="s">
        <v>1954</v>
      </c>
      <c r="G2785" s="3">
        <v>-999</v>
      </c>
      <c r="H2785" s="1">
        <v>0.37400077668749082</v>
      </c>
      <c r="I2785" s="1">
        <f t="shared" si="281"/>
        <v>-999</v>
      </c>
      <c r="J2785" s="1">
        <v>-999</v>
      </c>
      <c r="K2785" s="1">
        <v>-999</v>
      </c>
      <c r="L2785" s="2">
        <v>-999</v>
      </c>
      <c r="M2785" s="2">
        <v>-999</v>
      </c>
      <c r="N2785" s="7">
        <v>-999</v>
      </c>
      <c r="O2785" s="2">
        <v>-999</v>
      </c>
      <c r="P2785" s="3">
        <v>-999</v>
      </c>
      <c r="Q2785" s="3">
        <v>-999</v>
      </c>
      <c r="R2785" s="3">
        <v>-999</v>
      </c>
      <c r="S2785" s="3">
        <v>-999</v>
      </c>
      <c r="T2785" s="3">
        <v>-999</v>
      </c>
      <c r="V2785">
        <v>50013</v>
      </c>
      <c r="W2785" s="2">
        <v>-999</v>
      </c>
      <c r="X2785" s="2">
        <v>1.0033205338246349E-2</v>
      </c>
      <c r="Y2785" s="2">
        <v>-999</v>
      </c>
      <c r="Z2785" s="2">
        <v>-999</v>
      </c>
      <c r="AA2785" s="2">
        <v>-999</v>
      </c>
      <c r="AB2785" s="2">
        <v>-999</v>
      </c>
      <c r="AC2785" s="2">
        <v>-999</v>
      </c>
      <c r="AD2785" s="2">
        <v>-999</v>
      </c>
      <c r="AE2785" s="2">
        <v>-999</v>
      </c>
      <c r="AF2785" s="2">
        <v>-999</v>
      </c>
      <c r="AG2785" s="2">
        <v>-999</v>
      </c>
      <c r="AH2785" s="2">
        <v>-999</v>
      </c>
      <c r="AI2785" s="2">
        <v>-999</v>
      </c>
      <c r="AJ2785" s="2">
        <v>-999</v>
      </c>
      <c r="AK2785" s="2">
        <v>-999</v>
      </c>
      <c r="AL2785" s="2">
        <v>-999</v>
      </c>
      <c r="AM2785" s="2">
        <v>-999</v>
      </c>
      <c r="AN2785" s="2">
        <v>-999</v>
      </c>
      <c r="AO2785" s="2">
        <v>-999</v>
      </c>
      <c r="AP2785" s="2">
        <v>-999</v>
      </c>
      <c r="AQ2785" s="2">
        <v>-999</v>
      </c>
      <c r="AR2785" s="2">
        <v>-999</v>
      </c>
      <c r="AS2785" s="2">
        <v>-999</v>
      </c>
      <c r="AT2785" s="2">
        <v>-999</v>
      </c>
      <c r="AU2785" s="2">
        <v>-999</v>
      </c>
      <c r="AV2785" s="2">
        <v>-999</v>
      </c>
      <c r="AW2785" s="2">
        <v>-999</v>
      </c>
      <c r="AX2785" s="2">
        <v>-999</v>
      </c>
      <c r="AY2785" s="2">
        <v>-999</v>
      </c>
      <c r="AZ2785" s="2">
        <v>-999</v>
      </c>
      <c r="BA2785" s="2">
        <v>-999</v>
      </c>
      <c r="BB2785" s="2">
        <v>-999</v>
      </c>
      <c r="BC2785" s="2">
        <v>-999</v>
      </c>
      <c r="BD2785" s="2">
        <v>-999</v>
      </c>
      <c r="BE2785" s="2">
        <v>-999</v>
      </c>
      <c r="BF2785" s="2">
        <v>-999</v>
      </c>
      <c r="BG2785" s="2">
        <v>-999</v>
      </c>
      <c r="BH2785" s="2">
        <v>-999</v>
      </c>
      <c r="BI2785">
        <v>0</v>
      </c>
      <c r="BJ2785">
        <v>0.37400077668749082</v>
      </c>
      <c r="BK2785">
        <v>0.37400077668749082</v>
      </c>
      <c r="BL2785">
        <v>-999</v>
      </c>
      <c r="BM2785">
        <v>44.286773664147219</v>
      </c>
      <c r="BN2785">
        <f t="shared" si="278"/>
        <v>-999</v>
      </c>
      <c r="BO2785" t="s">
        <v>3748</v>
      </c>
      <c r="BP2785" t="s">
        <v>3748</v>
      </c>
      <c r="BQ2785">
        <v>0.1446957857678878</v>
      </c>
      <c r="BR2785">
        <v>0</v>
      </c>
      <c r="BS2785">
        <v>0.10344827586206896</v>
      </c>
      <c r="BT2785">
        <v>0.77777777777777779</v>
      </c>
      <c r="BU2785" t="s">
        <v>3748</v>
      </c>
      <c r="BY2785">
        <f t="shared" si="279"/>
        <v>-999</v>
      </c>
      <c r="CA2785">
        <f t="shared" si="280"/>
        <v>-999</v>
      </c>
    </row>
    <row r="2786" spans="1:82" x14ac:dyDescent="0.3">
      <c r="A2786">
        <v>1</v>
      </c>
      <c r="B2786" t="s">
        <v>1712</v>
      </c>
      <c r="C2786" t="s">
        <v>1718</v>
      </c>
      <c r="D2786">
        <v>50015</v>
      </c>
      <c r="E2786" s="2">
        <v>0</v>
      </c>
      <c r="F2786" s="2" t="s">
        <v>1954</v>
      </c>
      <c r="G2786" s="3">
        <v>-999</v>
      </c>
      <c r="H2786" s="1">
        <v>0.37378889812912913</v>
      </c>
      <c r="I2786" s="1">
        <f t="shared" si="281"/>
        <v>-999</v>
      </c>
      <c r="J2786" s="1">
        <v>-999</v>
      </c>
      <c r="K2786" s="1">
        <v>-999</v>
      </c>
      <c r="L2786" s="2">
        <v>-999</v>
      </c>
      <c r="M2786" s="2">
        <v>-999</v>
      </c>
      <c r="N2786" s="7">
        <v>-999</v>
      </c>
      <c r="O2786" s="2">
        <v>-999</v>
      </c>
      <c r="P2786" s="3">
        <v>-999</v>
      </c>
      <c r="Q2786" s="3">
        <v>-999</v>
      </c>
      <c r="R2786" s="3">
        <v>-999</v>
      </c>
      <c r="S2786" s="3">
        <v>-999</v>
      </c>
      <c r="T2786" s="3">
        <v>-999</v>
      </c>
      <c r="V2786">
        <v>50015</v>
      </c>
      <c r="W2786" s="2">
        <v>-999</v>
      </c>
      <c r="X2786" s="2">
        <v>1.0027521336459929E-2</v>
      </c>
      <c r="Y2786" s="2">
        <v>-999</v>
      </c>
      <c r="Z2786" s="2">
        <v>-999</v>
      </c>
      <c r="AA2786" s="2">
        <v>-999</v>
      </c>
      <c r="AB2786" s="2">
        <v>-999</v>
      </c>
      <c r="AC2786" s="2">
        <v>-999</v>
      </c>
      <c r="AD2786" s="2">
        <v>-999</v>
      </c>
      <c r="AE2786" s="2">
        <v>-999</v>
      </c>
      <c r="AF2786" s="2">
        <v>-999</v>
      </c>
      <c r="AG2786" s="2">
        <v>-999</v>
      </c>
      <c r="AH2786" s="2">
        <v>-999</v>
      </c>
      <c r="AI2786" s="2">
        <v>-999</v>
      </c>
      <c r="AJ2786" s="2">
        <v>-999</v>
      </c>
      <c r="AK2786" s="2">
        <v>-999</v>
      </c>
      <c r="AL2786" s="2">
        <v>-999</v>
      </c>
      <c r="AM2786" s="2">
        <v>-999</v>
      </c>
      <c r="AN2786" s="2">
        <v>-999</v>
      </c>
      <c r="AO2786" s="2">
        <v>-999</v>
      </c>
      <c r="AP2786" s="2">
        <v>-999</v>
      </c>
      <c r="AQ2786" s="2">
        <v>-999</v>
      </c>
      <c r="AR2786" s="2">
        <v>-999</v>
      </c>
      <c r="AS2786" s="2">
        <v>-999</v>
      </c>
      <c r="AT2786" s="2">
        <v>-999</v>
      </c>
      <c r="AU2786" s="2">
        <v>-999</v>
      </c>
      <c r="AV2786" s="2">
        <v>-999</v>
      </c>
      <c r="AW2786" s="2">
        <v>-999</v>
      </c>
      <c r="AX2786" s="2">
        <v>-999</v>
      </c>
      <c r="AY2786" s="2">
        <v>-999</v>
      </c>
      <c r="AZ2786" s="2">
        <v>-999</v>
      </c>
      <c r="BA2786" s="2">
        <v>-999</v>
      </c>
      <c r="BB2786" s="2">
        <v>-999</v>
      </c>
      <c r="BC2786" s="2">
        <v>-999</v>
      </c>
      <c r="BD2786" s="2">
        <v>-999</v>
      </c>
      <c r="BE2786" s="2">
        <v>-999</v>
      </c>
      <c r="BF2786" s="2">
        <v>-999</v>
      </c>
      <c r="BG2786" s="2">
        <v>-999</v>
      </c>
      <c r="BH2786" s="2">
        <v>-999</v>
      </c>
      <c r="BI2786">
        <v>0</v>
      </c>
      <c r="BJ2786">
        <v>0.37378889812912913</v>
      </c>
      <c r="BK2786">
        <v>0.37378889812912913</v>
      </c>
      <c r="BL2786">
        <v>-999</v>
      </c>
      <c r="BM2786">
        <v>44.286773664147219</v>
      </c>
      <c r="BN2786">
        <f t="shared" si="278"/>
        <v>-999</v>
      </c>
      <c r="BO2786" t="s">
        <v>3748</v>
      </c>
      <c r="BP2786" t="s">
        <v>3748</v>
      </c>
      <c r="BQ2786">
        <v>9.8323774969707206E-2</v>
      </c>
      <c r="BR2786">
        <v>1.7857142857142856E-2</v>
      </c>
      <c r="BS2786">
        <v>3.4482758620689655E-2</v>
      </c>
      <c r="BT2786">
        <v>0.88888888888888884</v>
      </c>
      <c r="BU2786" t="s">
        <v>3748</v>
      </c>
      <c r="BY2786">
        <f t="shared" si="279"/>
        <v>-999</v>
      </c>
      <c r="CA2786">
        <f t="shared" si="280"/>
        <v>-999</v>
      </c>
    </row>
    <row r="2787" spans="1:82" x14ac:dyDescent="0.3">
      <c r="A2787">
        <v>0</v>
      </c>
      <c r="B2787" t="s">
        <v>1712</v>
      </c>
      <c r="C2787" t="s">
        <v>175</v>
      </c>
      <c r="D2787">
        <v>50017</v>
      </c>
      <c r="E2787" s="2">
        <f t="shared" ref="E2787:E2792" si="283">BO2787</f>
        <v>0.66224045733950621</v>
      </c>
      <c r="F2787" s="2" t="s">
        <v>1940</v>
      </c>
      <c r="G2787" s="3">
        <v>289</v>
      </c>
      <c r="H2787" s="1">
        <v>0.37444856020496586</v>
      </c>
      <c r="I2787" s="1">
        <f t="shared" si="281"/>
        <v>-10.300696257538043</v>
      </c>
      <c r="J2787" s="1">
        <v>2.59521432858</v>
      </c>
      <c r="K2787" s="1">
        <v>132.24538595499999</v>
      </c>
      <c r="L2787" s="2">
        <v>0.24370687382000011</v>
      </c>
      <c r="M2787" s="2">
        <v>1.5755144726943659E-3</v>
      </c>
      <c r="N2787" s="7">
        <v>0</v>
      </c>
      <c r="O2787" s="2">
        <v>2.2819407688612356E-3</v>
      </c>
      <c r="P2787" s="3">
        <v>21486.871582588006</v>
      </c>
      <c r="Q2787" s="3">
        <v>440.41101415442409</v>
      </c>
      <c r="R2787" s="3">
        <v>88287.304678836168</v>
      </c>
      <c r="S2787" s="3">
        <v>1.5760640308569926</v>
      </c>
      <c r="T2787" s="3">
        <v>1504.7389455123489</v>
      </c>
      <c r="V2787">
        <v>50017</v>
      </c>
      <c r="W2787" s="2">
        <v>0.51546615622209691</v>
      </c>
      <c r="X2787" s="2">
        <v>1.0045217890780868E-2</v>
      </c>
      <c r="Y2787" s="2">
        <v>0.28013282995253891</v>
      </c>
      <c r="Z2787" s="2">
        <v>0.74009119312238236</v>
      </c>
      <c r="AA2787" s="2">
        <v>0.38117557495228205</v>
      </c>
      <c r="AB2787" s="2">
        <v>0.60156029115025511</v>
      </c>
      <c r="AC2787" s="2">
        <v>1.5755144726943659E-3</v>
      </c>
      <c r="AD2787" s="2">
        <v>0</v>
      </c>
      <c r="AE2787" s="2">
        <v>2.2819407688612356E-3</v>
      </c>
      <c r="AF2787">
        <v>45159.384814097371</v>
      </c>
      <c r="AG2787">
        <v>0.81096292875868381</v>
      </c>
      <c r="AH2787">
        <v>152.41797309293301</v>
      </c>
      <c r="AI2787">
        <v>609.07255011421421</v>
      </c>
      <c r="AJ2787">
        <v>5.984355936367939E-2</v>
      </c>
      <c r="AK2787">
        <v>133446.68949293354</v>
      </c>
      <c r="AL2787">
        <v>2.3870269596156763</v>
      </c>
      <c r="AM2787">
        <v>448.63433086849591</v>
      </c>
      <c r="AN2787">
        <v>1817.5951378510006</v>
      </c>
      <c r="AO2787">
        <v>0.17665628875127068</v>
      </c>
      <c r="AP2787">
        <v>88287.304678836168</v>
      </c>
      <c r="AQ2787">
        <v>1.5760640308569926</v>
      </c>
      <c r="AR2787">
        <v>296.21635777556287</v>
      </c>
      <c r="AS2787">
        <v>1208.5225877367864</v>
      </c>
      <c r="AT2787">
        <v>0.1168127293875913</v>
      </c>
      <c r="AU2787" s="3">
        <v>4038242.6452315897</v>
      </c>
      <c r="AV2787" s="3">
        <v>82770.846000182457</v>
      </c>
      <c r="AW2787">
        <v>12813.316504581</v>
      </c>
      <c r="AX2787">
        <v>2408134.7038709531</v>
      </c>
      <c r="AY2787">
        <v>262.63133256853797</v>
      </c>
      <c r="AZ2787">
        <v>49358.932642931024</v>
      </c>
      <c r="BA2787">
        <v>34300.188087169008</v>
      </c>
      <c r="BB2787">
        <v>6446377.3491025437</v>
      </c>
      <c r="BC2787">
        <v>703.04234672296207</v>
      </c>
      <c r="BD2787">
        <v>132129.7786431135</v>
      </c>
      <c r="BE2787">
        <v>21486.871582588006</v>
      </c>
      <c r="BF2787">
        <v>4038242.6452315897</v>
      </c>
      <c r="BG2787">
        <v>440.41101415442409</v>
      </c>
      <c r="BH2787">
        <v>82770.846000182457</v>
      </c>
      <c r="BI2787">
        <v>0.16454501646454101</v>
      </c>
      <c r="BJ2787">
        <v>0.53899357666950687</v>
      </c>
      <c r="BK2787">
        <v>0.37444856020496586</v>
      </c>
      <c r="BL2787">
        <v>56.478578227418275</v>
      </c>
      <c r="BM2787">
        <v>46.177881969880232</v>
      </c>
      <c r="BN2787">
        <f t="shared" si="278"/>
        <v>-10.300696257538043</v>
      </c>
      <c r="BO2787">
        <v>0.66224045733950621</v>
      </c>
      <c r="BP2787">
        <v>1.3195664610752727E-3</v>
      </c>
      <c r="BQ2787">
        <v>0.11176669486912259</v>
      </c>
      <c r="BR2787">
        <v>1.1904761904761904E-2</v>
      </c>
      <c r="BS2787">
        <v>3.4482758620689655E-2</v>
      </c>
      <c r="BT2787">
        <v>0.83333333333333337</v>
      </c>
      <c r="BU2787">
        <v>0.29498931544007179</v>
      </c>
      <c r="BV2787">
        <v>0.74009119312238236</v>
      </c>
      <c r="BW2787">
        <v>0.3954103474608735</v>
      </c>
      <c r="BX2787">
        <v>0.60156029115025511</v>
      </c>
      <c r="BY2787">
        <f t="shared" si="279"/>
        <v>0.19402283772647247</v>
      </c>
      <c r="BZ2787">
        <v>0</v>
      </c>
      <c r="CA2787">
        <f t="shared" si="280"/>
        <v>9.090535550117726E-4</v>
      </c>
      <c r="CC2787">
        <v>0.19402283772647247</v>
      </c>
      <c r="CD2787">
        <v>9.090535550117726E-4</v>
      </c>
    </row>
    <row r="2788" spans="1:82" x14ac:dyDescent="0.3">
      <c r="A2788">
        <v>0</v>
      </c>
      <c r="B2788" t="s">
        <v>1712</v>
      </c>
      <c r="C2788" t="s">
        <v>1193</v>
      </c>
      <c r="D2788">
        <v>50019</v>
      </c>
      <c r="E2788" s="2">
        <f t="shared" si="283"/>
        <v>0.63974058809686607</v>
      </c>
      <c r="F2788" s="2" t="s">
        <v>1940</v>
      </c>
      <c r="G2788" s="3">
        <v>1156</v>
      </c>
      <c r="H2788" s="1">
        <v>0.37399827239626027</v>
      </c>
      <c r="I2788" s="1">
        <f t="shared" si="281"/>
        <v>-13.969892312007168</v>
      </c>
      <c r="J2788" s="1">
        <v>2.6388310211700001</v>
      </c>
      <c r="K2788" s="1">
        <v>103.037008672</v>
      </c>
      <c r="L2788" s="2">
        <v>0.23688037967000009</v>
      </c>
      <c r="M2788" s="2">
        <v>2.0257980613449123E-3</v>
      </c>
      <c r="N2788" s="7">
        <v>0</v>
      </c>
      <c r="O2788" s="2">
        <v>1.5807164163335845E-4</v>
      </c>
      <c r="P2788" s="3">
        <v>8247.0674749910049</v>
      </c>
      <c r="Q2788" s="3">
        <v>169.03807222471798</v>
      </c>
      <c r="R2788" s="3">
        <v>48571.211990709824</v>
      </c>
      <c r="S2788" s="3">
        <v>0.84137012225497743</v>
      </c>
      <c r="T2788" s="3">
        <v>1837.3422984202762</v>
      </c>
      <c r="V2788">
        <v>50019</v>
      </c>
      <c r="W2788" s="2">
        <v>0.53170424243022474</v>
      </c>
      <c r="X2788" s="2">
        <v>1.0033138156385483E-2</v>
      </c>
      <c r="Y2788" s="2">
        <v>0.43395349070255856</v>
      </c>
      <c r="Z2788" s="2">
        <v>0.75252959934706132</v>
      </c>
      <c r="AA2788" s="2">
        <v>0.296987231261719</v>
      </c>
      <c r="AB2788" s="2">
        <v>0.58470993422744377</v>
      </c>
      <c r="AC2788" s="2">
        <v>2.0257980613449123E-3</v>
      </c>
      <c r="AD2788" s="2">
        <v>0</v>
      </c>
      <c r="AE2788" s="2">
        <v>1.5807164163335845E-4</v>
      </c>
      <c r="AF2788">
        <v>162107.2320792714</v>
      </c>
      <c r="AG2788">
        <v>2.8849520650336204</v>
      </c>
      <c r="AH2788">
        <v>542.21781369927669</v>
      </c>
      <c r="AI2788">
        <v>5257.6207299752105</v>
      </c>
      <c r="AJ2788">
        <v>0.21431047748151993</v>
      </c>
      <c r="AK2788">
        <v>210678.44406998123</v>
      </c>
      <c r="AL2788">
        <v>3.7263221872885972</v>
      </c>
      <c r="AM2788">
        <v>700.35072472068418</v>
      </c>
      <c r="AN2788">
        <v>6936.8301173740801</v>
      </c>
      <c r="AO2788">
        <v>0.2780753265805474</v>
      </c>
      <c r="AP2788">
        <v>48571.211990709824</v>
      </c>
      <c r="AQ2788">
        <v>0.84137012225497676</v>
      </c>
      <c r="AR2788">
        <v>158.13291102140749</v>
      </c>
      <c r="AS2788">
        <v>1679.2093873988697</v>
      </c>
      <c r="AT2788">
        <v>6.3764849099027465E-2</v>
      </c>
      <c r="AU2788" s="3">
        <v>1549953.8612498094</v>
      </c>
      <c r="AV2788" s="3">
        <v>31769.015293913497</v>
      </c>
      <c r="AW2788">
        <v>27648.822072699</v>
      </c>
      <c r="AX2788">
        <v>5196319.62034305</v>
      </c>
      <c r="AY2788">
        <v>566.71096685290195</v>
      </c>
      <c r="AZ2788">
        <v>106507.6591103344</v>
      </c>
      <c r="BA2788">
        <v>35895.889547690007</v>
      </c>
      <c r="BB2788">
        <v>6746273.4815928601</v>
      </c>
      <c r="BC2788">
        <v>735.74903907761995</v>
      </c>
      <c r="BD2788">
        <v>138276.6744042479</v>
      </c>
      <c r="BE2788">
        <v>8247.0674749910049</v>
      </c>
      <c r="BF2788">
        <v>1549953.8612498094</v>
      </c>
      <c r="BG2788">
        <v>169.03807222471798</v>
      </c>
      <c r="BH2788">
        <v>31769.015293913497</v>
      </c>
      <c r="BI2788">
        <v>0.39807627795065181</v>
      </c>
      <c r="BJ2788">
        <v>0.77207455034691208</v>
      </c>
      <c r="BK2788">
        <v>0.37399827239626027</v>
      </c>
      <c r="BL2788">
        <v>48.370471231709125</v>
      </c>
      <c r="BM2788">
        <v>34.400578919701957</v>
      </c>
      <c r="BN2788">
        <f t="shared" si="278"/>
        <v>-13.969892312007168</v>
      </c>
      <c r="BO2788">
        <v>0.63974058809686607</v>
      </c>
      <c r="BP2788">
        <v>3.0839052728088103E-3</v>
      </c>
      <c r="BQ2788">
        <v>0.12029669497249754</v>
      </c>
      <c r="BR2788">
        <v>2.976190476190476E-2</v>
      </c>
      <c r="BS2788">
        <v>6.8965517241379309E-2</v>
      </c>
      <c r="BT2788">
        <v>0.72222222222222221</v>
      </c>
      <c r="BU2788">
        <v>0.40006703108780578</v>
      </c>
      <c r="BV2788">
        <v>0.75252959934706132</v>
      </c>
      <c r="BW2788">
        <v>0.30807804072792427</v>
      </c>
      <c r="BX2788">
        <v>0.58470993422744377</v>
      </c>
      <c r="BY2788">
        <f t="shared" si="279"/>
        <v>0.12053885628366738</v>
      </c>
      <c r="BZ2788">
        <v>0</v>
      </c>
      <c r="CA2788">
        <f t="shared" si="280"/>
        <v>6.4513606519132536E-5</v>
      </c>
      <c r="CC2788">
        <v>0.12053885628366738</v>
      </c>
      <c r="CD2788">
        <v>6.4513606519132536E-5</v>
      </c>
    </row>
    <row r="2789" spans="1:82" x14ac:dyDescent="0.3">
      <c r="A2789">
        <v>0</v>
      </c>
      <c r="B2789" t="s">
        <v>1712</v>
      </c>
      <c r="C2789" t="s">
        <v>1719</v>
      </c>
      <c r="D2789">
        <v>50021</v>
      </c>
      <c r="E2789" s="2">
        <f t="shared" si="283"/>
        <v>0.57054077867110198</v>
      </c>
      <c r="F2789" s="2" t="s">
        <v>1938</v>
      </c>
      <c r="G2789" s="3">
        <v>4899</v>
      </c>
      <c r="H2789" s="1">
        <v>2.7102687974620521</v>
      </c>
      <c r="I2789" s="1">
        <f t="shared" si="281"/>
        <v>-3.0939985442188203</v>
      </c>
      <c r="J2789" s="1">
        <v>2.5499798191599998</v>
      </c>
      <c r="K2789" s="1">
        <v>113.293255136</v>
      </c>
      <c r="L2789" s="2">
        <v>0.19197710078999997</v>
      </c>
      <c r="M2789" s="2">
        <v>9.5393597123930758E-3</v>
      </c>
      <c r="N2789" s="7">
        <v>0</v>
      </c>
      <c r="O2789" s="2">
        <v>5.8306675646582901E-3</v>
      </c>
      <c r="P2789" s="3">
        <v>231081.70060929999</v>
      </c>
      <c r="Q2789" s="3">
        <v>4736.4236215913988</v>
      </c>
      <c r="R2789" s="3">
        <v>792174.18029198493</v>
      </c>
      <c r="S2789" s="3">
        <v>14.185710613417871</v>
      </c>
      <c r="T2789" s="3">
        <v>35120.527925910552</v>
      </c>
      <c r="V2789">
        <v>50021</v>
      </c>
      <c r="W2789" s="2">
        <v>0.43714035192278677</v>
      </c>
      <c r="X2789" s="2">
        <v>7.2707558544726103E-2</v>
      </c>
      <c r="Y2789" s="2">
        <v>9.4707544228151669E-2</v>
      </c>
      <c r="Z2789" s="2">
        <v>0.72719142539288195</v>
      </c>
      <c r="AA2789" s="2">
        <v>0.32654917487537216</v>
      </c>
      <c r="AB2789" s="2">
        <v>0.47387174122430009</v>
      </c>
      <c r="AC2789" s="2">
        <v>9.5393597123930758E-3</v>
      </c>
      <c r="AD2789" s="2">
        <v>0</v>
      </c>
      <c r="AE2789" s="2">
        <v>5.8306675646582901E-3</v>
      </c>
      <c r="AF2789">
        <v>861745.98974764254</v>
      </c>
      <c r="AG2789">
        <v>14.941199710475169</v>
      </c>
      <c r="AH2789">
        <v>2808.1522529434819</v>
      </c>
      <c r="AI2789">
        <v>38148.598621799989</v>
      </c>
      <c r="AJ2789">
        <v>1.1315761980439634</v>
      </c>
      <c r="AK2789">
        <v>1653920.1700396275</v>
      </c>
      <c r="AL2789">
        <v>29.126910323893039</v>
      </c>
      <c r="AM2789">
        <v>5474.3126678093095</v>
      </c>
      <c r="AN2789">
        <v>70602.966132844726</v>
      </c>
      <c r="AO2789">
        <v>2.1805589572185307</v>
      </c>
      <c r="AP2789">
        <v>792174.18029198493</v>
      </c>
      <c r="AQ2789">
        <v>14.18571061341787</v>
      </c>
      <c r="AR2789">
        <v>2666.1604148658275</v>
      </c>
      <c r="AS2789">
        <v>32454.367511044737</v>
      </c>
      <c r="AT2789">
        <v>1.0489827591745673</v>
      </c>
      <c r="AU2789" s="3">
        <v>43429494.812511839</v>
      </c>
      <c r="AV2789" s="3">
        <v>890163.45544188749</v>
      </c>
      <c r="AW2789">
        <v>160470.68732403</v>
      </c>
      <c r="AX2789">
        <v>30158860.975678198</v>
      </c>
      <c r="AY2789">
        <v>3289.1274039029404</v>
      </c>
      <c r="AZ2789">
        <v>618158.60428951855</v>
      </c>
      <c r="BA2789">
        <v>391552.38793333003</v>
      </c>
      <c r="BB2789">
        <v>73588355.788190052</v>
      </c>
      <c r="BC2789">
        <v>8025.5510254943392</v>
      </c>
      <c r="BD2789">
        <v>1508322.0597314062</v>
      </c>
      <c r="BE2789">
        <v>231081.70060929999</v>
      </c>
      <c r="BF2789">
        <v>43429494.812511839</v>
      </c>
      <c r="BG2789">
        <v>4736.4236215913988</v>
      </c>
      <c r="BH2789">
        <v>890163.45544188749</v>
      </c>
      <c r="BI2789">
        <v>1.6735806121664598</v>
      </c>
      <c r="BJ2789">
        <v>4.3838494096285121</v>
      </c>
      <c r="BK2789">
        <v>2.7102687974620521</v>
      </c>
      <c r="BL2789">
        <v>50.955003179874318</v>
      </c>
      <c r="BM2789">
        <v>47.861004635655497</v>
      </c>
      <c r="BN2789">
        <f t="shared" si="278"/>
        <v>-3.0939985442188203</v>
      </c>
      <c r="BO2789">
        <v>0.57054077867110198</v>
      </c>
      <c r="BP2789">
        <v>1.1562830327074409E-2</v>
      </c>
      <c r="BQ2789">
        <v>0.11139844869609064</v>
      </c>
      <c r="BR2789">
        <v>0</v>
      </c>
      <c r="BS2789">
        <v>3.4482758620689655E-2</v>
      </c>
      <c r="BT2789">
        <v>0.88888888888888884</v>
      </c>
      <c r="BU2789">
        <v>8.8605322369716299E-2</v>
      </c>
      <c r="BV2789">
        <v>0.72719142539288195</v>
      </c>
      <c r="BW2789">
        <v>0.33874395733959767</v>
      </c>
      <c r="BX2789">
        <v>0.47387174122430009</v>
      </c>
      <c r="BY2789">
        <f t="shared" si="279"/>
        <v>9.9024664617872085E-2</v>
      </c>
      <c r="BZ2789">
        <v>0</v>
      </c>
      <c r="CA2789">
        <f t="shared" si="280"/>
        <v>2.9127248234763529E-3</v>
      </c>
      <c r="CC2789">
        <v>9.9024664617872085E-2</v>
      </c>
      <c r="CD2789">
        <v>2.9127248234763529E-3</v>
      </c>
    </row>
    <row r="2790" spans="1:82" x14ac:dyDescent="0.3">
      <c r="A2790">
        <v>0</v>
      </c>
      <c r="B2790" t="s">
        <v>1712</v>
      </c>
      <c r="C2790" t="s">
        <v>69</v>
      </c>
      <c r="D2790">
        <v>50023</v>
      </c>
      <c r="E2790" s="2">
        <f t="shared" si="283"/>
        <v>0.57295020279060072</v>
      </c>
      <c r="F2790" s="2" t="s">
        <v>1938</v>
      </c>
      <c r="G2790" s="3">
        <v>7025</v>
      </c>
      <c r="H2790" s="1">
        <v>9.4081752601719355</v>
      </c>
      <c r="I2790" s="1">
        <f t="shared" si="281"/>
        <v>-2.3437517460348403</v>
      </c>
      <c r="J2790" s="1">
        <v>2.5463064745600001</v>
      </c>
      <c r="K2790" s="1">
        <v>128.25873255799999</v>
      </c>
      <c r="L2790" s="2">
        <v>0.23904943749000007</v>
      </c>
      <c r="M2790" s="2">
        <v>1.9378869377977535E-2</v>
      </c>
      <c r="N2790" s="7">
        <v>0</v>
      </c>
      <c r="O2790" s="2">
        <v>1.2751397118014444E-3</v>
      </c>
      <c r="P2790" s="3">
        <v>686864.10531670006</v>
      </c>
      <c r="Q2790" s="3">
        <v>14078.4811807566</v>
      </c>
      <c r="R2790" s="3">
        <v>2035369.1590614447</v>
      </c>
      <c r="S2790" s="3">
        <v>36.65429746599537</v>
      </c>
      <c r="T2790" s="3">
        <v>59512.424742634656</v>
      </c>
      <c r="V2790">
        <v>50023</v>
      </c>
      <c r="W2790" s="2">
        <v>0.51422427859937758</v>
      </c>
      <c r="X2790" s="2">
        <v>0.25239026260736502</v>
      </c>
      <c r="Y2790" s="2">
        <v>5.3066635001515226E-2</v>
      </c>
      <c r="Z2790" s="2">
        <v>0.72614387800620772</v>
      </c>
      <c r="AA2790" s="2">
        <v>0.36968470221019611</v>
      </c>
      <c r="AB2790" s="2">
        <v>0.59006398531869308</v>
      </c>
      <c r="AC2790" s="2">
        <v>1.9378869377977535E-2</v>
      </c>
      <c r="AD2790" s="2">
        <v>0</v>
      </c>
      <c r="AE2790" s="2">
        <v>1.2751397118014444E-3</v>
      </c>
      <c r="AF2790">
        <v>1062826.9467342582</v>
      </c>
      <c r="AG2790">
        <v>18.861747983117521</v>
      </c>
      <c r="AH2790">
        <v>3545.0071694115104</v>
      </c>
      <c r="AI2790">
        <v>28507.101590651357</v>
      </c>
      <c r="AJ2790">
        <v>1.4040593663534802</v>
      </c>
      <c r="AK2790">
        <v>3098196.1057957029</v>
      </c>
      <c r="AL2790">
        <v>55.516045449112887</v>
      </c>
      <c r="AM2790">
        <v>10434.06895854156</v>
      </c>
      <c r="AN2790">
        <v>81130.464544155955</v>
      </c>
      <c r="AO2790">
        <v>4.103268989045155</v>
      </c>
      <c r="AP2790">
        <v>2035369.1590614447</v>
      </c>
      <c r="AQ2790">
        <v>36.65429746599537</v>
      </c>
      <c r="AR2790">
        <v>6889.0617891300499</v>
      </c>
      <c r="AS2790">
        <v>52623.362953504598</v>
      </c>
      <c r="AT2790">
        <v>2.6992096226916749</v>
      </c>
      <c r="AU2790" s="3">
        <v>129089239.95322061</v>
      </c>
      <c r="AV2790" s="3">
        <v>2645909.7531113955</v>
      </c>
      <c r="AW2790">
        <v>238656.32092590001</v>
      </c>
      <c r="AX2790">
        <v>44853068.954813652</v>
      </c>
      <c r="AY2790">
        <v>4891.6787131781994</v>
      </c>
      <c r="AZ2790">
        <v>919342.0973547108</v>
      </c>
      <c r="BA2790">
        <v>925520.42624260008</v>
      </c>
      <c r="BB2790">
        <v>173942308.90803427</v>
      </c>
      <c r="BC2790">
        <v>18970.1598939348</v>
      </c>
      <c r="BD2790">
        <v>3565251.8504661066</v>
      </c>
      <c r="BE2790">
        <v>686864.10531670006</v>
      </c>
      <c r="BF2790">
        <v>129089239.95322061</v>
      </c>
      <c r="BG2790">
        <v>14078.4811807566</v>
      </c>
      <c r="BH2790">
        <v>2645909.7531113955</v>
      </c>
      <c r="BI2790">
        <v>3.115103060587133</v>
      </c>
      <c r="BJ2790">
        <v>12.523278320759069</v>
      </c>
      <c r="BK2790">
        <v>9.4081752601719355</v>
      </c>
      <c r="BL2790">
        <v>55.313396588378282</v>
      </c>
      <c r="BM2790">
        <v>52.969644842343442</v>
      </c>
      <c r="BN2790">
        <f t="shared" si="278"/>
        <v>-2.3437517460348403</v>
      </c>
      <c r="BO2790">
        <v>0.57295020279060072</v>
      </c>
      <c r="BP2790">
        <v>2.1613252303749848E-2</v>
      </c>
      <c r="BQ2790">
        <v>0.10335325361753724</v>
      </c>
      <c r="BR2790">
        <v>0</v>
      </c>
      <c r="BS2790">
        <v>0</v>
      </c>
      <c r="BT2790">
        <v>0.77777777777777779</v>
      </c>
      <c r="BU2790">
        <v>6.7119901979280083E-2</v>
      </c>
      <c r="BV2790">
        <v>0.72614387800620772</v>
      </c>
      <c r="BW2790">
        <v>0.38349035498983003</v>
      </c>
      <c r="BX2790">
        <v>0.59006398531869308</v>
      </c>
      <c r="BY2790">
        <f t="shared" si="279"/>
        <v>0.12856476269860576</v>
      </c>
      <c r="BZ2790">
        <v>0</v>
      </c>
      <c r="CA2790">
        <f t="shared" si="280"/>
        <v>5.1788051808042282E-4</v>
      </c>
      <c r="CC2790">
        <v>0.12856476269860576</v>
      </c>
      <c r="CD2790">
        <v>5.1788051808042282E-4</v>
      </c>
    </row>
    <row r="2791" spans="1:82" x14ac:dyDescent="0.3">
      <c r="A2791">
        <v>0</v>
      </c>
      <c r="B2791" t="s">
        <v>1712</v>
      </c>
      <c r="C2791" t="s">
        <v>267</v>
      </c>
      <c r="D2791">
        <v>50025</v>
      </c>
      <c r="E2791" s="2">
        <f t="shared" si="283"/>
        <v>0.70729724106758318</v>
      </c>
      <c r="F2791" s="2" t="s">
        <v>1941</v>
      </c>
      <c r="G2791" s="3">
        <v>3361</v>
      </c>
      <c r="H2791" s="1">
        <v>0.9530829430026978</v>
      </c>
      <c r="I2791" s="1">
        <f t="shared" si="281"/>
        <v>-10.314523463874828</v>
      </c>
      <c r="J2791" s="1">
        <v>2.5405102371699999</v>
      </c>
      <c r="K2791" s="1">
        <v>155.07429939100001</v>
      </c>
      <c r="L2791" s="2">
        <v>0.19999156554999997</v>
      </c>
      <c r="M2791" s="2">
        <v>7.3416725646591081E-3</v>
      </c>
      <c r="N2791" s="7">
        <v>0</v>
      </c>
      <c r="O2791" s="2">
        <v>4.7827227925246896E-3</v>
      </c>
      <c r="P2791" s="3">
        <v>56267.83645267001</v>
      </c>
      <c r="Q2791" s="3">
        <v>1153.3077219336599</v>
      </c>
      <c r="R2791" s="3">
        <v>327159.87281992321</v>
      </c>
      <c r="S2791" s="3">
        <v>5.6622160901421603</v>
      </c>
      <c r="T2791" s="3">
        <v>9716.7350821062555</v>
      </c>
      <c r="V2791">
        <v>50025</v>
      </c>
      <c r="W2791" s="2">
        <v>0.50608058640059284</v>
      </c>
      <c r="X2791" s="2">
        <v>2.5568066880022722E-2</v>
      </c>
      <c r="Y2791" s="2">
        <v>0.27732566107533202</v>
      </c>
      <c r="Z2791" s="2">
        <v>0.72449093389352126</v>
      </c>
      <c r="AA2791" s="2">
        <v>0.44697616331809625</v>
      </c>
      <c r="AB2791" s="2">
        <v>0.49365445674179487</v>
      </c>
      <c r="AC2791" s="2">
        <v>7.3416725646591081E-3</v>
      </c>
      <c r="AD2791" s="2">
        <v>0</v>
      </c>
      <c r="AE2791" s="2">
        <v>4.7827227925246896E-3</v>
      </c>
      <c r="AF2791">
        <v>535219.5163732348</v>
      </c>
      <c r="AG2791">
        <v>9.2490657680602162</v>
      </c>
      <c r="AH2791">
        <v>1738.3332916694367</v>
      </c>
      <c r="AI2791">
        <v>14203.486880277378</v>
      </c>
      <c r="AJ2791">
        <v>0.70221037701292677</v>
      </c>
      <c r="AK2791">
        <v>862379.38919315801</v>
      </c>
      <c r="AL2791">
        <v>14.911281858202377</v>
      </c>
      <c r="AM2791">
        <v>2802.5292851837935</v>
      </c>
      <c r="AN2791">
        <v>22856.025968869275</v>
      </c>
      <c r="AO2791">
        <v>1.1316128505810761</v>
      </c>
      <c r="AP2791">
        <v>327159.87281992321</v>
      </c>
      <c r="AQ2791">
        <v>5.6622160901421612</v>
      </c>
      <c r="AR2791">
        <v>1064.1959935143568</v>
      </c>
      <c r="AS2791">
        <v>8652.5390885918969</v>
      </c>
      <c r="AT2791">
        <v>0.42940247356814931</v>
      </c>
      <c r="AU2791" s="3">
        <v>10574977.182914801</v>
      </c>
      <c r="AV2791" s="3">
        <v>216752.65326021204</v>
      </c>
      <c r="AW2791">
        <v>81795.624664169998</v>
      </c>
      <c r="AX2791">
        <v>15372669.69938411</v>
      </c>
      <c r="AY2791">
        <v>1676.5443900606599</v>
      </c>
      <c r="AZ2791">
        <v>315089.75266800041</v>
      </c>
      <c r="BA2791">
        <v>138063.46111684002</v>
      </c>
      <c r="BB2791">
        <v>25947646.882298913</v>
      </c>
      <c r="BC2791">
        <v>2829.8521119943198</v>
      </c>
      <c r="BD2791">
        <v>531842.40592821245</v>
      </c>
      <c r="BE2791">
        <v>56267.83645267001</v>
      </c>
      <c r="BF2791">
        <v>10574977.182914801</v>
      </c>
      <c r="BG2791">
        <v>1153.3077219336599</v>
      </c>
      <c r="BH2791">
        <v>216752.65326021204</v>
      </c>
      <c r="BI2791">
        <v>0.90221655025935299</v>
      </c>
      <c r="BJ2791">
        <v>1.8552994932620508</v>
      </c>
      <c r="BK2791">
        <v>0.9530829430026978</v>
      </c>
      <c r="BL2791">
        <v>57.036190837370903</v>
      </c>
      <c r="BM2791">
        <v>46.721667373496075</v>
      </c>
      <c r="BN2791">
        <f t="shared" si="278"/>
        <v>-10.314523463874828</v>
      </c>
      <c r="BO2791">
        <v>0.70729724106758318</v>
      </c>
      <c r="BP2791">
        <v>7.7275812464829997E-3</v>
      </c>
      <c r="BQ2791">
        <v>0.15811985075615992</v>
      </c>
      <c r="BR2791">
        <v>2.3809523809523808E-2</v>
      </c>
      <c r="BS2791">
        <v>0.20689655172413793</v>
      </c>
      <c r="BT2791">
        <v>0.94444444444444442</v>
      </c>
      <c r="BU2791">
        <v>0.29538529625823756</v>
      </c>
      <c r="BV2791">
        <v>0.72449093389352126</v>
      </c>
      <c r="BW2791">
        <v>0.46366821920964341</v>
      </c>
      <c r="BX2791">
        <v>0.49365445674179487</v>
      </c>
      <c r="BY2791">
        <f t="shared" si="279"/>
        <v>0.12848488178151204</v>
      </c>
      <c r="BZ2791">
        <v>0</v>
      </c>
      <c r="CA2791">
        <f t="shared" si="280"/>
        <v>2.2709978424709115E-3</v>
      </c>
      <c r="CC2791">
        <v>0.12848488178151204</v>
      </c>
      <c r="CD2791">
        <v>2.2709978424709115E-3</v>
      </c>
    </row>
    <row r="2792" spans="1:82" x14ac:dyDescent="0.3">
      <c r="A2792">
        <v>0</v>
      </c>
      <c r="B2792" t="s">
        <v>1712</v>
      </c>
      <c r="C2792" t="s">
        <v>1720</v>
      </c>
      <c r="D2792">
        <v>50027</v>
      </c>
      <c r="E2792" s="2">
        <f t="shared" si="283"/>
        <v>0.64316921666425009</v>
      </c>
      <c r="F2792" s="2" t="s">
        <v>1940</v>
      </c>
      <c r="G2792" s="3">
        <v>3336</v>
      </c>
      <c r="H2792" s="1">
        <v>1.6160500207434494</v>
      </c>
      <c r="I2792" s="1">
        <f t="shared" si="281"/>
        <v>-9.8136961421857336</v>
      </c>
      <c r="J2792" s="1">
        <v>2.6294381856600002</v>
      </c>
      <c r="K2792" s="1">
        <v>138.974289438</v>
      </c>
      <c r="L2792" s="2">
        <v>0.16266881742999995</v>
      </c>
      <c r="M2792" s="2">
        <v>1.1043714506903762E-2</v>
      </c>
      <c r="N2792" s="7">
        <v>0</v>
      </c>
      <c r="O2792" s="2">
        <v>3.0410556143217475E-3</v>
      </c>
      <c r="P2792" s="3">
        <v>131691.57734023005</v>
      </c>
      <c r="Q2792" s="3">
        <v>2699.2492094105401</v>
      </c>
      <c r="R2792" s="3">
        <v>840470.17868080805</v>
      </c>
      <c r="S2792" s="3">
        <v>14.720036001767532</v>
      </c>
      <c r="T2792" s="3">
        <v>20452.765348368368</v>
      </c>
      <c r="V2792">
        <v>50027</v>
      </c>
      <c r="W2792" s="2">
        <v>0.47689908065314207</v>
      </c>
      <c r="X2792" s="2">
        <v>4.335328348407308E-2</v>
      </c>
      <c r="Y2792" s="2">
        <v>0.25657385839566638</v>
      </c>
      <c r="Z2792" s="2">
        <v>0.74985099405313871</v>
      </c>
      <c r="AA2792" s="2">
        <v>0.40057053255635083</v>
      </c>
      <c r="AB2792" s="2">
        <v>0.40152786681976571</v>
      </c>
      <c r="AC2792" s="2">
        <v>1.1043714506903762E-2</v>
      </c>
      <c r="AD2792" s="2">
        <v>0</v>
      </c>
      <c r="AE2792" s="2">
        <v>3.0410556143217475E-3</v>
      </c>
      <c r="AF2792">
        <v>802239.68468140997</v>
      </c>
      <c r="AG2792">
        <v>14.031926664921322</v>
      </c>
      <c r="AH2792">
        <v>2637.2571976004592</v>
      </c>
      <c r="AI2792">
        <v>16933.623782978731</v>
      </c>
      <c r="AJ2792">
        <v>1.0558179138863577</v>
      </c>
      <c r="AK2792">
        <v>1642709.863362218</v>
      </c>
      <c r="AL2792">
        <v>28.751962666688854</v>
      </c>
      <c r="AM2792">
        <v>5403.8424158404787</v>
      </c>
      <c r="AN2792">
        <v>34619.803913107076</v>
      </c>
      <c r="AO2792">
        <v>2.1623280732610781</v>
      </c>
      <c r="AP2792">
        <v>840470.17868080805</v>
      </c>
      <c r="AQ2792">
        <v>14.720036001767532</v>
      </c>
      <c r="AR2792">
        <v>2766.5852182400195</v>
      </c>
      <c r="AS2792">
        <v>17686.180130128345</v>
      </c>
      <c r="AT2792">
        <v>1.1065101593747204</v>
      </c>
      <c r="AU2792" s="3">
        <v>24750115.045322835</v>
      </c>
      <c r="AV2792" s="3">
        <v>507296.89641661692</v>
      </c>
      <c r="AW2792">
        <v>137048.52692693</v>
      </c>
      <c r="AX2792">
        <v>25756900.150647223</v>
      </c>
      <c r="AY2792">
        <v>2809.04926062714</v>
      </c>
      <c r="AZ2792">
        <v>527932.71804226469</v>
      </c>
      <c r="BA2792">
        <v>268740.10426716006</v>
      </c>
      <c r="BB2792">
        <v>50507015.195970058</v>
      </c>
      <c r="BC2792">
        <v>5508.2984700376801</v>
      </c>
      <c r="BD2792">
        <v>1035229.6144588816</v>
      </c>
      <c r="BE2792">
        <v>131691.57734023005</v>
      </c>
      <c r="BF2792">
        <v>24750115.045322835</v>
      </c>
      <c r="BG2792">
        <v>2699.2492094105401</v>
      </c>
      <c r="BH2792">
        <v>507296.89641661692</v>
      </c>
      <c r="BI2792">
        <v>1.2062572974172923</v>
      </c>
      <c r="BJ2792">
        <v>2.8223073181607417</v>
      </c>
      <c r="BK2792">
        <v>1.6160500207434494</v>
      </c>
      <c r="BL2792">
        <v>58.400444999095733</v>
      </c>
      <c r="BM2792">
        <v>48.586748856909999</v>
      </c>
      <c r="BN2792">
        <f t="shared" si="278"/>
        <v>-9.8136961421857336</v>
      </c>
      <c r="BO2792">
        <v>0.64316921666425009</v>
      </c>
      <c r="BP2792">
        <v>9.3949836798273151E-3</v>
      </c>
      <c r="BQ2792">
        <v>0.11906611160435386</v>
      </c>
      <c r="BR2792">
        <v>4.7619047619047616E-2</v>
      </c>
      <c r="BS2792">
        <v>3.4482758620689655E-2</v>
      </c>
      <c r="BT2792">
        <v>0.94444444444444442</v>
      </c>
      <c r="BU2792">
        <v>0.28104270182724117</v>
      </c>
      <c r="BV2792">
        <v>0.74985099405313871</v>
      </c>
      <c r="BW2792">
        <v>0.4155295980875009</v>
      </c>
      <c r="BX2792">
        <v>0.40152786681976571</v>
      </c>
      <c r="BY2792">
        <f t="shared" si="279"/>
        <v>0.12886299982369195</v>
      </c>
      <c r="BZ2792">
        <v>0</v>
      </c>
      <c r="CA2792">
        <f t="shared" si="280"/>
        <v>1.7584617451741941E-3</v>
      </c>
      <c r="CC2792">
        <v>0.12886299982369195</v>
      </c>
      <c r="CD2792">
        <v>1.7584617451741941E-3</v>
      </c>
    </row>
    <row r="2793" spans="1:82" x14ac:dyDescent="0.3">
      <c r="A2793">
        <v>1</v>
      </c>
      <c r="B2793" t="s">
        <v>1721</v>
      </c>
      <c r="C2793" t="s">
        <v>1722</v>
      </c>
      <c r="D2793">
        <v>51001</v>
      </c>
      <c r="E2793" s="2">
        <v>0</v>
      </c>
      <c r="F2793" s="2" t="s">
        <v>1954</v>
      </c>
      <c r="G2793" s="3">
        <v>-999</v>
      </c>
      <c r="H2793" s="1">
        <v>0.37484106001853257</v>
      </c>
      <c r="I2793" s="1">
        <f t="shared" si="281"/>
        <v>-999</v>
      </c>
      <c r="J2793" s="1">
        <v>-999</v>
      </c>
      <c r="K2793" s="1">
        <v>-999</v>
      </c>
      <c r="L2793" s="2">
        <v>-999</v>
      </c>
      <c r="M2793" s="2">
        <v>-999</v>
      </c>
      <c r="N2793" s="7">
        <v>-999</v>
      </c>
      <c r="O2793" s="2">
        <v>-999</v>
      </c>
      <c r="P2793" s="3">
        <v>-999</v>
      </c>
      <c r="Q2793" s="3">
        <v>-999</v>
      </c>
      <c r="R2793" s="3">
        <v>-999</v>
      </c>
      <c r="S2793" s="3">
        <v>-999</v>
      </c>
      <c r="T2793" s="3">
        <v>-999</v>
      </c>
      <c r="V2793">
        <v>51001</v>
      </c>
      <c r="W2793" s="2">
        <v>-999</v>
      </c>
      <c r="X2793" s="2">
        <v>1.0055747364167573E-2</v>
      </c>
      <c r="Y2793" s="2">
        <v>-999</v>
      </c>
      <c r="Z2793" s="2">
        <v>-999</v>
      </c>
      <c r="AA2793" s="2">
        <v>-999</v>
      </c>
      <c r="AB2793" s="2">
        <v>-999</v>
      </c>
      <c r="AC2793" s="2">
        <v>-999</v>
      </c>
      <c r="AD2793" s="2">
        <v>-999</v>
      </c>
      <c r="AE2793" s="2">
        <v>-999</v>
      </c>
      <c r="AF2793" s="2">
        <v>-999</v>
      </c>
      <c r="AG2793" s="2">
        <v>-999</v>
      </c>
      <c r="AH2793" s="2">
        <v>-999</v>
      </c>
      <c r="AI2793" s="2">
        <v>-999</v>
      </c>
      <c r="AJ2793" s="2">
        <v>-999</v>
      </c>
      <c r="AK2793" s="2">
        <v>-999</v>
      </c>
      <c r="AL2793" s="2">
        <v>-999</v>
      </c>
      <c r="AM2793" s="2">
        <v>-999</v>
      </c>
      <c r="AN2793" s="2">
        <v>-999</v>
      </c>
      <c r="AO2793" s="2">
        <v>-999</v>
      </c>
      <c r="AP2793" s="2">
        <v>-999</v>
      </c>
      <c r="AQ2793" s="2">
        <v>-999</v>
      </c>
      <c r="AR2793" s="2">
        <v>-999</v>
      </c>
      <c r="AS2793" s="2">
        <v>-999</v>
      </c>
      <c r="AT2793" s="2">
        <v>-999</v>
      </c>
      <c r="AU2793" s="2">
        <v>-999</v>
      </c>
      <c r="AV2793" s="2">
        <v>-999</v>
      </c>
      <c r="AW2793" s="2">
        <v>-999</v>
      </c>
      <c r="AX2793" s="2">
        <v>-999</v>
      </c>
      <c r="AY2793" s="2">
        <v>-999</v>
      </c>
      <c r="AZ2793" s="2">
        <v>-999</v>
      </c>
      <c r="BA2793" s="2">
        <v>-999</v>
      </c>
      <c r="BB2793" s="2">
        <v>-999</v>
      </c>
      <c r="BC2793" s="2">
        <v>-999</v>
      </c>
      <c r="BD2793" s="2">
        <v>-999</v>
      </c>
      <c r="BE2793" s="2">
        <v>-999</v>
      </c>
      <c r="BF2793" s="2">
        <v>-999</v>
      </c>
      <c r="BG2793" s="2">
        <v>-999</v>
      </c>
      <c r="BH2793" s="2">
        <v>-999</v>
      </c>
      <c r="BI2793">
        <v>0</v>
      </c>
      <c r="BJ2793">
        <v>0.37484106001853257</v>
      </c>
      <c r="BK2793">
        <v>0.37484106001853257</v>
      </c>
      <c r="BL2793">
        <v>-999</v>
      </c>
      <c r="BM2793">
        <v>37.85710684622034</v>
      </c>
      <c r="BN2793">
        <f t="shared" si="278"/>
        <v>-999</v>
      </c>
      <c r="BO2793" t="s">
        <v>3748</v>
      </c>
      <c r="BP2793" t="s">
        <v>3748</v>
      </c>
      <c r="BQ2793">
        <v>0.61009814446102495</v>
      </c>
      <c r="BR2793">
        <v>2.976190476190476E-2</v>
      </c>
      <c r="BS2793">
        <v>3.4482758620689655E-2</v>
      </c>
      <c r="BT2793">
        <v>0.33333333333333331</v>
      </c>
      <c r="BU2793" t="s">
        <v>3748</v>
      </c>
      <c r="BY2793">
        <f t="shared" si="279"/>
        <v>-999</v>
      </c>
      <c r="CA2793">
        <f t="shared" si="280"/>
        <v>-999</v>
      </c>
    </row>
    <row r="2794" spans="1:82" x14ac:dyDescent="0.3">
      <c r="A2794">
        <v>0</v>
      </c>
      <c r="B2794" t="s">
        <v>1721</v>
      </c>
      <c r="C2794" t="s">
        <v>1723</v>
      </c>
      <c r="D2794">
        <v>51003</v>
      </c>
      <c r="E2794" s="2">
        <f>BO2794</f>
        <v>0.62204441359082752</v>
      </c>
      <c r="F2794" s="2" t="s">
        <v>1939</v>
      </c>
      <c r="G2794" s="3">
        <v>22380</v>
      </c>
      <c r="H2794" s="1">
        <v>10.600312485480961</v>
      </c>
      <c r="I2794" s="1">
        <f t="shared" si="281"/>
        <v>-5.7131928834038561</v>
      </c>
      <c r="J2794" s="1">
        <v>2.5477987519999998</v>
      </c>
      <c r="K2794" s="1">
        <v>234.36393601099999</v>
      </c>
      <c r="L2794" s="2">
        <v>8.2325134349999995E-2</v>
      </c>
      <c r="M2794" s="2">
        <v>1.884585487722279E-2</v>
      </c>
      <c r="N2794" s="7">
        <v>0</v>
      </c>
      <c r="O2794" s="2">
        <v>1.1040775484630049E-2</v>
      </c>
      <c r="P2794" s="3">
        <v>868962.30020294001</v>
      </c>
      <c r="Q2794" s="3">
        <v>24500.442903771323</v>
      </c>
      <c r="R2794" s="3">
        <v>845404.25722215779</v>
      </c>
      <c r="S2794" s="3">
        <v>614.0872171726794</v>
      </c>
      <c r="T2794" s="3">
        <v>292381.09676855861</v>
      </c>
      <c r="V2794">
        <v>51003</v>
      </c>
      <c r="W2794" s="2">
        <v>0.5199839586620153</v>
      </c>
      <c r="X2794" s="2">
        <v>0.28437136617305925</v>
      </c>
      <c r="Y2794" s="2">
        <v>0.11498699877031932</v>
      </c>
      <c r="Z2794" s="2">
        <v>0.72656943876967783</v>
      </c>
      <c r="AA2794" s="2">
        <v>0.67551550030993868</v>
      </c>
      <c r="AB2794" s="2">
        <v>0.20320941716706578</v>
      </c>
      <c r="AC2794" s="2">
        <v>1.884585487722279E-2</v>
      </c>
      <c r="AD2794" s="2">
        <v>0</v>
      </c>
      <c r="AE2794" s="2">
        <v>1.1040775484630049E-2</v>
      </c>
      <c r="AF2794">
        <v>372266.88111806486</v>
      </c>
      <c r="AG2794">
        <v>256.4580047438921</v>
      </c>
      <c r="AH2794">
        <v>48200.488432133236</v>
      </c>
      <c r="AI2794">
        <v>80616.502970416652</v>
      </c>
      <c r="AJ2794">
        <v>3.8467776494772887</v>
      </c>
      <c r="AK2794">
        <v>1217671.1383402226</v>
      </c>
      <c r="AL2794">
        <v>870.54522191657145</v>
      </c>
      <c r="AM2794">
        <v>163616.28072612506</v>
      </c>
      <c r="AN2794">
        <v>257581.80744498345</v>
      </c>
      <c r="AO2794">
        <v>12.858899912463428</v>
      </c>
      <c r="AP2794">
        <v>845404.25722215779</v>
      </c>
      <c r="AQ2794">
        <v>614.0872171726794</v>
      </c>
      <c r="AR2794">
        <v>115415.79229399182</v>
      </c>
      <c r="AS2794">
        <v>176965.3044745668</v>
      </c>
      <c r="AT2794">
        <v>9.0121222629861393</v>
      </c>
      <c r="AU2794" s="3">
        <v>163312774.70014054</v>
      </c>
      <c r="AV2794" s="3">
        <v>4604613.2393347826</v>
      </c>
      <c r="AW2794">
        <v>350290.98704515997</v>
      </c>
      <c r="AX2794">
        <v>65833688.105267361</v>
      </c>
      <c r="AY2794">
        <v>9876.4748779104775</v>
      </c>
      <c r="AZ2794">
        <v>1856184.6885544951</v>
      </c>
      <c r="BA2794">
        <v>1219253.2872480999</v>
      </c>
      <c r="BB2794">
        <v>229146462.80540788</v>
      </c>
      <c r="BC2794">
        <v>34376.917781681797</v>
      </c>
      <c r="BD2794">
        <v>6460797.9278892772</v>
      </c>
      <c r="BE2794">
        <v>868962.30020294001</v>
      </c>
      <c r="BF2794">
        <v>163312774.70014054</v>
      </c>
      <c r="BG2794">
        <v>24500.442903771323</v>
      </c>
      <c r="BH2794">
        <v>4604613.2393347826</v>
      </c>
      <c r="BI2794">
        <v>3.8772585118168834</v>
      </c>
      <c r="BJ2794">
        <v>14.477570997297844</v>
      </c>
      <c r="BK2794">
        <v>10.600312485480961</v>
      </c>
      <c r="BL2794">
        <v>62.470248766790817</v>
      </c>
      <c r="BM2794">
        <v>56.757055883386961</v>
      </c>
      <c r="BN2794">
        <f t="shared" si="278"/>
        <v>-5.7131928834038561</v>
      </c>
      <c r="BO2794">
        <v>0.62204441359082752</v>
      </c>
      <c r="BP2794">
        <v>2.9206329363975214E-2</v>
      </c>
      <c r="BQ2794">
        <v>0.21170743848231369</v>
      </c>
      <c r="BR2794">
        <v>5.9523809523809521E-2</v>
      </c>
      <c r="BS2794">
        <v>0.20689655172413793</v>
      </c>
      <c r="BT2794">
        <v>0.66666666666666663</v>
      </c>
      <c r="BU2794">
        <v>0.16361329520993007</v>
      </c>
      <c r="BV2794">
        <v>0.72656943876967783</v>
      </c>
      <c r="BW2794">
        <v>0.70074222023852561</v>
      </c>
      <c r="BX2794">
        <v>0.20320941716706578</v>
      </c>
      <c r="BY2794">
        <f t="shared" si="279"/>
        <v>6.866194643465158E-2</v>
      </c>
      <c r="BZ2794">
        <v>0</v>
      </c>
      <c r="CA2794">
        <f t="shared" si="280"/>
        <v>1.215606658116869E-2</v>
      </c>
      <c r="CC2794">
        <v>6.866194643465158E-2</v>
      </c>
      <c r="CD2794">
        <v>1.215606658116869E-2</v>
      </c>
    </row>
    <row r="2795" spans="1:82" x14ac:dyDescent="0.3">
      <c r="A2795">
        <v>0</v>
      </c>
      <c r="B2795" t="s">
        <v>1721</v>
      </c>
      <c r="C2795" t="s">
        <v>1211</v>
      </c>
      <c r="D2795">
        <v>51005</v>
      </c>
      <c r="E2795" s="2">
        <f>BO2795</f>
        <v>0.6024789944586435</v>
      </c>
      <c r="F2795" s="2" t="s">
        <v>1939</v>
      </c>
      <c r="G2795" s="3">
        <v>466</v>
      </c>
      <c r="H2795" s="1">
        <v>1.8939332562040825</v>
      </c>
      <c r="I2795" s="1">
        <f t="shared" si="281"/>
        <v>-3.8202943431322467</v>
      </c>
      <c r="J2795" s="1">
        <v>2.5597051625999998</v>
      </c>
      <c r="K2795" s="1">
        <v>166.857309007</v>
      </c>
      <c r="L2795" s="2">
        <v>9.0169434109999891E-2</v>
      </c>
      <c r="M2795" s="2">
        <v>5.1856523212310962E-3</v>
      </c>
      <c r="N2795" s="7">
        <v>0</v>
      </c>
      <c r="O2795" s="2">
        <v>3.4326130742890694E-3</v>
      </c>
      <c r="P2795" s="3">
        <v>91863.234830147994</v>
      </c>
      <c r="Q2795" s="3">
        <v>2590.0892816479441</v>
      </c>
      <c r="R2795" s="3">
        <v>54402.829381339019</v>
      </c>
      <c r="S2795" s="3">
        <v>35.560782973412678</v>
      </c>
      <c r="T2795" s="3">
        <v>21580.818611313884</v>
      </c>
      <c r="V2795">
        <v>51005</v>
      </c>
      <c r="W2795" s="2">
        <v>0.39743713097296535</v>
      </c>
      <c r="X2795" s="2">
        <v>5.0807972712599604E-2</v>
      </c>
      <c r="Y2795" s="2">
        <v>6.2148878849120258E-2</v>
      </c>
      <c r="Z2795" s="2">
        <v>0.72996485375707132</v>
      </c>
      <c r="AA2795" s="2">
        <v>0.48093875061452851</v>
      </c>
      <c r="AB2795" s="2">
        <v>0.22257210141773937</v>
      </c>
      <c r="AC2795" s="2">
        <v>5.1856523212310962E-3</v>
      </c>
      <c r="AD2795" s="2">
        <v>0</v>
      </c>
      <c r="AE2795" s="2">
        <v>3.4326130742890694E-3</v>
      </c>
      <c r="AF2795">
        <v>78981.653335845564</v>
      </c>
      <c r="AG2795">
        <v>53.751517504128259</v>
      </c>
      <c r="AH2795">
        <v>10102.431391270684</v>
      </c>
      <c r="AI2795">
        <v>21121.94907001351</v>
      </c>
      <c r="AJ2795">
        <v>0.81039623778122782</v>
      </c>
      <c r="AK2795">
        <v>133384.48271718458</v>
      </c>
      <c r="AL2795">
        <v>89.312300477540944</v>
      </c>
      <c r="AM2795">
        <v>16785.970515188012</v>
      </c>
      <c r="AN2795">
        <v>36019.228557410061</v>
      </c>
      <c r="AO2795">
        <v>1.3558396813391964</v>
      </c>
      <c r="AP2795">
        <v>54402.829381339019</v>
      </c>
      <c r="AQ2795">
        <v>35.560782973412685</v>
      </c>
      <c r="AR2795">
        <v>6683.5391239173277</v>
      </c>
      <c r="AS2795">
        <v>14897.27948739655</v>
      </c>
      <c r="AT2795">
        <v>0.54544344355796859</v>
      </c>
      <c r="AU2795" s="3">
        <v>17264776.353978015</v>
      </c>
      <c r="AV2795" s="3">
        <v>486781.3795929146</v>
      </c>
      <c r="AW2795">
        <v>75086.307023482004</v>
      </c>
      <c r="AX2795">
        <v>14111720.541993208</v>
      </c>
      <c r="AY2795">
        <v>2117.062820394196</v>
      </c>
      <c r="AZ2795">
        <v>397880.78646488517</v>
      </c>
      <c r="BA2795">
        <v>166949.54185362998</v>
      </c>
      <c r="BB2795">
        <v>31376496.89597122</v>
      </c>
      <c r="BC2795">
        <v>4707.1521020421405</v>
      </c>
      <c r="BD2795">
        <v>884662.16605779983</v>
      </c>
      <c r="BE2795">
        <v>91863.234830147994</v>
      </c>
      <c r="BF2795">
        <v>17264776.353978015</v>
      </c>
      <c r="BG2795">
        <v>2590.0892816479441</v>
      </c>
      <c r="BH2795">
        <v>486781.3795929146</v>
      </c>
      <c r="BI2795">
        <v>1.4409607953973502</v>
      </c>
      <c r="BJ2795">
        <v>3.3348940516014327</v>
      </c>
      <c r="BK2795">
        <v>1.8939332562040825</v>
      </c>
      <c r="BL2795">
        <v>58.300040946868648</v>
      </c>
      <c r="BM2795">
        <v>54.479746603736402</v>
      </c>
      <c r="BN2795">
        <f t="shared" si="278"/>
        <v>-3.8202943431322467</v>
      </c>
      <c r="BO2795">
        <v>0.6024789944586435</v>
      </c>
      <c r="BP2795">
        <v>1.0512957314016615E-2</v>
      </c>
      <c r="BQ2795">
        <v>9.7174221640592473E-2</v>
      </c>
      <c r="BR2795">
        <v>0</v>
      </c>
      <c r="BS2795">
        <v>0.48275862068965519</v>
      </c>
      <c r="BT2795">
        <v>0.66666666666666663</v>
      </c>
      <c r="BU2795">
        <v>0.10940483874917309</v>
      </c>
      <c r="BV2795">
        <v>0.72996485375707132</v>
      </c>
      <c r="BW2795">
        <v>0.49889911889473915</v>
      </c>
      <c r="BX2795">
        <v>0.22257210141773937</v>
      </c>
      <c r="BY2795">
        <f t="shared" si="279"/>
        <v>0.11208740609961014</v>
      </c>
      <c r="BZ2795">
        <v>0</v>
      </c>
      <c r="CA2795">
        <f t="shared" si="280"/>
        <v>3.4902697199085952E-3</v>
      </c>
      <c r="CC2795">
        <v>0.11208740609961014</v>
      </c>
      <c r="CD2795">
        <v>3.4902697199085952E-3</v>
      </c>
    </row>
    <row r="2796" spans="1:82" x14ac:dyDescent="0.3">
      <c r="A2796">
        <v>1</v>
      </c>
      <c r="B2796" t="s">
        <v>1721</v>
      </c>
      <c r="C2796" t="s">
        <v>1724</v>
      </c>
      <c r="D2796">
        <v>51007</v>
      </c>
      <c r="E2796" s="2">
        <v>0</v>
      </c>
      <c r="F2796" s="2" t="s">
        <v>1954</v>
      </c>
      <c r="G2796" s="3">
        <v>-999</v>
      </c>
      <c r="H2796" s="1">
        <v>0.37413885397650792</v>
      </c>
      <c r="I2796" s="1">
        <f t="shared" si="281"/>
        <v>-999</v>
      </c>
      <c r="J2796" s="1">
        <v>-999</v>
      </c>
      <c r="K2796" s="1">
        <v>-999</v>
      </c>
      <c r="L2796" s="2">
        <v>-999</v>
      </c>
      <c r="M2796" s="2">
        <v>-999</v>
      </c>
      <c r="N2796" s="7">
        <v>-999</v>
      </c>
      <c r="O2796" s="2">
        <v>-999</v>
      </c>
      <c r="P2796" s="3">
        <v>-999</v>
      </c>
      <c r="Q2796" s="3">
        <v>-999</v>
      </c>
      <c r="R2796" s="3">
        <v>-999</v>
      </c>
      <c r="S2796" s="3">
        <v>-999</v>
      </c>
      <c r="T2796" s="3">
        <v>-999</v>
      </c>
      <c r="V2796">
        <v>51007</v>
      </c>
      <c r="W2796" s="2">
        <v>-999</v>
      </c>
      <c r="X2796" s="2">
        <v>1.0036909495776521E-2</v>
      </c>
      <c r="Y2796" s="2">
        <v>-999</v>
      </c>
      <c r="Z2796" s="2">
        <v>-999</v>
      </c>
      <c r="AA2796" s="2">
        <v>-999</v>
      </c>
      <c r="AB2796" s="2">
        <v>-999</v>
      </c>
      <c r="AC2796" s="2">
        <v>-999</v>
      </c>
      <c r="AD2796" s="2">
        <v>-999</v>
      </c>
      <c r="AE2796" s="2">
        <v>-999</v>
      </c>
      <c r="AF2796" s="2">
        <v>-999</v>
      </c>
      <c r="AG2796" s="2">
        <v>-999</v>
      </c>
      <c r="AH2796" s="2">
        <v>-999</v>
      </c>
      <c r="AI2796" s="2">
        <v>-999</v>
      </c>
      <c r="AJ2796" s="2">
        <v>-999</v>
      </c>
      <c r="AK2796" s="2">
        <v>-999</v>
      </c>
      <c r="AL2796" s="2">
        <v>-999</v>
      </c>
      <c r="AM2796" s="2">
        <v>-999</v>
      </c>
      <c r="AN2796" s="2">
        <v>-999</v>
      </c>
      <c r="AO2796" s="2">
        <v>-999</v>
      </c>
      <c r="AP2796" s="2">
        <v>-999</v>
      </c>
      <c r="AQ2796" s="2">
        <v>-999</v>
      </c>
      <c r="AR2796" s="2">
        <v>-999</v>
      </c>
      <c r="AS2796" s="2">
        <v>-999</v>
      </c>
      <c r="AT2796" s="2">
        <v>-999</v>
      </c>
      <c r="AU2796" s="2">
        <v>-999</v>
      </c>
      <c r="AV2796" s="2">
        <v>-999</v>
      </c>
      <c r="AW2796" s="2">
        <v>-999</v>
      </c>
      <c r="AX2796" s="2">
        <v>-999</v>
      </c>
      <c r="AY2796" s="2">
        <v>-999</v>
      </c>
      <c r="AZ2796" s="2">
        <v>-999</v>
      </c>
      <c r="BA2796" s="2">
        <v>-999</v>
      </c>
      <c r="BB2796" s="2">
        <v>-999</v>
      </c>
      <c r="BC2796" s="2">
        <v>-999</v>
      </c>
      <c r="BD2796" s="2">
        <v>-999</v>
      </c>
      <c r="BE2796" s="2">
        <v>-999</v>
      </c>
      <c r="BF2796" s="2">
        <v>-999</v>
      </c>
      <c r="BG2796" s="2">
        <v>-999</v>
      </c>
      <c r="BH2796" s="2">
        <v>-999</v>
      </c>
      <c r="BI2796">
        <v>0</v>
      </c>
      <c r="BJ2796">
        <v>0.37413885397650792</v>
      </c>
      <c r="BK2796">
        <v>0.37413885397650792</v>
      </c>
      <c r="BL2796">
        <v>-999</v>
      </c>
      <c r="BM2796">
        <v>54.231872170804259</v>
      </c>
      <c r="BN2796">
        <f t="shared" si="278"/>
        <v>-999</v>
      </c>
      <c r="BO2796" t="s">
        <v>3748</v>
      </c>
      <c r="BP2796" t="s">
        <v>3748</v>
      </c>
      <c r="BQ2796">
        <v>0.37948140363011934</v>
      </c>
      <c r="BR2796">
        <v>6.5476190476190479E-2</v>
      </c>
      <c r="BS2796">
        <v>6.8965517241379309E-2</v>
      </c>
      <c r="BT2796">
        <v>0.3888888888888889</v>
      </c>
      <c r="BU2796" t="s">
        <v>3748</v>
      </c>
      <c r="BY2796">
        <f t="shared" si="279"/>
        <v>-999</v>
      </c>
      <c r="CA2796">
        <f t="shared" si="280"/>
        <v>-999</v>
      </c>
    </row>
    <row r="2797" spans="1:82" x14ac:dyDescent="0.3">
      <c r="A2797">
        <v>0</v>
      </c>
      <c r="B2797" t="s">
        <v>1721</v>
      </c>
      <c r="C2797" t="s">
        <v>1725</v>
      </c>
      <c r="D2797">
        <v>51009</v>
      </c>
      <c r="E2797" s="2">
        <f>BO2797</f>
        <v>0.60738126021255989</v>
      </c>
      <c r="F2797" s="2" t="s">
        <v>1939</v>
      </c>
      <c r="G2797" s="3">
        <v>2622</v>
      </c>
      <c r="H2797" s="1">
        <v>9.4380967242316665</v>
      </c>
      <c r="I2797" s="1">
        <f t="shared" si="281"/>
        <v>-6.9955502325026373</v>
      </c>
      <c r="J2797" s="1">
        <v>2.5515792509100002</v>
      </c>
      <c r="K2797" s="1">
        <v>198.12243223999999</v>
      </c>
      <c r="L2797" s="2">
        <v>7.6269125420000083E-2</v>
      </c>
      <c r="M2797" s="2">
        <v>2.2751428222869945E-3</v>
      </c>
      <c r="N2797" s="7">
        <v>0</v>
      </c>
      <c r="O2797" s="2">
        <v>8.1951121139809281E-3</v>
      </c>
      <c r="P2797" s="3">
        <v>542177.95574107987</v>
      </c>
      <c r="Q2797" s="3">
        <v>15286.739189048239</v>
      </c>
      <c r="R2797" s="3">
        <v>326644.15990394721</v>
      </c>
      <c r="S2797" s="3">
        <v>220.72920184850372</v>
      </c>
      <c r="T2797" s="3">
        <v>74111.130081270996</v>
      </c>
      <c r="V2797">
        <v>51009</v>
      </c>
      <c r="W2797" s="2">
        <v>0.48235752761278899</v>
      </c>
      <c r="X2797" s="2">
        <v>0.25319295664343411</v>
      </c>
      <c r="Y2797" s="2">
        <v>0.13669156157077936</v>
      </c>
      <c r="Z2797" s="2">
        <v>0.727647543925806</v>
      </c>
      <c r="AA2797" s="2">
        <v>0.57105532623817989</v>
      </c>
      <c r="AB2797" s="2">
        <v>0.18826090776297724</v>
      </c>
      <c r="AC2797" s="2">
        <v>2.2751428222869945E-3</v>
      </c>
      <c r="AD2797" s="2">
        <v>0</v>
      </c>
      <c r="AE2797" s="2">
        <v>8.1951121139809281E-3</v>
      </c>
      <c r="AF2797">
        <v>145772.12331138225</v>
      </c>
      <c r="AG2797">
        <v>100.96354872070744</v>
      </c>
      <c r="AH2797">
        <v>18975.786569966604</v>
      </c>
      <c r="AI2797">
        <v>14343.851432949325</v>
      </c>
      <c r="AJ2797">
        <v>1.5110265920406065</v>
      </c>
      <c r="AK2797">
        <v>472416.28321532946</v>
      </c>
      <c r="AL2797">
        <v>321.69275056921117</v>
      </c>
      <c r="AM2797">
        <v>60461.157053752191</v>
      </c>
      <c r="AN2797">
        <v>46969.611030434717</v>
      </c>
      <c r="AO2797">
        <v>4.8488835782186106</v>
      </c>
      <c r="AP2797">
        <v>326644.15990394721</v>
      </c>
      <c r="AQ2797">
        <v>220.72920184850375</v>
      </c>
      <c r="AR2797">
        <v>41485.370483785591</v>
      </c>
      <c r="AS2797">
        <v>32625.75959748539</v>
      </c>
      <c r="AT2797">
        <v>3.3378569861780041</v>
      </c>
      <c r="AU2797" s="3">
        <v>101896925.00197855</v>
      </c>
      <c r="AV2797" s="3">
        <v>2872989.763189726</v>
      </c>
      <c r="AW2797">
        <v>200681.43047334001</v>
      </c>
      <c r="AX2797">
        <v>37716068.043159522</v>
      </c>
      <c r="AY2797">
        <v>5658.224675582519</v>
      </c>
      <c r="AZ2797">
        <v>1063406.7455289785</v>
      </c>
      <c r="BA2797">
        <v>742859.38621441985</v>
      </c>
      <c r="BB2797">
        <v>139612993.04513806</v>
      </c>
      <c r="BC2797">
        <v>20944.963864630758</v>
      </c>
      <c r="BD2797">
        <v>3936396.5087187043</v>
      </c>
      <c r="BE2797">
        <v>542177.95574107987</v>
      </c>
      <c r="BF2797">
        <v>101896925.00197855</v>
      </c>
      <c r="BG2797">
        <v>15286.739189048239</v>
      </c>
      <c r="BH2797">
        <v>2872989.763189726</v>
      </c>
      <c r="BI2797">
        <v>3.1430169973418751</v>
      </c>
      <c r="BJ2797">
        <v>12.581113721573541</v>
      </c>
      <c r="BK2797">
        <v>9.4380967242316665</v>
      </c>
      <c r="BL2797">
        <v>66.946842768158234</v>
      </c>
      <c r="BM2797">
        <v>59.951292535655597</v>
      </c>
      <c r="BN2797">
        <f t="shared" si="278"/>
        <v>-6.9955502325026373</v>
      </c>
      <c r="BO2797">
        <v>0.60738126021255989</v>
      </c>
      <c r="BP2797">
        <v>2.3117397690757376E-2</v>
      </c>
      <c r="BQ2797">
        <v>0.16798192560663905</v>
      </c>
      <c r="BR2797">
        <v>1.7857142857142856E-2</v>
      </c>
      <c r="BS2797">
        <v>0.41379310344827586</v>
      </c>
      <c r="BT2797">
        <v>0.61111111111111116</v>
      </c>
      <c r="BU2797">
        <v>0.2003371930030883</v>
      </c>
      <c r="BV2797">
        <v>0.727647543925806</v>
      </c>
      <c r="BW2797">
        <v>0.59238104381553935</v>
      </c>
      <c r="BX2797">
        <v>0.18826090776297724</v>
      </c>
      <c r="BY2797">
        <f t="shared" si="279"/>
        <v>1.8174876640335787E-2</v>
      </c>
      <c r="BZ2797">
        <v>0</v>
      </c>
      <c r="CA2797">
        <f t="shared" si="280"/>
        <v>9.7093801009195072E-3</v>
      </c>
      <c r="CC2797">
        <v>1.8174876640335787E-2</v>
      </c>
      <c r="CD2797">
        <v>9.7093801009195072E-3</v>
      </c>
    </row>
    <row r="2798" spans="1:82" x14ac:dyDescent="0.3">
      <c r="A2798">
        <v>1</v>
      </c>
      <c r="B2798" t="s">
        <v>1721</v>
      </c>
      <c r="C2798" t="s">
        <v>1726</v>
      </c>
      <c r="D2798">
        <v>51011</v>
      </c>
      <c r="E2798" s="2">
        <v>0</v>
      </c>
      <c r="F2798" s="2" t="s">
        <v>1954</v>
      </c>
      <c r="G2798" s="3">
        <v>-999</v>
      </c>
      <c r="H2798" s="1">
        <v>0.37521362510839179</v>
      </c>
      <c r="I2798" s="1">
        <f t="shared" si="281"/>
        <v>-999</v>
      </c>
      <c r="J2798" s="1">
        <v>-999</v>
      </c>
      <c r="K2798" s="1">
        <v>-999</v>
      </c>
      <c r="L2798" s="2">
        <v>-999</v>
      </c>
      <c r="M2798" s="2">
        <v>-999</v>
      </c>
      <c r="N2798" s="7">
        <v>-999</v>
      </c>
      <c r="O2798" s="2">
        <v>-999</v>
      </c>
      <c r="P2798" s="3">
        <v>-999</v>
      </c>
      <c r="Q2798" s="3">
        <v>-999</v>
      </c>
      <c r="R2798" s="3">
        <v>-999</v>
      </c>
      <c r="S2798" s="3">
        <v>-999</v>
      </c>
      <c r="T2798" s="3">
        <v>-999</v>
      </c>
      <c r="V2798">
        <v>51011</v>
      </c>
      <c r="W2798" s="2">
        <v>-999</v>
      </c>
      <c r="X2798" s="2">
        <v>1.0065742054770966E-2</v>
      </c>
      <c r="Y2798" s="2">
        <v>-999</v>
      </c>
      <c r="Z2798" s="2">
        <v>-999</v>
      </c>
      <c r="AA2798" s="2">
        <v>-999</v>
      </c>
      <c r="AB2798" s="2">
        <v>-999</v>
      </c>
      <c r="AC2798" s="2">
        <v>-999</v>
      </c>
      <c r="AD2798" s="2">
        <v>-999</v>
      </c>
      <c r="AE2798" s="2">
        <v>-999</v>
      </c>
      <c r="AF2798" s="2">
        <v>-999</v>
      </c>
      <c r="AG2798" s="2">
        <v>-999</v>
      </c>
      <c r="AH2798" s="2">
        <v>-999</v>
      </c>
      <c r="AI2798" s="2">
        <v>-999</v>
      </c>
      <c r="AJ2798" s="2">
        <v>-999</v>
      </c>
      <c r="AK2798" s="2">
        <v>-999</v>
      </c>
      <c r="AL2798" s="2">
        <v>-999</v>
      </c>
      <c r="AM2798" s="2">
        <v>-999</v>
      </c>
      <c r="AN2798" s="2">
        <v>-999</v>
      </c>
      <c r="AO2798" s="2">
        <v>-999</v>
      </c>
      <c r="AP2798" s="2">
        <v>-999</v>
      </c>
      <c r="AQ2798" s="2">
        <v>-999</v>
      </c>
      <c r="AR2798" s="2">
        <v>-999</v>
      </c>
      <c r="AS2798" s="2">
        <v>-999</v>
      </c>
      <c r="AT2798" s="2">
        <v>-999</v>
      </c>
      <c r="AU2798" s="2">
        <v>-999</v>
      </c>
      <c r="AV2798" s="2">
        <v>-999</v>
      </c>
      <c r="AW2798" s="2">
        <v>-999</v>
      </c>
      <c r="AX2798" s="2">
        <v>-999</v>
      </c>
      <c r="AY2798" s="2">
        <v>-999</v>
      </c>
      <c r="AZ2798" s="2">
        <v>-999</v>
      </c>
      <c r="BA2798" s="2">
        <v>-999</v>
      </c>
      <c r="BB2798" s="2">
        <v>-999</v>
      </c>
      <c r="BC2798" s="2">
        <v>-999</v>
      </c>
      <c r="BD2798" s="2">
        <v>-999</v>
      </c>
      <c r="BE2798" s="2">
        <v>-999</v>
      </c>
      <c r="BF2798" s="2">
        <v>-999</v>
      </c>
      <c r="BG2798" s="2">
        <v>-999</v>
      </c>
      <c r="BH2798" s="2">
        <v>-999</v>
      </c>
      <c r="BI2798">
        <v>0</v>
      </c>
      <c r="BJ2798">
        <v>0.37521362510839179</v>
      </c>
      <c r="BK2798">
        <v>0.37521362510839179</v>
      </c>
      <c r="BL2798">
        <v>-999</v>
      </c>
      <c r="BM2798">
        <v>58.491601389637651</v>
      </c>
      <c r="BN2798">
        <f t="shared" si="278"/>
        <v>-999</v>
      </c>
      <c r="BO2798" t="s">
        <v>3748</v>
      </c>
      <c r="BP2798" t="s">
        <v>3748</v>
      </c>
      <c r="BQ2798">
        <v>0.28696360130370058</v>
      </c>
      <c r="BR2798">
        <v>2.976190476190476E-2</v>
      </c>
      <c r="BS2798">
        <v>0.27586206896551724</v>
      </c>
      <c r="BT2798">
        <v>0.55555555555555558</v>
      </c>
      <c r="BU2798" t="s">
        <v>3748</v>
      </c>
      <c r="BY2798">
        <f t="shared" si="279"/>
        <v>-999</v>
      </c>
      <c r="CA2798">
        <f t="shared" si="280"/>
        <v>-999</v>
      </c>
    </row>
    <row r="2799" spans="1:82" x14ac:dyDescent="0.3">
      <c r="A2799">
        <v>0</v>
      </c>
      <c r="B2799" t="s">
        <v>1721</v>
      </c>
      <c r="C2799" t="s">
        <v>1727</v>
      </c>
      <c r="D2799">
        <v>51013</v>
      </c>
      <c r="E2799" s="2">
        <f>BO2799</f>
        <v>0.54960516163014683</v>
      </c>
      <c r="F2799" s="2" t="s">
        <v>1938</v>
      </c>
      <c r="G2799" s="3">
        <v>40712</v>
      </c>
      <c r="H2799" s="1">
        <v>0</v>
      </c>
      <c r="I2799" s="1">
        <f t="shared" si="281"/>
        <v>-9.4688641728848708</v>
      </c>
      <c r="J2799" s="1">
        <v>2.4661761445999999</v>
      </c>
      <c r="K2799" s="1">
        <v>167.811769467</v>
      </c>
      <c r="L2799" s="2">
        <v>9.2868086770000025E-2</v>
      </c>
      <c r="M2799" s="2">
        <v>1.013245087588084E-2</v>
      </c>
      <c r="N2799" s="7">
        <v>7.4007145354799998E-3</v>
      </c>
      <c r="O2799" s="2">
        <v>1.2578170224987479E-3</v>
      </c>
      <c r="P2799" s="3">
        <v>-64907.733375000003</v>
      </c>
      <c r="Q2799" s="3">
        <v>-1830.0773407499998</v>
      </c>
      <c r="R2799" s="3">
        <v>-779234.93997904542</v>
      </c>
      <c r="S2799" s="3">
        <v>-1202.8213579516105</v>
      </c>
      <c r="T2799" s="3">
        <v>-354204.08646835363</v>
      </c>
      <c r="V2799">
        <v>51013</v>
      </c>
      <c r="W2799" s="2">
        <v>0.45546935382292753</v>
      </c>
      <c r="X2799" s="2">
        <v>0</v>
      </c>
      <c r="Y2799" s="2">
        <v>0.33919438079590625</v>
      </c>
      <c r="Z2799" s="2">
        <v>0.70329268192105221</v>
      </c>
      <c r="AA2799" s="2">
        <v>0.48368982591278897</v>
      </c>
      <c r="AB2799" s="2">
        <v>0.22923339190338288</v>
      </c>
      <c r="AC2799" s="2">
        <v>1.013245087588084E-2</v>
      </c>
      <c r="AD2799" s="2">
        <v>1.531274245367171E-2</v>
      </c>
      <c r="AE2799" s="2">
        <v>1.2578170224987479E-3</v>
      </c>
      <c r="AF2799">
        <v>2723119.9463760424</v>
      </c>
      <c r="AG2799">
        <v>4201.2794438729079</v>
      </c>
      <c r="AH2799">
        <v>789617.47143273044</v>
      </c>
      <c r="AI2799">
        <v>449096.36834250984</v>
      </c>
      <c r="AJ2799">
        <v>48.414043567509673</v>
      </c>
      <c r="AK2799">
        <v>1943885.006396997</v>
      </c>
      <c r="AL2799">
        <v>2998.4580859212974</v>
      </c>
      <c r="AM2799">
        <v>563550.91910278134</v>
      </c>
      <c r="AN2799">
        <v>320958.83420410519</v>
      </c>
      <c r="AO2799">
        <v>34.554851998560551</v>
      </c>
      <c r="AP2799">
        <v>-779234.93997904542</v>
      </c>
      <c r="AQ2799">
        <v>-1202.8213579516105</v>
      </c>
      <c r="AR2799">
        <v>-226066.5523299491</v>
      </c>
      <c r="AS2799">
        <v>-128137.53413840465</v>
      </c>
      <c r="AT2799">
        <v>-13.859191568949122</v>
      </c>
      <c r="AU2799" s="3">
        <v>-12198759.4104975</v>
      </c>
      <c r="AV2799" s="3">
        <v>-343944.73542055499</v>
      </c>
      <c r="AW2799">
        <v>203329.12580330003</v>
      </c>
      <c r="AX2799">
        <v>38213675.903472207</v>
      </c>
      <c r="AY2799">
        <v>5732.8766003473993</v>
      </c>
      <c r="AZ2799">
        <v>1077436.8282692903</v>
      </c>
      <c r="BA2799">
        <v>138421.39242830002</v>
      </c>
      <c r="BB2799">
        <v>26014916.492974706</v>
      </c>
      <c r="BC2799">
        <v>3902.7992595973992</v>
      </c>
      <c r="BD2799">
        <v>733492.09284873516</v>
      </c>
      <c r="BE2799">
        <v>-64907.733375000003</v>
      </c>
      <c r="BF2799">
        <v>-12198759.4104975</v>
      </c>
      <c r="BG2799">
        <v>-1830.0773407499998</v>
      </c>
      <c r="BH2799">
        <v>-343944.73542055499</v>
      </c>
      <c r="BI2799">
        <v>100</v>
      </c>
      <c r="BJ2799">
        <v>100</v>
      </c>
      <c r="BK2799">
        <v>0</v>
      </c>
      <c r="BL2799">
        <v>39.157338276154448</v>
      </c>
      <c r="BM2799">
        <v>29.688474103269577</v>
      </c>
      <c r="BN2799">
        <f t="shared" si="278"/>
        <v>-9.4688641728848708</v>
      </c>
      <c r="BO2799">
        <v>0.54960516163014683</v>
      </c>
      <c r="BP2799">
        <v>0.66555144247603704</v>
      </c>
      <c r="BQ2799">
        <v>0.31244304749643065</v>
      </c>
      <c r="BR2799">
        <v>5.9523809523809521E-3</v>
      </c>
      <c r="BS2799">
        <v>6.8965517241379309E-2</v>
      </c>
      <c r="BT2799">
        <v>0.5</v>
      </c>
      <c r="BU2799">
        <v>0.2711674716464198</v>
      </c>
      <c r="BV2799">
        <v>0.70329268192105221</v>
      </c>
      <c r="BW2799">
        <v>0.50175293144480182</v>
      </c>
      <c r="BX2799">
        <v>0.22923339190338288</v>
      </c>
      <c r="BY2799">
        <f t="shared" si="279"/>
        <v>5.225455038457745E-2</v>
      </c>
      <c r="BZ2799">
        <v>1.531274245367171E-2</v>
      </c>
      <c r="CA2799">
        <f t="shared" si="280"/>
        <v>1.2423925222305688E-3</v>
      </c>
      <c r="CC2799">
        <v>5.225455038457745E-2</v>
      </c>
      <c r="CD2799">
        <v>1.2423925222305688E-3</v>
      </c>
    </row>
    <row r="2800" spans="1:82" x14ac:dyDescent="0.3">
      <c r="A2800">
        <v>0</v>
      </c>
      <c r="B2800" t="s">
        <v>1721</v>
      </c>
      <c r="C2800" t="s">
        <v>1728</v>
      </c>
      <c r="D2800">
        <v>51015</v>
      </c>
      <c r="E2800" s="2">
        <f>BO2800</f>
        <v>0.64928829327075543</v>
      </c>
      <c r="F2800" s="2" t="s">
        <v>1940</v>
      </c>
      <c r="G2800" s="3">
        <v>5895</v>
      </c>
      <c r="H2800" s="1">
        <v>6.6732847115490088</v>
      </c>
      <c r="I2800" s="1">
        <f t="shared" si="281"/>
        <v>-8.0617514792994882</v>
      </c>
      <c r="J2800" s="1">
        <v>2.6293104086899999</v>
      </c>
      <c r="K2800" s="1">
        <v>179.88498515800001</v>
      </c>
      <c r="L2800" s="2">
        <v>9.1350963120000017E-2</v>
      </c>
      <c r="M2800" s="2">
        <v>1.8160993563361601E-2</v>
      </c>
      <c r="N2800" s="7">
        <v>0</v>
      </c>
      <c r="O2800" s="2">
        <v>8.9917924308876053E-3</v>
      </c>
      <c r="P2800" s="3">
        <v>304108.12890646007</v>
      </c>
      <c r="Q2800" s="3">
        <v>8574.3464901818788</v>
      </c>
      <c r="R2800" s="3">
        <v>240169.50605983631</v>
      </c>
      <c r="S2800" s="3">
        <v>185.85648050931141</v>
      </c>
      <c r="T2800" s="3">
        <v>54494.663933146483</v>
      </c>
      <c r="V2800">
        <v>51015</v>
      </c>
      <c r="W2800" s="2">
        <v>0.50320432463381204</v>
      </c>
      <c r="X2800" s="2">
        <v>0.17902218381620458</v>
      </c>
      <c r="Y2800" s="2">
        <v>0.2689187690399395</v>
      </c>
      <c r="Z2800" s="2">
        <v>0.74981455520909424</v>
      </c>
      <c r="AA2800" s="2">
        <v>0.5184888844909521</v>
      </c>
      <c r="AB2800" s="2">
        <v>0.2254885597191294</v>
      </c>
      <c r="AC2800" s="2">
        <v>1.8160993563361601E-2</v>
      </c>
      <c r="AD2800" s="2">
        <v>0</v>
      </c>
      <c r="AE2800" s="2">
        <v>8.9917924308876053E-3</v>
      </c>
      <c r="AF2800">
        <v>199132.01131584455</v>
      </c>
      <c r="AG2800">
        <v>147.94230929658536</v>
      </c>
      <c r="AH2800">
        <v>27805.299253553414</v>
      </c>
      <c r="AI2800">
        <v>16702.964043088497</v>
      </c>
      <c r="AJ2800">
        <v>2.1515145644134468</v>
      </c>
      <c r="AK2800">
        <v>439301.51737568085</v>
      </c>
      <c r="AL2800">
        <v>333.79878980589677</v>
      </c>
      <c r="AM2800">
        <v>62736.449668500318</v>
      </c>
      <c r="AN2800">
        <v>36266.477561288069</v>
      </c>
      <c r="AO2800">
        <v>4.8111663701753029</v>
      </c>
      <c r="AP2800">
        <v>240169.50605983631</v>
      </c>
      <c r="AQ2800">
        <v>185.85648050931141</v>
      </c>
      <c r="AR2800">
        <v>34931.150414946904</v>
      </c>
      <c r="AS2800">
        <v>19563.513518199572</v>
      </c>
      <c r="AT2800">
        <v>2.6596518057618561</v>
      </c>
      <c r="AU2800" s="3">
        <v>57154081.746680103</v>
      </c>
      <c r="AV2800" s="3">
        <v>1611462.6793647823</v>
      </c>
      <c r="AW2800">
        <v>188356.67811630003</v>
      </c>
      <c r="AX2800">
        <v>35399754.085177429</v>
      </c>
      <c r="AY2800">
        <v>5310.7275616613988</v>
      </c>
      <c r="AZ2800">
        <v>998098.13793864322</v>
      </c>
      <c r="BA2800">
        <v>492464.8070227601</v>
      </c>
      <c r="BB2800">
        <v>92553835.831857532</v>
      </c>
      <c r="BC2800">
        <v>13885.074051843278</v>
      </c>
      <c r="BD2800">
        <v>2609560.8173034256</v>
      </c>
      <c r="BE2800">
        <v>304108.12890646007</v>
      </c>
      <c r="BF2800">
        <v>57154081.746680103</v>
      </c>
      <c r="BG2800">
        <v>8574.3464901818788</v>
      </c>
      <c r="BH2800">
        <v>1611462.6793647823</v>
      </c>
      <c r="BI2800">
        <v>2.6079798133450254</v>
      </c>
      <c r="BJ2800">
        <v>9.2812645248940342</v>
      </c>
      <c r="BK2800">
        <v>6.6732847115490088</v>
      </c>
      <c r="BL2800">
        <v>37.350223427646476</v>
      </c>
      <c r="BM2800">
        <v>29.288471948346988</v>
      </c>
      <c r="BN2800">
        <f t="shared" si="278"/>
        <v>-8.0617514792994882</v>
      </c>
      <c r="BO2800">
        <v>0.64928829327075543</v>
      </c>
      <c r="BP2800">
        <v>2.0505606749091226E-2</v>
      </c>
      <c r="BQ2800">
        <v>0.17458692861492336</v>
      </c>
      <c r="BR2800">
        <v>6.5476190476190479E-2</v>
      </c>
      <c r="BS2800">
        <v>0.34482758620689657</v>
      </c>
      <c r="BT2800">
        <v>0.72222222222222221</v>
      </c>
      <c r="BU2800">
        <v>0.23087085481102579</v>
      </c>
      <c r="BV2800">
        <v>0.74981455520909424</v>
      </c>
      <c r="BW2800">
        <v>0.53785153992837353</v>
      </c>
      <c r="BX2800">
        <v>0.2254885597191294</v>
      </c>
      <c r="BY2800">
        <f t="shared" si="279"/>
        <v>9.4293760293884116E-2</v>
      </c>
      <c r="BZ2800">
        <v>0</v>
      </c>
      <c r="CA2800">
        <f t="shared" si="280"/>
        <v>9.0046640413889469E-3</v>
      </c>
      <c r="CC2800">
        <v>9.4293760293884116E-2</v>
      </c>
      <c r="CD2800">
        <v>9.0046640413889469E-3</v>
      </c>
    </row>
    <row r="2801" spans="1:82" x14ac:dyDescent="0.3">
      <c r="A2801">
        <v>1</v>
      </c>
      <c r="B2801" t="s">
        <v>1721</v>
      </c>
      <c r="C2801" t="s">
        <v>680</v>
      </c>
      <c r="D2801">
        <v>51017</v>
      </c>
      <c r="E2801" s="2">
        <v>0</v>
      </c>
      <c r="F2801" s="2" t="s">
        <v>1954</v>
      </c>
      <c r="G2801" s="3">
        <v>-999</v>
      </c>
      <c r="H2801" s="1">
        <v>0.37526686257276776</v>
      </c>
      <c r="I2801" s="1">
        <f t="shared" si="281"/>
        <v>-999</v>
      </c>
      <c r="J2801" s="1">
        <v>-999</v>
      </c>
      <c r="K2801" s="1">
        <v>-999</v>
      </c>
      <c r="L2801" s="2">
        <v>-999</v>
      </c>
      <c r="M2801" s="2">
        <v>-999</v>
      </c>
      <c r="N2801" s="7">
        <v>-999</v>
      </c>
      <c r="O2801" s="2">
        <v>-999</v>
      </c>
      <c r="P2801" s="3">
        <v>-999</v>
      </c>
      <c r="Q2801" s="3">
        <v>-999</v>
      </c>
      <c r="R2801" s="3">
        <v>-999</v>
      </c>
      <c r="S2801" s="3">
        <v>-999</v>
      </c>
      <c r="T2801" s="3">
        <v>-999</v>
      </c>
      <c r="V2801">
        <v>51017</v>
      </c>
      <c r="W2801" s="2">
        <v>-999</v>
      </c>
      <c r="X2801" s="2">
        <v>1.0067170240071815E-2</v>
      </c>
      <c r="Y2801" s="2">
        <v>-999</v>
      </c>
      <c r="Z2801" s="2">
        <v>-999</v>
      </c>
      <c r="AA2801" s="2">
        <v>-999</v>
      </c>
      <c r="AB2801" s="2">
        <v>-999</v>
      </c>
      <c r="AC2801" s="2">
        <v>-999</v>
      </c>
      <c r="AD2801" s="2">
        <v>-999</v>
      </c>
      <c r="AE2801" s="2">
        <v>-999</v>
      </c>
      <c r="AF2801" s="2">
        <v>-999</v>
      </c>
      <c r="AG2801" s="2">
        <v>-999</v>
      </c>
      <c r="AH2801" s="2">
        <v>-999</v>
      </c>
      <c r="AI2801" s="2">
        <v>-999</v>
      </c>
      <c r="AJ2801" s="2">
        <v>-999</v>
      </c>
      <c r="AK2801" s="2">
        <v>-999</v>
      </c>
      <c r="AL2801" s="2">
        <v>-999</v>
      </c>
      <c r="AM2801" s="2">
        <v>-999</v>
      </c>
      <c r="AN2801" s="2">
        <v>-999</v>
      </c>
      <c r="AO2801" s="2">
        <v>-999</v>
      </c>
      <c r="AP2801" s="2">
        <v>-999</v>
      </c>
      <c r="AQ2801" s="2">
        <v>-999</v>
      </c>
      <c r="AR2801" s="2">
        <v>-999</v>
      </c>
      <c r="AS2801" s="2">
        <v>-999</v>
      </c>
      <c r="AT2801" s="2">
        <v>-999</v>
      </c>
      <c r="AU2801" s="2">
        <v>-999</v>
      </c>
      <c r="AV2801" s="2">
        <v>-999</v>
      </c>
      <c r="AW2801" s="2">
        <v>-999</v>
      </c>
      <c r="AX2801" s="2">
        <v>-999</v>
      </c>
      <c r="AY2801" s="2">
        <v>-999</v>
      </c>
      <c r="AZ2801" s="2">
        <v>-999</v>
      </c>
      <c r="BA2801" s="2">
        <v>-999</v>
      </c>
      <c r="BB2801" s="2">
        <v>-999</v>
      </c>
      <c r="BC2801" s="2">
        <v>-999</v>
      </c>
      <c r="BD2801" s="2">
        <v>-999</v>
      </c>
      <c r="BE2801" s="2">
        <v>-999</v>
      </c>
      <c r="BF2801" s="2">
        <v>-999</v>
      </c>
      <c r="BG2801" s="2">
        <v>-999</v>
      </c>
      <c r="BH2801" s="2">
        <v>-999</v>
      </c>
      <c r="BI2801">
        <v>0</v>
      </c>
      <c r="BJ2801">
        <v>0.37526686257276776</v>
      </c>
      <c r="BK2801">
        <v>0.37526686257276776</v>
      </c>
      <c r="BL2801">
        <v>-999</v>
      </c>
      <c r="BM2801">
        <v>43.357919686763196</v>
      </c>
      <c r="BN2801">
        <f t="shared" si="278"/>
        <v>-999</v>
      </c>
      <c r="BO2801" t="s">
        <v>3748</v>
      </c>
      <c r="BP2801" t="s">
        <v>3748</v>
      </c>
      <c r="BQ2801">
        <v>0.10196818457899244</v>
      </c>
      <c r="BR2801">
        <v>0</v>
      </c>
      <c r="BS2801">
        <v>0.55172413793103448</v>
      </c>
      <c r="BT2801">
        <v>0.72222222222222221</v>
      </c>
      <c r="BU2801" t="s">
        <v>3748</v>
      </c>
      <c r="BY2801">
        <f t="shared" si="279"/>
        <v>-999</v>
      </c>
      <c r="CA2801">
        <f t="shared" si="280"/>
        <v>-999</v>
      </c>
    </row>
    <row r="2802" spans="1:82" x14ac:dyDescent="0.3">
      <c r="A2802">
        <v>0</v>
      </c>
      <c r="B2802" t="s">
        <v>1721</v>
      </c>
      <c r="C2802" t="s">
        <v>1405</v>
      </c>
      <c r="D2802">
        <v>51019</v>
      </c>
      <c r="E2802" s="2">
        <f>BO2802</f>
        <v>0.62919004640578369</v>
      </c>
      <c r="F2802" s="2" t="s">
        <v>1939</v>
      </c>
      <c r="G2802" s="3">
        <v>7909</v>
      </c>
      <c r="H2802" s="1">
        <v>6.6951422880792562</v>
      </c>
      <c r="I2802" s="1">
        <f t="shared" si="281"/>
        <v>-9.6643235022417997</v>
      </c>
      <c r="J2802" s="1">
        <v>2.5412830464799998</v>
      </c>
      <c r="K2802" s="1">
        <v>188.77649141099999</v>
      </c>
      <c r="L2802" s="2">
        <v>7.5651454620000003E-2</v>
      </c>
      <c r="M2802" s="2">
        <v>3.8681484834006252E-3</v>
      </c>
      <c r="N2802" s="7">
        <v>0</v>
      </c>
      <c r="O2802" s="2">
        <v>9.5670452551609685E-3</v>
      </c>
      <c r="P2802" s="3">
        <v>417982.95661403</v>
      </c>
      <c r="Q2802" s="3">
        <v>11785.05392107334</v>
      </c>
      <c r="R2802" s="3">
        <v>398412.64345044125</v>
      </c>
      <c r="S2802" s="3">
        <v>298.24034795327503</v>
      </c>
      <c r="T2802" s="3">
        <v>83279.518053888372</v>
      </c>
      <c r="V2802">
        <v>51019</v>
      </c>
      <c r="W2802" s="2">
        <v>0.48695083508736448</v>
      </c>
      <c r="X2802" s="2">
        <v>0.17960855038866669</v>
      </c>
      <c r="Y2802" s="2">
        <v>0.25668225174648029</v>
      </c>
      <c r="Z2802" s="2">
        <v>0.72471132007049144</v>
      </c>
      <c r="AA2802" s="2">
        <v>0.54411718890175675</v>
      </c>
      <c r="AB2802" s="2">
        <v>0.18673626374921218</v>
      </c>
      <c r="AC2802" s="2">
        <v>3.8681484834006252E-3</v>
      </c>
      <c r="AD2802" s="2">
        <v>0</v>
      </c>
      <c r="AE2802" s="2">
        <v>9.5670452551609685E-3</v>
      </c>
      <c r="AF2802">
        <v>203949.30960543017</v>
      </c>
      <c r="AG2802">
        <v>150.59982106722748</v>
      </c>
      <c r="AH2802">
        <v>28304.770367691614</v>
      </c>
      <c r="AI2802">
        <v>14069.872266377988</v>
      </c>
      <c r="AJ2802">
        <v>2.1955286382084709</v>
      </c>
      <c r="AK2802">
        <v>602361.95305587142</v>
      </c>
      <c r="AL2802">
        <v>448.84016902050246</v>
      </c>
      <c r="AM2802">
        <v>84358.120918683111</v>
      </c>
      <c r="AN2802">
        <v>41296.039769274867</v>
      </c>
      <c r="AO2802">
        <v>6.51974112215402</v>
      </c>
      <c r="AP2802">
        <v>398412.64345044125</v>
      </c>
      <c r="AQ2802">
        <v>298.24034795327498</v>
      </c>
      <c r="AR2802">
        <v>56053.350550991498</v>
      </c>
      <c r="AS2802">
        <v>27226.167502896878</v>
      </c>
      <c r="AT2802">
        <v>4.3242124839455496</v>
      </c>
      <c r="AU2802" s="3">
        <v>78555716.866040796</v>
      </c>
      <c r="AV2802" s="3">
        <v>2214883.0339265238</v>
      </c>
      <c r="AW2802">
        <v>232959.50522194002</v>
      </c>
      <c r="AX2802">
        <v>43782409.411411405</v>
      </c>
      <c r="AY2802">
        <v>6568.3068819533191</v>
      </c>
      <c r="AZ2802">
        <v>1234447.5953943068</v>
      </c>
      <c r="BA2802">
        <v>650942.46183597005</v>
      </c>
      <c r="BB2802">
        <v>122338126.27745222</v>
      </c>
      <c r="BC2802">
        <v>18353.360803026659</v>
      </c>
      <c r="BD2802">
        <v>3449330.6293208301</v>
      </c>
      <c r="BE2802">
        <v>417982.95661403</v>
      </c>
      <c r="BF2802">
        <v>78555716.866040796</v>
      </c>
      <c r="BG2802">
        <v>11785.05392107334</v>
      </c>
      <c r="BH2802">
        <v>2214883.0339265238</v>
      </c>
      <c r="BI2802">
        <v>2.8067699649323155</v>
      </c>
      <c r="BJ2802">
        <v>9.5019122530115716</v>
      </c>
      <c r="BK2802">
        <v>6.6951422880792562</v>
      </c>
      <c r="BL2802">
        <v>54.172923440574699</v>
      </c>
      <c r="BM2802">
        <v>44.5085999383329</v>
      </c>
      <c r="BN2802">
        <f t="shared" si="278"/>
        <v>-9.6643235022417997</v>
      </c>
      <c r="BO2802">
        <v>0.62919004640578369</v>
      </c>
      <c r="BP2802">
        <v>2.1385504025222987E-2</v>
      </c>
      <c r="BQ2802">
        <v>0.19327215627172686</v>
      </c>
      <c r="BR2802">
        <v>7.1428571428571425E-2</v>
      </c>
      <c r="BS2802">
        <v>0.44827586206896552</v>
      </c>
      <c r="BT2802">
        <v>0.55555555555555558</v>
      </c>
      <c r="BU2802">
        <v>0.27676499751474948</v>
      </c>
      <c r="BV2802">
        <v>0.72471132007049144</v>
      </c>
      <c r="BW2802">
        <v>0.56443691794788042</v>
      </c>
      <c r="BX2802">
        <v>0.18673626374921218</v>
      </c>
      <c r="BY2802">
        <f t="shared" si="279"/>
        <v>2.2458271666277049E-2</v>
      </c>
      <c r="BZ2802">
        <v>0</v>
      </c>
      <c r="CA2802">
        <f t="shared" si="280"/>
        <v>1.14339647343061E-2</v>
      </c>
      <c r="CC2802">
        <v>2.2458271666277049E-2</v>
      </c>
      <c r="CD2802">
        <v>1.14339647343061E-2</v>
      </c>
    </row>
    <row r="2803" spans="1:82" x14ac:dyDescent="0.3">
      <c r="A2803">
        <v>1</v>
      </c>
      <c r="B2803" t="s">
        <v>1721</v>
      </c>
      <c r="C2803" t="s">
        <v>1729</v>
      </c>
      <c r="D2803">
        <v>51021</v>
      </c>
      <c r="E2803" s="2">
        <v>0</v>
      </c>
      <c r="F2803" s="2" t="s">
        <v>1954</v>
      </c>
      <c r="G2803" s="3">
        <v>-999</v>
      </c>
      <c r="H2803" s="1">
        <v>0.37423486177254622</v>
      </c>
      <c r="I2803" s="1">
        <f t="shared" si="281"/>
        <v>-999</v>
      </c>
      <c r="J2803" s="1">
        <v>-999</v>
      </c>
      <c r="K2803" s="1">
        <v>-999</v>
      </c>
      <c r="L2803" s="2">
        <v>-999</v>
      </c>
      <c r="M2803" s="2">
        <v>-999</v>
      </c>
      <c r="N2803" s="7">
        <v>-999</v>
      </c>
      <c r="O2803" s="2">
        <v>-999</v>
      </c>
      <c r="P2803" s="3">
        <v>-999</v>
      </c>
      <c r="Q2803" s="3">
        <v>-999</v>
      </c>
      <c r="R2803" s="3">
        <v>-999</v>
      </c>
      <c r="S2803" s="3">
        <v>-999</v>
      </c>
      <c r="T2803" s="3">
        <v>-999</v>
      </c>
      <c r="V2803">
        <v>51021</v>
      </c>
      <c r="W2803" s="2">
        <v>-999</v>
      </c>
      <c r="X2803" s="2">
        <v>1.0039485067785372E-2</v>
      </c>
      <c r="Y2803" s="2">
        <v>-999</v>
      </c>
      <c r="Z2803" s="2">
        <v>-999</v>
      </c>
      <c r="AA2803" s="2">
        <v>-999</v>
      </c>
      <c r="AB2803" s="2">
        <v>-999</v>
      </c>
      <c r="AC2803" s="2">
        <v>-999</v>
      </c>
      <c r="AD2803" s="2">
        <v>-999</v>
      </c>
      <c r="AE2803" s="2">
        <v>-999</v>
      </c>
      <c r="AF2803" s="2">
        <v>-999</v>
      </c>
      <c r="AG2803" s="2">
        <v>-999</v>
      </c>
      <c r="AH2803" s="2">
        <v>-999</v>
      </c>
      <c r="AI2803" s="2">
        <v>-999</v>
      </c>
      <c r="AJ2803" s="2">
        <v>-999</v>
      </c>
      <c r="AK2803" s="2">
        <v>-999</v>
      </c>
      <c r="AL2803" s="2">
        <v>-999</v>
      </c>
      <c r="AM2803" s="2">
        <v>-999</v>
      </c>
      <c r="AN2803" s="2">
        <v>-999</v>
      </c>
      <c r="AO2803" s="2">
        <v>-999</v>
      </c>
      <c r="AP2803" s="2">
        <v>-999</v>
      </c>
      <c r="AQ2803" s="2">
        <v>-999</v>
      </c>
      <c r="AR2803" s="2">
        <v>-999</v>
      </c>
      <c r="AS2803" s="2">
        <v>-999</v>
      </c>
      <c r="AT2803" s="2">
        <v>-999</v>
      </c>
      <c r="AU2803" s="2">
        <v>-999</v>
      </c>
      <c r="AV2803" s="2">
        <v>-999</v>
      </c>
      <c r="AW2803" s="2">
        <v>-999</v>
      </c>
      <c r="AX2803" s="2">
        <v>-999</v>
      </c>
      <c r="AY2803" s="2">
        <v>-999</v>
      </c>
      <c r="AZ2803" s="2">
        <v>-999</v>
      </c>
      <c r="BA2803" s="2">
        <v>-999</v>
      </c>
      <c r="BB2803" s="2">
        <v>-999</v>
      </c>
      <c r="BC2803" s="2">
        <v>-999</v>
      </c>
      <c r="BD2803" s="2">
        <v>-999</v>
      </c>
      <c r="BE2803" s="2">
        <v>-999</v>
      </c>
      <c r="BF2803" s="2">
        <v>-999</v>
      </c>
      <c r="BG2803" s="2">
        <v>-999</v>
      </c>
      <c r="BH2803" s="2">
        <v>-999</v>
      </c>
      <c r="BI2803">
        <v>0</v>
      </c>
      <c r="BJ2803">
        <v>0.37423486177254622</v>
      </c>
      <c r="BK2803">
        <v>0.37423486177254622</v>
      </c>
      <c r="BL2803">
        <v>-999</v>
      </c>
      <c r="BM2803">
        <v>43.687794459102648</v>
      </c>
      <c r="BN2803">
        <f t="shared" si="278"/>
        <v>-999</v>
      </c>
      <c r="BO2803" t="s">
        <v>3748</v>
      </c>
      <c r="BP2803" t="s">
        <v>3748</v>
      </c>
      <c r="BQ2803">
        <v>0.10687216333134268</v>
      </c>
      <c r="BR2803">
        <v>0</v>
      </c>
      <c r="BS2803">
        <v>0.2413793103448276</v>
      </c>
      <c r="BT2803">
        <v>0.61111111111111116</v>
      </c>
      <c r="BU2803" t="s">
        <v>3748</v>
      </c>
      <c r="BY2803">
        <f t="shared" si="279"/>
        <v>-999</v>
      </c>
      <c r="CA2803">
        <f t="shared" si="280"/>
        <v>-999</v>
      </c>
    </row>
    <row r="2804" spans="1:82" x14ac:dyDescent="0.3">
      <c r="A2804">
        <v>0</v>
      </c>
      <c r="B2804" t="s">
        <v>1721</v>
      </c>
      <c r="C2804" t="s">
        <v>1730</v>
      </c>
      <c r="D2804">
        <v>51023</v>
      </c>
      <c r="E2804" s="2">
        <f>BO2804</f>
        <v>0.60566947882124178</v>
      </c>
      <c r="F2804" s="2" t="s">
        <v>1939</v>
      </c>
      <c r="G2804" s="3">
        <v>4408</v>
      </c>
      <c r="H2804" s="1">
        <v>6.6911614936347235</v>
      </c>
      <c r="I2804" s="1">
        <f t="shared" si="281"/>
        <v>-8.4142144702340431</v>
      </c>
      <c r="J2804" s="1">
        <v>2.5749720354700001</v>
      </c>
      <c r="K2804" s="1">
        <v>176.686308602</v>
      </c>
      <c r="L2804" s="2">
        <v>8.2138118800000104E-2</v>
      </c>
      <c r="M2804" s="2">
        <v>4.1876167477728158E-3</v>
      </c>
      <c r="N2804" s="7">
        <v>0</v>
      </c>
      <c r="O2804" s="2">
        <v>5.6511124340637674E-3</v>
      </c>
      <c r="P2804" s="3">
        <v>236981.43179727002</v>
      </c>
      <c r="Q2804" s="3">
        <v>6681.7053370980602</v>
      </c>
      <c r="R2804" s="3">
        <v>250071.9777270396</v>
      </c>
      <c r="S2804" s="3">
        <v>197.30789211222327</v>
      </c>
      <c r="T2804" s="3">
        <v>57432.620972567638</v>
      </c>
      <c r="V2804">
        <v>51023</v>
      </c>
      <c r="W2804" s="2">
        <v>0.48242410224724508</v>
      </c>
      <c r="X2804" s="2">
        <v>0.17950175882415417</v>
      </c>
      <c r="Y2804" s="2">
        <v>0.25190294180690626</v>
      </c>
      <c r="Z2804" s="2">
        <v>0.73431858979851361</v>
      </c>
      <c r="AA2804" s="2">
        <v>0.50926922539649744</v>
      </c>
      <c r="AB2804" s="2">
        <v>0.20274779240062341</v>
      </c>
      <c r="AC2804" s="2">
        <v>4.1876167477728158E-3</v>
      </c>
      <c r="AD2804" s="2">
        <v>0</v>
      </c>
      <c r="AE2804" s="2">
        <v>5.6511124340637674E-3</v>
      </c>
      <c r="AF2804">
        <v>155452.24989081774</v>
      </c>
      <c r="AG2804">
        <v>116.06494762405883</v>
      </c>
      <c r="AH2804">
        <v>21814.047765505886</v>
      </c>
      <c r="AI2804">
        <v>13173.184193789119</v>
      </c>
      <c r="AJ2804">
        <v>1.6845821749949612</v>
      </c>
      <c r="AK2804">
        <v>405524.22761785734</v>
      </c>
      <c r="AL2804">
        <v>313.37283973628212</v>
      </c>
      <c r="AM2804">
        <v>58897.455557051187</v>
      </c>
      <c r="AN2804">
        <v>33522.397374811451</v>
      </c>
      <c r="AO2804">
        <v>4.4869261835056378</v>
      </c>
      <c r="AP2804">
        <v>250071.9777270396</v>
      </c>
      <c r="AQ2804">
        <v>197.30789211222327</v>
      </c>
      <c r="AR2804">
        <v>37083.407791545302</v>
      </c>
      <c r="AS2804">
        <v>20349.213181022333</v>
      </c>
      <c r="AT2804">
        <v>2.8023440085106763</v>
      </c>
      <c r="AU2804" s="3">
        <v>44538290.291978925</v>
      </c>
      <c r="AV2804" s="3">
        <v>1255759.7010542094</v>
      </c>
      <c r="AW2804">
        <v>129117.50884636</v>
      </c>
      <c r="AX2804">
        <v>24266344.612584896</v>
      </c>
      <c r="AY2804">
        <v>3640.4757175640793</v>
      </c>
      <c r="AZ2804">
        <v>684191.00635899301</v>
      </c>
      <c r="BA2804">
        <v>366098.94064362999</v>
      </c>
      <c r="BB2804">
        <v>68804634.904563814</v>
      </c>
      <c r="BC2804">
        <v>10322.18105466214</v>
      </c>
      <c r="BD2804">
        <v>1939950.7074132026</v>
      </c>
      <c r="BE2804">
        <v>236981.43179727002</v>
      </c>
      <c r="BF2804">
        <v>44538290.291978925</v>
      </c>
      <c r="BG2804">
        <v>6681.7053370980602</v>
      </c>
      <c r="BH2804">
        <v>1255759.7010542094</v>
      </c>
      <c r="BI2804">
        <v>2.611118961866969</v>
      </c>
      <c r="BJ2804">
        <v>9.3022804555016929</v>
      </c>
      <c r="BK2804">
        <v>6.6911614936347235</v>
      </c>
      <c r="BL2804">
        <v>45.480018537248561</v>
      </c>
      <c r="BM2804">
        <v>37.065804067014518</v>
      </c>
      <c r="BN2804">
        <f t="shared" si="278"/>
        <v>-8.4142144702340431</v>
      </c>
      <c r="BO2804">
        <v>0.60566947882124178</v>
      </c>
      <c r="BP2804">
        <v>1.9151075743471184E-2</v>
      </c>
      <c r="BQ2804">
        <v>0.13559313514976859</v>
      </c>
      <c r="BR2804">
        <v>5.9523809523809521E-3</v>
      </c>
      <c r="BS2804">
        <v>0.37931034482758619</v>
      </c>
      <c r="BT2804">
        <v>0.66666666666666663</v>
      </c>
      <c r="BU2804">
        <v>0.24096462068997376</v>
      </c>
      <c r="BV2804">
        <v>0.73431858979851361</v>
      </c>
      <c r="BW2804">
        <v>0.52828757821213423</v>
      </c>
      <c r="BX2804">
        <v>0.20274779240062341</v>
      </c>
      <c r="BY2804">
        <f t="shared" si="279"/>
        <v>3.8704434074464937E-2</v>
      </c>
      <c r="BZ2804">
        <v>0</v>
      </c>
      <c r="CA2804">
        <f t="shared" si="280"/>
        <v>6.2458726894877902E-3</v>
      </c>
      <c r="CC2804">
        <v>3.8704434074464937E-2</v>
      </c>
      <c r="CD2804">
        <v>6.2458726894877902E-3</v>
      </c>
    </row>
    <row r="2805" spans="1:82" x14ac:dyDescent="0.3">
      <c r="A2805">
        <v>0</v>
      </c>
      <c r="B2805" t="s">
        <v>1721</v>
      </c>
      <c r="C2805" t="s">
        <v>1218</v>
      </c>
      <c r="D2805">
        <v>51025</v>
      </c>
      <c r="E2805" s="2">
        <f>BO2805</f>
        <v>0.60154263107301198</v>
      </c>
      <c r="F2805" s="2" t="s">
        <v>1939</v>
      </c>
      <c r="G2805" s="3">
        <v>741</v>
      </c>
      <c r="H2805" s="1">
        <v>0.37566101235863603</v>
      </c>
      <c r="I2805" s="1">
        <f t="shared" si="281"/>
        <v>-8.5308741770901904</v>
      </c>
      <c r="J2805" s="1">
        <v>2.5141400754899998</v>
      </c>
      <c r="K2805" s="1">
        <v>268.47888772200002</v>
      </c>
      <c r="L2805" s="2">
        <v>6.1784979670000073E-2</v>
      </c>
      <c r="M2805" s="2">
        <v>5.9052392834203099E-4</v>
      </c>
      <c r="N2805" s="7">
        <v>0</v>
      </c>
      <c r="O2805" s="2">
        <v>7.1484635721180932E-3</v>
      </c>
      <c r="P2805" s="3">
        <v>14491.370921031996</v>
      </c>
      <c r="Q2805" s="3">
        <v>408.58505111809586</v>
      </c>
      <c r="R2805" s="3">
        <v>13181.235969964706</v>
      </c>
      <c r="S2805" s="3">
        <v>9.3075829299343233</v>
      </c>
      <c r="T2805" s="3">
        <v>6134.7691829134801</v>
      </c>
      <c r="V2805">
        <v>51025</v>
      </c>
      <c r="W2805" s="2">
        <v>0.48048040792386615</v>
      </c>
      <c r="X2805" s="2">
        <v>1.0077743976764739E-2</v>
      </c>
      <c r="Y2805" s="2">
        <v>0.21883158446203752</v>
      </c>
      <c r="Z2805" s="2">
        <v>0.71697081341420044</v>
      </c>
      <c r="AA2805" s="2">
        <v>0.77384623781736794</v>
      </c>
      <c r="AB2805" s="2">
        <v>0.15250858449913629</v>
      </c>
      <c r="AC2805" s="2">
        <v>5.9052392834203099E-4</v>
      </c>
      <c r="AD2805" s="2">
        <v>0</v>
      </c>
      <c r="AE2805" s="2">
        <v>7.1484635721180932E-3</v>
      </c>
      <c r="AF2805">
        <v>22659.258243555378</v>
      </c>
      <c r="AG2805">
        <v>15.99336090327569</v>
      </c>
      <c r="AH2805">
        <v>3005.9026934219009</v>
      </c>
      <c r="AI2805">
        <v>7540.8834146449535</v>
      </c>
      <c r="AJ2805">
        <v>0.23748806569241535</v>
      </c>
      <c r="AK2805">
        <v>35840.494213520084</v>
      </c>
      <c r="AL2805">
        <v>25.300943833210013</v>
      </c>
      <c r="AM2805">
        <v>4755.2341045955845</v>
      </c>
      <c r="AN2805">
        <v>11926.321186384745</v>
      </c>
      <c r="AO2805">
        <v>0.37567338065589051</v>
      </c>
      <c r="AP2805">
        <v>13181.235969964706</v>
      </c>
      <c r="AQ2805">
        <v>9.3075829299343233</v>
      </c>
      <c r="AR2805">
        <v>1749.3314111736836</v>
      </c>
      <c r="AS2805">
        <v>4385.4377717397911</v>
      </c>
      <c r="AT2805">
        <v>0.13818531496347516</v>
      </c>
      <c r="AU2805" s="3">
        <v>2723508.2508987533</v>
      </c>
      <c r="AV2805" s="3">
        <v>76789.474507134932</v>
      </c>
      <c r="AW2805">
        <v>30335.335075400999</v>
      </c>
      <c r="AX2805">
        <v>5701222.8740708632</v>
      </c>
      <c r="AY2805">
        <v>855.30654760057803</v>
      </c>
      <c r="AZ2805">
        <v>160746.31255605264</v>
      </c>
      <c r="BA2805">
        <v>44826.705996432996</v>
      </c>
      <c r="BB2805">
        <v>8424731.1249696165</v>
      </c>
      <c r="BC2805">
        <v>1263.8915987186738</v>
      </c>
      <c r="BD2805">
        <v>237535.78706318754</v>
      </c>
      <c r="BE2805">
        <v>14491.370921031996</v>
      </c>
      <c r="BF2805">
        <v>2723508.2508987533</v>
      </c>
      <c r="BG2805">
        <v>408.58505111809586</v>
      </c>
      <c r="BH2805">
        <v>76789.474507134932</v>
      </c>
      <c r="BI2805">
        <v>0.50538246668875919</v>
      </c>
      <c r="BJ2805">
        <v>0.88104347904739522</v>
      </c>
      <c r="BK2805">
        <v>0.37566101235863603</v>
      </c>
      <c r="BL2805">
        <v>52.929423350948994</v>
      </c>
      <c r="BM2805">
        <v>44.398549173858804</v>
      </c>
      <c r="BN2805">
        <f t="shared" si="278"/>
        <v>-8.5308741770901904</v>
      </c>
      <c r="BO2805">
        <v>0.60154263107301198</v>
      </c>
      <c r="BP2805">
        <v>3.6814372989554052E-3</v>
      </c>
      <c r="BQ2805">
        <v>0.44285225491774866</v>
      </c>
      <c r="BR2805">
        <v>7.1428571428571425E-2</v>
      </c>
      <c r="BS2805">
        <v>6.8965517241379309E-2</v>
      </c>
      <c r="BT2805">
        <v>0.3888888888888889</v>
      </c>
      <c r="BU2805">
        <v>0.24430549845246005</v>
      </c>
      <c r="BV2805">
        <v>0.71697081341420044</v>
      </c>
      <c r="BW2805">
        <v>0.80274505997652279</v>
      </c>
      <c r="BX2805">
        <v>0.15250858449913629</v>
      </c>
      <c r="BY2805">
        <f t="shared" si="279"/>
        <v>1.9362919931117557E-2</v>
      </c>
      <c r="BZ2805">
        <v>0</v>
      </c>
      <c r="CA2805">
        <f t="shared" si="280"/>
        <v>1.0360736519643097E-2</v>
      </c>
      <c r="CC2805">
        <v>1.9362919931117557E-2</v>
      </c>
      <c r="CD2805">
        <v>1.0360736519643097E-2</v>
      </c>
    </row>
    <row r="2806" spans="1:82" x14ac:dyDescent="0.3">
      <c r="A2806">
        <v>1</v>
      </c>
      <c r="B2806" t="s">
        <v>1721</v>
      </c>
      <c r="C2806" t="s">
        <v>570</v>
      </c>
      <c r="D2806">
        <v>51027</v>
      </c>
      <c r="E2806" s="2">
        <v>0</v>
      </c>
      <c r="F2806" s="2" t="s">
        <v>1954</v>
      </c>
      <c r="G2806" s="3">
        <v>-999</v>
      </c>
      <c r="H2806" s="1">
        <v>0.37467469761847616</v>
      </c>
      <c r="I2806" s="1">
        <f t="shared" si="281"/>
        <v>-999</v>
      </c>
      <c r="J2806" s="1">
        <v>-999</v>
      </c>
      <c r="K2806" s="1">
        <v>-999</v>
      </c>
      <c r="L2806" s="2">
        <v>-999</v>
      </c>
      <c r="M2806" s="2">
        <v>-999</v>
      </c>
      <c r="N2806" s="7">
        <v>-999</v>
      </c>
      <c r="O2806" s="2">
        <v>-999</v>
      </c>
      <c r="P2806" s="3">
        <v>-999</v>
      </c>
      <c r="Q2806" s="3">
        <v>-999</v>
      </c>
      <c r="R2806" s="3">
        <v>-999</v>
      </c>
      <c r="S2806" s="3">
        <v>-999</v>
      </c>
      <c r="T2806" s="3">
        <v>-999</v>
      </c>
      <c r="V2806">
        <v>51027</v>
      </c>
      <c r="W2806" s="2">
        <v>-999</v>
      </c>
      <c r="X2806" s="2">
        <v>1.0051284410547229E-2</v>
      </c>
      <c r="Y2806" s="2">
        <v>-999</v>
      </c>
      <c r="Z2806" s="2">
        <v>-999</v>
      </c>
      <c r="AA2806" s="2">
        <v>-999</v>
      </c>
      <c r="AB2806" s="2">
        <v>-999</v>
      </c>
      <c r="AC2806" s="2">
        <v>-999</v>
      </c>
      <c r="AD2806" s="2">
        <v>-999</v>
      </c>
      <c r="AE2806" s="2">
        <v>-999</v>
      </c>
      <c r="AF2806" s="2">
        <v>-999</v>
      </c>
      <c r="AG2806" s="2">
        <v>-999</v>
      </c>
      <c r="AH2806" s="2">
        <v>-999</v>
      </c>
      <c r="AI2806" s="2">
        <v>-999</v>
      </c>
      <c r="AJ2806" s="2">
        <v>-999</v>
      </c>
      <c r="AK2806" s="2">
        <v>-999</v>
      </c>
      <c r="AL2806" s="2">
        <v>-999</v>
      </c>
      <c r="AM2806" s="2">
        <v>-999</v>
      </c>
      <c r="AN2806" s="2">
        <v>-999</v>
      </c>
      <c r="AO2806" s="2">
        <v>-999</v>
      </c>
      <c r="AP2806" s="2">
        <v>-999</v>
      </c>
      <c r="AQ2806" s="2">
        <v>-999</v>
      </c>
      <c r="AR2806" s="2">
        <v>-999</v>
      </c>
      <c r="AS2806" s="2">
        <v>-999</v>
      </c>
      <c r="AT2806" s="2">
        <v>-999</v>
      </c>
      <c r="AU2806" s="2">
        <v>-999</v>
      </c>
      <c r="AV2806" s="2">
        <v>-999</v>
      </c>
      <c r="AW2806" s="2">
        <v>-999</v>
      </c>
      <c r="AX2806" s="2">
        <v>-999</v>
      </c>
      <c r="AY2806" s="2">
        <v>-999</v>
      </c>
      <c r="AZ2806" s="2">
        <v>-999</v>
      </c>
      <c r="BA2806" s="2">
        <v>-999</v>
      </c>
      <c r="BB2806" s="2">
        <v>-999</v>
      </c>
      <c r="BC2806" s="2">
        <v>-999</v>
      </c>
      <c r="BD2806" s="2">
        <v>-999</v>
      </c>
      <c r="BE2806" s="2">
        <v>-999</v>
      </c>
      <c r="BF2806" s="2">
        <v>-999</v>
      </c>
      <c r="BG2806" s="2">
        <v>-999</v>
      </c>
      <c r="BH2806" s="2">
        <v>-999</v>
      </c>
      <c r="BI2806">
        <v>0</v>
      </c>
      <c r="BJ2806">
        <v>0.37467469761847616</v>
      </c>
      <c r="BK2806">
        <v>0.37467469761847616</v>
      </c>
      <c r="BL2806">
        <v>-999</v>
      </c>
      <c r="BM2806">
        <v>43.687794459102648</v>
      </c>
      <c r="BN2806">
        <f t="shared" si="278"/>
        <v>-999</v>
      </c>
      <c r="BO2806" t="s">
        <v>3748</v>
      </c>
      <c r="BP2806" t="s">
        <v>3748</v>
      </c>
      <c r="BQ2806">
        <v>5.8516156955180025E-2</v>
      </c>
      <c r="BR2806">
        <v>0</v>
      </c>
      <c r="BS2806">
        <v>0.10344827586206896</v>
      </c>
      <c r="BT2806">
        <v>0.5</v>
      </c>
      <c r="BU2806" t="s">
        <v>3748</v>
      </c>
      <c r="BY2806">
        <f t="shared" si="279"/>
        <v>-999</v>
      </c>
      <c r="CA2806">
        <f t="shared" si="280"/>
        <v>-999</v>
      </c>
    </row>
    <row r="2807" spans="1:82" x14ac:dyDescent="0.3">
      <c r="A2807">
        <v>1</v>
      </c>
      <c r="B2807" t="s">
        <v>1721</v>
      </c>
      <c r="C2807" t="s">
        <v>1731</v>
      </c>
      <c r="D2807">
        <v>51029</v>
      </c>
      <c r="E2807" s="2">
        <v>0</v>
      </c>
      <c r="F2807" s="2" t="s">
        <v>1954</v>
      </c>
      <c r="G2807" s="3">
        <v>-999</v>
      </c>
      <c r="H2807" s="1">
        <v>0.37516289749003862</v>
      </c>
      <c r="I2807" s="1">
        <f t="shared" si="281"/>
        <v>-999</v>
      </c>
      <c r="J2807" s="1">
        <v>-999</v>
      </c>
      <c r="K2807" s="1">
        <v>-999</v>
      </c>
      <c r="L2807" s="2">
        <v>-999</v>
      </c>
      <c r="M2807" s="2">
        <v>-999</v>
      </c>
      <c r="N2807" s="7">
        <v>-999</v>
      </c>
      <c r="O2807" s="2">
        <v>-999</v>
      </c>
      <c r="P2807" s="3">
        <v>-999</v>
      </c>
      <c r="Q2807" s="3">
        <v>-999</v>
      </c>
      <c r="R2807" s="3">
        <v>-999</v>
      </c>
      <c r="S2807" s="3">
        <v>-999</v>
      </c>
      <c r="T2807" s="3">
        <v>-999</v>
      </c>
      <c r="V2807">
        <v>51029</v>
      </c>
      <c r="W2807" s="2">
        <v>-999</v>
      </c>
      <c r="X2807" s="2">
        <v>1.0064381200347706E-2</v>
      </c>
      <c r="Y2807" s="2">
        <v>-999</v>
      </c>
      <c r="Z2807" s="2">
        <v>-999</v>
      </c>
      <c r="AA2807" s="2">
        <v>-999</v>
      </c>
      <c r="AB2807" s="2">
        <v>-999</v>
      </c>
      <c r="AC2807" s="2">
        <v>-999</v>
      </c>
      <c r="AD2807" s="2">
        <v>-999</v>
      </c>
      <c r="AE2807" s="2">
        <v>-999</v>
      </c>
      <c r="AF2807" s="2">
        <v>-999</v>
      </c>
      <c r="AG2807" s="2">
        <v>-999</v>
      </c>
      <c r="AH2807" s="2">
        <v>-999</v>
      </c>
      <c r="AI2807" s="2">
        <v>-999</v>
      </c>
      <c r="AJ2807" s="2">
        <v>-999</v>
      </c>
      <c r="AK2807" s="2">
        <v>-999</v>
      </c>
      <c r="AL2807" s="2">
        <v>-999</v>
      </c>
      <c r="AM2807" s="2">
        <v>-999</v>
      </c>
      <c r="AN2807" s="2">
        <v>-999</v>
      </c>
      <c r="AO2807" s="2">
        <v>-999</v>
      </c>
      <c r="AP2807" s="2">
        <v>-999</v>
      </c>
      <c r="AQ2807" s="2">
        <v>-999</v>
      </c>
      <c r="AR2807" s="2">
        <v>-999</v>
      </c>
      <c r="AS2807" s="2">
        <v>-999</v>
      </c>
      <c r="AT2807" s="2">
        <v>-999</v>
      </c>
      <c r="AU2807" s="2">
        <v>-999</v>
      </c>
      <c r="AV2807" s="2">
        <v>-999</v>
      </c>
      <c r="AW2807" s="2">
        <v>-999</v>
      </c>
      <c r="AX2807" s="2">
        <v>-999</v>
      </c>
      <c r="AY2807" s="2">
        <v>-999</v>
      </c>
      <c r="AZ2807" s="2">
        <v>-999</v>
      </c>
      <c r="BA2807" s="2">
        <v>-999</v>
      </c>
      <c r="BB2807" s="2">
        <v>-999</v>
      </c>
      <c r="BC2807" s="2">
        <v>-999</v>
      </c>
      <c r="BD2807" s="2">
        <v>-999</v>
      </c>
      <c r="BE2807" s="2">
        <v>-999</v>
      </c>
      <c r="BF2807" s="2">
        <v>-999</v>
      </c>
      <c r="BG2807" s="2">
        <v>-999</v>
      </c>
      <c r="BH2807" s="2">
        <v>-999</v>
      </c>
      <c r="BI2807">
        <v>0</v>
      </c>
      <c r="BJ2807">
        <v>0.37516289749003862</v>
      </c>
      <c r="BK2807">
        <v>0.37516289749003862</v>
      </c>
      <c r="BL2807">
        <v>-999</v>
      </c>
      <c r="BM2807">
        <v>58.491601389637651</v>
      </c>
      <c r="BN2807">
        <f t="shared" si="278"/>
        <v>-999</v>
      </c>
      <c r="BO2807" t="s">
        <v>3748</v>
      </c>
      <c r="BP2807" t="s">
        <v>3748</v>
      </c>
      <c r="BQ2807">
        <v>0.2962387025545733</v>
      </c>
      <c r="BR2807">
        <v>4.1666666666666664E-2</v>
      </c>
      <c r="BS2807">
        <v>0.20689655172413793</v>
      </c>
      <c r="BT2807">
        <v>0.61111111111111116</v>
      </c>
      <c r="BU2807" t="s">
        <v>3748</v>
      </c>
      <c r="BY2807">
        <f t="shared" si="279"/>
        <v>-999</v>
      </c>
      <c r="CA2807">
        <f t="shared" si="280"/>
        <v>-999</v>
      </c>
    </row>
    <row r="2808" spans="1:82" x14ac:dyDescent="0.3">
      <c r="A2808">
        <v>0</v>
      </c>
      <c r="B2808" t="s">
        <v>1721</v>
      </c>
      <c r="C2808" t="s">
        <v>690</v>
      </c>
      <c r="D2808">
        <v>51031</v>
      </c>
      <c r="E2808" s="2">
        <f>BO2808</f>
        <v>0.54417217440807986</v>
      </c>
      <c r="F2808" s="2" t="s">
        <v>1938</v>
      </c>
      <c r="G2808" s="3">
        <v>4141</v>
      </c>
      <c r="H2808" s="1">
        <v>10.585145816392933</v>
      </c>
      <c r="I2808" s="1">
        <f t="shared" si="281"/>
        <v>0.5546809512293791</v>
      </c>
      <c r="J2808" s="1">
        <v>2.5537629077199999</v>
      </c>
      <c r="K2808" s="1">
        <v>191.40095412299999</v>
      </c>
      <c r="L2808" s="2">
        <v>7.1084574829999969E-2</v>
      </c>
      <c r="M2808" s="2">
        <v>4.4174788478131234E-3</v>
      </c>
      <c r="N2808" s="7">
        <v>0</v>
      </c>
      <c r="O2808" s="2">
        <v>6.3637195307978288E-3</v>
      </c>
      <c r="P2808" s="3">
        <v>658933.82514600013</v>
      </c>
      <c r="Q2808" s="3">
        <v>18578.677759187998</v>
      </c>
      <c r="R2808" s="3">
        <v>229883.56587118068</v>
      </c>
      <c r="S2808" s="3">
        <v>159.3857344902701</v>
      </c>
      <c r="T2808" s="3">
        <v>58234.92419934467</v>
      </c>
      <c r="V2808">
        <v>51031</v>
      </c>
      <c r="W2808" s="2">
        <v>0.43328045189776704</v>
      </c>
      <c r="X2808" s="2">
        <v>0.28396449454406103</v>
      </c>
      <c r="Y2808" s="2">
        <v>-5.4866363852484348E-2</v>
      </c>
      <c r="Z2808" s="2">
        <v>0.72827026905339376</v>
      </c>
      <c r="AA2808" s="2">
        <v>0.55168177103037508</v>
      </c>
      <c r="AB2808" s="2">
        <v>0.17546348554210367</v>
      </c>
      <c r="AC2808" s="2">
        <v>4.4174788478131234E-3</v>
      </c>
      <c r="AD2808" s="2">
        <v>0</v>
      </c>
      <c r="AE2808" s="2">
        <v>6.3637195307978288E-3</v>
      </c>
      <c r="AF2808">
        <v>187989.41993188421</v>
      </c>
      <c r="AG2808">
        <v>131.56292422852536</v>
      </c>
      <c r="AH2808">
        <v>24726.844512837095</v>
      </c>
      <c r="AI2808">
        <v>22990.816518441792</v>
      </c>
      <c r="AJ2808">
        <v>1.960488359214426</v>
      </c>
      <c r="AK2808">
        <v>417872.98580306489</v>
      </c>
      <c r="AL2808">
        <v>290.94865871879546</v>
      </c>
      <c r="AM2808">
        <v>54682.900122087063</v>
      </c>
      <c r="AN2808">
        <v>51269.685108536491</v>
      </c>
      <c r="AO2808">
        <v>4.3448306151116709</v>
      </c>
      <c r="AP2808">
        <v>229883.56587118068</v>
      </c>
      <c r="AQ2808">
        <v>159.3857344902701</v>
      </c>
      <c r="AR2808">
        <v>29956.055609249968</v>
      </c>
      <c r="AS2808">
        <v>28278.868590094698</v>
      </c>
      <c r="AT2808">
        <v>2.3843422558972449</v>
      </c>
      <c r="AU2808" s="3">
        <v>123840023.09793927</v>
      </c>
      <c r="AV2808" s="3">
        <v>3491676.6980617922</v>
      </c>
      <c r="AW2808">
        <v>231893.6492593</v>
      </c>
      <c r="AX2808">
        <v>43582092.441792838</v>
      </c>
      <c r="AY2808">
        <v>6538.2550107153993</v>
      </c>
      <c r="AZ2808">
        <v>1228799.6467138522</v>
      </c>
      <c r="BA2808">
        <v>890827.4744053001</v>
      </c>
      <c r="BB2808">
        <v>167422115.5397321</v>
      </c>
      <c r="BC2808">
        <v>25116.932769903397</v>
      </c>
      <c r="BD2808">
        <v>4720476.3447756441</v>
      </c>
      <c r="BE2808">
        <v>658933.82514600013</v>
      </c>
      <c r="BF2808">
        <v>123840023.09793927</v>
      </c>
      <c r="BG2808">
        <v>18578.677759187998</v>
      </c>
      <c r="BH2808">
        <v>3491676.6980617922</v>
      </c>
      <c r="BI2808">
        <v>3.9003274017452294</v>
      </c>
      <c r="BJ2808">
        <v>14.485473218138162</v>
      </c>
      <c r="BK2808">
        <v>10.585145816392933</v>
      </c>
      <c r="BL2808">
        <v>58.839914790129001</v>
      </c>
      <c r="BM2808">
        <v>59.39459574135838</v>
      </c>
      <c r="BN2808">
        <f t="shared" si="278"/>
        <v>0.5546809512293791</v>
      </c>
      <c r="BO2808">
        <v>0.54417217440807986</v>
      </c>
      <c r="BP2808">
        <v>2.5702077057747026E-2</v>
      </c>
      <c r="BQ2808">
        <v>0.27479650736564226</v>
      </c>
      <c r="BR2808">
        <v>5.3571428571428568E-2</v>
      </c>
      <c r="BS2808">
        <v>0.31034482758620691</v>
      </c>
      <c r="BT2808">
        <v>0.5</v>
      </c>
      <c r="BU2808">
        <v>-1.5884844092074045E-2</v>
      </c>
      <c r="BV2808">
        <v>0.72827026905339376</v>
      </c>
      <c r="BW2808">
        <v>0.57228399484478742</v>
      </c>
      <c r="BX2808">
        <v>0.17546348554210367</v>
      </c>
      <c r="BY2808">
        <f t="shared" si="279"/>
        <v>2.7832534176248376E-2</v>
      </c>
      <c r="BZ2808">
        <v>0</v>
      </c>
      <c r="CA2808">
        <f t="shared" si="280"/>
        <v>8.0789600132727315E-3</v>
      </c>
      <c r="CC2808">
        <v>2.7832534176248376E-2</v>
      </c>
      <c r="CD2808">
        <v>8.0789600132727315E-3</v>
      </c>
    </row>
    <row r="2809" spans="1:82" x14ac:dyDescent="0.3">
      <c r="A2809">
        <v>0</v>
      </c>
      <c r="B2809" t="s">
        <v>1721</v>
      </c>
      <c r="C2809" t="s">
        <v>814</v>
      </c>
      <c r="D2809">
        <v>51033</v>
      </c>
      <c r="E2809" s="2">
        <f>BO2809</f>
        <v>0.61769142078785266</v>
      </c>
      <c r="F2809" s="2" t="s">
        <v>1939</v>
      </c>
      <c r="G2809" s="3">
        <v>2626</v>
      </c>
      <c r="H2809" s="1">
        <v>0.9495759832551971</v>
      </c>
      <c r="I2809" s="1">
        <f t="shared" si="281"/>
        <v>-10.37370618977198</v>
      </c>
      <c r="J2809" s="1">
        <v>2.48400099255</v>
      </c>
      <c r="K2809" s="1">
        <v>226.31596119</v>
      </c>
      <c r="L2809" s="2">
        <v>6.6716868939999951E-2</v>
      </c>
      <c r="M2809" s="2">
        <v>8.5836464190162578E-3</v>
      </c>
      <c r="N2809" s="7">
        <v>0</v>
      </c>
      <c r="O2809" s="2">
        <v>7.0543337538364692E-3</v>
      </c>
      <c r="P2809" s="3">
        <v>49216.765864017994</v>
      </c>
      <c r="Q2809" s="3">
        <v>1387.6695935808041</v>
      </c>
      <c r="R2809" s="3">
        <v>5853.2445158590926</v>
      </c>
      <c r="S2809" s="3">
        <v>2.128250928309861</v>
      </c>
      <c r="T2809" s="3">
        <v>1369.1507217237695</v>
      </c>
      <c r="V2809">
        <v>51033</v>
      </c>
      <c r="W2809" s="2">
        <v>0.45717357909508644</v>
      </c>
      <c r="X2809" s="2">
        <v>2.5473986735132969E-2</v>
      </c>
      <c r="Y2809" s="2">
        <v>0.22229267058334373</v>
      </c>
      <c r="Z2809" s="2">
        <v>0.70837588943931473</v>
      </c>
      <c r="AA2809" s="2">
        <v>0.65231853651840022</v>
      </c>
      <c r="AB2809" s="2">
        <v>0.16468234348540609</v>
      </c>
      <c r="AC2809" s="2">
        <v>8.5836464190162578E-3</v>
      </c>
      <c r="AD2809" s="2">
        <v>0</v>
      </c>
      <c r="AE2809" s="2">
        <v>7.0543337538364692E-3</v>
      </c>
      <c r="AF2809">
        <v>21586.462654539984</v>
      </c>
      <c r="AG2809">
        <v>13.191309602359368</v>
      </c>
      <c r="AH2809">
        <v>2479.2658218181582</v>
      </c>
      <c r="AI2809">
        <v>2963.8234736855929</v>
      </c>
      <c r="AJ2809">
        <v>0.20841457931537827</v>
      </c>
      <c r="AK2809">
        <v>27439.707170399077</v>
      </c>
      <c r="AL2809">
        <v>15.31956053066923</v>
      </c>
      <c r="AM2809">
        <v>2879.2639983348909</v>
      </c>
      <c r="AN2809">
        <v>3932.9760188926302</v>
      </c>
      <c r="AO2809">
        <v>0.25229596267835325</v>
      </c>
      <c r="AP2809">
        <v>5853.2445158590926</v>
      </c>
      <c r="AQ2809">
        <v>2.1282509283098623</v>
      </c>
      <c r="AR2809">
        <v>399.99817651673266</v>
      </c>
      <c r="AS2809">
        <v>969.15254520703729</v>
      </c>
      <c r="AT2809">
        <v>4.3881383362974979E-2</v>
      </c>
      <c r="AU2809" s="3">
        <v>9249798.9764835425</v>
      </c>
      <c r="AV2809" s="3">
        <v>260798.62341757631</v>
      </c>
      <c r="AW2809">
        <v>70831.037810412003</v>
      </c>
      <c r="AX2809">
        <v>13311985.246088831</v>
      </c>
      <c r="AY2809">
        <v>1997.0852559237358</v>
      </c>
      <c r="AZ2809">
        <v>375332.20299830689</v>
      </c>
      <c r="BA2809">
        <v>120047.80367443</v>
      </c>
      <c r="BB2809">
        <v>22561784.222572375</v>
      </c>
      <c r="BC2809">
        <v>3384.7548495045398</v>
      </c>
      <c r="BD2809">
        <v>636130.82641588326</v>
      </c>
      <c r="BE2809">
        <v>49216.765864017994</v>
      </c>
      <c r="BF2809">
        <v>9249798.9764835425</v>
      </c>
      <c r="BG2809">
        <v>1387.6695935808041</v>
      </c>
      <c r="BH2809">
        <v>260798.62341757631</v>
      </c>
      <c r="BI2809">
        <v>1.0128483122431147</v>
      </c>
      <c r="BJ2809">
        <v>1.9624242954983118</v>
      </c>
      <c r="BK2809">
        <v>0.9495759832551971</v>
      </c>
      <c r="BL2809">
        <v>65.402736273182114</v>
      </c>
      <c r="BM2809">
        <v>55.029030083410134</v>
      </c>
      <c r="BN2809">
        <f t="shared" si="278"/>
        <v>-10.37370618977198</v>
      </c>
      <c r="BO2809">
        <v>0.61769142078785266</v>
      </c>
      <c r="BP2809">
        <v>7.5761192931018293E-3</v>
      </c>
      <c r="BQ2809">
        <v>0.35719043796296246</v>
      </c>
      <c r="BR2809">
        <v>4.7619047619047616E-2</v>
      </c>
      <c r="BS2809">
        <v>6.8965517241379309E-2</v>
      </c>
      <c r="BT2809">
        <v>0.5</v>
      </c>
      <c r="BU2809">
        <v>0.29708015953366929</v>
      </c>
      <c r="BV2809">
        <v>0.70837588943931473</v>
      </c>
      <c r="BW2809">
        <v>0.67667897979087166</v>
      </c>
      <c r="BX2809">
        <v>0.16468234348540609</v>
      </c>
      <c r="BY2809">
        <f t="shared" si="279"/>
        <v>0.16812697604166038</v>
      </c>
      <c r="BZ2809">
        <v>0</v>
      </c>
      <c r="CA2809">
        <f t="shared" si="280"/>
        <v>9.5068993063230547E-3</v>
      </c>
      <c r="CC2809">
        <v>0.16812697604166038</v>
      </c>
      <c r="CD2809">
        <v>9.5068993063230547E-3</v>
      </c>
    </row>
    <row r="2810" spans="1:82" x14ac:dyDescent="0.3">
      <c r="A2810">
        <v>0</v>
      </c>
      <c r="B2810" t="s">
        <v>1721</v>
      </c>
      <c r="C2810" t="s">
        <v>95</v>
      </c>
      <c r="D2810">
        <v>51035</v>
      </c>
      <c r="E2810" s="2">
        <f>BO2810</f>
        <v>0.6106813415385709</v>
      </c>
      <c r="F2810" s="2" t="s">
        <v>1939</v>
      </c>
      <c r="G2810" s="3">
        <v>172</v>
      </c>
      <c r="H2810" s="1">
        <v>0.373852580965778</v>
      </c>
      <c r="I2810" s="1">
        <f t="shared" si="281"/>
        <v>-8.388322291485153</v>
      </c>
      <c r="J2810" s="1">
        <v>2.60616118586</v>
      </c>
      <c r="K2810" s="1">
        <v>152.63521971899999</v>
      </c>
      <c r="L2810" s="2">
        <v>7.5281909780000156E-2</v>
      </c>
      <c r="M2810" s="2">
        <v>9.8992866696329443E-4</v>
      </c>
      <c r="N2810" s="7">
        <v>0</v>
      </c>
      <c r="O2810" s="2">
        <v>1.0529786831847432E-2</v>
      </c>
      <c r="P2810" s="3">
        <v>8887.802452199001</v>
      </c>
      <c r="Q2810" s="3">
        <v>250.59211023222198</v>
      </c>
      <c r="R2810" s="3">
        <v>8174.5647911806054</v>
      </c>
      <c r="S2810" s="3">
        <v>6.2258276427418755</v>
      </c>
      <c r="T2810" s="3">
        <v>1923.7375781596015</v>
      </c>
      <c r="V2810">
        <v>51035</v>
      </c>
      <c r="W2810" s="2">
        <v>0.42526139804727786</v>
      </c>
      <c r="X2810" s="2">
        <v>1.0029229736592888E-2</v>
      </c>
      <c r="Y2810" s="2">
        <v>0.27338681405779663</v>
      </c>
      <c r="Z2810" s="2">
        <v>0.74321296714161289</v>
      </c>
      <c r="AA2810" s="2">
        <v>0.43994591731279981</v>
      </c>
      <c r="AB2810" s="2">
        <v>0.18582408799454891</v>
      </c>
      <c r="AC2810" s="2">
        <v>9.8992866696329443E-4</v>
      </c>
      <c r="AD2810" s="2">
        <v>0</v>
      </c>
      <c r="AE2810" s="2">
        <v>1.0529786831847432E-2</v>
      </c>
      <c r="AF2810">
        <v>7716.7359567869453</v>
      </c>
      <c r="AG2810">
        <v>5.951337114388731</v>
      </c>
      <c r="AH2810">
        <v>1118.5353953926492</v>
      </c>
      <c r="AI2810">
        <v>704.94979564901791</v>
      </c>
      <c r="AJ2810">
        <v>8.5278595087692532E-2</v>
      </c>
      <c r="AK2810">
        <v>15891.300747967551</v>
      </c>
      <c r="AL2810">
        <v>12.177164757130607</v>
      </c>
      <c r="AM2810">
        <v>2288.6604362316484</v>
      </c>
      <c r="AN2810">
        <v>1458.5623329696207</v>
      </c>
      <c r="AO2810">
        <v>0.17493138922313245</v>
      </c>
      <c r="AP2810">
        <v>8174.5647911806054</v>
      </c>
      <c r="AQ2810">
        <v>6.2258276427418755</v>
      </c>
      <c r="AR2810">
        <v>1170.1250408389992</v>
      </c>
      <c r="AS2810">
        <v>753.61253732060277</v>
      </c>
      <c r="AT2810">
        <v>8.9652794135439917E-2</v>
      </c>
      <c r="AU2810" s="3">
        <v>1670373.5928662801</v>
      </c>
      <c r="AV2810" s="3">
        <v>47096.281197043798</v>
      </c>
      <c r="AW2810">
        <v>8433.6619267799997</v>
      </c>
      <c r="AX2810">
        <v>1585022.4225190331</v>
      </c>
      <c r="AY2810">
        <v>237.78759154283998</v>
      </c>
      <c r="AZ2810">
        <v>44689.799954561342</v>
      </c>
      <c r="BA2810">
        <v>17321.464378978999</v>
      </c>
      <c r="BB2810">
        <v>3255396.015385313</v>
      </c>
      <c r="BC2810">
        <v>488.37970177506196</v>
      </c>
      <c r="BD2810">
        <v>91786.081151605147</v>
      </c>
      <c r="BE2810">
        <v>8887.802452199001</v>
      </c>
      <c r="BF2810">
        <v>1670373.5928662801</v>
      </c>
      <c r="BG2810">
        <v>250.59211023222198</v>
      </c>
      <c r="BH2810">
        <v>47096.281197043798</v>
      </c>
      <c r="BI2810">
        <v>0.2167240547695661</v>
      </c>
      <c r="BJ2810">
        <v>0.59057663573534414</v>
      </c>
      <c r="BK2810">
        <v>0.373852580965778</v>
      </c>
      <c r="BL2810">
        <v>40.905041290324668</v>
      </c>
      <c r="BM2810">
        <v>32.516718998839515</v>
      </c>
      <c r="BN2810">
        <f t="shared" si="278"/>
        <v>-8.388322291485153</v>
      </c>
      <c r="BO2810">
        <v>0.6106813415385709</v>
      </c>
      <c r="BP2810">
        <v>1.6027013204161133E-3</v>
      </c>
      <c r="BQ2810">
        <v>0.15950001222389451</v>
      </c>
      <c r="BR2810">
        <v>2.3809523809523808E-2</v>
      </c>
      <c r="BS2810">
        <v>0.55172413793103448</v>
      </c>
      <c r="BT2810">
        <v>0.44444444444444442</v>
      </c>
      <c r="BU2810">
        <v>0.24022312556251599</v>
      </c>
      <c r="BV2810">
        <v>0.74321296714161289</v>
      </c>
      <c r="BW2810">
        <v>0.45637543289709526</v>
      </c>
      <c r="BX2810">
        <v>0.18582408799454891</v>
      </c>
      <c r="BY2810">
        <f t="shared" si="279"/>
        <v>0.14589847351406704</v>
      </c>
      <c r="BZ2810">
        <v>0</v>
      </c>
      <c r="CA2810">
        <f t="shared" si="280"/>
        <v>1.2557172959911466E-2</v>
      </c>
      <c r="CC2810">
        <v>0.14589847351406704</v>
      </c>
      <c r="CD2810">
        <v>1.2557172959911466E-2</v>
      </c>
    </row>
    <row r="2811" spans="1:82" x14ac:dyDescent="0.3">
      <c r="A2811">
        <v>1</v>
      </c>
      <c r="B2811" t="s">
        <v>1721</v>
      </c>
      <c r="C2811" t="s">
        <v>1732</v>
      </c>
      <c r="D2811">
        <v>51036</v>
      </c>
      <c r="E2811" s="2">
        <v>0</v>
      </c>
      <c r="F2811" s="2" t="s">
        <v>1954</v>
      </c>
      <c r="G2811" s="3">
        <v>-999</v>
      </c>
      <c r="H2811" s="1">
        <v>0.37442516312231811</v>
      </c>
      <c r="I2811" s="1">
        <f t="shared" si="281"/>
        <v>-999</v>
      </c>
      <c r="J2811" s="1">
        <v>-999</v>
      </c>
      <c r="K2811" s="1">
        <v>-999</v>
      </c>
      <c r="L2811" s="2">
        <v>-999</v>
      </c>
      <c r="M2811" s="2">
        <v>-999</v>
      </c>
      <c r="N2811" s="7">
        <v>-999</v>
      </c>
      <c r="O2811" s="2">
        <v>-999</v>
      </c>
      <c r="P2811" s="3">
        <v>-999</v>
      </c>
      <c r="Q2811" s="3">
        <v>-999</v>
      </c>
      <c r="R2811" s="3">
        <v>-999</v>
      </c>
      <c r="S2811" s="3">
        <v>-999</v>
      </c>
      <c r="T2811" s="3">
        <v>-999</v>
      </c>
      <c r="V2811">
        <v>51036</v>
      </c>
      <c r="W2811" s="2">
        <v>-999</v>
      </c>
      <c r="X2811" s="2">
        <v>1.0044590224344984E-2</v>
      </c>
      <c r="Y2811" s="2">
        <v>-999</v>
      </c>
      <c r="Z2811" s="2">
        <v>-999</v>
      </c>
      <c r="AA2811" s="2">
        <v>-999</v>
      </c>
      <c r="AB2811" s="2">
        <v>-999</v>
      </c>
      <c r="AC2811" s="2">
        <v>-999</v>
      </c>
      <c r="AD2811" s="2">
        <v>-999</v>
      </c>
      <c r="AE2811" s="2">
        <v>-999</v>
      </c>
      <c r="AF2811" s="2">
        <v>-999</v>
      </c>
      <c r="AG2811" s="2">
        <v>-999</v>
      </c>
      <c r="AH2811" s="2">
        <v>-999</v>
      </c>
      <c r="AI2811" s="2">
        <v>-999</v>
      </c>
      <c r="AJ2811" s="2">
        <v>-999</v>
      </c>
      <c r="AK2811" s="2">
        <v>-999</v>
      </c>
      <c r="AL2811" s="2">
        <v>-999</v>
      </c>
      <c r="AM2811" s="2">
        <v>-999</v>
      </c>
      <c r="AN2811" s="2">
        <v>-999</v>
      </c>
      <c r="AO2811" s="2">
        <v>-999</v>
      </c>
      <c r="AP2811" s="2">
        <v>-999</v>
      </c>
      <c r="AQ2811" s="2">
        <v>-999</v>
      </c>
      <c r="AR2811" s="2">
        <v>-999</v>
      </c>
      <c r="AS2811" s="2">
        <v>-999</v>
      </c>
      <c r="AT2811" s="2">
        <v>-999</v>
      </c>
      <c r="AU2811" s="2">
        <v>-999</v>
      </c>
      <c r="AV2811" s="2">
        <v>-999</v>
      </c>
      <c r="AW2811" s="2">
        <v>-999</v>
      </c>
      <c r="AX2811" s="2">
        <v>-999</v>
      </c>
      <c r="AY2811" s="2">
        <v>-999</v>
      </c>
      <c r="AZ2811" s="2">
        <v>-999</v>
      </c>
      <c r="BA2811" s="2">
        <v>-999</v>
      </c>
      <c r="BB2811" s="2">
        <v>-999</v>
      </c>
      <c r="BC2811" s="2">
        <v>-999</v>
      </c>
      <c r="BD2811" s="2">
        <v>-999</v>
      </c>
      <c r="BE2811" s="2">
        <v>-999</v>
      </c>
      <c r="BF2811" s="2">
        <v>-999</v>
      </c>
      <c r="BG2811" s="2">
        <v>-999</v>
      </c>
      <c r="BH2811" s="2">
        <v>-999</v>
      </c>
      <c r="BI2811">
        <v>0</v>
      </c>
      <c r="BJ2811">
        <v>0.37442516312231811</v>
      </c>
      <c r="BK2811">
        <v>0.37442516312231811</v>
      </c>
      <c r="BL2811">
        <v>-999</v>
      </c>
      <c r="BM2811">
        <v>60.388911491133697</v>
      </c>
      <c r="BN2811">
        <f t="shared" si="278"/>
        <v>-999</v>
      </c>
      <c r="BO2811" t="s">
        <v>3748</v>
      </c>
      <c r="BP2811" t="s">
        <v>3748</v>
      </c>
      <c r="BQ2811">
        <v>0.45263255539559849</v>
      </c>
      <c r="BR2811">
        <v>3.5714285714285712E-2</v>
      </c>
      <c r="BS2811">
        <v>6.8965517241379309E-2</v>
      </c>
      <c r="BT2811">
        <v>0.3888888888888889</v>
      </c>
      <c r="BU2811" t="s">
        <v>3748</v>
      </c>
      <c r="BY2811">
        <f t="shared" si="279"/>
        <v>-999</v>
      </c>
      <c r="CA2811">
        <f t="shared" si="280"/>
        <v>-999</v>
      </c>
    </row>
    <row r="2812" spans="1:82" x14ac:dyDescent="0.3">
      <c r="A2812">
        <v>1</v>
      </c>
      <c r="B2812" t="s">
        <v>1721</v>
      </c>
      <c r="C2812" t="s">
        <v>280</v>
      </c>
      <c r="D2812">
        <v>51037</v>
      </c>
      <c r="E2812" s="2">
        <v>0</v>
      </c>
      <c r="F2812" s="2" t="s">
        <v>1954</v>
      </c>
      <c r="G2812" s="3">
        <v>-999</v>
      </c>
      <c r="H2812" s="1">
        <v>0.37557903612668436</v>
      </c>
      <c r="I2812" s="1">
        <f t="shared" si="281"/>
        <v>-999</v>
      </c>
      <c r="J2812" s="1">
        <v>-999</v>
      </c>
      <c r="K2812" s="1">
        <v>-999</v>
      </c>
      <c r="L2812" s="2">
        <v>-999</v>
      </c>
      <c r="M2812" s="2">
        <v>-999</v>
      </c>
      <c r="N2812" s="7">
        <v>-999</v>
      </c>
      <c r="O2812" s="2">
        <v>-999</v>
      </c>
      <c r="P2812" s="3">
        <v>-999</v>
      </c>
      <c r="Q2812" s="3">
        <v>-999</v>
      </c>
      <c r="R2812" s="3">
        <v>-999</v>
      </c>
      <c r="S2812" s="3">
        <v>-999</v>
      </c>
      <c r="T2812" s="3">
        <v>-999</v>
      </c>
      <c r="V2812">
        <v>51037</v>
      </c>
      <c r="W2812" s="2">
        <v>-999</v>
      </c>
      <c r="X2812" s="2">
        <v>1.0075544825267483E-2</v>
      </c>
      <c r="Y2812" s="2">
        <v>-999</v>
      </c>
      <c r="Z2812" s="2">
        <v>-999</v>
      </c>
      <c r="AA2812" s="2">
        <v>-999</v>
      </c>
      <c r="AB2812" s="2">
        <v>-999</v>
      </c>
      <c r="AC2812" s="2">
        <v>-999</v>
      </c>
      <c r="AD2812" s="2">
        <v>-999</v>
      </c>
      <c r="AE2812" s="2">
        <v>-999</v>
      </c>
      <c r="AF2812" s="2">
        <v>-999</v>
      </c>
      <c r="AG2812" s="2">
        <v>-999</v>
      </c>
      <c r="AH2812" s="2">
        <v>-999</v>
      </c>
      <c r="AI2812" s="2">
        <v>-999</v>
      </c>
      <c r="AJ2812" s="2">
        <v>-999</v>
      </c>
      <c r="AK2812" s="2">
        <v>-999</v>
      </c>
      <c r="AL2812" s="2">
        <v>-999</v>
      </c>
      <c r="AM2812" s="2">
        <v>-999</v>
      </c>
      <c r="AN2812" s="2">
        <v>-999</v>
      </c>
      <c r="AO2812" s="2">
        <v>-999</v>
      </c>
      <c r="AP2812" s="2">
        <v>-999</v>
      </c>
      <c r="AQ2812" s="2">
        <v>-999</v>
      </c>
      <c r="AR2812" s="2">
        <v>-999</v>
      </c>
      <c r="AS2812" s="2">
        <v>-999</v>
      </c>
      <c r="AT2812" s="2">
        <v>-999</v>
      </c>
      <c r="AU2812" s="2">
        <v>-999</v>
      </c>
      <c r="AV2812" s="2">
        <v>-999</v>
      </c>
      <c r="AW2812" s="2">
        <v>-999</v>
      </c>
      <c r="AX2812" s="2">
        <v>-999</v>
      </c>
      <c r="AY2812" s="2">
        <v>-999</v>
      </c>
      <c r="AZ2812" s="2">
        <v>-999</v>
      </c>
      <c r="BA2812" s="2">
        <v>-999</v>
      </c>
      <c r="BB2812" s="2">
        <v>-999</v>
      </c>
      <c r="BC2812" s="2">
        <v>-999</v>
      </c>
      <c r="BD2812" s="2">
        <v>-999</v>
      </c>
      <c r="BE2812" s="2">
        <v>-999</v>
      </c>
      <c r="BF2812" s="2">
        <v>-999</v>
      </c>
      <c r="BG2812" s="2">
        <v>-999</v>
      </c>
      <c r="BH2812" s="2">
        <v>-999</v>
      </c>
      <c r="BI2812">
        <v>0</v>
      </c>
      <c r="BJ2812">
        <v>0.37557903612668436</v>
      </c>
      <c r="BK2812">
        <v>0.37557903612668436</v>
      </c>
      <c r="BL2812">
        <v>-999</v>
      </c>
      <c r="BM2812">
        <v>45.841061897621962</v>
      </c>
      <c r="BN2812">
        <f t="shared" si="278"/>
        <v>-999</v>
      </c>
      <c r="BO2812" t="s">
        <v>3748</v>
      </c>
      <c r="BP2812" t="s">
        <v>3748</v>
      </c>
      <c r="BQ2812">
        <v>0.34279430329649946</v>
      </c>
      <c r="BR2812">
        <v>4.7619047619047616E-2</v>
      </c>
      <c r="BS2812">
        <v>0.13793103448275862</v>
      </c>
      <c r="BT2812">
        <v>0.3888888888888889</v>
      </c>
      <c r="BU2812" t="s">
        <v>3748</v>
      </c>
      <c r="BY2812">
        <f t="shared" si="279"/>
        <v>-999</v>
      </c>
      <c r="CA2812">
        <f t="shared" si="280"/>
        <v>-999</v>
      </c>
    </row>
    <row r="2813" spans="1:82" x14ac:dyDescent="0.3">
      <c r="A2813">
        <v>0</v>
      </c>
      <c r="B2813" t="s">
        <v>1721</v>
      </c>
      <c r="C2813" t="s">
        <v>1447</v>
      </c>
      <c r="D2813">
        <v>51041</v>
      </c>
      <c r="E2813" s="2">
        <f>BO2813</f>
        <v>0.63619870214697061</v>
      </c>
      <c r="F2813" s="2" t="s">
        <v>1939</v>
      </c>
      <c r="G2813" s="3">
        <v>251034</v>
      </c>
      <c r="H2813" s="1">
        <v>36.3707524995312</v>
      </c>
      <c r="I2813" s="1">
        <f t="shared" si="281"/>
        <v>-7.7396544745631104</v>
      </c>
      <c r="J2813" s="1">
        <v>2.5255786926599999</v>
      </c>
      <c r="K2813" s="1">
        <v>250.86654874800001</v>
      </c>
      <c r="L2813" s="2">
        <v>5.1673876300000199E-2</v>
      </c>
      <c r="M2813" s="2">
        <v>0.15836530869548801</v>
      </c>
      <c r="N2813" s="7">
        <v>5.9515068839499996E-3</v>
      </c>
      <c r="O2813" s="2">
        <v>6.2465460823000127E-3</v>
      </c>
      <c r="P2813" s="3">
        <v>1777834.1184037004</v>
      </c>
      <c r="Q2813" s="3">
        <v>50126.137002898598</v>
      </c>
      <c r="R2813" s="3">
        <v>1153682.7712362856</v>
      </c>
      <c r="S2813" s="3">
        <v>743.88468156280612</v>
      </c>
      <c r="T2813" s="3">
        <v>297312.91086386674</v>
      </c>
      <c r="V2813">
        <v>51041</v>
      </c>
      <c r="W2813" s="2">
        <v>0.72789375364116049</v>
      </c>
      <c r="X2813" s="2">
        <v>0.97570713987915225</v>
      </c>
      <c r="Y2813" s="2">
        <v>0.12452908844994369</v>
      </c>
      <c r="Z2813" s="2">
        <v>0.72023282523950027</v>
      </c>
      <c r="AA2813" s="2">
        <v>0.72308156738150597</v>
      </c>
      <c r="AB2813" s="2">
        <v>0.12755057575786508</v>
      </c>
      <c r="AC2813" s="2">
        <v>0.15836530869548801</v>
      </c>
      <c r="AD2813" s="2">
        <v>1.2314201782580953E-2</v>
      </c>
      <c r="AE2813" s="2">
        <v>6.2465460823000127E-3</v>
      </c>
      <c r="AF2813">
        <v>1641014.321197385</v>
      </c>
      <c r="AG2813">
        <v>1067.3308090200053</v>
      </c>
      <c r="AH2813">
        <v>200601.52290743976</v>
      </c>
      <c r="AI2813">
        <v>222958.62546029792</v>
      </c>
      <c r="AJ2813">
        <v>16.406360678297492</v>
      </c>
      <c r="AK2813">
        <v>2794697.0924336705</v>
      </c>
      <c r="AL2813">
        <v>1811.2154905828113</v>
      </c>
      <c r="AM2813">
        <v>340412.34700051427</v>
      </c>
      <c r="AN2813">
        <v>380460.71223109012</v>
      </c>
      <c r="AO2813">
        <v>27.884017517671918</v>
      </c>
      <c r="AP2813">
        <v>1153682.7712362856</v>
      </c>
      <c r="AQ2813">
        <v>743.88468156280601</v>
      </c>
      <c r="AR2813">
        <v>139810.82409307451</v>
      </c>
      <c r="AS2813">
        <v>157502.0867707922</v>
      </c>
      <c r="AT2813">
        <v>11.477656839374426</v>
      </c>
      <c r="AU2813" s="3">
        <v>334126144.21279144</v>
      </c>
      <c r="AV2813" s="3">
        <v>9420706.1883247625</v>
      </c>
      <c r="AW2813">
        <v>2693166.6300917002</v>
      </c>
      <c r="AX2813">
        <v>506153736.45943415</v>
      </c>
      <c r="AY2813">
        <v>75933.9907329626</v>
      </c>
      <c r="AZ2813">
        <v>14271034.21835299</v>
      </c>
      <c r="BA2813">
        <v>4471000.7484954009</v>
      </c>
      <c r="BB2813">
        <v>840279880.67222559</v>
      </c>
      <c r="BC2813">
        <v>126060.1277358612</v>
      </c>
      <c r="BD2813">
        <v>23691740.406677753</v>
      </c>
      <c r="BE2813">
        <v>1777834.1184037004</v>
      </c>
      <c r="BF2813">
        <v>334126144.21279144</v>
      </c>
      <c r="BG2813">
        <v>50126.137002898598</v>
      </c>
      <c r="BH2813">
        <v>9420706.1883247625</v>
      </c>
      <c r="BI2813">
        <v>46.453469229998426</v>
      </c>
      <c r="BJ2813">
        <v>82.824221729529626</v>
      </c>
      <c r="BK2813">
        <v>36.3707524995312</v>
      </c>
      <c r="BL2813">
        <v>66.618336806081302</v>
      </c>
      <c r="BM2813">
        <v>58.878682331518192</v>
      </c>
      <c r="BN2813">
        <f t="shared" si="278"/>
        <v>-7.7396544745631104</v>
      </c>
      <c r="BO2813">
        <v>0.63619870214697061</v>
      </c>
      <c r="BP2813">
        <v>0.35788356803589322</v>
      </c>
      <c r="BQ2813">
        <v>0.40877360286709746</v>
      </c>
      <c r="BR2813">
        <v>0.13690476190476192</v>
      </c>
      <c r="BS2813">
        <v>6.8965517241379309E-2</v>
      </c>
      <c r="BT2813">
        <v>0.55555555555555558</v>
      </c>
      <c r="BU2813">
        <v>0.22164670407821008</v>
      </c>
      <c r="BV2813">
        <v>0.72023282523950027</v>
      </c>
      <c r="BW2813">
        <v>0.75008461346629252</v>
      </c>
      <c r="BX2813">
        <v>0.12755057575786508</v>
      </c>
      <c r="BY2813">
        <f t="shared" si="279"/>
        <v>7.6928006558947409E-2</v>
      </c>
      <c r="BZ2813">
        <v>1.2314201782580953E-2</v>
      </c>
      <c r="CA2813">
        <f t="shared" si="280"/>
        <v>1.0767350868426935E-2</v>
      </c>
      <c r="CC2813">
        <v>7.6928006558947409E-2</v>
      </c>
      <c r="CD2813">
        <v>1.0767350868426935E-2</v>
      </c>
    </row>
    <row r="2814" spans="1:82" x14ac:dyDescent="0.3">
      <c r="A2814">
        <v>0</v>
      </c>
      <c r="B2814" t="s">
        <v>1721</v>
      </c>
      <c r="C2814" t="s">
        <v>17</v>
      </c>
      <c r="D2814">
        <v>51043</v>
      </c>
      <c r="E2814" s="2">
        <f>BO2814</f>
        <v>0.60662372136987008</v>
      </c>
      <c r="F2814" s="2" t="s">
        <v>1939</v>
      </c>
      <c r="G2814" s="3">
        <v>1924</v>
      </c>
      <c r="H2814" s="1">
        <v>1.6144257620698608</v>
      </c>
      <c r="I2814" s="1">
        <f t="shared" si="281"/>
        <v>-5.5798439068699395</v>
      </c>
      <c r="J2814" s="1">
        <v>2.5246340594499999</v>
      </c>
      <c r="K2814" s="1">
        <v>161.53254560400001</v>
      </c>
      <c r="L2814" s="2">
        <v>0.10409368541000008</v>
      </c>
      <c r="M2814" s="2">
        <v>2.6938522675516111E-6</v>
      </c>
      <c r="N2814" s="7">
        <v>0</v>
      </c>
      <c r="O2814" s="2">
        <v>1.4483573844739014E-2</v>
      </c>
      <c r="P2814" s="3">
        <v>8320.5505396099979</v>
      </c>
      <c r="Q2814" s="3">
        <v>234.59840936257999</v>
      </c>
      <c r="R2814" s="3">
        <v>71228.78992428357</v>
      </c>
      <c r="S2814" s="3">
        <v>107.94604873281452</v>
      </c>
      <c r="T2814" s="3">
        <v>24806.99624607373</v>
      </c>
      <c r="V2814">
        <v>51043</v>
      </c>
      <c r="W2814" s="2">
        <v>0.4449831608050358</v>
      </c>
      <c r="X2814" s="2">
        <v>4.3309709989550207E-2</v>
      </c>
      <c r="Y2814" s="2">
        <v>0.24079119434061935</v>
      </c>
      <c r="Z2814" s="2">
        <v>0.71996343911915062</v>
      </c>
      <c r="AA2814" s="2">
        <v>0.46559099585570435</v>
      </c>
      <c r="AB2814" s="2">
        <v>0.25694239444551864</v>
      </c>
      <c r="AC2814" s="2">
        <v>2.6938522675516111E-6</v>
      </c>
      <c r="AD2814" s="2">
        <v>0</v>
      </c>
      <c r="AE2814" s="2">
        <v>1.4483573844739014E-2</v>
      </c>
      <c r="AF2814">
        <v>128161.27888130356</v>
      </c>
      <c r="AG2814">
        <v>196.41605395263602</v>
      </c>
      <c r="AH2814">
        <v>36915.789569070839</v>
      </c>
      <c r="AI2814">
        <v>7662.3909124174534</v>
      </c>
      <c r="AJ2814">
        <v>2.267111989810612</v>
      </c>
      <c r="AK2814">
        <v>199390.06880558713</v>
      </c>
      <c r="AL2814">
        <v>304.36210268545057</v>
      </c>
      <c r="AM2814">
        <v>57203.915410322959</v>
      </c>
      <c r="AN2814">
        <v>12181.261317239063</v>
      </c>
      <c r="AO2814">
        <v>3.5165038315283321</v>
      </c>
      <c r="AP2814">
        <v>71228.78992428357</v>
      </c>
      <c r="AQ2814">
        <v>107.94604873281455</v>
      </c>
      <c r="AR2814">
        <v>20288.12584125212</v>
      </c>
      <c r="AS2814">
        <v>4518.8704048216096</v>
      </c>
      <c r="AT2814">
        <v>1.2493918417177201</v>
      </c>
      <c r="AU2814" s="3">
        <v>1563764.268414303</v>
      </c>
      <c r="AV2814" s="3">
        <v>44090.425055603278</v>
      </c>
      <c r="AW2814">
        <v>11565.124146967002</v>
      </c>
      <c r="AX2814">
        <v>2173549.4321809784</v>
      </c>
      <c r="AY2814">
        <v>326.079352086526</v>
      </c>
      <c r="AZ2814">
        <v>61283.353431141695</v>
      </c>
      <c r="BA2814">
        <v>19885.674686577</v>
      </c>
      <c r="BB2814">
        <v>3737313.7005952816</v>
      </c>
      <c r="BC2814">
        <v>560.67776144910601</v>
      </c>
      <c r="BD2814">
        <v>105373.77848674498</v>
      </c>
      <c r="BE2814">
        <v>8320.5505396099979</v>
      </c>
      <c r="BF2814">
        <v>1563764.268414303</v>
      </c>
      <c r="BG2814">
        <v>234.59840936257999</v>
      </c>
      <c r="BH2814">
        <v>44090.425055603278</v>
      </c>
      <c r="BI2814">
        <v>1.1051887178408202</v>
      </c>
      <c r="BJ2814">
        <v>2.7196144799106809</v>
      </c>
      <c r="BK2814">
        <v>1.6144257620698608</v>
      </c>
      <c r="BL2814">
        <v>29.455653766211132</v>
      </c>
      <c r="BM2814">
        <v>23.875809859341192</v>
      </c>
      <c r="BN2814">
        <f t="shared" si="278"/>
        <v>-5.5798439068699395</v>
      </c>
      <c r="BO2814">
        <v>0.60662372136987008</v>
      </c>
      <c r="BP2814">
        <v>8.1187030708700265E-3</v>
      </c>
      <c r="BQ2814">
        <v>0.24249825850339629</v>
      </c>
      <c r="BR2814">
        <v>3.5714285714285712E-2</v>
      </c>
      <c r="BS2814">
        <v>0.31034482758620691</v>
      </c>
      <c r="BT2814">
        <v>0.72222222222222221</v>
      </c>
      <c r="BU2814">
        <v>0.15979447342168562</v>
      </c>
      <c r="BV2814">
        <v>0.71996343911915062</v>
      </c>
      <c r="BW2814">
        <v>0.482978211468573</v>
      </c>
      <c r="BX2814">
        <v>0.25694239444551864</v>
      </c>
      <c r="BY2814">
        <f t="shared" si="279"/>
        <v>1.9070244297612578E-4</v>
      </c>
      <c r="BZ2814">
        <v>0</v>
      </c>
      <c r="CA2814">
        <f t="shared" si="280"/>
        <v>1.2860245036795791E-2</v>
      </c>
      <c r="CC2814">
        <v>1.9070244297612578E-4</v>
      </c>
      <c r="CD2814">
        <v>1.2860245036795791E-2</v>
      </c>
    </row>
    <row r="2815" spans="1:82" x14ac:dyDescent="0.3">
      <c r="A2815">
        <v>1</v>
      </c>
      <c r="B2815" t="s">
        <v>1721</v>
      </c>
      <c r="C2815" t="s">
        <v>1352</v>
      </c>
      <c r="D2815">
        <v>51045</v>
      </c>
      <c r="E2815" s="2">
        <v>0</v>
      </c>
      <c r="F2815" s="2" t="s">
        <v>1954</v>
      </c>
      <c r="G2815" s="3">
        <v>-999</v>
      </c>
      <c r="H2815" s="1">
        <v>0.37478073105251536</v>
      </c>
      <c r="I2815" s="1">
        <f t="shared" si="281"/>
        <v>-999</v>
      </c>
      <c r="J2815" s="1">
        <v>-999</v>
      </c>
      <c r="K2815" s="1">
        <v>-999</v>
      </c>
      <c r="L2815" s="2">
        <v>-999</v>
      </c>
      <c r="M2815" s="2">
        <v>-999</v>
      </c>
      <c r="N2815" s="7">
        <v>-999</v>
      </c>
      <c r="O2815" s="2">
        <v>-999</v>
      </c>
      <c r="P2815" s="3">
        <v>-999</v>
      </c>
      <c r="Q2815" s="3">
        <v>-999</v>
      </c>
      <c r="R2815" s="3">
        <v>-999</v>
      </c>
      <c r="S2815" s="3">
        <v>-999</v>
      </c>
      <c r="T2815" s="3">
        <v>-999</v>
      </c>
      <c r="V2815">
        <v>51045</v>
      </c>
      <c r="W2815" s="2">
        <v>-999</v>
      </c>
      <c r="X2815" s="2">
        <v>1.0054128937304251E-2</v>
      </c>
      <c r="Y2815" s="2">
        <v>-999</v>
      </c>
      <c r="Z2815" s="2">
        <v>-999</v>
      </c>
      <c r="AA2815" s="2">
        <v>-999</v>
      </c>
      <c r="AB2815" s="2">
        <v>-999</v>
      </c>
      <c r="AC2815" s="2">
        <v>-999</v>
      </c>
      <c r="AD2815" s="2">
        <v>-999</v>
      </c>
      <c r="AE2815" s="2">
        <v>-999</v>
      </c>
      <c r="AF2815" s="2">
        <v>-999</v>
      </c>
      <c r="AG2815" s="2">
        <v>-999</v>
      </c>
      <c r="AH2815" s="2">
        <v>-999</v>
      </c>
      <c r="AI2815" s="2">
        <v>-999</v>
      </c>
      <c r="AJ2815" s="2">
        <v>-999</v>
      </c>
      <c r="AK2815" s="2">
        <v>-999</v>
      </c>
      <c r="AL2815" s="2">
        <v>-999</v>
      </c>
      <c r="AM2815" s="2">
        <v>-999</v>
      </c>
      <c r="AN2815" s="2">
        <v>-999</v>
      </c>
      <c r="AO2815" s="2">
        <v>-999</v>
      </c>
      <c r="AP2815" s="2">
        <v>-999</v>
      </c>
      <c r="AQ2815" s="2">
        <v>-999</v>
      </c>
      <c r="AR2815" s="2">
        <v>-999</v>
      </c>
      <c r="AS2815" s="2">
        <v>-999</v>
      </c>
      <c r="AT2815" s="2">
        <v>-999</v>
      </c>
      <c r="AU2815" s="2">
        <v>-999</v>
      </c>
      <c r="AV2815" s="2">
        <v>-999</v>
      </c>
      <c r="AW2815" s="2">
        <v>-999</v>
      </c>
      <c r="AX2815" s="2">
        <v>-999</v>
      </c>
      <c r="AY2815" s="2">
        <v>-999</v>
      </c>
      <c r="AZ2815" s="2">
        <v>-999</v>
      </c>
      <c r="BA2815" s="2">
        <v>-999</v>
      </c>
      <c r="BB2815" s="2">
        <v>-999</v>
      </c>
      <c r="BC2815" s="2">
        <v>-999</v>
      </c>
      <c r="BD2815" s="2">
        <v>-999</v>
      </c>
      <c r="BE2815" s="2">
        <v>-999</v>
      </c>
      <c r="BF2815" s="2">
        <v>-999</v>
      </c>
      <c r="BG2815" s="2">
        <v>-999</v>
      </c>
      <c r="BH2815" s="2">
        <v>-999</v>
      </c>
      <c r="BI2815">
        <v>0</v>
      </c>
      <c r="BJ2815">
        <v>0.37478073105251536</v>
      </c>
      <c r="BK2815">
        <v>0.37478073105251536</v>
      </c>
      <c r="BL2815">
        <v>-999</v>
      </c>
      <c r="BM2815">
        <v>44.066596623483292</v>
      </c>
      <c r="BN2815">
        <f t="shared" si="278"/>
        <v>-999</v>
      </c>
      <c r="BO2815" t="s">
        <v>3748</v>
      </c>
      <c r="BP2815" t="s">
        <v>3748</v>
      </c>
      <c r="BQ2815">
        <v>0.11748661609518959</v>
      </c>
      <c r="BR2815">
        <v>5.9523809523809521E-3</v>
      </c>
      <c r="BS2815">
        <v>0.41379310344827586</v>
      </c>
      <c r="BT2815">
        <v>0.66666666666666663</v>
      </c>
      <c r="BU2815" t="s">
        <v>3748</v>
      </c>
      <c r="BY2815">
        <f t="shared" si="279"/>
        <v>-999</v>
      </c>
      <c r="CA2815">
        <f t="shared" si="280"/>
        <v>-999</v>
      </c>
    </row>
    <row r="2816" spans="1:82" x14ac:dyDescent="0.3">
      <c r="A2816">
        <v>0</v>
      </c>
      <c r="B2816" t="s">
        <v>1721</v>
      </c>
      <c r="C2816" t="s">
        <v>1733</v>
      </c>
      <c r="D2816">
        <v>51047</v>
      </c>
      <c r="E2816" s="2">
        <f>BO2816</f>
        <v>0.59418749737633358</v>
      </c>
      <c r="F2816" s="2" t="s">
        <v>1939</v>
      </c>
      <c r="G2816" s="3">
        <v>9927</v>
      </c>
      <c r="H2816" s="1">
        <v>3.9090299130301145</v>
      </c>
      <c r="I2816" s="1">
        <f t="shared" si="281"/>
        <v>-6.5190175594097006</v>
      </c>
      <c r="J2816" s="1">
        <v>2.5273214562500002</v>
      </c>
      <c r="K2816" s="1">
        <v>219.590791637</v>
      </c>
      <c r="L2816" s="2">
        <v>8.9789803680000002E-2</v>
      </c>
      <c r="M2816" s="2">
        <v>3.7007667244347425E-3</v>
      </c>
      <c r="N2816" s="7">
        <v>0</v>
      </c>
      <c r="O2816" s="2">
        <v>4.8955480632896448E-3</v>
      </c>
      <c r="P2816" s="3">
        <v>66376.971062961005</v>
      </c>
      <c r="Q2816" s="3">
        <v>1871.5025833382576</v>
      </c>
      <c r="R2816" s="3">
        <v>507086.6427250444</v>
      </c>
      <c r="S2816" s="3">
        <v>774.19283821347483</v>
      </c>
      <c r="T2816" s="3">
        <v>186421.10684058801</v>
      </c>
      <c r="V2816">
        <v>51047</v>
      </c>
      <c r="W2816" s="2">
        <v>0.4913625762812272</v>
      </c>
      <c r="X2816" s="2">
        <v>0.10486635920424868</v>
      </c>
      <c r="Y2816" s="2">
        <v>0.23379070792547393</v>
      </c>
      <c r="Z2816" s="2">
        <v>0.72072981848219675</v>
      </c>
      <c r="AA2816" s="2">
        <v>0.63293434135344651</v>
      </c>
      <c r="AB2816" s="2">
        <v>0.22163503063093465</v>
      </c>
      <c r="AC2816" s="2">
        <v>3.7007667244347425E-3</v>
      </c>
      <c r="AD2816" s="2">
        <v>0</v>
      </c>
      <c r="AE2816" s="2">
        <v>4.8955480632896448E-3</v>
      </c>
      <c r="AF2816">
        <v>396977.4157489622</v>
      </c>
      <c r="AG2816">
        <v>608.1519918932679</v>
      </c>
      <c r="AH2816">
        <v>114300.28506812824</v>
      </c>
      <c r="AI2816">
        <v>31435.740718142475</v>
      </c>
      <c r="AJ2816">
        <v>7.0202187443377158</v>
      </c>
      <c r="AK2816">
        <v>904064.0584740066</v>
      </c>
      <c r="AL2816">
        <v>1382.3448301067428</v>
      </c>
      <c r="AM2816">
        <v>259807.43342099219</v>
      </c>
      <c r="AN2816">
        <v>72349.699205866506</v>
      </c>
      <c r="AO2816">
        <v>15.964595048841982</v>
      </c>
      <c r="AP2816">
        <v>507086.6427250444</v>
      </c>
      <c r="AQ2816">
        <v>774.19283821347494</v>
      </c>
      <c r="AR2816">
        <v>145507.14835286397</v>
      </c>
      <c r="AS2816">
        <v>40913.958487724027</v>
      </c>
      <c r="AT2816">
        <v>8.9443763045042672</v>
      </c>
      <c r="AU2816" s="3">
        <v>12474887.941572892</v>
      </c>
      <c r="AV2816" s="3">
        <v>351730.19551259215</v>
      </c>
      <c r="AW2816">
        <v>53399.248941789003</v>
      </c>
      <c r="AX2816">
        <v>10035854.846119825</v>
      </c>
      <c r="AY2816">
        <v>1505.5949487072419</v>
      </c>
      <c r="AZ2816">
        <v>282961.51466003904</v>
      </c>
      <c r="BA2816">
        <v>119776.22000475001</v>
      </c>
      <c r="BB2816">
        <v>22510742.787692714</v>
      </c>
      <c r="BC2816">
        <v>3377.0975320454995</v>
      </c>
      <c r="BD2816">
        <v>634691.7101726312</v>
      </c>
      <c r="BE2816">
        <v>66376.971062961005</v>
      </c>
      <c r="BF2816">
        <v>12474887.941572892</v>
      </c>
      <c r="BG2816">
        <v>1871.5025833382576</v>
      </c>
      <c r="BH2816">
        <v>351730.19551259215</v>
      </c>
      <c r="BI2816">
        <v>1.986526970584976</v>
      </c>
      <c r="BJ2816">
        <v>5.8955568836150904</v>
      </c>
      <c r="BK2816">
        <v>3.9090299130301145</v>
      </c>
      <c r="BL2816">
        <v>35.280714751643835</v>
      </c>
      <c r="BM2816">
        <v>28.761697192234134</v>
      </c>
      <c r="BN2816">
        <f t="shared" si="278"/>
        <v>-6.5190175594097006</v>
      </c>
      <c r="BO2816">
        <v>0.59418749737633358</v>
      </c>
      <c r="BP2816">
        <v>1.4293836211618935E-2</v>
      </c>
      <c r="BQ2816">
        <v>0.29177643859614666</v>
      </c>
      <c r="BR2816">
        <v>5.3571428571428568E-2</v>
      </c>
      <c r="BS2816">
        <v>0.13793103448275862</v>
      </c>
      <c r="BT2816">
        <v>0.55555555555555558</v>
      </c>
      <c r="BU2816">
        <v>0.18669034394493436</v>
      </c>
      <c r="BV2816">
        <v>0.72072981848219675</v>
      </c>
      <c r="BW2816">
        <v>0.65657089352017273</v>
      </c>
      <c r="BX2816">
        <v>0.22163503063093465</v>
      </c>
      <c r="BY2816">
        <f t="shared" si="279"/>
        <v>5.2596444926533918E-2</v>
      </c>
      <c r="BZ2816">
        <v>0</v>
      </c>
      <c r="CA2816">
        <f t="shared" si="280"/>
        <v>4.9690826762310708E-3</v>
      </c>
      <c r="CC2816">
        <v>5.2596444926533918E-2</v>
      </c>
      <c r="CD2816">
        <v>4.9690826762310708E-3</v>
      </c>
    </row>
    <row r="2817" spans="1:82" x14ac:dyDescent="0.3">
      <c r="A2817">
        <v>0</v>
      </c>
      <c r="B2817" t="s">
        <v>1721</v>
      </c>
      <c r="C2817" t="s">
        <v>476</v>
      </c>
      <c r="D2817">
        <v>51049</v>
      </c>
      <c r="E2817" s="2">
        <f>BO2817</f>
        <v>0.56517077522879999</v>
      </c>
      <c r="F2817" s="2" t="s">
        <v>1938</v>
      </c>
      <c r="G2817" s="3">
        <v>143</v>
      </c>
      <c r="H2817" s="1">
        <v>0.3741355226690698</v>
      </c>
      <c r="I2817" s="1">
        <f t="shared" si="281"/>
        <v>-11.540661293394088</v>
      </c>
      <c r="J2817" s="1">
        <v>2.5967842340499998</v>
      </c>
      <c r="K2817" s="1">
        <v>228.210443115</v>
      </c>
      <c r="L2817" s="2">
        <v>6.3264095909999929E-2</v>
      </c>
      <c r="M2817" s="2">
        <v>3.9888954866715524E-5</v>
      </c>
      <c r="N2817" s="7">
        <v>0</v>
      </c>
      <c r="O2817" s="2">
        <v>4.2075773909639883E-3</v>
      </c>
      <c r="P2817" s="3">
        <v>9412.9246721808995</v>
      </c>
      <c r="Q2817" s="3">
        <v>265.39796195348015</v>
      </c>
      <c r="R2817" s="3">
        <v>9879.1140970062388</v>
      </c>
      <c r="S2817" s="3">
        <v>6.7092163471505897</v>
      </c>
      <c r="T2817" s="3">
        <v>3941.9953100723874</v>
      </c>
      <c r="V2817">
        <v>51049</v>
      </c>
      <c r="W2817" s="2">
        <v>0.47952537089249297</v>
      </c>
      <c r="X2817" s="2">
        <v>1.0036820127802829E-2</v>
      </c>
      <c r="Y2817" s="2">
        <v>0.30747533459858417</v>
      </c>
      <c r="Z2817" s="2">
        <v>0.74053889148763352</v>
      </c>
      <c r="AA2817" s="2">
        <v>0.65777906908657857</v>
      </c>
      <c r="AB2817" s="2">
        <v>0.15615960009025404</v>
      </c>
      <c r="AC2817" s="2">
        <v>3.9888954866715524E-5</v>
      </c>
      <c r="AD2817" s="2">
        <v>0</v>
      </c>
      <c r="AE2817" s="2">
        <v>4.2075773909639883E-3</v>
      </c>
      <c r="AF2817">
        <v>2000.935152556689</v>
      </c>
      <c r="AG2817">
        <v>1.3180843967183067</v>
      </c>
      <c r="AH2817">
        <v>247.72988380706471</v>
      </c>
      <c r="AI2817">
        <v>552.80598670843995</v>
      </c>
      <c r="AJ2817">
        <v>2.0149983631226064E-2</v>
      </c>
      <c r="AK2817">
        <v>11880.049249562928</v>
      </c>
      <c r="AL2817">
        <v>8.0273007438688957</v>
      </c>
      <c r="AM2817">
        <v>1508.7063358872297</v>
      </c>
      <c r="AN2817">
        <v>3233.8248447006622</v>
      </c>
      <c r="AO2817">
        <v>0.12139245475260679</v>
      </c>
      <c r="AP2817">
        <v>9879.1140970062388</v>
      </c>
      <c r="AQ2817">
        <v>6.7092163471505888</v>
      </c>
      <c r="AR2817">
        <v>1260.976452080165</v>
      </c>
      <c r="AS2817">
        <v>2681.0188579922224</v>
      </c>
      <c r="AT2817">
        <v>0.10124247112138073</v>
      </c>
      <c r="AU2817" s="3">
        <v>1769065.0628896782</v>
      </c>
      <c r="AV2817" s="3">
        <v>49878.892969537061</v>
      </c>
      <c r="AW2817">
        <v>2432.0412163011001</v>
      </c>
      <c r="AX2817">
        <v>457077.82619162876</v>
      </c>
      <c r="AY2817">
        <v>68.571544410715802</v>
      </c>
      <c r="AZ2817">
        <v>12887.336056549928</v>
      </c>
      <c r="BA2817">
        <v>11844.965888482</v>
      </c>
      <c r="BB2817">
        <v>2226142.8890813072</v>
      </c>
      <c r="BC2817">
        <v>333.96950636419592</v>
      </c>
      <c r="BD2817">
        <v>62766.229026086978</v>
      </c>
      <c r="BE2817">
        <v>9412.9246721808995</v>
      </c>
      <c r="BF2817">
        <v>1769065.0628896782</v>
      </c>
      <c r="BG2817">
        <v>265.39796195348015</v>
      </c>
      <c r="BH2817">
        <v>49878.892969537061</v>
      </c>
      <c r="BI2817">
        <v>7.3152041475236698E-2</v>
      </c>
      <c r="BJ2817">
        <v>0.44728756414430648</v>
      </c>
      <c r="BK2817">
        <v>0.3741355226690698</v>
      </c>
      <c r="BL2817">
        <v>55.68942352308374</v>
      </c>
      <c r="BM2817">
        <v>44.148762229689652</v>
      </c>
      <c r="BN2817">
        <f t="shared" si="278"/>
        <v>-11.540661293394088</v>
      </c>
      <c r="BO2817">
        <v>0.56517077522879999</v>
      </c>
      <c r="BP2817">
        <v>5.0065317357054009E-4</v>
      </c>
      <c r="BQ2817">
        <v>0.33977840452933888</v>
      </c>
      <c r="BR2817">
        <v>5.9523809523809521E-3</v>
      </c>
      <c r="BS2817">
        <v>6.8965517241379309E-2</v>
      </c>
      <c r="BT2817">
        <v>0.3888888888888889</v>
      </c>
      <c r="BU2817">
        <v>0.33049919049624815</v>
      </c>
      <c r="BV2817">
        <v>0.74053889148763352</v>
      </c>
      <c r="BW2817">
        <v>0.68234343266242592</v>
      </c>
      <c r="BX2817">
        <v>0.15615960009025404</v>
      </c>
      <c r="BY2817">
        <f t="shared" si="279"/>
        <v>1.9481120732877194E-2</v>
      </c>
      <c r="BZ2817">
        <v>0</v>
      </c>
      <c r="CA2817">
        <f t="shared" si="280"/>
        <v>5.9639431697711973E-3</v>
      </c>
      <c r="CC2817">
        <v>1.9481120732877194E-2</v>
      </c>
      <c r="CD2817">
        <v>5.9639431697711973E-3</v>
      </c>
    </row>
    <row r="2818" spans="1:82" x14ac:dyDescent="0.3">
      <c r="A2818">
        <v>1</v>
      </c>
      <c r="B2818" t="s">
        <v>1721</v>
      </c>
      <c r="C2818" t="s">
        <v>1734</v>
      </c>
      <c r="D2818">
        <v>51051</v>
      </c>
      <c r="E2818" s="2">
        <v>0</v>
      </c>
      <c r="F2818" s="2" t="s">
        <v>1954</v>
      </c>
      <c r="G2818" s="3">
        <v>-999</v>
      </c>
      <c r="H2818" s="1">
        <v>0.37393645061462244</v>
      </c>
      <c r="I2818" s="1">
        <f t="shared" si="281"/>
        <v>-999</v>
      </c>
      <c r="J2818" s="1">
        <v>-999</v>
      </c>
      <c r="K2818" s="1">
        <v>-999</v>
      </c>
      <c r="L2818" s="2">
        <v>-999</v>
      </c>
      <c r="M2818" s="2">
        <v>-999</v>
      </c>
      <c r="N2818" s="7">
        <v>-999</v>
      </c>
      <c r="O2818" s="2">
        <v>-999</v>
      </c>
      <c r="P2818" s="3">
        <v>-999</v>
      </c>
      <c r="Q2818" s="3">
        <v>-999</v>
      </c>
      <c r="R2818" s="3">
        <v>-999</v>
      </c>
      <c r="S2818" s="3">
        <v>-999</v>
      </c>
      <c r="T2818" s="3">
        <v>-999</v>
      </c>
      <c r="V2818">
        <v>51051</v>
      </c>
      <c r="W2818" s="2">
        <v>-999</v>
      </c>
      <c r="X2818" s="2">
        <v>1.0031479682210531E-2</v>
      </c>
      <c r="Y2818" s="2">
        <v>-999</v>
      </c>
      <c r="Z2818" s="2">
        <v>-999</v>
      </c>
      <c r="AA2818" s="2">
        <v>-999</v>
      </c>
      <c r="AB2818" s="2">
        <v>-999</v>
      </c>
      <c r="AC2818" s="2">
        <v>-999</v>
      </c>
      <c r="AD2818" s="2">
        <v>-999</v>
      </c>
      <c r="AE2818" s="2">
        <v>-999</v>
      </c>
      <c r="AF2818" s="2">
        <v>-999</v>
      </c>
      <c r="AG2818" s="2">
        <v>-999</v>
      </c>
      <c r="AH2818" s="2">
        <v>-999</v>
      </c>
      <c r="AI2818" s="2">
        <v>-999</v>
      </c>
      <c r="AJ2818" s="2">
        <v>-999</v>
      </c>
      <c r="AK2818" s="2">
        <v>-999</v>
      </c>
      <c r="AL2818" s="2">
        <v>-999</v>
      </c>
      <c r="AM2818" s="2">
        <v>-999</v>
      </c>
      <c r="AN2818" s="2">
        <v>-999</v>
      </c>
      <c r="AO2818" s="2">
        <v>-999</v>
      </c>
      <c r="AP2818" s="2">
        <v>-999</v>
      </c>
      <c r="AQ2818" s="2">
        <v>-999</v>
      </c>
      <c r="AR2818" s="2">
        <v>-999</v>
      </c>
      <c r="AS2818" s="2">
        <v>-999</v>
      </c>
      <c r="AT2818" s="2">
        <v>-999</v>
      </c>
      <c r="AU2818" s="2">
        <v>-999</v>
      </c>
      <c r="AV2818" s="2">
        <v>-999</v>
      </c>
      <c r="AW2818" s="2">
        <v>-999</v>
      </c>
      <c r="AX2818" s="2">
        <v>-999</v>
      </c>
      <c r="AY2818" s="2">
        <v>-999</v>
      </c>
      <c r="AZ2818" s="2">
        <v>-999</v>
      </c>
      <c r="BA2818" s="2">
        <v>-999</v>
      </c>
      <c r="BB2818" s="2">
        <v>-999</v>
      </c>
      <c r="BC2818" s="2">
        <v>-999</v>
      </c>
      <c r="BD2818" s="2">
        <v>-999</v>
      </c>
      <c r="BE2818" s="2">
        <v>-999</v>
      </c>
      <c r="BF2818" s="2">
        <v>-999</v>
      </c>
      <c r="BG2818" s="2">
        <v>-999</v>
      </c>
      <c r="BH2818" s="2">
        <v>-999</v>
      </c>
      <c r="BI2818">
        <v>0</v>
      </c>
      <c r="BJ2818">
        <v>0.37393645061462244</v>
      </c>
      <c r="BK2818">
        <v>0.37393645061462244</v>
      </c>
      <c r="BL2818">
        <v>-999</v>
      </c>
      <c r="BM2818">
        <v>27.557860154249141</v>
      </c>
      <c r="BN2818">
        <f t="shared" si="278"/>
        <v>-999</v>
      </c>
      <c r="BO2818" t="s">
        <v>3748</v>
      </c>
      <c r="BP2818" t="s">
        <v>3748</v>
      </c>
      <c r="BQ2818">
        <v>7.0980508132542725E-2</v>
      </c>
      <c r="BR2818">
        <v>5.9523809523809521E-3</v>
      </c>
      <c r="BS2818">
        <v>0.10344827586206896</v>
      </c>
      <c r="BT2818">
        <v>0.3888888888888889</v>
      </c>
      <c r="BU2818" t="s">
        <v>3748</v>
      </c>
      <c r="BY2818">
        <f t="shared" si="279"/>
        <v>-999</v>
      </c>
      <c r="CA2818">
        <f t="shared" si="280"/>
        <v>-999</v>
      </c>
    </row>
    <row r="2819" spans="1:82" x14ac:dyDescent="0.3">
      <c r="A2819">
        <v>0</v>
      </c>
      <c r="B2819" t="s">
        <v>1721</v>
      </c>
      <c r="C2819" t="s">
        <v>1735</v>
      </c>
      <c r="D2819">
        <v>51053</v>
      </c>
      <c r="E2819" s="2">
        <f>BO2819</f>
        <v>0.57599701979302631</v>
      </c>
      <c r="F2819" s="2" t="s">
        <v>1938</v>
      </c>
      <c r="G2819" s="3">
        <v>823</v>
      </c>
      <c r="H2819" s="1">
        <v>2.7158493802081995</v>
      </c>
      <c r="I2819" s="1">
        <f t="shared" si="281"/>
        <v>-4.4522111439711409</v>
      </c>
      <c r="J2819" s="1">
        <v>2.54590830847</v>
      </c>
      <c r="K2819" s="1">
        <v>253.306107876</v>
      </c>
      <c r="L2819" s="2">
        <v>5.0276429940000034E-2</v>
      </c>
      <c r="M2819" s="2">
        <v>4.0348142406601666E-3</v>
      </c>
      <c r="N2819" s="7">
        <v>0</v>
      </c>
      <c r="O2819" s="2">
        <v>7.8352466706617038E-3</v>
      </c>
      <c r="P2819" s="3">
        <v>146662.60953662</v>
      </c>
      <c r="Q2819" s="3">
        <v>4135.1608582223598</v>
      </c>
      <c r="R2819" s="3">
        <v>52429.546120678664</v>
      </c>
      <c r="S2819" s="3">
        <v>36.664594223965658</v>
      </c>
      <c r="T2819" s="3">
        <v>14196.46754914383</v>
      </c>
      <c r="V2819">
        <v>51053</v>
      </c>
      <c r="W2819" s="2">
        <v>0.44843315751967788</v>
      </c>
      <c r="X2819" s="2">
        <v>7.2857267144518553E-2</v>
      </c>
      <c r="Y2819" s="2">
        <v>8.9610784684759526E-2</v>
      </c>
      <c r="Z2819" s="2">
        <v>0.72603033084620483</v>
      </c>
      <c r="AA2819" s="2">
        <v>0.73011319533986752</v>
      </c>
      <c r="AB2819" s="2">
        <v>0.12410115216955274</v>
      </c>
      <c r="AC2819" s="2">
        <v>4.0348142406601666E-3</v>
      </c>
      <c r="AD2819" s="2">
        <v>0</v>
      </c>
      <c r="AE2819" s="2">
        <v>7.8352466706617038E-3</v>
      </c>
      <c r="AF2819">
        <v>45963.137810916283</v>
      </c>
      <c r="AG2819">
        <v>30.353745365329825</v>
      </c>
      <c r="AH2819">
        <v>5704.8925176446182</v>
      </c>
      <c r="AI2819">
        <v>6628.719909686708</v>
      </c>
      <c r="AJ2819">
        <v>0.46352670522248218</v>
      </c>
      <c r="AK2819">
        <v>98392.683931594947</v>
      </c>
      <c r="AL2819">
        <v>67.018339589295479</v>
      </c>
      <c r="AM2819">
        <v>12595.889550573869</v>
      </c>
      <c r="AN2819">
        <v>13934.190425901292</v>
      </c>
      <c r="AO2819">
        <v>1.0100570635192412</v>
      </c>
      <c r="AP2819">
        <v>52429.546120678664</v>
      </c>
      <c r="AQ2819">
        <v>36.664594223965651</v>
      </c>
      <c r="AR2819">
        <v>6890.997032929251</v>
      </c>
      <c r="AS2819">
        <v>7305.4705162145838</v>
      </c>
      <c r="AT2819">
        <v>0.546530358296759</v>
      </c>
      <c r="AU2819" s="3">
        <v>27563770.836312365</v>
      </c>
      <c r="AV2819" s="3">
        <v>777162.13169431034</v>
      </c>
      <c r="AW2819">
        <v>93703.452643750017</v>
      </c>
      <c r="AX2819">
        <v>17610626.889866378</v>
      </c>
      <c r="AY2819">
        <v>2641.9743305874999</v>
      </c>
      <c r="AZ2819">
        <v>496532.65569061472</v>
      </c>
      <c r="BA2819">
        <v>240366.06218037003</v>
      </c>
      <c r="BB2819">
        <v>45174397.726178743</v>
      </c>
      <c r="BC2819">
        <v>6777.1351888098598</v>
      </c>
      <c r="BD2819">
        <v>1273694.7873849249</v>
      </c>
      <c r="BE2819">
        <v>146662.60953662</v>
      </c>
      <c r="BF2819">
        <v>27563770.836312365</v>
      </c>
      <c r="BG2819">
        <v>4135.1608582223598</v>
      </c>
      <c r="BH2819">
        <v>777162.13169431034</v>
      </c>
      <c r="BI2819">
        <v>1.5806948452534619</v>
      </c>
      <c r="BJ2819">
        <v>4.2965442254616617</v>
      </c>
      <c r="BK2819">
        <v>2.7158493802081995</v>
      </c>
      <c r="BL2819">
        <v>58.6840833147754</v>
      </c>
      <c r="BM2819">
        <v>54.231872170804259</v>
      </c>
      <c r="BN2819">
        <f t="shared" si="278"/>
        <v>-4.4522111439711409</v>
      </c>
      <c r="BO2819">
        <v>0.57599701979302631</v>
      </c>
      <c r="BP2819">
        <v>1.102552046496769E-2</v>
      </c>
      <c r="BQ2819">
        <v>0.44090213811754414</v>
      </c>
      <c r="BR2819">
        <v>9.5238095238095233E-2</v>
      </c>
      <c r="BS2819">
        <v>6.8965517241379309E-2</v>
      </c>
      <c r="BT2819">
        <v>0.3888888888888889</v>
      </c>
      <c r="BU2819">
        <v>0.12750154792629612</v>
      </c>
      <c r="BV2819">
        <v>0.72603033084620483</v>
      </c>
      <c r="BW2819">
        <v>0.75737883334011158</v>
      </c>
      <c r="BX2819">
        <v>0.12410115216955274</v>
      </c>
      <c r="BY2819">
        <f t="shared" si="279"/>
        <v>4.9216030901943583E-2</v>
      </c>
      <c r="BZ2819">
        <v>0</v>
      </c>
      <c r="CA2819">
        <f t="shared" si="280"/>
        <v>1.3872306305632144E-2</v>
      </c>
      <c r="CC2819">
        <v>4.9216030901943583E-2</v>
      </c>
      <c r="CD2819">
        <v>1.3872306305632144E-2</v>
      </c>
    </row>
    <row r="2820" spans="1:82" x14ac:dyDescent="0.3">
      <c r="A2820">
        <v>0</v>
      </c>
      <c r="B2820" t="s">
        <v>1721</v>
      </c>
      <c r="C2820" t="s">
        <v>832</v>
      </c>
      <c r="D2820">
        <v>51057</v>
      </c>
      <c r="E2820" s="2">
        <f>BO2820</f>
        <v>0.64816298867655908</v>
      </c>
      <c r="F2820" s="2" t="s">
        <v>1940</v>
      </c>
      <c r="G2820" s="3">
        <v>660</v>
      </c>
      <c r="H2820" s="1">
        <v>1.6151968851596674</v>
      </c>
      <c r="I2820" s="1">
        <f t="shared" si="281"/>
        <v>-6.8666575585421867</v>
      </c>
      <c r="J2820" s="1">
        <v>2.3224488132199999</v>
      </c>
      <c r="K2820" s="1">
        <v>226.34940595</v>
      </c>
      <c r="L2820" s="2">
        <v>5.9323527979999957E-2</v>
      </c>
      <c r="M2820" s="2">
        <v>6.299082531719148E-3</v>
      </c>
      <c r="N2820" s="7">
        <v>0.14888572793999999</v>
      </c>
      <c r="O2820" s="2">
        <v>4.3210925068071062E-3</v>
      </c>
      <c r="P2820" s="3">
        <v>26613.815690100004</v>
      </c>
      <c r="Q2820" s="3">
        <v>750.37809075780001</v>
      </c>
      <c r="R2820" s="3">
        <v>15888.725650388602</v>
      </c>
      <c r="S2820" s="3">
        <v>11.097513711766757</v>
      </c>
      <c r="T2820" s="3">
        <v>4919.8054020115824</v>
      </c>
      <c r="V2820">
        <v>51057</v>
      </c>
      <c r="W2820" s="2">
        <v>0.52272696569346344</v>
      </c>
      <c r="X2820" s="2">
        <v>4.3330396674667863E-2</v>
      </c>
      <c r="Y2820" s="2">
        <v>0.22211048404220723</v>
      </c>
      <c r="Z2820" s="2">
        <v>0.6623051877499937</v>
      </c>
      <c r="AA2820" s="2">
        <v>0.65241493553852548</v>
      </c>
      <c r="AB2820" s="2">
        <v>0.14643279528531872</v>
      </c>
      <c r="AC2820" s="2">
        <v>6.299082531719148E-3</v>
      </c>
      <c r="AD2820" s="2">
        <v>0.30805793089880157</v>
      </c>
      <c r="AE2820" s="2">
        <v>4.3210925068071062E-3</v>
      </c>
      <c r="AF2820">
        <v>19523.769888728275</v>
      </c>
      <c r="AG2820">
        <v>12.415920650573666</v>
      </c>
      <c r="AH2820">
        <v>2333.5338676205356</v>
      </c>
      <c r="AI2820">
        <v>3678.4351378174551</v>
      </c>
      <c r="AJ2820">
        <v>0.19272932687058963</v>
      </c>
      <c r="AK2820">
        <v>35412.495539116877</v>
      </c>
      <c r="AL2820">
        <v>23.513434362340423</v>
      </c>
      <c r="AM2820">
        <v>4419.2772306464976</v>
      </c>
      <c r="AN2820">
        <v>6512.4971768030737</v>
      </c>
      <c r="AO2820">
        <v>0.35823576194017187</v>
      </c>
      <c r="AP2820">
        <v>15888.725650388602</v>
      </c>
      <c r="AQ2820">
        <v>11.097513711766757</v>
      </c>
      <c r="AR2820">
        <v>2085.743363025962</v>
      </c>
      <c r="AS2820">
        <v>2834.0620389856185</v>
      </c>
      <c r="AT2820">
        <v>0.16550643506958224</v>
      </c>
      <c r="AU2820" s="3">
        <v>5001800.5207973942</v>
      </c>
      <c r="AV2820" s="3">
        <v>141026.05837702093</v>
      </c>
      <c r="AW2820">
        <v>23355.676988877003</v>
      </c>
      <c r="AX2820">
        <v>4389465.9332895437</v>
      </c>
      <c r="AY2820">
        <v>658.51467941850592</v>
      </c>
      <c r="AZ2820">
        <v>123761.248849914</v>
      </c>
      <c r="BA2820">
        <v>49969.492678977011</v>
      </c>
      <c r="BB2820">
        <v>9391266.4540869389</v>
      </c>
      <c r="BC2820">
        <v>1408.8927701763059</v>
      </c>
      <c r="BD2820">
        <v>264787.30722693494</v>
      </c>
      <c r="BE2820">
        <v>26613.815690100004</v>
      </c>
      <c r="BF2820">
        <v>5001800.5207973942</v>
      </c>
      <c r="BG2820">
        <v>750.37809075780001</v>
      </c>
      <c r="BH2820">
        <v>141026.05837702093</v>
      </c>
      <c r="BI2820">
        <v>0.97500346262911952</v>
      </c>
      <c r="BJ2820">
        <v>2.5902003477887869</v>
      </c>
      <c r="BK2820">
        <v>1.6151968851596674</v>
      </c>
      <c r="BL2820">
        <v>42.051217075922004</v>
      </c>
      <c r="BM2820">
        <v>35.184559517379817</v>
      </c>
      <c r="BN2820">
        <f t="shared" si="278"/>
        <v>-6.8666575585421867</v>
      </c>
      <c r="BO2820">
        <v>0.64816298867655908</v>
      </c>
      <c r="BP2820">
        <v>7.6528149636183361E-3</v>
      </c>
      <c r="BQ2820">
        <v>0.38035351668039308</v>
      </c>
      <c r="BR2820">
        <v>1.7857142857142856E-2</v>
      </c>
      <c r="BS2820">
        <v>6.8965517241379309E-2</v>
      </c>
      <c r="BT2820">
        <v>0.44444444444444442</v>
      </c>
      <c r="BU2820">
        <v>0.1966459899323241</v>
      </c>
      <c r="BV2820">
        <v>0.6623051877499937</v>
      </c>
      <c r="BW2820">
        <v>0.67677897877440407</v>
      </c>
      <c r="BX2820">
        <v>0.14643279528531872</v>
      </c>
      <c r="BY2820">
        <f t="shared" si="279"/>
        <v>0.24050384820535531</v>
      </c>
      <c r="BZ2820">
        <v>0.30805793089880157</v>
      </c>
      <c r="CA2820">
        <f t="shared" si="280"/>
        <v>6.528157624020401E-3</v>
      </c>
      <c r="CC2820">
        <v>0.24050384820535531</v>
      </c>
      <c r="CD2820">
        <v>6.528157624020401E-3</v>
      </c>
    </row>
    <row r="2821" spans="1:82" x14ac:dyDescent="0.3">
      <c r="A2821">
        <v>0</v>
      </c>
      <c r="B2821" t="s">
        <v>1721</v>
      </c>
      <c r="C2821" t="s">
        <v>1736</v>
      </c>
      <c r="D2821">
        <v>51059</v>
      </c>
      <c r="E2821" s="2">
        <f>BO2821</f>
        <v>0.62577696794691429</v>
      </c>
      <c r="F2821" s="2" t="s">
        <v>1939</v>
      </c>
      <c r="G2821" s="3">
        <v>521572</v>
      </c>
      <c r="H2821" s="1">
        <v>10.746824866769217</v>
      </c>
      <c r="I2821" s="1">
        <f t="shared" si="281"/>
        <v>-13.638210108733716</v>
      </c>
      <c r="J2821" s="1">
        <v>2.4564500085000001</v>
      </c>
      <c r="K2821" s="1">
        <v>168.46269674499999</v>
      </c>
      <c r="L2821" s="2">
        <v>9.6343570729999994E-2</v>
      </c>
      <c r="M2821" s="2">
        <v>0.19057401358513834</v>
      </c>
      <c r="N2821" s="7">
        <v>7.0434519634799998E-3</v>
      </c>
      <c r="O2821" s="2">
        <v>1.799043565925371E-3</v>
      </c>
      <c r="P2821" s="3">
        <v>-484909.64275990007</v>
      </c>
      <c r="Q2821" s="3">
        <v>-13672.055753342191</v>
      </c>
      <c r="R2821" s="3">
        <v>-351420.94622977823</v>
      </c>
      <c r="S2821" s="3">
        <v>-592.81210736671426</v>
      </c>
      <c r="T2821" s="3">
        <v>-120017.14130250923</v>
      </c>
      <c r="V2821">
        <v>51059</v>
      </c>
      <c r="W2821" s="2">
        <v>0.58228812591482737</v>
      </c>
      <c r="X2821" s="2">
        <v>0.28830180936379307</v>
      </c>
      <c r="Y2821" s="2">
        <v>0.35917100176556827</v>
      </c>
      <c r="Z2821" s="2">
        <v>0.70051902750975814</v>
      </c>
      <c r="AA2821" s="2">
        <v>0.4855660167352665</v>
      </c>
      <c r="AB2821" s="2">
        <v>0.23781219442173043</v>
      </c>
      <c r="AC2821" s="2">
        <v>0.19057401358513834</v>
      </c>
      <c r="AD2821" s="2">
        <v>1.4573534134374264E-2</v>
      </c>
      <c r="AE2821" s="2">
        <v>1.799043565925371E-3</v>
      </c>
      <c r="AF2821">
        <v>22677937.690209419</v>
      </c>
      <c r="AG2821">
        <v>35054.074593605052</v>
      </c>
      <c r="AH2821">
        <v>6588304.8518431429</v>
      </c>
      <c r="AI2821">
        <v>1129442.3376333877</v>
      </c>
      <c r="AJ2821">
        <v>403.76516657792467</v>
      </c>
      <c r="AK2821">
        <v>22326516.74397964</v>
      </c>
      <c r="AL2821">
        <v>34461.262486238345</v>
      </c>
      <c r="AM2821">
        <v>6476887.6506054876</v>
      </c>
      <c r="AN2821">
        <v>1120842.397568533</v>
      </c>
      <c r="AO2821">
        <v>397.07580454196426</v>
      </c>
      <c r="AP2821">
        <v>-351420.94622977823</v>
      </c>
      <c r="AQ2821">
        <v>-592.81210736670619</v>
      </c>
      <c r="AR2821">
        <v>-111417.20123765524</v>
      </c>
      <c r="AS2821">
        <v>-8599.9400648546871</v>
      </c>
      <c r="AT2821">
        <v>-6.6893620359604142</v>
      </c>
      <c r="AU2821" s="3">
        <v>-91133918.260295615</v>
      </c>
      <c r="AV2821" s="3">
        <v>-2569526.1582831312</v>
      </c>
      <c r="AW2821">
        <v>3437678.9115349003</v>
      </c>
      <c r="AX2821">
        <v>646077374.63386917</v>
      </c>
      <c r="AY2821">
        <v>96925.558075292181</v>
      </c>
      <c r="AZ2821">
        <v>18216189.384670414</v>
      </c>
      <c r="BA2821">
        <v>2952769.2687750002</v>
      </c>
      <c r="BB2821">
        <v>554943456.37357354</v>
      </c>
      <c r="BC2821">
        <v>83253.502321949985</v>
      </c>
      <c r="BD2821">
        <v>15646663.226387281</v>
      </c>
      <c r="BE2821">
        <v>-484909.64275990007</v>
      </c>
      <c r="BF2821">
        <v>-91133918.260295615</v>
      </c>
      <c r="BG2821">
        <v>-13672.055753342191</v>
      </c>
      <c r="BH2821">
        <v>-2569526.1582831312</v>
      </c>
      <c r="BI2821">
        <v>78.484320482980962</v>
      </c>
      <c r="BJ2821">
        <v>89.231145349750179</v>
      </c>
      <c r="BK2821">
        <v>10.746824866769217</v>
      </c>
      <c r="BL2821">
        <v>54.134225504072504</v>
      </c>
      <c r="BM2821">
        <v>40.496015395338787</v>
      </c>
      <c r="BN2821">
        <f t="shared" si="278"/>
        <v>-13.638210108733716</v>
      </c>
      <c r="BO2821">
        <v>0.62577696794691429</v>
      </c>
      <c r="BP2821">
        <v>0.59474842887297141</v>
      </c>
      <c r="BQ2821">
        <v>0.30825650112227121</v>
      </c>
      <c r="BR2821">
        <v>0.10714285714285714</v>
      </c>
      <c r="BS2821">
        <v>0.13793103448275862</v>
      </c>
      <c r="BT2821">
        <v>0.55555555555555558</v>
      </c>
      <c r="BU2821">
        <v>0.39056838132268051</v>
      </c>
      <c r="BV2821">
        <v>0.70051902750975814</v>
      </c>
      <c r="BW2821">
        <v>0.50369918748471632</v>
      </c>
      <c r="BX2821">
        <v>0.23781219442173043</v>
      </c>
      <c r="BY2821">
        <f t="shared" si="279"/>
        <v>8.0429941328690288E-2</v>
      </c>
      <c r="BZ2821">
        <v>1.4573534134374264E-2</v>
      </c>
      <c r="CA2821">
        <f t="shared" si="280"/>
        <v>1.7118739429924006E-3</v>
      </c>
      <c r="CC2821">
        <v>8.0429941328690288E-2</v>
      </c>
      <c r="CD2821">
        <v>1.7118739429924006E-3</v>
      </c>
    </row>
    <row r="2822" spans="1:82" x14ac:dyDescent="0.3">
      <c r="A2822">
        <v>0</v>
      </c>
      <c r="B2822" t="s">
        <v>1721</v>
      </c>
      <c r="C2822" t="s">
        <v>1737</v>
      </c>
      <c r="D2822">
        <v>51061</v>
      </c>
      <c r="E2822" s="2">
        <f>BO2822</f>
        <v>0.67215643291951388</v>
      </c>
      <c r="F2822" s="2" t="s">
        <v>1940</v>
      </c>
      <c r="G2822" s="3">
        <v>18359</v>
      </c>
      <c r="H2822" s="1">
        <v>9.4129120378804938</v>
      </c>
      <c r="I2822" s="1">
        <f t="shared" si="281"/>
        <v>-14.69680534944689</v>
      </c>
      <c r="J2822" s="1">
        <v>2.4843300624300002</v>
      </c>
      <c r="K2822" s="1">
        <v>195.91952313300001</v>
      </c>
      <c r="L2822" s="2">
        <v>9.4924402450000001E-2</v>
      </c>
      <c r="M2822" s="2">
        <v>1.2856436724506419E-2</v>
      </c>
      <c r="N2822" s="7">
        <v>0</v>
      </c>
      <c r="O2822" s="2">
        <v>3.3686543417420314E-3</v>
      </c>
      <c r="P2822" s="3">
        <v>404585.30510794005</v>
      </c>
      <c r="Q2822" s="3">
        <v>11407.30635286132</v>
      </c>
      <c r="R2822" s="3">
        <v>1539148.3728029476</v>
      </c>
      <c r="S2822" s="3">
        <v>2356.5997762405759</v>
      </c>
      <c r="T2822" s="3">
        <v>497041.84567051177</v>
      </c>
      <c r="V2822">
        <v>51061</v>
      </c>
      <c r="W2822" s="2">
        <v>0.55850350205145205</v>
      </c>
      <c r="X2822" s="2">
        <v>0.25251733470548343</v>
      </c>
      <c r="Y2822" s="2">
        <v>0.40902751560744133</v>
      </c>
      <c r="Z2822" s="2">
        <v>0.70846973206241837</v>
      </c>
      <c r="AA2822" s="2">
        <v>0.56470580304412266</v>
      </c>
      <c r="AB2822" s="2">
        <v>0.23430915295914717</v>
      </c>
      <c r="AC2822" s="2">
        <v>1.2856436724506419E-2</v>
      </c>
      <c r="AD2822" s="2">
        <v>0</v>
      </c>
      <c r="AE2822" s="2">
        <v>3.3686543417420314E-3</v>
      </c>
      <c r="AF2822">
        <v>794889.46062559728</v>
      </c>
      <c r="AG2822">
        <v>1222.7625538559707</v>
      </c>
      <c r="AH2822">
        <v>229814.43839601614</v>
      </c>
      <c r="AI2822">
        <v>27243.47129854505</v>
      </c>
      <c r="AJ2822">
        <v>14.100795510313292</v>
      </c>
      <c r="AK2822">
        <v>2334037.8334285449</v>
      </c>
      <c r="AL2822">
        <v>3579.3623300965464</v>
      </c>
      <c r="AM2822">
        <v>672730.07430017064</v>
      </c>
      <c r="AN2822">
        <v>81369.681064902179</v>
      </c>
      <c r="AO2822">
        <v>41.307962071278951</v>
      </c>
      <c r="AP2822">
        <v>1539148.3728029476</v>
      </c>
      <c r="AQ2822">
        <v>2356.5997762405759</v>
      </c>
      <c r="AR2822">
        <v>442915.63590415451</v>
      </c>
      <c r="AS2822">
        <v>54126.209766357133</v>
      </c>
      <c r="AT2822">
        <v>27.207166560965661</v>
      </c>
      <c r="AU2822" s="3">
        <v>76037762.241986245</v>
      </c>
      <c r="AV2822" s="3">
        <v>2143889.1559567563</v>
      </c>
      <c r="AW2822">
        <v>232737.07640138001</v>
      </c>
      <c r="AX2822">
        <v>43740606.138875358</v>
      </c>
      <c r="AY2822">
        <v>6562.0354883416394</v>
      </c>
      <c r="AZ2822">
        <v>1233268.9496789277</v>
      </c>
      <c r="BA2822">
        <v>637322.38150932011</v>
      </c>
      <c r="BB2822">
        <v>119778368.38086163</v>
      </c>
      <c r="BC2822">
        <v>17969.34184120296</v>
      </c>
      <c r="BD2822">
        <v>3377158.1056356844</v>
      </c>
      <c r="BE2822">
        <v>404585.30510794005</v>
      </c>
      <c r="BF2822">
        <v>76037762.241986245</v>
      </c>
      <c r="BG2822">
        <v>11407.30635286132</v>
      </c>
      <c r="BH2822">
        <v>2143889.1559567563</v>
      </c>
      <c r="BI2822">
        <v>3.3492488508918061</v>
      </c>
      <c r="BJ2822">
        <v>12.7621608887723</v>
      </c>
      <c r="BK2822">
        <v>9.4129120378804938</v>
      </c>
      <c r="BL2822">
        <v>53.575391530205671</v>
      </c>
      <c r="BM2822">
        <v>38.878586180758781</v>
      </c>
      <c r="BN2822">
        <f t="shared" si="278"/>
        <v>-14.69680534944689</v>
      </c>
      <c r="BO2822">
        <v>0.67215643291951388</v>
      </c>
      <c r="BP2822">
        <v>2.7261428098792159E-2</v>
      </c>
      <c r="BQ2822">
        <v>0.2644749137321511</v>
      </c>
      <c r="BR2822">
        <v>0.14880952380952381</v>
      </c>
      <c r="BS2822">
        <v>0.27586206896551724</v>
      </c>
      <c r="BT2822">
        <v>0.55555555555555558</v>
      </c>
      <c r="BU2822">
        <v>0.42088422382289742</v>
      </c>
      <c r="BV2822">
        <v>0.70846973206241837</v>
      </c>
      <c r="BW2822">
        <v>0.58579440149805262</v>
      </c>
      <c r="BX2822">
        <v>0.23430915295914717</v>
      </c>
      <c r="BY2822">
        <f t="shared" si="279"/>
        <v>7.0089128808657739E-2</v>
      </c>
      <c r="BZ2822">
        <v>0</v>
      </c>
      <c r="CA2822">
        <f t="shared" si="280"/>
        <v>3.2451114755827812E-3</v>
      </c>
      <c r="CC2822">
        <v>7.0089128808657739E-2</v>
      </c>
      <c r="CD2822">
        <v>3.2451114755827812E-3</v>
      </c>
    </row>
    <row r="2823" spans="1:82" x14ac:dyDescent="0.3">
      <c r="A2823">
        <v>1</v>
      </c>
      <c r="B2823" t="s">
        <v>1721</v>
      </c>
      <c r="C2823" t="s">
        <v>365</v>
      </c>
      <c r="D2823">
        <v>51063</v>
      </c>
      <c r="E2823" s="2">
        <v>0</v>
      </c>
      <c r="F2823" s="2" t="s">
        <v>1954</v>
      </c>
      <c r="G2823" s="3">
        <v>-999</v>
      </c>
      <c r="H2823" s="1">
        <v>0.37439107746279271</v>
      </c>
      <c r="I2823" s="1">
        <f t="shared" si="281"/>
        <v>-999</v>
      </c>
      <c r="J2823" s="1">
        <v>-999</v>
      </c>
      <c r="K2823" s="1">
        <v>-999</v>
      </c>
      <c r="L2823" s="2">
        <v>-999</v>
      </c>
      <c r="M2823" s="2">
        <v>-999</v>
      </c>
      <c r="N2823" s="7">
        <v>-999</v>
      </c>
      <c r="O2823" s="2">
        <v>-999</v>
      </c>
      <c r="P2823" s="3">
        <v>-999</v>
      </c>
      <c r="Q2823" s="3">
        <v>-999</v>
      </c>
      <c r="R2823" s="3">
        <v>-999</v>
      </c>
      <c r="S2823" s="3">
        <v>-999</v>
      </c>
      <c r="T2823" s="3">
        <v>-999</v>
      </c>
      <c r="V2823">
        <v>51063</v>
      </c>
      <c r="W2823" s="2">
        <v>-999</v>
      </c>
      <c r="X2823" s="2">
        <v>1.0043675818700866E-2</v>
      </c>
      <c r="Y2823" s="2">
        <v>-999</v>
      </c>
      <c r="Z2823" s="2">
        <v>-999</v>
      </c>
      <c r="AA2823" s="2">
        <v>-999</v>
      </c>
      <c r="AB2823" s="2">
        <v>-999</v>
      </c>
      <c r="AC2823" s="2">
        <v>-999</v>
      </c>
      <c r="AD2823" s="2">
        <v>-999</v>
      </c>
      <c r="AE2823" s="2">
        <v>-999</v>
      </c>
      <c r="AF2823" s="2">
        <v>-999</v>
      </c>
      <c r="AG2823" s="2">
        <v>-999</v>
      </c>
      <c r="AH2823" s="2">
        <v>-999</v>
      </c>
      <c r="AI2823" s="2">
        <v>-999</v>
      </c>
      <c r="AJ2823" s="2">
        <v>-999</v>
      </c>
      <c r="AK2823" s="2">
        <v>-999</v>
      </c>
      <c r="AL2823" s="2">
        <v>-999</v>
      </c>
      <c r="AM2823" s="2">
        <v>-999</v>
      </c>
      <c r="AN2823" s="2">
        <v>-999</v>
      </c>
      <c r="AO2823" s="2">
        <v>-999</v>
      </c>
      <c r="AP2823" s="2">
        <v>-999</v>
      </c>
      <c r="AQ2823" s="2">
        <v>-999</v>
      </c>
      <c r="AR2823" s="2">
        <v>-999</v>
      </c>
      <c r="AS2823" s="2">
        <v>-999</v>
      </c>
      <c r="AT2823" s="2">
        <v>-999</v>
      </c>
      <c r="AU2823" s="2">
        <v>-999</v>
      </c>
      <c r="AV2823" s="2">
        <v>-999</v>
      </c>
      <c r="AW2823" s="2">
        <v>-999</v>
      </c>
      <c r="AX2823" s="2">
        <v>-999</v>
      </c>
      <c r="AY2823" s="2">
        <v>-999</v>
      </c>
      <c r="AZ2823" s="2">
        <v>-999</v>
      </c>
      <c r="BA2823" s="2">
        <v>-999</v>
      </c>
      <c r="BB2823" s="2">
        <v>-999</v>
      </c>
      <c r="BC2823" s="2">
        <v>-999</v>
      </c>
      <c r="BD2823" s="2">
        <v>-999</v>
      </c>
      <c r="BE2823" s="2">
        <v>-999</v>
      </c>
      <c r="BF2823" s="2">
        <v>-999</v>
      </c>
      <c r="BG2823" s="2">
        <v>-999</v>
      </c>
      <c r="BH2823" s="2">
        <v>-999</v>
      </c>
      <c r="BI2823">
        <v>0</v>
      </c>
      <c r="BJ2823">
        <v>0.37439107746279271</v>
      </c>
      <c r="BK2823">
        <v>0.37439107746279271</v>
      </c>
      <c r="BL2823">
        <v>-999</v>
      </c>
      <c r="BM2823">
        <v>31.316557480357531</v>
      </c>
      <c r="BN2823">
        <f t="shared" ref="BN2823:BN2886" si="284">IF(BL2823=-999,-999,BM2823-BL2823)</f>
        <v>-999</v>
      </c>
      <c r="BO2823" t="s">
        <v>3748</v>
      </c>
      <c r="BP2823" t="s">
        <v>3748</v>
      </c>
      <c r="BQ2823">
        <v>0.16693678820480079</v>
      </c>
      <c r="BR2823">
        <v>5.9523809523809521E-3</v>
      </c>
      <c r="BS2823">
        <v>0.68965517241379315</v>
      </c>
      <c r="BT2823">
        <v>0.44444444444444442</v>
      </c>
      <c r="BU2823" t="s">
        <v>3748</v>
      </c>
      <c r="BY2823">
        <f t="shared" ref="BY2823:BY2886" si="285">IF(I2823=-999,-999,CC2823)</f>
        <v>-999</v>
      </c>
      <c r="CA2823">
        <f t="shared" ref="CA2823:CA2886" si="286">IF(I2823=-999,-999,CD2823)</f>
        <v>-999</v>
      </c>
    </row>
    <row r="2824" spans="1:82" x14ac:dyDescent="0.3">
      <c r="A2824">
        <v>0</v>
      </c>
      <c r="B2824" t="s">
        <v>1721</v>
      </c>
      <c r="C2824" t="s">
        <v>1738</v>
      </c>
      <c r="D2824">
        <v>51065</v>
      </c>
      <c r="E2824" s="2">
        <f t="shared" ref="E2824:E2836" si="287">BO2824</f>
        <v>0.55969176167486079</v>
      </c>
      <c r="F2824" s="2" t="s">
        <v>1938</v>
      </c>
      <c r="G2824" s="3">
        <v>7468</v>
      </c>
      <c r="H2824" s="1">
        <v>3.9183790785199211</v>
      </c>
      <c r="I2824" s="1">
        <f t="shared" ref="I2824:I2887" si="288">BN2824</f>
        <v>-5.0235211357679077</v>
      </c>
      <c r="J2824" s="1">
        <v>2.53154907999</v>
      </c>
      <c r="K2824" s="1">
        <v>220.731389893</v>
      </c>
      <c r="L2824" s="2">
        <v>7.1993610479999859E-2</v>
      </c>
      <c r="M2824" s="2">
        <v>5.9625939733418225E-3</v>
      </c>
      <c r="N2824" s="7">
        <v>0</v>
      </c>
      <c r="O2824" s="2">
        <v>6.9927640787692535E-3</v>
      </c>
      <c r="P2824" s="3">
        <v>170165.55895897001</v>
      </c>
      <c r="Q2824" s="3">
        <v>4797.8278925206587</v>
      </c>
      <c r="R2824" s="3">
        <v>47238.634281869163</v>
      </c>
      <c r="S2824" s="3">
        <v>30.436306032500294</v>
      </c>
      <c r="T2824" s="3">
        <v>14392.837376764932</v>
      </c>
      <c r="V2824">
        <v>51065</v>
      </c>
      <c r="W2824" s="2">
        <v>0.43257149393094602</v>
      </c>
      <c r="X2824" s="2">
        <v>0.10511716642965413</v>
      </c>
      <c r="Y2824" s="2">
        <v>3.8583704415816815E-2</v>
      </c>
      <c r="Z2824" s="2">
        <v>0.72193543262487181</v>
      </c>
      <c r="AA2824" s="2">
        <v>0.63622192823506607</v>
      </c>
      <c r="AB2824" s="2">
        <v>0.17770732766977296</v>
      </c>
      <c r="AC2824" s="2">
        <v>5.9625939733418225E-3</v>
      </c>
      <c r="AD2824" s="2">
        <v>0</v>
      </c>
      <c r="AE2824" s="2">
        <v>6.9927640787692535E-3</v>
      </c>
      <c r="AF2824">
        <v>38369.150019665467</v>
      </c>
      <c r="AG2824">
        <v>24.554161749734959</v>
      </c>
      <c r="AH2824">
        <v>4614.8787227785506</v>
      </c>
      <c r="AI2824">
        <v>7070.3509591335496</v>
      </c>
      <c r="AJ2824">
        <v>0.38010237519225282</v>
      </c>
      <c r="AK2824">
        <v>85607.78430153463</v>
      </c>
      <c r="AL2824">
        <v>54.99046778223525</v>
      </c>
      <c r="AM2824">
        <v>10335.28826234991</v>
      </c>
      <c r="AN2824">
        <v>15742.778796327122</v>
      </c>
      <c r="AO2824">
        <v>0.84986748389852229</v>
      </c>
      <c r="AP2824">
        <v>47238.634281869163</v>
      </c>
      <c r="AQ2824">
        <v>30.436306032500291</v>
      </c>
      <c r="AR2824">
        <v>5720.4095395713593</v>
      </c>
      <c r="AS2824">
        <v>8672.4278371935725</v>
      </c>
      <c r="AT2824">
        <v>0.46976510870626947</v>
      </c>
      <c r="AU2824" s="3">
        <v>31980915.150748823</v>
      </c>
      <c r="AV2824" s="3">
        <v>901703.77412033256</v>
      </c>
      <c r="AW2824">
        <v>95333.750845980001</v>
      </c>
      <c r="AX2824">
        <v>17917025.13399348</v>
      </c>
      <c r="AY2824">
        <v>2687.9406838004397</v>
      </c>
      <c r="AZ2824">
        <v>505171.57211345463</v>
      </c>
      <c r="BA2824">
        <v>265499.30980495003</v>
      </c>
      <c r="BB2824">
        <v>49897940.284742311</v>
      </c>
      <c r="BC2824">
        <v>7485.7685763210984</v>
      </c>
      <c r="BD2824">
        <v>1406875.3462337872</v>
      </c>
      <c r="BE2824">
        <v>170165.55895897001</v>
      </c>
      <c r="BF2824">
        <v>31980915.150748823</v>
      </c>
      <c r="BG2824">
        <v>4797.8278925206587</v>
      </c>
      <c r="BH2824">
        <v>901703.77412033256</v>
      </c>
      <c r="BI2824">
        <v>2.1329139923900637</v>
      </c>
      <c r="BJ2824">
        <v>6.0512930709099848</v>
      </c>
      <c r="BK2824">
        <v>3.9183790785199211</v>
      </c>
      <c r="BL2824">
        <v>77.346078090123925</v>
      </c>
      <c r="BM2824">
        <v>72.322556954356017</v>
      </c>
      <c r="BN2824">
        <f t="shared" si="284"/>
        <v>-5.0235211357679077</v>
      </c>
      <c r="BO2824">
        <v>0.55969176167486079</v>
      </c>
      <c r="BP2824">
        <v>1.4456164582470392E-2</v>
      </c>
      <c r="BQ2824">
        <v>0.29492397357373995</v>
      </c>
      <c r="BR2824">
        <v>2.976190476190476E-2</v>
      </c>
      <c r="BS2824">
        <v>6.8965517241379309E-2</v>
      </c>
      <c r="BT2824">
        <v>0.5</v>
      </c>
      <c r="BU2824">
        <v>0.14386261121469965</v>
      </c>
      <c r="BV2824">
        <v>0.72193543262487181</v>
      </c>
      <c r="BW2824">
        <v>0.65998125335587765</v>
      </c>
      <c r="BX2824">
        <v>0.17770732766977296</v>
      </c>
      <c r="BY2824">
        <f t="shared" si="285"/>
        <v>0.10557872780882552</v>
      </c>
      <c r="BZ2824">
        <v>0</v>
      </c>
      <c r="CA2824">
        <f t="shared" si="286"/>
        <v>8.7671292122619079E-3</v>
      </c>
      <c r="CC2824">
        <v>0.10557872780882552</v>
      </c>
      <c r="CD2824">
        <v>8.7671292122619079E-3</v>
      </c>
    </row>
    <row r="2825" spans="1:82" x14ac:dyDescent="0.3">
      <c r="A2825">
        <v>0</v>
      </c>
      <c r="B2825" t="s">
        <v>1721</v>
      </c>
      <c r="C2825" t="s">
        <v>34</v>
      </c>
      <c r="D2825">
        <v>51067</v>
      </c>
      <c r="E2825" s="2">
        <f t="shared" si="287"/>
        <v>0.58724982811763815</v>
      </c>
      <c r="F2825" s="2" t="s">
        <v>1939</v>
      </c>
      <c r="G2825" s="3">
        <v>2336</v>
      </c>
      <c r="H2825" s="1">
        <v>1.6139056010202699</v>
      </c>
      <c r="I2825" s="1">
        <f t="shared" si="288"/>
        <v>-6.6991529925366464</v>
      </c>
      <c r="J2825" s="1">
        <v>2.6535549664100002</v>
      </c>
      <c r="K2825" s="1">
        <v>204.62517458299999</v>
      </c>
      <c r="L2825" s="2">
        <v>7.219860059999994E-2</v>
      </c>
      <c r="M2825" s="2">
        <v>1.7801444661438414E-3</v>
      </c>
      <c r="N2825" s="7">
        <v>0</v>
      </c>
      <c r="O2825" s="2">
        <v>4.4535361429528597E-3</v>
      </c>
      <c r="P2825" s="3">
        <v>92979.338485495013</v>
      </c>
      <c r="Q2825" s="3">
        <v>2621.5578895221101</v>
      </c>
      <c r="R2825" s="3">
        <v>67362.249909702601</v>
      </c>
      <c r="S2825" s="3">
        <v>46.671908208501812</v>
      </c>
      <c r="T2825" s="3">
        <v>15464.623531240337</v>
      </c>
      <c r="V2825">
        <v>51067</v>
      </c>
      <c r="W2825" s="2">
        <v>0.44771955971654553</v>
      </c>
      <c r="X2825" s="2">
        <v>4.3295755786926016E-2</v>
      </c>
      <c r="Y2825" s="2">
        <v>0.17752102536459288</v>
      </c>
      <c r="Z2825" s="2">
        <v>0.75672850580350903</v>
      </c>
      <c r="AA2825" s="2">
        <v>0.58979841155234747</v>
      </c>
      <c r="AB2825" s="2">
        <v>0.17821332044025695</v>
      </c>
      <c r="AC2825" s="2">
        <v>1.7801444661438414E-3</v>
      </c>
      <c r="AD2825" s="2">
        <v>0</v>
      </c>
      <c r="AE2825" s="2">
        <v>4.4535361429528597E-3</v>
      </c>
      <c r="AF2825">
        <v>60013.492862272687</v>
      </c>
      <c r="AG2825">
        <v>41.345964411772833</v>
      </c>
      <c r="AH2825">
        <v>7770.8460741368699</v>
      </c>
      <c r="AI2825">
        <v>5983.4735826856431</v>
      </c>
      <c r="AJ2825">
        <v>0.62016119478073228</v>
      </c>
      <c r="AK2825">
        <v>127375.74277197529</v>
      </c>
      <c r="AL2825">
        <v>88.017872620274645</v>
      </c>
      <c r="AM2825">
        <v>16542.686804770383</v>
      </c>
      <c r="AN2825">
        <v>12676.25638329247</v>
      </c>
      <c r="AO2825">
        <v>1.3185558976486138</v>
      </c>
      <c r="AP2825">
        <v>67362.249909702601</v>
      </c>
      <c r="AQ2825">
        <v>46.671908208501812</v>
      </c>
      <c r="AR2825">
        <v>8771.8407306335139</v>
      </c>
      <c r="AS2825">
        <v>6692.7828006068266</v>
      </c>
      <c r="AT2825">
        <v>0.69839470286788152</v>
      </c>
      <c r="AU2825" s="3">
        <v>17474536.874963932</v>
      </c>
      <c r="AV2825" s="3">
        <v>492695.58975678537</v>
      </c>
      <c r="AW2825">
        <v>74762.987023205002</v>
      </c>
      <c r="AX2825">
        <v>14050955.781141147</v>
      </c>
      <c r="AY2825">
        <v>2107.9467940664899</v>
      </c>
      <c r="AZ2825">
        <v>396167.52047685609</v>
      </c>
      <c r="BA2825">
        <v>167742.32550870001</v>
      </c>
      <c r="BB2825">
        <v>31525492.656105079</v>
      </c>
      <c r="BC2825">
        <v>4729.5046835886005</v>
      </c>
      <c r="BD2825">
        <v>888863.11023364158</v>
      </c>
      <c r="BE2825">
        <v>92979.338485495013</v>
      </c>
      <c r="BF2825">
        <v>17474536.874963932</v>
      </c>
      <c r="BG2825">
        <v>2621.5578895221101</v>
      </c>
      <c r="BH2825">
        <v>492695.58975678537</v>
      </c>
      <c r="BI2825">
        <v>1.0271917191763129</v>
      </c>
      <c r="BJ2825">
        <v>2.6410973201965828</v>
      </c>
      <c r="BK2825">
        <v>1.6139056010202699</v>
      </c>
      <c r="BL2825">
        <v>51.35655998514693</v>
      </c>
      <c r="BM2825">
        <v>44.657406992610284</v>
      </c>
      <c r="BN2825">
        <f t="shared" si="284"/>
        <v>-6.6991529925366464</v>
      </c>
      <c r="BO2825">
        <v>0.58724982811763815</v>
      </c>
      <c r="BP2825">
        <v>7.3047479335492859E-3</v>
      </c>
      <c r="BQ2825">
        <v>0.1948418909870718</v>
      </c>
      <c r="BR2825">
        <v>3.5714285714285712E-2</v>
      </c>
      <c r="BS2825">
        <v>0.34482758620689657</v>
      </c>
      <c r="BT2825">
        <v>0.5</v>
      </c>
      <c r="BU2825">
        <v>0.19184902708402141</v>
      </c>
      <c r="BV2825">
        <v>0.75672850580350903</v>
      </c>
      <c r="BW2825">
        <v>0.61182407837380448</v>
      </c>
      <c r="BX2825">
        <v>0.17821332044025695</v>
      </c>
      <c r="BY2825">
        <f t="shared" si="285"/>
        <v>2.8180821859531961E-2</v>
      </c>
      <c r="BZ2825">
        <v>0</v>
      </c>
      <c r="CA2825">
        <f t="shared" si="286"/>
        <v>5.5476680541328262E-3</v>
      </c>
      <c r="CC2825">
        <v>2.8180821859531961E-2</v>
      </c>
      <c r="CD2825">
        <v>5.5476680541328262E-3</v>
      </c>
    </row>
    <row r="2826" spans="1:82" x14ac:dyDescent="0.3">
      <c r="A2826">
        <v>0</v>
      </c>
      <c r="B2826" t="s">
        <v>1721</v>
      </c>
      <c r="C2826" t="s">
        <v>818</v>
      </c>
      <c r="D2826">
        <v>51069</v>
      </c>
      <c r="E2826" s="2">
        <f t="shared" si="287"/>
        <v>0.60760734074298639</v>
      </c>
      <c r="F2826" s="2" t="s">
        <v>1939</v>
      </c>
      <c r="G2826" s="3">
        <v>23757</v>
      </c>
      <c r="H2826" s="1">
        <v>16.23043523758745</v>
      </c>
      <c r="I2826" s="1">
        <f t="shared" si="288"/>
        <v>-4.8705862534836335</v>
      </c>
      <c r="J2826" s="1">
        <v>2.5445407045600001</v>
      </c>
      <c r="K2826" s="1">
        <v>176.74211760899999</v>
      </c>
      <c r="L2826" s="2">
        <v>0.10376618415999994</v>
      </c>
      <c r="M2826" s="2">
        <v>9.3146118252093631E-3</v>
      </c>
      <c r="N2826" s="7">
        <v>0</v>
      </c>
      <c r="O2826" s="2">
        <v>1.9619592418034404E-2</v>
      </c>
      <c r="P2826" s="3">
        <v>350532.67709331005</v>
      </c>
      <c r="Q2826" s="3">
        <v>9883.2893429611795</v>
      </c>
      <c r="R2826" s="3">
        <v>2749997.5879155346</v>
      </c>
      <c r="S2826" s="3">
        <v>4233.0953772524417</v>
      </c>
      <c r="T2826" s="3">
        <v>889006.63194297906</v>
      </c>
      <c r="V2826">
        <v>51069</v>
      </c>
      <c r="W2826" s="2">
        <v>0.5475709295154515</v>
      </c>
      <c r="X2826" s="2">
        <v>0.43540896067147306</v>
      </c>
      <c r="Y2826" s="2">
        <v>0.18693121989097627</v>
      </c>
      <c r="Z2826" s="2">
        <v>0.72564032390214461</v>
      </c>
      <c r="AA2826" s="2">
        <v>0.50943008568040915</v>
      </c>
      <c r="AB2826" s="2">
        <v>0.2561339980953703</v>
      </c>
      <c r="AC2826" s="2">
        <v>9.3146118252093631E-3</v>
      </c>
      <c r="AD2826" s="2">
        <v>0</v>
      </c>
      <c r="AE2826" s="2">
        <v>1.9619592418034404E-2</v>
      </c>
      <c r="AF2826">
        <v>1410601.9371460075</v>
      </c>
      <c r="AG2826">
        <v>2174.7167509044066</v>
      </c>
      <c r="AH2826">
        <v>408731.28409391455</v>
      </c>
      <c r="AI2826">
        <v>47500.227587354144</v>
      </c>
      <c r="AJ2826">
        <v>25.065106151819453</v>
      </c>
      <c r="AK2826">
        <v>4160599.5250615422</v>
      </c>
      <c r="AL2826">
        <v>6407.8121281568483</v>
      </c>
      <c r="AM2826">
        <v>1204328.4617571023</v>
      </c>
      <c r="AN2826">
        <v>140909.68186714529</v>
      </c>
      <c r="AO2826">
        <v>73.872850861378041</v>
      </c>
      <c r="AP2826">
        <v>2749997.5879155346</v>
      </c>
      <c r="AQ2826">
        <v>4233.0953772524417</v>
      </c>
      <c r="AR2826">
        <v>795597.17766318773</v>
      </c>
      <c r="AS2826">
        <v>93409.454279791156</v>
      </c>
      <c r="AT2826">
        <v>48.807744709558591</v>
      </c>
      <c r="AU2826" s="3">
        <v>65879111.332916692</v>
      </c>
      <c r="AV2826" s="3">
        <v>1857465.399116124</v>
      </c>
      <c r="AW2826">
        <v>200396.58411443001</v>
      </c>
      <c r="AX2826">
        <v>37662534.018465973</v>
      </c>
      <c r="AY2826">
        <v>5650.1934158245394</v>
      </c>
      <c r="AZ2826">
        <v>1061897.350570064</v>
      </c>
      <c r="BA2826">
        <v>550929.26120774006</v>
      </c>
      <c r="BB2826">
        <v>103541645.35138266</v>
      </c>
      <c r="BC2826">
        <v>15533.482758785718</v>
      </c>
      <c r="BD2826">
        <v>2919362.7496861876</v>
      </c>
      <c r="BE2826">
        <v>350532.67709331005</v>
      </c>
      <c r="BF2826">
        <v>65879111.332916692</v>
      </c>
      <c r="BG2826">
        <v>9883.2893429611795</v>
      </c>
      <c r="BH2826">
        <v>1857465.399116124</v>
      </c>
      <c r="BI2826">
        <v>6.7540726405697633</v>
      </c>
      <c r="BJ2826">
        <v>22.984507878157213</v>
      </c>
      <c r="BK2826">
        <v>16.23043523758745</v>
      </c>
      <c r="BL2826">
        <v>35.852971420711917</v>
      </c>
      <c r="BM2826">
        <v>30.982385167228284</v>
      </c>
      <c r="BN2826">
        <f t="shared" si="284"/>
        <v>-4.8705862534836335</v>
      </c>
      <c r="BO2826">
        <v>0.60760734074298639</v>
      </c>
      <c r="BP2826">
        <v>4.969578619284825E-2</v>
      </c>
      <c r="BQ2826">
        <v>0.1986344805405377</v>
      </c>
      <c r="BR2826">
        <v>4.1666666666666664E-2</v>
      </c>
      <c r="BS2826">
        <v>0.27586206896551724</v>
      </c>
      <c r="BT2826">
        <v>0.72222222222222221</v>
      </c>
      <c r="BU2826">
        <v>0.13948289210601014</v>
      </c>
      <c r="BV2826">
        <v>0.72564032390214461</v>
      </c>
      <c r="BW2826">
        <v>0.52845444572656552</v>
      </c>
      <c r="BX2826">
        <v>0.2561339980953703</v>
      </c>
      <c r="BY2826">
        <f t="shared" si="285"/>
        <v>4.2800051591878108E-2</v>
      </c>
      <c r="BZ2826">
        <v>0</v>
      </c>
      <c r="CA2826">
        <f t="shared" si="286"/>
        <v>1.7474789640908324E-2</v>
      </c>
      <c r="CC2826">
        <v>4.2800051591878108E-2</v>
      </c>
      <c r="CD2826">
        <v>1.7474789640908324E-2</v>
      </c>
    </row>
    <row r="2827" spans="1:82" x14ac:dyDescent="0.3">
      <c r="A2827">
        <v>0</v>
      </c>
      <c r="B2827" t="s">
        <v>1721</v>
      </c>
      <c r="C2827" t="s">
        <v>1514</v>
      </c>
      <c r="D2827">
        <v>51071</v>
      </c>
      <c r="E2827" s="2">
        <f t="shared" si="287"/>
        <v>0.61122749888854966</v>
      </c>
      <c r="F2827" s="2" t="s">
        <v>1939</v>
      </c>
      <c r="G2827" s="3">
        <v>684</v>
      </c>
      <c r="H2827" s="1">
        <v>2.7029885048308593</v>
      </c>
      <c r="I2827" s="1">
        <f t="shared" si="288"/>
        <v>-6.0789147460894739</v>
      </c>
      <c r="J2827" s="1">
        <v>2.6420519805899998</v>
      </c>
      <c r="K2827" s="1">
        <v>141.81299193999999</v>
      </c>
      <c r="L2827" s="2">
        <v>8.5018816190000068E-2</v>
      </c>
      <c r="M2827" s="2">
        <v>4.0246511097374212E-3</v>
      </c>
      <c r="N2827" s="7">
        <v>0</v>
      </c>
      <c r="O2827" s="2">
        <v>6.193023098556052E-3</v>
      </c>
      <c r="P2827" s="3">
        <v>64857.753621118005</v>
      </c>
      <c r="Q2827" s="3">
        <v>1828.6681586646039</v>
      </c>
      <c r="R2827" s="3">
        <v>63967.405861146595</v>
      </c>
      <c r="S2827" s="3">
        <v>42.881981158511806</v>
      </c>
      <c r="T2827" s="3">
        <v>25837.651426168606</v>
      </c>
      <c r="V2827">
        <v>51071</v>
      </c>
      <c r="W2827" s="2">
        <v>0.4202353034212003</v>
      </c>
      <c r="X2827" s="2">
        <v>7.2512252343658212E-2</v>
      </c>
      <c r="Y2827" s="2">
        <v>0.18946402188530451</v>
      </c>
      <c r="Z2827" s="2">
        <v>0.75344813762495788</v>
      </c>
      <c r="AA2827" s="2">
        <v>0.40875262564416959</v>
      </c>
      <c r="AB2827" s="2">
        <v>0.20985843779802846</v>
      </c>
      <c r="AC2827" s="2">
        <v>4.0246511097374212E-3</v>
      </c>
      <c r="AD2827" s="2">
        <v>0</v>
      </c>
      <c r="AE2827" s="2">
        <v>6.193023098556052E-3</v>
      </c>
      <c r="AF2827">
        <v>56548.662402471142</v>
      </c>
      <c r="AG2827">
        <v>38.947058646935062</v>
      </c>
      <c r="AH2827">
        <v>7319.9791585835383</v>
      </c>
      <c r="AI2827">
        <v>15462.451219193605</v>
      </c>
      <c r="AJ2827">
        <v>0.584253540827402</v>
      </c>
      <c r="AK2827">
        <v>120516.06826361774</v>
      </c>
      <c r="AL2827">
        <v>81.829039805446868</v>
      </c>
      <c r="AM2827">
        <v>15379.514827364532</v>
      </c>
      <c r="AN2827">
        <v>33240.56697658122</v>
      </c>
      <c r="AO2827">
        <v>1.2349146445808996</v>
      </c>
      <c r="AP2827">
        <v>63967.405861146595</v>
      </c>
      <c r="AQ2827">
        <v>42.881981158511806</v>
      </c>
      <c r="AR2827">
        <v>8059.5356687809935</v>
      </c>
      <c r="AS2827">
        <v>17778.115757387615</v>
      </c>
      <c r="AT2827">
        <v>0.65066110375349762</v>
      </c>
      <c r="AU2827" s="3">
        <v>12189366.215552919</v>
      </c>
      <c r="AV2827" s="3">
        <v>343679.89373942564</v>
      </c>
      <c r="AW2827">
        <v>47647.917310592005</v>
      </c>
      <c r="AX2827">
        <v>8954949.579352662</v>
      </c>
      <c r="AY2827">
        <v>1343.4358168117758</v>
      </c>
      <c r="AZ2827">
        <v>252485.32741160513</v>
      </c>
      <c r="BA2827">
        <v>112505.67093171002</v>
      </c>
      <c r="BB2827">
        <v>21144315.794905581</v>
      </c>
      <c r="BC2827">
        <v>3172.1039754763797</v>
      </c>
      <c r="BD2827">
        <v>596165.22115103074</v>
      </c>
      <c r="BE2827">
        <v>64857.753621118005</v>
      </c>
      <c r="BF2827">
        <v>12189366.215552919</v>
      </c>
      <c r="BG2827">
        <v>1828.6681586646039</v>
      </c>
      <c r="BH2827">
        <v>343679.89373942564</v>
      </c>
      <c r="BI2827">
        <v>1.498988173341959</v>
      </c>
      <c r="BJ2827">
        <v>4.2019766781728185</v>
      </c>
      <c r="BK2827">
        <v>2.7029885048308593</v>
      </c>
      <c r="BL2827">
        <v>44.279279055878746</v>
      </c>
      <c r="BM2827">
        <v>38.200364309789272</v>
      </c>
      <c r="BN2827">
        <f t="shared" si="284"/>
        <v>-6.0789147460894739</v>
      </c>
      <c r="BO2827">
        <v>0.61122749888854966</v>
      </c>
      <c r="BP2827">
        <v>1.10951177946214E-2</v>
      </c>
      <c r="BQ2827">
        <v>0.10729946528589669</v>
      </c>
      <c r="BR2827">
        <v>0</v>
      </c>
      <c r="BS2827">
        <v>0.44827586206896552</v>
      </c>
      <c r="BT2827">
        <v>0.72222222222222221</v>
      </c>
      <c r="BU2827">
        <v>0.17408676605284992</v>
      </c>
      <c r="BV2827">
        <v>0.75344813762495788</v>
      </c>
      <c r="BW2827">
        <v>0.42401724651884815</v>
      </c>
      <c r="BX2827">
        <v>0.20985843779802846</v>
      </c>
      <c r="BY2827">
        <f t="shared" si="285"/>
        <v>0.12041403974367743</v>
      </c>
      <c r="BZ2827">
        <v>0</v>
      </c>
      <c r="CA2827">
        <f t="shared" si="286"/>
        <v>6.6473283180167224E-3</v>
      </c>
      <c r="CC2827">
        <v>0.12041403974367743</v>
      </c>
      <c r="CD2827">
        <v>6.6473283180167224E-3</v>
      </c>
    </row>
    <row r="2828" spans="1:82" x14ac:dyDescent="0.3">
      <c r="A2828">
        <v>0</v>
      </c>
      <c r="B2828" t="s">
        <v>1721</v>
      </c>
      <c r="C2828" t="s">
        <v>1145</v>
      </c>
      <c r="D2828">
        <v>51073</v>
      </c>
      <c r="E2828" s="2">
        <f t="shared" si="287"/>
        <v>0.55567682420506048</v>
      </c>
      <c r="F2828" s="2" t="s">
        <v>1938</v>
      </c>
      <c r="G2828" s="3">
        <v>9064</v>
      </c>
      <c r="H2828" s="1">
        <v>13.314808806668406</v>
      </c>
      <c r="I2828" s="1">
        <f t="shared" si="288"/>
        <v>1.4852611142890524</v>
      </c>
      <c r="J2828" s="1">
        <v>2.17068100925</v>
      </c>
      <c r="K2828" s="1">
        <v>245.83318832200001</v>
      </c>
      <c r="L2828" s="2">
        <v>4.9247363719999937E-2</v>
      </c>
      <c r="M2828" s="2">
        <v>1.8817888441805264E-2</v>
      </c>
      <c r="N2828" s="7">
        <v>5.6355342837999998E-2</v>
      </c>
      <c r="O2828" s="2">
        <v>3.1213629459351205E-3</v>
      </c>
      <c r="P2828" s="3">
        <v>432655.85461597994</v>
      </c>
      <c r="Q2828" s="3">
        <v>12198.757138860439</v>
      </c>
      <c r="R2828" s="3">
        <v>144850.37347282833</v>
      </c>
      <c r="S2828" s="3">
        <v>92.563191944611702</v>
      </c>
      <c r="T2828" s="3">
        <v>44912.570849161217</v>
      </c>
      <c r="V2828">
        <v>51073</v>
      </c>
      <c r="W2828" s="2">
        <v>0.48012598014850477</v>
      </c>
      <c r="X2828" s="2">
        <v>0.35719233521384058</v>
      </c>
      <c r="Y2828" s="2">
        <v>-6.6308176474811575E-2</v>
      </c>
      <c r="Z2828" s="2">
        <v>0.61902474887418824</v>
      </c>
      <c r="AA2828" s="2">
        <v>0.70857373377757626</v>
      </c>
      <c r="AB2828" s="2">
        <v>0.12156102941793362</v>
      </c>
      <c r="AC2828" s="2">
        <v>1.8817888441805264E-2</v>
      </c>
      <c r="AD2828" s="2">
        <v>0.11660426120066479</v>
      </c>
      <c r="AE2828" s="2">
        <v>3.1213629459351205E-3</v>
      </c>
      <c r="AF2828">
        <v>50593.532010977069</v>
      </c>
      <c r="AG2828">
        <v>32.089749281488139</v>
      </c>
      <c r="AH2828">
        <v>6031.1690819596552</v>
      </c>
      <c r="AI2828">
        <v>9649.8363983971776</v>
      </c>
      <c r="AJ2828">
        <v>0.49869721122095384</v>
      </c>
      <c r="AK2828">
        <v>195443.9054838054</v>
      </c>
      <c r="AL2828">
        <v>124.65294122609983</v>
      </c>
      <c r="AM2828">
        <v>23428.134589131423</v>
      </c>
      <c r="AN2828">
        <v>37165.441740386632</v>
      </c>
      <c r="AO2828">
        <v>1.9324904634291007</v>
      </c>
      <c r="AP2828">
        <v>144850.37347282833</v>
      </c>
      <c r="AQ2828">
        <v>92.563191944611688</v>
      </c>
      <c r="AR2828">
        <v>17396.965507171768</v>
      </c>
      <c r="AS2828">
        <v>27515.605341989452</v>
      </c>
      <c r="AT2828">
        <v>1.4337932522081469</v>
      </c>
      <c r="AU2828" s="3">
        <v>81313341.316527262</v>
      </c>
      <c r="AV2828" s="3">
        <v>2292634.4166774307</v>
      </c>
      <c r="AW2828">
        <v>119216.05284379001</v>
      </c>
      <c r="AX2828">
        <v>22405464.971461892</v>
      </c>
      <c r="AY2828">
        <v>3361.3035861626199</v>
      </c>
      <c r="AZ2828">
        <v>631723.39598340273</v>
      </c>
      <c r="BA2828">
        <v>551871.90745976998</v>
      </c>
      <c r="BB2828">
        <v>103718806.28798917</v>
      </c>
      <c r="BC2828">
        <v>15560.060725023059</v>
      </c>
      <c r="BD2828">
        <v>2924357.8126608338</v>
      </c>
      <c r="BE2828">
        <v>432655.85461597994</v>
      </c>
      <c r="BF2828">
        <v>81313341.316527262</v>
      </c>
      <c r="BG2828">
        <v>12198.757138860439</v>
      </c>
      <c r="BH2828">
        <v>2292634.4166774307</v>
      </c>
      <c r="BI2828">
        <v>3.8853179625971781</v>
      </c>
      <c r="BJ2828">
        <v>17.200126769265584</v>
      </c>
      <c r="BK2828">
        <v>13.314808806668406</v>
      </c>
      <c r="BL2828">
        <v>53.494609010401909</v>
      </c>
      <c r="BM2828">
        <v>54.979870124690962</v>
      </c>
      <c r="BN2828">
        <f t="shared" si="284"/>
        <v>1.4852611142890524</v>
      </c>
      <c r="BO2828">
        <v>0.55567682420506048</v>
      </c>
      <c r="BP2828">
        <v>2.6144459998489012E-2</v>
      </c>
      <c r="BQ2828">
        <v>0.49846444438742593</v>
      </c>
      <c r="BR2828">
        <v>4.7619047619047616E-2</v>
      </c>
      <c r="BS2828">
        <v>3.4482758620689655E-2</v>
      </c>
      <c r="BT2828">
        <v>0.3888888888888889</v>
      </c>
      <c r="BU2828">
        <v>-4.2534615952126348E-2</v>
      </c>
      <c r="BV2828">
        <v>0.61902474887418824</v>
      </c>
      <c r="BW2828">
        <v>0.73503499354520363</v>
      </c>
      <c r="BX2828">
        <v>0.12156102941793362</v>
      </c>
      <c r="BY2828">
        <f t="shared" si="285"/>
        <v>0.1668567382409599</v>
      </c>
      <c r="BZ2828">
        <v>0.11660426120066479</v>
      </c>
      <c r="CA2828">
        <f t="shared" si="286"/>
        <v>5.6322815215852379E-3</v>
      </c>
      <c r="CC2828">
        <v>0.1668567382409599</v>
      </c>
      <c r="CD2828">
        <v>5.6322815215852379E-3</v>
      </c>
    </row>
    <row r="2829" spans="1:82" x14ac:dyDescent="0.3">
      <c r="A2829">
        <v>0</v>
      </c>
      <c r="B2829" t="s">
        <v>1721</v>
      </c>
      <c r="C2829" t="s">
        <v>1739</v>
      </c>
      <c r="D2829">
        <v>51075</v>
      </c>
      <c r="E2829" s="2">
        <f t="shared" si="287"/>
        <v>0.61694244612315863</v>
      </c>
      <c r="F2829" s="2" t="s">
        <v>1939</v>
      </c>
      <c r="G2829" s="3">
        <v>308</v>
      </c>
      <c r="H2829" s="1">
        <v>0.37236619788399128</v>
      </c>
      <c r="I2829" s="1">
        <f t="shared" si="288"/>
        <v>-12.279793093112019</v>
      </c>
      <c r="J2829" s="1">
        <v>2.5161493470699998</v>
      </c>
      <c r="K2829" s="1">
        <v>238.50138513499999</v>
      </c>
      <c r="L2829" s="2">
        <v>5.617725369000004E-2</v>
      </c>
      <c r="M2829" s="2">
        <v>1.4542173024513912E-3</v>
      </c>
      <c r="N2829" s="7">
        <v>0</v>
      </c>
      <c r="O2829" s="2">
        <v>6.6587151770821163E-3</v>
      </c>
      <c r="P2829" s="3">
        <v>15413.419939471001</v>
      </c>
      <c r="Q2829" s="3">
        <v>434.58227714903791</v>
      </c>
      <c r="R2829" s="3">
        <v>4899.9465063915113</v>
      </c>
      <c r="S2829" s="3">
        <v>2.8884385029224684</v>
      </c>
      <c r="T2829" s="3">
        <v>976.77023040227778</v>
      </c>
      <c r="V2829">
        <v>51075</v>
      </c>
      <c r="W2829" s="2">
        <v>0.44543521524646551</v>
      </c>
      <c r="X2829" s="2">
        <v>9.9893549887302042E-3</v>
      </c>
      <c r="Y2829" s="2">
        <v>0.18109903450982084</v>
      </c>
      <c r="Z2829" s="2">
        <v>0.71754380817019137</v>
      </c>
      <c r="AA2829" s="2">
        <v>0.68744101693411164</v>
      </c>
      <c r="AB2829" s="2">
        <v>0.13866660614069565</v>
      </c>
      <c r="AC2829" s="2">
        <v>1.4542173024513912E-3</v>
      </c>
      <c r="AD2829" s="2">
        <v>0</v>
      </c>
      <c r="AE2829" s="2">
        <v>6.6587151770821163E-3</v>
      </c>
      <c r="AF2829">
        <v>6112.1844152117874</v>
      </c>
      <c r="AG2829">
        <v>3.7977045237668103</v>
      </c>
      <c r="AH2829">
        <v>713.76681398298922</v>
      </c>
      <c r="AI2829">
        <v>527.15103551468019</v>
      </c>
      <c r="AJ2829">
        <v>5.9558190731783395E-2</v>
      </c>
      <c r="AK2829">
        <v>11012.130921603299</v>
      </c>
      <c r="AL2829">
        <v>6.6861430266892796</v>
      </c>
      <c r="AM2829">
        <v>1256.6398928953702</v>
      </c>
      <c r="AN2829">
        <v>961.04818700457713</v>
      </c>
      <c r="AO2829">
        <v>0.10594337015474325</v>
      </c>
      <c r="AP2829">
        <v>4899.9465063915113</v>
      </c>
      <c r="AQ2829">
        <v>2.8884385029224693</v>
      </c>
      <c r="AR2829">
        <v>542.87307891238095</v>
      </c>
      <c r="AS2829">
        <v>433.89715148989694</v>
      </c>
      <c r="AT2829">
        <v>4.638517942295986E-2</v>
      </c>
      <c r="AU2829" s="3">
        <v>2896798.1434241799</v>
      </c>
      <c r="AV2829" s="3">
        <v>81675.393167390182</v>
      </c>
      <c r="AW2829">
        <v>14722.909614733002</v>
      </c>
      <c r="AX2829">
        <v>2767023.6329929205</v>
      </c>
      <c r="AY2829">
        <v>415.11329813607398</v>
      </c>
      <c r="AZ2829">
        <v>78016.393251693749</v>
      </c>
      <c r="BA2829">
        <v>30136.329554204003</v>
      </c>
      <c r="BB2829">
        <v>5663821.7764170999</v>
      </c>
      <c r="BC2829">
        <v>849.69557528511189</v>
      </c>
      <c r="BD2829">
        <v>159691.78641908392</v>
      </c>
      <c r="BE2829">
        <v>15413.419939471001</v>
      </c>
      <c r="BF2829">
        <v>2896798.1434241799</v>
      </c>
      <c r="BG2829">
        <v>434.58227714903791</v>
      </c>
      <c r="BH2829">
        <v>81675.393167390182</v>
      </c>
      <c r="BI2829">
        <v>0.30422498744382687</v>
      </c>
      <c r="BJ2829">
        <v>0.67659118532781815</v>
      </c>
      <c r="BK2829">
        <v>0.37236619788399128</v>
      </c>
      <c r="BL2829">
        <v>83.817205834279633</v>
      </c>
      <c r="BM2829">
        <v>71.537412741167614</v>
      </c>
      <c r="BN2829">
        <f t="shared" si="284"/>
        <v>-12.279793093112019</v>
      </c>
      <c r="BO2829">
        <v>0.61694244612315863</v>
      </c>
      <c r="BP2829">
        <v>2.2728478250924602E-3</v>
      </c>
      <c r="BQ2829">
        <v>0.34450325825101152</v>
      </c>
      <c r="BR2829">
        <v>3.5714285714285712E-2</v>
      </c>
      <c r="BS2829">
        <v>6.8965517241379309E-2</v>
      </c>
      <c r="BT2829">
        <v>0.44444444444444442</v>
      </c>
      <c r="BU2829">
        <v>0.35166630174459917</v>
      </c>
      <c r="BV2829">
        <v>0.71754380817019137</v>
      </c>
      <c r="BW2829">
        <v>0.713113088105925</v>
      </c>
      <c r="BX2829">
        <v>0.13866660614069565</v>
      </c>
      <c r="BY2829">
        <f t="shared" si="285"/>
        <v>0.16932204274041018</v>
      </c>
      <c r="BZ2829">
        <v>0</v>
      </c>
      <c r="CA2829">
        <f t="shared" si="286"/>
        <v>1.0584069680015309E-2</v>
      </c>
      <c r="CC2829">
        <v>0.16932204274041018</v>
      </c>
      <c r="CD2829">
        <v>1.0584069680015309E-2</v>
      </c>
    </row>
    <row r="2830" spans="1:82" x14ac:dyDescent="0.3">
      <c r="A2830">
        <v>0</v>
      </c>
      <c r="B2830" t="s">
        <v>1721</v>
      </c>
      <c r="C2830" t="s">
        <v>700</v>
      </c>
      <c r="D2830">
        <v>51077</v>
      </c>
      <c r="E2830" s="2">
        <f t="shared" si="287"/>
        <v>0.72306681644745185</v>
      </c>
      <c r="F2830" s="2" t="s">
        <v>1941</v>
      </c>
      <c r="G2830" s="3">
        <v>3</v>
      </c>
      <c r="H2830" s="1">
        <v>0.3741585724565934</v>
      </c>
      <c r="I2830" s="1">
        <f t="shared" si="288"/>
        <v>-8.7966295675825883</v>
      </c>
      <c r="J2830" s="1">
        <v>2.6184947868599999</v>
      </c>
      <c r="K2830" s="1">
        <v>150.38523315099999</v>
      </c>
      <c r="L2830" s="2">
        <v>7.5313680460000088E-2</v>
      </c>
      <c r="M2830" s="2">
        <v>3.92645686417954E-4</v>
      </c>
      <c r="N2830" s="7">
        <v>0</v>
      </c>
      <c r="O2830" s="2">
        <v>7.3423453035484903E-3</v>
      </c>
      <c r="P2830" s="3">
        <v>8853.2923993678414</v>
      </c>
      <c r="Q2830" s="3">
        <v>249.61909727320347</v>
      </c>
      <c r="R2830" s="3">
        <v>9076.7117236489212</v>
      </c>
      <c r="S2830" s="3">
        <v>7.5536518804376573</v>
      </c>
      <c r="T2830" s="3">
        <v>1420.732483176326</v>
      </c>
      <c r="V2830">
        <v>51077</v>
      </c>
      <c r="W2830" s="2">
        <v>0.427073423014322</v>
      </c>
      <c r="X2830" s="2">
        <v>1.003743847745781E-2</v>
      </c>
      <c r="Y2830" s="2">
        <v>0.28714278842172369</v>
      </c>
      <c r="Z2830" s="2">
        <v>0.74673020630720421</v>
      </c>
      <c r="AA2830" s="2">
        <v>0.43346070108012041</v>
      </c>
      <c r="AB2830" s="2">
        <v>0.18590250999065935</v>
      </c>
      <c r="AC2830" s="2">
        <v>3.92645686417954E-4</v>
      </c>
      <c r="AD2830" s="2">
        <v>0</v>
      </c>
      <c r="AE2830" s="2">
        <v>7.3423453035484903E-3</v>
      </c>
      <c r="AF2830">
        <v>629.78178424711507</v>
      </c>
      <c r="AG2830">
        <v>0.54766928439409479</v>
      </c>
      <c r="AH2830">
        <v>102.93274734564882</v>
      </c>
      <c r="AI2830">
        <v>7.6317901563126816E-2</v>
      </c>
      <c r="AJ2830">
        <v>7.5000968363569025E-3</v>
      </c>
      <c r="AK2830">
        <v>9706.493507896037</v>
      </c>
      <c r="AL2830">
        <v>8.1013211648317522</v>
      </c>
      <c r="AM2830">
        <v>1522.6182449653838</v>
      </c>
      <c r="AN2830">
        <v>1.1233034581541672</v>
      </c>
      <c r="AO2830">
        <v>0.11263380945169918</v>
      </c>
      <c r="AP2830">
        <v>9076.7117236489212</v>
      </c>
      <c r="AQ2830">
        <v>7.5536518804376573</v>
      </c>
      <c r="AR2830">
        <v>1419.6854976197351</v>
      </c>
      <c r="AS2830">
        <v>1.0469855565910404</v>
      </c>
      <c r="AT2830">
        <v>0.10513371261534228</v>
      </c>
      <c r="AU2830" s="3">
        <v>1663887.773537192</v>
      </c>
      <c r="AV2830" s="3">
        <v>46913.41314152586</v>
      </c>
      <c r="AW2830">
        <v>584.7128770661601</v>
      </c>
      <c r="AX2830">
        <v>109890.93811581413</v>
      </c>
      <c r="AY2830">
        <v>16.486013784848481</v>
      </c>
      <c r="AZ2830">
        <v>3098.3814307244234</v>
      </c>
      <c r="BA2830">
        <v>9438.0052764340016</v>
      </c>
      <c r="BB2830">
        <v>1773778.7116530063</v>
      </c>
      <c r="BC2830">
        <v>266.10511105805193</v>
      </c>
      <c r="BD2830">
        <v>50011.794572250277</v>
      </c>
      <c r="BE2830">
        <v>8853.2923993678414</v>
      </c>
      <c r="BF2830">
        <v>1663887.773537192</v>
      </c>
      <c r="BG2830">
        <v>249.61909727320347</v>
      </c>
      <c r="BH2830">
        <v>46913.41314152586</v>
      </c>
      <c r="BI2830">
        <v>1.7454658796485691E-2</v>
      </c>
      <c r="BJ2830">
        <v>0.39161323125307906</v>
      </c>
      <c r="BK2830">
        <v>0.3741585724565934</v>
      </c>
      <c r="BL2830">
        <v>37.716014218026274</v>
      </c>
      <c r="BM2830">
        <v>28.919384650443686</v>
      </c>
      <c r="BN2830">
        <f t="shared" si="284"/>
        <v>-8.7966295675825883</v>
      </c>
      <c r="BO2830">
        <v>0.72306681644745185</v>
      </c>
      <c r="BP2830">
        <v>1.528342256601541E-4</v>
      </c>
      <c r="BQ2830">
        <v>0.12697332433734268</v>
      </c>
      <c r="BR2830">
        <v>1.1904761904761904E-2</v>
      </c>
      <c r="BS2830">
        <v>0.34482758620689657</v>
      </c>
      <c r="BT2830">
        <v>0.61111111111111116</v>
      </c>
      <c r="BU2830">
        <v>0.25191614910711768</v>
      </c>
      <c r="BV2830">
        <v>0.74673020630720421</v>
      </c>
      <c r="BW2830">
        <v>0.44964803016610005</v>
      </c>
      <c r="BX2830">
        <v>0.18590250999065935</v>
      </c>
      <c r="BY2830">
        <f t="shared" si="285"/>
        <v>0.78142783500566293</v>
      </c>
      <c r="BZ2830">
        <v>0</v>
      </c>
      <c r="CA2830">
        <f t="shared" si="286"/>
        <v>8.746263727991966E-3</v>
      </c>
      <c r="CC2830">
        <v>0.78142783500566293</v>
      </c>
      <c r="CD2830">
        <v>8.746263727991966E-3</v>
      </c>
    </row>
    <row r="2831" spans="1:82" x14ac:dyDescent="0.3">
      <c r="A2831">
        <v>0</v>
      </c>
      <c r="B2831" t="s">
        <v>1721</v>
      </c>
      <c r="C2831" t="s">
        <v>36</v>
      </c>
      <c r="D2831">
        <v>51079</v>
      </c>
      <c r="E2831" s="2">
        <f t="shared" si="287"/>
        <v>0.6293493170093627</v>
      </c>
      <c r="F2831" s="2" t="s">
        <v>1939</v>
      </c>
      <c r="G2831" s="3">
        <v>8121</v>
      </c>
      <c r="H2831" s="1">
        <v>16.250381619236318</v>
      </c>
      <c r="I2831" s="1">
        <f t="shared" si="288"/>
        <v>-7.1054145644489566</v>
      </c>
      <c r="J2831" s="1">
        <v>2.52026908724</v>
      </c>
      <c r="K2831" s="1">
        <v>228.98308508</v>
      </c>
      <c r="L2831" s="2">
        <v>8.9036533510000071E-2</v>
      </c>
      <c r="M2831" s="2">
        <v>4.4294596669225026E-3</v>
      </c>
      <c r="N2831" s="7">
        <v>0</v>
      </c>
      <c r="O2831" s="2">
        <v>1.4569082464537138E-2</v>
      </c>
      <c r="P2831" s="3">
        <v>240428.63708687999</v>
      </c>
      <c r="Q2831" s="3">
        <v>6778.8994919606394</v>
      </c>
      <c r="R2831" s="3">
        <v>89492.326536463195</v>
      </c>
      <c r="S2831" s="3">
        <v>59.910931872703323</v>
      </c>
      <c r="T2831" s="3">
        <v>20766.356369863781</v>
      </c>
      <c r="V2831">
        <v>51079</v>
      </c>
      <c r="W2831" s="2">
        <v>0.56930739727618251</v>
      </c>
      <c r="X2831" s="2">
        <v>0.43594405619884236</v>
      </c>
      <c r="Y2831" s="2">
        <v>0.17408397743841847</v>
      </c>
      <c r="Z2831" s="2">
        <v>0.71871865657642608</v>
      </c>
      <c r="AA2831" s="2">
        <v>0.66000608247622794</v>
      </c>
      <c r="AB2831" s="2">
        <v>0.21977567633502484</v>
      </c>
      <c r="AC2831" s="2">
        <v>4.4294596669225026E-3</v>
      </c>
      <c r="AD2831" s="2">
        <v>0</v>
      </c>
      <c r="AE2831" s="2">
        <v>1.4569082464537138E-2</v>
      </c>
      <c r="AF2831">
        <v>69349.20691780714</v>
      </c>
      <c r="AG2831">
        <v>51.063970117295305</v>
      </c>
      <c r="AH2831">
        <v>9597.3151760087894</v>
      </c>
      <c r="AI2831">
        <v>6935.3476924371498</v>
      </c>
      <c r="AJ2831">
        <v>0.74528717370028708</v>
      </c>
      <c r="AK2831">
        <v>158841.53345427033</v>
      </c>
      <c r="AL2831">
        <v>110.97490198999864</v>
      </c>
      <c r="AM2831">
        <v>20857.3894387418</v>
      </c>
      <c r="AN2831">
        <v>16441.629799567916</v>
      </c>
      <c r="AO2831">
        <v>1.6548644763326568</v>
      </c>
      <c r="AP2831">
        <v>89492.326536463195</v>
      </c>
      <c r="AQ2831">
        <v>59.910931872703337</v>
      </c>
      <c r="AR2831">
        <v>11260.074262733011</v>
      </c>
      <c r="AS2831">
        <v>9506.2821071307662</v>
      </c>
      <c r="AT2831">
        <v>0.90957730263236969</v>
      </c>
      <c r="AU2831" s="3">
        <v>45186158.054108225</v>
      </c>
      <c r="AV2831" s="3">
        <v>1274026.3705190825</v>
      </c>
      <c r="AW2831">
        <v>114849.12488455001</v>
      </c>
      <c r="AX2831">
        <v>21584744.530802328</v>
      </c>
      <c r="AY2831">
        <v>3238.1777968098995</v>
      </c>
      <c r="AZ2831">
        <v>608583.13513245247</v>
      </c>
      <c r="BA2831">
        <v>355277.76197142998</v>
      </c>
      <c r="BB2831">
        <v>66770902.584910549</v>
      </c>
      <c r="BC2831">
        <v>10017.077288770539</v>
      </c>
      <c r="BD2831">
        <v>1882609.505651535</v>
      </c>
      <c r="BE2831">
        <v>240428.63708687999</v>
      </c>
      <c r="BF2831">
        <v>45186158.054108225</v>
      </c>
      <c r="BG2831">
        <v>6778.8994919606394</v>
      </c>
      <c r="BH2831">
        <v>1274026.3705190825</v>
      </c>
      <c r="BI2831">
        <v>6.523674536032245</v>
      </c>
      <c r="BJ2831">
        <v>22.774056155268564</v>
      </c>
      <c r="BK2831">
        <v>16.250381619236318</v>
      </c>
      <c r="BL2831">
        <v>56.333965874431215</v>
      </c>
      <c r="BM2831">
        <v>49.228551309982258</v>
      </c>
      <c r="BN2831">
        <f t="shared" si="284"/>
        <v>-7.1054145644489566</v>
      </c>
      <c r="BO2831">
        <v>0.6293493170093627</v>
      </c>
      <c r="BP2831">
        <v>4.9718140534947719E-2</v>
      </c>
      <c r="BQ2831">
        <v>0.18046782837851388</v>
      </c>
      <c r="BR2831">
        <v>5.9523809523809521E-2</v>
      </c>
      <c r="BS2831">
        <v>0.20689655172413793</v>
      </c>
      <c r="BT2831">
        <v>0.72222222222222221</v>
      </c>
      <c r="BU2831">
        <v>0.20348346615412979</v>
      </c>
      <c r="BV2831">
        <v>0.71871865657642608</v>
      </c>
      <c r="BW2831">
        <v>0.68465361252720747</v>
      </c>
      <c r="BX2831">
        <v>0.21977567633502484</v>
      </c>
      <c r="BY2831">
        <f t="shared" si="285"/>
        <v>4.5229852023408443E-2</v>
      </c>
      <c r="BZ2831">
        <v>0</v>
      </c>
      <c r="CA2831">
        <f t="shared" si="286"/>
        <v>1.4889617598565018E-2</v>
      </c>
      <c r="CC2831">
        <v>4.5229852023408443E-2</v>
      </c>
      <c r="CD2831">
        <v>1.4889617598565018E-2</v>
      </c>
    </row>
    <row r="2832" spans="1:82" x14ac:dyDescent="0.3">
      <c r="A2832">
        <v>0</v>
      </c>
      <c r="B2832" t="s">
        <v>1721</v>
      </c>
      <c r="C2832" t="s">
        <v>1740</v>
      </c>
      <c r="D2832">
        <v>51081</v>
      </c>
      <c r="E2832" s="2">
        <f t="shared" si="287"/>
        <v>0.58632410239193411</v>
      </c>
      <c r="F2832" s="2" t="s">
        <v>1938</v>
      </c>
      <c r="G2832" s="3">
        <v>238</v>
      </c>
      <c r="H2832" s="1">
        <v>0.37496095088030834</v>
      </c>
      <c r="I2832" s="1">
        <f t="shared" si="288"/>
        <v>-9.2936880929348789</v>
      </c>
      <c r="J2832" s="1">
        <v>2.4678226111799999</v>
      </c>
      <c r="K2832" s="1">
        <v>253.00320266099999</v>
      </c>
      <c r="L2832" s="2">
        <v>5.96670722799999E-2</v>
      </c>
      <c r="M2832" s="2">
        <v>2.1712224250496829E-4</v>
      </c>
      <c r="N2832" s="7">
        <v>0</v>
      </c>
      <c r="O2832" s="2">
        <v>7.9190862803676446E-3</v>
      </c>
      <c r="P2832" s="3">
        <v>9364.1402164480023</v>
      </c>
      <c r="Q2832" s="3">
        <v>264.02248136934401</v>
      </c>
      <c r="R2832" s="3">
        <v>3539.110230222037</v>
      </c>
      <c r="S2832" s="3">
        <v>1.970862117633627</v>
      </c>
      <c r="T2832" s="3">
        <v>1094.9196898579316</v>
      </c>
      <c r="V2832">
        <v>51081</v>
      </c>
      <c r="W2832" s="2">
        <v>0.45948556455497569</v>
      </c>
      <c r="X2832" s="2">
        <v>1.0058963639933173E-2</v>
      </c>
      <c r="Y2832" s="2">
        <v>0.19934920548036783</v>
      </c>
      <c r="Z2832" s="2">
        <v>0.70376221362878411</v>
      </c>
      <c r="AA2832" s="2">
        <v>0.72924012087568191</v>
      </c>
      <c r="AB2832" s="2">
        <v>0.14728079192116092</v>
      </c>
      <c r="AC2832" s="2">
        <v>2.1712224250496829E-4</v>
      </c>
      <c r="AD2832" s="2">
        <v>0</v>
      </c>
      <c r="AE2832" s="2">
        <v>7.9190862803676446E-3</v>
      </c>
      <c r="AF2832">
        <v>9638.0043665522662</v>
      </c>
      <c r="AG2832">
        <v>6.0768780172071635</v>
      </c>
      <c r="AH2832">
        <v>1142.1304196154349</v>
      </c>
      <c r="AI2832">
        <v>1857.1080405006646</v>
      </c>
      <c r="AJ2832">
        <v>9.4685737443211584E-2</v>
      </c>
      <c r="AK2832">
        <v>13177.114596774303</v>
      </c>
      <c r="AL2832">
        <v>8.0477401348407902</v>
      </c>
      <c r="AM2832">
        <v>1512.5478561746722</v>
      </c>
      <c r="AN2832">
        <v>2581.6102937993587</v>
      </c>
      <c r="AO2832">
        <v>0.12718252289942791</v>
      </c>
      <c r="AP2832">
        <v>3539.110230222037</v>
      </c>
      <c r="AQ2832">
        <v>1.9708621176336267</v>
      </c>
      <c r="AR2832">
        <v>370.41743655923733</v>
      </c>
      <c r="AS2832">
        <v>724.50225329869409</v>
      </c>
      <c r="AT2832">
        <v>3.2496785456216329E-2</v>
      </c>
      <c r="AU2832" s="3">
        <v>1759896.5122792376</v>
      </c>
      <c r="AV2832" s="3">
        <v>49620.385148554509</v>
      </c>
      <c r="AW2832">
        <v>19766.922952018998</v>
      </c>
      <c r="AX2832">
        <v>3714995.4996024505</v>
      </c>
      <c r="AY2832">
        <v>557.32954934418183</v>
      </c>
      <c r="AZ2832">
        <v>104744.51550374553</v>
      </c>
      <c r="BA2832">
        <v>29131.063168467001</v>
      </c>
      <c r="BB2832">
        <v>5474892.0118816877</v>
      </c>
      <c r="BC2832">
        <v>821.35203071352589</v>
      </c>
      <c r="BD2832">
        <v>154364.90065230004</v>
      </c>
      <c r="BE2832">
        <v>9364.1402164480023</v>
      </c>
      <c r="BF2832">
        <v>1759896.5122792376</v>
      </c>
      <c r="BG2832">
        <v>264.02248136934401</v>
      </c>
      <c r="BH2832">
        <v>49620.385148554509</v>
      </c>
      <c r="BI2832">
        <v>0.55330961337402962</v>
      </c>
      <c r="BJ2832">
        <v>0.92827056425433796</v>
      </c>
      <c r="BK2832">
        <v>0.37496095088030834</v>
      </c>
      <c r="BL2832">
        <v>60.433326869976312</v>
      </c>
      <c r="BM2832">
        <v>51.139638777041434</v>
      </c>
      <c r="BN2832">
        <f t="shared" si="284"/>
        <v>-9.2936880929348789</v>
      </c>
      <c r="BO2832">
        <v>0.58632410239193411</v>
      </c>
      <c r="BP2832">
        <v>3.9285907476818999E-3</v>
      </c>
      <c r="BQ2832">
        <v>0.49141745452145658</v>
      </c>
      <c r="BR2832">
        <v>2.976190476190476E-2</v>
      </c>
      <c r="BS2832">
        <v>3.4482758620689655E-2</v>
      </c>
      <c r="BT2832">
        <v>0.3888888888888889</v>
      </c>
      <c r="BU2832">
        <v>0.26615081348915132</v>
      </c>
      <c r="BV2832">
        <v>0.70376221362878411</v>
      </c>
      <c r="BW2832">
        <v>0.75647315443535468</v>
      </c>
      <c r="BX2832">
        <v>0.14728079192116092</v>
      </c>
      <c r="BY2832">
        <f t="shared" si="285"/>
        <v>1.3042091984640789E-2</v>
      </c>
      <c r="BZ2832">
        <v>0</v>
      </c>
      <c r="CA2832">
        <f t="shared" si="286"/>
        <v>1.1890451040092866E-2</v>
      </c>
      <c r="CC2832">
        <v>1.3042091984640789E-2</v>
      </c>
      <c r="CD2832">
        <v>1.1890451040092866E-2</v>
      </c>
    </row>
    <row r="2833" spans="1:82" x14ac:dyDescent="0.3">
      <c r="A2833">
        <v>0</v>
      </c>
      <c r="B2833" t="s">
        <v>1721</v>
      </c>
      <c r="C2833" t="s">
        <v>1238</v>
      </c>
      <c r="D2833">
        <v>51083</v>
      </c>
      <c r="E2833" s="2">
        <f t="shared" si="287"/>
        <v>0.59615467288588009</v>
      </c>
      <c r="F2833" s="2" t="s">
        <v>1939</v>
      </c>
      <c r="G2833" s="3">
        <v>989</v>
      </c>
      <c r="H2833" s="1">
        <v>0.76020107474881427</v>
      </c>
      <c r="I2833" s="1">
        <f t="shared" si="288"/>
        <v>-12.358765313245733</v>
      </c>
      <c r="J2833" s="1">
        <v>2.5978392916300002</v>
      </c>
      <c r="K2833" s="1">
        <v>230.23019713100001</v>
      </c>
      <c r="L2833" s="2">
        <v>6.1102670180000151E-2</v>
      </c>
      <c r="M2833" s="2">
        <v>1.9781488460566734E-3</v>
      </c>
      <c r="N2833" s="7">
        <v>0</v>
      </c>
      <c r="O2833" s="2">
        <v>8.716184100588548E-3</v>
      </c>
      <c r="P2833" s="3">
        <v>43312.819354869993</v>
      </c>
      <c r="Q2833" s="3">
        <v>1221.2074762708594</v>
      </c>
      <c r="R2833" s="3">
        <v>44797.89206944171</v>
      </c>
      <c r="S2833" s="3">
        <v>33.071746516121102</v>
      </c>
      <c r="T2833" s="3">
        <v>17962.34261885476</v>
      </c>
      <c r="V2833">
        <v>51083</v>
      </c>
      <c r="W2833" s="2">
        <v>0.48483151841431699</v>
      </c>
      <c r="X2833" s="2">
        <v>2.0393683534201932E-2</v>
      </c>
      <c r="Y2833" s="2">
        <v>0.31064567580278657</v>
      </c>
      <c r="Z2833" s="2">
        <v>0.74083976791799078</v>
      </c>
      <c r="AA2833" s="2">
        <v>0.66360067785388144</v>
      </c>
      <c r="AB2833" s="2">
        <v>0.1508243878696966</v>
      </c>
      <c r="AC2833" s="2">
        <v>1.9781488460566734E-3</v>
      </c>
      <c r="AD2833" s="2">
        <v>0</v>
      </c>
      <c r="AE2833" s="2">
        <v>8.716184100588548E-3</v>
      </c>
      <c r="AF2833">
        <v>63826.785389929042</v>
      </c>
      <c r="AG2833">
        <v>42.781748409856228</v>
      </c>
      <c r="AH2833">
        <v>8040.6972338219484</v>
      </c>
      <c r="AI2833">
        <v>17798.709202892474</v>
      </c>
      <c r="AJ2833">
        <v>0.64917873824433558</v>
      </c>
      <c r="AK2833">
        <v>108624.67745937075</v>
      </c>
      <c r="AL2833">
        <v>75.85349492597733</v>
      </c>
      <c r="AM2833">
        <v>14256.429657431174</v>
      </c>
      <c r="AN2833">
        <v>29545.31939813801</v>
      </c>
      <c r="AO2833">
        <v>1.1313630163888915</v>
      </c>
      <c r="AP2833">
        <v>44797.89206944171</v>
      </c>
      <c r="AQ2833">
        <v>33.071746516121102</v>
      </c>
      <c r="AR2833">
        <v>6215.7324236092254</v>
      </c>
      <c r="AS2833">
        <v>11746.610195245536</v>
      </c>
      <c r="AT2833">
        <v>0.48218427814455589</v>
      </c>
      <c r="AU2833" s="3">
        <v>8140211.2695542667</v>
      </c>
      <c r="AV2833" s="3">
        <v>229513.73309034531</v>
      </c>
      <c r="AW2833">
        <v>79744.288626580019</v>
      </c>
      <c r="AX2833">
        <v>14987141.604479449</v>
      </c>
      <c r="AY2833">
        <v>2248.3948842672398</v>
      </c>
      <c r="AZ2833">
        <v>422563.33454918506</v>
      </c>
      <c r="BA2833">
        <v>123057.10798145001</v>
      </c>
      <c r="BB2833">
        <v>23127352.874033716</v>
      </c>
      <c r="BC2833">
        <v>3469.6023605380992</v>
      </c>
      <c r="BD2833">
        <v>652077.0676395304</v>
      </c>
      <c r="BE2833">
        <v>43312.819354869993</v>
      </c>
      <c r="BF2833">
        <v>8140211.2695542667</v>
      </c>
      <c r="BG2833">
        <v>1221.2074762708594</v>
      </c>
      <c r="BH2833">
        <v>229513.73309034531</v>
      </c>
      <c r="BI2833">
        <v>0.82668789966320133</v>
      </c>
      <c r="BJ2833">
        <v>1.5868889744120156</v>
      </c>
      <c r="BK2833">
        <v>0.76020107474881427</v>
      </c>
      <c r="BL2833">
        <v>58.378051839350931</v>
      </c>
      <c r="BM2833">
        <v>46.019286526105198</v>
      </c>
      <c r="BN2833">
        <f t="shared" si="284"/>
        <v>-12.358765313245733</v>
      </c>
      <c r="BO2833">
        <v>0.59615467288588009</v>
      </c>
      <c r="BP2833">
        <v>5.9680349748842581E-3</v>
      </c>
      <c r="BQ2833">
        <v>0.34315049978355655</v>
      </c>
      <c r="BR2833">
        <v>0.1130952380952381</v>
      </c>
      <c r="BS2833">
        <v>6.8965517241379309E-2</v>
      </c>
      <c r="BT2833">
        <v>0.3888888888888889</v>
      </c>
      <c r="BU2833">
        <v>0.35392789266754082</v>
      </c>
      <c r="BV2833">
        <v>0.74083976791799078</v>
      </c>
      <c r="BW2833">
        <v>0.68838244590651598</v>
      </c>
      <c r="BX2833">
        <v>0.1508243878696966</v>
      </c>
      <c r="BY2833">
        <f t="shared" si="285"/>
        <v>3.0893336920414158E-2</v>
      </c>
      <c r="BZ2833">
        <v>0</v>
      </c>
      <c r="CA2833">
        <f t="shared" si="286"/>
        <v>1.2783542456174229E-2</v>
      </c>
      <c r="CC2833">
        <v>3.0893336920414158E-2</v>
      </c>
      <c r="CD2833">
        <v>1.2783542456174229E-2</v>
      </c>
    </row>
    <row r="2834" spans="1:82" x14ac:dyDescent="0.3">
      <c r="A2834">
        <v>0</v>
      </c>
      <c r="B2834" t="s">
        <v>1721</v>
      </c>
      <c r="C2834" t="s">
        <v>1741</v>
      </c>
      <c r="D2834">
        <v>51085</v>
      </c>
      <c r="E2834" s="2">
        <f t="shared" si="287"/>
        <v>0.55569720333890937</v>
      </c>
      <c r="F2834" s="2" t="s">
        <v>1938</v>
      </c>
      <c r="G2834" s="3">
        <v>31749</v>
      </c>
      <c r="H2834" s="1">
        <v>23.43941329864802</v>
      </c>
      <c r="I2834" s="1">
        <f t="shared" si="288"/>
        <v>-1.0239448320728428</v>
      </c>
      <c r="J2834" s="1">
        <v>2.4884746197099998</v>
      </c>
      <c r="K2834" s="1">
        <v>246.360046638</v>
      </c>
      <c r="L2834" s="2">
        <v>5.4258879060000043E-2</v>
      </c>
      <c r="M2834" s="2">
        <v>4.0582663784990453E-2</v>
      </c>
      <c r="N2834" s="7">
        <v>0</v>
      </c>
      <c r="O2834" s="2">
        <v>3.974413209568187E-3</v>
      </c>
      <c r="P2834" s="3">
        <v>1285975.3035902602</v>
      </c>
      <c r="Q2834" s="3">
        <v>36258.14893685827</v>
      </c>
      <c r="R2834" s="3">
        <v>648417.50443806127</v>
      </c>
      <c r="S2834" s="3">
        <v>408.66029000601907</v>
      </c>
      <c r="T2834" s="3">
        <v>182590.94884560586</v>
      </c>
      <c r="V2834">
        <v>51085</v>
      </c>
      <c r="W2834" s="2">
        <v>0.56627692544964903</v>
      </c>
      <c r="X2834" s="2">
        <v>0.62880202740825908</v>
      </c>
      <c r="Y2834" s="2">
        <v>-1.1364738819138418E-2</v>
      </c>
      <c r="Z2834" s="2">
        <v>0.70965165769705274</v>
      </c>
      <c r="AA2834" s="2">
        <v>0.7100923162223961</v>
      </c>
      <c r="AB2834" s="2">
        <v>0.13393133551467953</v>
      </c>
      <c r="AC2834" s="2">
        <v>4.0582663784990453E-2</v>
      </c>
      <c r="AD2834" s="2">
        <v>0</v>
      </c>
      <c r="AE2834" s="2">
        <v>3.974413209568187E-3</v>
      </c>
      <c r="AF2834">
        <v>353805.57016747392</v>
      </c>
      <c r="AG2834">
        <v>230.56951252808324</v>
      </c>
      <c r="AH2834">
        <v>43334.826427082538</v>
      </c>
      <c r="AI2834">
        <v>56673.561569621917</v>
      </c>
      <c r="AJ2834">
        <v>3.5411735950772258</v>
      </c>
      <c r="AK2834">
        <v>1002223.0746055351</v>
      </c>
      <c r="AL2834">
        <v>639.22980253410242</v>
      </c>
      <c r="AM2834">
        <v>120141.26341382458</v>
      </c>
      <c r="AN2834">
        <v>162458.07342848575</v>
      </c>
      <c r="AO2834">
        <v>9.9098366782606391</v>
      </c>
      <c r="AP2834">
        <v>648417.50443806127</v>
      </c>
      <c r="AQ2834">
        <v>408.66029000601918</v>
      </c>
      <c r="AR2834">
        <v>76806.436986742046</v>
      </c>
      <c r="AS2834">
        <v>105784.51185886383</v>
      </c>
      <c r="AT2834">
        <v>6.3686630831834137</v>
      </c>
      <c r="AU2834" s="3">
        <v>241686198.55675352</v>
      </c>
      <c r="AV2834" s="3">
        <v>6814356.5111931432</v>
      </c>
      <c r="AW2834">
        <v>511319.25046924001</v>
      </c>
      <c r="AX2834">
        <v>96097339.93318896</v>
      </c>
      <c r="AY2834">
        <v>14416.676188132718</v>
      </c>
      <c r="AZ2834">
        <v>2709470.1227976629</v>
      </c>
      <c r="BA2834">
        <v>1797294.5540595003</v>
      </c>
      <c r="BB2834">
        <v>337783538.48994249</v>
      </c>
      <c r="BC2834">
        <v>50674.825124990988</v>
      </c>
      <c r="BD2834">
        <v>9523826.6339908056</v>
      </c>
      <c r="BE2834">
        <v>1285975.3035902602</v>
      </c>
      <c r="BF2834">
        <v>241686198.55675352</v>
      </c>
      <c r="BG2834">
        <v>36258.14893685827</v>
      </c>
      <c r="BH2834">
        <v>6814356.5111931432</v>
      </c>
      <c r="BI2834">
        <v>9.4148596003332514</v>
      </c>
      <c r="BJ2834">
        <v>32.854272898981272</v>
      </c>
      <c r="BK2834">
        <v>23.43941329864802</v>
      </c>
      <c r="BL2834">
        <v>57.549670017040121</v>
      </c>
      <c r="BM2834">
        <v>56.525725184967278</v>
      </c>
      <c r="BN2834">
        <f t="shared" si="284"/>
        <v>-1.0239448320728428</v>
      </c>
      <c r="BO2834">
        <v>0.55569720333890937</v>
      </c>
      <c r="BP2834">
        <v>6.3355290316772409E-2</v>
      </c>
      <c r="BQ2834">
        <v>0.3801762106431118</v>
      </c>
      <c r="BR2834">
        <v>3.5714285714285712E-2</v>
      </c>
      <c r="BS2834">
        <v>6.8965517241379309E-2</v>
      </c>
      <c r="BT2834">
        <v>0.5</v>
      </c>
      <c r="BU2834">
        <v>2.9323530906032218E-2</v>
      </c>
      <c r="BV2834">
        <v>0.70965165769705274</v>
      </c>
      <c r="BW2834">
        <v>0.73661028653775529</v>
      </c>
      <c r="BX2834">
        <v>0.13393133551467953</v>
      </c>
      <c r="BY2834">
        <f t="shared" si="285"/>
        <v>9.0828119877097865E-2</v>
      </c>
      <c r="BZ2834">
        <v>0</v>
      </c>
      <c r="CA2834">
        <f t="shared" si="286"/>
        <v>6.5343838803698755E-3</v>
      </c>
      <c r="CC2834">
        <v>9.0828119877097865E-2</v>
      </c>
      <c r="CD2834">
        <v>6.5343838803698755E-3</v>
      </c>
    </row>
    <row r="2835" spans="1:82" x14ac:dyDescent="0.3">
      <c r="A2835">
        <v>0</v>
      </c>
      <c r="B2835" t="s">
        <v>1721</v>
      </c>
      <c r="C2835" t="s">
        <v>1742</v>
      </c>
      <c r="D2835">
        <v>51087</v>
      </c>
      <c r="E2835" s="2">
        <f t="shared" si="287"/>
        <v>0.59028641343475841</v>
      </c>
      <c r="F2835" s="2" t="s">
        <v>1939</v>
      </c>
      <c r="G2835" s="3">
        <v>99995</v>
      </c>
      <c r="H2835" s="1">
        <v>34.048923022367816</v>
      </c>
      <c r="I2835" s="1">
        <f t="shared" si="288"/>
        <v>-6.1254609750403546</v>
      </c>
      <c r="J2835" s="1">
        <v>2.4990548888799999</v>
      </c>
      <c r="K2835" s="1">
        <v>246.743487628</v>
      </c>
      <c r="L2835" s="2">
        <v>5.337173242000004E-2</v>
      </c>
      <c r="M2835" s="2">
        <v>9.3136476289366582E-2</v>
      </c>
      <c r="N2835" s="7">
        <v>3.3996865222000001E-5</v>
      </c>
      <c r="O2835" s="2">
        <v>3.938157882324155E-3</v>
      </c>
      <c r="P2835" s="3">
        <v>651954.05093739985</v>
      </c>
      <c r="Q2835" s="3">
        <v>18381.882616937193</v>
      </c>
      <c r="R2835" s="3">
        <v>844898.86906558461</v>
      </c>
      <c r="S2835" s="3">
        <v>559.30845413137945</v>
      </c>
      <c r="T2835" s="3">
        <v>332542.88441977242</v>
      </c>
      <c r="V2835">
        <v>51087</v>
      </c>
      <c r="W2835" s="2">
        <v>0.69314083583613473</v>
      </c>
      <c r="X2835" s="2">
        <v>0.91342012510046733</v>
      </c>
      <c r="Y2835" s="2">
        <v>0.14587660048595599</v>
      </c>
      <c r="Z2835" s="2">
        <v>0.71266888981824927</v>
      </c>
      <c r="AA2835" s="2">
        <v>0.71119752181250451</v>
      </c>
      <c r="AB2835" s="2">
        <v>0.13174152370229078</v>
      </c>
      <c r="AC2835" s="2">
        <v>9.3136476289366582E-2</v>
      </c>
      <c r="AD2835" s="2">
        <v>7.034256474573104E-5</v>
      </c>
      <c r="AE2835" s="2">
        <v>3.938157882324155E-3</v>
      </c>
      <c r="AF2835">
        <v>1541593.5323250424</v>
      </c>
      <c r="AG2835">
        <v>1020.1815330875183</v>
      </c>
      <c r="AH2835">
        <v>191739.96239020495</v>
      </c>
      <c r="AI2835">
        <v>415029.41147023364</v>
      </c>
      <c r="AJ2835">
        <v>15.565099978734306</v>
      </c>
      <c r="AK2835">
        <v>2386492.401390627</v>
      </c>
      <c r="AL2835">
        <v>1579.4899872188976</v>
      </c>
      <c r="AM2835">
        <v>296860.25567282649</v>
      </c>
      <c r="AN2835">
        <v>642452.00260738458</v>
      </c>
      <c r="AO2835">
        <v>24.097402592818039</v>
      </c>
      <c r="AP2835">
        <v>844898.86906558461</v>
      </c>
      <c r="AQ2835">
        <v>559.30845413137922</v>
      </c>
      <c r="AR2835">
        <v>105120.29328262154</v>
      </c>
      <c r="AS2835">
        <v>227422.59113715094</v>
      </c>
      <c r="AT2835">
        <v>8.5323026140837328</v>
      </c>
      <c r="AU2835" s="3">
        <v>122528244.33317493</v>
      </c>
      <c r="AV2835" s="3">
        <v>3454691.0190271758</v>
      </c>
      <c r="AW2835">
        <v>1418974.3737111001</v>
      </c>
      <c r="AX2835">
        <v>266682043.79526415</v>
      </c>
      <c r="AY2835">
        <v>40008.065501695797</v>
      </c>
      <c r="AZ2835">
        <v>7519115.830388708</v>
      </c>
      <c r="BA2835">
        <v>2070928.4246485</v>
      </c>
      <c r="BB2835">
        <v>389210288.12843907</v>
      </c>
      <c r="BC2835">
        <v>58389.948118632994</v>
      </c>
      <c r="BD2835">
        <v>10973806.849415885</v>
      </c>
      <c r="BE2835">
        <v>651954.05093739985</v>
      </c>
      <c r="BF2835">
        <v>122528244.33317493</v>
      </c>
      <c r="BG2835">
        <v>18381.882616937193</v>
      </c>
      <c r="BH2835">
        <v>3454691.0190271758</v>
      </c>
      <c r="BI2835">
        <v>54.624638727811117</v>
      </c>
      <c r="BJ2835">
        <v>88.673561750178933</v>
      </c>
      <c r="BK2835">
        <v>34.048923022367816</v>
      </c>
      <c r="BL2835">
        <v>53.253801329723046</v>
      </c>
      <c r="BM2835">
        <v>47.128340354682692</v>
      </c>
      <c r="BN2835">
        <f t="shared" si="284"/>
        <v>-6.1254609750403546</v>
      </c>
      <c r="BO2835">
        <v>0.59028641343475841</v>
      </c>
      <c r="BP2835">
        <v>0.39046507188952417</v>
      </c>
      <c r="BQ2835">
        <v>0.41241865914514031</v>
      </c>
      <c r="BR2835">
        <v>4.7619047619047616E-2</v>
      </c>
      <c r="BS2835">
        <v>6.8965517241379309E-2</v>
      </c>
      <c r="BT2835">
        <v>0.5</v>
      </c>
      <c r="BU2835">
        <v>0.17541974781167899</v>
      </c>
      <c r="BV2835">
        <v>0.71266888981824927</v>
      </c>
      <c r="BW2835">
        <v>0.73775676536566859</v>
      </c>
      <c r="BX2835">
        <v>0.13174152370229078</v>
      </c>
      <c r="BY2835">
        <f t="shared" si="285"/>
        <v>6.9500938160447015E-2</v>
      </c>
      <c r="BZ2835">
        <v>7.034256474573104E-5</v>
      </c>
      <c r="CA2835">
        <f t="shared" si="286"/>
        <v>6.5782151133390093E-3</v>
      </c>
      <c r="CC2835">
        <v>6.9500938160447015E-2</v>
      </c>
      <c r="CD2835">
        <v>6.5782151133390093E-3</v>
      </c>
    </row>
    <row r="2836" spans="1:82" x14ac:dyDescent="0.3">
      <c r="A2836">
        <v>0</v>
      </c>
      <c r="B2836" t="s">
        <v>1721</v>
      </c>
      <c r="C2836" t="s">
        <v>38</v>
      </c>
      <c r="D2836">
        <v>51089</v>
      </c>
      <c r="E2836" s="2">
        <f t="shared" si="287"/>
        <v>0.55352482824047722</v>
      </c>
      <c r="F2836" s="2" t="s">
        <v>1938</v>
      </c>
      <c r="G2836" s="3">
        <v>1589</v>
      </c>
      <c r="H2836" s="1">
        <v>20.148580550134817</v>
      </c>
      <c r="I2836" s="1">
        <f t="shared" si="288"/>
        <v>-7.2909174113213098</v>
      </c>
      <c r="J2836" s="1">
        <v>2.5111545706</v>
      </c>
      <c r="K2836" s="1">
        <v>208.07498343399999</v>
      </c>
      <c r="L2836" s="2">
        <v>5.7778234219999947E-2</v>
      </c>
      <c r="M2836" s="2">
        <v>1.5746279063849851E-2</v>
      </c>
      <c r="N2836" s="7">
        <v>0</v>
      </c>
      <c r="O2836" s="2">
        <v>6.8032753001843116E-3</v>
      </c>
      <c r="P2836" s="3">
        <v>907321.61580873013</v>
      </c>
      <c r="Q2836" s="3">
        <v>25581.98605196994</v>
      </c>
      <c r="R2836" s="3">
        <v>706165.30687113176</v>
      </c>
      <c r="S2836" s="3">
        <v>506.75585900982117</v>
      </c>
      <c r="T2836" s="3">
        <v>176250.87070888368</v>
      </c>
      <c r="V2836">
        <v>51089</v>
      </c>
      <c r="W2836" s="2">
        <v>0.55298728471450898</v>
      </c>
      <c r="X2836" s="2">
        <v>0.54051985593232232</v>
      </c>
      <c r="Y2836" s="2">
        <v>0.14212216773653277</v>
      </c>
      <c r="Z2836" s="2">
        <v>0.71611942096781167</v>
      </c>
      <c r="AA2836" s="2">
        <v>0.59974191818404843</v>
      </c>
      <c r="AB2836" s="2">
        <v>0.14261842866689964</v>
      </c>
      <c r="AC2836" s="2">
        <v>1.5746279063849851E-2</v>
      </c>
      <c r="AD2836" s="2">
        <v>0</v>
      </c>
      <c r="AE2836" s="2">
        <v>6.8032753001843116E-3</v>
      </c>
      <c r="AF2836">
        <v>298631.65255979804</v>
      </c>
      <c r="AG2836">
        <v>209.85472219841617</v>
      </c>
      <c r="AH2836">
        <v>39441.545682516655</v>
      </c>
      <c r="AI2836">
        <v>34724.501903808916</v>
      </c>
      <c r="AJ2836">
        <v>3.1218408013041112</v>
      </c>
      <c r="AK2836">
        <v>1004796.9594309297</v>
      </c>
      <c r="AL2836">
        <v>716.61058120823736</v>
      </c>
      <c r="AM2836">
        <v>134684.74132583907</v>
      </c>
      <c r="AN2836">
        <v>115732.17696937019</v>
      </c>
      <c r="AO2836">
        <v>10.595679827934397</v>
      </c>
      <c r="AP2836">
        <v>706165.30687113176</v>
      </c>
      <c r="AQ2836">
        <v>506.75585900982117</v>
      </c>
      <c r="AR2836">
        <v>95243.195643322426</v>
      </c>
      <c r="AS2836">
        <v>81007.675065561285</v>
      </c>
      <c r="AT2836">
        <v>7.4738390266302854</v>
      </c>
      <c r="AU2836" s="3">
        <v>170522024.47509274</v>
      </c>
      <c r="AV2836" s="3">
        <v>4807878.4586072303</v>
      </c>
      <c r="AW2836">
        <v>418454.88434707007</v>
      </c>
      <c r="AX2836">
        <v>78644410.964188352</v>
      </c>
      <c r="AY2836">
        <v>11798.35995112246</v>
      </c>
      <c r="AZ2836">
        <v>2217383.7692139549</v>
      </c>
      <c r="BA2836">
        <v>1325776.5001558003</v>
      </c>
      <c r="BB2836">
        <v>249166435.43928111</v>
      </c>
      <c r="BC2836">
        <v>37380.346003092403</v>
      </c>
      <c r="BD2836">
        <v>7025262.2278211862</v>
      </c>
      <c r="BE2836">
        <v>907321.61580873013</v>
      </c>
      <c r="BF2836">
        <v>170522024.47509274</v>
      </c>
      <c r="BG2836">
        <v>25581.98605196994</v>
      </c>
      <c r="BH2836">
        <v>4807878.4586072303</v>
      </c>
      <c r="BI2836">
        <v>8.2561351010500523</v>
      </c>
      <c r="BJ2836">
        <v>28.404715651184869</v>
      </c>
      <c r="BK2836">
        <v>20.148580550134817</v>
      </c>
      <c r="BL2836">
        <v>66.205621502693603</v>
      </c>
      <c r="BM2836">
        <v>58.914704091372293</v>
      </c>
      <c r="BN2836">
        <f t="shared" si="284"/>
        <v>-7.2909174113213098</v>
      </c>
      <c r="BO2836">
        <v>0.55352482824047722</v>
      </c>
      <c r="BP2836">
        <v>5.534070954893526E-2</v>
      </c>
      <c r="BQ2836">
        <v>0.21851310919919001</v>
      </c>
      <c r="BR2836">
        <v>5.3571428571428568E-2</v>
      </c>
      <c r="BS2836">
        <v>0.20689655172413793</v>
      </c>
      <c r="BT2836">
        <v>0.44444444444444442</v>
      </c>
      <c r="BU2836">
        <v>0.20879586023341495</v>
      </c>
      <c r="BV2836">
        <v>0.71611942096781167</v>
      </c>
      <c r="BW2836">
        <v>0.62213891927805853</v>
      </c>
      <c r="BX2836">
        <v>0.14261842866689964</v>
      </c>
      <c r="BY2836">
        <f t="shared" si="285"/>
        <v>5.7402874086268284E-2</v>
      </c>
      <c r="BZ2836">
        <v>0</v>
      </c>
      <c r="CA2836">
        <f t="shared" si="286"/>
        <v>1.049436580944298E-2</v>
      </c>
      <c r="CC2836">
        <v>5.7402874086268284E-2</v>
      </c>
      <c r="CD2836">
        <v>1.049436580944298E-2</v>
      </c>
    </row>
    <row r="2837" spans="1:82" x14ac:dyDescent="0.3">
      <c r="A2837">
        <v>1</v>
      </c>
      <c r="B2837" t="s">
        <v>1721</v>
      </c>
      <c r="C2837" t="s">
        <v>1321</v>
      </c>
      <c r="D2837">
        <v>51091</v>
      </c>
      <c r="E2837" s="2">
        <v>0</v>
      </c>
      <c r="F2837" s="2" t="s">
        <v>1954</v>
      </c>
      <c r="G2837" s="3">
        <v>-999</v>
      </c>
      <c r="H2837" s="1">
        <v>0.37476082431063373</v>
      </c>
      <c r="I2837" s="1">
        <f t="shared" si="288"/>
        <v>-999</v>
      </c>
      <c r="J2837" s="1">
        <v>-999</v>
      </c>
      <c r="K2837" s="1">
        <v>-999</v>
      </c>
      <c r="L2837" s="2">
        <v>-999</v>
      </c>
      <c r="M2837" s="2">
        <v>-999</v>
      </c>
      <c r="N2837" s="7">
        <v>-999</v>
      </c>
      <c r="O2837" s="2">
        <v>-999</v>
      </c>
      <c r="P2837" s="3">
        <v>-999</v>
      </c>
      <c r="Q2837" s="3">
        <v>-999</v>
      </c>
      <c r="R2837" s="3">
        <v>-999</v>
      </c>
      <c r="S2837" s="3">
        <v>-999</v>
      </c>
      <c r="T2837" s="3">
        <v>-999</v>
      </c>
      <c r="V2837">
        <v>51091</v>
      </c>
      <c r="W2837" s="2">
        <v>-999</v>
      </c>
      <c r="X2837" s="2">
        <v>1.0053594905180888E-2</v>
      </c>
      <c r="Y2837" s="2">
        <v>-999</v>
      </c>
      <c r="Z2837" s="2">
        <v>-999</v>
      </c>
      <c r="AA2837" s="2">
        <v>-999</v>
      </c>
      <c r="AB2837" s="2">
        <v>-999</v>
      </c>
      <c r="AC2837" s="2">
        <v>-999</v>
      </c>
      <c r="AD2837" s="2">
        <v>-999</v>
      </c>
      <c r="AE2837" s="2">
        <v>-999</v>
      </c>
      <c r="AF2837" s="2">
        <v>-999</v>
      </c>
      <c r="AG2837" s="2">
        <v>-999</v>
      </c>
      <c r="AH2837" s="2">
        <v>-999</v>
      </c>
      <c r="AI2837" s="2">
        <v>-999</v>
      </c>
      <c r="AJ2837" s="2">
        <v>-999</v>
      </c>
      <c r="AK2837" s="2">
        <v>-999</v>
      </c>
      <c r="AL2837" s="2">
        <v>-999</v>
      </c>
      <c r="AM2837" s="2">
        <v>-999</v>
      </c>
      <c r="AN2837" s="2">
        <v>-999</v>
      </c>
      <c r="AO2837" s="2">
        <v>-999</v>
      </c>
      <c r="AP2837" s="2">
        <v>-999</v>
      </c>
      <c r="AQ2837" s="2">
        <v>-999</v>
      </c>
      <c r="AR2837" s="2">
        <v>-999</v>
      </c>
      <c r="AS2837" s="2">
        <v>-999</v>
      </c>
      <c r="AT2837" s="2">
        <v>-999</v>
      </c>
      <c r="AU2837" s="2">
        <v>-999</v>
      </c>
      <c r="AV2837" s="2">
        <v>-999</v>
      </c>
      <c r="AW2837" s="2">
        <v>-999</v>
      </c>
      <c r="AX2837" s="2">
        <v>-999</v>
      </c>
      <c r="AY2837" s="2">
        <v>-999</v>
      </c>
      <c r="AZ2837" s="2">
        <v>-999</v>
      </c>
      <c r="BA2837" s="2">
        <v>-999</v>
      </c>
      <c r="BB2837" s="2">
        <v>-999</v>
      </c>
      <c r="BC2837" s="2">
        <v>-999</v>
      </c>
      <c r="BD2837" s="2">
        <v>-999</v>
      </c>
      <c r="BE2837" s="2">
        <v>-999</v>
      </c>
      <c r="BF2837" s="2">
        <v>-999</v>
      </c>
      <c r="BG2837" s="2">
        <v>-999</v>
      </c>
      <c r="BH2837" s="2">
        <v>-999</v>
      </c>
      <c r="BI2837">
        <v>0</v>
      </c>
      <c r="BJ2837">
        <v>0.37476082431063373</v>
      </c>
      <c r="BK2837">
        <v>0.37476082431063373</v>
      </c>
      <c r="BL2837">
        <v>-999</v>
      </c>
      <c r="BM2837">
        <v>29.288471948346988</v>
      </c>
      <c r="BN2837">
        <f t="shared" si="284"/>
        <v>-999</v>
      </c>
      <c r="BO2837" t="s">
        <v>3748</v>
      </c>
      <c r="BP2837" t="s">
        <v>3748</v>
      </c>
      <c r="BQ2837">
        <v>0.10215743345895849</v>
      </c>
      <c r="BR2837">
        <v>0</v>
      </c>
      <c r="BS2837">
        <v>0.10344827586206896</v>
      </c>
      <c r="BT2837">
        <v>0.72222222222222221</v>
      </c>
      <c r="BU2837" t="s">
        <v>3748</v>
      </c>
      <c r="BY2837">
        <f t="shared" si="285"/>
        <v>-999</v>
      </c>
      <c r="CA2837">
        <f t="shared" si="286"/>
        <v>-999</v>
      </c>
    </row>
    <row r="2838" spans="1:82" x14ac:dyDescent="0.3">
      <c r="A2838">
        <v>0</v>
      </c>
      <c r="B2838" t="s">
        <v>1721</v>
      </c>
      <c r="C2838" t="s">
        <v>1743</v>
      </c>
      <c r="D2838">
        <v>51093</v>
      </c>
      <c r="E2838" s="2">
        <f>BO2838</f>
        <v>0.6523577176265184</v>
      </c>
      <c r="F2838" s="2" t="s">
        <v>1940</v>
      </c>
      <c r="G2838" s="3">
        <v>6388</v>
      </c>
      <c r="H2838" s="1">
        <v>13.205758470728615</v>
      </c>
      <c r="I2838" s="1">
        <f t="shared" si="288"/>
        <v>-3.1863174808251458</v>
      </c>
      <c r="J2838" s="1">
        <v>2.2174863344800002</v>
      </c>
      <c r="K2838" s="1">
        <v>245.61864943200001</v>
      </c>
      <c r="L2838" s="2">
        <v>5.6952239409999939E-2</v>
      </c>
      <c r="M2838" s="2">
        <v>3.6741890169235868E-2</v>
      </c>
      <c r="N2838" s="7">
        <v>0.17517831313400001</v>
      </c>
      <c r="O2838" s="2">
        <v>3.9646055621117551E-3</v>
      </c>
      <c r="P2838" s="3">
        <v>436689.02581691003</v>
      </c>
      <c r="Q2838" s="3">
        <v>12312.472636881979</v>
      </c>
      <c r="R2838" s="3">
        <v>183308.61353831663</v>
      </c>
      <c r="S2838" s="3">
        <v>121.67154884699261</v>
      </c>
      <c r="T2838" s="3">
        <v>54617.810145399177</v>
      </c>
      <c r="V2838">
        <v>51093</v>
      </c>
      <c r="W2838" s="2">
        <v>0.59366744994835441</v>
      </c>
      <c r="X2838" s="2">
        <v>0.35426687494506981</v>
      </c>
      <c r="Y2838" s="2">
        <v>8.4500063510548895E-2</v>
      </c>
      <c r="Z2838" s="2">
        <v>0.63237247457548162</v>
      </c>
      <c r="AA2838" s="2">
        <v>0.70795536071181797</v>
      </c>
      <c r="AB2838" s="2">
        <v>0.14057956258731916</v>
      </c>
      <c r="AC2838" s="2">
        <v>3.6741890169235868E-2</v>
      </c>
      <c r="AD2838" s="2">
        <v>0.36245964894734556</v>
      </c>
      <c r="AE2838" s="2">
        <v>3.9646055621117551E-3</v>
      </c>
      <c r="AF2838">
        <v>70787.922641471552</v>
      </c>
      <c r="AG2838">
        <v>46.123408639937985</v>
      </c>
      <c r="AH2838">
        <v>8668.7519339473183</v>
      </c>
      <c r="AI2838">
        <v>12391.521129487995</v>
      </c>
      <c r="AJ2838">
        <v>0.70843359541126261</v>
      </c>
      <c r="AK2838">
        <v>254096.53617978818</v>
      </c>
      <c r="AL2838">
        <v>167.79495748693057</v>
      </c>
      <c r="AM2838">
        <v>31536.543050765151</v>
      </c>
      <c r="AN2838">
        <v>44141.540158069343</v>
      </c>
      <c r="AO2838">
        <v>2.5624241196459745</v>
      </c>
      <c r="AP2838">
        <v>183308.61353831663</v>
      </c>
      <c r="AQ2838">
        <v>121.67154884699258</v>
      </c>
      <c r="AR2838">
        <v>22867.791116817833</v>
      </c>
      <c r="AS2838">
        <v>31750.019028581348</v>
      </c>
      <c r="AT2838">
        <v>1.8539905242347119</v>
      </c>
      <c r="AU2838" s="3">
        <v>82071335.512030065</v>
      </c>
      <c r="AV2838" s="3">
        <v>2314006.107375599</v>
      </c>
      <c r="AW2838">
        <v>151161.73877742002</v>
      </c>
      <c r="AX2838">
        <v>28409337.185828317</v>
      </c>
      <c r="AY2838">
        <v>4262.0140704447595</v>
      </c>
      <c r="AZ2838">
        <v>801002.92439938814</v>
      </c>
      <c r="BA2838">
        <v>587850.76459432999</v>
      </c>
      <c r="BB2838">
        <v>110480672.69785838</v>
      </c>
      <c r="BC2838">
        <v>16574.486707326738</v>
      </c>
      <c r="BD2838">
        <v>3115009.031774987</v>
      </c>
      <c r="BE2838">
        <v>436689.02581691003</v>
      </c>
      <c r="BF2838">
        <v>82071335.512030065</v>
      </c>
      <c r="BG2838">
        <v>12312.472636881979</v>
      </c>
      <c r="BH2838">
        <v>2314006.107375599</v>
      </c>
      <c r="BI2838">
        <v>4.1950634594093472</v>
      </c>
      <c r="BJ2838">
        <v>17.400821930137962</v>
      </c>
      <c r="BK2838">
        <v>13.205758470728615</v>
      </c>
      <c r="BL2838">
        <v>49.863078595718598</v>
      </c>
      <c r="BM2838">
        <v>46.676761114893452</v>
      </c>
      <c r="BN2838">
        <f t="shared" si="284"/>
        <v>-3.1863174808251458</v>
      </c>
      <c r="BO2838">
        <v>0.6523577176265184</v>
      </c>
      <c r="BP2838">
        <v>3.3140203106085314E-2</v>
      </c>
      <c r="BQ2838">
        <v>0.55168157897519698</v>
      </c>
      <c r="BR2838">
        <v>4.1666666666666664E-2</v>
      </c>
      <c r="BS2838">
        <v>3.4482758620689655E-2</v>
      </c>
      <c r="BT2838">
        <v>0.33333333333333331</v>
      </c>
      <c r="BU2838">
        <v>9.1249133936504925E-2</v>
      </c>
      <c r="BV2838">
        <v>0.63237247457548162</v>
      </c>
      <c r="BW2838">
        <v>0.73439352770935473</v>
      </c>
      <c r="BX2838">
        <v>0.14057956258731916</v>
      </c>
      <c r="BY2838">
        <f t="shared" si="285"/>
        <v>0.24116959163068524</v>
      </c>
      <c r="BZ2838">
        <v>0.36245964894734556</v>
      </c>
      <c r="CA2838">
        <f t="shared" si="286"/>
        <v>6.2233982695386516E-3</v>
      </c>
      <c r="CC2838">
        <v>0.24116959163068524</v>
      </c>
      <c r="CD2838">
        <v>6.2233982695386516E-3</v>
      </c>
    </row>
    <row r="2839" spans="1:82" x14ac:dyDescent="0.3">
      <c r="A2839">
        <v>0</v>
      </c>
      <c r="B2839" t="s">
        <v>1721</v>
      </c>
      <c r="C2839" t="s">
        <v>1744</v>
      </c>
      <c r="D2839">
        <v>51095</v>
      </c>
      <c r="E2839" s="2">
        <f>BO2839</f>
        <v>0.60049351988649091</v>
      </c>
      <c r="F2839" s="2" t="s">
        <v>1939</v>
      </c>
      <c r="G2839" s="3">
        <v>39899</v>
      </c>
      <c r="H2839" s="1">
        <v>34.768262760482507</v>
      </c>
      <c r="I2839" s="1">
        <f t="shared" si="288"/>
        <v>-10.047556130384145</v>
      </c>
      <c r="J2839" s="1">
        <v>2.2890158667699998</v>
      </c>
      <c r="K2839" s="1">
        <v>260.20780057000002</v>
      </c>
      <c r="L2839" s="2">
        <v>5.2628903740000066E-2</v>
      </c>
      <c r="M2839" s="2">
        <v>3.5028214803530473E-2</v>
      </c>
      <c r="N2839" s="7">
        <v>2.6971618644500001E-2</v>
      </c>
      <c r="O2839" s="2">
        <v>3.9147362284981512E-3</v>
      </c>
      <c r="P2839" s="3">
        <v>602182.78891984024</v>
      </c>
      <c r="Q2839" s="3">
        <v>16978.578971859522</v>
      </c>
      <c r="R2839" s="3">
        <v>469463.44358628336</v>
      </c>
      <c r="S2839" s="3">
        <v>314.17129603578496</v>
      </c>
      <c r="T2839" s="3">
        <v>142961.62326173298</v>
      </c>
      <c r="V2839">
        <v>51095</v>
      </c>
      <c r="W2839" s="2">
        <v>0.71145780318783391</v>
      </c>
      <c r="X2839" s="2">
        <v>0.93271763395696816</v>
      </c>
      <c r="Y2839" s="2">
        <v>0.22356601788009756</v>
      </c>
      <c r="Z2839" s="2">
        <v>0.65277093504674355</v>
      </c>
      <c r="AA2839" s="2">
        <v>0.75000618942644082</v>
      </c>
      <c r="AB2839" s="2">
        <v>0.12990794293367616</v>
      </c>
      <c r="AC2839" s="2">
        <v>3.5028214803530473E-2</v>
      </c>
      <c r="AD2839" s="2">
        <v>5.5806699188552251E-2</v>
      </c>
      <c r="AE2839" s="2">
        <v>3.9147362284981512E-3</v>
      </c>
      <c r="AF2839">
        <v>316347.24178410356</v>
      </c>
      <c r="AG2839">
        <v>204.20603448221746</v>
      </c>
      <c r="AH2839">
        <v>38379.892305024041</v>
      </c>
      <c r="AI2839">
        <v>57721.883923440226</v>
      </c>
      <c r="AJ2839">
        <v>3.1492359674242176</v>
      </c>
      <c r="AK2839">
        <v>785810.68537038693</v>
      </c>
      <c r="AL2839">
        <v>518.3773305180024</v>
      </c>
      <c r="AM2839">
        <v>97427.415252898878</v>
      </c>
      <c r="AN2839">
        <v>141635.98423729837</v>
      </c>
      <c r="AO2839">
        <v>7.9197619647558124</v>
      </c>
      <c r="AP2839">
        <v>469463.44358628336</v>
      </c>
      <c r="AQ2839">
        <v>314.17129603578496</v>
      </c>
      <c r="AR2839">
        <v>59047.522947874837</v>
      </c>
      <c r="AS2839">
        <v>83914.100313858144</v>
      </c>
      <c r="AT2839">
        <v>4.7705259973315943</v>
      </c>
      <c r="AU2839" s="3">
        <v>113174233.34959477</v>
      </c>
      <c r="AV2839" s="3">
        <v>3190954.1319712787</v>
      </c>
      <c r="AW2839">
        <v>542537.30030536</v>
      </c>
      <c r="AX2839">
        <v>101964460.21938935</v>
      </c>
      <c r="AY2839">
        <v>15296.870930066076</v>
      </c>
      <c r="AZ2839">
        <v>2874893.9225966181</v>
      </c>
      <c r="BA2839">
        <v>1144720.0892252002</v>
      </c>
      <c r="BB2839">
        <v>215138693.56898412</v>
      </c>
      <c r="BC2839">
        <v>32275.449901925596</v>
      </c>
      <c r="BD2839">
        <v>6065848.0545678968</v>
      </c>
      <c r="BE2839">
        <v>602182.78891984024</v>
      </c>
      <c r="BF2839">
        <v>113174233.34959477</v>
      </c>
      <c r="BG2839">
        <v>16978.578971859522</v>
      </c>
      <c r="BH2839">
        <v>3190954.1319712787</v>
      </c>
      <c r="BI2839">
        <v>24.309784283961172</v>
      </c>
      <c r="BJ2839">
        <v>59.078047044443679</v>
      </c>
      <c r="BK2839">
        <v>34.768262760482507</v>
      </c>
      <c r="BL2839">
        <v>62.514965578724173</v>
      </c>
      <c r="BM2839">
        <v>52.467409448340028</v>
      </c>
      <c r="BN2839">
        <f t="shared" si="284"/>
        <v>-10.047556130384145</v>
      </c>
      <c r="BO2839">
        <v>0.60049351988649091</v>
      </c>
      <c r="BP2839">
        <v>0.17677476009574034</v>
      </c>
      <c r="BQ2839">
        <v>0.45495753238535186</v>
      </c>
      <c r="BR2839">
        <v>4.7619047619047616E-2</v>
      </c>
      <c r="BS2839">
        <v>3.4482758620689655E-2</v>
      </c>
      <c r="BT2839">
        <v>0.3888888888888889</v>
      </c>
      <c r="BU2839">
        <v>0.28773993821812965</v>
      </c>
      <c r="BV2839">
        <v>0.65277093504674355</v>
      </c>
      <c r="BW2839">
        <v>0.77801471932203403</v>
      </c>
      <c r="BX2839">
        <v>0.12990794293367616</v>
      </c>
      <c r="BY2839">
        <f t="shared" si="285"/>
        <v>7.639551791307328E-2</v>
      </c>
      <c r="BZ2839">
        <v>5.5806699188552251E-2</v>
      </c>
      <c r="CA2839">
        <f t="shared" si="286"/>
        <v>6.618203078570549E-3</v>
      </c>
      <c r="CC2839">
        <v>7.639551791307328E-2</v>
      </c>
      <c r="CD2839">
        <v>6.618203078570549E-3</v>
      </c>
    </row>
    <row r="2840" spans="1:82" x14ac:dyDescent="0.3">
      <c r="A2840">
        <v>1</v>
      </c>
      <c r="B2840" t="s">
        <v>1721</v>
      </c>
      <c r="C2840" t="s">
        <v>1745</v>
      </c>
      <c r="D2840">
        <v>51097</v>
      </c>
      <c r="E2840" s="2">
        <v>0</v>
      </c>
      <c r="F2840" s="2" t="s">
        <v>1954</v>
      </c>
      <c r="G2840" s="3">
        <v>-999</v>
      </c>
      <c r="H2840" s="1">
        <v>0.37411563439177625</v>
      </c>
      <c r="I2840" s="1">
        <f t="shared" si="288"/>
        <v>-999</v>
      </c>
      <c r="J2840" s="1">
        <v>-999</v>
      </c>
      <c r="K2840" s="1">
        <v>-999</v>
      </c>
      <c r="L2840" s="2">
        <v>-999</v>
      </c>
      <c r="M2840" s="2">
        <v>-999</v>
      </c>
      <c r="N2840" s="7">
        <v>-999</v>
      </c>
      <c r="O2840" s="2">
        <v>-999</v>
      </c>
      <c r="P2840" s="3">
        <v>-999</v>
      </c>
      <c r="Q2840" s="3">
        <v>-999</v>
      </c>
      <c r="R2840" s="3">
        <v>-999</v>
      </c>
      <c r="S2840" s="3">
        <v>-999</v>
      </c>
      <c r="T2840" s="3">
        <v>-999</v>
      </c>
      <c r="V2840">
        <v>51097</v>
      </c>
      <c r="W2840" s="2">
        <v>-999</v>
      </c>
      <c r="X2840" s="2">
        <v>1.0036286591023368E-2</v>
      </c>
      <c r="Y2840" s="2">
        <v>-999</v>
      </c>
      <c r="Z2840" s="2">
        <v>-999</v>
      </c>
      <c r="AA2840" s="2">
        <v>-999</v>
      </c>
      <c r="AB2840" s="2">
        <v>-999</v>
      </c>
      <c r="AC2840" s="2">
        <v>-999</v>
      </c>
      <c r="AD2840" s="2">
        <v>-999</v>
      </c>
      <c r="AE2840" s="2">
        <v>-999</v>
      </c>
      <c r="AF2840" s="2">
        <v>-999</v>
      </c>
      <c r="AG2840" s="2">
        <v>-999</v>
      </c>
      <c r="AH2840" s="2">
        <v>-999</v>
      </c>
      <c r="AI2840" s="2">
        <v>-999</v>
      </c>
      <c r="AJ2840" s="2">
        <v>-999</v>
      </c>
      <c r="AK2840" s="2">
        <v>-999</v>
      </c>
      <c r="AL2840" s="2">
        <v>-999</v>
      </c>
      <c r="AM2840" s="2">
        <v>-999</v>
      </c>
      <c r="AN2840" s="2">
        <v>-999</v>
      </c>
      <c r="AO2840" s="2">
        <v>-999</v>
      </c>
      <c r="AP2840" s="2">
        <v>-999</v>
      </c>
      <c r="AQ2840" s="2">
        <v>-999</v>
      </c>
      <c r="AR2840" s="2">
        <v>-999</v>
      </c>
      <c r="AS2840" s="2">
        <v>-999</v>
      </c>
      <c r="AT2840" s="2">
        <v>-999</v>
      </c>
      <c r="AU2840" s="2">
        <v>-999</v>
      </c>
      <c r="AV2840" s="2">
        <v>-999</v>
      </c>
      <c r="AW2840" s="2">
        <v>-999</v>
      </c>
      <c r="AX2840" s="2">
        <v>-999</v>
      </c>
      <c r="AY2840" s="2">
        <v>-999</v>
      </c>
      <c r="AZ2840" s="2">
        <v>-999</v>
      </c>
      <c r="BA2840" s="2">
        <v>-999</v>
      </c>
      <c r="BB2840" s="2">
        <v>-999</v>
      </c>
      <c r="BC2840" s="2">
        <v>-999</v>
      </c>
      <c r="BD2840" s="2">
        <v>-999</v>
      </c>
      <c r="BE2840" s="2">
        <v>-999</v>
      </c>
      <c r="BF2840" s="2">
        <v>-999</v>
      </c>
      <c r="BG2840" s="2">
        <v>-999</v>
      </c>
      <c r="BH2840" s="2">
        <v>-999</v>
      </c>
      <c r="BI2840">
        <v>0</v>
      </c>
      <c r="BJ2840">
        <v>0.37411563439177625</v>
      </c>
      <c r="BK2840">
        <v>0.37411563439177625</v>
      </c>
      <c r="BL2840">
        <v>-999</v>
      </c>
      <c r="BM2840">
        <v>54.979870124690962</v>
      </c>
      <c r="BN2840">
        <f t="shared" si="284"/>
        <v>-999</v>
      </c>
      <c r="BO2840" t="s">
        <v>3748</v>
      </c>
      <c r="BP2840" t="s">
        <v>3748</v>
      </c>
      <c r="BQ2840">
        <v>0.40923191212154036</v>
      </c>
      <c r="BR2840">
        <v>2.976190476190476E-2</v>
      </c>
      <c r="BS2840">
        <v>6.8965517241379309E-2</v>
      </c>
      <c r="BT2840">
        <v>0.3888888888888889</v>
      </c>
      <c r="BU2840" t="s">
        <v>3748</v>
      </c>
      <c r="BY2840">
        <f t="shared" si="285"/>
        <v>-999</v>
      </c>
      <c r="CA2840">
        <f t="shared" si="286"/>
        <v>-999</v>
      </c>
    </row>
    <row r="2841" spans="1:82" x14ac:dyDescent="0.3">
      <c r="A2841">
        <v>0</v>
      </c>
      <c r="B2841" t="s">
        <v>1721</v>
      </c>
      <c r="C2841" t="s">
        <v>1746</v>
      </c>
      <c r="D2841">
        <v>51099</v>
      </c>
      <c r="E2841" s="2">
        <f>BO2841</f>
        <v>0.55408473533737812</v>
      </c>
      <c r="F2841" s="2" t="s">
        <v>1938</v>
      </c>
      <c r="G2841" s="3">
        <v>4333</v>
      </c>
      <c r="H2841" s="1">
        <v>13.15114987366373</v>
      </c>
      <c r="I2841" s="1">
        <f t="shared" si="288"/>
        <v>-7.3039733915060623</v>
      </c>
      <c r="J2841" s="1">
        <v>2.3662935034500001</v>
      </c>
      <c r="K2841" s="1">
        <v>200.03110121700001</v>
      </c>
      <c r="L2841" s="2">
        <v>7.1494228810000005E-2</v>
      </c>
      <c r="M2841" s="2">
        <v>1.4186013875244636E-2</v>
      </c>
      <c r="N2841" s="7">
        <v>5.7489959862900002E-2</v>
      </c>
      <c r="O2841" s="2">
        <v>3.5270322705218777E-3</v>
      </c>
      <c r="P2841" s="3">
        <v>244891.79407644004</v>
      </c>
      <c r="Q2841" s="3">
        <v>6904.7384644543172</v>
      </c>
      <c r="R2841" s="3">
        <v>77856.698975630017</v>
      </c>
      <c r="S2841" s="3">
        <v>47.758472755504883</v>
      </c>
      <c r="T2841" s="3">
        <v>13539.210766697222</v>
      </c>
      <c r="V2841">
        <v>51099</v>
      </c>
      <c r="W2841" s="2">
        <v>0.53425481525271645</v>
      </c>
      <c r="X2841" s="2">
        <v>0.35280190668367134</v>
      </c>
      <c r="Y2841" s="2">
        <v>0.17307001229014515</v>
      </c>
      <c r="Z2841" s="2">
        <v>0.67480861328485386</v>
      </c>
      <c r="AA2841" s="2">
        <v>0.57655675065043976</v>
      </c>
      <c r="AB2841" s="2">
        <v>0.1764746657505934</v>
      </c>
      <c r="AC2841" s="2">
        <v>1.4186013875244636E-2</v>
      </c>
      <c r="AD2841" s="2">
        <v>0.11895188563646099</v>
      </c>
      <c r="AE2841" s="2">
        <v>3.5270322705218777E-3</v>
      </c>
      <c r="AF2841">
        <v>50266.111611554843</v>
      </c>
      <c r="AG2841">
        <v>31.727138652930382</v>
      </c>
      <c r="AH2841">
        <v>5963.0175363503831</v>
      </c>
      <c r="AI2841">
        <v>2902.5760884189331</v>
      </c>
      <c r="AJ2841">
        <v>0.49411888754879729</v>
      </c>
      <c r="AK2841">
        <v>128122.81058718487</v>
      </c>
      <c r="AL2841">
        <v>79.485611408435261</v>
      </c>
      <c r="AM2841">
        <v>14939.074711430188</v>
      </c>
      <c r="AN2841">
        <v>7465.7296800363501</v>
      </c>
      <c r="AO2841">
        <v>1.2473927071260296</v>
      </c>
      <c r="AP2841">
        <v>77856.698975630017</v>
      </c>
      <c r="AQ2841">
        <v>47.758472755504883</v>
      </c>
      <c r="AR2841">
        <v>8976.0571750798044</v>
      </c>
      <c r="AS2841">
        <v>4563.1535916174171</v>
      </c>
      <c r="AT2841">
        <v>0.75327381957723227</v>
      </c>
      <c r="AU2841" s="3">
        <v>46024963.778726138</v>
      </c>
      <c r="AV2841" s="3">
        <v>1297676.5470095444</v>
      </c>
      <c r="AW2841">
        <v>108054.03060919</v>
      </c>
      <c r="AX2841">
        <v>20307674.512691166</v>
      </c>
      <c r="AY2841">
        <v>3046.5897160838199</v>
      </c>
      <c r="AZ2841">
        <v>572576.0712407931</v>
      </c>
      <c r="BA2841">
        <v>352945.82468563004</v>
      </c>
      <c r="BB2841">
        <v>66332638.291417308</v>
      </c>
      <c r="BC2841">
        <v>9951.3281805381375</v>
      </c>
      <c r="BD2841">
        <v>1870252.6182503374</v>
      </c>
      <c r="BE2841">
        <v>244891.79407644004</v>
      </c>
      <c r="BF2841">
        <v>46024963.778726138</v>
      </c>
      <c r="BG2841">
        <v>6904.7384644543172</v>
      </c>
      <c r="BH2841">
        <v>1297676.5470095444</v>
      </c>
      <c r="BI2841">
        <v>4.933672374099654</v>
      </c>
      <c r="BJ2841">
        <v>18.084822247763384</v>
      </c>
      <c r="BK2841">
        <v>13.15114987366373</v>
      </c>
      <c r="BL2841">
        <v>58.563667685545518</v>
      </c>
      <c r="BM2841">
        <v>51.259694294039456</v>
      </c>
      <c r="BN2841">
        <f t="shared" si="284"/>
        <v>-7.3039733915060623</v>
      </c>
      <c r="BO2841">
        <v>0.55408473533737812</v>
      </c>
      <c r="BP2841">
        <v>3.3103759517243994E-2</v>
      </c>
      <c r="BQ2841">
        <v>0.33168836028278154</v>
      </c>
      <c r="BR2841">
        <v>4.1666666666666664E-2</v>
      </c>
      <c r="BS2841">
        <v>6.8965517241379309E-2</v>
      </c>
      <c r="BT2841">
        <v>0.27777777777777779</v>
      </c>
      <c r="BU2841">
        <v>0.209169754828577</v>
      </c>
      <c r="BV2841">
        <v>0.67480861328485386</v>
      </c>
      <c r="BW2841">
        <v>0.59808791561248942</v>
      </c>
      <c r="BX2841">
        <v>0.1764746657505934</v>
      </c>
      <c r="BY2841">
        <f t="shared" si="285"/>
        <v>0.18171462924806278</v>
      </c>
      <c r="BZ2841">
        <v>0.11895188563646099</v>
      </c>
      <c r="CA2841">
        <f t="shared" si="286"/>
        <v>4.4577206723448231E-3</v>
      </c>
      <c r="CC2841">
        <v>0.18171462924806278</v>
      </c>
      <c r="CD2841">
        <v>4.4577206723448231E-3</v>
      </c>
    </row>
    <row r="2842" spans="1:82" x14ac:dyDescent="0.3">
      <c r="A2842">
        <v>0</v>
      </c>
      <c r="B2842" t="s">
        <v>1721</v>
      </c>
      <c r="C2842" t="s">
        <v>1747</v>
      </c>
      <c r="D2842">
        <v>51101</v>
      </c>
      <c r="E2842" s="2">
        <f>BO2842</f>
        <v>0.60527545338095889</v>
      </c>
      <c r="F2842" s="2" t="s">
        <v>1939</v>
      </c>
      <c r="G2842" s="3">
        <v>1299</v>
      </c>
      <c r="H2842" s="1">
        <v>0.37313966801779852</v>
      </c>
      <c r="I2842" s="1">
        <f t="shared" si="288"/>
        <v>-8.745789117541392</v>
      </c>
      <c r="J2842" s="1">
        <v>2.31012544272</v>
      </c>
      <c r="K2842" s="1">
        <v>245.627586713</v>
      </c>
      <c r="L2842" s="2">
        <v>4.6047687960000028E-2</v>
      </c>
      <c r="M2842" s="2">
        <v>2.7596369328245609E-3</v>
      </c>
      <c r="N2842" s="7">
        <v>7.4398533893700006E-2</v>
      </c>
      <c r="O2842" s="2">
        <v>2.8468656042111985E-3</v>
      </c>
      <c r="P2842" s="3">
        <v>1670.0468225269988</v>
      </c>
      <c r="Q2842" s="3">
        <v>47.087067888205908</v>
      </c>
      <c r="R2842" s="3">
        <v>2789.8531162357613</v>
      </c>
      <c r="S2842" s="3">
        <v>2.1886085615768058</v>
      </c>
      <c r="T2842" s="3">
        <v>893.17595036095554</v>
      </c>
      <c r="V2842">
        <v>51101</v>
      </c>
      <c r="W2842" s="2">
        <v>0.49984946434252986</v>
      </c>
      <c r="X2842" s="2">
        <v>1.0010104637285008E-2</v>
      </c>
      <c r="Y2842" s="2">
        <v>0.30577032647047953</v>
      </c>
      <c r="Z2842" s="2">
        <v>0.65879086607097292</v>
      </c>
      <c r="AA2842" s="2">
        <v>0.70798112095440857</v>
      </c>
      <c r="AB2842" s="2">
        <v>0.11366302534606817</v>
      </c>
      <c r="AC2842" s="2">
        <v>2.7596369328245609E-3</v>
      </c>
      <c r="AD2842" s="2">
        <v>0.1539372425437166</v>
      </c>
      <c r="AE2842" s="2">
        <v>2.8468656042111985E-3</v>
      </c>
      <c r="AF2842">
        <v>15044.935360347379</v>
      </c>
      <c r="AG2842">
        <v>9.9938483710608015</v>
      </c>
      <c r="AH2842">
        <v>1878.3128773182989</v>
      </c>
      <c r="AI2842">
        <v>2903.0250447223352</v>
      </c>
      <c r="AJ2842">
        <v>0.15223251203666474</v>
      </c>
      <c r="AK2842">
        <v>17834.78847658314</v>
      </c>
      <c r="AL2842">
        <v>12.182456932637608</v>
      </c>
      <c r="AM2842">
        <v>2289.6550842425804</v>
      </c>
      <c r="AN2842">
        <v>3384.8587881590101</v>
      </c>
      <c r="AO2842">
        <v>0.18338617913003416</v>
      </c>
      <c r="AP2842">
        <v>2789.8531162357613</v>
      </c>
      <c r="AQ2842">
        <v>2.1886085615768067</v>
      </c>
      <c r="AR2842">
        <v>411.34220692428153</v>
      </c>
      <c r="AS2842">
        <v>481.83374343667492</v>
      </c>
      <c r="AT2842">
        <v>3.1153667093369419E-2</v>
      </c>
      <c r="AU2842" s="3">
        <v>313868.59982572414</v>
      </c>
      <c r="AV2842" s="3">
        <v>8849.5435389094182</v>
      </c>
      <c r="AW2842">
        <v>14330.427302453001</v>
      </c>
      <c r="AX2842">
        <v>2693260.507223017</v>
      </c>
      <c r="AY2842">
        <v>404.04723637423399</v>
      </c>
      <c r="AZ2842">
        <v>75936.637604173535</v>
      </c>
      <c r="BA2842">
        <v>16000.474124979999</v>
      </c>
      <c r="BB2842">
        <v>3007129.1070487411</v>
      </c>
      <c r="BC2842">
        <v>451.13430426243991</v>
      </c>
      <c r="BD2842">
        <v>84786.181143082955</v>
      </c>
      <c r="BE2842">
        <v>1670.0468225269988</v>
      </c>
      <c r="BF2842">
        <v>313868.59982572414</v>
      </c>
      <c r="BG2842">
        <v>47.087067888205908</v>
      </c>
      <c r="BH2842">
        <v>8849.5435389094182</v>
      </c>
      <c r="BI2842">
        <v>0.64986648662129043</v>
      </c>
      <c r="BJ2842">
        <v>1.0230061546390889</v>
      </c>
      <c r="BK2842">
        <v>0.37313966801779852</v>
      </c>
      <c r="BL2842">
        <v>38.760235528625252</v>
      </c>
      <c r="BM2842">
        <v>30.01444641108386</v>
      </c>
      <c r="BN2842">
        <f t="shared" si="284"/>
        <v>-8.745789117541392</v>
      </c>
      <c r="BO2842">
        <v>0.60527545338095889</v>
      </c>
      <c r="BP2842">
        <v>4.7633010331272737E-3</v>
      </c>
      <c r="BQ2842">
        <v>0.39705599547270959</v>
      </c>
      <c r="BR2842">
        <v>1.7857142857142856E-2</v>
      </c>
      <c r="BS2842">
        <v>6.8965517241379309E-2</v>
      </c>
      <c r="BT2842">
        <v>0.3888888888888889</v>
      </c>
      <c r="BU2842">
        <v>0.25046019028847544</v>
      </c>
      <c r="BV2842">
        <v>0.65879086607097292</v>
      </c>
      <c r="BW2842">
        <v>0.73442024995270605</v>
      </c>
      <c r="BX2842">
        <v>0.11366302534606817</v>
      </c>
      <c r="BY2842">
        <f t="shared" si="285"/>
        <v>0.14731940558449899</v>
      </c>
      <c r="BZ2842">
        <v>0.1539372425437166</v>
      </c>
      <c r="CA2842">
        <f t="shared" si="286"/>
        <v>5.4848833908543596E-3</v>
      </c>
      <c r="CC2842">
        <v>0.14731940558449899</v>
      </c>
      <c r="CD2842">
        <v>5.4848833908543596E-3</v>
      </c>
    </row>
    <row r="2843" spans="1:82" x14ac:dyDescent="0.3">
      <c r="A2843">
        <v>1</v>
      </c>
      <c r="B2843" t="s">
        <v>1721</v>
      </c>
      <c r="C2843" t="s">
        <v>1105</v>
      </c>
      <c r="D2843">
        <v>51103</v>
      </c>
      <c r="E2843" s="2">
        <v>0</v>
      </c>
      <c r="F2843" s="2" t="s">
        <v>1954</v>
      </c>
      <c r="G2843" s="3">
        <v>-999</v>
      </c>
      <c r="H2843" s="1">
        <v>0.37589745051437062</v>
      </c>
      <c r="I2843" s="1">
        <f t="shared" si="288"/>
        <v>-999</v>
      </c>
      <c r="J2843" s="1">
        <v>-999</v>
      </c>
      <c r="K2843" s="1">
        <v>-999</v>
      </c>
      <c r="L2843" s="2">
        <v>-999</v>
      </c>
      <c r="M2843" s="2">
        <v>-999</v>
      </c>
      <c r="N2843" s="7">
        <v>-999</v>
      </c>
      <c r="O2843" s="2">
        <v>-999</v>
      </c>
      <c r="P2843" s="3">
        <v>-999</v>
      </c>
      <c r="Q2843" s="3">
        <v>-999</v>
      </c>
      <c r="R2843" s="3">
        <v>-999</v>
      </c>
      <c r="S2843" s="3">
        <v>-999</v>
      </c>
      <c r="T2843" s="3">
        <v>-999</v>
      </c>
      <c r="V2843">
        <v>51103</v>
      </c>
      <c r="W2843" s="2">
        <v>-999</v>
      </c>
      <c r="X2843" s="2">
        <v>1.0084086831416785E-2</v>
      </c>
      <c r="Y2843" s="2">
        <v>-999</v>
      </c>
      <c r="Z2843" s="2">
        <v>-999</v>
      </c>
      <c r="AA2843" s="2">
        <v>-999</v>
      </c>
      <c r="AB2843" s="2">
        <v>-999</v>
      </c>
      <c r="AC2843" s="2">
        <v>-999</v>
      </c>
      <c r="AD2843" s="2">
        <v>-999</v>
      </c>
      <c r="AE2843" s="2">
        <v>-999</v>
      </c>
      <c r="AF2843" s="2">
        <v>-999</v>
      </c>
      <c r="AG2843" s="2">
        <v>-999</v>
      </c>
      <c r="AH2843" s="2">
        <v>-999</v>
      </c>
      <c r="AI2843" s="2">
        <v>-999</v>
      </c>
      <c r="AJ2843" s="2">
        <v>-999</v>
      </c>
      <c r="AK2843" s="2">
        <v>-999</v>
      </c>
      <c r="AL2843" s="2">
        <v>-999</v>
      </c>
      <c r="AM2843" s="2">
        <v>-999</v>
      </c>
      <c r="AN2843" s="2">
        <v>-999</v>
      </c>
      <c r="AO2843" s="2">
        <v>-999</v>
      </c>
      <c r="AP2843" s="2">
        <v>-999</v>
      </c>
      <c r="AQ2843" s="2">
        <v>-999</v>
      </c>
      <c r="AR2843" s="2">
        <v>-999</v>
      </c>
      <c r="AS2843" s="2">
        <v>-999</v>
      </c>
      <c r="AT2843" s="2">
        <v>-999</v>
      </c>
      <c r="AU2843" s="2">
        <v>-999</v>
      </c>
      <c r="AV2843" s="2">
        <v>-999</v>
      </c>
      <c r="AW2843" s="2">
        <v>-999</v>
      </c>
      <c r="AX2843" s="2">
        <v>-999</v>
      </c>
      <c r="AY2843" s="2">
        <v>-999</v>
      </c>
      <c r="AZ2843" s="2">
        <v>-999</v>
      </c>
      <c r="BA2843" s="2">
        <v>-999</v>
      </c>
      <c r="BB2843" s="2">
        <v>-999</v>
      </c>
      <c r="BC2843" s="2">
        <v>-999</v>
      </c>
      <c r="BD2843" s="2">
        <v>-999</v>
      </c>
      <c r="BE2843" s="2">
        <v>-999</v>
      </c>
      <c r="BF2843" s="2">
        <v>-999</v>
      </c>
      <c r="BG2843" s="2">
        <v>-999</v>
      </c>
      <c r="BH2843" s="2">
        <v>-999</v>
      </c>
      <c r="BI2843">
        <v>0</v>
      </c>
      <c r="BJ2843">
        <v>0.37589745051437062</v>
      </c>
      <c r="BK2843">
        <v>0.37589745051437062</v>
      </c>
      <c r="BL2843">
        <v>-999</v>
      </c>
      <c r="BM2843">
        <v>35.184559517379817</v>
      </c>
      <c r="BN2843">
        <f t="shared" si="284"/>
        <v>-999</v>
      </c>
      <c r="BO2843" t="s">
        <v>3748</v>
      </c>
      <c r="BP2843" t="s">
        <v>3748</v>
      </c>
      <c r="BQ2843">
        <v>0.50341778277846572</v>
      </c>
      <c r="BR2843">
        <v>2.976190476190476E-2</v>
      </c>
      <c r="BS2843">
        <v>3.4482758620689655E-2</v>
      </c>
      <c r="BT2843">
        <v>0.27777777777777779</v>
      </c>
      <c r="BU2843" t="s">
        <v>3748</v>
      </c>
      <c r="BY2843">
        <f t="shared" si="285"/>
        <v>-999</v>
      </c>
      <c r="CA2843">
        <f t="shared" si="286"/>
        <v>-999</v>
      </c>
    </row>
    <row r="2844" spans="1:82" x14ac:dyDescent="0.3">
      <c r="A2844">
        <v>0</v>
      </c>
      <c r="B2844" t="s">
        <v>1721</v>
      </c>
      <c r="C2844" t="s">
        <v>45</v>
      </c>
      <c r="D2844">
        <v>51105</v>
      </c>
      <c r="E2844" s="2">
        <f>BO2844</f>
        <v>0.57662001728250323</v>
      </c>
      <c r="F2844" s="2" t="s">
        <v>1938</v>
      </c>
      <c r="G2844" s="3">
        <v>21</v>
      </c>
      <c r="H2844" s="1">
        <v>0.37392684077761668</v>
      </c>
      <c r="I2844" s="1">
        <f t="shared" si="288"/>
        <v>-2.7133470547851672</v>
      </c>
      <c r="J2844" s="1">
        <v>2.6278139620399998</v>
      </c>
      <c r="K2844" s="1">
        <v>249.729354339</v>
      </c>
      <c r="L2844" s="2">
        <v>0.11062394924000007</v>
      </c>
      <c r="M2844" s="2">
        <v>2.1839257828178539E-4</v>
      </c>
      <c r="N2844" s="7">
        <v>0</v>
      </c>
      <c r="O2844" s="2">
        <v>1.0114511533822017E-2</v>
      </c>
      <c r="P2844" s="3">
        <v>14124.532997434402</v>
      </c>
      <c r="Q2844" s="3">
        <v>398.24203439580322</v>
      </c>
      <c r="R2844" s="3">
        <v>14843.997452152173</v>
      </c>
      <c r="S2844" s="3">
        <v>11.233084193642123</v>
      </c>
      <c r="T2844" s="3">
        <v>2744.4702395163877</v>
      </c>
      <c r="V2844">
        <v>51105</v>
      </c>
      <c r="W2844" s="2">
        <v>0.46972225968965636</v>
      </c>
      <c r="X2844" s="2">
        <v>1.0031221882029474E-2</v>
      </c>
      <c r="Y2844" s="2">
        <v>7.5263317586521647E-2</v>
      </c>
      <c r="Z2844" s="2">
        <v>0.74938780548964101</v>
      </c>
      <c r="AA2844" s="2">
        <v>0.71980379152904184</v>
      </c>
      <c r="AB2844" s="2">
        <v>0.27306154344319616</v>
      </c>
      <c r="AC2844" s="2">
        <v>2.1839257828178539E-4</v>
      </c>
      <c r="AD2844" s="2">
        <v>0</v>
      </c>
      <c r="AE2844" s="2">
        <v>1.0114511533822017E-2</v>
      </c>
      <c r="AF2844">
        <v>1879.7203165463513</v>
      </c>
      <c r="AG2844">
        <v>1.3825400339881695</v>
      </c>
      <c r="AH2844">
        <v>259.84412138648588</v>
      </c>
      <c r="AI2844">
        <v>81.789863047525898</v>
      </c>
      <c r="AJ2844">
        <v>2.0187547250364108E-2</v>
      </c>
      <c r="AK2844">
        <v>16723.717768698523</v>
      </c>
      <c r="AL2844">
        <v>12.61562422763029</v>
      </c>
      <c r="AM2844">
        <v>2371.0675369843993</v>
      </c>
      <c r="AN2844">
        <v>715.03668696600016</v>
      </c>
      <c r="AO2844">
        <v>0.18235596835836618</v>
      </c>
      <c r="AP2844">
        <v>14843.997452152173</v>
      </c>
      <c r="AQ2844">
        <v>11.233084193642121</v>
      </c>
      <c r="AR2844">
        <v>2111.2234155979136</v>
      </c>
      <c r="AS2844">
        <v>633.24682391847432</v>
      </c>
      <c r="AT2844">
        <v>0.16216842110800206</v>
      </c>
      <c r="AU2844" s="3">
        <v>2654564.7315378217</v>
      </c>
      <c r="AV2844" s="3">
        <v>74845.607944347255</v>
      </c>
      <c r="AW2844">
        <v>1212.6879286005999</v>
      </c>
      <c r="AX2844">
        <v>227912.56930119675</v>
      </c>
      <c r="AY2844">
        <v>34.191807110426801</v>
      </c>
      <c r="AZ2844">
        <v>6426.0082283336133</v>
      </c>
      <c r="BA2844">
        <v>15337.220926035003</v>
      </c>
      <c r="BB2844">
        <v>2882477.3008390185</v>
      </c>
      <c r="BC2844">
        <v>432.43384150623001</v>
      </c>
      <c r="BD2844">
        <v>81271.616172680864</v>
      </c>
      <c r="BE2844">
        <v>14124.532997434402</v>
      </c>
      <c r="BF2844">
        <v>2654564.7315378217</v>
      </c>
      <c r="BG2844">
        <v>398.24203439580322</v>
      </c>
      <c r="BH2844">
        <v>74845.607944347255</v>
      </c>
      <c r="BI2844">
        <v>3.0028956493761839E-2</v>
      </c>
      <c r="BJ2844">
        <v>0.40395579727137854</v>
      </c>
      <c r="BK2844">
        <v>0.37392684077761668</v>
      </c>
      <c r="BL2844">
        <v>46.354126909056724</v>
      </c>
      <c r="BM2844">
        <v>43.640779854271557</v>
      </c>
      <c r="BN2844">
        <f t="shared" si="284"/>
        <v>-2.7133470547851672</v>
      </c>
      <c r="BO2844">
        <v>0.57662001728250323</v>
      </c>
      <c r="BP2844">
        <v>2.0968182204746488E-4</v>
      </c>
      <c r="BQ2844">
        <v>8.9520071261506781E-2</v>
      </c>
      <c r="BR2844">
        <v>1.7857142857142856E-2</v>
      </c>
      <c r="BS2844">
        <v>0.17241379310344829</v>
      </c>
      <c r="BT2844">
        <v>0.5</v>
      </c>
      <c r="BU2844">
        <v>7.770429980950784E-2</v>
      </c>
      <c r="BV2844">
        <v>0.74938780548964101</v>
      </c>
      <c r="BW2844">
        <v>0.74668443104672388</v>
      </c>
      <c r="BX2844">
        <v>0.27306154344319616</v>
      </c>
      <c r="BY2844">
        <f t="shared" si="285"/>
        <v>0.16025466446189279</v>
      </c>
      <c r="BZ2844">
        <v>0</v>
      </c>
      <c r="CA2844">
        <f t="shared" si="286"/>
        <v>8.2911037856217215E-3</v>
      </c>
      <c r="CC2844">
        <v>0.16025466446189279</v>
      </c>
      <c r="CD2844">
        <v>8.2911037856217215E-3</v>
      </c>
    </row>
    <row r="2845" spans="1:82" x14ac:dyDescent="0.3">
      <c r="A2845">
        <v>0</v>
      </c>
      <c r="B2845" t="s">
        <v>1721</v>
      </c>
      <c r="C2845" t="s">
        <v>1748</v>
      </c>
      <c r="D2845">
        <v>51107</v>
      </c>
      <c r="E2845" s="2">
        <f>BO2845</f>
        <v>0.60052380477971146</v>
      </c>
      <c r="F2845" s="2" t="s">
        <v>1939</v>
      </c>
      <c r="G2845" s="3">
        <v>298423</v>
      </c>
      <c r="H2845" s="1">
        <v>33.08417322421441</v>
      </c>
      <c r="I2845" s="1">
        <f t="shared" si="288"/>
        <v>-3.2259731498003958</v>
      </c>
      <c r="J2845" s="1">
        <v>2.46299357976</v>
      </c>
      <c r="K2845" s="1">
        <v>161.073396578</v>
      </c>
      <c r="L2845" s="2">
        <v>0.10398641826999988</v>
      </c>
      <c r="M2845" s="2">
        <v>7.7310623582395432E-2</v>
      </c>
      <c r="N2845" s="7">
        <v>0</v>
      </c>
      <c r="O2845" s="2">
        <v>2.5560914480105587E-3</v>
      </c>
      <c r="P2845" s="3">
        <v>1088533.4413548002</v>
      </c>
      <c r="Q2845" s="3">
        <v>30691.264077314398</v>
      </c>
      <c r="R2845" s="3">
        <v>9055919.2697844319</v>
      </c>
      <c r="S2845" s="3">
        <v>13919.785322631828</v>
      </c>
      <c r="T2845" s="3">
        <v>3001367.2628922574</v>
      </c>
      <c r="V2845">
        <v>51107</v>
      </c>
      <c r="W2845" s="2">
        <v>0.64399956958961502</v>
      </c>
      <c r="X2845" s="2">
        <v>0.88753907503785501</v>
      </c>
      <c r="Y2845" s="2">
        <v>0.12903870724061292</v>
      </c>
      <c r="Z2845" s="2">
        <v>0.70238509283151696</v>
      </c>
      <c r="AA2845" s="2">
        <v>0.46426757430333437</v>
      </c>
      <c r="AB2845" s="2">
        <v>0.25667761877071749</v>
      </c>
      <c r="AC2845" s="2">
        <v>7.7310623582395432E-2</v>
      </c>
      <c r="AD2845" s="2">
        <v>0</v>
      </c>
      <c r="AE2845" s="2">
        <v>2.5560914480105587E-3</v>
      </c>
      <c r="AF2845">
        <v>6991242.4863457084</v>
      </c>
      <c r="AG2845">
        <v>10760.68951329324</v>
      </c>
      <c r="AH2845">
        <v>2022438.2971599218</v>
      </c>
      <c r="AI2845">
        <v>295224.0836488264</v>
      </c>
      <c r="AJ2845">
        <v>124.07393037298607</v>
      </c>
      <c r="AK2845">
        <v>16047161.75613014</v>
      </c>
      <c r="AL2845">
        <v>24680.47483592507</v>
      </c>
      <c r="AM2845">
        <v>4638618.8764766715</v>
      </c>
      <c r="AN2845">
        <v>680410.76722433395</v>
      </c>
      <c r="AO2845">
        <v>284.62597765397743</v>
      </c>
      <c r="AP2845">
        <v>9055919.2697844319</v>
      </c>
      <c r="AQ2845">
        <v>13919.785322631829</v>
      </c>
      <c r="AR2845">
        <v>2616180.5793167497</v>
      </c>
      <c r="AS2845">
        <v>385186.68357550754</v>
      </c>
      <c r="AT2845">
        <v>160.55204728099136</v>
      </c>
      <c r="AU2845" s="3">
        <v>204578974.96822116</v>
      </c>
      <c r="AV2845" s="3">
        <v>5768116.1706904676</v>
      </c>
      <c r="AW2845">
        <v>833097.29911670007</v>
      </c>
      <c r="AX2845">
        <v>156572306.39599261</v>
      </c>
      <c r="AY2845">
        <v>23489.227099412601</v>
      </c>
      <c r="AZ2845">
        <v>4414565.3410636038</v>
      </c>
      <c r="BA2845">
        <v>1921630.7404715004</v>
      </c>
      <c r="BB2845">
        <v>361151281.36421376</v>
      </c>
      <c r="BC2845">
        <v>54180.491176726995</v>
      </c>
      <c r="BD2845">
        <v>10182681.511754071</v>
      </c>
      <c r="BE2845">
        <v>1088533.4413548002</v>
      </c>
      <c r="BF2845">
        <v>204578974.96822116</v>
      </c>
      <c r="BG2845">
        <v>30691.264077314398</v>
      </c>
      <c r="BH2845">
        <v>5768116.1706904676</v>
      </c>
      <c r="BI2845">
        <v>20.379964766709474</v>
      </c>
      <c r="BJ2845">
        <v>53.464137990923888</v>
      </c>
      <c r="BK2845">
        <v>33.08417322421441</v>
      </c>
      <c r="BL2845">
        <v>39.383457853961787</v>
      </c>
      <c r="BM2845">
        <v>36.157484704161391</v>
      </c>
      <c r="BN2845">
        <f t="shared" si="284"/>
        <v>-3.2259731498003958</v>
      </c>
      <c r="BO2845">
        <v>0.60052380477971146</v>
      </c>
      <c r="BP2845">
        <v>0.14820555520581921</v>
      </c>
      <c r="BQ2845">
        <v>0.26578394188071042</v>
      </c>
      <c r="BR2845">
        <v>8.9285714285714274E-2</v>
      </c>
      <c r="BS2845">
        <v>0.31034482758620691</v>
      </c>
      <c r="BT2845">
        <v>0.61111111111111116</v>
      </c>
      <c r="BU2845">
        <v>9.238478519267769E-2</v>
      </c>
      <c r="BV2845">
        <v>0.70238509283151696</v>
      </c>
      <c r="BW2845">
        <v>0.48160536753457922</v>
      </c>
      <c r="BX2845">
        <v>0.25667761877071749</v>
      </c>
      <c r="BY2845">
        <f t="shared" si="285"/>
        <v>0.10150959551711078</v>
      </c>
      <c r="BZ2845">
        <v>0</v>
      </c>
      <c r="CA2845">
        <f t="shared" si="286"/>
        <v>2.2638528696866233E-3</v>
      </c>
      <c r="CC2845">
        <v>0.10150959551711078</v>
      </c>
      <c r="CD2845">
        <v>2.2638528696866233E-3</v>
      </c>
    </row>
    <row r="2846" spans="1:82" x14ac:dyDescent="0.3">
      <c r="A2846">
        <v>1</v>
      </c>
      <c r="B2846" t="s">
        <v>1721</v>
      </c>
      <c r="C2846" t="s">
        <v>586</v>
      </c>
      <c r="D2846">
        <v>51109</v>
      </c>
      <c r="E2846" s="2">
        <v>0</v>
      </c>
      <c r="F2846" s="2" t="s">
        <v>1954</v>
      </c>
      <c r="G2846" s="3">
        <v>-999</v>
      </c>
      <c r="H2846" s="1">
        <v>0.37398239379695553</v>
      </c>
      <c r="I2846" s="1">
        <f t="shared" si="288"/>
        <v>-999</v>
      </c>
      <c r="J2846" s="1">
        <v>-999</v>
      </c>
      <c r="K2846" s="1">
        <v>-999</v>
      </c>
      <c r="L2846" s="2">
        <v>-999</v>
      </c>
      <c r="M2846" s="2">
        <v>-999</v>
      </c>
      <c r="N2846" s="7">
        <v>-999</v>
      </c>
      <c r="O2846" s="2">
        <v>-999</v>
      </c>
      <c r="P2846" s="3">
        <v>-999</v>
      </c>
      <c r="Q2846" s="3">
        <v>-999</v>
      </c>
      <c r="R2846" s="3">
        <v>-999</v>
      </c>
      <c r="S2846" s="3">
        <v>-999</v>
      </c>
      <c r="T2846" s="3">
        <v>-999</v>
      </c>
      <c r="V2846">
        <v>51109</v>
      </c>
      <c r="W2846" s="2">
        <v>-999</v>
      </c>
      <c r="X2846" s="2">
        <v>1.0032712186020611E-2</v>
      </c>
      <c r="Y2846" s="2">
        <v>-999</v>
      </c>
      <c r="Z2846" s="2">
        <v>-999</v>
      </c>
      <c r="AA2846" s="2">
        <v>-999</v>
      </c>
      <c r="AB2846" s="2">
        <v>-999</v>
      </c>
      <c r="AC2846" s="2">
        <v>-999</v>
      </c>
      <c r="AD2846" s="2">
        <v>-999</v>
      </c>
      <c r="AE2846" s="2">
        <v>-999</v>
      </c>
      <c r="AF2846" s="2">
        <v>-999</v>
      </c>
      <c r="AG2846" s="2">
        <v>-999</v>
      </c>
      <c r="AH2846" s="2">
        <v>-999</v>
      </c>
      <c r="AI2846" s="2">
        <v>-999</v>
      </c>
      <c r="AJ2846" s="2">
        <v>-999</v>
      </c>
      <c r="AK2846" s="2">
        <v>-999</v>
      </c>
      <c r="AL2846" s="2">
        <v>-999</v>
      </c>
      <c r="AM2846" s="2">
        <v>-999</v>
      </c>
      <c r="AN2846" s="2">
        <v>-999</v>
      </c>
      <c r="AO2846" s="2">
        <v>-999</v>
      </c>
      <c r="AP2846" s="2">
        <v>-999</v>
      </c>
      <c r="AQ2846" s="2">
        <v>-999</v>
      </c>
      <c r="AR2846" s="2">
        <v>-999</v>
      </c>
      <c r="AS2846" s="2">
        <v>-999</v>
      </c>
      <c r="AT2846" s="2">
        <v>-999</v>
      </c>
      <c r="AU2846" s="2">
        <v>-999</v>
      </c>
      <c r="AV2846" s="2">
        <v>-999</v>
      </c>
      <c r="AW2846" s="2">
        <v>-999</v>
      </c>
      <c r="AX2846" s="2">
        <v>-999</v>
      </c>
      <c r="AY2846" s="2">
        <v>-999</v>
      </c>
      <c r="AZ2846" s="2">
        <v>-999</v>
      </c>
      <c r="BA2846" s="2">
        <v>-999</v>
      </c>
      <c r="BB2846" s="2">
        <v>-999</v>
      </c>
      <c r="BC2846" s="2">
        <v>-999</v>
      </c>
      <c r="BD2846" s="2">
        <v>-999</v>
      </c>
      <c r="BE2846" s="2">
        <v>-999</v>
      </c>
      <c r="BF2846" s="2">
        <v>-999</v>
      </c>
      <c r="BG2846" s="2">
        <v>-999</v>
      </c>
      <c r="BH2846" s="2">
        <v>-999</v>
      </c>
      <c r="BI2846">
        <v>0</v>
      </c>
      <c r="BJ2846">
        <v>0.37398239379695553</v>
      </c>
      <c r="BK2846">
        <v>0.37398239379695553</v>
      </c>
      <c r="BL2846">
        <v>-999</v>
      </c>
      <c r="BM2846">
        <v>71.537412741167614</v>
      </c>
      <c r="BN2846">
        <f t="shared" si="284"/>
        <v>-999</v>
      </c>
      <c r="BO2846" t="s">
        <v>3748</v>
      </c>
      <c r="BP2846" t="s">
        <v>3748</v>
      </c>
      <c r="BQ2846">
        <v>0.33518290108807924</v>
      </c>
      <c r="BR2846">
        <v>5.9523809523809521E-2</v>
      </c>
      <c r="BS2846">
        <v>6.8965517241379309E-2</v>
      </c>
      <c r="BT2846">
        <v>0.44444444444444442</v>
      </c>
      <c r="BU2846" t="s">
        <v>3748</v>
      </c>
      <c r="BY2846">
        <f t="shared" si="285"/>
        <v>-999</v>
      </c>
      <c r="CA2846">
        <f t="shared" si="286"/>
        <v>-999</v>
      </c>
    </row>
    <row r="2847" spans="1:82" x14ac:dyDescent="0.3">
      <c r="A2847">
        <v>1</v>
      </c>
      <c r="B2847" t="s">
        <v>1721</v>
      </c>
      <c r="C2847" t="s">
        <v>1749</v>
      </c>
      <c r="D2847">
        <v>51111</v>
      </c>
      <c r="E2847" s="2">
        <v>0</v>
      </c>
      <c r="F2847" s="2" t="s">
        <v>1954</v>
      </c>
      <c r="G2847" s="3">
        <v>-999</v>
      </c>
      <c r="H2847" s="1">
        <v>0.37541052071352998</v>
      </c>
      <c r="I2847" s="1">
        <f t="shared" si="288"/>
        <v>-999</v>
      </c>
      <c r="J2847" s="1">
        <v>-999</v>
      </c>
      <c r="K2847" s="1">
        <v>-999</v>
      </c>
      <c r="L2847" s="2">
        <v>-999</v>
      </c>
      <c r="M2847" s="2">
        <v>-999</v>
      </c>
      <c r="N2847" s="7">
        <v>-999</v>
      </c>
      <c r="O2847" s="2">
        <v>-999</v>
      </c>
      <c r="P2847" s="3">
        <v>-999</v>
      </c>
      <c r="Q2847" s="3">
        <v>-999</v>
      </c>
      <c r="R2847" s="3">
        <v>-999</v>
      </c>
      <c r="S2847" s="3">
        <v>-999</v>
      </c>
      <c r="T2847" s="3">
        <v>-999</v>
      </c>
      <c r="V2847">
        <v>51111</v>
      </c>
      <c r="W2847" s="2">
        <v>-999</v>
      </c>
      <c r="X2847" s="2">
        <v>1.0071024113418134E-2</v>
      </c>
      <c r="Y2847" s="2">
        <v>-999</v>
      </c>
      <c r="Z2847" s="2">
        <v>-999</v>
      </c>
      <c r="AA2847" s="2">
        <v>-999</v>
      </c>
      <c r="AB2847" s="2">
        <v>-999</v>
      </c>
      <c r="AC2847" s="2">
        <v>-999</v>
      </c>
      <c r="AD2847" s="2">
        <v>-999</v>
      </c>
      <c r="AE2847" s="2">
        <v>-999</v>
      </c>
      <c r="AF2847" s="2">
        <v>-999</v>
      </c>
      <c r="AG2847" s="2">
        <v>-999</v>
      </c>
      <c r="AH2847" s="2">
        <v>-999</v>
      </c>
      <c r="AI2847" s="2">
        <v>-999</v>
      </c>
      <c r="AJ2847" s="2">
        <v>-999</v>
      </c>
      <c r="AK2847" s="2">
        <v>-999</v>
      </c>
      <c r="AL2847" s="2">
        <v>-999</v>
      </c>
      <c r="AM2847" s="2">
        <v>-999</v>
      </c>
      <c r="AN2847" s="2">
        <v>-999</v>
      </c>
      <c r="AO2847" s="2">
        <v>-999</v>
      </c>
      <c r="AP2847" s="2">
        <v>-999</v>
      </c>
      <c r="AQ2847" s="2">
        <v>-999</v>
      </c>
      <c r="AR2847" s="2">
        <v>-999</v>
      </c>
      <c r="AS2847" s="2">
        <v>-999</v>
      </c>
      <c r="AT2847" s="2">
        <v>-999</v>
      </c>
      <c r="AU2847" s="2">
        <v>-999</v>
      </c>
      <c r="AV2847" s="2">
        <v>-999</v>
      </c>
      <c r="AW2847" s="2">
        <v>-999</v>
      </c>
      <c r="AX2847" s="2">
        <v>-999</v>
      </c>
      <c r="AY2847" s="2">
        <v>-999</v>
      </c>
      <c r="AZ2847" s="2">
        <v>-999</v>
      </c>
      <c r="BA2847" s="2">
        <v>-999</v>
      </c>
      <c r="BB2847" s="2">
        <v>-999</v>
      </c>
      <c r="BC2847" s="2">
        <v>-999</v>
      </c>
      <c r="BD2847" s="2">
        <v>-999</v>
      </c>
      <c r="BE2847" s="2">
        <v>-999</v>
      </c>
      <c r="BF2847" s="2">
        <v>-999</v>
      </c>
      <c r="BG2847" s="2">
        <v>-999</v>
      </c>
      <c r="BH2847" s="2">
        <v>-999</v>
      </c>
      <c r="BI2847">
        <v>0</v>
      </c>
      <c r="BJ2847">
        <v>0.37541052071352998</v>
      </c>
      <c r="BK2847">
        <v>0.37541052071352998</v>
      </c>
      <c r="BL2847">
        <v>-999</v>
      </c>
      <c r="BM2847">
        <v>45.841061897621962</v>
      </c>
      <c r="BN2847">
        <f t="shared" si="284"/>
        <v>-999</v>
      </c>
      <c r="BO2847" t="s">
        <v>3748</v>
      </c>
      <c r="BP2847" t="s">
        <v>3748</v>
      </c>
      <c r="BQ2847">
        <v>0.37563122958499778</v>
      </c>
      <c r="BR2847">
        <v>2.3809523809523808E-2</v>
      </c>
      <c r="BS2847">
        <v>6.8965517241379309E-2</v>
      </c>
      <c r="BT2847">
        <v>0.44444444444444442</v>
      </c>
      <c r="BU2847" t="s">
        <v>3748</v>
      </c>
      <c r="BY2847">
        <f t="shared" si="285"/>
        <v>-999</v>
      </c>
      <c r="CA2847">
        <f t="shared" si="286"/>
        <v>-999</v>
      </c>
    </row>
    <row r="2848" spans="1:82" x14ac:dyDescent="0.3">
      <c r="A2848">
        <v>1</v>
      </c>
      <c r="B2848" t="s">
        <v>1721</v>
      </c>
      <c r="C2848" t="s">
        <v>49</v>
      </c>
      <c r="D2848">
        <v>51113</v>
      </c>
      <c r="E2848" s="2">
        <v>0</v>
      </c>
      <c r="F2848" s="2" t="s">
        <v>1954</v>
      </c>
      <c r="G2848" s="3">
        <v>-999</v>
      </c>
      <c r="H2848" s="1">
        <v>0.37492104534772019</v>
      </c>
      <c r="I2848" s="1">
        <f t="shared" si="288"/>
        <v>-999</v>
      </c>
      <c r="J2848" s="1">
        <v>-999</v>
      </c>
      <c r="K2848" s="1">
        <v>-999</v>
      </c>
      <c r="L2848" s="2">
        <v>-999</v>
      </c>
      <c r="M2848" s="2">
        <v>-999</v>
      </c>
      <c r="N2848" s="7">
        <v>-999</v>
      </c>
      <c r="O2848" s="2">
        <v>-999</v>
      </c>
      <c r="P2848" s="3">
        <v>-999</v>
      </c>
      <c r="Q2848" s="3">
        <v>-999</v>
      </c>
      <c r="R2848" s="3">
        <v>-999</v>
      </c>
      <c r="S2848" s="3">
        <v>-999</v>
      </c>
      <c r="T2848" s="3">
        <v>-999</v>
      </c>
      <c r="V2848">
        <v>51113</v>
      </c>
      <c r="W2848" s="2">
        <v>-999</v>
      </c>
      <c r="X2848" s="2">
        <v>1.0057893106320557E-2</v>
      </c>
      <c r="Y2848" s="2">
        <v>-999</v>
      </c>
      <c r="Z2848" s="2">
        <v>-999</v>
      </c>
      <c r="AA2848" s="2">
        <v>-999</v>
      </c>
      <c r="AB2848" s="2">
        <v>-999</v>
      </c>
      <c r="AC2848" s="2">
        <v>-999</v>
      </c>
      <c r="AD2848" s="2">
        <v>-999</v>
      </c>
      <c r="AE2848" s="2">
        <v>-999</v>
      </c>
      <c r="AF2848" s="2">
        <v>-999</v>
      </c>
      <c r="AG2848" s="2">
        <v>-999</v>
      </c>
      <c r="AH2848" s="2">
        <v>-999</v>
      </c>
      <c r="AI2848" s="2">
        <v>-999</v>
      </c>
      <c r="AJ2848" s="2">
        <v>-999</v>
      </c>
      <c r="AK2848" s="2">
        <v>-999</v>
      </c>
      <c r="AL2848" s="2">
        <v>-999</v>
      </c>
      <c r="AM2848" s="2">
        <v>-999</v>
      </c>
      <c r="AN2848" s="2">
        <v>-999</v>
      </c>
      <c r="AO2848" s="2">
        <v>-999</v>
      </c>
      <c r="AP2848" s="2">
        <v>-999</v>
      </c>
      <c r="AQ2848" s="2">
        <v>-999</v>
      </c>
      <c r="AR2848" s="2">
        <v>-999</v>
      </c>
      <c r="AS2848" s="2">
        <v>-999</v>
      </c>
      <c r="AT2848" s="2">
        <v>-999</v>
      </c>
      <c r="AU2848" s="2">
        <v>-999</v>
      </c>
      <c r="AV2848" s="2">
        <v>-999</v>
      </c>
      <c r="AW2848" s="2">
        <v>-999</v>
      </c>
      <c r="AX2848" s="2">
        <v>-999</v>
      </c>
      <c r="AY2848" s="2">
        <v>-999</v>
      </c>
      <c r="AZ2848" s="2">
        <v>-999</v>
      </c>
      <c r="BA2848" s="2">
        <v>-999</v>
      </c>
      <c r="BB2848" s="2">
        <v>-999</v>
      </c>
      <c r="BC2848" s="2">
        <v>-999</v>
      </c>
      <c r="BD2848" s="2">
        <v>-999</v>
      </c>
      <c r="BE2848" s="2">
        <v>-999</v>
      </c>
      <c r="BF2848" s="2">
        <v>-999</v>
      </c>
      <c r="BG2848" s="2">
        <v>-999</v>
      </c>
      <c r="BH2848" s="2">
        <v>-999</v>
      </c>
      <c r="BI2848">
        <v>0</v>
      </c>
      <c r="BJ2848">
        <v>0.37492104534772019</v>
      </c>
      <c r="BK2848">
        <v>0.37492104534772019</v>
      </c>
      <c r="BL2848">
        <v>-999</v>
      </c>
      <c r="BM2848">
        <v>49.228551309982258</v>
      </c>
      <c r="BN2848">
        <f t="shared" si="284"/>
        <v>-999</v>
      </c>
      <c r="BO2848" t="s">
        <v>3748</v>
      </c>
      <c r="BP2848" t="s">
        <v>3748</v>
      </c>
      <c r="BQ2848">
        <v>0.19943383039570312</v>
      </c>
      <c r="BR2848">
        <v>4.7619047619047616E-2</v>
      </c>
      <c r="BS2848">
        <v>0.2413793103448276</v>
      </c>
      <c r="BT2848">
        <v>0.66666666666666663</v>
      </c>
      <c r="BU2848" t="s">
        <v>3748</v>
      </c>
      <c r="BY2848">
        <f t="shared" si="285"/>
        <v>-999</v>
      </c>
      <c r="CA2848">
        <f t="shared" si="286"/>
        <v>-999</v>
      </c>
    </row>
    <row r="2849" spans="1:82" x14ac:dyDescent="0.3">
      <c r="A2849">
        <v>1</v>
      </c>
      <c r="B2849" t="s">
        <v>1721</v>
      </c>
      <c r="C2849" t="s">
        <v>1750</v>
      </c>
      <c r="D2849">
        <v>51115</v>
      </c>
      <c r="E2849" s="2">
        <v>0</v>
      </c>
      <c r="F2849" s="2" t="s">
        <v>1954</v>
      </c>
      <c r="G2849" s="3">
        <v>-999</v>
      </c>
      <c r="H2849" s="1">
        <v>0.37747626036158655</v>
      </c>
      <c r="I2849" s="1">
        <f t="shared" si="288"/>
        <v>-999</v>
      </c>
      <c r="J2849" s="1">
        <v>-999</v>
      </c>
      <c r="K2849" s="1">
        <v>-999</v>
      </c>
      <c r="L2849" s="2">
        <v>-999</v>
      </c>
      <c r="M2849" s="2">
        <v>-999</v>
      </c>
      <c r="N2849" s="7">
        <v>-999</v>
      </c>
      <c r="O2849" s="2">
        <v>-999</v>
      </c>
      <c r="P2849" s="3">
        <v>-999</v>
      </c>
      <c r="Q2849" s="3">
        <v>-999</v>
      </c>
      <c r="R2849" s="3">
        <v>-999</v>
      </c>
      <c r="S2849" s="3">
        <v>-999</v>
      </c>
      <c r="T2849" s="3">
        <v>-999</v>
      </c>
      <c r="V2849">
        <v>51115</v>
      </c>
      <c r="W2849" s="2">
        <v>-999</v>
      </c>
      <c r="X2849" s="2">
        <v>1.0126441084066904E-2</v>
      </c>
      <c r="Y2849" s="2">
        <v>-999</v>
      </c>
      <c r="Z2849" s="2">
        <v>-999</v>
      </c>
      <c r="AA2849" s="2">
        <v>-999</v>
      </c>
      <c r="AB2849" s="2">
        <v>-999</v>
      </c>
      <c r="AC2849" s="2">
        <v>-999</v>
      </c>
      <c r="AD2849" s="2">
        <v>-999</v>
      </c>
      <c r="AE2849" s="2">
        <v>-999</v>
      </c>
      <c r="AF2849" s="2">
        <v>-999</v>
      </c>
      <c r="AG2849" s="2">
        <v>-999</v>
      </c>
      <c r="AH2849" s="2">
        <v>-999</v>
      </c>
      <c r="AI2849" s="2">
        <v>-999</v>
      </c>
      <c r="AJ2849" s="2">
        <v>-999</v>
      </c>
      <c r="AK2849" s="2">
        <v>-999</v>
      </c>
      <c r="AL2849" s="2">
        <v>-999</v>
      </c>
      <c r="AM2849" s="2">
        <v>-999</v>
      </c>
      <c r="AN2849" s="2">
        <v>-999</v>
      </c>
      <c r="AO2849" s="2">
        <v>-999</v>
      </c>
      <c r="AP2849" s="2">
        <v>-999</v>
      </c>
      <c r="AQ2849" s="2">
        <v>-999</v>
      </c>
      <c r="AR2849" s="2">
        <v>-999</v>
      </c>
      <c r="AS2849" s="2">
        <v>-999</v>
      </c>
      <c r="AT2849" s="2">
        <v>-999</v>
      </c>
      <c r="AU2849" s="2">
        <v>-999</v>
      </c>
      <c r="AV2849" s="2">
        <v>-999</v>
      </c>
      <c r="AW2849" s="2">
        <v>-999</v>
      </c>
      <c r="AX2849" s="2">
        <v>-999</v>
      </c>
      <c r="AY2849" s="2">
        <v>-999</v>
      </c>
      <c r="AZ2849" s="2">
        <v>-999</v>
      </c>
      <c r="BA2849" s="2">
        <v>-999</v>
      </c>
      <c r="BB2849" s="2">
        <v>-999</v>
      </c>
      <c r="BC2849" s="2">
        <v>-999</v>
      </c>
      <c r="BD2849" s="2">
        <v>-999</v>
      </c>
      <c r="BE2849" s="2">
        <v>-999</v>
      </c>
      <c r="BF2849" s="2">
        <v>-999</v>
      </c>
      <c r="BG2849" s="2">
        <v>-999</v>
      </c>
      <c r="BH2849" s="2">
        <v>-999</v>
      </c>
      <c r="BI2849">
        <v>0</v>
      </c>
      <c r="BJ2849">
        <v>0.37747626036158655</v>
      </c>
      <c r="BK2849">
        <v>0.37747626036158655</v>
      </c>
      <c r="BL2849">
        <v>-999</v>
      </c>
      <c r="BM2849">
        <v>54.979870124690962</v>
      </c>
      <c r="BN2849">
        <f t="shared" si="284"/>
        <v>-999</v>
      </c>
      <c r="BO2849" t="s">
        <v>3748</v>
      </c>
      <c r="BP2849" t="s">
        <v>3748</v>
      </c>
      <c r="BQ2849">
        <v>0.64803914284815645</v>
      </c>
      <c r="BR2849">
        <v>3.5714285714285712E-2</v>
      </c>
      <c r="BS2849">
        <v>3.4482758620689655E-2</v>
      </c>
      <c r="BT2849">
        <v>0.33333333333333331</v>
      </c>
      <c r="BU2849" t="s">
        <v>3748</v>
      </c>
      <c r="BY2849">
        <f t="shared" si="285"/>
        <v>-999</v>
      </c>
      <c r="CA2849">
        <f t="shared" si="286"/>
        <v>-999</v>
      </c>
    </row>
    <row r="2850" spans="1:82" x14ac:dyDescent="0.3">
      <c r="A2850">
        <v>0</v>
      </c>
      <c r="B2850" t="s">
        <v>1721</v>
      </c>
      <c r="C2850" t="s">
        <v>1248</v>
      </c>
      <c r="D2850">
        <v>51117</v>
      </c>
      <c r="E2850" s="2">
        <f>BO2850</f>
        <v>0.60448528315474037</v>
      </c>
      <c r="F2850" s="2" t="s">
        <v>1939</v>
      </c>
      <c r="G2850" s="3">
        <v>1371</v>
      </c>
      <c r="H2850" s="1">
        <v>1.6151890268418265</v>
      </c>
      <c r="I2850" s="1">
        <f t="shared" si="288"/>
        <v>-11.294608674285939</v>
      </c>
      <c r="J2850" s="1">
        <v>2.5340122389799999</v>
      </c>
      <c r="K2850" s="1">
        <v>251.324994221</v>
      </c>
      <c r="L2850" s="2">
        <v>6.3688927549999885E-2</v>
      </c>
      <c r="M2850" s="2">
        <v>0</v>
      </c>
      <c r="N2850" s="7">
        <v>0</v>
      </c>
      <c r="O2850" s="2">
        <v>1.0931834883088819E-2</v>
      </c>
      <c r="P2850" s="3">
        <v>87521.268727796007</v>
      </c>
      <c r="Q2850" s="3">
        <v>2467.6672933108875</v>
      </c>
      <c r="R2850" s="3">
        <v>69842.2225795251</v>
      </c>
      <c r="S2850" s="3">
        <v>53.160897368762377</v>
      </c>
      <c r="T2850" s="3">
        <v>29657.665461149198</v>
      </c>
      <c r="V2850">
        <v>51117</v>
      </c>
      <c r="W2850" s="2">
        <v>0.49817663464547934</v>
      </c>
      <c r="X2850" s="2">
        <v>4.3330185861959906E-2</v>
      </c>
      <c r="Y2850" s="2">
        <v>0.29070282269575781</v>
      </c>
      <c r="Z2850" s="2">
        <v>0.72263786488862891</v>
      </c>
      <c r="AA2850" s="2">
        <v>0.72440296105806501</v>
      </c>
      <c r="AB2850" s="2">
        <v>0.15720824447620177</v>
      </c>
      <c r="AC2850" s="2">
        <v>0</v>
      </c>
      <c r="AD2850" s="2">
        <v>0</v>
      </c>
      <c r="AE2850" s="2">
        <v>1.0931834883088819E-2</v>
      </c>
      <c r="AF2850">
        <v>59175.18043815007</v>
      </c>
      <c r="AG2850">
        <v>41.055366076430623</v>
      </c>
      <c r="AH2850">
        <v>7716.229016209405</v>
      </c>
      <c r="AI2850">
        <v>17736.684698392171</v>
      </c>
      <c r="AJ2850">
        <v>0.61400035590203561</v>
      </c>
      <c r="AK2850">
        <v>129017.40301767517</v>
      </c>
      <c r="AL2850">
        <v>94.216263445193007</v>
      </c>
      <c r="AM2850">
        <v>17707.655180597361</v>
      </c>
      <c r="AN2850">
        <v>37402.923995153411</v>
      </c>
      <c r="AO2850">
        <v>1.3797043589352387</v>
      </c>
      <c r="AP2850">
        <v>69842.2225795251</v>
      </c>
      <c r="AQ2850">
        <v>53.160897368762384</v>
      </c>
      <c r="AR2850">
        <v>9991.4261643879563</v>
      </c>
      <c r="AS2850">
        <v>19666.23929676124</v>
      </c>
      <c r="AT2850">
        <v>0.76570400303320307</v>
      </c>
      <c r="AU2850" s="3">
        <v>16448747.244701982</v>
      </c>
      <c r="AV2850" s="3">
        <v>463773.39110484818</v>
      </c>
      <c r="AW2850">
        <v>74215.423980644002</v>
      </c>
      <c r="AX2850">
        <v>13948046.782922234</v>
      </c>
      <c r="AY2850">
        <v>2092.5082220394315</v>
      </c>
      <c r="AZ2850">
        <v>393265.99525009078</v>
      </c>
      <c r="BA2850">
        <v>161736.69270844001</v>
      </c>
      <c r="BB2850">
        <v>30396794.027624216</v>
      </c>
      <c r="BC2850">
        <v>4560.1755153503191</v>
      </c>
      <c r="BD2850">
        <v>857039.38635493896</v>
      </c>
      <c r="BE2850">
        <v>87521.268727796007</v>
      </c>
      <c r="BF2850">
        <v>16448747.244701982</v>
      </c>
      <c r="BG2850">
        <v>2467.6672933108875</v>
      </c>
      <c r="BH2850">
        <v>463773.39110484818</v>
      </c>
      <c r="BI2850">
        <v>0.96016354703895856</v>
      </c>
      <c r="BJ2850">
        <v>2.5753525738807852</v>
      </c>
      <c r="BK2850">
        <v>1.6151890268418265</v>
      </c>
      <c r="BL2850">
        <v>57.135670571907902</v>
      </c>
      <c r="BM2850">
        <v>45.841061897621962</v>
      </c>
      <c r="BN2850">
        <f t="shared" si="284"/>
        <v>-11.294608674285939</v>
      </c>
      <c r="BO2850">
        <v>0.60448528315474037</v>
      </c>
      <c r="BP2850">
        <v>7.0284858047205377E-3</v>
      </c>
      <c r="BQ2850">
        <v>0.401743001243975</v>
      </c>
      <c r="BR2850">
        <v>4.7619047619047616E-2</v>
      </c>
      <c r="BS2850">
        <v>6.8965517241379309E-2</v>
      </c>
      <c r="BT2850">
        <v>0.44444444444444442</v>
      </c>
      <c r="BU2850">
        <v>0.32345278393709603</v>
      </c>
      <c r="BV2850">
        <v>0.72263786488862891</v>
      </c>
      <c r="BW2850">
        <v>0.75145535379467332</v>
      </c>
      <c r="BX2850">
        <v>0.15720824447620177</v>
      </c>
      <c r="BY2850">
        <f t="shared" si="285"/>
        <v>0</v>
      </c>
      <c r="BZ2850">
        <v>0</v>
      </c>
      <c r="CA2850">
        <f t="shared" si="286"/>
        <v>1.5410656588880776E-2</v>
      </c>
      <c r="CC2850">
        <v>0</v>
      </c>
      <c r="CD2850">
        <v>1.5410656588880776E-2</v>
      </c>
    </row>
    <row r="2851" spans="1:82" x14ac:dyDescent="0.3">
      <c r="A2851">
        <v>1</v>
      </c>
      <c r="B2851" t="s">
        <v>1721</v>
      </c>
      <c r="C2851" t="s">
        <v>263</v>
      </c>
      <c r="D2851">
        <v>51119</v>
      </c>
      <c r="E2851" s="2">
        <v>0</v>
      </c>
      <c r="F2851" s="2" t="s">
        <v>1954</v>
      </c>
      <c r="G2851" s="3">
        <v>-999</v>
      </c>
      <c r="H2851" s="1">
        <v>0.37459222897094174</v>
      </c>
      <c r="I2851" s="1">
        <f t="shared" si="288"/>
        <v>-999</v>
      </c>
      <c r="J2851" s="1">
        <v>-999</v>
      </c>
      <c r="K2851" s="1">
        <v>-999</v>
      </c>
      <c r="L2851" s="2">
        <v>-999</v>
      </c>
      <c r="M2851" s="2">
        <v>-999</v>
      </c>
      <c r="N2851" s="7">
        <v>-999</v>
      </c>
      <c r="O2851" s="2">
        <v>-999</v>
      </c>
      <c r="P2851" s="3">
        <v>-999</v>
      </c>
      <c r="Q2851" s="3">
        <v>-999</v>
      </c>
      <c r="R2851" s="3">
        <v>-999</v>
      </c>
      <c r="S2851" s="3">
        <v>-999</v>
      </c>
      <c r="T2851" s="3">
        <v>-999</v>
      </c>
      <c r="V2851">
        <v>51119</v>
      </c>
      <c r="W2851" s="2">
        <v>-999</v>
      </c>
      <c r="X2851" s="2">
        <v>1.0049072049166568E-2</v>
      </c>
      <c r="Y2851" s="2">
        <v>-999</v>
      </c>
      <c r="Z2851" s="2">
        <v>-999</v>
      </c>
      <c r="AA2851" s="2">
        <v>-999</v>
      </c>
      <c r="AB2851" s="2">
        <v>-999</v>
      </c>
      <c r="AC2851" s="2">
        <v>-999</v>
      </c>
      <c r="AD2851" s="2">
        <v>-999</v>
      </c>
      <c r="AE2851" s="2">
        <v>-999</v>
      </c>
      <c r="AF2851" s="2">
        <v>-999</v>
      </c>
      <c r="AG2851" s="2">
        <v>-999</v>
      </c>
      <c r="AH2851" s="2">
        <v>-999</v>
      </c>
      <c r="AI2851" s="2">
        <v>-999</v>
      </c>
      <c r="AJ2851" s="2">
        <v>-999</v>
      </c>
      <c r="AK2851" s="2">
        <v>-999</v>
      </c>
      <c r="AL2851" s="2">
        <v>-999</v>
      </c>
      <c r="AM2851" s="2">
        <v>-999</v>
      </c>
      <c r="AN2851" s="2">
        <v>-999</v>
      </c>
      <c r="AO2851" s="2">
        <v>-999</v>
      </c>
      <c r="AP2851" s="2">
        <v>-999</v>
      </c>
      <c r="AQ2851" s="2">
        <v>-999</v>
      </c>
      <c r="AR2851" s="2">
        <v>-999</v>
      </c>
      <c r="AS2851" s="2">
        <v>-999</v>
      </c>
      <c r="AT2851" s="2">
        <v>-999</v>
      </c>
      <c r="AU2851" s="2">
        <v>-999</v>
      </c>
      <c r="AV2851" s="2">
        <v>-999</v>
      </c>
      <c r="AW2851" s="2">
        <v>-999</v>
      </c>
      <c r="AX2851" s="2">
        <v>-999</v>
      </c>
      <c r="AY2851" s="2">
        <v>-999</v>
      </c>
      <c r="AZ2851" s="2">
        <v>-999</v>
      </c>
      <c r="BA2851" s="2">
        <v>-999</v>
      </c>
      <c r="BB2851" s="2">
        <v>-999</v>
      </c>
      <c r="BC2851" s="2">
        <v>-999</v>
      </c>
      <c r="BD2851" s="2">
        <v>-999</v>
      </c>
      <c r="BE2851" s="2">
        <v>-999</v>
      </c>
      <c r="BF2851" s="2">
        <v>-999</v>
      </c>
      <c r="BG2851" s="2">
        <v>-999</v>
      </c>
      <c r="BH2851" s="2">
        <v>-999</v>
      </c>
      <c r="BI2851">
        <v>0</v>
      </c>
      <c r="BJ2851">
        <v>0.37459222897094174</v>
      </c>
      <c r="BK2851">
        <v>0.37459222897094174</v>
      </c>
      <c r="BL2851">
        <v>-999</v>
      </c>
      <c r="BM2851">
        <v>54.979870124690962</v>
      </c>
      <c r="BN2851">
        <f t="shared" si="284"/>
        <v>-999</v>
      </c>
      <c r="BO2851" t="s">
        <v>3748</v>
      </c>
      <c r="BP2851" t="s">
        <v>3748</v>
      </c>
      <c r="BQ2851">
        <v>0.48846805984467817</v>
      </c>
      <c r="BR2851">
        <v>6.5476190476190479E-2</v>
      </c>
      <c r="BS2851">
        <v>3.4482758620689655E-2</v>
      </c>
      <c r="BT2851">
        <v>0.44444444444444442</v>
      </c>
      <c r="BU2851" t="s">
        <v>3748</v>
      </c>
      <c r="BY2851">
        <f t="shared" si="285"/>
        <v>-999</v>
      </c>
      <c r="CA2851">
        <f t="shared" si="286"/>
        <v>-999</v>
      </c>
    </row>
    <row r="2852" spans="1:82" x14ac:dyDescent="0.3">
      <c r="A2852">
        <v>0</v>
      </c>
      <c r="B2852" t="s">
        <v>1721</v>
      </c>
      <c r="C2852" t="s">
        <v>55</v>
      </c>
      <c r="D2852">
        <v>51121</v>
      </c>
      <c r="E2852" s="2">
        <f>BO2852</f>
        <v>0.60748387210196886</v>
      </c>
      <c r="F2852" s="2" t="s">
        <v>1939</v>
      </c>
      <c r="G2852" s="3">
        <v>25163</v>
      </c>
      <c r="H2852" s="1">
        <v>23.972365031617006</v>
      </c>
      <c r="I2852" s="1">
        <f t="shared" si="288"/>
        <v>-6.7330847612930924</v>
      </c>
      <c r="J2852" s="1">
        <v>2.6247972739900001</v>
      </c>
      <c r="K2852" s="1">
        <v>151.37768659899999</v>
      </c>
      <c r="L2852" s="2">
        <v>8.5008037849999996E-2</v>
      </c>
      <c r="M2852" s="2">
        <v>1.058388823287785E-2</v>
      </c>
      <c r="N2852" s="7">
        <v>0</v>
      </c>
      <c r="O2852" s="2">
        <v>4.0875295189842838E-3</v>
      </c>
      <c r="P2852" s="3">
        <v>523337.96960226004</v>
      </c>
      <c r="Q2852" s="3">
        <v>14755.544677394279</v>
      </c>
      <c r="R2852" s="3">
        <v>778974.42903500493</v>
      </c>
      <c r="S2852" s="3">
        <v>563.69124289555248</v>
      </c>
      <c r="T2852" s="3">
        <v>183997.87966181332</v>
      </c>
      <c r="V2852">
        <v>51121</v>
      </c>
      <c r="W2852" s="2">
        <v>0.5818529714381141</v>
      </c>
      <c r="X2852" s="2">
        <v>0.64309936181385075</v>
      </c>
      <c r="Y2852" s="2">
        <v>0.2241625960809866</v>
      </c>
      <c r="Z2852" s="2">
        <v>0.74852752037422088</v>
      </c>
      <c r="AA2852" s="2">
        <v>0.43632128491768057</v>
      </c>
      <c r="AB2852" s="2">
        <v>0.20983183279814918</v>
      </c>
      <c r="AC2852" s="2">
        <v>1.058388823287785E-2</v>
      </c>
      <c r="AD2852" s="2">
        <v>0</v>
      </c>
      <c r="AE2852" s="2">
        <v>4.0875295189842838E-3</v>
      </c>
      <c r="AF2852">
        <v>546663.20231727022</v>
      </c>
      <c r="AG2852">
        <v>387.42805175843768</v>
      </c>
      <c r="AH2852">
        <v>72815.903507146213</v>
      </c>
      <c r="AI2852">
        <v>55523.921644152295</v>
      </c>
      <c r="AJ2852">
        <v>5.7432849644118482</v>
      </c>
      <c r="AK2852">
        <v>1325637.6313522751</v>
      </c>
      <c r="AL2852">
        <v>951.1192946539901</v>
      </c>
      <c r="AM2852">
        <v>178759.9283763055</v>
      </c>
      <c r="AN2852">
        <v>133577.77643680634</v>
      </c>
      <c r="AO2852">
        <v>14.028575428485828</v>
      </c>
      <c r="AP2852">
        <v>778974.42903500493</v>
      </c>
      <c r="AQ2852">
        <v>563.69124289555248</v>
      </c>
      <c r="AR2852">
        <v>105944.02486915929</v>
      </c>
      <c r="AS2852">
        <v>78053.854792654049</v>
      </c>
      <c r="AT2852">
        <v>8.2852904640739808</v>
      </c>
      <c r="AU2852" s="3">
        <v>98356138.007048756</v>
      </c>
      <c r="AV2852" s="3">
        <v>2773157.0666694809</v>
      </c>
      <c r="AW2852">
        <v>336179.91480644007</v>
      </c>
      <c r="AX2852">
        <v>63181653.188722342</v>
      </c>
      <c r="AY2852">
        <v>9478.6123703943194</v>
      </c>
      <c r="AZ2852">
        <v>1781410.4088919084</v>
      </c>
      <c r="BA2852">
        <v>859517.88440870005</v>
      </c>
      <c r="BB2852">
        <v>161537791.1957711</v>
      </c>
      <c r="BC2852">
        <v>24234.157047788598</v>
      </c>
      <c r="BD2852">
        <v>4554567.4755613888</v>
      </c>
      <c r="BE2852">
        <v>523337.96960226004</v>
      </c>
      <c r="BF2852">
        <v>98356138.007048756</v>
      </c>
      <c r="BG2852">
        <v>14755.544677394279</v>
      </c>
      <c r="BH2852">
        <v>2773157.0666694809</v>
      </c>
      <c r="BI2852">
        <v>10.802154217783812</v>
      </c>
      <c r="BJ2852">
        <v>34.774519249400818</v>
      </c>
      <c r="BK2852">
        <v>23.972365031617006</v>
      </c>
      <c r="BL2852">
        <v>40.141059430138782</v>
      </c>
      <c r="BM2852">
        <v>33.407974668845689</v>
      </c>
      <c r="BN2852">
        <f t="shared" si="284"/>
        <v>-6.7330847612930924</v>
      </c>
      <c r="BO2852">
        <v>0.60748387210196886</v>
      </c>
      <c r="BP2852">
        <v>7.9465011757097345E-2</v>
      </c>
      <c r="BQ2852">
        <v>0.13997488347790413</v>
      </c>
      <c r="BR2852">
        <v>1.1904761904761904E-2</v>
      </c>
      <c r="BS2852">
        <v>0.48275862068965519</v>
      </c>
      <c r="BT2852">
        <v>0.66666666666666663</v>
      </c>
      <c r="BU2852">
        <v>0.19282075841041693</v>
      </c>
      <c r="BV2852">
        <v>0.74852752037422088</v>
      </c>
      <c r="BW2852">
        <v>0.45261544078597571</v>
      </c>
      <c r="BX2852">
        <v>0.20983183279814918</v>
      </c>
      <c r="BY2852">
        <f t="shared" si="285"/>
        <v>3.8296764142762146E-2</v>
      </c>
      <c r="BZ2852">
        <v>0</v>
      </c>
      <c r="CA2852">
        <f t="shared" si="286"/>
        <v>4.3642781522610476E-3</v>
      </c>
      <c r="CC2852">
        <v>3.8296764142762146E-2</v>
      </c>
      <c r="CD2852">
        <v>4.3642781522610476E-3</v>
      </c>
    </row>
    <row r="2853" spans="1:82" x14ac:dyDescent="0.3">
      <c r="A2853">
        <v>1</v>
      </c>
      <c r="B2853" t="s">
        <v>1721</v>
      </c>
      <c r="C2853" t="s">
        <v>719</v>
      </c>
      <c r="D2853">
        <v>51125</v>
      </c>
      <c r="E2853" s="2">
        <v>0</v>
      </c>
      <c r="F2853" s="2" t="s">
        <v>1954</v>
      </c>
      <c r="G2853" s="3">
        <v>-999</v>
      </c>
      <c r="H2853" s="1">
        <v>0.3756898394775281</v>
      </c>
      <c r="I2853" s="1">
        <f t="shared" si="288"/>
        <v>-999</v>
      </c>
      <c r="J2853" s="1">
        <v>-999</v>
      </c>
      <c r="K2853" s="1">
        <v>-999</v>
      </c>
      <c r="L2853" s="2">
        <v>-999</v>
      </c>
      <c r="M2853" s="2">
        <v>-999</v>
      </c>
      <c r="N2853" s="7">
        <v>-999</v>
      </c>
      <c r="O2853" s="2">
        <v>-999</v>
      </c>
      <c r="P2853" s="3">
        <v>-999</v>
      </c>
      <c r="Q2853" s="3">
        <v>-999</v>
      </c>
      <c r="R2853" s="3">
        <v>-999</v>
      </c>
      <c r="S2853" s="3">
        <v>-999</v>
      </c>
      <c r="T2853" s="3">
        <v>-999</v>
      </c>
      <c r="V2853">
        <v>51125</v>
      </c>
      <c r="W2853" s="2">
        <v>-999</v>
      </c>
      <c r="X2853" s="2">
        <v>1.0078517313135096E-2</v>
      </c>
      <c r="Y2853" s="2">
        <v>-999</v>
      </c>
      <c r="Z2853" s="2">
        <v>-999</v>
      </c>
      <c r="AA2853" s="2">
        <v>-999</v>
      </c>
      <c r="AB2853" s="2">
        <v>-999</v>
      </c>
      <c r="AC2853" s="2">
        <v>-999</v>
      </c>
      <c r="AD2853" s="2">
        <v>-999</v>
      </c>
      <c r="AE2853" s="2">
        <v>-999</v>
      </c>
      <c r="AF2853" s="2">
        <v>-999</v>
      </c>
      <c r="AG2853" s="2">
        <v>-999</v>
      </c>
      <c r="AH2853" s="2">
        <v>-999</v>
      </c>
      <c r="AI2853" s="2">
        <v>-999</v>
      </c>
      <c r="AJ2853" s="2">
        <v>-999</v>
      </c>
      <c r="AK2853" s="2">
        <v>-999</v>
      </c>
      <c r="AL2853" s="2">
        <v>-999</v>
      </c>
      <c r="AM2853" s="2">
        <v>-999</v>
      </c>
      <c r="AN2853" s="2">
        <v>-999</v>
      </c>
      <c r="AO2853" s="2">
        <v>-999</v>
      </c>
      <c r="AP2853" s="2">
        <v>-999</v>
      </c>
      <c r="AQ2853" s="2">
        <v>-999</v>
      </c>
      <c r="AR2853" s="2">
        <v>-999</v>
      </c>
      <c r="AS2853" s="2">
        <v>-999</v>
      </c>
      <c r="AT2853" s="2">
        <v>-999</v>
      </c>
      <c r="AU2853" s="2">
        <v>-999</v>
      </c>
      <c r="AV2853" s="2">
        <v>-999</v>
      </c>
      <c r="AW2853" s="2">
        <v>-999</v>
      </c>
      <c r="AX2853" s="2">
        <v>-999</v>
      </c>
      <c r="AY2853" s="2">
        <v>-999</v>
      </c>
      <c r="AZ2853" s="2">
        <v>-999</v>
      </c>
      <c r="BA2853" s="2">
        <v>-999</v>
      </c>
      <c r="BB2853" s="2">
        <v>-999</v>
      </c>
      <c r="BC2853" s="2">
        <v>-999</v>
      </c>
      <c r="BD2853" s="2">
        <v>-999</v>
      </c>
      <c r="BE2853" s="2">
        <v>-999</v>
      </c>
      <c r="BF2853" s="2">
        <v>-999</v>
      </c>
      <c r="BG2853" s="2">
        <v>-999</v>
      </c>
      <c r="BH2853" s="2">
        <v>-999</v>
      </c>
      <c r="BI2853">
        <v>0</v>
      </c>
      <c r="BJ2853">
        <v>0.3756898394775281</v>
      </c>
      <c r="BK2853">
        <v>0.3756898394775281</v>
      </c>
      <c r="BL2853">
        <v>-999</v>
      </c>
      <c r="BM2853">
        <v>56.757055883386961</v>
      </c>
      <c r="BN2853">
        <f t="shared" si="284"/>
        <v>-999</v>
      </c>
      <c r="BO2853" t="s">
        <v>3748</v>
      </c>
      <c r="BP2853" t="s">
        <v>3748</v>
      </c>
      <c r="BQ2853">
        <v>0.16106698074196293</v>
      </c>
      <c r="BR2853">
        <v>5.9523809523809521E-3</v>
      </c>
      <c r="BS2853">
        <v>0.20689655172413793</v>
      </c>
      <c r="BT2853">
        <v>0.61111111111111116</v>
      </c>
      <c r="BU2853" t="s">
        <v>3748</v>
      </c>
      <c r="BY2853">
        <f t="shared" si="285"/>
        <v>-999</v>
      </c>
      <c r="CA2853">
        <f t="shared" si="286"/>
        <v>-999</v>
      </c>
    </row>
    <row r="2854" spans="1:82" x14ac:dyDescent="0.3">
      <c r="A2854">
        <v>1</v>
      </c>
      <c r="B2854" t="s">
        <v>1721</v>
      </c>
      <c r="C2854" t="s">
        <v>1751</v>
      </c>
      <c r="D2854">
        <v>51127</v>
      </c>
      <c r="E2854" s="2">
        <v>0</v>
      </c>
      <c r="F2854" s="2" t="s">
        <v>1954</v>
      </c>
      <c r="G2854" s="3">
        <v>-999</v>
      </c>
      <c r="H2854" s="1">
        <v>0.37499916151760587</v>
      </c>
      <c r="I2854" s="1">
        <f t="shared" si="288"/>
        <v>-999</v>
      </c>
      <c r="J2854" s="1">
        <v>-999</v>
      </c>
      <c r="K2854" s="1">
        <v>-999</v>
      </c>
      <c r="L2854" s="2">
        <v>-999</v>
      </c>
      <c r="M2854" s="2">
        <v>-999</v>
      </c>
      <c r="N2854" s="7">
        <v>-999</v>
      </c>
      <c r="O2854" s="2">
        <v>-999</v>
      </c>
      <c r="P2854" s="3">
        <v>-999</v>
      </c>
      <c r="Q2854" s="3">
        <v>-999</v>
      </c>
      <c r="R2854" s="3">
        <v>-999</v>
      </c>
      <c r="S2854" s="3">
        <v>-999</v>
      </c>
      <c r="T2854" s="3">
        <v>-999</v>
      </c>
      <c r="V2854">
        <v>51127</v>
      </c>
      <c r="W2854" s="2">
        <v>-999</v>
      </c>
      <c r="X2854" s="2">
        <v>1.0059988705104179E-2</v>
      </c>
      <c r="Y2854" s="2">
        <v>-999</v>
      </c>
      <c r="Z2854" s="2">
        <v>-999</v>
      </c>
      <c r="AA2854" s="2">
        <v>-999</v>
      </c>
      <c r="AB2854" s="2">
        <v>-999</v>
      </c>
      <c r="AC2854" s="2">
        <v>-999</v>
      </c>
      <c r="AD2854" s="2">
        <v>-999</v>
      </c>
      <c r="AE2854" s="2">
        <v>-999</v>
      </c>
      <c r="AF2854" s="2">
        <v>-999</v>
      </c>
      <c r="AG2854" s="2">
        <v>-999</v>
      </c>
      <c r="AH2854" s="2">
        <v>-999</v>
      </c>
      <c r="AI2854" s="2">
        <v>-999</v>
      </c>
      <c r="AJ2854" s="2">
        <v>-999</v>
      </c>
      <c r="AK2854" s="2">
        <v>-999</v>
      </c>
      <c r="AL2854" s="2">
        <v>-999</v>
      </c>
      <c r="AM2854" s="2">
        <v>-999</v>
      </c>
      <c r="AN2854" s="2">
        <v>-999</v>
      </c>
      <c r="AO2854" s="2">
        <v>-999</v>
      </c>
      <c r="AP2854" s="2">
        <v>-999</v>
      </c>
      <c r="AQ2854" s="2">
        <v>-999</v>
      </c>
      <c r="AR2854" s="2">
        <v>-999</v>
      </c>
      <c r="AS2854" s="2">
        <v>-999</v>
      </c>
      <c r="AT2854" s="2">
        <v>-999</v>
      </c>
      <c r="AU2854" s="2">
        <v>-999</v>
      </c>
      <c r="AV2854" s="2">
        <v>-999</v>
      </c>
      <c r="AW2854" s="2">
        <v>-999</v>
      </c>
      <c r="AX2854" s="2">
        <v>-999</v>
      </c>
      <c r="AY2854" s="2">
        <v>-999</v>
      </c>
      <c r="AZ2854" s="2">
        <v>-999</v>
      </c>
      <c r="BA2854" s="2">
        <v>-999</v>
      </c>
      <c r="BB2854" s="2">
        <v>-999</v>
      </c>
      <c r="BC2854" s="2">
        <v>-999</v>
      </c>
      <c r="BD2854" s="2">
        <v>-999</v>
      </c>
      <c r="BE2854" s="2">
        <v>-999</v>
      </c>
      <c r="BF2854" s="2">
        <v>-999</v>
      </c>
      <c r="BG2854" s="2">
        <v>-999</v>
      </c>
      <c r="BH2854" s="2">
        <v>-999</v>
      </c>
      <c r="BI2854">
        <v>0</v>
      </c>
      <c r="BJ2854">
        <v>0.37499916151760587</v>
      </c>
      <c r="BK2854">
        <v>0.37499916151760587</v>
      </c>
      <c r="BL2854">
        <v>-999</v>
      </c>
      <c r="BM2854">
        <v>30.01444641108386</v>
      </c>
      <c r="BN2854">
        <f t="shared" si="284"/>
        <v>-999</v>
      </c>
      <c r="BO2854" t="s">
        <v>3748</v>
      </c>
      <c r="BP2854" t="s">
        <v>3748</v>
      </c>
      <c r="BQ2854">
        <v>0.41829249787071288</v>
      </c>
      <c r="BR2854">
        <v>2.3809523809523808E-2</v>
      </c>
      <c r="BS2854">
        <v>6.8965517241379309E-2</v>
      </c>
      <c r="BT2854">
        <v>0.3888888888888889</v>
      </c>
      <c r="BU2854" t="s">
        <v>3748</v>
      </c>
      <c r="BY2854">
        <f t="shared" si="285"/>
        <v>-999</v>
      </c>
      <c r="CA2854">
        <f t="shared" si="286"/>
        <v>-999</v>
      </c>
    </row>
    <row r="2855" spans="1:82" x14ac:dyDescent="0.3">
      <c r="A2855">
        <v>1</v>
      </c>
      <c r="B2855" t="s">
        <v>1721</v>
      </c>
      <c r="C2855" t="s">
        <v>1252</v>
      </c>
      <c r="D2855">
        <v>51131</v>
      </c>
      <c r="E2855" s="2">
        <v>0</v>
      </c>
      <c r="F2855" s="2" t="s">
        <v>1954</v>
      </c>
      <c r="G2855" s="3">
        <v>-999</v>
      </c>
      <c r="H2855" s="1">
        <v>0.36654022430384831</v>
      </c>
      <c r="I2855" s="1">
        <f t="shared" si="288"/>
        <v>-999</v>
      </c>
      <c r="J2855" s="1">
        <v>-999</v>
      </c>
      <c r="K2855" s="1">
        <v>-999</v>
      </c>
      <c r="L2855" s="2">
        <v>-999</v>
      </c>
      <c r="M2855" s="2">
        <v>-999</v>
      </c>
      <c r="N2855" s="7">
        <v>-999</v>
      </c>
      <c r="O2855" s="2">
        <v>-999</v>
      </c>
      <c r="P2855" s="3">
        <v>-999</v>
      </c>
      <c r="Q2855" s="3">
        <v>-999</v>
      </c>
      <c r="R2855" s="3">
        <v>-999</v>
      </c>
      <c r="S2855" s="3">
        <v>-999</v>
      </c>
      <c r="T2855" s="3">
        <v>-999</v>
      </c>
      <c r="V2855">
        <v>51131</v>
      </c>
      <c r="W2855" s="2">
        <v>-999</v>
      </c>
      <c r="X2855" s="2">
        <v>9.8330633635028714E-3</v>
      </c>
      <c r="Y2855" s="2">
        <v>-999</v>
      </c>
      <c r="Z2855" s="2">
        <v>-999</v>
      </c>
      <c r="AA2855" s="2">
        <v>-999</v>
      </c>
      <c r="AB2855" s="2">
        <v>-999</v>
      </c>
      <c r="AC2855" s="2">
        <v>-999</v>
      </c>
      <c r="AD2855" s="2">
        <v>-999</v>
      </c>
      <c r="AE2855" s="2">
        <v>-999</v>
      </c>
      <c r="AF2855" s="2">
        <v>-999</v>
      </c>
      <c r="AG2855" s="2">
        <v>-999</v>
      </c>
      <c r="AH2855" s="2">
        <v>-999</v>
      </c>
      <c r="AI2855" s="2">
        <v>-999</v>
      </c>
      <c r="AJ2855" s="2">
        <v>-999</v>
      </c>
      <c r="AK2855" s="2">
        <v>-999</v>
      </c>
      <c r="AL2855" s="2">
        <v>-999</v>
      </c>
      <c r="AM2855" s="2">
        <v>-999</v>
      </c>
      <c r="AN2855" s="2">
        <v>-999</v>
      </c>
      <c r="AO2855" s="2">
        <v>-999</v>
      </c>
      <c r="AP2855" s="2">
        <v>-999</v>
      </c>
      <c r="AQ2855" s="2">
        <v>-999</v>
      </c>
      <c r="AR2855" s="2">
        <v>-999</v>
      </c>
      <c r="AS2855" s="2">
        <v>-999</v>
      </c>
      <c r="AT2855" s="2">
        <v>-999</v>
      </c>
      <c r="AU2855" s="2">
        <v>-999</v>
      </c>
      <c r="AV2855" s="2">
        <v>-999</v>
      </c>
      <c r="AW2855" s="2">
        <v>-999</v>
      </c>
      <c r="AX2855" s="2">
        <v>-999</v>
      </c>
      <c r="AY2855" s="2">
        <v>-999</v>
      </c>
      <c r="AZ2855" s="2">
        <v>-999</v>
      </c>
      <c r="BA2855" s="2">
        <v>-999</v>
      </c>
      <c r="BB2855" s="2">
        <v>-999</v>
      </c>
      <c r="BC2855" s="2">
        <v>-999</v>
      </c>
      <c r="BD2855" s="2">
        <v>-999</v>
      </c>
      <c r="BE2855" s="2">
        <v>-999</v>
      </c>
      <c r="BF2855" s="2">
        <v>-999</v>
      </c>
      <c r="BG2855" s="2">
        <v>-999</v>
      </c>
      <c r="BH2855" s="2">
        <v>-999</v>
      </c>
      <c r="BI2855">
        <v>0</v>
      </c>
      <c r="BJ2855">
        <v>0.36654022430384831</v>
      </c>
      <c r="BK2855">
        <v>0.36654022430384831</v>
      </c>
      <c r="BL2855">
        <v>-999</v>
      </c>
      <c r="BM2855">
        <v>31.649038946464902</v>
      </c>
      <c r="BN2855">
        <f t="shared" si="284"/>
        <v>-999</v>
      </c>
      <c r="BO2855" t="s">
        <v>3748</v>
      </c>
      <c r="BP2855" t="s">
        <v>3748</v>
      </c>
      <c r="BQ2855">
        <v>0.70997244090225919</v>
      </c>
      <c r="BR2855">
        <v>2.976190476190476E-2</v>
      </c>
      <c r="BS2855">
        <v>3.4482758620689655E-2</v>
      </c>
      <c r="BT2855">
        <v>0.33333333333333331</v>
      </c>
      <c r="BU2855" t="s">
        <v>3748</v>
      </c>
      <c r="BY2855">
        <f t="shared" si="285"/>
        <v>-999</v>
      </c>
      <c r="CA2855">
        <f t="shared" si="286"/>
        <v>-999</v>
      </c>
    </row>
    <row r="2856" spans="1:82" x14ac:dyDescent="0.3">
      <c r="A2856">
        <v>1</v>
      </c>
      <c r="B2856" t="s">
        <v>1721</v>
      </c>
      <c r="C2856" t="s">
        <v>1428</v>
      </c>
      <c r="D2856">
        <v>51133</v>
      </c>
      <c r="E2856" s="2">
        <v>0</v>
      </c>
      <c r="F2856" s="2" t="s">
        <v>1954</v>
      </c>
      <c r="G2856" s="3">
        <v>-999</v>
      </c>
      <c r="H2856" s="1">
        <v>0.37441641863801528</v>
      </c>
      <c r="I2856" s="1">
        <f t="shared" si="288"/>
        <v>-999</v>
      </c>
      <c r="J2856" s="1">
        <v>-999</v>
      </c>
      <c r="K2856" s="1">
        <v>-999</v>
      </c>
      <c r="L2856" s="2">
        <v>-999</v>
      </c>
      <c r="M2856" s="2">
        <v>-999</v>
      </c>
      <c r="N2856" s="7">
        <v>-999</v>
      </c>
      <c r="O2856" s="2">
        <v>-999</v>
      </c>
      <c r="P2856" s="3">
        <v>-999</v>
      </c>
      <c r="Q2856" s="3">
        <v>-999</v>
      </c>
      <c r="R2856" s="3">
        <v>-999</v>
      </c>
      <c r="S2856" s="3">
        <v>-999</v>
      </c>
      <c r="T2856" s="3">
        <v>-999</v>
      </c>
      <c r="V2856">
        <v>51133</v>
      </c>
      <c r="W2856" s="2">
        <v>-999</v>
      </c>
      <c r="X2856" s="2">
        <v>1.0044355638718281E-2</v>
      </c>
      <c r="Y2856" s="2">
        <v>-999</v>
      </c>
      <c r="Z2856" s="2">
        <v>-999</v>
      </c>
      <c r="AA2856" s="2">
        <v>-999</v>
      </c>
      <c r="AB2856" s="2">
        <v>-999</v>
      </c>
      <c r="AC2856" s="2">
        <v>-999</v>
      </c>
      <c r="AD2856" s="2">
        <v>-999</v>
      </c>
      <c r="AE2856" s="2">
        <v>-999</v>
      </c>
      <c r="AF2856" s="2">
        <v>-999</v>
      </c>
      <c r="AG2856" s="2">
        <v>-999</v>
      </c>
      <c r="AH2856" s="2">
        <v>-999</v>
      </c>
      <c r="AI2856" s="2">
        <v>-999</v>
      </c>
      <c r="AJ2856" s="2">
        <v>-999</v>
      </c>
      <c r="AK2856" s="2">
        <v>-999</v>
      </c>
      <c r="AL2856" s="2">
        <v>-999</v>
      </c>
      <c r="AM2856" s="2">
        <v>-999</v>
      </c>
      <c r="AN2856" s="2">
        <v>-999</v>
      </c>
      <c r="AO2856" s="2">
        <v>-999</v>
      </c>
      <c r="AP2856" s="2">
        <v>-999</v>
      </c>
      <c r="AQ2856" s="2">
        <v>-999</v>
      </c>
      <c r="AR2856" s="2">
        <v>-999</v>
      </c>
      <c r="AS2856" s="2">
        <v>-999</v>
      </c>
      <c r="AT2856" s="2">
        <v>-999</v>
      </c>
      <c r="AU2856" s="2">
        <v>-999</v>
      </c>
      <c r="AV2856" s="2">
        <v>-999</v>
      </c>
      <c r="AW2856" s="2">
        <v>-999</v>
      </c>
      <c r="AX2856" s="2">
        <v>-999</v>
      </c>
      <c r="AY2856" s="2">
        <v>-999</v>
      </c>
      <c r="AZ2856" s="2">
        <v>-999</v>
      </c>
      <c r="BA2856" s="2">
        <v>-999</v>
      </c>
      <c r="BB2856" s="2">
        <v>-999</v>
      </c>
      <c r="BC2856" s="2">
        <v>-999</v>
      </c>
      <c r="BD2856" s="2">
        <v>-999</v>
      </c>
      <c r="BE2856" s="2">
        <v>-999</v>
      </c>
      <c r="BF2856" s="2">
        <v>-999</v>
      </c>
      <c r="BG2856" s="2">
        <v>-999</v>
      </c>
      <c r="BH2856" s="2">
        <v>-999</v>
      </c>
      <c r="BI2856">
        <v>0</v>
      </c>
      <c r="BJ2856">
        <v>0.37441641863801528</v>
      </c>
      <c r="BK2856">
        <v>0.37441641863801528</v>
      </c>
      <c r="BL2856">
        <v>-999</v>
      </c>
      <c r="BM2856">
        <v>28.099888949855984</v>
      </c>
      <c r="BN2856">
        <f t="shared" si="284"/>
        <v>-999</v>
      </c>
      <c r="BO2856" t="s">
        <v>3748</v>
      </c>
      <c r="BP2856" t="s">
        <v>3748</v>
      </c>
      <c r="BQ2856">
        <v>0.48268051067342749</v>
      </c>
      <c r="BR2856">
        <v>3.5714285714285712E-2</v>
      </c>
      <c r="BS2856">
        <v>3.4482758620689655E-2</v>
      </c>
      <c r="BT2856">
        <v>0.3888888888888889</v>
      </c>
      <c r="BU2856" t="s">
        <v>3748</v>
      </c>
      <c r="BY2856">
        <f t="shared" si="285"/>
        <v>-999</v>
      </c>
      <c r="CA2856">
        <f t="shared" si="286"/>
        <v>-999</v>
      </c>
    </row>
    <row r="2857" spans="1:82" x14ac:dyDescent="0.3">
      <c r="A2857">
        <v>0</v>
      </c>
      <c r="B2857" t="s">
        <v>1721</v>
      </c>
      <c r="C2857" t="s">
        <v>1752</v>
      </c>
      <c r="D2857">
        <v>51135</v>
      </c>
      <c r="E2857" s="2">
        <f>BO2857</f>
        <v>0.61417655799863147</v>
      </c>
      <c r="F2857" s="2" t="s">
        <v>1939</v>
      </c>
      <c r="G2857" s="3">
        <v>1258</v>
      </c>
      <c r="H2857" s="1">
        <v>1.8962585763632898</v>
      </c>
      <c r="I2857" s="1">
        <f t="shared" si="288"/>
        <v>-13.037034199153929</v>
      </c>
      <c r="J2857" s="1">
        <v>2.5449534267399998</v>
      </c>
      <c r="K2857" s="1">
        <v>242.922726066</v>
      </c>
      <c r="L2857" s="2">
        <v>6.3470911609999847E-2</v>
      </c>
      <c r="M2857" s="2">
        <v>0</v>
      </c>
      <c r="N2857" s="7">
        <v>0</v>
      </c>
      <c r="O2857" s="2">
        <v>9.3754006182237906E-3</v>
      </c>
      <c r="P2857" s="3">
        <v>26413.03248160001</v>
      </c>
      <c r="Q2857" s="3">
        <v>744.7169964448002</v>
      </c>
      <c r="R2857" s="3">
        <v>36027.494249110314</v>
      </c>
      <c r="S2857" s="3">
        <v>26.415097776463913</v>
      </c>
      <c r="T2857" s="3">
        <v>14483.613930468502</v>
      </c>
      <c r="V2857">
        <v>51135</v>
      </c>
      <c r="W2857" s="2">
        <v>0.51800673589673063</v>
      </c>
      <c r="X2857" s="2">
        <v>5.0870353370846159E-2</v>
      </c>
      <c r="Y2857" s="2">
        <v>0.3839443990303717</v>
      </c>
      <c r="Z2857" s="2">
        <v>0.7257580221004245</v>
      </c>
      <c r="AA2857" s="2">
        <v>0.700184805000997</v>
      </c>
      <c r="AB2857" s="2">
        <v>0.15667009907929069</v>
      </c>
      <c r="AC2857" s="2">
        <v>0</v>
      </c>
      <c r="AD2857" s="2">
        <v>0</v>
      </c>
      <c r="AE2857" s="2">
        <v>9.3754006182237906E-3</v>
      </c>
      <c r="AF2857">
        <v>45860.539959056521</v>
      </c>
      <c r="AG2857">
        <v>32.018249713997427</v>
      </c>
      <c r="AH2857">
        <v>6017.7309594913013</v>
      </c>
      <c r="AI2857">
        <v>12512.236559256238</v>
      </c>
      <c r="AJ2857">
        <v>0.47759613830737363</v>
      </c>
      <c r="AK2857">
        <v>81888.034208166835</v>
      </c>
      <c r="AL2857">
        <v>58.433347490461344</v>
      </c>
      <c r="AM2857">
        <v>10982.366850188493</v>
      </c>
      <c r="AN2857">
        <v>22031.214599027549</v>
      </c>
      <c r="AO2857">
        <v>0.86379324296085258</v>
      </c>
      <c r="AP2857">
        <v>36027.494249110314</v>
      </c>
      <c r="AQ2857">
        <v>26.415097776463917</v>
      </c>
      <c r="AR2857">
        <v>4964.6358906971918</v>
      </c>
      <c r="AS2857">
        <v>9518.9780397713112</v>
      </c>
      <c r="AT2857">
        <v>0.38619710465347895</v>
      </c>
      <c r="AU2857" s="3">
        <v>4964065.3245919058</v>
      </c>
      <c r="AV2857" s="3">
        <v>139962.11231183575</v>
      </c>
      <c r="AW2857">
        <v>41709.499706645001</v>
      </c>
      <c r="AX2857">
        <v>7838883.3748668619</v>
      </c>
      <c r="AY2857">
        <v>1176.00178496681</v>
      </c>
      <c r="AZ2857">
        <v>221017.77546666225</v>
      </c>
      <c r="BA2857">
        <v>68122.532188245008</v>
      </c>
      <c r="BB2857">
        <v>12802948.699458767</v>
      </c>
      <c r="BC2857">
        <v>1920.7187814116101</v>
      </c>
      <c r="BD2857">
        <v>360979.887778498</v>
      </c>
      <c r="BE2857">
        <v>26413.03248160001</v>
      </c>
      <c r="BF2857">
        <v>4964065.3245919058</v>
      </c>
      <c r="BG2857">
        <v>744.7169964448002</v>
      </c>
      <c r="BH2857">
        <v>139962.11231183575</v>
      </c>
      <c r="BI2857">
        <v>1.4147935421733375</v>
      </c>
      <c r="BJ2857">
        <v>3.3110521185366273</v>
      </c>
      <c r="BK2857">
        <v>1.8962585763632898</v>
      </c>
      <c r="BL2857">
        <v>46.833334373478664</v>
      </c>
      <c r="BM2857">
        <v>33.796300174324735</v>
      </c>
      <c r="BN2857">
        <f t="shared" si="284"/>
        <v>-13.037034199153929</v>
      </c>
      <c r="BO2857">
        <v>0.61417655799863147</v>
      </c>
      <c r="BP2857">
        <v>1.0522456311951024E-2</v>
      </c>
      <c r="BQ2857">
        <v>0.37684917170108739</v>
      </c>
      <c r="BR2857">
        <v>9.5238095238095233E-2</v>
      </c>
      <c r="BS2857">
        <v>6.8965517241379309E-2</v>
      </c>
      <c r="BT2857">
        <v>0.44444444444444442</v>
      </c>
      <c r="BU2857">
        <v>0.37335202374915955</v>
      </c>
      <c r="BV2857">
        <v>0.7257580221004245</v>
      </c>
      <c r="BW2857">
        <v>0.72633278527074385</v>
      </c>
      <c r="BX2857">
        <v>0.15667009907929069</v>
      </c>
      <c r="BY2857">
        <f t="shared" si="285"/>
        <v>0</v>
      </c>
      <c r="BZ2857">
        <v>0</v>
      </c>
      <c r="CA2857">
        <f t="shared" si="286"/>
        <v>1.3239091244384467E-2</v>
      </c>
      <c r="CC2857">
        <v>0</v>
      </c>
      <c r="CD2857">
        <v>1.3239091244384467E-2</v>
      </c>
    </row>
    <row r="2858" spans="1:82" x14ac:dyDescent="0.3">
      <c r="A2858">
        <v>0</v>
      </c>
      <c r="B2858" t="s">
        <v>1721</v>
      </c>
      <c r="C2858" t="s">
        <v>175</v>
      </c>
      <c r="D2858">
        <v>51137</v>
      </c>
      <c r="E2858" s="2">
        <f>BO2858</f>
        <v>0.56054895092436219</v>
      </c>
      <c r="F2858" s="2" t="s">
        <v>1938</v>
      </c>
      <c r="G2858" s="3">
        <v>7333</v>
      </c>
      <c r="H2858" s="1">
        <v>9.2985989395855952</v>
      </c>
      <c r="I2858" s="1">
        <f t="shared" si="288"/>
        <v>-5.1205559790872712E-2</v>
      </c>
      <c r="J2858" s="1">
        <v>2.5256522656699998</v>
      </c>
      <c r="K2858" s="1">
        <v>212.81206843300001</v>
      </c>
      <c r="L2858" s="2">
        <v>8.3106791150000081E-2</v>
      </c>
      <c r="M2858" s="2">
        <v>9.0036652456026729E-3</v>
      </c>
      <c r="N2858" s="7">
        <v>0</v>
      </c>
      <c r="O2858" s="2">
        <v>6.4149280014091422E-3</v>
      </c>
      <c r="P2858" s="3">
        <v>421634.95627766004</v>
      </c>
      <c r="Q2858" s="3">
        <v>11888.02226529548</v>
      </c>
      <c r="R2858" s="3">
        <v>128465.68989368796</v>
      </c>
      <c r="S2858" s="3">
        <v>83.710403108225051</v>
      </c>
      <c r="T2858" s="3">
        <v>46335.446808840956</v>
      </c>
      <c r="V2858">
        <v>51137</v>
      </c>
      <c r="W2858" s="2">
        <v>0.4473610076465388</v>
      </c>
      <c r="X2858" s="2">
        <v>0.24945069190810176</v>
      </c>
      <c r="Y2858" s="2">
        <v>-5.3269924380726197E-2</v>
      </c>
      <c r="Z2858" s="2">
        <v>0.72025380644947301</v>
      </c>
      <c r="AA2858" s="2">
        <v>0.6133957865973183</v>
      </c>
      <c r="AB2858" s="2">
        <v>0.20513884034999547</v>
      </c>
      <c r="AC2858" s="2">
        <v>9.0036652456026729E-3</v>
      </c>
      <c r="AD2858" s="2">
        <v>0</v>
      </c>
      <c r="AE2858" s="2">
        <v>6.4149280014091422E-3</v>
      </c>
      <c r="AF2858">
        <v>60366.291308551758</v>
      </c>
      <c r="AG2858">
        <v>39.845398727794475</v>
      </c>
      <c r="AH2858">
        <v>7488.819397042178</v>
      </c>
      <c r="AI2858">
        <v>14275.173957276347</v>
      </c>
      <c r="AJ2858">
        <v>0.60860370551587828</v>
      </c>
      <c r="AK2858">
        <v>188831.98120223972</v>
      </c>
      <c r="AL2858">
        <v>123.55580183601954</v>
      </c>
      <c r="AM2858">
        <v>23221.930635650569</v>
      </c>
      <c r="AN2858">
        <v>44877.509527508919</v>
      </c>
      <c r="AO2858">
        <v>1.8943171767774944</v>
      </c>
      <c r="AP2858">
        <v>128465.68989368796</v>
      </c>
      <c r="AQ2858">
        <v>83.710403108225066</v>
      </c>
      <c r="AR2858">
        <v>15733.111238608391</v>
      </c>
      <c r="AS2858">
        <v>30602.335570232572</v>
      </c>
      <c r="AT2858">
        <v>1.2857134712616163</v>
      </c>
      <c r="AU2858" s="3">
        <v>79242073.68282342</v>
      </c>
      <c r="AV2858" s="3">
        <v>2234234.9045396326</v>
      </c>
      <c r="AW2858">
        <v>142169.73194284001</v>
      </c>
      <c r="AX2858">
        <v>26719379.421337351</v>
      </c>
      <c r="AY2858">
        <v>4008.4839115535192</v>
      </c>
      <c r="AZ2858">
        <v>753354.46633736836</v>
      </c>
      <c r="BA2858">
        <v>563804.68822050001</v>
      </c>
      <c r="BB2858">
        <v>105961453.10416077</v>
      </c>
      <c r="BC2858">
        <v>15896.506176849</v>
      </c>
      <c r="BD2858">
        <v>2987589.370877001</v>
      </c>
      <c r="BE2858">
        <v>421634.95627766004</v>
      </c>
      <c r="BF2858">
        <v>79242073.68282342</v>
      </c>
      <c r="BG2858">
        <v>11888.02226529548</v>
      </c>
      <c r="BH2858">
        <v>2234234.9045396326</v>
      </c>
      <c r="BI2858">
        <v>3.2659862444296417</v>
      </c>
      <c r="BJ2858">
        <v>12.564585184015236</v>
      </c>
      <c r="BK2858">
        <v>9.2985989395855952</v>
      </c>
      <c r="BL2858">
        <v>63.671782545055706</v>
      </c>
      <c r="BM2858">
        <v>63.620576985264833</v>
      </c>
      <c r="BN2858">
        <f t="shared" si="284"/>
        <v>-5.1205559790872712E-2</v>
      </c>
      <c r="BO2858">
        <v>0.56054895092436219</v>
      </c>
      <c r="BP2858">
        <v>2.2169644121589668E-2</v>
      </c>
      <c r="BQ2858">
        <v>0.29816744329955924</v>
      </c>
      <c r="BR2858">
        <v>7.7380952380952384E-2</v>
      </c>
      <c r="BS2858">
        <v>6.8965517241379309E-2</v>
      </c>
      <c r="BT2858">
        <v>0.61111111111111116</v>
      </c>
      <c r="BU2858">
        <v>1.4664147599130798E-3</v>
      </c>
      <c r="BV2858">
        <v>0.72025380644947301</v>
      </c>
      <c r="BW2858">
        <v>0.63630268319223893</v>
      </c>
      <c r="BX2858">
        <v>0.20513884034999547</v>
      </c>
      <c r="BY2858">
        <f t="shared" si="285"/>
        <v>8.9926943091896278E-2</v>
      </c>
      <c r="BZ2858">
        <v>0</v>
      </c>
      <c r="CA2858">
        <f t="shared" si="286"/>
        <v>7.0079918643224633E-3</v>
      </c>
      <c r="CC2858">
        <v>8.9926943091896278E-2</v>
      </c>
      <c r="CD2858">
        <v>7.0079918643224633E-3</v>
      </c>
    </row>
    <row r="2859" spans="1:82" x14ac:dyDescent="0.3">
      <c r="A2859">
        <v>0</v>
      </c>
      <c r="B2859" t="s">
        <v>1721</v>
      </c>
      <c r="C2859" t="s">
        <v>594</v>
      </c>
      <c r="D2859">
        <v>51139</v>
      </c>
      <c r="E2859" s="2">
        <f>BO2859</f>
        <v>0.63843903418811598</v>
      </c>
      <c r="F2859" s="2" t="s">
        <v>1940</v>
      </c>
      <c r="G2859" s="3">
        <v>1378</v>
      </c>
      <c r="H2859" s="1">
        <v>1.8982662742560066</v>
      </c>
      <c r="I2859" s="1">
        <f t="shared" si="288"/>
        <v>-9.1323817043870861</v>
      </c>
      <c r="J2859" s="1">
        <v>2.6389412233799998</v>
      </c>
      <c r="K2859" s="1">
        <v>188.81348070300001</v>
      </c>
      <c r="L2859" s="2">
        <v>9.569656011999994E-2</v>
      </c>
      <c r="M2859" s="2">
        <v>2.3360701531739332E-3</v>
      </c>
      <c r="N2859" s="7">
        <v>0</v>
      </c>
      <c r="O2859" s="2">
        <v>9.4967696729188564E-3</v>
      </c>
      <c r="P2859" s="3">
        <v>11150.744090597003</v>
      </c>
      <c r="Q2859" s="3">
        <v>314.39588214866615</v>
      </c>
      <c r="R2859" s="3">
        <v>158675.97360194364</v>
      </c>
      <c r="S2859" s="3">
        <v>244.67851302709082</v>
      </c>
      <c r="T2859" s="3">
        <v>52755.654236124697</v>
      </c>
      <c r="V2859">
        <v>51139</v>
      </c>
      <c r="W2859" s="2">
        <v>0.49464993566979004</v>
      </c>
      <c r="X2859" s="2">
        <v>5.0924213272938355E-2</v>
      </c>
      <c r="Y2859" s="2">
        <v>0.33965799898816124</v>
      </c>
      <c r="Z2859" s="2">
        <v>0.75256102630250976</v>
      </c>
      <c r="AA2859" s="2">
        <v>0.54422380445241181</v>
      </c>
      <c r="AB2859" s="2">
        <v>0.23621512871394737</v>
      </c>
      <c r="AC2859" s="2">
        <v>2.3360701531739332E-3</v>
      </c>
      <c r="AD2859" s="2">
        <v>0</v>
      </c>
      <c r="AE2859" s="2">
        <v>9.4967696729188564E-3</v>
      </c>
      <c r="AF2859">
        <v>226364.25654027093</v>
      </c>
      <c r="AG2859">
        <v>348.89819094684407</v>
      </c>
      <c r="AH2859">
        <v>65574.335390777429</v>
      </c>
      <c r="AI2859">
        <v>9681.5756669121274</v>
      </c>
      <c r="AJ2859">
        <v>4.0215336691991617</v>
      </c>
      <c r="AK2859">
        <v>385040.23014221457</v>
      </c>
      <c r="AL2859">
        <v>593.57670397393497</v>
      </c>
      <c r="AM2859">
        <v>111560.90480408695</v>
      </c>
      <c r="AN2859">
        <v>16450.660489727303</v>
      </c>
      <c r="AO2859">
        <v>6.841485150875644</v>
      </c>
      <c r="AP2859">
        <v>158675.97360194364</v>
      </c>
      <c r="AQ2859">
        <v>244.6785130270909</v>
      </c>
      <c r="AR2859">
        <v>45986.569413309524</v>
      </c>
      <c r="AS2859">
        <v>6769.0848228151754</v>
      </c>
      <c r="AT2859">
        <v>2.8199514816764824</v>
      </c>
      <c r="AU2859" s="3">
        <v>2095670.8443868009</v>
      </c>
      <c r="AV2859" s="3">
        <v>59087.562091020314</v>
      </c>
      <c r="AW2859">
        <v>23437.443008633003</v>
      </c>
      <c r="AX2859">
        <v>4404833.0390424868</v>
      </c>
      <c r="AY2859">
        <v>660.82007713027394</v>
      </c>
      <c r="AZ2859">
        <v>124194.52529586368</v>
      </c>
      <c r="BA2859">
        <v>34588.18709923001</v>
      </c>
      <c r="BB2859">
        <v>6500503.8834292879</v>
      </c>
      <c r="BC2859">
        <v>975.21595927894009</v>
      </c>
      <c r="BD2859">
        <v>183282.087386884</v>
      </c>
      <c r="BE2859">
        <v>11150.744090597003</v>
      </c>
      <c r="BF2859">
        <v>2095670.8443868009</v>
      </c>
      <c r="BG2859">
        <v>314.39588214866615</v>
      </c>
      <c r="BH2859">
        <v>59087.562091020314</v>
      </c>
      <c r="BI2859">
        <v>1.2442619123750178</v>
      </c>
      <c r="BJ2859">
        <v>3.1425281866310244</v>
      </c>
      <c r="BK2859">
        <v>1.8982662742560066</v>
      </c>
      <c r="BL2859">
        <v>30.112256463612812</v>
      </c>
      <c r="BM2859">
        <v>20.979874759225726</v>
      </c>
      <c r="BN2859">
        <f t="shared" si="284"/>
        <v>-9.1323817043870861</v>
      </c>
      <c r="BO2859">
        <v>0.63843903418811598</v>
      </c>
      <c r="BP2859">
        <v>9.6197118986719905E-3</v>
      </c>
      <c r="BQ2859">
        <v>0.15746891270762842</v>
      </c>
      <c r="BR2859">
        <v>1.1904761904761904E-2</v>
      </c>
      <c r="BS2859">
        <v>0.31034482758620691</v>
      </c>
      <c r="BT2859">
        <v>0.72222222222222221</v>
      </c>
      <c r="BU2859">
        <v>0.26153135282900397</v>
      </c>
      <c r="BV2859">
        <v>0.75256102630250976</v>
      </c>
      <c r="BW2859">
        <v>0.56454751499212841</v>
      </c>
      <c r="BX2859">
        <v>0.23621512871394737</v>
      </c>
      <c r="BY2859">
        <f t="shared" si="285"/>
        <v>7.4894282693773032E-2</v>
      </c>
      <c r="BZ2859">
        <v>0</v>
      </c>
      <c r="CA2859">
        <f t="shared" si="286"/>
        <v>9.1095802187619104E-3</v>
      </c>
      <c r="CC2859">
        <v>7.4894282693773032E-2</v>
      </c>
      <c r="CD2859">
        <v>9.1095802187619104E-3</v>
      </c>
    </row>
    <row r="2860" spans="1:82" x14ac:dyDescent="0.3">
      <c r="A2860">
        <v>1</v>
      </c>
      <c r="B2860" t="s">
        <v>1721</v>
      </c>
      <c r="C2860" t="s">
        <v>1753</v>
      </c>
      <c r="D2860">
        <v>51141</v>
      </c>
      <c r="E2860" s="2">
        <v>0</v>
      </c>
      <c r="F2860" s="2" t="s">
        <v>1954</v>
      </c>
      <c r="G2860" s="3">
        <v>-999</v>
      </c>
      <c r="H2860" s="1">
        <v>0.37511939919807763</v>
      </c>
      <c r="I2860" s="1">
        <f t="shared" si="288"/>
        <v>-999</v>
      </c>
      <c r="J2860" s="1">
        <v>-999</v>
      </c>
      <c r="K2860" s="1">
        <v>-999</v>
      </c>
      <c r="L2860" s="2">
        <v>-999</v>
      </c>
      <c r="M2860" s="2">
        <v>-999</v>
      </c>
      <c r="N2860" s="7">
        <v>-999</v>
      </c>
      <c r="O2860" s="2">
        <v>-999</v>
      </c>
      <c r="P2860" s="3">
        <v>-999</v>
      </c>
      <c r="Q2860" s="3">
        <v>-999</v>
      </c>
      <c r="R2860" s="3">
        <v>-999</v>
      </c>
      <c r="S2860" s="3">
        <v>-999</v>
      </c>
      <c r="T2860" s="3">
        <v>-999</v>
      </c>
      <c r="V2860">
        <v>51141</v>
      </c>
      <c r="W2860" s="2">
        <v>-999</v>
      </c>
      <c r="X2860" s="2">
        <v>1.0063214284869688E-2</v>
      </c>
      <c r="Y2860" s="2">
        <v>-999</v>
      </c>
      <c r="Z2860" s="2">
        <v>-999</v>
      </c>
      <c r="AA2860" s="2">
        <v>-999</v>
      </c>
      <c r="AB2860" s="2">
        <v>-999</v>
      </c>
      <c r="AC2860" s="2">
        <v>-999</v>
      </c>
      <c r="AD2860" s="2">
        <v>-999</v>
      </c>
      <c r="AE2860" s="2">
        <v>-999</v>
      </c>
      <c r="AF2860" s="2">
        <v>-999</v>
      </c>
      <c r="AG2860" s="2">
        <v>-999</v>
      </c>
      <c r="AH2860" s="2">
        <v>-999</v>
      </c>
      <c r="AI2860" s="2">
        <v>-999</v>
      </c>
      <c r="AJ2860" s="2">
        <v>-999</v>
      </c>
      <c r="AK2860" s="2">
        <v>-999</v>
      </c>
      <c r="AL2860" s="2">
        <v>-999</v>
      </c>
      <c r="AM2860" s="2">
        <v>-999</v>
      </c>
      <c r="AN2860" s="2">
        <v>-999</v>
      </c>
      <c r="AO2860" s="2">
        <v>-999</v>
      </c>
      <c r="AP2860" s="2">
        <v>-999</v>
      </c>
      <c r="AQ2860" s="2">
        <v>-999</v>
      </c>
      <c r="AR2860" s="2">
        <v>-999</v>
      </c>
      <c r="AS2860" s="2">
        <v>-999</v>
      </c>
      <c r="AT2860" s="2">
        <v>-999</v>
      </c>
      <c r="AU2860" s="2">
        <v>-999</v>
      </c>
      <c r="AV2860" s="2">
        <v>-999</v>
      </c>
      <c r="AW2860" s="2">
        <v>-999</v>
      </c>
      <c r="AX2860" s="2">
        <v>-999</v>
      </c>
      <c r="AY2860" s="2">
        <v>-999</v>
      </c>
      <c r="AZ2860" s="2">
        <v>-999</v>
      </c>
      <c r="BA2860" s="2">
        <v>-999</v>
      </c>
      <c r="BB2860" s="2">
        <v>-999</v>
      </c>
      <c r="BC2860" s="2">
        <v>-999</v>
      </c>
      <c r="BD2860" s="2">
        <v>-999</v>
      </c>
      <c r="BE2860" s="2">
        <v>-999</v>
      </c>
      <c r="BF2860" s="2">
        <v>-999</v>
      </c>
      <c r="BG2860" s="2">
        <v>-999</v>
      </c>
      <c r="BH2860" s="2">
        <v>-999</v>
      </c>
      <c r="BI2860">
        <v>0</v>
      </c>
      <c r="BJ2860">
        <v>0.37511939919807763</v>
      </c>
      <c r="BK2860">
        <v>0.37511939919807763</v>
      </c>
      <c r="BL2860">
        <v>-999</v>
      </c>
      <c r="BM2860">
        <v>51.58253943210822</v>
      </c>
      <c r="BN2860">
        <f t="shared" si="284"/>
        <v>-999</v>
      </c>
      <c r="BO2860" t="s">
        <v>3748</v>
      </c>
      <c r="BP2860" t="s">
        <v>3748</v>
      </c>
      <c r="BQ2860">
        <v>0.1633840324024379</v>
      </c>
      <c r="BR2860">
        <v>2.3809523809523808E-2</v>
      </c>
      <c r="BS2860">
        <v>0.51724137931034486</v>
      </c>
      <c r="BT2860">
        <v>0.5</v>
      </c>
      <c r="BU2860" t="s">
        <v>3748</v>
      </c>
      <c r="BY2860">
        <f t="shared" si="285"/>
        <v>-999</v>
      </c>
      <c r="CA2860">
        <f t="shared" si="286"/>
        <v>-999</v>
      </c>
    </row>
    <row r="2861" spans="1:82" x14ac:dyDescent="0.3">
      <c r="A2861">
        <v>0</v>
      </c>
      <c r="B2861" t="s">
        <v>1721</v>
      </c>
      <c r="C2861" t="s">
        <v>1754</v>
      </c>
      <c r="D2861">
        <v>51143</v>
      </c>
      <c r="E2861" s="2">
        <f t="shared" ref="E2861:E2866" si="289">BO2861</f>
        <v>0.61845044972983709</v>
      </c>
      <c r="F2861" s="2" t="s">
        <v>1939</v>
      </c>
      <c r="G2861" s="3">
        <v>945</v>
      </c>
      <c r="H2861" s="1">
        <v>2.7071960326870732</v>
      </c>
      <c r="I2861" s="1">
        <f t="shared" si="288"/>
        <v>-9.1001692500672817</v>
      </c>
      <c r="J2861" s="1">
        <v>2.6036890015299998</v>
      </c>
      <c r="K2861" s="1">
        <v>227.14115522700001</v>
      </c>
      <c r="L2861" s="2">
        <v>5.6107133450000068E-2</v>
      </c>
      <c r="M2861" s="2">
        <v>6.153308245484863E-3</v>
      </c>
      <c r="N2861" s="7">
        <v>0</v>
      </c>
      <c r="O2861" s="2">
        <v>6.7195228652857071E-3</v>
      </c>
      <c r="P2861" s="3">
        <v>305100.85550680006</v>
      </c>
      <c r="Q2861" s="3">
        <v>8602.3364747703981</v>
      </c>
      <c r="R2861" s="3">
        <v>175649.81708756404</v>
      </c>
      <c r="S2861" s="3">
        <v>125.91632068780707</v>
      </c>
      <c r="T2861" s="3">
        <v>42777.336072732658</v>
      </c>
      <c r="V2861">
        <v>51143</v>
      </c>
      <c r="W2861" s="2">
        <v>0.46130400048795145</v>
      </c>
      <c r="X2861" s="2">
        <v>7.2625126416599128E-2</v>
      </c>
      <c r="Y2861" s="2">
        <v>0.18374602754739766</v>
      </c>
      <c r="Z2861" s="2">
        <v>0.74250796107322792</v>
      </c>
      <c r="AA2861" s="2">
        <v>0.65469702261248375</v>
      </c>
      <c r="AB2861" s="2">
        <v>0.13849352299647105</v>
      </c>
      <c r="AC2861" s="2">
        <v>6.153308245484863E-3</v>
      </c>
      <c r="AD2861" s="2">
        <v>0</v>
      </c>
      <c r="AE2861" s="2">
        <v>6.7195228652857071E-3</v>
      </c>
      <c r="AF2861">
        <v>130418.70348651409</v>
      </c>
      <c r="AG2861">
        <v>98.994989617638694</v>
      </c>
      <c r="AH2861">
        <v>18605.801977868607</v>
      </c>
      <c r="AI2861">
        <v>13641.642162415754</v>
      </c>
      <c r="AJ2861">
        <v>1.4274343885274456</v>
      </c>
      <c r="AK2861">
        <v>306068.52057407814</v>
      </c>
      <c r="AL2861">
        <v>224.9113103054458</v>
      </c>
      <c r="AM2861">
        <v>42271.384827545568</v>
      </c>
      <c r="AN2861">
        <v>32753.395385471442</v>
      </c>
      <c r="AO2861">
        <v>3.2853000381588626</v>
      </c>
      <c r="AP2861">
        <v>175649.81708756404</v>
      </c>
      <c r="AQ2861">
        <v>125.9163206878071</v>
      </c>
      <c r="AR2861">
        <v>23665.582849676961</v>
      </c>
      <c r="AS2861">
        <v>19111.75322305569</v>
      </c>
      <c r="AT2861">
        <v>1.857865649631417</v>
      </c>
      <c r="AU2861" s="3">
        <v>57340654.783948004</v>
      </c>
      <c r="AV2861" s="3">
        <v>1616723.1170683487</v>
      </c>
      <c r="AW2861">
        <v>217901.48935156001</v>
      </c>
      <c r="AX2861">
        <v>40952405.908732191</v>
      </c>
      <c r="AY2861">
        <v>6143.7452433296794</v>
      </c>
      <c r="AZ2861">
        <v>1154655.4810313799</v>
      </c>
      <c r="BA2861">
        <v>523002.34485836007</v>
      </c>
      <c r="BB2861">
        <v>98293060.692680195</v>
      </c>
      <c r="BC2861">
        <v>14746.081718100078</v>
      </c>
      <c r="BD2861">
        <v>2771378.5980997286</v>
      </c>
      <c r="BE2861">
        <v>305100.85550680006</v>
      </c>
      <c r="BF2861">
        <v>57340654.783948004</v>
      </c>
      <c r="BG2861">
        <v>8602.3364747703981</v>
      </c>
      <c r="BH2861">
        <v>1616723.1170683487</v>
      </c>
      <c r="BI2861">
        <v>1.6282372734681232</v>
      </c>
      <c r="BJ2861">
        <v>4.3354333061551964</v>
      </c>
      <c r="BK2861">
        <v>2.7071960326870732</v>
      </c>
      <c r="BL2861">
        <v>68.691593150049258</v>
      </c>
      <c r="BM2861">
        <v>59.591423899981976</v>
      </c>
      <c r="BN2861">
        <f t="shared" si="284"/>
        <v>-9.1001692500672817</v>
      </c>
      <c r="BO2861">
        <v>0.61845044972983709</v>
      </c>
      <c r="BP2861">
        <v>1.2194203217488783E-2</v>
      </c>
      <c r="BQ2861">
        <v>0.29354571544215069</v>
      </c>
      <c r="BR2861">
        <v>0.10714285714285714</v>
      </c>
      <c r="BS2861">
        <v>0.17241379310344829</v>
      </c>
      <c r="BT2861">
        <v>0.55555555555555558</v>
      </c>
      <c r="BU2861">
        <v>0.260608858891617</v>
      </c>
      <c r="BV2861">
        <v>0.74250796107322792</v>
      </c>
      <c r="BW2861">
        <v>0.67914628901709939</v>
      </c>
      <c r="BX2861">
        <v>0.13849352299647105</v>
      </c>
      <c r="BY2861">
        <f t="shared" si="285"/>
        <v>4.1868709239778847E-2</v>
      </c>
      <c r="BZ2861">
        <v>0</v>
      </c>
      <c r="CA2861">
        <f t="shared" si="286"/>
        <v>1.0695523116331221E-2</v>
      </c>
      <c r="CC2861">
        <v>4.1868709239778847E-2</v>
      </c>
      <c r="CD2861">
        <v>1.0695523116331221E-2</v>
      </c>
    </row>
    <row r="2862" spans="1:82" x14ac:dyDescent="0.3">
      <c r="A2862">
        <v>0</v>
      </c>
      <c r="B2862" t="s">
        <v>1721</v>
      </c>
      <c r="C2862" t="s">
        <v>1755</v>
      </c>
      <c r="D2862">
        <v>51145</v>
      </c>
      <c r="E2862" s="2">
        <f t="shared" si="289"/>
        <v>0.52782877545681506</v>
      </c>
      <c r="F2862" s="2" t="s">
        <v>1937</v>
      </c>
      <c r="G2862" s="3">
        <v>71</v>
      </c>
      <c r="H2862" s="1">
        <v>0.37518514347411885</v>
      </c>
      <c r="I2862" s="1">
        <f t="shared" si="288"/>
        <v>-5.1568428139148281</v>
      </c>
      <c r="J2862" s="1">
        <v>2.51694066548</v>
      </c>
      <c r="K2862" s="1">
        <v>238.62863455199999</v>
      </c>
      <c r="L2862" s="2">
        <v>5.6216714180000071E-2</v>
      </c>
      <c r="M2862" s="2">
        <v>0</v>
      </c>
      <c r="N2862" s="7">
        <v>0</v>
      </c>
      <c r="O2862" s="2">
        <v>6.7253198858210602E-3</v>
      </c>
      <c r="P2862" s="3">
        <v>10818.530419375802</v>
      </c>
      <c r="Q2862" s="3">
        <v>305.02909824825241</v>
      </c>
      <c r="R2862" s="3">
        <v>152.77650817417043</v>
      </c>
      <c r="S2862" s="3">
        <v>-0.28209074939432055</v>
      </c>
      <c r="T2862" s="3">
        <v>-37.888836185290984</v>
      </c>
      <c r="V2862">
        <v>51145</v>
      </c>
      <c r="W2862" s="2">
        <v>0.4258397002926177</v>
      </c>
      <c r="X2862" s="2">
        <v>1.0064977986611642E-2</v>
      </c>
      <c r="Y2862" s="2">
        <v>0.10504988035140686</v>
      </c>
      <c r="Z2862" s="2">
        <v>0.71776947268650793</v>
      </c>
      <c r="AA2862" s="2">
        <v>0.6878077924502255</v>
      </c>
      <c r="AB2862" s="2">
        <v>0.13876400948218237</v>
      </c>
      <c r="AC2862" s="2">
        <v>0</v>
      </c>
      <c r="AD2862" s="2">
        <v>0</v>
      </c>
      <c r="AE2862" s="2">
        <v>6.7253198858210602E-3</v>
      </c>
      <c r="AF2862">
        <v>1433.7540928157971</v>
      </c>
      <c r="AG2862">
        <v>0.7880683058390674</v>
      </c>
      <c r="AH2862">
        <v>148.11499955815466</v>
      </c>
      <c r="AI2862">
        <v>49.343312331608935</v>
      </c>
      <c r="AJ2862">
        <v>1.3074657213546727E-2</v>
      </c>
      <c r="AK2862">
        <v>1586.5306009899675</v>
      </c>
      <c r="AL2862">
        <v>0.50597755644474685</v>
      </c>
      <c r="AM2862">
        <v>95.096916084522817</v>
      </c>
      <c r="AN2862">
        <v>64.472559619949863</v>
      </c>
      <c r="AO2862">
        <v>1.1276019402790277E-2</v>
      </c>
      <c r="AP2862">
        <v>152.77650817417043</v>
      </c>
      <c r="AQ2862">
        <v>-0.28209074939432055</v>
      </c>
      <c r="AR2862">
        <v>-53.018083473631847</v>
      </c>
      <c r="AS2862">
        <v>15.129247288340927</v>
      </c>
      <c r="AT2862">
        <v>-1.7986378107564503E-3</v>
      </c>
      <c r="AU2862" s="3">
        <v>2033234.6070174882</v>
      </c>
      <c r="AV2862" s="3">
        <v>57327.168724776559</v>
      </c>
      <c r="AW2862">
        <v>1516.8585772531999</v>
      </c>
      <c r="AX2862">
        <v>285078.40100896638</v>
      </c>
      <c r="AY2862">
        <v>42.767916348509594</v>
      </c>
      <c r="AZ2862">
        <v>8037.8021985388932</v>
      </c>
      <c r="BA2862">
        <v>12335.388996629003</v>
      </c>
      <c r="BB2862">
        <v>2318313.0080264546</v>
      </c>
      <c r="BC2862">
        <v>347.79701459676198</v>
      </c>
      <c r="BD2862">
        <v>65364.970923315443</v>
      </c>
      <c r="BE2862">
        <v>10818.530419375802</v>
      </c>
      <c r="BF2862">
        <v>2033234.6070174882</v>
      </c>
      <c r="BG2862">
        <v>305.02909824825241</v>
      </c>
      <c r="BH2862">
        <v>57327.168724776559</v>
      </c>
      <c r="BI2862">
        <v>4.8740818051056005E-2</v>
      </c>
      <c r="BJ2862">
        <v>0.42392596152517487</v>
      </c>
      <c r="BK2862">
        <v>0.37518514347411885</v>
      </c>
      <c r="BL2862">
        <v>59.556398031565337</v>
      </c>
      <c r="BM2862">
        <v>54.399555217650509</v>
      </c>
      <c r="BN2862">
        <f t="shared" si="284"/>
        <v>-5.1568428139148281</v>
      </c>
      <c r="BO2862">
        <v>0.52782877545681506</v>
      </c>
      <c r="BP2862">
        <v>3.1154207134642122E-4</v>
      </c>
      <c r="BQ2862">
        <v>0.3677124416207595</v>
      </c>
      <c r="BR2862">
        <v>0</v>
      </c>
      <c r="BS2862">
        <v>6.8965517241379309E-2</v>
      </c>
      <c r="BT2862">
        <v>0.3888888888888889</v>
      </c>
      <c r="BU2862">
        <v>0.14768065123710117</v>
      </c>
      <c r="BV2862">
        <v>0.71776947268650793</v>
      </c>
      <c r="BW2862">
        <v>0.71349356063301406</v>
      </c>
      <c r="BX2862">
        <v>0.13876400948218237</v>
      </c>
      <c r="BY2862">
        <f t="shared" si="285"/>
        <v>0</v>
      </c>
      <c r="BZ2862">
        <v>0</v>
      </c>
      <c r="CA2862">
        <f t="shared" si="286"/>
        <v>1.0683094702514032E-2</v>
      </c>
      <c r="CC2862">
        <v>0</v>
      </c>
      <c r="CD2862">
        <v>1.0683094702514032E-2</v>
      </c>
    </row>
    <row r="2863" spans="1:82" x14ac:dyDescent="0.3">
      <c r="A2863">
        <v>0</v>
      </c>
      <c r="B2863" t="s">
        <v>1721</v>
      </c>
      <c r="C2863" t="s">
        <v>1756</v>
      </c>
      <c r="D2863">
        <v>51147</v>
      </c>
      <c r="E2863" s="2">
        <f t="shared" si="289"/>
        <v>0.54615641310187357</v>
      </c>
      <c r="F2863" s="2" t="s">
        <v>1938</v>
      </c>
      <c r="G2863" s="3">
        <v>2430</v>
      </c>
      <c r="H2863" s="1">
        <v>3.9242731318971558</v>
      </c>
      <c r="I2863" s="1">
        <f t="shared" si="288"/>
        <v>-2.0645503024688736</v>
      </c>
      <c r="J2863" s="1">
        <v>2.5947773596700001</v>
      </c>
      <c r="K2863" s="1">
        <v>224.93190024200001</v>
      </c>
      <c r="L2863" s="2">
        <v>6.3173799259999885E-2</v>
      </c>
      <c r="M2863" s="2">
        <v>9.0216226555467401E-3</v>
      </c>
      <c r="N2863" s="7">
        <v>0</v>
      </c>
      <c r="O2863" s="2">
        <v>1.0592658669839394E-2</v>
      </c>
      <c r="P2863" s="3">
        <v>165098.31350418003</v>
      </c>
      <c r="Q2863" s="3">
        <v>4654.9566104000405</v>
      </c>
      <c r="R2863" s="3">
        <v>64318.222144994084</v>
      </c>
      <c r="S2863" s="3">
        <v>43.415318229393826</v>
      </c>
      <c r="T2863" s="3">
        <v>23584.124710386466</v>
      </c>
      <c r="V2863">
        <v>51147</v>
      </c>
      <c r="W2863" s="2">
        <v>0.43059577605686283</v>
      </c>
      <c r="X2863" s="2">
        <v>0.10527528441093788</v>
      </c>
      <c r="Y2863" s="2">
        <v>1.5668464726614047E-2</v>
      </c>
      <c r="Z2863" s="2">
        <v>0.73996658035402729</v>
      </c>
      <c r="AA2863" s="2">
        <v>0.64832920846878184</v>
      </c>
      <c r="AB2863" s="2">
        <v>0.15593671397213807</v>
      </c>
      <c r="AC2863" s="2">
        <v>9.0216226555467401E-3</v>
      </c>
      <c r="AD2863" s="2">
        <v>0</v>
      </c>
      <c r="AE2863" s="2">
        <v>1.0592658669839394E-2</v>
      </c>
      <c r="AF2863">
        <v>43248.455875371292</v>
      </c>
      <c r="AG2863">
        <v>27.889555427868174</v>
      </c>
      <c r="AH2863">
        <v>5241.7556438558186</v>
      </c>
      <c r="AI2863">
        <v>10647.426081162157</v>
      </c>
      <c r="AJ2863">
        <v>0.43029539228342262</v>
      </c>
      <c r="AK2863">
        <v>107566.67802036538</v>
      </c>
      <c r="AL2863">
        <v>71.304873657261993</v>
      </c>
      <c r="AM2863">
        <v>13401.530364801118</v>
      </c>
      <c r="AN2863">
        <v>26071.776070603322</v>
      </c>
      <c r="AO2863">
        <v>1.0871246606397782</v>
      </c>
      <c r="AP2863">
        <v>64318.222144994084</v>
      </c>
      <c r="AQ2863">
        <v>43.415318229393819</v>
      </c>
      <c r="AR2863">
        <v>8159.7747209452991</v>
      </c>
      <c r="AS2863">
        <v>15424.349989441165</v>
      </c>
      <c r="AT2863">
        <v>0.65682926835635558</v>
      </c>
      <c r="AU2863" s="3">
        <v>31028577.039975595</v>
      </c>
      <c r="AV2863" s="3">
        <v>874852.54535858356</v>
      </c>
      <c r="AW2863">
        <v>81307.170413650005</v>
      </c>
      <c r="AX2863">
        <v>15280869.607541382</v>
      </c>
      <c r="AY2863">
        <v>2292.4604277097001</v>
      </c>
      <c r="AZ2863">
        <v>430845.01278376102</v>
      </c>
      <c r="BA2863">
        <v>246405.48391783005</v>
      </c>
      <c r="BB2863">
        <v>46309446.647516981</v>
      </c>
      <c r="BC2863">
        <v>6947.417038109741</v>
      </c>
      <c r="BD2863">
        <v>1305697.5581423447</v>
      </c>
      <c r="BE2863">
        <v>165098.31350418003</v>
      </c>
      <c r="BF2863">
        <v>31028577.039975595</v>
      </c>
      <c r="BG2863">
        <v>4654.9566104000405</v>
      </c>
      <c r="BH2863">
        <v>874852.54535858356</v>
      </c>
      <c r="BI2863">
        <v>1.9052407870805033</v>
      </c>
      <c r="BJ2863">
        <v>5.8295139189776588</v>
      </c>
      <c r="BK2863">
        <v>3.9242731318971558</v>
      </c>
      <c r="BL2863">
        <v>60.556151692106525</v>
      </c>
      <c r="BM2863">
        <v>58.491601389637651</v>
      </c>
      <c r="BN2863">
        <f t="shared" si="284"/>
        <v>-2.0645503024688736</v>
      </c>
      <c r="BO2863">
        <v>0.54615641310187357</v>
      </c>
      <c r="BP2863">
        <v>1.2600788848000175E-2</v>
      </c>
      <c r="BQ2863">
        <v>0.33077660270649251</v>
      </c>
      <c r="BR2863">
        <v>1.1904761904761904E-2</v>
      </c>
      <c r="BS2863">
        <v>6.8965517241379309E-2</v>
      </c>
      <c r="BT2863">
        <v>0.44444444444444442</v>
      </c>
      <c r="BU2863">
        <v>5.9124185898715882E-2</v>
      </c>
      <c r="BV2863">
        <v>0.73996658035402729</v>
      </c>
      <c r="BW2863">
        <v>0.67254067268545836</v>
      </c>
      <c r="BX2863">
        <v>0.15593671397213807</v>
      </c>
      <c r="BY2863">
        <f t="shared" si="285"/>
        <v>0.14587246275969848</v>
      </c>
      <c r="BZ2863">
        <v>0</v>
      </c>
      <c r="CA2863">
        <f t="shared" si="286"/>
        <v>1.5035025500909949E-2</v>
      </c>
      <c r="CC2863">
        <v>0.14587246275969848</v>
      </c>
      <c r="CD2863">
        <v>1.5035025500909949E-2</v>
      </c>
    </row>
    <row r="2864" spans="1:82" x14ac:dyDescent="0.3">
      <c r="A2864">
        <v>0</v>
      </c>
      <c r="B2864" t="s">
        <v>1721</v>
      </c>
      <c r="C2864" t="s">
        <v>1757</v>
      </c>
      <c r="D2864">
        <v>51149</v>
      </c>
      <c r="E2864" s="2">
        <f t="shared" si="289"/>
        <v>0.55384478656144875</v>
      </c>
      <c r="F2864" s="2" t="s">
        <v>1938</v>
      </c>
      <c r="G2864" s="3">
        <v>3876</v>
      </c>
      <c r="H2864" s="1">
        <v>13.107989829358949</v>
      </c>
      <c r="I2864" s="1">
        <f t="shared" si="288"/>
        <v>2.3524995777084712</v>
      </c>
      <c r="J2864" s="1">
        <v>2.5377955286599998</v>
      </c>
      <c r="K2864" s="1">
        <v>258.10534215299998</v>
      </c>
      <c r="L2864" s="2">
        <v>4.812033154999984E-2</v>
      </c>
      <c r="M2864" s="2">
        <v>1.3545116690362138E-2</v>
      </c>
      <c r="N2864" s="7">
        <v>2.1253788708000002E-2</v>
      </c>
      <c r="O2864" s="2">
        <v>7.2573016455236786E-3</v>
      </c>
      <c r="P2864" s="3">
        <v>468247.04070214008</v>
      </c>
      <c r="Q2864" s="3">
        <v>13202.252713268919</v>
      </c>
      <c r="R2864" s="3">
        <v>181725.81702066204</v>
      </c>
      <c r="S2864" s="3">
        <v>116.07256425908791</v>
      </c>
      <c r="T2864" s="3">
        <v>38683.477894862917</v>
      </c>
      <c r="V2864">
        <v>51149</v>
      </c>
      <c r="W2864" s="2">
        <v>0.48401113018935271</v>
      </c>
      <c r="X2864" s="2">
        <v>0.35164406527287795</v>
      </c>
      <c r="Y2864" s="2">
        <v>-0.10907593825651826</v>
      </c>
      <c r="Z2864" s="2">
        <v>0.72371676590361012</v>
      </c>
      <c r="AA2864" s="2">
        <v>0.74394619882543833</v>
      </c>
      <c r="AB2864" s="2">
        <v>0.11877908982922218</v>
      </c>
      <c r="AC2864" s="2">
        <v>1.3545116690362138E-2</v>
      </c>
      <c r="AD2864" s="2">
        <v>4.3975995978508792E-2</v>
      </c>
      <c r="AE2864" s="2">
        <v>7.2573016455236786E-3</v>
      </c>
      <c r="AF2864">
        <v>93305.545059900469</v>
      </c>
      <c r="AG2864">
        <v>60.534184127761641</v>
      </c>
      <c r="AH2864">
        <v>11377.212595538178</v>
      </c>
      <c r="AI2864">
        <v>8586.9913717640211</v>
      </c>
      <c r="AJ2864">
        <v>0.93150980927428206</v>
      </c>
      <c r="AK2864">
        <v>275031.36208056251</v>
      </c>
      <c r="AL2864">
        <v>176.60674838684957</v>
      </c>
      <c r="AM2864">
        <v>33192.691884029584</v>
      </c>
      <c r="AN2864">
        <v>25454.989978135534</v>
      </c>
      <c r="AO2864">
        <v>2.7298329597215489</v>
      </c>
      <c r="AP2864">
        <v>181725.81702066204</v>
      </c>
      <c r="AQ2864">
        <v>116.07256425908793</v>
      </c>
      <c r="AR2864">
        <v>21815.479288491406</v>
      </c>
      <c r="AS2864">
        <v>16867.998606371511</v>
      </c>
      <c r="AT2864">
        <v>1.798323150447267</v>
      </c>
      <c r="AU2864" s="3">
        <v>88002348.829560205</v>
      </c>
      <c r="AV2864" s="3">
        <v>2481231.3749317606</v>
      </c>
      <c r="AW2864">
        <v>167910.11296505001</v>
      </c>
      <c r="AX2864">
        <v>31557026.630651496</v>
      </c>
      <c r="AY2864">
        <v>4734.2354607388997</v>
      </c>
      <c r="AZ2864">
        <v>889752.21249126876</v>
      </c>
      <c r="BA2864">
        <v>636157.15366719011</v>
      </c>
      <c r="BB2864">
        <v>119559375.46021171</v>
      </c>
      <c r="BC2864">
        <v>17936.48817400782</v>
      </c>
      <c r="BD2864">
        <v>3370983.5874230298</v>
      </c>
      <c r="BE2864">
        <v>468247.04070214008</v>
      </c>
      <c r="BF2864">
        <v>88002348.829560205</v>
      </c>
      <c r="BG2864">
        <v>13202.252713268919</v>
      </c>
      <c r="BH2864">
        <v>2481231.3749317606</v>
      </c>
      <c r="BI2864">
        <v>5.15399856240884</v>
      </c>
      <c r="BJ2864">
        <v>18.26198839176779</v>
      </c>
      <c r="BK2864">
        <v>13.107989829358949</v>
      </c>
      <c r="BL2864">
        <v>58.036411913425226</v>
      </c>
      <c r="BM2864">
        <v>60.388911491133697</v>
      </c>
      <c r="BN2864">
        <f t="shared" si="284"/>
        <v>2.3524995777084712</v>
      </c>
      <c r="BO2864">
        <v>0.55384478656144875</v>
      </c>
      <c r="BP2864">
        <v>3.4567119525359409E-2</v>
      </c>
      <c r="BQ2864">
        <v>0.45945380856825851</v>
      </c>
      <c r="BR2864">
        <v>7.1428571428571425E-2</v>
      </c>
      <c r="BS2864">
        <v>6.8965517241379309E-2</v>
      </c>
      <c r="BT2864">
        <v>0.3888888888888889</v>
      </c>
      <c r="BU2864">
        <v>-6.73704206638885E-2</v>
      </c>
      <c r="BV2864">
        <v>0.72371676590361012</v>
      </c>
      <c r="BW2864">
        <v>0.77172842201808955</v>
      </c>
      <c r="BX2864">
        <v>0.11877908982922218</v>
      </c>
      <c r="BY2864">
        <f t="shared" si="285"/>
        <v>8.9593954636130332E-2</v>
      </c>
      <c r="BZ2864">
        <v>4.3975995978508792E-2</v>
      </c>
      <c r="CA2864">
        <f t="shared" si="286"/>
        <v>1.34166392803979E-2</v>
      </c>
      <c r="CC2864">
        <v>8.9593954636130332E-2</v>
      </c>
      <c r="CD2864">
        <v>1.34166392803979E-2</v>
      </c>
    </row>
    <row r="2865" spans="1:82" x14ac:dyDescent="0.3">
      <c r="A2865">
        <v>0</v>
      </c>
      <c r="B2865" t="s">
        <v>1721</v>
      </c>
      <c r="C2865" t="s">
        <v>1758</v>
      </c>
      <c r="D2865">
        <v>51153</v>
      </c>
      <c r="E2865" s="2">
        <f t="shared" si="289"/>
        <v>0.60064182650999676</v>
      </c>
      <c r="F2865" s="2" t="s">
        <v>1939</v>
      </c>
      <c r="G2865" s="3">
        <v>278542</v>
      </c>
      <c r="H2865" s="1">
        <v>35.294428927698867</v>
      </c>
      <c r="I2865" s="1">
        <f t="shared" si="288"/>
        <v>-8.1223158000319202</v>
      </c>
      <c r="J2865" s="1">
        <v>2.471235337</v>
      </c>
      <c r="K2865" s="1">
        <v>171.53232551900001</v>
      </c>
      <c r="L2865" s="2">
        <v>8.5619637769999812E-2</v>
      </c>
      <c r="M2865" s="2">
        <v>0.1235939885470615</v>
      </c>
      <c r="N2865" s="7">
        <v>2.0240649678299999E-2</v>
      </c>
      <c r="O2865" s="2">
        <v>2.2924720681679021E-3</v>
      </c>
      <c r="P2865" s="3">
        <v>962521.25935389998</v>
      </c>
      <c r="Q2865" s="3">
        <v>27138.343231874205</v>
      </c>
      <c r="R2865" s="3">
        <v>8134694.2240024377</v>
      </c>
      <c r="S2865" s="3">
        <v>12504.065440683313</v>
      </c>
      <c r="T2865" s="3">
        <v>2595069.8323111176</v>
      </c>
      <c r="V2865">
        <v>51153</v>
      </c>
      <c r="W2865" s="2">
        <v>0.6942258988404687</v>
      </c>
      <c r="X2865" s="2">
        <v>0.94683293404932856</v>
      </c>
      <c r="Y2865" s="2">
        <v>0.19120539728566915</v>
      </c>
      <c r="Z2865" s="2">
        <v>0.70473543895977453</v>
      </c>
      <c r="AA2865" s="2">
        <v>0.49441371682226748</v>
      </c>
      <c r="AB2865" s="2">
        <v>0.21134149159511154</v>
      </c>
      <c r="AC2865" s="2">
        <v>0.1235939885470615</v>
      </c>
      <c r="AD2865" s="2">
        <v>4.1879720415225932E-2</v>
      </c>
      <c r="AE2865" s="2">
        <v>2.2924720681679021E-3</v>
      </c>
      <c r="AF2865">
        <v>9522935.0250546243</v>
      </c>
      <c r="AG2865">
        <v>14734.269428643252</v>
      </c>
      <c r="AH2865">
        <v>2769260.3467787364</v>
      </c>
      <c r="AI2865">
        <v>276820.68940238119</v>
      </c>
      <c r="AJ2865">
        <v>169.67436595632304</v>
      </c>
      <c r="AK2865">
        <v>17657629.249057062</v>
      </c>
      <c r="AL2865">
        <v>27238.334869326565</v>
      </c>
      <c r="AM2865">
        <v>5119360.7549534487</v>
      </c>
      <c r="AN2865">
        <v>521790.11353878648</v>
      </c>
      <c r="AO2865">
        <v>313.89656244340364</v>
      </c>
      <c r="AP2865">
        <v>8134694.2240024377</v>
      </c>
      <c r="AQ2865">
        <v>12504.065440683313</v>
      </c>
      <c r="AR2865">
        <v>2350100.4081747122</v>
      </c>
      <c r="AS2865">
        <v>244969.42413640529</v>
      </c>
      <c r="AT2865">
        <v>144.22219648708059</v>
      </c>
      <c r="AU2865" s="3">
        <v>180896245.48297197</v>
      </c>
      <c r="AV2865" s="3">
        <v>5100380.2269984381</v>
      </c>
      <c r="AW2865">
        <v>1929470.4177856003</v>
      </c>
      <c r="AX2865">
        <v>362624670.31862569</v>
      </c>
      <c r="AY2865">
        <v>54401.531337356799</v>
      </c>
      <c r="AZ2865">
        <v>10224223.799542837</v>
      </c>
      <c r="BA2865">
        <v>2891991.6771395002</v>
      </c>
      <c r="BB2865">
        <v>543520915.8015976</v>
      </c>
      <c r="BC2865">
        <v>81539.874569231004</v>
      </c>
      <c r="BD2865">
        <v>15324604.026541274</v>
      </c>
      <c r="BE2865">
        <v>962521.25935389998</v>
      </c>
      <c r="BF2865">
        <v>180896245.48297197</v>
      </c>
      <c r="BG2865">
        <v>27138.343231874205</v>
      </c>
      <c r="BH2865">
        <v>5100380.2269984381</v>
      </c>
      <c r="BI2865">
        <v>49.455480643909972</v>
      </c>
      <c r="BJ2865">
        <v>84.749909571608839</v>
      </c>
      <c r="BK2865">
        <v>35.294428927698867</v>
      </c>
      <c r="BL2865">
        <v>56.212869984696077</v>
      </c>
      <c r="BM2865">
        <v>48.090554184664157</v>
      </c>
      <c r="BN2865">
        <f t="shared" si="284"/>
        <v>-8.1223158000319202</v>
      </c>
      <c r="BO2865">
        <v>0.60064182650999676</v>
      </c>
      <c r="BP2865">
        <v>0.35971688577904309</v>
      </c>
      <c r="BQ2865">
        <v>0.30353674557108268</v>
      </c>
      <c r="BR2865">
        <v>5.9523809523809521E-2</v>
      </c>
      <c r="BS2865">
        <v>0.13793103448275862</v>
      </c>
      <c r="BT2865">
        <v>0.61111111111111116</v>
      </c>
      <c r="BU2865">
        <v>0.23260528392788077</v>
      </c>
      <c r="BV2865">
        <v>0.70473543895977453</v>
      </c>
      <c r="BW2865">
        <v>0.51287729960816131</v>
      </c>
      <c r="BX2865">
        <v>0.21134149159511154</v>
      </c>
      <c r="BY2865">
        <f t="shared" si="285"/>
        <v>9.5952225102783922E-2</v>
      </c>
      <c r="BZ2865">
        <v>4.1879720415225932E-2</v>
      </c>
      <c r="CA2865">
        <f t="shared" si="286"/>
        <v>2.4412305565451541E-3</v>
      </c>
      <c r="CC2865">
        <v>9.5952225102783922E-2</v>
      </c>
      <c r="CD2865">
        <v>2.4412305565451541E-3</v>
      </c>
    </row>
    <row r="2866" spans="1:82" x14ac:dyDescent="0.3">
      <c r="A2866">
        <v>0</v>
      </c>
      <c r="B2866" t="s">
        <v>1721</v>
      </c>
      <c r="C2866" t="s">
        <v>132</v>
      </c>
      <c r="D2866">
        <v>51155</v>
      </c>
      <c r="E2866" s="2">
        <f t="shared" si="289"/>
        <v>0.56767522133261894</v>
      </c>
      <c r="F2866" s="2" t="s">
        <v>1938</v>
      </c>
      <c r="G2866" s="3">
        <v>3001</v>
      </c>
      <c r="H2866" s="1">
        <v>12.062048860461889</v>
      </c>
      <c r="I2866" s="1">
        <f t="shared" si="288"/>
        <v>-7.5709952265245946</v>
      </c>
      <c r="J2866" s="1">
        <v>2.6022533767099998</v>
      </c>
      <c r="K2866" s="1">
        <v>145.46730436000001</v>
      </c>
      <c r="L2866" s="2">
        <v>7.6460786930000024E-2</v>
      </c>
      <c r="M2866" s="2">
        <v>8.6451091794195172E-3</v>
      </c>
      <c r="N2866" s="7">
        <v>0</v>
      </c>
      <c r="O2866" s="2">
        <v>3.6209809438954707E-3</v>
      </c>
      <c r="P2866" s="3">
        <v>208754.08665742003</v>
      </c>
      <c r="Q2866" s="3">
        <v>5885.8336890847604</v>
      </c>
      <c r="R2866" s="3">
        <v>188407.0966632599</v>
      </c>
      <c r="S2866" s="3">
        <v>153.02890405378469</v>
      </c>
      <c r="T2866" s="3">
        <v>59219.276586613945</v>
      </c>
      <c r="V2866">
        <v>51155</v>
      </c>
      <c r="W2866" s="2">
        <v>0.49460698756854954</v>
      </c>
      <c r="X2866" s="2">
        <v>0.3235849243117957</v>
      </c>
      <c r="Y2866" s="2">
        <v>0.24927781731277726</v>
      </c>
      <c r="Z2866" s="2">
        <v>0.74209855624133836</v>
      </c>
      <c r="AA2866" s="2">
        <v>0.41928558017933015</v>
      </c>
      <c r="AB2866" s="2">
        <v>0.1887340005073494</v>
      </c>
      <c r="AC2866" s="2">
        <v>8.6451091794195172E-3</v>
      </c>
      <c r="AD2866" s="2">
        <v>0</v>
      </c>
      <c r="AE2866" s="2">
        <v>3.6209809438954707E-3</v>
      </c>
      <c r="AF2866">
        <v>115811.33570109744</v>
      </c>
      <c r="AG2866">
        <v>83.975194982517337</v>
      </c>
      <c r="AH2866">
        <v>15782.878052034603</v>
      </c>
      <c r="AI2866">
        <v>20360.216716874729</v>
      </c>
      <c r="AJ2866">
        <v>1.2332722589864009</v>
      </c>
      <c r="AK2866">
        <v>304218.43236435734</v>
      </c>
      <c r="AL2866">
        <v>237.00409903630202</v>
      </c>
      <c r="AM2866">
        <v>44544.187050724169</v>
      </c>
      <c r="AN2866">
        <v>50818.184304799113</v>
      </c>
      <c r="AO2866">
        <v>3.3827362733359796</v>
      </c>
      <c r="AP2866">
        <v>188407.0966632599</v>
      </c>
      <c r="AQ2866">
        <v>153.02890405378469</v>
      </c>
      <c r="AR2866">
        <v>28761.308998689565</v>
      </c>
      <c r="AS2866">
        <v>30457.967587924384</v>
      </c>
      <c r="AT2866">
        <v>2.1494640143495785</v>
      </c>
      <c r="AU2866" s="3">
        <v>39233243.046395518</v>
      </c>
      <c r="AV2866" s="3">
        <v>1106183.5835265899</v>
      </c>
      <c r="AW2866">
        <v>111838.74820703002</v>
      </c>
      <c r="AX2866">
        <v>21018974.338029221</v>
      </c>
      <c r="AY2866">
        <v>3153.3000502273399</v>
      </c>
      <c r="AZ2866">
        <v>592631.21143972629</v>
      </c>
      <c r="BA2866">
        <v>320592.83486445004</v>
      </c>
      <c r="BB2866">
        <v>60252217.384424739</v>
      </c>
      <c r="BC2866">
        <v>9039.1337393120994</v>
      </c>
      <c r="BD2866">
        <v>1698814.7949663159</v>
      </c>
      <c r="BE2866">
        <v>208754.08665742003</v>
      </c>
      <c r="BF2866">
        <v>39233243.046395518</v>
      </c>
      <c r="BG2866">
        <v>5885.8336890847604</v>
      </c>
      <c r="BH2866">
        <v>1106183.5835265899</v>
      </c>
      <c r="BI2866">
        <v>4.3811427619523569</v>
      </c>
      <c r="BJ2866">
        <v>16.443191622414247</v>
      </c>
      <c r="BK2866">
        <v>12.062048860461889</v>
      </c>
      <c r="BL2866">
        <v>38.887552706882126</v>
      </c>
      <c r="BM2866">
        <v>31.316557480357531</v>
      </c>
      <c r="BN2866">
        <f t="shared" si="284"/>
        <v>-7.5709952265245946</v>
      </c>
      <c r="BO2866">
        <v>0.56767522133261894</v>
      </c>
      <c r="BP2866">
        <v>3.0117448013690793E-2</v>
      </c>
      <c r="BQ2866">
        <v>0.15206165717814285</v>
      </c>
      <c r="BR2866">
        <v>2.976190476190476E-2</v>
      </c>
      <c r="BS2866">
        <v>0.27586206896551724</v>
      </c>
      <c r="BT2866">
        <v>0.61111111111111116</v>
      </c>
      <c r="BU2866">
        <v>0.21681667367273044</v>
      </c>
      <c r="BV2866">
        <v>0.74209855624133836</v>
      </c>
      <c r="BW2866">
        <v>0.43494354790386947</v>
      </c>
      <c r="BX2866">
        <v>0.1887340005073494</v>
      </c>
      <c r="BY2866">
        <f t="shared" si="285"/>
        <v>9.5271227914557943E-2</v>
      </c>
      <c r="BZ2866">
        <v>0</v>
      </c>
      <c r="CA2866">
        <f t="shared" si="286"/>
        <v>4.2922606066153951E-3</v>
      </c>
      <c r="CC2866">
        <v>9.5271227914557943E-2</v>
      </c>
      <c r="CD2866">
        <v>4.2922606066153951E-3</v>
      </c>
    </row>
    <row r="2867" spans="1:82" x14ac:dyDescent="0.3">
      <c r="A2867">
        <v>1</v>
      </c>
      <c r="B2867" t="s">
        <v>1721</v>
      </c>
      <c r="C2867" t="s">
        <v>1759</v>
      </c>
      <c r="D2867">
        <v>51157</v>
      </c>
      <c r="E2867" s="2">
        <v>0</v>
      </c>
      <c r="F2867" s="2" t="s">
        <v>1954</v>
      </c>
      <c r="G2867" s="3">
        <v>-999</v>
      </c>
      <c r="H2867" s="1">
        <v>0.37512939879169804</v>
      </c>
      <c r="I2867" s="1">
        <f t="shared" si="288"/>
        <v>-999</v>
      </c>
      <c r="J2867" s="1">
        <v>-999</v>
      </c>
      <c r="K2867" s="1">
        <v>-999</v>
      </c>
      <c r="L2867" s="2">
        <v>-999</v>
      </c>
      <c r="M2867" s="2">
        <v>-999</v>
      </c>
      <c r="N2867" s="7">
        <v>-999</v>
      </c>
      <c r="O2867" s="2">
        <v>-999</v>
      </c>
      <c r="P2867" s="3">
        <v>-999</v>
      </c>
      <c r="Q2867" s="3">
        <v>-999</v>
      </c>
      <c r="R2867" s="3">
        <v>-999</v>
      </c>
      <c r="S2867" s="3">
        <v>-999</v>
      </c>
      <c r="T2867" s="3">
        <v>-999</v>
      </c>
      <c r="V2867">
        <v>51157</v>
      </c>
      <c r="W2867" s="2">
        <v>-999</v>
      </c>
      <c r="X2867" s="2">
        <v>1.0063482540933168E-2</v>
      </c>
      <c r="Y2867" s="2">
        <v>-999</v>
      </c>
      <c r="Z2867" s="2">
        <v>-999</v>
      </c>
      <c r="AA2867" s="2">
        <v>-999</v>
      </c>
      <c r="AB2867" s="2">
        <v>-999</v>
      </c>
      <c r="AC2867" s="2">
        <v>-999</v>
      </c>
      <c r="AD2867" s="2">
        <v>-999</v>
      </c>
      <c r="AE2867" s="2">
        <v>-999</v>
      </c>
      <c r="AF2867" s="2">
        <v>-999</v>
      </c>
      <c r="AG2867" s="2">
        <v>-999</v>
      </c>
      <c r="AH2867" s="2">
        <v>-999</v>
      </c>
      <c r="AI2867" s="2">
        <v>-999</v>
      </c>
      <c r="AJ2867" s="2">
        <v>-999</v>
      </c>
      <c r="AK2867" s="2">
        <v>-999</v>
      </c>
      <c r="AL2867" s="2">
        <v>-999</v>
      </c>
      <c r="AM2867" s="2">
        <v>-999</v>
      </c>
      <c r="AN2867" s="2">
        <v>-999</v>
      </c>
      <c r="AO2867" s="2">
        <v>-999</v>
      </c>
      <c r="AP2867" s="2">
        <v>-999</v>
      </c>
      <c r="AQ2867" s="2">
        <v>-999</v>
      </c>
      <c r="AR2867" s="2">
        <v>-999</v>
      </c>
      <c r="AS2867" s="2">
        <v>-999</v>
      </c>
      <c r="AT2867" s="2">
        <v>-999</v>
      </c>
      <c r="AU2867" s="2">
        <v>-999</v>
      </c>
      <c r="AV2867" s="2">
        <v>-999</v>
      </c>
      <c r="AW2867" s="2">
        <v>-999</v>
      </c>
      <c r="AX2867" s="2">
        <v>-999</v>
      </c>
      <c r="AY2867" s="2">
        <v>-999</v>
      </c>
      <c r="AZ2867" s="2">
        <v>-999</v>
      </c>
      <c r="BA2867" s="2">
        <v>-999</v>
      </c>
      <c r="BB2867" s="2">
        <v>-999</v>
      </c>
      <c r="BC2867" s="2">
        <v>-999</v>
      </c>
      <c r="BD2867" s="2">
        <v>-999</v>
      </c>
      <c r="BE2867" s="2">
        <v>-999</v>
      </c>
      <c r="BF2867" s="2">
        <v>-999</v>
      </c>
      <c r="BG2867" s="2">
        <v>-999</v>
      </c>
      <c r="BH2867" s="2">
        <v>-999</v>
      </c>
      <c r="BI2867">
        <v>0</v>
      </c>
      <c r="BJ2867">
        <v>0.37512939879169804</v>
      </c>
      <c r="BK2867">
        <v>0.37512939879169804</v>
      </c>
      <c r="BL2867">
        <v>-999</v>
      </c>
      <c r="BM2867">
        <v>20.979874759225726</v>
      </c>
      <c r="BN2867">
        <f t="shared" si="284"/>
        <v>-999</v>
      </c>
      <c r="BO2867" t="s">
        <v>3748</v>
      </c>
      <c r="BP2867" t="s">
        <v>3748</v>
      </c>
      <c r="BQ2867">
        <v>0.17848692500510963</v>
      </c>
      <c r="BR2867">
        <v>1.7857142857142856E-2</v>
      </c>
      <c r="BS2867">
        <v>0.2413793103448276</v>
      </c>
      <c r="BT2867">
        <v>0.66666666666666663</v>
      </c>
      <c r="BU2867" t="s">
        <v>3748</v>
      </c>
      <c r="BY2867">
        <f t="shared" si="285"/>
        <v>-999</v>
      </c>
      <c r="CA2867">
        <f t="shared" si="286"/>
        <v>-999</v>
      </c>
    </row>
    <row r="2868" spans="1:82" x14ac:dyDescent="0.3">
      <c r="A2868">
        <v>1</v>
      </c>
      <c r="B2868" t="s">
        <v>1721</v>
      </c>
      <c r="C2868" t="s">
        <v>402</v>
      </c>
      <c r="D2868">
        <v>51159</v>
      </c>
      <c r="E2868" s="2">
        <v>0</v>
      </c>
      <c r="F2868" s="2" t="s">
        <v>1954</v>
      </c>
      <c r="G2868" s="3">
        <v>-999</v>
      </c>
      <c r="H2868" s="1">
        <v>0.37553408549407857</v>
      </c>
      <c r="I2868" s="1">
        <f t="shared" si="288"/>
        <v>-999</v>
      </c>
      <c r="J2868" s="1">
        <v>-999</v>
      </c>
      <c r="K2868" s="1">
        <v>-999</v>
      </c>
      <c r="L2868" s="2">
        <v>-999</v>
      </c>
      <c r="M2868" s="2">
        <v>-999</v>
      </c>
      <c r="N2868" s="7">
        <v>-999</v>
      </c>
      <c r="O2868" s="2">
        <v>-999</v>
      </c>
      <c r="P2868" s="3">
        <v>-999</v>
      </c>
      <c r="Q2868" s="3">
        <v>-999</v>
      </c>
      <c r="R2868" s="3">
        <v>-999</v>
      </c>
      <c r="S2868" s="3">
        <v>-999</v>
      </c>
      <c r="T2868" s="3">
        <v>-999</v>
      </c>
      <c r="V2868">
        <v>51159</v>
      </c>
      <c r="W2868" s="2">
        <v>-999</v>
      </c>
      <c r="X2868" s="2">
        <v>1.0074338948287728E-2</v>
      </c>
      <c r="Y2868" s="2">
        <v>-999</v>
      </c>
      <c r="Z2868" s="2">
        <v>-999</v>
      </c>
      <c r="AA2868" s="2">
        <v>-999</v>
      </c>
      <c r="AB2868" s="2">
        <v>-999</v>
      </c>
      <c r="AC2868" s="2">
        <v>-999</v>
      </c>
      <c r="AD2868" s="2">
        <v>-999</v>
      </c>
      <c r="AE2868" s="2">
        <v>-999</v>
      </c>
      <c r="AF2868" s="2">
        <v>-999</v>
      </c>
      <c r="AG2868" s="2">
        <v>-999</v>
      </c>
      <c r="AH2868" s="2">
        <v>-999</v>
      </c>
      <c r="AI2868" s="2">
        <v>-999</v>
      </c>
      <c r="AJ2868" s="2">
        <v>-999</v>
      </c>
      <c r="AK2868" s="2">
        <v>-999</v>
      </c>
      <c r="AL2868" s="2">
        <v>-999</v>
      </c>
      <c r="AM2868" s="2">
        <v>-999</v>
      </c>
      <c r="AN2868" s="2">
        <v>-999</v>
      </c>
      <c r="AO2868" s="2">
        <v>-999</v>
      </c>
      <c r="AP2868" s="2">
        <v>-999</v>
      </c>
      <c r="AQ2868" s="2">
        <v>-999</v>
      </c>
      <c r="AR2868" s="2">
        <v>-999</v>
      </c>
      <c r="AS2868" s="2">
        <v>-999</v>
      </c>
      <c r="AT2868" s="2">
        <v>-999</v>
      </c>
      <c r="AU2868" s="2">
        <v>-999</v>
      </c>
      <c r="AV2868" s="2">
        <v>-999</v>
      </c>
      <c r="AW2868" s="2">
        <v>-999</v>
      </c>
      <c r="AX2868" s="2">
        <v>-999</v>
      </c>
      <c r="AY2868" s="2">
        <v>-999</v>
      </c>
      <c r="AZ2868" s="2">
        <v>-999</v>
      </c>
      <c r="BA2868" s="2">
        <v>-999</v>
      </c>
      <c r="BB2868" s="2">
        <v>-999</v>
      </c>
      <c r="BC2868" s="2">
        <v>-999</v>
      </c>
      <c r="BD2868" s="2">
        <v>-999</v>
      </c>
      <c r="BE2868" s="2">
        <v>-999</v>
      </c>
      <c r="BF2868" s="2">
        <v>-999</v>
      </c>
      <c r="BG2868" s="2">
        <v>-999</v>
      </c>
      <c r="BH2868" s="2">
        <v>-999</v>
      </c>
      <c r="BI2868">
        <v>0</v>
      </c>
      <c r="BJ2868">
        <v>0.37553408549407857</v>
      </c>
      <c r="BK2868">
        <v>0.37553408549407857</v>
      </c>
      <c r="BL2868">
        <v>-999</v>
      </c>
      <c r="BM2868">
        <v>28.099888949855984</v>
      </c>
      <c r="BN2868">
        <f t="shared" si="284"/>
        <v>-999</v>
      </c>
      <c r="BO2868" t="s">
        <v>3748</v>
      </c>
      <c r="BP2868" t="s">
        <v>3748</v>
      </c>
      <c r="BQ2868">
        <v>0.38426272254773963</v>
      </c>
      <c r="BR2868">
        <v>0.10119047619047619</v>
      </c>
      <c r="BS2868">
        <v>6.8965517241379309E-2</v>
      </c>
      <c r="BT2868">
        <v>0.27777777777777779</v>
      </c>
      <c r="BU2868" t="s">
        <v>3748</v>
      </c>
      <c r="BY2868">
        <f t="shared" si="285"/>
        <v>-999</v>
      </c>
      <c r="CA2868">
        <f t="shared" si="286"/>
        <v>-999</v>
      </c>
    </row>
    <row r="2869" spans="1:82" x14ac:dyDescent="0.3">
      <c r="A2869">
        <v>0</v>
      </c>
      <c r="B2869" t="s">
        <v>1721</v>
      </c>
      <c r="C2869" t="s">
        <v>1760</v>
      </c>
      <c r="D2869">
        <v>51161</v>
      </c>
      <c r="E2869" s="2">
        <f t="shared" ref="E2869:E2878" si="290">BO2869</f>
        <v>0.55567580240711889</v>
      </c>
      <c r="F2869" s="2" t="s">
        <v>1938</v>
      </c>
      <c r="G2869" s="3">
        <v>18934</v>
      </c>
      <c r="H2869" s="1">
        <v>33.28937588364456</v>
      </c>
      <c r="I2869" s="1">
        <f t="shared" si="288"/>
        <v>-0.7803904053852051</v>
      </c>
      <c r="J2869" s="1">
        <v>2.5841817960200002</v>
      </c>
      <c r="K2869" s="1">
        <v>170.107013755</v>
      </c>
      <c r="L2869" s="2">
        <v>7.602038660999999E-2</v>
      </c>
      <c r="M2869" s="2">
        <v>1.7172629771745562E-2</v>
      </c>
      <c r="N2869" s="7">
        <v>0</v>
      </c>
      <c r="O2869" s="2">
        <v>3.5436448096043062E-3</v>
      </c>
      <c r="P2869" s="3">
        <v>913721.21446068992</v>
      </c>
      <c r="Q2869" s="3">
        <v>25762.423110450818</v>
      </c>
      <c r="R2869" s="3">
        <v>769761.02565084351</v>
      </c>
      <c r="S2869" s="3">
        <v>528.89213900257289</v>
      </c>
      <c r="T2869" s="3">
        <v>237763.55434043019</v>
      </c>
      <c r="V2869">
        <v>51161</v>
      </c>
      <c r="W2869" s="2">
        <v>0.59168225896376414</v>
      </c>
      <c r="X2869" s="2">
        <v>0.89304398450957312</v>
      </c>
      <c r="Y2869" s="2">
        <v>-1.3584631119839643E-2</v>
      </c>
      <c r="Z2869" s="2">
        <v>0.73694498662391594</v>
      </c>
      <c r="AA2869" s="2">
        <v>0.49030549007994595</v>
      </c>
      <c r="AB2869" s="2">
        <v>0.18764692675941086</v>
      </c>
      <c r="AC2869" s="2">
        <v>1.7172629771745562E-2</v>
      </c>
      <c r="AD2869" s="2">
        <v>0</v>
      </c>
      <c r="AE2869" s="2">
        <v>3.5436448096043062E-3</v>
      </c>
      <c r="AF2869">
        <v>674903.53590138163</v>
      </c>
      <c r="AG2869">
        <v>476.55818504340715</v>
      </c>
      <c r="AH2869">
        <v>89567.636262171422</v>
      </c>
      <c r="AI2869">
        <v>119254.75501898583</v>
      </c>
      <c r="AJ2869">
        <v>7.0752797254157125</v>
      </c>
      <c r="AK2869">
        <v>1444664.5615522251</v>
      </c>
      <c r="AL2869">
        <v>1005.4503240459801</v>
      </c>
      <c r="AM2869">
        <v>188971.27723371284</v>
      </c>
      <c r="AN2869">
        <v>257614.66838787467</v>
      </c>
      <c r="AO2869">
        <v>15.017283511690811</v>
      </c>
      <c r="AP2869">
        <v>769761.02565084351</v>
      </c>
      <c r="AQ2869">
        <v>528.892139002573</v>
      </c>
      <c r="AR2869">
        <v>99403.640971541419</v>
      </c>
      <c r="AS2869">
        <v>138359.91336888884</v>
      </c>
      <c r="AT2869">
        <v>7.942003786275099</v>
      </c>
      <c r="AU2869" s="3">
        <v>171724765.04574206</v>
      </c>
      <c r="AV2869" s="3">
        <v>4841789.7993781269</v>
      </c>
      <c r="AW2869">
        <v>555683.33942551003</v>
      </c>
      <c r="AX2869">
        <v>104435126.81163035</v>
      </c>
      <c r="AY2869">
        <v>15667.524272332779</v>
      </c>
      <c r="AZ2869">
        <v>2944554.5117422226</v>
      </c>
      <c r="BA2869">
        <v>1469404.5538861998</v>
      </c>
      <c r="BB2869">
        <v>276159891.8573724</v>
      </c>
      <c r="BC2869">
        <v>41429.947382783597</v>
      </c>
      <c r="BD2869">
        <v>7786344.311120349</v>
      </c>
      <c r="BE2869">
        <v>913721.21446068992</v>
      </c>
      <c r="BF2869">
        <v>171724765.04574206</v>
      </c>
      <c r="BG2869">
        <v>25762.423110450818</v>
      </c>
      <c r="BH2869">
        <v>4841789.7993781269</v>
      </c>
      <c r="BI2869">
        <v>20.548382858367852</v>
      </c>
      <c r="BJ2869">
        <v>53.837758742012412</v>
      </c>
      <c r="BK2869">
        <v>33.28937588364456</v>
      </c>
      <c r="BL2869">
        <v>54.040773555863176</v>
      </c>
      <c r="BM2869">
        <v>53.260383150477971</v>
      </c>
      <c r="BN2869">
        <f t="shared" si="284"/>
        <v>-0.7803904053852051</v>
      </c>
      <c r="BO2869">
        <v>0.55567580240711889</v>
      </c>
      <c r="BP2869">
        <v>0.13827063601366438</v>
      </c>
      <c r="BQ2869">
        <v>0.13176932283245599</v>
      </c>
      <c r="BR2869">
        <v>2.976190476190476E-2</v>
      </c>
      <c r="BS2869">
        <v>0.41379310344827586</v>
      </c>
      <c r="BT2869">
        <v>0.61111111111111116</v>
      </c>
      <c r="BU2869">
        <v>2.2348667090549008E-2</v>
      </c>
      <c r="BV2869">
        <v>0.73694498662391594</v>
      </c>
      <c r="BW2869">
        <v>0.50861565360990246</v>
      </c>
      <c r="BX2869">
        <v>0.18764692675941086</v>
      </c>
      <c r="BY2869">
        <f t="shared" si="285"/>
        <v>4.5415762321123855E-2</v>
      </c>
      <c r="BZ2869">
        <v>0</v>
      </c>
      <c r="CA2869">
        <f t="shared" si="286"/>
        <v>4.2220861766993937E-3</v>
      </c>
      <c r="CC2869">
        <v>4.5415762321123855E-2</v>
      </c>
      <c r="CD2869">
        <v>4.2220861766993937E-3</v>
      </c>
    </row>
    <row r="2870" spans="1:82" x14ac:dyDescent="0.3">
      <c r="A2870">
        <v>0</v>
      </c>
      <c r="B2870" t="s">
        <v>1721</v>
      </c>
      <c r="C2870" t="s">
        <v>1761</v>
      </c>
      <c r="D2870">
        <v>51163</v>
      </c>
      <c r="E2870" s="2">
        <f t="shared" si="290"/>
        <v>0.67420683469324361</v>
      </c>
      <c r="F2870" s="2" t="s">
        <v>1941</v>
      </c>
      <c r="G2870" s="3">
        <v>364</v>
      </c>
      <c r="H2870" s="1">
        <v>0.37513676274080465</v>
      </c>
      <c r="I2870" s="1">
        <f t="shared" si="288"/>
        <v>-9.2836180293957753</v>
      </c>
      <c r="J2870" s="1">
        <v>2.5456141590299999</v>
      </c>
      <c r="K2870" s="1">
        <v>164.31049002099999</v>
      </c>
      <c r="L2870" s="2">
        <v>8.4311655750000103E-2</v>
      </c>
      <c r="M2870" s="2">
        <v>2.1524705701327727E-3</v>
      </c>
      <c r="N2870" s="7">
        <v>0</v>
      </c>
      <c r="O2870" s="2">
        <v>1.3278419998913405E-2</v>
      </c>
      <c r="P2870" s="3">
        <v>5893.6377465510031</v>
      </c>
      <c r="Q2870" s="3">
        <v>166.17146114527802</v>
      </c>
      <c r="R2870" s="3">
        <v>13904.132921597666</v>
      </c>
      <c r="S2870" s="3">
        <v>10.220215858436786</v>
      </c>
      <c r="T2870" s="3">
        <v>2867.0680892706077</v>
      </c>
      <c r="V2870">
        <v>51163</v>
      </c>
      <c r="W2870" s="2">
        <v>0.44391333746010492</v>
      </c>
      <c r="X2870" s="2">
        <v>1.0063680091361115E-2</v>
      </c>
      <c r="Y2870" s="2">
        <v>0.30374622676145469</v>
      </c>
      <c r="Z2870" s="2">
        <v>0.72594644667232033</v>
      </c>
      <c r="AA2870" s="2">
        <v>0.47359796375623864</v>
      </c>
      <c r="AB2870" s="2">
        <v>0.20811289967057081</v>
      </c>
      <c r="AC2870" s="2">
        <v>2.1524705701327727E-3</v>
      </c>
      <c r="AD2870" s="2">
        <v>0</v>
      </c>
      <c r="AE2870" s="2">
        <v>1.3278419998913405E-2</v>
      </c>
      <c r="AF2870">
        <v>33851.697527635188</v>
      </c>
      <c r="AG2870">
        <v>24.683110137012694</v>
      </c>
      <c r="AH2870">
        <v>4639.1141731616635</v>
      </c>
      <c r="AI2870">
        <v>2316.2970914014531</v>
      </c>
      <c r="AJ2870">
        <v>0.36168161836657886</v>
      </c>
      <c r="AK2870">
        <v>47755.830449232853</v>
      </c>
      <c r="AL2870">
        <v>34.903325995449478</v>
      </c>
      <c r="AM2870">
        <v>6559.972119282058</v>
      </c>
      <c r="AN2870">
        <v>3262.5072345516683</v>
      </c>
      <c r="AO2870">
        <v>0.51095213130863026</v>
      </c>
      <c r="AP2870">
        <v>13904.132921597666</v>
      </c>
      <c r="AQ2870">
        <v>10.220215858436784</v>
      </c>
      <c r="AR2870">
        <v>1920.8579461203944</v>
      </c>
      <c r="AS2870">
        <v>946.21014315021512</v>
      </c>
      <c r="AT2870">
        <v>0.1492705129420514</v>
      </c>
      <c r="AU2870" s="3">
        <v>1107650.2780867955</v>
      </c>
      <c r="AV2870" s="3">
        <v>31230.26440764355</v>
      </c>
      <c r="AW2870">
        <v>29127.429337404999</v>
      </c>
      <c r="AX2870">
        <v>5474209.0696718954</v>
      </c>
      <c r="AY2870">
        <v>821.24957463408987</v>
      </c>
      <c r="AZ2870">
        <v>154345.64505673083</v>
      </c>
      <c r="BA2870">
        <v>35021.067083956004</v>
      </c>
      <c r="BB2870">
        <v>6581859.3477586918</v>
      </c>
      <c r="BC2870">
        <v>987.42103577936791</v>
      </c>
      <c r="BD2870">
        <v>185575.90946437442</v>
      </c>
      <c r="BE2870">
        <v>5893.6377465510031</v>
      </c>
      <c r="BF2870">
        <v>1107650.2780867955</v>
      </c>
      <c r="BG2870">
        <v>166.17146114527802</v>
      </c>
      <c r="BH2870">
        <v>31230.26440764355</v>
      </c>
      <c r="BI2870">
        <v>0.58324698633558758</v>
      </c>
      <c r="BJ2870">
        <v>0.95838374907639223</v>
      </c>
      <c r="BK2870">
        <v>0.37513676274080465</v>
      </c>
      <c r="BL2870">
        <v>41.72259260526026</v>
      </c>
      <c r="BM2870">
        <v>32.438974575864485</v>
      </c>
      <c r="BN2870">
        <f t="shared" si="284"/>
        <v>-9.2836180293957753</v>
      </c>
      <c r="BO2870">
        <v>0.67420683469324361</v>
      </c>
      <c r="BP2870">
        <v>4.7618584394005193E-3</v>
      </c>
      <c r="BQ2870">
        <v>0.14093568025971775</v>
      </c>
      <c r="BR2870">
        <v>0</v>
      </c>
      <c r="BS2870">
        <v>0.62068965517241381</v>
      </c>
      <c r="BT2870">
        <v>0.72222222222222221</v>
      </c>
      <c r="BU2870">
        <v>0.26586242898818474</v>
      </c>
      <c r="BV2870">
        <v>0.72594644667232033</v>
      </c>
      <c r="BW2870">
        <v>0.49128419476788243</v>
      </c>
      <c r="BX2870">
        <v>0.20811289967057081</v>
      </c>
      <c r="BY2870">
        <f t="shared" si="285"/>
        <v>8.8201044889095484E-2</v>
      </c>
      <c r="BZ2870">
        <v>0</v>
      </c>
      <c r="CA2870">
        <f t="shared" si="286"/>
        <v>1.4376145661829733E-2</v>
      </c>
      <c r="CC2870">
        <v>8.8201044889095484E-2</v>
      </c>
      <c r="CD2870">
        <v>1.4376145661829733E-2</v>
      </c>
    </row>
    <row r="2871" spans="1:82" x14ac:dyDescent="0.3">
      <c r="A2871">
        <v>0</v>
      </c>
      <c r="B2871" t="s">
        <v>1721</v>
      </c>
      <c r="C2871" t="s">
        <v>1138</v>
      </c>
      <c r="D2871">
        <v>51165</v>
      </c>
      <c r="E2871" s="2">
        <f t="shared" si="290"/>
        <v>0.66113036550055937</v>
      </c>
      <c r="F2871" s="2" t="s">
        <v>1940</v>
      </c>
      <c r="G2871" s="3">
        <v>11726</v>
      </c>
      <c r="H2871" s="1">
        <v>6.6758605494507393</v>
      </c>
      <c r="I2871" s="1">
        <f t="shared" si="288"/>
        <v>-9.2925895788040265</v>
      </c>
      <c r="J2871" s="1">
        <v>2.59186466934</v>
      </c>
      <c r="K2871" s="1">
        <v>180.841786071</v>
      </c>
      <c r="L2871" s="2">
        <v>9.2775030459999908E-2</v>
      </c>
      <c r="M2871" s="2">
        <v>1.9738141074907747E-2</v>
      </c>
      <c r="N2871" s="7">
        <v>0</v>
      </c>
      <c r="O2871" s="2">
        <v>8.4160744802909502E-3</v>
      </c>
      <c r="P2871" s="3">
        <v>133064.41134335994</v>
      </c>
      <c r="Q2871" s="3">
        <v>3751.7588644300799</v>
      </c>
      <c r="R2871" s="3">
        <v>200098.79669861484</v>
      </c>
      <c r="S2871" s="3">
        <v>155.0587856497263</v>
      </c>
      <c r="T2871" s="3">
        <v>56326.758976771016</v>
      </c>
      <c r="V2871">
        <v>51165</v>
      </c>
      <c r="W2871" s="2">
        <v>0.51935513670822242</v>
      </c>
      <c r="X2871" s="2">
        <v>0.17909128503790525</v>
      </c>
      <c r="Y2871" s="2">
        <v>0.33544710908583053</v>
      </c>
      <c r="Z2871" s="2">
        <v>0.73913595282635591</v>
      </c>
      <c r="AA2871" s="2">
        <v>0.52124670576005672</v>
      </c>
      <c r="AB2871" s="2">
        <v>0.22900369390570399</v>
      </c>
      <c r="AC2871" s="2">
        <v>1.9738141074907747E-2</v>
      </c>
      <c r="AD2871" s="2">
        <v>0</v>
      </c>
      <c r="AE2871" s="2">
        <v>8.4160744802909502E-3</v>
      </c>
      <c r="AF2871">
        <v>180136.24434159044</v>
      </c>
      <c r="AG2871">
        <v>134.4329059507314</v>
      </c>
      <c r="AH2871">
        <v>25266.248696924744</v>
      </c>
      <c r="AI2871">
        <v>25147.437761598994</v>
      </c>
      <c r="AJ2871">
        <v>1.9515352665999024</v>
      </c>
      <c r="AK2871">
        <v>380235.04104020528</v>
      </c>
      <c r="AL2871">
        <v>289.49169160045767</v>
      </c>
      <c r="AM2871">
        <v>54409.067660497218</v>
      </c>
      <c r="AN2871">
        <v>52331.37777479754</v>
      </c>
      <c r="AO2871">
        <v>4.1692834683376141</v>
      </c>
      <c r="AP2871">
        <v>200098.79669861484</v>
      </c>
      <c r="AQ2871">
        <v>155.05878564972627</v>
      </c>
      <c r="AR2871">
        <v>29142.818963572474</v>
      </c>
      <c r="AS2871">
        <v>27183.940013198546</v>
      </c>
      <c r="AT2871">
        <v>2.2177482017377117</v>
      </c>
      <c r="AU2871" s="3">
        <v>25008125.467871066</v>
      </c>
      <c r="AV2871" s="3">
        <v>705105.56098098925</v>
      </c>
      <c r="AW2871">
        <v>140848.25463577002</v>
      </c>
      <c r="AX2871">
        <v>26471020.976246618</v>
      </c>
      <c r="AY2871">
        <v>3971.22478155106</v>
      </c>
      <c r="AZ2871">
        <v>746351.98544470617</v>
      </c>
      <c r="BA2871">
        <v>273912.66597912996</v>
      </c>
      <c r="BB2871">
        <v>51479146.444117688</v>
      </c>
      <c r="BC2871">
        <v>7722.9836459811395</v>
      </c>
      <c r="BD2871">
        <v>1451457.5464256953</v>
      </c>
      <c r="BE2871">
        <v>133064.41134335994</v>
      </c>
      <c r="BF2871">
        <v>25008125.467871066</v>
      </c>
      <c r="BG2871">
        <v>3751.7588644300799</v>
      </c>
      <c r="BH2871">
        <v>705105.56098098925</v>
      </c>
      <c r="BI2871">
        <v>2.8261703463660033</v>
      </c>
      <c r="BJ2871">
        <v>9.502030895816743</v>
      </c>
      <c r="BK2871">
        <v>6.6758605494507393</v>
      </c>
      <c r="BL2871">
        <v>29.322728336508582</v>
      </c>
      <c r="BM2871">
        <v>20.030138757704556</v>
      </c>
      <c r="BN2871">
        <f t="shared" si="284"/>
        <v>-9.2925895788040265</v>
      </c>
      <c r="BO2871">
        <v>0.66113036550055937</v>
      </c>
      <c r="BP2871">
        <v>2.2626441972433065E-2</v>
      </c>
      <c r="BQ2871">
        <v>0.16879359455852452</v>
      </c>
      <c r="BR2871">
        <v>6.5476190476190479E-2</v>
      </c>
      <c r="BS2871">
        <v>0.31034482758620691</v>
      </c>
      <c r="BT2871">
        <v>0.77777777777777779</v>
      </c>
      <c r="BU2871">
        <v>0.26611935445731894</v>
      </c>
      <c r="BV2871">
        <v>0.73913595282635591</v>
      </c>
      <c r="BW2871">
        <v>0.54071235037350285</v>
      </c>
      <c r="BX2871">
        <v>0.22900369390570399</v>
      </c>
      <c r="BY2871">
        <f t="shared" si="285"/>
        <v>0.10727485780223844</v>
      </c>
      <c r="BZ2871">
        <v>0</v>
      </c>
      <c r="CA2871">
        <f t="shared" si="286"/>
        <v>8.3438453685255477E-3</v>
      </c>
      <c r="CC2871">
        <v>0.10727485780223844</v>
      </c>
      <c r="CD2871">
        <v>8.3438453685255477E-3</v>
      </c>
    </row>
    <row r="2872" spans="1:82" x14ac:dyDescent="0.3">
      <c r="A2872">
        <v>0</v>
      </c>
      <c r="B2872" t="s">
        <v>1721</v>
      </c>
      <c r="C2872" t="s">
        <v>61</v>
      </c>
      <c r="D2872">
        <v>51167</v>
      </c>
      <c r="E2872" s="2">
        <f t="shared" si="290"/>
        <v>0.52713980244547975</v>
      </c>
      <c r="F2872" s="2" t="s">
        <v>1938</v>
      </c>
      <c r="G2872" s="3">
        <v>673</v>
      </c>
      <c r="H2872" s="1">
        <v>0.37386539910706384</v>
      </c>
      <c r="I2872" s="1">
        <f t="shared" si="288"/>
        <v>-9.0127878999747679</v>
      </c>
      <c r="J2872" s="1">
        <v>2.6088761620200001</v>
      </c>
      <c r="K2872" s="1">
        <v>169.63858411999999</v>
      </c>
      <c r="L2872" s="2">
        <v>8.9849738580000116E-2</v>
      </c>
      <c r="M2872" s="2">
        <v>1.5121962339322247E-3</v>
      </c>
      <c r="N2872" s="7">
        <v>0</v>
      </c>
      <c r="O2872" s="2">
        <v>2.0307390130678993E-2</v>
      </c>
      <c r="P2872" s="3">
        <v>1454.5676141499951</v>
      </c>
      <c r="Q2872" s="3">
        <v>41.01161899869988</v>
      </c>
      <c r="R2872" s="3">
        <v>1343.0934508424398</v>
      </c>
      <c r="S2872" s="3">
        <v>1.5022828793458134</v>
      </c>
      <c r="T2872" s="3">
        <v>388.84244646810475</v>
      </c>
      <c r="V2872">
        <v>51167</v>
      </c>
      <c r="W2872" s="2">
        <v>0.46333673437405126</v>
      </c>
      <c r="X2872" s="2">
        <v>1.0029573604979245E-2</v>
      </c>
      <c r="Y2872" s="2">
        <v>0.32632129962078255</v>
      </c>
      <c r="Z2872" s="2">
        <v>0.74398721145871038</v>
      </c>
      <c r="AA2872" s="2">
        <v>0.48895531869849168</v>
      </c>
      <c r="AB2872" s="2">
        <v>0.22178297252247423</v>
      </c>
      <c r="AC2872" s="2">
        <v>1.5121962339322247E-3</v>
      </c>
      <c r="AD2872" s="2">
        <v>0</v>
      </c>
      <c r="AE2872" s="2">
        <v>2.0307390130678993E-2</v>
      </c>
      <c r="AF2872">
        <v>18758.521605626309</v>
      </c>
      <c r="AG2872">
        <v>14.02296344204915</v>
      </c>
      <c r="AH2872">
        <v>2635.5725875965863</v>
      </c>
      <c r="AI2872">
        <v>2280.3682817356184</v>
      </c>
      <c r="AJ2872">
        <v>0.20343072787680086</v>
      </c>
      <c r="AK2872">
        <v>20101.615056468749</v>
      </c>
      <c r="AL2872">
        <v>15.525246321394965</v>
      </c>
      <c r="AM2872">
        <v>2917.9220062470654</v>
      </c>
      <c r="AN2872">
        <v>2386.8613095532446</v>
      </c>
      <c r="AO2872">
        <v>0.22234059370513487</v>
      </c>
      <c r="AP2872">
        <v>1343.0934508424398</v>
      </c>
      <c r="AQ2872">
        <v>1.5022828793458149</v>
      </c>
      <c r="AR2872">
        <v>282.34941865047904</v>
      </c>
      <c r="AS2872">
        <v>106.49302781762617</v>
      </c>
      <c r="AT2872">
        <v>1.890986582833401E-2</v>
      </c>
      <c r="AU2872" s="3">
        <v>273371.43740335008</v>
      </c>
      <c r="AV2872" s="3">
        <v>7707.723674615655</v>
      </c>
      <c r="AW2872">
        <v>22075.857801390004</v>
      </c>
      <c r="AX2872">
        <v>4148936.7151932372</v>
      </c>
      <c r="AY2872">
        <v>622.43010253542002</v>
      </c>
      <c r="AZ2872">
        <v>116979.51347050683</v>
      </c>
      <c r="BA2872">
        <v>23530.425415539998</v>
      </c>
      <c r="BB2872">
        <v>4422308.1525965873</v>
      </c>
      <c r="BC2872">
        <v>663.44172153411989</v>
      </c>
      <c r="BD2872">
        <v>124687.23714512249</v>
      </c>
      <c r="BE2872">
        <v>1454.5676141499951</v>
      </c>
      <c r="BF2872">
        <v>273371.43740335008</v>
      </c>
      <c r="BG2872">
        <v>41.01161899869988</v>
      </c>
      <c r="BH2872">
        <v>7707.723674615655</v>
      </c>
      <c r="BI2872">
        <v>0.63570501887727582</v>
      </c>
      <c r="BJ2872">
        <v>1.0095704179843397</v>
      </c>
      <c r="BK2872">
        <v>0.37386539910706384</v>
      </c>
      <c r="BL2872">
        <v>36.570648054223909</v>
      </c>
      <c r="BM2872">
        <v>27.557860154249141</v>
      </c>
      <c r="BN2872">
        <f t="shared" si="284"/>
        <v>-9.0127878999747679</v>
      </c>
      <c r="BO2872">
        <v>0.52713980244547975</v>
      </c>
      <c r="BP2872">
        <v>4.0580021794717896E-3</v>
      </c>
      <c r="BQ2872">
        <v>9.6267683082519789E-2</v>
      </c>
      <c r="BR2872">
        <v>1.7857142857142856E-2</v>
      </c>
      <c r="BS2872">
        <v>0.17241379310344829</v>
      </c>
      <c r="BT2872">
        <v>0.44444444444444442</v>
      </c>
      <c r="BU2872">
        <v>0.25810644895722479</v>
      </c>
      <c r="BV2872">
        <v>0.74398721145871038</v>
      </c>
      <c r="BW2872">
        <v>0.50721506089055157</v>
      </c>
      <c r="BX2872">
        <v>0.22178297252247423</v>
      </c>
      <c r="BY2872">
        <f t="shared" si="285"/>
        <v>6.7932705620677797E-2</v>
      </c>
      <c r="BZ2872">
        <v>0</v>
      </c>
      <c r="CA2872">
        <f t="shared" si="286"/>
        <v>2.0543985325857973E-2</v>
      </c>
      <c r="CC2872">
        <v>6.7932705620677797E-2</v>
      </c>
      <c r="CD2872">
        <v>2.0543985325857973E-2</v>
      </c>
    </row>
    <row r="2873" spans="1:82" x14ac:dyDescent="0.3">
      <c r="A2873">
        <v>0</v>
      </c>
      <c r="B2873" t="s">
        <v>1721</v>
      </c>
      <c r="C2873" t="s">
        <v>135</v>
      </c>
      <c r="D2873">
        <v>51169</v>
      </c>
      <c r="E2873" s="2">
        <f t="shared" si="290"/>
        <v>0.53330090695808496</v>
      </c>
      <c r="F2873" s="2" t="s">
        <v>1937</v>
      </c>
      <c r="G2873" s="3">
        <v>446</v>
      </c>
      <c r="H2873" s="1">
        <v>0.95161928235802629</v>
      </c>
      <c r="I2873" s="1">
        <f t="shared" si="288"/>
        <v>-4.2289123575107794</v>
      </c>
      <c r="J2873" s="1">
        <v>2.5798168987999999</v>
      </c>
      <c r="K2873" s="1">
        <v>214.502671972</v>
      </c>
      <c r="L2873" s="2">
        <v>8.6386053730000079E-2</v>
      </c>
      <c r="M2873" s="2">
        <v>4.1563328678072206E-3</v>
      </c>
      <c r="N2873" s="7">
        <v>0</v>
      </c>
      <c r="O2873" s="2">
        <v>9.8604620416246225E-3</v>
      </c>
      <c r="P2873" s="3">
        <v>48107.039634868997</v>
      </c>
      <c r="Q2873" s="3">
        <v>1356.3807976114817</v>
      </c>
      <c r="R2873" s="3">
        <v>18680.780807753348</v>
      </c>
      <c r="S2873" s="3">
        <v>13.233893950666724</v>
      </c>
      <c r="T2873" s="3">
        <v>4009.6351825069014</v>
      </c>
      <c r="V2873">
        <v>51169</v>
      </c>
      <c r="W2873" s="2">
        <v>0.43471814714596896</v>
      </c>
      <c r="X2873" s="2">
        <v>2.5528801700084956E-2</v>
      </c>
      <c r="Y2873" s="2">
        <v>9.4172329712242417E-2</v>
      </c>
      <c r="Z2873" s="2">
        <v>0.73570022546649194</v>
      </c>
      <c r="AA2873" s="2">
        <v>0.61826867324921231</v>
      </c>
      <c r="AB2873" s="2">
        <v>0.21323329464856372</v>
      </c>
      <c r="AC2873" s="2">
        <v>4.1563328678072206E-3</v>
      </c>
      <c r="AD2873" s="2">
        <v>0</v>
      </c>
      <c r="AE2873" s="2">
        <v>9.8604620416246225E-3</v>
      </c>
      <c r="AF2873">
        <v>29027.341476138048</v>
      </c>
      <c r="AG2873">
        <v>21.116526661707546</v>
      </c>
      <c r="AH2873">
        <v>3968.7858450778531</v>
      </c>
      <c r="AI2873">
        <v>2324.8811348547151</v>
      </c>
      <c r="AJ2873">
        <v>0.30971053008662552</v>
      </c>
      <c r="AK2873">
        <v>47708.122283891396</v>
      </c>
      <c r="AL2873">
        <v>34.350420612374272</v>
      </c>
      <c r="AM2873">
        <v>6456.055263391384</v>
      </c>
      <c r="AN2873">
        <v>3847.2468990480843</v>
      </c>
      <c r="AO2873">
        <v>0.50592476457874025</v>
      </c>
      <c r="AP2873">
        <v>18680.780807753348</v>
      </c>
      <c r="AQ2873">
        <v>13.233893950666726</v>
      </c>
      <c r="AR2873">
        <v>2487.2694183135309</v>
      </c>
      <c r="AS2873">
        <v>1522.3657641933692</v>
      </c>
      <c r="AT2873">
        <v>0.19621423449211473</v>
      </c>
      <c r="AU2873" s="3">
        <v>9041237.0289772786</v>
      </c>
      <c r="AV2873" s="3">
        <v>254918.20710310189</v>
      </c>
      <c r="AW2873">
        <v>50214.162053061009</v>
      </c>
      <c r="AX2873">
        <v>9437249.6162522864</v>
      </c>
      <c r="AY2873">
        <v>1415.7912374960579</v>
      </c>
      <c r="AZ2873">
        <v>266083.80517500913</v>
      </c>
      <c r="BA2873">
        <v>98321.201687930006</v>
      </c>
      <c r="BB2873">
        <v>18478486.645229567</v>
      </c>
      <c r="BC2873">
        <v>2772.1720351075396</v>
      </c>
      <c r="BD2873">
        <v>521002.01227811101</v>
      </c>
      <c r="BE2873">
        <v>48107.039634868997</v>
      </c>
      <c r="BF2873">
        <v>9041237.0289772786</v>
      </c>
      <c r="BG2873">
        <v>1356.3807976114817</v>
      </c>
      <c r="BH2873">
        <v>254918.20710310189</v>
      </c>
      <c r="BI2873">
        <v>0.87053683750108046</v>
      </c>
      <c r="BJ2873">
        <v>1.8221561198591067</v>
      </c>
      <c r="BK2873">
        <v>0.95161928235802629</v>
      </c>
      <c r="BL2873">
        <v>53.767106425209633</v>
      </c>
      <c r="BM2873">
        <v>49.538194067698853</v>
      </c>
      <c r="BN2873">
        <f t="shared" si="284"/>
        <v>-4.2289123575107794</v>
      </c>
      <c r="BO2873">
        <v>0.53330090695808496</v>
      </c>
      <c r="BP2873">
        <v>5.6219930180962507E-3</v>
      </c>
      <c r="BQ2873">
        <v>8.6914607153504256E-2</v>
      </c>
      <c r="BR2873">
        <v>0</v>
      </c>
      <c r="BS2873">
        <v>0.17241379310344829</v>
      </c>
      <c r="BT2873">
        <v>0.5</v>
      </c>
      <c r="BU2873">
        <v>0.12110676115561189</v>
      </c>
      <c r="BV2873">
        <v>0.73570022546649194</v>
      </c>
      <c r="BW2873">
        <v>0.64135754486432817</v>
      </c>
      <c r="BX2873">
        <v>0.21323329464856372</v>
      </c>
      <c r="BY2873">
        <f t="shared" si="285"/>
        <v>9.9907712722083347E-2</v>
      </c>
      <c r="BZ2873">
        <v>0</v>
      </c>
      <c r="CA2873">
        <f t="shared" si="286"/>
        <v>1.037716624011919E-2</v>
      </c>
      <c r="CC2873">
        <v>9.9907712722083347E-2</v>
      </c>
      <c r="CD2873">
        <v>1.037716624011919E-2</v>
      </c>
    </row>
    <row r="2874" spans="1:82" x14ac:dyDescent="0.3">
      <c r="A2874">
        <v>0</v>
      </c>
      <c r="B2874" t="s">
        <v>1721</v>
      </c>
      <c r="C2874" t="s">
        <v>1762</v>
      </c>
      <c r="D2874">
        <v>51171</v>
      </c>
      <c r="E2874" s="2">
        <f t="shared" si="290"/>
        <v>0.59645391198086339</v>
      </c>
      <c r="F2874" s="2" t="s">
        <v>1939</v>
      </c>
      <c r="G2874" s="3">
        <v>5148</v>
      </c>
      <c r="H2874" s="1">
        <v>3.9214398278254654</v>
      </c>
      <c r="I2874" s="1">
        <f t="shared" si="288"/>
        <v>-3.1282507317402732</v>
      </c>
      <c r="J2874" s="1">
        <v>2.59073882645</v>
      </c>
      <c r="K2874" s="1">
        <v>196.987545334</v>
      </c>
      <c r="L2874" s="2">
        <v>9.6690956080000001E-2</v>
      </c>
      <c r="M2874" s="2">
        <v>6.1657117504482998E-3</v>
      </c>
      <c r="N2874" s="7">
        <v>0</v>
      </c>
      <c r="O2874" s="2">
        <v>1.4184122934267516E-2</v>
      </c>
      <c r="P2874" s="3">
        <v>110170.95738673002</v>
      </c>
      <c r="Q2874" s="3">
        <v>3106.2765904539406</v>
      </c>
      <c r="R2874" s="3">
        <v>753824.23718921689</v>
      </c>
      <c r="S2874" s="3">
        <v>1158.4776260011479</v>
      </c>
      <c r="T2874" s="3">
        <v>253612.24012173951</v>
      </c>
      <c r="V2874">
        <v>51171</v>
      </c>
      <c r="W2874" s="2">
        <v>0.46164503692939063</v>
      </c>
      <c r="X2874" s="2">
        <v>0.10519927622242893</v>
      </c>
      <c r="Y2874" s="2">
        <v>0.13545898913124507</v>
      </c>
      <c r="Z2874" s="2">
        <v>0.7388148901693905</v>
      </c>
      <c r="AA2874" s="2">
        <v>0.56778420138360419</v>
      </c>
      <c r="AB2874" s="2">
        <v>0.23866967221466984</v>
      </c>
      <c r="AC2874" s="2">
        <v>6.1657117504482998E-3</v>
      </c>
      <c r="AD2874" s="2">
        <v>0</v>
      </c>
      <c r="AE2874" s="2">
        <v>1.4184122934267516E-2</v>
      </c>
      <c r="AF2874">
        <v>496655.62244568823</v>
      </c>
      <c r="AG2874">
        <v>764.66635676364126</v>
      </c>
      <c r="AH2874">
        <v>143716.67564221413</v>
      </c>
      <c r="AI2874">
        <v>23395.69984577689</v>
      </c>
      <c r="AJ2874">
        <v>8.8161813603254942</v>
      </c>
      <c r="AK2874">
        <v>1250479.8596349051</v>
      </c>
      <c r="AL2874">
        <v>1923.1439827647894</v>
      </c>
      <c r="AM2874">
        <v>361448.96076513897</v>
      </c>
      <c r="AN2874">
        <v>59275.654844591561</v>
      </c>
      <c r="AO2874">
        <v>22.178784841193295</v>
      </c>
      <c r="AP2874">
        <v>753824.23718921689</v>
      </c>
      <c r="AQ2874">
        <v>1158.4776260011481</v>
      </c>
      <c r="AR2874">
        <v>217732.28512292483</v>
      </c>
      <c r="AS2874">
        <v>35879.954998814675</v>
      </c>
      <c r="AT2874">
        <v>13.362603480867801</v>
      </c>
      <c r="AU2874" s="3">
        <v>20705529.731262039</v>
      </c>
      <c r="AV2874" s="3">
        <v>583793.62240991357</v>
      </c>
      <c r="AW2874">
        <v>62490.449716180003</v>
      </c>
      <c r="AX2874">
        <v>11744455.119658869</v>
      </c>
      <c r="AY2874">
        <v>1761.9218865360397</v>
      </c>
      <c r="AZ2874">
        <v>331135.59935558331</v>
      </c>
      <c r="BA2874">
        <v>172661.40710291002</v>
      </c>
      <c r="BB2874">
        <v>32449984.850920908</v>
      </c>
      <c r="BC2874">
        <v>4868.19847698998</v>
      </c>
      <c r="BD2874">
        <v>914929.22176549688</v>
      </c>
      <c r="BE2874">
        <v>110170.95738673002</v>
      </c>
      <c r="BF2874">
        <v>20705529.731262039</v>
      </c>
      <c r="BG2874">
        <v>3106.2765904539406</v>
      </c>
      <c r="BH2874">
        <v>583793.62240991357</v>
      </c>
      <c r="BI2874">
        <v>1.7615705686635297</v>
      </c>
      <c r="BJ2874">
        <v>5.6830103964889949</v>
      </c>
      <c r="BK2874">
        <v>3.9214398278254654</v>
      </c>
      <c r="BL2874">
        <v>34.775485381629245</v>
      </c>
      <c r="BM2874">
        <v>31.647234649888972</v>
      </c>
      <c r="BN2874">
        <f t="shared" si="284"/>
        <v>-3.1282507317402732</v>
      </c>
      <c r="BO2874">
        <v>0.59645391198086339</v>
      </c>
      <c r="BP2874">
        <v>1.2723534254762931E-2</v>
      </c>
      <c r="BQ2874">
        <v>0.17001415923229921</v>
      </c>
      <c r="BR2874">
        <v>2.976190476190476E-2</v>
      </c>
      <c r="BS2874">
        <v>0.27586206896551724</v>
      </c>
      <c r="BT2874">
        <v>0.66666666666666663</v>
      </c>
      <c r="BU2874">
        <v>8.9586229785745028E-2</v>
      </c>
      <c r="BV2874">
        <v>0.7388148901693905</v>
      </c>
      <c r="BW2874">
        <v>0.58898776077137371</v>
      </c>
      <c r="BX2874">
        <v>0.23866967221466984</v>
      </c>
      <c r="BY2874">
        <f t="shared" si="285"/>
        <v>8.1345313601730015E-2</v>
      </c>
      <c r="BZ2874">
        <v>0</v>
      </c>
      <c r="CA2874">
        <f t="shared" si="286"/>
        <v>1.352224868989812E-2</v>
      </c>
      <c r="CC2874">
        <v>8.1345313601730015E-2</v>
      </c>
      <c r="CD2874">
        <v>1.352224868989812E-2</v>
      </c>
    </row>
    <row r="2875" spans="1:82" x14ac:dyDescent="0.3">
      <c r="A2875">
        <v>0</v>
      </c>
      <c r="B2875" t="s">
        <v>1721</v>
      </c>
      <c r="C2875" t="s">
        <v>1763</v>
      </c>
      <c r="D2875">
        <v>51173</v>
      </c>
      <c r="E2875" s="2">
        <f t="shared" si="290"/>
        <v>0.59770834673887818</v>
      </c>
      <c r="F2875" s="2" t="s">
        <v>1939</v>
      </c>
      <c r="G2875" s="3">
        <v>1026</v>
      </c>
      <c r="H2875" s="1">
        <v>1.8914236883970974</v>
      </c>
      <c r="I2875" s="1">
        <f t="shared" si="288"/>
        <v>-14.470424635930527</v>
      </c>
      <c r="J2875" s="1">
        <v>2.6817165158799998</v>
      </c>
      <c r="K2875" s="1">
        <v>149.279886057</v>
      </c>
      <c r="L2875" s="2">
        <v>9.5301584960000074E-2</v>
      </c>
      <c r="M2875" s="2">
        <v>7.2526288314781447E-3</v>
      </c>
      <c r="N2875" s="7">
        <v>0</v>
      </c>
      <c r="O2875" s="2">
        <v>3.8441333130899589E-3</v>
      </c>
      <c r="P2875" s="3">
        <v>23583.538333036995</v>
      </c>
      <c r="Q2875" s="3">
        <v>664.93924335098563</v>
      </c>
      <c r="R2875" s="3">
        <v>41532.313652761433</v>
      </c>
      <c r="S2875" s="3">
        <v>29.134415928713409</v>
      </c>
      <c r="T2875" s="3">
        <v>12531.22908470688</v>
      </c>
      <c r="V2875">
        <v>51173</v>
      </c>
      <c r="W2875" s="2">
        <v>0.49577499759587462</v>
      </c>
      <c r="X2875" s="2">
        <v>5.0740649298619711E-2</v>
      </c>
      <c r="Y2875" s="2">
        <v>0.44770523865298106</v>
      </c>
      <c r="Z2875" s="2">
        <v>0.76475948594950383</v>
      </c>
      <c r="AA2875" s="2">
        <v>0.43027471987529675</v>
      </c>
      <c r="AB2875" s="2">
        <v>0.23524018135804253</v>
      </c>
      <c r="AC2875" s="2">
        <v>7.2526288314781447E-3</v>
      </c>
      <c r="AD2875" s="2">
        <v>0</v>
      </c>
      <c r="AE2875" s="2">
        <v>3.8441333130899589E-3</v>
      </c>
      <c r="AF2875">
        <v>63234.111398574423</v>
      </c>
      <c r="AG2875">
        <v>44.727158288777488</v>
      </c>
      <c r="AH2875">
        <v>8406.3310008722055</v>
      </c>
      <c r="AI2875">
        <v>10685.782355587438</v>
      </c>
      <c r="AJ2875">
        <v>0.6635771226303574</v>
      </c>
      <c r="AK2875">
        <v>104766.42505133586</v>
      </c>
      <c r="AL2875">
        <v>73.861574217490883</v>
      </c>
      <c r="AM2875">
        <v>13882.054323882869</v>
      </c>
      <c r="AN2875">
        <v>17741.288117283653</v>
      </c>
      <c r="AO2875">
        <v>1.0973018219103194</v>
      </c>
      <c r="AP2875">
        <v>41532.313652761433</v>
      </c>
      <c r="AQ2875">
        <v>29.134415928713395</v>
      </c>
      <c r="AR2875">
        <v>5475.7233230106631</v>
      </c>
      <c r="AS2875">
        <v>7055.5057616962149</v>
      </c>
      <c r="AT2875">
        <v>0.43372469927996204</v>
      </c>
      <c r="AU2875" s="3">
        <v>4432290.1943109725</v>
      </c>
      <c r="AV2875" s="3">
        <v>124968.68139538424</v>
      </c>
      <c r="AW2875">
        <v>49806.104700849006</v>
      </c>
      <c r="AX2875">
        <v>9360559.3174775615</v>
      </c>
      <c r="AY2875">
        <v>1404.2860365719218</v>
      </c>
      <c r="AZ2875">
        <v>263921.51771332696</v>
      </c>
      <c r="BA2875">
        <v>73389.643033886008</v>
      </c>
      <c r="BB2875">
        <v>13792849.511788536</v>
      </c>
      <c r="BC2875">
        <v>2069.2252799229072</v>
      </c>
      <c r="BD2875">
        <v>388890.19910871121</v>
      </c>
      <c r="BE2875">
        <v>23583.538333036995</v>
      </c>
      <c r="BF2875">
        <v>4432290.1943109725</v>
      </c>
      <c r="BG2875">
        <v>664.93924335098563</v>
      </c>
      <c r="BH2875">
        <v>124968.68139538424</v>
      </c>
      <c r="BI2875">
        <v>1.3207742867350192</v>
      </c>
      <c r="BJ2875">
        <v>3.2121979751321166</v>
      </c>
      <c r="BK2875">
        <v>1.8914236883970974</v>
      </c>
      <c r="BL2875">
        <v>41.861288090956009</v>
      </c>
      <c r="BM2875">
        <v>27.390863455025482</v>
      </c>
      <c r="BN2875">
        <f t="shared" si="284"/>
        <v>-14.470424635930527</v>
      </c>
      <c r="BO2875">
        <v>0.59770834673887818</v>
      </c>
      <c r="BP2875">
        <v>9.5597988051280437E-3</v>
      </c>
      <c r="BQ2875">
        <v>0.11396769128732533</v>
      </c>
      <c r="BR2875">
        <v>5.3571428571428568E-2</v>
      </c>
      <c r="BS2875">
        <v>6.8965517241379309E-2</v>
      </c>
      <c r="BT2875">
        <v>0.61111111111111116</v>
      </c>
      <c r="BU2875">
        <v>0.41440117743075111</v>
      </c>
      <c r="BV2875">
        <v>0.76475948594950383</v>
      </c>
      <c r="BW2875">
        <v>0.44634307041005888</v>
      </c>
      <c r="BX2875">
        <v>0.23524018135804253</v>
      </c>
      <c r="BY2875">
        <f t="shared" si="285"/>
        <v>0.18740626657691145</v>
      </c>
      <c r="BZ2875">
        <v>0</v>
      </c>
      <c r="CA2875">
        <f t="shared" si="286"/>
        <v>3.6667386007954439E-3</v>
      </c>
      <c r="CC2875">
        <v>0.18740626657691145</v>
      </c>
      <c r="CD2875">
        <v>3.6667386007954439E-3</v>
      </c>
    </row>
    <row r="2876" spans="1:82" x14ac:dyDescent="0.3">
      <c r="A2876">
        <v>0</v>
      </c>
      <c r="B2876" t="s">
        <v>1721</v>
      </c>
      <c r="C2876" t="s">
        <v>1764</v>
      </c>
      <c r="D2876">
        <v>51175</v>
      </c>
      <c r="E2876" s="2">
        <f t="shared" si="290"/>
        <v>0.56760066014016897</v>
      </c>
      <c r="F2876" s="2" t="s">
        <v>1938</v>
      </c>
      <c r="G2876" s="3">
        <v>69</v>
      </c>
      <c r="H2876" s="1">
        <v>0.37498844706460654</v>
      </c>
      <c r="I2876" s="1">
        <f t="shared" si="288"/>
        <v>-3.5256086023031727</v>
      </c>
      <c r="J2876" s="1">
        <v>2.4134177319700001</v>
      </c>
      <c r="K2876" s="1">
        <v>252.73774059499999</v>
      </c>
      <c r="L2876" s="2">
        <v>6.6633980079999988E-2</v>
      </c>
      <c r="M2876" s="2">
        <v>4.288896141935625E-4</v>
      </c>
      <c r="N2876" s="7">
        <v>0</v>
      </c>
      <c r="O2876" s="2">
        <v>6.099783789493044E-3</v>
      </c>
      <c r="P2876" s="3">
        <v>16660.530124218898</v>
      </c>
      <c r="Q2876" s="3">
        <v>469.74462178584412</v>
      </c>
      <c r="R2876" s="3">
        <v>7318.7375722444431</v>
      </c>
      <c r="S2876" s="3">
        <v>4.9250945585674915</v>
      </c>
      <c r="T2876" s="3">
        <v>1804.1877880985542</v>
      </c>
      <c r="V2876">
        <v>51175</v>
      </c>
      <c r="W2876" s="2">
        <v>0.43869233190819379</v>
      </c>
      <c r="X2876" s="2">
        <v>1.0059701271725079E-2</v>
      </c>
      <c r="Y2876" s="2">
        <v>0.11868152827462844</v>
      </c>
      <c r="Z2876" s="2">
        <v>0.68824728234823773</v>
      </c>
      <c r="AA2876" s="2">
        <v>0.72847497013030926</v>
      </c>
      <c r="AB2876" s="2">
        <v>0.16447774258115946</v>
      </c>
      <c r="AC2876" s="2">
        <v>4.288896141935625E-4</v>
      </c>
      <c r="AD2876" s="2">
        <v>0</v>
      </c>
      <c r="AE2876" s="2">
        <v>6.099783789493044E-3</v>
      </c>
      <c r="AF2876">
        <v>2412.6319621341831</v>
      </c>
      <c r="AG2876">
        <v>1.7374226439880098</v>
      </c>
      <c r="AH2876">
        <v>326.54320982065161</v>
      </c>
      <c r="AI2876">
        <v>277.56427750400707</v>
      </c>
      <c r="AJ2876">
        <v>2.5587561255442832E-2</v>
      </c>
      <c r="AK2876">
        <v>9731.3695343786258</v>
      </c>
      <c r="AL2876">
        <v>6.6625172025555015</v>
      </c>
      <c r="AM2876">
        <v>1252.1994923549505</v>
      </c>
      <c r="AN2876">
        <v>1156.0957830682619</v>
      </c>
      <c r="AO2876">
        <v>0.10019605881623456</v>
      </c>
      <c r="AP2876">
        <v>7318.7375722444431</v>
      </c>
      <c r="AQ2876">
        <v>4.9250945585674915</v>
      </c>
      <c r="AR2876">
        <v>925.65628253429895</v>
      </c>
      <c r="AS2876">
        <v>878.53150556425476</v>
      </c>
      <c r="AT2876">
        <v>7.4608497560791728E-2</v>
      </c>
      <c r="AU2876" s="3">
        <v>3131180.0315456996</v>
      </c>
      <c r="AV2876" s="3">
        <v>88283.804218431542</v>
      </c>
      <c r="AW2876">
        <v>3968.8005593791004</v>
      </c>
      <c r="AX2876">
        <v>745896.37712970807</v>
      </c>
      <c r="AY2876">
        <v>111.90056401619979</v>
      </c>
      <c r="AZ2876">
        <v>21030.59200120459</v>
      </c>
      <c r="BA2876">
        <v>20629.330683597997</v>
      </c>
      <c r="BB2876">
        <v>3877076.4086754075</v>
      </c>
      <c r="BC2876">
        <v>581.6451858020439</v>
      </c>
      <c r="BD2876">
        <v>109314.39621963612</v>
      </c>
      <c r="BE2876">
        <v>16660.530124218898</v>
      </c>
      <c r="BF2876">
        <v>3131180.0315456996</v>
      </c>
      <c r="BG2876">
        <v>469.74462178584412</v>
      </c>
      <c r="BH2876">
        <v>88283.804218431542</v>
      </c>
      <c r="BI2876">
        <v>7.8171964475890143E-2</v>
      </c>
      <c r="BJ2876">
        <v>0.45316041154049669</v>
      </c>
      <c r="BK2876">
        <v>0.37498844706460654</v>
      </c>
      <c r="BL2876">
        <v>42.320533201436717</v>
      </c>
      <c r="BM2876">
        <v>38.794924599133545</v>
      </c>
      <c r="BN2876">
        <f t="shared" si="284"/>
        <v>-3.5256086023031727</v>
      </c>
      <c r="BO2876">
        <v>0.56760066014016897</v>
      </c>
      <c r="BP2876">
        <v>5.3730977824573069E-4</v>
      </c>
      <c r="BQ2876">
        <v>0.52929811441725194</v>
      </c>
      <c r="BR2876">
        <v>4.7619047619047616E-2</v>
      </c>
      <c r="BS2876">
        <v>3.4482758620689655E-2</v>
      </c>
      <c r="BT2876">
        <v>0.33333333333333331</v>
      </c>
      <c r="BU2876">
        <v>0.10096568640609684</v>
      </c>
      <c r="BV2876">
        <v>0.68824728234823773</v>
      </c>
      <c r="BW2876">
        <v>0.75567942959575651</v>
      </c>
      <c r="BX2876">
        <v>0.16447774258115946</v>
      </c>
      <c r="BY2876">
        <f t="shared" si="285"/>
        <v>8.8255232118439997E-2</v>
      </c>
      <c r="BZ2876">
        <v>0</v>
      </c>
      <c r="CA2876">
        <f t="shared" si="286"/>
        <v>8.2257614970629098E-3</v>
      </c>
      <c r="CC2876">
        <v>8.8255232118439997E-2</v>
      </c>
      <c r="CD2876">
        <v>8.2257614970629098E-3</v>
      </c>
    </row>
    <row r="2877" spans="1:82" x14ac:dyDescent="0.3">
      <c r="A2877">
        <v>0</v>
      </c>
      <c r="B2877" t="s">
        <v>1721</v>
      </c>
      <c r="C2877" t="s">
        <v>1765</v>
      </c>
      <c r="D2877">
        <v>51177</v>
      </c>
      <c r="E2877" s="2">
        <f t="shared" si="290"/>
        <v>0.49889402660279092</v>
      </c>
      <c r="F2877" s="2" t="s">
        <v>1937</v>
      </c>
      <c r="G2877" s="3">
        <v>86700</v>
      </c>
      <c r="H2877" s="1">
        <v>27.219424604519574</v>
      </c>
      <c r="I2877" s="1">
        <f t="shared" si="288"/>
        <v>3.6458248023793374</v>
      </c>
      <c r="J2877" s="1">
        <v>2.4675612644</v>
      </c>
      <c r="K2877" s="1">
        <v>219.21221400100001</v>
      </c>
      <c r="L2877" s="2">
        <v>7.2691999939999974E-2</v>
      </c>
      <c r="M2877" s="2">
        <v>1.9221329150201322E-2</v>
      </c>
      <c r="N2877" s="7">
        <v>9.8831476530399998E-4</v>
      </c>
      <c r="O2877" s="2">
        <v>5.1821451757555403E-3</v>
      </c>
      <c r="P2877" s="3">
        <v>1429366.5935634098</v>
      </c>
      <c r="Q2877" s="3">
        <v>40301.074748558975</v>
      </c>
      <c r="R2877" s="3">
        <v>704509.74069967412</v>
      </c>
      <c r="S2877" s="3">
        <v>444.51048194521542</v>
      </c>
      <c r="T2877" s="3">
        <v>170050.65667679149</v>
      </c>
      <c r="V2877">
        <v>51177</v>
      </c>
      <c r="W2877" s="2">
        <v>0.54428753118518114</v>
      </c>
      <c r="X2877" s="2">
        <v>0.73020724359151878</v>
      </c>
      <c r="Y2877" s="2">
        <v>-0.14198583138435938</v>
      </c>
      <c r="Z2877" s="2">
        <v>0.70368768396543457</v>
      </c>
      <c r="AA2877" s="2">
        <v>0.63184315358137955</v>
      </c>
      <c r="AB2877" s="2">
        <v>0.17943121571736342</v>
      </c>
      <c r="AC2877" s="2">
        <v>1.9221329150201322E-2</v>
      </c>
      <c r="AD2877" s="2">
        <v>2.0449119327205067E-3</v>
      </c>
      <c r="AE2877" s="2">
        <v>5.1821451757555403E-3</v>
      </c>
      <c r="AF2877">
        <v>419763.24296260101</v>
      </c>
      <c r="AG2877">
        <v>284.98344956182297</v>
      </c>
      <c r="AH2877">
        <v>53561.757519215149</v>
      </c>
      <c r="AI2877">
        <v>49465.52464499326</v>
      </c>
      <c r="AJ2877">
        <v>4.3009964434250216</v>
      </c>
      <c r="AK2877">
        <v>1124272.9836622751</v>
      </c>
      <c r="AL2877">
        <v>729.49393150703838</v>
      </c>
      <c r="AM2877">
        <v>137106.1271494737</v>
      </c>
      <c r="AN2877">
        <v>135971.81169152627</v>
      </c>
      <c r="AO2877">
        <v>11.224935762719184</v>
      </c>
      <c r="AP2877">
        <v>704509.74069967412</v>
      </c>
      <c r="AQ2877">
        <v>444.51048194521542</v>
      </c>
      <c r="AR2877">
        <v>83544.369630258559</v>
      </c>
      <c r="AS2877">
        <v>86506.287046533005</v>
      </c>
      <c r="AT2877">
        <v>6.9239393192941625</v>
      </c>
      <c r="AU2877" s="3">
        <v>268635157.59430724</v>
      </c>
      <c r="AV2877" s="3">
        <v>7574183.9882441731</v>
      </c>
      <c r="AW2877">
        <v>531834.95456489001</v>
      </c>
      <c r="AX2877">
        <v>99953061.360925421</v>
      </c>
      <c r="AY2877">
        <v>14995.117665638418</v>
      </c>
      <c r="AZ2877">
        <v>2818182.4140800843</v>
      </c>
      <c r="BA2877">
        <v>1961201.5481282999</v>
      </c>
      <c r="BB2877">
        <v>368588218.95523268</v>
      </c>
      <c r="BC2877">
        <v>55296.192414197394</v>
      </c>
      <c r="BD2877">
        <v>10392366.402324257</v>
      </c>
      <c r="BE2877">
        <v>1429366.5935634098</v>
      </c>
      <c r="BF2877">
        <v>268635157.59430724</v>
      </c>
      <c r="BG2877">
        <v>40301.074748558975</v>
      </c>
      <c r="BH2877">
        <v>7574183.9882441731</v>
      </c>
      <c r="BI2877">
        <v>11.467732532535893</v>
      </c>
      <c r="BJ2877">
        <v>38.687157137055465</v>
      </c>
      <c r="BK2877">
        <v>27.219424604519574</v>
      </c>
      <c r="BL2877">
        <v>56.208421825010937</v>
      </c>
      <c r="BM2877">
        <v>59.854246627390275</v>
      </c>
      <c r="BN2877">
        <f t="shared" si="284"/>
        <v>3.6458248023793374</v>
      </c>
      <c r="BO2877">
        <v>0.49889402660279092</v>
      </c>
      <c r="BP2877">
        <v>6.9281404845439237E-2</v>
      </c>
      <c r="BQ2877">
        <v>0.34023171622030973</v>
      </c>
      <c r="BR2877">
        <v>3.5714285714285712E-2</v>
      </c>
      <c r="BS2877">
        <v>0.10344827586206896</v>
      </c>
      <c r="BT2877">
        <v>0.44444444444444442</v>
      </c>
      <c r="BU2877">
        <v>-0.10440841432260278</v>
      </c>
      <c r="BV2877">
        <v>0.70368768396543457</v>
      </c>
      <c r="BW2877">
        <v>0.65543895599728175</v>
      </c>
      <c r="BX2877">
        <v>0.17943121571736342</v>
      </c>
      <c r="BY2877">
        <f t="shared" si="285"/>
        <v>4.4433915564788234E-2</v>
      </c>
      <c r="BZ2877">
        <v>2.0449119327205067E-3</v>
      </c>
      <c r="CA2877">
        <f t="shared" si="286"/>
        <v>6.4412089993419177E-3</v>
      </c>
      <c r="CC2877">
        <v>4.4433915564788234E-2</v>
      </c>
      <c r="CD2877">
        <v>6.4412089993419177E-3</v>
      </c>
    </row>
    <row r="2878" spans="1:82" x14ac:dyDescent="0.3">
      <c r="A2878">
        <v>0</v>
      </c>
      <c r="B2878" t="s">
        <v>1721</v>
      </c>
      <c r="C2878" t="s">
        <v>666</v>
      </c>
      <c r="D2878">
        <v>51179</v>
      </c>
      <c r="E2878" s="2">
        <f t="shared" si="290"/>
        <v>0.51794106044080268</v>
      </c>
      <c r="F2878" s="2" t="s">
        <v>1937</v>
      </c>
      <c r="G2878" s="3">
        <v>117609</v>
      </c>
      <c r="H2878" s="1">
        <v>33.054101199185489</v>
      </c>
      <c r="I2878" s="1">
        <f t="shared" si="288"/>
        <v>-3.0844870604138208</v>
      </c>
      <c r="J2878" s="1">
        <v>2.4665681265799999</v>
      </c>
      <c r="K2878" s="1">
        <v>201.852512961</v>
      </c>
      <c r="L2878" s="2">
        <v>7.499731044999991E-2</v>
      </c>
      <c r="M2878" s="2">
        <v>3.8319552350984609E-2</v>
      </c>
      <c r="N2878" s="7">
        <v>1.5314207060600001E-2</v>
      </c>
      <c r="O2878" s="2">
        <v>3.996526975945945E-3</v>
      </c>
      <c r="P2878" s="3">
        <v>1033503.0340158399</v>
      </c>
      <c r="Q2878" s="3">
        <v>29139.678522147515</v>
      </c>
      <c r="R2878" s="3">
        <v>691361.32439996873</v>
      </c>
      <c r="S2878" s="3">
        <v>458.95975426981323</v>
      </c>
      <c r="T2878" s="3">
        <v>152090.70428773813</v>
      </c>
      <c r="V2878">
        <v>51179</v>
      </c>
      <c r="W2878" s="2">
        <v>0.63113978349378574</v>
      </c>
      <c r="X2878" s="2">
        <v>0.88673234194835615</v>
      </c>
      <c r="Y2878" s="2">
        <v>3.8390729187573157E-2</v>
      </c>
      <c r="Z2878" s="2">
        <v>0.70340446552522928</v>
      </c>
      <c r="AA2878" s="2">
        <v>0.58180667043955281</v>
      </c>
      <c r="AB2878" s="2">
        <v>0.18512158973041473</v>
      </c>
      <c r="AC2878" s="2">
        <v>3.8319552350984609E-2</v>
      </c>
      <c r="AD2878" s="2">
        <v>3.1686468580423253E-2</v>
      </c>
      <c r="AE2878" s="2">
        <v>3.996526975945945E-3</v>
      </c>
      <c r="AF2878">
        <v>444297.48516523198</v>
      </c>
      <c r="AG2878">
        <v>292.66563022362413</v>
      </c>
      <c r="AH2878">
        <v>55005.599603584793</v>
      </c>
      <c r="AI2878">
        <v>42493.089761215211</v>
      </c>
      <c r="AJ2878">
        <v>4.4741290062446799</v>
      </c>
      <c r="AK2878">
        <v>1135658.8095652007</v>
      </c>
      <c r="AL2878">
        <v>751.62538449343731</v>
      </c>
      <c r="AM2878">
        <v>141265.66525678494</v>
      </c>
      <c r="AN2878">
        <v>108323.72839575319</v>
      </c>
      <c r="AO2878">
        <v>11.467168407104442</v>
      </c>
      <c r="AP2878">
        <v>691361.32439996873</v>
      </c>
      <c r="AQ2878">
        <v>458.95975426981317</v>
      </c>
      <c r="AR2878">
        <v>86260.065653200145</v>
      </c>
      <c r="AS2878">
        <v>65830.638634537987</v>
      </c>
      <c r="AT2878">
        <v>6.9930394008597618</v>
      </c>
      <c r="AU2878" s="3">
        <v>194236560.21293694</v>
      </c>
      <c r="AV2878" s="3">
        <v>5476511.1814524038</v>
      </c>
      <c r="AW2878">
        <v>697658.8488756601</v>
      </c>
      <c r="AX2878">
        <v>131118004.05769156</v>
      </c>
      <c r="AY2878">
        <v>19670.532069339479</v>
      </c>
      <c r="AZ2878">
        <v>3696879.7971116616</v>
      </c>
      <c r="BA2878">
        <v>1731161.8828914999</v>
      </c>
      <c r="BB2878">
        <v>325354564.27062851</v>
      </c>
      <c r="BC2878">
        <v>48810.21059148699</v>
      </c>
      <c r="BD2878">
        <v>9173390.9785640649</v>
      </c>
      <c r="BE2878">
        <v>1033503.0340158399</v>
      </c>
      <c r="BF2878">
        <v>194236560.21293694</v>
      </c>
      <c r="BG2878">
        <v>29139.678522147515</v>
      </c>
      <c r="BH2878">
        <v>5476511.1814524038</v>
      </c>
      <c r="BI2878">
        <v>21.422231821776009</v>
      </c>
      <c r="BJ2878">
        <v>54.476333020961498</v>
      </c>
      <c r="BK2878">
        <v>33.054101199185489</v>
      </c>
      <c r="BL2878">
        <v>58.410894790384411</v>
      </c>
      <c r="BM2878">
        <v>55.32640772997059</v>
      </c>
      <c r="BN2878">
        <f t="shared" si="284"/>
        <v>-3.0844870604138208</v>
      </c>
      <c r="BO2878">
        <v>0.51794106044080268</v>
      </c>
      <c r="BP2878">
        <v>0.13436182145447487</v>
      </c>
      <c r="BQ2878">
        <v>0.30758374099979441</v>
      </c>
      <c r="BR2878">
        <v>4.7619047619047616E-2</v>
      </c>
      <c r="BS2878">
        <v>6.8965517241379309E-2</v>
      </c>
      <c r="BT2878">
        <v>0.3888888888888889</v>
      </c>
      <c r="BU2878">
        <v>8.833293436541971E-2</v>
      </c>
      <c r="BV2878">
        <v>0.70340446552522928</v>
      </c>
      <c r="BW2878">
        <v>0.60353389049746142</v>
      </c>
      <c r="BX2878">
        <v>0.18512158973041473</v>
      </c>
      <c r="BY2878">
        <f t="shared" si="285"/>
        <v>7.51121112015357E-2</v>
      </c>
      <c r="BZ2878">
        <v>3.1686468580423253E-2</v>
      </c>
      <c r="CA2878">
        <f t="shared" si="286"/>
        <v>4.8254726949919762E-3</v>
      </c>
      <c r="CC2878">
        <v>7.51121112015357E-2</v>
      </c>
      <c r="CD2878">
        <v>4.8254726949919762E-3</v>
      </c>
    </row>
    <row r="2879" spans="1:82" x14ac:dyDescent="0.3">
      <c r="A2879">
        <v>1</v>
      </c>
      <c r="B2879" t="s">
        <v>1721</v>
      </c>
      <c r="C2879" t="s">
        <v>1265</v>
      </c>
      <c r="D2879">
        <v>51181</v>
      </c>
      <c r="E2879" s="2">
        <v>0</v>
      </c>
      <c r="F2879" s="2" t="s">
        <v>1954</v>
      </c>
      <c r="G2879" s="3">
        <v>-999</v>
      </c>
      <c r="H2879" s="1">
        <v>0.37511908370876768</v>
      </c>
      <c r="I2879" s="1">
        <f t="shared" si="288"/>
        <v>-999</v>
      </c>
      <c r="J2879" s="1">
        <v>-999</v>
      </c>
      <c r="K2879" s="1">
        <v>-999</v>
      </c>
      <c r="L2879" s="2">
        <v>-999</v>
      </c>
      <c r="M2879" s="2">
        <v>-999</v>
      </c>
      <c r="N2879" s="7">
        <v>-999</v>
      </c>
      <c r="O2879" s="2">
        <v>-999</v>
      </c>
      <c r="P2879" s="3">
        <v>-999</v>
      </c>
      <c r="Q2879" s="3">
        <v>-999</v>
      </c>
      <c r="R2879" s="3">
        <v>-999</v>
      </c>
      <c r="S2879" s="3">
        <v>-999</v>
      </c>
      <c r="T2879" s="3">
        <v>-999</v>
      </c>
      <c r="V2879">
        <v>51181</v>
      </c>
      <c r="W2879" s="2">
        <v>-999</v>
      </c>
      <c r="X2879" s="2">
        <v>1.0063205821333712E-2</v>
      </c>
      <c r="Y2879" s="2">
        <v>-999</v>
      </c>
      <c r="Z2879" s="2">
        <v>-999</v>
      </c>
      <c r="AA2879" s="2">
        <v>-999</v>
      </c>
      <c r="AB2879" s="2">
        <v>-999</v>
      </c>
      <c r="AC2879" s="2">
        <v>-999</v>
      </c>
      <c r="AD2879" s="2">
        <v>-999</v>
      </c>
      <c r="AE2879" s="2">
        <v>-999</v>
      </c>
      <c r="AF2879" s="2">
        <v>-999</v>
      </c>
      <c r="AG2879" s="2">
        <v>-999</v>
      </c>
      <c r="AH2879" s="2">
        <v>-999</v>
      </c>
      <c r="AI2879" s="2">
        <v>-999</v>
      </c>
      <c r="AJ2879" s="2">
        <v>-999</v>
      </c>
      <c r="AK2879" s="2">
        <v>-999</v>
      </c>
      <c r="AL2879" s="2">
        <v>-999</v>
      </c>
      <c r="AM2879" s="2">
        <v>-999</v>
      </c>
      <c r="AN2879" s="2">
        <v>-999</v>
      </c>
      <c r="AO2879" s="2">
        <v>-999</v>
      </c>
      <c r="AP2879" s="2">
        <v>-999</v>
      </c>
      <c r="AQ2879" s="2">
        <v>-999</v>
      </c>
      <c r="AR2879" s="2">
        <v>-999</v>
      </c>
      <c r="AS2879" s="2">
        <v>-999</v>
      </c>
      <c r="AT2879" s="2">
        <v>-999</v>
      </c>
      <c r="AU2879" s="2">
        <v>-999</v>
      </c>
      <c r="AV2879" s="2">
        <v>-999</v>
      </c>
      <c r="AW2879" s="2">
        <v>-999</v>
      </c>
      <c r="AX2879" s="2">
        <v>-999</v>
      </c>
      <c r="AY2879" s="2">
        <v>-999</v>
      </c>
      <c r="AZ2879" s="2">
        <v>-999</v>
      </c>
      <c r="BA2879" s="2">
        <v>-999</v>
      </c>
      <c r="BB2879" s="2">
        <v>-999</v>
      </c>
      <c r="BC2879" s="2">
        <v>-999</v>
      </c>
      <c r="BD2879" s="2">
        <v>-999</v>
      </c>
      <c r="BE2879" s="2">
        <v>-999</v>
      </c>
      <c r="BF2879" s="2">
        <v>-999</v>
      </c>
      <c r="BG2879" s="2">
        <v>-999</v>
      </c>
      <c r="BH2879" s="2">
        <v>-999</v>
      </c>
      <c r="BI2879">
        <v>0</v>
      </c>
      <c r="BJ2879">
        <v>0.37511908370876768</v>
      </c>
      <c r="BK2879">
        <v>0.37511908370876768</v>
      </c>
      <c r="BL2879">
        <v>-999</v>
      </c>
      <c r="BM2879">
        <v>60.388911491133697</v>
      </c>
      <c r="BN2879">
        <f t="shared" si="284"/>
        <v>-999</v>
      </c>
      <c r="BO2879" t="s">
        <v>3748</v>
      </c>
      <c r="BP2879" t="s">
        <v>3748</v>
      </c>
      <c r="BQ2879">
        <v>0.49049189033954332</v>
      </c>
      <c r="BR2879">
        <v>5.9523809523809521E-2</v>
      </c>
      <c r="BS2879">
        <v>3.4482758620689655E-2</v>
      </c>
      <c r="BT2879">
        <v>0.33333333333333331</v>
      </c>
      <c r="BU2879" t="s">
        <v>3748</v>
      </c>
      <c r="BY2879">
        <f t="shared" si="285"/>
        <v>-999</v>
      </c>
      <c r="CA2879">
        <f t="shared" si="286"/>
        <v>-999</v>
      </c>
    </row>
    <row r="2880" spans="1:82" x14ac:dyDescent="0.3">
      <c r="A2880">
        <v>1</v>
      </c>
      <c r="B2880" t="s">
        <v>1721</v>
      </c>
      <c r="C2880" t="s">
        <v>271</v>
      </c>
      <c r="D2880">
        <v>51183</v>
      </c>
      <c r="E2880" s="2">
        <v>0</v>
      </c>
      <c r="F2880" s="2" t="s">
        <v>1954</v>
      </c>
      <c r="G2880" s="3">
        <v>-999</v>
      </c>
      <c r="H2880" s="1">
        <v>0.37489842469275553</v>
      </c>
      <c r="I2880" s="1">
        <f t="shared" si="288"/>
        <v>-999</v>
      </c>
      <c r="J2880" s="1">
        <v>-999</v>
      </c>
      <c r="K2880" s="1">
        <v>-999</v>
      </c>
      <c r="L2880" s="2">
        <v>-999</v>
      </c>
      <c r="M2880" s="2">
        <v>-999</v>
      </c>
      <c r="N2880" s="7">
        <v>-999</v>
      </c>
      <c r="O2880" s="2">
        <v>-999</v>
      </c>
      <c r="P2880" s="3">
        <v>-999</v>
      </c>
      <c r="Q2880" s="3">
        <v>-999</v>
      </c>
      <c r="R2880" s="3">
        <v>-999</v>
      </c>
      <c r="S2880" s="3">
        <v>-999</v>
      </c>
      <c r="T2880" s="3">
        <v>-999</v>
      </c>
      <c r="V2880">
        <v>51183</v>
      </c>
      <c r="W2880" s="2">
        <v>-999</v>
      </c>
      <c r="X2880" s="2">
        <v>1.0057286268874506E-2</v>
      </c>
      <c r="Y2880" s="2">
        <v>-999</v>
      </c>
      <c r="Z2880" s="2">
        <v>-999</v>
      </c>
      <c r="AA2880" s="2">
        <v>-999</v>
      </c>
      <c r="AB2880" s="2">
        <v>-999</v>
      </c>
      <c r="AC2880" s="2">
        <v>-999</v>
      </c>
      <c r="AD2880" s="2">
        <v>-999</v>
      </c>
      <c r="AE2880" s="2">
        <v>-999</v>
      </c>
      <c r="AF2880" s="2">
        <v>-999</v>
      </c>
      <c r="AG2880" s="2">
        <v>-999</v>
      </c>
      <c r="AH2880" s="2">
        <v>-999</v>
      </c>
      <c r="AI2880" s="2">
        <v>-999</v>
      </c>
      <c r="AJ2880" s="2">
        <v>-999</v>
      </c>
      <c r="AK2880" s="2">
        <v>-999</v>
      </c>
      <c r="AL2880" s="2">
        <v>-999</v>
      </c>
      <c r="AM2880" s="2">
        <v>-999</v>
      </c>
      <c r="AN2880" s="2">
        <v>-999</v>
      </c>
      <c r="AO2880" s="2">
        <v>-999</v>
      </c>
      <c r="AP2880" s="2">
        <v>-999</v>
      </c>
      <c r="AQ2880" s="2">
        <v>-999</v>
      </c>
      <c r="AR2880" s="2">
        <v>-999</v>
      </c>
      <c r="AS2880" s="2">
        <v>-999</v>
      </c>
      <c r="AT2880" s="2">
        <v>-999</v>
      </c>
      <c r="AU2880" s="2">
        <v>-999</v>
      </c>
      <c r="AV2880" s="2">
        <v>-999</v>
      </c>
      <c r="AW2880" s="2">
        <v>-999</v>
      </c>
      <c r="AX2880" s="2">
        <v>-999</v>
      </c>
      <c r="AY2880" s="2">
        <v>-999</v>
      </c>
      <c r="AZ2880" s="2">
        <v>-999</v>
      </c>
      <c r="BA2880" s="2">
        <v>-999</v>
      </c>
      <c r="BB2880" s="2">
        <v>-999</v>
      </c>
      <c r="BC2880" s="2">
        <v>-999</v>
      </c>
      <c r="BD2880" s="2">
        <v>-999</v>
      </c>
      <c r="BE2880" s="2">
        <v>-999</v>
      </c>
      <c r="BF2880" s="2">
        <v>-999</v>
      </c>
      <c r="BG2880" s="2">
        <v>-999</v>
      </c>
      <c r="BH2880" s="2">
        <v>-999</v>
      </c>
      <c r="BI2880">
        <v>0</v>
      </c>
      <c r="BJ2880">
        <v>0.37489842469275553</v>
      </c>
      <c r="BK2880">
        <v>0.37489842469275553</v>
      </c>
      <c r="BL2880">
        <v>-999</v>
      </c>
      <c r="BM2880">
        <v>38.794924599133545</v>
      </c>
      <c r="BN2880">
        <f t="shared" si="284"/>
        <v>-999</v>
      </c>
      <c r="BO2880" t="s">
        <v>3748</v>
      </c>
      <c r="BP2880" t="s">
        <v>3748</v>
      </c>
      <c r="BQ2880">
        <v>0.49199354509189219</v>
      </c>
      <c r="BR2880">
        <v>4.7619047619047616E-2</v>
      </c>
      <c r="BS2880">
        <v>3.4482758620689655E-2</v>
      </c>
      <c r="BT2880">
        <v>0.3888888888888889</v>
      </c>
      <c r="BU2880" t="s">
        <v>3748</v>
      </c>
      <c r="BY2880">
        <f t="shared" si="285"/>
        <v>-999</v>
      </c>
      <c r="CA2880">
        <f t="shared" si="286"/>
        <v>-999</v>
      </c>
    </row>
    <row r="2881" spans="1:82" x14ac:dyDescent="0.3">
      <c r="A2881">
        <v>0</v>
      </c>
      <c r="B2881" t="s">
        <v>1721</v>
      </c>
      <c r="C2881" t="s">
        <v>513</v>
      </c>
      <c r="D2881">
        <v>51185</v>
      </c>
      <c r="E2881" s="2">
        <f t="shared" ref="E2881:E2912" si="291">BO2881</f>
        <v>0.54786392724635247</v>
      </c>
      <c r="F2881" s="2" t="s">
        <v>1938</v>
      </c>
      <c r="G2881" s="3">
        <v>2432</v>
      </c>
      <c r="H2881" s="1">
        <v>13.249752424999656</v>
      </c>
      <c r="I2881" s="1">
        <f t="shared" si="288"/>
        <v>-9.7992159155977561</v>
      </c>
      <c r="J2881" s="1">
        <v>2.6697017132999998</v>
      </c>
      <c r="K2881" s="1">
        <v>152.74859043699999</v>
      </c>
      <c r="L2881" s="2">
        <v>9.8530916260000101E-2</v>
      </c>
      <c r="M2881" s="2">
        <v>3.2069905981386301E-2</v>
      </c>
      <c r="N2881" s="7">
        <v>0</v>
      </c>
      <c r="O2881" s="2">
        <v>1.1207736943652203E-2</v>
      </c>
      <c r="P2881" s="3">
        <v>553836.73787221988</v>
      </c>
      <c r="Q2881" s="3">
        <v>15615.459233479158</v>
      </c>
      <c r="R2881" s="3">
        <v>514733.77298006119</v>
      </c>
      <c r="S2881" s="3">
        <v>361.46106964391259</v>
      </c>
      <c r="T2881" s="3">
        <v>186748.04647707037</v>
      </c>
      <c r="V2881">
        <v>51185</v>
      </c>
      <c r="W2881" s="2">
        <v>0.53851356177356791</v>
      </c>
      <c r="X2881" s="2">
        <v>0.35544708740546155</v>
      </c>
      <c r="Y2881" s="2">
        <v>0.26349809573167471</v>
      </c>
      <c r="Z2881" s="2">
        <v>0.76133316023966258</v>
      </c>
      <c r="AA2881" s="2">
        <v>0.44027268976164052</v>
      </c>
      <c r="AB2881" s="2">
        <v>0.24321138646440102</v>
      </c>
      <c r="AC2881" s="2">
        <v>3.2069905981386301E-2</v>
      </c>
      <c r="AD2881" s="2">
        <v>0</v>
      </c>
      <c r="AE2881" s="2">
        <v>1.1207736943652203E-2</v>
      </c>
      <c r="AF2881">
        <v>275146.15686338063</v>
      </c>
      <c r="AG2881">
        <v>182.07127047212416</v>
      </c>
      <c r="AH2881">
        <v>34219.73190105478</v>
      </c>
      <c r="AI2881">
        <v>65829.035066409037</v>
      </c>
      <c r="AJ2881">
        <v>2.7779764933030213</v>
      </c>
      <c r="AK2881">
        <v>789879.92984344182</v>
      </c>
      <c r="AL2881">
        <v>543.53234011603672</v>
      </c>
      <c r="AM2881">
        <v>102155.22146955832</v>
      </c>
      <c r="AN2881">
        <v>184641.59197497592</v>
      </c>
      <c r="AO2881">
        <v>8.156702198667837</v>
      </c>
      <c r="AP2881">
        <v>514733.77298006119</v>
      </c>
      <c r="AQ2881">
        <v>361.46106964391254</v>
      </c>
      <c r="AR2881">
        <v>67935.489568503544</v>
      </c>
      <c r="AS2881">
        <v>118812.55690856688</v>
      </c>
      <c r="AT2881">
        <v>5.3787257053648156</v>
      </c>
      <c r="AU2881" s="3">
        <v>104088076.515705</v>
      </c>
      <c r="AV2881" s="3">
        <v>2934769.4083400727</v>
      </c>
      <c r="AW2881">
        <v>258010.56469498001</v>
      </c>
      <c r="AX2881">
        <v>48490505.528774545</v>
      </c>
      <c r="AY2881">
        <v>7274.6229697224408</v>
      </c>
      <c r="AZ2881">
        <v>1367192.6409296356</v>
      </c>
      <c r="BA2881">
        <v>811847.30256719992</v>
      </c>
      <c r="BB2881">
        <v>152578582.04447955</v>
      </c>
      <c r="BC2881">
        <v>22890.0822032016</v>
      </c>
      <c r="BD2881">
        <v>4301962.0492697088</v>
      </c>
      <c r="BE2881">
        <v>553836.73787221988</v>
      </c>
      <c r="BF2881">
        <v>104088076.515705</v>
      </c>
      <c r="BG2881">
        <v>15615.459233479158</v>
      </c>
      <c r="BH2881">
        <v>2934769.4083400727</v>
      </c>
      <c r="BI2881">
        <v>4.657973315796931</v>
      </c>
      <c r="BJ2881">
        <v>17.907725740796586</v>
      </c>
      <c r="BK2881">
        <v>13.249752424999656</v>
      </c>
      <c r="BL2881">
        <v>53.487010374700404</v>
      </c>
      <c r="BM2881">
        <v>43.687794459102648</v>
      </c>
      <c r="BN2881">
        <f t="shared" si="284"/>
        <v>-9.7992159155977561</v>
      </c>
      <c r="BO2881">
        <v>0.54786392724635247</v>
      </c>
      <c r="BP2881">
        <v>3.0902991957001382E-2</v>
      </c>
      <c r="BQ2881">
        <v>9.9354616960587894E-2</v>
      </c>
      <c r="BR2881">
        <v>0</v>
      </c>
      <c r="BS2881">
        <v>0.10344827586206896</v>
      </c>
      <c r="BT2881">
        <v>0.5</v>
      </c>
      <c r="BU2881">
        <v>0.28062801994343367</v>
      </c>
      <c r="BV2881">
        <v>0.76133316023966258</v>
      </c>
      <c r="BW2881">
        <v>0.45671440846643208</v>
      </c>
      <c r="BX2881">
        <v>0.24321138646440102</v>
      </c>
      <c r="BY2881">
        <f t="shared" si="285"/>
        <v>0.19794012704154204</v>
      </c>
      <c r="BZ2881">
        <v>0</v>
      </c>
      <c r="CA2881">
        <f t="shared" si="286"/>
        <v>1.0378688616059411E-2</v>
      </c>
      <c r="CC2881">
        <v>0.19794012704154204</v>
      </c>
      <c r="CD2881">
        <v>1.0378688616059411E-2</v>
      </c>
    </row>
    <row r="2882" spans="1:82" x14ac:dyDescent="0.3">
      <c r="A2882">
        <v>0</v>
      </c>
      <c r="B2882" t="s">
        <v>1721</v>
      </c>
      <c r="C2882" t="s">
        <v>424</v>
      </c>
      <c r="D2882">
        <v>51187</v>
      </c>
      <c r="E2882" s="2">
        <f t="shared" si="291"/>
        <v>0.59970657272456085</v>
      </c>
      <c r="F2882" s="2" t="s">
        <v>1939</v>
      </c>
      <c r="G2882" s="3">
        <v>9311</v>
      </c>
      <c r="H2882" s="1">
        <v>20.178186058864391</v>
      </c>
      <c r="I2882" s="1">
        <f t="shared" si="288"/>
        <v>-2.2878970375785812</v>
      </c>
      <c r="J2882" s="1">
        <v>2.5583098899499999</v>
      </c>
      <c r="K2882" s="1">
        <v>186.09848805600001</v>
      </c>
      <c r="L2882" s="2">
        <v>9.6463987189999933E-2</v>
      </c>
      <c r="M2882" s="2">
        <v>1.2010252723915591E-2</v>
      </c>
      <c r="N2882" s="7">
        <v>0</v>
      </c>
      <c r="O2882" s="2">
        <v>1.0883435485567475E-2</v>
      </c>
      <c r="P2882" s="3">
        <v>453151.40582084999</v>
      </c>
      <c r="Q2882" s="3">
        <v>12776.630404431296</v>
      </c>
      <c r="R2882" s="3">
        <v>1262023.1009496092</v>
      </c>
      <c r="S2882" s="3">
        <v>1962.9268571558314</v>
      </c>
      <c r="T2882" s="3">
        <v>400002.3802413019</v>
      </c>
      <c r="V2882">
        <v>51187</v>
      </c>
      <c r="W2882" s="2">
        <v>0.53867601809689258</v>
      </c>
      <c r="X2882" s="2">
        <v>0.54131407393063224</v>
      </c>
      <c r="Y2882" s="2">
        <v>3.9393274042769405E-2</v>
      </c>
      <c r="Z2882" s="2">
        <v>0.72956695636998559</v>
      </c>
      <c r="AA2882" s="2">
        <v>0.53639828467538464</v>
      </c>
      <c r="AB2882" s="2">
        <v>0.23810942756744116</v>
      </c>
      <c r="AC2882" s="2">
        <v>1.2010252723915591E-2</v>
      </c>
      <c r="AD2882" s="2">
        <v>0</v>
      </c>
      <c r="AE2882" s="2">
        <v>1.0883435485567475E-2</v>
      </c>
      <c r="AF2882">
        <v>757765.2774968131</v>
      </c>
      <c r="AG2882">
        <v>1172.6403389445409</v>
      </c>
      <c r="AH2882">
        <v>220394.12319687122</v>
      </c>
      <c r="AI2882">
        <v>19227.38363580843</v>
      </c>
      <c r="AJ2882">
        <v>13.503143781118924</v>
      </c>
      <c r="AK2882">
        <v>2019788.3784464223</v>
      </c>
      <c r="AL2882">
        <v>3135.5671961003718</v>
      </c>
      <c r="AM2882">
        <v>589320.15210342908</v>
      </c>
      <c r="AN2882">
        <v>50303.734970552461</v>
      </c>
      <c r="AO2882">
        <v>36.078750562007365</v>
      </c>
      <c r="AP2882">
        <v>1262023.1009496092</v>
      </c>
      <c r="AQ2882">
        <v>1962.9268571558309</v>
      </c>
      <c r="AR2882">
        <v>368926.02890655783</v>
      </c>
      <c r="AS2882">
        <v>31076.351334744031</v>
      </c>
      <c r="AT2882">
        <v>22.575606780888442</v>
      </c>
      <c r="AU2882" s="3">
        <v>85165275.209970549</v>
      </c>
      <c r="AV2882" s="3">
        <v>2401239.918208818</v>
      </c>
      <c r="AW2882">
        <v>187743.53189228999</v>
      </c>
      <c r="AX2882">
        <v>35284519.383836977</v>
      </c>
      <c r="AY2882">
        <v>5293.4398679956184</v>
      </c>
      <c r="AZ2882">
        <v>994849.08879109647</v>
      </c>
      <c r="BA2882">
        <v>640894.93771313992</v>
      </c>
      <c r="BB2882">
        <v>120449794.59380752</v>
      </c>
      <c r="BC2882">
        <v>18070.070272426914</v>
      </c>
      <c r="BD2882">
        <v>3396089.0069999141</v>
      </c>
      <c r="BE2882">
        <v>453151.40582084999</v>
      </c>
      <c r="BF2882">
        <v>85165275.209970549</v>
      </c>
      <c r="BG2882">
        <v>12776.630404431296</v>
      </c>
      <c r="BH2882">
        <v>2401239.918208818</v>
      </c>
      <c r="BI2882">
        <v>8.045905140279066</v>
      </c>
      <c r="BJ2882">
        <v>28.224091199143459</v>
      </c>
      <c r="BK2882">
        <v>20.178186058864391</v>
      </c>
      <c r="BL2882">
        <v>54.054376208590568</v>
      </c>
      <c r="BM2882">
        <v>51.766479171011987</v>
      </c>
      <c r="BN2882">
        <f t="shared" si="284"/>
        <v>-2.2878970375785812</v>
      </c>
      <c r="BO2882">
        <v>0.59970657272456085</v>
      </c>
      <c r="BP2882">
        <v>5.8431164680622441E-2</v>
      </c>
      <c r="BQ2882">
        <v>0.18484997266603848</v>
      </c>
      <c r="BR2882">
        <v>5.9523809523809521E-3</v>
      </c>
      <c r="BS2882">
        <v>0.31034482758620691</v>
      </c>
      <c r="BT2882">
        <v>0.72222222222222221</v>
      </c>
      <c r="BU2882">
        <v>6.5520345813398662E-2</v>
      </c>
      <c r="BV2882">
        <v>0.72956695636998559</v>
      </c>
      <c r="BW2882">
        <v>0.55642975588732846</v>
      </c>
      <c r="BX2882">
        <v>0.23810942756744116</v>
      </c>
      <c r="BY2882">
        <f t="shared" si="285"/>
        <v>8.5935142446478638E-2</v>
      </c>
      <c r="BZ2882">
        <v>0</v>
      </c>
      <c r="CA2882">
        <f t="shared" si="286"/>
        <v>1.0380592688710324E-2</v>
      </c>
      <c r="CC2882">
        <v>8.5935142446478638E-2</v>
      </c>
      <c r="CD2882">
        <v>1.0380592688710324E-2</v>
      </c>
    </row>
    <row r="2883" spans="1:82" x14ac:dyDescent="0.3">
      <c r="A2883">
        <v>0</v>
      </c>
      <c r="B2883" t="s">
        <v>1721</v>
      </c>
      <c r="C2883" t="s">
        <v>69</v>
      </c>
      <c r="D2883">
        <v>51191</v>
      </c>
      <c r="E2883" s="2">
        <f t="shared" si="291"/>
        <v>0.51202357598567649</v>
      </c>
      <c r="F2883" s="2" t="s">
        <v>1937</v>
      </c>
      <c r="G2883" s="3">
        <v>3307</v>
      </c>
      <c r="H2883" s="1">
        <v>10.544780338600813</v>
      </c>
      <c r="I2883" s="1">
        <f t="shared" si="288"/>
        <v>-1.1232455385286642</v>
      </c>
      <c r="J2883" s="1">
        <v>2.6246880688599998</v>
      </c>
      <c r="K2883" s="1">
        <v>180.05301750999999</v>
      </c>
      <c r="L2883" s="2">
        <v>9.3972037369999928E-2</v>
      </c>
      <c r="M2883" s="2">
        <v>8.0539687562511484E-3</v>
      </c>
      <c r="N2883" s="7">
        <v>0</v>
      </c>
      <c r="O2883" s="2">
        <v>1.6088141075668978E-2</v>
      </c>
      <c r="P2883" s="3">
        <v>453319.06569241011</v>
      </c>
      <c r="Q2883" s="3">
        <v>12781.35758432098</v>
      </c>
      <c r="R2883" s="3">
        <v>249722.49447052946</v>
      </c>
      <c r="S2883" s="3">
        <v>188.31790929775468</v>
      </c>
      <c r="T2883" s="3">
        <v>57674.96906267124</v>
      </c>
      <c r="V2883">
        <v>51191</v>
      </c>
      <c r="W2883" s="2">
        <v>0.47529285600788207</v>
      </c>
      <c r="X2883" s="2">
        <v>0.28288162212103618</v>
      </c>
      <c r="Y2883" s="2">
        <v>5.3224958764841762E-2</v>
      </c>
      <c r="Z2883" s="2">
        <v>0.74849637776142519</v>
      </c>
      <c r="AA2883" s="2">
        <v>0.51897321010973763</v>
      </c>
      <c r="AB2883" s="2">
        <v>0.2319583574898765</v>
      </c>
      <c r="AC2883" s="2">
        <v>8.0539687562511484E-3</v>
      </c>
      <c r="AD2883" s="2">
        <v>0</v>
      </c>
      <c r="AE2883" s="2">
        <v>1.6088141075668978E-2</v>
      </c>
      <c r="AF2883">
        <v>122872.23826212712</v>
      </c>
      <c r="AG2883">
        <v>92.211070109725426</v>
      </c>
      <c r="AH2883">
        <v>17330.785297877515</v>
      </c>
      <c r="AI2883">
        <v>11000.800466150646</v>
      </c>
      <c r="AJ2883">
        <v>1.3356329380795713</v>
      </c>
      <c r="AK2883">
        <v>372594.73273265659</v>
      </c>
      <c r="AL2883">
        <v>280.52897940748011</v>
      </c>
      <c r="AM2883">
        <v>52724.553637199053</v>
      </c>
      <c r="AN2883">
        <v>33282.001189500355</v>
      </c>
      <c r="AO2883">
        <v>4.0580784285883142</v>
      </c>
      <c r="AP2883">
        <v>249722.49447052946</v>
      </c>
      <c r="AQ2883">
        <v>188.31790929775468</v>
      </c>
      <c r="AR2883">
        <v>35393.768339321541</v>
      </c>
      <c r="AS2883">
        <v>22281.20072334971</v>
      </c>
      <c r="AT2883">
        <v>2.722445490508743</v>
      </c>
      <c r="AU2883" s="3">
        <v>85196785.206231549</v>
      </c>
      <c r="AV2883" s="3">
        <v>2402128.344397285</v>
      </c>
      <c r="AW2883">
        <v>158435.51699680998</v>
      </c>
      <c r="AX2883">
        <v>29776371.064380467</v>
      </c>
      <c r="AY2883">
        <v>4467.0986729841798</v>
      </c>
      <c r="AZ2883">
        <v>839546.52460064669</v>
      </c>
      <c r="BA2883">
        <v>611754.58268922009</v>
      </c>
      <c r="BB2883">
        <v>114973156.27061202</v>
      </c>
      <c r="BC2883">
        <v>17248.456257305159</v>
      </c>
      <c r="BD2883">
        <v>3241674.8689979315</v>
      </c>
      <c r="BE2883">
        <v>453319.06569241011</v>
      </c>
      <c r="BF2883">
        <v>85196785.206231549</v>
      </c>
      <c r="BG2883">
        <v>12781.35758432098</v>
      </c>
      <c r="BH2883">
        <v>2402128.344397285</v>
      </c>
      <c r="BI2883">
        <v>3.4499144474261474</v>
      </c>
      <c r="BJ2883">
        <v>13.99469478602696</v>
      </c>
      <c r="BK2883">
        <v>10.544780338600813</v>
      </c>
      <c r="BL2883">
        <v>40.738166376721232</v>
      </c>
      <c r="BM2883">
        <v>39.614920838192567</v>
      </c>
      <c r="BN2883">
        <f t="shared" si="284"/>
        <v>-1.1232455385286642</v>
      </c>
      <c r="BO2883">
        <v>0.51202357598567649</v>
      </c>
      <c r="BP2883">
        <v>2.1390902591289274E-2</v>
      </c>
      <c r="BQ2883">
        <v>0.11892443061863614</v>
      </c>
      <c r="BR2883">
        <v>7.7380952380952384E-2</v>
      </c>
      <c r="BS2883">
        <v>0.10344827586206896</v>
      </c>
      <c r="BT2883">
        <v>0.55555555555555558</v>
      </c>
      <c r="BU2883">
        <v>3.2167285025923087E-2</v>
      </c>
      <c r="BV2883">
        <v>0.74849637776142519</v>
      </c>
      <c r="BW2883">
        <v>0.53835395239599337</v>
      </c>
      <c r="BX2883">
        <v>0.2319583574898765</v>
      </c>
      <c r="BY2883">
        <f t="shared" si="285"/>
        <v>5.3986405759814567E-2</v>
      </c>
      <c r="BZ2883">
        <v>0</v>
      </c>
      <c r="CA2883">
        <f t="shared" si="286"/>
        <v>1.5547301609347064E-2</v>
      </c>
      <c r="CC2883">
        <v>5.3986405759814567E-2</v>
      </c>
      <c r="CD2883">
        <v>1.5547301609347064E-2</v>
      </c>
    </row>
    <row r="2884" spans="1:82" x14ac:dyDescent="0.3">
      <c r="A2884">
        <v>0</v>
      </c>
      <c r="B2884" t="s">
        <v>1721</v>
      </c>
      <c r="C2884" t="s">
        <v>1435</v>
      </c>
      <c r="D2884">
        <v>51193</v>
      </c>
      <c r="E2884" s="2">
        <f t="shared" si="291"/>
        <v>0.58689577768726187</v>
      </c>
      <c r="F2884" s="2" t="s">
        <v>1939</v>
      </c>
      <c r="G2884" s="3">
        <v>1183</v>
      </c>
      <c r="H2884" s="1">
        <v>0.56899533511739131</v>
      </c>
      <c r="I2884" s="1">
        <f t="shared" si="288"/>
        <v>-11.246262811387258</v>
      </c>
      <c r="J2884" s="1">
        <v>2.2706913039300001</v>
      </c>
      <c r="K2884" s="1">
        <v>199.97950002600001</v>
      </c>
      <c r="L2884" s="2">
        <v>6.7544201740000087E-2</v>
      </c>
      <c r="M2884" s="2">
        <v>3.8150079249612253E-3</v>
      </c>
      <c r="N2884" s="7">
        <v>3.54452716812E-2</v>
      </c>
      <c r="O2884" s="2">
        <v>1.2294642825683526E-3</v>
      </c>
      <c r="P2884" s="3">
        <v>2622.2314283459987</v>
      </c>
      <c r="Q2884" s="3">
        <v>73.933968568787947</v>
      </c>
      <c r="R2884" s="3">
        <v>7691.9831509464966</v>
      </c>
      <c r="S2884" s="3">
        <v>5.644036477920702</v>
      </c>
      <c r="T2884" s="3">
        <v>3236.9346438522625</v>
      </c>
      <c r="V2884">
        <v>51193</v>
      </c>
      <c r="W2884" s="2">
        <v>0.4730880252668091</v>
      </c>
      <c r="X2884" s="2">
        <v>1.5264265182281437E-2</v>
      </c>
      <c r="Y2884" s="2">
        <v>0.36672386567246645</v>
      </c>
      <c r="Z2884" s="2">
        <v>0.64754522115238411</v>
      </c>
      <c r="AA2884" s="2">
        <v>0.57640801870409919</v>
      </c>
      <c r="AB2884" s="2">
        <v>0.16672451222790052</v>
      </c>
      <c r="AC2884" s="2">
        <v>3.8150079249612253E-3</v>
      </c>
      <c r="AD2884" s="2">
        <v>7.3339447677998562E-2</v>
      </c>
      <c r="AE2884" s="2">
        <v>1.2294642825683526E-3</v>
      </c>
      <c r="AF2884">
        <v>22475.446576702445</v>
      </c>
      <c r="AG2884">
        <v>16.027349664403115</v>
      </c>
      <c r="AH2884">
        <v>3012.2907759041814</v>
      </c>
      <c r="AI2884">
        <v>6480.9523751556126</v>
      </c>
      <c r="AJ2884">
        <v>0.23698914926039075</v>
      </c>
      <c r="AK2884">
        <v>30167.429727648941</v>
      </c>
      <c r="AL2884">
        <v>21.671386142323819</v>
      </c>
      <c r="AM2884">
        <v>4073.0699675547935</v>
      </c>
      <c r="AN2884">
        <v>8657.1078273572621</v>
      </c>
      <c r="AO2884">
        <v>0.31948119977666195</v>
      </c>
      <c r="AP2884">
        <v>7691.9831509464966</v>
      </c>
      <c r="AQ2884">
        <v>5.6440364779207037</v>
      </c>
      <c r="AR2884">
        <v>1060.7791916506121</v>
      </c>
      <c r="AS2884">
        <v>2176.1554522016495</v>
      </c>
      <c r="AT2884">
        <v>8.2492050516271204E-2</v>
      </c>
      <c r="AU2884" s="3">
        <v>492822.17464334698</v>
      </c>
      <c r="AV2884" s="3">
        <v>13895.150052818006</v>
      </c>
      <c r="AW2884">
        <v>13926.17459389</v>
      </c>
      <c r="AX2884">
        <v>2617285.2531756866</v>
      </c>
      <c r="AY2884">
        <v>392.64930760041995</v>
      </c>
      <c r="AZ2884">
        <v>73794.510870422921</v>
      </c>
      <c r="BA2884">
        <v>16548.406022235999</v>
      </c>
      <c r="BB2884">
        <v>3110107.4278190336</v>
      </c>
      <c r="BC2884">
        <v>466.58327616920792</v>
      </c>
      <c r="BD2884">
        <v>87689.660923240939</v>
      </c>
      <c r="BE2884">
        <v>2622.2314283459987</v>
      </c>
      <c r="BF2884">
        <v>492822.17464334698</v>
      </c>
      <c r="BG2884">
        <v>73.933968568787947</v>
      </c>
      <c r="BH2884">
        <v>13895.150052818006</v>
      </c>
      <c r="BI2884">
        <v>0.7024773521796166</v>
      </c>
      <c r="BJ2884">
        <v>1.2714726872970079</v>
      </c>
      <c r="BK2884">
        <v>0.56899533511739131</v>
      </c>
      <c r="BL2884">
        <v>39.346151761243242</v>
      </c>
      <c r="BM2884">
        <v>28.099888949855984</v>
      </c>
      <c r="BN2884">
        <f t="shared" si="284"/>
        <v>-11.246262811387258</v>
      </c>
      <c r="BO2884">
        <v>0.58689577768726187</v>
      </c>
      <c r="BP2884">
        <v>4.9925697215199667E-3</v>
      </c>
      <c r="BQ2884">
        <v>0.37469013172445359</v>
      </c>
      <c r="BR2884">
        <v>5.9523809523809521E-3</v>
      </c>
      <c r="BS2884">
        <v>6.8965517241379309E-2</v>
      </c>
      <c r="BT2884">
        <v>0.33333333333333331</v>
      </c>
      <c r="BU2884">
        <v>0.32206826461487981</v>
      </c>
      <c r="BV2884">
        <v>0.64754522115238411</v>
      </c>
      <c r="BW2884">
        <v>0.59793362936109873</v>
      </c>
      <c r="BX2884">
        <v>0.16672451222790052</v>
      </c>
      <c r="BY2884">
        <f t="shared" si="285"/>
        <v>0.25378196583249374</v>
      </c>
      <c r="BZ2884">
        <v>7.3339447677998562E-2</v>
      </c>
      <c r="CA2884">
        <f t="shared" si="286"/>
        <v>1.6424035563571743E-3</v>
      </c>
      <c r="CC2884">
        <v>0.25378196583249374</v>
      </c>
      <c r="CD2884">
        <v>1.6424035563571743E-3</v>
      </c>
    </row>
    <row r="2885" spans="1:82" x14ac:dyDescent="0.3">
      <c r="A2885">
        <v>0</v>
      </c>
      <c r="B2885" t="s">
        <v>1721</v>
      </c>
      <c r="C2885" t="s">
        <v>1690</v>
      </c>
      <c r="D2885">
        <v>51195</v>
      </c>
      <c r="E2885" s="2">
        <f t="shared" si="291"/>
        <v>0.55669647466941952</v>
      </c>
      <c r="F2885" s="2" t="s">
        <v>1938</v>
      </c>
      <c r="G2885" s="3">
        <v>2404</v>
      </c>
      <c r="H2885" s="1">
        <v>10.401496031429236</v>
      </c>
      <c r="I2885" s="1">
        <f t="shared" si="288"/>
        <v>-7.7096175367715176</v>
      </c>
      <c r="J2885" s="1">
        <v>2.6244532936299998</v>
      </c>
      <c r="K2885" s="1">
        <v>207.04407753199999</v>
      </c>
      <c r="L2885" s="2">
        <v>9.7624458059999863E-2</v>
      </c>
      <c r="M2885" s="2">
        <v>2.1062122815473084E-2</v>
      </c>
      <c r="N2885" s="7">
        <v>0</v>
      </c>
      <c r="O2885" s="2">
        <v>1.1616804469516604E-2</v>
      </c>
      <c r="P2885" s="3">
        <v>328028.76801507</v>
      </c>
      <c r="Q2885" s="3">
        <v>9248.7903096264599</v>
      </c>
      <c r="R2885" s="3">
        <v>295682.3531128316</v>
      </c>
      <c r="S2885" s="3">
        <v>217.08947112016921</v>
      </c>
      <c r="T2885" s="3">
        <v>66983.902733424562</v>
      </c>
      <c r="V2885">
        <v>51195</v>
      </c>
      <c r="W2885" s="2">
        <v>0.53984769309468783</v>
      </c>
      <c r="X2885" s="2">
        <v>0.27903777749500741</v>
      </c>
      <c r="Y2885" s="2">
        <v>0.21436957496050163</v>
      </c>
      <c r="Z2885" s="2">
        <v>0.74842942564954262</v>
      </c>
      <c r="AA2885" s="2">
        <v>0.59677050147201083</v>
      </c>
      <c r="AB2885" s="2">
        <v>0.24097390645343333</v>
      </c>
      <c r="AC2885" s="2">
        <v>2.1062122815473084E-2</v>
      </c>
      <c r="AD2885" s="2">
        <v>0</v>
      </c>
      <c r="AE2885" s="2">
        <v>1.1616804469516604E-2</v>
      </c>
      <c r="AF2885">
        <v>184828.37843660967</v>
      </c>
      <c r="AG2885">
        <v>126.88205279129441</v>
      </c>
      <c r="AH2885">
        <v>23847.089210256992</v>
      </c>
      <c r="AI2885">
        <v>17087.524142416496</v>
      </c>
      <c r="AJ2885">
        <v>1.9059979035894992</v>
      </c>
      <c r="AK2885">
        <v>480510.73154944123</v>
      </c>
      <c r="AL2885">
        <v>343.97152391146358</v>
      </c>
      <c r="AM2885">
        <v>64648.38356609187</v>
      </c>
      <c r="AN2885">
        <v>43270.132520006191</v>
      </c>
      <c r="AO2885">
        <v>5.0781603620199665</v>
      </c>
      <c r="AP2885">
        <v>295682.3531128316</v>
      </c>
      <c r="AQ2885">
        <v>217.08947112016915</v>
      </c>
      <c r="AR2885">
        <v>40801.294355834878</v>
      </c>
      <c r="AS2885">
        <v>26182.608377589695</v>
      </c>
      <c r="AT2885">
        <v>3.1721624584304671</v>
      </c>
      <c r="AU2885" s="3">
        <v>61649726.660752259</v>
      </c>
      <c r="AV2885" s="3">
        <v>1738217.6507911969</v>
      </c>
      <c r="AW2885">
        <v>157826.33042300999</v>
      </c>
      <c r="AX2885">
        <v>29661880.539700497</v>
      </c>
      <c r="AY2885">
        <v>4449.9226218877793</v>
      </c>
      <c r="AZ2885">
        <v>836318.45755758928</v>
      </c>
      <c r="BA2885">
        <v>485855.09843807999</v>
      </c>
      <c r="BB2885">
        <v>91311607.20045276</v>
      </c>
      <c r="BC2885">
        <v>13698.712931514239</v>
      </c>
      <c r="BD2885">
        <v>2574536.1083487859</v>
      </c>
      <c r="BE2885">
        <v>328028.76801507</v>
      </c>
      <c r="BF2885">
        <v>61649726.660752259</v>
      </c>
      <c r="BG2885">
        <v>9248.7903096264599</v>
      </c>
      <c r="BH2885">
        <v>1738217.6507911969</v>
      </c>
      <c r="BI2885">
        <v>3.9150765821737314</v>
      </c>
      <c r="BJ2885">
        <v>14.316572613602968</v>
      </c>
      <c r="BK2885">
        <v>10.401496031429236</v>
      </c>
      <c r="BL2885">
        <v>49.948478391202755</v>
      </c>
      <c r="BM2885">
        <v>42.238860854431238</v>
      </c>
      <c r="BN2885">
        <f t="shared" si="284"/>
        <v>-7.7096175367715176</v>
      </c>
      <c r="BO2885">
        <v>0.55669647466941952</v>
      </c>
      <c r="BP2885">
        <v>2.6393048694668804E-2</v>
      </c>
      <c r="BQ2885">
        <v>7.8575439715329778E-2</v>
      </c>
      <c r="BR2885">
        <v>2.3809523809523808E-2</v>
      </c>
      <c r="BS2885">
        <v>0.10344827586206896</v>
      </c>
      <c r="BT2885">
        <v>0.5</v>
      </c>
      <c r="BU2885">
        <v>0.22078651215569089</v>
      </c>
      <c r="BV2885">
        <v>0.74842942564954262</v>
      </c>
      <c r="BW2885">
        <v>0.6190565367966917</v>
      </c>
      <c r="BX2885">
        <v>0.24097390645343333</v>
      </c>
      <c r="BY2885">
        <f t="shared" si="285"/>
        <v>0.15080497634292367</v>
      </c>
      <c r="BZ2885">
        <v>0</v>
      </c>
      <c r="CA2885">
        <f t="shared" si="286"/>
        <v>1.0790991857754534E-2</v>
      </c>
      <c r="CC2885">
        <v>0.15080497634292367</v>
      </c>
      <c r="CD2885">
        <v>1.0790991857754534E-2</v>
      </c>
    </row>
    <row r="2886" spans="1:82" x14ac:dyDescent="0.3">
      <c r="A2886">
        <v>0</v>
      </c>
      <c r="B2886" t="s">
        <v>1721</v>
      </c>
      <c r="C2886" t="s">
        <v>1766</v>
      </c>
      <c r="D2886">
        <v>51197</v>
      </c>
      <c r="E2886" s="2">
        <f t="shared" si="291"/>
        <v>0.55474779705249411</v>
      </c>
      <c r="F2886" s="2" t="s">
        <v>1938</v>
      </c>
      <c r="G2886" s="3">
        <v>1575</v>
      </c>
      <c r="H2886" s="1">
        <v>2.7002702498022915</v>
      </c>
      <c r="I2886" s="1">
        <f t="shared" si="288"/>
        <v>-8.2434194607251463</v>
      </c>
      <c r="J2886" s="1">
        <v>2.68197184402</v>
      </c>
      <c r="K2886" s="1">
        <v>139.92978800500001</v>
      </c>
      <c r="L2886" s="2">
        <v>7.742979422999996E-2</v>
      </c>
      <c r="M2886" s="2">
        <v>6.7875803371663897E-4</v>
      </c>
      <c r="N2886" s="7">
        <v>0</v>
      </c>
      <c r="O2886" s="2">
        <v>4.7088960365441407E-3</v>
      </c>
      <c r="P2886" s="3">
        <v>25906.612825396001</v>
      </c>
      <c r="Q2886" s="3">
        <v>730.43846460368786</v>
      </c>
      <c r="R2886" s="3">
        <v>40897.098275771859</v>
      </c>
      <c r="S2886" s="3">
        <v>32.360906410916037</v>
      </c>
      <c r="T2886" s="3">
        <v>14283.292686637247</v>
      </c>
      <c r="V2886">
        <v>51197</v>
      </c>
      <c r="W2886" s="2">
        <v>0.44681025537462826</v>
      </c>
      <c r="X2886" s="2">
        <v>7.2439330540915184E-2</v>
      </c>
      <c r="Y2886" s="2">
        <v>0.31112310862895942</v>
      </c>
      <c r="Z2886" s="2">
        <v>0.76483229924499518</v>
      </c>
      <c r="AA2886" s="2">
        <v>0.40332460002730397</v>
      </c>
      <c r="AB2886" s="2">
        <v>0.19112587523939006</v>
      </c>
      <c r="AC2886" s="2">
        <v>6.7875803371663897E-4</v>
      </c>
      <c r="AD2886" s="2">
        <v>0</v>
      </c>
      <c r="AE2886" s="2">
        <v>4.7088960365441407E-3</v>
      </c>
      <c r="AF2886">
        <v>64663.614700290433</v>
      </c>
      <c r="AG2886">
        <v>47.877093839618297</v>
      </c>
      <c r="AH2886">
        <v>8998.3516407890183</v>
      </c>
      <c r="AI2886">
        <v>13608.176836654498</v>
      </c>
      <c r="AJ2886">
        <v>0.69722724257324309</v>
      </c>
      <c r="AK2886">
        <v>105560.71297606229</v>
      </c>
      <c r="AL2886">
        <v>80.238000250534327</v>
      </c>
      <c r="AM2886">
        <v>15080.483866181579</v>
      </c>
      <c r="AN2886">
        <v>21809.337297899179</v>
      </c>
      <c r="AO2886">
        <v>1.1563364074147102</v>
      </c>
      <c r="AP2886">
        <v>40897.098275771859</v>
      </c>
      <c r="AQ2886">
        <v>32.36090641091603</v>
      </c>
      <c r="AR2886">
        <v>6082.1322253925609</v>
      </c>
      <c r="AS2886">
        <v>8201.1604612446808</v>
      </c>
      <c r="AT2886">
        <v>0.45910916484146713</v>
      </c>
      <c r="AU2886" s="3">
        <v>4868888.8144049244</v>
      </c>
      <c r="AV2886" s="3">
        <v>137278.60503761709</v>
      </c>
      <c r="AW2886">
        <v>40154.728730986004</v>
      </c>
      <c r="AX2886">
        <v>7546679.7177015096</v>
      </c>
      <c r="AY2886">
        <v>1132.1649263267082</v>
      </c>
      <c r="AZ2886">
        <v>212779.07625384151</v>
      </c>
      <c r="BA2886">
        <v>66061.341556382002</v>
      </c>
      <c r="BB2886">
        <v>12415568.532106433</v>
      </c>
      <c r="BC2886">
        <v>1862.603390930396</v>
      </c>
      <c r="BD2886">
        <v>350057.6812914586</v>
      </c>
      <c r="BE2886">
        <v>25906.612825396001</v>
      </c>
      <c r="BF2886">
        <v>4868888.8144049244</v>
      </c>
      <c r="BG2886">
        <v>730.43846460368786</v>
      </c>
      <c r="BH2886">
        <v>137278.60503761709</v>
      </c>
      <c r="BI2886">
        <v>1.5313486727463912</v>
      </c>
      <c r="BJ2886">
        <v>4.2316189225486829</v>
      </c>
      <c r="BK2886">
        <v>2.7002702498022915</v>
      </c>
      <c r="BL2886">
        <v>28.334967981190903</v>
      </c>
      <c r="BM2886">
        <v>20.091548520465757</v>
      </c>
      <c r="BN2886">
        <f t="shared" si="284"/>
        <v>-8.2434194607251463</v>
      </c>
      <c r="BO2886">
        <v>0.55474779705249411</v>
      </c>
      <c r="BP2886">
        <v>1.0287278540161449E-2</v>
      </c>
      <c r="BQ2886">
        <v>0.14728077981445517</v>
      </c>
      <c r="BR2886">
        <v>0</v>
      </c>
      <c r="BS2886">
        <v>0.2413793103448276</v>
      </c>
      <c r="BT2886">
        <v>0.66666666666666663</v>
      </c>
      <c r="BU2886">
        <v>0.23607342676716103</v>
      </c>
      <c r="BV2886">
        <v>0.76483229924499518</v>
      </c>
      <c r="BW2886">
        <v>0.41838651455114523</v>
      </c>
      <c r="BX2886">
        <v>0.19112587523939006</v>
      </c>
      <c r="BY2886">
        <f t="shared" si="285"/>
        <v>1.5785413387391287E-2</v>
      </c>
      <c r="BZ2886">
        <v>0</v>
      </c>
      <c r="CA2886">
        <f t="shared" si="286"/>
        <v>5.5113073146897344E-3</v>
      </c>
      <c r="CC2886">
        <v>1.5785413387391287E-2</v>
      </c>
      <c r="CD2886">
        <v>5.5113073146897344E-3</v>
      </c>
    </row>
    <row r="2887" spans="1:82" x14ac:dyDescent="0.3">
      <c r="A2887">
        <v>0</v>
      </c>
      <c r="B2887" t="s">
        <v>1721</v>
      </c>
      <c r="C2887" t="s">
        <v>808</v>
      </c>
      <c r="D2887">
        <v>51199</v>
      </c>
      <c r="E2887" s="2">
        <f t="shared" si="291"/>
        <v>0.63958728617376137</v>
      </c>
      <c r="F2887" s="2" t="s">
        <v>1940</v>
      </c>
      <c r="G2887" s="3">
        <v>35339</v>
      </c>
      <c r="H2887" s="1">
        <v>35.171635930767891</v>
      </c>
      <c r="I2887" s="1">
        <f t="shared" si="288"/>
        <v>-5.8791937547573596</v>
      </c>
      <c r="J2887" s="1">
        <v>2.19823691129</v>
      </c>
      <c r="K2887" s="1">
        <v>245.56970370100001</v>
      </c>
      <c r="L2887" s="2">
        <v>5.3709533889999994E-2</v>
      </c>
      <c r="M2887" s="2">
        <v>9.9078230466827497E-2</v>
      </c>
      <c r="N2887" s="7">
        <v>9.1300030828899995E-2</v>
      </c>
      <c r="O2887" s="2">
        <v>2.6994046508633874E-3</v>
      </c>
      <c r="P2887" s="3">
        <v>722253.49259912991</v>
      </c>
      <c r="Q2887" s="3">
        <v>20363.979488341138</v>
      </c>
      <c r="R2887" s="3">
        <v>398293.67506241205</v>
      </c>
      <c r="S2887" s="3">
        <v>253.70083009572429</v>
      </c>
      <c r="T2887" s="3">
        <v>118612.94339745767</v>
      </c>
      <c r="V2887">
        <v>51199</v>
      </c>
      <c r="W2887" s="2">
        <v>0.72515896508314748</v>
      </c>
      <c r="X2887" s="2">
        <v>0.94353880358463016</v>
      </c>
      <c r="Y2887" s="2">
        <v>0.13582982011826272</v>
      </c>
      <c r="Z2887" s="2">
        <v>0.62688301329333773</v>
      </c>
      <c r="AA2887" s="2">
        <v>0.7078142826921906</v>
      </c>
      <c r="AB2887" s="2">
        <v>0.13257534487220266</v>
      </c>
      <c r="AC2887" s="2">
        <v>9.9078230466827497E-2</v>
      </c>
      <c r="AD2887" s="2">
        <v>0.18890795630513493</v>
      </c>
      <c r="AE2887" s="2">
        <v>2.6994046508633874E-3</v>
      </c>
      <c r="AF2887">
        <v>280942.70740575378</v>
      </c>
      <c r="AG2887">
        <v>179.69397607609702</v>
      </c>
      <c r="AH2887">
        <v>33772.926775397216</v>
      </c>
      <c r="AI2887">
        <v>49919.55932709371</v>
      </c>
      <c r="AJ2887">
        <v>2.7823273368379349</v>
      </c>
      <c r="AK2887">
        <v>679236.38246816583</v>
      </c>
      <c r="AL2887">
        <v>433.3948061718213</v>
      </c>
      <c r="AM2887">
        <v>81455.212763948701</v>
      </c>
      <c r="AN2887">
        <v>120850.21673599989</v>
      </c>
      <c r="AO2887">
        <v>6.7176712050936569</v>
      </c>
      <c r="AP2887">
        <v>398293.67506241205</v>
      </c>
      <c r="AQ2887">
        <v>253.70083009572429</v>
      </c>
      <c r="AR2887">
        <v>47682.285988551484</v>
      </c>
      <c r="AS2887">
        <v>70930.657408906176</v>
      </c>
      <c r="AT2887">
        <v>3.935343868255722</v>
      </c>
      <c r="AU2887" s="3">
        <v>135740321.39908049</v>
      </c>
      <c r="AV2887" s="3">
        <v>3827206.3050388335</v>
      </c>
      <c r="AW2887">
        <v>470574.23161997</v>
      </c>
      <c r="AX2887">
        <v>88439721.09065716</v>
      </c>
      <c r="AY2887">
        <v>13267.86799737866</v>
      </c>
      <c r="AZ2887">
        <v>2493563.1114273453</v>
      </c>
      <c r="BA2887">
        <v>1192827.7242190999</v>
      </c>
      <c r="BB2887">
        <v>224180042.48973763</v>
      </c>
      <c r="BC2887">
        <v>33631.847485719802</v>
      </c>
      <c r="BD2887">
        <v>6320769.4164661793</v>
      </c>
      <c r="BE2887">
        <v>722253.49259912991</v>
      </c>
      <c r="BF2887">
        <v>135740321.39908049</v>
      </c>
      <c r="BG2887">
        <v>20363.979488341138</v>
      </c>
      <c r="BH2887">
        <v>3827206.3050388335</v>
      </c>
      <c r="BI2887">
        <v>19.706777200464291</v>
      </c>
      <c r="BJ2887">
        <v>54.878413131232179</v>
      </c>
      <c r="BK2887">
        <v>35.171635930767891</v>
      </c>
      <c r="BL2887">
        <v>55.77659832601303</v>
      </c>
      <c r="BM2887">
        <v>49.89740457125567</v>
      </c>
      <c r="BN2887">
        <f t="shared" ref="BN2887:BN2950" si="292">IF(BL2887=-999,-999,BM2887-BL2887)</f>
        <v>-5.8791937547573596</v>
      </c>
      <c r="BO2887">
        <v>0.63958728617376137</v>
      </c>
      <c r="BP2887">
        <v>0.15263223197659784</v>
      </c>
      <c r="BQ2887">
        <v>0.60839299837150818</v>
      </c>
      <c r="BR2887">
        <v>4.1666666666666664E-2</v>
      </c>
      <c r="BS2887">
        <v>3.4482758620689655E-2</v>
      </c>
      <c r="BT2887">
        <v>0.33333333333333331</v>
      </c>
      <c r="BU2887">
        <v>0.16836719554624863</v>
      </c>
      <c r="BV2887">
        <v>0.62688301329333773</v>
      </c>
      <c r="BW2887">
        <v>0.73424718121596533</v>
      </c>
      <c r="BX2887">
        <v>0.13257534487220266</v>
      </c>
      <c r="BY2887">
        <f t="shared" ref="BY2887:BY2950" si="293">IF(I2887=-999,-999,CC2887)</f>
        <v>0.23313926253658465</v>
      </c>
      <c r="BZ2887">
        <v>0.18890795630513493</v>
      </c>
      <c r="CA2887">
        <f t="shared" ref="CA2887:CA2950" si="294">IF(I2887=-999,-999,CD2887)</f>
        <v>4.480700000038665E-3</v>
      </c>
      <c r="CC2887">
        <v>0.23313926253658465</v>
      </c>
      <c r="CD2887">
        <v>4.480700000038665E-3</v>
      </c>
    </row>
    <row r="2888" spans="1:82" x14ac:dyDescent="0.3">
      <c r="A2888">
        <v>0</v>
      </c>
      <c r="B2888" t="s">
        <v>1721</v>
      </c>
      <c r="C2888" t="s">
        <v>1767</v>
      </c>
      <c r="D2888">
        <v>51510</v>
      </c>
      <c r="E2888" s="2">
        <f t="shared" si="291"/>
        <v>0.53460910899004066</v>
      </c>
      <c r="F2888" s="2" t="s">
        <v>1938</v>
      </c>
      <c r="G2888" s="3">
        <v>22427</v>
      </c>
      <c r="H2888" s="1">
        <v>0</v>
      </c>
      <c r="I2888" s="1">
        <f t="shared" ref="I2888:I2951" si="295">BN2888</f>
        <v>-8.162631873868726</v>
      </c>
      <c r="J2888" s="1">
        <v>2.4469744427600002</v>
      </c>
      <c r="K2888" s="1">
        <v>165.516893995</v>
      </c>
      <c r="L2888" s="2">
        <v>8.5715778770000028E-2</v>
      </c>
      <c r="M2888" s="2">
        <v>1.3947865715587425E-2</v>
      </c>
      <c r="N2888" s="7">
        <v>2.66498577545E-2</v>
      </c>
      <c r="O2888" s="2">
        <v>1.3096078972707978E-3</v>
      </c>
      <c r="P2888" s="3">
        <v>-38500.65787807601</v>
      </c>
      <c r="Q2888" s="3">
        <v>-1085.5283018367281</v>
      </c>
      <c r="R2888" s="3">
        <v>-468802.73615718563</v>
      </c>
      <c r="S2888" s="3">
        <v>-722.10621163959502</v>
      </c>
      <c r="T2888" s="3">
        <v>-231138.75670955476</v>
      </c>
      <c r="V2888">
        <v>51510</v>
      </c>
      <c r="W2888" s="2">
        <v>0.45903476431476625</v>
      </c>
      <c r="X2888" s="2">
        <v>0</v>
      </c>
      <c r="Y2888" s="2">
        <v>0.33919438079590625</v>
      </c>
      <c r="Z2888" s="2">
        <v>0.69781682959230784</v>
      </c>
      <c r="AA2888" s="2">
        <v>0.47707522479709374</v>
      </c>
      <c r="AB2888" s="2">
        <v>0.21157880376872845</v>
      </c>
      <c r="AC2888" s="2">
        <v>1.3947865715587425E-2</v>
      </c>
      <c r="AD2888" s="2">
        <v>5.5140947034944203E-2</v>
      </c>
      <c r="AE2888" s="2">
        <v>1.3096078972707978E-3</v>
      </c>
      <c r="AF2888">
        <v>1510923.1287704823</v>
      </c>
      <c r="AG2888">
        <v>2325.4351719765036</v>
      </c>
      <c r="AH2888">
        <v>437058.34496553667</v>
      </c>
      <c r="AI2888">
        <v>308956.10500508826</v>
      </c>
      <c r="AJ2888">
        <v>26.813314056265455</v>
      </c>
      <c r="AK2888">
        <v>1042120.3926132966</v>
      </c>
      <c r="AL2888">
        <v>1603.3289603369085</v>
      </c>
      <c r="AM2888">
        <v>301340.71690528479</v>
      </c>
      <c r="AN2888">
        <v>213534.97635578536</v>
      </c>
      <c r="AO2888">
        <v>18.488735427036168</v>
      </c>
      <c r="AP2888">
        <v>-468802.73615718563</v>
      </c>
      <c r="AQ2888">
        <v>-722.10621163959513</v>
      </c>
      <c r="AR2888">
        <v>-135717.62806025188</v>
      </c>
      <c r="AS2888">
        <v>-95421.128649302904</v>
      </c>
      <c r="AT2888">
        <v>-8.3245786292292863</v>
      </c>
      <c r="AU2888" s="3">
        <v>-7235813.6416056054</v>
      </c>
      <c r="AV2888" s="3">
        <v>-204014.1890471947</v>
      </c>
      <c r="AW2888">
        <v>103968.94194971002</v>
      </c>
      <c r="AX2888">
        <v>19539922.950028501</v>
      </c>
      <c r="AY2888">
        <v>2931.4104022803799</v>
      </c>
      <c r="AZ2888">
        <v>550929.27100457461</v>
      </c>
      <c r="BA2888">
        <v>65468.284071634007</v>
      </c>
      <c r="BB2888">
        <v>12304109.308422895</v>
      </c>
      <c r="BC2888">
        <v>1845.8821004436518</v>
      </c>
      <c r="BD2888">
        <v>346915.08195737994</v>
      </c>
      <c r="BE2888">
        <v>-38500.65787807601</v>
      </c>
      <c r="BF2888">
        <v>-7235813.6416056054</v>
      </c>
      <c r="BG2888">
        <v>-1085.5283018367281</v>
      </c>
      <c r="BH2888">
        <v>-204014.1890471947</v>
      </c>
      <c r="BI2888">
        <v>100</v>
      </c>
      <c r="BJ2888">
        <v>100</v>
      </c>
      <c r="BK2888">
        <v>0</v>
      </c>
      <c r="BL2888">
        <v>33.755573178891375</v>
      </c>
      <c r="BM2888">
        <v>25.592941305022649</v>
      </c>
      <c r="BN2888">
        <f t="shared" si="292"/>
        <v>-8.162631873868726</v>
      </c>
      <c r="BO2888">
        <v>0.53460910899004066</v>
      </c>
      <c r="BP2888">
        <v>0.64739177957100469</v>
      </c>
      <c r="BQ2888">
        <v>0.32517609483450466</v>
      </c>
      <c r="BR2888">
        <v>0</v>
      </c>
      <c r="BS2888">
        <v>0</v>
      </c>
      <c r="BT2888">
        <v>0.44444444444444442</v>
      </c>
      <c r="BU2888">
        <v>0.23375984772871586</v>
      </c>
      <c r="BV2888">
        <v>0.69781682959230784</v>
      </c>
      <c r="BW2888">
        <v>0.49489131203018027</v>
      </c>
      <c r="BX2888">
        <v>0.21157880376872845</v>
      </c>
      <c r="BY2888">
        <f t="shared" si="293"/>
        <v>0.12327179807297282</v>
      </c>
      <c r="BZ2888">
        <v>5.5140947034944203E-2</v>
      </c>
      <c r="CA2888">
        <f t="shared" si="294"/>
        <v>1.3985995656571101E-3</v>
      </c>
      <c r="CC2888">
        <v>0.12327179807297282</v>
      </c>
      <c r="CD2888">
        <v>1.3985995656571101E-3</v>
      </c>
    </row>
    <row r="2889" spans="1:82" x14ac:dyDescent="0.3">
      <c r="A2889">
        <v>0</v>
      </c>
      <c r="B2889" t="s">
        <v>1721</v>
      </c>
      <c r="C2889" t="s">
        <v>1768</v>
      </c>
      <c r="D2889">
        <v>51515</v>
      </c>
      <c r="E2889" s="2">
        <f t="shared" si="291"/>
        <v>0.52305876365817983</v>
      </c>
      <c r="F2889" s="2" t="s">
        <v>1937</v>
      </c>
      <c r="G2889" s="3">
        <v>3254</v>
      </c>
      <c r="H2889" s="1">
        <v>13.418823206108755</v>
      </c>
      <c r="I2889" s="1">
        <f t="shared" si="295"/>
        <v>-10.168068278352493</v>
      </c>
      <c r="J2889" s="1">
        <v>2.5368772983499999</v>
      </c>
      <c r="K2889" s="1">
        <v>184.00210660400001</v>
      </c>
      <c r="L2889" s="2">
        <v>7.9586791420000136E-2</v>
      </c>
      <c r="M2889" s="2">
        <v>1.895286768555646E-4</v>
      </c>
      <c r="N2889" s="7">
        <v>0</v>
      </c>
      <c r="O2889" s="2">
        <v>7.1535018056523283E-3</v>
      </c>
      <c r="P2889" s="3">
        <v>-4591.7503761210073</v>
      </c>
      <c r="Q2889" s="3">
        <v>-129.46467055273797</v>
      </c>
      <c r="R2889" s="3">
        <v>-9801.0131374283374</v>
      </c>
      <c r="S2889" s="3">
        <v>-7.0930147388770832</v>
      </c>
      <c r="T2889" s="3">
        <v>-3219.2023676138888</v>
      </c>
      <c r="V2889">
        <v>51515</v>
      </c>
      <c r="W2889" s="2">
        <v>0.53580040274042018</v>
      </c>
      <c r="X2889" s="2">
        <v>0.35998269794239557</v>
      </c>
      <c r="Y2889" s="2">
        <v>0.27883769125883695</v>
      </c>
      <c r="Z2889" s="2">
        <v>0.72345490923990219</v>
      </c>
      <c r="AA2889" s="2">
        <v>0.53035580992653164</v>
      </c>
      <c r="AB2889" s="2">
        <v>0.19645015615641154</v>
      </c>
      <c r="AC2889" s="2">
        <v>1.895286768555646E-4</v>
      </c>
      <c r="AD2889" s="2">
        <v>0</v>
      </c>
      <c r="AE2889" s="2">
        <v>7.1535018056523283E-3</v>
      </c>
      <c r="AF2889">
        <v>88007.445508934819</v>
      </c>
      <c r="AG2889">
        <v>63.68843513286793</v>
      </c>
      <c r="AH2889">
        <v>11970.04431173085</v>
      </c>
      <c r="AI2889">
        <v>16936.507989211732</v>
      </c>
      <c r="AJ2889">
        <v>0.93609007742574468</v>
      </c>
      <c r="AK2889">
        <v>78206.432371506482</v>
      </c>
      <c r="AL2889">
        <v>56.595420393990842</v>
      </c>
      <c r="AM2889">
        <v>10636.934139515264</v>
      </c>
      <c r="AN2889">
        <v>15050.415793813423</v>
      </c>
      <c r="AO2889">
        <v>0.83183905859437424</v>
      </c>
      <c r="AP2889">
        <v>-9801.0131374283374</v>
      </c>
      <c r="AQ2889">
        <v>-7.0930147388770877</v>
      </c>
      <c r="AR2889">
        <v>-1333.1101722155854</v>
      </c>
      <c r="AS2889">
        <v>-1886.0921953983088</v>
      </c>
      <c r="AT2889">
        <v>-0.10425101883137045</v>
      </c>
      <c r="AU2889" s="3">
        <v>-862973.56568818213</v>
      </c>
      <c r="AV2889" s="3">
        <v>-24331.590183681576</v>
      </c>
      <c r="AW2889">
        <v>58554.811075932004</v>
      </c>
      <c r="AX2889">
        <v>11004791.193610661</v>
      </c>
      <c r="AY2889">
        <v>1650.9563247702959</v>
      </c>
      <c r="AZ2889">
        <v>310280.7316773294</v>
      </c>
      <c r="BA2889">
        <v>53963.060699810994</v>
      </c>
      <c r="BB2889">
        <v>10141817.627922479</v>
      </c>
      <c r="BC2889">
        <v>1521.4916542175579</v>
      </c>
      <c r="BD2889">
        <v>285949.14149364782</v>
      </c>
      <c r="BE2889">
        <v>-4591.7503761210073</v>
      </c>
      <c r="BF2889">
        <v>-862973.56568818213</v>
      </c>
      <c r="BG2889">
        <v>-129.46467055273797</v>
      </c>
      <c r="BH2889">
        <v>-24331.590183681576</v>
      </c>
      <c r="BI2889">
        <v>84.688898948745035</v>
      </c>
      <c r="BJ2889">
        <v>98.107722154853789</v>
      </c>
      <c r="BK2889">
        <v>13.418823206108755</v>
      </c>
      <c r="BL2889">
        <v>50.249185080349022</v>
      </c>
      <c r="BM2889">
        <v>40.081116801996529</v>
      </c>
      <c r="BN2889">
        <f t="shared" si="292"/>
        <v>-10.168068278352493</v>
      </c>
      <c r="BO2889">
        <v>0.52305876365817983</v>
      </c>
      <c r="BP2889">
        <v>0.53642350042234133</v>
      </c>
      <c r="BQ2889">
        <v>0.25684618136812154</v>
      </c>
      <c r="BR2889">
        <v>0</v>
      </c>
      <c r="BS2889">
        <v>0</v>
      </c>
      <c r="BT2889">
        <v>0.5</v>
      </c>
      <c r="BU2889">
        <v>0.29119114143222119</v>
      </c>
      <c r="BV2889">
        <v>0.72345490923990219</v>
      </c>
      <c r="BW2889">
        <v>0.55016162855449346</v>
      </c>
      <c r="BX2889">
        <v>0.19645015615641154</v>
      </c>
      <c r="BY2889">
        <f t="shared" si="293"/>
        <v>4.1293032195639998E-3</v>
      </c>
      <c r="BZ2889">
        <v>0</v>
      </c>
      <c r="CA2889">
        <f t="shared" si="294"/>
        <v>8.1420313307777048E-3</v>
      </c>
      <c r="CC2889">
        <v>4.1293032195639998E-3</v>
      </c>
      <c r="CD2889">
        <v>8.1420313307777048E-3</v>
      </c>
    </row>
    <row r="2890" spans="1:82" x14ac:dyDescent="0.3">
      <c r="A2890">
        <v>0</v>
      </c>
      <c r="B2890" t="s">
        <v>1721</v>
      </c>
      <c r="C2890" t="s">
        <v>1769</v>
      </c>
      <c r="D2890">
        <v>51520</v>
      </c>
      <c r="E2890" s="2">
        <f t="shared" si="291"/>
        <v>0.53072740232530968</v>
      </c>
      <c r="F2890" s="2" t="s">
        <v>1938</v>
      </c>
      <c r="G2890" s="3">
        <v>3793</v>
      </c>
      <c r="H2890" s="1">
        <v>0</v>
      </c>
      <c r="I2890" s="1">
        <f t="shared" si="295"/>
        <v>-11.023063316159586</v>
      </c>
      <c r="J2890" s="1">
        <v>2.5895117856100001</v>
      </c>
      <c r="K2890" s="1">
        <v>191.67974368500001</v>
      </c>
      <c r="L2890" s="2">
        <v>9.0656135449999953E-2</v>
      </c>
      <c r="M2890" s="2">
        <v>8.7991666858915872E-3</v>
      </c>
      <c r="N2890" s="7">
        <v>0</v>
      </c>
      <c r="O2890" s="2">
        <v>7.2376806815339541E-3</v>
      </c>
      <c r="P2890" s="3">
        <v>-31717.212749999999</v>
      </c>
      <c r="Q2890" s="3">
        <v>-894.26866949999987</v>
      </c>
      <c r="R2890" s="3">
        <v>-24042.219028396896</v>
      </c>
      <c r="S2890" s="3">
        <v>-17.927716452185475</v>
      </c>
      <c r="T2890" s="3">
        <v>-7445.4373143579978</v>
      </c>
      <c r="V2890">
        <v>51520</v>
      </c>
      <c r="W2890" s="2">
        <v>0.47791978103428917</v>
      </c>
      <c r="X2890" s="2">
        <v>0</v>
      </c>
      <c r="Y2890" s="2">
        <v>0.33919438079590625</v>
      </c>
      <c r="Z2890" s="2">
        <v>0.73846496835010778</v>
      </c>
      <c r="AA2890" s="2">
        <v>0.55248533609102835</v>
      </c>
      <c r="AB2890" s="2">
        <v>0.22377346350984803</v>
      </c>
      <c r="AC2890" s="2">
        <v>8.7991666858915872E-3</v>
      </c>
      <c r="AD2890" s="2">
        <v>0</v>
      </c>
      <c r="AE2890" s="2">
        <v>7.2376806815339541E-3</v>
      </c>
      <c r="AF2890">
        <v>102186.1890134797</v>
      </c>
      <c r="AG2890">
        <v>70.950152430525705</v>
      </c>
      <c r="AH2890">
        <v>13334.861607851964</v>
      </c>
      <c r="AI2890">
        <v>18155.609854576527</v>
      </c>
      <c r="AJ2890">
        <v>1.0607526458519112</v>
      </c>
      <c r="AK2890">
        <v>78143.969985082804</v>
      </c>
      <c r="AL2890">
        <v>53.022435978340226</v>
      </c>
      <c r="AM2890">
        <v>9965.4027744999876</v>
      </c>
      <c r="AN2890">
        <v>14079.631373570506</v>
      </c>
      <c r="AO2890">
        <v>0.80041484950692232</v>
      </c>
      <c r="AP2890">
        <v>-24042.219028396896</v>
      </c>
      <c r="AQ2890">
        <v>-17.927716452185479</v>
      </c>
      <c r="AR2890">
        <v>-3369.4588333519769</v>
      </c>
      <c r="AS2890">
        <v>-4075.978481006021</v>
      </c>
      <c r="AT2890">
        <v>-0.26033779634498888</v>
      </c>
      <c r="AU2890" s="3">
        <v>-5960932.9642349994</v>
      </c>
      <c r="AV2890" s="3">
        <v>-168068.85374582998</v>
      </c>
      <c r="AW2890">
        <v>115665.164653</v>
      </c>
      <c r="AX2890">
        <v>21738111.04488482</v>
      </c>
      <c r="AY2890">
        <v>3261.1860858339992</v>
      </c>
      <c r="AZ2890">
        <v>612907.31297164178</v>
      </c>
      <c r="BA2890">
        <v>83947.951903000008</v>
      </c>
      <c r="BB2890">
        <v>15777178.080649821</v>
      </c>
      <c r="BC2890">
        <v>2366.9174163339994</v>
      </c>
      <c r="BD2890">
        <v>444838.45922581182</v>
      </c>
      <c r="BE2890">
        <v>-31717.212749999999</v>
      </c>
      <c r="BF2890">
        <v>-5960932.9642349994</v>
      </c>
      <c r="BG2890">
        <v>-894.26866949999987</v>
      </c>
      <c r="BH2890">
        <v>-168068.85374582998</v>
      </c>
      <c r="BI2890">
        <v>96.874091689787292</v>
      </c>
      <c r="BJ2890">
        <v>96.874091689787292</v>
      </c>
      <c r="BK2890">
        <v>0</v>
      </c>
      <c r="BL2890">
        <v>45.58454015491747</v>
      </c>
      <c r="BM2890">
        <v>34.561476838757883</v>
      </c>
      <c r="BN2890">
        <f t="shared" si="292"/>
        <v>-11.023063316159586</v>
      </c>
      <c r="BO2890">
        <v>0.53072740232530968</v>
      </c>
      <c r="BP2890">
        <v>0.62260124002889938</v>
      </c>
      <c r="BQ2890">
        <v>0.17965303465659857</v>
      </c>
      <c r="BR2890">
        <v>0</v>
      </c>
      <c r="BS2890">
        <v>0</v>
      </c>
      <c r="BT2890">
        <v>0.44444444444444442</v>
      </c>
      <c r="BU2890">
        <v>0.31567632132700763</v>
      </c>
      <c r="BV2890">
        <v>0.73846496835010778</v>
      </c>
      <c r="BW2890">
        <v>0.57311756855915807</v>
      </c>
      <c r="BX2890">
        <v>0.22377346350984803</v>
      </c>
      <c r="BY2890">
        <f t="shared" si="293"/>
        <v>8.5906931525363106E-2</v>
      </c>
      <c r="BZ2890">
        <v>0</v>
      </c>
      <c r="CA2890">
        <f t="shared" si="294"/>
        <v>7.2513184584750709E-3</v>
      </c>
      <c r="CC2890">
        <v>8.5906931525363106E-2</v>
      </c>
      <c r="CD2890">
        <v>7.2513184584750709E-3</v>
      </c>
    </row>
    <row r="2891" spans="1:82" x14ac:dyDescent="0.3">
      <c r="A2891">
        <v>0</v>
      </c>
      <c r="B2891" t="s">
        <v>1721</v>
      </c>
      <c r="C2891" t="s">
        <v>1770</v>
      </c>
      <c r="D2891">
        <v>51530</v>
      </c>
      <c r="E2891" s="2">
        <f t="shared" si="291"/>
        <v>0.57363017628127022</v>
      </c>
      <c r="F2891" s="2" t="s">
        <v>1938</v>
      </c>
      <c r="G2891" s="3">
        <v>1246</v>
      </c>
      <c r="H2891" s="1">
        <v>36.017099110511211</v>
      </c>
      <c r="I2891" s="1">
        <f t="shared" si="295"/>
        <v>-11.171062901457468</v>
      </c>
      <c r="J2891" s="1">
        <v>2.5515089669300002</v>
      </c>
      <c r="K2891" s="1">
        <v>176.66014173299999</v>
      </c>
      <c r="L2891" s="2">
        <v>8.5919655119999883E-2</v>
      </c>
      <c r="M2891" s="2">
        <v>6.6684523987111102E-3</v>
      </c>
      <c r="N2891" s="7">
        <v>0</v>
      </c>
      <c r="O2891" s="2">
        <v>2.5187718350598355E-3</v>
      </c>
      <c r="P2891" s="3">
        <v>7131.1379389310032</v>
      </c>
      <c r="Q2891" s="3">
        <v>201.06285148491799</v>
      </c>
      <c r="R2891" s="3">
        <v>20248.270274945215</v>
      </c>
      <c r="S2891" s="3">
        <v>16.010343218119562</v>
      </c>
      <c r="T2891" s="3">
        <v>7958.954192881989</v>
      </c>
      <c r="V2891">
        <v>51530</v>
      </c>
      <c r="W2891" s="2">
        <v>0.70760390472083368</v>
      </c>
      <c r="X2891" s="2">
        <v>0.9662197877350438</v>
      </c>
      <c r="Y2891" s="2">
        <v>0.34432887122157568</v>
      </c>
      <c r="Z2891" s="2">
        <v>0.72762750066616355</v>
      </c>
      <c r="AA2891" s="2">
        <v>0.5091938037002034</v>
      </c>
      <c r="AB2891" s="2">
        <v>0.21208204733565036</v>
      </c>
      <c r="AC2891" s="2">
        <v>6.6684523987111102E-3</v>
      </c>
      <c r="AD2891" s="2">
        <v>0</v>
      </c>
      <c r="AE2891" s="2">
        <v>2.5187718350598355E-3</v>
      </c>
      <c r="AF2891">
        <v>37577.058852670278</v>
      </c>
      <c r="AG2891">
        <v>26.81247436087931</v>
      </c>
      <c r="AH2891">
        <v>5039.3215901334106</v>
      </c>
      <c r="AI2891">
        <v>9881.9776701599785</v>
      </c>
      <c r="AJ2891">
        <v>0.39636626228279154</v>
      </c>
      <c r="AK2891">
        <v>57825.329127615492</v>
      </c>
      <c r="AL2891">
        <v>42.822817578998873</v>
      </c>
      <c r="AM2891">
        <v>8048.416057081743</v>
      </c>
      <c r="AN2891">
        <v>14831.837396093635</v>
      </c>
      <c r="AO2891">
        <v>0.62357108132927919</v>
      </c>
      <c r="AP2891">
        <v>20248.270274945215</v>
      </c>
      <c r="AQ2891">
        <v>16.010343218119562</v>
      </c>
      <c r="AR2891">
        <v>3009.0944669483324</v>
      </c>
      <c r="AS2891">
        <v>4949.8597259336566</v>
      </c>
      <c r="AT2891">
        <v>0.22720481904648765</v>
      </c>
      <c r="AU2891" s="3">
        <v>1340226.0642426927</v>
      </c>
      <c r="AV2891" s="3">
        <v>37787.752308075484</v>
      </c>
      <c r="AW2891">
        <v>29435.196205791002</v>
      </c>
      <c r="AX2891">
        <v>5532050.7749163611</v>
      </c>
      <c r="AY2891">
        <v>829.92707949799808</v>
      </c>
      <c r="AZ2891">
        <v>155976.49532085375</v>
      </c>
      <c r="BA2891">
        <v>36566.334144722008</v>
      </c>
      <c r="BB2891">
        <v>6872276.8391590538</v>
      </c>
      <c r="BC2891">
        <v>1030.9899309829161</v>
      </c>
      <c r="BD2891">
        <v>193764.24762892924</v>
      </c>
      <c r="BE2891">
        <v>7131.1379389310032</v>
      </c>
      <c r="BF2891">
        <v>1340226.0642426927</v>
      </c>
      <c r="BG2891">
        <v>201.06285148491799</v>
      </c>
      <c r="BH2891">
        <v>37787.752308075484</v>
      </c>
      <c r="BI2891">
        <v>48.845188713063962</v>
      </c>
      <c r="BJ2891">
        <v>84.862287823575173</v>
      </c>
      <c r="BK2891">
        <v>36.017099110511211</v>
      </c>
      <c r="BL2891">
        <v>44.590338341379542</v>
      </c>
      <c r="BM2891">
        <v>33.419275439922075</v>
      </c>
      <c r="BN2891">
        <f t="shared" si="292"/>
        <v>-11.171062901457468</v>
      </c>
      <c r="BO2891">
        <v>0.57363017628127022</v>
      </c>
      <c r="BP2891">
        <v>0.33930058450154749</v>
      </c>
      <c r="BQ2891">
        <v>0.16366057012798488</v>
      </c>
      <c r="BR2891">
        <v>0</v>
      </c>
      <c r="BS2891">
        <v>0</v>
      </c>
      <c r="BT2891">
        <v>0.55555555555555558</v>
      </c>
      <c r="BU2891">
        <v>0.31991470437033709</v>
      </c>
      <c r="BV2891">
        <v>0.72762750066616355</v>
      </c>
      <c r="BW2891">
        <v>0.52820933993797037</v>
      </c>
      <c r="BX2891">
        <v>0.21208204733565036</v>
      </c>
      <c r="BY2891">
        <f t="shared" si="293"/>
        <v>0.27066921541239686</v>
      </c>
      <c r="BZ2891">
        <v>0</v>
      </c>
      <c r="CA2891">
        <f t="shared" si="294"/>
        <v>2.6745573313518493E-3</v>
      </c>
      <c r="CC2891">
        <v>0.27066921541239686</v>
      </c>
      <c r="CD2891">
        <v>2.6745573313518493E-3</v>
      </c>
    </row>
    <row r="2892" spans="1:82" x14ac:dyDescent="0.3">
      <c r="A2892">
        <v>0</v>
      </c>
      <c r="B2892" t="s">
        <v>1721</v>
      </c>
      <c r="C2892" t="s">
        <v>1771</v>
      </c>
      <c r="D2892">
        <v>51540</v>
      </c>
      <c r="E2892" s="2">
        <f t="shared" si="291"/>
        <v>0.5983001055557291</v>
      </c>
      <c r="F2892" s="2" t="s">
        <v>1939</v>
      </c>
      <c r="G2892" s="3">
        <v>17882</v>
      </c>
      <c r="H2892" s="1">
        <v>0</v>
      </c>
      <c r="I2892" s="1">
        <f t="shared" si="295"/>
        <v>-12.961957153282803</v>
      </c>
      <c r="J2892" s="1">
        <v>2.5393436402599998</v>
      </c>
      <c r="K2892" s="1">
        <v>237.71216705399999</v>
      </c>
      <c r="L2892" s="2">
        <v>7.9990068120000091E-2</v>
      </c>
      <c r="M2892" s="2">
        <v>5.925605450527646E-3</v>
      </c>
      <c r="N2892" s="7">
        <v>0</v>
      </c>
      <c r="O2892" s="2">
        <v>9.2918098503049339E-3</v>
      </c>
      <c r="P2892" s="3">
        <v>-25503.884999999998</v>
      </c>
      <c r="Q2892" s="3">
        <v>-719.08353</v>
      </c>
      <c r="R2892" s="3">
        <v>-34058.252226209355</v>
      </c>
      <c r="S2892" s="3">
        <v>-23.21134145765534</v>
      </c>
      <c r="T2892" s="3">
        <v>-19135.628639428949</v>
      </c>
      <c r="V2892">
        <v>51540</v>
      </c>
      <c r="W2892" s="2">
        <v>0.50123538255880706</v>
      </c>
      <c r="X2892" s="2">
        <v>0</v>
      </c>
      <c r="Y2892" s="2">
        <v>0.33919438079590641</v>
      </c>
      <c r="Z2892" s="2">
        <v>0.7241582491940316</v>
      </c>
      <c r="AA2892" s="2">
        <v>0.68516622561632401</v>
      </c>
      <c r="AB2892" s="2">
        <v>0.19744559483757598</v>
      </c>
      <c r="AC2892" s="2">
        <v>5.925605450527646E-3</v>
      </c>
      <c r="AD2892" s="2">
        <v>0</v>
      </c>
      <c r="AE2892" s="2">
        <v>9.2918098503049339E-3</v>
      </c>
      <c r="AF2892">
        <v>213622.92453587559</v>
      </c>
      <c r="AG2892">
        <v>145.24421137252639</v>
      </c>
      <c r="AH2892">
        <v>27298.200097466481</v>
      </c>
      <c r="AI2892">
        <v>92793.598248231632</v>
      </c>
      <c r="AJ2892">
        <v>2.1906850361841701</v>
      </c>
      <c r="AK2892">
        <v>179564.67230966623</v>
      </c>
      <c r="AL2892">
        <v>122.03286991487109</v>
      </c>
      <c r="AM2892">
        <v>22935.700293487727</v>
      </c>
      <c r="AN2892">
        <v>78020.469412781444</v>
      </c>
      <c r="AO2892">
        <v>1.8409425516251376</v>
      </c>
      <c r="AP2892">
        <v>-34058.252226209355</v>
      </c>
      <c r="AQ2892">
        <v>-23.211341457655308</v>
      </c>
      <c r="AR2892">
        <v>-4362.4998039787533</v>
      </c>
      <c r="AS2892">
        <v>-14773.128835450188</v>
      </c>
      <c r="AT2892">
        <v>-0.34974248455903245</v>
      </c>
      <c r="AU2892" s="3">
        <v>-4793200.1469000001</v>
      </c>
      <c r="AV2892" s="3">
        <v>-135144.5586282</v>
      </c>
      <c r="AW2892">
        <v>109365.96417255001</v>
      </c>
      <c r="AX2892">
        <v>20554239.306589048</v>
      </c>
      <c r="AY2892">
        <v>3083.5797596738998</v>
      </c>
      <c r="AZ2892">
        <v>579527.98003311269</v>
      </c>
      <c r="BA2892">
        <v>83862.079172550017</v>
      </c>
      <c r="BB2892">
        <v>15761039.15968905</v>
      </c>
      <c r="BC2892">
        <v>2364.4962296739</v>
      </c>
      <c r="BD2892">
        <v>444383.42140491278</v>
      </c>
      <c r="BE2892">
        <v>-25503.884999999998</v>
      </c>
      <c r="BF2892">
        <v>-4793200.1469000001</v>
      </c>
      <c r="BG2892">
        <v>-719.08353</v>
      </c>
      <c r="BH2892">
        <v>-135144.5586282</v>
      </c>
      <c r="BI2892">
        <v>99.854350845103809</v>
      </c>
      <c r="BJ2892">
        <v>99.854350845103809</v>
      </c>
      <c r="BK2892">
        <v>0</v>
      </c>
      <c r="BL2892">
        <v>53.602600238533036</v>
      </c>
      <c r="BM2892">
        <v>40.640643085250233</v>
      </c>
      <c r="BN2892">
        <f t="shared" si="292"/>
        <v>-12.961957153282803</v>
      </c>
      <c r="BO2892">
        <v>0.5983001055557291</v>
      </c>
      <c r="BP2892">
        <v>0.7234639552925114</v>
      </c>
      <c r="BQ2892">
        <v>0.26806255226512254</v>
      </c>
      <c r="BR2892">
        <v>5.9523809523809521E-3</v>
      </c>
      <c r="BS2892">
        <v>0</v>
      </c>
      <c r="BT2892">
        <v>0.55555555555555558</v>
      </c>
      <c r="BU2892">
        <v>0.37120198206138733</v>
      </c>
      <c r="BV2892">
        <v>0.7241582491940316</v>
      </c>
      <c r="BW2892">
        <v>0.71075334607502494</v>
      </c>
      <c r="BX2892">
        <v>0.19744559483757598</v>
      </c>
      <c r="BY2892">
        <f t="shared" si="293"/>
        <v>5.8715525315443329E-2</v>
      </c>
      <c r="BZ2892">
        <v>0</v>
      </c>
      <c r="CA2892">
        <f t="shared" si="294"/>
        <v>1.0513056843760821E-2</v>
      </c>
      <c r="CC2892">
        <v>5.8715525315443329E-2</v>
      </c>
      <c r="CD2892">
        <v>1.0513056843760821E-2</v>
      </c>
    </row>
    <row r="2893" spans="1:82" x14ac:dyDescent="0.3">
      <c r="A2893">
        <v>0</v>
      </c>
      <c r="B2893" t="s">
        <v>1721</v>
      </c>
      <c r="C2893" t="s">
        <v>1772</v>
      </c>
      <c r="D2893">
        <v>51550</v>
      </c>
      <c r="E2893" s="2">
        <f t="shared" si="291"/>
        <v>0.65597649887396092</v>
      </c>
      <c r="F2893" s="2" t="s">
        <v>1940</v>
      </c>
      <c r="G2893" s="3">
        <v>112514</v>
      </c>
      <c r="H2893" s="1">
        <v>33.977346459995729</v>
      </c>
      <c r="I2893" s="1">
        <f t="shared" si="295"/>
        <v>-3.9672869246514608</v>
      </c>
      <c r="J2893" s="1">
        <v>2.1798414527399999</v>
      </c>
      <c r="K2893" s="1">
        <v>240.259175279</v>
      </c>
      <c r="L2893" s="2">
        <v>7.1383039339999899E-2</v>
      </c>
      <c r="M2893" s="2">
        <v>0.24854399396388979</v>
      </c>
      <c r="N2893" s="7">
        <v>0.10407064181800001</v>
      </c>
      <c r="O2893" s="2">
        <v>3.1174318182003585E-3</v>
      </c>
      <c r="P2893" s="3">
        <v>829183.11941530008</v>
      </c>
      <c r="Q2893" s="3">
        <v>23378.866573683397</v>
      </c>
      <c r="R2893" s="3">
        <v>652706.71890048904</v>
      </c>
      <c r="S2893" s="3">
        <v>472.82245495723669</v>
      </c>
      <c r="T2893" s="3">
        <v>240557.08739309147</v>
      </c>
      <c r="V2893">
        <v>51550</v>
      </c>
      <c r="W2893" s="2">
        <v>0.76666440833954563</v>
      </c>
      <c r="X2893" s="2">
        <v>0.91149996238303788</v>
      </c>
      <c r="Y2893" s="2">
        <v>0.13088732103005474</v>
      </c>
      <c r="Z2893" s="2">
        <v>0.62163708168900966</v>
      </c>
      <c r="AA2893" s="2">
        <v>0.6925075579249077</v>
      </c>
      <c r="AB2893" s="2">
        <v>0.17620020828906316</v>
      </c>
      <c r="AC2893" s="2">
        <v>0.24854399396388979</v>
      </c>
      <c r="AD2893" s="2">
        <v>0.21533149637205834</v>
      </c>
      <c r="AE2893" s="2">
        <v>3.1174318182003585E-3</v>
      </c>
      <c r="AF2893">
        <v>888461.79498169676</v>
      </c>
      <c r="AG2893">
        <v>610.54519998449621</v>
      </c>
      <c r="AH2893">
        <v>114750.08112355699</v>
      </c>
      <c r="AI2893">
        <v>213530.30366701705</v>
      </c>
      <c r="AJ2893">
        <v>9.1675299895139091</v>
      </c>
      <c r="AK2893">
        <v>1541168.5138821858</v>
      </c>
      <c r="AL2893">
        <v>1083.3676549417328</v>
      </c>
      <c r="AM2893">
        <v>203615.59847552376</v>
      </c>
      <c r="AN2893">
        <v>365221.87370814168</v>
      </c>
      <c r="AO2893">
        <v>16.114200526314018</v>
      </c>
      <c r="AP2893">
        <v>652706.71890048904</v>
      </c>
      <c r="AQ2893">
        <v>472.82245495723657</v>
      </c>
      <c r="AR2893">
        <v>88865.517351966773</v>
      </c>
      <c r="AS2893">
        <v>151691.57004112462</v>
      </c>
      <c r="AT2893">
        <v>6.9466705368001094</v>
      </c>
      <c r="AU2893" s="3">
        <v>155836675.46291149</v>
      </c>
      <c r="AV2893" s="3">
        <v>4393824.1838580575</v>
      </c>
      <c r="AW2893">
        <v>800401.31908500008</v>
      </c>
      <c r="AX2893">
        <v>150427423.9088349</v>
      </c>
      <c r="AY2893">
        <v>22567.362029129999</v>
      </c>
      <c r="AZ2893">
        <v>4241310.019754692</v>
      </c>
      <c r="BA2893">
        <v>1629584.4385003</v>
      </c>
      <c r="BB2893">
        <v>306264099.37174636</v>
      </c>
      <c r="BC2893">
        <v>45946.228602813397</v>
      </c>
      <c r="BD2893">
        <v>8635134.2036127504</v>
      </c>
      <c r="BE2893">
        <v>829183.11941530008</v>
      </c>
      <c r="BF2893">
        <v>155836675.46291149</v>
      </c>
      <c r="BG2893">
        <v>23378.866573683397</v>
      </c>
      <c r="BH2893">
        <v>4393824.1838580575</v>
      </c>
      <c r="BI2893">
        <v>26.339694698070399</v>
      </c>
      <c r="BJ2893">
        <v>60.317041158066132</v>
      </c>
      <c r="BK2893">
        <v>33.977346459995729</v>
      </c>
      <c r="BL2893">
        <v>43.485111178658144</v>
      </c>
      <c r="BM2893">
        <v>39.517824254006683</v>
      </c>
      <c r="BN2893">
        <f t="shared" si="292"/>
        <v>-3.9672869246514608</v>
      </c>
      <c r="BO2893">
        <v>0.65597649887396092</v>
      </c>
      <c r="BP2893">
        <v>0.20923283694216518</v>
      </c>
      <c r="BQ2893">
        <v>0.62256071781948497</v>
      </c>
      <c r="BR2893">
        <v>5.3571428571428568E-2</v>
      </c>
      <c r="BS2893">
        <v>0</v>
      </c>
      <c r="BT2893">
        <v>0.3888888888888889</v>
      </c>
      <c r="BU2893">
        <v>0.11361438341615521</v>
      </c>
      <c r="BV2893">
        <v>0.62163708168900966</v>
      </c>
      <c r="BW2893">
        <v>0.71836883602168855</v>
      </c>
      <c r="BX2893">
        <v>0.17620020828906316</v>
      </c>
      <c r="BY2893">
        <f t="shared" si="293"/>
        <v>0.27338685914176591</v>
      </c>
      <c r="BZ2893">
        <v>0.21533149637205834</v>
      </c>
      <c r="CA2893">
        <f t="shared" si="294"/>
        <v>3.9425340224410162E-3</v>
      </c>
      <c r="CC2893">
        <v>0.27338685914176591</v>
      </c>
      <c r="CD2893">
        <v>3.9425340224410162E-3</v>
      </c>
    </row>
    <row r="2894" spans="1:82" x14ac:dyDescent="0.3">
      <c r="A2894">
        <v>0</v>
      </c>
      <c r="B2894" t="s">
        <v>1721</v>
      </c>
      <c r="C2894" t="s">
        <v>1773</v>
      </c>
      <c r="D2894">
        <v>51570</v>
      </c>
      <c r="E2894" s="2">
        <f t="shared" si="291"/>
        <v>0.65086864984492898</v>
      </c>
      <c r="F2894" s="2" t="s">
        <v>1940</v>
      </c>
      <c r="G2894" s="3">
        <v>1778</v>
      </c>
      <c r="H2894" s="1">
        <v>0.14666520301305752</v>
      </c>
      <c r="I2894" s="1">
        <f t="shared" si="295"/>
        <v>-11.488864733309171</v>
      </c>
      <c r="J2894" s="1">
        <v>2.55813836474</v>
      </c>
      <c r="K2894" s="1">
        <v>257.56463373999998</v>
      </c>
      <c r="L2894" s="2">
        <v>4.6592837970000023E-2</v>
      </c>
      <c r="M2894" s="2">
        <v>1.6511216219180648E-2</v>
      </c>
      <c r="N2894" s="7">
        <v>8.4172730280700006E-2</v>
      </c>
      <c r="O2894" s="2">
        <v>3.6131198620916508E-3</v>
      </c>
      <c r="P2894" s="3">
        <v>-19001.887396175003</v>
      </c>
      <c r="Q2894" s="3">
        <v>-535.75932707915001</v>
      </c>
      <c r="R2894" s="3">
        <v>-5166.7976317833381</v>
      </c>
      <c r="S2894" s="3">
        <v>-2.9615562708339134</v>
      </c>
      <c r="T2894" s="3">
        <v>-2710.7067371514058</v>
      </c>
      <c r="V2894">
        <v>51570</v>
      </c>
      <c r="W2894" s="2">
        <v>0.54279450273288254</v>
      </c>
      <c r="X2894" s="2">
        <v>3.9345428927683055E-3</v>
      </c>
      <c r="Y2894" s="2">
        <v>0.33865587569945088</v>
      </c>
      <c r="Z2894" s="2">
        <v>0.72951804160563594</v>
      </c>
      <c r="AA2894" s="2">
        <v>0.74238769575390617</v>
      </c>
      <c r="AB2894" s="2">
        <v>0.1150086607546877</v>
      </c>
      <c r="AC2894" s="2">
        <v>1.6511216219180648E-2</v>
      </c>
      <c r="AD2894" s="2">
        <v>0.17416093192508689</v>
      </c>
      <c r="AE2894" s="2">
        <v>3.6131198620916508E-3</v>
      </c>
      <c r="AF2894">
        <v>80584.739117652833</v>
      </c>
      <c r="AG2894">
        <v>53.537540171355026</v>
      </c>
      <c r="AH2894">
        <v>10062.215013687248</v>
      </c>
      <c r="AI2894">
        <v>31118.87261319211</v>
      </c>
      <c r="AJ2894">
        <v>0.81546637412408551</v>
      </c>
      <c r="AK2894">
        <v>75417.941485869494</v>
      </c>
      <c r="AL2894">
        <v>50.575983900521116</v>
      </c>
      <c r="AM2894">
        <v>9505.5996765446416</v>
      </c>
      <c r="AN2894">
        <v>28964.781213183313</v>
      </c>
      <c r="AO2894">
        <v>0.76728910671456418</v>
      </c>
      <c r="AP2894">
        <v>-5166.7976317833381</v>
      </c>
      <c r="AQ2894">
        <v>-2.9615562708339098</v>
      </c>
      <c r="AR2894">
        <v>-556.61533714260622</v>
      </c>
      <c r="AS2894">
        <v>-2154.0914000087978</v>
      </c>
      <c r="AT2894">
        <v>-4.8177267409521329E-2</v>
      </c>
      <c r="AU2894" s="3">
        <v>-3571214.7172371303</v>
      </c>
      <c r="AV2894" s="3">
        <v>-100690.60793125545</v>
      </c>
      <c r="AW2894">
        <v>72744.443178851012</v>
      </c>
      <c r="AX2894">
        <v>13671590.65103326</v>
      </c>
      <c r="AY2894">
        <v>2051.0338322546781</v>
      </c>
      <c r="AZ2894">
        <v>385471.29843394423</v>
      </c>
      <c r="BA2894">
        <v>53742.555782676005</v>
      </c>
      <c r="BB2894">
        <v>10100375.933796128</v>
      </c>
      <c r="BC2894">
        <v>1515.2745051755282</v>
      </c>
      <c r="BD2894">
        <v>284780.69050268875</v>
      </c>
      <c r="BE2894">
        <v>-19001.887396175003</v>
      </c>
      <c r="BF2894">
        <v>-3571214.7172371303</v>
      </c>
      <c r="BG2894">
        <v>-535.75932707915001</v>
      </c>
      <c r="BH2894">
        <v>-100690.60793125545</v>
      </c>
      <c r="BI2894">
        <v>98.243429537065865</v>
      </c>
      <c r="BJ2894">
        <v>98.390094740078922</v>
      </c>
      <c r="BK2894">
        <v>0.14666520301305752</v>
      </c>
      <c r="BL2894">
        <v>47.576877994345445</v>
      </c>
      <c r="BM2894">
        <v>36.088013261036274</v>
      </c>
      <c r="BN2894">
        <f t="shared" si="292"/>
        <v>-11.488864733309171</v>
      </c>
      <c r="BO2894">
        <v>0.65086864984492898</v>
      </c>
      <c r="BP2894">
        <v>0.77433286868720941</v>
      </c>
      <c r="BQ2894">
        <v>0.43552092258848973</v>
      </c>
      <c r="BR2894">
        <v>5.9523809523809521E-3</v>
      </c>
      <c r="BS2894">
        <v>0</v>
      </c>
      <c r="BT2894">
        <v>0.3888888888888889</v>
      </c>
      <c r="BU2894">
        <v>0.32901585078603984</v>
      </c>
      <c r="BV2894">
        <v>0.72951804160563594</v>
      </c>
      <c r="BW2894">
        <v>0.77011171758703967</v>
      </c>
      <c r="BX2894">
        <v>0.1150086607546877</v>
      </c>
      <c r="BY2894">
        <f t="shared" si="293"/>
        <v>0.2071818386866939</v>
      </c>
      <c r="BZ2894">
        <v>0.17416093192508689</v>
      </c>
      <c r="CA2894">
        <f t="shared" si="294"/>
        <v>6.890694258013458E-3</v>
      </c>
      <c r="CC2894">
        <v>0.2071818386866939</v>
      </c>
      <c r="CD2894">
        <v>6.890694258013458E-3</v>
      </c>
    </row>
    <row r="2895" spans="1:82" x14ac:dyDescent="0.3">
      <c r="A2895">
        <v>0</v>
      </c>
      <c r="B2895" t="s">
        <v>1721</v>
      </c>
      <c r="C2895" t="s">
        <v>1774</v>
      </c>
      <c r="D2895">
        <v>51580</v>
      </c>
      <c r="E2895" s="2">
        <f t="shared" si="291"/>
        <v>0.52909102387911544</v>
      </c>
      <c r="F2895" s="2" t="s">
        <v>1937</v>
      </c>
      <c r="G2895" s="3">
        <v>359</v>
      </c>
      <c r="H2895" s="1">
        <v>0</v>
      </c>
      <c r="I2895" s="1">
        <f t="shared" si="295"/>
        <v>-13.957198762353663</v>
      </c>
      <c r="J2895" s="1">
        <v>2.5402353140799998</v>
      </c>
      <c r="K2895" s="1">
        <v>153.96224985399999</v>
      </c>
      <c r="L2895" s="2">
        <v>8.7168051369999944E-2</v>
      </c>
      <c r="M2895" s="2">
        <v>4.456580590921114E-3</v>
      </c>
      <c r="N2895" s="7">
        <v>0</v>
      </c>
      <c r="O2895" s="2">
        <v>2.9070092195099769E-3</v>
      </c>
      <c r="P2895" s="3">
        <v>-13968.30825</v>
      </c>
      <c r="Q2895" s="3">
        <v>-393.83726849999994</v>
      </c>
      <c r="R2895" s="3">
        <v>-5571.7698614696928</v>
      </c>
      <c r="S2895" s="3">
        <v>-3.3256584660327961</v>
      </c>
      <c r="T2895" s="3">
        <v>3948.6563221444521</v>
      </c>
      <c r="V2895">
        <v>51580</v>
      </c>
      <c r="W2895" s="2">
        <v>0.44212603247604665</v>
      </c>
      <c r="X2895" s="2">
        <v>0</v>
      </c>
      <c r="Y2895" s="2">
        <v>0.33919438079590641</v>
      </c>
      <c r="Z2895" s="2">
        <v>0.72441253260101357</v>
      </c>
      <c r="AA2895" s="2">
        <v>0.44377086342365885</v>
      </c>
      <c r="AB2895" s="2">
        <v>0.21516355915289848</v>
      </c>
      <c r="AC2895" s="2">
        <v>4.456580590921114E-3</v>
      </c>
      <c r="AD2895" s="2">
        <v>0</v>
      </c>
      <c r="AE2895" s="2">
        <v>2.9070092195099769E-3</v>
      </c>
      <c r="AF2895">
        <v>46762.755608612992</v>
      </c>
      <c r="AG2895">
        <v>29.791823185224388</v>
      </c>
      <c r="AH2895">
        <v>5599.2809826528392</v>
      </c>
      <c r="AI2895">
        <v>-37094.846510506854</v>
      </c>
      <c r="AJ2895">
        <v>0.46208673772658021</v>
      </c>
      <c r="AK2895">
        <v>41190.985747143299</v>
      </c>
      <c r="AL2895">
        <v>26.466164719191589</v>
      </c>
      <c r="AM2895">
        <v>4974.2337645661228</v>
      </c>
      <c r="AN2895">
        <v>-32521.142970275683</v>
      </c>
      <c r="AO2895">
        <v>0.40898260738747377</v>
      </c>
      <c r="AP2895">
        <v>-5571.7698614696928</v>
      </c>
      <c r="AQ2895">
        <v>-3.3256584660327988</v>
      </c>
      <c r="AR2895">
        <v>-625.04721808671638</v>
      </c>
      <c r="AS2895">
        <v>4573.7035402311703</v>
      </c>
      <c r="AT2895">
        <v>-5.3104130339106437E-2</v>
      </c>
      <c r="AU2895" s="3">
        <v>-2625203.8525049998</v>
      </c>
      <c r="AV2895" s="3">
        <v>-74017.77624188998</v>
      </c>
      <c r="AW2895">
        <v>64498.16170491201</v>
      </c>
      <c r="AX2895">
        <v>12121784.510821164</v>
      </c>
      <c r="AY2895">
        <v>1818.5294435447361</v>
      </c>
      <c r="AZ2895">
        <v>341774.42361979769</v>
      </c>
      <c r="BA2895">
        <v>50529.853454912009</v>
      </c>
      <c r="BB2895">
        <v>9496580.6583161633</v>
      </c>
      <c r="BC2895">
        <v>1424.6921750447361</v>
      </c>
      <c r="BD2895">
        <v>267756.64737790771</v>
      </c>
      <c r="BE2895">
        <v>-13968.30825</v>
      </c>
      <c r="BF2895">
        <v>-2625203.8525049998</v>
      </c>
      <c r="BG2895">
        <v>-393.83726849999994</v>
      </c>
      <c r="BH2895">
        <v>-74017.77624188998</v>
      </c>
      <c r="BI2895">
        <v>98.988412727607127</v>
      </c>
      <c r="BJ2895">
        <v>98.988412727607127</v>
      </c>
      <c r="BK2895">
        <v>0</v>
      </c>
      <c r="BL2895">
        <v>57.718301091491639</v>
      </c>
      <c r="BM2895">
        <v>43.761102329137977</v>
      </c>
      <c r="BN2895">
        <f t="shared" si="292"/>
        <v>-13.957198762353663</v>
      </c>
      <c r="BO2895">
        <v>0.52909102387911544</v>
      </c>
      <c r="BP2895">
        <v>0.63422824680371537</v>
      </c>
      <c r="BQ2895">
        <v>0.13757509803730997</v>
      </c>
      <c r="BR2895">
        <v>0</v>
      </c>
      <c r="BS2895">
        <v>0</v>
      </c>
      <c r="BT2895">
        <v>0.5</v>
      </c>
      <c r="BU2895">
        <v>0.39970351570698365</v>
      </c>
      <c r="BV2895">
        <v>0.72441253260101357</v>
      </c>
      <c r="BW2895">
        <v>0.46034321931914818</v>
      </c>
      <c r="BX2895">
        <v>0.21516355915289848</v>
      </c>
      <c r="BY2895">
        <f t="shared" si="293"/>
        <v>0.11994082387469984</v>
      </c>
      <c r="BZ2895">
        <v>0</v>
      </c>
      <c r="CA2895">
        <f t="shared" si="294"/>
        <v>3.0592711647354988E-3</v>
      </c>
      <c r="CC2895">
        <v>0.11994082387469984</v>
      </c>
      <c r="CD2895">
        <v>3.0592711647354988E-3</v>
      </c>
    </row>
    <row r="2896" spans="1:82" x14ac:dyDescent="0.3">
      <c r="A2896">
        <v>0</v>
      </c>
      <c r="B2896" t="s">
        <v>1721</v>
      </c>
      <c r="C2896" t="s">
        <v>1775</v>
      </c>
      <c r="D2896">
        <v>51590</v>
      </c>
      <c r="E2896" s="2">
        <f t="shared" si="291"/>
        <v>0.54380586116347795</v>
      </c>
      <c r="F2896" s="2" t="s">
        <v>1938</v>
      </c>
      <c r="G2896" s="3">
        <v>4256</v>
      </c>
      <c r="H2896" s="1">
        <v>29.662893183463481</v>
      </c>
      <c r="I2896" s="1">
        <f t="shared" si="295"/>
        <v>-10.79155058520633</v>
      </c>
      <c r="J2896" s="1">
        <v>2.60761288524</v>
      </c>
      <c r="K2896" s="1">
        <v>234.26810528999999</v>
      </c>
      <c r="L2896" s="2">
        <v>5.1444894620000126E-2</v>
      </c>
      <c r="M2896" s="2">
        <v>9.712149457779172E-3</v>
      </c>
      <c r="N2896" s="7">
        <v>0</v>
      </c>
      <c r="O2896" s="2">
        <v>4.9524370344114247E-3</v>
      </c>
      <c r="P2896" s="3">
        <v>64484.74384840006</v>
      </c>
      <c r="Q2896" s="3">
        <v>1818.151126295199</v>
      </c>
      <c r="R2896" s="3">
        <v>59609.898852215905</v>
      </c>
      <c r="S2896" s="3">
        <v>44.850036179842306</v>
      </c>
      <c r="T2896" s="3">
        <v>30071.761726297089</v>
      </c>
      <c r="V2896">
        <v>51590</v>
      </c>
      <c r="W2896" s="2">
        <v>0.67060027619874907</v>
      </c>
      <c r="X2896" s="2">
        <v>0.79575743363987328</v>
      </c>
      <c r="Y2896" s="2">
        <v>0.26758164863083422</v>
      </c>
      <c r="Z2896" s="2">
        <v>0.74362695604201601</v>
      </c>
      <c r="AA2896" s="2">
        <v>0.67523928401769173</v>
      </c>
      <c r="AB2896" s="2">
        <v>0.12698536278734107</v>
      </c>
      <c r="AC2896" s="2">
        <v>9.712149457779172E-3</v>
      </c>
      <c r="AD2896" s="2">
        <v>0</v>
      </c>
      <c r="AE2896" s="2">
        <v>4.9524370344114247E-3</v>
      </c>
      <c r="AF2896">
        <v>336093.0591447695</v>
      </c>
      <c r="AG2896">
        <v>233.28270242061063</v>
      </c>
      <c r="AH2896">
        <v>43844.762071943958</v>
      </c>
      <c r="AI2896">
        <v>128776.33946725685</v>
      </c>
      <c r="AJ2896">
        <v>3.4881962297481368</v>
      </c>
      <c r="AK2896">
        <v>395702.95799698541</v>
      </c>
      <c r="AL2896">
        <v>278.13273860045291</v>
      </c>
      <c r="AM2896">
        <v>52274.187592220027</v>
      </c>
      <c r="AN2896">
        <v>150418.6756732779</v>
      </c>
      <c r="AO2896">
        <v>4.1371643347967924</v>
      </c>
      <c r="AP2896">
        <v>59609.898852215905</v>
      </c>
      <c r="AQ2896">
        <v>44.850036179842277</v>
      </c>
      <c r="AR2896">
        <v>8429.4255202760687</v>
      </c>
      <c r="AS2896">
        <v>21642.336206021049</v>
      </c>
      <c r="AT2896">
        <v>0.64896810504865554</v>
      </c>
      <c r="AU2896" s="3">
        <v>12119262.758868307</v>
      </c>
      <c r="AV2896" s="3">
        <v>341703.32267591968</v>
      </c>
      <c r="AW2896">
        <v>305823.43376058002</v>
      </c>
      <c r="AX2896">
        <v>57476456.140963413</v>
      </c>
      <c r="AY2896">
        <v>8622.7096109192407</v>
      </c>
      <c r="AZ2896">
        <v>1620552.0442761621</v>
      </c>
      <c r="BA2896">
        <v>370308.1776089801</v>
      </c>
      <c r="BB2896">
        <v>69595718.899831712</v>
      </c>
      <c r="BC2896">
        <v>10440.86073721444</v>
      </c>
      <c r="BD2896">
        <v>1962255.3669520817</v>
      </c>
      <c r="BE2896">
        <v>64484.74384840006</v>
      </c>
      <c r="BF2896">
        <v>12119262.758868307</v>
      </c>
      <c r="BG2896">
        <v>1818.151126295199</v>
      </c>
      <c r="BH2896">
        <v>341703.32267591968</v>
      </c>
      <c r="BI2896">
        <v>62.849371822544811</v>
      </c>
      <c r="BJ2896">
        <v>92.512265006008292</v>
      </c>
      <c r="BK2896">
        <v>29.662893183463481</v>
      </c>
      <c r="BL2896">
        <v>55.589070717691634</v>
      </c>
      <c r="BM2896">
        <v>44.797520132485303</v>
      </c>
      <c r="BN2896">
        <f t="shared" si="292"/>
        <v>-10.79155058520633</v>
      </c>
      <c r="BO2896">
        <v>0.54380586116347795</v>
      </c>
      <c r="BP2896">
        <v>0.41388115433466205</v>
      </c>
      <c r="BQ2896">
        <v>0.3061882927353673</v>
      </c>
      <c r="BR2896">
        <v>1.1904761904761904E-2</v>
      </c>
      <c r="BS2896">
        <v>0</v>
      </c>
      <c r="BT2896">
        <v>0.3888888888888889</v>
      </c>
      <c r="BU2896">
        <v>0.30904630522789345</v>
      </c>
      <c r="BV2896">
        <v>0.74362695604201601</v>
      </c>
      <c r="BW2896">
        <v>0.70045568881503295</v>
      </c>
      <c r="BX2896">
        <v>0.12698536278734107</v>
      </c>
      <c r="BY2896">
        <f t="shared" si="293"/>
        <v>3.727236845877737E-2</v>
      </c>
      <c r="BZ2896">
        <v>0</v>
      </c>
      <c r="CA2896">
        <f t="shared" si="294"/>
        <v>8.5775356776529796E-3</v>
      </c>
      <c r="CC2896">
        <v>3.727236845877737E-2</v>
      </c>
      <c r="CD2896">
        <v>8.5775356776529796E-3</v>
      </c>
    </row>
    <row r="2897" spans="1:82" x14ac:dyDescent="0.3">
      <c r="A2897">
        <v>0</v>
      </c>
      <c r="B2897" t="s">
        <v>1721</v>
      </c>
      <c r="C2897" t="s">
        <v>1776</v>
      </c>
      <c r="D2897">
        <v>51595</v>
      </c>
      <c r="E2897" s="2">
        <f t="shared" si="291"/>
        <v>0.56391663290308525</v>
      </c>
      <c r="F2897" s="2" t="s">
        <v>1938</v>
      </c>
      <c r="G2897" s="3">
        <v>830</v>
      </c>
      <c r="H2897" s="1">
        <v>34.24406756701697</v>
      </c>
      <c r="I2897" s="1">
        <f t="shared" si="295"/>
        <v>-9.151913719283705</v>
      </c>
      <c r="J2897" s="1">
        <v>2.46414591518</v>
      </c>
      <c r="K2897" s="1">
        <v>253.087866679</v>
      </c>
      <c r="L2897" s="2">
        <v>5.9651094299999929E-2</v>
      </c>
      <c r="M2897" s="2">
        <v>3.051318010991658E-3</v>
      </c>
      <c r="N2897" s="7">
        <v>0</v>
      </c>
      <c r="O2897" s="2">
        <v>6.0800398272075912E-3</v>
      </c>
      <c r="P2897" s="3">
        <v>13227.356112347006</v>
      </c>
      <c r="Q2897" s="3">
        <v>372.94607962016619</v>
      </c>
      <c r="R2897" s="3">
        <v>6096.2954091825741</v>
      </c>
      <c r="S2897" s="3">
        <v>3.5614430332204541</v>
      </c>
      <c r="T2897" s="3">
        <v>3378.4798620153379</v>
      </c>
      <c r="V2897">
        <v>51595</v>
      </c>
      <c r="W2897" s="2">
        <v>0.70247440613363865</v>
      </c>
      <c r="X2897" s="2">
        <v>0.91865520857928995</v>
      </c>
      <c r="Y2897" s="2">
        <v>0.24134328419185802</v>
      </c>
      <c r="Z2897" s="2">
        <v>0.70271371050539189</v>
      </c>
      <c r="AA2897" s="2">
        <v>0.72948415098309083</v>
      </c>
      <c r="AB2897" s="2">
        <v>0.14724135225271778</v>
      </c>
      <c r="AC2897" s="2">
        <v>3.051318010991658E-3</v>
      </c>
      <c r="AD2897" s="2">
        <v>0</v>
      </c>
      <c r="AE2897" s="2">
        <v>6.0800398272075912E-3</v>
      </c>
      <c r="AF2897">
        <v>32141.219679498216</v>
      </c>
      <c r="AG2897">
        <v>20.181402701493496</v>
      </c>
      <c r="AH2897">
        <v>3793.032190315078</v>
      </c>
      <c r="AI2897">
        <v>13773.767838359609</v>
      </c>
      <c r="AJ2897">
        <v>0.31502932200467676</v>
      </c>
      <c r="AK2897">
        <v>38237.51508868079</v>
      </c>
      <c r="AL2897">
        <v>23.742845734713949</v>
      </c>
      <c r="AM2897">
        <v>4462.3943882151707</v>
      </c>
      <c r="AN2897">
        <v>16482.885502474852</v>
      </c>
      <c r="AO2897">
        <v>0.37245873043916827</v>
      </c>
      <c r="AP2897">
        <v>6096.2954091825741</v>
      </c>
      <c r="AQ2897">
        <v>3.5614430332204527</v>
      </c>
      <c r="AR2897">
        <v>669.36219790009272</v>
      </c>
      <c r="AS2897">
        <v>2709.1176641152433</v>
      </c>
      <c r="AT2897">
        <v>5.7429408434491513E-2</v>
      </c>
      <c r="AU2897" s="3">
        <v>2485949.3077544961</v>
      </c>
      <c r="AV2897" s="3">
        <v>70091.486203814027</v>
      </c>
      <c r="AW2897">
        <v>43021.739641143002</v>
      </c>
      <c r="AX2897">
        <v>8085505.7481564153</v>
      </c>
      <c r="AY2897">
        <v>1213.0004667090541</v>
      </c>
      <c r="AZ2897">
        <v>227971.30771329961</v>
      </c>
      <c r="BA2897">
        <v>56249.095753490008</v>
      </c>
      <c r="BB2897">
        <v>10571455.055910911</v>
      </c>
      <c r="BC2897">
        <v>1585.9465463292204</v>
      </c>
      <c r="BD2897">
        <v>298062.79391711368</v>
      </c>
      <c r="BE2897">
        <v>13227.356112347006</v>
      </c>
      <c r="BF2897">
        <v>2485949.3077544961</v>
      </c>
      <c r="BG2897">
        <v>372.94607962016619</v>
      </c>
      <c r="BH2897">
        <v>70091.486203814027</v>
      </c>
      <c r="BI2897">
        <v>59.426576913487906</v>
      </c>
      <c r="BJ2897">
        <v>93.670644480504876</v>
      </c>
      <c r="BK2897">
        <v>34.24406756701697</v>
      </c>
      <c r="BL2897">
        <v>52.157376374666782</v>
      </c>
      <c r="BM2897">
        <v>43.005462655383077</v>
      </c>
      <c r="BN2897">
        <f t="shared" si="292"/>
        <v>-9.151913719283705</v>
      </c>
      <c r="BO2897">
        <v>0.56391663290308525</v>
      </c>
      <c r="BP2897">
        <v>0.40581345802850349</v>
      </c>
      <c r="BQ2897">
        <v>0.49199899895442351</v>
      </c>
      <c r="BR2897">
        <v>1.1904761904761904E-2</v>
      </c>
      <c r="BS2897">
        <v>0</v>
      </c>
      <c r="BT2897">
        <v>0.27777777777777779</v>
      </c>
      <c r="BU2897">
        <v>0.26209070683376873</v>
      </c>
      <c r="BV2897">
        <v>0.70271371050539189</v>
      </c>
      <c r="BW2897">
        <v>0.75672629770030175</v>
      </c>
      <c r="BX2897">
        <v>0.14724135225271778</v>
      </c>
      <c r="BY2897">
        <f t="shared" si="293"/>
        <v>7.2784947375817782E-2</v>
      </c>
      <c r="BZ2897">
        <v>0</v>
      </c>
      <c r="CA2897">
        <f t="shared" si="294"/>
        <v>9.1325090133734903E-3</v>
      </c>
      <c r="CC2897">
        <v>7.2784947375817782E-2</v>
      </c>
      <c r="CD2897">
        <v>9.1325090133734903E-3</v>
      </c>
    </row>
    <row r="2898" spans="1:82" x14ac:dyDescent="0.3">
      <c r="A2898">
        <v>0</v>
      </c>
      <c r="B2898" t="s">
        <v>1721</v>
      </c>
      <c r="C2898" t="s">
        <v>1777</v>
      </c>
      <c r="D2898">
        <v>51600</v>
      </c>
      <c r="E2898" s="2">
        <f t="shared" si="291"/>
        <v>0.53383643883562837</v>
      </c>
      <c r="F2898" s="2" t="s">
        <v>1938</v>
      </c>
      <c r="G2898" s="3">
        <v>11034</v>
      </c>
      <c r="H2898" s="1">
        <v>0</v>
      </c>
      <c r="I2898" s="1">
        <f t="shared" si="295"/>
        <v>-10.80504649176806</v>
      </c>
      <c r="J2898" s="1">
        <v>2.4548365425399998</v>
      </c>
      <c r="K2898" s="1">
        <v>172.27486515800001</v>
      </c>
      <c r="L2898" s="2">
        <v>0.10046823716000008</v>
      </c>
      <c r="M2898" s="2">
        <v>1.9870563869315272E-3</v>
      </c>
      <c r="N2898" s="7">
        <v>0</v>
      </c>
      <c r="O2898" s="2">
        <v>1.5966599894237312E-3</v>
      </c>
      <c r="P2898" s="3">
        <v>-15623.292375000001</v>
      </c>
      <c r="Q2898" s="3">
        <v>-440.49964275000008</v>
      </c>
      <c r="R2898" s="3">
        <v>-107941.27536532131</v>
      </c>
      <c r="S2898" s="3">
        <v>-166.83309960349257</v>
      </c>
      <c r="T2898" s="3">
        <v>-42999.930762994714</v>
      </c>
      <c r="V2898">
        <v>51600</v>
      </c>
      <c r="W2898" s="2">
        <v>0.4568165326908753</v>
      </c>
      <c r="X2898" s="2">
        <v>0</v>
      </c>
      <c r="Y2898" s="2">
        <v>0.33919438079590625</v>
      </c>
      <c r="Z2898" s="2">
        <v>0.70005890676587634</v>
      </c>
      <c r="AA2898" s="2">
        <v>0.49655396520807499</v>
      </c>
      <c r="AB2898" s="2">
        <v>0.24799342361578736</v>
      </c>
      <c r="AC2898" s="2">
        <v>1.9870563869315272E-3</v>
      </c>
      <c r="AD2898" s="2">
        <v>0</v>
      </c>
      <c r="AE2898" s="2">
        <v>1.5966599894237312E-3</v>
      </c>
      <c r="AF2898">
        <v>556519.70498244301</v>
      </c>
      <c r="AG2898">
        <v>857.69588056652867</v>
      </c>
      <c r="AH2898">
        <v>161201.28677917548</v>
      </c>
      <c r="AI2898">
        <v>61038.720858436136</v>
      </c>
      <c r="AJ2898">
        <v>9.8863411271577597</v>
      </c>
      <c r="AK2898">
        <v>448578.4296171217</v>
      </c>
      <c r="AL2898">
        <v>690.86278096303613</v>
      </c>
      <c r="AM2898">
        <v>129845.52194132011</v>
      </c>
      <c r="AN2898">
        <v>49394.5549332968</v>
      </c>
      <c r="AO2898">
        <v>7.9646554701912526</v>
      </c>
      <c r="AP2898">
        <v>-107941.27536532131</v>
      </c>
      <c r="AQ2898">
        <v>-166.83309960349254</v>
      </c>
      <c r="AR2898">
        <v>-31355.764837855371</v>
      </c>
      <c r="AS2898">
        <v>-11644.165925139336</v>
      </c>
      <c r="AT2898">
        <v>-1.9216856569665071</v>
      </c>
      <c r="AU2898" s="3">
        <v>-2936241.5689575002</v>
      </c>
      <c r="AV2898" s="3">
        <v>-82787.502858435008</v>
      </c>
      <c r="AW2898">
        <v>55847.593417260003</v>
      </c>
      <c r="AX2898">
        <v>10495996.706839845</v>
      </c>
      <c r="AY2898">
        <v>1574.62616446428</v>
      </c>
      <c r="AZ2898">
        <v>295935.24134941678</v>
      </c>
      <c r="BA2898">
        <v>40224.301042260005</v>
      </c>
      <c r="BB2898">
        <v>7559755.1378823454</v>
      </c>
      <c r="BC2898">
        <v>1134.12652171428</v>
      </c>
      <c r="BD2898">
        <v>213147.73849098178</v>
      </c>
      <c r="BE2898">
        <v>-15623.292375000001</v>
      </c>
      <c r="BF2898">
        <v>-2936241.5689575002</v>
      </c>
      <c r="BG2898">
        <v>-440.49964275000008</v>
      </c>
      <c r="BH2898">
        <v>-82787.502858435008</v>
      </c>
      <c r="BI2898">
        <v>100</v>
      </c>
      <c r="BJ2898">
        <v>100</v>
      </c>
      <c r="BK2898">
        <v>0</v>
      </c>
      <c r="BL2898">
        <v>44.682958044674621</v>
      </c>
      <c r="BM2898">
        <v>33.877911552906561</v>
      </c>
      <c r="BN2898">
        <f t="shared" si="292"/>
        <v>-10.80504649176806</v>
      </c>
      <c r="BO2898">
        <v>0.53383643883562837</v>
      </c>
      <c r="BP2898">
        <v>0.6464561047052485</v>
      </c>
      <c r="BQ2898">
        <v>0.32333522389584984</v>
      </c>
      <c r="BR2898">
        <v>0</v>
      </c>
      <c r="BS2898">
        <v>0</v>
      </c>
      <c r="BT2898">
        <v>0.44444444444444442</v>
      </c>
      <c r="BU2898">
        <v>0.30943279834819826</v>
      </c>
      <c r="BV2898">
        <v>0.70005890676587634</v>
      </c>
      <c r="BW2898">
        <v>0.51509747428223551</v>
      </c>
      <c r="BX2898">
        <v>0.24799342361578736</v>
      </c>
      <c r="BY2898">
        <f t="shared" si="293"/>
        <v>4.1839020056436763E-2</v>
      </c>
      <c r="BZ2898">
        <v>0</v>
      </c>
      <c r="CA2898">
        <f t="shared" si="294"/>
        <v>1.4574102193260028E-3</v>
      </c>
      <c r="CC2898">
        <v>4.1839020056436763E-2</v>
      </c>
      <c r="CD2898">
        <v>1.4574102193260028E-3</v>
      </c>
    </row>
    <row r="2899" spans="1:82" x14ac:dyDescent="0.3">
      <c r="A2899">
        <v>0</v>
      </c>
      <c r="B2899" t="s">
        <v>1721</v>
      </c>
      <c r="C2899" t="s">
        <v>1778</v>
      </c>
      <c r="D2899">
        <v>51610</v>
      </c>
      <c r="E2899" s="2">
        <f t="shared" si="291"/>
        <v>0.53842572675161315</v>
      </c>
      <c r="F2899" s="2" t="s">
        <v>1938</v>
      </c>
      <c r="G2899" s="3">
        <v>6030</v>
      </c>
      <c r="H2899" s="1">
        <v>0</v>
      </c>
      <c r="I2899" s="1">
        <f t="shared" si="295"/>
        <v>-11.968322636925997</v>
      </c>
      <c r="J2899" s="1">
        <v>2.4519128826499998</v>
      </c>
      <c r="K2899" s="1">
        <v>171.25628882999999</v>
      </c>
      <c r="L2899" s="2">
        <v>9.9492714759999989E-2</v>
      </c>
      <c r="M2899" s="2">
        <v>2.0140020894786177E-4</v>
      </c>
      <c r="N2899" s="7">
        <v>0</v>
      </c>
      <c r="O2899" s="2">
        <v>2.1858172491841044E-3</v>
      </c>
      <c r="P2899" s="3">
        <v>-4980.8669922589997</v>
      </c>
      <c r="Q2899" s="3">
        <v>-140.43583631490191</v>
      </c>
      <c r="R2899" s="3">
        <v>-36372.898406430846</v>
      </c>
      <c r="S2899" s="3">
        <v>-56.122593525876084</v>
      </c>
      <c r="T2899" s="3">
        <v>-17608.835450687999</v>
      </c>
      <c r="V2899">
        <v>51610</v>
      </c>
      <c r="W2899" s="2">
        <v>0.45514917990614623</v>
      </c>
      <c r="X2899" s="2">
        <v>0</v>
      </c>
      <c r="Y2899" s="2">
        <v>0.340044625482609</v>
      </c>
      <c r="Z2899" s="2">
        <v>0.69922515098992921</v>
      </c>
      <c r="AA2899" s="2">
        <v>0.4936180864652786</v>
      </c>
      <c r="AB2899" s="2">
        <v>0.24558546716478843</v>
      </c>
      <c r="AC2899" s="2">
        <v>2.0140020894786177E-4</v>
      </c>
      <c r="AD2899" s="2">
        <v>0</v>
      </c>
      <c r="AE2899" s="2">
        <v>2.1858172491841044E-3</v>
      </c>
      <c r="AF2899">
        <v>168181.44013559766</v>
      </c>
      <c r="AG2899">
        <v>259.15006175492618</v>
      </c>
      <c r="AH2899">
        <v>48706.452217309583</v>
      </c>
      <c r="AI2899">
        <v>32904.437310225992</v>
      </c>
      <c r="AJ2899">
        <v>2.9872595255008885</v>
      </c>
      <c r="AK2899">
        <v>131808.54172916681</v>
      </c>
      <c r="AL2899">
        <v>203.02746822905007</v>
      </c>
      <c r="AM2899">
        <v>38158.38442458558</v>
      </c>
      <c r="AN2899">
        <v>25843.669652262004</v>
      </c>
      <c r="AO2899">
        <v>2.3405391213100524</v>
      </c>
      <c r="AP2899">
        <v>-36372.898406430846</v>
      </c>
      <c r="AQ2899">
        <v>-56.122593525876113</v>
      </c>
      <c r="AR2899">
        <v>-10548.067792724003</v>
      </c>
      <c r="AS2899">
        <v>-7060.7676579639883</v>
      </c>
      <c r="AT2899">
        <v>-0.6467204041908361</v>
      </c>
      <c r="AU2899" s="3">
        <v>-936104.14252515638</v>
      </c>
      <c r="AV2899" s="3">
        <v>-26393.511077022664</v>
      </c>
      <c r="AW2899">
        <v>19631.219140764002</v>
      </c>
      <c r="AX2899">
        <v>3689491.3253151863</v>
      </c>
      <c r="AY2899">
        <v>553.50337244479181</v>
      </c>
      <c r="AZ2899">
        <v>104025.42381727418</v>
      </c>
      <c r="BA2899">
        <v>14650.352148505002</v>
      </c>
      <c r="BB2899">
        <v>2753387.1827900303</v>
      </c>
      <c r="BC2899">
        <v>413.0675361298899</v>
      </c>
      <c r="BD2899">
        <v>77631.912740251501</v>
      </c>
      <c r="BE2899">
        <v>-4980.8669922589997</v>
      </c>
      <c r="BF2899">
        <v>-936104.14252515638</v>
      </c>
      <c r="BG2899">
        <v>-140.43583631490191</v>
      </c>
      <c r="BH2899">
        <v>-26393.511077022664</v>
      </c>
      <c r="BI2899">
        <v>100</v>
      </c>
      <c r="BJ2899">
        <v>100</v>
      </c>
      <c r="BK2899">
        <v>0</v>
      </c>
      <c r="BL2899">
        <v>49.39006588873734</v>
      </c>
      <c r="BM2899">
        <v>37.421743251811343</v>
      </c>
      <c r="BN2899">
        <f t="shared" si="292"/>
        <v>-11.968322636925997</v>
      </c>
      <c r="BO2899">
        <v>0.53842572675161315</v>
      </c>
      <c r="BP2899">
        <v>0.65201356195940163</v>
      </c>
      <c r="BQ2899">
        <v>0.33507070149948587</v>
      </c>
      <c r="BR2899">
        <v>1.1904761904761904E-2</v>
      </c>
      <c r="BS2899">
        <v>0</v>
      </c>
      <c r="BT2899">
        <v>0.44444444444444442</v>
      </c>
      <c r="BU2899">
        <v>0.34274647202115854</v>
      </c>
      <c r="BV2899">
        <v>0.69922515098992921</v>
      </c>
      <c r="BW2899">
        <v>0.51205195691418948</v>
      </c>
      <c r="BX2899">
        <v>0.24558546716478843</v>
      </c>
      <c r="BY2899">
        <f t="shared" si="293"/>
        <v>1.3302242542431997E-2</v>
      </c>
      <c r="BZ2899">
        <v>0</v>
      </c>
      <c r="CA2899">
        <f t="shared" si="294"/>
        <v>2.0163152079074767E-3</v>
      </c>
      <c r="CC2899">
        <v>1.3302242542431997E-2</v>
      </c>
      <c r="CD2899">
        <v>2.0163152079074767E-3</v>
      </c>
    </row>
    <row r="2900" spans="1:82" x14ac:dyDescent="0.3">
      <c r="A2900">
        <v>0</v>
      </c>
      <c r="B2900" t="s">
        <v>1721</v>
      </c>
      <c r="C2900" t="s">
        <v>1779</v>
      </c>
      <c r="D2900">
        <v>51620</v>
      </c>
      <c r="E2900" s="2">
        <f t="shared" si="291"/>
        <v>0.63875925497462294</v>
      </c>
      <c r="F2900" s="2" t="s">
        <v>1940</v>
      </c>
      <c r="G2900" s="3">
        <v>1510</v>
      </c>
      <c r="H2900" s="1">
        <v>27.42088948770548</v>
      </c>
      <c r="I2900" s="1">
        <f t="shared" si="295"/>
        <v>-12.461012930093254</v>
      </c>
      <c r="J2900" s="1">
        <v>2.4157699287400001</v>
      </c>
      <c r="K2900" s="1">
        <v>253.94496973</v>
      </c>
      <c r="L2900" s="2">
        <v>6.7661192699999928E-2</v>
      </c>
      <c r="M2900" s="2">
        <v>1.1537742625082958E-2</v>
      </c>
      <c r="N2900" s="7">
        <v>2.04993855834E-2</v>
      </c>
      <c r="O2900" s="2">
        <v>7.4879898544966033E-3</v>
      </c>
      <c r="P2900" s="3">
        <v>-2352.8249145539999</v>
      </c>
      <c r="Q2900" s="3">
        <v>-66.338036147412126</v>
      </c>
      <c r="R2900" s="3">
        <v>11130.685366765894</v>
      </c>
      <c r="S2900" s="3">
        <v>7.5638718622033068</v>
      </c>
      <c r="T2900" s="3">
        <v>4846.9432435133276</v>
      </c>
      <c r="V2900">
        <v>51620</v>
      </c>
      <c r="W2900" s="2">
        <v>0.70519811817708078</v>
      </c>
      <c r="X2900" s="2">
        <v>0.7356118808742349</v>
      </c>
      <c r="Y2900" s="2">
        <v>0.37428747059068163</v>
      </c>
      <c r="Z2900" s="2">
        <v>0.68891807092041724</v>
      </c>
      <c r="AA2900" s="2">
        <v>0.73195460956203473</v>
      </c>
      <c r="AB2900" s="2">
        <v>0.16701328995031894</v>
      </c>
      <c r="AC2900" s="2">
        <v>1.1537742625082958E-2</v>
      </c>
      <c r="AD2900" s="2">
        <v>4.2415068219727757E-2</v>
      </c>
      <c r="AE2900" s="2">
        <v>7.4879898544966033E-3</v>
      </c>
      <c r="AF2900">
        <v>34000.993214784183</v>
      </c>
      <c r="AG2900">
        <v>23.153434747450326</v>
      </c>
      <c r="AH2900">
        <v>4351.6164169767853</v>
      </c>
      <c r="AI2900">
        <v>10450.285532087591</v>
      </c>
      <c r="AJ2900">
        <v>0.34898984254901411</v>
      </c>
      <c r="AK2900">
        <v>45131.678581550077</v>
      </c>
      <c r="AL2900">
        <v>30.71730660965363</v>
      </c>
      <c r="AM2900">
        <v>5773.2227285456256</v>
      </c>
      <c r="AN2900">
        <v>13875.622464032078</v>
      </c>
      <c r="AO2900">
        <v>0.46309933776089796</v>
      </c>
      <c r="AP2900">
        <v>11130.685366765894</v>
      </c>
      <c r="AQ2900">
        <v>7.5638718622033032</v>
      </c>
      <c r="AR2900">
        <v>1421.6063115688403</v>
      </c>
      <c r="AS2900">
        <v>3425.3369319444864</v>
      </c>
      <c r="AT2900">
        <v>0.11410949521188385</v>
      </c>
      <c r="AU2900" s="3">
        <v>-442189.91444127873</v>
      </c>
      <c r="AV2900" s="3">
        <v>-12467.570513544635</v>
      </c>
      <c r="AW2900">
        <v>53751.434347538001</v>
      </c>
      <c r="AX2900">
        <v>10102044.571276292</v>
      </c>
      <c r="AY2900">
        <v>1515.5248368313642</v>
      </c>
      <c r="AZ2900">
        <v>284827.73783408658</v>
      </c>
      <c r="BA2900">
        <v>51398.609432983998</v>
      </c>
      <c r="BB2900">
        <v>9659854.6568350121</v>
      </c>
      <c r="BC2900">
        <v>1449.186800683952</v>
      </c>
      <c r="BD2900">
        <v>272360.16732054192</v>
      </c>
      <c r="BE2900">
        <v>-2352.8249145539999</v>
      </c>
      <c r="BF2900">
        <v>-442189.91444127873</v>
      </c>
      <c r="BG2900">
        <v>-66.338036147412126</v>
      </c>
      <c r="BH2900">
        <v>-12467.570513544635</v>
      </c>
      <c r="BI2900">
        <v>68.986472424557761</v>
      </c>
      <c r="BJ2900">
        <v>96.407361912263241</v>
      </c>
      <c r="BK2900">
        <v>27.42088948770548</v>
      </c>
      <c r="BL2900">
        <v>46.859092555981476</v>
      </c>
      <c r="BM2900">
        <v>34.398079625888222</v>
      </c>
      <c r="BN2900">
        <f t="shared" si="292"/>
        <v>-12.461012930093254</v>
      </c>
      <c r="BO2900">
        <v>0.63875925497462294</v>
      </c>
      <c r="BP2900">
        <v>0.53361984225169135</v>
      </c>
      <c r="BQ2900">
        <v>0.55019067466856608</v>
      </c>
      <c r="BR2900">
        <v>0</v>
      </c>
      <c r="BS2900">
        <v>0</v>
      </c>
      <c r="BT2900">
        <v>0.33333333333333331</v>
      </c>
      <c r="BU2900">
        <v>0.35685603982819086</v>
      </c>
      <c r="BV2900">
        <v>0.68891807092041724</v>
      </c>
      <c r="BW2900">
        <v>0.7592890140685008</v>
      </c>
      <c r="BX2900">
        <v>0.16701328995031894</v>
      </c>
      <c r="BY2900">
        <f t="shared" si="293"/>
        <v>0.19441865760599353</v>
      </c>
      <c r="BZ2900">
        <v>4.2415068219727757E-2</v>
      </c>
      <c r="CA2900">
        <f t="shared" si="294"/>
        <v>9.9485892976359444E-3</v>
      </c>
      <c r="CC2900">
        <v>0.19441865760599353</v>
      </c>
      <c r="CD2900">
        <v>9.9485892976359444E-3</v>
      </c>
    </row>
    <row r="2901" spans="1:82" x14ac:dyDescent="0.3">
      <c r="A2901">
        <v>0</v>
      </c>
      <c r="B2901" t="s">
        <v>1721</v>
      </c>
      <c r="C2901" t="s">
        <v>1780</v>
      </c>
      <c r="D2901">
        <v>51630</v>
      </c>
      <c r="E2901" s="2">
        <f t="shared" si="291"/>
        <v>0.53917188123007265</v>
      </c>
      <c r="F2901" s="2" t="s">
        <v>1938</v>
      </c>
      <c r="G2901" s="3">
        <v>25125</v>
      </c>
      <c r="H2901" s="1">
        <v>8.6909942725470017</v>
      </c>
      <c r="I2901" s="1">
        <f t="shared" si="295"/>
        <v>-12.955971918291205</v>
      </c>
      <c r="J2901" s="1">
        <v>2.4665041366699998</v>
      </c>
      <c r="K2901" s="1">
        <v>220.17785662899999</v>
      </c>
      <c r="L2901" s="2">
        <v>7.1988999900000072E-2</v>
      </c>
      <c r="M2901" s="2">
        <v>4.2889936843793896E-3</v>
      </c>
      <c r="N2901" s="7">
        <v>1.12891644774E-3</v>
      </c>
      <c r="O2901" s="2">
        <v>3.6220407513395522E-3</v>
      </c>
      <c r="P2901" s="3">
        <v>-20075.954500118001</v>
      </c>
      <c r="Q2901" s="3">
        <v>-566.04271192660394</v>
      </c>
      <c r="R2901" s="3">
        <v>33865.593024521397</v>
      </c>
      <c r="S2901" s="3">
        <v>22.950756118733167</v>
      </c>
      <c r="T2901" s="3">
        <v>12182.173479273144</v>
      </c>
      <c r="V2901">
        <v>51630</v>
      </c>
      <c r="W2901" s="2">
        <v>0.54987492003654193</v>
      </c>
      <c r="X2901" s="2">
        <v>0.2331506658951373</v>
      </c>
      <c r="Y2901" s="2">
        <v>0.3923874542468106</v>
      </c>
      <c r="Z2901" s="2">
        <v>0.70338621717929573</v>
      </c>
      <c r="AA2901" s="2">
        <v>0.63462645963979714</v>
      </c>
      <c r="AB2901" s="2">
        <v>0.17769594702300018</v>
      </c>
      <c r="AC2901" s="2">
        <v>4.2889936843793896E-3</v>
      </c>
      <c r="AD2901" s="2">
        <v>2.335829430128852E-3</v>
      </c>
      <c r="AE2901" s="2">
        <v>3.6220407513395522E-3</v>
      </c>
      <c r="AF2901">
        <v>105000.8294990212</v>
      </c>
      <c r="AG2901">
        <v>66.904030941503621</v>
      </c>
      <c r="AH2901">
        <v>12574.405593927291</v>
      </c>
      <c r="AI2901">
        <v>25269.362219054059</v>
      </c>
      <c r="AJ2901">
        <v>1.0376510095663984</v>
      </c>
      <c r="AK2901">
        <v>138866.4225235426</v>
      </c>
      <c r="AL2901">
        <v>89.854787060236774</v>
      </c>
      <c r="AM2901">
        <v>16887.929189786337</v>
      </c>
      <c r="AN2901">
        <v>33138.012102468165</v>
      </c>
      <c r="AO2901">
        <v>1.3842878150967248</v>
      </c>
      <c r="AP2901">
        <v>33865.593024521397</v>
      </c>
      <c r="AQ2901">
        <v>22.950756118733153</v>
      </c>
      <c r="AR2901">
        <v>4313.5235958590456</v>
      </c>
      <c r="AS2901">
        <v>7868.6498834141057</v>
      </c>
      <c r="AT2901">
        <v>0.34663680553032639</v>
      </c>
      <c r="AU2901" s="3">
        <v>-3773074.8887521769</v>
      </c>
      <c r="AV2901" s="3">
        <v>-106382.06727948594</v>
      </c>
      <c r="AW2901">
        <v>84310.927469960006</v>
      </c>
      <c r="AX2901">
        <v>15845395.708704283</v>
      </c>
      <c r="AY2901">
        <v>2377.1515336848797</v>
      </c>
      <c r="AZ2901">
        <v>446761.85924073629</v>
      </c>
      <c r="BA2901">
        <v>64234.972969842005</v>
      </c>
      <c r="BB2901">
        <v>12072320.819952106</v>
      </c>
      <c r="BC2901">
        <v>1811.1088217582758</v>
      </c>
      <c r="BD2901">
        <v>340379.79196125036</v>
      </c>
      <c r="BE2901">
        <v>-20075.954500118001</v>
      </c>
      <c r="BF2901">
        <v>-3773074.8887521769</v>
      </c>
      <c r="BG2901">
        <v>-566.04271192660394</v>
      </c>
      <c r="BH2901">
        <v>-106382.06727948594</v>
      </c>
      <c r="BI2901">
        <v>85.855078215431419</v>
      </c>
      <c r="BJ2901">
        <v>94.546072487978421</v>
      </c>
      <c r="BK2901">
        <v>8.6909942725470017</v>
      </c>
      <c r="BL2901">
        <v>46.9256535007788</v>
      </c>
      <c r="BM2901">
        <v>33.969681582487596</v>
      </c>
      <c r="BN2901">
        <f t="shared" si="292"/>
        <v>-12.955971918291205</v>
      </c>
      <c r="BO2901">
        <v>0.53917188123007265</v>
      </c>
      <c r="BP2901">
        <v>0.56056251034783511</v>
      </c>
      <c r="BQ2901">
        <v>0.32236788296974117</v>
      </c>
      <c r="BR2901">
        <v>5.9523809523809521E-3</v>
      </c>
      <c r="BS2901">
        <v>3.4482758620689655E-2</v>
      </c>
      <c r="BT2901">
        <v>0.27777777777777779</v>
      </c>
      <c r="BU2901">
        <v>0.37103057807773648</v>
      </c>
      <c r="BV2901">
        <v>0.70338621717929573</v>
      </c>
      <c r="BW2901">
        <v>0.65832620294584765</v>
      </c>
      <c r="BX2901">
        <v>0.17769594702300018</v>
      </c>
      <c r="BY2901">
        <f t="shared" si="293"/>
        <v>5.2133221946370906E-2</v>
      </c>
      <c r="BZ2901">
        <v>2.335829430128852E-3</v>
      </c>
      <c r="CA2901">
        <f t="shared" si="294"/>
        <v>4.5476013392199083E-3</v>
      </c>
      <c r="CC2901">
        <v>5.2133221946370906E-2</v>
      </c>
      <c r="CD2901">
        <v>4.5476013392199083E-3</v>
      </c>
    </row>
    <row r="2902" spans="1:82" x14ac:dyDescent="0.3">
      <c r="A2902">
        <v>0</v>
      </c>
      <c r="B2902" t="s">
        <v>1721</v>
      </c>
      <c r="C2902" t="s">
        <v>1781</v>
      </c>
      <c r="D2902">
        <v>51640</v>
      </c>
      <c r="E2902" s="2">
        <f t="shared" si="291"/>
        <v>0.50050910793271985</v>
      </c>
      <c r="F2902" s="2" t="s">
        <v>1937</v>
      </c>
      <c r="G2902" s="3">
        <v>71785</v>
      </c>
      <c r="H2902" s="1">
        <v>34.43688939439447</v>
      </c>
      <c r="I2902" s="1">
        <f t="shared" si="295"/>
        <v>-11.879131476519767</v>
      </c>
      <c r="J2902" s="1">
        <v>2.6140463981600002</v>
      </c>
      <c r="K2902" s="1">
        <v>149.586164806</v>
      </c>
      <c r="L2902" s="2">
        <v>7.5098712570000004E-2</v>
      </c>
      <c r="M2902" s="2">
        <v>3.4049402722475574E-3</v>
      </c>
      <c r="N2902" s="7">
        <v>0</v>
      </c>
      <c r="O2902" s="2">
        <v>8.5580708838080347E-3</v>
      </c>
      <c r="P2902" s="3">
        <v>7524.1259979030046</v>
      </c>
      <c r="Q2902" s="3">
        <v>212.14317280433409</v>
      </c>
      <c r="R2902" s="3">
        <v>9247.4514090471494</v>
      </c>
      <c r="S2902" s="3">
        <v>8.0844813494243191</v>
      </c>
      <c r="T2902" s="3">
        <v>2919.9214861251112</v>
      </c>
      <c r="V2902">
        <v>51640</v>
      </c>
      <c r="W2902" s="2">
        <v>0.67463553458279824</v>
      </c>
      <c r="X2902" s="2">
        <v>0.92382798122674059</v>
      </c>
      <c r="Y2902" s="2">
        <v>0.34186197832847698</v>
      </c>
      <c r="Z2902" s="2">
        <v>0.74546163543650601</v>
      </c>
      <c r="AA2902" s="2">
        <v>0.43115751799640073</v>
      </c>
      <c r="AB2902" s="2">
        <v>0.18537188832837537</v>
      </c>
      <c r="AC2902" s="2">
        <v>3.4049402722475574E-3</v>
      </c>
      <c r="AD2902" s="2">
        <v>0</v>
      </c>
      <c r="AE2902" s="2">
        <v>8.5580708838080347E-3</v>
      </c>
      <c r="AF2902">
        <v>41902.387125694833</v>
      </c>
      <c r="AG2902">
        <v>29.091036083788239</v>
      </c>
      <c r="AH2902">
        <v>5467.570215387479</v>
      </c>
      <c r="AI2902">
        <v>7556.0413845821022</v>
      </c>
      <c r="AJ2902">
        <v>0.43494760764418772</v>
      </c>
      <c r="AK2902">
        <v>51149.838534741983</v>
      </c>
      <c r="AL2902">
        <v>37.175517433212555</v>
      </c>
      <c r="AM2902">
        <v>6987.0234691545738</v>
      </c>
      <c r="AN2902">
        <v>8956.5096169401186</v>
      </c>
      <c r="AO2902">
        <v>0.54544850535980915</v>
      </c>
      <c r="AP2902">
        <v>9247.4514090471494</v>
      </c>
      <c r="AQ2902">
        <v>8.0844813494243155</v>
      </c>
      <c r="AR2902">
        <v>1519.4532537670948</v>
      </c>
      <c r="AS2902">
        <v>1400.4682323580164</v>
      </c>
      <c r="AT2902">
        <v>0.11050089771562144</v>
      </c>
      <c r="AU2902" s="3">
        <v>1414084.2400458907</v>
      </c>
      <c r="AV2902" s="3">
        <v>39870.187896846546</v>
      </c>
      <c r="AW2902">
        <v>47908.036548326003</v>
      </c>
      <c r="AX2902">
        <v>9003836.388892388</v>
      </c>
      <c r="AY2902">
        <v>1350.7698939412278</v>
      </c>
      <c r="AZ2902">
        <v>253863.69386731434</v>
      </c>
      <c r="BA2902">
        <v>55432.16254622901</v>
      </c>
      <c r="BB2902">
        <v>10417920.62893828</v>
      </c>
      <c r="BC2902">
        <v>1562.913066745562</v>
      </c>
      <c r="BD2902">
        <v>293733.88176416093</v>
      </c>
      <c r="BE2902">
        <v>7524.1259979030046</v>
      </c>
      <c r="BF2902">
        <v>1414084.2400458907</v>
      </c>
      <c r="BG2902">
        <v>212.14317280433409</v>
      </c>
      <c r="BH2902">
        <v>39870.187896846546</v>
      </c>
      <c r="BI2902">
        <v>59.390351429651091</v>
      </c>
      <c r="BJ2902">
        <v>93.82724082404556</v>
      </c>
      <c r="BK2902">
        <v>34.43688939439447</v>
      </c>
      <c r="BL2902">
        <v>48.936913124881293</v>
      </c>
      <c r="BM2902">
        <v>37.057781648361527</v>
      </c>
      <c r="BN2902">
        <f t="shared" si="292"/>
        <v>-11.879131476519767</v>
      </c>
      <c r="BO2902">
        <v>0.50050910793271985</v>
      </c>
      <c r="BP2902">
        <v>0.35996369925335092</v>
      </c>
      <c r="BQ2902">
        <v>0.19352992922950335</v>
      </c>
      <c r="BR2902">
        <v>0</v>
      </c>
      <c r="BS2902">
        <v>0</v>
      </c>
      <c r="BT2902">
        <v>0.3888888888888889</v>
      </c>
      <c r="BU2902">
        <v>0.34019223309461161</v>
      </c>
      <c r="BV2902">
        <v>0.74546163543650601</v>
      </c>
      <c r="BW2902">
        <v>0.44725883609585138</v>
      </c>
      <c r="BX2902">
        <v>0.18537188832837537</v>
      </c>
      <c r="BY2902">
        <f t="shared" si="293"/>
        <v>0.10795938455232523</v>
      </c>
      <c r="BZ2902">
        <v>0</v>
      </c>
      <c r="CA2902">
        <f t="shared" si="294"/>
        <v>1.02301454169146E-2</v>
      </c>
      <c r="CC2902">
        <v>0.10795938455232523</v>
      </c>
      <c r="CD2902">
        <v>1.02301454169146E-2</v>
      </c>
    </row>
    <row r="2903" spans="1:82" x14ac:dyDescent="0.3">
      <c r="A2903">
        <v>0</v>
      </c>
      <c r="B2903" t="s">
        <v>1721</v>
      </c>
      <c r="C2903" t="s">
        <v>1782</v>
      </c>
      <c r="D2903">
        <v>51650</v>
      </c>
      <c r="E2903" s="2">
        <f t="shared" si="291"/>
        <v>0.70224515680377475</v>
      </c>
      <c r="F2903" s="2" t="s">
        <v>1941</v>
      </c>
      <c r="G2903" s="3">
        <v>17873</v>
      </c>
      <c r="H2903" s="1">
        <v>2.4421153930856505</v>
      </c>
      <c r="I2903" s="1">
        <f t="shared" si="295"/>
        <v>-8.2424828134403789</v>
      </c>
      <c r="J2903" s="1">
        <v>2.1874328195900001</v>
      </c>
      <c r="K2903" s="1">
        <v>241.314167156</v>
      </c>
      <c r="L2903" s="2">
        <v>5.8031403790000047E-2</v>
      </c>
      <c r="M2903" s="2">
        <v>0.31071304844497361</v>
      </c>
      <c r="N2903" s="7">
        <v>0.113785359475</v>
      </c>
      <c r="O2903" s="2">
        <v>7.3033697491551458E-4</v>
      </c>
      <c r="P2903" s="3">
        <v>-173585.60655986998</v>
      </c>
      <c r="Q2903" s="3">
        <v>-4894.2563347608593</v>
      </c>
      <c r="R2903" s="3">
        <v>-208504.07794381608</v>
      </c>
      <c r="S2903" s="3">
        <v>-139.32182446559946</v>
      </c>
      <c r="T2903" s="3">
        <v>-110308.41961943044</v>
      </c>
      <c r="V2903">
        <v>51650</v>
      </c>
      <c r="W2903" s="2">
        <v>0.62401829975538647</v>
      </c>
      <c r="X2903" s="2">
        <v>6.5513888541986157E-2</v>
      </c>
      <c r="Y2903" s="2">
        <v>0.36661105077234701</v>
      </c>
      <c r="Z2903" s="2">
        <v>0.62380195250047765</v>
      </c>
      <c r="AA2903" s="2">
        <v>0.69554839849852368</v>
      </c>
      <c r="AB2903" s="2">
        <v>0.14324334645379855</v>
      </c>
      <c r="AC2903" s="2">
        <v>0.31071304844497361</v>
      </c>
      <c r="AD2903" s="2">
        <v>0.23543211892392249</v>
      </c>
      <c r="AE2903" s="2">
        <v>7.3033697491551458E-4</v>
      </c>
      <c r="AF2903">
        <v>582759.83851923665</v>
      </c>
      <c r="AG2903">
        <v>396.04686296192693</v>
      </c>
      <c r="AH2903">
        <v>74435.78240360487</v>
      </c>
      <c r="AI2903">
        <v>232767.95542204002</v>
      </c>
      <c r="AJ2903">
        <v>5.9746098668306491</v>
      </c>
      <c r="AK2903">
        <v>374255.76057542057</v>
      </c>
      <c r="AL2903">
        <v>256.7250384963275</v>
      </c>
      <c r="AM2903">
        <v>48250.676599619379</v>
      </c>
      <c r="AN2903">
        <v>148644.64160659511</v>
      </c>
      <c r="AO2903">
        <v>3.8577110362167311</v>
      </c>
      <c r="AP2903">
        <v>-208504.07794381608</v>
      </c>
      <c r="AQ2903">
        <v>-139.32182446559943</v>
      </c>
      <c r="AR2903">
        <v>-26185.105803985491</v>
      </c>
      <c r="AS2903">
        <v>-84123.313815444912</v>
      </c>
      <c r="AT2903">
        <v>-2.116898830613918</v>
      </c>
      <c r="AU2903" s="3">
        <v>-32623678.896861963</v>
      </c>
      <c r="AV2903" s="3">
        <v>-919826.53555495595</v>
      </c>
      <c r="AW2903">
        <v>417150.74871285999</v>
      </c>
      <c r="AX2903">
        <v>78399311.713094905</v>
      </c>
      <c r="AY2903">
        <v>11761.58977060108</v>
      </c>
      <c r="AZ2903">
        <v>2210473.1814867668</v>
      </c>
      <c r="BA2903">
        <v>243565.14215299001</v>
      </c>
      <c r="BB2903">
        <v>45775632.816232942</v>
      </c>
      <c r="BC2903">
        <v>6867.3334358402208</v>
      </c>
      <c r="BD2903">
        <v>1290646.6459318111</v>
      </c>
      <c r="BE2903">
        <v>-173585.60655986998</v>
      </c>
      <c r="BF2903">
        <v>-32623678.896861963</v>
      </c>
      <c r="BG2903">
        <v>-4894.2563347608593</v>
      </c>
      <c r="BH2903">
        <v>-919826.53555495595</v>
      </c>
      <c r="BI2903">
        <v>50.400155013856917</v>
      </c>
      <c r="BJ2903">
        <v>52.842270406942568</v>
      </c>
      <c r="BK2903">
        <v>2.4421153930856505</v>
      </c>
      <c r="BL2903">
        <v>30.490128087291414</v>
      </c>
      <c r="BM2903">
        <v>22.247645273851035</v>
      </c>
      <c r="BN2903">
        <f t="shared" si="292"/>
        <v>-8.2424828134403789</v>
      </c>
      <c r="BO2903">
        <v>0.70224515680377475</v>
      </c>
      <c r="BP2903">
        <v>0.42859929381872253</v>
      </c>
      <c r="BQ2903">
        <v>0.68877632314685444</v>
      </c>
      <c r="BR2903">
        <v>2.976190476190476E-2</v>
      </c>
      <c r="BS2903">
        <v>0</v>
      </c>
      <c r="BT2903">
        <v>0.27777777777777779</v>
      </c>
      <c r="BU2903">
        <v>0.23604660324626164</v>
      </c>
      <c r="BV2903">
        <v>0.62380195250047765</v>
      </c>
      <c r="BW2903">
        <v>0.72152323495697479</v>
      </c>
      <c r="BX2903">
        <v>0.14324334645379855</v>
      </c>
      <c r="BY2903">
        <f t="shared" si="293"/>
        <v>0.45875849316460054</v>
      </c>
      <c r="BZ2903">
        <v>0.23543211892392249</v>
      </c>
      <c r="CA2903">
        <f t="shared" si="294"/>
        <v>1.1265886934310148E-3</v>
      </c>
      <c r="CC2903">
        <v>0.45875849316460054</v>
      </c>
      <c r="CD2903">
        <v>1.1265886934310148E-3</v>
      </c>
    </row>
    <row r="2904" spans="1:82" x14ac:dyDescent="0.3">
      <c r="A2904">
        <v>0</v>
      </c>
      <c r="B2904" t="s">
        <v>1721</v>
      </c>
      <c r="C2904" t="s">
        <v>1783</v>
      </c>
      <c r="D2904">
        <v>51660</v>
      </c>
      <c r="E2904" s="2">
        <f t="shared" si="291"/>
        <v>0.52086009926120613</v>
      </c>
      <c r="F2904" s="2" t="s">
        <v>1938</v>
      </c>
      <c r="G2904" s="3">
        <v>18482</v>
      </c>
      <c r="H2904" s="1">
        <v>0</v>
      </c>
      <c r="I2904" s="1">
        <f t="shared" si="295"/>
        <v>-6.8369128307625822</v>
      </c>
      <c r="J2904" s="1">
        <v>2.5972920509000001</v>
      </c>
      <c r="K2904" s="1">
        <v>180.06845978600001</v>
      </c>
      <c r="L2904" s="2">
        <v>9.2781846630000109E-2</v>
      </c>
      <c r="M2904" s="2">
        <v>8.8215920766946711E-3</v>
      </c>
      <c r="N2904" s="7">
        <v>0</v>
      </c>
      <c r="O2904" s="2">
        <v>4.4228357355979436E-3</v>
      </c>
      <c r="P2904" s="3">
        <v>-43517.517750768995</v>
      </c>
      <c r="Q2904" s="3">
        <v>-1226.9789595216821</v>
      </c>
      <c r="R2904" s="3">
        <v>-34254.502161062206</v>
      </c>
      <c r="S2904" s="3">
        <v>-25.080461205974331</v>
      </c>
      <c r="T2904" s="3">
        <v>-12142.502599087791</v>
      </c>
      <c r="V2904">
        <v>51660</v>
      </c>
      <c r="W2904" s="2">
        <v>0.47056060013353346</v>
      </c>
      <c r="X2904" s="2">
        <v>0</v>
      </c>
      <c r="Y2904" s="2">
        <v>0.33919438079590619</v>
      </c>
      <c r="Z2904" s="2">
        <v>0.74068370834313002</v>
      </c>
      <c r="AA2904" s="2">
        <v>0.51901771993055568</v>
      </c>
      <c r="AB2904" s="2">
        <v>0.22902051877873927</v>
      </c>
      <c r="AC2904" s="2">
        <v>8.8215920766946711E-3</v>
      </c>
      <c r="AD2904" s="2">
        <v>0</v>
      </c>
      <c r="AE2904" s="2">
        <v>4.4228357355979436E-3</v>
      </c>
      <c r="AF2904">
        <v>176504.05026062595</v>
      </c>
      <c r="AG2904">
        <v>121.95016039078497</v>
      </c>
      <c r="AH2904">
        <v>22920.155294364296</v>
      </c>
      <c r="AI2904">
        <v>39741.104798254957</v>
      </c>
      <c r="AJ2904">
        <v>1.8269793701779464</v>
      </c>
      <c r="AK2904">
        <v>142249.54809956375</v>
      </c>
      <c r="AL2904">
        <v>96.869699184810628</v>
      </c>
      <c r="AM2904">
        <v>18206.360217317</v>
      </c>
      <c r="AN2904">
        <v>32312.397276214466</v>
      </c>
      <c r="AO2904">
        <v>1.4600903598926569</v>
      </c>
      <c r="AP2904">
        <v>-34254.502161062206</v>
      </c>
      <c r="AQ2904">
        <v>-25.080461205974345</v>
      </c>
      <c r="AR2904">
        <v>-4713.7950770472962</v>
      </c>
      <c r="AS2904">
        <v>-7428.7075220404913</v>
      </c>
      <c r="AT2904">
        <v>-0.36688901028528953</v>
      </c>
      <c r="AU2904" s="3">
        <v>-8178682.286079525</v>
      </c>
      <c r="AV2904" s="3">
        <v>-230598.42565250493</v>
      </c>
      <c r="AW2904">
        <v>98430.438760820005</v>
      </c>
      <c r="AX2904">
        <v>18499016.660708513</v>
      </c>
      <c r="AY2904">
        <v>2775.25198076996</v>
      </c>
      <c r="AZ2904">
        <v>521580.85726590629</v>
      </c>
      <c r="BA2904">
        <v>54912.92101005101</v>
      </c>
      <c r="BB2904">
        <v>10320334.374628987</v>
      </c>
      <c r="BC2904">
        <v>1548.2730212482779</v>
      </c>
      <c r="BD2904">
        <v>290982.43161340134</v>
      </c>
      <c r="BE2904">
        <v>-43517.517750768995</v>
      </c>
      <c r="BF2904">
        <v>-8178682.286079525</v>
      </c>
      <c r="BG2904">
        <v>-1226.9789595216821</v>
      </c>
      <c r="BH2904">
        <v>-230598.42565250493</v>
      </c>
      <c r="BI2904">
        <v>100</v>
      </c>
      <c r="BJ2904">
        <v>100</v>
      </c>
      <c r="BK2904">
        <v>0</v>
      </c>
      <c r="BL2904">
        <v>28.273223017115754</v>
      </c>
      <c r="BM2904">
        <v>21.436310186353172</v>
      </c>
      <c r="BN2904">
        <f t="shared" si="292"/>
        <v>-6.8369128307625822</v>
      </c>
      <c r="BO2904">
        <v>0.52086009926120613</v>
      </c>
      <c r="BP2904">
        <v>0.6307422393256007</v>
      </c>
      <c r="BQ2904">
        <v>0.24477219091072988</v>
      </c>
      <c r="BR2904">
        <v>0</v>
      </c>
      <c r="BS2904">
        <v>0</v>
      </c>
      <c r="BT2904">
        <v>0.5</v>
      </c>
      <c r="BU2904">
        <v>0.1957941662627119</v>
      </c>
      <c r="BV2904">
        <v>0.74068370834313002</v>
      </c>
      <c r="BW2904">
        <v>0.53840012440929019</v>
      </c>
      <c r="BX2904">
        <v>0.22902051877873927</v>
      </c>
      <c r="BY2904">
        <f t="shared" si="293"/>
        <v>6.6445658883815512E-2</v>
      </c>
      <c r="BZ2904">
        <v>0</v>
      </c>
      <c r="CA2904">
        <f t="shared" si="294"/>
        <v>4.3890879901230086E-3</v>
      </c>
      <c r="CC2904">
        <v>6.6445658883815512E-2</v>
      </c>
      <c r="CD2904">
        <v>4.3890879901230086E-3</v>
      </c>
    </row>
    <row r="2905" spans="1:82" x14ac:dyDescent="0.3">
      <c r="A2905">
        <v>0</v>
      </c>
      <c r="B2905" t="s">
        <v>1721</v>
      </c>
      <c r="C2905" t="s">
        <v>1784</v>
      </c>
      <c r="D2905">
        <v>51670</v>
      </c>
      <c r="E2905" s="2">
        <f t="shared" si="291"/>
        <v>0.60572187941694666</v>
      </c>
      <c r="F2905" s="2" t="s">
        <v>1939</v>
      </c>
      <c r="G2905" s="3">
        <v>5260</v>
      </c>
      <c r="H2905" s="1">
        <v>11.802215540314805</v>
      </c>
      <c r="I2905" s="1">
        <f t="shared" si="295"/>
        <v>-11.901187871229091</v>
      </c>
      <c r="J2905" s="1">
        <v>2.5271483036400002</v>
      </c>
      <c r="K2905" s="1">
        <v>260.47815541300002</v>
      </c>
      <c r="L2905" s="2">
        <v>4.6673483669999793E-2</v>
      </c>
      <c r="M2905" s="2">
        <v>9.9449125055860784E-3</v>
      </c>
      <c r="N2905" s="7">
        <v>4.3136191616799997E-2</v>
      </c>
      <c r="O2905" s="2">
        <v>3.7147939563178418E-3</v>
      </c>
      <c r="P2905" s="3">
        <v>-19210.820704295991</v>
      </c>
      <c r="Q2905" s="3">
        <v>-541.65021392788776</v>
      </c>
      <c r="R2905" s="3">
        <v>-4829.1262202268554</v>
      </c>
      <c r="S2905" s="3">
        <v>-2.5126290610805913</v>
      </c>
      <c r="T2905" s="3">
        <v>-2488.5761981646647</v>
      </c>
      <c r="V2905">
        <v>51670</v>
      </c>
      <c r="W2905" s="2">
        <v>0.61144708859144115</v>
      </c>
      <c r="X2905" s="2">
        <v>0.31661445468378119</v>
      </c>
      <c r="Y2905" s="2">
        <v>0.38620638931876444</v>
      </c>
      <c r="Z2905" s="2">
        <v>0.72068043962345829</v>
      </c>
      <c r="AA2905" s="2">
        <v>0.75078544279681347</v>
      </c>
      <c r="AB2905" s="2">
        <v>0.11520772469577173</v>
      </c>
      <c r="AC2905" s="2">
        <v>9.9449125055860784E-3</v>
      </c>
      <c r="AD2905" s="2">
        <v>8.9252651145184284E-2</v>
      </c>
      <c r="AE2905" s="2">
        <v>3.7147939563178418E-3</v>
      </c>
      <c r="AF2905">
        <v>120121.65983129646</v>
      </c>
      <c r="AG2905">
        <v>81.946573073230155</v>
      </c>
      <c r="AH2905">
        <v>15401.604841360531</v>
      </c>
      <c r="AI2905">
        <v>43861.282013603159</v>
      </c>
      <c r="AJ2905">
        <v>1.2342330159108701</v>
      </c>
      <c r="AK2905">
        <v>115292.53361106961</v>
      </c>
      <c r="AL2905">
        <v>79.433944012149567</v>
      </c>
      <c r="AM2905">
        <v>14929.363984173013</v>
      </c>
      <c r="AN2905">
        <v>41844.946672626022</v>
      </c>
      <c r="AO2905">
        <v>1.191431045029322</v>
      </c>
      <c r="AP2905">
        <v>-4829.1262202268554</v>
      </c>
      <c r="AQ2905">
        <v>-2.5126290610805881</v>
      </c>
      <c r="AR2905">
        <v>-472.24085718751849</v>
      </c>
      <c r="AS2905">
        <v>-2016.3353409771371</v>
      </c>
      <c r="AT2905">
        <v>-4.2801970881548135E-2</v>
      </c>
      <c r="AU2905" s="3">
        <v>-3610481.6431653886</v>
      </c>
      <c r="AV2905" s="3">
        <v>-101797.74120560722</v>
      </c>
      <c r="AW2905">
        <v>79939.178511299993</v>
      </c>
      <c r="AX2905">
        <v>15023769.20941372</v>
      </c>
      <c r="AY2905">
        <v>2253.8898159713995</v>
      </c>
      <c r="AZ2905">
        <v>423596.0520136648</v>
      </c>
      <c r="BA2905">
        <v>60728.357807004002</v>
      </c>
      <c r="BB2905">
        <v>11413287.566248331</v>
      </c>
      <c r="BC2905">
        <v>1712.2396020435117</v>
      </c>
      <c r="BD2905">
        <v>321798.31080805761</v>
      </c>
      <c r="BE2905">
        <v>-19210.820704295991</v>
      </c>
      <c r="BF2905">
        <v>-3610481.6431653886</v>
      </c>
      <c r="BG2905">
        <v>-541.65021392788776</v>
      </c>
      <c r="BH2905">
        <v>-101797.74120560722</v>
      </c>
      <c r="BI2905">
        <v>86.548484653497198</v>
      </c>
      <c r="BJ2905">
        <v>98.350700193812003</v>
      </c>
      <c r="BK2905">
        <v>11.802215540314805</v>
      </c>
      <c r="BL2905">
        <v>42.93608155893601</v>
      </c>
      <c r="BM2905">
        <v>31.034893687706919</v>
      </c>
      <c r="BN2905">
        <f t="shared" si="292"/>
        <v>-11.901187871229091</v>
      </c>
      <c r="BO2905">
        <v>0.60572187941694666</v>
      </c>
      <c r="BP2905">
        <v>0.63483893710685202</v>
      </c>
      <c r="BQ2905">
        <v>0.4346457981886277</v>
      </c>
      <c r="BR2905">
        <v>1.7857142857142856E-2</v>
      </c>
      <c r="BS2905">
        <v>0</v>
      </c>
      <c r="BT2905">
        <v>0.33333333333333331</v>
      </c>
      <c r="BU2905">
        <v>0.34082387979243733</v>
      </c>
      <c r="BV2905">
        <v>0.72068043962345829</v>
      </c>
      <c r="BW2905">
        <v>0.77882307344067792</v>
      </c>
      <c r="BX2905">
        <v>0.11520772469577173</v>
      </c>
      <c r="BY2905">
        <f t="shared" si="293"/>
        <v>0.10134778994358917</v>
      </c>
      <c r="BZ2905">
        <v>8.9252651145184284E-2</v>
      </c>
      <c r="CA2905">
        <f t="shared" si="294"/>
        <v>7.0786438115052327E-3</v>
      </c>
      <c r="CC2905">
        <v>0.10134778994358917</v>
      </c>
      <c r="CD2905">
        <v>7.0786438115052327E-3</v>
      </c>
    </row>
    <row r="2906" spans="1:82" x14ac:dyDescent="0.3">
      <c r="A2906">
        <v>0</v>
      </c>
      <c r="B2906" t="s">
        <v>1721</v>
      </c>
      <c r="C2906" t="s">
        <v>1785</v>
      </c>
      <c r="D2906">
        <v>51678</v>
      </c>
      <c r="E2906" s="2">
        <f t="shared" si="291"/>
        <v>0.53174058805638158</v>
      </c>
      <c r="F2906" s="2" t="s">
        <v>1938</v>
      </c>
      <c r="G2906" s="3">
        <v>1372</v>
      </c>
      <c r="H2906" s="1">
        <v>0</v>
      </c>
      <c r="I2906" s="1">
        <f t="shared" si="295"/>
        <v>-10.445055665931172</v>
      </c>
      <c r="J2906" s="1">
        <v>2.54918358252</v>
      </c>
      <c r="K2906" s="1">
        <v>166.85724786200001</v>
      </c>
      <c r="L2906" s="2">
        <v>8.4490704920000104E-2</v>
      </c>
      <c r="M2906" s="2">
        <v>8.5804515908469397E-4</v>
      </c>
      <c r="N2906" s="7">
        <v>0</v>
      </c>
      <c r="O2906" s="2">
        <v>4.3025395248966116E-3</v>
      </c>
      <c r="P2906" s="3">
        <v>-6384.7753156800009</v>
      </c>
      <c r="Q2906" s="3">
        <v>-180.01911364703997</v>
      </c>
      <c r="R2906" s="3">
        <v>-13944.828626951712</v>
      </c>
      <c r="S2906" s="3">
        <v>-10.085789628821024</v>
      </c>
      <c r="T2906" s="3">
        <v>-5842.8482884320256</v>
      </c>
      <c r="V2906">
        <v>51678</v>
      </c>
      <c r="W2906" s="2">
        <v>0.45155763024295159</v>
      </c>
      <c r="X2906" s="2">
        <v>0</v>
      </c>
      <c r="Y2906" s="2">
        <v>0.34518952641358241</v>
      </c>
      <c r="Z2906" s="2">
        <v>0.72696435831853057</v>
      </c>
      <c r="AA2906" s="2">
        <v>0.48093857437412241</v>
      </c>
      <c r="AB2906" s="2">
        <v>0.20855486041278182</v>
      </c>
      <c r="AC2906" s="2">
        <v>8.5804515908469397E-4</v>
      </c>
      <c r="AD2906" s="2">
        <v>0</v>
      </c>
      <c r="AE2906" s="2">
        <v>4.3025395248966116E-3</v>
      </c>
      <c r="AF2906">
        <v>46566.203761148769</v>
      </c>
      <c r="AG2906">
        <v>33.33607963056749</v>
      </c>
      <c r="AH2906">
        <v>6265.4130145419431</v>
      </c>
      <c r="AI2906">
        <v>13270.56828176741</v>
      </c>
      <c r="AJ2906">
        <v>0.49213981416042357</v>
      </c>
      <c r="AK2906">
        <v>32621.375134197056</v>
      </c>
      <c r="AL2906">
        <v>23.250290001746471</v>
      </c>
      <c r="AM2906">
        <v>4369.8200623219736</v>
      </c>
      <c r="AN2906">
        <v>9323.3129455553535</v>
      </c>
      <c r="AO2906">
        <v>0.34386533223764981</v>
      </c>
      <c r="AP2906">
        <v>-13944.828626951712</v>
      </c>
      <c r="AQ2906">
        <v>-10.085789628821018</v>
      </c>
      <c r="AR2906">
        <v>-1895.5929522199694</v>
      </c>
      <c r="AS2906">
        <v>-3947.2553362120561</v>
      </c>
      <c r="AT2906">
        <v>-0.14827448192277376</v>
      </c>
      <c r="AU2906" s="3">
        <v>-1199954.6728288992</v>
      </c>
      <c r="AV2906" s="3">
        <v>-33832.792218824688</v>
      </c>
      <c r="AW2906">
        <v>21310.239571939004</v>
      </c>
      <c r="AX2906">
        <v>4005046.4251502166</v>
      </c>
      <c r="AY2906">
        <v>600.84345175394208</v>
      </c>
      <c r="AZ2906">
        <v>112922.51832263588</v>
      </c>
      <c r="BA2906">
        <v>14925.464256259003</v>
      </c>
      <c r="BB2906">
        <v>2805091.7523213169</v>
      </c>
      <c r="BC2906">
        <v>420.82433810690213</v>
      </c>
      <c r="BD2906">
        <v>79089.72610381119</v>
      </c>
      <c r="BE2906">
        <v>-6384.7753156800009</v>
      </c>
      <c r="BF2906">
        <v>-1199954.6728288992</v>
      </c>
      <c r="BG2906">
        <v>-180.01911364703997</v>
      </c>
      <c r="BH2906">
        <v>-33832.792218824688</v>
      </c>
      <c r="BI2906">
        <v>100</v>
      </c>
      <c r="BJ2906">
        <v>100</v>
      </c>
      <c r="BK2906">
        <v>0</v>
      </c>
      <c r="BL2906">
        <v>42.458210655478659</v>
      </c>
      <c r="BM2906">
        <v>32.013154989547488</v>
      </c>
      <c r="BN2906">
        <f t="shared" si="292"/>
        <v>-10.445055665931172</v>
      </c>
      <c r="BO2906">
        <v>0.53174058805638158</v>
      </c>
      <c r="BP2906">
        <v>0.64391810723592902</v>
      </c>
      <c r="BQ2906">
        <v>0.23143277330702686</v>
      </c>
      <c r="BR2906">
        <v>0</v>
      </c>
      <c r="BS2906">
        <v>0</v>
      </c>
      <c r="BT2906">
        <v>0.55555555555555558</v>
      </c>
      <c r="BU2906">
        <v>0.29912345181246114</v>
      </c>
      <c r="BV2906">
        <v>0.72696435831853057</v>
      </c>
      <c r="BW2906">
        <v>0.49889893607274111</v>
      </c>
      <c r="BX2906">
        <v>0.20855486041278182</v>
      </c>
      <c r="BY2906">
        <f t="shared" si="293"/>
        <v>4.8118517629492236E-2</v>
      </c>
      <c r="BZ2906">
        <v>0</v>
      </c>
      <c r="CA2906">
        <f t="shared" si="294"/>
        <v>4.6486492447343295E-3</v>
      </c>
      <c r="CC2906">
        <v>4.8118517629492236E-2</v>
      </c>
      <c r="CD2906">
        <v>4.6486492447343295E-3</v>
      </c>
    </row>
    <row r="2907" spans="1:82" x14ac:dyDescent="0.3">
      <c r="A2907">
        <v>0</v>
      </c>
      <c r="B2907" t="s">
        <v>1721</v>
      </c>
      <c r="C2907" t="s">
        <v>1786</v>
      </c>
      <c r="D2907">
        <v>51680</v>
      </c>
      <c r="E2907" s="2">
        <f t="shared" si="291"/>
        <v>0.54124534705388527</v>
      </c>
      <c r="F2907" s="2" t="s">
        <v>1937</v>
      </c>
      <c r="G2907" s="3">
        <v>14277</v>
      </c>
      <c r="H2907" s="1">
        <v>18.722543368727727</v>
      </c>
      <c r="I2907" s="1">
        <f t="shared" si="295"/>
        <v>-11.638441941083535</v>
      </c>
      <c r="J2907" s="1">
        <v>2.5448172285599999</v>
      </c>
      <c r="K2907" s="1">
        <v>190.94154041100001</v>
      </c>
      <c r="L2907" s="2">
        <v>7.4269866639999904E-2</v>
      </c>
      <c r="M2907" s="2">
        <v>1.2183498539085241E-2</v>
      </c>
      <c r="N2907" s="7">
        <v>0</v>
      </c>
      <c r="O2907" s="2">
        <v>5.6394762144740748E-3</v>
      </c>
      <c r="P2907" s="3">
        <v>12007.150919909955</v>
      </c>
      <c r="Q2907" s="3">
        <v>338.54232281598019</v>
      </c>
      <c r="R2907" s="3">
        <v>85571.226999453153</v>
      </c>
      <c r="S2907" s="3">
        <v>56.248670170660851</v>
      </c>
      <c r="T2907" s="3">
        <v>32556.275407793757</v>
      </c>
      <c r="V2907">
        <v>51680</v>
      </c>
      <c r="W2907" s="2">
        <v>0.57519819480594869</v>
      </c>
      <c r="X2907" s="2">
        <v>0.50226398922596338</v>
      </c>
      <c r="Y2907" s="2">
        <v>0.27108617642331367</v>
      </c>
      <c r="Z2907" s="2">
        <v>0.72571918173474559</v>
      </c>
      <c r="AA2907" s="2">
        <v>0.55035758656414235</v>
      </c>
      <c r="AB2907" s="2">
        <v>0.1833259846115281</v>
      </c>
      <c r="AC2907" s="2">
        <v>1.2183498539085241E-2</v>
      </c>
      <c r="AD2907" s="2">
        <v>0</v>
      </c>
      <c r="AE2907" s="2">
        <v>5.6394762144740748E-3</v>
      </c>
      <c r="AF2907">
        <v>548309.48178898555</v>
      </c>
      <c r="AG2907">
        <v>372.5653206132676</v>
      </c>
      <c r="AH2907">
        <v>70022.499178246086</v>
      </c>
      <c r="AI2907">
        <v>138161.09651826718</v>
      </c>
      <c r="AJ2907">
        <v>5.6208149471612172</v>
      </c>
      <c r="AK2907">
        <v>633880.7087884387</v>
      </c>
      <c r="AL2907">
        <v>428.81399078392843</v>
      </c>
      <c r="AM2907">
        <v>80594.262686237693</v>
      </c>
      <c r="AN2907">
        <v>160145.60841806931</v>
      </c>
      <c r="AO2907">
        <v>6.4814949205614258</v>
      </c>
      <c r="AP2907">
        <v>85571.226999453153</v>
      </c>
      <c r="AQ2907">
        <v>56.24867017066083</v>
      </c>
      <c r="AR2907">
        <v>10571.763507991607</v>
      </c>
      <c r="AS2907">
        <v>21984.511899802135</v>
      </c>
      <c r="AT2907">
        <v>0.86067997340020863</v>
      </c>
      <c r="AU2907" s="3">
        <v>2256623.9438878768</v>
      </c>
      <c r="AV2907" s="3">
        <v>63625.644150035318</v>
      </c>
      <c r="AW2907">
        <v>447844.80194898002</v>
      </c>
      <c r="AX2907">
        <v>84167952.078291297</v>
      </c>
      <c r="AY2907">
        <v>12627.010397734439</v>
      </c>
      <c r="AZ2907">
        <v>2373120.3341502105</v>
      </c>
      <c r="BA2907">
        <v>459851.95286888996</v>
      </c>
      <c r="BB2907">
        <v>86424576.022179171</v>
      </c>
      <c r="BC2907">
        <v>12965.552720550419</v>
      </c>
      <c r="BD2907">
        <v>2436745.9783002455</v>
      </c>
      <c r="BE2907">
        <v>12007.150919909955</v>
      </c>
      <c r="BF2907">
        <v>2256623.9438878768</v>
      </c>
      <c r="BG2907">
        <v>338.54232281598019</v>
      </c>
      <c r="BH2907">
        <v>63625.644150035318</v>
      </c>
      <c r="BI2907">
        <v>77.973041068279159</v>
      </c>
      <c r="BJ2907">
        <v>96.695584437006886</v>
      </c>
      <c r="BK2907">
        <v>18.722543368727727</v>
      </c>
      <c r="BL2907">
        <v>58.080536074755074</v>
      </c>
      <c r="BM2907">
        <v>46.442094133671539</v>
      </c>
      <c r="BN2907">
        <f t="shared" si="292"/>
        <v>-11.638441941083535</v>
      </c>
      <c r="BO2907">
        <v>0.54124534705388527</v>
      </c>
      <c r="BP2907">
        <v>0.51105715721592371</v>
      </c>
      <c r="BQ2907">
        <v>0.24907652862862645</v>
      </c>
      <c r="BR2907">
        <v>1.1904761904761904E-2</v>
      </c>
      <c r="BS2907">
        <v>0</v>
      </c>
      <c r="BT2907">
        <v>0.5</v>
      </c>
      <c r="BU2907">
        <v>0.33329941347186381</v>
      </c>
      <c r="BV2907">
        <v>0.72571918173474559</v>
      </c>
      <c r="BW2907">
        <v>0.5709103595063717</v>
      </c>
      <c r="BX2907">
        <v>0.1833259846115281</v>
      </c>
      <c r="BY2907">
        <f t="shared" si="293"/>
        <v>3.9188999454980937E-2</v>
      </c>
      <c r="BZ2907">
        <v>0</v>
      </c>
      <c r="CA2907">
        <f t="shared" si="294"/>
        <v>6.8621000695720628E-3</v>
      </c>
      <c r="CC2907">
        <v>3.9188999454980937E-2</v>
      </c>
      <c r="CD2907">
        <v>6.8621000695720628E-3</v>
      </c>
    </row>
    <row r="2908" spans="1:82" x14ac:dyDescent="0.3">
      <c r="A2908">
        <v>0</v>
      </c>
      <c r="B2908" t="s">
        <v>1721</v>
      </c>
      <c r="C2908" t="s">
        <v>1787</v>
      </c>
      <c r="D2908">
        <v>51683</v>
      </c>
      <c r="E2908" s="2">
        <f t="shared" si="291"/>
        <v>0.50793041373261216</v>
      </c>
      <c r="F2908" s="2" t="s">
        <v>1937</v>
      </c>
      <c r="G2908" s="3">
        <v>27345</v>
      </c>
      <c r="H2908" s="1">
        <v>2.7055596056142974</v>
      </c>
      <c r="I2908" s="1">
        <f t="shared" si="295"/>
        <v>-8.1485628926762992</v>
      </c>
      <c r="J2908" s="1">
        <v>2.49267141179</v>
      </c>
      <c r="K2908" s="1">
        <v>156.61851606299999</v>
      </c>
      <c r="L2908" s="2">
        <v>8.6810541009999964E-2</v>
      </c>
      <c r="M2908" s="2">
        <v>3.4472526169732694E-3</v>
      </c>
      <c r="N2908" s="7">
        <v>0</v>
      </c>
      <c r="O2908" s="2">
        <v>1.2719518253398838E-3</v>
      </c>
      <c r="P2908" s="3">
        <v>-23137.041216984006</v>
      </c>
      <c r="Q2908" s="3">
        <v>-652.35023103595188</v>
      </c>
      <c r="R2908" s="3">
        <v>-197187.51299063489</v>
      </c>
      <c r="S2908" s="3">
        <v>-304.40014052481973</v>
      </c>
      <c r="T2908" s="3">
        <v>-68988.834285648656</v>
      </c>
      <c r="V2908">
        <v>51683</v>
      </c>
      <c r="W2908" s="2">
        <v>0.45928884595539865</v>
      </c>
      <c r="X2908" s="2">
        <v>7.2581226484124003E-2</v>
      </c>
      <c r="Y2908" s="2">
        <v>0.34320069065436259</v>
      </c>
      <c r="Z2908" s="2">
        <v>0.71084847940983709</v>
      </c>
      <c r="AA2908" s="2">
        <v>0.45142711390173917</v>
      </c>
      <c r="AB2908" s="2">
        <v>0.21428108902442083</v>
      </c>
      <c r="AC2908" s="2">
        <v>3.4472526169732694E-3</v>
      </c>
      <c r="AD2908" s="2">
        <v>0</v>
      </c>
      <c r="AE2908" s="2">
        <v>1.2719518253398838E-3</v>
      </c>
      <c r="AF2908">
        <v>781678.96728866152</v>
      </c>
      <c r="AG2908">
        <v>1203.9794395653671</v>
      </c>
      <c r="AH2908">
        <v>226284.21018579591</v>
      </c>
      <c r="AI2908">
        <v>47267.705442428291</v>
      </c>
      <c r="AJ2908">
        <v>13.879863510152175</v>
      </c>
      <c r="AK2908">
        <v>584491.45429802663</v>
      </c>
      <c r="AL2908">
        <v>899.5792990405472</v>
      </c>
      <c r="AM2908">
        <v>169073.14568126423</v>
      </c>
      <c r="AN2908">
        <v>35489.935661311298</v>
      </c>
      <c r="AO2908">
        <v>10.372557538227255</v>
      </c>
      <c r="AP2908">
        <v>-197187.51299063489</v>
      </c>
      <c r="AQ2908">
        <v>-304.4001405248199</v>
      </c>
      <c r="AR2908">
        <v>-57211.064504531678</v>
      </c>
      <c r="AS2908">
        <v>-11777.769781116993</v>
      </c>
      <c r="AT2908">
        <v>-3.5073059719249198</v>
      </c>
      <c r="AU2908" s="3">
        <v>-4348375.5263199741</v>
      </c>
      <c r="AV2908" s="3">
        <v>-122602.70242089679</v>
      </c>
      <c r="AW2908">
        <v>63447.442143835011</v>
      </c>
      <c r="AX2908">
        <v>11924312.276512351</v>
      </c>
      <c r="AY2908">
        <v>1788.9043440346297</v>
      </c>
      <c r="AZ2908">
        <v>336206.68241786829</v>
      </c>
      <c r="BA2908">
        <v>40310.400926851005</v>
      </c>
      <c r="BB2908">
        <v>7575936.7501923777</v>
      </c>
      <c r="BC2908">
        <v>1136.5541129986777</v>
      </c>
      <c r="BD2908">
        <v>213603.97999697149</v>
      </c>
      <c r="BE2908">
        <v>-23137.041216984006</v>
      </c>
      <c r="BF2908">
        <v>-4348375.5263199741</v>
      </c>
      <c r="BG2908">
        <v>-652.35023103595188</v>
      </c>
      <c r="BH2908">
        <v>-122602.70242089679</v>
      </c>
      <c r="BI2908">
        <v>96.807357415113472</v>
      </c>
      <c r="BJ2908">
        <v>99.51291702072777</v>
      </c>
      <c r="BK2908">
        <v>2.7055596056142974</v>
      </c>
      <c r="BL2908">
        <v>33.114364781650487</v>
      </c>
      <c r="BM2908">
        <v>24.965801888974188</v>
      </c>
      <c r="BN2908">
        <f t="shared" si="292"/>
        <v>-8.1485628926762992</v>
      </c>
      <c r="BO2908">
        <v>0.50793041373261216</v>
      </c>
      <c r="BP2908">
        <v>0.59544740876185343</v>
      </c>
      <c r="BQ2908">
        <v>0.32497428746679891</v>
      </c>
      <c r="BR2908">
        <v>5.9523809523809521E-3</v>
      </c>
      <c r="BS2908">
        <v>0</v>
      </c>
      <c r="BT2908">
        <v>0.44444444444444442</v>
      </c>
      <c r="BU2908">
        <v>0.23335694300974055</v>
      </c>
      <c r="BV2908">
        <v>0.71084847940983709</v>
      </c>
      <c r="BW2908">
        <v>0.46828538786487467</v>
      </c>
      <c r="BX2908">
        <v>0.21428108902442083</v>
      </c>
      <c r="BY2908">
        <f t="shared" si="293"/>
        <v>5.2102124880782592E-2</v>
      </c>
      <c r="BZ2908">
        <v>0</v>
      </c>
      <c r="CA2908">
        <f t="shared" si="294"/>
        <v>1.3377236900385936E-3</v>
      </c>
      <c r="CC2908">
        <v>5.2102124880782592E-2</v>
      </c>
      <c r="CD2908">
        <v>1.3377236900385936E-3</v>
      </c>
    </row>
    <row r="2909" spans="1:82" x14ac:dyDescent="0.3">
      <c r="A2909">
        <v>0</v>
      </c>
      <c r="B2909" t="s">
        <v>1721</v>
      </c>
      <c r="C2909" t="s">
        <v>1788</v>
      </c>
      <c r="D2909">
        <v>51685</v>
      </c>
      <c r="E2909" s="2">
        <f t="shared" si="291"/>
        <v>0.50377250438154153</v>
      </c>
      <c r="F2909" s="2" t="s">
        <v>1937</v>
      </c>
      <c r="G2909" s="3">
        <v>10319</v>
      </c>
      <c r="H2909" s="1">
        <v>0</v>
      </c>
      <c r="I2909" s="1">
        <f t="shared" si="295"/>
        <v>-8.7142654015984675</v>
      </c>
      <c r="J2909" s="1">
        <v>2.4902794964899999</v>
      </c>
      <c r="K2909" s="1">
        <v>158.04117405700001</v>
      </c>
      <c r="L2909" s="2">
        <v>8.8027450630000059E-2</v>
      </c>
      <c r="M2909" s="2">
        <v>4.2974672079144834E-4</v>
      </c>
      <c r="N2909" s="7">
        <v>0</v>
      </c>
      <c r="O2909" s="2">
        <v>1.1478254234820007E-3</v>
      </c>
      <c r="P2909" s="3">
        <v>-6312.8171249999978</v>
      </c>
      <c r="Q2909" s="3">
        <v>-177.99024824999995</v>
      </c>
      <c r="R2909" s="3">
        <v>-25432.899906582519</v>
      </c>
      <c r="S2909" s="3">
        <v>-39.511779251954692</v>
      </c>
      <c r="T2909" s="3">
        <v>-8949.8148769125837</v>
      </c>
      <c r="V2909">
        <v>51685</v>
      </c>
      <c r="W2909" s="2">
        <v>0.44055319457046122</v>
      </c>
      <c r="X2909" s="2">
        <v>0</v>
      </c>
      <c r="Y2909" s="2">
        <v>0.33919438079590625</v>
      </c>
      <c r="Z2909" s="2">
        <v>0.71016636409137202</v>
      </c>
      <c r="AA2909" s="2">
        <v>0.45552769158849449</v>
      </c>
      <c r="AB2909" s="2">
        <v>0.21728487998786936</v>
      </c>
      <c r="AC2909" s="2">
        <v>4.2974672079144834E-4</v>
      </c>
      <c r="AD2909" s="2">
        <v>0</v>
      </c>
      <c r="AE2909" s="2">
        <v>1.1478254234820007E-3</v>
      </c>
      <c r="AF2909">
        <v>184584.74559113517</v>
      </c>
      <c r="AG2909">
        <v>284.29446116136415</v>
      </c>
      <c r="AH2909">
        <v>53432.264281289674</v>
      </c>
      <c r="AI2909">
        <v>11591.981230854477</v>
      </c>
      <c r="AJ2909">
        <v>3.2774714880717095</v>
      </c>
      <c r="AK2909">
        <v>159151.84568455265</v>
      </c>
      <c r="AL2909">
        <v>244.78268190940949</v>
      </c>
      <c r="AM2909">
        <v>46006.147632410924</v>
      </c>
      <c r="AN2909">
        <v>10068.283002820637</v>
      </c>
      <c r="AO2909">
        <v>2.822918658861203</v>
      </c>
      <c r="AP2909">
        <v>-25432.899906582519</v>
      </c>
      <c r="AQ2909">
        <v>-39.511779251954664</v>
      </c>
      <c r="AR2909">
        <v>-7426.1166488787494</v>
      </c>
      <c r="AS2909">
        <v>-1523.6982280338398</v>
      </c>
      <c r="AT2909">
        <v>-0.45455282921050655</v>
      </c>
      <c r="AU2909" s="3">
        <v>-1186430.8504724996</v>
      </c>
      <c r="AV2909" s="3">
        <v>-33451.487256104992</v>
      </c>
      <c r="AW2909">
        <v>18199.491519482999</v>
      </c>
      <c r="AX2909">
        <v>3420412.4361716346</v>
      </c>
      <c r="AY2909">
        <v>513.13572838157393</v>
      </c>
      <c r="AZ2909">
        <v>96438.728792032998</v>
      </c>
      <c r="BA2909">
        <v>11886.674394483001</v>
      </c>
      <c r="BB2909">
        <v>2233981.5856991354</v>
      </c>
      <c r="BC2909">
        <v>335.145480131574</v>
      </c>
      <c r="BD2909">
        <v>62987.24153592802</v>
      </c>
      <c r="BE2909">
        <v>-6312.8171249999978</v>
      </c>
      <c r="BF2909">
        <v>-1186430.8504724996</v>
      </c>
      <c r="BG2909">
        <v>-177.99024824999995</v>
      </c>
      <c r="BH2909">
        <v>-33451.487256104992</v>
      </c>
      <c r="BI2909">
        <v>100</v>
      </c>
      <c r="BJ2909">
        <v>100</v>
      </c>
      <c r="BK2909">
        <v>0</v>
      </c>
      <c r="BL2909">
        <v>36.03678666504927</v>
      </c>
      <c r="BM2909">
        <v>27.322521263450803</v>
      </c>
      <c r="BN2909">
        <f t="shared" si="292"/>
        <v>-8.7142654015984675</v>
      </c>
      <c r="BO2909">
        <v>0.50377250438154153</v>
      </c>
      <c r="BP2909">
        <v>0.61004979643282442</v>
      </c>
      <c r="BQ2909">
        <v>0.30950838320221891</v>
      </c>
      <c r="BR2909">
        <v>5.9523809523809521E-3</v>
      </c>
      <c r="BS2909">
        <v>0</v>
      </c>
      <c r="BT2909">
        <v>0.44444444444444442</v>
      </c>
      <c r="BU2909">
        <v>0.24955742030539538</v>
      </c>
      <c r="BV2909">
        <v>0.71016636409137202</v>
      </c>
      <c r="BW2909">
        <v>0.47253909915818931</v>
      </c>
      <c r="BX2909">
        <v>0.21728487998786936</v>
      </c>
      <c r="BY2909">
        <f t="shared" si="293"/>
        <v>2.4382395419554084E-2</v>
      </c>
      <c r="BZ2909">
        <v>0</v>
      </c>
      <c r="CA2909">
        <f t="shared" si="294"/>
        <v>1.1913586786778682E-3</v>
      </c>
      <c r="CC2909">
        <v>2.4382395419554084E-2</v>
      </c>
      <c r="CD2909">
        <v>1.1913586786778682E-3</v>
      </c>
    </row>
    <row r="2910" spans="1:82" x14ac:dyDescent="0.3">
      <c r="A2910">
        <v>0</v>
      </c>
      <c r="B2910" t="s">
        <v>1721</v>
      </c>
      <c r="C2910" t="s">
        <v>1789</v>
      </c>
      <c r="D2910">
        <v>51690</v>
      </c>
      <c r="E2910" s="2">
        <f t="shared" si="291"/>
        <v>0.5242655249560475</v>
      </c>
      <c r="F2910" s="2" t="s">
        <v>1937</v>
      </c>
      <c r="G2910" s="3">
        <v>1033</v>
      </c>
      <c r="H2910" s="1">
        <v>0</v>
      </c>
      <c r="I2910" s="1">
        <f t="shared" si="295"/>
        <v>-16.234226864106965</v>
      </c>
      <c r="J2910" s="1">
        <v>2.5018137900299999</v>
      </c>
      <c r="K2910" s="1">
        <v>210.144719729</v>
      </c>
      <c r="L2910" s="2">
        <v>5.6982476229999968E-2</v>
      </c>
      <c r="M2910" s="2">
        <v>2.5479693505851778E-3</v>
      </c>
      <c r="N2910" s="7">
        <v>0</v>
      </c>
      <c r="O2910" s="2">
        <v>4.2348292976897451E-3</v>
      </c>
      <c r="P2910" s="3">
        <v>-27411.485625000001</v>
      </c>
      <c r="Q2910" s="3">
        <v>-772.86844125000005</v>
      </c>
      <c r="R2910" s="3">
        <v>-9423.7879379493825</v>
      </c>
      <c r="S2910" s="3">
        <v>-5.8209379563384092</v>
      </c>
      <c r="T2910" s="3">
        <v>-3754.0810713235478</v>
      </c>
      <c r="V2910">
        <v>51690</v>
      </c>
      <c r="W2910" s="2">
        <v>0.46152178872273936</v>
      </c>
      <c r="X2910" s="2">
        <v>0</v>
      </c>
      <c r="Y2910" s="2">
        <v>0.33919438079590625</v>
      </c>
      <c r="Z2910" s="2">
        <v>0.71345566046039799</v>
      </c>
      <c r="AA2910" s="2">
        <v>0.6057075926501102</v>
      </c>
      <c r="AB2910" s="2">
        <v>0.14065419843963453</v>
      </c>
      <c r="AC2910" s="2">
        <v>2.5479693505851778E-3</v>
      </c>
      <c r="AD2910" s="2">
        <v>0</v>
      </c>
      <c r="AE2910" s="2">
        <v>4.2348292976897451E-3</v>
      </c>
      <c r="AF2910">
        <v>170655.55196347431</v>
      </c>
      <c r="AG2910">
        <v>117.65043138981504</v>
      </c>
      <c r="AH2910">
        <v>22112.034533308219</v>
      </c>
      <c r="AI2910">
        <v>45269.757380460564</v>
      </c>
      <c r="AJ2910">
        <v>1.7641847299182662</v>
      </c>
      <c r="AK2910">
        <v>161231.76402552493</v>
      </c>
      <c r="AL2910">
        <v>111.82949343347663</v>
      </c>
      <c r="AM2910">
        <v>21018.007256176264</v>
      </c>
      <c r="AN2910">
        <v>42609.703586268974</v>
      </c>
      <c r="AO2910">
        <v>1.6726574368447</v>
      </c>
      <c r="AP2910">
        <v>-9423.7879379493825</v>
      </c>
      <c r="AQ2910">
        <v>-5.8209379563384118</v>
      </c>
      <c r="AR2910">
        <v>-1094.0272771319542</v>
      </c>
      <c r="AS2910">
        <v>-2660.05379419159</v>
      </c>
      <c r="AT2910">
        <v>-9.1527293073566218E-2</v>
      </c>
      <c r="AU2910" s="3">
        <v>-5151714.6083625006</v>
      </c>
      <c r="AV2910" s="3">
        <v>-145252.894848525</v>
      </c>
      <c r="AW2910">
        <v>147220.89293211</v>
      </c>
      <c r="AX2910">
        <v>27668694.617660753</v>
      </c>
      <c r="AY2910">
        <v>4150.9016912275792</v>
      </c>
      <c r="AZ2910">
        <v>780120.46384931123</v>
      </c>
      <c r="BA2910">
        <v>119809.40730711</v>
      </c>
      <c r="BB2910">
        <v>22516980.009298254</v>
      </c>
      <c r="BC2910">
        <v>3378.0332499775791</v>
      </c>
      <c r="BD2910">
        <v>634867.56900078617</v>
      </c>
      <c r="BE2910">
        <v>-27411.485625000001</v>
      </c>
      <c r="BF2910">
        <v>-5151714.6083625006</v>
      </c>
      <c r="BG2910">
        <v>-772.86844125000005</v>
      </c>
      <c r="BH2910">
        <v>-145252.894848525</v>
      </c>
      <c r="BI2910">
        <v>100</v>
      </c>
      <c r="BJ2910">
        <v>100</v>
      </c>
      <c r="BK2910">
        <v>0</v>
      </c>
      <c r="BL2910">
        <v>67.134674377317225</v>
      </c>
      <c r="BM2910">
        <v>50.90044751321026</v>
      </c>
      <c r="BN2910">
        <f t="shared" si="292"/>
        <v>-16.234226864106965</v>
      </c>
      <c r="BO2910">
        <v>0.5242655249560475</v>
      </c>
      <c r="BP2910">
        <v>0.63486608338980899</v>
      </c>
      <c r="BQ2910">
        <v>0.22244563810270523</v>
      </c>
      <c r="BR2910">
        <v>0</v>
      </c>
      <c r="BS2910">
        <v>0</v>
      </c>
      <c r="BT2910">
        <v>0.33333333333333331</v>
      </c>
      <c r="BU2910">
        <v>0.46491259907185462</v>
      </c>
      <c r="BV2910">
        <v>0.71345566046039799</v>
      </c>
      <c r="BW2910">
        <v>0.6283273782677492</v>
      </c>
      <c r="BX2910">
        <v>0.14065419843963453</v>
      </c>
      <c r="BY2910">
        <f t="shared" si="293"/>
        <v>2.6589532500961074E-2</v>
      </c>
      <c r="BZ2910">
        <v>0</v>
      </c>
      <c r="CA2910">
        <f t="shared" si="294"/>
        <v>6.6230737437667905E-3</v>
      </c>
      <c r="CC2910">
        <v>2.6589532500961074E-2</v>
      </c>
      <c r="CD2910">
        <v>6.6230737437667905E-3</v>
      </c>
    </row>
    <row r="2911" spans="1:82" x14ac:dyDescent="0.3">
      <c r="A2911">
        <v>0</v>
      </c>
      <c r="B2911" t="s">
        <v>1721</v>
      </c>
      <c r="C2911" s="17" t="s">
        <v>1790</v>
      </c>
      <c r="D2911" s="17">
        <v>51700</v>
      </c>
      <c r="E2911" s="2">
        <f t="shared" si="291"/>
        <v>0.62494606929502616</v>
      </c>
      <c r="F2911" s="2" t="s">
        <v>1940</v>
      </c>
      <c r="G2911" s="19">
        <v>48902</v>
      </c>
      <c r="H2911" s="20">
        <v>14.483012125092628</v>
      </c>
      <c r="I2911" s="1">
        <f t="shared" si="295"/>
        <v>-12.717697701483569</v>
      </c>
      <c r="J2911" s="1">
        <v>2.1838449478799999</v>
      </c>
      <c r="K2911" s="1">
        <v>243.52098077100001</v>
      </c>
      <c r="L2911" s="2">
        <v>5.4473814519999886E-2</v>
      </c>
      <c r="M2911" s="2">
        <v>0.11482340413730766</v>
      </c>
      <c r="N2911" s="7">
        <v>3.95958210637E-2</v>
      </c>
      <c r="O2911" s="2">
        <v>1.7024509863434534E-3</v>
      </c>
      <c r="P2911" s="3">
        <v>-111632.00679422008</v>
      </c>
      <c r="Q2911" s="3">
        <v>-3147.4709639951634</v>
      </c>
      <c r="R2911" s="3">
        <v>-116298.1810013419</v>
      </c>
      <c r="S2911" s="3">
        <v>-74.477173609297779</v>
      </c>
      <c r="T2911" s="3">
        <v>-66339.606596714642</v>
      </c>
      <c r="V2911">
        <v>51700</v>
      </c>
      <c r="W2911" s="2">
        <v>0.63370018416051166</v>
      </c>
      <c r="X2911" s="2">
        <v>0.3885313711227546</v>
      </c>
      <c r="Y2911" s="2">
        <v>0.43334204932091319</v>
      </c>
      <c r="Z2911" s="2">
        <v>0.6227787798763974</v>
      </c>
      <c r="AA2911" s="2">
        <v>0.70190917579472656</v>
      </c>
      <c r="AB2911" s="2">
        <v>0.13446187712751692</v>
      </c>
      <c r="AC2911" s="2">
        <v>0.11482340413730766</v>
      </c>
      <c r="AD2911" s="2">
        <v>8.1927306786841556E-2</v>
      </c>
      <c r="AE2911" s="2">
        <v>1.7024509863434534E-3</v>
      </c>
      <c r="AF2911">
        <v>687656.06507119001</v>
      </c>
      <c r="AG2911">
        <v>459.43845837443683</v>
      </c>
      <c r="AH2911">
        <v>86350.036608407274</v>
      </c>
      <c r="AI2911">
        <v>302141.35512447578</v>
      </c>
      <c r="AJ2911">
        <v>6.9811822875545309</v>
      </c>
      <c r="AK2911">
        <v>571357.88406984811</v>
      </c>
      <c r="AL2911">
        <v>384.96128476513906</v>
      </c>
      <c r="AM2911">
        <v>72352.282283687047</v>
      </c>
      <c r="AN2911">
        <v>249799.50285248135</v>
      </c>
      <c r="AO2911">
        <v>5.828619854176039</v>
      </c>
      <c r="AP2911">
        <v>-116298.1810013419</v>
      </c>
      <c r="AQ2911">
        <v>-74.477173609297779</v>
      </c>
      <c r="AR2911">
        <v>-13997.754324720227</v>
      </c>
      <c r="AS2911">
        <v>-52341.85227199443</v>
      </c>
      <c r="AT2911">
        <v>-1.1525624333784918</v>
      </c>
      <c r="AU2911" s="3">
        <v>-20980119.356905721</v>
      </c>
      <c r="AV2911" s="3">
        <v>-591535.69297325099</v>
      </c>
      <c r="AW2911">
        <v>489601.95888878003</v>
      </c>
      <c r="AX2911">
        <v>92015792.153557315</v>
      </c>
      <c r="AY2911">
        <v>13804.355881178841</v>
      </c>
      <c r="AZ2911">
        <v>2594390.6443087514</v>
      </c>
      <c r="BA2911">
        <v>377969.95209455997</v>
      </c>
      <c r="BB2911">
        <v>71035672.796651602</v>
      </c>
      <c r="BC2911">
        <v>10656.884917183677</v>
      </c>
      <c r="BD2911">
        <v>2002854.9513355002</v>
      </c>
      <c r="BE2911">
        <v>-111632.00679422008</v>
      </c>
      <c r="BF2911">
        <v>-20980119.356905721</v>
      </c>
      <c r="BG2911">
        <v>-3147.4709639951634</v>
      </c>
      <c r="BH2911">
        <v>-591535.69297325099</v>
      </c>
      <c r="BI2911">
        <v>51.277442845883826</v>
      </c>
      <c r="BJ2911">
        <v>65.760454970976454</v>
      </c>
      <c r="BK2911">
        <v>14.483012125092628</v>
      </c>
      <c r="BL2911">
        <v>40.121544823587143</v>
      </c>
      <c r="BM2911">
        <v>27.403847122103574</v>
      </c>
      <c r="BN2911">
        <f t="shared" si="292"/>
        <v>-12.717697701483569</v>
      </c>
      <c r="BO2911">
        <v>0.62494606929502616</v>
      </c>
      <c r="BP2911">
        <v>0.38806075682711977</v>
      </c>
      <c r="BQ2911">
        <v>0.56925613740760872</v>
      </c>
      <c r="BR2911">
        <v>2.976190476190476E-2</v>
      </c>
      <c r="BS2911">
        <v>3.4482758620689655E-2</v>
      </c>
      <c r="BT2911">
        <v>0.27777777777777779</v>
      </c>
      <c r="BU2911">
        <v>0.36420692787528858</v>
      </c>
      <c r="BV2911">
        <v>0.6227787798763974</v>
      </c>
      <c r="BW2911">
        <v>0.72812155165428072</v>
      </c>
      <c r="BX2911">
        <v>0.13446187712751692</v>
      </c>
      <c r="BY2911">
        <f t="shared" si="293"/>
        <v>0.18852795492265545</v>
      </c>
      <c r="BZ2911">
        <v>8.1927306786841556E-2</v>
      </c>
      <c r="CA2911">
        <f t="shared" si="294"/>
        <v>2.7892624746338034E-3</v>
      </c>
      <c r="CC2911">
        <v>0.18852795492265545</v>
      </c>
      <c r="CD2911">
        <v>2.7892624746338034E-3</v>
      </c>
    </row>
    <row r="2912" spans="1:82" x14ac:dyDescent="0.3">
      <c r="A2912">
        <v>0</v>
      </c>
      <c r="B2912" t="s">
        <v>1721</v>
      </c>
      <c r="C2912" t="s">
        <v>1791</v>
      </c>
      <c r="D2912">
        <v>51710</v>
      </c>
      <c r="E2912" s="2">
        <f t="shared" si="291"/>
        <v>0.69669279513532201</v>
      </c>
      <c r="F2912" s="2" t="s">
        <v>1941</v>
      </c>
      <c r="G2912" s="3">
        <v>1629</v>
      </c>
      <c r="H2912" s="1">
        <v>0</v>
      </c>
      <c r="I2912" s="1">
        <f t="shared" si="295"/>
        <v>-6.5562212714704167</v>
      </c>
      <c r="J2912" s="1">
        <v>2.1435517214100002</v>
      </c>
      <c r="K2912" s="1">
        <v>231.76857312999999</v>
      </c>
      <c r="L2912" s="2">
        <v>6.5198195680000071E-2</v>
      </c>
      <c r="M2912" s="2">
        <v>0.22639148840847423</v>
      </c>
      <c r="N2912" s="7">
        <v>0.16050045437300001</v>
      </c>
      <c r="O2912" s="2">
        <v>4.0380004079417295E-4</v>
      </c>
      <c r="P2912" s="3">
        <v>-164966.360625</v>
      </c>
      <c r="Q2912" s="3">
        <v>-4651.2361912499982</v>
      </c>
      <c r="R2912" s="3">
        <v>-376370.24290661846</v>
      </c>
      <c r="S2912" s="3">
        <v>-265.35429824052829</v>
      </c>
      <c r="T2912" s="3">
        <v>-269394.46438501345</v>
      </c>
      <c r="V2912">
        <v>51710</v>
      </c>
      <c r="W2912" s="2">
        <v>0.59762780186260811</v>
      </c>
      <c r="X2912" s="2">
        <v>0</v>
      </c>
      <c r="Y2912" s="2">
        <v>0.33919438079590625</v>
      </c>
      <c r="Z2912" s="2">
        <v>0.61128814431519141</v>
      </c>
      <c r="AA2912" s="2">
        <v>0.66803479365820251</v>
      </c>
      <c r="AB2912" s="2">
        <v>0.16093368628042962</v>
      </c>
      <c r="AC2912" s="2">
        <v>0.22639148840847423</v>
      </c>
      <c r="AD2912" s="2">
        <v>0.33208984209950121</v>
      </c>
      <c r="AE2912" s="2">
        <v>4.0380004079417295E-4</v>
      </c>
      <c r="AF2912">
        <v>830330.99310953915</v>
      </c>
      <c r="AG2912">
        <v>586.66847971860591</v>
      </c>
      <c r="AH2912">
        <v>110262.52543145596</v>
      </c>
      <c r="AI2912">
        <v>483635.48027765448</v>
      </c>
      <c r="AJ2912">
        <v>8.70783416445013</v>
      </c>
      <c r="AK2912">
        <v>453960.7502029207</v>
      </c>
      <c r="AL2912">
        <v>321.31418147807767</v>
      </c>
      <c r="AM2912">
        <v>60390.006164482176</v>
      </c>
      <c r="AN2912">
        <v>264113.53515961481</v>
      </c>
      <c r="AO2912">
        <v>4.7657334655169272</v>
      </c>
      <c r="AP2912">
        <v>-376370.24290661846</v>
      </c>
      <c r="AQ2912">
        <v>-265.35429824052824</v>
      </c>
      <c r="AR2912">
        <v>-49872.519266973781</v>
      </c>
      <c r="AS2912">
        <v>-219521.94511803967</v>
      </c>
      <c r="AT2912">
        <v>-3.9421006989332028</v>
      </c>
      <c r="AU2912" s="3">
        <v>-31003777.815862499</v>
      </c>
      <c r="AV2912" s="3">
        <v>-874153.32978352462</v>
      </c>
      <c r="AW2912">
        <v>357811.47068456002</v>
      </c>
      <c r="AX2912">
        <v>67247087.800456211</v>
      </c>
      <c r="AY2912">
        <v>10088.515354203679</v>
      </c>
      <c r="AZ2912">
        <v>1896035.5756690393</v>
      </c>
      <c r="BA2912">
        <v>192845.11005956001</v>
      </c>
      <c r="BB2912">
        <v>36243309.984593712</v>
      </c>
      <c r="BC2912">
        <v>5437.2791629536805</v>
      </c>
      <c r="BD2912">
        <v>1021882.2458855147</v>
      </c>
      <c r="BE2912">
        <v>-164966.360625</v>
      </c>
      <c r="BF2912">
        <v>-31003777.815862499</v>
      </c>
      <c r="BG2912">
        <v>-4651.2361912499982</v>
      </c>
      <c r="BH2912">
        <v>-874153.32978352462</v>
      </c>
      <c r="BI2912">
        <v>68.769587530339265</v>
      </c>
      <c r="BJ2912">
        <v>68.769587530339265</v>
      </c>
      <c r="BK2912">
        <v>0</v>
      </c>
      <c r="BL2912">
        <v>27.112457149342632</v>
      </c>
      <c r="BM2912">
        <v>20.556235877872215</v>
      </c>
      <c r="BN2912">
        <f t="shared" si="292"/>
        <v>-6.5562212714704167</v>
      </c>
      <c r="BO2912">
        <v>0.69669279513532201</v>
      </c>
      <c r="BP2912">
        <v>0.58018776356570279</v>
      </c>
      <c r="BQ2912">
        <v>0.67071269182058957</v>
      </c>
      <c r="BR2912">
        <v>4.1666666666666664E-2</v>
      </c>
      <c r="BS2912">
        <v>0</v>
      </c>
      <c r="BT2912">
        <v>0.33333333333333331</v>
      </c>
      <c r="BU2912">
        <v>0.18775577654077358</v>
      </c>
      <c r="BV2912">
        <v>0.61128814431519141</v>
      </c>
      <c r="BW2912">
        <v>0.69298215109772043</v>
      </c>
      <c r="BX2912">
        <v>0.16093368628042962</v>
      </c>
      <c r="BY2912">
        <f t="shared" si="293"/>
        <v>0.35747831377280775</v>
      </c>
      <c r="BZ2912">
        <v>0.33208984209950121</v>
      </c>
      <c r="CA2912">
        <f t="shared" si="294"/>
        <v>5.5762187628070534E-4</v>
      </c>
      <c r="CC2912">
        <v>0.35747831377280775</v>
      </c>
      <c r="CD2912">
        <v>5.5762187628070534E-4</v>
      </c>
    </row>
    <row r="2913" spans="1:82" x14ac:dyDescent="0.3">
      <c r="A2913">
        <v>0</v>
      </c>
      <c r="B2913" t="s">
        <v>1721</v>
      </c>
      <c r="C2913" t="s">
        <v>1792</v>
      </c>
      <c r="D2913">
        <v>51720</v>
      </c>
      <c r="E2913" s="2">
        <f t="shared" ref="E2913:E2935" si="296">BO2913</f>
        <v>0.55774994409701772</v>
      </c>
      <c r="F2913" s="2" t="s">
        <v>1938</v>
      </c>
      <c r="G2913" s="3">
        <v>516</v>
      </c>
      <c r="H2913" s="1">
        <v>34.630129866363447</v>
      </c>
      <c r="I2913" s="1">
        <f t="shared" si="295"/>
        <v>-13.154930949456308</v>
      </c>
      <c r="J2913" s="1">
        <v>2.5883861184299999</v>
      </c>
      <c r="K2913" s="1">
        <v>199.58817519499999</v>
      </c>
      <c r="L2913" s="2">
        <v>0.10197830436999999</v>
      </c>
      <c r="M2913" s="2">
        <v>3.3912474369233881E-3</v>
      </c>
      <c r="N2913" s="7">
        <v>0</v>
      </c>
      <c r="O2913" s="2">
        <v>8.3950812197795058E-3</v>
      </c>
      <c r="P2913" s="3">
        <v>10497.712001322001</v>
      </c>
      <c r="Q2913" s="3">
        <v>295.9836041777159</v>
      </c>
      <c r="R2913" s="3">
        <v>12929.74941278543</v>
      </c>
      <c r="S2913" s="3">
        <v>8.0636832460116086</v>
      </c>
      <c r="T2913" s="3">
        <v>2367.931775802128</v>
      </c>
      <c r="V2913">
        <v>51720</v>
      </c>
      <c r="W2913" s="2">
        <v>0.72948397863902814</v>
      </c>
      <c r="X2913" s="2">
        <v>0.92901198472560087</v>
      </c>
      <c r="Y2913" s="2">
        <v>0.34830612458455606</v>
      </c>
      <c r="Z2913" s="2">
        <v>0.73814395580130576</v>
      </c>
      <c r="AA2913" s="2">
        <v>0.57528008923894347</v>
      </c>
      <c r="AB2913" s="2">
        <v>0.25172083785021282</v>
      </c>
      <c r="AC2913" s="2">
        <v>3.3912474369233881E-3</v>
      </c>
      <c r="AD2913" s="2">
        <v>0</v>
      </c>
      <c r="AE2913" s="2">
        <v>8.3950812197795058E-3</v>
      </c>
      <c r="AF2913">
        <v>48153.736350478313</v>
      </c>
      <c r="AG2913">
        <v>29.89924439348297</v>
      </c>
      <c r="AH2913">
        <v>5619.4704663509765</v>
      </c>
      <c r="AI2913">
        <v>3181.7592150446776</v>
      </c>
      <c r="AJ2913">
        <v>0.46904155937085013</v>
      </c>
      <c r="AK2913">
        <v>61083.485763263743</v>
      </c>
      <c r="AL2913">
        <v>37.96292763949458</v>
      </c>
      <c r="AM2913">
        <v>7135.0147809373439</v>
      </c>
      <c r="AN2913">
        <v>4034.1466762604387</v>
      </c>
      <c r="AO2913">
        <v>0.59529285114101338</v>
      </c>
      <c r="AP2913">
        <v>12929.74941278543</v>
      </c>
      <c r="AQ2913">
        <v>8.0636832460116104</v>
      </c>
      <c r="AR2913">
        <v>1515.5443145863674</v>
      </c>
      <c r="AS2913">
        <v>852.38746121576105</v>
      </c>
      <c r="AT2913">
        <v>0.12625129177016325</v>
      </c>
      <c r="AU2913" s="3">
        <v>1972939.9935284569</v>
      </c>
      <c r="AV2913" s="3">
        <v>55627.158569159925</v>
      </c>
      <c r="AW2913">
        <v>47305.780600099002</v>
      </c>
      <c r="AX2913">
        <v>8890648.4059826061</v>
      </c>
      <c r="AY2913">
        <v>1333.789252238422</v>
      </c>
      <c r="AZ2913">
        <v>250672.35206568902</v>
      </c>
      <c r="BA2913">
        <v>57803.492601421007</v>
      </c>
      <c r="BB2913">
        <v>10863588.399511063</v>
      </c>
      <c r="BC2913">
        <v>1629.772856416138</v>
      </c>
      <c r="BD2913">
        <v>306299.51063484896</v>
      </c>
      <c r="BE2913">
        <v>10497.712001322001</v>
      </c>
      <c r="BF2913">
        <v>1972939.9935284569</v>
      </c>
      <c r="BG2913">
        <v>295.9836041777159</v>
      </c>
      <c r="BH2913">
        <v>55627.158569159925</v>
      </c>
      <c r="BI2913">
        <v>57.934415614448923</v>
      </c>
      <c r="BJ2913">
        <v>92.56454548081237</v>
      </c>
      <c r="BK2913">
        <v>34.630129866363447</v>
      </c>
      <c r="BL2913">
        <v>54.56736172868699</v>
      </c>
      <c r="BM2913">
        <v>41.412430779230682</v>
      </c>
      <c r="BN2913">
        <f t="shared" si="292"/>
        <v>-13.154930949456308</v>
      </c>
      <c r="BO2913">
        <v>0.55774994409701772</v>
      </c>
      <c r="BP2913">
        <v>0.39129742710071602</v>
      </c>
      <c r="BQ2913">
        <v>9.1744339525547586E-2</v>
      </c>
      <c r="BR2913">
        <v>0</v>
      </c>
      <c r="BS2913">
        <v>0.10344827586206896</v>
      </c>
      <c r="BT2913">
        <v>0.44444444444444442</v>
      </c>
      <c r="BU2913">
        <v>0.37672832771879239</v>
      </c>
      <c r="BV2913">
        <v>0.73814395580130576</v>
      </c>
      <c r="BW2913">
        <v>0.59676357804869662</v>
      </c>
      <c r="BX2913">
        <v>0.25172083785021282</v>
      </c>
      <c r="BY2913">
        <f t="shared" si="293"/>
        <v>9.1421985565740674E-2</v>
      </c>
      <c r="BZ2913">
        <v>0</v>
      </c>
      <c r="CA2913">
        <f t="shared" si="294"/>
        <v>7.4680524281872211E-3</v>
      </c>
      <c r="CC2913">
        <v>9.1421985565740674E-2</v>
      </c>
      <c r="CD2913">
        <v>7.4680524281872211E-3</v>
      </c>
    </row>
    <row r="2914" spans="1:82" x14ac:dyDescent="0.3">
      <c r="A2914">
        <v>0</v>
      </c>
      <c r="B2914" t="s">
        <v>1721</v>
      </c>
      <c r="C2914" t="s">
        <v>1793</v>
      </c>
      <c r="D2914">
        <v>51730</v>
      </c>
      <c r="E2914" s="2">
        <f t="shared" si="296"/>
        <v>0.59083851968203605</v>
      </c>
      <c r="F2914" s="2" t="s">
        <v>1939</v>
      </c>
      <c r="G2914" s="3">
        <v>3241</v>
      </c>
      <c r="H2914" s="1">
        <v>25.316033434977953</v>
      </c>
      <c r="I2914" s="1">
        <f t="shared" si="295"/>
        <v>-10.655455558750234</v>
      </c>
      <c r="J2914" s="1">
        <v>2.55174748061</v>
      </c>
      <c r="K2914" s="1">
        <v>255.4536085</v>
      </c>
      <c r="L2914" s="2">
        <v>4.8580959010000146E-2</v>
      </c>
      <c r="M2914" s="2">
        <v>1.0466371520201027E-2</v>
      </c>
      <c r="N2914" s="7">
        <v>4.9591856152800002E-3</v>
      </c>
      <c r="O2914" s="2">
        <v>6.2115482126791589E-3</v>
      </c>
      <c r="P2914" s="3">
        <v>11225.213094730019</v>
      </c>
      <c r="Q2914" s="3">
        <v>316.49554007794029</v>
      </c>
      <c r="R2914" s="3">
        <v>29673.230430563708</v>
      </c>
      <c r="S2914" s="3">
        <v>20.441254267115259</v>
      </c>
      <c r="T2914" s="3">
        <v>14419.146720465898</v>
      </c>
      <c r="V2914">
        <v>51730</v>
      </c>
      <c r="W2914" s="2">
        <v>0.65431096804608468</v>
      </c>
      <c r="X2914" s="2">
        <v>0.67914554630800428</v>
      </c>
      <c r="Y2914" s="2">
        <v>0.27012106517073114</v>
      </c>
      <c r="Z2914" s="2">
        <v>0.72769551889188899</v>
      </c>
      <c r="AA2914" s="2">
        <v>0.73630301269456999</v>
      </c>
      <c r="AB2914" s="2">
        <v>0.11991609177178637</v>
      </c>
      <c r="AC2914" s="2">
        <v>1.0466371520201027E-2</v>
      </c>
      <c r="AD2914" s="2">
        <v>1.0261000034885259E-2</v>
      </c>
      <c r="AE2914" s="2">
        <v>6.2115482126791589E-3</v>
      </c>
      <c r="AF2914">
        <v>150157.65306664837</v>
      </c>
      <c r="AG2914">
        <v>95.095714955715877</v>
      </c>
      <c r="AH2914">
        <v>17872.945370708261</v>
      </c>
      <c r="AI2914">
        <v>56186.297072658774</v>
      </c>
      <c r="AJ2914">
        <v>1.478837451141215</v>
      </c>
      <c r="AK2914">
        <v>179830.88349721208</v>
      </c>
      <c r="AL2914">
        <v>115.53696922283115</v>
      </c>
      <c r="AM2914">
        <v>21714.815858721751</v>
      </c>
      <c r="AN2914">
        <v>66763.573305111189</v>
      </c>
      <c r="AO2914">
        <v>1.785454558606673</v>
      </c>
      <c r="AP2914">
        <v>29673.230430563708</v>
      </c>
      <c r="AQ2914">
        <v>20.441254267115269</v>
      </c>
      <c r="AR2914">
        <v>3841.8704880134901</v>
      </c>
      <c r="AS2914">
        <v>10577.276232452416</v>
      </c>
      <c r="AT2914">
        <v>0.30661710746545801</v>
      </c>
      <c r="AU2914" s="3">
        <v>2109666.5490235598</v>
      </c>
      <c r="AV2914" s="3">
        <v>59482.1718022481</v>
      </c>
      <c r="AW2914">
        <v>184298.31239138002</v>
      </c>
      <c r="AX2914">
        <v>34637024.830835961</v>
      </c>
      <c r="AY2914">
        <v>5196.3017025616391</v>
      </c>
      <c r="AZ2914">
        <v>976592.94197943446</v>
      </c>
      <c r="BA2914">
        <v>195523.52548611004</v>
      </c>
      <c r="BB2914">
        <v>36746691.379859522</v>
      </c>
      <c r="BC2914">
        <v>5512.7972426395791</v>
      </c>
      <c r="BD2914">
        <v>1036075.1137816824</v>
      </c>
      <c r="BE2914">
        <v>11225.213094730019</v>
      </c>
      <c r="BF2914">
        <v>2109666.5490235598</v>
      </c>
      <c r="BG2914">
        <v>316.49554007794029</v>
      </c>
      <c r="BH2914">
        <v>59482.1718022481</v>
      </c>
      <c r="BI2914">
        <v>74.017388697346718</v>
      </c>
      <c r="BJ2914">
        <v>99.333422132324671</v>
      </c>
      <c r="BK2914">
        <v>25.316033434977953</v>
      </c>
      <c r="BL2914">
        <v>53.929675765457951</v>
      </c>
      <c r="BM2914">
        <v>43.274220206707717</v>
      </c>
      <c r="BN2914">
        <f t="shared" si="292"/>
        <v>-10.655455558750234</v>
      </c>
      <c r="BO2914">
        <v>0.59083851968203605</v>
      </c>
      <c r="BP2914">
        <v>0.52958220916391541</v>
      </c>
      <c r="BQ2914">
        <v>0.4434871197548228</v>
      </c>
      <c r="BR2914">
        <v>3.5714285714285712E-2</v>
      </c>
      <c r="BS2914">
        <v>0</v>
      </c>
      <c r="BT2914">
        <v>0.3888888888888889</v>
      </c>
      <c r="BU2914">
        <v>0.30514884260154884</v>
      </c>
      <c r="BV2914">
        <v>0.72769551889188899</v>
      </c>
      <c r="BW2914">
        <v>0.76379980569976147</v>
      </c>
      <c r="BX2914">
        <v>0.11991609177178637</v>
      </c>
      <c r="BY2914">
        <f t="shared" si="293"/>
        <v>5.9185805848950002E-2</v>
      </c>
      <c r="BZ2914">
        <v>1.0261000034885259E-2</v>
      </c>
      <c r="CA2914">
        <f t="shared" si="294"/>
        <v>1.1371825023665997E-2</v>
      </c>
      <c r="CC2914">
        <v>5.9185805848950002E-2</v>
      </c>
      <c r="CD2914">
        <v>1.1371825023665997E-2</v>
      </c>
    </row>
    <row r="2915" spans="1:82" x14ac:dyDescent="0.3">
      <c r="A2915">
        <v>0</v>
      </c>
      <c r="B2915" t="s">
        <v>1721</v>
      </c>
      <c r="C2915" t="s">
        <v>1794</v>
      </c>
      <c r="D2915">
        <v>51735</v>
      </c>
      <c r="E2915" s="2">
        <f t="shared" si="296"/>
        <v>0.87636427747554047</v>
      </c>
      <c r="F2915" s="2" t="s">
        <v>1945</v>
      </c>
      <c r="G2915" s="3">
        <v>6531</v>
      </c>
      <c r="H2915" s="1">
        <v>8.1367989902040563</v>
      </c>
      <c r="I2915" s="1">
        <f t="shared" si="295"/>
        <v>-20.257039792634423</v>
      </c>
      <c r="J2915" s="1">
        <v>2.2045772285099998</v>
      </c>
      <c r="K2915" s="1">
        <v>240.09013913999999</v>
      </c>
      <c r="L2915" s="2">
        <v>5.6336192249999861E-2</v>
      </c>
      <c r="M2915" s="2">
        <v>5.4691544862997113E-2</v>
      </c>
      <c r="N2915" s="7">
        <v>0.29708962527600002</v>
      </c>
      <c r="O2915" s="2">
        <v>2.7198573963835709E-3</v>
      </c>
      <c r="P2915" s="3">
        <v>-20634.649052992991</v>
      </c>
      <c r="Q2915" s="3">
        <v>-581.79513753835363</v>
      </c>
      <c r="R2915" s="3">
        <v>-10003.3758442127</v>
      </c>
      <c r="S2915" s="3">
        <v>-6.048817163533557</v>
      </c>
      <c r="T2915" s="3">
        <v>-3556.5147329920892</v>
      </c>
      <c r="V2915">
        <v>51735</v>
      </c>
      <c r="W2915" s="2">
        <v>0.77206550751160707</v>
      </c>
      <c r="X2915" s="2">
        <v>0.21828343723726654</v>
      </c>
      <c r="Y2915" s="2">
        <v>0.67068760109058956</v>
      </c>
      <c r="Z2915" s="2">
        <v>0.62869111557007407</v>
      </c>
      <c r="AA2915" s="2">
        <v>0.69202033905518501</v>
      </c>
      <c r="AB2915" s="2">
        <v>0.13905892632818084</v>
      </c>
      <c r="AC2915" s="2">
        <v>5.4691544862997113E-2</v>
      </c>
      <c r="AD2915" s="2">
        <v>0.61470509309600974</v>
      </c>
      <c r="AE2915" s="2">
        <v>2.7198573963835709E-3</v>
      </c>
      <c r="AF2915">
        <v>49501.489283290095</v>
      </c>
      <c r="AG2915">
        <v>32.825183731780868</v>
      </c>
      <c r="AH2915">
        <v>6169.3917112331192</v>
      </c>
      <c r="AI2915">
        <v>11392.910716745231</v>
      </c>
      <c r="AJ2915">
        <v>0.50038488764644007</v>
      </c>
      <c r="AK2915">
        <v>39498.113439077395</v>
      </c>
      <c r="AL2915">
        <v>26.776366568247312</v>
      </c>
      <c r="AM2915">
        <v>5032.5352422367778</v>
      </c>
      <c r="AN2915">
        <v>8973.2524527494825</v>
      </c>
      <c r="AO2915">
        <v>0.40436301433233879</v>
      </c>
      <c r="AP2915">
        <v>-10003.3758442127</v>
      </c>
      <c r="AQ2915">
        <v>-6.0488171635335561</v>
      </c>
      <c r="AR2915">
        <v>-1136.8564689963414</v>
      </c>
      <c r="AS2915">
        <v>-2419.6582639957487</v>
      </c>
      <c r="AT2915">
        <v>-9.602187331410128E-2</v>
      </c>
      <c r="AU2915" s="3">
        <v>-3878075.9430195028</v>
      </c>
      <c r="AV2915" s="3">
        <v>-109342.57814895819</v>
      </c>
      <c r="AW2915">
        <v>74542.877376684002</v>
      </c>
      <c r="AX2915">
        <v>14009588.374173991</v>
      </c>
      <c r="AY2915">
        <v>2101.7407897025519</v>
      </c>
      <c r="AZ2915">
        <v>395001.16401669761</v>
      </c>
      <c r="BA2915">
        <v>53908.228323691015</v>
      </c>
      <c r="BB2915">
        <v>10131512.43115449</v>
      </c>
      <c r="BC2915">
        <v>1519.9456521641982</v>
      </c>
      <c r="BD2915">
        <v>285658.5858677394</v>
      </c>
      <c r="BE2915">
        <v>-20634.649052992991</v>
      </c>
      <c r="BF2915">
        <v>-3878075.9430195028</v>
      </c>
      <c r="BG2915">
        <v>-581.79513753835363</v>
      </c>
      <c r="BH2915">
        <v>-109342.57814895819</v>
      </c>
      <c r="BI2915">
        <v>11.215578546268194</v>
      </c>
      <c r="BJ2915">
        <v>19.35237753647225</v>
      </c>
      <c r="BK2915">
        <v>8.1367989902040563</v>
      </c>
      <c r="BL2915">
        <v>42.549423895453764</v>
      </c>
      <c r="BM2915">
        <v>22.292384102819341</v>
      </c>
      <c r="BN2915">
        <f t="shared" si="292"/>
        <v>-20.257039792634423</v>
      </c>
      <c r="BO2915">
        <v>0.87636427747554047</v>
      </c>
      <c r="BP2915">
        <v>0.11902472149659382</v>
      </c>
      <c r="BQ2915">
        <v>0.73677983335630459</v>
      </c>
      <c r="BR2915">
        <v>0</v>
      </c>
      <c r="BS2915">
        <v>0</v>
      </c>
      <c r="BT2915">
        <v>0.22222222222222221</v>
      </c>
      <c r="BU2915">
        <v>0.58011712527670889</v>
      </c>
      <c r="BV2915">
        <v>0.62869111557007407</v>
      </c>
      <c r="BW2915">
        <v>0.71786342225641597</v>
      </c>
      <c r="BX2915">
        <v>0.13905892632818084</v>
      </c>
      <c r="BY2915">
        <f t="shared" si="293"/>
        <v>0.63331874107589503</v>
      </c>
      <c r="BZ2915">
        <v>0.61470509309600974</v>
      </c>
      <c r="CA2915">
        <f t="shared" si="294"/>
        <v>4.3129555025896282E-3</v>
      </c>
      <c r="CC2915">
        <v>0.63331874107589503</v>
      </c>
      <c r="CD2915">
        <v>4.3129555025896282E-3</v>
      </c>
    </row>
    <row r="2916" spans="1:82" x14ac:dyDescent="0.3">
      <c r="A2916">
        <v>0</v>
      </c>
      <c r="B2916" t="s">
        <v>1721</v>
      </c>
      <c r="C2916" t="s">
        <v>1795</v>
      </c>
      <c r="D2916">
        <v>51740</v>
      </c>
      <c r="E2916" s="2">
        <f t="shared" si="296"/>
        <v>0.70591558198183224</v>
      </c>
      <c r="F2916" s="2" t="s">
        <v>1942</v>
      </c>
      <c r="G2916" s="3">
        <v>7686</v>
      </c>
      <c r="H2916" s="1">
        <v>0</v>
      </c>
      <c r="I2916" s="1">
        <f t="shared" si="295"/>
        <v>-6.555307712283053</v>
      </c>
      <c r="J2916" s="1">
        <v>2.1547782185600002</v>
      </c>
      <c r="K2916" s="1">
        <v>238.03811208100001</v>
      </c>
      <c r="L2916" s="2">
        <v>6.3976403879999921E-2</v>
      </c>
      <c r="M2916" s="2">
        <v>0.1995132232489252</v>
      </c>
      <c r="N2916" s="7">
        <v>0.153805359212</v>
      </c>
      <c r="O2916" s="2">
        <v>7.5162448380461638E-4</v>
      </c>
      <c r="P2916" s="3">
        <v>-119603.30404895003</v>
      </c>
      <c r="Q2916" s="3">
        <v>-3372.2221565531004</v>
      </c>
      <c r="R2916" s="3">
        <v>-243415.14918842271</v>
      </c>
      <c r="S2916" s="3">
        <v>-171.48166063309012</v>
      </c>
      <c r="T2916" s="3">
        <v>-144718.08885357826</v>
      </c>
      <c r="V2916">
        <v>51740</v>
      </c>
      <c r="W2916" s="2">
        <v>0.59439620788185765</v>
      </c>
      <c r="X2916" s="2">
        <v>0</v>
      </c>
      <c r="Y2916" s="2">
        <v>0.34867673480985883</v>
      </c>
      <c r="Z2916" s="2">
        <v>0.61448966473638711</v>
      </c>
      <c r="AA2916" s="2">
        <v>0.68610570854930009</v>
      </c>
      <c r="AB2916" s="2">
        <v>0.15791784425918268</v>
      </c>
      <c r="AC2916" s="2">
        <v>0.1995132232489252</v>
      </c>
      <c r="AD2916" s="2">
        <v>0.31823708944815637</v>
      </c>
      <c r="AE2916" s="2">
        <v>7.5162448380461638E-4</v>
      </c>
      <c r="AF2916">
        <v>439855.36580048926</v>
      </c>
      <c r="AG2916">
        <v>310.12904974818611</v>
      </c>
      <c r="AH2916">
        <v>58287.795266066598</v>
      </c>
      <c r="AI2916">
        <v>203160.53967353434</v>
      </c>
      <c r="AJ2916">
        <v>4.6071788217287297</v>
      </c>
      <c r="AK2916">
        <v>196440.21661206655</v>
      </c>
      <c r="AL2916">
        <v>138.64738911509602</v>
      </c>
      <c r="AM2916">
        <v>26058.347766767547</v>
      </c>
      <c r="AN2916">
        <v>90671.898319255124</v>
      </c>
      <c r="AO2916">
        <v>2.0588230162055536</v>
      </c>
      <c r="AP2916">
        <v>-243415.14918842271</v>
      </c>
      <c r="AQ2916">
        <v>-171.48166063309009</v>
      </c>
      <c r="AR2916">
        <v>-32229.447499299051</v>
      </c>
      <c r="AS2916">
        <v>-112488.64135427921</v>
      </c>
      <c r="AT2916">
        <v>-2.5483558055231761</v>
      </c>
      <c r="AU2916" s="3">
        <v>-22478244.96295967</v>
      </c>
      <c r="AV2916" s="3">
        <v>-633775.43210258964</v>
      </c>
      <c r="AW2916">
        <v>241041.00742065004</v>
      </c>
      <c r="AX2916">
        <v>45301246.934636965</v>
      </c>
      <c r="AY2916">
        <v>6796.1653093556997</v>
      </c>
      <c r="AZ2916">
        <v>1277271.3082403103</v>
      </c>
      <c r="BA2916">
        <v>121437.70337170002</v>
      </c>
      <c r="BB2916">
        <v>22823001.9716773</v>
      </c>
      <c r="BC2916">
        <v>3423.9431528025993</v>
      </c>
      <c r="BD2916">
        <v>643495.87613772054</v>
      </c>
      <c r="BE2916">
        <v>-119603.30404895003</v>
      </c>
      <c r="BF2916">
        <v>-22478244.96295967</v>
      </c>
      <c r="BG2916">
        <v>-3372.2221565531004</v>
      </c>
      <c r="BH2916">
        <v>-633775.43210258964</v>
      </c>
      <c r="BI2916">
        <v>100</v>
      </c>
      <c r="BJ2916">
        <v>100</v>
      </c>
      <c r="BK2916">
        <v>0</v>
      </c>
      <c r="BL2916">
        <v>25.895964495465549</v>
      </c>
      <c r="BM2916">
        <v>19.340656783182496</v>
      </c>
      <c r="BN2916">
        <f t="shared" si="292"/>
        <v>-6.555307712283053</v>
      </c>
      <c r="BO2916">
        <v>0.70591558198183224</v>
      </c>
      <c r="BP2916">
        <v>0.8548375573126149</v>
      </c>
      <c r="BQ2916">
        <v>0.59844480849901627</v>
      </c>
      <c r="BR2916">
        <v>1.7857142857142856E-2</v>
      </c>
      <c r="BS2916">
        <v>0</v>
      </c>
      <c r="BT2916">
        <v>0.3888888888888889</v>
      </c>
      <c r="BU2916">
        <v>0.18772961421227105</v>
      </c>
      <c r="BV2916">
        <v>0.61448966473638711</v>
      </c>
      <c r="BW2916">
        <v>0.71172791343288389</v>
      </c>
      <c r="BX2916">
        <v>0.15791784425918268</v>
      </c>
      <c r="BY2916">
        <f t="shared" si="293"/>
        <v>0.43804531682447617</v>
      </c>
      <c r="BZ2916">
        <v>0.31823708944815637</v>
      </c>
      <c r="CA2916">
        <f t="shared" si="294"/>
        <v>1.0561399689977546E-3</v>
      </c>
      <c r="CC2916">
        <v>0.43804531682447617</v>
      </c>
      <c r="CD2916">
        <v>1.0561399689977546E-3</v>
      </c>
    </row>
    <row r="2917" spans="1:82" x14ac:dyDescent="0.3">
      <c r="A2917">
        <v>0</v>
      </c>
      <c r="B2917" t="s">
        <v>1721</v>
      </c>
      <c r="C2917" t="s">
        <v>1796</v>
      </c>
      <c r="D2917">
        <v>51750</v>
      </c>
      <c r="E2917" s="2">
        <f t="shared" si="296"/>
        <v>0.49896624735667122</v>
      </c>
      <c r="F2917" s="2" t="s">
        <v>1937</v>
      </c>
      <c r="G2917" s="3">
        <v>5655</v>
      </c>
      <c r="H2917" s="1">
        <v>18.120463484587546</v>
      </c>
      <c r="I2917" s="1">
        <f t="shared" si="295"/>
        <v>-10.064100035805993</v>
      </c>
      <c r="J2917" s="1">
        <v>2.6242576939100002</v>
      </c>
      <c r="K2917" s="1">
        <v>143.23440770400001</v>
      </c>
      <c r="L2917" s="2">
        <v>7.5729130000000033E-2</v>
      </c>
      <c r="M2917" s="2">
        <v>3.377019694163924E-3</v>
      </c>
      <c r="N2917" s="7">
        <v>0</v>
      </c>
      <c r="O2917" s="2">
        <v>2.5929347180030839E-3</v>
      </c>
      <c r="P2917" s="3">
        <v>1407.4606197200119</v>
      </c>
      <c r="Q2917" s="3">
        <v>39.683434534160234</v>
      </c>
      <c r="R2917" s="3">
        <v>2889.5022516611061</v>
      </c>
      <c r="S2917" s="3">
        <v>2.5476023484324384</v>
      </c>
      <c r="T2917" s="3">
        <v>810.90199551786645</v>
      </c>
      <c r="V2917">
        <v>51750</v>
      </c>
      <c r="W2917" s="2">
        <v>0.5354241412803552</v>
      </c>
      <c r="X2917" s="2">
        <v>0.48611217488720976</v>
      </c>
      <c r="Y2917" s="2">
        <v>0.25471870479747943</v>
      </c>
      <c r="Z2917" s="2">
        <v>0.74837364542801921</v>
      </c>
      <c r="AA2917" s="2">
        <v>0.41284962280725634</v>
      </c>
      <c r="AB2917" s="2">
        <v>0.18692799582256575</v>
      </c>
      <c r="AC2917" s="2">
        <v>3.377019694163924E-3</v>
      </c>
      <c r="AD2917" s="2">
        <v>0</v>
      </c>
      <c r="AE2917" s="2">
        <v>2.5929347180030839E-3</v>
      </c>
      <c r="AF2917">
        <v>59961.624156698766</v>
      </c>
      <c r="AG2917">
        <v>40.491073040997485</v>
      </c>
      <c r="AH2917">
        <v>7610.1718862949374</v>
      </c>
      <c r="AI2917">
        <v>8417.7536006608025</v>
      </c>
      <c r="AJ2917">
        <v>0.61248271753818473</v>
      </c>
      <c r="AK2917">
        <v>62851.126408359873</v>
      </c>
      <c r="AL2917">
        <v>43.038675389429926</v>
      </c>
      <c r="AM2917">
        <v>8088.9858646221937</v>
      </c>
      <c r="AN2917">
        <v>8749.8416178514162</v>
      </c>
      <c r="AO2917">
        <v>0.64719770243817021</v>
      </c>
      <c r="AP2917">
        <v>2889.5022516611061</v>
      </c>
      <c r="AQ2917">
        <v>2.5476023484324415</v>
      </c>
      <c r="AR2917">
        <v>478.81397832725634</v>
      </c>
      <c r="AS2917">
        <v>332.08801719061375</v>
      </c>
      <c r="AT2917">
        <v>3.4714984899985479E-2</v>
      </c>
      <c r="AU2917" s="3">
        <v>264518.14887017902</v>
      </c>
      <c r="AV2917" s="3">
        <v>7458.1046863500742</v>
      </c>
      <c r="AW2917">
        <v>83287.71987819999</v>
      </c>
      <c r="AX2917">
        <v>15653094.073908906</v>
      </c>
      <c r="AY2917">
        <v>2348.3021357595994</v>
      </c>
      <c r="AZ2917">
        <v>441339.90339465911</v>
      </c>
      <c r="BA2917">
        <v>84695.180497919995</v>
      </c>
      <c r="BB2917">
        <v>15917612.222779084</v>
      </c>
      <c r="BC2917">
        <v>2387.9855702937598</v>
      </c>
      <c r="BD2917">
        <v>448798.0080810092</v>
      </c>
      <c r="BE2917">
        <v>1407.4606197200119</v>
      </c>
      <c r="BF2917">
        <v>264518.14887017902</v>
      </c>
      <c r="BG2917">
        <v>39.683434534160234</v>
      </c>
      <c r="BH2917">
        <v>7458.1046863500742</v>
      </c>
      <c r="BI2917">
        <v>77.078582854031239</v>
      </c>
      <c r="BJ2917">
        <v>95.199046338618786</v>
      </c>
      <c r="BK2917">
        <v>18.120463484587546</v>
      </c>
      <c r="BL2917">
        <v>53.135193589449742</v>
      </c>
      <c r="BM2917">
        <v>43.071093553643749</v>
      </c>
      <c r="BN2917">
        <f t="shared" si="292"/>
        <v>-10.064100035805993</v>
      </c>
      <c r="BO2917">
        <v>0.49896624735667122</v>
      </c>
      <c r="BP2917">
        <v>0.46573161104894445</v>
      </c>
      <c r="BQ2917">
        <v>0.18696347986286765</v>
      </c>
      <c r="BR2917">
        <v>0</v>
      </c>
      <c r="BS2917">
        <v>0</v>
      </c>
      <c r="BT2917">
        <v>0.5</v>
      </c>
      <c r="BU2917">
        <v>0.28821371933088935</v>
      </c>
      <c r="BV2917">
        <v>0.74837364542801921</v>
      </c>
      <c r="BW2917">
        <v>0.42826724357599205</v>
      </c>
      <c r="BX2917">
        <v>0.18692799582256575</v>
      </c>
      <c r="BY2917">
        <f t="shared" si="293"/>
        <v>6.9414311679636215E-2</v>
      </c>
      <c r="BZ2917">
        <v>0</v>
      </c>
      <c r="CA2917">
        <f t="shared" si="294"/>
        <v>3.1048539137065356E-3</v>
      </c>
      <c r="CC2917">
        <v>6.9414311679636215E-2</v>
      </c>
      <c r="CD2917">
        <v>3.1048539137065356E-3</v>
      </c>
    </row>
    <row r="2918" spans="1:82" x14ac:dyDescent="0.3">
      <c r="A2918">
        <v>0</v>
      </c>
      <c r="B2918" t="s">
        <v>1721</v>
      </c>
      <c r="C2918" t="s">
        <v>1797</v>
      </c>
      <c r="D2918">
        <v>51760</v>
      </c>
      <c r="E2918" s="2">
        <f t="shared" si="296"/>
        <v>0.58664723190585666</v>
      </c>
      <c r="F2918" s="2" t="s">
        <v>1939</v>
      </c>
      <c r="G2918" s="3">
        <v>1975</v>
      </c>
      <c r="H2918" s="1">
        <v>0</v>
      </c>
      <c r="I2918" s="1">
        <f t="shared" si="295"/>
        <v>-11.155504376752603</v>
      </c>
      <c r="J2918" s="1">
        <v>2.4998904623399998</v>
      </c>
      <c r="K2918" s="1">
        <v>251.91651204999999</v>
      </c>
      <c r="L2918" s="2">
        <v>4.9965530440000183E-2</v>
      </c>
      <c r="M2918" s="2">
        <v>4.5952411759926197E-2</v>
      </c>
      <c r="N2918" s="7">
        <v>8.0152732355100002E-3</v>
      </c>
      <c r="O2918" s="2">
        <v>3.1087872016597857E-3</v>
      </c>
      <c r="P2918" s="3">
        <v>-153854.69512500011</v>
      </c>
      <c r="Q2918" s="3">
        <v>-4337.942132250002</v>
      </c>
      <c r="R2918" s="3">
        <v>-112813.80228978733</v>
      </c>
      <c r="S2918" s="3">
        <v>-70.580726735029927</v>
      </c>
      <c r="T2918" s="3">
        <v>-70512.432632856478</v>
      </c>
      <c r="V2918">
        <v>51760</v>
      </c>
      <c r="W2918" s="2">
        <v>0.50277060453073952</v>
      </c>
      <c r="X2918" s="2">
        <v>0</v>
      </c>
      <c r="Y2918" s="2">
        <v>0.33919438079590625</v>
      </c>
      <c r="Z2918" s="2">
        <v>0.71290717478459775</v>
      </c>
      <c r="AA2918" s="2">
        <v>0.7261079139147214</v>
      </c>
      <c r="AB2918" s="2">
        <v>0.12333373518698329</v>
      </c>
      <c r="AC2918" s="2">
        <v>4.5952411759926197E-2</v>
      </c>
      <c r="AD2918" s="2">
        <v>1.6584319549519298E-2</v>
      </c>
      <c r="AE2918" s="2">
        <v>3.1087872016597857E-3</v>
      </c>
      <c r="AF2918">
        <v>596155.50951708143</v>
      </c>
      <c r="AG2918">
        <v>380.94286828447952</v>
      </c>
      <c r="AH2918">
        <v>71597.033340356342</v>
      </c>
      <c r="AI2918">
        <v>299097.55210799386</v>
      </c>
      <c r="AJ2918">
        <v>5.9008708237582486</v>
      </c>
      <c r="AK2918">
        <v>483341.7072272941</v>
      </c>
      <c r="AL2918">
        <v>310.36214154944957</v>
      </c>
      <c r="AM2918">
        <v>58331.604148856764</v>
      </c>
      <c r="AN2918">
        <v>241850.54866663701</v>
      </c>
      <c r="AO2918">
        <v>4.7973581473780964</v>
      </c>
      <c r="AP2918">
        <v>-112813.80228978733</v>
      </c>
      <c r="AQ2918">
        <v>-70.580726735029941</v>
      </c>
      <c r="AR2918">
        <v>-13265.429191499577</v>
      </c>
      <c r="AS2918">
        <v>-57247.00344135685</v>
      </c>
      <c r="AT2918">
        <v>-1.1035126763801522</v>
      </c>
      <c r="AU2918" s="3">
        <v>-28915451.401792523</v>
      </c>
      <c r="AV2918" s="3">
        <v>-815272.84433506534</v>
      </c>
      <c r="AW2918">
        <v>567812.8648220601</v>
      </c>
      <c r="AX2918">
        <v>106714749.81465797</v>
      </c>
      <c r="AY2918">
        <v>16009.516950678681</v>
      </c>
      <c r="AZ2918">
        <v>3008828.6157105514</v>
      </c>
      <c r="BA2918">
        <v>413958.16969706002</v>
      </c>
      <c r="BB2918">
        <v>77799298.41286546</v>
      </c>
      <c r="BC2918">
        <v>11671.574818428679</v>
      </c>
      <c r="BD2918">
        <v>2193555.7713754857</v>
      </c>
      <c r="BE2918">
        <v>-153854.69512500011</v>
      </c>
      <c r="BF2918">
        <v>-28915451.401792523</v>
      </c>
      <c r="BG2918">
        <v>-4337.942132250002</v>
      </c>
      <c r="BH2918">
        <v>-815272.84433506534</v>
      </c>
      <c r="BI2918">
        <v>98.941822491001048</v>
      </c>
      <c r="BJ2918">
        <v>98.941822491001048</v>
      </c>
      <c r="BK2918">
        <v>0</v>
      </c>
      <c r="BL2918">
        <v>46.132234082785232</v>
      </c>
      <c r="BM2918">
        <v>34.976729706032629</v>
      </c>
      <c r="BN2918">
        <f t="shared" si="292"/>
        <v>-11.155504376752603</v>
      </c>
      <c r="BO2918">
        <v>0.58664723190585666</v>
      </c>
      <c r="BP2918">
        <v>0.7028906362847922</v>
      </c>
      <c r="BQ2918">
        <v>0.39625197130539758</v>
      </c>
      <c r="BR2918">
        <v>0</v>
      </c>
      <c r="BS2918">
        <v>0</v>
      </c>
      <c r="BT2918">
        <v>0.44444444444444442</v>
      </c>
      <c r="BU2918">
        <v>0.31946914239693297</v>
      </c>
      <c r="BV2918">
        <v>0.71290717478459775</v>
      </c>
      <c r="BW2918">
        <v>0.75322397708996003</v>
      </c>
      <c r="BX2918">
        <v>0.12333373518698329</v>
      </c>
      <c r="BY2918">
        <f t="shared" si="293"/>
        <v>7.2997417311223778E-2</v>
      </c>
      <c r="BZ2918">
        <v>1.6584319549519298E-2</v>
      </c>
      <c r="CA2918">
        <f t="shared" si="294"/>
        <v>5.535849294866689E-3</v>
      </c>
      <c r="CC2918">
        <v>7.2997417311223778E-2</v>
      </c>
      <c r="CD2918">
        <v>5.535849294866689E-3</v>
      </c>
    </row>
    <row r="2919" spans="1:82" x14ac:dyDescent="0.3">
      <c r="A2919">
        <v>0</v>
      </c>
      <c r="B2919" t="s">
        <v>1721</v>
      </c>
      <c r="C2919" t="s">
        <v>1798</v>
      </c>
      <c r="D2919">
        <v>51770</v>
      </c>
      <c r="E2919" s="2">
        <f t="shared" si="296"/>
        <v>0.5184314185047616</v>
      </c>
      <c r="F2919" s="2" t="s">
        <v>1937</v>
      </c>
      <c r="G2919" s="3">
        <v>4704</v>
      </c>
      <c r="H2919" s="1">
        <v>0</v>
      </c>
      <c r="I2919" s="1">
        <f t="shared" si="295"/>
        <v>-9.769022958570158</v>
      </c>
      <c r="J2919" s="1">
        <v>2.5860205989599998</v>
      </c>
      <c r="K2919" s="1">
        <v>172.686454212</v>
      </c>
      <c r="L2919" s="2">
        <v>7.3934983450000047E-2</v>
      </c>
      <c r="M2919" s="18">
        <v>1.8525456723870095E-2</v>
      </c>
      <c r="N2919" s="7">
        <v>0</v>
      </c>
      <c r="O2919" s="2">
        <v>2.4142270024718258E-3</v>
      </c>
      <c r="P2919" s="3">
        <v>-106590.32100000003</v>
      </c>
      <c r="Q2919" s="3">
        <v>-3005.3203380000004</v>
      </c>
      <c r="R2919" s="3">
        <v>-178077.65946424712</v>
      </c>
      <c r="S2919" s="3">
        <v>-125.21350690173992</v>
      </c>
      <c r="T2919" s="3">
        <v>-82507.017232181999</v>
      </c>
      <c r="V2919">
        <v>51770</v>
      </c>
      <c r="W2919" s="2">
        <v>0.45437798658941408</v>
      </c>
      <c r="X2919" s="2">
        <v>0</v>
      </c>
      <c r="Y2919" s="2">
        <v>0.33919438079590625</v>
      </c>
      <c r="Z2919" s="2">
        <v>0.73746936792329243</v>
      </c>
      <c r="AA2919" s="2">
        <v>0.4977403029632228</v>
      </c>
      <c r="AB2919" s="2">
        <v>0.18249936685504073</v>
      </c>
      <c r="AC2919" s="2">
        <v>1.8525456723870095E-2</v>
      </c>
      <c r="AD2919" s="2">
        <v>0</v>
      </c>
      <c r="AE2919" s="2">
        <v>2.4142270024718258E-3</v>
      </c>
      <c r="AF2919">
        <v>679475.51835204847</v>
      </c>
      <c r="AG2919">
        <v>474.41974583998444</v>
      </c>
      <c r="AH2919">
        <v>89165.723230872856</v>
      </c>
      <c r="AI2919">
        <v>226024.07476422723</v>
      </c>
      <c r="AJ2919">
        <v>7.0764150356408431</v>
      </c>
      <c r="AK2919">
        <v>501397.85888780135</v>
      </c>
      <c r="AL2919">
        <v>349.20623893824455</v>
      </c>
      <c r="AM2919">
        <v>65632.232057566478</v>
      </c>
      <c r="AN2919">
        <v>167050.54870535163</v>
      </c>
      <c r="AO2919">
        <v>5.2141731951141024</v>
      </c>
      <c r="AP2919">
        <v>-178077.65946424712</v>
      </c>
      <c r="AQ2919">
        <v>-125.21350690173989</v>
      </c>
      <c r="AR2919">
        <v>-23533.491173306378</v>
      </c>
      <c r="AS2919">
        <v>-58973.526058875606</v>
      </c>
      <c r="AT2919">
        <v>-1.8622418405267407</v>
      </c>
      <c r="AU2919" s="3">
        <v>-20032584.928740006</v>
      </c>
      <c r="AV2919" s="3">
        <v>-564819.90432372002</v>
      </c>
      <c r="AW2919">
        <v>344488.05179431004</v>
      </c>
      <c r="AX2919">
        <v>64743084.454222627</v>
      </c>
      <c r="AY2919">
        <v>9712.860778939179</v>
      </c>
      <c r="AZ2919">
        <v>1825435.0547938293</v>
      </c>
      <c r="BA2919">
        <v>237897.73079431002</v>
      </c>
      <c r="BB2919">
        <v>44710499.525482625</v>
      </c>
      <c r="BC2919">
        <v>6707.5404409391786</v>
      </c>
      <c r="BD2919">
        <v>1260615.1504701092</v>
      </c>
      <c r="BE2919">
        <v>-106590.32100000003</v>
      </c>
      <c r="BF2919">
        <v>-20032584.928740006</v>
      </c>
      <c r="BG2919">
        <v>-3005.3203380000004</v>
      </c>
      <c r="BH2919">
        <v>-564819.90432372002</v>
      </c>
      <c r="BI2919">
        <v>99.798310342872426</v>
      </c>
      <c r="BJ2919">
        <v>99.798310342872426</v>
      </c>
      <c r="BK2919">
        <v>0</v>
      </c>
      <c r="BL2919">
        <v>40.398608495374198</v>
      </c>
      <c r="BM2919">
        <v>30.62958553680404</v>
      </c>
      <c r="BN2919">
        <f t="shared" si="292"/>
        <v>-9.769022958570158</v>
      </c>
      <c r="BO2919">
        <v>0.5184314185047616</v>
      </c>
      <c r="BP2919">
        <v>0.62653498703083133</v>
      </c>
      <c r="BQ2919">
        <v>0.23017602012721292</v>
      </c>
      <c r="BR2919">
        <v>0</v>
      </c>
      <c r="BS2919">
        <v>0</v>
      </c>
      <c r="BT2919">
        <v>0.5</v>
      </c>
      <c r="BU2919">
        <v>0.27976335997268997</v>
      </c>
      <c r="BV2919">
        <v>0.73746936792329243</v>
      </c>
      <c r="BW2919">
        <v>0.51632811510707766</v>
      </c>
      <c r="BX2919">
        <v>0.18249936685504073</v>
      </c>
      <c r="BY2919">
        <f t="shared" si="293"/>
        <v>5.8306624227399191E-2</v>
      </c>
      <c r="BZ2919">
        <v>0</v>
      </c>
      <c r="CA2919">
        <f t="shared" si="294"/>
        <v>2.9555362570145853E-3</v>
      </c>
      <c r="CC2919">
        <v>5.8306624227399191E-2</v>
      </c>
      <c r="CD2919">
        <v>2.9555362570145853E-3</v>
      </c>
    </row>
    <row r="2920" spans="1:82" x14ac:dyDescent="0.3">
      <c r="A2920">
        <v>0</v>
      </c>
      <c r="B2920" t="s">
        <v>1721</v>
      </c>
      <c r="C2920" t="s">
        <v>1799</v>
      </c>
      <c r="D2920">
        <v>51775</v>
      </c>
      <c r="E2920" s="2">
        <f t="shared" si="296"/>
        <v>0.5340424394021801</v>
      </c>
      <c r="F2920" s="2" t="s">
        <v>1938</v>
      </c>
      <c r="G2920" s="3">
        <v>6241</v>
      </c>
      <c r="H2920" s="1">
        <v>0</v>
      </c>
      <c r="I2920" s="1">
        <f t="shared" si="295"/>
        <v>-10.258454893846896</v>
      </c>
      <c r="J2920" s="1">
        <v>2.58581934452</v>
      </c>
      <c r="K2920" s="1">
        <v>165.145195495</v>
      </c>
      <c r="L2920" s="2">
        <v>7.4164618520000003E-2</v>
      </c>
      <c r="M2920" s="2">
        <v>1.6233156760443131E-2</v>
      </c>
      <c r="N2920" s="7">
        <v>0</v>
      </c>
      <c r="O2920" s="2">
        <v>2.3738322526815556E-3</v>
      </c>
      <c r="P2920" s="3">
        <v>-36204.616125</v>
      </c>
      <c r="Q2920" s="3">
        <v>-1020.7912702499997</v>
      </c>
      <c r="R2920" s="3">
        <v>-52582.014342501119</v>
      </c>
      <c r="S2920" s="3">
        <v>-35.542118646948701</v>
      </c>
      <c r="T2920" s="3">
        <v>-18667.096023201622</v>
      </c>
      <c r="V2920">
        <v>51775</v>
      </c>
      <c r="W2920" s="2">
        <v>0.44835664032994521</v>
      </c>
      <c r="X2920" s="2">
        <v>0</v>
      </c>
      <c r="Y2920" s="2">
        <v>0.33919438079590625</v>
      </c>
      <c r="Z2920" s="2">
        <v>0.73741197511492951</v>
      </c>
      <c r="AA2920" s="2">
        <v>0.47600386500315273</v>
      </c>
      <c r="AB2920" s="2">
        <v>0.1830661926380078</v>
      </c>
      <c r="AC2920" s="2">
        <v>1.6233156760443131E-2</v>
      </c>
      <c r="AD2920" s="2">
        <v>0</v>
      </c>
      <c r="AE2920" s="2">
        <v>2.3738322526815556E-3</v>
      </c>
      <c r="AF2920">
        <v>229664.8909501787</v>
      </c>
      <c r="AG2920">
        <v>154.77139202563527</v>
      </c>
      <c r="AH2920">
        <v>29088.804221208313</v>
      </c>
      <c r="AI2920">
        <v>52450.575034468733</v>
      </c>
      <c r="AJ2920">
        <v>2.3431622572624664</v>
      </c>
      <c r="AK2920">
        <v>177082.87660767758</v>
      </c>
      <c r="AL2920">
        <v>119.22927337868657</v>
      </c>
      <c r="AM2920">
        <v>22408.772999696761</v>
      </c>
      <c r="AN2920">
        <v>40463.510232778666</v>
      </c>
      <c r="AO2920">
        <v>1.8057594469330902</v>
      </c>
      <c r="AP2920">
        <v>-52582.014342501119</v>
      </c>
      <c r="AQ2920">
        <v>-35.542118646948694</v>
      </c>
      <c r="AR2920">
        <v>-6680.0312215115518</v>
      </c>
      <c r="AS2920">
        <v>-11987.064801690067</v>
      </c>
      <c r="AT2920">
        <v>-0.5374028103293762</v>
      </c>
      <c r="AU2920" s="3">
        <v>-6804295.5545325</v>
      </c>
      <c r="AV2920" s="3">
        <v>-191847.51133078494</v>
      </c>
      <c r="AW2920">
        <v>122871.50091874</v>
      </c>
      <c r="AX2920">
        <v>23092469.882667996</v>
      </c>
      <c r="AY2920">
        <v>3464.3691585437195</v>
      </c>
      <c r="AZ2920">
        <v>651093.53965670662</v>
      </c>
      <c r="BA2920">
        <v>86666.884793739999</v>
      </c>
      <c r="BB2920">
        <v>16288174.328135496</v>
      </c>
      <c r="BC2920">
        <v>2443.5778882937198</v>
      </c>
      <c r="BD2920">
        <v>459246.02832592168</v>
      </c>
      <c r="BE2920">
        <v>-36204.616125</v>
      </c>
      <c r="BF2920">
        <v>-6804295.5545325</v>
      </c>
      <c r="BG2920">
        <v>-1020.7912702499997</v>
      </c>
      <c r="BH2920">
        <v>-191847.51133078494</v>
      </c>
      <c r="BI2920">
        <v>100</v>
      </c>
      <c r="BJ2920">
        <v>100</v>
      </c>
      <c r="BK2920">
        <v>0</v>
      </c>
      <c r="BL2920">
        <v>42.422594847154841</v>
      </c>
      <c r="BM2920">
        <v>32.164139953307945</v>
      </c>
      <c r="BN2920">
        <f t="shared" si="292"/>
        <v>-10.258454893846896</v>
      </c>
      <c r="BO2920">
        <v>0.5340424394021801</v>
      </c>
      <c r="BP2920">
        <v>0.64670556374200983</v>
      </c>
      <c r="BQ2920">
        <v>0.21695911921901334</v>
      </c>
      <c r="BR2920">
        <v>0</v>
      </c>
      <c r="BS2920">
        <v>0</v>
      </c>
      <c r="BT2920">
        <v>0.5</v>
      </c>
      <c r="BU2920">
        <v>0.29377961556668825</v>
      </c>
      <c r="BV2920">
        <v>0.73741197511492951</v>
      </c>
      <c r="BW2920">
        <v>0.49377994294932859</v>
      </c>
      <c r="BX2920">
        <v>0.1830661926380078</v>
      </c>
      <c r="BY2920">
        <f t="shared" si="293"/>
        <v>0.1567805777795811</v>
      </c>
      <c r="BZ2920">
        <v>0</v>
      </c>
      <c r="CA2920">
        <f t="shared" si="294"/>
        <v>2.8997169546765107E-3</v>
      </c>
      <c r="CC2920">
        <v>0.1567805777795811</v>
      </c>
      <c r="CD2920">
        <v>2.8997169546765107E-3</v>
      </c>
    </row>
    <row r="2921" spans="1:82" x14ac:dyDescent="0.3">
      <c r="A2921">
        <v>0</v>
      </c>
      <c r="B2921" t="s">
        <v>1721</v>
      </c>
      <c r="C2921" t="s">
        <v>1800</v>
      </c>
      <c r="D2921">
        <v>51790</v>
      </c>
      <c r="E2921" s="2">
        <f t="shared" si="296"/>
        <v>0.53375008941877067</v>
      </c>
      <c r="F2921" s="2" t="s">
        <v>1938</v>
      </c>
      <c r="G2921" s="3">
        <v>5447</v>
      </c>
      <c r="H2921" s="1">
        <v>32.268336205061402</v>
      </c>
      <c r="I2921" s="1">
        <f t="shared" si="295"/>
        <v>-12.082807576880814</v>
      </c>
      <c r="J2921" s="1">
        <v>2.6486283658200001</v>
      </c>
      <c r="K2921" s="1">
        <v>170.39002203300001</v>
      </c>
      <c r="L2921" s="2">
        <v>9.1320276420000068E-2</v>
      </c>
      <c r="M2921" s="2">
        <v>2.8421398351458757E-3</v>
      </c>
      <c r="N2921" s="7">
        <v>0</v>
      </c>
      <c r="O2921" s="2">
        <v>6.3937863519242513E-3</v>
      </c>
      <c r="P2921" s="3">
        <v>-4533.1944796999842</v>
      </c>
      <c r="Q2921" s="3">
        <v>-127.81368362659992</v>
      </c>
      <c r="R2921" s="3">
        <v>15630.131318303407</v>
      </c>
      <c r="S2921" s="3">
        <v>11.712108979404539</v>
      </c>
      <c r="T2921" s="3">
        <v>5433.6412983554983</v>
      </c>
      <c r="V2921">
        <v>51790</v>
      </c>
      <c r="W2921" s="2">
        <v>0.69844581590777233</v>
      </c>
      <c r="X2921" s="2">
        <v>0.86565286290695187</v>
      </c>
      <c r="Y2921" s="2">
        <v>0.38606003590042504</v>
      </c>
      <c r="Z2921" s="2">
        <v>0.75532356068258499</v>
      </c>
      <c r="AA2921" s="2">
        <v>0.49112121489562777</v>
      </c>
      <c r="AB2921" s="2">
        <v>0.22541281339364805</v>
      </c>
      <c r="AC2921" s="2">
        <v>2.8421398351458757E-3</v>
      </c>
      <c r="AD2921" s="2">
        <v>0</v>
      </c>
      <c r="AE2921" s="2">
        <v>6.3937863519242513E-3</v>
      </c>
      <c r="AF2921">
        <v>151934.3627184144</v>
      </c>
      <c r="AG2921">
        <v>104.73890922349847</v>
      </c>
      <c r="AH2921">
        <v>19685.353894346426</v>
      </c>
      <c r="AI2921">
        <v>33198.71759453557</v>
      </c>
      <c r="AJ2921">
        <v>1.5706065249991783</v>
      </c>
      <c r="AK2921">
        <v>167564.49403671781</v>
      </c>
      <c r="AL2921">
        <v>116.45101820290301</v>
      </c>
      <c r="AM2921">
        <v>21886.608536179236</v>
      </c>
      <c r="AN2921">
        <v>36431.104251058263</v>
      </c>
      <c r="AO2921">
        <v>1.7403529792774006</v>
      </c>
      <c r="AP2921">
        <v>15630.131318303407</v>
      </c>
      <c r="AQ2921">
        <v>11.712108979404547</v>
      </c>
      <c r="AR2921">
        <v>2201.2546418328093</v>
      </c>
      <c r="AS2921">
        <v>3232.3866565226926</v>
      </c>
      <c r="AT2921">
        <v>0.16974645427822233</v>
      </c>
      <c r="AU2921" s="3">
        <v>-851968.57051481504</v>
      </c>
      <c r="AV2921" s="3">
        <v>-24021.303700783188</v>
      </c>
      <c r="AW2921">
        <v>112771.06748884999</v>
      </c>
      <c r="AX2921">
        <v>21194194.423854467</v>
      </c>
      <c r="AY2921">
        <v>3179.5868469353004</v>
      </c>
      <c r="AZ2921">
        <v>597571.55201302038</v>
      </c>
      <c r="BA2921">
        <v>108237.87300915</v>
      </c>
      <c r="BB2921">
        <v>20342225.85333965</v>
      </c>
      <c r="BC2921">
        <v>3051.7731633087005</v>
      </c>
      <c r="BD2921">
        <v>573550.24831223721</v>
      </c>
      <c r="BE2921">
        <v>-4533.1944796999842</v>
      </c>
      <c r="BF2921">
        <v>-851968.57051481504</v>
      </c>
      <c r="BG2921">
        <v>-127.81368362659992</v>
      </c>
      <c r="BH2921">
        <v>-24021.303700783188</v>
      </c>
      <c r="BI2921">
        <v>65.664134318520823</v>
      </c>
      <c r="BJ2921">
        <v>97.932470523582225</v>
      </c>
      <c r="BK2921">
        <v>32.268336205061402</v>
      </c>
      <c r="BL2921">
        <v>43.039892242592465</v>
      </c>
      <c r="BM2921">
        <v>30.957084665711651</v>
      </c>
      <c r="BN2921">
        <f t="shared" si="292"/>
        <v>-12.082807576880814</v>
      </c>
      <c r="BO2921">
        <v>0.53375008941877067</v>
      </c>
      <c r="BP2921">
        <v>0.42442114258632119</v>
      </c>
      <c r="BQ2921">
        <v>0.21073544479101944</v>
      </c>
      <c r="BR2921">
        <v>0</v>
      </c>
      <c r="BS2921">
        <v>0</v>
      </c>
      <c r="BT2921">
        <v>0.5</v>
      </c>
      <c r="BU2921">
        <v>0.34602506923644433</v>
      </c>
      <c r="BV2921">
        <v>0.75532356068258499</v>
      </c>
      <c r="BW2921">
        <v>0.50946184117803717</v>
      </c>
      <c r="BX2921">
        <v>0.22541281339364805</v>
      </c>
      <c r="BY2921">
        <f t="shared" si="293"/>
        <v>2.9852669387401467E-2</v>
      </c>
      <c r="BZ2921">
        <v>0</v>
      </c>
      <c r="CA2921">
        <f t="shared" si="294"/>
        <v>6.4204032656088386E-3</v>
      </c>
      <c r="CC2921">
        <v>2.9852669387401467E-2</v>
      </c>
      <c r="CD2921">
        <v>6.4204032656088386E-3</v>
      </c>
    </row>
    <row r="2922" spans="1:82" x14ac:dyDescent="0.3">
      <c r="A2922">
        <v>0</v>
      </c>
      <c r="B2922" t="s">
        <v>1721</v>
      </c>
      <c r="C2922" t="s">
        <v>1801</v>
      </c>
      <c r="D2922">
        <v>51800</v>
      </c>
      <c r="E2922" s="2">
        <f t="shared" si="296"/>
        <v>0.67624249280977078</v>
      </c>
      <c r="F2922" s="2" t="s">
        <v>1940</v>
      </c>
      <c r="G2922" s="3">
        <v>20917</v>
      </c>
      <c r="H2922" s="1">
        <v>25.692372735707675</v>
      </c>
      <c r="I2922" s="1">
        <f t="shared" si="295"/>
        <v>-5.8417765054223381</v>
      </c>
      <c r="J2922" s="1">
        <v>2.2480621648399999</v>
      </c>
      <c r="K2922" s="1">
        <v>250.25855462999999</v>
      </c>
      <c r="L2922" s="2">
        <v>6.3680940320000046E-2</v>
      </c>
      <c r="M2922" s="2">
        <v>0.10757747223091181</v>
      </c>
      <c r="N2922" s="7">
        <v>0.119383859213</v>
      </c>
      <c r="O2922" s="2">
        <v>4.1233799416508067E-3</v>
      </c>
      <c r="P2922" s="3">
        <v>791976.75880383013</v>
      </c>
      <c r="Q2922" s="3">
        <v>22329.831059017743</v>
      </c>
      <c r="R2922" s="3">
        <v>440456.80987828982</v>
      </c>
      <c r="S2922" s="3">
        <v>295.53357531562256</v>
      </c>
      <c r="T2922" s="3">
        <v>133983.29461632381</v>
      </c>
      <c r="V2922">
        <v>51800</v>
      </c>
      <c r="W2922" s="2">
        <v>0.70157257427266162</v>
      </c>
      <c r="X2922" s="2">
        <v>0.6892414865210601</v>
      </c>
      <c r="Y2922" s="2">
        <v>0.1774726126824035</v>
      </c>
      <c r="Z2922" s="2">
        <v>0.64109194815523074</v>
      </c>
      <c r="AA2922" s="2">
        <v>0.72132912433162055</v>
      </c>
      <c r="AB2922" s="2">
        <v>0.15718852898632299</v>
      </c>
      <c r="AC2922" s="2">
        <v>0.10757747223091181</v>
      </c>
      <c r="AD2922" s="2">
        <v>0.24701591724555066</v>
      </c>
      <c r="AE2922" s="2">
        <v>4.1233799416508067E-3</v>
      </c>
      <c r="AF2922">
        <v>298707.15392072976</v>
      </c>
      <c r="AG2922">
        <v>197.10178561578812</v>
      </c>
      <c r="AH2922">
        <v>37044.670713296829</v>
      </c>
      <c r="AI2922">
        <v>53714.833223623136</v>
      </c>
      <c r="AJ2922">
        <v>3.0109706485388221</v>
      </c>
      <c r="AK2922">
        <v>739163.96379901958</v>
      </c>
      <c r="AL2922">
        <v>492.63536093141056</v>
      </c>
      <c r="AM2922">
        <v>92589.29172262369</v>
      </c>
      <c r="AN2922">
        <v>132153.50683062008</v>
      </c>
      <c r="AO2922">
        <v>7.4934891884121901</v>
      </c>
      <c r="AP2922">
        <v>440456.80987828982</v>
      </c>
      <c r="AQ2922">
        <v>295.53357531562244</v>
      </c>
      <c r="AR2922">
        <v>55544.62100932686</v>
      </c>
      <c r="AS2922">
        <v>78438.673606996948</v>
      </c>
      <c r="AT2922">
        <v>4.482518539873368</v>
      </c>
      <c r="AU2922" s="3">
        <v>148844112.04959184</v>
      </c>
      <c r="AV2922" s="3">
        <v>4196668.4492317941</v>
      </c>
      <c r="AW2922">
        <v>450970.81302577001</v>
      </c>
      <c r="AX2922">
        <v>84755454.60006322</v>
      </c>
      <c r="AY2922">
        <v>12715.148462971058</v>
      </c>
      <c r="AZ2922">
        <v>2389685.0021307804</v>
      </c>
      <c r="BA2922">
        <v>1242947.5718296003</v>
      </c>
      <c r="BB2922">
        <v>233599566.64965507</v>
      </c>
      <c r="BC2922">
        <v>35044.979521988804</v>
      </c>
      <c r="BD2922">
        <v>6586353.4513625754</v>
      </c>
      <c r="BE2922">
        <v>791976.75880383013</v>
      </c>
      <c r="BF2922">
        <v>148844112.04959184</v>
      </c>
      <c r="BG2922">
        <v>22329.831059017743</v>
      </c>
      <c r="BH2922">
        <v>4196668.4492317941</v>
      </c>
      <c r="BI2922">
        <v>11.582822721846721</v>
      </c>
      <c r="BJ2922">
        <v>37.275195457554396</v>
      </c>
      <c r="BK2922">
        <v>25.692372735707675</v>
      </c>
      <c r="BL2922">
        <v>45.558631055406593</v>
      </c>
      <c r="BM2922">
        <v>39.716854549984255</v>
      </c>
      <c r="BN2922">
        <f t="shared" si="292"/>
        <v>-5.8417765054223381</v>
      </c>
      <c r="BO2922">
        <v>0.67624249280977078</v>
      </c>
      <c r="BP2922">
        <v>9.4852262074933122E-2</v>
      </c>
      <c r="BQ2922">
        <v>0.58436845855582953</v>
      </c>
      <c r="BR2922">
        <v>0.10119047619047619</v>
      </c>
      <c r="BS2922">
        <v>3.4482758620689655E-2</v>
      </c>
      <c r="BT2922">
        <v>0.3888888888888889</v>
      </c>
      <c r="BU2922">
        <v>0.16729564771190575</v>
      </c>
      <c r="BV2922">
        <v>0.64109194815523074</v>
      </c>
      <c r="BW2922">
        <v>0.74826672648508363</v>
      </c>
      <c r="BX2922">
        <v>0.15718852898632299</v>
      </c>
      <c r="BY2922">
        <f t="shared" si="293"/>
        <v>0.21209640680488848</v>
      </c>
      <c r="BZ2922">
        <v>0.24701591724555066</v>
      </c>
      <c r="CA2922">
        <f t="shared" si="294"/>
        <v>5.8089756516947113E-3</v>
      </c>
      <c r="CC2922">
        <v>0.21209640680488848</v>
      </c>
      <c r="CD2922">
        <v>5.8089756516947113E-3</v>
      </c>
    </row>
    <row r="2923" spans="1:82" x14ac:dyDescent="0.3">
      <c r="A2923">
        <v>0</v>
      </c>
      <c r="B2923" t="s">
        <v>1721</v>
      </c>
      <c r="C2923" t="s">
        <v>1802</v>
      </c>
      <c r="D2923">
        <v>51810</v>
      </c>
      <c r="E2923" s="2">
        <f t="shared" si="296"/>
        <v>0.65301260518784821</v>
      </c>
      <c r="F2923" s="2" t="s">
        <v>1940</v>
      </c>
      <c r="G2923" s="3">
        <v>255157</v>
      </c>
      <c r="H2923" s="1">
        <v>26.777628423168796</v>
      </c>
      <c r="I2923" s="1">
        <f t="shared" si="295"/>
        <v>-7.577616458461673</v>
      </c>
      <c r="J2923" s="1">
        <v>2.1170965125599999</v>
      </c>
      <c r="K2923" s="1">
        <v>222.41929731100001</v>
      </c>
      <c r="L2923" s="2">
        <v>7.4218320760000012E-2</v>
      </c>
      <c r="M2923" s="2">
        <v>0.28887897139342539</v>
      </c>
      <c r="N2923" s="7">
        <v>0.113036010284</v>
      </c>
      <c r="O2923" s="2">
        <v>1.5151667660690271E-3</v>
      </c>
      <c r="P2923" s="3">
        <v>498167.12724410009</v>
      </c>
      <c r="Q2923" s="3">
        <v>14045.851304169804</v>
      </c>
      <c r="R2923" s="3">
        <v>277666.05597952497</v>
      </c>
      <c r="S2923" s="3">
        <v>190.4106376246676</v>
      </c>
      <c r="T2923" s="3">
        <v>83880.813066185045</v>
      </c>
      <c r="V2923">
        <v>51810</v>
      </c>
      <c r="W2923" s="2">
        <v>0.75048381513650586</v>
      </c>
      <c r="X2923" s="2">
        <v>0.71835531150622978</v>
      </c>
      <c r="Y2923" s="2">
        <v>0.26575464296309392</v>
      </c>
      <c r="Z2923" s="2">
        <v>0.60374377047813288</v>
      </c>
      <c r="AA2923" s="2">
        <v>0.64108704376160175</v>
      </c>
      <c r="AB2923" s="2">
        <v>0.18319874997881425</v>
      </c>
      <c r="AC2923" s="2">
        <v>0.28887897139342539</v>
      </c>
      <c r="AD2923" s="2">
        <v>0.23388164820725862</v>
      </c>
      <c r="AE2923" s="2">
        <v>1.5151667660690271E-3</v>
      </c>
      <c r="AF2923">
        <v>1401774.5452646585</v>
      </c>
      <c r="AG2923">
        <v>970.07406864452662</v>
      </c>
      <c r="AH2923">
        <v>182322.41949596052</v>
      </c>
      <c r="AI2923">
        <v>241473.39627617982</v>
      </c>
      <c r="AJ2923">
        <v>14.523260072822644</v>
      </c>
      <c r="AK2923">
        <v>1679440.6012441835</v>
      </c>
      <c r="AL2923">
        <v>1160.4847062691942</v>
      </c>
      <c r="AM2923">
        <v>218109.50964878406</v>
      </c>
      <c r="AN2923">
        <v>289567.1191895412</v>
      </c>
      <c r="AO2923">
        <v>17.38485263149845</v>
      </c>
      <c r="AP2923">
        <v>277666.05597952497</v>
      </c>
      <c r="AQ2923">
        <v>190.41063762466763</v>
      </c>
      <c r="AR2923">
        <v>35787.090152823541</v>
      </c>
      <c r="AS2923">
        <v>48093.722913361387</v>
      </c>
      <c r="AT2923">
        <v>2.861592558675806</v>
      </c>
      <c r="AU2923" s="3">
        <v>93625529.894256175</v>
      </c>
      <c r="AV2923" s="3">
        <v>2639777.2941056732</v>
      </c>
      <c r="AW2923">
        <v>1131631.2455950999</v>
      </c>
      <c r="AX2923">
        <v>212678776.29714307</v>
      </c>
      <c r="AY2923">
        <v>31906.409189847793</v>
      </c>
      <c r="AZ2923">
        <v>5996490.5431399941</v>
      </c>
      <c r="BA2923">
        <v>1629798.3728391998</v>
      </c>
      <c r="BB2923">
        <v>306304306.19139922</v>
      </c>
      <c r="BC2923">
        <v>45952.260494017595</v>
      </c>
      <c r="BD2923">
        <v>8636267.8372456674</v>
      </c>
      <c r="BE2923">
        <v>498167.12724410009</v>
      </c>
      <c r="BF2923">
        <v>93625529.894256175</v>
      </c>
      <c r="BG2923">
        <v>14045.851304169804</v>
      </c>
      <c r="BH2923">
        <v>2639777.2941056732</v>
      </c>
      <c r="BI2923">
        <v>29.123804080571762</v>
      </c>
      <c r="BJ2923">
        <v>55.901432503740558</v>
      </c>
      <c r="BK2923">
        <v>26.777628423168796</v>
      </c>
      <c r="BL2923">
        <v>39.226655404926575</v>
      </c>
      <c r="BM2923">
        <v>31.649038946464902</v>
      </c>
      <c r="BN2923">
        <f t="shared" si="292"/>
        <v>-7.577616458461673</v>
      </c>
      <c r="BO2923">
        <v>0.65301260518784821</v>
      </c>
      <c r="BP2923">
        <v>0.23030347538430465</v>
      </c>
      <c r="BQ2923">
        <v>0.72664878066159799</v>
      </c>
      <c r="BR2923">
        <v>4.7619047619047616E-2</v>
      </c>
      <c r="BS2923">
        <v>0</v>
      </c>
      <c r="BT2923">
        <v>0.27777777777777779</v>
      </c>
      <c r="BU2923">
        <v>0.21700629121193896</v>
      </c>
      <c r="BV2923">
        <v>0.60374377047813288</v>
      </c>
      <c r="BW2923">
        <v>0.6650280536946076</v>
      </c>
      <c r="BX2923">
        <v>0.18319874997881425</v>
      </c>
      <c r="BY2923">
        <f t="shared" si="293"/>
        <v>0.21609556870191074</v>
      </c>
      <c r="BZ2923">
        <v>0.23388164820725862</v>
      </c>
      <c r="CA2923">
        <f t="shared" si="294"/>
        <v>1.8496613527031625E-3</v>
      </c>
      <c r="CC2923">
        <v>0.21609556870191074</v>
      </c>
      <c r="CD2923">
        <v>1.8496613527031625E-3</v>
      </c>
    </row>
    <row r="2924" spans="1:82" x14ac:dyDescent="0.3">
      <c r="A2924">
        <v>0</v>
      </c>
      <c r="B2924" t="s">
        <v>1721</v>
      </c>
      <c r="C2924" t="s">
        <v>1803</v>
      </c>
      <c r="D2924">
        <v>51820</v>
      </c>
      <c r="E2924" s="2">
        <f t="shared" si="296"/>
        <v>0.5815617047038345</v>
      </c>
      <c r="F2924" s="2" t="s">
        <v>1939</v>
      </c>
      <c r="G2924" s="3">
        <v>4877</v>
      </c>
      <c r="H2924" s="1">
        <v>25.278292075247435</v>
      </c>
      <c r="I2924" s="1">
        <f t="shared" si="295"/>
        <v>-11.59920712432957</v>
      </c>
      <c r="J2924" s="1">
        <v>2.6334710916900002</v>
      </c>
      <c r="K2924" s="1">
        <v>195.78571069399999</v>
      </c>
      <c r="L2924" s="2">
        <v>9.3335219299999883E-2</v>
      </c>
      <c r="M2924" s="2">
        <v>1.5561333830427694E-2</v>
      </c>
      <c r="N2924" s="7">
        <v>0</v>
      </c>
      <c r="O2924" s="2">
        <v>6.4524973123191286E-3</v>
      </c>
      <c r="P2924" s="3">
        <v>-19098.765004939989</v>
      </c>
      <c r="Q2924" s="3">
        <v>-538.49079692731982</v>
      </c>
      <c r="R2924" s="3">
        <v>-20189.748778503854</v>
      </c>
      <c r="S2924" s="3">
        <v>-16.393210770295759</v>
      </c>
      <c r="T2924" s="3">
        <v>-8176.9382124200929</v>
      </c>
      <c r="V2924">
        <v>51820</v>
      </c>
      <c r="W2924" s="2">
        <v>0.67811700682186726</v>
      </c>
      <c r="X2924" s="2">
        <v>0.67813307030387737</v>
      </c>
      <c r="Y2924" s="2">
        <v>0.40741141383962004</v>
      </c>
      <c r="Z2924" s="2">
        <v>0.75100107950181383</v>
      </c>
      <c r="AA2924" s="2">
        <v>0.56432011069649723</v>
      </c>
      <c r="AB2924" s="2">
        <v>0.23038645080708875</v>
      </c>
      <c r="AC2924" s="2">
        <v>1.5561333830427694E-2</v>
      </c>
      <c r="AD2924" s="2">
        <v>0</v>
      </c>
      <c r="AE2924" s="2">
        <v>6.4524973123191286E-3</v>
      </c>
      <c r="AF2924">
        <v>169832.5039638434</v>
      </c>
      <c r="AG2924">
        <v>121.36009902277598</v>
      </c>
      <c r="AH2924">
        <v>22809.255086077304</v>
      </c>
      <c r="AI2924">
        <v>47056.013403003592</v>
      </c>
      <c r="AJ2924">
        <v>1.7929694951656905</v>
      </c>
      <c r="AK2924">
        <v>149642.75518533954</v>
      </c>
      <c r="AL2924">
        <v>104.96688825248023</v>
      </c>
      <c r="AM2924">
        <v>19728.20184740673</v>
      </c>
      <c r="AN2924">
        <v>41960.12842925408</v>
      </c>
      <c r="AO2924">
        <v>1.5626795326689658</v>
      </c>
      <c r="AP2924">
        <v>-20189.748778503854</v>
      </c>
      <c r="AQ2924">
        <v>-16.393210770295752</v>
      </c>
      <c r="AR2924">
        <v>-3081.0532386705745</v>
      </c>
      <c r="AS2924">
        <v>-5095.8849737495111</v>
      </c>
      <c r="AT2924">
        <v>-0.23028996249672473</v>
      </c>
      <c r="AU2924" s="3">
        <v>-3589421.8950284217</v>
      </c>
      <c r="AV2924" s="3">
        <v>-101203.96037452048</v>
      </c>
      <c r="AW2924">
        <v>85691.433947579993</v>
      </c>
      <c r="AX2924">
        <v>16104848.096108183</v>
      </c>
      <c r="AY2924">
        <v>2416.0749946052397</v>
      </c>
      <c r="AZ2924">
        <v>454077.13448610873</v>
      </c>
      <c r="BA2924">
        <v>66592.668942640012</v>
      </c>
      <c r="BB2924">
        <v>12515426.201079763</v>
      </c>
      <c r="BC2924">
        <v>1877.5841976779197</v>
      </c>
      <c r="BD2924">
        <v>352873.17411158822</v>
      </c>
      <c r="BE2924">
        <v>-19098.765004939989</v>
      </c>
      <c r="BF2924">
        <v>-3589421.8950284217</v>
      </c>
      <c r="BG2924">
        <v>-538.49079692731982</v>
      </c>
      <c r="BH2924">
        <v>-101203.96037452048</v>
      </c>
      <c r="BI2924">
        <v>74.721707924752565</v>
      </c>
      <c r="BJ2924">
        <v>100</v>
      </c>
      <c r="BK2924">
        <v>25.278292075247435</v>
      </c>
      <c r="BL2924">
        <v>37.87508712014894</v>
      </c>
      <c r="BM2924">
        <v>26.27587999581937</v>
      </c>
      <c r="BN2924">
        <f t="shared" si="292"/>
        <v>-11.59920712432957</v>
      </c>
      <c r="BO2924">
        <v>0.5815617047038345</v>
      </c>
      <c r="BP2924">
        <v>0.52622735122313236</v>
      </c>
      <c r="BQ2924">
        <v>0.24885235444121337</v>
      </c>
      <c r="BR2924">
        <v>0</v>
      </c>
      <c r="BS2924">
        <v>0</v>
      </c>
      <c r="BT2924">
        <v>0.5</v>
      </c>
      <c r="BU2924">
        <v>0.33217581449891104</v>
      </c>
      <c r="BV2924">
        <v>0.75100107950181383</v>
      </c>
      <c r="BW2924">
        <v>0.58539430570176065</v>
      </c>
      <c r="BX2924">
        <v>0.23038645080708875</v>
      </c>
      <c r="BY2924">
        <f t="shared" si="293"/>
        <v>0.165489375419376</v>
      </c>
      <c r="BZ2924">
        <v>0</v>
      </c>
      <c r="CA2924">
        <f t="shared" si="294"/>
        <v>6.3065008510192191E-3</v>
      </c>
      <c r="CC2924">
        <v>0.165489375419376</v>
      </c>
      <c r="CD2924">
        <v>6.3065008510192191E-3</v>
      </c>
    </row>
    <row r="2925" spans="1:82" x14ac:dyDescent="0.3">
      <c r="A2925">
        <v>0</v>
      </c>
      <c r="B2925" t="s">
        <v>1721</v>
      </c>
      <c r="C2925" t="s">
        <v>1804</v>
      </c>
      <c r="D2925">
        <v>51830</v>
      </c>
      <c r="E2925" s="2">
        <f t="shared" si="296"/>
        <v>0.60683077102460192</v>
      </c>
      <c r="F2925" s="2" t="s">
        <v>1938</v>
      </c>
      <c r="G2925" s="3">
        <v>9955</v>
      </c>
      <c r="H2925" s="1">
        <v>0</v>
      </c>
      <c r="I2925" s="1">
        <f t="shared" si="295"/>
        <v>-16.441362459302709</v>
      </c>
      <c r="J2925" s="1">
        <v>2.2789116197700001</v>
      </c>
      <c r="K2925" s="1">
        <v>267.48427695599997</v>
      </c>
      <c r="L2925" s="2">
        <v>5.3542715349999881E-2</v>
      </c>
      <c r="M2925" s="2">
        <v>5.0013655970097158E-3</v>
      </c>
      <c r="N2925" s="7">
        <v>2.4977343019800001E-2</v>
      </c>
      <c r="O2925" s="2">
        <v>3.2309126581378596E-3</v>
      </c>
      <c r="P2925" s="3">
        <v>-22856.602500000001</v>
      </c>
      <c r="Q2925" s="3">
        <v>-644.44324499999993</v>
      </c>
      <c r="R2925" s="3">
        <v>5753.646691042959</v>
      </c>
      <c r="S2925" s="3">
        <v>4.8122566239187146</v>
      </c>
      <c r="T2925" s="3">
        <v>1825.2560832164381</v>
      </c>
      <c r="V2925">
        <v>51830</v>
      </c>
      <c r="W2925" s="2">
        <v>0.4989243470645302</v>
      </c>
      <c r="X2925" s="2">
        <v>0</v>
      </c>
      <c r="Y2925" s="2">
        <v>0.33919438079590664</v>
      </c>
      <c r="Z2925" s="2">
        <v>0.64988945272157295</v>
      </c>
      <c r="AA2925" s="2">
        <v>0.77097943586548134</v>
      </c>
      <c r="AB2925" s="2">
        <v>0.13216357392820438</v>
      </c>
      <c r="AC2925" s="2">
        <v>5.0013655970097158E-3</v>
      </c>
      <c r="AD2925" s="2">
        <v>5.1680363971018328E-2</v>
      </c>
      <c r="AE2925" s="2">
        <v>3.2309126581378596E-3</v>
      </c>
      <c r="AF2925">
        <v>73737.798612590617</v>
      </c>
      <c r="AG2925">
        <v>45.977857153592637</v>
      </c>
      <c r="AH2925">
        <v>8641.3959824695121</v>
      </c>
      <c r="AI2925">
        <v>14392.237721409458</v>
      </c>
      <c r="AJ2925">
        <v>0.71992734697854455</v>
      </c>
      <c r="AK2925">
        <v>79491.445303633576</v>
      </c>
      <c r="AL2925">
        <v>50.790113777511358</v>
      </c>
      <c r="AM2925">
        <v>9545.8447243416467</v>
      </c>
      <c r="AN2925">
        <v>15313.045062753759</v>
      </c>
      <c r="AO2925">
        <v>0.78678049216641366</v>
      </c>
      <c r="AP2925">
        <v>5753.646691042959</v>
      </c>
      <c r="AQ2925">
        <v>4.8122566239187208</v>
      </c>
      <c r="AR2925">
        <v>904.44874187213463</v>
      </c>
      <c r="AS2925">
        <v>920.80734134430168</v>
      </c>
      <c r="AT2925">
        <v>6.6853145187869112E-2</v>
      </c>
      <c r="AU2925" s="3">
        <v>-4295669.8738500001</v>
      </c>
      <c r="AV2925" s="3">
        <v>-121116.66346529999</v>
      </c>
      <c r="AW2925">
        <v>124323.93349667001</v>
      </c>
      <c r="AX2925">
        <v>23365440.061364163</v>
      </c>
      <c r="AY2925">
        <v>3505.3205800712594</v>
      </c>
      <c r="AZ2925">
        <v>658789.94981859252</v>
      </c>
      <c r="BA2925">
        <v>101467.33099667</v>
      </c>
      <c r="BB2925">
        <v>19069770.18751416</v>
      </c>
      <c r="BC2925">
        <v>2860.8773350712595</v>
      </c>
      <c r="BD2925">
        <v>537673.28635329253</v>
      </c>
      <c r="BE2925">
        <v>-22856.602500000001</v>
      </c>
      <c r="BF2925">
        <v>-4295669.8738500001</v>
      </c>
      <c r="BG2925">
        <v>-644.44324499999993</v>
      </c>
      <c r="BH2925">
        <v>-121116.66346529999</v>
      </c>
      <c r="BI2925">
        <v>99.992430550298991</v>
      </c>
      <c r="BJ2925">
        <v>99.992430550298991</v>
      </c>
      <c r="BK2925">
        <v>0</v>
      </c>
      <c r="BL2925">
        <v>67.991258485191324</v>
      </c>
      <c r="BM2925">
        <v>51.549896025888614</v>
      </c>
      <c r="BN2925">
        <f t="shared" si="292"/>
        <v>-16.441362459302709</v>
      </c>
      <c r="BO2925">
        <v>0.60683077102460192</v>
      </c>
      <c r="BP2925">
        <v>0.73479390645256693</v>
      </c>
      <c r="BQ2925">
        <v>0.45114129208561182</v>
      </c>
      <c r="BR2925">
        <v>0</v>
      </c>
      <c r="BS2925">
        <v>0</v>
      </c>
      <c r="BT2925">
        <v>0.33333333333333331</v>
      </c>
      <c r="BU2925">
        <v>0.47084450754700741</v>
      </c>
      <c r="BV2925">
        <v>0.64988945272157295</v>
      </c>
      <c r="BW2925">
        <v>0.79977119903058236</v>
      </c>
      <c r="BX2925">
        <v>0.13216357392820438</v>
      </c>
      <c r="BY2925">
        <f t="shared" si="293"/>
        <v>5.0338630338809989E-2</v>
      </c>
      <c r="BZ2925">
        <v>5.1680363971018328E-2</v>
      </c>
      <c r="CA2925">
        <f t="shared" si="294"/>
        <v>5.3703321470545155E-3</v>
      </c>
      <c r="CC2925">
        <v>5.0338630338809989E-2</v>
      </c>
      <c r="CD2925">
        <v>5.3703321470545155E-3</v>
      </c>
    </row>
    <row r="2926" spans="1:82" x14ac:dyDescent="0.3">
      <c r="A2926">
        <v>0</v>
      </c>
      <c r="B2926" t="s">
        <v>1721</v>
      </c>
      <c r="C2926" t="s">
        <v>1805</v>
      </c>
      <c r="D2926">
        <v>51840</v>
      </c>
      <c r="E2926" s="2">
        <f t="shared" si="296"/>
        <v>0.54670383038327397</v>
      </c>
      <c r="F2926" s="2" t="s">
        <v>1938</v>
      </c>
      <c r="G2926" s="3">
        <v>14395</v>
      </c>
      <c r="H2926" s="1">
        <v>0</v>
      </c>
      <c r="I2926" s="1">
        <f t="shared" si="295"/>
        <v>-7.1852393157532113</v>
      </c>
      <c r="J2926" s="1">
        <v>2.5404355377300001</v>
      </c>
      <c r="K2926" s="1">
        <v>179.61716345400001</v>
      </c>
      <c r="L2926" s="2">
        <v>0.10484612977000007</v>
      </c>
      <c r="M2926" s="2">
        <v>3.2561275614984295E-3</v>
      </c>
      <c r="N2926" s="7">
        <v>0</v>
      </c>
      <c r="O2926" s="2">
        <v>1.2868889980792586E-2</v>
      </c>
      <c r="P2926" s="3">
        <v>-23032.222874999996</v>
      </c>
      <c r="Q2926" s="3">
        <v>-649.39487174999999</v>
      </c>
      <c r="R2926" s="3">
        <v>-149283.02035130723</v>
      </c>
      <c r="S2926" s="3">
        <v>-230.09949884004476</v>
      </c>
      <c r="T2926" s="3">
        <v>-55666.700311739813</v>
      </c>
      <c r="V2926">
        <v>51840</v>
      </c>
      <c r="W2926" s="2">
        <v>0.47443131114136045</v>
      </c>
      <c r="X2926" s="2">
        <v>0</v>
      </c>
      <c r="Y2926" s="2">
        <v>0.33919438079590625</v>
      </c>
      <c r="Z2926" s="2">
        <v>0.72446963145346222</v>
      </c>
      <c r="AA2926" s="2">
        <v>0.51771693247712813</v>
      </c>
      <c r="AB2926" s="2">
        <v>0.25879971033152965</v>
      </c>
      <c r="AC2926" s="2">
        <v>3.2561275614984295E-3</v>
      </c>
      <c r="AD2926" s="2">
        <v>0</v>
      </c>
      <c r="AE2926" s="2">
        <v>1.2868889980792586E-2</v>
      </c>
      <c r="AF2926">
        <v>723230.90340759302</v>
      </c>
      <c r="AG2926">
        <v>1113.7928230397908</v>
      </c>
      <c r="AH2926">
        <v>209333.91467478088</v>
      </c>
      <c r="AI2926">
        <v>60472.338138195744</v>
      </c>
      <c r="AJ2926">
        <v>12.840618446049083</v>
      </c>
      <c r="AK2926">
        <v>573947.88305628579</v>
      </c>
      <c r="AL2926">
        <v>883.69332419974603</v>
      </c>
      <c r="AM2926">
        <v>166087.4258659991</v>
      </c>
      <c r="AN2926">
        <v>48052.126635237706</v>
      </c>
      <c r="AO2926">
        <v>10.188425235735622</v>
      </c>
      <c r="AP2926">
        <v>-149283.02035130723</v>
      </c>
      <c r="AQ2926">
        <v>-230.09949884004482</v>
      </c>
      <c r="AR2926">
        <v>-43246.488808781782</v>
      </c>
      <c r="AS2926">
        <v>-12420.211502958038</v>
      </c>
      <c r="AT2926">
        <v>-2.6521932103134613</v>
      </c>
      <c r="AU2926" s="3">
        <v>-4328675.9671274992</v>
      </c>
      <c r="AV2926" s="3">
        <v>-122047.27219669499</v>
      </c>
      <c r="AW2926">
        <v>54749.777061769004</v>
      </c>
      <c r="AX2926">
        <v>10289673.100988867</v>
      </c>
      <c r="AY2926">
        <v>1543.6731680796818</v>
      </c>
      <c r="AZ2926">
        <v>290117.93520889536</v>
      </c>
      <c r="BA2926">
        <v>31717.554186769008</v>
      </c>
      <c r="BB2926">
        <v>5960997.1338613676</v>
      </c>
      <c r="BC2926">
        <v>894.27829632968178</v>
      </c>
      <c r="BD2926">
        <v>168070.66301220038</v>
      </c>
      <c r="BE2926">
        <v>-23032.222874999996</v>
      </c>
      <c r="BF2926">
        <v>-4328675.9671274992</v>
      </c>
      <c r="BG2926">
        <v>-649.39487174999999</v>
      </c>
      <c r="BH2926">
        <v>-122047.27219669499</v>
      </c>
      <c r="BI2926">
        <v>100</v>
      </c>
      <c r="BJ2926">
        <v>100</v>
      </c>
      <c r="BK2926">
        <v>0</v>
      </c>
      <c r="BL2926">
        <v>29.713684909301353</v>
      </c>
      <c r="BM2926">
        <v>22.528445593548142</v>
      </c>
      <c r="BN2926">
        <f t="shared" si="292"/>
        <v>-7.1852393157532113</v>
      </c>
      <c r="BO2926">
        <v>0.54670383038327397</v>
      </c>
      <c r="BP2926">
        <v>0.66203803806999095</v>
      </c>
      <c r="BQ2926">
        <v>0.25405304518337329</v>
      </c>
      <c r="BR2926">
        <v>0</v>
      </c>
      <c r="BS2926">
        <v>0</v>
      </c>
      <c r="BT2926">
        <v>0.61111111111111116</v>
      </c>
      <c r="BU2926">
        <v>0.20576947169721957</v>
      </c>
      <c r="BV2926">
        <v>0.72446963145346222</v>
      </c>
      <c r="BW2926">
        <v>0.53705075983104578</v>
      </c>
      <c r="BX2926">
        <v>0.25879971033152965</v>
      </c>
      <c r="BY2926">
        <f t="shared" si="293"/>
        <v>4.4667970690888674E-2</v>
      </c>
      <c r="BZ2926">
        <v>0</v>
      </c>
      <c r="CA2926">
        <f t="shared" si="294"/>
        <v>1.1351623252641309E-2</v>
      </c>
      <c r="CC2926">
        <v>4.4667970690888674E-2</v>
      </c>
      <c r="CD2926">
        <v>1.1351623252641309E-2</v>
      </c>
    </row>
    <row r="2927" spans="1:82" x14ac:dyDescent="0.3">
      <c r="A2927">
        <v>0</v>
      </c>
      <c r="B2927" t="s">
        <v>1806</v>
      </c>
      <c r="C2927" t="s">
        <v>204</v>
      </c>
      <c r="D2927">
        <v>53001</v>
      </c>
      <c r="E2927" s="2">
        <f t="shared" si="296"/>
        <v>0.29760266264270391</v>
      </c>
      <c r="F2927" s="2" t="s">
        <v>1933</v>
      </c>
      <c r="G2927" s="3">
        <v>2816</v>
      </c>
      <c r="H2927" s="1">
        <v>0.3754288888126307</v>
      </c>
      <c r="I2927" s="1">
        <f t="shared" si="295"/>
        <v>-3.0320970752750718</v>
      </c>
      <c r="J2927" s="1">
        <v>2.4027773291600001</v>
      </c>
      <c r="K2927" s="1">
        <v>88.884156672900005</v>
      </c>
      <c r="L2927" s="2">
        <v>2.8685267068999987E-2</v>
      </c>
      <c r="M2927" s="2">
        <v>7.8016101013109662E-4</v>
      </c>
      <c r="N2927" s="7">
        <v>0</v>
      </c>
      <c r="O2927" s="2">
        <v>1.5475639496840628E-3</v>
      </c>
      <c r="P2927" s="3">
        <v>19572.367245476999</v>
      </c>
      <c r="Q2927" s="3">
        <v>485.92410331683612</v>
      </c>
      <c r="R2927" s="3">
        <v>172348.91835998406</v>
      </c>
      <c r="S2927" s="3">
        <v>255.8086003661802</v>
      </c>
      <c r="T2927" s="3">
        <v>50059.321305937046</v>
      </c>
      <c r="V2927">
        <v>53001</v>
      </c>
      <c r="W2927" s="2">
        <v>0.28626382519094862</v>
      </c>
      <c r="X2927" s="2">
        <v>1.0071516868838545E-2</v>
      </c>
      <c r="Y2927" s="2">
        <v>9.5451289721334612E-2</v>
      </c>
      <c r="Z2927" s="2">
        <v>0.68521290159431192</v>
      </c>
      <c r="AA2927" s="2">
        <v>0.25619396305796338</v>
      </c>
      <c r="AB2927" s="2">
        <v>7.080603570704179E-2</v>
      </c>
      <c r="AC2927" s="2">
        <v>7.8016101013109662E-4</v>
      </c>
      <c r="AD2927" s="2">
        <v>0</v>
      </c>
      <c r="AE2927" s="2">
        <v>1.5475639496840628E-3</v>
      </c>
      <c r="AF2927">
        <v>158409.39319730288</v>
      </c>
      <c r="AG2927">
        <v>234.37045180844376</v>
      </c>
      <c r="AH2927">
        <v>44049.201203557997</v>
      </c>
      <c r="AI2927">
        <v>1835.5286857936021</v>
      </c>
      <c r="AJ2927">
        <v>0.47630280469583275</v>
      </c>
      <c r="AK2927">
        <v>330758.31155728694</v>
      </c>
      <c r="AL2927">
        <v>490.17905217462396</v>
      </c>
      <c r="AM2927">
        <v>92127.636092355984</v>
      </c>
      <c r="AN2927">
        <v>3816.415102932664</v>
      </c>
      <c r="AO2927">
        <v>0.99591143138038718</v>
      </c>
      <c r="AP2927">
        <v>172348.91835998406</v>
      </c>
      <c r="AQ2927">
        <v>255.8086003661802</v>
      </c>
      <c r="AR2927">
        <v>48078.434888797987</v>
      </c>
      <c r="AS2927">
        <v>1980.8864171390619</v>
      </c>
      <c r="AT2927">
        <v>0.51960862668455443</v>
      </c>
      <c r="AU2927" s="3">
        <v>3678430.7001149473</v>
      </c>
      <c r="AV2927" s="3">
        <v>91324.575977366185</v>
      </c>
      <c r="AW2927">
        <v>32821.109104790004</v>
      </c>
      <c r="AX2927">
        <v>6168399.2451542336</v>
      </c>
      <c r="AY2927">
        <v>814.85125491371991</v>
      </c>
      <c r="AZ2927">
        <v>153143.14484848452</v>
      </c>
      <c r="BA2927">
        <v>52393.476350267003</v>
      </c>
      <c r="BB2927">
        <v>9846829.9452691805</v>
      </c>
      <c r="BC2927">
        <v>1300.7753582305561</v>
      </c>
      <c r="BD2927">
        <v>244467.7208258507</v>
      </c>
      <c r="BE2927">
        <v>19572.367245476999</v>
      </c>
      <c r="BF2927">
        <v>3678430.7001149473</v>
      </c>
      <c r="BG2927">
        <v>485.92410331683612</v>
      </c>
      <c r="BH2927">
        <v>91324.575977366185</v>
      </c>
      <c r="BI2927">
        <v>0.40841454238106656</v>
      </c>
      <c r="BJ2927">
        <v>0.78384343119369726</v>
      </c>
      <c r="BK2927">
        <v>0.3754288888126307</v>
      </c>
      <c r="BL2927">
        <v>20.907545831527383</v>
      </c>
      <c r="BM2927">
        <v>17.875448756252311</v>
      </c>
      <c r="BN2927">
        <f t="shared" si="292"/>
        <v>-3.0320970752750718</v>
      </c>
      <c r="BO2927">
        <v>0.29760266264270391</v>
      </c>
      <c r="BP2927">
        <v>1.4718679084853689E-3</v>
      </c>
      <c r="BQ2927">
        <v>0</v>
      </c>
      <c r="BR2927">
        <v>5.9523809523809521E-3</v>
      </c>
      <c r="BS2927">
        <v>0</v>
      </c>
      <c r="BT2927">
        <v>0.33333333333333331</v>
      </c>
      <c r="BU2927">
        <v>8.6832600265121837E-2</v>
      </c>
      <c r="BV2927">
        <v>0.68521290159431192</v>
      </c>
      <c r="BW2927">
        <v>0.26576137246676701</v>
      </c>
      <c r="BX2927">
        <v>7.080603570704179E-2</v>
      </c>
      <c r="BY2927">
        <f t="shared" si="293"/>
        <v>1.8316155009414966E-2</v>
      </c>
      <c r="BZ2927">
        <v>0</v>
      </c>
      <c r="CA2927">
        <f t="shared" si="294"/>
        <v>5.0920350502161463E-3</v>
      </c>
      <c r="CC2927">
        <v>1.8316155009414966E-2</v>
      </c>
      <c r="CD2927">
        <v>5.0920350502161463E-3</v>
      </c>
    </row>
    <row r="2928" spans="1:82" x14ac:dyDescent="0.3">
      <c r="A2928">
        <v>0</v>
      </c>
      <c r="B2928" t="s">
        <v>1806</v>
      </c>
      <c r="C2928" t="s">
        <v>1807</v>
      </c>
      <c r="D2928">
        <v>53003</v>
      </c>
      <c r="E2928" s="2">
        <f t="shared" si="296"/>
        <v>0.36240355761640408</v>
      </c>
      <c r="F2928" s="2" t="s">
        <v>1934</v>
      </c>
      <c r="G2928" s="3">
        <v>5783</v>
      </c>
      <c r="H2928" s="1">
        <v>3.9316326534961159</v>
      </c>
      <c r="I2928" s="1">
        <f t="shared" si="295"/>
        <v>-1.9188338094776256</v>
      </c>
      <c r="J2928" s="1">
        <v>2.28347166514</v>
      </c>
      <c r="K2928" s="1">
        <v>29.1884307525</v>
      </c>
      <c r="L2928" s="2">
        <v>4.2338969183999986E-2</v>
      </c>
      <c r="M2928" s="2">
        <v>2.0105858807750012E-3</v>
      </c>
      <c r="N2928" s="7">
        <v>0</v>
      </c>
      <c r="O2928" s="2">
        <v>1.1520919900525712E-2</v>
      </c>
      <c r="P2928" s="3">
        <v>95737.015563337001</v>
      </c>
      <c r="Q2928" s="3">
        <v>2376.8674917233161</v>
      </c>
      <c r="R2928" s="3">
        <v>367130.8025356757</v>
      </c>
      <c r="S2928" s="3">
        <v>541.63939978788665</v>
      </c>
      <c r="T2928" s="3">
        <v>107452.36632910711</v>
      </c>
      <c r="V2928">
        <v>53003</v>
      </c>
      <c r="W2928" s="2">
        <v>0.26008684592037745</v>
      </c>
      <c r="X2928" s="2">
        <v>0.10547271606348048</v>
      </c>
      <c r="Y2928" s="2">
        <v>5.8807410154190616E-2</v>
      </c>
      <c r="Z2928" s="2">
        <v>0.65118986532388079</v>
      </c>
      <c r="AA2928" s="2">
        <v>8.413085109695205E-2</v>
      </c>
      <c r="AB2928" s="2">
        <v>0.10450851151675036</v>
      </c>
      <c r="AC2928" s="2">
        <v>2.0105858807750012E-3</v>
      </c>
      <c r="AD2928" s="2">
        <v>0</v>
      </c>
      <c r="AE2928" s="2">
        <v>1.1520919900525712E-2</v>
      </c>
      <c r="AF2928">
        <v>644584.73690017546</v>
      </c>
      <c r="AG2928">
        <v>950.56374039868979</v>
      </c>
      <c r="AH2928">
        <v>178655.51367307655</v>
      </c>
      <c r="AI2928">
        <v>9936.2056092732746</v>
      </c>
      <c r="AJ2928">
        <v>1.9327999736809038</v>
      </c>
      <c r="AK2928">
        <v>1011715.5394358512</v>
      </c>
      <c r="AL2928">
        <v>1492.2031401865763</v>
      </c>
      <c r="AM2928">
        <v>280454.96286529524</v>
      </c>
      <c r="AN2928">
        <v>15589.12274616176</v>
      </c>
      <c r="AO2928">
        <v>3.0340502314700197</v>
      </c>
      <c r="AP2928">
        <v>367130.8025356757</v>
      </c>
      <c r="AQ2928">
        <v>541.63939978788653</v>
      </c>
      <c r="AR2928">
        <v>101799.44919221869</v>
      </c>
      <c r="AS2928">
        <v>5652.9171368884854</v>
      </c>
      <c r="AT2928">
        <v>1.1012502577891159</v>
      </c>
      <c r="AU2928" s="3">
        <v>17992814.704973556</v>
      </c>
      <c r="AV2928" s="3">
        <v>446708.47639448004</v>
      </c>
      <c r="AW2928">
        <v>54314.576696443</v>
      </c>
      <c r="AX2928">
        <v>10207881.544329498</v>
      </c>
      <c r="AY2928">
        <v>1348.4706089577239</v>
      </c>
      <c r="AZ2928">
        <v>253431.56624751462</v>
      </c>
      <c r="BA2928">
        <v>150051.59225978001</v>
      </c>
      <c r="BB2928">
        <v>28200696.249303054</v>
      </c>
      <c r="BC2928">
        <v>3725.33810068104</v>
      </c>
      <c r="BD2928">
        <v>700140.04264199466</v>
      </c>
      <c r="BE2928">
        <v>95737.015563337001</v>
      </c>
      <c r="BF2928">
        <v>17992814.704973556</v>
      </c>
      <c r="BG2928">
        <v>2376.8674917233161</v>
      </c>
      <c r="BH2928">
        <v>446708.47639448004</v>
      </c>
      <c r="BI2928">
        <v>1.9085919726962755</v>
      </c>
      <c r="BJ2928">
        <v>5.8402246261923914</v>
      </c>
      <c r="BK2928">
        <v>3.9316326534961159</v>
      </c>
      <c r="BL2928">
        <v>22.303737833574807</v>
      </c>
      <c r="BM2928">
        <v>20.384904024097182</v>
      </c>
      <c r="BN2928">
        <f t="shared" si="292"/>
        <v>-1.9188338094776256</v>
      </c>
      <c r="BO2928">
        <v>0.36240355761640408</v>
      </c>
      <c r="BP2928">
        <v>8.3759942697943495E-3</v>
      </c>
      <c r="BQ2928">
        <v>0</v>
      </c>
      <c r="BR2928">
        <v>0</v>
      </c>
      <c r="BS2928">
        <v>0</v>
      </c>
      <c r="BT2928">
        <v>0.77777777777777779</v>
      </c>
      <c r="BU2928">
        <v>5.4951185604259087E-2</v>
      </c>
      <c r="BV2928">
        <v>0.65118986532388079</v>
      </c>
      <c r="BW2928">
        <v>8.7272667113020799E-2</v>
      </c>
      <c r="BX2928">
        <v>0.10450851151675036</v>
      </c>
      <c r="BY2928">
        <f t="shared" si="293"/>
        <v>9.0211713810669086E-2</v>
      </c>
      <c r="BZ2928">
        <v>0</v>
      </c>
      <c r="CA2928">
        <f t="shared" si="294"/>
        <v>2.5761845014629102E-2</v>
      </c>
      <c r="CC2928">
        <v>9.0211713810669086E-2</v>
      </c>
      <c r="CD2928">
        <v>2.5761845014629102E-2</v>
      </c>
    </row>
    <row r="2929" spans="1:82" x14ac:dyDescent="0.3">
      <c r="A2929">
        <v>0</v>
      </c>
      <c r="B2929" t="s">
        <v>1806</v>
      </c>
      <c r="C2929" t="s">
        <v>92</v>
      </c>
      <c r="D2929">
        <v>53005</v>
      </c>
      <c r="E2929" s="2">
        <f t="shared" si="296"/>
        <v>0.26662061657846486</v>
      </c>
      <c r="F2929" s="2" t="s">
        <v>1932</v>
      </c>
      <c r="G2929" s="3">
        <v>102662</v>
      </c>
      <c r="H2929" s="1">
        <v>13.292582006084036</v>
      </c>
      <c r="I2929" s="1">
        <f t="shared" si="295"/>
        <v>-4.3090634183999192</v>
      </c>
      <c r="J2929" s="1">
        <v>2.2028095235</v>
      </c>
      <c r="K2929" s="1">
        <v>54.100288711499999</v>
      </c>
      <c r="L2929" s="2">
        <v>1.7118700129999997E-2</v>
      </c>
      <c r="M2929" s="2">
        <v>3.6237194162244857E-2</v>
      </c>
      <c r="N2929" s="7">
        <v>0</v>
      </c>
      <c r="O2929" s="2">
        <v>1.2477332087454192E-3</v>
      </c>
      <c r="P2929" s="3">
        <v>759367.75697852997</v>
      </c>
      <c r="Q2929" s="3">
        <v>18852.859839056044</v>
      </c>
      <c r="R2929" s="3">
        <v>4503047.0165520096</v>
      </c>
      <c r="S2929" s="3">
        <v>6641.4403806752171</v>
      </c>
      <c r="T2929" s="3">
        <v>1294179.4201622228</v>
      </c>
      <c r="V2929">
        <v>53005</v>
      </c>
      <c r="W2929" s="2">
        <v>0.34391045205235066</v>
      </c>
      <c r="X2929" s="2">
        <v>0.3565960635797269</v>
      </c>
      <c r="Y2929" s="2">
        <v>0.1251585998778397</v>
      </c>
      <c r="Z2929" s="2">
        <v>0.62818700964882823</v>
      </c>
      <c r="AA2929" s="2">
        <v>0.15593518447371427</v>
      </c>
      <c r="AB2929" s="2">
        <v>4.2255395069088916E-2</v>
      </c>
      <c r="AC2929" s="2">
        <v>3.6237194162244857E-2</v>
      </c>
      <c r="AD2929" s="2">
        <v>0</v>
      </c>
      <c r="AE2929" s="2">
        <v>1.2477332087454192E-3</v>
      </c>
      <c r="AF2929">
        <v>3880375.7643001657</v>
      </c>
      <c r="AG2929">
        <v>5707.3850426763511</v>
      </c>
      <c r="AH2929">
        <v>1072685.358376608</v>
      </c>
      <c r="AI2929">
        <v>39859.500734608082</v>
      </c>
      <c r="AJ2929">
        <v>11.609774877321676</v>
      </c>
      <c r="AK2929">
        <v>8383422.7808521753</v>
      </c>
      <c r="AL2929">
        <v>12348.825423351569</v>
      </c>
      <c r="AM2929">
        <v>2320923.5272772904</v>
      </c>
      <c r="AN2929">
        <v>85800.751996148625</v>
      </c>
      <c r="AO2929">
        <v>25.113676851408609</v>
      </c>
      <c r="AP2929">
        <v>4503047.0165520096</v>
      </c>
      <c r="AQ2929">
        <v>6641.440380675218</v>
      </c>
      <c r="AR2929">
        <v>1248238.1689006824</v>
      </c>
      <c r="AS2929">
        <v>45941.251261540543</v>
      </c>
      <c r="AT2929">
        <v>13.503901974086933</v>
      </c>
      <c r="AU2929" s="3">
        <v>142715576.24654493</v>
      </c>
      <c r="AV2929" s="3">
        <v>3543206.4781521927</v>
      </c>
      <c r="AW2929">
        <v>370474.57291387004</v>
      </c>
      <c r="AX2929">
        <v>69626991.23343274</v>
      </c>
      <c r="AY2929">
        <v>9197.790046907161</v>
      </c>
      <c r="AZ2929">
        <v>1728632.6614157318</v>
      </c>
      <c r="BA2929">
        <v>1129842.3298924</v>
      </c>
      <c r="BB2929">
        <v>212342567.47997764</v>
      </c>
      <c r="BC2929">
        <v>28050.649885963205</v>
      </c>
      <c r="BD2929">
        <v>5271839.1395679247</v>
      </c>
      <c r="BE2929">
        <v>759367.75697852997</v>
      </c>
      <c r="BF2929">
        <v>142715576.24654493</v>
      </c>
      <c r="BG2929">
        <v>18852.859839056044</v>
      </c>
      <c r="BH2929">
        <v>3543206.4781521927</v>
      </c>
      <c r="BI2929">
        <v>4.6895869814118045</v>
      </c>
      <c r="BJ2929">
        <v>17.982168987495839</v>
      </c>
      <c r="BK2929">
        <v>13.292582006084036</v>
      </c>
      <c r="BL2929">
        <v>22.536460867356524</v>
      </c>
      <c r="BM2929">
        <v>18.227397448956605</v>
      </c>
      <c r="BN2929">
        <f t="shared" si="292"/>
        <v>-4.3090634183999192</v>
      </c>
      <c r="BO2929">
        <v>0.26662061657846486</v>
      </c>
      <c r="BP2929">
        <v>1.5141160049038028E-2</v>
      </c>
      <c r="BQ2929">
        <v>0</v>
      </c>
      <c r="BR2929">
        <v>0</v>
      </c>
      <c r="BS2929">
        <v>0</v>
      </c>
      <c r="BT2929">
        <v>0.22222222222222221</v>
      </c>
      <c r="BU2929">
        <v>0.12340211148847706</v>
      </c>
      <c r="BV2929">
        <v>0.62818700964882823</v>
      </c>
      <c r="BW2929">
        <v>0.16175849011796087</v>
      </c>
      <c r="BX2929">
        <v>4.2255395069088916E-2</v>
      </c>
      <c r="BY2929">
        <f t="shared" si="293"/>
        <v>0.13363000638804926</v>
      </c>
      <c r="BZ2929">
        <v>0</v>
      </c>
      <c r="CA2929">
        <f t="shared" si="294"/>
        <v>6.6805859692367449E-3</v>
      </c>
      <c r="CC2929">
        <v>0.13363000638804926</v>
      </c>
      <c r="CD2929">
        <v>6.6805859692367449E-3</v>
      </c>
    </row>
    <row r="2930" spans="1:82" x14ac:dyDescent="0.3">
      <c r="A2930">
        <v>0</v>
      </c>
      <c r="B2930" t="s">
        <v>1806</v>
      </c>
      <c r="C2930" t="s">
        <v>1808</v>
      </c>
      <c r="D2930">
        <v>53007</v>
      </c>
      <c r="E2930" s="2">
        <f t="shared" si="296"/>
        <v>0.38329880154213303</v>
      </c>
      <c r="F2930" s="2" t="s">
        <v>1935</v>
      </c>
      <c r="G2930" s="3">
        <v>21410</v>
      </c>
      <c r="H2930" s="1">
        <v>0.95603796839818322</v>
      </c>
      <c r="I2930" s="1">
        <f t="shared" si="295"/>
        <v>-2.0089735176229127</v>
      </c>
      <c r="J2930" s="1">
        <v>2.3186504708200002</v>
      </c>
      <c r="K2930" s="1">
        <v>28.9651602719</v>
      </c>
      <c r="L2930" s="2">
        <v>4.5829185792000016E-2</v>
      </c>
      <c r="M2930" s="2">
        <v>6.4001222814944036E-3</v>
      </c>
      <c r="N2930" s="7">
        <v>0</v>
      </c>
      <c r="O2930" s="2">
        <v>1.0199939516413053E-2</v>
      </c>
      <c r="P2930" s="3">
        <v>125322.99185845</v>
      </c>
      <c r="Q2930" s="3">
        <v>3111.3999487145993</v>
      </c>
      <c r="R2930" s="3">
        <v>-7302.6766840594792</v>
      </c>
      <c r="S2930" s="3">
        <v>-125.19415348424469</v>
      </c>
      <c r="T2930" s="3">
        <v>-17392.450235054759</v>
      </c>
      <c r="V2930">
        <v>53007</v>
      </c>
      <c r="W2930" s="2">
        <v>0.24576023488183579</v>
      </c>
      <c r="X2930" s="2">
        <v>2.564734044954638E-2</v>
      </c>
      <c r="Y2930" s="2">
        <v>6.15047940900827E-2</v>
      </c>
      <c r="Z2930" s="2">
        <v>0.66122199407009397</v>
      </c>
      <c r="AA2930" s="2">
        <v>8.3487310657351863E-2</v>
      </c>
      <c r="AB2930" s="2">
        <v>0.11312367975544635</v>
      </c>
      <c r="AC2930" s="2">
        <v>6.4001222814944036E-3</v>
      </c>
      <c r="AD2930" s="2">
        <v>0</v>
      </c>
      <c r="AE2930" s="2">
        <v>1.0199939516413053E-2</v>
      </c>
      <c r="AF2930">
        <v>-18450.100740811802</v>
      </c>
      <c r="AG2930">
        <v>-191.49599355589825</v>
      </c>
      <c r="AH2930">
        <v>-35991.079441675196</v>
      </c>
      <c r="AI2930">
        <v>8564.4473778254578</v>
      </c>
      <c r="AJ2930">
        <v>-0.33630469363185433</v>
      </c>
      <c r="AK2930">
        <v>-25752.777424871281</v>
      </c>
      <c r="AL2930">
        <v>-316.69014704014296</v>
      </c>
      <c r="AM2930">
        <v>-59520.933200048741</v>
      </c>
      <c r="AN2930">
        <v>14701.850901144244</v>
      </c>
      <c r="AO2930">
        <v>-0.55390313156765891</v>
      </c>
      <c r="AP2930">
        <v>-7302.6766840594792</v>
      </c>
      <c r="AQ2930">
        <v>-125.19415348424471</v>
      </c>
      <c r="AR2930">
        <v>-23529.853758373545</v>
      </c>
      <c r="AS2930">
        <v>6137.403523318786</v>
      </c>
      <c r="AT2930">
        <v>-0.21759843793580458</v>
      </c>
      <c r="AU2930" s="3">
        <v>23553203.089877091</v>
      </c>
      <c r="AV2930" s="3">
        <v>584756.50636142178</v>
      </c>
      <c r="AW2930">
        <v>148232.80502892</v>
      </c>
      <c r="AX2930">
        <v>27858873.377135225</v>
      </c>
      <c r="AY2930">
        <v>3680.1829825905593</v>
      </c>
      <c r="AZ2930">
        <v>691653.58974806964</v>
      </c>
      <c r="BA2930">
        <v>273555.79688737</v>
      </c>
      <c r="BB2930">
        <v>51412076.467012316</v>
      </c>
      <c r="BC2930">
        <v>6791.5829313051581</v>
      </c>
      <c r="BD2930">
        <v>1276410.0961094913</v>
      </c>
      <c r="BE2930">
        <v>125322.99185845</v>
      </c>
      <c r="BF2930">
        <v>23553203.089877091</v>
      </c>
      <c r="BG2930">
        <v>3111.3999487145993</v>
      </c>
      <c r="BH2930">
        <v>584756.50636142178</v>
      </c>
      <c r="BI2930">
        <v>0.93892474221527333</v>
      </c>
      <c r="BJ2930">
        <v>1.8949627106134566</v>
      </c>
      <c r="BK2930">
        <v>0.95603796839818322</v>
      </c>
      <c r="BL2930">
        <v>26.475759642068105</v>
      </c>
      <c r="BM2930">
        <v>24.466786124445193</v>
      </c>
      <c r="BN2930">
        <f t="shared" si="292"/>
        <v>-2.0089735176229127</v>
      </c>
      <c r="BO2930">
        <v>0.38329880154213303</v>
      </c>
      <c r="BP2930">
        <v>4.3581188653068125E-3</v>
      </c>
      <c r="BQ2930">
        <v>0</v>
      </c>
      <c r="BR2930">
        <v>0</v>
      </c>
      <c r="BS2930">
        <v>0</v>
      </c>
      <c r="BT2930">
        <v>0.77777777777777779</v>
      </c>
      <c r="BU2930">
        <v>5.7532588854576981E-2</v>
      </c>
      <c r="BV2930">
        <v>0.66122199407009397</v>
      </c>
      <c r="BW2930">
        <v>8.6605094042896125E-2</v>
      </c>
      <c r="BX2930">
        <v>0.11312367975544635</v>
      </c>
      <c r="BY2930">
        <f t="shared" si="293"/>
        <v>0.1220935169108502</v>
      </c>
      <c r="BZ2930">
        <v>0</v>
      </c>
      <c r="CA2930">
        <f t="shared" si="294"/>
        <v>2.1066584047452003E-2</v>
      </c>
      <c r="CC2930">
        <v>0.1220935169108502</v>
      </c>
      <c r="CD2930">
        <v>2.1066584047452003E-2</v>
      </c>
    </row>
    <row r="2931" spans="1:82" x14ac:dyDescent="0.3">
      <c r="A2931">
        <v>0</v>
      </c>
      <c r="B2931" t="s">
        <v>1806</v>
      </c>
      <c r="C2931" t="s">
        <v>1809</v>
      </c>
      <c r="D2931">
        <v>53009</v>
      </c>
      <c r="E2931" s="2">
        <f t="shared" si="296"/>
        <v>0.34438802860518603</v>
      </c>
      <c r="F2931" s="2" t="s">
        <v>1934</v>
      </c>
      <c r="G2931" s="3">
        <v>23289</v>
      </c>
      <c r="H2931" s="1">
        <v>5.7581712172273773</v>
      </c>
      <c r="I2931" s="1">
        <f t="shared" si="295"/>
        <v>-2.1040752197670969</v>
      </c>
      <c r="J2931" s="1">
        <v>1.8005204259500001</v>
      </c>
      <c r="K2931" s="1">
        <v>26.779295730000001</v>
      </c>
      <c r="L2931" s="2">
        <v>0.10198465185200012</v>
      </c>
      <c r="M2931" s="2">
        <v>2.014219269717172E-3</v>
      </c>
      <c r="N2931" s="7">
        <v>3.29508215199E-3</v>
      </c>
      <c r="O2931" s="2">
        <v>7.636144448787012E-3</v>
      </c>
      <c r="P2931" s="3">
        <v>1104512.5696546803</v>
      </c>
      <c r="Q2931" s="3">
        <v>27421.786709814238</v>
      </c>
      <c r="R2931" s="3">
        <v>-191277.48606780631</v>
      </c>
      <c r="S2931" s="3">
        <v>-1211.8700925479855</v>
      </c>
      <c r="T2931" s="3">
        <v>-184661.60613913462</v>
      </c>
      <c r="V2931">
        <v>53009</v>
      </c>
      <c r="W2931" s="2">
        <v>0.27332495851332966</v>
      </c>
      <c r="X2931" s="2">
        <v>0.15447271181336703</v>
      </c>
      <c r="Y2931" s="2">
        <v>5.610918804205272E-2</v>
      </c>
      <c r="Z2931" s="2">
        <v>0.51346406946345535</v>
      </c>
      <c r="AA2931" s="2">
        <v>7.7186915618918869E-2</v>
      </c>
      <c r="AB2931" s="2">
        <v>0.25173650582485885</v>
      </c>
      <c r="AC2931" s="2">
        <v>2.014219269717172E-3</v>
      </c>
      <c r="AD2931" s="2">
        <v>6.8178206462655641E-3</v>
      </c>
      <c r="AE2931" s="2">
        <v>7.636144448787012E-3</v>
      </c>
      <c r="AF2931">
        <v>-71682.944618245063</v>
      </c>
      <c r="AG2931">
        <v>-435.65853915811789</v>
      </c>
      <c r="AH2931">
        <v>-81880.674374041133</v>
      </c>
      <c r="AI2931">
        <v>15185.320544891772</v>
      </c>
      <c r="AJ2931">
        <v>-0.77925390831565633</v>
      </c>
      <c r="AK2931">
        <v>-262960.43068605138</v>
      </c>
      <c r="AL2931">
        <v>-1647.5286317061032</v>
      </c>
      <c r="AM2931">
        <v>-309647.90837182716</v>
      </c>
      <c r="AN2931">
        <v>58290.948403543181</v>
      </c>
      <c r="AO2931">
        <v>-2.9430329539876228</v>
      </c>
      <c r="AP2931">
        <v>-191277.48606780631</v>
      </c>
      <c r="AQ2931">
        <v>-1211.8700925479852</v>
      </c>
      <c r="AR2931">
        <v>-227767.23399778601</v>
      </c>
      <c r="AS2931">
        <v>43105.627858651409</v>
      </c>
      <c r="AT2931">
        <v>-2.1637790456719665</v>
      </c>
      <c r="AU2931" s="3">
        <v>207582092.34090063</v>
      </c>
      <c r="AV2931" s="3">
        <v>5153650.594242488</v>
      </c>
      <c r="AW2931">
        <v>327528.57730962004</v>
      </c>
      <c r="AX2931">
        <v>61555720.81956999</v>
      </c>
      <c r="AY2931">
        <v>8131.5677477181607</v>
      </c>
      <c r="AZ2931">
        <v>1528246.8425061512</v>
      </c>
      <c r="BA2931">
        <v>1432041.1469643004</v>
      </c>
      <c r="BB2931">
        <v>269137813.1604706</v>
      </c>
      <c r="BC2931">
        <v>35553.354457532398</v>
      </c>
      <c r="BD2931">
        <v>6681897.4367486387</v>
      </c>
      <c r="BE2931">
        <v>1104512.5696546803</v>
      </c>
      <c r="BF2931">
        <v>207582092.34090063</v>
      </c>
      <c r="BG2931">
        <v>27421.786709814238</v>
      </c>
      <c r="BH2931">
        <v>5153650.594242488</v>
      </c>
      <c r="BI2931">
        <v>1.5911500716621063</v>
      </c>
      <c r="BJ2931">
        <v>7.3493212888894837</v>
      </c>
      <c r="BK2931">
        <v>5.7581712172273773</v>
      </c>
      <c r="BL2931">
        <v>38.727530588487916</v>
      </c>
      <c r="BM2931">
        <v>36.623455368720819</v>
      </c>
      <c r="BN2931">
        <f t="shared" si="292"/>
        <v>-2.1040752197670969</v>
      </c>
      <c r="BO2931">
        <v>0.34438802860518603</v>
      </c>
      <c r="BP2931">
        <v>6.6357499942094915E-3</v>
      </c>
      <c r="BQ2931">
        <v>0</v>
      </c>
      <c r="BR2931">
        <v>0</v>
      </c>
      <c r="BS2931">
        <v>3.4482758620689655E-2</v>
      </c>
      <c r="BT2931">
        <v>0.66666666666666663</v>
      </c>
      <c r="BU2931">
        <v>6.0256092714053341E-2</v>
      </c>
      <c r="BV2931">
        <v>0.51346406946345535</v>
      </c>
      <c r="BW2931">
        <v>8.0069414542446968E-2</v>
      </c>
      <c r="BX2931">
        <v>0.25173650582485885</v>
      </c>
      <c r="BY2931">
        <f t="shared" si="293"/>
        <v>2.6535915260527884E-2</v>
      </c>
      <c r="BZ2931">
        <v>6.8178206462655641E-3</v>
      </c>
      <c r="CA2931">
        <f t="shared" si="294"/>
        <v>7.0224582405152411E-3</v>
      </c>
      <c r="CC2931">
        <v>2.6535915260527884E-2</v>
      </c>
      <c r="CD2931">
        <v>7.0224582405152411E-3</v>
      </c>
    </row>
    <row r="2932" spans="1:82" x14ac:dyDescent="0.3">
      <c r="A2932">
        <v>0</v>
      </c>
      <c r="B2932" t="s">
        <v>1806</v>
      </c>
      <c r="C2932" t="s">
        <v>97</v>
      </c>
      <c r="D2932">
        <v>53011</v>
      </c>
      <c r="E2932" s="2">
        <f t="shared" si="296"/>
        <v>0.45104262180188698</v>
      </c>
      <c r="F2932" s="2" t="s">
        <v>1936</v>
      </c>
      <c r="G2932" s="3">
        <v>228445</v>
      </c>
      <c r="H2932" s="1">
        <v>33.157307422162958</v>
      </c>
      <c r="I2932" s="1">
        <f t="shared" si="295"/>
        <v>-2.3162564052844914</v>
      </c>
      <c r="J2932" s="1">
        <v>1.79923873697</v>
      </c>
      <c r="K2932" s="1">
        <v>3.1152048702899999</v>
      </c>
      <c r="L2932" s="2">
        <v>0.19439333617999988</v>
      </c>
      <c r="M2932" s="2">
        <v>1.7462883192421532E-3</v>
      </c>
      <c r="N2932" s="7">
        <v>1.22487702184E-2</v>
      </c>
      <c r="O2932" s="2">
        <v>1.5650970450537458E-2</v>
      </c>
      <c r="P2932" s="3">
        <v>1411780.1034860001</v>
      </c>
      <c r="Q2932" s="3">
        <v>35050.332556248002</v>
      </c>
      <c r="R2932" s="3">
        <v>-379055.92474763258</v>
      </c>
      <c r="S2932" s="3">
        <v>-2159.0094671820557</v>
      </c>
      <c r="T2932" s="3">
        <v>-338723.13564548094</v>
      </c>
      <c r="V2932">
        <v>53011</v>
      </c>
      <c r="W2932" s="2">
        <v>0.51046248277585571</v>
      </c>
      <c r="X2932" s="2">
        <v>0.88950102397219866</v>
      </c>
      <c r="Y2932" s="2">
        <v>6.3129071291734326E-2</v>
      </c>
      <c r="Z2932" s="2">
        <v>0.51309856334090742</v>
      </c>
      <c r="AA2932" s="2">
        <v>8.9790656887719159E-3</v>
      </c>
      <c r="AB2932" s="2">
        <v>0.47983591959117472</v>
      </c>
      <c r="AC2932" s="2">
        <v>1.7462883192421532E-3</v>
      </c>
      <c r="AD2932" s="2">
        <v>2.5343804686610353E-2</v>
      </c>
      <c r="AE2932" s="2">
        <v>1.5650970450537458E-2</v>
      </c>
      <c r="AF2932">
        <v>-360865.49385378067</v>
      </c>
      <c r="AG2932">
        <v>-2006.4939579692177</v>
      </c>
      <c r="AH2932">
        <v>-377114.33069450286</v>
      </c>
      <c r="AI2932">
        <v>61469.460166150253</v>
      </c>
      <c r="AJ2932">
        <v>-3.6036092667264992</v>
      </c>
      <c r="AK2932">
        <v>-739921.41860141326</v>
      </c>
      <c r="AL2932">
        <v>-4165.5034251512725</v>
      </c>
      <c r="AM2932">
        <v>-782893.47941593989</v>
      </c>
      <c r="AN2932">
        <v>128525.47324210645</v>
      </c>
      <c r="AO2932">
        <v>-7.4767311374071657</v>
      </c>
      <c r="AP2932">
        <v>-379055.92474763258</v>
      </c>
      <c r="AQ2932">
        <v>-2159.0094671820548</v>
      </c>
      <c r="AR2932">
        <v>-405779.14872143703</v>
      </c>
      <c r="AS2932">
        <v>67056.013075956202</v>
      </c>
      <c r="AT2932">
        <v>-3.8731218706806665</v>
      </c>
      <c r="AU2932" s="3">
        <v>265329952.64915887</v>
      </c>
      <c r="AV2932" s="3">
        <v>6587359.5006212499</v>
      </c>
      <c r="AW2932">
        <v>938776.77406790003</v>
      </c>
      <c r="AX2932">
        <v>176433706.91832113</v>
      </c>
      <c r="AY2932">
        <v>23307.056138497199</v>
      </c>
      <c r="AZ2932">
        <v>4380328.1306691635</v>
      </c>
      <c r="BA2932">
        <v>2350556.8775539002</v>
      </c>
      <c r="BB2932">
        <v>441763659.56748003</v>
      </c>
      <c r="BC2932">
        <v>58357.388694745197</v>
      </c>
      <c r="BD2932">
        <v>10967687.631290412</v>
      </c>
      <c r="BE2932">
        <v>1411780.1034860001</v>
      </c>
      <c r="BF2932">
        <v>265329952.64915887</v>
      </c>
      <c r="BG2932">
        <v>35050.332556248002</v>
      </c>
      <c r="BH2932">
        <v>6587359.5006212499</v>
      </c>
      <c r="BI2932">
        <v>19.791241947321211</v>
      </c>
      <c r="BJ2932">
        <v>52.948549369484169</v>
      </c>
      <c r="BK2932">
        <v>33.157307422162958</v>
      </c>
      <c r="BL2932">
        <v>36.291338813855226</v>
      </c>
      <c r="BM2932">
        <v>33.975082408570735</v>
      </c>
      <c r="BN2932">
        <f t="shared" si="292"/>
        <v>-2.3162564052844914</v>
      </c>
      <c r="BO2932">
        <v>0.45104262180188698</v>
      </c>
      <c r="BP2932">
        <v>0.10809894547011822</v>
      </c>
      <c r="BQ2932">
        <v>0</v>
      </c>
      <c r="BR2932">
        <v>4.1666666666666664E-2</v>
      </c>
      <c r="BS2932">
        <v>0.2413793103448276</v>
      </c>
      <c r="BT2932">
        <v>0.72222222222222221</v>
      </c>
      <c r="BU2932">
        <v>6.6332495813429745E-2</v>
      </c>
      <c r="BV2932">
        <v>0.51309856334090742</v>
      </c>
      <c r="BW2932">
        <v>9.3143834945766772E-3</v>
      </c>
      <c r="BX2932">
        <v>0.47983591959117472</v>
      </c>
      <c r="BY2932">
        <f t="shared" si="293"/>
        <v>6.7481600395244937E-2</v>
      </c>
      <c r="BZ2932">
        <v>2.5343804686610353E-2</v>
      </c>
      <c r="CA2932">
        <f t="shared" si="294"/>
        <v>7.6624403352675364E-3</v>
      </c>
      <c r="CC2932">
        <v>6.7481600395244937E-2</v>
      </c>
      <c r="CD2932">
        <v>7.6624403352675364E-3</v>
      </c>
    </row>
    <row r="2933" spans="1:82" x14ac:dyDescent="0.3">
      <c r="A2933">
        <v>0</v>
      </c>
      <c r="B2933" t="s">
        <v>1806</v>
      </c>
      <c r="C2933" t="s">
        <v>99</v>
      </c>
      <c r="D2933">
        <v>53013</v>
      </c>
      <c r="E2933" s="2">
        <f t="shared" si="296"/>
        <v>0.42479667193066251</v>
      </c>
      <c r="F2933" s="2" t="s">
        <v>1936</v>
      </c>
      <c r="G2933" s="3">
        <v>206</v>
      </c>
      <c r="H2933" s="1">
        <v>0.37539679290307981</v>
      </c>
      <c r="I2933" s="1">
        <f t="shared" si="295"/>
        <v>-4.3634686890257655</v>
      </c>
      <c r="J2933" s="1">
        <v>2.31987603939</v>
      </c>
      <c r="K2933" s="1">
        <v>78.841219498100003</v>
      </c>
      <c r="L2933" s="2">
        <v>5.8636169889999978E-2</v>
      </c>
      <c r="M2933" s="2">
        <v>9.2627510582777922E-4</v>
      </c>
      <c r="N2933" s="7">
        <v>0</v>
      </c>
      <c r="O2933" s="2">
        <v>1.6995947099594174E-3</v>
      </c>
      <c r="P2933" s="3">
        <v>10136.0085619169</v>
      </c>
      <c r="Q2933" s="3">
        <v>251.6471722550292</v>
      </c>
      <c r="R2933" s="3">
        <v>37651.219052038956</v>
      </c>
      <c r="S2933" s="3">
        <v>54.860003595282912</v>
      </c>
      <c r="T2933" s="3">
        <v>10865.591318558356</v>
      </c>
      <c r="V2933">
        <v>53013</v>
      </c>
      <c r="W2933" s="2">
        <v>0.30038398470443262</v>
      </c>
      <c r="X2933" s="2">
        <v>1.0070655841613164E-2</v>
      </c>
      <c r="Y2933" s="2">
        <v>0.12906032200063711</v>
      </c>
      <c r="Z2933" s="2">
        <v>0.66157149603424226</v>
      </c>
      <c r="AA2933" s="2">
        <v>0.22724684838799175</v>
      </c>
      <c r="AB2933" s="2">
        <v>0.14473613681088329</v>
      </c>
      <c r="AC2933" s="2">
        <v>9.2627510582777922E-4</v>
      </c>
      <c r="AD2933" s="2">
        <v>0</v>
      </c>
      <c r="AE2933" s="2">
        <v>1.6995947099594174E-3</v>
      </c>
      <c r="AF2933">
        <v>25658.960271117121</v>
      </c>
      <c r="AG2933">
        <v>37.269235216969363</v>
      </c>
      <c r="AH2933">
        <v>7004.6374366201881</v>
      </c>
      <c r="AI2933">
        <v>381.06305031156779</v>
      </c>
      <c r="AJ2933">
        <v>7.5964331855958675E-2</v>
      </c>
      <c r="AK2933">
        <v>63310.17932315608</v>
      </c>
      <c r="AL2933">
        <v>92.129238812252268</v>
      </c>
      <c r="AM2933">
        <v>17315.405358728491</v>
      </c>
      <c r="AN2933">
        <v>935.88644676162096</v>
      </c>
      <c r="AO2933">
        <v>0.18772672054074718</v>
      </c>
      <c r="AP2933">
        <v>37651.219052038956</v>
      </c>
      <c r="AQ2933">
        <v>54.860003595282905</v>
      </c>
      <c r="AR2933">
        <v>10310.767922108302</v>
      </c>
      <c r="AS2933">
        <v>554.82339645005322</v>
      </c>
      <c r="AT2933">
        <v>0.11176238868478851</v>
      </c>
      <c r="AU2933" s="3">
        <v>1904961.4491266622</v>
      </c>
      <c r="AV2933" s="3">
        <v>47294.569553610185</v>
      </c>
      <c r="AW2933">
        <v>6400.8127406241001</v>
      </c>
      <c r="AX2933">
        <v>1202968.7464728933</v>
      </c>
      <c r="AY2933">
        <v>158.9132858829588</v>
      </c>
      <c r="AZ2933">
        <v>29866.162948843277</v>
      </c>
      <c r="BA2933">
        <v>16536.821302541</v>
      </c>
      <c r="BB2933">
        <v>3107930.1955995555</v>
      </c>
      <c r="BC2933">
        <v>410.56045813798801</v>
      </c>
      <c r="BD2933">
        <v>77160.732502453466</v>
      </c>
      <c r="BE2933">
        <v>10136.0085619169</v>
      </c>
      <c r="BF2933">
        <v>1904961.4491266622</v>
      </c>
      <c r="BG2933">
        <v>251.6471722550292</v>
      </c>
      <c r="BH2933">
        <v>47294.569553610185</v>
      </c>
      <c r="BI2933">
        <v>0.16453702082968669</v>
      </c>
      <c r="BJ2933">
        <v>0.5399338137327665</v>
      </c>
      <c r="BK2933">
        <v>0.37539679290307981</v>
      </c>
      <c r="BL2933">
        <v>22.360717894146447</v>
      </c>
      <c r="BM2933">
        <v>17.997249205120681</v>
      </c>
      <c r="BN2933">
        <f t="shared" si="292"/>
        <v>-4.3634686890257655</v>
      </c>
      <c r="BO2933">
        <v>0.42479667193066251</v>
      </c>
      <c r="BP2933">
        <v>8.4639981823317367E-4</v>
      </c>
      <c r="BQ2933">
        <v>0</v>
      </c>
      <c r="BR2933">
        <v>1.7857142857142856E-2</v>
      </c>
      <c r="BS2933">
        <v>0</v>
      </c>
      <c r="BT2933">
        <v>0.77777777777777779</v>
      </c>
      <c r="BU2933">
        <v>0.12496015893857108</v>
      </c>
      <c r="BV2933">
        <v>0.66157149603424226</v>
      </c>
      <c r="BW2933">
        <v>0.23573324521575909</v>
      </c>
      <c r="BX2933">
        <v>0.14473613681088329</v>
      </c>
      <c r="BY2933">
        <f t="shared" si="293"/>
        <v>0.13480508282669926</v>
      </c>
      <c r="BZ2933">
        <v>0</v>
      </c>
      <c r="CA2933">
        <f t="shared" si="294"/>
        <v>2.695539591300112E-3</v>
      </c>
      <c r="CC2933">
        <v>0.13480508282669926</v>
      </c>
      <c r="CD2933">
        <v>2.695539591300112E-3</v>
      </c>
    </row>
    <row r="2934" spans="1:82" x14ac:dyDescent="0.3">
      <c r="A2934">
        <v>0</v>
      </c>
      <c r="B2934" t="s">
        <v>1806</v>
      </c>
      <c r="C2934" t="s">
        <v>1810</v>
      </c>
      <c r="D2934">
        <v>53015</v>
      </c>
      <c r="E2934" s="2">
        <f t="shared" si="296"/>
        <v>0.50510087010428928</v>
      </c>
      <c r="F2934" s="2" t="s">
        <v>1937</v>
      </c>
      <c r="G2934" s="3">
        <v>18588</v>
      </c>
      <c r="H2934" s="1">
        <v>10.583998341837827</v>
      </c>
      <c r="I2934" s="1">
        <f t="shared" si="295"/>
        <v>-5.8944603579386339</v>
      </c>
      <c r="J2934" s="1">
        <v>1.7168493462600001</v>
      </c>
      <c r="K2934" s="1">
        <v>18.470895903799999</v>
      </c>
      <c r="L2934" s="2">
        <v>0.20178272785999996</v>
      </c>
      <c r="M2934" s="2">
        <v>9.7101742182210456E-3</v>
      </c>
      <c r="N2934" s="7">
        <v>0.19475319936999999</v>
      </c>
      <c r="O2934" s="2">
        <v>2.4749689064876016E-2</v>
      </c>
      <c r="P2934" s="3">
        <v>785099.42412337998</v>
      </c>
      <c r="Q2934" s="3">
        <v>19491.701177325842</v>
      </c>
      <c r="R2934" s="3">
        <v>-131786.82247906542</v>
      </c>
      <c r="S2934" s="3">
        <v>-846.43182402929745</v>
      </c>
      <c r="T2934" s="3">
        <v>-130143.76815197282</v>
      </c>
      <c r="V2934">
        <v>53015</v>
      </c>
      <c r="W2934" s="2">
        <v>0.49116368475682853</v>
      </c>
      <c r="X2934" s="2">
        <v>0.28393371159239511</v>
      </c>
      <c r="Y2934" s="2">
        <v>0.15950077245599806</v>
      </c>
      <c r="Z2934" s="2">
        <v>0.48960313878206052</v>
      </c>
      <c r="AA2934" s="2">
        <v>5.3239319581331067E-2</v>
      </c>
      <c r="AB2934" s="2">
        <v>0.49807571948178958</v>
      </c>
      <c r="AC2934" s="2">
        <v>9.7101742182210456E-3</v>
      </c>
      <c r="AD2934" s="2">
        <v>0.40296184506027127</v>
      </c>
      <c r="AE2934" s="2">
        <v>2.4749689064876016E-2</v>
      </c>
      <c r="AF2934">
        <v>-72524.605175844597</v>
      </c>
      <c r="AG2934">
        <v>-449.20695899605408</v>
      </c>
      <c r="AH2934">
        <v>-84427.057959627695</v>
      </c>
      <c r="AI2934">
        <v>15094.94695586998</v>
      </c>
      <c r="AJ2934">
        <v>-0.80282672260867827</v>
      </c>
      <c r="AK2934">
        <v>-204311.42765491002</v>
      </c>
      <c r="AL2934">
        <v>-1295.6387830253516</v>
      </c>
      <c r="AM2934">
        <v>-243511.30016706561</v>
      </c>
      <c r="AN2934">
        <v>44035.4210113351</v>
      </c>
      <c r="AO2934">
        <v>-2.3132575341916803</v>
      </c>
      <c r="AP2934">
        <v>-131786.82247906542</v>
      </c>
      <c r="AQ2934">
        <v>-846.43182402929756</v>
      </c>
      <c r="AR2934">
        <v>-159084.24220743793</v>
      </c>
      <c r="AS2934">
        <v>28940.474055465122</v>
      </c>
      <c r="AT2934">
        <v>-1.5104308115830021</v>
      </c>
      <c r="AU2934" s="3">
        <v>147551585.76974803</v>
      </c>
      <c r="AV2934" s="3">
        <v>3663270.3192666187</v>
      </c>
      <c r="AW2934">
        <v>338826.52790732001</v>
      </c>
      <c r="AX2934">
        <v>63679057.654901721</v>
      </c>
      <c r="AY2934">
        <v>8412.0625108017593</v>
      </c>
      <c r="AZ2934">
        <v>1580963.0282800826</v>
      </c>
      <c r="BA2934">
        <v>1123925.9520306999</v>
      </c>
      <c r="BB2934">
        <v>211230643.42464975</v>
      </c>
      <c r="BC2934">
        <v>27903.763688127601</v>
      </c>
      <c r="BD2934">
        <v>5244233.3475467013</v>
      </c>
      <c r="BE2934">
        <v>785099.42412337998</v>
      </c>
      <c r="BF2934">
        <v>147551585.76974803</v>
      </c>
      <c r="BG2934">
        <v>19491.701177325842</v>
      </c>
      <c r="BH2934">
        <v>3663270.3192666187</v>
      </c>
      <c r="BI2934">
        <v>3.6608825306697463</v>
      </c>
      <c r="BJ2934">
        <v>14.244880872507572</v>
      </c>
      <c r="BK2934">
        <v>10.583998341837827</v>
      </c>
      <c r="BL2934">
        <v>39.846572964787072</v>
      </c>
      <c r="BM2934">
        <v>33.952112606848438</v>
      </c>
      <c r="BN2934">
        <f t="shared" si="292"/>
        <v>-5.8944603579386339</v>
      </c>
      <c r="BO2934">
        <v>0.50510087010428928</v>
      </c>
      <c r="BP2934">
        <v>2.2392095439662141E-2</v>
      </c>
      <c r="BQ2934">
        <v>0</v>
      </c>
      <c r="BR2934">
        <v>1.1904761904761904E-2</v>
      </c>
      <c r="BS2934">
        <v>0</v>
      </c>
      <c r="BT2934">
        <v>0.61111111111111116</v>
      </c>
      <c r="BU2934">
        <v>0.16880439752841983</v>
      </c>
      <c r="BV2934">
        <v>0.48960313878206052</v>
      </c>
      <c r="BW2934">
        <v>5.5227509939140114E-2</v>
      </c>
      <c r="BX2934">
        <v>0.49807571948178958</v>
      </c>
      <c r="BY2934">
        <f t="shared" si="293"/>
        <v>0.19223694973666769</v>
      </c>
      <c r="BZ2934">
        <v>0.40296184506027127</v>
      </c>
      <c r="CA2934">
        <f t="shared" si="294"/>
        <v>1.1668550940515573E-2</v>
      </c>
      <c r="CC2934">
        <v>0.19223694973666769</v>
      </c>
      <c r="CD2934">
        <v>1.1668550940515573E-2</v>
      </c>
    </row>
    <row r="2935" spans="1:82" x14ac:dyDescent="0.3">
      <c r="A2935">
        <v>0</v>
      </c>
      <c r="B2935" t="s">
        <v>1806</v>
      </c>
      <c r="C2935" t="s">
        <v>222</v>
      </c>
      <c r="D2935">
        <v>53017</v>
      </c>
      <c r="E2935" s="2">
        <f t="shared" si="296"/>
        <v>0.30294727276927386</v>
      </c>
      <c r="F2935" s="2" t="s">
        <v>1933</v>
      </c>
      <c r="G2935" s="3">
        <v>13249</v>
      </c>
      <c r="H2935" s="1">
        <v>0.95685499425511256</v>
      </c>
      <c r="I2935" s="1">
        <f t="shared" si="295"/>
        <v>-3.4884788113066598</v>
      </c>
      <c r="J2935" s="1">
        <v>2.3341286751500001</v>
      </c>
      <c r="K2935" s="1">
        <v>23.206342776900001</v>
      </c>
      <c r="L2935" s="2">
        <v>3.3699215585999975E-2</v>
      </c>
      <c r="M2935" s="2">
        <v>1.8068996418245927E-3</v>
      </c>
      <c r="N2935" s="7">
        <v>0</v>
      </c>
      <c r="O2935" s="2">
        <v>2.6935627451209515E-3</v>
      </c>
      <c r="P2935" s="3">
        <v>67280.009547810012</v>
      </c>
      <c r="Q2935" s="3">
        <v>1670.3640341830803</v>
      </c>
      <c r="R2935" s="3">
        <v>-923.4383741144411</v>
      </c>
      <c r="S2935" s="3">
        <v>-27.930830547443705</v>
      </c>
      <c r="T2935" s="3">
        <v>-4040.1997998629504</v>
      </c>
      <c r="V2935">
        <v>53017</v>
      </c>
      <c r="W2935" s="2">
        <v>0.24223562033924509</v>
      </c>
      <c r="X2935" s="2">
        <v>2.5669258554267532E-2</v>
      </c>
      <c r="Y2935" s="2">
        <v>0.10191790252111765</v>
      </c>
      <c r="Z2935" s="2">
        <v>0.66563599663775452</v>
      </c>
      <c r="AA2935" s="2">
        <v>6.6888466366112592E-2</v>
      </c>
      <c r="AB2935" s="2">
        <v>8.3182347800424258E-2</v>
      </c>
      <c r="AC2935" s="2">
        <v>1.8068996418245927E-3</v>
      </c>
      <c r="AD2935" s="2">
        <v>0</v>
      </c>
      <c r="AE2935" s="2">
        <v>2.6935627451209515E-3</v>
      </c>
      <c r="AF2935">
        <v>-2491.8684261015733</v>
      </c>
      <c r="AG2935">
        <v>-60.099509720670866</v>
      </c>
      <c r="AH2935">
        <v>-11295.516885740988</v>
      </c>
      <c r="AI2935">
        <v>2554.4207445849875</v>
      </c>
      <c r="AJ2935">
        <v>-0.1039753099579184</v>
      </c>
      <c r="AK2935">
        <v>-3415.3068002160144</v>
      </c>
      <c r="AL2935">
        <v>-88.030340268114571</v>
      </c>
      <c r="AM2935">
        <v>-16545.030060603185</v>
      </c>
      <c r="AN2935">
        <v>3763.7341195842337</v>
      </c>
      <c r="AO2935">
        <v>-0.15218534327291999</v>
      </c>
      <c r="AP2935">
        <v>-923.4383741144411</v>
      </c>
      <c r="AQ2935">
        <v>-27.930830547443705</v>
      </c>
      <c r="AR2935">
        <v>-5249.513174862197</v>
      </c>
      <c r="AS2935">
        <v>1209.3133749992462</v>
      </c>
      <c r="AT2935">
        <v>-4.8210033315001594E-2</v>
      </c>
      <c r="AU2935" s="3">
        <v>12644604.994415414</v>
      </c>
      <c r="AV2935" s="3">
        <v>313928.21658436809</v>
      </c>
      <c r="AW2935">
        <v>88052.255111770006</v>
      </c>
      <c r="AX2935">
        <v>16548540.825706055</v>
      </c>
      <c r="AY2935">
        <v>2186.0775742443602</v>
      </c>
      <c r="AZ2935">
        <v>410851.41930348508</v>
      </c>
      <c r="BA2935">
        <v>155332.26465958002</v>
      </c>
      <c r="BB2935">
        <v>29193145.820121467</v>
      </c>
      <c r="BC2935">
        <v>3856.4416084274408</v>
      </c>
      <c r="BD2935">
        <v>724779.63588785322</v>
      </c>
      <c r="BE2935">
        <v>67280.009547810012</v>
      </c>
      <c r="BF2935">
        <v>12644604.994415414</v>
      </c>
      <c r="BG2935">
        <v>1670.3640341830803</v>
      </c>
      <c r="BH2935">
        <v>313928.21658436809</v>
      </c>
      <c r="BI2935">
        <v>0.90559758858185391</v>
      </c>
      <c r="BJ2935">
        <v>1.8624525828369665</v>
      </c>
      <c r="BK2935">
        <v>0.95685499425511256</v>
      </c>
      <c r="BL2935">
        <v>26.40723113231963</v>
      </c>
      <c r="BM2935">
        <v>22.91875232101297</v>
      </c>
      <c r="BN2935">
        <f t="shared" si="292"/>
        <v>-3.4884788113066598</v>
      </c>
      <c r="BO2935">
        <v>0.30294727276927386</v>
      </c>
      <c r="BP2935">
        <v>3.3222562788017725E-3</v>
      </c>
      <c r="BQ2935">
        <v>0</v>
      </c>
      <c r="BR2935">
        <v>0</v>
      </c>
      <c r="BS2935">
        <v>0</v>
      </c>
      <c r="BT2935">
        <v>0.44444444444444442</v>
      </c>
      <c r="BU2935">
        <v>9.9902370747169511E-2</v>
      </c>
      <c r="BV2935">
        <v>0.66563599663775452</v>
      </c>
      <c r="BW2935">
        <v>6.9386375898457045E-2</v>
      </c>
      <c r="BX2935">
        <v>8.3182347800424258E-2</v>
      </c>
      <c r="BY2935">
        <f t="shared" si="293"/>
        <v>7.2017707714180798E-2</v>
      </c>
      <c r="BZ2935">
        <v>0</v>
      </c>
      <c r="CA2935">
        <f t="shared" si="294"/>
        <v>7.6050362269590851E-3</v>
      </c>
      <c r="CC2935">
        <v>7.2017707714180798E-2</v>
      </c>
      <c r="CD2935">
        <v>7.6050362269590851E-3</v>
      </c>
    </row>
    <row r="2936" spans="1:82" x14ac:dyDescent="0.3">
      <c r="A2936">
        <v>1</v>
      </c>
      <c r="B2936" t="s">
        <v>1806</v>
      </c>
      <c r="C2936" t="s">
        <v>1811</v>
      </c>
      <c r="D2936">
        <v>53019</v>
      </c>
      <c r="E2936" s="2">
        <v>0</v>
      </c>
      <c r="F2936" s="2" t="s">
        <v>1954</v>
      </c>
      <c r="G2936" s="3">
        <v>-999</v>
      </c>
      <c r="H2936" s="1">
        <v>0.37520710418437242</v>
      </c>
      <c r="I2936" s="1">
        <f t="shared" si="295"/>
        <v>-999</v>
      </c>
      <c r="J2936" s="1">
        <v>-999</v>
      </c>
      <c r="K2936" s="1">
        <v>-999</v>
      </c>
      <c r="L2936" s="2">
        <v>-999</v>
      </c>
      <c r="M2936" s="2">
        <v>-999</v>
      </c>
      <c r="N2936" s="7">
        <v>-999</v>
      </c>
      <c r="O2936" s="2">
        <v>-999</v>
      </c>
      <c r="P2936" s="3">
        <v>-999</v>
      </c>
      <c r="Q2936" s="3">
        <v>-999</v>
      </c>
      <c r="R2936" s="3">
        <v>-999</v>
      </c>
      <c r="S2936" s="3">
        <v>-999</v>
      </c>
      <c r="T2936" s="3">
        <v>-999</v>
      </c>
      <c r="V2936">
        <v>53019</v>
      </c>
      <c r="W2936" s="2">
        <v>-999</v>
      </c>
      <c r="X2936" s="2">
        <v>1.0065567119921202E-2</v>
      </c>
      <c r="Y2936" s="2">
        <v>-999</v>
      </c>
      <c r="Z2936" s="2">
        <v>-999</v>
      </c>
      <c r="AA2936" s="2">
        <v>-999</v>
      </c>
      <c r="AB2936" s="2">
        <v>-999</v>
      </c>
      <c r="AC2936" s="2">
        <v>-999</v>
      </c>
      <c r="AD2936" s="2">
        <v>-999</v>
      </c>
      <c r="AE2936" s="2">
        <v>-999</v>
      </c>
      <c r="AF2936" s="2">
        <v>-999</v>
      </c>
      <c r="AG2936" s="2">
        <v>-999</v>
      </c>
      <c r="AH2936" s="2">
        <v>-999</v>
      </c>
      <c r="AI2936" s="2">
        <v>-999</v>
      </c>
      <c r="AJ2936" s="2">
        <v>-999</v>
      </c>
      <c r="AK2936" s="2">
        <v>-999</v>
      </c>
      <c r="AL2936" s="2">
        <v>-999</v>
      </c>
      <c r="AM2936" s="2">
        <v>-999</v>
      </c>
      <c r="AN2936" s="2">
        <v>-999</v>
      </c>
      <c r="AO2936" s="2">
        <v>-999</v>
      </c>
      <c r="AP2936" s="2">
        <v>-999</v>
      </c>
      <c r="AQ2936" s="2">
        <v>-999</v>
      </c>
      <c r="AR2936" s="2">
        <v>-999</v>
      </c>
      <c r="AS2936" s="2">
        <v>-999</v>
      </c>
      <c r="AT2936" s="2">
        <v>-999</v>
      </c>
      <c r="AU2936" s="2">
        <v>-999</v>
      </c>
      <c r="AV2936" s="2">
        <v>-999</v>
      </c>
      <c r="AW2936" s="2">
        <v>-999</v>
      </c>
      <c r="AX2936" s="2">
        <v>-999</v>
      </c>
      <c r="AY2936" s="2">
        <v>-999</v>
      </c>
      <c r="AZ2936" s="2">
        <v>-999</v>
      </c>
      <c r="BA2936" s="2">
        <v>-999</v>
      </c>
      <c r="BB2936" s="2">
        <v>-999</v>
      </c>
      <c r="BC2936" s="2">
        <v>-999</v>
      </c>
      <c r="BD2936" s="2">
        <v>-999</v>
      </c>
      <c r="BE2936" s="2">
        <v>-999</v>
      </c>
      <c r="BF2936" s="2">
        <v>-999</v>
      </c>
      <c r="BG2936" s="2">
        <v>-999</v>
      </c>
      <c r="BH2936" s="2">
        <v>-999</v>
      </c>
      <c r="BI2936">
        <v>0</v>
      </c>
      <c r="BJ2936">
        <v>0.37520710418437242</v>
      </c>
      <c r="BK2936">
        <v>0.37520710418437242</v>
      </c>
      <c r="BL2936">
        <v>-999</v>
      </c>
      <c r="BM2936">
        <v>28.765437482011023</v>
      </c>
      <c r="BN2936">
        <f t="shared" si="292"/>
        <v>-999</v>
      </c>
      <c r="BO2936" t="s">
        <v>3748</v>
      </c>
      <c r="BP2936" t="s">
        <v>3748</v>
      </c>
      <c r="BQ2936">
        <v>0</v>
      </c>
      <c r="BR2936">
        <v>0</v>
      </c>
      <c r="BS2936">
        <v>0</v>
      </c>
      <c r="BT2936">
        <v>0.77777777777777779</v>
      </c>
      <c r="BU2936" t="s">
        <v>3748</v>
      </c>
      <c r="BY2936">
        <f t="shared" si="293"/>
        <v>-999</v>
      </c>
      <c r="CA2936">
        <f t="shared" si="294"/>
        <v>-999</v>
      </c>
    </row>
    <row r="2937" spans="1:82" x14ac:dyDescent="0.3">
      <c r="A2937">
        <v>0</v>
      </c>
      <c r="B2937" t="s">
        <v>1806</v>
      </c>
      <c r="C2937" t="s">
        <v>34</v>
      </c>
      <c r="D2937">
        <v>53021</v>
      </c>
      <c r="E2937" s="2">
        <f>BO2937</f>
        <v>0.25059143428977193</v>
      </c>
      <c r="F2937" s="2" t="s">
        <v>1932</v>
      </c>
      <c r="G2937" s="3">
        <v>43091</v>
      </c>
      <c r="H2937" s="1">
        <v>6.7043571322435564</v>
      </c>
      <c r="I2937" s="1">
        <f t="shared" si="295"/>
        <v>-4.5921726085896246</v>
      </c>
      <c r="J2937" s="1">
        <v>2.22573112237</v>
      </c>
      <c r="K2937" s="1">
        <v>60.088523820799999</v>
      </c>
      <c r="L2937" s="2">
        <v>1.8475411297000005E-2</v>
      </c>
      <c r="M2937" s="2">
        <v>1.6098979360240878E-2</v>
      </c>
      <c r="N2937" s="7">
        <v>0</v>
      </c>
      <c r="O2937" s="2">
        <v>5.2263556775781833E-4</v>
      </c>
      <c r="P2937" s="3">
        <v>239397.26722146</v>
      </c>
      <c r="Q2937" s="3">
        <v>5943.52747177128</v>
      </c>
      <c r="R2937" s="3">
        <v>584281.71877937112</v>
      </c>
      <c r="S2937" s="3">
        <v>859.49870175129888</v>
      </c>
      <c r="T2937" s="3">
        <v>165528.89894708671</v>
      </c>
      <c r="V2937">
        <v>53021</v>
      </c>
      <c r="W2937" s="2">
        <v>0.3023771242164997</v>
      </c>
      <c r="X2937" s="2">
        <v>0.17985575421663524</v>
      </c>
      <c r="Y2937" s="2">
        <v>0.13310926834972681</v>
      </c>
      <c r="Z2937" s="2">
        <v>0.63472368497045883</v>
      </c>
      <c r="AA2937" s="2">
        <v>0.17319528730644052</v>
      </c>
      <c r="AB2937" s="2">
        <v>4.5604268869136613E-2</v>
      </c>
      <c r="AC2937" s="2">
        <v>1.6098979360240878E-2</v>
      </c>
      <c r="AD2937" s="2">
        <v>0</v>
      </c>
      <c r="AE2937" s="2">
        <v>5.2263556775781833E-4</v>
      </c>
      <c r="AF2937">
        <v>1692584.1676325216</v>
      </c>
      <c r="AG2937">
        <v>2482.3549383338736</v>
      </c>
      <c r="AH2937">
        <v>466550.92949466739</v>
      </c>
      <c r="AI2937">
        <v>11636.35621885908</v>
      </c>
      <c r="AJ2937">
        <v>5.0518416273211555</v>
      </c>
      <c r="AK2937">
        <v>2276865.8864118927</v>
      </c>
      <c r="AL2937">
        <v>3341.8536400851722</v>
      </c>
      <c r="AM2937">
        <v>628091.05093704048</v>
      </c>
      <c r="AN2937">
        <v>15625.133723572679</v>
      </c>
      <c r="AO2937">
        <v>6.8001674503031744</v>
      </c>
      <c r="AP2937">
        <v>584281.71877937112</v>
      </c>
      <c r="AQ2937">
        <v>859.49870175129854</v>
      </c>
      <c r="AR2937">
        <v>161540.12144237309</v>
      </c>
      <c r="AS2937">
        <v>3988.7775047135983</v>
      </c>
      <c r="AT2937">
        <v>1.7483258229820189</v>
      </c>
      <c r="AU2937" s="3">
        <v>44992322.401601195</v>
      </c>
      <c r="AV2937" s="3">
        <v>1117026.5530446942</v>
      </c>
      <c r="AW2937">
        <v>153676.25864892997</v>
      </c>
      <c r="AX2937">
        <v>28881916.0504799</v>
      </c>
      <c r="AY2937">
        <v>3815.32786752324</v>
      </c>
      <c r="AZ2937">
        <v>717052.71942231769</v>
      </c>
      <c r="BA2937">
        <v>393073.52587039</v>
      </c>
      <c r="BB2937">
        <v>73874238.452081099</v>
      </c>
      <c r="BC2937">
        <v>9758.8553392945196</v>
      </c>
      <c r="BD2937">
        <v>1834079.2724670121</v>
      </c>
      <c r="BE2937">
        <v>239397.26722146</v>
      </c>
      <c r="BF2937">
        <v>44992322.401601195</v>
      </c>
      <c r="BG2937">
        <v>5943.52747177128</v>
      </c>
      <c r="BH2937">
        <v>1117026.5530446942</v>
      </c>
      <c r="BI2937">
        <v>2.8789905613664968</v>
      </c>
      <c r="BJ2937">
        <v>9.5833476936100528</v>
      </c>
      <c r="BK2937">
        <v>6.7043571322435564</v>
      </c>
      <c r="BL2937">
        <v>21.180680804203067</v>
      </c>
      <c r="BM2937">
        <v>16.588508195613443</v>
      </c>
      <c r="BN2937">
        <f t="shared" si="292"/>
        <v>-4.5921726085896246</v>
      </c>
      <c r="BO2937">
        <v>0.25059143428977193</v>
      </c>
      <c r="BP2937">
        <v>8.7364961369602364E-3</v>
      </c>
      <c r="BQ2937">
        <v>0</v>
      </c>
      <c r="BR2937">
        <v>1.1904761904761904E-2</v>
      </c>
      <c r="BS2937">
        <v>0</v>
      </c>
      <c r="BT2937">
        <v>0.1111111111111111</v>
      </c>
      <c r="BU2937">
        <v>0.13150973684901893</v>
      </c>
      <c r="BV2937">
        <v>0.63472368497045883</v>
      </c>
      <c r="BW2937">
        <v>0.17966316110626609</v>
      </c>
      <c r="BX2937">
        <v>4.5604268869136613E-2</v>
      </c>
      <c r="BY2937">
        <f t="shared" si="293"/>
        <v>0.12176685375006775</v>
      </c>
      <c r="BZ2937">
        <v>0</v>
      </c>
      <c r="CA2937">
        <f t="shared" si="294"/>
        <v>2.6061599295092676E-3</v>
      </c>
      <c r="CC2937">
        <v>0.12176685375006775</v>
      </c>
      <c r="CD2937">
        <v>2.6061599295092676E-3</v>
      </c>
    </row>
    <row r="2938" spans="1:82" x14ac:dyDescent="0.3">
      <c r="A2938">
        <v>1</v>
      </c>
      <c r="B2938" t="s">
        <v>1806</v>
      </c>
      <c r="C2938" t="s">
        <v>227</v>
      </c>
      <c r="D2938">
        <v>53023</v>
      </c>
      <c r="E2938" s="2">
        <v>0</v>
      </c>
      <c r="F2938" s="2" t="s">
        <v>1954</v>
      </c>
      <c r="G2938" s="3">
        <v>-999</v>
      </c>
      <c r="H2938" s="1">
        <v>0.3754544397663826</v>
      </c>
      <c r="I2938" s="1">
        <f t="shared" si="295"/>
        <v>-999</v>
      </c>
      <c r="J2938" s="1">
        <v>-999</v>
      </c>
      <c r="K2938" s="1">
        <v>-999</v>
      </c>
      <c r="L2938" s="2">
        <v>-999</v>
      </c>
      <c r="M2938" s="2">
        <v>-999</v>
      </c>
      <c r="N2938" s="7">
        <v>-999</v>
      </c>
      <c r="O2938" s="2">
        <v>-999</v>
      </c>
      <c r="P2938" s="3">
        <v>-999</v>
      </c>
      <c r="Q2938" s="3">
        <v>-999</v>
      </c>
      <c r="R2938" s="3">
        <v>-999</v>
      </c>
      <c r="S2938" s="3">
        <v>-999</v>
      </c>
      <c r="T2938" s="3">
        <v>-999</v>
      </c>
      <c r="V2938">
        <v>53023</v>
      </c>
      <c r="W2938" s="2">
        <v>-999</v>
      </c>
      <c r="X2938" s="2">
        <v>1.0072202316520904E-2</v>
      </c>
      <c r="Y2938" s="2">
        <v>-999</v>
      </c>
      <c r="Z2938" s="2">
        <v>-999</v>
      </c>
      <c r="AA2938" s="2">
        <v>-999</v>
      </c>
      <c r="AB2938" s="2">
        <v>-999</v>
      </c>
      <c r="AC2938" s="2">
        <v>-999</v>
      </c>
      <c r="AD2938" s="2">
        <v>-999</v>
      </c>
      <c r="AE2938" s="2">
        <v>-999</v>
      </c>
      <c r="AF2938" s="2">
        <v>-999</v>
      </c>
      <c r="AG2938" s="2">
        <v>-999</v>
      </c>
      <c r="AH2938" s="2">
        <v>-999</v>
      </c>
      <c r="AI2938" s="2">
        <v>-999</v>
      </c>
      <c r="AJ2938" s="2">
        <v>-999</v>
      </c>
      <c r="AK2938" s="2">
        <v>-999</v>
      </c>
      <c r="AL2938" s="2">
        <v>-999</v>
      </c>
      <c r="AM2938" s="2">
        <v>-999</v>
      </c>
      <c r="AN2938" s="2">
        <v>-999</v>
      </c>
      <c r="AO2938" s="2">
        <v>-999</v>
      </c>
      <c r="AP2938" s="2">
        <v>-999</v>
      </c>
      <c r="AQ2938" s="2">
        <v>-999</v>
      </c>
      <c r="AR2938" s="2">
        <v>-999</v>
      </c>
      <c r="AS2938" s="2">
        <v>-999</v>
      </c>
      <c r="AT2938" s="2">
        <v>-999</v>
      </c>
      <c r="AU2938" s="2">
        <v>-999</v>
      </c>
      <c r="AV2938" s="2">
        <v>-999</v>
      </c>
      <c r="AW2938" s="2">
        <v>-999</v>
      </c>
      <c r="AX2938" s="2">
        <v>-999</v>
      </c>
      <c r="AY2938" s="2">
        <v>-999</v>
      </c>
      <c r="AZ2938" s="2">
        <v>-999</v>
      </c>
      <c r="BA2938" s="2">
        <v>-999</v>
      </c>
      <c r="BB2938" s="2">
        <v>-999</v>
      </c>
      <c r="BC2938" s="2">
        <v>-999</v>
      </c>
      <c r="BD2938" s="2">
        <v>-999</v>
      </c>
      <c r="BE2938" s="2">
        <v>-999</v>
      </c>
      <c r="BF2938" s="2">
        <v>-999</v>
      </c>
      <c r="BG2938" s="2">
        <v>-999</v>
      </c>
      <c r="BH2938" s="2">
        <v>-999</v>
      </c>
      <c r="BI2938">
        <v>0</v>
      </c>
      <c r="BJ2938">
        <v>0.3754544397663826</v>
      </c>
      <c r="BK2938">
        <v>0.3754544397663826</v>
      </c>
      <c r="BL2938">
        <v>-999</v>
      </c>
      <c r="BM2938">
        <v>20.384904024097182</v>
      </c>
      <c r="BN2938">
        <f t="shared" si="292"/>
        <v>-999</v>
      </c>
      <c r="BO2938" t="s">
        <v>3748</v>
      </c>
      <c r="BP2938" t="s">
        <v>3748</v>
      </c>
      <c r="BQ2938">
        <v>0</v>
      </c>
      <c r="BR2938">
        <v>0</v>
      </c>
      <c r="BS2938">
        <v>0</v>
      </c>
      <c r="BT2938">
        <v>0.77777777777777779</v>
      </c>
      <c r="BU2938" t="s">
        <v>3748</v>
      </c>
      <c r="BY2938">
        <f t="shared" si="293"/>
        <v>-999</v>
      </c>
      <c r="CA2938">
        <f t="shared" si="294"/>
        <v>-999</v>
      </c>
    </row>
    <row r="2939" spans="1:82" x14ac:dyDescent="0.3">
      <c r="A2939">
        <v>0</v>
      </c>
      <c r="B2939" t="s">
        <v>1806</v>
      </c>
      <c r="C2939" t="s">
        <v>110</v>
      </c>
      <c r="D2939">
        <v>53025</v>
      </c>
      <c r="E2939" s="2">
        <f t="shared" ref="E2939:E2947" si="297">BO2939</f>
        <v>0.32300299381676773</v>
      </c>
      <c r="F2939" s="2" t="s">
        <v>1934</v>
      </c>
      <c r="G2939" s="3">
        <v>26102</v>
      </c>
      <c r="H2939" s="1">
        <v>1.9065416005391351</v>
      </c>
      <c r="I2939" s="1">
        <f t="shared" si="295"/>
        <v>-3.4290982215414019</v>
      </c>
      <c r="J2939" s="1">
        <v>2.4101728299</v>
      </c>
      <c r="K2939" s="1">
        <v>82.405741917699999</v>
      </c>
      <c r="L2939" s="2">
        <v>2.6337856134999976E-2</v>
      </c>
      <c r="M2939" s="2">
        <v>3.5665630416449969E-2</v>
      </c>
      <c r="N2939" s="7">
        <v>0</v>
      </c>
      <c r="O2939" s="2">
        <v>1.3449586310136134E-3</v>
      </c>
      <c r="P2939" s="3">
        <v>152533.39039691002</v>
      </c>
      <c r="Q2939" s="3">
        <v>3786.9538224418802</v>
      </c>
      <c r="R2939" s="3">
        <v>288616.42210789979</v>
      </c>
      <c r="S2939" s="3">
        <v>424.11961208375317</v>
      </c>
      <c r="T2939" s="3">
        <v>84806.801666748361</v>
      </c>
      <c r="V2939">
        <v>53025</v>
      </c>
      <c r="W2939" s="2">
        <v>0.30197221599577195</v>
      </c>
      <c r="X2939" s="2">
        <v>5.1146212939824055E-2</v>
      </c>
      <c r="Y2939" s="2">
        <v>0.10351413749184586</v>
      </c>
      <c r="Z2939" s="2">
        <v>0.68732191621639083</v>
      </c>
      <c r="AA2939" s="2">
        <v>0.23752099801453272</v>
      </c>
      <c r="AB2939" s="2">
        <v>6.5011742001771455E-2</v>
      </c>
      <c r="AC2939" s="2">
        <v>3.5665630416449969E-2</v>
      </c>
      <c r="AD2939" s="2">
        <v>0</v>
      </c>
      <c r="AE2939" s="2">
        <v>1.3449586310136134E-3</v>
      </c>
      <c r="AF2939">
        <v>984062.49623172195</v>
      </c>
      <c r="AG2939">
        <v>1447.679711584376</v>
      </c>
      <c r="AH2939">
        <v>272086.92222861329</v>
      </c>
      <c r="AI2939">
        <v>17322.083588377569</v>
      </c>
      <c r="AJ2939">
        <v>2.9447291542932343</v>
      </c>
      <c r="AK2939">
        <v>1272678.9183396217</v>
      </c>
      <c r="AL2939">
        <v>1871.7993236681291</v>
      </c>
      <c r="AM2939">
        <v>351798.89096399606</v>
      </c>
      <c r="AN2939">
        <v>22416.916519743158</v>
      </c>
      <c r="AO2939">
        <v>3.8075846413309082</v>
      </c>
      <c r="AP2939">
        <v>288616.42210789979</v>
      </c>
      <c r="AQ2939">
        <v>424.11961208375305</v>
      </c>
      <c r="AR2939">
        <v>79711.968735382776</v>
      </c>
      <c r="AS2939">
        <v>5094.8329313655886</v>
      </c>
      <c r="AT2939">
        <v>0.8628554870376739</v>
      </c>
      <c r="AU2939" s="3">
        <v>28667125.391195267</v>
      </c>
      <c r="AV2939" s="3">
        <v>711720.10138972697</v>
      </c>
      <c r="AW2939">
        <v>163348.36924500001</v>
      </c>
      <c r="AX2939">
        <v>30699692.515905302</v>
      </c>
      <c r="AY2939">
        <v>4055.4578226600001</v>
      </c>
      <c r="AZ2939">
        <v>762182.74319072044</v>
      </c>
      <c r="BA2939">
        <v>315881.75964191003</v>
      </c>
      <c r="BB2939">
        <v>59366817.907100573</v>
      </c>
      <c r="BC2939">
        <v>7842.4116451018799</v>
      </c>
      <c r="BD2939">
        <v>1473902.8445804473</v>
      </c>
      <c r="BE2939">
        <v>152533.39039691002</v>
      </c>
      <c r="BF2939">
        <v>28667125.391195267</v>
      </c>
      <c r="BG2939">
        <v>3786.9538224418802</v>
      </c>
      <c r="BH2939">
        <v>711720.10138972697</v>
      </c>
      <c r="BI2939">
        <v>1.3988503796774676</v>
      </c>
      <c r="BJ2939">
        <v>3.3053919802166027</v>
      </c>
      <c r="BK2939">
        <v>1.9065416005391351</v>
      </c>
      <c r="BL2939">
        <v>21.004436395339514</v>
      </c>
      <c r="BM2939">
        <v>17.575338173798112</v>
      </c>
      <c r="BN2939">
        <f t="shared" si="292"/>
        <v>-3.4290982215414019</v>
      </c>
      <c r="BO2939">
        <v>0.32300299381676773</v>
      </c>
      <c r="BP2939">
        <v>5.4715281639076538E-3</v>
      </c>
      <c r="BQ2939">
        <v>0</v>
      </c>
      <c r="BR2939">
        <v>1.7857142857142856E-2</v>
      </c>
      <c r="BS2939">
        <v>0.2413793103448276</v>
      </c>
      <c r="BT2939">
        <v>5.5555555555555552E-2</v>
      </c>
      <c r="BU2939">
        <v>9.8201841085161223E-2</v>
      </c>
      <c r="BV2939">
        <v>0.68732191621639083</v>
      </c>
      <c r="BW2939">
        <v>0.24639107677856092</v>
      </c>
      <c r="BX2939">
        <v>6.5011742001771455E-2</v>
      </c>
      <c r="BY2939">
        <f t="shared" si="293"/>
        <v>0.18035162922763209</v>
      </c>
      <c r="BZ2939">
        <v>0</v>
      </c>
      <c r="CA2939">
        <f t="shared" si="294"/>
        <v>4.8123596546014195E-3</v>
      </c>
      <c r="CC2939">
        <v>0.18035162922763209</v>
      </c>
      <c r="CD2939">
        <v>4.8123596546014195E-3</v>
      </c>
    </row>
    <row r="2940" spans="1:82" x14ac:dyDescent="0.3">
      <c r="A2940">
        <v>0</v>
      </c>
      <c r="B2940" t="s">
        <v>1806</v>
      </c>
      <c r="C2940" t="s">
        <v>1812</v>
      </c>
      <c r="D2940">
        <v>53027</v>
      </c>
      <c r="E2940" s="2">
        <f t="shared" si="297"/>
        <v>0.51553196814113522</v>
      </c>
      <c r="F2940" s="2" t="s">
        <v>1937</v>
      </c>
      <c r="G2940" s="3">
        <v>8494</v>
      </c>
      <c r="H2940" s="1">
        <v>1.8375192400177021</v>
      </c>
      <c r="I2940" s="1">
        <f t="shared" si="295"/>
        <v>-2.0554887184570347</v>
      </c>
      <c r="J2940" s="1">
        <v>1.62072980897</v>
      </c>
      <c r="K2940" s="1">
        <v>77.455178337600003</v>
      </c>
      <c r="L2940" s="2">
        <v>0.32540550679000013</v>
      </c>
      <c r="M2940" s="2">
        <v>1.194909897829206E-2</v>
      </c>
      <c r="N2940" s="7">
        <v>0.13960073183499999</v>
      </c>
      <c r="O2940" s="2">
        <v>2.0452883883218163E-2</v>
      </c>
      <c r="P2940" s="3">
        <v>329842.65999187005</v>
      </c>
      <c r="Q2940" s="3">
        <v>8189.0195898111615</v>
      </c>
      <c r="R2940" s="3">
        <v>-31549.399904954684</v>
      </c>
      <c r="S2940" s="3">
        <v>-334.41295772902032</v>
      </c>
      <c r="T2940" s="3">
        <v>-52620.880323905811</v>
      </c>
      <c r="V2940">
        <v>53027</v>
      </c>
      <c r="W2940" s="2">
        <v>0.48818356632032972</v>
      </c>
      <c r="X2940" s="2">
        <v>4.9294571020318999E-2</v>
      </c>
      <c r="Y2940" s="2">
        <v>5.0903782473347745E-2</v>
      </c>
      <c r="Z2940" s="2">
        <v>0.46219221466225918</v>
      </c>
      <c r="AA2940" s="2">
        <v>0.22325181270152258</v>
      </c>
      <c r="AB2940" s="2">
        <v>0.80322326710845626</v>
      </c>
      <c r="AC2940" s="2">
        <v>1.194909897829206E-2</v>
      </c>
      <c r="AD2940" s="2">
        <v>0.28884644079773275</v>
      </c>
      <c r="AE2940" s="2">
        <v>2.0452883883218163E-2</v>
      </c>
      <c r="AF2940">
        <v>-29452.208991118445</v>
      </c>
      <c r="AG2940">
        <v>-308.01766170714171</v>
      </c>
      <c r="AH2940">
        <v>-57890.966417032476</v>
      </c>
      <c r="AI2940">
        <v>9392.9980342611725</v>
      </c>
      <c r="AJ2940">
        <v>-0.54083279408786133</v>
      </c>
      <c r="AK2940">
        <v>-61001.608896073129</v>
      </c>
      <c r="AL2940">
        <v>-642.43061943616192</v>
      </c>
      <c r="AM2940">
        <v>-120742.84704626052</v>
      </c>
      <c r="AN2940">
        <v>19623.998339583406</v>
      </c>
      <c r="AO2940">
        <v>-1.1278085129096678</v>
      </c>
      <c r="AP2940">
        <v>-31549.399904954684</v>
      </c>
      <c r="AQ2940">
        <v>-334.41295772902021</v>
      </c>
      <c r="AR2940">
        <v>-62851.880629228042</v>
      </c>
      <c r="AS2940">
        <v>10231.000305322234</v>
      </c>
      <c r="AT2940">
        <v>-0.58697571882180644</v>
      </c>
      <c r="AU2940" s="3">
        <v>61990629.51887206</v>
      </c>
      <c r="AV2940" s="3">
        <v>1539044.3417091097</v>
      </c>
      <c r="AW2940">
        <v>243597.51673769997</v>
      </c>
      <c r="AX2940">
        <v>45781717.295683332</v>
      </c>
      <c r="AY2940">
        <v>6047.8072686035994</v>
      </c>
      <c r="AZ2940">
        <v>1136624.8980613605</v>
      </c>
      <c r="BA2940">
        <v>573440.17672957003</v>
      </c>
      <c r="BB2940">
        <v>107772346.81455539</v>
      </c>
      <c r="BC2940">
        <v>14236.826858414761</v>
      </c>
      <c r="BD2940">
        <v>2675669.2397704702</v>
      </c>
      <c r="BE2940">
        <v>329842.65999187005</v>
      </c>
      <c r="BF2940">
        <v>61990629.51887206</v>
      </c>
      <c r="BG2940">
        <v>8189.0195898111615</v>
      </c>
      <c r="BH2940">
        <v>1539044.3417091097</v>
      </c>
      <c r="BI2940">
        <v>1.2588447347759022</v>
      </c>
      <c r="BJ2940">
        <v>3.0963639747936043</v>
      </c>
      <c r="BK2940">
        <v>1.8375192400177021</v>
      </c>
      <c r="BL2940">
        <v>43.678323984633359</v>
      </c>
      <c r="BM2940">
        <v>41.622835266176324</v>
      </c>
      <c r="BN2940">
        <f t="shared" si="292"/>
        <v>-2.0554887184570347</v>
      </c>
      <c r="BO2940">
        <v>0.51553196814113522</v>
      </c>
      <c r="BP2940">
        <v>7.8588426807886524E-3</v>
      </c>
      <c r="BQ2940">
        <v>0</v>
      </c>
      <c r="BR2940">
        <v>0</v>
      </c>
      <c r="BS2940">
        <v>0</v>
      </c>
      <c r="BT2940">
        <v>0.55555555555555558</v>
      </c>
      <c r="BU2940">
        <v>5.8864682036295038E-2</v>
      </c>
      <c r="BV2940">
        <v>0.46219221466225918</v>
      </c>
      <c r="BW2940">
        <v>0.23158901732523091</v>
      </c>
      <c r="BX2940">
        <v>0.80322326710845626</v>
      </c>
      <c r="BY2940">
        <f t="shared" si="293"/>
        <v>8.6989184425103061E-2</v>
      </c>
      <c r="BZ2940">
        <v>0.28884644079773275</v>
      </c>
      <c r="CA2940">
        <f t="shared" si="294"/>
        <v>5.903542973265564E-3</v>
      </c>
      <c r="CC2940">
        <v>8.6989184425103061E-2</v>
      </c>
      <c r="CD2940">
        <v>5.903542973265564E-3</v>
      </c>
    </row>
    <row r="2941" spans="1:82" x14ac:dyDescent="0.3">
      <c r="A2941">
        <v>0</v>
      </c>
      <c r="B2941" t="s">
        <v>1806</v>
      </c>
      <c r="C2941" t="s">
        <v>1813</v>
      </c>
      <c r="D2941">
        <v>53029</v>
      </c>
      <c r="E2941" s="2">
        <f t="shared" si="297"/>
        <v>0.28293962157635966</v>
      </c>
      <c r="F2941" s="2" t="s">
        <v>1932</v>
      </c>
      <c r="G2941" s="3">
        <v>31518</v>
      </c>
      <c r="H2941" s="1">
        <v>27.77445956365365</v>
      </c>
      <c r="I2941" s="1">
        <f t="shared" si="295"/>
        <v>1.2576923259780202</v>
      </c>
      <c r="J2941" s="1">
        <v>1.80128363429</v>
      </c>
      <c r="K2941" s="1">
        <v>7.2344299316600003</v>
      </c>
      <c r="L2941" s="2">
        <v>9.1591055502999952E-2</v>
      </c>
      <c r="M2941" s="2">
        <v>7.4375832468289522E-4</v>
      </c>
      <c r="N2941" s="7">
        <v>5.9731069163700003E-2</v>
      </c>
      <c r="O2941" s="2">
        <v>1.1639960980664629E-2</v>
      </c>
      <c r="P2941" s="3">
        <v>1312240.1415589401</v>
      </c>
      <c r="Q2941" s="3">
        <v>32579.049132175918</v>
      </c>
      <c r="R2941" s="3">
        <v>-112952.82376662563</v>
      </c>
      <c r="S2941" s="3">
        <v>-850.66723767685187</v>
      </c>
      <c r="T2941" s="3">
        <v>-147063.01957231466</v>
      </c>
      <c r="V2941">
        <v>53029</v>
      </c>
      <c r="W2941" s="2">
        <v>0.40948155397783081</v>
      </c>
      <c r="X2941" s="2">
        <v>0.74509699800384854</v>
      </c>
      <c r="Y2941" s="2">
        <v>-3.9507636394409698E-2</v>
      </c>
      <c r="Z2941" s="2">
        <v>0.51368171768030246</v>
      </c>
      <c r="AA2941" s="2">
        <v>2.0852054449679188E-2</v>
      </c>
      <c r="AB2941" s="2">
        <v>0.22608119808651114</v>
      </c>
      <c r="AC2941" s="2">
        <v>7.4375832468289522E-4</v>
      </c>
      <c r="AD2941" s="2">
        <v>0.12358894187868678</v>
      </c>
      <c r="AE2941" s="2">
        <v>1.1639960980664629E-2</v>
      </c>
      <c r="AF2941">
        <v>-38050.28099483691</v>
      </c>
      <c r="AG2941">
        <v>-334.87406060762305</v>
      </c>
      <c r="AH2941">
        <v>-62938.543488468131</v>
      </c>
      <c r="AI2941">
        <v>5317.8120940280814</v>
      </c>
      <c r="AJ2941">
        <v>-0.59086104959573804</v>
      </c>
      <c r="AK2941">
        <v>-151003.10476146254</v>
      </c>
      <c r="AL2941">
        <v>-1185.5412982844748</v>
      </c>
      <c r="AM2941">
        <v>-222818.81858529901</v>
      </c>
      <c r="AN2941">
        <v>18135.067618544297</v>
      </c>
      <c r="AO2941">
        <v>-2.0995640900811763</v>
      </c>
      <c r="AP2941">
        <v>-112952.82376662563</v>
      </c>
      <c r="AQ2941">
        <v>-850.66723767685176</v>
      </c>
      <c r="AR2941">
        <v>-159880.27509683088</v>
      </c>
      <c r="AS2941">
        <v>12817.255524516215</v>
      </c>
      <c r="AT2941">
        <v>-1.5087030404854382</v>
      </c>
      <c r="AU2941" s="3">
        <v>246622412.20458719</v>
      </c>
      <c r="AV2941" s="3">
        <v>6122906.4939011419</v>
      </c>
      <c r="AW2941">
        <v>340953.56442026002</v>
      </c>
      <c r="AX2941">
        <v>64078812.897143669</v>
      </c>
      <c r="AY2941">
        <v>8464.8705486496783</v>
      </c>
      <c r="AZ2941">
        <v>1590887.7709132205</v>
      </c>
      <c r="BA2941">
        <v>1653193.7059792001</v>
      </c>
      <c r="BB2941">
        <v>310701225.10173088</v>
      </c>
      <c r="BC2941">
        <v>41043.919680825595</v>
      </c>
      <c r="BD2941">
        <v>7713794.2648143619</v>
      </c>
      <c r="BE2941">
        <v>1312240.1415589401</v>
      </c>
      <c r="BF2941">
        <v>246622412.20458719</v>
      </c>
      <c r="BG2941">
        <v>32579.049132175918</v>
      </c>
      <c r="BH2941">
        <v>6122906.4939011419</v>
      </c>
      <c r="BI2941">
        <v>7.519956476913622</v>
      </c>
      <c r="BJ2941">
        <v>35.29441604056727</v>
      </c>
      <c r="BK2941">
        <v>27.77445956365365</v>
      </c>
      <c r="BL2941">
        <v>44.000310178708133</v>
      </c>
      <c r="BM2941">
        <v>45.258002504686154</v>
      </c>
      <c r="BN2941">
        <f t="shared" si="292"/>
        <v>1.2576923259780202</v>
      </c>
      <c r="BO2941">
        <v>0.28293962157635966</v>
      </c>
      <c r="BP2941">
        <v>2.5765579911007034E-2</v>
      </c>
      <c r="BQ2941">
        <v>0</v>
      </c>
      <c r="BR2941">
        <v>0</v>
      </c>
      <c r="BS2941">
        <v>0</v>
      </c>
      <c r="BT2941">
        <v>0.44444444444444442</v>
      </c>
      <c r="BU2941">
        <v>-3.6017545707455065E-2</v>
      </c>
      <c r="BV2941">
        <v>0.51368171768030246</v>
      </c>
      <c r="BW2941">
        <v>2.1630761877260568E-2</v>
      </c>
      <c r="BX2941">
        <v>0.22608119808651114</v>
      </c>
      <c r="BY2941">
        <f t="shared" si="293"/>
        <v>3.7798512965590454E-2</v>
      </c>
      <c r="BZ2941">
        <v>0.12358894187868678</v>
      </c>
      <c r="CA2941">
        <f t="shared" si="294"/>
        <v>1.2051160326349484E-2</v>
      </c>
      <c r="CC2941">
        <v>3.7798512965590454E-2</v>
      </c>
      <c r="CD2941">
        <v>1.2051160326349484E-2</v>
      </c>
    </row>
    <row r="2942" spans="1:82" x14ac:dyDescent="0.3">
      <c r="A2942">
        <v>0</v>
      </c>
      <c r="B2942" t="s">
        <v>1806</v>
      </c>
      <c r="C2942" t="s">
        <v>41</v>
      </c>
      <c r="D2942">
        <v>53031</v>
      </c>
      <c r="E2942" s="2">
        <f t="shared" si="297"/>
        <v>0.35343988646763913</v>
      </c>
      <c r="F2942" s="2" t="s">
        <v>1934</v>
      </c>
      <c r="G2942" s="3">
        <v>9736</v>
      </c>
      <c r="H2942" s="1">
        <v>0.37175581220453396</v>
      </c>
      <c r="I2942" s="1">
        <f t="shared" si="295"/>
        <v>-5.6424256628808891</v>
      </c>
      <c r="J2942" s="1">
        <v>1.7549591732400001</v>
      </c>
      <c r="K2942" s="1">
        <v>2.2779937028399999</v>
      </c>
      <c r="L2942" s="2">
        <v>8.8017825968999985E-2</v>
      </c>
      <c r="M2942" s="2">
        <v>4.6007049476403323E-5</v>
      </c>
      <c r="N2942" s="7">
        <v>2.90671084181E-2</v>
      </c>
      <c r="O2942" s="2">
        <v>1.0407147355502258E-2</v>
      </c>
      <c r="P2942" s="3">
        <v>59421.262048789977</v>
      </c>
      <c r="Q2942" s="3">
        <v>1475.2545319057199</v>
      </c>
      <c r="R2942" s="3">
        <v>-5590.2908223453269</v>
      </c>
      <c r="S2942" s="3">
        <v>-72.485070416922568</v>
      </c>
      <c r="T2942" s="3">
        <v>-11010.601513682303</v>
      </c>
      <c r="V2942">
        <v>53031</v>
      </c>
      <c r="W2942" s="2">
        <v>0.24283667312716464</v>
      </c>
      <c r="X2942" s="2">
        <v>9.9729803573410363E-3</v>
      </c>
      <c r="Y2942" s="2">
        <v>0.14527939351656577</v>
      </c>
      <c r="Z2942" s="2">
        <v>0.50047112259700355</v>
      </c>
      <c r="AA2942" s="2">
        <v>6.5659421925932625E-3</v>
      </c>
      <c r="AB2942" s="2">
        <v>0.21726112270198455</v>
      </c>
      <c r="AC2942" s="2">
        <v>4.6007049476403323E-5</v>
      </c>
      <c r="AD2942" s="2">
        <v>6.0142455562292516E-2</v>
      </c>
      <c r="AE2942" s="2">
        <v>1.0407147355502258E-2</v>
      </c>
      <c r="AF2942">
        <v>-9919.4402809739404</v>
      </c>
      <c r="AG2942">
        <v>-95.526093794136031</v>
      </c>
      <c r="AH2942">
        <v>-17953.833741665607</v>
      </c>
      <c r="AI2942">
        <v>3221.1349867200947</v>
      </c>
      <c r="AJ2942">
        <v>-0.16810359952971227</v>
      </c>
      <c r="AK2942">
        <v>-15509.731103319267</v>
      </c>
      <c r="AL2942">
        <v>-168.0111642110586</v>
      </c>
      <c r="AM2942">
        <v>-31577.178435555295</v>
      </c>
      <c r="AN2942">
        <v>5833.8781669274795</v>
      </c>
      <c r="AO2942">
        <v>-0.29473789591135041</v>
      </c>
      <c r="AP2942">
        <v>-5590.2908223453269</v>
      </c>
      <c r="AQ2942">
        <v>-72.485070416922568</v>
      </c>
      <c r="AR2942">
        <v>-13623.344693889689</v>
      </c>
      <c r="AS2942">
        <v>2612.7431802073847</v>
      </c>
      <c r="AT2942">
        <v>-0.12663429638163815</v>
      </c>
      <c r="AU2942" s="3">
        <v>11167631.989449589</v>
      </c>
      <c r="AV2942" s="3">
        <v>277259.33672636101</v>
      </c>
      <c r="AW2942">
        <v>83184.814466780008</v>
      </c>
      <c r="AX2942">
        <v>15633754.030886635</v>
      </c>
      <c r="AY2942">
        <v>2065.2333911570399</v>
      </c>
      <c r="AZ2942">
        <v>388139.96353405406</v>
      </c>
      <c r="BA2942">
        <v>142606.07651556999</v>
      </c>
      <c r="BB2942">
        <v>26801386.020336226</v>
      </c>
      <c r="BC2942">
        <v>3540.4879230627598</v>
      </c>
      <c r="BD2942">
        <v>665399.30026041507</v>
      </c>
      <c r="BE2942">
        <v>59421.262048789977</v>
      </c>
      <c r="BF2942">
        <v>11167631.989449589</v>
      </c>
      <c r="BG2942">
        <v>1475.2545319057199</v>
      </c>
      <c r="BH2942">
        <v>277259.33672636101</v>
      </c>
      <c r="BI2942">
        <v>0.39964937563937458</v>
      </c>
      <c r="BJ2942">
        <v>0.77140518784390855</v>
      </c>
      <c r="BK2942">
        <v>0.37175581220453396</v>
      </c>
      <c r="BL2942">
        <v>47.869962041203685</v>
      </c>
      <c r="BM2942">
        <v>42.227536378322796</v>
      </c>
      <c r="BN2942">
        <f t="shared" si="292"/>
        <v>-5.6424256628808891</v>
      </c>
      <c r="BO2942">
        <v>0.35343988646763913</v>
      </c>
      <c r="BP2942">
        <v>1.7105096322047838E-3</v>
      </c>
      <c r="BQ2942">
        <v>0</v>
      </c>
      <c r="BR2942">
        <v>0</v>
      </c>
      <c r="BS2942">
        <v>3.4482758620689655E-2</v>
      </c>
      <c r="BT2942">
        <v>0.66666666666666663</v>
      </c>
      <c r="BU2942">
        <v>0.16158667745364103</v>
      </c>
      <c r="BV2942">
        <v>0.50047112259700355</v>
      </c>
      <c r="BW2942">
        <v>6.8111433533125133E-3</v>
      </c>
      <c r="BX2942">
        <v>0.21726112270198455</v>
      </c>
      <c r="BY2942">
        <f t="shared" si="293"/>
        <v>3.3134909216862053E-2</v>
      </c>
      <c r="BZ2942">
        <v>6.0142455562292516E-2</v>
      </c>
      <c r="CA2942">
        <f t="shared" si="294"/>
        <v>1.1245991638685877E-2</v>
      </c>
      <c r="CC2942">
        <v>3.3134909216862053E-2</v>
      </c>
      <c r="CD2942">
        <v>1.1245991638685877E-2</v>
      </c>
    </row>
    <row r="2943" spans="1:82" x14ac:dyDescent="0.3">
      <c r="A2943">
        <v>0</v>
      </c>
      <c r="B2943" t="s">
        <v>1806</v>
      </c>
      <c r="C2943" t="s">
        <v>1616</v>
      </c>
      <c r="D2943">
        <v>53033</v>
      </c>
      <c r="E2943" s="2">
        <f t="shared" si="297"/>
        <v>0.48588421521828107</v>
      </c>
      <c r="F2943" s="2" t="s">
        <v>1936</v>
      </c>
      <c r="G2943" s="3">
        <v>739686</v>
      </c>
      <c r="H2943" s="1">
        <v>28.98102315089676</v>
      </c>
      <c r="I2943" s="1">
        <f t="shared" si="295"/>
        <v>-4.7096399179000414</v>
      </c>
      <c r="J2943" s="1">
        <v>1.9100495021399999</v>
      </c>
      <c r="K2943" s="1">
        <v>44.647569558299999</v>
      </c>
      <c r="L2943" s="2">
        <v>0.16565919662000006</v>
      </c>
      <c r="M2943" s="2">
        <v>0.17756378518788068</v>
      </c>
      <c r="N2943" s="7">
        <v>5.1510450420900002E-2</v>
      </c>
      <c r="O2943" s="2">
        <v>4.2517678433062782E-3</v>
      </c>
      <c r="P2943" s="3">
        <v>4852027.8899733005</v>
      </c>
      <c r="Q2943" s="3">
        <v>120461.52987694439</v>
      </c>
      <c r="R2943" s="3">
        <v>-780286.43060844718</v>
      </c>
      <c r="S2943" s="3">
        <v>-4589.2230375294284</v>
      </c>
      <c r="T2943" s="3">
        <v>-732112.39324513683</v>
      </c>
      <c r="V2943">
        <v>53033</v>
      </c>
      <c r="W2943" s="2">
        <v>0.580414591343129</v>
      </c>
      <c r="X2943" s="2">
        <v>0.77746511320318301</v>
      </c>
      <c r="Y2943" s="2">
        <v>0.1228280707732242</v>
      </c>
      <c r="Z2943" s="2">
        <v>0.5446990637320801</v>
      </c>
      <c r="AA2943" s="2">
        <v>0.12868927617934456</v>
      </c>
      <c r="AB2943" s="2">
        <v>0.40890924818168323</v>
      </c>
      <c r="AC2943" s="2">
        <v>0.17756378518788068</v>
      </c>
      <c r="AD2943" s="2">
        <v>0.10657974404855342</v>
      </c>
      <c r="AE2943" s="2">
        <v>4.2517678433062782E-3</v>
      </c>
      <c r="AF2943">
        <v>-1241444.2003655271</v>
      </c>
      <c r="AG2943">
        <v>-7931.9480446019761</v>
      </c>
      <c r="AH2943">
        <v>-1490785.0911104188</v>
      </c>
      <c r="AI2943">
        <v>234969.08333325639</v>
      </c>
      <c r="AJ2943">
        <v>-14.157389658541062</v>
      </c>
      <c r="AK2943">
        <v>-2021730.6309739742</v>
      </c>
      <c r="AL2943">
        <v>-12521.171082131405</v>
      </c>
      <c r="AM2943">
        <v>-2353315.3605547957</v>
      </c>
      <c r="AN2943">
        <v>365386.95953249669</v>
      </c>
      <c r="AO2943">
        <v>-22.378037185448861</v>
      </c>
      <c r="AP2943">
        <v>-780286.43060844718</v>
      </c>
      <c r="AQ2943">
        <v>-4589.2230375294284</v>
      </c>
      <c r="AR2943">
        <v>-862530.26944437693</v>
      </c>
      <c r="AS2943">
        <v>130417.8761992403</v>
      </c>
      <c r="AT2943">
        <v>-8.2206475269077988</v>
      </c>
      <c r="AU2943" s="3">
        <v>911890121.64158213</v>
      </c>
      <c r="AV2943" s="3">
        <v>22639539.925072927</v>
      </c>
      <c r="AW2943">
        <v>5148258.1831396995</v>
      </c>
      <c r="AX2943">
        <v>967563642.93927515</v>
      </c>
      <c r="AY2943">
        <v>127816.0536183396</v>
      </c>
      <c r="AZ2943">
        <v>24021749.117030744</v>
      </c>
      <c r="BA2943">
        <v>10000286.073113</v>
      </c>
      <c r="BB2943">
        <v>1879453764.5808573</v>
      </c>
      <c r="BC2943">
        <v>248277.58349528399</v>
      </c>
      <c r="BD2943">
        <v>46661289.042103671</v>
      </c>
      <c r="BE2943">
        <v>4852027.8899733005</v>
      </c>
      <c r="BF2943">
        <v>911890121.64158213</v>
      </c>
      <c r="BG2943">
        <v>120461.52987694439</v>
      </c>
      <c r="BH2943">
        <v>22639539.925072927</v>
      </c>
      <c r="BI2943">
        <v>24.974572860203757</v>
      </c>
      <c r="BJ2943">
        <v>53.955596011100518</v>
      </c>
      <c r="BK2943">
        <v>28.98102315089676</v>
      </c>
      <c r="BL2943">
        <v>44.866115340732016</v>
      </c>
      <c r="BM2943">
        <v>40.156475422831974</v>
      </c>
      <c r="BN2943">
        <f t="shared" si="292"/>
        <v>-4.7096399179000414</v>
      </c>
      <c r="BO2943">
        <v>0.48588421521828107</v>
      </c>
      <c r="BP2943">
        <v>0.14694732544978667</v>
      </c>
      <c r="BQ2943">
        <v>0</v>
      </c>
      <c r="BR2943">
        <v>2.976190476190476E-2</v>
      </c>
      <c r="BS2943">
        <v>0.10344827586206896</v>
      </c>
      <c r="BT2943">
        <v>0.77777777777777779</v>
      </c>
      <c r="BU2943">
        <v>0.13487374257190482</v>
      </c>
      <c r="BV2943">
        <v>0.5446990637320801</v>
      </c>
      <c r="BW2943">
        <v>0.13349509977110433</v>
      </c>
      <c r="BX2943">
        <v>0.40890924818168323</v>
      </c>
      <c r="BY2943">
        <f t="shared" si="293"/>
        <v>0.10461685968145933</v>
      </c>
      <c r="BZ2943">
        <v>0.10657974404855342</v>
      </c>
      <c r="CA2943">
        <f t="shared" si="294"/>
        <v>2.4277576113929554E-3</v>
      </c>
      <c r="CC2943">
        <v>0.10461685968145933</v>
      </c>
      <c r="CD2943">
        <v>2.4277576113929554E-3</v>
      </c>
    </row>
    <row r="2944" spans="1:82" x14ac:dyDescent="0.3">
      <c r="A2944">
        <v>0</v>
      </c>
      <c r="B2944" t="s">
        <v>1806</v>
      </c>
      <c r="C2944" t="s">
        <v>1814</v>
      </c>
      <c r="D2944">
        <v>53035</v>
      </c>
      <c r="E2944" s="2">
        <f t="shared" si="297"/>
        <v>0.52766674984867779</v>
      </c>
      <c r="F2944" s="2" t="s">
        <v>1937</v>
      </c>
      <c r="G2944" s="3">
        <v>127710</v>
      </c>
      <c r="H2944" s="1">
        <v>35.192161568935816</v>
      </c>
      <c r="I2944" s="1">
        <f t="shared" si="295"/>
        <v>-8.6843151188091525</v>
      </c>
      <c r="J2944" s="1">
        <v>1.91177883523</v>
      </c>
      <c r="K2944" s="1">
        <v>65.213790267299999</v>
      </c>
      <c r="L2944" s="2">
        <v>0.17580773485000001</v>
      </c>
      <c r="M2944" s="2">
        <v>0.14083990224584855</v>
      </c>
      <c r="N2944" s="7">
        <v>0.18072952635699999</v>
      </c>
      <c r="O2944" s="2">
        <v>1.3322988589147683E-2</v>
      </c>
      <c r="P2944" s="3">
        <v>1580099.7414413001</v>
      </c>
      <c r="Q2944" s="3">
        <v>39229.212306368405</v>
      </c>
      <c r="R2944" s="3">
        <v>-143094.77836354333</v>
      </c>
      <c r="S2944" s="3">
        <v>-743.15725941959056</v>
      </c>
      <c r="T2944" s="3">
        <v>-128362.93999873454</v>
      </c>
      <c r="V2944">
        <v>53035</v>
      </c>
      <c r="W2944" s="2">
        <v>0.73198668826517665</v>
      </c>
      <c r="X2944" s="2">
        <v>0.94408943865084927</v>
      </c>
      <c r="Y2944" s="2">
        <v>0.22472381496082511</v>
      </c>
      <c r="Z2944" s="2">
        <v>0.5451922269270385</v>
      </c>
      <c r="AA2944" s="2">
        <v>0.1879680248989116</v>
      </c>
      <c r="AB2944" s="2">
        <v>0.43395966024719329</v>
      </c>
      <c r="AC2944" s="2">
        <v>0.14083990224584855</v>
      </c>
      <c r="AD2944" s="2">
        <v>0.37394560722633252</v>
      </c>
      <c r="AE2944" s="2">
        <v>1.3322988589147683E-2</v>
      </c>
      <c r="AF2944">
        <v>-236640.06058579334</v>
      </c>
      <c r="AG2944">
        <v>-1438.6911099398544</v>
      </c>
      <c r="AH2944">
        <v>-270397.54236300732</v>
      </c>
      <c r="AI2944">
        <v>23975.253791321429</v>
      </c>
      <c r="AJ2944">
        <v>-2.5733199960567417</v>
      </c>
      <c r="AK2944">
        <v>-379734.83894933667</v>
      </c>
      <c r="AL2944">
        <v>-2181.8483693594449</v>
      </c>
      <c r="AM2944">
        <v>-410071.64971513097</v>
      </c>
      <c r="AN2944">
        <v>35286.42114471057</v>
      </c>
      <c r="AO2944">
        <v>-3.9125066898493337</v>
      </c>
      <c r="AP2944">
        <v>-143094.77836354333</v>
      </c>
      <c r="AQ2944">
        <v>-743.15725941959045</v>
      </c>
      <c r="AR2944">
        <v>-139674.10735212365</v>
      </c>
      <c r="AS2944">
        <v>11311.167353389141</v>
      </c>
      <c r="AT2944">
        <v>-1.339186693792592</v>
      </c>
      <c r="AU2944" s="3">
        <v>296963945.40647793</v>
      </c>
      <c r="AV2944" s="3">
        <v>7372738.1608588779</v>
      </c>
      <c r="AW2944">
        <v>2017106.3063602003</v>
      </c>
      <c r="AX2944">
        <v>379094959.21733606</v>
      </c>
      <c r="AY2944">
        <v>50078.795319933604</v>
      </c>
      <c r="AZ2944">
        <v>9411808.7924283221</v>
      </c>
      <c r="BA2944">
        <v>3597206.0478015002</v>
      </c>
      <c r="BB2944">
        <v>676058904.62381399</v>
      </c>
      <c r="BC2944">
        <v>89308.007626302016</v>
      </c>
      <c r="BD2944">
        <v>16784546.953287199</v>
      </c>
      <c r="BE2944">
        <v>1580099.7414413001</v>
      </c>
      <c r="BF2944">
        <v>296963945.40647793</v>
      </c>
      <c r="BG2944">
        <v>39229.212306368405</v>
      </c>
      <c r="BH2944">
        <v>7372738.1608588779</v>
      </c>
      <c r="BI2944">
        <v>32.140552362976123</v>
      </c>
      <c r="BJ2944">
        <v>67.33271393191194</v>
      </c>
      <c r="BK2944">
        <v>35.192161568935816</v>
      </c>
      <c r="BL2944">
        <v>55.678992892113179</v>
      </c>
      <c r="BM2944">
        <v>46.994677773304026</v>
      </c>
      <c r="BN2944">
        <f t="shared" si="292"/>
        <v>-8.6843151188091525</v>
      </c>
      <c r="BO2944">
        <v>0.52766674984867779</v>
      </c>
      <c r="BP2944">
        <v>0.20537325723262392</v>
      </c>
      <c r="BQ2944">
        <v>0</v>
      </c>
      <c r="BR2944">
        <v>1.1904761904761904E-2</v>
      </c>
      <c r="BS2944">
        <v>0</v>
      </c>
      <c r="BT2944">
        <v>0.55555555555555558</v>
      </c>
      <c r="BU2944">
        <v>0.24869970999180457</v>
      </c>
      <c r="BV2944">
        <v>0.5451922269270385</v>
      </c>
      <c r="BW2944">
        <v>0.19498757769596639</v>
      </c>
      <c r="BX2944">
        <v>0.43395966024719329</v>
      </c>
      <c r="BY2944">
        <f t="shared" si="293"/>
        <v>0.1817552746248739</v>
      </c>
      <c r="BZ2944">
        <v>0.37394560722633252</v>
      </c>
      <c r="CA2944">
        <f t="shared" si="294"/>
        <v>7.1562298978086053E-3</v>
      </c>
      <c r="CC2944">
        <v>0.1817552746248739</v>
      </c>
      <c r="CD2944">
        <v>7.1562298978086053E-3</v>
      </c>
    </row>
    <row r="2945" spans="1:82" x14ac:dyDescent="0.3">
      <c r="A2945">
        <v>0</v>
      </c>
      <c r="B2945" t="s">
        <v>1806</v>
      </c>
      <c r="C2945" t="s">
        <v>1815</v>
      </c>
      <c r="D2945">
        <v>53037</v>
      </c>
      <c r="E2945" s="2">
        <f t="shared" si="297"/>
        <v>0.41462439426600378</v>
      </c>
      <c r="F2945" s="2" t="s">
        <v>1935</v>
      </c>
      <c r="G2945" s="3">
        <v>7179</v>
      </c>
      <c r="H2945" s="1">
        <v>0.37438696584137954</v>
      </c>
      <c r="I2945" s="1">
        <f t="shared" si="295"/>
        <v>-2.594455671017041</v>
      </c>
      <c r="J2945" s="1">
        <v>2.3628345186200002</v>
      </c>
      <c r="K2945" s="1">
        <v>22.035671908499999</v>
      </c>
      <c r="L2945" s="2">
        <v>6.6067198648000036E-2</v>
      </c>
      <c r="M2945" s="2">
        <v>1.631569497529015E-3</v>
      </c>
      <c r="N2945" s="7">
        <v>0</v>
      </c>
      <c r="O2945" s="2">
        <v>1.7142459010702254E-2</v>
      </c>
      <c r="P2945" s="3">
        <v>32318.771663553991</v>
      </c>
      <c r="Q2945" s="3">
        <v>802.37969909047206</v>
      </c>
      <c r="R2945" s="3">
        <v>-3957.4366219131189</v>
      </c>
      <c r="S2945" s="3">
        <v>-64.305614772014465</v>
      </c>
      <c r="T2945" s="3">
        <v>-10419.333337216813</v>
      </c>
      <c r="V2945">
        <v>53037</v>
      </c>
      <c r="W2945" s="2">
        <v>0.25790299313021442</v>
      </c>
      <c r="X2945" s="2">
        <v>1.0043565517480969E-2</v>
      </c>
      <c r="Y2945" s="2">
        <v>7.9863404178785569E-2</v>
      </c>
      <c r="Z2945" s="2">
        <v>0.67382219602380722</v>
      </c>
      <c r="AA2945" s="2">
        <v>6.3514200125216289E-2</v>
      </c>
      <c r="AB2945" s="2">
        <v>0.16307871268139443</v>
      </c>
      <c r="AC2945" s="2">
        <v>1.631569497529015E-3</v>
      </c>
      <c r="AD2945" s="2">
        <v>0</v>
      </c>
      <c r="AE2945" s="2">
        <v>1.7142459010702254E-2</v>
      </c>
      <c r="AF2945">
        <v>-6495.9691171693994</v>
      </c>
      <c r="AG2945">
        <v>-107.87932906095438</v>
      </c>
      <c r="AH2945">
        <v>-20275.586085377076</v>
      </c>
      <c r="AI2945">
        <v>2804.7385646884413</v>
      </c>
      <c r="AJ2945">
        <v>-0.18760058472975366</v>
      </c>
      <c r="AK2945">
        <v>-10453.405739082518</v>
      </c>
      <c r="AL2945">
        <v>-172.18494383296886</v>
      </c>
      <c r="AM2945">
        <v>-32361.627400543002</v>
      </c>
      <c r="AN2945">
        <v>4471.4465426375536</v>
      </c>
      <c r="AO2945">
        <v>-0.29946772992694448</v>
      </c>
      <c r="AP2945">
        <v>-3957.4366219131189</v>
      </c>
      <c r="AQ2945">
        <v>-64.305614772014479</v>
      </c>
      <c r="AR2945">
        <v>-12086.041315165927</v>
      </c>
      <c r="AS2945">
        <v>1666.7079779491123</v>
      </c>
      <c r="AT2945">
        <v>-0.11186714519719082</v>
      </c>
      <c r="AU2945" s="3">
        <v>6073989.9464483373</v>
      </c>
      <c r="AV2945" s="3">
        <v>150799.24064706333</v>
      </c>
      <c r="AW2945">
        <v>60322.923256946007</v>
      </c>
      <c r="AX2945">
        <v>11337090.196910432</v>
      </c>
      <c r="AY2945">
        <v>1497.640118103528</v>
      </c>
      <c r="AZ2945">
        <v>281466.48379637708</v>
      </c>
      <c r="BA2945">
        <v>92641.694920499998</v>
      </c>
      <c r="BB2945">
        <v>17411080.143358771</v>
      </c>
      <c r="BC2945">
        <v>2300.0198171940001</v>
      </c>
      <c r="BD2945">
        <v>432265.72444344038</v>
      </c>
      <c r="BE2945">
        <v>32318.771663553991</v>
      </c>
      <c r="BF2945">
        <v>6073989.9464483373</v>
      </c>
      <c r="BG2945">
        <v>802.37969909047206</v>
      </c>
      <c r="BH2945">
        <v>150799.24064706333</v>
      </c>
      <c r="BI2945">
        <v>0.50868969362749838</v>
      </c>
      <c r="BJ2945">
        <v>0.88307665946887792</v>
      </c>
      <c r="BK2945">
        <v>0.37438696584137954</v>
      </c>
      <c r="BL2945">
        <v>25.517993660991731</v>
      </c>
      <c r="BM2945">
        <v>22.92353798997469</v>
      </c>
      <c r="BN2945">
        <f t="shared" si="292"/>
        <v>-2.594455671017041</v>
      </c>
      <c r="BO2945">
        <v>0.41462439426600378</v>
      </c>
      <c r="BP2945">
        <v>2.5541042220050408E-3</v>
      </c>
      <c r="BQ2945">
        <v>0</v>
      </c>
      <c r="BR2945">
        <v>0</v>
      </c>
      <c r="BS2945">
        <v>0.17241379310344829</v>
      </c>
      <c r="BT2945">
        <v>0.77777777777777779</v>
      </c>
      <c r="BU2945">
        <v>7.4299511722118419E-2</v>
      </c>
      <c r="BV2945">
        <v>0.67382219602380722</v>
      </c>
      <c r="BW2945">
        <v>6.5886099714954655E-2</v>
      </c>
      <c r="BX2945">
        <v>0.16307871268139443</v>
      </c>
      <c r="BY2945">
        <f t="shared" si="293"/>
        <v>9.7821759652971227E-2</v>
      </c>
      <c r="BZ2945">
        <v>0</v>
      </c>
      <c r="CA2945">
        <f t="shared" si="294"/>
        <v>2.474638145743779E-2</v>
      </c>
      <c r="CC2945">
        <v>9.7821759652971227E-2</v>
      </c>
      <c r="CD2945">
        <v>2.474638145743779E-2</v>
      </c>
    </row>
    <row r="2946" spans="1:82" x14ac:dyDescent="0.3">
      <c r="A2946">
        <v>0</v>
      </c>
      <c r="B2946" t="s">
        <v>1806</v>
      </c>
      <c r="C2946" t="s">
        <v>1816</v>
      </c>
      <c r="D2946">
        <v>53039</v>
      </c>
      <c r="E2946" s="2">
        <f t="shared" si="297"/>
        <v>0.38296046685023782</v>
      </c>
      <c r="F2946" s="2" t="s">
        <v>1935</v>
      </c>
      <c r="G2946" s="3">
        <v>3259</v>
      </c>
      <c r="H2946" s="1">
        <v>0.37553694939726873</v>
      </c>
      <c r="I2946" s="1">
        <f t="shared" si="295"/>
        <v>-6.3143740001748192</v>
      </c>
      <c r="J2946" s="1">
        <v>1.97416327742</v>
      </c>
      <c r="K2946" s="1">
        <v>2.9863903232500002</v>
      </c>
      <c r="L2946" s="2">
        <v>8.9706507569000005E-2</v>
      </c>
      <c r="M2946" s="2">
        <v>2.0077207837606613E-4</v>
      </c>
      <c r="N2946" s="7">
        <v>0</v>
      </c>
      <c r="O2946" s="2">
        <v>1.7947011483314294E-2</v>
      </c>
      <c r="P2946" s="3">
        <v>24985.434444917992</v>
      </c>
      <c r="Q2946" s="3">
        <v>620.31458312402367</v>
      </c>
      <c r="R2946" s="3">
        <v>-1181.2501113262479</v>
      </c>
      <c r="S2946" s="3">
        <v>-10.844876236285417</v>
      </c>
      <c r="T2946" s="3">
        <v>-1798.0700359708499</v>
      </c>
      <c r="V2946">
        <v>53039</v>
      </c>
      <c r="W2946" s="2">
        <v>0.25527441850807409</v>
      </c>
      <c r="X2946" s="2">
        <v>1.0074415777349502E-2</v>
      </c>
      <c r="Y2946" s="2">
        <v>0.17756915688040276</v>
      </c>
      <c r="Z2946" s="2">
        <v>0.56298273299207469</v>
      </c>
      <c r="AA2946" s="2">
        <v>8.6077789427307528E-3</v>
      </c>
      <c r="AB2946" s="2">
        <v>0.22142942447793851</v>
      </c>
      <c r="AC2946" s="2">
        <v>2.0077207837606613E-4</v>
      </c>
      <c r="AD2946" s="2">
        <v>0</v>
      </c>
      <c r="AE2946" s="2">
        <v>1.7947011483314294E-2</v>
      </c>
      <c r="AF2946">
        <v>-2974.1465166299604</v>
      </c>
      <c r="AG2946">
        <v>-60.847781243804917</v>
      </c>
      <c r="AH2946">
        <v>-11436.152203133146</v>
      </c>
      <c r="AI2946">
        <v>1559.8251604418056</v>
      </c>
      <c r="AJ2946">
        <v>-0.1054848141285171</v>
      </c>
      <c r="AK2946">
        <v>-4155.3966279562082</v>
      </c>
      <c r="AL2946">
        <v>-71.692657480090332</v>
      </c>
      <c r="AM2946">
        <v>-13474.413134379987</v>
      </c>
      <c r="AN2946">
        <v>1800.0160557177967</v>
      </c>
      <c r="AO2946">
        <v>-0.1245955167829647</v>
      </c>
      <c r="AP2946">
        <v>-1181.2501113262479</v>
      </c>
      <c r="AQ2946">
        <v>-10.844876236285415</v>
      </c>
      <c r="AR2946">
        <v>-2038.2609312468412</v>
      </c>
      <c r="AS2946">
        <v>240.19089527599112</v>
      </c>
      <c r="AT2946">
        <v>-1.9110702654447601E-2</v>
      </c>
      <c r="AU2946" s="3">
        <v>4695762.5495778872</v>
      </c>
      <c r="AV2946" s="3">
        <v>116581.922752329</v>
      </c>
      <c r="AW2946">
        <v>44939.724260010007</v>
      </c>
      <c r="AX2946">
        <v>8445971.7774262801</v>
      </c>
      <c r="AY2946">
        <v>1115.7206964526802</v>
      </c>
      <c r="AZ2946">
        <v>209688.54769131669</v>
      </c>
      <c r="BA2946">
        <v>69925.158704928006</v>
      </c>
      <c r="BB2946">
        <v>13141734.32700417</v>
      </c>
      <c r="BC2946">
        <v>1736.0352795767039</v>
      </c>
      <c r="BD2946">
        <v>326270.47044364573</v>
      </c>
      <c r="BE2946">
        <v>24985.434444917992</v>
      </c>
      <c r="BF2946">
        <v>4695762.5495778872</v>
      </c>
      <c r="BG2946">
        <v>620.31458312402367</v>
      </c>
      <c r="BH2946">
        <v>116581.922752329</v>
      </c>
      <c r="BI2946">
        <v>0.38482202232394763</v>
      </c>
      <c r="BJ2946">
        <v>0.76035897172121636</v>
      </c>
      <c r="BK2946">
        <v>0.37553694939726873</v>
      </c>
      <c r="BL2946">
        <v>30.792628048879738</v>
      </c>
      <c r="BM2946">
        <v>24.478254048704919</v>
      </c>
      <c r="BN2946">
        <f t="shared" si="292"/>
        <v>-6.3143740001748192</v>
      </c>
      <c r="BO2946">
        <v>0.38296046685023782</v>
      </c>
      <c r="BP2946">
        <v>1.784615611340397E-3</v>
      </c>
      <c r="BQ2946">
        <v>0</v>
      </c>
      <c r="BR2946">
        <v>0</v>
      </c>
      <c r="BS2946">
        <v>3.4482758620689655E-2</v>
      </c>
      <c r="BT2946">
        <v>0.72222222222222221</v>
      </c>
      <c r="BU2946">
        <v>0.18082980190596873</v>
      </c>
      <c r="BV2946">
        <v>0.56298273299207469</v>
      </c>
      <c r="BW2946">
        <v>8.9292312683928975E-3</v>
      </c>
      <c r="BX2946">
        <v>0.22142942447793851</v>
      </c>
      <c r="BY2946">
        <f t="shared" si="293"/>
        <v>0.14351534386556336</v>
      </c>
      <c r="BZ2946">
        <v>0</v>
      </c>
      <c r="CA2946">
        <f t="shared" si="294"/>
        <v>1.8912595272095413E-2</v>
      </c>
      <c r="CC2946">
        <v>0.14351534386556336</v>
      </c>
      <c r="CD2946">
        <v>1.8912595272095413E-2</v>
      </c>
    </row>
    <row r="2947" spans="1:82" x14ac:dyDescent="0.3">
      <c r="A2947">
        <v>0</v>
      </c>
      <c r="B2947" t="s">
        <v>1806</v>
      </c>
      <c r="C2947" t="s">
        <v>455</v>
      </c>
      <c r="D2947">
        <v>53041</v>
      </c>
      <c r="E2947" s="2">
        <f t="shared" si="297"/>
        <v>0.49208550520960714</v>
      </c>
      <c r="F2947" s="2" t="s">
        <v>1937</v>
      </c>
      <c r="G2947" s="3">
        <v>9770</v>
      </c>
      <c r="H2947" s="1">
        <v>0.95399310790278569</v>
      </c>
      <c r="I2947" s="1">
        <f t="shared" si="295"/>
        <v>-2.5177628738069977</v>
      </c>
      <c r="J2947" s="1">
        <v>1.847146341</v>
      </c>
      <c r="K2947" s="1">
        <v>42.507791466199997</v>
      </c>
      <c r="L2947" s="2">
        <v>0.18078397331000007</v>
      </c>
      <c r="M2947" s="2">
        <v>1.7736046479562815E-2</v>
      </c>
      <c r="N2947" s="7">
        <v>0</v>
      </c>
      <c r="O2947" s="2">
        <v>2.1143983922858035E-2</v>
      </c>
      <c r="P2947" s="3">
        <v>130700.2218592</v>
      </c>
      <c r="Q2947" s="3">
        <v>3244.9006966656002</v>
      </c>
      <c r="R2947" s="3">
        <v>-30217.6221741974</v>
      </c>
      <c r="S2947" s="3">
        <v>-158.7700559325782</v>
      </c>
      <c r="T2947" s="3">
        <v>-25840.474119557355</v>
      </c>
      <c r="V2947">
        <v>53041</v>
      </c>
      <c r="W2947" s="2">
        <v>0.31453553608186691</v>
      </c>
      <c r="X2947" s="2">
        <v>2.55924835975898E-2</v>
      </c>
      <c r="Y2947" s="2">
        <v>7.0684299424860209E-2</v>
      </c>
      <c r="Z2947" s="2">
        <v>0.52676063180120203</v>
      </c>
      <c r="AA2947" s="2">
        <v>0.12252171775273861</v>
      </c>
      <c r="AB2947" s="2">
        <v>0.44624288972656245</v>
      </c>
      <c r="AC2947" s="2">
        <v>1.7736046479562815E-2</v>
      </c>
      <c r="AD2947" s="2">
        <v>0</v>
      </c>
      <c r="AE2947" s="2">
        <v>2.1143983922858035E-2</v>
      </c>
      <c r="AF2947">
        <v>-35364.025756179297</v>
      </c>
      <c r="AG2947">
        <v>-178.78885108221797</v>
      </c>
      <c r="AH2947">
        <v>-33602.811333531143</v>
      </c>
      <c r="AI2947">
        <v>4391.9214628639893</v>
      </c>
      <c r="AJ2947">
        <v>-0.32262862068381826</v>
      </c>
      <c r="AK2947">
        <v>-65581.647930376697</v>
      </c>
      <c r="AL2947">
        <v>-337.5589070147962</v>
      </c>
      <c r="AM2947">
        <v>-63443.152062960609</v>
      </c>
      <c r="AN2947">
        <v>8391.7880727360898</v>
      </c>
      <c r="AO2947">
        <v>-0.6085675604495896</v>
      </c>
      <c r="AP2947">
        <v>-30217.6221741974</v>
      </c>
      <c r="AQ2947">
        <v>-158.77005593257823</v>
      </c>
      <c r="AR2947">
        <v>-29840.340729429467</v>
      </c>
      <c r="AS2947">
        <v>3999.8666098721005</v>
      </c>
      <c r="AT2947">
        <v>-0.28593893976577134</v>
      </c>
      <c r="AU2947" s="3">
        <v>24563799.696218047</v>
      </c>
      <c r="AV2947" s="3">
        <v>609846.63693133288</v>
      </c>
      <c r="AW2947">
        <v>137424.45879045001</v>
      </c>
      <c r="AX2947">
        <v>25827552.785077173</v>
      </c>
      <c r="AY2947">
        <v>3411.8436504906003</v>
      </c>
      <c r="AZ2947">
        <v>641221.8956732034</v>
      </c>
      <c r="BA2947">
        <v>268124.68064964999</v>
      </c>
      <c r="BB2947">
        <v>50391352.481295221</v>
      </c>
      <c r="BC2947">
        <v>6656.7443471562001</v>
      </c>
      <c r="BD2947">
        <v>1251068.5326045363</v>
      </c>
      <c r="BE2947">
        <v>130700.2218592</v>
      </c>
      <c r="BF2947">
        <v>24563799.696218047</v>
      </c>
      <c r="BG2947">
        <v>3244.9006966656002</v>
      </c>
      <c r="BH2947">
        <v>609846.63693133288</v>
      </c>
      <c r="BI2947">
        <v>0.85380689329966986</v>
      </c>
      <c r="BJ2947">
        <v>1.8078000012024555</v>
      </c>
      <c r="BK2947">
        <v>0.95399310790278569</v>
      </c>
      <c r="BL2947">
        <v>33.170993067506295</v>
      </c>
      <c r="BM2947">
        <v>30.653230193699297</v>
      </c>
      <c r="BN2947">
        <f t="shared" si="292"/>
        <v>-2.5177628738069977</v>
      </c>
      <c r="BO2947">
        <v>0.49208550520960714</v>
      </c>
      <c r="BP2947">
        <v>5.0878120058466527E-3</v>
      </c>
      <c r="BQ2947">
        <v>0</v>
      </c>
      <c r="BR2947">
        <v>1.1904761904761904E-2</v>
      </c>
      <c r="BS2947">
        <v>3.4482758620689655E-2</v>
      </c>
      <c r="BT2947">
        <v>0.83333333333333337</v>
      </c>
      <c r="BU2947">
        <v>7.2103198464981158E-2</v>
      </c>
      <c r="BV2947">
        <v>0.52676063180120203</v>
      </c>
      <c r="BW2947">
        <v>0.12709721758582843</v>
      </c>
      <c r="BX2947">
        <v>0.44624288972656245</v>
      </c>
      <c r="BY2947">
        <f t="shared" si="293"/>
        <v>0.31425588811666655</v>
      </c>
      <c r="BZ2947">
        <v>0</v>
      </c>
      <c r="CA2947">
        <f t="shared" si="294"/>
        <v>1.1067123041337152E-2</v>
      </c>
      <c r="CC2947">
        <v>0.31425588811666655</v>
      </c>
      <c r="CD2947">
        <v>1.1067123041337152E-2</v>
      </c>
    </row>
    <row r="2948" spans="1:82" x14ac:dyDescent="0.3">
      <c r="A2948">
        <v>1</v>
      </c>
      <c r="B2948" t="s">
        <v>1806</v>
      </c>
      <c r="C2948" t="s">
        <v>118</v>
      </c>
      <c r="D2948">
        <v>53043</v>
      </c>
      <c r="E2948" s="2">
        <v>0</v>
      </c>
      <c r="F2948" s="2" t="s">
        <v>1954</v>
      </c>
      <c r="G2948" s="3">
        <v>-999</v>
      </c>
      <c r="H2948" s="1">
        <v>0.37519917249675544</v>
      </c>
      <c r="I2948" s="1">
        <f t="shared" si="295"/>
        <v>-999</v>
      </c>
      <c r="J2948" s="1">
        <v>-999</v>
      </c>
      <c r="K2948" s="1">
        <v>-999</v>
      </c>
      <c r="L2948" s="2">
        <v>-999</v>
      </c>
      <c r="M2948" s="2">
        <v>-999</v>
      </c>
      <c r="N2948" s="7">
        <v>-999</v>
      </c>
      <c r="O2948" s="2">
        <v>-999</v>
      </c>
      <c r="P2948" s="3">
        <v>-999</v>
      </c>
      <c r="Q2948" s="3">
        <v>-999</v>
      </c>
      <c r="R2948" s="3">
        <v>-999</v>
      </c>
      <c r="S2948" s="3">
        <v>-999</v>
      </c>
      <c r="T2948" s="3">
        <v>-999</v>
      </c>
      <c r="V2948">
        <v>53043</v>
      </c>
      <c r="W2948" s="2">
        <v>-999</v>
      </c>
      <c r="X2948" s="2">
        <v>1.0065354338944529E-2</v>
      </c>
      <c r="Y2948" s="2">
        <v>-999</v>
      </c>
      <c r="Z2948" s="2">
        <v>-999</v>
      </c>
      <c r="AA2948" s="2">
        <v>-999</v>
      </c>
      <c r="AB2948" s="2">
        <v>-999</v>
      </c>
      <c r="AC2948" s="2">
        <v>-999</v>
      </c>
      <c r="AD2948" s="2">
        <v>-999</v>
      </c>
      <c r="AE2948" s="2">
        <v>-999</v>
      </c>
      <c r="AF2948" s="2">
        <v>-999</v>
      </c>
      <c r="AG2948" s="2">
        <v>-999</v>
      </c>
      <c r="AH2948" s="2">
        <v>-999</v>
      </c>
      <c r="AI2948" s="2">
        <v>-999</v>
      </c>
      <c r="AJ2948" s="2">
        <v>-999</v>
      </c>
      <c r="AK2948" s="2">
        <v>-999</v>
      </c>
      <c r="AL2948" s="2">
        <v>-999</v>
      </c>
      <c r="AM2948" s="2">
        <v>-999</v>
      </c>
      <c r="AN2948" s="2">
        <v>-999</v>
      </c>
      <c r="AO2948" s="2">
        <v>-999</v>
      </c>
      <c r="AP2948" s="2">
        <v>-999</v>
      </c>
      <c r="AQ2948" s="2">
        <v>-999</v>
      </c>
      <c r="AR2948" s="2">
        <v>-999</v>
      </c>
      <c r="AS2948" s="2">
        <v>-999</v>
      </c>
      <c r="AT2948" s="2">
        <v>-999</v>
      </c>
      <c r="AU2948" s="2">
        <v>-999</v>
      </c>
      <c r="AV2948" s="2">
        <v>-999</v>
      </c>
      <c r="AW2948" s="2">
        <v>-999</v>
      </c>
      <c r="AX2948" s="2">
        <v>-999</v>
      </c>
      <c r="AY2948" s="2">
        <v>-999</v>
      </c>
      <c r="AZ2948" s="2">
        <v>-999</v>
      </c>
      <c r="BA2948" s="2">
        <v>-999</v>
      </c>
      <c r="BB2948" s="2">
        <v>-999</v>
      </c>
      <c r="BC2948" s="2">
        <v>-999</v>
      </c>
      <c r="BD2948" s="2">
        <v>-999</v>
      </c>
      <c r="BE2948" s="2">
        <v>-999</v>
      </c>
      <c r="BF2948" s="2">
        <v>-999</v>
      </c>
      <c r="BG2948" s="2">
        <v>-999</v>
      </c>
      <c r="BH2948" s="2">
        <v>-999</v>
      </c>
      <c r="BI2948">
        <v>0</v>
      </c>
      <c r="BJ2948">
        <v>0.37519917249675544</v>
      </c>
      <c r="BK2948">
        <v>0.37519917249675544</v>
      </c>
      <c r="BL2948">
        <v>-999</v>
      </c>
      <c r="BM2948">
        <v>21.106741055645099</v>
      </c>
      <c r="BN2948">
        <f t="shared" si="292"/>
        <v>-999</v>
      </c>
      <c r="BO2948" t="s">
        <v>3748</v>
      </c>
      <c r="BP2948" t="s">
        <v>3748</v>
      </c>
      <c r="BQ2948">
        <v>0</v>
      </c>
      <c r="BR2948">
        <v>2.976190476190476E-2</v>
      </c>
      <c r="BS2948">
        <v>0</v>
      </c>
      <c r="BT2948">
        <v>0.3888888888888889</v>
      </c>
      <c r="BU2948" t="s">
        <v>3748</v>
      </c>
      <c r="BY2948">
        <f t="shared" si="293"/>
        <v>-999</v>
      </c>
      <c r="CA2948">
        <f t="shared" si="294"/>
        <v>-999</v>
      </c>
    </row>
    <row r="2949" spans="1:82" x14ac:dyDescent="0.3">
      <c r="A2949">
        <v>0</v>
      </c>
      <c r="B2949" t="s">
        <v>1806</v>
      </c>
      <c r="C2949" t="s">
        <v>499</v>
      </c>
      <c r="D2949">
        <v>53045</v>
      </c>
      <c r="E2949" s="2">
        <f>BO2949</f>
        <v>0.43343355430796493</v>
      </c>
      <c r="F2949" s="2" t="s">
        <v>1935</v>
      </c>
      <c r="G2949" s="3">
        <v>14949</v>
      </c>
      <c r="H2949" s="1">
        <v>4.9014199253006874</v>
      </c>
      <c r="I2949" s="1">
        <f t="shared" si="295"/>
        <v>2.0538239950234853</v>
      </c>
      <c r="J2949" s="1">
        <v>1.80690086707</v>
      </c>
      <c r="K2949" s="1">
        <v>84.351823052100002</v>
      </c>
      <c r="L2949" s="2">
        <v>0.25024576943000021</v>
      </c>
      <c r="M2949" s="2">
        <v>5.200394597257017E-3</v>
      </c>
      <c r="N2949" s="7">
        <v>6.9897968748699997E-3</v>
      </c>
      <c r="O2949" s="2">
        <v>7.7413713431620651E-2</v>
      </c>
      <c r="P2949" s="3">
        <v>635132.67780218006</v>
      </c>
      <c r="Q2949" s="3">
        <v>15768.469550844238</v>
      </c>
      <c r="R2949" s="3">
        <v>-55759.595791856293</v>
      </c>
      <c r="S2949" s="3">
        <v>-283.98975266323998</v>
      </c>
      <c r="T2949" s="3">
        <v>-49288.811435769872</v>
      </c>
      <c r="V2949">
        <v>53045</v>
      </c>
      <c r="W2949" s="2">
        <v>0.39232680349601623</v>
      </c>
      <c r="X2949" s="2">
        <v>0.13148890490301138</v>
      </c>
      <c r="Y2949" s="2">
        <v>-6.9624484470261705E-2</v>
      </c>
      <c r="Z2949" s="2">
        <v>0.51528361408801493</v>
      </c>
      <c r="AA2949" s="2">
        <v>0.24313025681741546</v>
      </c>
      <c r="AB2949" s="2">
        <v>0.61770074662980823</v>
      </c>
      <c r="AC2949" s="2">
        <v>5.200394597257017E-3</v>
      </c>
      <c r="AD2949" s="2">
        <v>1.4462516941470122E-2</v>
      </c>
      <c r="AE2949" s="2">
        <v>7.7413713431620651E-2</v>
      </c>
      <c r="AF2949">
        <v>-22419.367411735147</v>
      </c>
      <c r="AG2949">
        <v>-153.58070443042823</v>
      </c>
      <c r="AH2949">
        <v>-28865.018172040636</v>
      </c>
      <c r="AI2949">
        <v>2590.0265912527425</v>
      </c>
      <c r="AJ2949">
        <v>-0.27334887036576283</v>
      </c>
      <c r="AK2949">
        <v>-78178.96320359144</v>
      </c>
      <c r="AL2949">
        <v>-437.57045709366815</v>
      </c>
      <c r="AM2949">
        <v>-82240.013433969114</v>
      </c>
      <c r="AN2949">
        <v>6676.210417411331</v>
      </c>
      <c r="AO2949">
        <v>-0.78561825454134127</v>
      </c>
      <c r="AP2949">
        <v>-55759.595791856293</v>
      </c>
      <c r="AQ2949">
        <v>-283.98975266323993</v>
      </c>
      <c r="AR2949">
        <v>-53374.995261928474</v>
      </c>
      <c r="AS2949">
        <v>4086.1838261585885</v>
      </c>
      <c r="AT2949">
        <v>-0.51226938417557843</v>
      </c>
      <c r="AU2949" s="3">
        <v>119366835.46614172</v>
      </c>
      <c r="AV2949" s="3">
        <v>2963526.1673856662</v>
      </c>
      <c r="AW2949">
        <v>251682.43359632001</v>
      </c>
      <c r="AX2949">
        <v>47301196.57009238</v>
      </c>
      <c r="AY2949">
        <v>6248.5318884537592</v>
      </c>
      <c r="AZ2949">
        <v>1174349.0831159996</v>
      </c>
      <c r="BA2949">
        <v>886815.11139850004</v>
      </c>
      <c r="BB2949">
        <v>166668032.03623411</v>
      </c>
      <c r="BC2949">
        <v>22017.001439297997</v>
      </c>
      <c r="BD2949">
        <v>4137875.2505016658</v>
      </c>
      <c r="BE2949">
        <v>635132.67780218006</v>
      </c>
      <c r="BF2949">
        <v>119366835.46614172</v>
      </c>
      <c r="BG2949">
        <v>15768.469550844238</v>
      </c>
      <c r="BH2949">
        <v>2963526.1673856662</v>
      </c>
      <c r="BI2949">
        <v>2.0638367022519963</v>
      </c>
      <c r="BJ2949">
        <v>6.9652566275526837</v>
      </c>
      <c r="BK2949">
        <v>4.9014199253006874</v>
      </c>
      <c r="BL2949">
        <v>58.256766538776034</v>
      </c>
      <c r="BM2949">
        <v>60.31059053379952</v>
      </c>
      <c r="BN2949">
        <f t="shared" si="292"/>
        <v>2.0538239950234853</v>
      </c>
      <c r="BO2949">
        <v>0.43343355430796493</v>
      </c>
      <c r="BP2949">
        <v>1.0832499732598568E-2</v>
      </c>
      <c r="BQ2949">
        <v>0</v>
      </c>
      <c r="BR2949">
        <v>5.9523809523809521E-3</v>
      </c>
      <c r="BS2949">
        <v>0</v>
      </c>
      <c r="BT2949">
        <v>0.66666666666666663</v>
      </c>
      <c r="BU2949">
        <v>-5.8817008013706477E-2</v>
      </c>
      <c r="BV2949">
        <v>0.51528361408801493</v>
      </c>
      <c r="BW2949">
        <v>0.25220980997657205</v>
      </c>
      <c r="BX2949">
        <v>0.61770074662980823</v>
      </c>
      <c r="BY2949">
        <f t="shared" si="293"/>
        <v>4.467081422896161E-2</v>
      </c>
      <c r="BZ2949">
        <v>1.4462516941470122E-2</v>
      </c>
      <c r="CA2949">
        <f t="shared" si="294"/>
        <v>2.9151046880916839E-2</v>
      </c>
      <c r="CC2949">
        <v>4.467081422896161E-2</v>
      </c>
      <c r="CD2949">
        <v>2.9151046880916839E-2</v>
      </c>
    </row>
    <row r="2950" spans="1:82" x14ac:dyDescent="0.3">
      <c r="A2950">
        <v>0</v>
      </c>
      <c r="B2950" t="s">
        <v>1806</v>
      </c>
      <c r="C2950" t="s">
        <v>1817</v>
      </c>
      <c r="D2950">
        <v>53047</v>
      </c>
      <c r="E2950" s="2">
        <f>BO2950</f>
        <v>0.39623874492695227</v>
      </c>
      <c r="F2950" s="2" t="s">
        <v>1935</v>
      </c>
      <c r="G2950" s="3">
        <v>3087</v>
      </c>
      <c r="H2950" s="1">
        <v>0.37531580837881429</v>
      </c>
      <c r="I2950" s="1">
        <f t="shared" si="295"/>
        <v>-4.5043315560413468</v>
      </c>
      <c r="J2950" s="1">
        <v>2.3317398421100002</v>
      </c>
      <c r="K2950" s="1">
        <v>34.809262803099998</v>
      </c>
      <c r="L2950" s="2">
        <v>4.3534043681000001E-2</v>
      </c>
      <c r="M2950" s="2">
        <v>1.4972026868395379E-3</v>
      </c>
      <c r="N2950" s="7">
        <v>0</v>
      </c>
      <c r="O2950" s="2">
        <v>9.4356341586774792E-3</v>
      </c>
      <c r="P2950" s="3">
        <v>67478.558274547991</v>
      </c>
      <c r="Q2950" s="3">
        <v>1675.2934129748642</v>
      </c>
      <c r="R2950" s="3">
        <v>536232.22917049797</v>
      </c>
      <c r="S2950" s="3">
        <v>791.96764583513357</v>
      </c>
      <c r="T2950" s="3">
        <v>166589.24949030802</v>
      </c>
      <c r="V2950">
        <v>53047</v>
      </c>
      <c r="W2950" s="2">
        <v>0.262033896265636</v>
      </c>
      <c r="X2950" s="2">
        <v>1.006848329435705E-2</v>
      </c>
      <c r="Y2950" s="2">
        <v>0.13151261610884729</v>
      </c>
      <c r="Z2950" s="2">
        <v>0.66495476030390965</v>
      </c>
      <c r="AA2950" s="2">
        <v>0.10033197503882416</v>
      </c>
      <c r="AB2950" s="2">
        <v>0.10745840517831591</v>
      </c>
      <c r="AC2950" s="2">
        <v>1.4972026868395379E-3</v>
      </c>
      <c r="AD2950" s="2">
        <v>0</v>
      </c>
      <c r="AE2950" s="2">
        <v>9.4356341586774792E-3</v>
      </c>
      <c r="AF2950">
        <v>208234.48880954855</v>
      </c>
      <c r="AG2950">
        <v>307.2672434052584</v>
      </c>
      <c r="AH2950">
        <v>57749.927619217182</v>
      </c>
      <c r="AI2950">
        <v>6905.9486005871076</v>
      </c>
      <c r="AJ2950">
        <v>0.6247125923429131</v>
      </c>
      <c r="AK2950">
        <v>744466.71798004652</v>
      </c>
      <c r="AL2950">
        <v>1099.234889240392</v>
      </c>
      <c r="AM2950">
        <v>206597.79606388227</v>
      </c>
      <c r="AN2950">
        <v>24647.329646230024</v>
      </c>
      <c r="AO2950">
        <v>2.234651468389949</v>
      </c>
      <c r="AP2950">
        <v>536232.22917049797</v>
      </c>
      <c r="AQ2950">
        <v>791.96764583513368</v>
      </c>
      <c r="AR2950">
        <v>148847.8684446651</v>
      </c>
      <c r="AS2950">
        <v>17741.381045642916</v>
      </c>
      <c r="AT2950">
        <v>1.6099388760470359</v>
      </c>
      <c r="AU2950" s="3">
        <v>12681920.242118549</v>
      </c>
      <c r="AV2950" s="3">
        <v>314854.64403449598</v>
      </c>
      <c r="AW2950">
        <v>22151.144130252003</v>
      </c>
      <c r="AX2950">
        <v>4163086.0278395615</v>
      </c>
      <c r="AY2950">
        <v>549.94752111153605</v>
      </c>
      <c r="AZ2950">
        <v>103357.13711770208</v>
      </c>
      <c r="BA2950">
        <v>89629.702404799988</v>
      </c>
      <c r="BB2950">
        <v>16845006.269958109</v>
      </c>
      <c r="BC2950">
        <v>2225.2409340864001</v>
      </c>
      <c r="BD2950">
        <v>418211.78115219803</v>
      </c>
      <c r="BE2950">
        <v>67478.558274547991</v>
      </c>
      <c r="BF2950">
        <v>12681920.242118549</v>
      </c>
      <c r="BG2950">
        <v>1675.2934129748642</v>
      </c>
      <c r="BH2950">
        <v>314854.64403449598</v>
      </c>
      <c r="BI2950">
        <v>9.0963909431335629E-2</v>
      </c>
      <c r="BJ2950">
        <v>0.46627971781014993</v>
      </c>
      <c r="BK2950">
        <v>0.37531580837881429</v>
      </c>
      <c r="BL2950">
        <v>23.009129250054706</v>
      </c>
      <c r="BM2950">
        <v>18.504797694013359</v>
      </c>
      <c r="BN2950">
        <f t="shared" si="292"/>
        <v>-4.5043315560413468</v>
      </c>
      <c r="BO2950">
        <v>0.39623874492695227</v>
      </c>
      <c r="BP2950">
        <v>4.3647249661037194E-4</v>
      </c>
      <c r="BQ2950">
        <v>0</v>
      </c>
      <c r="BR2950">
        <v>2.3809523809523808E-2</v>
      </c>
      <c r="BS2950">
        <v>0</v>
      </c>
      <c r="BT2950">
        <v>0.72222222222222221</v>
      </c>
      <c r="BU2950">
        <v>0.12899416204602546</v>
      </c>
      <c r="BV2950">
        <v>0.66495476030390965</v>
      </c>
      <c r="BW2950">
        <v>0.10407881228093792</v>
      </c>
      <c r="BX2950">
        <v>0.10745840517831591</v>
      </c>
      <c r="BY2950">
        <f t="shared" si="293"/>
        <v>0.13137281498989165</v>
      </c>
      <c r="BZ2950">
        <v>0</v>
      </c>
      <c r="CA2950">
        <f t="shared" si="294"/>
        <v>2.0503842900091912E-2</v>
      </c>
      <c r="CC2950">
        <v>0.13137281498989165</v>
      </c>
      <c r="CD2950">
        <v>2.0503842900091912E-2</v>
      </c>
    </row>
    <row r="2951" spans="1:82" x14ac:dyDescent="0.3">
      <c r="A2951">
        <v>0</v>
      </c>
      <c r="B2951" t="s">
        <v>1806</v>
      </c>
      <c r="C2951" t="s">
        <v>1818</v>
      </c>
      <c r="D2951">
        <v>53049</v>
      </c>
      <c r="E2951" s="2">
        <f>BO2951</f>
        <v>0.44482761263595777</v>
      </c>
      <c r="F2951" s="2" t="s">
        <v>1936</v>
      </c>
      <c r="G2951" s="3">
        <v>1759</v>
      </c>
      <c r="H2951" s="1">
        <v>0.70105668057002246</v>
      </c>
      <c r="I2951" s="1">
        <f t="shared" si="295"/>
        <v>-0.64225692733652551</v>
      </c>
      <c r="J2951" s="1">
        <v>1.4682102533000001</v>
      </c>
      <c r="K2951" s="1">
        <v>76.610531441199996</v>
      </c>
      <c r="L2951" s="2">
        <v>0.30829610277999997</v>
      </c>
      <c r="M2951" s="2">
        <v>1.4996334421935595E-3</v>
      </c>
      <c r="N2951" s="7">
        <v>5.6443025361200001E-2</v>
      </c>
      <c r="O2951" s="2">
        <v>1.381386501135127E-2</v>
      </c>
      <c r="P2951" s="3">
        <v>86011.078902240013</v>
      </c>
      <c r="Q2951" s="3">
        <v>2135.4011942803199</v>
      </c>
      <c r="R2951" s="3">
        <v>-4503.8778745202435</v>
      </c>
      <c r="S2951" s="3">
        <v>-89.149327844384857</v>
      </c>
      <c r="T2951" s="3">
        <v>-15040.037996229534</v>
      </c>
      <c r="V2951">
        <v>53049</v>
      </c>
      <c r="W2951" s="2">
        <v>0.39829110689354036</v>
      </c>
      <c r="X2951" s="2">
        <v>1.8807034820106233E-2</v>
      </c>
      <c r="Y2951" s="2">
        <v>6.9804837318920235E-3</v>
      </c>
      <c r="Z2951" s="2">
        <v>0.41869739472109907</v>
      </c>
      <c r="AA2951" s="2">
        <v>0.22081725693958099</v>
      </c>
      <c r="AB2951" s="2">
        <v>0.76099081836240701</v>
      </c>
      <c r="AC2951" s="2">
        <v>1.4996334421935595E-3</v>
      </c>
      <c r="AD2951" s="2">
        <v>0.11678568420908012</v>
      </c>
      <c r="AE2951" s="2">
        <v>1.381386501135127E-2</v>
      </c>
      <c r="AF2951">
        <v>-4139.5418250893854</v>
      </c>
      <c r="AG2951">
        <v>-100.41640763198455</v>
      </c>
      <c r="AH2951">
        <v>-18872.953095362962</v>
      </c>
      <c r="AI2951">
        <v>1973.0997815196602</v>
      </c>
      <c r="AJ2951">
        <v>-0.17371424809841729</v>
      </c>
      <c r="AK2951">
        <v>-8643.4196996096289</v>
      </c>
      <c r="AL2951">
        <v>-189.56573547636944</v>
      </c>
      <c r="AM2951">
        <v>-35628.293408436453</v>
      </c>
      <c r="AN2951">
        <v>3688.4020983636192</v>
      </c>
      <c r="AO2951">
        <v>-0.32833194058706805</v>
      </c>
      <c r="AP2951">
        <v>-4503.8778745202435</v>
      </c>
      <c r="AQ2951">
        <v>-89.149327844384885</v>
      </c>
      <c r="AR2951">
        <v>-16755.340313073491</v>
      </c>
      <c r="AS2951">
        <v>1715.302316843959</v>
      </c>
      <c r="AT2951">
        <v>-0.15461769248865076</v>
      </c>
      <c r="AU2951" s="3">
        <v>16164922.168886987</v>
      </c>
      <c r="AV2951" s="3">
        <v>401327.30045304331</v>
      </c>
      <c r="AW2951">
        <v>79008.992273990007</v>
      </c>
      <c r="AX2951">
        <v>14848950.007973682</v>
      </c>
      <c r="AY2951">
        <v>1961.56005265932</v>
      </c>
      <c r="AZ2951">
        <v>368655.59629679262</v>
      </c>
      <c r="BA2951">
        <v>165020.07117623003</v>
      </c>
      <c r="BB2951">
        <v>31013872.176860671</v>
      </c>
      <c r="BC2951">
        <v>4096.9612469396398</v>
      </c>
      <c r="BD2951">
        <v>769982.89674983593</v>
      </c>
      <c r="BE2951">
        <v>86011.078902240013</v>
      </c>
      <c r="BF2951">
        <v>16164922.168886987</v>
      </c>
      <c r="BG2951">
        <v>2135.4011942803199</v>
      </c>
      <c r="BH2951">
        <v>401327.30045304331</v>
      </c>
      <c r="BI2951">
        <v>0.63776187704741782</v>
      </c>
      <c r="BJ2951">
        <v>1.3388185576174403</v>
      </c>
      <c r="BK2951">
        <v>0.70105668057002246</v>
      </c>
      <c r="BL2951">
        <v>50.843249214139341</v>
      </c>
      <c r="BM2951">
        <v>50.200992286802816</v>
      </c>
      <c r="BN2951">
        <f t="shared" ref="BN2951:BN3014" si="298">IF(BL2951=-999,-999,BM2951-BL2951)</f>
        <v>-0.64225692733652551</v>
      </c>
      <c r="BO2951">
        <v>0.44482761263595777</v>
      </c>
      <c r="BP2951">
        <v>3.4354301256800833E-3</v>
      </c>
      <c r="BQ2951">
        <v>0</v>
      </c>
      <c r="BR2951">
        <v>0</v>
      </c>
      <c r="BS2951">
        <v>0</v>
      </c>
      <c r="BT2951">
        <v>0.55555555555555558</v>
      </c>
      <c r="BU2951">
        <v>1.8392827688031251E-2</v>
      </c>
      <c r="BV2951">
        <v>0.41869739472109907</v>
      </c>
      <c r="BW2951">
        <v>0.22906354454313382</v>
      </c>
      <c r="BX2951">
        <v>0.76099081836240701</v>
      </c>
      <c r="BY2951">
        <f t="shared" ref="BY2951:BY3014" si="299">IF(I2951=-999,-999,CC2951)</f>
        <v>3.9920832566327627E-2</v>
      </c>
      <c r="BZ2951">
        <v>0.11678568420908012</v>
      </c>
      <c r="CA2951">
        <f t="shared" ref="CA2951:CA3014" si="300">IF(I2951=-999,-999,CD2951)</f>
        <v>4.2045949291424209E-3</v>
      </c>
      <c r="CC2951">
        <v>3.9920832566327627E-2</v>
      </c>
      <c r="CD2951">
        <v>4.2045949291424209E-3</v>
      </c>
    </row>
    <row r="2952" spans="1:82" x14ac:dyDescent="0.3">
      <c r="A2952">
        <v>0</v>
      </c>
      <c r="B2952" t="s">
        <v>1806</v>
      </c>
      <c r="C2952" t="s">
        <v>1819</v>
      </c>
      <c r="D2952">
        <v>53051</v>
      </c>
      <c r="E2952" s="2">
        <f>BO2952</f>
        <v>0.45581463339183209</v>
      </c>
      <c r="F2952" s="2" t="s">
        <v>1936</v>
      </c>
      <c r="G2952" s="3">
        <v>1079</v>
      </c>
      <c r="H2952" s="1">
        <v>0.37545987043719786</v>
      </c>
      <c r="I2952" s="1">
        <f t="shared" ref="I2952:I3015" si="301">BN2952</f>
        <v>-3.5618997771315257</v>
      </c>
      <c r="J2952" s="1">
        <v>2.45058758422</v>
      </c>
      <c r="K2952" s="1">
        <v>72.735236561099995</v>
      </c>
      <c r="L2952" s="2">
        <v>0.13835231338999998</v>
      </c>
      <c r="M2952" s="2">
        <v>1.4741582874427519E-4</v>
      </c>
      <c r="N2952" s="7">
        <v>0</v>
      </c>
      <c r="O2952" s="2">
        <v>2.7046329247570233E-2</v>
      </c>
      <c r="P2952" s="3">
        <v>26623.946650899696</v>
      </c>
      <c r="Q2952" s="3">
        <v>660.99400449801954</v>
      </c>
      <c r="R2952" s="3">
        <v>173009.87967013475</v>
      </c>
      <c r="S2952" s="3">
        <v>256.76082234391879</v>
      </c>
      <c r="T2952" s="3">
        <v>52511.791200487089</v>
      </c>
      <c r="V2952">
        <v>53051</v>
      </c>
      <c r="W2952" s="2">
        <v>0.35496106928997717</v>
      </c>
      <c r="X2952" s="2">
        <v>1.007234800347882E-2</v>
      </c>
      <c r="Y2952" s="2">
        <v>0.1015886490575735</v>
      </c>
      <c r="Z2952" s="2">
        <v>0.69884720852656501</v>
      </c>
      <c r="AA2952" s="2">
        <v>0.20964735680760666</v>
      </c>
      <c r="AB2952" s="2">
        <v>0.34150558258636027</v>
      </c>
      <c r="AC2952" s="2">
        <v>1.4741582874427519E-4</v>
      </c>
      <c r="AD2952" s="2">
        <v>0</v>
      </c>
      <c r="AE2952" s="2">
        <v>2.7046329247570233E-2</v>
      </c>
      <c r="AF2952">
        <v>43096.501919312068</v>
      </c>
      <c r="AG2952">
        <v>63.931815645818403</v>
      </c>
      <c r="AH2952">
        <v>12015.786926046168</v>
      </c>
      <c r="AI2952">
        <v>1060.9542636327728</v>
      </c>
      <c r="AJ2952">
        <v>0.12987179552014552</v>
      </c>
      <c r="AK2952">
        <v>216106.38158944683</v>
      </c>
      <c r="AL2952">
        <v>320.69263798973725</v>
      </c>
      <c r="AM2952">
        <v>60273.188989094182</v>
      </c>
      <c r="AN2952">
        <v>5315.3434010718565</v>
      </c>
      <c r="AO2952">
        <v>0.6514238592730629</v>
      </c>
      <c r="AP2952">
        <v>173009.87967013475</v>
      </c>
      <c r="AQ2952">
        <v>256.76082234391885</v>
      </c>
      <c r="AR2952">
        <v>48257.402063048015</v>
      </c>
      <c r="AS2952">
        <v>4254.3891374390842</v>
      </c>
      <c r="AT2952">
        <v>0.52155206375291741</v>
      </c>
      <c r="AU2952" s="3">
        <v>5003704.5335700884</v>
      </c>
      <c r="AV2952" s="3">
        <v>124227.2132053578</v>
      </c>
      <c r="AW2952">
        <v>6295.2488399132999</v>
      </c>
      <c r="AX2952">
        <v>1183129.0669733055</v>
      </c>
      <c r="AY2952">
        <v>156.29244584086439</v>
      </c>
      <c r="AZ2952">
        <v>29373.602271332053</v>
      </c>
      <c r="BA2952">
        <v>32919.195490812999</v>
      </c>
      <c r="BB2952">
        <v>6186833.6005433947</v>
      </c>
      <c r="BC2952">
        <v>817.28645033888392</v>
      </c>
      <c r="BD2952">
        <v>153600.81547668984</v>
      </c>
      <c r="BE2952">
        <v>26623.946650899696</v>
      </c>
      <c r="BF2952">
        <v>5003704.5335700884</v>
      </c>
      <c r="BG2952">
        <v>660.99400449801954</v>
      </c>
      <c r="BH2952">
        <v>124227.2132053578</v>
      </c>
      <c r="BI2952">
        <v>7.5241792890503922E-2</v>
      </c>
      <c r="BJ2952">
        <v>0.45070166332770178</v>
      </c>
      <c r="BK2952">
        <v>0.37545987043719786</v>
      </c>
      <c r="BL2952">
        <v>29.474614300168245</v>
      </c>
      <c r="BM2952">
        <v>25.912714523036719</v>
      </c>
      <c r="BN2952">
        <f t="shared" si="298"/>
        <v>-3.5618997771315257</v>
      </c>
      <c r="BO2952">
        <v>0.45581463339183209</v>
      </c>
      <c r="BP2952">
        <v>4.1531558192707351E-4</v>
      </c>
      <c r="BQ2952">
        <v>0</v>
      </c>
      <c r="BR2952">
        <v>1.1904761904761904E-2</v>
      </c>
      <c r="BS2952">
        <v>0</v>
      </c>
      <c r="BT2952">
        <v>0.77777777777777779</v>
      </c>
      <c r="BU2952">
        <v>0.10200498593998004</v>
      </c>
      <c r="BV2952">
        <v>0.69884720852656501</v>
      </c>
      <c r="BW2952">
        <v>0.21747651121121023</v>
      </c>
      <c r="BX2952">
        <v>0.34150558258636027</v>
      </c>
      <c r="BY2952">
        <f t="shared" si="299"/>
        <v>2.9643464586036731E-2</v>
      </c>
      <c r="BZ2952">
        <v>0</v>
      </c>
      <c r="CA2952">
        <f t="shared" si="300"/>
        <v>1.8769286243502995E-2</v>
      </c>
      <c r="CC2952">
        <v>2.9643464586036731E-2</v>
      </c>
      <c r="CD2952">
        <v>1.8769286243502995E-2</v>
      </c>
    </row>
    <row r="2953" spans="1:82" x14ac:dyDescent="0.3">
      <c r="A2953">
        <v>0</v>
      </c>
      <c r="B2953" t="s">
        <v>1806</v>
      </c>
      <c r="C2953" t="s">
        <v>399</v>
      </c>
      <c r="D2953">
        <v>53053</v>
      </c>
      <c r="E2953" s="2">
        <f>BO2953</f>
        <v>0.44324703976852559</v>
      </c>
      <c r="F2953" s="2" t="s">
        <v>1936</v>
      </c>
      <c r="G2953" s="3">
        <v>330321</v>
      </c>
      <c r="H2953" s="1">
        <v>33.099673999264866</v>
      </c>
      <c r="I2953" s="1">
        <f t="shared" si="301"/>
        <v>-0.25592024949347092</v>
      </c>
      <c r="J2953" s="1">
        <v>1.79195091325</v>
      </c>
      <c r="K2953" s="1">
        <v>43.2483109422</v>
      </c>
      <c r="L2953" s="2">
        <v>0.17249620807999988</v>
      </c>
      <c r="M2953" s="2">
        <v>8.5631183703340025E-2</v>
      </c>
      <c r="N2953" s="7">
        <v>2.8892272860400001E-2</v>
      </c>
      <c r="O2953" s="2">
        <v>1.4644689305293723E-2</v>
      </c>
      <c r="P2953" s="3">
        <v>5211500.0756477015</v>
      </c>
      <c r="Q2953" s="3">
        <v>129386.16312648362</v>
      </c>
      <c r="R2953" s="3">
        <v>-630830.54892897699</v>
      </c>
      <c r="S2953" s="3">
        <v>-3882.1564019318589</v>
      </c>
      <c r="T2953" s="3">
        <v>-647108.332246584</v>
      </c>
      <c r="V2953">
        <v>53053</v>
      </c>
      <c r="W2953" s="2">
        <v>0.53956491689023145</v>
      </c>
      <c r="X2953" s="2">
        <v>0.88795490962611612</v>
      </c>
      <c r="Y2953" s="2">
        <v>1.680243457413487E-3</v>
      </c>
      <c r="Z2953" s="2">
        <v>0.51102025555229735</v>
      </c>
      <c r="AA2953" s="2">
        <v>0.12465614335094975</v>
      </c>
      <c r="AB2953" s="2">
        <v>0.42578556578408644</v>
      </c>
      <c r="AC2953" s="2">
        <v>8.5631183703340025E-2</v>
      </c>
      <c r="AD2953" s="2">
        <v>5.9780705105094201E-2</v>
      </c>
      <c r="AE2953" s="2">
        <v>1.4644689305293723E-2</v>
      </c>
      <c r="AF2953">
        <v>-533256.30140265822</v>
      </c>
      <c r="AG2953">
        <v>-3802.9403496984251</v>
      </c>
      <c r="AH2953">
        <v>-714750.87126558996</v>
      </c>
      <c r="AI2953">
        <v>86380.561976864803</v>
      </c>
      <c r="AJ2953">
        <v>-6.7581935525747134</v>
      </c>
      <c r="AK2953">
        <v>-1164086.8503316352</v>
      </c>
      <c r="AL2953">
        <v>-7685.0967516302835</v>
      </c>
      <c r="AM2953">
        <v>-1444390.154429767</v>
      </c>
      <c r="AN2953">
        <v>168911.51289445785</v>
      </c>
      <c r="AO2953">
        <v>-13.698350125049991</v>
      </c>
      <c r="AP2953">
        <v>-630830.54892897699</v>
      </c>
      <c r="AQ2953">
        <v>-3882.1564019318585</v>
      </c>
      <c r="AR2953">
        <v>-729639.28316417709</v>
      </c>
      <c r="AS2953">
        <v>82530.950917593043</v>
      </c>
      <c r="AT2953">
        <v>-6.9401565724752778</v>
      </c>
      <c r="AU2953" s="3">
        <v>979449324.21722901</v>
      </c>
      <c r="AV2953" s="3">
        <v>24316835.497991331</v>
      </c>
      <c r="AW2953">
        <v>3188857.2508953004</v>
      </c>
      <c r="AX2953">
        <v>599313831.73326278</v>
      </c>
      <c r="AY2953">
        <v>79169.912398040397</v>
      </c>
      <c r="AZ2953">
        <v>14879193.336087711</v>
      </c>
      <c r="BA2953">
        <v>8400357.3265430015</v>
      </c>
      <c r="BB2953">
        <v>1578763155.9504917</v>
      </c>
      <c r="BC2953">
        <v>208556.07552452403</v>
      </c>
      <c r="BD2953">
        <v>39196028.834079042</v>
      </c>
      <c r="BE2953">
        <v>5211500.0756477015</v>
      </c>
      <c r="BF2953">
        <v>979449324.21722901</v>
      </c>
      <c r="BG2953">
        <v>129386.16312648362</v>
      </c>
      <c r="BH2953">
        <v>24316835.497991331</v>
      </c>
      <c r="BI2953">
        <v>20.207266146029312</v>
      </c>
      <c r="BJ2953">
        <v>53.306940145294178</v>
      </c>
      <c r="BK2953">
        <v>33.099673999264866</v>
      </c>
      <c r="BL2953">
        <v>43.863371165311094</v>
      </c>
      <c r="BM2953">
        <v>43.607450915817623</v>
      </c>
      <c r="BN2953">
        <f t="shared" si="298"/>
        <v>-0.25592024949347092</v>
      </c>
      <c r="BO2953">
        <v>0.44324703976852559</v>
      </c>
      <c r="BP2953">
        <v>0.1084636541165768</v>
      </c>
      <c r="BQ2953">
        <v>0</v>
      </c>
      <c r="BR2953">
        <v>2.976190476190476E-2</v>
      </c>
      <c r="BS2953">
        <v>0.10344827586206896</v>
      </c>
      <c r="BT2953">
        <v>0.77777777777777779</v>
      </c>
      <c r="BU2953">
        <v>7.3289938192367433E-3</v>
      </c>
      <c r="BV2953">
        <v>0.51102025555229735</v>
      </c>
      <c r="BW2953">
        <v>0.12931135202380681</v>
      </c>
      <c r="BX2953">
        <v>0.42578556578408644</v>
      </c>
      <c r="BY2953">
        <f t="shared" si="299"/>
        <v>8.3539192652021796E-2</v>
      </c>
      <c r="BZ2953">
        <v>5.9780705105094201E-2</v>
      </c>
      <c r="CA2953">
        <f t="shared" si="300"/>
        <v>8.0430934023991967E-3</v>
      </c>
      <c r="CC2953">
        <v>8.3539192652021796E-2</v>
      </c>
      <c r="CD2953">
        <v>8.0430934023991967E-3</v>
      </c>
    </row>
    <row r="2954" spans="1:82" x14ac:dyDescent="0.3">
      <c r="A2954">
        <v>1</v>
      </c>
      <c r="B2954" t="s">
        <v>1806</v>
      </c>
      <c r="C2954" t="s">
        <v>253</v>
      </c>
      <c r="D2954">
        <v>53055</v>
      </c>
      <c r="E2954" s="2">
        <v>0</v>
      </c>
      <c r="F2954" s="2" t="s">
        <v>1954</v>
      </c>
      <c r="G2954" s="3">
        <v>-999</v>
      </c>
      <c r="H2954" s="1">
        <v>0</v>
      </c>
      <c r="I2954" s="1">
        <f t="shared" si="301"/>
        <v>-999</v>
      </c>
      <c r="J2954" s="1">
        <v>-999</v>
      </c>
      <c r="K2954" s="1">
        <v>-999</v>
      </c>
      <c r="L2954" s="2">
        <v>-999</v>
      </c>
      <c r="M2954" s="2">
        <v>-999</v>
      </c>
      <c r="N2954" s="7">
        <v>-999</v>
      </c>
      <c r="O2954" s="2">
        <v>-999</v>
      </c>
      <c r="P2954" s="3">
        <v>-999</v>
      </c>
      <c r="Q2954" s="3">
        <v>-999</v>
      </c>
      <c r="R2954" s="3">
        <v>-999</v>
      </c>
      <c r="S2954" s="3">
        <v>-999</v>
      </c>
      <c r="T2954" s="3">
        <v>-999</v>
      </c>
      <c r="V2954">
        <v>53055</v>
      </c>
      <c r="W2954" s="2">
        <v>-999</v>
      </c>
      <c r="X2954" s="2">
        <v>0</v>
      </c>
      <c r="Y2954" s="2">
        <v>-999</v>
      </c>
      <c r="Z2954" s="2">
        <v>-999</v>
      </c>
      <c r="AA2954" s="2">
        <v>-999</v>
      </c>
      <c r="AB2954" s="2">
        <v>-999</v>
      </c>
      <c r="AC2954" s="2">
        <v>-999</v>
      </c>
      <c r="AD2954" s="2">
        <v>-999</v>
      </c>
      <c r="AE2954" s="2">
        <v>-999</v>
      </c>
      <c r="AF2954" s="2">
        <v>-999</v>
      </c>
      <c r="AG2954" s="2">
        <v>-999</v>
      </c>
      <c r="AH2954" s="2">
        <v>-999</v>
      </c>
      <c r="AI2954" s="2">
        <v>-999</v>
      </c>
      <c r="AJ2954" s="2">
        <v>-999</v>
      </c>
      <c r="AK2954" s="2">
        <v>-999</v>
      </c>
      <c r="AL2954" s="2">
        <v>-999</v>
      </c>
      <c r="AM2954" s="2">
        <v>-999</v>
      </c>
      <c r="AN2954" s="2">
        <v>-999</v>
      </c>
      <c r="AO2954" s="2">
        <v>-999</v>
      </c>
      <c r="AP2954" s="2">
        <v>-999</v>
      </c>
      <c r="AQ2954" s="2">
        <v>-999</v>
      </c>
      <c r="AR2954" s="2">
        <v>-999</v>
      </c>
      <c r="AS2954" s="2">
        <v>-999</v>
      </c>
      <c r="AT2954" s="2">
        <v>-999</v>
      </c>
      <c r="AU2954" s="2">
        <v>-999</v>
      </c>
      <c r="AV2954" s="2">
        <v>-999</v>
      </c>
      <c r="AW2954" s="2">
        <v>-999</v>
      </c>
      <c r="AX2954" s="2">
        <v>-999</v>
      </c>
      <c r="AY2954" s="2">
        <v>-999</v>
      </c>
      <c r="AZ2954" s="2">
        <v>-999</v>
      </c>
      <c r="BA2954" s="2">
        <v>-999</v>
      </c>
      <c r="BB2954" s="2">
        <v>-999</v>
      </c>
      <c r="BC2954" s="2">
        <v>-999</v>
      </c>
      <c r="BD2954" s="2">
        <v>-999</v>
      </c>
      <c r="BE2954" s="2">
        <v>-999</v>
      </c>
      <c r="BF2954" s="2">
        <v>-999</v>
      </c>
      <c r="BG2954" s="2">
        <v>-999</v>
      </c>
      <c r="BH2954" s="2">
        <v>-999</v>
      </c>
      <c r="BI2954">
        <v>0</v>
      </c>
      <c r="BJ2954">
        <v>0</v>
      </c>
      <c r="BK2954">
        <v>0</v>
      </c>
      <c r="BL2954">
        <v>-999</v>
      </c>
      <c r="BM2954">
        <v>39.964491280384493</v>
      </c>
      <c r="BN2954">
        <f t="shared" si="298"/>
        <v>-999</v>
      </c>
      <c r="BO2954" t="s">
        <v>3748</v>
      </c>
      <c r="BP2954" t="s">
        <v>3748</v>
      </c>
      <c r="BQ2954">
        <v>0</v>
      </c>
      <c r="BR2954">
        <v>0</v>
      </c>
      <c r="BS2954">
        <v>3.4482758620689655E-2</v>
      </c>
      <c r="BT2954">
        <v>0.3888888888888889</v>
      </c>
      <c r="BU2954" t="s">
        <v>3748</v>
      </c>
      <c r="BY2954">
        <f t="shared" si="299"/>
        <v>-999</v>
      </c>
      <c r="CA2954">
        <f t="shared" si="300"/>
        <v>-999</v>
      </c>
    </row>
    <row r="2955" spans="1:82" x14ac:dyDescent="0.3">
      <c r="A2955">
        <v>0</v>
      </c>
      <c r="B2955" t="s">
        <v>1806</v>
      </c>
      <c r="C2955" t="s">
        <v>1820</v>
      </c>
      <c r="D2955">
        <v>53057</v>
      </c>
      <c r="E2955" s="2">
        <f>BO2955</f>
        <v>0.4079458641790058</v>
      </c>
      <c r="F2955" s="2" t="s">
        <v>1935</v>
      </c>
      <c r="G2955" s="3">
        <v>52551</v>
      </c>
      <c r="H2955" s="1">
        <v>6.4911287682179939</v>
      </c>
      <c r="I2955" s="1">
        <f t="shared" si="301"/>
        <v>-0.20854044625949797</v>
      </c>
      <c r="J2955" s="1">
        <v>1.9324216111999999</v>
      </c>
      <c r="K2955" s="1">
        <v>15.417891539599999</v>
      </c>
      <c r="L2955" s="2">
        <v>0.14800860049999987</v>
      </c>
      <c r="M2955" s="2">
        <v>8.8060874258877389E-3</v>
      </c>
      <c r="N2955" s="7">
        <v>2.7387523412899999E-2</v>
      </c>
      <c r="O2955" s="2">
        <v>1.044641559324039E-2</v>
      </c>
      <c r="P2955" s="3">
        <v>993153.36820198991</v>
      </c>
      <c r="Q2955" s="3">
        <v>24657.066457363322</v>
      </c>
      <c r="R2955" s="3">
        <v>-118339.49589594302</v>
      </c>
      <c r="S2955" s="3">
        <v>-829.34226091858409</v>
      </c>
      <c r="T2955" s="3">
        <v>-129739.0023794502</v>
      </c>
      <c r="V2955">
        <v>53057</v>
      </c>
      <c r="W2955" s="2">
        <v>0.31031356714351732</v>
      </c>
      <c r="X2955" s="2">
        <v>0.17413554160329506</v>
      </c>
      <c r="Y2955" s="2">
        <v>3.2479737046309056E-3</v>
      </c>
      <c r="Z2955" s="2">
        <v>0.55107903809664027</v>
      </c>
      <c r="AA2955" s="2">
        <v>4.4439536621404201E-2</v>
      </c>
      <c r="AB2955" s="2">
        <v>0.36534093361389158</v>
      </c>
      <c r="AC2955" s="2">
        <v>8.8060874258877389E-3</v>
      </c>
      <c r="AD2955" s="2">
        <v>5.6667243474273724E-2</v>
      </c>
      <c r="AE2955" s="2">
        <v>1.044641559324039E-2</v>
      </c>
      <c r="AF2955">
        <v>-62848.152328226017</v>
      </c>
      <c r="AG2955">
        <v>-477.38731341313269</v>
      </c>
      <c r="AH2955">
        <v>-89723.468373684649</v>
      </c>
      <c r="AI2955">
        <v>15520.861993940567</v>
      </c>
      <c r="AJ2955">
        <v>-0.84641424103098006</v>
      </c>
      <c r="AK2955">
        <v>-181187.64822416904</v>
      </c>
      <c r="AL2955">
        <v>-1306.7295743317168</v>
      </c>
      <c r="AM2955">
        <v>-245595.78007479754</v>
      </c>
      <c r="AN2955">
        <v>41654.171315603264</v>
      </c>
      <c r="AO2955">
        <v>-2.3212110840966047</v>
      </c>
      <c r="AP2955">
        <v>-118339.49589594302</v>
      </c>
      <c r="AQ2955">
        <v>-829.34226091858409</v>
      </c>
      <c r="AR2955">
        <v>-155872.31170111289</v>
      </c>
      <c r="AS2955">
        <v>26133.309321662695</v>
      </c>
      <c r="AT2955">
        <v>-1.4747968430656246</v>
      </c>
      <c r="AU2955" s="3">
        <v>186653244.01988199</v>
      </c>
      <c r="AV2955" s="3">
        <v>4634049.0699968627</v>
      </c>
      <c r="AW2955">
        <v>377961.46860191005</v>
      </c>
      <c r="AX2955">
        <v>71034078.409042969</v>
      </c>
      <c r="AY2955">
        <v>9383.6675663818805</v>
      </c>
      <c r="AZ2955">
        <v>1763566.4824258105</v>
      </c>
      <c r="BA2955">
        <v>1371114.8368039001</v>
      </c>
      <c r="BB2955">
        <v>257687322.42892498</v>
      </c>
      <c r="BC2955">
        <v>34040.734023745201</v>
      </c>
      <c r="BD2955">
        <v>6397615.5524226725</v>
      </c>
      <c r="BE2955">
        <v>993153.36820198991</v>
      </c>
      <c r="BF2955">
        <v>186653244.01988199</v>
      </c>
      <c r="BG2955">
        <v>24657.066457363322</v>
      </c>
      <c r="BH2955">
        <v>4634049.0699968627</v>
      </c>
      <c r="BI2955">
        <v>2.4601600979872651</v>
      </c>
      <c r="BJ2955">
        <v>8.9512888662052585</v>
      </c>
      <c r="BK2955">
        <v>6.4911287682179939</v>
      </c>
      <c r="BL2955">
        <v>40.173031726643991</v>
      </c>
      <c r="BM2955">
        <v>39.964491280384493</v>
      </c>
      <c r="BN2955">
        <f t="shared" si="298"/>
        <v>-0.20854044625949797</v>
      </c>
      <c r="BO2955">
        <v>0.4079458641790058</v>
      </c>
      <c r="BP2955">
        <v>1.2153370314308871E-2</v>
      </c>
      <c r="BQ2955">
        <v>0</v>
      </c>
      <c r="BR2955">
        <v>0</v>
      </c>
      <c r="BS2955">
        <v>3.4482758620689655E-2</v>
      </c>
      <c r="BT2955">
        <v>0.72222222222222221</v>
      </c>
      <c r="BU2955">
        <v>5.9721403238774413E-3</v>
      </c>
      <c r="BV2955">
        <v>0.55107903809664027</v>
      </c>
      <c r="BW2955">
        <v>4.6099104379050002E-2</v>
      </c>
      <c r="BX2955">
        <v>0.36534093361389158</v>
      </c>
      <c r="BY2955">
        <f t="shared" si="299"/>
        <v>0.17274143817565224</v>
      </c>
      <c r="BZ2955">
        <v>5.6667243474273724E-2</v>
      </c>
      <c r="CA2955">
        <f t="shared" si="300"/>
        <v>6.6680593904953614E-3</v>
      </c>
      <c r="CC2955">
        <v>0.17274143817565224</v>
      </c>
      <c r="CD2955">
        <v>6.6680593904953614E-3</v>
      </c>
    </row>
    <row r="2956" spans="1:82" x14ac:dyDescent="0.3">
      <c r="A2956">
        <v>1</v>
      </c>
      <c r="B2956" t="s">
        <v>1806</v>
      </c>
      <c r="C2956" t="s">
        <v>1821</v>
      </c>
      <c r="D2956">
        <v>53059</v>
      </c>
      <c r="E2956" s="2">
        <v>0</v>
      </c>
      <c r="F2956" s="2" t="s">
        <v>1954</v>
      </c>
      <c r="G2956" s="3">
        <v>-999</v>
      </c>
      <c r="H2956" s="1">
        <v>0.37520398388857373</v>
      </c>
      <c r="I2956" s="1">
        <f t="shared" si="301"/>
        <v>-999</v>
      </c>
      <c r="J2956" s="1">
        <v>-999</v>
      </c>
      <c r="K2956" s="1">
        <v>-999</v>
      </c>
      <c r="L2956" s="2">
        <v>-999</v>
      </c>
      <c r="M2956" s="2">
        <v>-999</v>
      </c>
      <c r="N2956" s="7">
        <v>-999</v>
      </c>
      <c r="O2956" s="2">
        <v>-999</v>
      </c>
      <c r="P2956" s="3">
        <v>-999</v>
      </c>
      <c r="Q2956" s="3">
        <v>-999</v>
      </c>
      <c r="R2956" s="3">
        <v>-999</v>
      </c>
      <c r="S2956" s="3">
        <v>-999</v>
      </c>
      <c r="T2956" s="3">
        <v>-999</v>
      </c>
      <c r="V2956">
        <v>53059</v>
      </c>
      <c r="W2956" s="2">
        <v>-999</v>
      </c>
      <c r="X2956" s="2">
        <v>1.0065483412692726E-2</v>
      </c>
      <c r="Y2956" s="2">
        <v>-999</v>
      </c>
      <c r="Z2956" s="2">
        <v>-999</v>
      </c>
      <c r="AA2956" s="2">
        <v>-999</v>
      </c>
      <c r="AB2956" s="2">
        <v>-999</v>
      </c>
      <c r="AC2956" s="2">
        <v>-999</v>
      </c>
      <c r="AD2956" s="2">
        <v>-999</v>
      </c>
      <c r="AE2956" s="2">
        <v>-999</v>
      </c>
      <c r="AF2956" s="2">
        <v>-999</v>
      </c>
      <c r="AG2956" s="2">
        <v>-999</v>
      </c>
      <c r="AH2956" s="2">
        <v>-999</v>
      </c>
      <c r="AI2956" s="2">
        <v>-999</v>
      </c>
      <c r="AJ2956" s="2">
        <v>-999</v>
      </c>
      <c r="AK2956" s="2">
        <v>-999</v>
      </c>
      <c r="AL2956" s="2">
        <v>-999</v>
      </c>
      <c r="AM2956" s="2">
        <v>-999</v>
      </c>
      <c r="AN2956" s="2">
        <v>-999</v>
      </c>
      <c r="AO2956" s="2">
        <v>-999</v>
      </c>
      <c r="AP2956" s="2">
        <v>-999</v>
      </c>
      <c r="AQ2956" s="2">
        <v>-999</v>
      </c>
      <c r="AR2956" s="2">
        <v>-999</v>
      </c>
      <c r="AS2956" s="2">
        <v>-999</v>
      </c>
      <c r="AT2956" s="2">
        <v>-999</v>
      </c>
      <c r="AU2956" s="2">
        <v>-999</v>
      </c>
      <c r="AV2956" s="2">
        <v>-999</v>
      </c>
      <c r="AW2956" s="2">
        <v>-999</v>
      </c>
      <c r="AX2956" s="2">
        <v>-999</v>
      </c>
      <c r="AY2956" s="2">
        <v>-999</v>
      </c>
      <c r="AZ2956" s="2">
        <v>-999</v>
      </c>
      <c r="BA2956" s="2">
        <v>-999</v>
      </c>
      <c r="BB2956" s="2">
        <v>-999</v>
      </c>
      <c r="BC2956" s="2">
        <v>-999</v>
      </c>
      <c r="BD2956" s="2">
        <v>-999</v>
      </c>
      <c r="BE2956" s="2">
        <v>-999</v>
      </c>
      <c r="BF2956" s="2">
        <v>-999</v>
      </c>
      <c r="BG2956" s="2">
        <v>-999</v>
      </c>
      <c r="BH2956" s="2">
        <v>-999</v>
      </c>
      <c r="BI2956">
        <v>0</v>
      </c>
      <c r="BJ2956">
        <v>0.37520398388857373</v>
      </c>
      <c r="BK2956">
        <v>0.37520398388857373</v>
      </c>
      <c r="BL2956">
        <v>-999</v>
      </c>
      <c r="BM2956">
        <v>20.847746263690972</v>
      </c>
      <c r="BN2956">
        <f t="shared" si="298"/>
        <v>-999</v>
      </c>
      <c r="BO2956" t="s">
        <v>3748</v>
      </c>
      <c r="BP2956" t="s">
        <v>3748</v>
      </c>
      <c r="BQ2956">
        <v>0</v>
      </c>
      <c r="BR2956">
        <v>0</v>
      </c>
      <c r="BS2956">
        <v>6.8965517241379309E-2</v>
      </c>
      <c r="BT2956">
        <v>0.83333333333333337</v>
      </c>
      <c r="BU2956" t="s">
        <v>3748</v>
      </c>
      <c r="BY2956">
        <f t="shared" si="299"/>
        <v>-999</v>
      </c>
      <c r="CA2956">
        <f t="shared" si="300"/>
        <v>-999</v>
      </c>
    </row>
    <row r="2957" spans="1:82" x14ac:dyDescent="0.3">
      <c r="A2957">
        <v>0</v>
      </c>
      <c r="B2957" t="s">
        <v>1806</v>
      </c>
      <c r="C2957" t="s">
        <v>1822</v>
      </c>
      <c r="D2957">
        <v>53061</v>
      </c>
      <c r="E2957" s="2">
        <f>BO2957</f>
        <v>0.40828545823700646</v>
      </c>
      <c r="F2957" s="2" t="s">
        <v>1935</v>
      </c>
      <c r="G2957" s="3">
        <v>458542</v>
      </c>
      <c r="H2957" s="1">
        <v>25.605207109767598</v>
      </c>
      <c r="I2957" s="1">
        <f t="shared" si="301"/>
        <v>2.0762130227673907</v>
      </c>
      <c r="J2957" s="1">
        <v>1.91724172544</v>
      </c>
      <c r="K2957" s="1">
        <v>21.488653486600001</v>
      </c>
      <c r="L2957" s="2">
        <v>0.17232804912999988</v>
      </c>
      <c r="M2957" s="2">
        <v>1.801167957884614E-2</v>
      </c>
      <c r="N2957" s="7">
        <v>2.2561673434399999E-2</v>
      </c>
      <c r="O2957" s="2">
        <v>1.260040909618808E-2</v>
      </c>
      <c r="P2957" s="3">
        <v>5719532.2880165996</v>
      </c>
      <c r="Q2957" s="3">
        <v>141999.10330664882</v>
      </c>
      <c r="R2957" s="3">
        <v>-832591.53591542318</v>
      </c>
      <c r="S2957" s="3">
        <v>-4303.2885934152537</v>
      </c>
      <c r="T2957" s="3">
        <v>-693960.85438438726</v>
      </c>
      <c r="V2957">
        <v>53061</v>
      </c>
      <c r="W2957" s="2">
        <v>0.44311892346311099</v>
      </c>
      <c r="X2957" s="2">
        <v>0.6869031207261026</v>
      </c>
      <c r="Y2957" s="2">
        <v>-6.4465633815524878E-2</v>
      </c>
      <c r="Z2957" s="2">
        <v>0.54675010863603313</v>
      </c>
      <c r="AA2957" s="2">
        <v>6.1937509490821128E-2</v>
      </c>
      <c r="AB2957" s="2">
        <v>0.42537048620370399</v>
      </c>
      <c r="AC2957" s="2">
        <v>1.801167957884614E-2</v>
      </c>
      <c r="AD2957" s="2">
        <v>4.6682126836338871E-2</v>
      </c>
      <c r="AE2957" s="2">
        <v>1.260040909618808E-2</v>
      </c>
      <c r="AF2957">
        <v>-551325.53398349229</v>
      </c>
      <c r="AG2957">
        <v>-3123.0852239536184</v>
      </c>
      <c r="AH2957">
        <v>-586974.20406148513</v>
      </c>
      <c r="AI2957">
        <v>88115.865426084201</v>
      </c>
      <c r="AJ2957">
        <v>-5.6040433648113028</v>
      </c>
      <c r="AK2957">
        <v>-1383917.0698989155</v>
      </c>
      <c r="AL2957">
        <v>-7426.3738173688716</v>
      </c>
      <c r="AM2957">
        <v>-1395763.9795032002</v>
      </c>
      <c r="AN2957">
        <v>202944.78648341182</v>
      </c>
      <c r="AO2957">
        <v>-13.360572300470087</v>
      </c>
      <c r="AP2957">
        <v>-832591.53591542318</v>
      </c>
      <c r="AQ2957">
        <v>-4303.2885934152528</v>
      </c>
      <c r="AR2957">
        <v>-808789.77544171503</v>
      </c>
      <c r="AS2957">
        <v>114828.92105732762</v>
      </c>
      <c r="AT2957">
        <v>-7.7565289356587845</v>
      </c>
      <c r="AU2957" s="3">
        <v>1074928898.2098398</v>
      </c>
      <c r="AV2957" s="3">
        <v>26687311.475451577</v>
      </c>
      <c r="AW2957">
        <v>2330512.5222804002</v>
      </c>
      <c r="AX2957">
        <v>437996523.43737841</v>
      </c>
      <c r="AY2957">
        <v>57859.746521947214</v>
      </c>
      <c r="AZ2957">
        <v>10874160.76133476</v>
      </c>
      <c r="BA2957">
        <v>8050044.8102969993</v>
      </c>
      <c r="BB2957">
        <v>1512925421.647218</v>
      </c>
      <c r="BC2957">
        <v>199858.84982859602</v>
      </c>
      <c r="BD2957">
        <v>37561472.236786336</v>
      </c>
      <c r="BE2957">
        <v>5719532.2880165996</v>
      </c>
      <c r="BF2957">
        <v>1074928898.2098398</v>
      </c>
      <c r="BG2957">
        <v>141999.10330664882</v>
      </c>
      <c r="BH2957">
        <v>26687311.475451577</v>
      </c>
      <c r="BI2957">
        <v>11.180519670792259</v>
      </c>
      <c r="BJ2957">
        <v>36.785726780559855</v>
      </c>
      <c r="BK2957">
        <v>25.605207109767598</v>
      </c>
      <c r="BL2957">
        <v>47.651546409532315</v>
      </c>
      <c r="BM2957">
        <v>49.727759432299706</v>
      </c>
      <c r="BN2957">
        <f t="shared" si="298"/>
        <v>2.0762130227673907</v>
      </c>
      <c r="BO2957">
        <v>0.40828545823700646</v>
      </c>
      <c r="BP2957">
        <v>5.5278560916853327E-2</v>
      </c>
      <c r="BQ2957">
        <v>0</v>
      </c>
      <c r="BR2957">
        <v>3.5714285714285712E-2</v>
      </c>
      <c r="BS2957">
        <v>6.8965517241379309E-2</v>
      </c>
      <c r="BT2957">
        <v>0.77777777777777779</v>
      </c>
      <c r="BU2957">
        <v>-5.9458180591017477E-2</v>
      </c>
      <c r="BV2957">
        <v>0.54675010863603313</v>
      </c>
      <c r="BW2957">
        <v>6.4250528517449307E-2</v>
      </c>
      <c r="BX2957">
        <v>0.42537048620370399</v>
      </c>
      <c r="BY2957">
        <f t="shared" si="299"/>
        <v>4.9973541437565355E-2</v>
      </c>
      <c r="BZ2957">
        <v>4.6682126836338871E-2</v>
      </c>
      <c r="CA2957">
        <f t="shared" si="300"/>
        <v>6.9256530465655287E-3</v>
      </c>
      <c r="CC2957">
        <v>4.9973541437565355E-2</v>
      </c>
      <c r="CD2957">
        <v>6.9256530465655287E-3</v>
      </c>
    </row>
    <row r="2958" spans="1:82" x14ac:dyDescent="0.3">
      <c r="A2958">
        <v>0</v>
      </c>
      <c r="B2958" t="s">
        <v>1806</v>
      </c>
      <c r="C2958" t="s">
        <v>1823</v>
      </c>
      <c r="D2958">
        <v>53063</v>
      </c>
      <c r="E2958" s="2">
        <f>BO2958</f>
        <v>0.48407952632317347</v>
      </c>
      <c r="F2958" s="2" t="s">
        <v>1937</v>
      </c>
      <c r="G2958" s="3">
        <v>143408</v>
      </c>
      <c r="H2958" s="1">
        <v>23.553768447150283</v>
      </c>
      <c r="I2958" s="1">
        <f t="shared" si="301"/>
        <v>-2.3236004381710416</v>
      </c>
      <c r="J2958" s="1">
        <v>2.4310776010100001</v>
      </c>
      <c r="K2958" s="1">
        <v>82.977268285600005</v>
      </c>
      <c r="L2958" s="2">
        <v>9.003884157099995E-2</v>
      </c>
      <c r="M2958" s="2">
        <v>2.6569487458532649E-2</v>
      </c>
      <c r="N2958" s="7">
        <v>0</v>
      </c>
      <c r="O2958" s="2">
        <v>2.387955057557458E-2</v>
      </c>
      <c r="P2958" s="3">
        <v>1949760.5909839</v>
      </c>
      <c r="Q2958" s="3">
        <v>48406.800003985198</v>
      </c>
      <c r="R2958" s="3">
        <v>10143043.571339879</v>
      </c>
      <c r="S2958" s="3">
        <v>15029.091127832045</v>
      </c>
      <c r="T2958" s="3">
        <v>3046961.9161333223</v>
      </c>
      <c r="V2958">
        <v>53063</v>
      </c>
      <c r="W2958" s="2">
        <v>0.48714104699464122</v>
      </c>
      <c r="X2958" s="2">
        <v>0.63186979827379275</v>
      </c>
      <c r="Y2958" s="2">
        <v>6.9014653130746187E-2</v>
      </c>
      <c r="Z2958" s="2">
        <v>0.69328344194564173</v>
      </c>
      <c r="AA2958" s="2">
        <v>0.23916832877251323</v>
      </c>
      <c r="AB2958" s="2">
        <v>0.22224974987897694</v>
      </c>
      <c r="AC2958" s="2">
        <v>2.6569487458532649E-2</v>
      </c>
      <c r="AD2958" s="2">
        <v>0</v>
      </c>
      <c r="AE2958" s="2">
        <v>2.387955057557458E-2</v>
      </c>
      <c r="AF2958">
        <v>7514753.3213888956</v>
      </c>
      <c r="AG2958">
        <v>11085.420746085538</v>
      </c>
      <c r="AH2958">
        <v>2083470.5275455096</v>
      </c>
      <c r="AI2958">
        <v>166605.39258650655</v>
      </c>
      <c r="AJ2958">
        <v>22.53908130145658</v>
      </c>
      <c r="AK2958">
        <v>17657796.892728776</v>
      </c>
      <c r="AL2958">
        <v>26114.511873917585</v>
      </c>
      <c r="AM2958">
        <v>4908141.7004182981</v>
      </c>
      <c r="AN2958">
        <v>388896.13584704016</v>
      </c>
      <c r="AO2958">
        <v>53.075019943051124</v>
      </c>
      <c r="AP2958">
        <v>10143043.571339879</v>
      </c>
      <c r="AQ2958">
        <v>15029.091127832047</v>
      </c>
      <c r="AR2958">
        <v>2824671.1728727883</v>
      </c>
      <c r="AS2958">
        <v>222290.74326053361</v>
      </c>
      <c r="AT2958">
        <v>30.535938641594544</v>
      </c>
      <c r="AU2958" s="3">
        <v>366438005.46951419</v>
      </c>
      <c r="AV2958" s="3">
        <v>9097573.9927489776</v>
      </c>
      <c r="AW2958">
        <v>930289.8499861001</v>
      </c>
      <c r="AX2958">
        <v>174838674.40638766</v>
      </c>
      <c r="AY2958">
        <v>23096.3508659748</v>
      </c>
      <c r="AZ2958">
        <v>4340728.1817513043</v>
      </c>
      <c r="BA2958">
        <v>2880050.4409699999</v>
      </c>
      <c r="BB2958">
        <v>541276679.87590182</v>
      </c>
      <c r="BC2958">
        <v>71503.150869959994</v>
      </c>
      <c r="BD2958">
        <v>13438302.174500281</v>
      </c>
      <c r="BE2958">
        <v>1949760.5909839</v>
      </c>
      <c r="BF2958">
        <v>366438005.46951419</v>
      </c>
      <c r="BG2958">
        <v>48406.800003985198</v>
      </c>
      <c r="BH2958">
        <v>9097573.9927489776</v>
      </c>
      <c r="BI2958">
        <v>9.7383138906343305</v>
      </c>
      <c r="BJ2958">
        <v>33.292082337784613</v>
      </c>
      <c r="BK2958">
        <v>23.553768447150283</v>
      </c>
      <c r="BL2958">
        <v>26.935035791464802</v>
      </c>
      <c r="BM2958">
        <v>24.611435353293761</v>
      </c>
      <c r="BN2958">
        <f t="shared" si="298"/>
        <v>-2.3236004381710416</v>
      </c>
      <c r="BO2958">
        <v>0.48407952632317347</v>
      </c>
      <c r="BP2958">
        <v>5.7086223051851265E-2</v>
      </c>
      <c r="BQ2958">
        <v>0</v>
      </c>
      <c r="BR2958">
        <v>5.3571428571428568E-2</v>
      </c>
      <c r="BS2958">
        <v>0.27586206896551724</v>
      </c>
      <c r="BT2958">
        <v>0.72222222222222221</v>
      </c>
      <c r="BU2958">
        <v>6.654281278420611E-2</v>
      </c>
      <c r="BV2958">
        <v>0.69328344194564173</v>
      </c>
      <c r="BW2958">
        <v>0.24809992611256559</v>
      </c>
      <c r="BX2958">
        <v>0.22224974987897694</v>
      </c>
      <c r="BY2958">
        <f t="shared" si="299"/>
        <v>3.0259691566066192E-2</v>
      </c>
      <c r="BZ2958">
        <v>0</v>
      </c>
      <c r="CA2958">
        <f t="shared" si="300"/>
        <v>2.557599716584567E-2</v>
      </c>
      <c r="CC2958">
        <v>3.0259691566066192E-2</v>
      </c>
      <c r="CD2958">
        <v>2.557599716584567E-2</v>
      </c>
    </row>
    <row r="2959" spans="1:82" x14ac:dyDescent="0.3">
      <c r="A2959">
        <v>0</v>
      </c>
      <c r="B2959" t="s">
        <v>1806</v>
      </c>
      <c r="C2959" t="s">
        <v>668</v>
      </c>
      <c r="D2959">
        <v>53065</v>
      </c>
      <c r="E2959" s="2">
        <f>BO2959</f>
        <v>0.42459970081455356</v>
      </c>
      <c r="F2959" s="2" t="s">
        <v>1935</v>
      </c>
      <c r="G2959" s="3">
        <v>4978</v>
      </c>
      <c r="H2959" s="1">
        <v>0.37510962488451821</v>
      </c>
      <c r="I2959" s="1">
        <f t="shared" si="301"/>
        <v>0.53379323589542693</v>
      </c>
      <c r="J2959" s="1">
        <v>2.4153858170900002</v>
      </c>
      <c r="K2959" s="1">
        <v>69.388135892500003</v>
      </c>
      <c r="L2959" s="2">
        <v>9.2504069209999984E-2</v>
      </c>
      <c r="M2959" s="2">
        <v>3.2641713771938102E-3</v>
      </c>
      <c r="N2959" s="7">
        <v>0</v>
      </c>
      <c r="O2959" s="2">
        <v>3.6185434182999326E-2</v>
      </c>
      <c r="P2959" s="3">
        <v>54822.113578147997</v>
      </c>
      <c r="Q2959" s="3">
        <v>1361.071251539664</v>
      </c>
      <c r="R2959" s="3">
        <v>109683.92690503394</v>
      </c>
      <c r="S2959" s="3">
        <v>165.93341496821748</v>
      </c>
      <c r="T2959" s="3">
        <v>32911.730772367257</v>
      </c>
      <c r="V2959">
        <v>53065</v>
      </c>
      <c r="W2959" s="2">
        <v>0.29584142332840851</v>
      </c>
      <c r="X2959" s="2">
        <v>1.0062952072326039E-2</v>
      </c>
      <c r="Y2959" s="2">
        <v>-9.1181730992114015E-3</v>
      </c>
      <c r="Z2959" s="2">
        <v>0.68880853174046974</v>
      </c>
      <c r="AA2959" s="2">
        <v>0.19999988961951962</v>
      </c>
      <c r="AB2959" s="2">
        <v>0.22833485955612062</v>
      </c>
      <c r="AC2959" s="2">
        <v>3.2641713771938102E-3</v>
      </c>
      <c r="AD2959" s="2">
        <v>0</v>
      </c>
      <c r="AE2959" s="2">
        <v>3.6185434182999326E-2</v>
      </c>
      <c r="AF2959">
        <v>311097.86307651037</v>
      </c>
      <c r="AG2959">
        <v>461.30532263983588</v>
      </c>
      <c r="AH2959">
        <v>86700.907970440181</v>
      </c>
      <c r="AI2959">
        <v>5167.7310768082116</v>
      </c>
      <c r="AJ2959">
        <v>0.93716334983828919</v>
      </c>
      <c r="AK2959">
        <v>420781.78998154431</v>
      </c>
      <c r="AL2959">
        <v>627.23873760805338</v>
      </c>
      <c r="AM2959">
        <v>117887.57986499494</v>
      </c>
      <c r="AN2959">
        <v>6892.7899546206963</v>
      </c>
      <c r="AO2959">
        <v>1.273207704093309</v>
      </c>
      <c r="AP2959">
        <v>109683.92690503394</v>
      </c>
      <c r="AQ2959">
        <v>165.93341496821751</v>
      </c>
      <c r="AR2959">
        <v>31186.671894554762</v>
      </c>
      <c r="AS2959">
        <v>1725.0588778124848</v>
      </c>
      <c r="AT2959">
        <v>0.33604435425501977</v>
      </c>
      <c r="AU2959" s="3">
        <v>10303268.025877135</v>
      </c>
      <c r="AV2959" s="3">
        <v>255799.73101436446</v>
      </c>
      <c r="AW2959">
        <v>50383.577366292004</v>
      </c>
      <c r="AX2959">
        <v>9469089.5302209184</v>
      </c>
      <c r="AY2959">
        <v>1250.875499450256</v>
      </c>
      <c r="AZ2959">
        <v>235089.54136668111</v>
      </c>
      <c r="BA2959">
        <v>105205.69094443999</v>
      </c>
      <c r="BB2959">
        <v>19772357.556098051</v>
      </c>
      <c r="BC2959">
        <v>2611.94675098992</v>
      </c>
      <c r="BD2959">
        <v>490889.27238104556</v>
      </c>
      <c r="BE2959">
        <v>54822.113578147997</v>
      </c>
      <c r="BF2959">
        <v>10303268.025877135</v>
      </c>
      <c r="BG2959">
        <v>1361.071251539664</v>
      </c>
      <c r="BH2959">
        <v>255799.73101436446</v>
      </c>
      <c r="BI2959">
        <v>0.35270111938083487</v>
      </c>
      <c r="BJ2959">
        <v>0.72781074426535308</v>
      </c>
      <c r="BK2959">
        <v>0.37510962488451821</v>
      </c>
      <c r="BL2959">
        <v>28.231644246115597</v>
      </c>
      <c r="BM2959">
        <v>28.765437482011023</v>
      </c>
      <c r="BN2959">
        <f t="shared" si="298"/>
        <v>0.53379323589542693</v>
      </c>
      <c r="BO2959">
        <v>0.42459970081455356</v>
      </c>
      <c r="BP2959">
        <v>1.8134991155060352E-3</v>
      </c>
      <c r="BQ2959">
        <v>0</v>
      </c>
      <c r="BR2959">
        <v>3.5714285714285712E-2</v>
      </c>
      <c r="BS2959">
        <v>0</v>
      </c>
      <c r="BT2959">
        <v>0.77777777777777779</v>
      </c>
      <c r="BU2959">
        <v>-1.5286665804566484E-2</v>
      </c>
      <c r="BV2959">
        <v>0.68880853174046974</v>
      </c>
      <c r="BW2959">
        <v>0.2074687651654768</v>
      </c>
      <c r="BX2959">
        <v>0.22833485955612062</v>
      </c>
      <c r="BY2959">
        <f t="shared" si="299"/>
        <v>8.3094557417105253E-2</v>
      </c>
      <c r="BZ2959">
        <v>0</v>
      </c>
      <c r="CA2959">
        <f t="shared" si="300"/>
        <v>3.7695114702697409E-2</v>
      </c>
      <c r="CC2959">
        <v>8.3094557417105253E-2</v>
      </c>
      <c r="CD2959">
        <v>3.7695114702697409E-2</v>
      </c>
    </row>
    <row r="2960" spans="1:82" x14ac:dyDescent="0.3">
      <c r="A2960">
        <v>0</v>
      </c>
      <c r="B2960" t="s">
        <v>1806</v>
      </c>
      <c r="C2960" t="s">
        <v>1119</v>
      </c>
      <c r="D2960">
        <v>53067</v>
      </c>
      <c r="E2960" s="2">
        <f>BO2960</f>
        <v>0.46258859114119982</v>
      </c>
      <c r="F2960" s="2" t="s">
        <v>1936</v>
      </c>
      <c r="G2960" s="3">
        <v>155039</v>
      </c>
      <c r="H2960" s="1">
        <v>30.125053156191221</v>
      </c>
      <c r="I2960" s="1">
        <f t="shared" si="301"/>
        <v>-3.6140356768504418</v>
      </c>
      <c r="J2960" s="1">
        <v>1.77482900039</v>
      </c>
      <c r="K2960" s="1">
        <v>59.239682336599998</v>
      </c>
      <c r="L2960" s="2">
        <v>0.19632799147000002</v>
      </c>
      <c r="M2960" s="2">
        <v>5.4868924912704398E-2</v>
      </c>
      <c r="N2960" s="7">
        <v>7.6549889662000006E-2</v>
      </c>
      <c r="O2960" s="2">
        <v>5.0200939883632875E-2</v>
      </c>
      <c r="P2960" s="3">
        <v>1881011.7781247001</v>
      </c>
      <c r="Q2960" s="3">
        <v>46699.969919319607</v>
      </c>
      <c r="R2960" s="3">
        <v>-218903.23770495795</v>
      </c>
      <c r="S2960" s="3">
        <v>-1253.6047761915347</v>
      </c>
      <c r="T2960" s="3">
        <v>-214489.95844918178</v>
      </c>
      <c r="V2960">
        <v>53067</v>
      </c>
      <c r="W2960" s="2">
        <v>0.59444309372918225</v>
      </c>
      <c r="X2960" s="2">
        <v>0.80815565897663588</v>
      </c>
      <c r="Y2960" s="2">
        <v>9.2763699020530666E-2</v>
      </c>
      <c r="Z2960" s="2">
        <v>0.50613750780482003</v>
      </c>
      <c r="AA2960" s="2">
        <v>0.17074864133503864</v>
      </c>
      <c r="AB2960" s="2">
        <v>0.48461137701379731</v>
      </c>
      <c r="AC2960" s="2">
        <v>5.4868924912704398E-2</v>
      </c>
      <c r="AD2960" s="2">
        <v>0.1583885906734499</v>
      </c>
      <c r="AE2960" s="2">
        <v>5.0200939883632875E-2</v>
      </c>
      <c r="AF2960">
        <v>-199859.39344895643</v>
      </c>
      <c r="AG2960">
        <v>-1209.826582040937</v>
      </c>
      <c r="AH2960">
        <v>-227383.16252123265</v>
      </c>
      <c r="AI2960">
        <v>20995.783201604962</v>
      </c>
      <c r="AJ2960">
        <v>-2.164372031851729</v>
      </c>
      <c r="AK2960">
        <v>-418762.63115391438</v>
      </c>
      <c r="AL2960">
        <v>-2463.4313582324717</v>
      </c>
      <c r="AM2960">
        <v>-462994.30116995185</v>
      </c>
      <c r="AN2960">
        <v>42116.963401142377</v>
      </c>
      <c r="AO2960">
        <v>-4.4126895585814472</v>
      </c>
      <c r="AP2960">
        <v>-218903.23770495795</v>
      </c>
      <c r="AQ2960">
        <v>-1253.6047761915347</v>
      </c>
      <c r="AR2960">
        <v>-235611.13864871921</v>
      </c>
      <c r="AS2960">
        <v>21121.180199537415</v>
      </c>
      <c r="AT2960">
        <v>-2.2483175267297182</v>
      </c>
      <c r="AU2960" s="3">
        <v>353517353.58075613</v>
      </c>
      <c r="AV2960" s="3">
        <v>8776792.3466369268</v>
      </c>
      <c r="AW2960">
        <v>1255481.3537204999</v>
      </c>
      <c r="AX2960">
        <v>235955165.61823076</v>
      </c>
      <c r="AY2960">
        <v>31169.895975593994</v>
      </c>
      <c r="AZ2960">
        <v>5858070.2496531354</v>
      </c>
      <c r="BA2960">
        <v>3136493.1318452</v>
      </c>
      <c r="BB2960">
        <v>589472519.19898689</v>
      </c>
      <c r="BC2960">
        <v>77869.865894913601</v>
      </c>
      <c r="BD2960">
        <v>14634862.596290061</v>
      </c>
      <c r="BE2960">
        <v>1881011.7781247001</v>
      </c>
      <c r="BF2960">
        <v>353517353.58075613</v>
      </c>
      <c r="BG2960">
        <v>46699.969919319607</v>
      </c>
      <c r="BH2960">
        <v>8776792.3466369268</v>
      </c>
      <c r="BI2960">
        <v>17.731148648618294</v>
      </c>
      <c r="BJ2960">
        <v>47.856201804809515</v>
      </c>
      <c r="BK2960">
        <v>30.125053156191221</v>
      </c>
      <c r="BL2960">
        <v>45.960325308642837</v>
      </c>
      <c r="BM2960">
        <v>42.346289631792395</v>
      </c>
      <c r="BN2960">
        <f t="shared" si="298"/>
        <v>-3.6140356768504418</v>
      </c>
      <c r="BO2960">
        <v>0.46258859114119982</v>
      </c>
      <c r="BP2960">
        <v>9.9325924151554112E-2</v>
      </c>
      <c r="BQ2960">
        <v>0</v>
      </c>
      <c r="BR2960">
        <v>4.7619047619047623E-3</v>
      </c>
      <c r="BS2960">
        <v>0</v>
      </c>
      <c r="BT2960">
        <v>0.66666666666666663</v>
      </c>
      <c r="BU2960">
        <v>0.10349804359194999</v>
      </c>
      <c r="BV2960">
        <v>0.50613750780482003</v>
      </c>
      <c r="BW2960">
        <v>0.17712514661311063</v>
      </c>
      <c r="BX2960">
        <v>0.48461137701379731</v>
      </c>
      <c r="BY2960">
        <f t="shared" si="299"/>
        <v>0.10604692750434785</v>
      </c>
      <c r="BZ2960">
        <v>0.1583885906734499</v>
      </c>
      <c r="CA2960">
        <f t="shared" si="300"/>
        <v>2.4182933723877916E-2</v>
      </c>
      <c r="CC2960">
        <v>0.10604692750434785</v>
      </c>
      <c r="CD2960">
        <v>2.4182933723877916E-2</v>
      </c>
    </row>
    <row r="2961" spans="1:82" x14ac:dyDescent="0.3">
      <c r="A2961">
        <v>1</v>
      </c>
      <c r="B2961" t="s">
        <v>1806</v>
      </c>
      <c r="C2961" t="s">
        <v>1824</v>
      </c>
      <c r="D2961">
        <v>53069</v>
      </c>
      <c r="E2961" s="2">
        <v>0</v>
      </c>
      <c r="F2961" s="2" t="s">
        <v>1954</v>
      </c>
      <c r="G2961" s="3">
        <v>-999</v>
      </c>
      <c r="H2961" s="1">
        <v>0.36910630656001064</v>
      </c>
      <c r="I2961" s="1">
        <f t="shared" si="301"/>
        <v>-999</v>
      </c>
      <c r="J2961" s="1">
        <v>-999</v>
      </c>
      <c r="K2961" s="1">
        <v>-999</v>
      </c>
      <c r="L2961" s="2">
        <v>-999</v>
      </c>
      <c r="M2961" s="2">
        <v>-999</v>
      </c>
      <c r="N2961" s="7">
        <v>-999</v>
      </c>
      <c r="O2961" s="2">
        <v>-999</v>
      </c>
      <c r="P2961" s="3">
        <v>-999</v>
      </c>
      <c r="Q2961" s="3">
        <v>-999</v>
      </c>
      <c r="R2961" s="3">
        <v>-999</v>
      </c>
      <c r="S2961" s="3">
        <v>-999</v>
      </c>
      <c r="T2961" s="3">
        <v>-999</v>
      </c>
      <c r="V2961">
        <v>53069</v>
      </c>
      <c r="W2961" s="2">
        <v>-999</v>
      </c>
      <c r="X2961" s="2">
        <v>9.901902873460414E-3</v>
      </c>
      <c r="Y2961" s="2">
        <v>-999</v>
      </c>
      <c r="Z2961" s="2">
        <v>-999</v>
      </c>
      <c r="AA2961" s="2">
        <v>-999</v>
      </c>
      <c r="AB2961" s="2">
        <v>-999</v>
      </c>
      <c r="AC2961" s="2">
        <v>-999</v>
      </c>
      <c r="AD2961" s="2">
        <v>-999</v>
      </c>
      <c r="AE2961" s="2">
        <v>-999</v>
      </c>
      <c r="AF2961" s="2">
        <v>-999</v>
      </c>
      <c r="AG2961" s="2">
        <v>-999</v>
      </c>
      <c r="AH2961" s="2">
        <v>-999</v>
      </c>
      <c r="AI2961" s="2">
        <v>-999</v>
      </c>
      <c r="AJ2961" s="2">
        <v>-999</v>
      </c>
      <c r="AK2961" s="2">
        <v>-999</v>
      </c>
      <c r="AL2961" s="2">
        <v>-999</v>
      </c>
      <c r="AM2961" s="2">
        <v>-999</v>
      </c>
      <c r="AN2961" s="2">
        <v>-999</v>
      </c>
      <c r="AO2961" s="2">
        <v>-999</v>
      </c>
      <c r="AP2961" s="2">
        <v>-999</v>
      </c>
      <c r="AQ2961" s="2">
        <v>-999</v>
      </c>
      <c r="AR2961" s="2">
        <v>-999</v>
      </c>
      <c r="AS2961" s="2">
        <v>-999</v>
      </c>
      <c r="AT2961" s="2">
        <v>-999</v>
      </c>
      <c r="AU2961" s="2">
        <v>-999</v>
      </c>
      <c r="AV2961" s="2">
        <v>-999</v>
      </c>
      <c r="AW2961" s="2">
        <v>-999</v>
      </c>
      <c r="AX2961" s="2">
        <v>-999</v>
      </c>
      <c r="AY2961" s="2">
        <v>-999</v>
      </c>
      <c r="AZ2961" s="2">
        <v>-999</v>
      </c>
      <c r="BA2961" s="2">
        <v>-999</v>
      </c>
      <c r="BB2961" s="2">
        <v>-999</v>
      </c>
      <c r="BC2961" s="2">
        <v>-999</v>
      </c>
      <c r="BD2961" s="2">
        <v>-999</v>
      </c>
      <c r="BE2961" s="2">
        <v>-999</v>
      </c>
      <c r="BF2961" s="2">
        <v>-999</v>
      </c>
      <c r="BG2961" s="2">
        <v>-999</v>
      </c>
      <c r="BH2961" s="2">
        <v>-999</v>
      </c>
      <c r="BI2961">
        <v>0</v>
      </c>
      <c r="BJ2961">
        <v>0.36910630656001064</v>
      </c>
      <c r="BK2961">
        <v>0.36910630656001064</v>
      </c>
      <c r="BL2961">
        <v>-999</v>
      </c>
      <c r="BM2961">
        <v>32.579695142970536</v>
      </c>
      <c r="BN2961">
        <f t="shared" si="298"/>
        <v>-999</v>
      </c>
      <c r="BO2961" t="s">
        <v>3748</v>
      </c>
      <c r="BP2961" t="s">
        <v>3748</v>
      </c>
      <c r="BQ2961">
        <v>0</v>
      </c>
      <c r="BR2961">
        <v>0</v>
      </c>
      <c r="BS2961">
        <v>0</v>
      </c>
      <c r="BT2961">
        <v>0.66666666666666663</v>
      </c>
      <c r="BU2961" t="s">
        <v>3748</v>
      </c>
      <c r="BY2961">
        <f t="shared" si="299"/>
        <v>-999</v>
      </c>
      <c r="CA2961">
        <f t="shared" si="300"/>
        <v>-999</v>
      </c>
    </row>
    <row r="2962" spans="1:82" x14ac:dyDescent="0.3">
      <c r="A2962">
        <v>0</v>
      </c>
      <c r="B2962" t="s">
        <v>1806</v>
      </c>
      <c r="C2962" t="s">
        <v>1825</v>
      </c>
      <c r="D2962">
        <v>53071</v>
      </c>
      <c r="E2962" s="2">
        <f t="shared" ref="E2962:E2968" si="302">BO2962</f>
        <v>0.36644282475725526</v>
      </c>
      <c r="F2962" s="2" t="s">
        <v>1934</v>
      </c>
      <c r="G2962" s="3">
        <v>13268</v>
      </c>
      <c r="H2962" s="1">
        <v>3.9318334184864128</v>
      </c>
      <c r="I2962" s="1">
        <f t="shared" si="301"/>
        <v>-4.1776329138419896</v>
      </c>
      <c r="J2962" s="1">
        <v>2.2638696831599998</v>
      </c>
      <c r="K2962" s="1">
        <v>53.978956197400002</v>
      </c>
      <c r="L2962" s="2">
        <v>4.5257696539000025E-2</v>
      </c>
      <c r="M2962" s="2">
        <v>1.1407223520836963E-2</v>
      </c>
      <c r="N2962" s="7">
        <v>0</v>
      </c>
      <c r="O2962" s="2">
        <v>1.0091142977070903E-3</v>
      </c>
      <c r="P2962" s="3">
        <v>173700.23542243004</v>
      </c>
      <c r="Q2962" s="3">
        <v>4312.4641023212407</v>
      </c>
      <c r="R2962" s="3">
        <v>1172717.0953329774</v>
      </c>
      <c r="S2962" s="3">
        <v>1731.0163547631857</v>
      </c>
      <c r="T2962" s="3">
        <v>343959.90137448348</v>
      </c>
      <c r="V2962">
        <v>53071</v>
      </c>
      <c r="W2962" s="2">
        <v>0.29438933575013598</v>
      </c>
      <c r="X2962" s="2">
        <v>0.10547810192494905</v>
      </c>
      <c r="Y2962" s="2">
        <v>0.12106329229947704</v>
      </c>
      <c r="Z2962" s="2">
        <v>0.64559986296015326</v>
      </c>
      <c r="AA2962" s="2">
        <v>0.15558546345707169</v>
      </c>
      <c r="AB2962" s="2">
        <v>0.11171302918152025</v>
      </c>
      <c r="AC2962" s="2">
        <v>1.1407223520836963E-2</v>
      </c>
      <c r="AD2962" s="2">
        <v>0</v>
      </c>
      <c r="AE2962" s="2">
        <v>1.0091142977070903E-3</v>
      </c>
      <c r="AF2962">
        <v>885514.94685945148</v>
      </c>
      <c r="AG2962">
        <v>1302.792251524952</v>
      </c>
      <c r="AH2962">
        <v>244855.77243654674</v>
      </c>
      <c r="AI2962">
        <v>14180.342828261882</v>
      </c>
      <c r="AJ2962">
        <v>2.6499845683989136</v>
      </c>
      <c r="AK2962">
        <v>2058232.0421924288</v>
      </c>
      <c r="AL2962">
        <v>3033.808606288138</v>
      </c>
      <c r="AM2962">
        <v>570194.94002041023</v>
      </c>
      <c r="AN2962">
        <v>32801.076618881925</v>
      </c>
      <c r="AO2962">
        <v>6.1691708511304677</v>
      </c>
      <c r="AP2962">
        <v>1172717.0953329774</v>
      </c>
      <c r="AQ2962">
        <v>1731.016354763186</v>
      </c>
      <c r="AR2962">
        <v>325339.16758386348</v>
      </c>
      <c r="AS2962">
        <v>18620.733790620041</v>
      </c>
      <c r="AT2962">
        <v>3.5191862827315541</v>
      </c>
      <c r="AU2962" s="3">
        <v>32645222.245291501</v>
      </c>
      <c r="AV2962" s="3">
        <v>810484.50339025399</v>
      </c>
      <c r="AW2962">
        <v>110049.73919387</v>
      </c>
      <c r="AX2962">
        <v>20682747.984095927</v>
      </c>
      <c r="AY2962">
        <v>2732.2101699471605</v>
      </c>
      <c r="AZ2962">
        <v>513491.57933986932</v>
      </c>
      <c r="BA2962">
        <v>283749.97461630002</v>
      </c>
      <c r="BB2962">
        <v>53327970.229387425</v>
      </c>
      <c r="BC2962">
        <v>7044.6742722684012</v>
      </c>
      <c r="BD2962">
        <v>1323976.0827301233</v>
      </c>
      <c r="BE2962">
        <v>173700.23542243004</v>
      </c>
      <c r="BF2962">
        <v>32645222.245291501</v>
      </c>
      <c r="BG2962">
        <v>4312.4641023212407</v>
      </c>
      <c r="BH2962">
        <v>810484.50339025399</v>
      </c>
      <c r="BI2962">
        <v>1.8036229749868189</v>
      </c>
      <c r="BJ2962">
        <v>5.7354563934732319</v>
      </c>
      <c r="BK2962">
        <v>3.9318334184864128</v>
      </c>
      <c r="BL2962">
        <v>23.583008813854747</v>
      </c>
      <c r="BM2962">
        <v>19.405375900012757</v>
      </c>
      <c r="BN2962">
        <f t="shared" si="298"/>
        <v>-4.1776329138419896</v>
      </c>
      <c r="BO2962">
        <v>0.36644282475725526</v>
      </c>
      <c r="BP2962">
        <v>8.0035526713702881E-3</v>
      </c>
      <c r="BQ2962">
        <v>0</v>
      </c>
      <c r="BR2962">
        <v>1.1904761904761904E-2</v>
      </c>
      <c r="BS2962">
        <v>0</v>
      </c>
      <c r="BT2962">
        <v>0.61111111111111116</v>
      </c>
      <c r="BU2962">
        <v>0.11963823052372047</v>
      </c>
      <c r="BV2962">
        <v>0.64559986296015326</v>
      </c>
      <c r="BW2962">
        <v>0.16139570898036484</v>
      </c>
      <c r="BX2962">
        <v>0.11171302918152025</v>
      </c>
      <c r="BY2962">
        <f t="shared" si="299"/>
        <v>0.14820985684901675</v>
      </c>
      <c r="BZ2962">
        <v>0</v>
      </c>
      <c r="CA2962">
        <f t="shared" si="300"/>
        <v>2.0705883115067309E-3</v>
      </c>
      <c r="CC2962">
        <v>0.14820985684901675</v>
      </c>
      <c r="CD2962">
        <v>2.0705883115067309E-3</v>
      </c>
    </row>
    <row r="2963" spans="1:82" x14ac:dyDescent="0.3">
      <c r="A2963">
        <v>0</v>
      </c>
      <c r="B2963" t="s">
        <v>1806</v>
      </c>
      <c r="C2963" t="s">
        <v>1826</v>
      </c>
      <c r="D2963">
        <v>53073</v>
      </c>
      <c r="E2963" s="2">
        <f t="shared" si="302"/>
        <v>0.43908491372740061</v>
      </c>
      <c r="F2963" s="2" t="s">
        <v>1936</v>
      </c>
      <c r="G2963" s="3">
        <v>84122</v>
      </c>
      <c r="H2963" s="1">
        <v>10.423535061600051</v>
      </c>
      <c r="I2963" s="1">
        <f t="shared" si="301"/>
        <v>-3.9267704569601847</v>
      </c>
      <c r="J2963" s="1">
        <v>1.99971900499</v>
      </c>
      <c r="K2963" s="1">
        <v>28.921788916499999</v>
      </c>
      <c r="L2963" s="2">
        <v>0.16763194279999993</v>
      </c>
      <c r="M2963" s="2">
        <v>1.3048769673257228E-2</v>
      </c>
      <c r="N2963" s="7">
        <v>9.5535839482399996E-3</v>
      </c>
      <c r="O2963" s="2">
        <v>8.7665160110606648E-3</v>
      </c>
      <c r="P2963" s="3">
        <v>2138547.29180852</v>
      </c>
      <c r="Q2963" s="3">
        <v>53093.816508723365</v>
      </c>
      <c r="R2963" s="3">
        <v>-240439.31917810504</v>
      </c>
      <c r="S2963" s="3">
        <v>-2067.8962568307461</v>
      </c>
      <c r="T2963" s="3">
        <v>-326218.80954939808</v>
      </c>
      <c r="V2963">
        <v>53073</v>
      </c>
      <c r="W2963" s="2">
        <v>0.38115034035959239</v>
      </c>
      <c r="X2963" s="2">
        <v>0.27962901186921935</v>
      </c>
      <c r="Y2963" s="2">
        <v>0.10270241106210687</v>
      </c>
      <c r="Z2963" s="2">
        <v>0.57027059692689686</v>
      </c>
      <c r="AA2963" s="2">
        <v>8.3362299858588104E-2</v>
      </c>
      <c r="AB2963" s="2">
        <v>0.41377872825750084</v>
      </c>
      <c r="AC2963" s="2">
        <v>1.3048769673257228E-2</v>
      </c>
      <c r="AD2963" s="2">
        <v>1.9767222449614857E-2</v>
      </c>
      <c r="AE2963" s="2">
        <v>8.7665160110606648E-3</v>
      </c>
      <c r="AF2963">
        <v>-108266.43691411527</v>
      </c>
      <c r="AG2963">
        <v>-889.51764544086836</v>
      </c>
      <c r="AH2963">
        <v>-167182.08902103727</v>
      </c>
      <c r="AI2963">
        <v>26465.975194255156</v>
      </c>
      <c r="AJ2963">
        <v>-1.5729165975073203</v>
      </c>
      <c r="AK2963">
        <v>-348705.75609222031</v>
      </c>
      <c r="AL2963">
        <v>-2957.4139022716145</v>
      </c>
      <c r="AM2963">
        <v>-555836.79178907746</v>
      </c>
      <c r="AN2963">
        <v>88901.868412897296</v>
      </c>
      <c r="AO2963">
        <v>-5.224177120061773</v>
      </c>
      <c r="AP2963">
        <v>-240439.31917810504</v>
      </c>
      <c r="AQ2963">
        <v>-2067.8962568307461</v>
      </c>
      <c r="AR2963">
        <v>-388654.70276804018</v>
      </c>
      <c r="AS2963">
        <v>62435.893218642144</v>
      </c>
      <c r="AT2963">
        <v>-3.6512605225544528</v>
      </c>
      <c r="AU2963" s="3">
        <v>401918578.02249324</v>
      </c>
      <c r="AV2963" s="3">
        <v>9978451.8746494688</v>
      </c>
      <c r="AW2963">
        <v>715714.91018558003</v>
      </c>
      <c r="AX2963">
        <v>134511460.22027791</v>
      </c>
      <c r="AY2963">
        <v>17769.088511395439</v>
      </c>
      <c r="AZ2963">
        <v>3339522.4948316589</v>
      </c>
      <c r="BA2963">
        <v>2854262.2019941001</v>
      </c>
      <c r="BB2963">
        <v>536430038.24277115</v>
      </c>
      <c r="BC2963">
        <v>70862.905020118807</v>
      </c>
      <c r="BD2963">
        <v>13317974.369481128</v>
      </c>
      <c r="BE2963">
        <v>2138547.29180852</v>
      </c>
      <c r="BF2963">
        <v>401918578.02249324</v>
      </c>
      <c r="BG2963">
        <v>53093.816508723365</v>
      </c>
      <c r="BH2963">
        <v>9978451.8746494688</v>
      </c>
      <c r="BI2963">
        <v>3.1162819566991438</v>
      </c>
      <c r="BJ2963">
        <v>13.539817018299194</v>
      </c>
      <c r="BK2963">
        <v>10.423535061600051</v>
      </c>
      <c r="BL2963">
        <v>46.078880245759656</v>
      </c>
      <c r="BM2963">
        <v>42.152109788799471</v>
      </c>
      <c r="BN2963">
        <f t="shared" si="298"/>
        <v>-3.9267704569601847</v>
      </c>
      <c r="BO2963">
        <v>0.43908491372740061</v>
      </c>
      <c r="BP2963">
        <v>1.6569755002936507E-2</v>
      </c>
      <c r="BQ2963">
        <v>0</v>
      </c>
      <c r="BR2963">
        <v>0</v>
      </c>
      <c r="BS2963">
        <v>0.10344827586206896</v>
      </c>
      <c r="BT2963">
        <v>0.72222222222222221</v>
      </c>
      <c r="BU2963">
        <v>0.11245408077549118</v>
      </c>
      <c r="BV2963">
        <v>0.57027059692689686</v>
      </c>
      <c r="BW2963">
        <v>8.6475414791066504E-2</v>
      </c>
      <c r="BX2963">
        <v>0.41377872825750084</v>
      </c>
      <c r="BY2963">
        <f t="shared" si="299"/>
        <v>8.187257981368698E-2</v>
      </c>
      <c r="BZ2963">
        <v>1.9767222449614857E-2</v>
      </c>
      <c r="CA2963">
        <f t="shared" si="300"/>
        <v>4.9310144006779596E-3</v>
      </c>
      <c r="CC2963">
        <v>8.187257981368698E-2</v>
      </c>
      <c r="CD2963">
        <v>4.9310144006779596E-3</v>
      </c>
    </row>
    <row r="2964" spans="1:82" x14ac:dyDescent="0.3">
      <c r="A2964">
        <v>0</v>
      </c>
      <c r="B2964" t="s">
        <v>1806</v>
      </c>
      <c r="C2964" t="s">
        <v>1827</v>
      </c>
      <c r="D2964">
        <v>53075</v>
      </c>
      <c r="E2964" s="2">
        <f t="shared" si="302"/>
        <v>0.41525271016737175</v>
      </c>
      <c r="F2964" s="2" t="s">
        <v>1935</v>
      </c>
      <c r="G2964" s="3">
        <v>6156</v>
      </c>
      <c r="H2964" s="1">
        <v>0.37533051318644645</v>
      </c>
      <c r="I2964" s="1">
        <f t="shared" si="301"/>
        <v>-3.1215652051784062</v>
      </c>
      <c r="J2964" s="1">
        <v>2.3222784430600001</v>
      </c>
      <c r="K2964" s="1">
        <v>94.512655623800001</v>
      </c>
      <c r="L2964" s="2">
        <v>0.11631776462400001</v>
      </c>
      <c r="M2964" s="2">
        <v>5.0684727445391474E-3</v>
      </c>
      <c r="N2964" s="7">
        <v>0</v>
      </c>
      <c r="O2964" s="2">
        <v>1.0119400915452683E-3</v>
      </c>
      <c r="P2964" s="3">
        <v>28058.774705386997</v>
      </c>
      <c r="Q2964" s="3">
        <v>696.61654964271611</v>
      </c>
      <c r="R2964" s="3">
        <v>321689.59375960892</v>
      </c>
      <c r="S2964" s="3">
        <v>471.84342921481601</v>
      </c>
      <c r="T2964" s="3">
        <v>97317.678486451739</v>
      </c>
      <c r="V2964">
        <v>53075</v>
      </c>
      <c r="W2964" s="2">
        <v>0.34067090867715444</v>
      </c>
      <c r="X2964" s="2">
        <v>1.0068877775768934E-2</v>
      </c>
      <c r="Y2964" s="2">
        <v>9.500272896905497E-2</v>
      </c>
      <c r="Z2964" s="2">
        <v>0.66225660237744932</v>
      </c>
      <c r="AA2964" s="2">
        <v>0.27241718557899458</v>
      </c>
      <c r="AB2964" s="2">
        <v>0.28711602285309828</v>
      </c>
      <c r="AC2964" s="2">
        <v>5.0684727445391474E-3</v>
      </c>
      <c r="AD2964" s="2">
        <v>0</v>
      </c>
      <c r="AE2964" s="2">
        <v>1.0119400915452683E-3</v>
      </c>
      <c r="AF2964">
        <v>436445.69528682926</v>
      </c>
      <c r="AG2964">
        <v>640.5382481741002</v>
      </c>
      <c r="AH2964">
        <v>120387.18172313129</v>
      </c>
      <c r="AI2964">
        <v>11699.664154998482</v>
      </c>
      <c r="AJ2964">
        <v>1.3034154096398025</v>
      </c>
      <c r="AK2964">
        <v>758135.28904643818</v>
      </c>
      <c r="AL2964">
        <v>1112.3816773889162</v>
      </c>
      <c r="AM2964">
        <v>209068.69421621514</v>
      </c>
      <c r="AN2964">
        <v>20335.830148366374</v>
      </c>
      <c r="AO2964">
        <v>2.2636474916741034</v>
      </c>
      <c r="AP2964">
        <v>321689.59375960892</v>
      </c>
      <c r="AQ2964">
        <v>471.84342921481596</v>
      </c>
      <c r="AR2964">
        <v>88681.51249308385</v>
      </c>
      <c r="AS2964">
        <v>8636.165993367893</v>
      </c>
      <c r="AT2964">
        <v>0.96023208203430088</v>
      </c>
      <c r="AU2964" s="3">
        <v>5273366.1181304324</v>
      </c>
      <c r="AV2964" s="3">
        <v>130922.11433985207</v>
      </c>
      <c r="AW2964">
        <v>39323.600080559001</v>
      </c>
      <c r="AX2964">
        <v>7390477.3991402583</v>
      </c>
      <c r="AY2964">
        <v>976.28891123281198</v>
      </c>
      <c r="AZ2964">
        <v>183483.73797709469</v>
      </c>
      <c r="BA2964">
        <v>67382.374785945998</v>
      </c>
      <c r="BB2964">
        <v>12663843.51727069</v>
      </c>
      <c r="BC2964">
        <v>1672.9054608755282</v>
      </c>
      <c r="BD2964">
        <v>314405.85231694678</v>
      </c>
      <c r="BE2964">
        <v>28058.774705386997</v>
      </c>
      <c r="BF2964">
        <v>5273366.1181304324</v>
      </c>
      <c r="BG2964">
        <v>696.61654964271611</v>
      </c>
      <c r="BH2964">
        <v>130922.11433985207</v>
      </c>
      <c r="BI2964">
        <v>0.37421961781439211</v>
      </c>
      <c r="BJ2964">
        <v>0.74955013100083856</v>
      </c>
      <c r="BK2964">
        <v>0.37533051318644645</v>
      </c>
      <c r="BL2964">
        <v>24.228306260823505</v>
      </c>
      <c r="BM2964">
        <v>21.106741055645099</v>
      </c>
      <c r="BN2964">
        <f t="shared" si="298"/>
        <v>-3.1215652051784062</v>
      </c>
      <c r="BO2964">
        <v>0.41525271016737175</v>
      </c>
      <c r="BP2964">
        <v>1.8817843516594124E-3</v>
      </c>
      <c r="BQ2964">
        <v>0</v>
      </c>
      <c r="BR2964">
        <v>1.1904761904761904E-2</v>
      </c>
      <c r="BS2964">
        <v>0</v>
      </c>
      <c r="BT2964">
        <v>0.55555555555555558</v>
      </c>
      <c r="BU2964">
        <v>8.9394770989705066E-2</v>
      </c>
      <c r="BV2964">
        <v>0.66225660237744932</v>
      </c>
      <c r="BW2964">
        <v>0.28259044147198609</v>
      </c>
      <c r="BX2964">
        <v>0.28711602285309828</v>
      </c>
      <c r="BY2964">
        <f t="shared" si="299"/>
        <v>0.10773470988469488</v>
      </c>
      <c r="BZ2964">
        <v>0</v>
      </c>
      <c r="CA2964">
        <f t="shared" si="300"/>
        <v>8.4411932429286453E-4</v>
      </c>
      <c r="CC2964">
        <v>0.10773470988469488</v>
      </c>
      <c r="CD2964">
        <v>8.4411932429286453E-4</v>
      </c>
    </row>
    <row r="2965" spans="1:82" x14ac:dyDescent="0.3">
      <c r="A2965">
        <v>0</v>
      </c>
      <c r="B2965" t="s">
        <v>1806</v>
      </c>
      <c r="C2965" t="s">
        <v>1828</v>
      </c>
      <c r="D2965">
        <v>53077</v>
      </c>
      <c r="E2965" s="2">
        <f t="shared" si="302"/>
        <v>0.4067409635363326</v>
      </c>
      <c r="F2965" s="2" t="s">
        <v>1935</v>
      </c>
      <c r="G2965" s="3">
        <v>64645</v>
      </c>
      <c r="H2965" s="1">
        <v>3.9249553775622004</v>
      </c>
      <c r="I2965" s="1">
        <f t="shared" si="301"/>
        <v>-2.2457814791511588</v>
      </c>
      <c r="J2965" s="1">
        <v>2.2925485030399999</v>
      </c>
      <c r="K2965" s="1">
        <v>6.8182553934100003</v>
      </c>
      <c r="L2965" s="2">
        <v>3.3275490272999975E-2</v>
      </c>
      <c r="M2965" s="2">
        <v>6.8631611220495107E-3</v>
      </c>
      <c r="N2965" s="7">
        <v>0</v>
      </c>
      <c r="O2965" s="2">
        <v>3.5899058031398806E-3</v>
      </c>
      <c r="P2965" s="3">
        <v>650462.22325847007</v>
      </c>
      <c r="Q2965" s="3">
        <v>16149.056913459959</v>
      </c>
      <c r="R2965" s="3">
        <v>16624.830935984792</v>
      </c>
      <c r="S2965" s="3">
        <v>-419.6773615942584</v>
      </c>
      <c r="T2965" s="3">
        <v>-56877.150641107401</v>
      </c>
      <c r="V2965">
        <v>53077</v>
      </c>
      <c r="W2965" s="2">
        <v>0.24023211860330765</v>
      </c>
      <c r="X2965" s="2">
        <v>0.10529358680835306</v>
      </c>
      <c r="Y2965" s="2">
        <v>6.8641396627711446E-2</v>
      </c>
      <c r="Z2965" s="2">
        <v>0.65377835588406696</v>
      </c>
      <c r="AA2965" s="2">
        <v>1.9652499790343669E-2</v>
      </c>
      <c r="AB2965" s="2">
        <v>8.2136434245912548E-2</v>
      </c>
      <c r="AC2965" s="2">
        <v>6.8631611220495107E-3</v>
      </c>
      <c r="AD2965" s="2">
        <v>0</v>
      </c>
      <c r="AE2965" s="2">
        <v>3.5899058031398806E-3</v>
      </c>
      <c r="AF2965">
        <v>-10321.501728632546</v>
      </c>
      <c r="AG2965">
        <v>-333.0212664378779</v>
      </c>
      <c r="AH2965">
        <v>-62590.316557376202</v>
      </c>
      <c r="AI2965">
        <v>15129.638231587431</v>
      </c>
      <c r="AJ2965">
        <v>-0.57448356154851077</v>
      </c>
      <c r="AK2965">
        <v>6303.3292073522462</v>
      </c>
      <c r="AL2965">
        <v>-752.6986280321363</v>
      </c>
      <c r="AM2965">
        <v>-141467.37805893974</v>
      </c>
      <c r="AN2965">
        <v>37129.549092043562</v>
      </c>
      <c r="AO2965">
        <v>-1.2843392742847997</v>
      </c>
      <c r="AP2965">
        <v>16624.830935984792</v>
      </c>
      <c r="AQ2965">
        <v>-419.6773615942584</v>
      </c>
      <c r="AR2965">
        <v>-78877.061501563527</v>
      </c>
      <c r="AS2965">
        <v>21999.910860456133</v>
      </c>
      <c r="AT2965">
        <v>-0.70985571273628889</v>
      </c>
      <c r="AU2965" s="3">
        <v>122247870.23919687</v>
      </c>
      <c r="AV2965" s="3">
        <v>3035053.7563156649</v>
      </c>
      <c r="AW2965">
        <v>389130.85330403002</v>
      </c>
      <c r="AX2965">
        <v>73133252.569959402</v>
      </c>
      <c r="AY2965">
        <v>9660.9704177900403</v>
      </c>
      <c r="AZ2965">
        <v>1815682.7803194602</v>
      </c>
      <c r="BA2965">
        <v>1039593.0765625001</v>
      </c>
      <c r="BB2965">
        <v>195381122.80915627</v>
      </c>
      <c r="BC2965">
        <v>25810.027331249999</v>
      </c>
      <c r="BD2965">
        <v>4850736.5366351251</v>
      </c>
      <c r="BE2965">
        <v>650462.22325847007</v>
      </c>
      <c r="BF2965">
        <v>122247870.23919687</v>
      </c>
      <c r="BG2965">
        <v>16149.056913459959</v>
      </c>
      <c r="BH2965">
        <v>3035053.7563156649</v>
      </c>
      <c r="BI2965">
        <v>1.9622734759526899</v>
      </c>
      <c r="BJ2965">
        <v>5.8872288535148902</v>
      </c>
      <c r="BK2965">
        <v>3.9249553775622004</v>
      </c>
      <c r="BL2965">
        <v>23.093527742842131</v>
      </c>
      <c r="BM2965">
        <v>20.847746263690972</v>
      </c>
      <c r="BN2965">
        <f t="shared" si="298"/>
        <v>-2.2457814791511588</v>
      </c>
      <c r="BO2965">
        <v>0.4067409635363326</v>
      </c>
      <c r="BP2965">
        <v>9.6651427535778076E-3</v>
      </c>
      <c r="BQ2965">
        <v>0</v>
      </c>
      <c r="BR2965">
        <v>1.1904761904761904E-2</v>
      </c>
      <c r="BS2965">
        <v>0.20689655172413793</v>
      </c>
      <c r="BT2965">
        <v>0.77777777777777779</v>
      </c>
      <c r="BU2965">
        <v>6.431424872643815E-2</v>
      </c>
      <c r="BV2965">
        <v>0.65377835588406696</v>
      </c>
      <c r="BW2965">
        <v>2.0386410570895925E-2</v>
      </c>
      <c r="BX2965">
        <v>8.2136434245912548E-2</v>
      </c>
      <c r="BY2965">
        <f t="shared" si="299"/>
        <v>0.18345555444588268</v>
      </c>
      <c r="BZ2965">
        <v>0</v>
      </c>
      <c r="CA2965">
        <f t="shared" si="300"/>
        <v>1.0221534778071313E-2</v>
      </c>
      <c r="CC2965">
        <v>0.18345555444588268</v>
      </c>
      <c r="CD2965">
        <v>1.0221534778071313E-2</v>
      </c>
    </row>
    <row r="2966" spans="1:82" x14ac:dyDescent="0.3">
      <c r="A2966">
        <v>0</v>
      </c>
      <c r="B2966" t="s">
        <v>1829</v>
      </c>
      <c r="C2966" t="s">
        <v>7</v>
      </c>
      <c r="D2966">
        <v>54001</v>
      </c>
      <c r="E2966" s="2">
        <f t="shared" si="302"/>
        <v>0.68138897197857606</v>
      </c>
      <c r="F2966" s="2" t="s">
        <v>1941</v>
      </c>
      <c r="G2966" s="3">
        <v>518</v>
      </c>
      <c r="H2966" s="1">
        <v>0.37691727028160849</v>
      </c>
      <c r="I2966" s="1">
        <f t="shared" si="301"/>
        <v>-10.377477853438066</v>
      </c>
      <c r="J2966" s="1">
        <v>2.64081110467</v>
      </c>
      <c r="K2966" s="1">
        <v>235.327094504</v>
      </c>
      <c r="L2966" s="2">
        <v>0.22318434199999992</v>
      </c>
      <c r="M2966" s="2">
        <v>3.8254642356418162E-3</v>
      </c>
      <c r="N2966" s="7">
        <v>0</v>
      </c>
      <c r="O2966" s="2">
        <v>1.2220754908474005E-2</v>
      </c>
      <c r="P2966" s="3">
        <v>7649.9222077150007</v>
      </c>
      <c r="Q2966" s="3">
        <v>177.41054961299</v>
      </c>
      <c r="R2966" s="3">
        <v>34428.779058045708</v>
      </c>
      <c r="S2966" s="3">
        <v>84.89130639315384</v>
      </c>
      <c r="T2966" s="3">
        <v>18293.52248771739</v>
      </c>
      <c r="V2966">
        <v>54001</v>
      </c>
      <c r="W2966" s="2">
        <v>0.58649860350517724</v>
      </c>
      <c r="X2966" s="2">
        <v>1.0111445226827952E-2</v>
      </c>
      <c r="Y2966" s="2">
        <v>0.28634442215385064</v>
      </c>
      <c r="Z2966" s="2">
        <v>0.75309427038168786</v>
      </c>
      <c r="AA2966" s="2">
        <v>0.67829164625777827</v>
      </c>
      <c r="AB2966" s="2">
        <v>0.55090295833370928</v>
      </c>
      <c r="AC2966" s="2">
        <v>3.8254642356418162E-3</v>
      </c>
      <c r="AD2966" s="2">
        <v>0</v>
      </c>
      <c r="AE2966" s="2">
        <v>1.2220754908474005E-2</v>
      </c>
      <c r="AF2966">
        <v>77264.003303149002</v>
      </c>
      <c r="AG2966">
        <v>191.13018295430345</v>
      </c>
      <c r="AH2966">
        <v>35922.326471035303</v>
      </c>
      <c r="AI2966">
        <v>5026.6737159662689</v>
      </c>
      <c r="AJ2966">
        <v>1.891937154403075</v>
      </c>
      <c r="AK2966">
        <v>111692.78236119471</v>
      </c>
      <c r="AL2966">
        <v>276.02148934745725</v>
      </c>
      <c r="AM2966">
        <v>51877.384827970222</v>
      </c>
      <c r="AN2966">
        <v>7365.1378467487448</v>
      </c>
      <c r="AO2966">
        <v>2.733248710424832</v>
      </c>
      <c r="AP2966">
        <v>34428.779058045708</v>
      </c>
      <c r="AQ2966">
        <v>84.891306393153798</v>
      </c>
      <c r="AR2966">
        <v>15955.058356934918</v>
      </c>
      <c r="AS2966">
        <v>2338.4641307824759</v>
      </c>
      <c r="AT2966">
        <v>0.841311556021757</v>
      </c>
      <c r="AU2966" s="3">
        <v>1437726.3797179572</v>
      </c>
      <c r="AV2966" s="3">
        <v>33342.538694265342</v>
      </c>
      <c r="AW2966">
        <v>18166.636839613999</v>
      </c>
      <c r="AX2966">
        <v>3414237.7276370549</v>
      </c>
      <c r="AY2966">
        <v>421.30533341700396</v>
      </c>
      <c r="AZ2966">
        <v>79180.124362391725</v>
      </c>
      <c r="BA2966">
        <v>25816.559047328999</v>
      </c>
      <c r="BB2966">
        <v>4851964.1073550126</v>
      </c>
      <c r="BC2966">
        <v>598.71588302999396</v>
      </c>
      <c r="BD2966">
        <v>112522.66305665707</v>
      </c>
      <c r="BE2966">
        <v>7649.9222077150007</v>
      </c>
      <c r="BF2966">
        <v>1437726.3797179572</v>
      </c>
      <c r="BG2966">
        <v>177.41054961299</v>
      </c>
      <c r="BH2966">
        <v>33342.538694265342</v>
      </c>
      <c r="BI2966">
        <v>0.49217496536227467</v>
      </c>
      <c r="BJ2966">
        <v>0.86909223564388316</v>
      </c>
      <c r="BK2966">
        <v>0.37691727028160849</v>
      </c>
      <c r="BL2966">
        <v>54.053896681858404</v>
      </c>
      <c r="BM2966">
        <v>43.676418828420339</v>
      </c>
      <c r="BN2966">
        <f t="shared" si="298"/>
        <v>-10.377477853438066</v>
      </c>
      <c r="BO2966">
        <v>0.68138897197857606</v>
      </c>
      <c r="BP2966">
        <v>4.0611164807004344E-3</v>
      </c>
      <c r="BQ2966">
        <v>0.10046752158741161</v>
      </c>
      <c r="BR2966">
        <v>1.1904761904761904E-2</v>
      </c>
      <c r="BS2966">
        <v>0</v>
      </c>
      <c r="BT2966">
        <v>0.72222222222222221</v>
      </c>
      <c r="BU2966">
        <v>0.29718817169664469</v>
      </c>
      <c r="BV2966">
        <v>0.75309427038168786</v>
      </c>
      <c r="BW2966">
        <v>0.70362203968649195</v>
      </c>
      <c r="BX2966">
        <v>0.55090295833370928</v>
      </c>
      <c r="BY2966">
        <f t="shared" si="299"/>
        <v>0.22404602795462075</v>
      </c>
      <c r="BZ2966">
        <v>0</v>
      </c>
      <c r="CA2966">
        <f t="shared" si="300"/>
        <v>5.2458034051374829E-3</v>
      </c>
      <c r="CC2966">
        <v>0.22404602795462075</v>
      </c>
      <c r="CD2966">
        <v>5.2458034051374829E-3</v>
      </c>
    </row>
    <row r="2967" spans="1:82" x14ac:dyDescent="0.3">
      <c r="A2967">
        <v>0</v>
      </c>
      <c r="B2967" t="s">
        <v>1829</v>
      </c>
      <c r="C2967" t="s">
        <v>1445</v>
      </c>
      <c r="D2967">
        <v>54003</v>
      </c>
      <c r="E2967" s="2">
        <f t="shared" si="302"/>
        <v>0.58528981852914874</v>
      </c>
      <c r="F2967" s="2" t="s">
        <v>1939</v>
      </c>
      <c r="G2967" s="3">
        <v>43697</v>
      </c>
      <c r="H2967" s="1">
        <v>33.44862845182837</v>
      </c>
      <c r="I2967" s="1">
        <f t="shared" si="301"/>
        <v>-7.0388906116507215</v>
      </c>
      <c r="J2967" s="1">
        <v>2.6069464237700002</v>
      </c>
      <c r="K2967" s="1">
        <v>153.46870657100001</v>
      </c>
      <c r="L2967" s="2">
        <v>0.11485292060999996</v>
      </c>
      <c r="M2967" s="2">
        <v>2.95757143379815E-2</v>
      </c>
      <c r="N2967" s="7">
        <v>0</v>
      </c>
      <c r="O2967" s="2">
        <v>1.809653339935716E-2</v>
      </c>
      <c r="P2967" s="3">
        <v>769818.53011343011</v>
      </c>
      <c r="Q2967" s="3">
        <v>17852.982660653983</v>
      </c>
      <c r="R2967" s="3">
        <v>3609769.0991102923</v>
      </c>
      <c r="S2967" s="3">
        <v>8907.2086548046645</v>
      </c>
      <c r="T2967" s="3">
        <v>1820396.2406900593</v>
      </c>
      <c r="V2967">
        <v>54003</v>
      </c>
      <c r="W2967" s="2">
        <v>0.66961237995169876</v>
      </c>
      <c r="X2967" s="2">
        <v>0.89731620482789176</v>
      </c>
      <c r="Y2967" s="2">
        <v>0.20571604075839298</v>
      </c>
      <c r="Z2967" s="2">
        <v>0.74343689764912313</v>
      </c>
      <c r="AA2967" s="2">
        <v>0.44234830608222259</v>
      </c>
      <c r="AB2967" s="2">
        <v>0.28350023648753842</v>
      </c>
      <c r="AC2967" s="2">
        <v>2.95757143379815E-2</v>
      </c>
      <c r="AD2967" s="2">
        <v>0</v>
      </c>
      <c r="AE2967" s="2">
        <v>1.809653339935716E-2</v>
      </c>
      <c r="AF2967">
        <v>2769492.56274994</v>
      </c>
      <c r="AG2967">
        <v>6840.4902422842251</v>
      </c>
      <c r="AH2967">
        <v>1285648.9744689618</v>
      </c>
      <c r="AI2967">
        <v>110834.46337837371</v>
      </c>
      <c r="AJ2967">
        <v>67.749784724487029</v>
      </c>
      <c r="AK2967">
        <v>6379261.6618602322</v>
      </c>
      <c r="AL2967">
        <v>15747.698897088889</v>
      </c>
      <c r="AM2967">
        <v>2959731.2795124524</v>
      </c>
      <c r="AN2967">
        <v>257148.39902494251</v>
      </c>
      <c r="AO2967">
        <v>156.00041861216212</v>
      </c>
      <c r="AP2967">
        <v>3609769.0991102923</v>
      </c>
      <c r="AQ2967">
        <v>8907.2086548046645</v>
      </c>
      <c r="AR2967">
        <v>1674082.3050434906</v>
      </c>
      <c r="AS2967">
        <v>146313.9356465688</v>
      </c>
      <c r="AT2967">
        <v>88.250633887675093</v>
      </c>
      <c r="AU2967" s="3">
        <v>144679694.54951805</v>
      </c>
      <c r="AV2967" s="3">
        <v>3355289.5612433096</v>
      </c>
      <c r="AW2967">
        <v>665802.33246007003</v>
      </c>
      <c r="AX2967">
        <v>125130890.36254556</v>
      </c>
      <c r="AY2967">
        <v>15440.72665421702</v>
      </c>
      <c r="AZ2967">
        <v>2901930.1673935466</v>
      </c>
      <c r="BA2967">
        <v>1435620.8625735003</v>
      </c>
      <c r="BB2967">
        <v>269810584.91206366</v>
      </c>
      <c r="BC2967">
        <v>33293.709314871005</v>
      </c>
      <c r="BD2967">
        <v>6257219.7286368562</v>
      </c>
      <c r="BE2967">
        <v>769818.53011343011</v>
      </c>
      <c r="BF2967">
        <v>144679694.54951805</v>
      </c>
      <c r="BG2967">
        <v>17852.982660653983</v>
      </c>
      <c r="BH2967">
        <v>3355289.5612433096</v>
      </c>
      <c r="BI2967">
        <v>21.485275841573458</v>
      </c>
      <c r="BJ2967">
        <v>54.933904293401824</v>
      </c>
      <c r="BK2967">
        <v>33.44862845182837</v>
      </c>
      <c r="BL2967">
        <v>48.38708949794573</v>
      </c>
      <c r="BM2967">
        <v>41.348198886295009</v>
      </c>
      <c r="BN2967">
        <f t="shared" si="298"/>
        <v>-7.0388906116507215</v>
      </c>
      <c r="BO2967">
        <v>0.58528981852914874</v>
      </c>
      <c r="BP2967">
        <v>0.15227995136811004</v>
      </c>
      <c r="BQ2967">
        <v>0.20874758240110219</v>
      </c>
      <c r="BR2967">
        <v>4.7619047619047616E-2</v>
      </c>
      <c r="BS2967">
        <v>0.20689655172413793</v>
      </c>
      <c r="BT2967">
        <v>0.66666666666666663</v>
      </c>
      <c r="BU2967">
        <v>0.20157836626518216</v>
      </c>
      <c r="BV2967">
        <v>0.74343689764912313</v>
      </c>
      <c r="BW2967">
        <v>0.4588675374296915</v>
      </c>
      <c r="BX2967">
        <v>0.28350023648753842</v>
      </c>
      <c r="BY2967">
        <f t="shared" si="299"/>
        <v>6.1625672062592486E-2</v>
      </c>
      <c r="BZ2967">
        <v>0</v>
      </c>
      <c r="CA2967">
        <f t="shared" si="300"/>
        <v>1.4654162745981667E-2</v>
      </c>
      <c r="CC2967">
        <v>6.1625672062592486E-2</v>
      </c>
      <c r="CD2967">
        <v>1.4654162745981667E-2</v>
      </c>
    </row>
    <row r="2968" spans="1:82" x14ac:dyDescent="0.3">
      <c r="A2968">
        <v>0</v>
      </c>
      <c r="B2968" t="s">
        <v>1829</v>
      </c>
      <c r="C2968" t="s">
        <v>93</v>
      </c>
      <c r="D2968">
        <v>54005</v>
      </c>
      <c r="E2968" s="2">
        <f t="shared" si="302"/>
        <v>0.55434140604066751</v>
      </c>
      <c r="F2968" s="2" t="s">
        <v>1938</v>
      </c>
      <c r="G2968" s="3">
        <v>143</v>
      </c>
      <c r="H2968" s="1">
        <v>0.76185941365095533</v>
      </c>
      <c r="I2968" s="1">
        <f t="shared" si="301"/>
        <v>-6.1840926371140696</v>
      </c>
      <c r="J2968" s="1">
        <v>2.6813894830799998</v>
      </c>
      <c r="K2968" s="1">
        <v>158.009413787</v>
      </c>
      <c r="L2968" s="2">
        <v>0.11179429779999994</v>
      </c>
      <c r="M2968" s="2">
        <v>1.1512827998027522E-2</v>
      </c>
      <c r="N2968" s="7">
        <v>0</v>
      </c>
      <c r="O2968" s="2">
        <v>2.2564838853458009E-2</v>
      </c>
      <c r="P2968" s="3">
        <v>40210.773472517998</v>
      </c>
      <c r="Q2968" s="3">
        <v>932.53437465394791</v>
      </c>
      <c r="R2968" s="3">
        <v>155697.00652784633</v>
      </c>
      <c r="S2968" s="3">
        <v>385.345000309277</v>
      </c>
      <c r="T2968" s="3">
        <v>78090.899062390963</v>
      </c>
      <c r="V2968">
        <v>54005</v>
      </c>
      <c r="W2968" s="2">
        <v>0.43340669651933278</v>
      </c>
      <c r="X2968" s="2">
        <v>2.0438171288673861E-2</v>
      </c>
      <c r="Y2968" s="2">
        <v>0.14522019715835011</v>
      </c>
      <c r="Z2968" s="2">
        <v>0.7646662242514326</v>
      </c>
      <c r="AA2968" s="2">
        <v>0.45543614783375047</v>
      </c>
      <c r="AB2968" s="2">
        <v>0.27595040418588002</v>
      </c>
      <c r="AC2968" s="2">
        <v>1.1512827998027522E-2</v>
      </c>
      <c r="AD2968" s="2">
        <v>0</v>
      </c>
      <c r="AE2968" s="2">
        <v>2.2564838853458009E-2</v>
      </c>
      <c r="AF2968">
        <v>341425.37066167814</v>
      </c>
      <c r="AG2968">
        <v>844.00687049887563</v>
      </c>
      <c r="AH2968">
        <v>158628.47969494277</v>
      </c>
      <c r="AI2968">
        <v>12627.108656757602</v>
      </c>
      <c r="AJ2968">
        <v>8.356680616967946</v>
      </c>
      <c r="AK2968">
        <v>497122.37718952447</v>
      </c>
      <c r="AL2968">
        <v>1229.3518708081526</v>
      </c>
      <c r="AM2968">
        <v>231052.88012781736</v>
      </c>
      <c r="AN2968">
        <v>18293.607286273993</v>
      </c>
      <c r="AO2968">
        <v>12.170390835719608</v>
      </c>
      <c r="AP2968">
        <v>155697.00652784633</v>
      </c>
      <c r="AQ2968">
        <v>385.345000309277</v>
      </c>
      <c r="AR2968">
        <v>72424.400432874594</v>
      </c>
      <c r="AS2968">
        <v>5666.4986295163908</v>
      </c>
      <c r="AT2968">
        <v>3.8137102187516625</v>
      </c>
      <c r="AU2968" s="3">
        <v>7557212.7664250322</v>
      </c>
      <c r="AV2968" s="3">
        <v>175260.51037246297</v>
      </c>
      <c r="AW2968">
        <v>53577.567135662008</v>
      </c>
      <c r="AX2968">
        <v>10069367.967476318</v>
      </c>
      <c r="AY2968">
        <v>1242.5257897235319</v>
      </c>
      <c r="AZ2968">
        <v>233520.2969206406</v>
      </c>
      <c r="BA2968">
        <v>93788.340608180006</v>
      </c>
      <c r="BB2968">
        <v>17626580.733901352</v>
      </c>
      <c r="BC2968">
        <v>2175.0601643774799</v>
      </c>
      <c r="BD2968">
        <v>408780.80729310354</v>
      </c>
      <c r="BE2968">
        <v>40210.773472517998</v>
      </c>
      <c r="BF2968">
        <v>7557212.7664250322</v>
      </c>
      <c r="BG2968">
        <v>932.53437465394791</v>
      </c>
      <c r="BH2968">
        <v>175260.51037246297</v>
      </c>
      <c r="BI2968">
        <v>0.8367108617030754</v>
      </c>
      <c r="BJ2968">
        <v>1.5985702753540307</v>
      </c>
      <c r="BK2968">
        <v>0.76185941365095533</v>
      </c>
      <c r="BL2968">
        <v>63.893234655906646</v>
      </c>
      <c r="BM2968">
        <v>57.709142018792576</v>
      </c>
      <c r="BN2968">
        <f t="shared" si="298"/>
        <v>-6.1840926371140696</v>
      </c>
      <c r="BO2968">
        <v>0.55434140604066751</v>
      </c>
      <c r="BP2968">
        <v>5.6167300589928274E-3</v>
      </c>
      <c r="BQ2968">
        <v>5.5643484513992078E-2</v>
      </c>
      <c r="BR2968">
        <v>0</v>
      </c>
      <c r="BS2968">
        <v>3.4482758620689655E-2</v>
      </c>
      <c r="BT2968">
        <v>0.55555555555555558</v>
      </c>
      <c r="BU2968">
        <v>0.17709882982961364</v>
      </c>
      <c r="BV2968">
        <v>0.7646662242514326</v>
      </c>
      <c r="BW2968">
        <v>0.47244413675700259</v>
      </c>
      <c r="BX2968">
        <v>0.27595040418588002</v>
      </c>
      <c r="BY2968">
        <f t="shared" si="299"/>
        <v>0.38621115470091888</v>
      </c>
      <c r="BZ2968">
        <v>0</v>
      </c>
      <c r="CA2968">
        <f t="shared" si="300"/>
        <v>1.8535458954468856E-2</v>
      </c>
      <c r="CC2968">
        <v>0.38621115470091888</v>
      </c>
      <c r="CD2968">
        <v>1.8535458954468856E-2</v>
      </c>
    </row>
    <row r="2969" spans="1:82" x14ac:dyDescent="0.3">
      <c r="A2969">
        <v>1</v>
      </c>
      <c r="B2969" t="s">
        <v>1829</v>
      </c>
      <c r="C2969" t="s">
        <v>1830</v>
      </c>
      <c r="D2969">
        <v>54007</v>
      </c>
      <c r="E2969" s="2">
        <v>0</v>
      </c>
      <c r="F2969" s="2" t="s">
        <v>1954</v>
      </c>
      <c r="G2969" s="3">
        <v>-999</v>
      </c>
      <c r="H2969" s="1">
        <v>0.37527260315428979</v>
      </c>
      <c r="I2969" s="1">
        <f t="shared" si="301"/>
        <v>-999</v>
      </c>
      <c r="J2969" s="1">
        <v>-999</v>
      </c>
      <c r="K2969" s="1">
        <v>-999</v>
      </c>
      <c r="L2969" s="2">
        <v>-999</v>
      </c>
      <c r="M2969" s="2">
        <v>-999</v>
      </c>
      <c r="N2969" s="7">
        <v>-999</v>
      </c>
      <c r="O2969" s="2">
        <v>-999</v>
      </c>
      <c r="P2969" s="3">
        <v>-999</v>
      </c>
      <c r="Q2969" s="3">
        <v>-999</v>
      </c>
      <c r="R2969" s="3">
        <v>-999</v>
      </c>
      <c r="S2969" s="3">
        <v>-999</v>
      </c>
      <c r="T2969" s="3">
        <v>-999</v>
      </c>
      <c r="V2969">
        <v>54007</v>
      </c>
      <c r="W2969" s="2">
        <v>-999</v>
      </c>
      <c r="X2969" s="2">
        <v>1.0067324240910214E-2</v>
      </c>
      <c r="Y2969" s="2">
        <v>-999</v>
      </c>
      <c r="Z2969" s="2">
        <v>-999</v>
      </c>
      <c r="AA2969" s="2">
        <v>-999</v>
      </c>
      <c r="AB2969" s="2">
        <v>-999</v>
      </c>
      <c r="AC2969" s="2">
        <v>-999</v>
      </c>
      <c r="AD2969" s="2">
        <v>-999</v>
      </c>
      <c r="AE2969" s="2">
        <v>-999</v>
      </c>
      <c r="AF2969" s="2">
        <v>-999</v>
      </c>
      <c r="AG2969" s="2">
        <v>-999</v>
      </c>
      <c r="AH2969" s="2">
        <v>-999</v>
      </c>
      <c r="AI2969" s="2">
        <v>-999</v>
      </c>
      <c r="AJ2969" s="2">
        <v>-999</v>
      </c>
      <c r="AK2969" s="2">
        <v>-999</v>
      </c>
      <c r="AL2969" s="2">
        <v>-999</v>
      </c>
      <c r="AM2969" s="2">
        <v>-999</v>
      </c>
      <c r="AN2969" s="2">
        <v>-999</v>
      </c>
      <c r="AO2969" s="2">
        <v>-999</v>
      </c>
      <c r="AP2969" s="2">
        <v>-999</v>
      </c>
      <c r="AQ2969" s="2">
        <v>-999</v>
      </c>
      <c r="AR2969" s="2">
        <v>-999</v>
      </c>
      <c r="AS2969" s="2">
        <v>-999</v>
      </c>
      <c r="AT2969" s="2">
        <v>-999</v>
      </c>
      <c r="AU2969" s="2">
        <v>-999</v>
      </c>
      <c r="AV2969" s="2">
        <v>-999</v>
      </c>
      <c r="AW2969" s="2">
        <v>-999</v>
      </c>
      <c r="AX2969" s="2">
        <v>-999</v>
      </c>
      <c r="AY2969" s="2">
        <v>-999</v>
      </c>
      <c r="AZ2969" s="2">
        <v>-999</v>
      </c>
      <c r="BA2969" s="2">
        <v>-999</v>
      </c>
      <c r="BB2969" s="2">
        <v>-999</v>
      </c>
      <c r="BC2969" s="2">
        <v>-999</v>
      </c>
      <c r="BD2969" s="2">
        <v>-999</v>
      </c>
      <c r="BE2969" s="2">
        <v>-999</v>
      </c>
      <c r="BF2969" s="2">
        <v>-999</v>
      </c>
      <c r="BG2969" s="2">
        <v>-999</v>
      </c>
      <c r="BH2969" s="2">
        <v>-999</v>
      </c>
      <c r="BI2969">
        <v>0</v>
      </c>
      <c r="BJ2969">
        <v>0.37527260315428979</v>
      </c>
      <c r="BK2969">
        <v>0.37527260315428979</v>
      </c>
      <c r="BL2969">
        <v>-999</v>
      </c>
      <c r="BM2969">
        <v>44.781744711994953</v>
      </c>
      <c r="BN2969">
        <f t="shared" si="298"/>
        <v>-999</v>
      </c>
      <c r="BO2969" t="s">
        <v>3748</v>
      </c>
      <c r="BP2969" t="s">
        <v>3748</v>
      </c>
      <c r="BQ2969">
        <v>7.1306590905648948E-2</v>
      </c>
      <c r="BR2969">
        <v>0</v>
      </c>
      <c r="BS2969">
        <v>3.4482758620689655E-2</v>
      </c>
      <c r="BT2969">
        <v>0.66666666666666663</v>
      </c>
      <c r="BU2969" t="s">
        <v>3748</v>
      </c>
      <c r="BY2969">
        <f t="shared" si="299"/>
        <v>-999</v>
      </c>
      <c r="CA2969">
        <f t="shared" si="300"/>
        <v>-999</v>
      </c>
    </row>
    <row r="2970" spans="1:82" x14ac:dyDescent="0.3">
      <c r="A2970">
        <v>0</v>
      </c>
      <c r="B2970" t="s">
        <v>1829</v>
      </c>
      <c r="C2970" t="s">
        <v>1831</v>
      </c>
      <c r="D2970">
        <v>54009</v>
      </c>
      <c r="E2970" s="2">
        <f>BO2970</f>
        <v>0.73378107577204987</v>
      </c>
      <c r="F2970" s="2" t="s">
        <v>1942</v>
      </c>
      <c r="G2970" s="3">
        <v>-470</v>
      </c>
      <c r="H2970" s="1">
        <v>25.851349422100089</v>
      </c>
      <c r="I2970" s="1">
        <f t="shared" si="301"/>
        <v>-12.08266688901611</v>
      </c>
      <c r="J2970" s="1">
        <v>2.64870363076</v>
      </c>
      <c r="K2970" s="1">
        <v>269.47999801499998</v>
      </c>
      <c r="L2970" s="2">
        <v>0.19816681823000004</v>
      </c>
      <c r="M2970" s="2">
        <v>4.4482388345010282E-2</v>
      </c>
      <c r="N2970" s="7">
        <v>0</v>
      </c>
      <c r="O2970" s="2">
        <v>2.2122579822917298E-3</v>
      </c>
      <c r="P2970" s="3">
        <v>184530.89938665004</v>
      </c>
      <c r="Q2970" s="3">
        <v>4279.4851230969007</v>
      </c>
      <c r="R2970" s="3">
        <v>643867.5449480383</v>
      </c>
      <c r="S2970" s="3">
        <v>1593.982144541216</v>
      </c>
      <c r="T2970" s="3">
        <v>348779.58050096198</v>
      </c>
      <c r="V2970">
        <v>54009</v>
      </c>
      <c r="W2970" s="2">
        <v>0.79014047432237478</v>
      </c>
      <c r="X2970" s="2">
        <v>0.69350630584228268</v>
      </c>
      <c r="Y2970" s="2">
        <v>0.33015172810323046</v>
      </c>
      <c r="Z2970" s="2">
        <v>0.75534502438931295</v>
      </c>
      <c r="AA2970" s="2">
        <v>0.77673177358687118</v>
      </c>
      <c r="AB2970" s="2">
        <v>0.48915029355637091</v>
      </c>
      <c r="AC2970" s="2">
        <v>4.4482388345010282E-2</v>
      </c>
      <c r="AD2970" s="2">
        <v>0</v>
      </c>
      <c r="AE2970" s="2">
        <v>2.2122579822917298E-3</v>
      </c>
      <c r="AF2970">
        <v>483116.15505074</v>
      </c>
      <c r="AG2970">
        <v>1196.1070482562366</v>
      </c>
      <c r="AH2970">
        <v>224804.61859883065</v>
      </c>
      <c r="AI2970">
        <v>36876.146910489195</v>
      </c>
      <c r="AJ2970">
        <v>11.836234232983223</v>
      </c>
      <c r="AK2970">
        <v>1126983.6999987783</v>
      </c>
      <c r="AL2970">
        <v>2790.0891927974526</v>
      </c>
      <c r="AM2970">
        <v>524388.63039722096</v>
      </c>
      <c r="AN2970">
        <v>86071.715613060864</v>
      </c>
      <c r="AO2970">
        <v>27.61011270332105</v>
      </c>
      <c r="AP2970">
        <v>643867.5449480383</v>
      </c>
      <c r="AQ2970">
        <v>1593.982144541216</v>
      </c>
      <c r="AR2970">
        <v>299584.0117983903</v>
      </c>
      <c r="AS2970">
        <v>49195.568702571669</v>
      </c>
      <c r="AT2970">
        <v>15.773878470337827</v>
      </c>
      <c r="AU2970" s="3">
        <v>34680737.230727009</v>
      </c>
      <c r="AV2970" s="3">
        <v>804286.43403483147</v>
      </c>
      <c r="AW2970">
        <v>130160.26366450002</v>
      </c>
      <c r="AX2970">
        <v>24462319.953106131</v>
      </c>
      <c r="AY2970">
        <v>3018.5671549969998</v>
      </c>
      <c r="AZ2970">
        <v>567309.51111013617</v>
      </c>
      <c r="BA2970">
        <v>314691.16305115004</v>
      </c>
      <c r="BB2970">
        <v>59143057.183833137</v>
      </c>
      <c r="BC2970">
        <v>7298.0522780939009</v>
      </c>
      <c r="BD2970">
        <v>1371595.9451449676</v>
      </c>
      <c r="BE2970">
        <v>184530.89938665004</v>
      </c>
      <c r="BF2970">
        <v>34680737.230727009</v>
      </c>
      <c r="BG2970">
        <v>4279.4851230969007</v>
      </c>
      <c r="BH2970">
        <v>804286.43403483147</v>
      </c>
      <c r="BI2970">
        <v>12.44237901469992</v>
      </c>
      <c r="BJ2970">
        <v>38.293728436800009</v>
      </c>
      <c r="BK2970">
        <v>25.851349422100089</v>
      </c>
      <c r="BL2970">
        <v>56.738577638414533</v>
      </c>
      <c r="BM2970">
        <v>44.655910749398423</v>
      </c>
      <c r="BN2970">
        <f t="shared" si="298"/>
        <v>-12.08266688901611</v>
      </c>
      <c r="BO2970">
        <v>0.73378107577204987</v>
      </c>
      <c r="BP2970">
        <v>0.11056069495324482</v>
      </c>
      <c r="BQ2970">
        <v>7.0859694911709362E-2</v>
      </c>
      <c r="BR2970">
        <v>0</v>
      </c>
      <c r="BS2970">
        <v>0.27586206896551724</v>
      </c>
      <c r="BT2970">
        <v>0.55555555555555558</v>
      </c>
      <c r="BU2970">
        <v>0.34602104024501867</v>
      </c>
      <c r="BV2970">
        <v>0.75534502438931295</v>
      </c>
      <c r="BW2970">
        <v>0.80573835434322738</v>
      </c>
      <c r="BX2970">
        <v>0.48915029355637091</v>
      </c>
      <c r="BY2970">
        <f t="shared" si="299"/>
        <v>0.32809676037393942</v>
      </c>
      <c r="BZ2970">
        <v>0</v>
      </c>
      <c r="CA2970">
        <f t="shared" si="300"/>
        <v>1.0843721132413092E-3</v>
      </c>
      <c r="CC2970">
        <v>0.32809676037393942</v>
      </c>
      <c r="CD2970">
        <v>1.0843721132413092E-3</v>
      </c>
    </row>
    <row r="2971" spans="1:82" x14ac:dyDescent="0.3">
      <c r="A2971">
        <v>0</v>
      </c>
      <c r="B2971" t="s">
        <v>1829</v>
      </c>
      <c r="C2971" t="s">
        <v>1832</v>
      </c>
      <c r="D2971">
        <v>54011</v>
      </c>
      <c r="E2971" s="2">
        <f>BO2971</f>
        <v>0.55135992644518961</v>
      </c>
      <c r="F2971" s="2" t="s">
        <v>1938</v>
      </c>
      <c r="G2971" s="3">
        <v>6159</v>
      </c>
      <c r="H2971" s="1">
        <v>27.372866648196954</v>
      </c>
      <c r="I2971" s="1">
        <f t="shared" si="301"/>
        <v>-4.5865863709171677</v>
      </c>
      <c r="J2971" s="1">
        <v>2.7093715645100001</v>
      </c>
      <c r="K2971" s="1">
        <v>178.14215017000001</v>
      </c>
      <c r="L2971" s="2">
        <v>9.6305624390000011E-2</v>
      </c>
      <c r="M2971" s="2">
        <v>9.9731428485963905E-2</v>
      </c>
      <c r="N2971" s="7">
        <v>0</v>
      </c>
      <c r="O2971" s="2">
        <v>1.8840543495656156E-2</v>
      </c>
      <c r="P2971" s="3">
        <v>662290.66291554004</v>
      </c>
      <c r="Q2971" s="3">
        <v>15359.286973258442</v>
      </c>
      <c r="R2971" s="3">
        <v>1636423.1763297147</v>
      </c>
      <c r="S2971" s="3">
        <v>4051.4500684436289</v>
      </c>
      <c r="T2971" s="3">
        <v>894227.8459625931</v>
      </c>
      <c r="V2971">
        <v>54011</v>
      </c>
      <c r="W2971" s="2">
        <v>0.64099091413265064</v>
      </c>
      <c r="X2971" s="2">
        <v>0.7343235867322222</v>
      </c>
      <c r="Y2971" s="2">
        <v>0.13127726680853347</v>
      </c>
      <c r="Z2971" s="2">
        <v>0.77264602453363429</v>
      </c>
      <c r="AA2971" s="2">
        <v>0.51346544927768956</v>
      </c>
      <c r="AB2971" s="2">
        <v>0.23771852857234066</v>
      </c>
      <c r="AC2971" s="2">
        <v>9.9731428485963905E-2</v>
      </c>
      <c r="AD2971" s="2">
        <v>0</v>
      </c>
      <c r="AE2971" s="2">
        <v>1.8840543495656156E-2</v>
      </c>
      <c r="AF2971">
        <v>2337173.4159907489</v>
      </c>
      <c r="AG2971">
        <v>5778.656090432888</v>
      </c>
      <c r="AH2971">
        <v>1086080.5312680355</v>
      </c>
      <c r="AI2971">
        <v>193132.46392681147</v>
      </c>
      <c r="AJ2971">
        <v>57.211498106226635</v>
      </c>
      <c r="AK2971">
        <v>3973596.5923204636</v>
      </c>
      <c r="AL2971">
        <v>9830.1061588765169</v>
      </c>
      <c r="AM2971">
        <v>1847538.0352067321</v>
      </c>
      <c r="AN2971">
        <v>325902.80595070845</v>
      </c>
      <c r="AO2971">
        <v>97.303275951967706</v>
      </c>
      <c r="AP2971">
        <v>1636423.1763297147</v>
      </c>
      <c r="AQ2971">
        <v>4051.4500684436289</v>
      </c>
      <c r="AR2971">
        <v>761457.50393869658</v>
      </c>
      <c r="AS2971">
        <v>132770.34202389698</v>
      </c>
      <c r="AT2971">
        <v>40.091777845741071</v>
      </c>
      <c r="AU2971" s="3">
        <v>124470907.18834659</v>
      </c>
      <c r="AV2971" s="3">
        <v>2886624.3937541917</v>
      </c>
      <c r="AW2971">
        <v>412116.32949186006</v>
      </c>
      <c r="AX2971">
        <v>77453142.964700177</v>
      </c>
      <c r="AY2971">
        <v>9557.4546425979588</v>
      </c>
      <c r="AZ2971">
        <v>1796228.0255298603</v>
      </c>
      <c r="BA2971">
        <v>1074406.9924074002</v>
      </c>
      <c r="BB2971">
        <v>201924050.15304679</v>
      </c>
      <c r="BC2971">
        <v>24916.741615856401</v>
      </c>
      <c r="BD2971">
        <v>4682852.4192840522</v>
      </c>
      <c r="BE2971">
        <v>662290.66291554004</v>
      </c>
      <c r="BF2971">
        <v>124470907.18834659</v>
      </c>
      <c r="BG2971">
        <v>15359.286973258442</v>
      </c>
      <c r="BH2971">
        <v>2886624.3937541917</v>
      </c>
      <c r="BI2971">
        <v>14.490954388885873</v>
      </c>
      <c r="BJ2971">
        <v>41.863821037082829</v>
      </c>
      <c r="BK2971">
        <v>27.372866648196954</v>
      </c>
      <c r="BL2971">
        <v>49.576449718940587</v>
      </c>
      <c r="BM2971">
        <v>44.98986334802342</v>
      </c>
      <c r="BN2971">
        <f t="shared" si="298"/>
        <v>-4.5865863709171677</v>
      </c>
      <c r="BO2971">
        <v>0.55135992644518961</v>
      </c>
      <c r="BP2971">
        <v>9.6752682228256198E-2</v>
      </c>
      <c r="BQ2971">
        <v>7.1125314015546545E-2</v>
      </c>
      <c r="BR2971">
        <v>1.1904761904761904E-2</v>
      </c>
      <c r="BS2971">
        <v>3.4482758620689655E-2</v>
      </c>
      <c r="BT2971">
        <v>0.61111111111111116</v>
      </c>
      <c r="BU2971">
        <v>0.13134975927219469</v>
      </c>
      <c r="BV2971">
        <v>0.77264602453363429</v>
      </c>
      <c r="BW2971">
        <v>0.53264050754947057</v>
      </c>
      <c r="BX2971">
        <v>0.23771852857234066</v>
      </c>
      <c r="BY2971">
        <f t="shared" si="299"/>
        <v>0.30492959580820994</v>
      </c>
      <c r="BZ2971">
        <v>0</v>
      </c>
      <c r="CA2971">
        <f t="shared" si="300"/>
        <v>1.7939619105478716E-2</v>
      </c>
      <c r="CC2971">
        <v>0.30492959580820994</v>
      </c>
      <c r="CD2971">
        <v>1.7939619105478716E-2</v>
      </c>
    </row>
    <row r="2972" spans="1:82" x14ac:dyDescent="0.3">
      <c r="A2972">
        <v>1</v>
      </c>
      <c r="B2972" t="s">
        <v>1829</v>
      </c>
      <c r="C2972" t="s">
        <v>12</v>
      </c>
      <c r="D2972">
        <v>54013</v>
      </c>
      <c r="E2972" s="2">
        <v>0</v>
      </c>
      <c r="F2972" s="2" t="s">
        <v>1954</v>
      </c>
      <c r="G2972" s="3">
        <v>-999</v>
      </c>
      <c r="H2972" s="1">
        <v>0.37439620219425362</v>
      </c>
      <c r="I2972" s="1">
        <f t="shared" si="301"/>
        <v>-999</v>
      </c>
      <c r="J2972" s="1">
        <v>-999</v>
      </c>
      <c r="K2972" s="1">
        <v>-999</v>
      </c>
      <c r="L2972" s="2">
        <v>-999</v>
      </c>
      <c r="M2972" s="2">
        <v>-999</v>
      </c>
      <c r="N2972" s="7">
        <v>-999</v>
      </c>
      <c r="O2972" s="2">
        <v>-999</v>
      </c>
      <c r="P2972" s="3">
        <v>-999</v>
      </c>
      <c r="Q2972" s="3">
        <v>-999</v>
      </c>
      <c r="R2972" s="3">
        <v>-999</v>
      </c>
      <c r="S2972" s="3">
        <v>-999</v>
      </c>
      <c r="T2972" s="3">
        <v>-999</v>
      </c>
      <c r="V2972">
        <v>54013</v>
      </c>
      <c r="W2972" s="2">
        <v>-999</v>
      </c>
      <c r="X2972" s="2">
        <v>1.0043813298316566E-2</v>
      </c>
      <c r="Y2972" s="2">
        <v>-999</v>
      </c>
      <c r="Z2972" s="2">
        <v>-999</v>
      </c>
      <c r="AA2972" s="2">
        <v>-999</v>
      </c>
      <c r="AB2972" s="2">
        <v>-999</v>
      </c>
      <c r="AC2972" s="2">
        <v>-999</v>
      </c>
      <c r="AD2972" s="2">
        <v>-999</v>
      </c>
      <c r="AE2972" s="2">
        <v>-999</v>
      </c>
      <c r="AF2972" s="2">
        <v>-999</v>
      </c>
      <c r="AG2972" s="2">
        <v>-999</v>
      </c>
      <c r="AH2972" s="2">
        <v>-999</v>
      </c>
      <c r="AI2972" s="2">
        <v>-999</v>
      </c>
      <c r="AJ2972" s="2">
        <v>-999</v>
      </c>
      <c r="AK2972" s="2">
        <v>-999</v>
      </c>
      <c r="AL2972" s="2">
        <v>-999</v>
      </c>
      <c r="AM2972" s="2">
        <v>-999</v>
      </c>
      <c r="AN2972" s="2">
        <v>-999</v>
      </c>
      <c r="AO2972" s="2">
        <v>-999</v>
      </c>
      <c r="AP2972" s="2">
        <v>-999</v>
      </c>
      <c r="AQ2972" s="2">
        <v>-999</v>
      </c>
      <c r="AR2972" s="2">
        <v>-999</v>
      </c>
      <c r="AS2972" s="2">
        <v>-999</v>
      </c>
      <c r="AT2972" s="2">
        <v>-999</v>
      </c>
      <c r="AU2972" s="2">
        <v>-999</v>
      </c>
      <c r="AV2972" s="2">
        <v>-999</v>
      </c>
      <c r="AW2972" s="2">
        <v>-999</v>
      </c>
      <c r="AX2972" s="2">
        <v>-999</v>
      </c>
      <c r="AY2972" s="2">
        <v>-999</v>
      </c>
      <c r="AZ2972" s="2">
        <v>-999</v>
      </c>
      <c r="BA2972" s="2">
        <v>-999</v>
      </c>
      <c r="BB2972" s="2">
        <v>-999</v>
      </c>
      <c r="BC2972" s="2">
        <v>-999</v>
      </c>
      <c r="BD2972" s="2">
        <v>-999</v>
      </c>
      <c r="BE2972" s="2">
        <v>-999</v>
      </c>
      <c r="BF2972" s="2">
        <v>-999</v>
      </c>
      <c r="BG2972" s="2">
        <v>-999</v>
      </c>
      <c r="BH2972" s="2">
        <v>-999</v>
      </c>
      <c r="BI2972">
        <v>0</v>
      </c>
      <c r="BJ2972">
        <v>0.37439620219425362</v>
      </c>
      <c r="BK2972">
        <v>0.37439620219425362</v>
      </c>
      <c r="BL2972">
        <v>-999</v>
      </c>
      <c r="BM2972">
        <v>48.829880282674985</v>
      </c>
      <c r="BN2972">
        <f t="shared" si="298"/>
        <v>-999</v>
      </c>
      <c r="BO2972" t="s">
        <v>3748</v>
      </c>
      <c r="BP2972" t="s">
        <v>3748</v>
      </c>
      <c r="BQ2972">
        <v>6.2101612802884489E-2</v>
      </c>
      <c r="BR2972">
        <v>0</v>
      </c>
      <c r="BS2972">
        <v>3.4482758620689655E-2</v>
      </c>
      <c r="BT2972">
        <v>0.61111111111111116</v>
      </c>
      <c r="BU2972" t="s">
        <v>3748</v>
      </c>
      <c r="BY2972">
        <f t="shared" si="299"/>
        <v>-999</v>
      </c>
      <c r="CA2972">
        <f t="shared" si="300"/>
        <v>-999</v>
      </c>
    </row>
    <row r="2973" spans="1:82" x14ac:dyDescent="0.3">
      <c r="A2973">
        <v>1</v>
      </c>
      <c r="B2973" t="s">
        <v>1829</v>
      </c>
      <c r="C2973" t="s">
        <v>18</v>
      </c>
      <c r="D2973">
        <v>54015</v>
      </c>
      <c r="E2973" s="2">
        <v>0</v>
      </c>
      <c r="F2973" s="2" t="s">
        <v>1954</v>
      </c>
      <c r="G2973" s="3">
        <v>-999</v>
      </c>
      <c r="H2973" s="1">
        <v>0.3754836224787747</v>
      </c>
      <c r="I2973" s="1">
        <f t="shared" si="301"/>
        <v>-999</v>
      </c>
      <c r="J2973" s="1">
        <v>-999</v>
      </c>
      <c r="K2973" s="1">
        <v>-999</v>
      </c>
      <c r="L2973" s="2">
        <v>-999</v>
      </c>
      <c r="M2973" s="2">
        <v>-999</v>
      </c>
      <c r="N2973" s="7">
        <v>-999</v>
      </c>
      <c r="O2973" s="2">
        <v>-999</v>
      </c>
      <c r="P2973" s="3">
        <v>-999</v>
      </c>
      <c r="Q2973" s="3">
        <v>-999</v>
      </c>
      <c r="R2973" s="3">
        <v>-999</v>
      </c>
      <c r="S2973" s="3">
        <v>-999</v>
      </c>
      <c r="T2973" s="3">
        <v>-999</v>
      </c>
      <c r="V2973">
        <v>54015</v>
      </c>
      <c r="W2973" s="2">
        <v>-999</v>
      </c>
      <c r="X2973" s="2">
        <v>1.0072985192290175E-2</v>
      </c>
      <c r="Y2973" s="2">
        <v>-999</v>
      </c>
      <c r="Z2973" s="2">
        <v>-999</v>
      </c>
      <c r="AA2973" s="2">
        <v>-999</v>
      </c>
      <c r="AB2973" s="2">
        <v>-999</v>
      </c>
      <c r="AC2973" s="2">
        <v>-999</v>
      </c>
      <c r="AD2973" s="2">
        <v>-999</v>
      </c>
      <c r="AE2973" s="2">
        <v>-999</v>
      </c>
      <c r="AF2973" s="2">
        <v>-999</v>
      </c>
      <c r="AG2973" s="2">
        <v>-999</v>
      </c>
      <c r="AH2973" s="2">
        <v>-999</v>
      </c>
      <c r="AI2973" s="2">
        <v>-999</v>
      </c>
      <c r="AJ2973" s="2">
        <v>-999</v>
      </c>
      <c r="AK2973" s="2">
        <v>-999</v>
      </c>
      <c r="AL2973" s="2">
        <v>-999</v>
      </c>
      <c r="AM2973" s="2">
        <v>-999</v>
      </c>
      <c r="AN2973" s="2">
        <v>-999</v>
      </c>
      <c r="AO2973" s="2">
        <v>-999</v>
      </c>
      <c r="AP2973" s="2">
        <v>-999</v>
      </c>
      <c r="AQ2973" s="2">
        <v>-999</v>
      </c>
      <c r="AR2973" s="2">
        <v>-999</v>
      </c>
      <c r="AS2973" s="2">
        <v>-999</v>
      </c>
      <c r="AT2973" s="2">
        <v>-999</v>
      </c>
      <c r="AU2973" s="2">
        <v>-999</v>
      </c>
      <c r="AV2973" s="2">
        <v>-999</v>
      </c>
      <c r="AW2973" s="2">
        <v>-999</v>
      </c>
      <c r="AX2973" s="2">
        <v>-999</v>
      </c>
      <c r="AY2973" s="2">
        <v>-999</v>
      </c>
      <c r="AZ2973" s="2">
        <v>-999</v>
      </c>
      <c r="BA2973" s="2">
        <v>-999</v>
      </c>
      <c r="BB2973" s="2">
        <v>-999</v>
      </c>
      <c r="BC2973" s="2">
        <v>-999</v>
      </c>
      <c r="BD2973" s="2">
        <v>-999</v>
      </c>
      <c r="BE2973" s="2">
        <v>-999</v>
      </c>
      <c r="BF2973" s="2">
        <v>-999</v>
      </c>
      <c r="BG2973" s="2">
        <v>-999</v>
      </c>
      <c r="BH2973" s="2">
        <v>-999</v>
      </c>
      <c r="BI2973">
        <v>0</v>
      </c>
      <c r="BJ2973">
        <v>0.3754836224787747</v>
      </c>
      <c r="BK2973">
        <v>0.3754836224787747</v>
      </c>
      <c r="BL2973">
        <v>-999</v>
      </c>
      <c r="BM2973">
        <v>44.781744711994953</v>
      </c>
      <c r="BN2973">
        <f t="shared" si="298"/>
        <v>-999</v>
      </c>
      <c r="BO2973" t="s">
        <v>3748</v>
      </c>
      <c r="BP2973" t="s">
        <v>3748</v>
      </c>
      <c r="BQ2973">
        <v>6.8136851042649632E-2</v>
      </c>
      <c r="BR2973">
        <v>0</v>
      </c>
      <c r="BS2973">
        <v>3.4482758620689655E-2</v>
      </c>
      <c r="BT2973">
        <v>0.61111111111111116</v>
      </c>
      <c r="BU2973" t="s">
        <v>3748</v>
      </c>
      <c r="BY2973">
        <f t="shared" si="299"/>
        <v>-999</v>
      </c>
      <c r="CA2973">
        <f t="shared" si="300"/>
        <v>-999</v>
      </c>
    </row>
    <row r="2974" spans="1:82" x14ac:dyDescent="0.3">
      <c r="A2974">
        <v>1</v>
      </c>
      <c r="B2974" t="s">
        <v>1829</v>
      </c>
      <c r="C2974" t="s">
        <v>1833</v>
      </c>
      <c r="D2974">
        <v>54017</v>
      </c>
      <c r="E2974" s="2">
        <v>0</v>
      </c>
      <c r="F2974" s="2" t="s">
        <v>1954</v>
      </c>
      <c r="G2974" s="3">
        <v>-999</v>
      </c>
      <c r="H2974" s="1">
        <v>0.37477161512765683</v>
      </c>
      <c r="I2974" s="1">
        <f t="shared" si="301"/>
        <v>-999</v>
      </c>
      <c r="J2974" s="1">
        <v>-999</v>
      </c>
      <c r="K2974" s="1">
        <v>-999</v>
      </c>
      <c r="L2974" s="2">
        <v>-999</v>
      </c>
      <c r="M2974" s="2">
        <v>-999</v>
      </c>
      <c r="N2974" s="7">
        <v>-999</v>
      </c>
      <c r="O2974" s="2">
        <v>-999</v>
      </c>
      <c r="P2974" s="3">
        <v>-999</v>
      </c>
      <c r="Q2974" s="3">
        <v>-999</v>
      </c>
      <c r="R2974" s="3">
        <v>-999</v>
      </c>
      <c r="S2974" s="3">
        <v>-999</v>
      </c>
      <c r="T2974" s="3">
        <v>-999</v>
      </c>
      <c r="V2974">
        <v>54017</v>
      </c>
      <c r="W2974" s="2">
        <v>-999</v>
      </c>
      <c r="X2974" s="2">
        <v>1.0053884387154479E-2</v>
      </c>
      <c r="Y2974" s="2">
        <v>-999</v>
      </c>
      <c r="Z2974" s="2">
        <v>-999</v>
      </c>
      <c r="AA2974" s="2">
        <v>-999</v>
      </c>
      <c r="AB2974" s="2">
        <v>-999</v>
      </c>
      <c r="AC2974" s="2">
        <v>-999</v>
      </c>
      <c r="AD2974" s="2">
        <v>-999</v>
      </c>
      <c r="AE2974" s="2">
        <v>-999</v>
      </c>
      <c r="AF2974" s="2">
        <v>-999</v>
      </c>
      <c r="AG2974" s="2">
        <v>-999</v>
      </c>
      <c r="AH2974" s="2">
        <v>-999</v>
      </c>
      <c r="AI2974" s="2">
        <v>-999</v>
      </c>
      <c r="AJ2974" s="2">
        <v>-999</v>
      </c>
      <c r="AK2974" s="2">
        <v>-999</v>
      </c>
      <c r="AL2974" s="2">
        <v>-999</v>
      </c>
      <c r="AM2974" s="2">
        <v>-999</v>
      </c>
      <c r="AN2974" s="2">
        <v>-999</v>
      </c>
      <c r="AO2974" s="2">
        <v>-999</v>
      </c>
      <c r="AP2974" s="2">
        <v>-999</v>
      </c>
      <c r="AQ2974" s="2">
        <v>-999</v>
      </c>
      <c r="AR2974" s="2">
        <v>-999</v>
      </c>
      <c r="AS2974" s="2">
        <v>-999</v>
      </c>
      <c r="AT2974" s="2">
        <v>-999</v>
      </c>
      <c r="AU2974" s="2">
        <v>-999</v>
      </c>
      <c r="AV2974" s="2">
        <v>-999</v>
      </c>
      <c r="AW2974" s="2">
        <v>-999</v>
      </c>
      <c r="AX2974" s="2">
        <v>-999</v>
      </c>
      <c r="AY2974" s="2">
        <v>-999</v>
      </c>
      <c r="AZ2974" s="2">
        <v>-999</v>
      </c>
      <c r="BA2974" s="2">
        <v>-999</v>
      </c>
      <c r="BB2974" s="2">
        <v>-999</v>
      </c>
      <c r="BC2974" s="2">
        <v>-999</v>
      </c>
      <c r="BD2974" s="2">
        <v>-999</v>
      </c>
      <c r="BE2974" s="2">
        <v>-999</v>
      </c>
      <c r="BF2974" s="2">
        <v>-999</v>
      </c>
      <c r="BG2974" s="2">
        <v>-999</v>
      </c>
      <c r="BH2974" s="2">
        <v>-999</v>
      </c>
      <c r="BI2974">
        <v>0</v>
      </c>
      <c r="BJ2974">
        <v>0.37477161512765683</v>
      </c>
      <c r="BK2974">
        <v>0.37477161512765683</v>
      </c>
      <c r="BL2974">
        <v>-999</v>
      </c>
      <c r="BM2974">
        <v>49.92482563407011</v>
      </c>
      <c r="BN2974">
        <f t="shared" si="298"/>
        <v>-999</v>
      </c>
      <c r="BO2974" t="s">
        <v>3748</v>
      </c>
      <c r="BP2974" t="s">
        <v>3748</v>
      </c>
      <c r="BQ2974">
        <v>6.0420097476922258E-2</v>
      </c>
      <c r="BR2974">
        <v>2.3809523809523808E-2</v>
      </c>
      <c r="BS2974">
        <v>0</v>
      </c>
      <c r="BT2974">
        <v>0.61111111111111116</v>
      </c>
      <c r="BU2974" t="s">
        <v>3748</v>
      </c>
      <c r="BY2974">
        <f t="shared" si="299"/>
        <v>-999</v>
      </c>
      <c r="CA2974">
        <f t="shared" si="300"/>
        <v>-999</v>
      </c>
    </row>
    <row r="2975" spans="1:82" x14ac:dyDescent="0.3">
      <c r="A2975">
        <v>0</v>
      </c>
      <c r="B2975" t="s">
        <v>1829</v>
      </c>
      <c r="C2975" t="s">
        <v>33</v>
      </c>
      <c r="D2975">
        <v>54019</v>
      </c>
      <c r="E2975" s="2">
        <f>BO2975</f>
        <v>0.57254874941553036</v>
      </c>
      <c r="F2975" s="2" t="s">
        <v>1938</v>
      </c>
      <c r="G2975" s="3">
        <v>1101</v>
      </c>
      <c r="H2975" s="1">
        <v>4.9845682304517211</v>
      </c>
      <c r="I2975" s="1">
        <f t="shared" si="301"/>
        <v>-3.0856234787135648</v>
      </c>
      <c r="J2975" s="1">
        <v>2.71276810691</v>
      </c>
      <c r="K2975" s="1">
        <v>161.42585225100001</v>
      </c>
      <c r="L2975" s="2">
        <v>0.14506823080999998</v>
      </c>
      <c r="M2975" s="2">
        <v>1.3195562479223632E-2</v>
      </c>
      <c r="N2975" s="7">
        <v>0</v>
      </c>
      <c r="O2975" s="2">
        <v>1.8321689396497504E-2</v>
      </c>
      <c r="P2975" s="3">
        <v>354874.64332792995</v>
      </c>
      <c r="Q2975" s="3">
        <v>8229.9536919509792</v>
      </c>
      <c r="R2975" s="3">
        <v>1669425.5855265809</v>
      </c>
      <c r="S2975" s="3">
        <v>4131.8420799632713</v>
      </c>
      <c r="T2975" s="3">
        <v>921793.53631993348</v>
      </c>
      <c r="V2975">
        <v>54019</v>
      </c>
      <c r="W2975" s="2">
        <v>0.4694990754278624</v>
      </c>
      <c r="X2975" s="2">
        <v>0.13371949925229684</v>
      </c>
      <c r="Y2975" s="2">
        <v>7.4789481576047742E-2</v>
      </c>
      <c r="Z2975" s="2">
        <v>0.77361463475192094</v>
      </c>
      <c r="AA2975" s="2">
        <v>0.46528346981326685</v>
      </c>
      <c r="AB2975" s="2">
        <v>0.35808299452058495</v>
      </c>
      <c r="AC2975" s="2">
        <v>1.3195562479223632E-2</v>
      </c>
      <c r="AD2975" s="2">
        <v>0</v>
      </c>
      <c r="AE2975" s="2">
        <v>1.8321689396497504E-2</v>
      </c>
      <c r="AF2975">
        <v>1024776.8215526341</v>
      </c>
      <c r="AG2975">
        <v>2533.346473070073</v>
      </c>
      <c r="AH2975">
        <v>476134.6306649365</v>
      </c>
      <c r="AI2975">
        <v>90589.80239897655</v>
      </c>
      <c r="AJ2975">
        <v>25.08285040596423</v>
      </c>
      <c r="AK2975">
        <v>2694202.4070792152</v>
      </c>
      <c r="AL2975">
        <v>6665.1885530333439</v>
      </c>
      <c r="AM2975">
        <v>1252701.5644112858</v>
      </c>
      <c r="AN2975">
        <v>235816.40497256062</v>
      </c>
      <c r="AO2975">
        <v>65.974916194867092</v>
      </c>
      <c r="AP2975">
        <v>1669425.5855265809</v>
      </c>
      <c r="AQ2975">
        <v>4131.8420799632713</v>
      </c>
      <c r="AR2975">
        <v>776566.9337463493</v>
      </c>
      <c r="AS2975">
        <v>145226.60257358407</v>
      </c>
      <c r="AT2975">
        <v>40.892065788902862</v>
      </c>
      <c r="AU2975" s="3">
        <v>66695140.467051156</v>
      </c>
      <c r="AV2975" s="3">
        <v>1546737.4968652669</v>
      </c>
      <c r="AW2975">
        <v>159241.34280729</v>
      </c>
      <c r="AX2975">
        <v>29927817.967202082</v>
      </c>
      <c r="AY2975">
        <v>3692.9910372239392</v>
      </c>
      <c r="AZ2975">
        <v>694060.73553586716</v>
      </c>
      <c r="BA2975">
        <v>514115.98613521992</v>
      </c>
      <c r="BB2975">
        <v>96622958.434253231</v>
      </c>
      <c r="BC2975">
        <v>11922.944729174918</v>
      </c>
      <c r="BD2975">
        <v>2240798.232401134</v>
      </c>
      <c r="BE2975">
        <v>354874.64332792995</v>
      </c>
      <c r="BF2975">
        <v>66695140.467051156</v>
      </c>
      <c r="BG2975">
        <v>8229.9536919509792</v>
      </c>
      <c r="BH2975">
        <v>1546737.4968652669</v>
      </c>
      <c r="BI2975">
        <v>2.0843731802678644</v>
      </c>
      <c r="BJ2975">
        <v>7.0689414107195851</v>
      </c>
      <c r="BK2975">
        <v>4.9845682304517211</v>
      </c>
      <c r="BL2975">
        <v>57.391942687770396</v>
      </c>
      <c r="BM2975">
        <v>54.306319209056831</v>
      </c>
      <c r="BN2975">
        <f t="shared" si="298"/>
        <v>-3.0856234787135648</v>
      </c>
      <c r="BO2975">
        <v>0.57254874941553036</v>
      </c>
      <c r="BP2975">
        <v>1.4451694528304646E-2</v>
      </c>
      <c r="BQ2975">
        <v>9.0786352310253546E-2</v>
      </c>
      <c r="BR2975">
        <v>4.1666666666666664E-2</v>
      </c>
      <c r="BS2975">
        <v>0.2413793103448276</v>
      </c>
      <c r="BT2975">
        <v>0.61111111111111116</v>
      </c>
      <c r="BU2975">
        <v>8.8365478889393015E-2</v>
      </c>
      <c r="BV2975">
        <v>0.77361463475192094</v>
      </c>
      <c r="BW2975">
        <v>0.48265920105110671</v>
      </c>
      <c r="BX2975">
        <v>0.35808299452058495</v>
      </c>
      <c r="BY2975">
        <f t="shared" si="299"/>
        <v>0.13116643623471372</v>
      </c>
      <c r="BZ2975">
        <v>0</v>
      </c>
      <c r="CA2975">
        <f t="shared" si="300"/>
        <v>1.1770434064295836E-2</v>
      </c>
      <c r="CC2975">
        <v>0.13116643623471372</v>
      </c>
      <c r="CD2975">
        <v>1.1770434064295836E-2</v>
      </c>
    </row>
    <row r="2976" spans="1:82" x14ac:dyDescent="0.3">
      <c r="A2976">
        <v>0</v>
      </c>
      <c r="B2976" t="s">
        <v>1829</v>
      </c>
      <c r="C2976" t="s">
        <v>367</v>
      </c>
      <c r="D2976">
        <v>54021</v>
      </c>
      <c r="E2976" s="2">
        <f>BO2976</f>
        <v>0.604215403971891</v>
      </c>
      <c r="F2976" s="2" t="s">
        <v>1939</v>
      </c>
      <c r="G2976" s="3">
        <v>559</v>
      </c>
      <c r="H2976" s="1">
        <v>0.37403686287114768</v>
      </c>
      <c r="I2976" s="1">
        <f t="shared" si="301"/>
        <v>-8.2004217038492655</v>
      </c>
      <c r="J2976" s="1">
        <v>2.6371232037599999</v>
      </c>
      <c r="K2976" s="1">
        <v>233.177079537</v>
      </c>
      <c r="L2976" s="2">
        <v>0.14990610311999997</v>
      </c>
      <c r="M2976" s="2">
        <v>4.6889532100963414E-3</v>
      </c>
      <c r="N2976" s="7">
        <v>0</v>
      </c>
      <c r="O2976" s="2">
        <v>8.372302991536457E-3</v>
      </c>
      <c r="P2976" s="3">
        <v>9731.3012235529986</v>
      </c>
      <c r="Q2976" s="3">
        <v>225.68013786845793</v>
      </c>
      <c r="R2976" s="3">
        <v>21118.751983440561</v>
      </c>
      <c r="S2976" s="3">
        <v>52.414714430264304</v>
      </c>
      <c r="T2976" s="3">
        <v>11487.785626623503</v>
      </c>
      <c r="V2976">
        <v>54021</v>
      </c>
      <c r="W2976" s="2">
        <v>0.51983200240932537</v>
      </c>
      <c r="X2976" s="2">
        <v>1.0034173411344244E-2</v>
      </c>
      <c r="Y2976" s="2">
        <v>0.21668752537914857</v>
      </c>
      <c r="Z2976" s="2">
        <v>0.75204257189399781</v>
      </c>
      <c r="AA2976" s="2">
        <v>0.67209458172290593</v>
      </c>
      <c r="AB2976" s="2">
        <v>0.37002468426340629</v>
      </c>
      <c r="AC2976" s="2">
        <v>4.6889532100963414E-3</v>
      </c>
      <c r="AD2976" s="2">
        <v>0</v>
      </c>
      <c r="AE2976" s="2">
        <v>8.372302991536457E-3</v>
      </c>
      <c r="AF2976">
        <v>62220.646798246547</v>
      </c>
      <c r="AG2976">
        <v>154.01458757049301</v>
      </c>
      <c r="AH2976">
        <v>28946.565165648717</v>
      </c>
      <c r="AI2976">
        <v>5007.4655470618573</v>
      </c>
      <c r="AJ2976">
        <v>1.5241884601967435</v>
      </c>
      <c r="AK2976">
        <v>83339.398781687109</v>
      </c>
      <c r="AL2976">
        <v>206.42930200075733</v>
      </c>
      <c r="AM2976">
        <v>38797.748555664119</v>
      </c>
      <c r="AN2976">
        <v>6644.0677836699651</v>
      </c>
      <c r="AO2976">
        <v>2.0424002939620691</v>
      </c>
      <c r="AP2976">
        <v>21118.751983440561</v>
      </c>
      <c r="AQ2976">
        <v>52.414714430264326</v>
      </c>
      <c r="AR2976">
        <v>9851.1833900154015</v>
      </c>
      <c r="AS2976">
        <v>1636.6022366081079</v>
      </c>
      <c r="AT2976">
        <v>0.51821183376532565</v>
      </c>
      <c r="AU2976" s="3">
        <v>1828900.7519545506</v>
      </c>
      <c r="AV2976" s="3">
        <v>42414.325110997983</v>
      </c>
      <c r="AW2976">
        <v>19241.952602693003</v>
      </c>
      <c r="AX2976">
        <v>3616332.5721501228</v>
      </c>
      <c r="AY2976">
        <v>446.24315047649804</v>
      </c>
      <c r="AZ2976">
        <v>83866.93770055304</v>
      </c>
      <c r="BA2976">
        <v>28973.253826246</v>
      </c>
      <c r="BB2976">
        <v>5445233.3241046732</v>
      </c>
      <c r="BC2976">
        <v>671.92328834495595</v>
      </c>
      <c r="BD2976">
        <v>126281.26281155102</v>
      </c>
      <c r="BE2976">
        <v>9731.3012235529986</v>
      </c>
      <c r="BF2976">
        <v>1828900.7519545506</v>
      </c>
      <c r="BG2976">
        <v>225.68013786845793</v>
      </c>
      <c r="BH2976">
        <v>42414.325110997983</v>
      </c>
      <c r="BI2976">
        <v>0.49812246149130202</v>
      </c>
      <c r="BJ2976">
        <v>0.87215932436244969</v>
      </c>
      <c r="BK2976">
        <v>0.37403686287114768</v>
      </c>
      <c r="BL2976">
        <v>57.03030198652425</v>
      </c>
      <c r="BM2976">
        <v>48.829880282674985</v>
      </c>
      <c r="BN2976">
        <f t="shared" si="298"/>
        <v>-8.2004217038492655</v>
      </c>
      <c r="BO2976">
        <v>0.604215403971891</v>
      </c>
      <c r="BP2976">
        <v>3.6446744715014521E-3</v>
      </c>
      <c r="BQ2976">
        <v>6.4051601774425301E-2</v>
      </c>
      <c r="BR2976">
        <v>0</v>
      </c>
      <c r="BS2976">
        <v>3.4482758620689655E-2</v>
      </c>
      <c r="BT2976">
        <v>0.55555555555555558</v>
      </c>
      <c r="BU2976">
        <v>0.23484206545437669</v>
      </c>
      <c r="BV2976">
        <v>0.75204257189399781</v>
      </c>
      <c r="BW2976">
        <v>0.69719354950508916</v>
      </c>
      <c r="BX2976">
        <v>0.37002468426340629</v>
      </c>
      <c r="BY2976">
        <f t="shared" si="299"/>
        <v>0.27372545865443254</v>
      </c>
      <c r="BZ2976">
        <v>0</v>
      </c>
      <c r="CA2976">
        <f t="shared" si="300"/>
        <v>5.2399783415469628E-3</v>
      </c>
      <c r="CC2976">
        <v>0.27372545865443254</v>
      </c>
      <c r="CD2976">
        <v>5.2399783415469628E-3</v>
      </c>
    </row>
    <row r="2977" spans="1:82" x14ac:dyDescent="0.3">
      <c r="A2977">
        <v>0</v>
      </c>
      <c r="B2977" t="s">
        <v>1829</v>
      </c>
      <c r="C2977" t="s">
        <v>110</v>
      </c>
      <c r="D2977">
        <v>54023</v>
      </c>
      <c r="E2977" s="2">
        <f>BO2977</f>
        <v>0.62357341994703308</v>
      </c>
      <c r="F2977" s="2" t="s">
        <v>1940</v>
      </c>
      <c r="G2977" s="3">
        <v>739</v>
      </c>
      <c r="H2977" s="1">
        <v>0.37665005727183265</v>
      </c>
      <c r="I2977" s="1">
        <f t="shared" si="301"/>
        <v>-7.0288750438680303</v>
      </c>
      <c r="J2977" s="1">
        <v>2.5047787990899999</v>
      </c>
      <c r="K2977" s="1">
        <v>189.11175617500001</v>
      </c>
      <c r="L2977" s="2">
        <v>0.10076674649999995</v>
      </c>
      <c r="M2977" s="2">
        <v>4.2419269489999663E-3</v>
      </c>
      <c r="N2977" s="7">
        <v>0</v>
      </c>
      <c r="O2977" s="2">
        <v>1.4985411322110832E-2</v>
      </c>
      <c r="P2977" s="3">
        <v>7517.189967798</v>
      </c>
      <c r="Q2977" s="3">
        <v>174.332335352028</v>
      </c>
      <c r="R2977" s="3">
        <v>33523.988621178694</v>
      </c>
      <c r="S2977" s="3">
        <v>82.575170695552586</v>
      </c>
      <c r="T2977" s="3">
        <v>17917.845646028167</v>
      </c>
      <c r="V2977">
        <v>54023</v>
      </c>
      <c r="W2977" s="2">
        <v>0.45250593820609197</v>
      </c>
      <c r="X2977" s="2">
        <v>1.0104276784505782E-2</v>
      </c>
      <c r="Y2977" s="2">
        <v>0.23307173081487595</v>
      </c>
      <c r="Z2977" s="2">
        <v>0.71430120800098773</v>
      </c>
      <c r="AA2977" s="2">
        <v>0.54508353444384194</v>
      </c>
      <c r="AB2977" s="2">
        <v>0.24873025702005983</v>
      </c>
      <c r="AC2977" s="2">
        <v>4.2419269489999663E-3</v>
      </c>
      <c r="AD2977" s="2">
        <v>0</v>
      </c>
      <c r="AE2977" s="2">
        <v>1.4985411322110832E-2</v>
      </c>
      <c r="AF2977">
        <v>50921.749605131685</v>
      </c>
      <c r="AG2977">
        <v>125.63199989864549</v>
      </c>
      <c r="AH2977">
        <v>23612.145637129488</v>
      </c>
      <c r="AI2977">
        <v>3567.0820769935931</v>
      </c>
      <c r="AJ2977">
        <v>1.2448022781732107</v>
      </c>
      <c r="AK2977">
        <v>84445.738226310379</v>
      </c>
      <c r="AL2977">
        <v>208.20717059419806</v>
      </c>
      <c r="AM2977">
        <v>39131.893456532285</v>
      </c>
      <c r="AN2977">
        <v>5965.1799036189614</v>
      </c>
      <c r="AO2977">
        <v>2.063469167863452</v>
      </c>
      <c r="AP2977">
        <v>33523.988621178694</v>
      </c>
      <c r="AQ2977">
        <v>82.575170695552572</v>
      </c>
      <c r="AR2977">
        <v>15519.747819402797</v>
      </c>
      <c r="AS2977">
        <v>2398.0978266253683</v>
      </c>
      <c r="AT2977">
        <v>0.81866688969024137</v>
      </c>
      <c r="AU2977" s="3">
        <v>1412780.682547956</v>
      </c>
      <c r="AV2977" s="3">
        <v>32764.019106060143</v>
      </c>
      <c r="AW2977">
        <v>10030.937772536001</v>
      </c>
      <c r="AX2977">
        <v>1885214.4449704159</v>
      </c>
      <c r="AY2977">
        <v>232.629056222896</v>
      </c>
      <c r="AZ2977">
        <v>43720.304826531072</v>
      </c>
      <c r="BA2977">
        <v>17548.127740333999</v>
      </c>
      <c r="BB2977">
        <v>3297995.1275183717</v>
      </c>
      <c r="BC2977">
        <v>406.96139157492399</v>
      </c>
      <c r="BD2977">
        <v>76484.323932591215</v>
      </c>
      <c r="BE2977">
        <v>7517.189967798</v>
      </c>
      <c r="BF2977">
        <v>1412780.682547956</v>
      </c>
      <c r="BG2977">
        <v>174.332335352028</v>
      </c>
      <c r="BH2977">
        <v>32764.019106060143</v>
      </c>
      <c r="BI2977">
        <v>0.29063142335600067</v>
      </c>
      <c r="BJ2977">
        <v>0.66728148062783332</v>
      </c>
      <c r="BK2977">
        <v>0.37665005727183265</v>
      </c>
      <c r="BL2977">
        <v>36.080359427589507</v>
      </c>
      <c r="BM2977">
        <v>29.051484383721476</v>
      </c>
      <c r="BN2977">
        <f t="shared" si="298"/>
        <v>-7.0288750438680303</v>
      </c>
      <c r="BO2977">
        <v>0.62357341994703308</v>
      </c>
      <c r="BP2977">
        <v>2.1946283752532401E-3</v>
      </c>
      <c r="BQ2977">
        <v>0.13070380259720843</v>
      </c>
      <c r="BR2977">
        <v>0</v>
      </c>
      <c r="BS2977">
        <v>0.10344827586206896</v>
      </c>
      <c r="BT2977">
        <v>0.72222222222222221</v>
      </c>
      <c r="BU2977">
        <v>0.20129154240297986</v>
      </c>
      <c r="BV2977">
        <v>0.71430120800098773</v>
      </c>
      <c r="BW2977">
        <v>0.56543935108282362</v>
      </c>
      <c r="BX2977">
        <v>0.24873025702005983</v>
      </c>
      <c r="BY2977">
        <f t="shared" si="299"/>
        <v>0.382896357232555</v>
      </c>
      <c r="BZ2977">
        <v>0</v>
      </c>
      <c r="CA2977">
        <f t="shared" si="300"/>
        <v>1.3828587996004208E-2</v>
      </c>
      <c r="CC2977">
        <v>0.382896357232555</v>
      </c>
      <c r="CD2977">
        <v>1.3828587996004208E-2</v>
      </c>
    </row>
    <row r="2978" spans="1:82" x14ac:dyDescent="0.3">
      <c r="A2978">
        <v>0</v>
      </c>
      <c r="B2978" t="s">
        <v>1829</v>
      </c>
      <c r="C2978" t="s">
        <v>1834</v>
      </c>
      <c r="D2978">
        <v>54025</v>
      </c>
      <c r="E2978" s="2">
        <f>BO2978</f>
        <v>0.65182925842293349</v>
      </c>
      <c r="F2978" s="2" t="s">
        <v>1940</v>
      </c>
      <c r="G2978" s="3">
        <v>2004</v>
      </c>
      <c r="H2978" s="1">
        <v>0.9553556892602113</v>
      </c>
      <c r="I2978" s="1">
        <f t="shared" si="301"/>
        <v>-8.0513746063907945</v>
      </c>
      <c r="J2978" s="1">
        <v>2.5997505210599998</v>
      </c>
      <c r="K2978" s="1">
        <v>155.03697117499999</v>
      </c>
      <c r="L2978" s="2">
        <v>0.10920619199000003</v>
      </c>
      <c r="M2978" s="2">
        <v>1.5385709885016488E-2</v>
      </c>
      <c r="N2978" s="7">
        <v>0</v>
      </c>
      <c r="O2978" s="2">
        <v>9.1227352796417072E-3</v>
      </c>
      <c r="P2978" s="3">
        <v>69038.409061959988</v>
      </c>
      <c r="Q2978" s="3">
        <v>1601.0806075565599</v>
      </c>
      <c r="R2978" s="3">
        <v>529033.29900639085</v>
      </c>
      <c r="S2978" s="3">
        <v>1308.6316952449458</v>
      </c>
      <c r="T2978" s="3">
        <v>234139.10279495298</v>
      </c>
      <c r="V2978">
        <v>54025</v>
      </c>
      <c r="W2978" s="2">
        <v>0.44300330868154664</v>
      </c>
      <c r="X2978" s="2">
        <v>2.5629037154163137E-2</v>
      </c>
      <c r="Y2978" s="2">
        <v>0.22538459962007359</v>
      </c>
      <c r="Z2978" s="2">
        <v>0.74138480346808078</v>
      </c>
      <c r="AA2978" s="2">
        <v>0.44686857087475318</v>
      </c>
      <c r="AB2978" s="2">
        <v>0.26956198493373723</v>
      </c>
      <c r="AC2978" s="2">
        <v>1.5385709885016488E-2</v>
      </c>
      <c r="AD2978" s="2">
        <v>0</v>
      </c>
      <c r="AE2978" s="2">
        <v>9.1227352796417072E-3</v>
      </c>
      <c r="AF2978">
        <v>793486.91833442962</v>
      </c>
      <c r="AG2978">
        <v>1962.6684432958643</v>
      </c>
      <c r="AH2978">
        <v>368877.46082118864</v>
      </c>
      <c r="AI2978">
        <v>-17738.352927160664</v>
      </c>
      <c r="AJ2978">
        <v>19.42856777244355</v>
      </c>
      <c r="AK2978">
        <v>1322520.2173408205</v>
      </c>
      <c r="AL2978">
        <v>3271.3001385408106</v>
      </c>
      <c r="AM2978">
        <v>614830.7386358839</v>
      </c>
      <c r="AN2978">
        <v>-29552.527946902806</v>
      </c>
      <c r="AO2978">
        <v>32.38249090708225</v>
      </c>
      <c r="AP2978">
        <v>529033.29900639085</v>
      </c>
      <c r="AQ2978">
        <v>1308.6316952449463</v>
      </c>
      <c r="AR2978">
        <v>245953.27781469526</v>
      </c>
      <c r="AS2978">
        <v>-11814.175019742142</v>
      </c>
      <c r="AT2978">
        <v>12.9539231346387</v>
      </c>
      <c r="AU2978" s="3">
        <v>12975078.59910476</v>
      </c>
      <c r="AV2978" s="3">
        <v>300907.08938417985</v>
      </c>
      <c r="AW2978">
        <v>92768.705428990012</v>
      </c>
      <c r="AX2978">
        <v>17434950.498324383</v>
      </c>
      <c r="AY2978">
        <v>2151.41364450014</v>
      </c>
      <c r="AZ2978">
        <v>404336.6803473563</v>
      </c>
      <c r="BA2978">
        <v>161807.11449095001</v>
      </c>
      <c r="BB2978">
        <v>30410029.097429145</v>
      </c>
      <c r="BC2978">
        <v>3752.4942520567001</v>
      </c>
      <c r="BD2978">
        <v>705243.76973153616</v>
      </c>
      <c r="BE2978">
        <v>69038.409061959988</v>
      </c>
      <c r="BF2978">
        <v>12975078.59910476</v>
      </c>
      <c r="BG2978">
        <v>1601.0806075565599</v>
      </c>
      <c r="BH2978">
        <v>300907.08938417985</v>
      </c>
      <c r="BI2978">
        <v>0.88434252780932154</v>
      </c>
      <c r="BJ2978">
        <v>1.8396982170695328</v>
      </c>
      <c r="BK2978">
        <v>0.9553556892602113</v>
      </c>
      <c r="BL2978">
        <v>51.409294293153991</v>
      </c>
      <c r="BM2978">
        <v>43.357919686763196</v>
      </c>
      <c r="BN2978">
        <f t="shared" si="298"/>
        <v>-8.0513746063907945</v>
      </c>
      <c r="BO2978">
        <v>0.65182925842293349</v>
      </c>
      <c r="BP2978">
        <v>6.980478398703264E-3</v>
      </c>
      <c r="BQ2978">
        <v>0.10922136733455366</v>
      </c>
      <c r="BR2978">
        <v>4.7619047619047616E-2</v>
      </c>
      <c r="BS2978">
        <v>0.37931034482758619</v>
      </c>
      <c r="BT2978">
        <v>0.72222222222222221</v>
      </c>
      <c r="BU2978">
        <v>0.23057368396361788</v>
      </c>
      <c r="BV2978">
        <v>0.74138480346808078</v>
      </c>
      <c r="BW2978">
        <v>0.46355660879123778</v>
      </c>
      <c r="BX2978">
        <v>0.26956198493373723</v>
      </c>
      <c r="BY2978">
        <f t="shared" si="299"/>
        <v>0.25140386282192756</v>
      </c>
      <c r="BZ2978">
        <v>0</v>
      </c>
      <c r="CA2978">
        <f t="shared" si="300"/>
        <v>7.7006748832698004E-3</v>
      </c>
      <c r="CC2978">
        <v>0.25140386282192756</v>
      </c>
      <c r="CD2978">
        <v>7.7006748832698004E-3</v>
      </c>
    </row>
    <row r="2979" spans="1:82" x14ac:dyDescent="0.3">
      <c r="A2979">
        <v>1</v>
      </c>
      <c r="B2979" t="s">
        <v>1829</v>
      </c>
      <c r="C2979" t="s">
        <v>834</v>
      </c>
      <c r="D2979">
        <v>54027</v>
      </c>
      <c r="E2979" s="2">
        <v>0</v>
      </c>
      <c r="F2979" s="2" t="s">
        <v>1954</v>
      </c>
      <c r="G2979" s="3">
        <v>-999</v>
      </c>
      <c r="H2979" s="1">
        <v>0.37572306751414497</v>
      </c>
      <c r="I2979" s="1">
        <f t="shared" si="301"/>
        <v>-999</v>
      </c>
      <c r="J2979" s="1">
        <v>-999</v>
      </c>
      <c r="K2979" s="1">
        <v>-999</v>
      </c>
      <c r="L2979" s="2">
        <v>-999</v>
      </c>
      <c r="M2979" s="2">
        <v>-999</v>
      </c>
      <c r="N2979" s="7">
        <v>-999</v>
      </c>
      <c r="O2979" s="2">
        <v>-999</v>
      </c>
      <c r="P2979" s="3">
        <v>-999</v>
      </c>
      <c r="Q2979" s="3">
        <v>-999</v>
      </c>
      <c r="R2979" s="3">
        <v>-999</v>
      </c>
      <c r="S2979" s="3">
        <v>-999</v>
      </c>
      <c r="T2979" s="3">
        <v>-999</v>
      </c>
      <c r="V2979">
        <v>54027</v>
      </c>
      <c r="W2979" s="2">
        <v>-999</v>
      </c>
      <c r="X2979" s="2">
        <v>1.0079408711589711E-2</v>
      </c>
      <c r="Y2979" s="2">
        <v>-999</v>
      </c>
      <c r="Z2979" s="2">
        <v>-999</v>
      </c>
      <c r="AA2979" s="2">
        <v>-999</v>
      </c>
      <c r="AB2979" s="2">
        <v>-999</v>
      </c>
      <c r="AC2979" s="2">
        <v>-999</v>
      </c>
      <c r="AD2979" s="2">
        <v>-999</v>
      </c>
      <c r="AE2979" s="2">
        <v>-999</v>
      </c>
      <c r="AF2979" s="2">
        <v>-999</v>
      </c>
      <c r="AG2979" s="2">
        <v>-999</v>
      </c>
      <c r="AH2979" s="2">
        <v>-999</v>
      </c>
      <c r="AI2979" s="2">
        <v>-999</v>
      </c>
      <c r="AJ2979" s="2">
        <v>-999</v>
      </c>
      <c r="AK2979" s="2">
        <v>-999</v>
      </c>
      <c r="AL2979" s="2">
        <v>-999</v>
      </c>
      <c r="AM2979" s="2">
        <v>-999</v>
      </c>
      <c r="AN2979" s="2">
        <v>-999</v>
      </c>
      <c r="AO2979" s="2">
        <v>-999</v>
      </c>
      <c r="AP2979" s="2">
        <v>-999</v>
      </c>
      <c r="AQ2979" s="2">
        <v>-999</v>
      </c>
      <c r="AR2979" s="2">
        <v>-999</v>
      </c>
      <c r="AS2979" s="2">
        <v>-999</v>
      </c>
      <c r="AT2979" s="2">
        <v>-999</v>
      </c>
      <c r="AU2979" s="2">
        <v>-999</v>
      </c>
      <c r="AV2979" s="2">
        <v>-999</v>
      </c>
      <c r="AW2979" s="2">
        <v>-999</v>
      </c>
      <c r="AX2979" s="2">
        <v>-999</v>
      </c>
      <c r="AY2979" s="2">
        <v>-999</v>
      </c>
      <c r="AZ2979" s="2">
        <v>-999</v>
      </c>
      <c r="BA2979" s="2">
        <v>-999</v>
      </c>
      <c r="BB2979" s="2">
        <v>-999</v>
      </c>
      <c r="BC2979" s="2">
        <v>-999</v>
      </c>
      <c r="BD2979" s="2">
        <v>-999</v>
      </c>
      <c r="BE2979" s="2">
        <v>-999</v>
      </c>
      <c r="BF2979" s="2">
        <v>-999</v>
      </c>
      <c r="BG2979" s="2">
        <v>-999</v>
      </c>
      <c r="BH2979" s="2">
        <v>-999</v>
      </c>
      <c r="BI2979">
        <v>0</v>
      </c>
      <c r="BJ2979">
        <v>0.37572306751414497</v>
      </c>
      <c r="BK2979">
        <v>0.37572306751414497</v>
      </c>
      <c r="BL2979">
        <v>-999</v>
      </c>
      <c r="BM2979">
        <v>56.207602930325486</v>
      </c>
      <c r="BN2979">
        <f t="shared" si="298"/>
        <v>-999</v>
      </c>
      <c r="BO2979" t="s">
        <v>3748</v>
      </c>
      <c r="BP2979" t="s">
        <v>3748</v>
      </c>
      <c r="BQ2979">
        <v>0.14060442522688846</v>
      </c>
      <c r="BR2979">
        <v>1.1904761904761904E-2</v>
      </c>
      <c r="BS2979">
        <v>0.2413793103448276</v>
      </c>
      <c r="BT2979">
        <v>0.72222222222222221</v>
      </c>
      <c r="BU2979" t="s">
        <v>3748</v>
      </c>
      <c r="BY2979">
        <f t="shared" si="299"/>
        <v>-999</v>
      </c>
      <c r="CA2979">
        <f t="shared" si="300"/>
        <v>-999</v>
      </c>
    </row>
    <row r="2980" spans="1:82" x14ac:dyDescent="0.3">
      <c r="A2980">
        <v>0</v>
      </c>
      <c r="B2980" t="s">
        <v>1829</v>
      </c>
      <c r="C2980" t="s">
        <v>375</v>
      </c>
      <c r="D2980">
        <v>54029</v>
      </c>
      <c r="E2980" s="2">
        <f t="shared" ref="E2980:E2986" si="303">BO2980</f>
        <v>0.6936774953228465</v>
      </c>
      <c r="F2980" s="2" t="s">
        <v>1941</v>
      </c>
      <c r="G2980" s="3">
        <v>-1410</v>
      </c>
      <c r="H2980" s="1">
        <v>30.738229962850031</v>
      </c>
      <c r="I2980" s="1">
        <f t="shared" si="301"/>
        <v>-11.909196896978713</v>
      </c>
      <c r="J2980" s="1">
        <v>2.6078830803400002</v>
      </c>
      <c r="K2980" s="1">
        <v>260.47334844800002</v>
      </c>
      <c r="L2980" s="2">
        <v>0.19699617869999986</v>
      </c>
      <c r="M2980" s="2">
        <v>4.9818405503519132E-2</v>
      </c>
      <c r="N2980" s="7">
        <v>0</v>
      </c>
      <c r="O2980" s="2">
        <v>2.052117119722782E-3</v>
      </c>
      <c r="P2980" s="3">
        <v>208602.95130394</v>
      </c>
      <c r="Q2980" s="3">
        <v>4837.7438667808392</v>
      </c>
      <c r="R2980" s="3">
        <v>577984.25298802904</v>
      </c>
      <c r="S2980" s="3">
        <v>1431.608861475559</v>
      </c>
      <c r="T2980" s="3">
        <v>312560.7897260983</v>
      </c>
      <c r="V2980">
        <v>54029</v>
      </c>
      <c r="W2980" s="2">
        <v>0.81242877605430719</v>
      </c>
      <c r="X2980" s="2">
        <v>0.82460516708821574</v>
      </c>
      <c r="Y2980" s="2">
        <v>0.32157512841768987</v>
      </c>
      <c r="Z2980" s="2">
        <v>0.74370400902825018</v>
      </c>
      <c r="AA2980" s="2">
        <v>0.75077158751079032</v>
      </c>
      <c r="AB2980" s="2">
        <v>0.48626071459021081</v>
      </c>
      <c r="AC2980" s="2">
        <v>4.9818405503519132E-2</v>
      </c>
      <c r="AD2980" s="2">
        <v>0</v>
      </c>
      <c r="AE2980" s="2">
        <v>2.052117119722782E-3</v>
      </c>
      <c r="AF2980">
        <v>572286.25090093608</v>
      </c>
      <c r="AG2980">
        <v>1418.1565349554287</v>
      </c>
      <c r="AH2980">
        <v>266538.13253493811</v>
      </c>
      <c r="AI2980">
        <v>42786.08026833312</v>
      </c>
      <c r="AJ2980">
        <v>14.028923211091513</v>
      </c>
      <c r="AK2980">
        <v>1150270.5038889651</v>
      </c>
      <c r="AL2980">
        <v>2849.7653964309879</v>
      </c>
      <c r="AM2980">
        <v>535604.58821372327</v>
      </c>
      <c r="AN2980">
        <v>86280.414315646427</v>
      </c>
      <c r="AO2980">
        <v>28.193333705826877</v>
      </c>
      <c r="AP2980">
        <v>577984.25298802904</v>
      </c>
      <c r="AQ2980">
        <v>1431.6088614755593</v>
      </c>
      <c r="AR2980">
        <v>269066.45567878516</v>
      </c>
      <c r="AS2980">
        <v>43494.334047313307</v>
      </c>
      <c r="AT2980">
        <v>14.164410494735364</v>
      </c>
      <c r="AU2980" s="3">
        <v>39204838.668062486</v>
      </c>
      <c r="AV2980" s="3">
        <v>909205.58232279087</v>
      </c>
      <c r="AW2980">
        <v>204149.03667930001</v>
      </c>
      <c r="AX2980">
        <v>38367769.953507647</v>
      </c>
      <c r="AY2980">
        <v>4734.4524319098</v>
      </c>
      <c r="AZ2980">
        <v>889792.99005312775</v>
      </c>
      <c r="BA2980">
        <v>412751.98798324005</v>
      </c>
      <c r="BB2980">
        <v>77572608.62157014</v>
      </c>
      <c r="BC2980">
        <v>9572.1962986906401</v>
      </c>
      <c r="BD2980">
        <v>1798998.572375919</v>
      </c>
      <c r="BE2980">
        <v>208602.95130394</v>
      </c>
      <c r="BF2980">
        <v>39204838.668062486</v>
      </c>
      <c r="BG2980">
        <v>4837.7438667808392</v>
      </c>
      <c r="BH2980">
        <v>909205.58232279087</v>
      </c>
      <c r="BI2980">
        <v>19.989649628058199</v>
      </c>
      <c r="BJ2980">
        <v>50.727879590908231</v>
      </c>
      <c r="BK2980">
        <v>30.738229962850031</v>
      </c>
      <c r="BL2980">
        <v>58.294551976677838</v>
      </c>
      <c r="BM2980">
        <v>46.385355079699124</v>
      </c>
      <c r="BN2980">
        <f t="shared" si="298"/>
        <v>-11.909196896978713</v>
      </c>
      <c r="BO2980">
        <v>0.6936774953228465</v>
      </c>
      <c r="BP2980">
        <v>0.16791659280489721</v>
      </c>
      <c r="BQ2980">
        <v>6.8012474452772809E-2</v>
      </c>
      <c r="BR2980">
        <v>0</v>
      </c>
      <c r="BS2980">
        <v>0.20689655172413793</v>
      </c>
      <c r="BT2980">
        <v>0.55555555555555558</v>
      </c>
      <c r="BU2980">
        <v>0.34105324069816195</v>
      </c>
      <c r="BV2980">
        <v>0.74370400902825018</v>
      </c>
      <c r="BW2980">
        <v>0.77880870073733433</v>
      </c>
      <c r="BX2980">
        <v>0.48626071459021081</v>
      </c>
      <c r="BY2980">
        <f t="shared" si="299"/>
        <v>0.24814176881108702</v>
      </c>
      <c r="BZ2980">
        <v>0</v>
      </c>
      <c r="CA2980">
        <f t="shared" si="300"/>
        <v>1.0135383632739001E-3</v>
      </c>
      <c r="CC2980">
        <v>0.24814176881108702</v>
      </c>
      <c r="CD2980">
        <v>1.0135383632739001E-3</v>
      </c>
    </row>
    <row r="2981" spans="1:82" x14ac:dyDescent="0.3">
      <c r="A2981">
        <v>0</v>
      </c>
      <c r="B2981" t="s">
        <v>1829</v>
      </c>
      <c r="C2981" t="s">
        <v>1835</v>
      </c>
      <c r="D2981">
        <v>54031</v>
      </c>
      <c r="E2981" s="2">
        <f t="shared" si="303"/>
        <v>0.7029357027973</v>
      </c>
      <c r="F2981" s="2" t="s">
        <v>1941</v>
      </c>
      <c r="G2981" s="3">
        <v>935</v>
      </c>
      <c r="H2981" s="1">
        <v>0.3753988902328147</v>
      </c>
      <c r="I2981" s="1">
        <f t="shared" si="301"/>
        <v>-7.6336184427018914</v>
      </c>
      <c r="J2981" s="1">
        <v>2.59752876649</v>
      </c>
      <c r="K2981" s="1">
        <v>184.28202817900001</v>
      </c>
      <c r="L2981" s="2">
        <v>9.263965557999998E-2</v>
      </c>
      <c r="M2981" s="2">
        <v>9.0132611805392188E-3</v>
      </c>
      <c r="N2981" s="7">
        <v>0</v>
      </c>
      <c r="O2981" s="2">
        <v>6.6381337609848785E-3</v>
      </c>
      <c r="P2981" s="3">
        <v>7021.4453042890036</v>
      </c>
      <c r="Q2981" s="3">
        <v>162.83544285655401</v>
      </c>
      <c r="R2981" s="3">
        <v>19327.501006018123</v>
      </c>
      <c r="S2981" s="3">
        <v>47.669618241475646</v>
      </c>
      <c r="T2981" s="3">
        <v>9984.2725743284245</v>
      </c>
      <c r="V2981">
        <v>54031</v>
      </c>
      <c r="W2981" s="2">
        <v>0.45595388287788974</v>
      </c>
      <c r="X2981" s="2">
        <v>1.0070712106041485E-2</v>
      </c>
      <c r="Y2981" s="2">
        <v>0.25770360954015342</v>
      </c>
      <c r="Z2981" s="2">
        <v>0.74075121379788356</v>
      </c>
      <c r="AA2981" s="2">
        <v>0.53116263782847817</v>
      </c>
      <c r="AB2981" s="2">
        <v>0.22866953774937276</v>
      </c>
      <c r="AC2981" s="2">
        <v>9.0132611805392188E-3</v>
      </c>
      <c r="AD2981" s="2">
        <v>0</v>
      </c>
      <c r="AE2981" s="2">
        <v>6.6381337609848785E-3</v>
      </c>
      <c r="AF2981">
        <v>92600.25779057591</v>
      </c>
      <c r="AG2981">
        <v>228.76359111556673</v>
      </c>
      <c r="AH2981">
        <v>42995.409085673091</v>
      </c>
      <c r="AI2981">
        <v>4806.45191889325</v>
      </c>
      <c r="AJ2981">
        <v>2.265559696317224</v>
      </c>
      <c r="AK2981">
        <v>111927.75879659403</v>
      </c>
      <c r="AL2981">
        <v>276.43320935704241</v>
      </c>
      <c r="AM2981">
        <v>51954.766329784143</v>
      </c>
      <c r="AN2981">
        <v>5831.3672491106136</v>
      </c>
      <c r="AO2981">
        <v>2.7379377908050859</v>
      </c>
      <c r="AP2981">
        <v>19327.501006018123</v>
      </c>
      <c r="AQ2981">
        <v>47.669618241475689</v>
      </c>
      <c r="AR2981">
        <v>8959.3572441110518</v>
      </c>
      <c r="AS2981">
        <v>1024.9153302173636</v>
      </c>
      <c r="AT2981">
        <v>0.47237809448786194</v>
      </c>
      <c r="AU2981" s="3">
        <v>1319610.4304880754</v>
      </c>
      <c r="AV2981" s="3">
        <v>30603.293130460759</v>
      </c>
      <c r="AW2981">
        <v>11986.318508431999</v>
      </c>
      <c r="AX2981">
        <v>2252708.7004747097</v>
      </c>
      <c r="AY2981">
        <v>277.97659854275196</v>
      </c>
      <c r="AZ2981">
        <v>52242.921930124801</v>
      </c>
      <c r="BA2981">
        <v>19007.763812721001</v>
      </c>
      <c r="BB2981">
        <v>3572319.1309627849</v>
      </c>
      <c r="BC2981">
        <v>440.81204139930594</v>
      </c>
      <c r="BD2981">
        <v>82846.215060585557</v>
      </c>
      <c r="BE2981">
        <v>7021.4453042890036</v>
      </c>
      <c r="BF2981">
        <v>1319610.4304880754</v>
      </c>
      <c r="BG2981">
        <v>162.83544285655401</v>
      </c>
      <c r="BH2981">
        <v>30603.293130460759</v>
      </c>
      <c r="BI2981">
        <v>0.30855371539694931</v>
      </c>
      <c r="BJ2981">
        <v>0.68395260562976401</v>
      </c>
      <c r="BK2981">
        <v>0.3753988902328147</v>
      </c>
      <c r="BL2981">
        <v>33.369492888931575</v>
      </c>
      <c r="BM2981">
        <v>25.735874446229683</v>
      </c>
      <c r="BN2981">
        <f t="shared" si="298"/>
        <v>-7.6336184427018914</v>
      </c>
      <c r="BO2981">
        <v>0.7029357027973</v>
      </c>
      <c r="BP2981">
        <v>2.6264988117799728E-3</v>
      </c>
      <c r="BQ2981">
        <v>0.12303046278072606</v>
      </c>
      <c r="BR2981">
        <v>0</v>
      </c>
      <c r="BS2981">
        <v>0.2413793103448276</v>
      </c>
      <c r="BT2981">
        <v>0.72222222222222221</v>
      </c>
      <c r="BU2981">
        <v>0.21861006503278319</v>
      </c>
      <c r="BV2981">
        <v>0.74075121379788356</v>
      </c>
      <c r="BW2981">
        <v>0.55099858695900228</v>
      </c>
      <c r="BX2981">
        <v>0.22866953774937276</v>
      </c>
      <c r="BY2981">
        <f t="shared" si="299"/>
        <v>0.64290404565743675</v>
      </c>
      <c r="BZ2981">
        <v>0</v>
      </c>
      <c r="CA2981">
        <f t="shared" si="300"/>
        <v>6.6524194751641959E-3</v>
      </c>
      <c r="CC2981">
        <v>0.64290404565743675</v>
      </c>
      <c r="CD2981">
        <v>6.6524194751641959E-3</v>
      </c>
    </row>
    <row r="2982" spans="1:82" x14ac:dyDescent="0.3">
      <c r="A2982">
        <v>0</v>
      </c>
      <c r="B2982" t="s">
        <v>1829</v>
      </c>
      <c r="C2982" t="s">
        <v>532</v>
      </c>
      <c r="D2982">
        <v>54033</v>
      </c>
      <c r="E2982" s="2">
        <f t="shared" si="303"/>
        <v>0.60066589852486574</v>
      </c>
      <c r="F2982" s="2" t="s">
        <v>1939</v>
      </c>
      <c r="G2982" s="3">
        <v>3660</v>
      </c>
      <c r="H2982" s="1">
        <v>23.673603004948497</v>
      </c>
      <c r="I2982" s="1">
        <f t="shared" si="301"/>
        <v>-4.2032245635233707</v>
      </c>
      <c r="J2982" s="1">
        <v>2.6220408485500002</v>
      </c>
      <c r="K2982" s="1">
        <v>230.693776665</v>
      </c>
      <c r="L2982" s="2">
        <v>0.19495372977000014</v>
      </c>
      <c r="M2982" s="2">
        <v>5.3885849253871396E-2</v>
      </c>
      <c r="N2982" s="7">
        <v>0</v>
      </c>
      <c r="O2982" s="2">
        <v>1.4420614966421609E-2</v>
      </c>
      <c r="P2982" s="3">
        <v>1049551.39402459</v>
      </c>
      <c r="Q2982" s="3">
        <v>24340.311522801741</v>
      </c>
      <c r="R2982" s="3">
        <v>2652629.328132113</v>
      </c>
      <c r="S2982" s="3">
        <v>6581.1168247122851</v>
      </c>
      <c r="T2982" s="3">
        <v>1357360.3925533458</v>
      </c>
      <c r="V2982">
        <v>54033</v>
      </c>
      <c r="W2982" s="2">
        <v>0.69043864796619314</v>
      </c>
      <c r="X2982" s="2">
        <v>0.63508456358967358</v>
      </c>
      <c r="Y2982" s="2">
        <v>0.10418826190209547</v>
      </c>
      <c r="Z2982" s="2">
        <v>0.74774145574357498</v>
      </c>
      <c r="AA2982" s="2">
        <v>0.66493686961688692</v>
      </c>
      <c r="AB2982" s="2">
        <v>0.48121918189262414</v>
      </c>
      <c r="AC2982" s="2">
        <v>5.3885849253871396E-2</v>
      </c>
      <c r="AD2982" s="2">
        <v>0</v>
      </c>
      <c r="AE2982" s="2">
        <v>1.4420614966421609E-2</v>
      </c>
      <c r="AF2982">
        <v>1576502.0215802235</v>
      </c>
      <c r="AG2982">
        <v>3903.5925242322019</v>
      </c>
      <c r="AH2982">
        <v>733668.13602060964</v>
      </c>
      <c r="AI2982">
        <v>73574.910747394446</v>
      </c>
      <c r="AJ2982">
        <v>38.626839695234516</v>
      </c>
      <c r="AK2982">
        <v>4229131.3497123364</v>
      </c>
      <c r="AL2982">
        <v>10484.709348944485</v>
      </c>
      <c r="AM2982">
        <v>1970568.6792375855</v>
      </c>
      <c r="AN2982">
        <v>194034.76008376427</v>
      </c>
      <c r="AO2982">
        <v>103.70163218040967</v>
      </c>
      <c r="AP2982">
        <v>2652629.328132113</v>
      </c>
      <c r="AQ2982">
        <v>6581.1168247122832</v>
      </c>
      <c r="AR2982">
        <v>1236900.5432169759</v>
      </c>
      <c r="AS2982">
        <v>120459.84933636982</v>
      </c>
      <c r="AT2982">
        <v>65.074792485175152</v>
      </c>
      <c r="AU2982" s="3">
        <v>197252688.99298143</v>
      </c>
      <c r="AV2982" s="3">
        <v>4574518.147595359</v>
      </c>
      <c r="AW2982">
        <v>447424.77512561</v>
      </c>
      <c r="AX2982">
        <v>84089012.237107143</v>
      </c>
      <c r="AY2982">
        <v>10376.298360975459</v>
      </c>
      <c r="AZ2982">
        <v>1950121.5139617277</v>
      </c>
      <c r="BA2982">
        <v>1496976.1691502</v>
      </c>
      <c r="BB2982">
        <v>281341701.23008859</v>
      </c>
      <c r="BC2982">
        <v>34716.609883777201</v>
      </c>
      <c r="BD2982">
        <v>6524639.6615570867</v>
      </c>
      <c r="BE2982">
        <v>1049551.39402459</v>
      </c>
      <c r="BF2982">
        <v>197252688.99298143</v>
      </c>
      <c r="BG2982">
        <v>24340.311522801741</v>
      </c>
      <c r="BH2982">
        <v>4574518.147595359</v>
      </c>
      <c r="BI2982">
        <v>9.1771592187067199</v>
      </c>
      <c r="BJ2982">
        <v>32.850762223655217</v>
      </c>
      <c r="BK2982">
        <v>23.673603004948497</v>
      </c>
      <c r="BL2982">
        <v>58.770379362864574</v>
      </c>
      <c r="BM2982">
        <v>54.567154799341203</v>
      </c>
      <c r="BN2982">
        <f t="shared" si="298"/>
        <v>-4.2032245635233707</v>
      </c>
      <c r="BO2982">
        <v>0.60066589852486574</v>
      </c>
      <c r="BP2982">
        <v>6.6753196881973689E-2</v>
      </c>
      <c r="BQ2982">
        <v>7.9363314699202561E-2</v>
      </c>
      <c r="BR2982">
        <v>3.5714285714285712E-2</v>
      </c>
      <c r="BS2982">
        <v>0</v>
      </c>
      <c r="BT2982">
        <v>0.66666666666666663</v>
      </c>
      <c r="BU2982">
        <v>0.12037111915879387</v>
      </c>
      <c r="BV2982">
        <v>0.74774145574357498</v>
      </c>
      <c r="BW2982">
        <v>0.68976853694697815</v>
      </c>
      <c r="BX2982">
        <v>0.48121918189262414</v>
      </c>
      <c r="BY2982">
        <f t="shared" si="299"/>
        <v>0.14167798696705744</v>
      </c>
      <c r="BZ2982">
        <v>0</v>
      </c>
      <c r="CA2982">
        <f t="shared" si="300"/>
        <v>7.0874073660307114E-3</v>
      </c>
      <c r="CC2982">
        <v>0.14167798696705744</v>
      </c>
      <c r="CD2982">
        <v>7.0874073660307114E-3</v>
      </c>
    </row>
    <row r="2983" spans="1:82" x14ac:dyDescent="0.3">
      <c r="A2983">
        <v>0</v>
      </c>
      <c r="B2983" t="s">
        <v>1829</v>
      </c>
      <c r="C2983" t="s">
        <v>40</v>
      </c>
      <c r="D2983">
        <v>54035</v>
      </c>
      <c r="E2983" s="2">
        <f t="shared" si="303"/>
        <v>0.60213208558739173</v>
      </c>
      <c r="F2983" s="2" t="s">
        <v>1939</v>
      </c>
      <c r="G2983" s="3">
        <v>2166</v>
      </c>
      <c r="H2983" s="1">
        <v>1.8977362558432724</v>
      </c>
      <c r="I2983" s="1">
        <f t="shared" si="301"/>
        <v>-7.305877453402104</v>
      </c>
      <c r="J2983" s="1">
        <v>2.6744849663800001</v>
      </c>
      <c r="K2983" s="1">
        <v>205.61213355500001</v>
      </c>
      <c r="L2983" s="2">
        <v>0.12326410945999999</v>
      </c>
      <c r="M2983" s="2">
        <v>1.5919503621937843E-2</v>
      </c>
      <c r="N2983" s="7">
        <v>0</v>
      </c>
      <c r="O2983" s="2">
        <v>1.0787210672110794E-2</v>
      </c>
      <c r="P2983" s="3">
        <v>56623.047074428003</v>
      </c>
      <c r="Q2983" s="3">
        <v>1313.153994181208</v>
      </c>
      <c r="R2983" s="3">
        <v>228755.97259122017</v>
      </c>
      <c r="S2983" s="3">
        <v>562.95196379263268</v>
      </c>
      <c r="T2983" s="3">
        <v>116402.58599692062</v>
      </c>
      <c r="V2983">
        <v>54035</v>
      </c>
      <c r="W2983" s="2">
        <v>0.49961415152927935</v>
      </c>
      <c r="X2983" s="2">
        <v>5.0909994629824526E-2</v>
      </c>
      <c r="Y2983" s="2">
        <v>0.21761917101698872</v>
      </c>
      <c r="Z2983" s="2">
        <v>0.76269722618211622</v>
      </c>
      <c r="AA2983" s="2">
        <v>0.59264315846650018</v>
      </c>
      <c r="AB2983" s="2">
        <v>0.30426221637844186</v>
      </c>
      <c r="AC2983" s="2">
        <v>1.5919503621937843E-2</v>
      </c>
      <c r="AD2983" s="2">
        <v>0</v>
      </c>
      <c r="AE2983" s="2">
        <v>1.0787210672110794E-2</v>
      </c>
      <c r="AF2983">
        <v>277760.48679669609</v>
      </c>
      <c r="AG2983">
        <v>686.14995215896727</v>
      </c>
      <c r="AH2983">
        <v>128959.7603505287</v>
      </c>
      <c r="AI2983">
        <v>12260.350348720878</v>
      </c>
      <c r="AJ2983">
        <v>6.7954341140707175</v>
      </c>
      <c r="AK2983">
        <v>506516.45938791626</v>
      </c>
      <c r="AL2983">
        <v>1249.1019159515999</v>
      </c>
      <c r="AM2983">
        <v>234764.83999984982</v>
      </c>
      <c r="AN2983">
        <v>22857.856696320359</v>
      </c>
      <c r="AO2983">
        <v>12.3785146813156</v>
      </c>
      <c r="AP2983">
        <v>228755.97259122017</v>
      </c>
      <c r="AQ2983">
        <v>562.95196379263268</v>
      </c>
      <c r="AR2983">
        <v>105805.07964932112</v>
      </c>
      <c r="AS2983">
        <v>10597.506347599481</v>
      </c>
      <c r="AT2983">
        <v>5.5830805672448829</v>
      </c>
      <c r="AU2983" s="3">
        <v>10641735.467168</v>
      </c>
      <c r="AV2983" s="3">
        <v>246794.16166641621</v>
      </c>
      <c r="AW2983">
        <v>54678.265542432004</v>
      </c>
      <c r="AX2983">
        <v>10276233.22604467</v>
      </c>
      <c r="AY2983">
        <v>1268.052259666752</v>
      </c>
      <c r="AZ2983">
        <v>238317.74168176937</v>
      </c>
      <c r="BA2983">
        <v>111301.31261686</v>
      </c>
      <c r="BB2983">
        <v>20917968.693212669</v>
      </c>
      <c r="BC2983">
        <v>2581.2062538479599</v>
      </c>
      <c r="BD2983">
        <v>485111.90334818559</v>
      </c>
      <c r="BE2983">
        <v>56623.047074428003</v>
      </c>
      <c r="BF2983">
        <v>10641735.467168</v>
      </c>
      <c r="BG2983">
        <v>1313.153994181208</v>
      </c>
      <c r="BH2983">
        <v>246794.16166641621</v>
      </c>
      <c r="BI2983">
        <v>1.2871492113171876</v>
      </c>
      <c r="BJ2983">
        <v>3.1848854671604601</v>
      </c>
      <c r="BK2983">
        <v>1.8977362558432724</v>
      </c>
      <c r="BL2983">
        <v>45.222334241259368</v>
      </c>
      <c r="BM2983">
        <v>37.916456787857264</v>
      </c>
      <c r="BN2983">
        <f t="shared" si="298"/>
        <v>-7.305877453402104</v>
      </c>
      <c r="BO2983">
        <v>0.60213208558739173</v>
      </c>
      <c r="BP2983">
        <v>9.3853720011025012E-3</v>
      </c>
      <c r="BQ2983">
        <v>7.564456572293847E-2</v>
      </c>
      <c r="BR2983">
        <v>1.1904761904761904E-2</v>
      </c>
      <c r="BS2983">
        <v>3.4482758620689655E-2</v>
      </c>
      <c r="BT2983">
        <v>0.66666666666666663</v>
      </c>
      <c r="BU2983">
        <v>0.20922428297902682</v>
      </c>
      <c r="BV2983">
        <v>0.76269722618211622</v>
      </c>
      <c r="BW2983">
        <v>0.61477506064989651</v>
      </c>
      <c r="BX2983">
        <v>0.30426221637844186</v>
      </c>
      <c r="BY2983">
        <f t="shared" si="299"/>
        <v>0.28906408062365202</v>
      </c>
      <c r="BZ2983">
        <v>0</v>
      </c>
      <c r="CA2983">
        <f t="shared" si="300"/>
        <v>8.136963504112308E-3</v>
      </c>
      <c r="CC2983">
        <v>0.28906408062365202</v>
      </c>
      <c r="CD2983">
        <v>8.136963504112308E-3</v>
      </c>
    </row>
    <row r="2984" spans="1:82" x14ac:dyDescent="0.3">
      <c r="A2984">
        <v>0</v>
      </c>
      <c r="B2984" t="s">
        <v>1829</v>
      </c>
      <c r="C2984" t="s">
        <v>41</v>
      </c>
      <c r="D2984">
        <v>54037</v>
      </c>
      <c r="E2984" s="2">
        <f t="shared" si="303"/>
        <v>0.59530135178157806</v>
      </c>
      <c r="F2984" s="2" t="s">
        <v>1939</v>
      </c>
      <c r="G2984" s="3">
        <v>18342</v>
      </c>
      <c r="H2984" s="1">
        <v>24.201211296968715</v>
      </c>
      <c r="I2984" s="1">
        <f t="shared" si="301"/>
        <v>-7.0477564120142802</v>
      </c>
      <c r="J2984" s="1">
        <v>2.4968885480099998</v>
      </c>
      <c r="K2984" s="1">
        <v>156.27594529999999</v>
      </c>
      <c r="L2984" s="2">
        <v>0.11188638206000001</v>
      </c>
      <c r="M2984" s="2">
        <v>1.086204292436424E-2</v>
      </c>
      <c r="N2984" s="7">
        <v>0</v>
      </c>
      <c r="O2984" s="2">
        <v>1.2224009372416451E-2</v>
      </c>
      <c r="P2984" s="3">
        <v>359065.28005964</v>
      </c>
      <c r="Q2984" s="3">
        <v>8327.1394077810382</v>
      </c>
      <c r="R2984" s="3">
        <v>1505936.8930136305</v>
      </c>
      <c r="S2984" s="3">
        <v>3715.5784168202713</v>
      </c>
      <c r="T2984" s="3">
        <v>772671.90734480927</v>
      </c>
      <c r="V2984">
        <v>54037</v>
      </c>
      <c r="W2984" s="2">
        <v>0.59259154481064547</v>
      </c>
      <c r="X2984" s="2">
        <v>0.64923855112650575</v>
      </c>
      <c r="Y2984" s="2">
        <v>0.20763767186291027</v>
      </c>
      <c r="Z2984" s="2">
        <v>0.71205110277016936</v>
      </c>
      <c r="AA2984" s="2">
        <v>0.45043971001913569</v>
      </c>
      <c r="AB2984" s="2">
        <v>0.27617770279829795</v>
      </c>
      <c r="AC2984" s="2">
        <v>1.086204292436424E-2</v>
      </c>
      <c r="AD2984" s="2">
        <v>0</v>
      </c>
      <c r="AE2984" s="2">
        <v>1.2224009372416451E-2</v>
      </c>
      <c r="AF2984">
        <v>823898.45160805015</v>
      </c>
      <c r="AG2984">
        <v>2032.1246640129671</v>
      </c>
      <c r="AH2984">
        <v>381931.54258618422</v>
      </c>
      <c r="AI2984">
        <v>40845.202326813866</v>
      </c>
      <c r="AJ2984">
        <v>20.136987802304887</v>
      </c>
      <c r="AK2984">
        <v>2329835.3446216807</v>
      </c>
      <c r="AL2984">
        <v>5747.7030808332383</v>
      </c>
      <c r="AM2984">
        <v>1080263.0088918572</v>
      </c>
      <c r="AN2984">
        <v>115185.64336595013</v>
      </c>
      <c r="AO2984">
        <v>56.951429509017039</v>
      </c>
      <c r="AP2984">
        <v>1505936.8930136305</v>
      </c>
      <c r="AQ2984">
        <v>3715.5784168202713</v>
      </c>
      <c r="AR2984">
        <v>698331.46630567301</v>
      </c>
      <c r="AS2984">
        <v>74340.441039136262</v>
      </c>
      <c r="AT2984">
        <v>36.814441706712152</v>
      </c>
      <c r="AU2984" s="3">
        <v>67482728.734408736</v>
      </c>
      <c r="AV2984" s="3">
        <v>1565002.5802983684</v>
      </c>
      <c r="AW2984">
        <v>214137.79160741001</v>
      </c>
      <c r="AX2984">
        <v>40245056.554696634</v>
      </c>
      <c r="AY2984">
        <v>4966.10321915026</v>
      </c>
      <c r="AZ2984">
        <v>933329.43900709983</v>
      </c>
      <c r="BA2984">
        <v>573203.07166705001</v>
      </c>
      <c r="BB2984">
        <v>107727785.28910537</v>
      </c>
      <c r="BC2984">
        <v>13293.242626931298</v>
      </c>
      <c r="BD2984">
        <v>2498332.0193054681</v>
      </c>
      <c r="BE2984">
        <v>359065.28005964</v>
      </c>
      <c r="BF2984">
        <v>67482728.734408736</v>
      </c>
      <c r="BG2984">
        <v>8327.1394077810382</v>
      </c>
      <c r="BH2984">
        <v>1565002.5802983684</v>
      </c>
      <c r="BI2984">
        <v>10.967595777059472</v>
      </c>
      <c r="BJ2984">
        <v>35.168807074028187</v>
      </c>
      <c r="BK2984">
        <v>24.201211296968715</v>
      </c>
      <c r="BL2984">
        <v>46.311569447598785</v>
      </c>
      <c r="BM2984">
        <v>39.263813035584505</v>
      </c>
      <c r="BN2984">
        <f t="shared" si="298"/>
        <v>-7.0477564120142802</v>
      </c>
      <c r="BO2984">
        <v>0.59530135178157806</v>
      </c>
      <c r="BP2984">
        <v>7.9064063412303834E-2</v>
      </c>
      <c r="BQ2984">
        <v>0.24858732114264434</v>
      </c>
      <c r="BR2984">
        <v>1.7857142857142856E-2</v>
      </c>
      <c r="BS2984">
        <v>0.27586206896551724</v>
      </c>
      <c r="BT2984">
        <v>0.66666666666666663</v>
      </c>
      <c r="BU2984">
        <v>0.20183226331395307</v>
      </c>
      <c r="BV2984">
        <v>0.71205110277016936</v>
      </c>
      <c r="BW2984">
        <v>0.46726110997835651</v>
      </c>
      <c r="BX2984">
        <v>0.27617770279829795</v>
      </c>
      <c r="BY2984">
        <f t="shared" si="299"/>
        <v>6.666717382505391E-2</v>
      </c>
      <c r="BZ2984">
        <v>0</v>
      </c>
      <c r="CA2984">
        <f t="shared" si="300"/>
        <v>1.0125818287855453E-2</v>
      </c>
      <c r="CC2984">
        <v>6.666717382505391E-2</v>
      </c>
      <c r="CD2984">
        <v>1.0125818287855453E-2</v>
      </c>
    </row>
    <row r="2985" spans="1:82" x14ac:dyDescent="0.3">
      <c r="A2985">
        <v>0</v>
      </c>
      <c r="B2985" t="s">
        <v>1829</v>
      </c>
      <c r="C2985" t="s">
        <v>1836</v>
      </c>
      <c r="D2985">
        <v>54039</v>
      </c>
      <c r="E2985" s="2">
        <f t="shared" si="303"/>
        <v>0.60193807895297413</v>
      </c>
      <c r="F2985" s="2" t="s">
        <v>1939</v>
      </c>
      <c r="G2985" s="3">
        <v>7190</v>
      </c>
      <c r="H2985" s="1">
        <v>23.520295044060092</v>
      </c>
      <c r="I2985" s="1">
        <f t="shared" si="301"/>
        <v>-13.862294316078646</v>
      </c>
      <c r="J2985" s="1">
        <v>2.69505232166</v>
      </c>
      <c r="K2985" s="1">
        <v>171.59996426699999</v>
      </c>
      <c r="L2985" s="2">
        <v>0.10721621562000005</v>
      </c>
      <c r="M2985" s="2">
        <v>0.19410399835614925</v>
      </c>
      <c r="N2985" s="7">
        <v>0</v>
      </c>
      <c r="O2985" s="2">
        <v>1.9493881689878274E-2</v>
      </c>
      <c r="P2985" s="3">
        <v>1764777.5120226003</v>
      </c>
      <c r="Q2985" s="3">
        <v>40927.232964123599</v>
      </c>
      <c r="R2985" s="3">
        <v>6079306.2769928426</v>
      </c>
      <c r="S2985" s="3">
        <v>15061.408585778719</v>
      </c>
      <c r="T2985" s="3">
        <v>3180213.1756496844</v>
      </c>
      <c r="V2985">
        <v>54039</v>
      </c>
      <c r="W2985" s="2">
        <v>0.70155765558604677</v>
      </c>
      <c r="X2985" s="2">
        <v>0.63097181744725983</v>
      </c>
      <c r="Y2985" s="2">
        <v>0.37259122242856563</v>
      </c>
      <c r="Z2985" s="2">
        <v>0.76856252922892687</v>
      </c>
      <c r="AA2985" s="2">
        <v>0.49460867438900419</v>
      </c>
      <c r="AB2985" s="2">
        <v>0.26464997426388853</v>
      </c>
      <c r="AC2985" s="2">
        <v>0.19410399835614925</v>
      </c>
      <c r="AD2985" s="2">
        <v>0</v>
      </c>
      <c r="AE2985" s="2">
        <v>1.9493881689878274E-2</v>
      </c>
      <c r="AF2985">
        <v>4972170.7125363257</v>
      </c>
      <c r="AG2985">
        <v>12314.055626778178</v>
      </c>
      <c r="AH2985">
        <v>2314388.6515997034</v>
      </c>
      <c r="AI2985">
        <v>287247.14231053722</v>
      </c>
      <c r="AJ2985">
        <v>121.84135107671338</v>
      </c>
      <c r="AK2985">
        <v>11051476.989529168</v>
      </c>
      <c r="AL2985">
        <v>27375.464212556897</v>
      </c>
      <c r="AM2985">
        <v>5145133.7906934731</v>
      </c>
      <c r="AN2985">
        <v>636715.17886645079</v>
      </c>
      <c r="AO2985">
        <v>270.84675589917566</v>
      </c>
      <c r="AP2985">
        <v>6079306.2769928426</v>
      </c>
      <c r="AQ2985">
        <v>15061.408585778719</v>
      </c>
      <c r="AR2985">
        <v>2830745.1390937697</v>
      </c>
      <c r="AS2985">
        <v>349468.03655591357</v>
      </c>
      <c r="AT2985">
        <v>149.00540482246228</v>
      </c>
      <c r="AU2985" s="3">
        <v>331672285.60952747</v>
      </c>
      <c r="AV2985" s="3">
        <v>7691864.1632773895</v>
      </c>
      <c r="AW2985">
        <v>1134373.6523954</v>
      </c>
      <c r="AX2985">
        <v>213194184.23119146</v>
      </c>
      <c r="AY2985">
        <v>26307.437863224397</v>
      </c>
      <c r="AZ2985">
        <v>4944219.8720143931</v>
      </c>
      <c r="BA2985">
        <v>2899151.1644180003</v>
      </c>
      <c r="BB2985">
        <v>544866469.84071898</v>
      </c>
      <c r="BC2985">
        <v>67234.670827347989</v>
      </c>
      <c r="BD2985">
        <v>12636084.035291782</v>
      </c>
      <c r="BE2985">
        <v>1764777.5120226003</v>
      </c>
      <c r="BF2985">
        <v>331672285.60952747</v>
      </c>
      <c r="BG2985">
        <v>40927.232964123599</v>
      </c>
      <c r="BH2985">
        <v>7691864.1632773895</v>
      </c>
      <c r="BI2985">
        <v>10.239156657300091</v>
      </c>
      <c r="BJ2985">
        <v>33.759451701360184</v>
      </c>
      <c r="BK2985">
        <v>23.520295044060092</v>
      </c>
      <c r="BL2985">
        <v>61.065152159277794</v>
      </c>
      <c r="BM2985">
        <v>47.202857843199148</v>
      </c>
      <c r="BN2985">
        <f t="shared" si="298"/>
        <v>-13.862294316078646</v>
      </c>
      <c r="BO2985">
        <v>0.60193807895297413</v>
      </c>
      <c r="BP2985">
        <v>7.4635738065878851E-2</v>
      </c>
      <c r="BQ2985">
        <v>6.7676373467861012E-2</v>
      </c>
      <c r="BR2985">
        <v>2.976190476190476E-2</v>
      </c>
      <c r="BS2985">
        <v>3.4482758620689655E-2</v>
      </c>
      <c r="BT2985">
        <v>0.61111111111111116</v>
      </c>
      <c r="BU2985">
        <v>0.39698566082232972</v>
      </c>
      <c r="BV2985">
        <v>0.76856252922892687</v>
      </c>
      <c r="BW2985">
        <v>0.51307953774792969</v>
      </c>
      <c r="BX2985">
        <v>0.26464997426388853</v>
      </c>
      <c r="BY2985">
        <f t="shared" si="299"/>
        <v>0.27284242195423625</v>
      </c>
      <c r="BZ2985">
        <v>0</v>
      </c>
      <c r="CA2985">
        <f t="shared" si="300"/>
        <v>1.6747169017537027E-2</v>
      </c>
      <c r="CC2985">
        <v>0.27284242195423625</v>
      </c>
      <c r="CD2985">
        <v>1.6747169017537027E-2</v>
      </c>
    </row>
    <row r="2986" spans="1:82" x14ac:dyDescent="0.3">
      <c r="A2986">
        <v>0</v>
      </c>
      <c r="B2986" t="s">
        <v>1829</v>
      </c>
      <c r="C2986" t="s">
        <v>455</v>
      </c>
      <c r="D2986">
        <v>54041</v>
      </c>
      <c r="E2986" s="2">
        <f t="shared" si="303"/>
        <v>0.69270424625386073</v>
      </c>
      <c r="F2986" s="2" t="s">
        <v>1941</v>
      </c>
      <c r="G2986" s="3">
        <v>557</v>
      </c>
      <c r="H2986" s="1">
        <v>0.56858651301129792</v>
      </c>
      <c r="I2986" s="1">
        <f t="shared" si="301"/>
        <v>-7.9861174009042912</v>
      </c>
      <c r="J2986" s="1">
        <v>2.6674031438100001</v>
      </c>
      <c r="K2986" s="1">
        <v>232.76944754199999</v>
      </c>
      <c r="L2986" s="2">
        <v>0.18248374071000018</v>
      </c>
      <c r="M2986" s="2">
        <v>1.4801623657055403E-2</v>
      </c>
      <c r="N2986" s="7">
        <v>0</v>
      </c>
      <c r="O2986" s="2">
        <v>8.9140333597241966E-3</v>
      </c>
      <c r="P2986" s="3">
        <v>12167.156632253002</v>
      </c>
      <c r="Q2986" s="3">
        <v>282.17044392665798</v>
      </c>
      <c r="R2986" s="3">
        <v>62904.602524268761</v>
      </c>
      <c r="S2986" s="3">
        <v>155.5054777633398</v>
      </c>
      <c r="T2986" s="3">
        <v>34475.665537000561</v>
      </c>
      <c r="V2986">
        <v>54041</v>
      </c>
      <c r="W2986" s="2">
        <v>0.55063717883146046</v>
      </c>
      <c r="X2986" s="2">
        <v>1.5253297835706441E-2</v>
      </c>
      <c r="Y2986" s="2">
        <v>0.23347127040765744</v>
      </c>
      <c r="Z2986" s="2">
        <v>0.76067766484662525</v>
      </c>
      <c r="AA2986" s="2">
        <v>0.6709196495395181</v>
      </c>
      <c r="AB2986" s="2">
        <v>0.45043855542939776</v>
      </c>
      <c r="AC2986" s="2">
        <v>1.4801623657055403E-2</v>
      </c>
      <c r="AD2986" s="2">
        <v>0</v>
      </c>
      <c r="AE2986" s="2">
        <v>8.9140333597241966E-3</v>
      </c>
      <c r="AF2986">
        <v>183232.63217564797</v>
      </c>
      <c r="AG2986">
        <v>452.93481595858015</v>
      </c>
      <c r="AH2986">
        <v>85127.697140605203</v>
      </c>
      <c r="AI2986">
        <v>15303.687453606077</v>
      </c>
      <c r="AJ2986">
        <v>4.4846634591267645</v>
      </c>
      <c r="AK2986">
        <v>246137.23469991673</v>
      </c>
      <c r="AL2986">
        <v>608.44029372191994</v>
      </c>
      <c r="AM2986">
        <v>114354.47050472934</v>
      </c>
      <c r="AN2986">
        <v>20552.579626482522</v>
      </c>
      <c r="AO2986">
        <v>6.0243372998375628</v>
      </c>
      <c r="AP2986">
        <v>62904.602524268761</v>
      </c>
      <c r="AQ2986">
        <v>155.5054777633398</v>
      </c>
      <c r="AR2986">
        <v>29226.773364124136</v>
      </c>
      <c r="AS2986">
        <v>5248.8921728764453</v>
      </c>
      <c r="AT2986">
        <v>1.5396738407107984</v>
      </c>
      <c r="AU2986" s="3">
        <v>2286695.4174656291</v>
      </c>
      <c r="AV2986" s="3">
        <v>53031.113231576099</v>
      </c>
      <c r="AW2986">
        <v>26424.686059093001</v>
      </c>
      <c r="AX2986">
        <v>4966255.4979459383</v>
      </c>
      <c r="AY2986">
        <v>612.81905224689797</v>
      </c>
      <c r="AZ2986">
        <v>115173.21267928201</v>
      </c>
      <c r="BA2986">
        <v>38591.842691345999</v>
      </c>
      <c r="BB2986">
        <v>7252950.9154115673</v>
      </c>
      <c r="BC2986">
        <v>894.98949617355595</v>
      </c>
      <c r="BD2986">
        <v>168204.32591085811</v>
      </c>
      <c r="BE2986">
        <v>12167.156632253002</v>
      </c>
      <c r="BF2986">
        <v>2286695.4174656291</v>
      </c>
      <c r="BG2986">
        <v>282.17044392665798</v>
      </c>
      <c r="BH2986">
        <v>53031.113231576099</v>
      </c>
      <c r="BI2986">
        <v>0.72270676155314173</v>
      </c>
      <c r="BJ2986">
        <v>1.2912932745644397</v>
      </c>
      <c r="BK2986">
        <v>0.56858651301129792</v>
      </c>
      <c r="BL2986">
        <v>47.113086262802391</v>
      </c>
      <c r="BM2986">
        <v>39.126968861898099</v>
      </c>
      <c r="BN2986">
        <f t="shared" si="298"/>
        <v>-7.9861174009042912</v>
      </c>
      <c r="BO2986">
        <v>0.69270424625386073</v>
      </c>
      <c r="BP2986">
        <v>6.0623470410840893E-3</v>
      </c>
      <c r="BQ2986">
        <v>7.3269685621536726E-2</v>
      </c>
      <c r="BR2986">
        <v>2.3809523809523808E-2</v>
      </c>
      <c r="BS2986">
        <v>0</v>
      </c>
      <c r="BT2986">
        <v>0.66666666666666663</v>
      </c>
      <c r="BU2986">
        <v>0.2287048609352805</v>
      </c>
      <c r="BV2986">
        <v>0.76067766484662525</v>
      </c>
      <c r="BW2986">
        <v>0.69597474018622207</v>
      </c>
      <c r="BX2986">
        <v>0.45043855542939776</v>
      </c>
      <c r="BY2986">
        <f t="shared" si="299"/>
        <v>0.52048640156510639</v>
      </c>
      <c r="BZ2986">
        <v>0</v>
      </c>
      <c r="CA2986">
        <f t="shared" si="300"/>
        <v>4.6068447670659764E-3</v>
      </c>
      <c r="CC2986">
        <v>0.52048640156510639</v>
      </c>
      <c r="CD2986">
        <v>4.6068447670659764E-3</v>
      </c>
    </row>
    <row r="2987" spans="1:82" x14ac:dyDescent="0.3">
      <c r="A2987">
        <v>1</v>
      </c>
      <c r="B2987" t="s">
        <v>1829</v>
      </c>
      <c r="C2987" t="s">
        <v>118</v>
      </c>
      <c r="D2987">
        <v>54043</v>
      </c>
      <c r="E2987" s="2">
        <v>0</v>
      </c>
      <c r="F2987" s="2" t="s">
        <v>1954</v>
      </c>
      <c r="G2987" s="3">
        <v>-999</v>
      </c>
      <c r="H2987" s="1">
        <v>0.3748865741995725</v>
      </c>
      <c r="I2987" s="1">
        <f t="shared" si="301"/>
        <v>-999</v>
      </c>
      <c r="J2987" s="1">
        <v>-999</v>
      </c>
      <c r="K2987" s="1">
        <v>-999</v>
      </c>
      <c r="L2987" s="2">
        <v>-999</v>
      </c>
      <c r="M2987" s="2">
        <v>-999</v>
      </c>
      <c r="N2987" s="7">
        <v>-999</v>
      </c>
      <c r="O2987" s="2">
        <v>-999</v>
      </c>
      <c r="P2987" s="3">
        <v>-999</v>
      </c>
      <c r="Q2987" s="3">
        <v>-999</v>
      </c>
      <c r="R2987" s="3">
        <v>-999</v>
      </c>
      <c r="S2987" s="3">
        <v>-999</v>
      </c>
      <c r="T2987" s="3">
        <v>-999</v>
      </c>
      <c r="V2987">
        <v>54043</v>
      </c>
      <c r="W2987" s="2">
        <v>-999</v>
      </c>
      <c r="X2987" s="2">
        <v>1.0056968359290151E-2</v>
      </c>
      <c r="Y2987" s="2">
        <v>-999</v>
      </c>
      <c r="Z2987" s="2">
        <v>-999</v>
      </c>
      <c r="AA2987" s="2">
        <v>-999</v>
      </c>
      <c r="AB2987" s="2">
        <v>-999</v>
      </c>
      <c r="AC2987" s="2">
        <v>-999</v>
      </c>
      <c r="AD2987" s="2">
        <v>-999</v>
      </c>
      <c r="AE2987" s="2">
        <v>-999</v>
      </c>
      <c r="AF2987" s="2">
        <v>-999</v>
      </c>
      <c r="AG2987" s="2">
        <v>-999</v>
      </c>
      <c r="AH2987" s="2">
        <v>-999</v>
      </c>
      <c r="AI2987" s="2">
        <v>-999</v>
      </c>
      <c r="AJ2987" s="2">
        <v>-999</v>
      </c>
      <c r="AK2987" s="2">
        <v>-999</v>
      </c>
      <c r="AL2987" s="2">
        <v>-999</v>
      </c>
      <c r="AM2987" s="2">
        <v>-999</v>
      </c>
      <c r="AN2987" s="2">
        <v>-999</v>
      </c>
      <c r="AO2987" s="2">
        <v>-999</v>
      </c>
      <c r="AP2987" s="2">
        <v>-999</v>
      </c>
      <c r="AQ2987" s="2">
        <v>-999</v>
      </c>
      <c r="AR2987" s="2">
        <v>-999</v>
      </c>
      <c r="AS2987" s="2">
        <v>-999</v>
      </c>
      <c r="AT2987" s="2">
        <v>-999</v>
      </c>
      <c r="AU2987" s="2">
        <v>-999</v>
      </c>
      <c r="AV2987" s="2">
        <v>-999</v>
      </c>
      <c r="AW2987" s="2">
        <v>-999</v>
      </c>
      <c r="AX2987" s="2">
        <v>-999</v>
      </c>
      <c r="AY2987" s="2">
        <v>-999</v>
      </c>
      <c r="AZ2987" s="2">
        <v>-999</v>
      </c>
      <c r="BA2987" s="2">
        <v>-999</v>
      </c>
      <c r="BB2987" s="2">
        <v>-999</v>
      </c>
      <c r="BC2987" s="2">
        <v>-999</v>
      </c>
      <c r="BD2987" s="2">
        <v>-999</v>
      </c>
      <c r="BE2987" s="2">
        <v>-999</v>
      </c>
      <c r="BF2987" s="2">
        <v>-999</v>
      </c>
      <c r="BG2987" s="2">
        <v>-999</v>
      </c>
      <c r="BH2987" s="2">
        <v>-999</v>
      </c>
      <c r="BI2987">
        <v>0</v>
      </c>
      <c r="BJ2987">
        <v>0.3748865741995725</v>
      </c>
      <c r="BK2987">
        <v>0.3748865741995725</v>
      </c>
      <c r="BL2987">
        <v>-999</v>
      </c>
      <c r="BM2987">
        <v>57.709142018792576</v>
      </c>
      <c r="BN2987">
        <f t="shared" si="298"/>
        <v>-999</v>
      </c>
      <c r="BO2987" t="s">
        <v>3748</v>
      </c>
      <c r="BP2987" t="s">
        <v>3748</v>
      </c>
      <c r="BQ2987">
        <v>6.4294762336627523E-2</v>
      </c>
      <c r="BR2987">
        <v>2.3809523809523808E-2</v>
      </c>
      <c r="BS2987">
        <v>3.4482758620689655E-2</v>
      </c>
      <c r="BT2987">
        <v>0.61111111111111116</v>
      </c>
      <c r="BU2987" t="s">
        <v>3748</v>
      </c>
      <c r="BY2987">
        <f t="shared" si="299"/>
        <v>-999</v>
      </c>
      <c r="CA2987">
        <f t="shared" si="300"/>
        <v>-999</v>
      </c>
    </row>
    <row r="2988" spans="1:82" x14ac:dyDescent="0.3">
      <c r="A2988">
        <v>0</v>
      </c>
      <c r="B2988" t="s">
        <v>1829</v>
      </c>
      <c r="C2988" t="s">
        <v>120</v>
      </c>
      <c r="D2988">
        <v>54045</v>
      </c>
      <c r="E2988" s="2">
        <f t="shared" ref="E2988:E2997" si="304">BO2988</f>
        <v>0.5540674560222173</v>
      </c>
      <c r="F2988" s="2" t="s">
        <v>1938</v>
      </c>
      <c r="G2988" s="3">
        <v>246</v>
      </c>
      <c r="H2988" s="1">
        <v>3.9194595807027612</v>
      </c>
      <c r="I2988" s="1">
        <f t="shared" si="301"/>
        <v>-7.3789152733127068</v>
      </c>
      <c r="J2988" s="1">
        <v>2.7183456316600001</v>
      </c>
      <c r="K2988" s="1">
        <v>156.69994266099999</v>
      </c>
      <c r="L2988" s="2">
        <v>9.8493977319999981E-2</v>
      </c>
      <c r="M2988" s="2">
        <v>2.1363930657219588E-2</v>
      </c>
      <c r="N2988" s="7">
        <v>0</v>
      </c>
      <c r="O2988" s="2">
        <v>1.7858627172368934E-2</v>
      </c>
      <c r="P2988" s="3">
        <v>209933.49396750997</v>
      </c>
      <c r="Q2988" s="3">
        <v>4868.6006910488595</v>
      </c>
      <c r="R2988" s="3">
        <v>861007.38925598608</v>
      </c>
      <c r="S2988" s="3">
        <v>2130.1883913317411</v>
      </c>
      <c r="T2988" s="3">
        <v>445169.56986663328</v>
      </c>
      <c r="V2988">
        <v>54045</v>
      </c>
      <c r="W2988" s="2">
        <v>0.45788212397511585</v>
      </c>
      <c r="X2988" s="2">
        <v>0.10514615273381338</v>
      </c>
      <c r="Y2988" s="2">
        <v>0.1771977900131084</v>
      </c>
      <c r="Z2988" s="2">
        <v>0.77520520740768917</v>
      </c>
      <c r="AA2988" s="2">
        <v>0.45166181267844829</v>
      </c>
      <c r="AB2988" s="2">
        <v>0.24312020725737682</v>
      </c>
      <c r="AC2988" s="2">
        <v>2.1363930657219588E-2</v>
      </c>
      <c r="AD2988" s="2">
        <v>0</v>
      </c>
      <c r="AE2988" s="2">
        <v>1.7858627172368934E-2</v>
      </c>
      <c r="AF2988">
        <v>573086.70142281847</v>
      </c>
      <c r="AG2988">
        <v>1416.616846550801</v>
      </c>
      <c r="AH2988">
        <v>266248.75286355504</v>
      </c>
      <c r="AI2988">
        <v>30178.349413684042</v>
      </c>
      <c r="AJ2988">
        <v>14.026420435966699</v>
      </c>
      <c r="AK2988">
        <v>1434094.0906788046</v>
      </c>
      <c r="AL2988">
        <v>3546.8052378825423</v>
      </c>
      <c r="AM2988">
        <v>666611.06956014654</v>
      </c>
      <c r="AN2988">
        <v>74985.602583725777</v>
      </c>
      <c r="AO2988">
        <v>35.111432328280735</v>
      </c>
      <c r="AP2988">
        <v>861007.38925598608</v>
      </c>
      <c r="AQ2988">
        <v>2130.1883913317415</v>
      </c>
      <c r="AR2988">
        <v>400362.3166965915</v>
      </c>
      <c r="AS2988">
        <v>44807.253170041731</v>
      </c>
      <c r="AT2988">
        <v>21.085011892314036</v>
      </c>
      <c r="AU2988" s="3">
        <v>39454900.856253825</v>
      </c>
      <c r="AV2988" s="3">
        <v>915004.8138757227</v>
      </c>
      <c r="AW2988">
        <v>115075.54726821999</v>
      </c>
      <c r="AX2988">
        <v>21627298.353589267</v>
      </c>
      <c r="AY2988">
        <v>2668.7351235129195</v>
      </c>
      <c r="AZ2988">
        <v>501562.07911301806</v>
      </c>
      <c r="BA2988">
        <v>325009.04123572994</v>
      </c>
      <c r="BB2988">
        <v>61082199.209843084</v>
      </c>
      <c r="BC2988">
        <v>7537.3358145617785</v>
      </c>
      <c r="BD2988">
        <v>1416566.8929887407</v>
      </c>
      <c r="BE2988">
        <v>209933.49396750997</v>
      </c>
      <c r="BF2988">
        <v>39454900.856253825</v>
      </c>
      <c r="BG2988">
        <v>4868.6006910488595</v>
      </c>
      <c r="BH2988">
        <v>915004.8138757227</v>
      </c>
      <c r="BI2988">
        <v>1.8476810938735786</v>
      </c>
      <c r="BJ2988">
        <v>5.7671406745763401</v>
      </c>
      <c r="BK2988">
        <v>3.9194595807027612</v>
      </c>
      <c r="BL2988">
        <v>68.632921643246476</v>
      </c>
      <c r="BM2988">
        <v>61.254006369933769</v>
      </c>
      <c r="BN2988">
        <f t="shared" si="298"/>
        <v>-7.3789152733127068</v>
      </c>
      <c r="BO2988">
        <v>0.5540674560222173</v>
      </c>
      <c r="BP2988">
        <v>1.2397110813560097E-2</v>
      </c>
      <c r="BQ2988">
        <v>5.0905559439154757E-2</v>
      </c>
      <c r="BR2988">
        <v>0</v>
      </c>
      <c r="BS2988">
        <v>0</v>
      </c>
      <c r="BT2988">
        <v>0.61111111111111116</v>
      </c>
      <c r="BU2988">
        <v>0.211315925714429</v>
      </c>
      <c r="BV2988">
        <v>0.77520520740768917</v>
      </c>
      <c r="BW2988">
        <v>0.46852885132619121</v>
      </c>
      <c r="BX2988">
        <v>0.24312020725737682</v>
      </c>
      <c r="BY2988">
        <f t="shared" si="299"/>
        <v>0.36248901907153086</v>
      </c>
      <c r="BZ2988">
        <v>0</v>
      </c>
      <c r="CA2988">
        <f t="shared" si="300"/>
        <v>1.6557754661904258E-2</v>
      </c>
      <c r="CC2988">
        <v>0.36248901907153086</v>
      </c>
      <c r="CD2988">
        <v>1.6557754661904258E-2</v>
      </c>
    </row>
    <row r="2989" spans="1:82" x14ac:dyDescent="0.3">
      <c r="A2989">
        <v>0</v>
      </c>
      <c r="B2989" t="s">
        <v>1829</v>
      </c>
      <c r="C2989" t="s">
        <v>1247</v>
      </c>
      <c r="D2989">
        <v>54047</v>
      </c>
      <c r="E2989" s="2">
        <f t="shared" si="304"/>
        <v>0.62025082952759447</v>
      </c>
      <c r="F2989" s="2" t="s">
        <v>1939</v>
      </c>
      <c r="G2989" s="3">
        <v>-602</v>
      </c>
      <c r="H2989" s="1">
        <v>0.37471312863384437</v>
      </c>
      <c r="I2989" s="1">
        <f t="shared" si="301"/>
        <v>-9.2731192170866947</v>
      </c>
      <c r="J2989" s="1">
        <v>2.65333626434</v>
      </c>
      <c r="K2989" s="1">
        <v>157.24325945800001</v>
      </c>
      <c r="L2989" s="2">
        <v>0.10131306672999996</v>
      </c>
      <c r="M2989" s="2">
        <v>5.5413519703266202E-3</v>
      </c>
      <c r="N2989" s="7">
        <v>0</v>
      </c>
      <c r="O2989" s="2">
        <v>2.3891412782268355E-2</v>
      </c>
      <c r="P2989" s="3">
        <v>20218.344946318994</v>
      </c>
      <c r="Q2989" s="3">
        <v>468.886818950134</v>
      </c>
      <c r="R2989" s="3">
        <v>219532.94374921574</v>
      </c>
      <c r="S2989" s="3">
        <v>541.80038699809745</v>
      </c>
      <c r="T2989" s="3">
        <v>133064.80574288618</v>
      </c>
      <c r="V2989">
        <v>54047</v>
      </c>
      <c r="W2989" s="2">
        <v>0.44141563937297584</v>
      </c>
      <c r="X2989" s="2">
        <v>1.0052315387733858E-2</v>
      </c>
      <c r="Y2989" s="2">
        <v>0.22766754080155865</v>
      </c>
      <c r="Z2989" s="2">
        <v>0.75666613736089439</v>
      </c>
      <c r="AA2989" s="2">
        <v>0.45322783398786609</v>
      </c>
      <c r="AB2989" s="2">
        <v>0.25007878097208758</v>
      </c>
      <c r="AC2989" s="2">
        <v>5.5413519703266202E-3</v>
      </c>
      <c r="AD2989" s="2">
        <v>0</v>
      </c>
      <c r="AE2989" s="2">
        <v>2.3891412782268355E-2</v>
      </c>
      <c r="AF2989">
        <v>255509.02157048293</v>
      </c>
      <c r="AG2989">
        <v>630.72957755872903</v>
      </c>
      <c r="AH2989">
        <v>118543.67243199827</v>
      </c>
      <c r="AI2989">
        <v>36245.174720391238</v>
      </c>
      <c r="AJ2989">
        <v>6.2482071572841713</v>
      </c>
      <c r="AK2989">
        <v>475041.96531969868</v>
      </c>
      <c r="AL2989">
        <v>1172.5299645568266</v>
      </c>
      <c r="AM2989">
        <v>220373.37867223244</v>
      </c>
      <c r="AN2989">
        <v>67480.274223043292</v>
      </c>
      <c r="AO2989">
        <v>11.615894050276495</v>
      </c>
      <c r="AP2989">
        <v>219532.94374921574</v>
      </c>
      <c r="AQ2989">
        <v>541.80038699809757</v>
      </c>
      <c r="AR2989">
        <v>101829.70624023417</v>
      </c>
      <c r="AS2989">
        <v>31235.099502652054</v>
      </c>
      <c r="AT2989">
        <v>5.3676868929923236</v>
      </c>
      <c r="AU2989" s="3">
        <v>3799835.7492111917</v>
      </c>
      <c r="AV2989" s="3">
        <v>88122.588753488177</v>
      </c>
      <c r="AW2989">
        <v>21311.388609432001</v>
      </c>
      <c r="AX2989">
        <v>4005262.3752566501</v>
      </c>
      <c r="AY2989">
        <v>494.23576652875198</v>
      </c>
      <c r="AZ2989">
        <v>92886.669961413645</v>
      </c>
      <c r="BA2989">
        <v>41529.733555750994</v>
      </c>
      <c r="BB2989">
        <v>7805098.1244678413</v>
      </c>
      <c r="BC2989">
        <v>963.12258547888598</v>
      </c>
      <c r="BD2989">
        <v>181009.25871490184</v>
      </c>
      <c r="BE2989">
        <v>20218.344946318994</v>
      </c>
      <c r="BF2989">
        <v>3799835.7492111917</v>
      </c>
      <c r="BG2989">
        <v>468.886818950134</v>
      </c>
      <c r="BH2989">
        <v>88122.588753488177</v>
      </c>
      <c r="BI2989">
        <v>0.30382677521365969</v>
      </c>
      <c r="BJ2989">
        <v>0.67853990384750407</v>
      </c>
      <c r="BK2989">
        <v>0.37471312863384437</v>
      </c>
      <c r="BL2989">
        <v>65.837833197961345</v>
      </c>
      <c r="BM2989">
        <v>56.56471398087465</v>
      </c>
      <c r="BN2989">
        <f t="shared" si="298"/>
        <v>-9.2731192170866947</v>
      </c>
      <c r="BO2989">
        <v>0.62025082952759447</v>
      </c>
      <c r="BP2989">
        <v>2.2820451054306867E-3</v>
      </c>
      <c r="BQ2989">
        <v>6.2497303570948189E-2</v>
      </c>
      <c r="BR2989">
        <v>1.1904761904761904E-2</v>
      </c>
      <c r="BS2989">
        <v>6.8965517241379309E-2</v>
      </c>
      <c r="BT2989">
        <v>0.61111111111111116</v>
      </c>
      <c r="BU2989">
        <v>0.26556176606418841</v>
      </c>
      <c r="BV2989">
        <v>0.75666613736089439</v>
      </c>
      <c r="BW2989">
        <v>0.47015335475919723</v>
      </c>
      <c r="BX2989">
        <v>0.25007878097208758</v>
      </c>
      <c r="BY2989">
        <f t="shared" si="299"/>
        <v>0.49233734961761116</v>
      </c>
      <c r="BZ2989">
        <v>0</v>
      </c>
      <c r="CA2989">
        <f t="shared" si="300"/>
        <v>2.1603534176548193E-2</v>
      </c>
      <c r="CC2989">
        <v>0.49233734961761116</v>
      </c>
      <c r="CD2989">
        <v>2.1603534176548193E-2</v>
      </c>
    </row>
    <row r="2990" spans="1:82" x14ac:dyDescent="0.3">
      <c r="A2990">
        <v>0</v>
      </c>
      <c r="B2990" t="s">
        <v>1829</v>
      </c>
      <c r="C2990" t="s">
        <v>51</v>
      </c>
      <c r="D2990">
        <v>54049</v>
      </c>
      <c r="E2990" s="2">
        <f t="shared" si="304"/>
        <v>0.61415568886572969</v>
      </c>
      <c r="F2990" s="2" t="s">
        <v>1939</v>
      </c>
      <c r="G2990" s="3">
        <v>2805</v>
      </c>
      <c r="H2990" s="1">
        <v>20.157527848957546</v>
      </c>
      <c r="I2990" s="1">
        <f t="shared" si="301"/>
        <v>-3.995713074254752</v>
      </c>
      <c r="J2990" s="1">
        <v>2.6514161145399999</v>
      </c>
      <c r="K2990" s="1">
        <v>232.84852108600001</v>
      </c>
      <c r="L2990" s="2">
        <v>0.19118637805000005</v>
      </c>
      <c r="M2990" s="2">
        <v>3.1318772274975454E-2</v>
      </c>
      <c r="N2990" s="7">
        <v>0</v>
      </c>
      <c r="O2990" s="2">
        <v>1.4522019529241424E-2</v>
      </c>
      <c r="P2990" s="3">
        <v>656717.40773999004</v>
      </c>
      <c r="Q2990" s="3">
        <v>15230.036735546139</v>
      </c>
      <c r="R2990" s="3">
        <v>1613469.6324664643</v>
      </c>
      <c r="S2990" s="3">
        <v>4001.4516356752097</v>
      </c>
      <c r="T2990" s="3">
        <v>831717.90378740907</v>
      </c>
      <c r="V2990">
        <v>54049</v>
      </c>
      <c r="W2990" s="2">
        <v>0.66090578182939175</v>
      </c>
      <c r="X2990" s="2">
        <v>0.54075988240260453</v>
      </c>
      <c r="Y2990" s="2">
        <v>0.10013692054458045</v>
      </c>
      <c r="Z2990" s="2">
        <v>0.75611855794103455</v>
      </c>
      <c r="AA2990" s="2">
        <v>0.67114756602507297</v>
      </c>
      <c r="AB2990" s="2">
        <v>0.471919939889206</v>
      </c>
      <c r="AC2990" s="2">
        <v>3.1318772274975454E-2</v>
      </c>
      <c r="AD2990" s="2">
        <v>0</v>
      </c>
      <c r="AE2990" s="2">
        <v>1.4522019529241424E-2</v>
      </c>
      <c r="AF2990">
        <v>1224558.5830685897</v>
      </c>
      <c r="AG2990">
        <v>3030.9913470948327</v>
      </c>
      <c r="AH2990">
        <v>569665.4448724899</v>
      </c>
      <c r="AI2990">
        <v>62118.921803005847</v>
      </c>
      <c r="AJ2990">
        <v>29.996433688462734</v>
      </c>
      <c r="AK2990">
        <v>2838028.215535054</v>
      </c>
      <c r="AL2990">
        <v>7032.4429827700424</v>
      </c>
      <c r="AM2990">
        <v>1321725.8980828009</v>
      </c>
      <c r="AN2990">
        <v>141776.37238010403</v>
      </c>
      <c r="AO2990">
        <v>69.568747333360278</v>
      </c>
      <c r="AP2990">
        <v>1613469.6324664643</v>
      </c>
      <c r="AQ2990">
        <v>4001.4516356752097</v>
      </c>
      <c r="AR2990">
        <v>752060.45321031101</v>
      </c>
      <c r="AS2990">
        <v>79657.450577098178</v>
      </c>
      <c r="AT2990">
        <v>39.572313644897548</v>
      </c>
      <c r="AU2990" s="3">
        <v>123423469.61065373</v>
      </c>
      <c r="AV2990" s="3">
        <v>2862333.104078541</v>
      </c>
      <c r="AW2990">
        <v>308821.18068201002</v>
      </c>
      <c r="AX2990">
        <v>58039852.697376959</v>
      </c>
      <c r="AY2990">
        <v>7161.9205933458588</v>
      </c>
      <c r="AZ2990">
        <v>1346011.3563134207</v>
      </c>
      <c r="BA2990">
        <v>965538.58842200006</v>
      </c>
      <c r="BB2990">
        <v>181463322.30803069</v>
      </c>
      <c r="BC2990">
        <v>22391.957328891996</v>
      </c>
      <c r="BD2990">
        <v>4208344.460391962</v>
      </c>
      <c r="BE2990">
        <v>656717.40773999004</v>
      </c>
      <c r="BF2990">
        <v>123423469.61065373</v>
      </c>
      <c r="BG2990">
        <v>15230.036735546139</v>
      </c>
      <c r="BH2990">
        <v>2862333.104078541</v>
      </c>
      <c r="BI2990">
        <v>8.6148948250840256</v>
      </c>
      <c r="BJ2990">
        <v>28.772422674041572</v>
      </c>
      <c r="BK2990">
        <v>20.157527848957546</v>
      </c>
      <c r="BL2990">
        <v>57.77737655910866</v>
      </c>
      <c r="BM2990">
        <v>53.781663484853908</v>
      </c>
      <c r="BN2990">
        <f t="shared" si="298"/>
        <v>-3.995713074254752</v>
      </c>
      <c r="BO2990">
        <v>0.61415568886572969</v>
      </c>
      <c r="BP2990">
        <v>6.4070672880135987E-2</v>
      </c>
      <c r="BQ2990">
        <v>7.4981928199319176E-2</v>
      </c>
      <c r="BR2990">
        <v>2.976190476190476E-2</v>
      </c>
      <c r="BS2990">
        <v>0.10344827586206896</v>
      </c>
      <c r="BT2990">
        <v>0.66666666666666663</v>
      </c>
      <c r="BU2990">
        <v>0.11442844590304152</v>
      </c>
      <c r="BV2990">
        <v>0.75611855794103455</v>
      </c>
      <c r="BW2990">
        <v>0.69621116807580186</v>
      </c>
      <c r="BX2990">
        <v>0.471919939889206</v>
      </c>
      <c r="BY2990">
        <f t="shared" si="299"/>
        <v>0.11548672820764207</v>
      </c>
      <c r="BZ2990">
        <v>0</v>
      </c>
      <c r="CA2990">
        <f t="shared" si="300"/>
        <v>7.2780159823525644E-3</v>
      </c>
      <c r="CC2990">
        <v>0.11548672820764207</v>
      </c>
      <c r="CD2990">
        <v>7.2780159823525644E-3</v>
      </c>
    </row>
    <row r="2991" spans="1:82" x14ac:dyDescent="0.3">
      <c r="A2991">
        <v>0</v>
      </c>
      <c r="B2991" t="s">
        <v>1829</v>
      </c>
      <c r="C2991" t="s">
        <v>52</v>
      </c>
      <c r="D2991">
        <v>54051</v>
      </c>
      <c r="E2991" s="2">
        <f t="shared" si="304"/>
        <v>0.76880381590642577</v>
      </c>
      <c r="F2991" s="2" t="s">
        <v>1942</v>
      </c>
      <c r="G2991" s="3">
        <v>865</v>
      </c>
      <c r="H2991" s="1">
        <v>5.7926684881177977</v>
      </c>
      <c r="I2991" s="1">
        <f t="shared" si="301"/>
        <v>-9.6603140836190207</v>
      </c>
      <c r="J2991" s="1">
        <v>2.6596935291500001</v>
      </c>
      <c r="K2991" s="1">
        <v>254.06933097800001</v>
      </c>
      <c r="L2991" s="2">
        <v>0.19779854054000001</v>
      </c>
      <c r="M2991" s="2">
        <v>5.6450850274201242E-2</v>
      </c>
      <c r="N2991" s="7">
        <v>0</v>
      </c>
      <c r="O2991" s="2">
        <v>2.5915058264894316E-3</v>
      </c>
      <c r="P2991" s="3">
        <v>102678.528717544</v>
      </c>
      <c r="Q2991" s="3">
        <v>2381.2339156679836</v>
      </c>
      <c r="R2991" s="3">
        <v>172179.83923126879</v>
      </c>
      <c r="S2991" s="3">
        <v>426.35079015689206</v>
      </c>
      <c r="T2991" s="3">
        <v>98950.915408759145</v>
      </c>
      <c r="V2991">
        <v>54051</v>
      </c>
      <c r="W2991" s="2">
        <v>0.63193721843741157</v>
      </c>
      <c r="X2991" s="2">
        <v>0.15539815963066367</v>
      </c>
      <c r="Y2991" s="2">
        <v>0.27910457113890508</v>
      </c>
      <c r="Z2991" s="2">
        <v>0.75847907267279302</v>
      </c>
      <c r="AA2991" s="2">
        <v>0.73231306040601596</v>
      </c>
      <c r="AB2991" s="2">
        <v>0.488241245604838</v>
      </c>
      <c r="AC2991" s="2">
        <v>5.6450850274201242E-2</v>
      </c>
      <c r="AD2991" s="2">
        <v>0</v>
      </c>
      <c r="AE2991" s="2">
        <v>2.5915058264894316E-3</v>
      </c>
      <c r="AF2991">
        <v>300441.39474967058</v>
      </c>
      <c r="AG2991">
        <v>742.65802702100223</v>
      </c>
      <c r="AH2991">
        <v>139580.27816758666</v>
      </c>
      <c r="AI2991">
        <v>33625.192018797825</v>
      </c>
      <c r="AJ2991">
        <v>7.3533360374491723</v>
      </c>
      <c r="AK2991">
        <v>472621.23398093937</v>
      </c>
      <c r="AL2991">
        <v>1169.0088171778943</v>
      </c>
      <c r="AM2991">
        <v>219711.58991786875</v>
      </c>
      <c r="AN2991">
        <v>52444.795677274829</v>
      </c>
      <c r="AO2991">
        <v>11.57211094050615</v>
      </c>
      <c r="AP2991">
        <v>172179.83923126879</v>
      </c>
      <c r="AQ2991">
        <v>426.35079015689212</v>
      </c>
      <c r="AR2991">
        <v>80131.311750282097</v>
      </c>
      <c r="AS2991">
        <v>18819.603658477005</v>
      </c>
      <c r="AT2991">
        <v>4.2187749030569774</v>
      </c>
      <c r="AU2991" s="3">
        <v>19297402.687175218</v>
      </c>
      <c r="AV2991" s="3">
        <v>447529.10211064084</v>
      </c>
      <c r="AW2991">
        <v>74795.057029315998</v>
      </c>
      <c r="AX2991">
        <v>14056983.018089648</v>
      </c>
      <c r="AY2991">
        <v>1734.5839363599762</v>
      </c>
      <c r="AZ2991">
        <v>325997.7049994939</v>
      </c>
      <c r="BA2991">
        <v>177473.58574686002</v>
      </c>
      <c r="BB2991">
        <v>33354385.70526487</v>
      </c>
      <c r="BC2991">
        <v>4115.8178520279598</v>
      </c>
      <c r="BD2991">
        <v>773526.80711013475</v>
      </c>
      <c r="BE2991">
        <v>102678.528717544</v>
      </c>
      <c r="BF2991">
        <v>19297402.687175218</v>
      </c>
      <c r="BG2991">
        <v>2381.2339156679836</v>
      </c>
      <c r="BH2991">
        <v>447529.10211064084</v>
      </c>
      <c r="BI2991">
        <v>2.7538224342240749</v>
      </c>
      <c r="BJ2991">
        <v>8.5464909223418726</v>
      </c>
      <c r="BK2991">
        <v>5.7926684881177977</v>
      </c>
      <c r="BL2991">
        <v>43.685716515396656</v>
      </c>
      <c r="BM2991">
        <v>34.025402431777636</v>
      </c>
      <c r="BN2991">
        <f t="shared" si="298"/>
        <v>-9.6603140836190207</v>
      </c>
      <c r="BO2991">
        <v>0.76880381590642577</v>
      </c>
      <c r="BP2991">
        <v>2.5637890608520203E-2</v>
      </c>
      <c r="BQ2991">
        <v>5.9942294303452749E-2</v>
      </c>
      <c r="BR2991">
        <v>1.1904761904761904E-2</v>
      </c>
      <c r="BS2991">
        <v>0.2413793103448276</v>
      </c>
      <c r="BT2991">
        <v>0.61111111111111116</v>
      </c>
      <c r="BU2991">
        <v>0.27665017657204083</v>
      </c>
      <c r="BV2991">
        <v>0.75847907267279302</v>
      </c>
      <c r="BW2991">
        <v>0.75966085104358505</v>
      </c>
      <c r="BX2991">
        <v>0.488241245604838</v>
      </c>
      <c r="BY2991">
        <f t="shared" si="299"/>
        <v>0.59222296688595299</v>
      </c>
      <c r="BZ2991">
        <v>0</v>
      </c>
      <c r="CA2991">
        <f t="shared" si="300"/>
        <v>1.2690056894255836E-3</v>
      </c>
      <c r="CC2991">
        <v>0.59222296688595299</v>
      </c>
      <c r="CD2991">
        <v>1.2690056894255836E-3</v>
      </c>
    </row>
    <row r="2992" spans="1:82" x14ac:dyDescent="0.3">
      <c r="A2992">
        <v>0</v>
      </c>
      <c r="B2992" t="s">
        <v>1829</v>
      </c>
      <c r="C2992" t="s">
        <v>499</v>
      </c>
      <c r="D2992">
        <v>54053</v>
      </c>
      <c r="E2992" s="2">
        <f t="shared" si="304"/>
        <v>0.61979739968068592</v>
      </c>
      <c r="F2992" s="2" t="s">
        <v>1940</v>
      </c>
      <c r="G2992" s="3">
        <v>1441</v>
      </c>
      <c r="H2992" s="1">
        <v>2.7128172814961058</v>
      </c>
      <c r="I2992" s="1">
        <f t="shared" si="301"/>
        <v>-4.4806508857174805</v>
      </c>
      <c r="J2992" s="1">
        <v>2.67577979017</v>
      </c>
      <c r="K2992" s="1">
        <v>200.326552601</v>
      </c>
      <c r="L2992" s="2">
        <v>0.12044152751999992</v>
      </c>
      <c r="M2992" s="2">
        <v>3.3645545297087291E-2</v>
      </c>
      <c r="N2992" s="7">
        <v>0</v>
      </c>
      <c r="O2992" s="2">
        <v>3.7860999055148231E-3</v>
      </c>
      <c r="P2992" s="3">
        <v>75836.797121195996</v>
      </c>
      <c r="Q2992" s="3">
        <v>1758.7430947456555</v>
      </c>
      <c r="R2992" s="3">
        <v>199602.43566963496</v>
      </c>
      <c r="S2992" s="3">
        <v>495.08060365131951</v>
      </c>
      <c r="T2992" s="3">
        <v>102002.69400859164</v>
      </c>
      <c r="V2992">
        <v>54053</v>
      </c>
      <c r="W2992" s="2">
        <v>0.48333618697843989</v>
      </c>
      <c r="X2992" s="2">
        <v>7.2775925952519679E-2</v>
      </c>
      <c r="Y2992" s="2">
        <v>0.14317033639061985</v>
      </c>
      <c r="Z2992" s="2">
        <v>0.7630664780288986</v>
      </c>
      <c r="AA2992" s="2">
        <v>0.57740834067268043</v>
      </c>
      <c r="AB2992" s="2">
        <v>0.29729502178517003</v>
      </c>
      <c r="AC2992" s="2">
        <v>3.3645545297087291E-2</v>
      </c>
      <c r="AD2992" s="2">
        <v>0</v>
      </c>
      <c r="AE2992" s="2">
        <v>3.7860999055148231E-3</v>
      </c>
      <c r="AF2992">
        <v>282676.9926727303</v>
      </c>
      <c r="AG2992">
        <v>699.240432524369</v>
      </c>
      <c r="AH2992">
        <v>131420.07562925716</v>
      </c>
      <c r="AI2992">
        <v>13153.790279058272</v>
      </c>
      <c r="AJ2992">
        <v>6.9216528293602604</v>
      </c>
      <c r="AK2992">
        <v>482279.42834236525</v>
      </c>
      <c r="AL2992">
        <v>1194.3210361756885</v>
      </c>
      <c r="AM2992">
        <v>224468.94315475912</v>
      </c>
      <c r="AN2992">
        <v>22107.616762147936</v>
      </c>
      <c r="AO2992">
        <v>11.817527909650311</v>
      </c>
      <c r="AP2992">
        <v>199602.43566963496</v>
      </c>
      <c r="AQ2992">
        <v>495.08060365131951</v>
      </c>
      <c r="AR2992">
        <v>93048.867525501963</v>
      </c>
      <c r="AS2992">
        <v>8953.8264830896642</v>
      </c>
      <c r="AT2992">
        <v>4.8958750802900504</v>
      </c>
      <c r="AU2992" s="3">
        <v>14252767.650957575</v>
      </c>
      <c r="AV2992" s="3">
        <v>330538.17722649849</v>
      </c>
      <c r="AW2992">
        <v>63848.401528383998</v>
      </c>
      <c r="AX2992">
        <v>11999668.583244488</v>
      </c>
      <c r="AY2992">
        <v>1480.7183262122239</v>
      </c>
      <c r="AZ2992">
        <v>278286.20222832536</v>
      </c>
      <c r="BA2992">
        <v>139685.19864958001</v>
      </c>
      <c r="BB2992">
        <v>26252436.234202068</v>
      </c>
      <c r="BC2992">
        <v>3239.4614209578795</v>
      </c>
      <c r="BD2992">
        <v>608824.37945482391</v>
      </c>
      <c r="BE2992">
        <v>75836.797121195996</v>
      </c>
      <c r="BF2992">
        <v>14252767.650957575</v>
      </c>
      <c r="BG2992">
        <v>1758.7430947456555</v>
      </c>
      <c r="BH2992">
        <v>330538.17722649849</v>
      </c>
      <c r="BI2992">
        <v>1.7880500775918247</v>
      </c>
      <c r="BJ2992">
        <v>4.5008673590879305</v>
      </c>
      <c r="BK2992">
        <v>2.7128172814961058</v>
      </c>
      <c r="BL2992">
        <v>40.315144350747715</v>
      </c>
      <c r="BM2992">
        <v>35.834493465030235</v>
      </c>
      <c r="BN2992">
        <f t="shared" si="298"/>
        <v>-4.4806508857174805</v>
      </c>
      <c r="BO2992">
        <v>0.61979739968068592</v>
      </c>
      <c r="BP2992">
        <v>1.3420239115877726E-2</v>
      </c>
      <c r="BQ2992">
        <v>8.1379822181135167E-2</v>
      </c>
      <c r="BR2992">
        <v>1.1904761904761904E-2</v>
      </c>
      <c r="BS2992">
        <v>3.4482758620689655E-2</v>
      </c>
      <c r="BT2992">
        <v>0.66666666666666663</v>
      </c>
      <c r="BU2992">
        <v>0.12831599966230434</v>
      </c>
      <c r="BV2992">
        <v>0.7630664780288986</v>
      </c>
      <c r="BW2992">
        <v>0.59897130775174323</v>
      </c>
      <c r="BX2992">
        <v>0.29729502178517003</v>
      </c>
      <c r="BY2992">
        <f t="shared" si="299"/>
        <v>0.4791811852354006</v>
      </c>
      <c r="BZ2992">
        <v>0</v>
      </c>
      <c r="CA2992">
        <f t="shared" si="300"/>
        <v>2.9294754210140491E-3</v>
      </c>
      <c r="CC2992">
        <v>0.4791811852354006</v>
      </c>
      <c r="CD2992">
        <v>2.9294754210140491E-3</v>
      </c>
    </row>
    <row r="2993" spans="1:82" x14ac:dyDescent="0.3">
      <c r="A2993">
        <v>0</v>
      </c>
      <c r="B2993" t="s">
        <v>1829</v>
      </c>
      <c r="C2993" t="s">
        <v>502</v>
      </c>
      <c r="D2993">
        <v>54055</v>
      </c>
      <c r="E2993" s="2">
        <f t="shared" si="304"/>
        <v>0.55622910664350356</v>
      </c>
      <c r="F2993" s="2" t="s">
        <v>1938</v>
      </c>
      <c r="G2993" s="3">
        <v>2534</v>
      </c>
      <c r="H2993" s="1">
        <v>19.75718496429117</v>
      </c>
      <c r="I2993" s="1">
        <f t="shared" si="301"/>
        <v>-4.2925767765601748</v>
      </c>
      <c r="J2993" s="1">
        <v>2.6971907616599999</v>
      </c>
      <c r="K2993" s="1">
        <v>140.371884236</v>
      </c>
      <c r="L2993" s="2">
        <v>9.5423687509999855E-2</v>
      </c>
      <c r="M2993" s="2">
        <v>2.3933458768168658E-2</v>
      </c>
      <c r="N2993" s="7">
        <v>0</v>
      </c>
      <c r="O2993" s="2">
        <v>1.3570937926209763E-2</v>
      </c>
      <c r="P2993" s="3">
        <v>920225.63457985001</v>
      </c>
      <c r="Q2993" s="3">
        <v>21341.097486472099</v>
      </c>
      <c r="R2993" s="3">
        <v>4281290.1128620412</v>
      </c>
      <c r="S2993" s="3">
        <v>10579.670845444241</v>
      </c>
      <c r="T2993" s="3">
        <v>2307682.1777616856</v>
      </c>
      <c r="V2993">
        <v>54055</v>
      </c>
      <c r="W2993" s="2">
        <v>0.53155951330636975</v>
      </c>
      <c r="X2993" s="2">
        <v>0.53002000532764348</v>
      </c>
      <c r="Y2993" s="2">
        <v>0.10299377451003491</v>
      </c>
      <c r="Z2993" s="2">
        <v>0.76917235963622377</v>
      </c>
      <c r="AA2993" s="2">
        <v>0.40459886970271636</v>
      </c>
      <c r="AB2993" s="2">
        <v>0.23554157640848461</v>
      </c>
      <c r="AC2993" s="2">
        <v>2.3933458768168658E-2</v>
      </c>
      <c r="AD2993" s="2">
        <v>0</v>
      </c>
      <c r="AE2993" s="2">
        <v>1.3570937926209763E-2</v>
      </c>
      <c r="AF2993">
        <v>2400182.8835178576</v>
      </c>
      <c r="AG2993">
        <v>5929.0141194822918</v>
      </c>
      <c r="AH2993">
        <v>1114339.8575741556</v>
      </c>
      <c r="AI2993">
        <v>179866.48027487623</v>
      </c>
      <c r="AJ2993">
        <v>58.719786407153528</v>
      </c>
      <c r="AK2993">
        <v>6681472.9963798989</v>
      </c>
      <c r="AL2993">
        <v>16508.684964926531</v>
      </c>
      <c r="AM2993">
        <v>3102756.2562389649</v>
      </c>
      <c r="AN2993">
        <v>499132.25937175204</v>
      </c>
      <c r="AO2993">
        <v>163.48469416232913</v>
      </c>
      <c r="AP2993">
        <v>4281290.1128620412</v>
      </c>
      <c r="AQ2993">
        <v>10579.67084544424</v>
      </c>
      <c r="AR2993">
        <v>1988416.3986648093</v>
      </c>
      <c r="AS2993">
        <v>319265.77909687581</v>
      </c>
      <c r="AT2993">
        <v>104.76490775517561</v>
      </c>
      <c r="AU2993" s="3">
        <v>172947205.76293701</v>
      </c>
      <c r="AV2993" s="3">
        <v>4010845.8616075665</v>
      </c>
      <c r="AW2993">
        <v>388828.34775985003</v>
      </c>
      <c r="AX2993">
        <v>73076399.67798622</v>
      </c>
      <c r="AY2993">
        <v>9017.3793939521001</v>
      </c>
      <c r="AZ2993">
        <v>1694726.2832993576</v>
      </c>
      <c r="BA2993">
        <v>1309053.9823397</v>
      </c>
      <c r="BB2993">
        <v>246023605.44092321</v>
      </c>
      <c r="BC2993">
        <v>30358.476880424198</v>
      </c>
      <c r="BD2993">
        <v>5705572.1449069232</v>
      </c>
      <c r="BE2993">
        <v>920225.63457985001</v>
      </c>
      <c r="BF2993">
        <v>172947205.76293701</v>
      </c>
      <c r="BG2993">
        <v>21341.097486472099</v>
      </c>
      <c r="BH2993">
        <v>4010845.8616075665</v>
      </c>
      <c r="BI2993">
        <v>7.6264270019329574</v>
      </c>
      <c r="BJ2993">
        <v>27.383611966224127</v>
      </c>
      <c r="BK2993">
        <v>19.75718496429117</v>
      </c>
      <c r="BL2993">
        <v>60.851944197928376</v>
      </c>
      <c r="BM2993">
        <v>56.559367421368201</v>
      </c>
      <c r="BN2993">
        <f t="shared" si="298"/>
        <v>-4.2925767765601748</v>
      </c>
      <c r="BO2993">
        <v>0.55622910664350356</v>
      </c>
      <c r="BP2993">
        <v>5.1369537433420855E-2</v>
      </c>
      <c r="BQ2993">
        <v>0.10835883822065714</v>
      </c>
      <c r="BR2993">
        <v>1.7857142857142856E-2</v>
      </c>
      <c r="BS2993">
        <v>0.27586206896551724</v>
      </c>
      <c r="BT2993">
        <v>0.61111111111111116</v>
      </c>
      <c r="BU2993">
        <v>0.12292997027892991</v>
      </c>
      <c r="BV2993">
        <v>0.76917235963622377</v>
      </c>
      <c r="BW2993">
        <v>0.41970837106090908</v>
      </c>
      <c r="BX2993">
        <v>0.23554157640848461</v>
      </c>
      <c r="BY2993">
        <f t="shared" si="299"/>
        <v>0.1208133030647443</v>
      </c>
      <c r="BZ2993">
        <v>0</v>
      </c>
      <c r="CA2993">
        <f t="shared" si="300"/>
        <v>1.3010243514235202E-2</v>
      </c>
      <c r="CC2993">
        <v>0.1208133030647443</v>
      </c>
      <c r="CD2993">
        <v>1.3010243514235202E-2</v>
      </c>
    </row>
    <row r="2994" spans="1:82" x14ac:dyDescent="0.3">
      <c r="A2994">
        <v>0</v>
      </c>
      <c r="B2994" t="s">
        <v>1829</v>
      </c>
      <c r="C2994" t="s">
        <v>239</v>
      </c>
      <c r="D2994">
        <v>54057</v>
      </c>
      <c r="E2994" s="2">
        <f t="shared" si="304"/>
        <v>0.6531964341740889</v>
      </c>
      <c r="F2994" s="2" t="s">
        <v>1940</v>
      </c>
      <c r="G2994" s="3">
        <v>2064</v>
      </c>
      <c r="H2994" s="1">
        <v>2.7211599626700744</v>
      </c>
      <c r="I2994" s="1">
        <f t="shared" si="301"/>
        <v>-5.3880529162036765</v>
      </c>
      <c r="J2994" s="1">
        <v>2.6512653256099998</v>
      </c>
      <c r="K2994" s="1">
        <v>188.978005744</v>
      </c>
      <c r="L2994" s="2">
        <v>0.13426871102000004</v>
      </c>
      <c r="M2994" s="2">
        <v>1.075053724612428E-2</v>
      </c>
      <c r="N2994" s="7">
        <v>0</v>
      </c>
      <c r="O2994" s="2">
        <v>9.2816256904751475E-3</v>
      </c>
      <c r="P2994" s="3">
        <v>74891.167760520999</v>
      </c>
      <c r="Q2994" s="3">
        <v>1736.8128554501059</v>
      </c>
      <c r="R2994" s="3">
        <v>224811.11472745577</v>
      </c>
      <c r="S2994" s="3">
        <v>556.34120555391019</v>
      </c>
      <c r="T2994" s="3">
        <v>118673.25408367239</v>
      </c>
      <c r="V2994">
        <v>54057</v>
      </c>
      <c r="W2994" s="2">
        <v>0.47955044871803959</v>
      </c>
      <c r="X2994" s="2">
        <v>7.2999732528621755E-2</v>
      </c>
      <c r="Y2994" s="2">
        <v>0.1511041157635592</v>
      </c>
      <c r="Z2994" s="2">
        <v>0.75607555665290027</v>
      </c>
      <c r="AA2994" s="2">
        <v>0.54469802082407837</v>
      </c>
      <c r="AB2994" s="2">
        <v>0.33142571494810313</v>
      </c>
      <c r="AC2994" s="2">
        <v>1.075053724612428E-2</v>
      </c>
      <c r="AD2994" s="2">
        <v>0</v>
      </c>
      <c r="AE2994" s="2">
        <v>9.2816256904751475E-3</v>
      </c>
      <c r="AF2994">
        <v>196266.30739549024</v>
      </c>
      <c r="AG2994">
        <v>485.64297908985532</v>
      </c>
      <c r="AH2994">
        <v>91275.095192070774</v>
      </c>
      <c r="AI2994">
        <v>12338.862201967857</v>
      </c>
      <c r="AJ2994">
        <v>4.8067433539150333</v>
      </c>
      <c r="AK2994">
        <v>421077.42212294601</v>
      </c>
      <c r="AL2994">
        <v>1041.9841846437657</v>
      </c>
      <c r="AM2994">
        <v>195837.70328613135</v>
      </c>
      <c r="AN2994">
        <v>26449.508191579698</v>
      </c>
      <c r="AO2994">
        <v>10.312994404911855</v>
      </c>
      <c r="AP2994">
        <v>224811.11472745577</v>
      </c>
      <c r="AQ2994">
        <v>556.34120555391041</v>
      </c>
      <c r="AR2994">
        <v>104562.60809406058</v>
      </c>
      <c r="AS2994">
        <v>14110.645989611841</v>
      </c>
      <c r="AT2994">
        <v>5.5062510509968217</v>
      </c>
      <c r="AU2994" s="3">
        <v>14075046.068912316</v>
      </c>
      <c r="AV2994" s="3">
        <v>326416.6080532929</v>
      </c>
      <c r="AW2994">
        <v>55656.367256939004</v>
      </c>
      <c r="AX2994">
        <v>10460057.662269115</v>
      </c>
      <c r="AY2994">
        <v>1290.7355704294539</v>
      </c>
      <c r="AZ2994">
        <v>242580.84310651157</v>
      </c>
      <c r="BA2994">
        <v>130547.53501746</v>
      </c>
      <c r="BB2994">
        <v>24535103.731181432</v>
      </c>
      <c r="BC2994">
        <v>3027.5484258795595</v>
      </c>
      <c r="BD2994">
        <v>568997.45115980436</v>
      </c>
      <c r="BE2994">
        <v>74891.167760520999</v>
      </c>
      <c r="BF2994">
        <v>14075046.068912316</v>
      </c>
      <c r="BG2994">
        <v>1736.8128554501059</v>
      </c>
      <c r="BH2994">
        <v>326416.6080532929</v>
      </c>
      <c r="BI2994">
        <v>1.6659436283435243</v>
      </c>
      <c r="BJ2994">
        <v>4.3871035910135987</v>
      </c>
      <c r="BK2994">
        <v>2.7211599626700744</v>
      </c>
      <c r="BL2994">
        <v>50.951438559610082</v>
      </c>
      <c r="BM2994">
        <v>45.563385643406406</v>
      </c>
      <c r="BN2994">
        <f t="shared" si="298"/>
        <v>-5.3880529162036765</v>
      </c>
      <c r="BO2994">
        <v>0.6531964341740889</v>
      </c>
      <c r="BP2994">
        <v>1.3177557906510191E-2</v>
      </c>
      <c r="BQ2994">
        <v>0.12550834276775508</v>
      </c>
      <c r="BR2994">
        <v>1.7857142857142856E-2</v>
      </c>
      <c r="BS2994">
        <v>0.31034482758620691</v>
      </c>
      <c r="BT2994">
        <v>0.72222222222222221</v>
      </c>
      <c r="BU2994">
        <v>0.15430200071598754</v>
      </c>
      <c r="BV2994">
        <v>0.75607555665290027</v>
      </c>
      <c r="BW2994">
        <v>0.56503944068887801</v>
      </c>
      <c r="BX2994">
        <v>0.33142571494810313</v>
      </c>
      <c r="BY2994">
        <f t="shared" si="299"/>
        <v>0.24002851918253956</v>
      </c>
      <c r="BZ2994">
        <v>0</v>
      </c>
      <c r="CA2994">
        <f t="shared" si="300"/>
        <v>6.5099629545012768E-3</v>
      </c>
      <c r="CC2994">
        <v>0.24002851918253956</v>
      </c>
      <c r="CD2994">
        <v>6.5099629545012768E-3</v>
      </c>
    </row>
    <row r="2995" spans="1:82" x14ac:dyDescent="0.3">
      <c r="A2995">
        <v>0</v>
      </c>
      <c r="B2995" t="s">
        <v>1829</v>
      </c>
      <c r="C2995" t="s">
        <v>1837</v>
      </c>
      <c r="D2995">
        <v>54059</v>
      </c>
      <c r="E2995" s="2">
        <f t="shared" si="304"/>
        <v>0.59149349341279944</v>
      </c>
      <c r="F2995" s="2" t="s">
        <v>1939</v>
      </c>
      <c r="G2995" s="3">
        <v>136</v>
      </c>
      <c r="H2995" s="1">
        <v>0.3764879598895155</v>
      </c>
      <c r="I2995" s="1">
        <f t="shared" si="301"/>
        <v>-5.1197352570475871</v>
      </c>
      <c r="J2995" s="1">
        <v>2.7026005016200001</v>
      </c>
      <c r="K2995" s="1">
        <v>153.54127979200001</v>
      </c>
      <c r="L2995" s="2">
        <v>8.1947645099999855E-2</v>
      </c>
      <c r="M2995" s="2">
        <v>6.2977783456347842E-3</v>
      </c>
      <c r="N2995" s="7">
        <v>0</v>
      </c>
      <c r="O2995" s="2">
        <v>1.5055196173285587E-2</v>
      </c>
      <c r="P2995" s="3">
        <v>11210.032209593002</v>
      </c>
      <c r="Q2995" s="3">
        <v>259.97362083989799</v>
      </c>
      <c r="R2995" s="3">
        <v>154298.33044022715</v>
      </c>
      <c r="S2995" s="3">
        <v>380.50465781781611</v>
      </c>
      <c r="T2995" s="3">
        <v>85037.263900509963</v>
      </c>
      <c r="V2995">
        <v>54059</v>
      </c>
      <c r="W2995" s="2">
        <v>0.40960685777439998</v>
      </c>
      <c r="X2995" s="2">
        <v>1.0099928247222023E-2</v>
      </c>
      <c r="Y2995" s="2">
        <v>0.15566416367727806</v>
      </c>
      <c r="Z2995" s="2">
        <v>0.77071508420328061</v>
      </c>
      <c r="AA2995" s="2">
        <v>0.4425574864558216</v>
      </c>
      <c r="AB2995" s="2">
        <v>0.20227763161839923</v>
      </c>
      <c r="AC2995" s="2">
        <v>6.2977783456347842E-3</v>
      </c>
      <c r="AD2995" s="2">
        <v>0</v>
      </c>
      <c r="AE2995" s="2">
        <v>1.5055196173285587E-2</v>
      </c>
      <c r="AF2995">
        <v>154410.01807387421</v>
      </c>
      <c r="AG2995">
        <v>380.80167819231474</v>
      </c>
      <c r="AH2995">
        <v>71570.497099419314</v>
      </c>
      <c r="AI2995">
        <v>13522.31436463414</v>
      </c>
      <c r="AJ2995">
        <v>3.7736579310946108</v>
      </c>
      <c r="AK2995">
        <v>308708.34851410135</v>
      </c>
      <c r="AL2995">
        <v>761.30633601013085</v>
      </c>
      <c r="AM2995">
        <v>143085.17013852342</v>
      </c>
      <c r="AN2995">
        <v>27044.905226040006</v>
      </c>
      <c r="AO2995">
        <v>7.544450793270304</v>
      </c>
      <c r="AP2995">
        <v>154298.33044022715</v>
      </c>
      <c r="AQ2995">
        <v>380.50465781781611</v>
      </c>
      <c r="AR2995">
        <v>71514.673039104106</v>
      </c>
      <c r="AS2995">
        <v>13522.590861405866</v>
      </c>
      <c r="AT2995">
        <v>3.7707928621756932</v>
      </c>
      <c r="AU2995" s="3">
        <v>2106813.453470909</v>
      </c>
      <c r="AV2995" s="3">
        <v>48859.442300650429</v>
      </c>
      <c r="AW2995">
        <v>12842.504637821001</v>
      </c>
      <c r="AX2995">
        <v>2413620.3216320788</v>
      </c>
      <c r="AY2995">
        <v>297.83254578790599</v>
      </c>
      <c r="AZ2995">
        <v>55974.648655379053</v>
      </c>
      <c r="BA2995">
        <v>24052.536847414005</v>
      </c>
      <c r="BB2995">
        <v>4520433.7751029879</v>
      </c>
      <c r="BC2995">
        <v>557.80616662780403</v>
      </c>
      <c r="BD2995">
        <v>104834.09095602948</v>
      </c>
      <c r="BE2995">
        <v>11210.032209593002</v>
      </c>
      <c r="BF2995">
        <v>2106813.453470909</v>
      </c>
      <c r="BG2995">
        <v>259.97362083989799</v>
      </c>
      <c r="BH2995">
        <v>48859.442300650429</v>
      </c>
      <c r="BI2995">
        <v>0.33039548281918901</v>
      </c>
      <c r="BJ2995">
        <v>0.70688344270870451</v>
      </c>
      <c r="BK2995">
        <v>0.3764879598895155</v>
      </c>
      <c r="BL2995">
        <v>46.032873312345757</v>
      </c>
      <c r="BM2995">
        <v>40.91313805529817</v>
      </c>
      <c r="BN2995">
        <f t="shared" si="298"/>
        <v>-5.1197352570475871</v>
      </c>
      <c r="BO2995">
        <v>0.59149349341279944</v>
      </c>
      <c r="BP2995">
        <v>2.3665457186974595E-3</v>
      </c>
      <c r="BQ2995">
        <v>4.8295278568622674E-2</v>
      </c>
      <c r="BR2995">
        <v>1.1904761904761904E-2</v>
      </c>
      <c r="BS2995">
        <v>0</v>
      </c>
      <c r="BT2995">
        <v>0.61111111111111116</v>
      </c>
      <c r="BU2995">
        <v>0.14661797231479914</v>
      </c>
      <c r="BV2995">
        <v>0.77071508420328061</v>
      </c>
      <c r="BW2995">
        <v>0.45908452951848716</v>
      </c>
      <c r="BX2995">
        <v>0.20227763161839923</v>
      </c>
      <c r="BY2995">
        <f t="shared" si="299"/>
        <v>0.6575956820068074</v>
      </c>
      <c r="BZ2995">
        <v>0</v>
      </c>
      <c r="CA2995">
        <f t="shared" si="300"/>
        <v>1.6660788981325531E-2</v>
      </c>
      <c r="CC2995">
        <v>0.6575956820068074</v>
      </c>
      <c r="CD2995">
        <v>1.6660788981325531E-2</v>
      </c>
    </row>
    <row r="2996" spans="1:82" x14ac:dyDescent="0.3">
      <c r="A2996">
        <v>0</v>
      </c>
      <c r="B2996" t="s">
        <v>1829</v>
      </c>
      <c r="C2996" t="s">
        <v>1838</v>
      </c>
      <c r="D2996">
        <v>54061</v>
      </c>
      <c r="E2996" s="2">
        <f t="shared" si="304"/>
        <v>0.63611370966210867</v>
      </c>
      <c r="F2996" s="2" t="s">
        <v>1940</v>
      </c>
      <c r="G2996" s="3">
        <v>18953</v>
      </c>
      <c r="H2996" s="1">
        <v>24.09124832936056</v>
      </c>
      <c r="I2996" s="1">
        <f t="shared" si="301"/>
        <v>-7.541014081143409</v>
      </c>
      <c r="J2996" s="1">
        <v>2.6457180513999998</v>
      </c>
      <c r="K2996" s="1">
        <v>231.19788640600001</v>
      </c>
      <c r="L2996" s="2">
        <v>0.17498539134000013</v>
      </c>
      <c r="M2996" s="2">
        <v>4.3520722295592486E-2</v>
      </c>
      <c r="N2996" s="7">
        <v>0</v>
      </c>
      <c r="O2996" s="2">
        <v>1.2491589546089586E-2</v>
      </c>
      <c r="P2996" s="3">
        <v>827805.00188232015</v>
      </c>
      <c r="Q2996" s="3">
        <v>19197.756051455519</v>
      </c>
      <c r="R2996" s="3">
        <v>3601026.0942090591</v>
      </c>
      <c r="S2996" s="3">
        <v>8904.8382516334914</v>
      </c>
      <c r="T2996" s="3">
        <v>1806271.3444924983</v>
      </c>
      <c r="V2996">
        <v>54061</v>
      </c>
      <c r="W2996" s="2">
        <v>0.70423641126462</v>
      </c>
      <c r="X2996" s="2">
        <v>0.64628860796492393</v>
      </c>
      <c r="Y2996" s="2">
        <v>0.20034903494565623</v>
      </c>
      <c r="Z2996" s="2">
        <v>0.75449361070591481</v>
      </c>
      <c r="AA2996" s="2">
        <v>0.66638988303566971</v>
      </c>
      <c r="AB2996" s="2">
        <v>0.43192980695029193</v>
      </c>
      <c r="AC2996" s="2">
        <v>4.3520722295592486E-2</v>
      </c>
      <c r="AD2996" s="2">
        <v>0</v>
      </c>
      <c r="AE2996" s="2">
        <v>1.2491589546089586E-2</v>
      </c>
      <c r="AF2996">
        <v>2045861.1417890629</v>
      </c>
      <c r="AG2996">
        <v>5059.7491402621372</v>
      </c>
      <c r="AH2996">
        <v>950964.19450135948</v>
      </c>
      <c r="AI2996">
        <v>75233.195414332702</v>
      </c>
      <c r="AJ2996">
        <v>50.08903906697202</v>
      </c>
      <c r="AK2996">
        <v>5646887.235998122</v>
      </c>
      <c r="AL2996">
        <v>13964.587391895628</v>
      </c>
      <c r="AM2996">
        <v>2624600.98960358</v>
      </c>
      <c r="AN2996">
        <v>207867.7448046105</v>
      </c>
      <c r="AO2996">
        <v>138.24651644183572</v>
      </c>
      <c r="AP2996">
        <v>3601026.0942090591</v>
      </c>
      <c r="AQ2996">
        <v>8904.8382516334896</v>
      </c>
      <c r="AR2996">
        <v>1673636.7951022205</v>
      </c>
      <c r="AS2996">
        <v>132634.5493902778</v>
      </c>
      <c r="AT2996">
        <v>88.157477374863703</v>
      </c>
      <c r="AU2996" s="3">
        <v>155577672.05376324</v>
      </c>
      <c r="AV2996" s="3">
        <v>3608026.2723105503</v>
      </c>
      <c r="AW2996">
        <v>446151.19056948001</v>
      </c>
      <c r="AX2996">
        <v>83849654.755628064</v>
      </c>
      <c r="AY2996">
        <v>10346.762461139278</v>
      </c>
      <c r="AZ2996">
        <v>1944570.536946516</v>
      </c>
      <c r="BA2996">
        <v>1273956.1924518002</v>
      </c>
      <c r="BB2996">
        <v>239427326.80939132</v>
      </c>
      <c r="BC2996">
        <v>29544.518512594797</v>
      </c>
      <c r="BD2996">
        <v>5552596.8092570659</v>
      </c>
      <c r="BE2996">
        <v>827805.00188232015</v>
      </c>
      <c r="BF2996">
        <v>155577672.05376324</v>
      </c>
      <c r="BG2996">
        <v>19197.756051455519</v>
      </c>
      <c r="BH2996">
        <v>3608026.2723105503</v>
      </c>
      <c r="BI2996">
        <v>10.595447832425528</v>
      </c>
      <c r="BJ2996">
        <v>34.686696161786088</v>
      </c>
      <c r="BK2996">
        <v>24.09124832936056</v>
      </c>
      <c r="BL2996">
        <v>57.783614091519013</v>
      </c>
      <c r="BM2996">
        <v>50.242600010375604</v>
      </c>
      <c r="BN2996">
        <f t="shared" si="298"/>
        <v>-7.541014081143409</v>
      </c>
      <c r="BO2996">
        <v>0.63611370966210867</v>
      </c>
      <c r="BP2996">
        <v>8.1617802871082709E-2</v>
      </c>
      <c r="BQ2996">
        <v>8.6520043665335611E-2</v>
      </c>
      <c r="BR2996">
        <v>4.1666666666666664E-2</v>
      </c>
      <c r="BS2996">
        <v>0.13793103448275862</v>
      </c>
      <c r="BT2996">
        <v>0.66666666666666663</v>
      </c>
      <c r="BU2996">
        <v>0.21595807952229784</v>
      </c>
      <c r="BV2996">
        <v>0.75449361070591481</v>
      </c>
      <c r="BW2996">
        <v>0.69127581227766566</v>
      </c>
      <c r="BX2996">
        <v>0.43192980695029193</v>
      </c>
      <c r="BY2996">
        <f t="shared" si="299"/>
        <v>0.11159482003499328</v>
      </c>
      <c r="BZ2996">
        <v>0</v>
      </c>
      <c r="CA2996">
        <f t="shared" si="300"/>
        <v>6.8225386961575027E-3</v>
      </c>
      <c r="CC2996">
        <v>0.11159482003499328</v>
      </c>
      <c r="CD2996">
        <v>6.8225386961575027E-3</v>
      </c>
    </row>
    <row r="2997" spans="1:82" x14ac:dyDescent="0.3">
      <c r="A2997">
        <v>0</v>
      </c>
      <c r="B2997" t="s">
        <v>1829</v>
      </c>
      <c r="C2997" t="s">
        <v>54</v>
      </c>
      <c r="D2997">
        <v>54063</v>
      </c>
      <c r="E2997" s="2">
        <f t="shared" si="304"/>
        <v>0.67410178191497072</v>
      </c>
      <c r="F2997" s="2" t="s">
        <v>1940</v>
      </c>
      <c r="G2997" s="3">
        <v>375</v>
      </c>
      <c r="H2997" s="1">
        <v>0.37486682279800687</v>
      </c>
      <c r="I2997" s="1">
        <f t="shared" si="301"/>
        <v>-8.342118107261733</v>
      </c>
      <c r="J2997" s="1">
        <v>2.6505857022499999</v>
      </c>
      <c r="K2997" s="1">
        <v>148.179530306</v>
      </c>
      <c r="L2997" s="2">
        <v>9.056881336E-2</v>
      </c>
      <c r="M2997" s="2">
        <v>3.6354982761588849E-3</v>
      </c>
      <c r="N2997" s="7">
        <v>0</v>
      </c>
      <c r="O2997" s="2">
        <v>6.5847649376213225E-3</v>
      </c>
      <c r="P2997" s="3">
        <v>13491.170233590999</v>
      </c>
      <c r="Q2997" s="3">
        <v>312.87585168512595</v>
      </c>
      <c r="R2997" s="3">
        <v>122494.40052963817</v>
      </c>
      <c r="S2997" s="3">
        <v>303.22162835133958</v>
      </c>
      <c r="T2997" s="3">
        <v>64905.074152887733</v>
      </c>
      <c r="V2997">
        <v>54063</v>
      </c>
      <c r="W2997" s="2">
        <v>0.42420331844614445</v>
      </c>
      <c r="X2997" s="2">
        <v>1.0056438494434305E-2</v>
      </c>
      <c r="Y2997" s="2">
        <v>0.23295929587684691</v>
      </c>
      <c r="Z2997" s="2">
        <v>0.75588174481322412</v>
      </c>
      <c r="AA2997" s="2">
        <v>0.42710312539575707</v>
      </c>
      <c r="AB2997" s="2">
        <v>0.22355791972537925</v>
      </c>
      <c r="AC2997" s="2">
        <v>3.6354982761588849E-3</v>
      </c>
      <c r="AD2997" s="2">
        <v>0</v>
      </c>
      <c r="AE2997" s="2">
        <v>6.5847649376213225E-3</v>
      </c>
      <c r="AF2997">
        <v>113669.78434967974</v>
      </c>
      <c r="AG2997">
        <v>281.30114879709095</v>
      </c>
      <c r="AH2997">
        <v>52869.680484648212</v>
      </c>
      <c r="AI2997">
        <v>7372.1735692601824</v>
      </c>
      <c r="AJ2997">
        <v>2.7841022593731579</v>
      </c>
      <c r="AK2997">
        <v>236164.18487931791</v>
      </c>
      <c r="AL2997">
        <v>584.52277714843046</v>
      </c>
      <c r="AM2997">
        <v>109859.24727285132</v>
      </c>
      <c r="AN2997">
        <v>15287.680933944815</v>
      </c>
      <c r="AO2997">
        <v>5.7848598957661874</v>
      </c>
      <c r="AP2997">
        <v>122494.40052963817</v>
      </c>
      <c r="AQ2997">
        <v>303.22162835133952</v>
      </c>
      <c r="AR2997">
        <v>56989.566788203112</v>
      </c>
      <c r="AS2997">
        <v>7915.5073646846331</v>
      </c>
      <c r="AT2997">
        <v>3.0007576363930295</v>
      </c>
      <c r="AU2997" s="3">
        <v>2535530.5337010925</v>
      </c>
      <c r="AV2997" s="3">
        <v>58801.887565702571</v>
      </c>
      <c r="AW2997">
        <v>12245.451326796001</v>
      </c>
      <c r="AX2997">
        <v>2301410.1223580404</v>
      </c>
      <c r="AY2997">
        <v>283.98618850725603</v>
      </c>
      <c r="AZ2997">
        <v>53372.364268053701</v>
      </c>
      <c r="BA2997">
        <v>25736.621560387</v>
      </c>
      <c r="BB2997">
        <v>4836940.6560591329</v>
      </c>
      <c r="BC2997">
        <v>596.86204019238198</v>
      </c>
      <c r="BD2997">
        <v>112174.25183375627</v>
      </c>
      <c r="BE2997">
        <v>13491.170233590999</v>
      </c>
      <c r="BF2997">
        <v>2535530.5337010925</v>
      </c>
      <c r="BG2997">
        <v>312.87585168512595</v>
      </c>
      <c r="BH2997">
        <v>58801.887565702571</v>
      </c>
      <c r="BI2997">
        <v>0.24768928494392509</v>
      </c>
      <c r="BJ2997">
        <v>0.62255610774193193</v>
      </c>
      <c r="BK2997">
        <v>0.37486682279800687</v>
      </c>
      <c r="BL2997">
        <v>52.408714730745025</v>
      </c>
      <c r="BM2997">
        <v>44.066596623483292</v>
      </c>
      <c r="BN2997">
        <f t="shared" si="298"/>
        <v>-8.342118107261733</v>
      </c>
      <c r="BO2997">
        <v>0.67410178191497072</v>
      </c>
      <c r="BP2997">
        <v>2.0219179173720406E-3</v>
      </c>
      <c r="BQ2997">
        <v>0.12830281732622245</v>
      </c>
      <c r="BR2997">
        <v>2.3809523809523808E-2</v>
      </c>
      <c r="BS2997">
        <v>0.31034482758620691</v>
      </c>
      <c r="BT2997">
        <v>0.66666666666666663</v>
      </c>
      <c r="BU2997">
        <v>0.23889993921338359</v>
      </c>
      <c r="BV2997">
        <v>0.75588174481322412</v>
      </c>
      <c r="BW2997">
        <v>0.44305303464290152</v>
      </c>
      <c r="BX2997">
        <v>0.22355791972537925</v>
      </c>
      <c r="BY2997">
        <f t="shared" si="299"/>
        <v>0.47993524823451911</v>
      </c>
      <c r="BZ2997">
        <v>0</v>
      </c>
      <c r="CA2997">
        <f t="shared" si="300"/>
        <v>6.6596297349513275E-3</v>
      </c>
      <c r="CC2997">
        <v>0.47993524823451911</v>
      </c>
      <c r="CD2997">
        <v>6.6596297349513275E-3</v>
      </c>
    </row>
    <row r="2998" spans="1:82" x14ac:dyDescent="0.3">
      <c r="A2998">
        <v>1</v>
      </c>
      <c r="B2998" t="s">
        <v>1829</v>
      </c>
      <c r="C2998" t="s">
        <v>56</v>
      </c>
      <c r="D2998">
        <v>54065</v>
      </c>
      <c r="E2998" s="2">
        <v>0</v>
      </c>
      <c r="F2998" s="2" t="s">
        <v>1954</v>
      </c>
      <c r="G2998" s="3">
        <v>-999</v>
      </c>
      <c r="H2998" s="1">
        <v>0.37721405373601924</v>
      </c>
      <c r="I2998" s="1">
        <f t="shared" si="301"/>
        <v>-999</v>
      </c>
      <c r="J2998" s="1">
        <v>-999</v>
      </c>
      <c r="K2998" s="1">
        <v>-999</v>
      </c>
      <c r="L2998" s="2">
        <v>-999</v>
      </c>
      <c r="M2998" s="2">
        <v>-999</v>
      </c>
      <c r="N2998" s="7">
        <v>-999</v>
      </c>
      <c r="O2998" s="2">
        <v>-999</v>
      </c>
      <c r="P2998" s="3">
        <v>-999</v>
      </c>
      <c r="Q2998" s="3">
        <v>-999</v>
      </c>
      <c r="R2998" s="3">
        <v>-999</v>
      </c>
      <c r="S2998" s="3">
        <v>-999</v>
      </c>
      <c r="T2998" s="3">
        <v>-999</v>
      </c>
      <c r="V2998">
        <v>54065</v>
      </c>
      <c r="W2998" s="2">
        <v>-999</v>
      </c>
      <c r="X2998" s="2">
        <v>1.0119406946494609E-2</v>
      </c>
      <c r="Y2998" s="2">
        <v>-999</v>
      </c>
      <c r="Z2998" s="2">
        <v>-999</v>
      </c>
      <c r="AA2998" s="2">
        <v>-999</v>
      </c>
      <c r="AB2998" s="2">
        <v>-999</v>
      </c>
      <c r="AC2998" s="2">
        <v>-999</v>
      </c>
      <c r="AD2998" s="2">
        <v>-999</v>
      </c>
      <c r="AE2998" s="2">
        <v>-999</v>
      </c>
      <c r="AF2998" s="2">
        <v>-999</v>
      </c>
      <c r="AG2998" s="2">
        <v>-999</v>
      </c>
      <c r="AH2998" s="2">
        <v>-999</v>
      </c>
      <c r="AI2998" s="2">
        <v>-999</v>
      </c>
      <c r="AJ2998" s="2">
        <v>-999</v>
      </c>
      <c r="AK2998" s="2">
        <v>-999</v>
      </c>
      <c r="AL2998" s="2">
        <v>-999</v>
      </c>
      <c r="AM2998" s="2">
        <v>-999</v>
      </c>
      <c r="AN2998" s="2">
        <v>-999</v>
      </c>
      <c r="AO2998" s="2">
        <v>-999</v>
      </c>
      <c r="AP2998" s="2">
        <v>-999</v>
      </c>
      <c r="AQ2998" s="2">
        <v>-999</v>
      </c>
      <c r="AR2998" s="2">
        <v>-999</v>
      </c>
      <c r="AS2998" s="2">
        <v>-999</v>
      </c>
      <c r="AT2998" s="2">
        <v>-999</v>
      </c>
      <c r="AU2998" s="2">
        <v>-999</v>
      </c>
      <c r="AV2998" s="2">
        <v>-999</v>
      </c>
      <c r="AW2998" s="2">
        <v>-999</v>
      </c>
      <c r="AX2998" s="2">
        <v>-999</v>
      </c>
      <c r="AY2998" s="2">
        <v>-999</v>
      </c>
      <c r="AZ2998" s="2">
        <v>-999</v>
      </c>
      <c r="BA2998" s="2">
        <v>-999</v>
      </c>
      <c r="BB2998" s="2">
        <v>-999</v>
      </c>
      <c r="BC2998" s="2">
        <v>-999</v>
      </c>
      <c r="BD2998" s="2">
        <v>-999</v>
      </c>
      <c r="BE2998" s="2">
        <v>-999</v>
      </c>
      <c r="BF2998" s="2">
        <v>-999</v>
      </c>
      <c r="BG2998" s="2">
        <v>-999</v>
      </c>
      <c r="BH2998" s="2">
        <v>-999</v>
      </c>
      <c r="BI2998">
        <v>0</v>
      </c>
      <c r="BJ2998">
        <v>0.37721405373601924</v>
      </c>
      <c r="BK2998">
        <v>0.37721405373601924</v>
      </c>
      <c r="BL2998">
        <v>-999</v>
      </c>
      <c r="BM2998">
        <v>56.207602930325486</v>
      </c>
      <c r="BN2998">
        <f t="shared" si="298"/>
        <v>-999</v>
      </c>
      <c r="BO2998" t="s">
        <v>3748</v>
      </c>
      <c r="BP2998" t="s">
        <v>3748</v>
      </c>
      <c r="BQ2998">
        <v>0.14752208038028655</v>
      </c>
      <c r="BR2998">
        <v>0</v>
      </c>
      <c r="BS2998">
        <v>0.17241379310344829</v>
      </c>
      <c r="BT2998">
        <v>0.66666666666666663</v>
      </c>
      <c r="BU2998" t="s">
        <v>3748</v>
      </c>
      <c r="BY2998">
        <f t="shared" si="299"/>
        <v>-999</v>
      </c>
      <c r="CA2998">
        <f t="shared" si="300"/>
        <v>-999</v>
      </c>
    </row>
    <row r="2999" spans="1:82" x14ac:dyDescent="0.3">
      <c r="A2999">
        <v>0</v>
      </c>
      <c r="B2999" t="s">
        <v>1829</v>
      </c>
      <c r="C2999" t="s">
        <v>720</v>
      </c>
      <c r="D2999">
        <v>54067</v>
      </c>
      <c r="E2999" s="2">
        <f>BO2999</f>
        <v>0.61135330961279288</v>
      </c>
      <c r="F2999" s="2" t="s">
        <v>1939</v>
      </c>
      <c r="G2999" s="3">
        <v>563</v>
      </c>
      <c r="H2999" s="1">
        <v>0.37484466513807596</v>
      </c>
      <c r="I2999" s="1">
        <f t="shared" si="301"/>
        <v>-11.842356527619962</v>
      </c>
      <c r="J2999" s="1">
        <v>2.69800616222</v>
      </c>
      <c r="K2999" s="1">
        <v>173.168278157</v>
      </c>
      <c r="L2999" s="2">
        <v>0.19661710247999986</v>
      </c>
      <c r="M2999" s="2">
        <v>4.4804399593653682E-4</v>
      </c>
      <c r="N2999" s="7">
        <v>0</v>
      </c>
      <c r="O2999" s="2">
        <v>1.3038734614145054E-2</v>
      </c>
      <c r="P2999" s="3">
        <v>14633.732270579994</v>
      </c>
      <c r="Q2999" s="3">
        <v>339.37318766387983</v>
      </c>
      <c r="R2999" s="3">
        <v>59202.991175105766</v>
      </c>
      <c r="S2999" s="3">
        <v>146.44999146143056</v>
      </c>
      <c r="T2999" s="3">
        <v>31104.467708083495</v>
      </c>
      <c r="V2999">
        <v>54067</v>
      </c>
      <c r="W2999" s="2">
        <v>0.53646462888748048</v>
      </c>
      <c r="X2999" s="2">
        <v>1.0055844077615519E-2</v>
      </c>
      <c r="Y2999" s="2">
        <v>0.3216216027274495</v>
      </c>
      <c r="Z2999" s="2">
        <v>0.76940489178845384</v>
      </c>
      <c r="AA2999" s="2">
        <v>0.4991290812403239</v>
      </c>
      <c r="AB2999" s="2">
        <v>0.48532501180227977</v>
      </c>
      <c r="AC2999" s="2">
        <v>4.4804399593653682E-4</v>
      </c>
      <c r="AD2999" s="2">
        <v>0</v>
      </c>
      <c r="AE2999" s="2">
        <v>1.3038734614145054E-2</v>
      </c>
      <c r="AF2999">
        <v>133661.41873465769</v>
      </c>
      <c r="AG2999">
        <v>330.57044301330484</v>
      </c>
      <c r="AH2999">
        <v>62129.691878324731</v>
      </c>
      <c r="AI2999">
        <v>8103.7809201213577</v>
      </c>
      <c r="AJ2999">
        <v>3.2724714162237016</v>
      </c>
      <c r="AK2999">
        <v>192864.40990976346</v>
      </c>
      <c r="AL2999">
        <v>477.02043447473534</v>
      </c>
      <c r="AM2999">
        <v>89654.514612448489</v>
      </c>
      <c r="AN2999">
        <v>11683.425894081107</v>
      </c>
      <c r="AO2999">
        <v>4.7221412754221239</v>
      </c>
      <c r="AP2999">
        <v>59202.991175105766</v>
      </c>
      <c r="AQ2999">
        <v>146.4499914614305</v>
      </c>
      <c r="AR2999">
        <v>27524.822734123758</v>
      </c>
      <c r="AS2999">
        <v>3579.6449739597492</v>
      </c>
      <c r="AT2999">
        <v>1.4496698591984223</v>
      </c>
      <c r="AU2999" s="3">
        <v>2750263.6429328043</v>
      </c>
      <c r="AV2999" s="3">
        <v>63781.796889549572</v>
      </c>
      <c r="AW2999">
        <v>34588.688417251004</v>
      </c>
      <c r="AX2999">
        <v>6500598.1011381531</v>
      </c>
      <c r="AY2999">
        <v>802.15171551788603</v>
      </c>
      <c r="AZ2999">
        <v>150756.39341443151</v>
      </c>
      <c r="BA2999">
        <v>49222.420687831</v>
      </c>
      <c r="BB2999">
        <v>9250861.7440709583</v>
      </c>
      <c r="BC2999">
        <v>1141.5249031817659</v>
      </c>
      <c r="BD2999">
        <v>214538.19030398107</v>
      </c>
      <c r="BE2999">
        <v>14633.732270579994</v>
      </c>
      <c r="BF2999">
        <v>2750263.6429328043</v>
      </c>
      <c r="BG2999">
        <v>339.37318766387983</v>
      </c>
      <c r="BH2999">
        <v>63781.796889549572</v>
      </c>
      <c r="BI2999">
        <v>0.46866711306687031</v>
      </c>
      <c r="BJ2999">
        <v>0.84351177820494627</v>
      </c>
      <c r="BK2999">
        <v>0.37484466513807596</v>
      </c>
      <c r="BL2999">
        <v>56.624101239614916</v>
      </c>
      <c r="BM2999">
        <v>44.781744711994953</v>
      </c>
      <c r="BN2999">
        <f t="shared" si="298"/>
        <v>-11.842356527619962</v>
      </c>
      <c r="BO2999">
        <v>0.61135330961279288</v>
      </c>
      <c r="BP2999">
        <v>3.469665226423431E-3</v>
      </c>
      <c r="BQ2999">
        <v>9.1802535607739169E-2</v>
      </c>
      <c r="BR2999">
        <v>2.3809523809523808E-2</v>
      </c>
      <c r="BS2999">
        <v>0.10344827586206896</v>
      </c>
      <c r="BT2999">
        <v>0.66666666666666663</v>
      </c>
      <c r="BU2999">
        <v>0.33913907933392695</v>
      </c>
      <c r="BV2999">
        <v>0.76940489178845384</v>
      </c>
      <c r="BW2999">
        <v>0.51776875647336507</v>
      </c>
      <c r="BX2999">
        <v>0.48532501180227977</v>
      </c>
      <c r="BY2999">
        <f t="shared" si="299"/>
        <v>1.8806937511448654E-2</v>
      </c>
      <c r="BZ2999">
        <v>0</v>
      </c>
      <c r="CA2999">
        <f t="shared" si="300"/>
        <v>6.2753733273677699E-3</v>
      </c>
      <c r="CC2999">
        <v>1.8806937511448654E-2</v>
      </c>
      <c r="CD2999">
        <v>6.2753733273677699E-3</v>
      </c>
    </row>
    <row r="3000" spans="1:82" x14ac:dyDescent="0.3">
      <c r="A3000">
        <v>0</v>
      </c>
      <c r="B3000" t="s">
        <v>1829</v>
      </c>
      <c r="C3000" t="s">
        <v>542</v>
      </c>
      <c r="D3000">
        <v>54069</v>
      </c>
      <c r="E3000" s="2">
        <f>BO3000</f>
        <v>0.80900223907371349</v>
      </c>
      <c r="F3000" s="2" t="s">
        <v>1943</v>
      </c>
      <c r="G3000" s="3">
        <v>-2703</v>
      </c>
      <c r="H3000" s="1">
        <v>33.215128462843865</v>
      </c>
      <c r="I3000" s="1">
        <f t="shared" si="301"/>
        <v>-26.374438884415753</v>
      </c>
      <c r="J3000" s="1">
        <v>2.6729915171399998</v>
      </c>
      <c r="K3000" s="1">
        <v>252.46470548100001</v>
      </c>
      <c r="L3000" s="2">
        <v>0.20369816482000003</v>
      </c>
      <c r="M3000" s="2">
        <v>7.9060495490495888E-2</v>
      </c>
      <c r="N3000" s="7">
        <v>0</v>
      </c>
      <c r="O3000" s="2">
        <v>2.8724598814749433E-3</v>
      </c>
      <c r="P3000" s="3">
        <v>116574.20447460008</v>
      </c>
      <c r="Q3000" s="3">
        <v>2703.4907185956013</v>
      </c>
      <c r="R3000" s="3">
        <v>295381.90065475157</v>
      </c>
      <c r="S3000" s="3">
        <v>727.24726855631798</v>
      </c>
      <c r="T3000" s="3">
        <v>161100.63722843118</v>
      </c>
      <c r="V3000">
        <v>54069</v>
      </c>
      <c r="W3000" s="2">
        <v>0.94372681806068359</v>
      </c>
      <c r="X3000" s="2">
        <v>0.89105217148360438</v>
      </c>
      <c r="Y3000" s="2">
        <v>0.72676831436627931</v>
      </c>
      <c r="Z3000" s="2">
        <v>0.76227133125015334</v>
      </c>
      <c r="AA3000" s="2">
        <v>0.72768799131959661</v>
      </c>
      <c r="AB3000" s="2">
        <v>0.50280373883256357</v>
      </c>
      <c r="AC3000" s="2">
        <v>7.9060495490495888E-2</v>
      </c>
      <c r="AD3000" s="2">
        <v>0</v>
      </c>
      <c r="AE3000" s="2">
        <v>2.8724598814749433E-3</v>
      </c>
      <c r="AF3000">
        <v>1083596.8173186218</v>
      </c>
      <c r="AG3000">
        <v>2683.7938501868034</v>
      </c>
      <c r="AH3000">
        <v>504410.74966384034</v>
      </c>
      <c r="AI3000">
        <v>82785.025379867948</v>
      </c>
      <c r="AJ3000">
        <v>26.554193832792141</v>
      </c>
      <c r="AK3000">
        <v>1378978.7179733734</v>
      </c>
      <c r="AL3000">
        <v>3411.0411187431214</v>
      </c>
      <c r="AM3000">
        <v>641094.6234635883</v>
      </c>
      <c r="AN3000">
        <v>107201.78880855114</v>
      </c>
      <c r="AO3000">
        <v>33.765460456468958</v>
      </c>
      <c r="AP3000">
        <v>295381.90065475157</v>
      </c>
      <c r="AQ3000">
        <v>727.24726855631798</v>
      </c>
      <c r="AR3000">
        <v>136683.87379974796</v>
      </c>
      <c r="AS3000">
        <v>24416.763428683189</v>
      </c>
      <c r="AT3000">
        <v>7.211266623676817</v>
      </c>
      <c r="AU3000" s="3">
        <v>21908955.98895634</v>
      </c>
      <c r="AV3000" s="3">
        <v>508094.04565285728</v>
      </c>
      <c r="AW3000">
        <v>295410.97575846</v>
      </c>
      <c r="AX3000">
        <v>55519538.784044974</v>
      </c>
      <c r="AY3000">
        <v>6850.9224209055592</v>
      </c>
      <c r="AZ3000">
        <v>1287562.3597849908</v>
      </c>
      <c r="BA3000">
        <v>411985.18023306009</v>
      </c>
      <c r="BB3000">
        <v>77428494.773001313</v>
      </c>
      <c r="BC3000">
        <v>9554.4131395011609</v>
      </c>
      <c r="BD3000">
        <v>1795656.4054378481</v>
      </c>
      <c r="BE3000">
        <v>116574.20447460008</v>
      </c>
      <c r="BF3000">
        <v>21908955.98895634</v>
      </c>
      <c r="BG3000">
        <v>2703.4907185956013</v>
      </c>
      <c r="BH3000">
        <v>508094.04565285728</v>
      </c>
      <c r="BI3000">
        <v>22.322481529409515</v>
      </c>
      <c r="BJ3000">
        <v>55.53760999225338</v>
      </c>
      <c r="BK3000">
        <v>33.215128462843865</v>
      </c>
      <c r="BL3000">
        <v>60.945640408062239</v>
      </c>
      <c r="BM3000">
        <v>34.571201523646486</v>
      </c>
      <c r="BN3000">
        <f t="shared" si="298"/>
        <v>-26.374438884415753</v>
      </c>
      <c r="BO3000">
        <v>0.80900223907371349</v>
      </c>
      <c r="BP3000">
        <v>0.21868702784740129</v>
      </c>
      <c r="BQ3000">
        <v>6.9683096281594942E-2</v>
      </c>
      <c r="BR3000">
        <v>5.9523809523809521E-3</v>
      </c>
      <c r="BS3000">
        <v>0.2413793103448276</v>
      </c>
      <c r="BT3000">
        <v>0.61111111111111116</v>
      </c>
      <c r="BU3000">
        <v>0.75530599845969493</v>
      </c>
      <c r="BV3000">
        <v>0.76227133125015334</v>
      </c>
      <c r="BW3000">
        <v>0.75486306153485128</v>
      </c>
      <c r="BX3000">
        <v>0.50280373883256357</v>
      </c>
      <c r="BY3000">
        <f t="shared" si="299"/>
        <v>0.29485506331221079</v>
      </c>
      <c r="BZ3000">
        <v>0</v>
      </c>
      <c r="CA3000">
        <f t="shared" si="300"/>
        <v>1.3712039582248346E-3</v>
      </c>
      <c r="CC3000">
        <v>0.29485506331221079</v>
      </c>
      <c r="CD3000">
        <v>1.3712039582248346E-3</v>
      </c>
    </row>
    <row r="3001" spans="1:82" x14ac:dyDescent="0.3">
      <c r="A3001">
        <v>1</v>
      </c>
      <c r="B3001" t="s">
        <v>1829</v>
      </c>
      <c r="C3001" t="s">
        <v>723</v>
      </c>
      <c r="D3001">
        <v>54071</v>
      </c>
      <c r="E3001" s="2">
        <v>0</v>
      </c>
      <c r="F3001" s="2" t="s">
        <v>1954</v>
      </c>
      <c r="G3001" s="3">
        <v>-999</v>
      </c>
      <c r="H3001" s="1">
        <v>0.37491963100126968</v>
      </c>
      <c r="I3001" s="1">
        <f t="shared" si="301"/>
        <v>-999</v>
      </c>
      <c r="J3001" s="1">
        <v>-999</v>
      </c>
      <c r="K3001" s="1">
        <v>-999</v>
      </c>
      <c r="L3001" s="2">
        <v>-999</v>
      </c>
      <c r="M3001" s="2">
        <v>-999</v>
      </c>
      <c r="N3001" s="7">
        <v>-999</v>
      </c>
      <c r="O3001" s="2">
        <v>-999</v>
      </c>
      <c r="P3001" s="3">
        <v>-999</v>
      </c>
      <c r="Q3001" s="3">
        <v>-999</v>
      </c>
      <c r="R3001" s="3">
        <v>-999</v>
      </c>
      <c r="S3001" s="3">
        <v>-999</v>
      </c>
      <c r="T3001" s="3">
        <v>-999</v>
      </c>
      <c r="V3001">
        <v>54071</v>
      </c>
      <c r="W3001" s="2">
        <v>-999</v>
      </c>
      <c r="X3001" s="2">
        <v>1.0057855164077541E-2</v>
      </c>
      <c r="Y3001" s="2">
        <v>-999</v>
      </c>
      <c r="Z3001" s="2">
        <v>-999</v>
      </c>
      <c r="AA3001" s="2">
        <v>-999</v>
      </c>
      <c r="AB3001" s="2">
        <v>-999</v>
      </c>
      <c r="AC3001" s="2">
        <v>-999</v>
      </c>
      <c r="AD3001" s="2">
        <v>-999</v>
      </c>
      <c r="AE3001" s="2">
        <v>-999</v>
      </c>
      <c r="AF3001" s="2">
        <v>-999</v>
      </c>
      <c r="AG3001" s="2">
        <v>-999</v>
      </c>
      <c r="AH3001" s="2">
        <v>-999</v>
      </c>
      <c r="AI3001" s="2">
        <v>-999</v>
      </c>
      <c r="AJ3001" s="2">
        <v>-999</v>
      </c>
      <c r="AK3001" s="2">
        <v>-999</v>
      </c>
      <c r="AL3001" s="2">
        <v>-999</v>
      </c>
      <c r="AM3001" s="2">
        <v>-999</v>
      </c>
      <c r="AN3001" s="2">
        <v>-999</v>
      </c>
      <c r="AO3001" s="2">
        <v>-999</v>
      </c>
      <c r="AP3001" s="2">
        <v>-999</v>
      </c>
      <c r="AQ3001" s="2">
        <v>-999</v>
      </c>
      <c r="AR3001" s="2">
        <v>-999</v>
      </c>
      <c r="AS3001" s="2">
        <v>-999</v>
      </c>
      <c r="AT3001" s="2">
        <v>-999</v>
      </c>
      <c r="AU3001" s="2">
        <v>-999</v>
      </c>
      <c r="AV3001" s="2">
        <v>-999</v>
      </c>
      <c r="AW3001" s="2">
        <v>-999</v>
      </c>
      <c r="AX3001" s="2">
        <v>-999</v>
      </c>
      <c r="AY3001" s="2">
        <v>-999</v>
      </c>
      <c r="AZ3001" s="2">
        <v>-999</v>
      </c>
      <c r="BA3001" s="2">
        <v>-999</v>
      </c>
      <c r="BB3001" s="2">
        <v>-999</v>
      </c>
      <c r="BC3001" s="2">
        <v>-999</v>
      </c>
      <c r="BD3001" s="2">
        <v>-999</v>
      </c>
      <c r="BE3001" s="2">
        <v>-999</v>
      </c>
      <c r="BF3001" s="2">
        <v>-999</v>
      </c>
      <c r="BG3001" s="2">
        <v>-999</v>
      </c>
      <c r="BH3001" s="2">
        <v>-999</v>
      </c>
      <c r="BI3001">
        <v>0</v>
      </c>
      <c r="BJ3001">
        <v>0.37491963100126968</v>
      </c>
      <c r="BK3001">
        <v>0.37491963100126968</v>
      </c>
      <c r="BL3001">
        <v>-999</v>
      </c>
      <c r="BM3001">
        <v>41.429209590562444</v>
      </c>
      <c r="BN3001">
        <f t="shared" si="298"/>
        <v>-999</v>
      </c>
      <c r="BO3001" t="s">
        <v>3748</v>
      </c>
      <c r="BP3001" t="s">
        <v>3748</v>
      </c>
      <c r="BQ3001">
        <v>9.8816022117508187E-2</v>
      </c>
      <c r="BR3001">
        <v>5.9523809523809521E-3</v>
      </c>
      <c r="BS3001">
        <v>0.20689655172413793</v>
      </c>
      <c r="BT3001">
        <v>0.72222222222222221</v>
      </c>
      <c r="BU3001" t="s">
        <v>3748</v>
      </c>
      <c r="BY3001">
        <f t="shared" si="299"/>
        <v>-999</v>
      </c>
      <c r="CA3001">
        <f t="shared" si="300"/>
        <v>-999</v>
      </c>
    </row>
    <row r="3002" spans="1:82" x14ac:dyDescent="0.3">
      <c r="A3002">
        <v>0</v>
      </c>
      <c r="B3002" t="s">
        <v>1829</v>
      </c>
      <c r="C3002" t="s">
        <v>1839</v>
      </c>
      <c r="D3002">
        <v>54073</v>
      </c>
      <c r="E3002" s="2">
        <f>BO3002</f>
        <v>0.67244104562724816</v>
      </c>
      <c r="F3002" s="2" t="s">
        <v>1941</v>
      </c>
      <c r="G3002" s="3">
        <v>330</v>
      </c>
      <c r="H3002" s="1">
        <v>1.9075721846620377</v>
      </c>
      <c r="I3002" s="1">
        <f t="shared" si="301"/>
        <v>-8.8703360969611325</v>
      </c>
      <c r="J3002" s="1">
        <v>2.6318766893999999</v>
      </c>
      <c r="K3002" s="1">
        <v>242.21132401200001</v>
      </c>
      <c r="L3002" s="2">
        <v>0.17724323278999998</v>
      </c>
      <c r="M3002" s="2">
        <v>7.4294021297557095E-3</v>
      </c>
      <c r="N3002" s="7">
        <v>0</v>
      </c>
      <c r="O3002" s="2">
        <v>5.6993916980008913E-3</v>
      </c>
      <c r="P3002" s="3">
        <v>12771.896502772001</v>
      </c>
      <c r="Q3002" s="3">
        <v>296.19506141799195</v>
      </c>
      <c r="R3002" s="3">
        <v>72039.405500439607</v>
      </c>
      <c r="S3002" s="3">
        <v>177.70477904490335</v>
      </c>
      <c r="T3002" s="3">
        <v>39596.418666187674</v>
      </c>
      <c r="V3002">
        <v>54073</v>
      </c>
      <c r="W3002" s="2">
        <v>0.56719109086698183</v>
      </c>
      <c r="X3002" s="2">
        <v>5.117386010733798E-2</v>
      </c>
      <c r="Y3002" s="2">
        <v>0.26876016251314927</v>
      </c>
      <c r="Z3002" s="2">
        <v>0.75054639524698052</v>
      </c>
      <c r="AA3002" s="2">
        <v>0.6981343055828324</v>
      </c>
      <c r="AB3002" s="2">
        <v>0.43750300945682524</v>
      </c>
      <c r="AC3002" s="2">
        <v>7.4294021297557095E-3</v>
      </c>
      <c r="AD3002" s="2">
        <v>0</v>
      </c>
      <c r="AE3002" s="2">
        <v>5.6993916980008913E-3</v>
      </c>
      <c r="AF3002">
        <v>87122.390129879408</v>
      </c>
      <c r="AG3002">
        <v>215.24441961235678</v>
      </c>
      <c r="AH3002">
        <v>40454.522634095032</v>
      </c>
      <c r="AI3002">
        <v>7342.8258659659186</v>
      </c>
      <c r="AJ3002">
        <v>2.1316233854764586</v>
      </c>
      <c r="AK3002">
        <v>159161.79563031901</v>
      </c>
      <c r="AL3002">
        <v>392.94919865726013</v>
      </c>
      <c r="AM3002">
        <v>73853.585982663237</v>
      </c>
      <c r="AN3002">
        <v>13540.181183585391</v>
      </c>
      <c r="AO3002">
        <v>3.8924804402260289</v>
      </c>
      <c r="AP3002">
        <v>72039.405500439607</v>
      </c>
      <c r="AQ3002">
        <v>177.70477904490335</v>
      </c>
      <c r="AR3002">
        <v>33399.063348568205</v>
      </c>
      <c r="AS3002">
        <v>6197.3553176194728</v>
      </c>
      <c r="AT3002">
        <v>1.7608570547495703</v>
      </c>
      <c r="AU3002" s="3">
        <v>2400350.2287309696</v>
      </c>
      <c r="AV3002" s="3">
        <v>55666.899842897408</v>
      </c>
      <c r="AW3002">
        <v>14326.824305215001</v>
      </c>
      <c r="AX3002">
        <v>2692583.3599221073</v>
      </c>
      <c r="AY3002">
        <v>332.25563674798997</v>
      </c>
      <c r="AZ3002">
        <v>62444.12437041723</v>
      </c>
      <c r="BA3002">
        <v>27098.720807987003</v>
      </c>
      <c r="BB3002">
        <v>5092933.5886530774</v>
      </c>
      <c r="BC3002">
        <v>628.45069816598198</v>
      </c>
      <c r="BD3002">
        <v>118111.02421331465</v>
      </c>
      <c r="BE3002">
        <v>12771.896502772001</v>
      </c>
      <c r="BF3002">
        <v>2400350.2287309696</v>
      </c>
      <c r="BG3002">
        <v>296.19506141799195</v>
      </c>
      <c r="BH3002">
        <v>55666.899842897408</v>
      </c>
      <c r="BI3002">
        <v>1.2861802770194708</v>
      </c>
      <c r="BJ3002">
        <v>3.1937524616815085</v>
      </c>
      <c r="BK3002">
        <v>1.9075721846620377</v>
      </c>
      <c r="BL3002">
        <v>41.567293027601977</v>
      </c>
      <c r="BM3002">
        <v>32.696956930640845</v>
      </c>
      <c r="BN3002">
        <f t="shared" si="298"/>
        <v>-8.8703360969611325</v>
      </c>
      <c r="BO3002">
        <v>0.67244104562724816</v>
      </c>
      <c r="BP3002">
        <v>1.0473380616850082E-2</v>
      </c>
      <c r="BQ3002">
        <v>6.697851927578953E-2</v>
      </c>
      <c r="BR3002">
        <v>1.7857142857142856E-2</v>
      </c>
      <c r="BS3002">
        <v>0</v>
      </c>
      <c r="BT3002">
        <v>0.66666666666666663</v>
      </c>
      <c r="BU3002">
        <v>0.25402694221286809</v>
      </c>
      <c r="BV3002">
        <v>0.75054639524698052</v>
      </c>
      <c r="BW3002">
        <v>0.7242057111855108</v>
      </c>
      <c r="BX3002">
        <v>0.43750300945682524</v>
      </c>
      <c r="BY3002">
        <f t="shared" si="299"/>
        <v>0.40359524108413619</v>
      </c>
      <c r="BZ3002">
        <v>0</v>
      </c>
      <c r="CA3002">
        <f t="shared" si="300"/>
        <v>3.0768265151214706E-3</v>
      </c>
      <c r="CC3002">
        <v>0.40359524108413619</v>
      </c>
      <c r="CD3002">
        <v>3.0768265151214706E-3</v>
      </c>
    </row>
    <row r="3003" spans="1:82" x14ac:dyDescent="0.3">
      <c r="A3003">
        <v>1</v>
      </c>
      <c r="B3003" t="s">
        <v>1829</v>
      </c>
      <c r="C3003" t="s">
        <v>597</v>
      </c>
      <c r="D3003">
        <v>54075</v>
      </c>
      <c r="E3003" s="2">
        <v>0</v>
      </c>
      <c r="F3003" s="2" t="s">
        <v>1954</v>
      </c>
      <c r="G3003" s="3">
        <v>-999</v>
      </c>
      <c r="H3003" s="1">
        <v>0.37591166635815382</v>
      </c>
      <c r="I3003" s="1">
        <f t="shared" si="301"/>
        <v>-999</v>
      </c>
      <c r="J3003" s="1">
        <v>-999</v>
      </c>
      <c r="K3003" s="1">
        <v>-999</v>
      </c>
      <c r="L3003" s="2">
        <v>-999</v>
      </c>
      <c r="M3003" s="2">
        <v>-999</v>
      </c>
      <c r="N3003" s="7">
        <v>-999</v>
      </c>
      <c r="O3003" s="2">
        <v>-999</v>
      </c>
      <c r="P3003" s="3">
        <v>-999</v>
      </c>
      <c r="Q3003" s="3">
        <v>-999</v>
      </c>
      <c r="R3003" s="3">
        <v>-999</v>
      </c>
      <c r="S3003" s="3">
        <v>-999</v>
      </c>
      <c r="T3003" s="3">
        <v>-999</v>
      </c>
      <c r="V3003">
        <v>54075</v>
      </c>
      <c r="W3003" s="2">
        <v>-999</v>
      </c>
      <c r="X3003" s="2">
        <v>1.0084468195543879E-2</v>
      </c>
      <c r="Y3003" s="2">
        <v>-999</v>
      </c>
      <c r="Z3003" s="2">
        <v>-999</v>
      </c>
      <c r="AA3003" s="2">
        <v>-999</v>
      </c>
      <c r="AB3003" s="2">
        <v>-999</v>
      </c>
      <c r="AC3003" s="2">
        <v>-999</v>
      </c>
      <c r="AD3003" s="2">
        <v>-999</v>
      </c>
      <c r="AE3003" s="2">
        <v>-999</v>
      </c>
      <c r="AF3003" s="2">
        <v>-999</v>
      </c>
      <c r="AG3003" s="2">
        <v>-999</v>
      </c>
      <c r="AH3003" s="2">
        <v>-999</v>
      </c>
      <c r="AI3003" s="2">
        <v>-999</v>
      </c>
      <c r="AJ3003" s="2">
        <v>-999</v>
      </c>
      <c r="AK3003" s="2">
        <v>-999</v>
      </c>
      <c r="AL3003" s="2">
        <v>-999</v>
      </c>
      <c r="AM3003" s="2">
        <v>-999</v>
      </c>
      <c r="AN3003" s="2">
        <v>-999</v>
      </c>
      <c r="AO3003" s="2">
        <v>-999</v>
      </c>
      <c r="AP3003" s="2">
        <v>-999</v>
      </c>
      <c r="AQ3003" s="2">
        <v>-999</v>
      </c>
      <c r="AR3003" s="2">
        <v>-999</v>
      </c>
      <c r="AS3003" s="2">
        <v>-999</v>
      </c>
      <c r="AT3003" s="2">
        <v>-999</v>
      </c>
      <c r="AU3003" s="2">
        <v>-999</v>
      </c>
      <c r="AV3003" s="2">
        <v>-999</v>
      </c>
      <c r="AW3003" s="2">
        <v>-999</v>
      </c>
      <c r="AX3003" s="2">
        <v>-999</v>
      </c>
      <c r="AY3003" s="2">
        <v>-999</v>
      </c>
      <c r="AZ3003" s="2">
        <v>-999</v>
      </c>
      <c r="BA3003" s="2">
        <v>-999</v>
      </c>
      <c r="BB3003" s="2">
        <v>-999</v>
      </c>
      <c r="BC3003" s="2">
        <v>-999</v>
      </c>
      <c r="BD3003" s="2">
        <v>-999</v>
      </c>
      <c r="BE3003" s="2">
        <v>-999</v>
      </c>
      <c r="BF3003" s="2">
        <v>-999</v>
      </c>
      <c r="BG3003" s="2">
        <v>-999</v>
      </c>
      <c r="BH3003" s="2">
        <v>-999</v>
      </c>
      <c r="BI3003">
        <v>0</v>
      </c>
      <c r="BJ3003">
        <v>0.37591166635815382</v>
      </c>
      <c r="BK3003">
        <v>0.37591166635815382</v>
      </c>
      <c r="BL3003">
        <v>-999</v>
      </c>
      <c r="BM3003">
        <v>41.429209590562444</v>
      </c>
      <c r="BN3003">
        <f t="shared" si="298"/>
        <v>-999</v>
      </c>
      <c r="BO3003" t="s">
        <v>3748</v>
      </c>
      <c r="BP3003" t="s">
        <v>3748</v>
      </c>
      <c r="BQ3003">
        <v>9.7497297710046074E-2</v>
      </c>
      <c r="BR3003">
        <v>0</v>
      </c>
      <c r="BS3003">
        <v>0.20689655172413793</v>
      </c>
      <c r="BT3003">
        <v>0.72222222222222221</v>
      </c>
      <c r="BU3003" t="s">
        <v>3748</v>
      </c>
      <c r="BY3003">
        <f t="shared" si="299"/>
        <v>-999</v>
      </c>
      <c r="CA3003">
        <f t="shared" si="300"/>
        <v>-999</v>
      </c>
    </row>
    <row r="3004" spans="1:82" x14ac:dyDescent="0.3">
      <c r="A3004">
        <v>0</v>
      </c>
      <c r="B3004" t="s">
        <v>1829</v>
      </c>
      <c r="C3004" t="s">
        <v>1840</v>
      </c>
      <c r="D3004">
        <v>54077</v>
      </c>
      <c r="E3004" s="2">
        <f>BO3004</f>
        <v>0.78000264234892025</v>
      </c>
      <c r="F3004" s="2" t="s">
        <v>1943</v>
      </c>
      <c r="G3004" s="3">
        <v>806</v>
      </c>
      <c r="H3004" s="1">
        <v>0.37640057554683981</v>
      </c>
      <c r="I3004" s="1">
        <f t="shared" si="301"/>
        <v>-9.4373812142629419</v>
      </c>
      <c r="J3004" s="1">
        <v>2.64810649553</v>
      </c>
      <c r="K3004" s="1">
        <v>230.161647945</v>
      </c>
      <c r="L3004" s="2">
        <v>0.25388169487000001</v>
      </c>
      <c r="M3004" s="2">
        <v>5.8043259877720661E-5</v>
      </c>
      <c r="N3004" s="7">
        <v>0</v>
      </c>
      <c r="O3004" s="2">
        <v>1.2268052825694006E-2</v>
      </c>
      <c r="P3004" s="3">
        <v>20627.119255687001</v>
      </c>
      <c r="Q3004" s="3">
        <v>478.36676827818212</v>
      </c>
      <c r="R3004" s="3">
        <v>96770.851690167736</v>
      </c>
      <c r="S3004" s="3">
        <v>239.47160235141294</v>
      </c>
      <c r="T3004" s="3">
        <v>49240.616500414544</v>
      </c>
      <c r="V3004">
        <v>54077</v>
      </c>
      <c r="W3004" s="2">
        <v>0.59128433450057782</v>
      </c>
      <c r="X3004" s="2">
        <v>1.0097584013979572E-2</v>
      </c>
      <c r="Y3004" s="2">
        <v>0.24583898238964494</v>
      </c>
      <c r="Z3004" s="2">
        <v>0.75517473613220865</v>
      </c>
      <c r="AA3004" s="2">
        <v>0.663403096099347</v>
      </c>
      <c r="AB3004" s="2">
        <v>0.62667557910787108</v>
      </c>
      <c r="AC3004" s="2">
        <v>5.8043259877720661E-5</v>
      </c>
      <c r="AD3004" s="2">
        <v>0</v>
      </c>
      <c r="AE3004" s="2">
        <v>1.2268052825694006E-2</v>
      </c>
      <c r="AF3004">
        <v>128966.20723327328</v>
      </c>
      <c r="AG3004">
        <v>319.13465803741053</v>
      </c>
      <c r="AH3004">
        <v>59980.371477920715</v>
      </c>
      <c r="AI3004">
        <v>5642.874210826727</v>
      </c>
      <c r="AJ3004">
        <v>3.1586247826159619</v>
      </c>
      <c r="AK3004">
        <v>225737.05892344101</v>
      </c>
      <c r="AL3004">
        <v>558.60626038882333</v>
      </c>
      <c r="AM3004">
        <v>104988.31814151026</v>
      </c>
      <c r="AN3004">
        <v>9875.5440476517379</v>
      </c>
      <c r="AO3004">
        <v>5.5287643233424824</v>
      </c>
      <c r="AP3004">
        <v>96770.851690167736</v>
      </c>
      <c r="AQ3004">
        <v>239.4716023514128</v>
      </c>
      <c r="AR3004">
        <v>45007.946663589544</v>
      </c>
      <c r="AS3004">
        <v>4232.6698368250109</v>
      </c>
      <c r="AT3004">
        <v>2.3701395407265204</v>
      </c>
      <c r="AU3004" s="3">
        <v>3876660.792913815</v>
      </c>
      <c r="AV3004" s="3">
        <v>89904.250430201544</v>
      </c>
      <c r="AW3004">
        <v>27578.272606198003</v>
      </c>
      <c r="AX3004">
        <v>5183060.5536088524</v>
      </c>
      <c r="AY3004">
        <v>639.57205937442791</v>
      </c>
      <c r="AZ3004">
        <v>120201.17283882998</v>
      </c>
      <c r="BA3004">
        <v>48205.391861885</v>
      </c>
      <c r="BB3004">
        <v>9059721.3465226665</v>
      </c>
      <c r="BC3004">
        <v>1117.9388276526101</v>
      </c>
      <c r="BD3004">
        <v>210105.42326903154</v>
      </c>
      <c r="BE3004">
        <v>20627.119255687001</v>
      </c>
      <c r="BF3004">
        <v>3876660.792913815</v>
      </c>
      <c r="BG3004">
        <v>478.36676827818212</v>
      </c>
      <c r="BH3004">
        <v>89904.250430201544</v>
      </c>
      <c r="BI3004">
        <v>0.35518047094220451</v>
      </c>
      <c r="BJ3004">
        <v>0.73158104648904432</v>
      </c>
      <c r="BK3004">
        <v>0.37640057554683981</v>
      </c>
      <c r="BL3004">
        <v>59.848658493135964</v>
      </c>
      <c r="BM3004">
        <v>50.411277278873023</v>
      </c>
      <c r="BN3004">
        <f t="shared" si="298"/>
        <v>-9.4373812142629419</v>
      </c>
      <c r="BO3004">
        <v>0.78000264234892025</v>
      </c>
      <c r="BP3004">
        <v>3.3548721850555976E-3</v>
      </c>
      <c r="BQ3004">
        <v>0.11225559337175489</v>
      </c>
      <c r="BR3004">
        <v>5.3571428571428568E-2</v>
      </c>
      <c r="BS3004">
        <v>0.62068965517241381</v>
      </c>
      <c r="BT3004">
        <v>0.72222222222222221</v>
      </c>
      <c r="BU3004">
        <v>0.27026586886349002</v>
      </c>
      <c r="BV3004">
        <v>0.75517473613220865</v>
      </c>
      <c r="BW3004">
        <v>0.6881774855802355</v>
      </c>
      <c r="BX3004">
        <v>0.62667557910787108</v>
      </c>
      <c r="BY3004">
        <f t="shared" si="299"/>
        <v>2.4949707526332313E-3</v>
      </c>
      <c r="BZ3004">
        <v>0</v>
      </c>
      <c r="CA3004">
        <f t="shared" si="300"/>
        <v>4.6987208727619729E-3</v>
      </c>
      <c r="CC3004">
        <v>2.4949707526332313E-3</v>
      </c>
      <c r="CD3004">
        <v>4.6987208727619729E-3</v>
      </c>
    </row>
    <row r="3005" spans="1:82" x14ac:dyDescent="0.3">
      <c r="A3005">
        <v>0</v>
      </c>
      <c r="B3005" t="s">
        <v>1829</v>
      </c>
      <c r="C3005" t="s">
        <v>312</v>
      </c>
      <c r="D3005">
        <v>54079</v>
      </c>
      <c r="E3005" s="2">
        <f>BO3005</f>
        <v>0.6021523575616452</v>
      </c>
      <c r="F3005" s="2" t="s">
        <v>1939</v>
      </c>
      <c r="G3005" s="3">
        <v>16547</v>
      </c>
      <c r="H3005" s="1">
        <v>19.770559805521806</v>
      </c>
      <c r="I3005" s="1">
        <f t="shared" si="301"/>
        <v>-8.8124452910383724</v>
      </c>
      <c r="J3005" s="1">
        <v>2.70195955266</v>
      </c>
      <c r="K3005" s="1">
        <v>180.999081735</v>
      </c>
      <c r="L3005" s="2">
        <v>0.10267804557000004</v>
      </c>
      <c r="M3005" s="2">
        <v>7.4638842740015018E-2</v>
      </c>
      <c r="N3005" s="7">
        <v>0</v>
      </c>
      <c r="O3005" s="2">
        <v>1.6354925827803925E-2</v>
      </c>
      <c r="P3005" s="3">
        <v>468922.62709617004</v>
      </c>
      <c r="Q3005" s="3">
        <v>10874.858428651618</v>
      </c>
      <c r="R3005" s="3">
        <v>1779408.4021711028</v>
      </c>
      <c r="S3005" s="3">
        <v>4402.5198142272593</v>
      </c>
      <c r="T3005" s="3">
        <v>892157.91311995604</v>
      </c>
      <c r="V3005">
        <v>54079</v>
      </c>
      <c r="W3005" s="2">
        <v>0.61873400637904064</v>
      </c>
      <c r="X3005" s="2">
        <v>0.53037880813447702</v>
      </c>
      <c r="Y3005" s="2">
        <v>0.2538652803638351</v>
      </c>
      <c r="Z3005" s="2">
        <v>0.77053230134973627</v>
      </c>
      <c r="AA3005" s="2">
        <v>0.52170008464151807</v>
      </c>
      <c r="AB3005" s="2">
        <v>0.25344806250089197</v>
      </c>
      <c r="AC3005" s="2">
        <v>7.4638842740015018E-2</v>
      </c>
      <c r="AD3005" s="2">
        <v>0</v>
      </c>
      <c r="AE3005" s="2">
        <v>1.6354925827803925E-2</v>
      </c>
      <c r="AF3005">
        <v>1167594.1924473676</v>
      </c>
      <c r="AG3005">
        <v>2890.307392902942</v>
      </c>
      <c r="AH3005">
        <v>543224.33100129385</v>
      </c>
      <c r="AI3005">
        <v>42172.787165677706</v>
      </c>
      <c r="AJ3005">
        <v>28.603013618580174</v>
      </c>
      <c r="AK3005">
        <v>2947002.5946184704</v>
      </c>
      <c r="AL3005">
        <v>7292.8272071302017</v>
      </c>
      <c r="AM3005">
        <v>1370664.3073428876</v>
      </c>
      <c r="AN3005">
        <v>106890.72394404012</v>
      </c>
      <c r="AO3005">
        <v>72.179462692273489</v>
      </c>
      <c r="AP3005">
        <v>1779408.4021711028</v>
      </c>
      <c r="AQ3005">
        <v>4402.5198142272602</v>
      </c>
      <c r="AR3005">
        <v>827439.97634159378</v>
      </c>
      <c r="AS3005">
        <v>64717.936778362411</v>
      </c>
      <c r="AT3005">
        <v>43.576449073693311</v>
      </c>
      <c r="AU3005" s="3">
        <v>88129318.536454201</v>
      </c>
      <c r="AV3005" s="3">
        <v>2043820.8930807849</v>
      </c>
      <c r="AW3005">
        <v>251528.32834176999</v>
      </c>
      <c r="AX3005">
        <v>47272234.028552249</v>
      </c>
      <c r="AY3005">
        <v>5833.2330398532195</v>
      </c>
      <c r="AZ3005">
        <v>1096297.8175100139</v>
      </c>
      <c r="BA3005">
        <v>720450.95543794008</v>
      </c>
      <c r="BB3005">
        <v>135401552.56500646</v>
      </c>
      <c r="BC3005">
        <v>16708.091468504837</v>
      </c>
      <c r="BD3005">
        <v>3140118.7105907989</v>
      </c>
      <c r="BE3005">
        <v>468922.62709617004</v>
      </c>
      <c r="BF3005">
        <v>88129318.536454201</v>
      </c>
      <c r="BG3005">
        <v>10874.858428651618</v>
      </c>
      <c r="BH3005">
        <v>2043820.8930807849</v>
      </c>
      <c r="BI3005">
        <v>7.6728785120131366</v>
      </c>
      <c r="BJ3005">
        <v>27.443438317534941</v>
      </c>
      <c r="BK3005">
        <v>19.770559805521806</v>
      </c>
      <c r="BL3005">
        <v>46.970871598021603</v>
      </c>
      <c r="BM3005">
        <v>38.15842630698323</v>
      </c>
      <c r="BN3005">
        <f t="shared" si="298"/>
        <v>-8.8124452910383724</v>
      </c>
      <c r="BO3005">
        <v>0.6021523575616452</v>
      </c>
      <c r="BP3005">
        <v>5.5949413615844705E-2</v>
      </c>
      <c r="BQ3005">
        <v>7.7264274916031328E-2</v>
      </c>
      <c r="BR3005">
        <v>1.7857142857142856E-2</v>
      </c>
      <c r="BS3005">
        <v>3.4482758620689655E-2</v>
      </c>
      <c r="BT3005">
        <v>0.66666666666666663</v>
      </c>
      <c r="BU3005">
        <v>0.25236907668781372</v>
      </c>
      <c r="BV3005">
        <v>0.77053230134973627</v>
      </c>
      <c r="BW3005">
        <v>0.54118266041651253</v>
      </c>
      <c r="BX3005">
        <v>0.25344806250089197</v>
      </c>
      <c r="BY3005">
        <f t="shared" si="299"/>
        <v>0.34849373160790742</v>
      </c>
      <c r="BZ3005">
        <v>0</v>
      </c>
      <c r="CA3005">
        <f t="shared" si="300"/>
        <v>1.4662129473846052E-2</v>
      </c>
      <c r="CC3005">
        <v>0.34849373160790742</v>
      </c>
      <c r="CD3005">
        <v>1.4662129473846052E-2</v>
      </c>
    </row>
    <row r="3006" spans="1:82" x14ac:dyDescent="0.3">
      <c r="A3006">
        <v>0</v>
      </c>
      <c r="B3006" t="s">
        <v>1829</v>
      </c>
      <c r="C3006" t="s">
        <v>1841</v>
      </c>
      <c r="D3006">
        <v>54081</v>
      </c>
      <c r="E3006" s="2">
        <f>BO3006</f>
        <v>0.56219907935460367</v>
      </c>
      <c r="F3006" s="2" t="s">
        <v>1938</v>
      </c>
      <c r="G3006" s="3">
        <v>5936</v>
      </c>
      <c r="H3006" s="1">
        <v>20.12899085580483</v>
      </c>
      <c r="I3006" s="1">
        <f t="shared" si="301"/>
        <v>-2.422451399082405</v>
      </c>
      <c r="J3006" s="1">
        <v>2.7153718569700001</v>
      </c>
      <c r="K3006" s="1">
        <v>152.41678632200001</v>
      </c>
      <c r="L3006" s="2">
        <v>0.14206095144000019</v>
      </c>
      <c r="M3006" s="2">
        <v>2.0254859599690457E-2</v>
      </c>
      <c r="N3006" s="7">
        <v>0</v>
      </c>
      <c r="O3006" s="2">
        <v>3.4021845486053914E-2</v>
      </c>
      <c r="P3006" s="3">
        <v>1548828.1124760502</v>
      </c>
      <c r="Q3006" s="3">
        <v>35919.116460205303</v>
      </c>
      <c r="R3006" s="3">
        <v>6023222.9674981739</v>
      </c>
      <c r="S3006" s="3">
        <v>14904.272811497767</v>
      </c>
      <c r="T3006" s="3">
        <v>3124122.6324625714</v>
      </c>
      <c r="V3006">
        <v>54081</v>
      </c>
      <c r="W3006" s="2">
        <v>0.56243325186056381</v>
      </c>
      <c r="X3006" s="2">
        <v>0.53999432914741285</v>
      </c>
      <c r="Y3006" s="2">
        <v>4.2026136805306168E-2</v>
      </c>
      <c r="Z3006" s="2">
        <v>0.77435716012536571</v>
      </c>
      <c r="AA3006" s="2">
        <v>0.43931631897113377</v>
      </c>
      <c r="AB3006" s="2">
        <v>0.3506598971535268</v>
      </c>
      <c r="AC3006" s="2">
        <v>2.0254859599690457E-2</v>
      </c>
      <c r="AD3006" s="2">
        <v>0</v>
      </c>
      <c r="AE3006" s="2">
        <v>3.4021845486053914E-2</v>
      </c>
      <c r="AF3006">
        <v>3334597.6093857437</v>
      </c>
      <c r="AG3006">
        <v>8242.5537870958233</v>
      </c>
      <c r="AH3006">
        <v>1549162.4793029993</v>
      </c>
      <c r="AI3006">
        <v>181356.24715123186</v>
      </c>
      <c r="AJ3006">
        <v>81.6133598632656</v>
      </c>
      <c r="AK3006">
        <v>9357820.5768839177</v>
      </c>
      <c r="AL3006">
        <v>23146.82659859359</v>
      </c>
      <c r="AM3006">
        <v>4350374.4358467963</v>
      </c>
      <c r="AN3006">
        <v>504266.92307000607</v>
      </c>
      <c r="AO3006">
        <v>229.12992024919015</v>
      </c>
      <c r="AP3006">
        <v>6023222.9674981739</v>
      </c>
      <c r="AQ3006">
        <v>14904.272811497767</v>
      </c>
      <c r="AR3006">
        <v>2801211.9565437967</v>
      </c>
      <c r="AS3006">
        <v>322910.67591877421</v>
      </c>
      <c r="AT3006">
        <v>147.51656038592455</v>
      </c>
      <c r="AU3006" s="3">
        <v>291086755.45874888</v>
      </c>
      <c r="AV3006" s="3">
        <v>6750638.7475309847</v>
      </c>
      <c r="AW3006">
        <v>641171.32637934992</v>
      </c>
      <c r="AX3006">
        <v>120501739.07973503</v>
      </c>
      <c r="AY3006">
        <v>14869.505116579099</v>
      </c>
      <c r="AZ3006">
        <v>2794574.7916098759</v>
      </c>
      <c r="BA3006">
        <v>2189999.4388554003</v>
      </c>
      <c r="BB3006">
        <v>411588494.53848392</v>
      </c>
      <c r="BC3006">
        <v>50788.621576784404</v>
      </c>
      <c r="BD3006">
        <v>9545213.5391408615</v>
      </c>
      <c r="BE3006">
        <v>1548828.1124760502</v>
      </c>
      <c r="BF3006">
        <v>291086755.45874888</v>
      </c>
      <c r="BG3006">
        <v>35919.116460205303</v>
      </c>
      <c r="BH3006">
        <v>6750638.7475309847</v>
      </c>
      <c r="BI3006">
        <v>8.0572268974173422</v>
      </c>
      <c r="BJ3006">
        <v>28.186217753222174</v>
      </c>
      <c r="BK3006">
        <v>20.12899085580483</v>
      </c>
      <c r="BL3006">
        <v>65.568283998134916</v>
      </c>
      <c r="BM3006">
        <v>63.145832599052511</v>
      </c>
      <c r="BN3006">
        <f t="shared" si="298"/>
        <v>-2.422451399082405</v>
      </c>
      <c r="BO3006">
        <v>0.56219907935460367</v>
      </c>
      <c r="BP3006">
        <v>5.4853778717526357E-2</v>
      </c>
      <c r="BQ3006">
        <v>9.3733638781673345E-2</v>
      </c>
      <c r="BR3006">
        <v>6.5476190476190479E-2</v>
      </c>
      <c r="BS3006">
        <v>0.27586206896551724</v>
      </c>
      <c r="BT3006">
        <v>0.61111111111111116</v>
      </c>
      <c r="BU3006">
        <v>6.9373687179565269E-2</v>
      </c>
      <c r="BV3006">
        <v>0.77435716012536571</v>
      </c>
      <c r="BW3006">
        <v>0.45572232258416367</v>
      </c>
      <c r="BX3006">
        <v>0.3506598971535268</v>
      </c>
      <c r="BY3006">
        <f t="shared" si="299"/>
        <v>6.0814316897658975E-2</v>
      </c>
      <c r="BZ3006">
        <v>0</v>
      </c>
      <c r="CA3006">
        <f t="shared" si="300"/>
        <v>2.2324875034228409E-2</v>
      </c>
      <c r="CC3006">
        <v>6.0814316897658975E-2</v>
      </c>
      <c r="CD3006">
        <v>2.2324875034228409E-2</v>
      </c>
    </row>
    <row r="3007" spans="1:82" x14ac:dyDescent="0.3">
      <c r="A3007">
        <v>0</v>
      </c>
      <c r="B3007" t="s">
        <v>1829</v>
      </c>
      <c r="C3007" t="s">
        <v>60</v>
      </c>
      <c r="D3007">
        <v>54083</v>
      </c>
      <c r="E3007" s="2">
        <f>BO3007</f>
        <v>0.70621124482762354</v>
      </c>
      <c r="F3007" s="2" t="s">
        <v>1941</v>
      </c>
      <c r="G3007" s="3">
        <v>2361</v>
      </c>
      <c r="H3007" s="1">
        <v>0.37644405757097565</v>
      </c>
      <c r="I3007" s="1">
        <f t="shared" si="301"/>
        <v>-5.4126224319839764</v>
      </c>
      <c r="J3007" s="1">
        <v>2.6370836026600002</v>
      </c>
      <c r="K3007" s="1">
        <v>224.24842930400001</v>
      </c>
      <c r="L3007" s="2">
        <v>0.25659819160999997</v>
      </c>
      <c r="M3007" s="2">
        <v>2.1428337740160553E-2</v>
      </c>
      <c r="N3007" s="7">
        <v>0</v>
      </c>
      <c r="O3007" s="2">
        <v>7.8152911890843179E-3</v>
      </c>
      <c r="P3007" s="3">
        <v>24468.451129532001</v>
      </c>
      <c r="Q3007" s="3">
        <v>567.45170018735178</v>
      </c>
      <c r="R3007" s="3">
        <v>113410.17613791773</v>
      </c>
      <c r="S3007" s="3">
        <v>280.96850900898505</v>
      </c>
      <c r="T3007" s="3">
        <v>61093.108874641126</v>
      </c>
      <c r="V3007">
        <v>54083</v>
      </c>
      <c r="W3007" s="2">
        <v>0.57116178836759801</v>
      </c>
      <c r="X3007" s="2">
        <v>1.0098750493045584E-2</v>
      </c>
      <c r="Y3007" s="2">
        <v>0.16366887100674268</v>
      </c>
      <c r="Z3007" s="2">
        <v>0.75203127863585528</v>
      </c>
      <c r="AA3007" s="2">
        <v>0.64635921589872747</v>
      </c>
      <c r="AB3007" s="2">
        <v>0.63338091549912134</v>
      </c>
      <c r="AC3007" s="2">
        <v>2.1428337740160553E-2</v>
      </c>
      <c r="AD3007" s="2">
        <v>0</v>
      </c>
      <c r="AE3007" s="2">
        <v>7.8152911890843179E-3</v>
      </c>
      <c r="AF3007">
        <v>304274.14903525222</v>
      </c>
      <c r="AG3007">
        <v>752.83257636970916</v>
      </c>
      <c r="AH3007">
        <v>141492.55323450945</v>
      </c>
      <c r="AI3007">
        <v>22638.022010942499</v>
      </c>
      <c r="AJ3007">
        <v>7.4515414259355008</v>
      </c>
      <c r="AK3007">
        <v>417684.32517316996</v>
      </c>
      <c r="AL3007">
        <v>1033.8010853786943</v>
      </c>
      <c r="AM3007">
        <v>194299.71510027238</v>
      </c>
      <c r="AN3007">
        <v>30923.96901982071</v>
      </c>
      <c r="AO3007">
        <v>10.23123068925328</v>
      </c>
      <c r="AP3007">
        <v>113410.17613791773</v>
      </c>
      <c r="AQ3007">
        <v>280.96850900898517</v>
      </c>
      <c r="AR3007">
        <v>52807.16186576293</v>
      </c>
      <c r="AS3007">
        <v>8285.9470088782109</v>
      </c>
      <c r="AT3007">
        <v>2.7796892633177794</v>
      </c>
      <c r="AU3007" s="3">
        <v>4598600.7052842444</v>
      </c>
      <c r="AV3007" s="3">
        <v>106646.87253321089</v>
      </c>
      <c r="AW3007">
        <v>57096.751297438001</v>
      </c>
      <c r="AX3007">
        <v>10730763.438840497</v>
      </c>
      <c r="AY3007">
        <v>1324.1397433530681</v>
      </c>
      <c r="AZ3007">
        <v>248858.82336577561</v>
      </c>
      <c r="BA3007">
        <v>81565.202426970005</v>
      </c>
      <c r="BB3007">
        <v>15329364.144124743</v>
      </c>
      <c r="BC3007">
        <v>1891.5914435404197</v>
      </c>
      <c r="BD3007">
        <v>355505.69589898648</v>
      </c>
      <c r="BE3007">
        <v>24468.451129532001</v>
      </c>
      <c r="BF3007">
        <v>4598600.7052842444</v>
      </c>
      <c r="BG3007">
        <v>567.45170018735178</v>
      </c>
      <c r="BH3007">
        <v>106646.87253321089</v>
      </c>
      <c r="BI3007">
        <v>0.58849337076185027</v>
      </c>
      <c r="BJ3007">
        <v>0.96493742833282592</v>
      </c>
      <c r="BK3007">
        <v>0.37644405757097565</v>
      </c>
      <c r="BL3007">
        <v>46.84183202254642</v>
      </c>
      <c r="BM3007">
        <v>41.429209590562444</v>
      </c>
      <c r="BN3007">
        <f t="shared" si="298"/>
        <v>-5.4126224319839764</v>
      </c>
      <c r="BO3007">
        <v>0.70621124482762354</v>
      </c>
      <c r="BP3007">
        <v>5.0327693779736709E-3</v>
      </c>
      <c r="BQ3007">
        <v>9.8130680320553276E-2</v>
      </c>
      <c r="BR3007">
        <v>2.3809523809523808E-2</v>
      </c>
      <c r="BS3007">
        <v>6.8965517241379309E-2</v>
      </c>
      <c r="BT3007">
        <v>0.72222222222222221</v>
      </c>
      <c r="BU3007">
        <v>0.1550056176812408</v>
      </c>
      <c r="BV3007">
        <v>0.75203127863585528</v>
      </c>
      <c r="BW3007">
        <v>0.67049711192814054</v>
      </c>
      <c r="BX3007">
        <v>0.63338091549912134</v>
      </c>
      <c r="BY3007">
        <f t="shared" si="299"/>
        <v>0.36441164715506597</v>
      </c>
      <c r="BZ3007">
        <v>0</v>
      </c>
      <c r="CA3007">
        <f t="shared" si="300"/>
        <v>2.9571808153341706E-3</v>
      </c>
      <c r="CC3007">
        <v>0.36441164715506597</v>
      </c>
      <c r="CD3007">
        <v>2.9571808153341706E-3</v>
      </c>
    </row>
    <row r="3008" spans="1:82" x14ac:dyDescent="0.3">
      <c r="A3008">
        <v>1</v>
      </c>
      <c r="B3008" t="s">
        <v>1829</v>
      </c>
      <c r="C3008" t="s">
        <v>1842</v>
      </c>
      <c r="D3008">
        <v>54085</v>
      </c>
      <c r="E3008" s="2">
        <v>0</v>
      </c>
      <c r="F3008" s="2" t="s">
        <v>1954</v>
      </c>
      <c r="G3008" s="3">
        <v>-999</v>
      </c>
      <c r="H3008" s="1">
        <v>0.37432178722849202</v>
      </c>
      <c r="I3008" s="1">
        <f t="shared" si="301"/>
        <v>-999</v>
      </c>
      <c r="J3008" s="1">
        <v>-999</v>
      </c>
      <c r="K3008" s="1">
        <v>-999</v>
      </c>
      <c r="L3008" s="2">
        <v>-999</v>
      </c>
      <c r="M3008" s="2">
        <v>-999</v>
      </c>
      <c r="N3008" s="7">
        <v>-999</v>
      </c>
      <c r="O3008" s="2">
        <v>-999</v>
      </c>
      <c r="P3008" s="3">
        <v>-999</v>
      </c>
      <c r="Q3008" s="3">
        <v>-999</v>
      </c>
      <c r="R3008" s="3">
        <v>-999</v>
      </c>
      <c r="S3008" s="3">
        <v>-999</v>
      </c>
      <c r="T3008" s="3">
        <v>-999</v>
      </c>
      <c r="V3008">
        <v>54085</v>
      </c>
      <c r="W3008" s="2">
        <v>-999</v>
      </c>
      <c r="X3008" s="2">
        <v>1.0041816990612776E-2</v>
      </c>
      <c r="Y3008" s="2">
        <v>-999</v>
      </c>
      <c r="Z3008" s="2">
        <v>-999</v>
      </c>
      <c r="AA3008" s="2">
        <v>-999</v>
      </c>
      <c r="AB3008" s="2">
        <v>-999</v>
      </c>
      <c r="AC3008" s="2">
        <v>-999</v>
      </c>
      <c r="AD3008" s="2">
        <v>-999</v>
      </c>
      <c r="AE3008" s="2">
        <v>-999</v>
      </c>
      <c r="AF3008" s="2">
        <v>-999</v>
      </c>
      <c r="AG3008" s="2">
        <v>-999</v>
      </c>
      <c r="AH3008" s="2">
        <v>-999</v>
      </c>
      <c r="AI3008" s="2">
        <v>-999</v>
      </c>
      <c r="AJ3008" s="2">
        <v>-999</v>
      </c>
      <c r="AK3008" s="2">
        <v>-999</v>
      </c>
      <c r="AL3008" s="2">
        <v>-999</v>
      </c>
      <c r="AM3008" s="2">
        <v>-999</v>
      </c>
      <c r="AN3008" s="2">
        <v>-999</v>
      </c>
      <c r="AO3008" s="2">
        <v>-999</v>
      </c>
      <c r="AP3008" s="2">
        <v>-999</v>
      </c>
      <c r="AQ3008" s="2">
        <v>-999</v>
      </c>
      <c r="AR3008" s="2">
        <v>-999</v>
      </c>
      <c r="AS3008" s="2">
        <v>-999</v>
      </c>
      <c r="AT3008" s="2">
        <v>-999</v>
      </c>
      <c r="AU3008" s="2">
        <v>-999</v>
      </c>
      <c r="AV3008" s="2">
        <v>-999</v>
      </c>
      <c r="AW3008" s="2">
        <v>-999</v>
      </c>
      <c r="AX3008" s="2">
        <v>-999</v>
      </c>
      <c r="AY3008" s="2">
        <v>-999</v>
      </c>
      <c r="AZ3008" s="2">
        <v>-999</v>
      </c>
      <c r="BA3008" s="2">
        <v>-999</v>
      </c>
      <c r="BB3008" s="2">
        <v>-999</v>
      </c>
      <c r="BC3008" s="2">
        <v>-999</v>
      </c>
      <c r="BD3008" s="2">
        <v>-999</v>
      </c>
      <c r="BE3008" s="2">
        <v>-999</v>
      </c>
      <c r="BF3008" s="2">
        <v>-999</v>
      </c>
      <c r="BG3008" s="2">
        <v>-999</v>
      </c>
      <c r="BH3008" s="2">
        <v>-999</v>
      </c>
      <c r="BI3008">
        <v>0</v>
      </c>
      <c r="BJ3008">
        <v>0.37432178722849202</v>
      </c>
      <c r="BK3008">
        <v>0.37432178722849202</v>
      </c>
      <c r="BL3008">
        <v>-999</v>
      </c>
      <c r="BM3008">
        <v>49.92482563407011</v>
      </c>
      <c r="BN3008">
        <f t="shared" si="298"/>
        <v>-999</v>
      </c>
      <c r="BO3008" t="s">
        <v>3748</v>
      </c>
      <c r="BP3008" t="s">
        <v>3748</v>
      </c>
      <c r="BQ3008">
        <v>6.630066191932879E-2</v>
      </c>
      <c r="BR3008">
        <v>5.9523809523809521E-3</v>
      </c>
      <c r="BS3008">
        <v>0</v>
      </c>
      <c r="BT3008">
        <v>0.66666666666666663</v>
      </c>
      <c r="BU3008" t="s">
        <v>3748</v>
      </c>
      <c r="BY3008">
        <f t="shared" si="299"/>
        <v>-999</v>
      </c>
      <c r="CA3008">
        <f t="shared" si="300"/>
        <v>-999</v>
      </c>
    </row>
    <row r="3009" spans="1:82" x14ac:dyDescent="0.3">
      <c r="A3009">
        <v>0</v>
      </c>
      <c r="B3009" t="s">
        <v>1829</v>
      </c>
      <c r="C3009" t="s">
        <v>1527</v>
      </c>
      <c r="D3009">
        <v>54087</v>
      </c>
      <c r="E3009" s="2">
        <f>BO3009</f>
        <v>0.62369805482449292</v>
      </c>
      <c r="F3009" s="2" t="s">
        <v>1939</v>
      </c>
      <c r="G3009" s="3">
        <v>407</v>
      </c>
      <c r="H3009" s="1">
        <v>0.37538538043902514</v>
      </c>
      <c r="I3009" s="1">
        <f t="shared" si="301"/>
        <v>-12.994910188104463</v>
      </c>
      <c r="J3009" s="1">
        <v>2.80767203004</v>
      </c>
      <c r="K3009" s="1">
        <v>209.789386463</v>
      </c>
      <c r="L3009" s="2">
        <v>0.13058206919999993</v>
      </c>
      <c r="M3009" s="2">
        <v>3.3047688751237608E-3</v>
      </c>
      <c r="N3009" s="7">
        <v>0</v>
      </c>
      <c r="O3009" s="2">
        <v>8.2820479205362053E-3</v>
      </c>
      <c r="P3009" s="3">
        <v>12168.874429836002</v>
      </c>
      <c r="Q3009" s="3">
        <v>282.21028164069588</v>
      </c>
      <c r="R3009" s="3">
        <v>71281.197491200888</v>
      </c>
      <c r="S3009" s="3">
        <v>176.22624423733413</v>
      </c>
      <c r="T3009" s="3">
        <v>36537.163942166502</v>
      </c>
      <c r="V3009">
        <v>54087</v>
      </c>
      <c r="W3009" s="2">
        <v>0.53545272101208352</v>
      </c>
      <c r="X3009" s="2">
        <v>1.0070349682903308E-2</v>
      </c>
      <c r="Y3009" s="2">
        <v>0.34571876152170833</v>
      </c>
      <c r="Z3009" s="2">
        <v>0.80067889566007799</v>
      </c>
      <c r="AA3009" s="2">
        <v>0.6046834029516257</v>
      </c>
      <c r="AB3009" s="2">
        <v>0.32232569535553313</v>
      </c>
      <c r="AC3009" s="2">
        <v>3.3047688751237608E-3</v>
      </c>
      <c r="AD3009" s="2">
        <v>0</v>
      </c>
      <c r="AE3009" s="2">
        <v>8.2820479205362053E-3</v>
      </c>
      <c r="AF3009">
        <v>95882.936204288722</v>
      </c>
      <c r="AG3009">
        <v>237.57901619845327</v>
      </c>
      <c r="AH3009">
        <v>44652.240952381013</v>
      </c>
      <c r="AI3009">
        <v>4458.1505977262268</v>
      </c>
      <c r="AJ3009">
        <v>2.3503057022737917</v>
      </c>
      <c r="AK3009">
        <v>167164.13369548961</v>
      </c>
      <c r="AL3009">
        <v>413.80526043578743</v>
      </c>
      <c r="AM3009">
        <v>77773.418258905353</v>
      </c>
      <c r="AN3009">
        <v>7874.1372333683867</v>
      </c>
      <c r="AO3009">
        <v>4.095090226042216</v>
      </c>
      <c r="AP3009">
        <v>71281.197491200888</v>
      </c>
      <c r="AQ3009">
        <v>176.22624423733416</v>
      </c>
      <c r="AR3009">
        <v>33121.17730652434</v>
      </c>
      <c r="AS3009">
        <v>3415.9866356421599</v>
      </c>
      <c r="AT3009">
        <v>1.7447845237684243</v>
      </c>
      <c r="AU3009" s="3">
        <v>2287018.2603433779</v>
      </c>
      <c r="AV3009" s="3">
        <v>53038.600331552385</v>
      </c>
      <c r="AW3009">
        <v>23808.478481511</v>
      </c>
      <c r="AX3009">
        <v>4474565.4458151776</v>
      </c>
      <c r="AY3009">
        <v>552.14617066224594</v>
      </c>
      <c r="AZ3009">
        <v>103770.3513142625</v>
      </c>
      <c r="BA3009">
        <v>35977.352911346999</v>
      </c>
      <c r="BB3009">
        <v>6761583.7061585551</v>
      </c>
      <c r="BC3009">
        <v>834.35645230294176</v>
      </c>
      <c r="BD3009">
        <v>156808.95164581487</v>
      </c>
      <c r="BE3009">
        <v>12168.874429836002</v>
      </c>
      <c r="BF3009">
        <v>2287018.2603433779</v>
      </c>
      <c r="BG3009">
        <v>282.21028164069588</v>
      </c>
      <c r="BH3009">
        <v>53038.600331552385</v>
      </c>
      <c r="BI3009">
        <v>0.40984048189482081</v>
      </c>
      <c r="BJ3009">
        <v>0.78522586233384595</v>
      </c>
      <c r="BK3009">
        <v>0.37538538043902514</v>
      </c>
      <c r="BL3009">
        <v>60.298588215184111</v>
      </c>
      <c r="BM3009">
        <v>47.303678027079648</v>
      </c>
      <c r="BN3009">
        <f t="shared" si="298"/>
        <v>-12.994910188104463</v>
      </c>
      <c r="BO3009">
        <v>0.62369805482449292</v>
      </c>
      <c r="BP3009">
        <v>3.0954234573197935E-3</v>
      </c>
      <c r="BQ3009">
        <v>6.8702673709119116E-2</v>
      </c>
      <c r="BR3009">
        <v>5.9523809523809521E-3</v>
      </c>
      <c r="BS3009">
        <v>3.4482758620689655E-2</v>
      </c>
      <c r="BT3009">
        <v>0.66666666666666663</v>
      </c>
      <c r="BU3009">
        <v>0.37214568459766983</v>
      </c>
      <c r="BV3009">
        <v>0.80067889566007799</v>
      </c>
      <c r="BW3009">
        <v>0.62726494082118855</v>
      </c>
      <c r="BX3009">
        <v>0.32232569535553313</v>
      </c>
      <c r="BY3009">
        <f t="shared" si="299"/>
        <v>0.17935664448170305</v>
      </c>
      <c r="BZ3009">
        <v>0</v>
      </c>
      <c r="CA3009">
        <f t="shared" si="300"/>
        <v>5.9014413202094019E-3</v>
      </c>
      <c r="CC3009">
        <v>0.17935664448170305</v>
      </c>
      <c r="CD3009">
        <v>5.9014413202094019E-3</v>
      </c>
    </row>
    <row r="3010" spans="1:82" x14ac:dyDescent="0.3">
      <c r="A3010">
        <v>0</v>
      </c>
      <c r="B3010" t="s">
        <v>1829</v>
      </c>
      <c r="C3010" t="s">
        <v>1843</v>
      </c>
      <c r="D3010">
        <v>54089</v>
      </c>
      <c r="E3010" s="2">
        <f>BO3010</f>
        <v>0.6377956511018994</v>
      </c>
      <c r="F3010" s="2" t="s">
        <v>1940</v>
      </c>
      <c r="G3010" s="3">
        <v>695</v>
      </c>
      <c r="H3010" s="1">
        <v>0.37593189129095927</v>
      </c>
      <c r="I3010" s="1">
        <f t="shared" si="301"/>
        <v>-15.056393872496791</v>
      </c>
      <c r="J3010" s="1">
        <v>2.6746410736600001</v>
      </c>
      <c r="K3010" s="1">
        <v>151.50748162400001</v>
      </c>
      <c r="L3010" s="2">
        <v>9.8682954000000045E-2</v>
      </c>
      <c r="M3010" s="2">
        <v>3.9601444334996933E-3</v>
      </c>
      <c r="N3010" s="7">
        <v>0</v>
      </c>
      <c r="O3010" s="2">
        <v>4.3145154756349495E-3</v>
      </c>
      <c r="P3010" s="3">
        <v>6874.5466917130016</v>
      </c>
      <c r="Q3010" s="3">
        <v>159.42869401821798</v>
      </c>
      <c r="R3010" s="3">
        <v>84501.23141994793</v>
      </c>
      <c r="S3010" s="3">
        <v>208.79176793700117</v>
      </c>
      <c r="T3010" s="3">
        <v>51029.670121594885</v>
      </c>
      <c r="V3010">
        <v>54089</v>
      </c>
      <c r="W3010" s="2">
        <v>0.47657219146184354</v>
      </c>
      <c r="X3010" s="2">
        <v>1.0085010763678593E-2</v>
      </c>
      <c r="Y3010" s="2">
        <v>0.40329880190905504</v>
      </c>
      <c r="Z3010" s="2">
        <v>0.76274174413265228</v>
      </c>
      <c r="AA3010" s="2">
        <v>0.43669539773018473</v>
      </c>
      <c r="AB3010" s="2">
        <v>0.24358667283079111</v>
      </c>
      <c r="AC3010" s="2">
        <v>3.9601444334996933E-3</v>
      </c>
      <c r="AD3010" s="2">
        <v>0</v>
      </c>
      <c r="AE3010" s="2">
        <v>4.3145154756349495E-3</v>
      </c>
      <c r="AF3010">
        <v>218264.01580319152</v>
      </c>
      <c r="AG3010">
        <v>539.78125521673553</v>
      </c>
      <c r="AH3010">
        <v>101450.21666973828</v>
      </c>
      <c r="AI3010">
        <v>30085.215358842423</v>
      </c>
      <c r="AJ3010">
        <v>5.3436474010814115</v>
      </c>
      <c r="AK3010">
        <v>302765.24722313945</v>
      </c>
      <c r="AL3010">
        <v>748.5730231537367</v>
      </c>
      <c r="AM3010">
        <v>140691.98338792747</v>
      </c>
      <c r="AN3010">
        <v>41873.118762248167</v>
      </c>
      <c r="AO3010">
        <v>7.4112844527392454</v>
      </c>
      <c r="AP3010">
        <v>84501.23141994793</v>
      </c>
      <c r="AQ3010">
        <v>208.79176793700117</v>
      </c>
      <c r="AR3010">
        <v>39241.766718189188</v>
      </c>
      <c r="AS3010">
        <v>11787.903403405744</v>
      </c>
      <c r="AT3010">
        <v>2.067637051657834</v>
      </c>
      <c r="AU3010" s="3">
        <v>1292002.3052405415</v>
      </c>
      <c r="AV3010" s="3">
        <v>29963.028753783889</v>
      </c>
      <c r="AW3010">
        <v>23056.061532795</v>
      </c>
      <c r="AX3010">
        <v>4333156.2044734927</v>
      </c>
      <c r="AY3010">
        <v>534.69675081387004</v>
      </c>
      <c r="AZ3010">
        <v>100490.90734795874</v>
      </c>
      <c r="BA3010">
        <v>29930.608224508003</v>
      </c>
      <c r="BB3010">
        <v>5625158.5097140344</v>
      </c>
      <c r="BC3010">
        <v>694.12544483208808</v>
      </c>
      <c r="BD3010">
        <v>130453.93610174263</v>
      </c>
      <c r="BE3010">
        <v>6874.5466917130016</v>
      </c>
      <c r="BF3010">
        <v>1292002.3052405415</v>
      </c>
      <c r="BG3010">
        <v>159.42869401821798</v>
      </c>
      <c r="BH3010">
        <v>29963.028753783889</v>
      </c>
      <c r="BI3010">
        <v>0.52096326703407192</v>
      </c>
      <c r="BJ3010">
        <v>0.89689515832503119</v>
      </c>
      <c r="BK3010">
        <v>0.37593189129095927</v>
      </c>
      <c r="BL3010">
        <v>60.426616995385821</v>
      </c>
      <c r="BM3010">
        <v>45.37022312288903</v>
      </c>
      <c r="BN3010">
        <f t="shared" si="298"/>
        <v>-15.056393872496791</v>
      </c>
      <c r="BO3010">
        <v>0.6377956511018994</v>
      </c>
      <c r="BP3010">
        <v>4.0236433851258612E-3</v>
      </c>
      <c r="BQ3010">
        <v>9.4484304145484796E-2</v>
      </c>
      <c r="BR3010">
        <v>1.1904761904761904E-2</v>
      </c>
      <c r="BS3010">
        <v>0.17241379310344829</v>
      </c>
      <c r="BT3010">
        <v>0.61111111111111116</v>
      </c>
      <c r="BU3010">
        <v>0.43118204929046922</v>
      </c>
      <c r="BV3010">
        <v>0.76274174413265228</v>
      </c>
      <c r="BW3010">
        <v>0.45300352461637422</v>
      </c>
      <c r="BX3010">
        <v>0.24358667283079111</v>
      </c>
      <c r="BY3010">
        <f t="shared" si="299"/>
        <v>0.31316769544917139</v>
      </c>
      <c r="BZ3010">
        <v>0</v>
      </c>
      <c r="CA3010">
        <f t="shared" si="300"/>
        <v>4.0231557046965143E-3</v>
      </c>
      <c r="CC3010">
        <v>0.31316769544917139</v>
      </c>
      <c r="CD3010">
        <v>4.0231557046965143E-3</v>
      </c>
    </row>
    <row r="3011" spans="1:82" x14ac:dyDescent="0.3">
      <c r="A3011">
        <v>0</v>
      </c>
      <c r="B3011" t="s">
        <v>1829</v>
      </c>
      <c r="C3011" t="s">
        <v>319</v>
      </c>
      <c r="D3011">
        <v>54091</v>
      </c>
      <c r="E3011" s="2">
        <f>BO3011</f>
        <v>0.64973657779097505</v>
      </c>
      <c r="F3011" s="2" t="s">
        <v>1940</v>
      </c>
      <c r="G3011" s="3">
        <v>1146</v>
      </c>
      <c r="H3011" s="1">
        <v>6.7016144937063782</v>
      </c>
      <c r="I3011" s="1">
        <f t="shared" si="301"/>
        <v>-7.8773841597402878</v>
      </c>
      <c r="J3011" s="1">
        <v>2.6098118644200001</v>
      </c>
      <c r="K3011" s="1">
        <v>234.27002512000001</v>
      </c>
      <c r="L3011" s="2">
        <v>0.19743610685000013</v>
      </c>
      <c r="M3011" s="2">
        <v>1.0553450931835308E-2</v>
      </c>
      <c r="N3011" s="7">
        <v>0</v>
      </c>
      <c r="O3011" s="2">
        <v>1.4878748435219916E-2</v>
      </c>
      <c r="P3011" s="3">
        <v>108012.78962289101</v>
      </c>
      <c r="Q3011" s="3">
        <v>2504.941599654926</v>
      </c>
      <c r="R3011" s="3">
        <v>344389.87239778769</v>
      </c>
      <c r="S3011" s="3">
        <v>851.83220515131791</v>
      </c>
      <c r="T3011" s="3">
        <v>178587.04036664707</v>
      </c>
      <c r="V3011">
        <v>54091</v>
      </c>
      <c r="W3011" s="2">
        <v>0.59372616301326731</v>
      </c>
      <c r="X3011" s="2">
        <v>0.17978217828490639</v>
      </c>
      <c r="Y3011" s="2">
        <v>0.21101033856453008</v>
      </c>
      <c r="Z3011" s="2">
        <v>0.74425405073205952</v>
      </c>
      <c r="AA3011" s="2">
        <v>0.67524481761191713</v>
      </c>
      <c r="AB3011" s="2">
        <v>0.48734662284487423</v>
      </c>
      <c r="AC3011" s="2">
        <v>1.0553450931835308E-2</v>
      </c>
      <c r="AD3011" s="2">
        <v>0</v>
      </c>
      <c r="AE3011" s="2">
        <v>1.4878748435219916E-2</v>
      </c>
      <c r="AF3011">
        <v>234642.30968629586</v>
      </c>
      <c r="AG3011">
        <v>580.35318921255066</v>
      </c>
      <c r="AH3011">
        <v>109075.58612228266</v>
      </c>
      <c r="AI3011">
        <v>12603.142022576423</v>
      </c>
      <c r="AJ3011">
        <v>5.74505173255739</v>
      </c>
      <c r="AK3011">
        <v>579032.18208408356</v>
      </c>
      <c r="AL3011">
        <v>1432.1853943638685</v>
      </c>
      <c r="AM3011">
        <v>269174.81325117388</v>
      </c>
      <c r="AN3011">
        <v>31090.955260332252</v>
      </c>
      <c r="AO3011">
        <v>14.177412448986457</v>
      </c>
      <c r="AP3011">
        <v>344389.87239778769</v>
      </c>
      <c r="AQ3011">
        <v>851.83220515131779</v>
      </c>
      <c r="AR3011">
        <v>160099.22712889122</v>
      </c>
      <c r="AS3011">
        <v>18487.813237755829</v>
      </c>
      <c r="AT3011">
        <v>8.4323607164290664</v>
      </c>
      <c r="AU3011" s="3">
        <v>20299923.681726135</v>
      </c>
      <c r="AV3011" s="3">
        <v>470778.7242391468</v>
      </c>
      <c r="AW3011">
        <v>54054.898703219005</v>
      </c>
      <c r="AX3011">
        <v>10159077.662282979</v>
      </c>
      <c r="AY3011">
        <v>1253.5956612135342</v>
      </c>
      <c r="AZ3011">
        <v>235600.7685684716</v>
      </c>
      <c r="BA3011">
        <v>162067.68832611002</v>
      </c>
      <c r="BB3011">
        <v>30459001.344009116</v>
      </c>
      <c r="BC3011">
        <v>3758.5372608684602</v>
      </c>
      <c r="BD3011">
        <v>706379.49280761834</v>
      </c>
      <c r="BE3011">
        <v>108012.78962289101</v>
      </c>
      <c r="BF3011">
        <v>20299923.681726135</v>
      </c>
      <c r="BG3011">
        <v>2504.941599654926</v>
      </c>
      <c r="BH3011">
        <v>470778.7242391468</v>
      </c>
      <c r="BI3011">
        <v>2.7110101905183872</v>
      </c>
      <c r="BJ3011">
        <v>9.4126246842247649</v>
      </c>
      <c r="BK3011">
        <v>6.7016144937063782</v>
      </c>
      <c r="BL3011">
        <v>56.984334558210925</v>
      </c>
      <c r="BM3011">
        <v>49.106950398470637</v>
      </c>
      <c r="BN3011">
        <f t="shared" si="298"/>
        <v>-7.8773841597402878</v>
      </c>
      <c r="BO3011">
        <v>0.64973657779097505</v>
      </c>
      <c r="BP3011">
        <v>2.1330414406662942E-2</v>
      </c>
      <c r="BQ3011">
        <v>8.7883656030623897E-2</v>
      </c>
      <c r="BR3011">
        <v>1.7857142857142856E-2</v>
      </c>
      <c r="BS3011">
        <v>0</v>
      </c>
      <c r="BT3011">
        <v>0.72222222222222221</v>
      </c>
      <c r="BU3011">
        <v>0.22559097973981501</v>
      </c>
      <c r="BV3011">
        <v>0.74425405073205952</v>
      </c>
      <c r="BW3011">
        <v>0.70046142905800535</v>
      </c>
      <c r="BX3011">
        <v>0.48734662284487423</v>
      </c>
      <c r="BY3011">
        <f t="shared" si="299"/>
        <v>0.21938119081097074</v>
      </c>
      <c r="BZ3011">
        <v>0</v>
      </c>
      <c r="CA3011">
        <f t="shared" si="300"/>
        <v>7.2113800688514522E-3</v>
      </c>
      <c r="CC3011">
        <v>0.21938119081097074</v>
      </c>
      <c r="CD3011">
        <v>7.2113800688514522E-3</v>
      </c>
    </row>
    <row r="3012" spans="1:82" x14ac:dyDescent="0.3">
      <c r="A3012">
        <v>1</v>
      </c>
      <c r="B3012" t="s">
        <v>1829</v>
      </c>
      <c r="C3012" t="s">
        <v>1844</v>
      </c>
      <c r="D3012">
        <v>54093</v>
      </c>
      <c r="E3012" s="2">
        <v>0</v>
      </c>
      <c r="F3012" s="2" t="s">
        <v>1954</v>
      </c>
      <c r="G3012" s="3">
        <v>-999</v>
      </c>
      <c r="H3012" s="1">
        <v>0.37644934204529551</v>
      </c>
      <c r="I3012" s="1">
        <f t="shared" si="301"/>
        <v>-999</v>
      </c>
      <c r="J3012" s="1">
        <v>-999</v>
      </c>
      <c r="K3012" s="1">
        <v>-999</v>
      </c>
      <c r="L3012" s="2">
        <v>-999</v>
      </c>
      <c r="M3012" s="2">
        <v>-999</v>
      </c>
      <c r="N3012" s="7">
        <v>-999</v>
      </c>
      <c r="O3012" s="2">
        <v>-999</v>
      </c>
      <c r="P3012" s="3">
        <v>-999</v>
      </c>
      <c r="Q3012" s="3">
        <v>-999</v>
      </c>
      <c r="R3012" s="3">
        <v>-999</v>
      </c>
      <c r="S3012" s="3">
        <v>-999</v>
      </c>
      <c r="T3012" s="3">
        <v>-999</v>
      </c>
      <c r="V3012">
        <v>54093</v>
      </c>
      <c r="W3012" s="2">
        <v>-999</v>
      </c>
      <c r="X3012" s="2">
        <v>1.0098892258034483E-2</v>
      </c>
      <c r="Y3012" s="2">
        <v>-999</v>
      </c>
      <c r="Z3012" s="2">
        <v>-999</v>
      </c>
      <c r="AA3012" s="2">
        <v>-999</v>
      </c>
      <c r="AB3012" s="2">
        <v>-999</v>
      </c>
      <c r="AC3012" s="2">
        <v>-999</v>
      </c>
      <c r="AD3012" s="2">
        <v>-999</v>
      </c>
      <c r="AE3012" s="2">
        <v>-999</v>
      </c>
      <c r="AF3012" s="2">
        <v>-999</v>
      </c>
      <c r="AG3012" s="2">
        <v>-999</v>
      </c>
      <c r="AH3012" s="2">
        <v>-999</v>
      </c>
      <c r="AI3012" s="2">
        <v>-999</v>
      </c>
      <c r="AJ3012" s="2">
        <v>-999</v>
      </c>
      <c r="AK3012" s="2">
        <v>-999</v>
      </c>
      <c r="AL3012" s="2">
        <v>-999</v>
      </c>
      <c r="AM3012" s="2">
        <v>-999</v>
      </c>
      <c r="AN3012" s="2">
        <v>-999</v>
      </c>
      <c r="AO3012" s="2">
        <v>-999</v>
      </c>
      <c r="AP3012" s="2">
        <v>-999</v>
      </c>
      <c r="AQ3012" s="2">
        <v>-999</v>
      </c>
      <c r="AR3012" s="2">
        <v>-999</v>
      </c>
      <c r="AS3012" s="2">
        <v>-999</v>
      </c>
      <c r="AT3012" s="2">
        <v>-999</v>
      </c>
      <c r="AU3012" s="2">
        <v>-999</v>
      </c>
      <c r="AV3012" s="2">
        <v>-999</v>
      </c>
      <c r="AW3012" s="2">
        <v>-999</v>
      </c>
      <c r="AX3012" s="2">
        <v>-999</v>
      </c>
      <c r="AY3012" s="2">
        <v>-999</v>
      </c>
      <c r="AZ3012" s="2">
        <v>-999</v>
      </c>
      <c r="BA3012" s="2">
        <v>-999</v>
      </c>
      <c r="BB3012" s="2">
        <v>-999</v>
      </c>
      <c r="BC3012" s="2">
        <v>-999</v>
      </c>
      <c r="BD3012" s="2">
        <v>-999</v>
      </c>
      <c r="BE3012" s="2">
        <v>-999</v>
      </c>
      <c r="BF3012" s="2">
        <v>-999</v>
      </c>
      <c r="BG3012" s="2">
        <v>-999</v>
      </c>
      <c r="BH3012" s="2">
        <v>-999</v>
      </c>
      <c r="BI3012">
        <v>0</v>
      </c>
      <c r="BJ3012">
        <v>0.37644934204529551</v>
      </c>
      <c r="BK3012">
        <v>0.37644934204529551</v>
      </c>
      <c r="BL3012">
        <v>-999</v>
      </c>
      <c r="BM3012">
        <v>43.676418828420339</v>
      </c>
      <c r="BN3012">
        <f t="shared" si="298"/>
        <v>-999</v>
      </c>
      <c r="BO3012" t="s">
        <v>3748</v>
      </c>
      <c r="BP3012" t="s">
        <v>3748</v>
      </c>
      <c r="BQ3012">
        <v>0.11374889892939138</v>
      </c>
      <c r="BR3012">
        <v>5.9523809523809521E-3</v>
      </c>
      <c r="BS3012">
        <v>0.48275862068965519</v>
      </c>
      <c r="BT3012">
        <v>0.66666666666666663</v>
      </c>
      <c r="BU3012" t="s">
        <v>3748</v>
      </c>
      <c r="BY3012">
        <f t="shared" si="299"/>
        <v>-999</v>
      </c>
      <c r="CA3012">
        <f t="shared" si="300"/>
        <v>-999</v>
      </c>
    </row>
    <row r="3013" spans="1:82" x14ac:dyDescent="0.3">
      <c r="A3013">
        <v>0</v>
      </c>
      <c r="B3013" t="s">
        <v>1829</v>
      </c>
      <c r="C3013" t="s">
        <v>1677</v>
      </c>
      <c r="D3013">
        <v>54095</v>
      </c>
      <c r="E3013" s="2">
        <f>BO3013</f>
        <v>0.55684433045948889</v>
      </c>
      <c r="F3013" s="2" t="s">
        <v>1938</v>
      </c>
      <c r="G3013" s="3">
        <v>61</v>
      </c>
      <c r="H3013" s="1">
        <v>0.37496030361111776</v>
      </c>
      <c r="I3013" s="1">
        <f t="shared" si="301"/>
        <v>6.3608674272145507</v>
      </c>
      <c r="J3013" s="1">
        <v>2.6040187562099999</v>
      </c>
      <c r="K3013" s="1">
        <v>247.321556061</v>
      </c>
      <c r="L3013" s="2">
        <v>0.18338891681000002</v>
      </c>
      <c r="M3013" s="2">
        <v>7.2951962055073545E-4</v>
      </c>
      <c r="N3013" s="7">
        <v>0</v>
      </c>
      <c r="O3013" s="2">
        <v>3.0908802475719962E-3</v>
      </c>
      <c r="P3013" s="3">
        <v>10029.644243019</v>
      </c>
      <c r="Q3013" s="3">
        <v>232.59905777633401</v>
      </c>
      <c r="R3013" s="3">
        <v>69288.642120706849</v>
      </c>
      <c r="S3013" s="3">
        <v>171.54137860164747</v>
      </c>
      <c r="T3013" s="3">
        <v>40585.527736520569</v>
      </c>
      <c r="V3013">
        <v>54095</v>
      </c>
      <c r="W3013" s="2">
        <v>0.44770114850335307</v>
      </c>
      <c r="X3013" s="2">
        <v>1.0058946275839024E-2</v>
      </c>
      <c r="Y3013" s="2">
        <v>-0.17029926279100835</v>
      </c>
      <c r="Z3013" s="2">
        <v>0.74260199898442136</v>
      </c>
      <c r="AA3013" s="2">
        <v>0.71286370899717899</v>
      </c>
      <c r="AB3013" s="2">
        <v>0.45267287073500678</v>
      </c>
      <c r="AC3013" s="2">
        <v>7.2951962055073545E-4</v>
      </c>
      <c r="AD3013" s="2">
        <v>0</v>
      </c>
      <c r="AE3013" s="2">
        <v>3.0908802475719962E-3</v>
      </c>
      <c r="AF3013">
        <v>14835.450641405954</v>
      </c>
      <c r="AG3013">
        <v>36.734682568280526</v>
      </c>
      <c r="AH3013">
        <v>6904.1699203684611</v>
      </c>
      <c r="AI3013">
        <v>1782.8606464983727</v>
      </c>
      <c r="AJ3013">
        <v>0.36349542057222101</v>
      </c>
      <c r="AK3013">
        <v>84124.092762112807</v>
      </c>
      <c r="AL3013">
        <v>208.276061169928</v>
      </c>
      <c r="AM3013">
        <v>39144.841227072211</v>
      </c>
      <c r="AN3013">
        <v>10127.717076315199</v>
      </c>
      <c r="AO3013">
        <v>2.0610222702990439</v>
      </c>
      <c r="AP3013">
        <v>69288.642120706849</v>
      </c>
      <c r="AQ3013">
        <v>171.54137860164747</v>
      </c>
      <c r="AR3013">
        <v>32240.671306703749</v>
      </c>
      <c r="AS3013">
        <v>8344.8564298168258</v>
      </c>
      <c r="AT3013">
        <v>1.697526849726823</v>
      </c>
      <c r="AU3013" s="3">
        <v>1884971.3390329909</v>
      </c>
      <c r="AV3013" s="3">
        <v>43714.66691848421</v>
      </c>
      <c r="AW3013">
        <v>2261.2961606510003</v>
      </c>
      <c r="AX3013">
        <v>424988.00043274899</v>
      </c>
      <c r="AY3013">
        <v>52.442075070286002</v>
      </c>
      <c r="AZ3013">
        <v>9855.9635887095519</v>
      </c>
      <c r="BA3013">
        <v>12290.94040367</v>
      </c>
      <c r="BB3013">
        <v>2309959.3394657397</v>
      </c>
      <c r="BC3013">
        <v>285.04113284662003</v>
      </c>
      <c r="BD3013">
        <v>53570.630507193768</v>
      </c>
      <c r="BE3013">
        <v>10029.644243019</v>
      </c>
      <c r="BF3013">
        <v>1884971.3390329909</v>
      </c>
      <c r="BG3013">
        <v>232.59905777633401</v>
      </c>
      <c r="BH3013">
        <v>43714.66691848421</v>
      </c>
      <c r="BI3013">
        <v>9.9964679146701513E-2</v>
      </c>
      <c r="BJ3013">
        <v>0.47492498275781925</v>
      </c>
      <c r="BK3013">
        <v>0.37496030361111776</v>
      </c>
      <c r="BL3013">
        <v>43.56395820685556</v>
      </c>
      <c r="BM3013">
        <v>49.92482563407011</v>
      </c>
      <c r="BN3013">
        <f t="shared" si="298"/>
        <v>6.3608674272145507</v>
      </c>
      <c r="BO3013">
        <v>0.55684433045948889</v>
      </c>
      <c r="BP3013">
        <v>6.7407963231593058E-4</v>
      </c>
      <c r="BQ3013">
        <v>6.5670518444934406E-2</v>
      </c>
      <c r="BR3013">
        <v>5.9523809523809521E-3</v>
      </c>
      <c r="BS3013">
        <v>0</v>
      </c>
      <c r="BT3013">
        <v>0.66666666666666663</v>
      </c>
      <c r="BU3013">
        <v>-0.18216127153404138</v>
      </c>
      <c r="BV3013">
        <v>0.74260199898442136</v>
      </c>
      <c r="BW3013">
        <v>0.73948517530827695</v>
      </c>
      <c r="BX3013">
        <v>0.45267287073500678</v>
      </c>
      <c r="BY3013">
        <f t="shared" si="299"/>
        <v>0.2604555010730687</v>
      </c>
      <c r="BZ3013">
        <v>0</v>
      </c>
      <c r="CA3013">
        <f t="shared" si="300"/>
        <v>1.6182823485099346E-3</v>
      </c>
      <c r="CC3013">
        <v>0.2604555010730687</v>
      </c>
      <c r="CD3013">
        <v>1.6182823485099346E-3</v>
      </c>
    </row>
    <row r="3014" spans="1:82" x14ac:dyDescent="0.3">
      <c r="A3014">
        <v>0</v>
      </c>
      <c r="B3014" t="s">
        <v>1829</v>
      </c>
      <c r="C3014" t="s">
        <v>1678</v>
      </c>
      <c r="D3014">
        <v>54097</v>
      </c>
      <c r="E3014" s="2">
        <f>BO3014</f>
        <v>0.71378038222663198</v>
      </c>
      <c r="F3014" s="2" t="s">
        <v>1941</v>
      </c>
      <c r="G3014" s="3">
        <v>2207</v>
      </c>
      <c r="H3014" s="1">
        <v>3.9385479953184452</v>
      </c>
      <c r="I3014" s="1">
        <f t="shared" si="301"/>
        <v>-11.772619623826429</v>
      </c>
      <c r="J3014" s="1">
        <v>2.6354956766500002</v>
      </c>
      <c r="K3014" s="1">
        <v>230.70843646399999</v>
      </c>
      <c r="L3014" s="2">
        <v>0.20964338254999992</v>
      </c>
      <c r="M3014" s="2">
        <v>2.5819062553592415E-2</v>
      </c>
      <c r="N3014" s="7">
        <v>0</v>
      </c>
      <c r="O3014" s="2">
        <v>1.5222327035236577E-2</v>
      </c>
      <c r="P3014" s="3">
        <v>76283.769097824988</v>
      </c>
      <c r="Q3014" s="3">
        <v>1769.1088921854496</v>
      </c>
      <c r="R3014" s="3">
        <v>333793.39724973595</v>
      </c>
      <c r="S3014" s="3">
        <v>824.51231360117822</v>
      </c>
      <c r="T3014" s="3">
        <v>173553.1624009423</v>
      </c>
      <c r="V3014">
        <v>54097</v>
      </c>
      <c r="W3014" s="2">
        <v>0.61840078034694601</v>
      </c>
      <c r="X3014" s="2">
        <v>0.10565823183995056</v>
      </c>
      <c r="Y3014" s="2">
        <v>0.3388785326523826</v>
      </c>
      <c r="Z3014" s="2">
        <v>0.75157844125653417</v>
      </c>
      <c r="AA3014" s="2">
        <v>0.66497912407644444</v>
      </c>
      <c r="AB3014" s="2">
        <v>0.51747877385538321</v>
      </c>
      <c r="AC3014" s="2">
        <v>2.5819062553592415E-2</v>
      </c>
      <c r="AD3014" s="2">
        <v>0</v>
      </c>
      <c r="AE3014" s="2">
        <v>1.5222327035236577E-2</v>
      </c>
      <c r="AF3014">
        <v>231066.45252284146</v>
      </c>
      <c r="AG3014">
        <v>571.33465134672599</v>
      </c>
      <c r="AH3014">
        <v>107380.57983651459</v>
      </c>
      <c r="AI3014">
        <v>12697.351535054693</v>
      </c>
      <c r="AJ3014">
        <v>5.6564055809488254</v>
      </c>
      <c r="AK3014">
        <v>564859.84977257741</v>
      </c>
      <c r="AL3014">
        <v>1395.8469649479041</v>
      </c>
      <c r="AM3014">
        <v>262345.11788465478</v>
      </c>
      <c r="AN3014">
        <v>31285.975887856806</v>
      </c>
      <c r="AO3014">
        <v>13.822341892080239</v>
      </c>
      <c r="AP3014">
        <v>333793.39724973595</v>
      </c>
      <c r="AQ3014">
        <v>824.51231360117811</v>
      </c>
      <c r="AR3014">
        <v>154964.53804814018</v>
      </c>
      <c r="AS3014">
        <v>18588.624352802115</v>
      </c>
      <c r="AT3014">
        <v>8.1659363111314143</v>
      </c>
      <c r="AU3014" s="3">
        <v>14336771.564245228</v>
      </c>
      <c r="AV3014" s="3">
        <v>332486.32519733341</v>
      </c>
      <c r="AW3014">
        <v>55900.040297705003</v>
      </c>
      <c r="AX3014">
        <v>10505853.573550679</v>
      </c>
      <c r="AY3014">
        <v>1296.38663025913</v>
      </c>
      <c r="AZ3014">
        <v>243642.9032909009</v>
      </c>
      <c r="BA3014">
        <v>132183.80939553</v>
      </c>
      <c r="BB3014">
        <v>24842625.137795907</v>
      </c>
      <c r="BC3014">
        <v>3065.4955224445794</v>
      </c>
      <c r="BD3014">
        <v>576129.22848823422</v>
      </c>
      <c r="BE3014">
        <v>76283.769097824988</v>
      </c>
      <c r="BF3014">
        <v>14336771.564245228</v>
      </c>
      <c r="BG3014">
        <v>1769.1088921854496</v>
      </c>
      <c r="BH3014">
        <v>332486.32519733341</v>
      </c>
      <c r="BI3014">
        <v>1.741753096384645</v>
      </c>
      <c r="BJ3014">
        <v>5.6803010917030905</v>
      </c>
      <c r="BK3014">
        <v>3.9385479953184452</v>
      </c>
      <c r="BL3014">
        <v>45.42417933342778</v>
      </c>
      <c r="BM3014">
        <v>33.651559709601351</v>
      </c>
      <c r="BN3014">
        <f t="shared" si="298"/>
        <v>-11.772619623826429</v>
      </c>
      <c r="BO3014">
        <v>0.71378038222663198</v>
      </c>
      <c r="BP3014">
        <v>1.5055043858495426E-2</v>
      </c>
      <c r="BQ3014">
        <v>9.8425232021354142E-2</v>
      </c>
      <c r="BR3014">
        <v>5.9523809523809521E-3</v>
      </c>
      <c r="BS3014">
        <v>3.4482758620689655E-2</v>
      </c>
      <c r="BT3014">
        <v>0.66666666666666663</v>
      </c>
      <c r="BU3014">
        <v>0.33714196758568854</v>
      </c>
      <c r="BV3014">
        <v>0.75157844125653417</v>
      </c>
      <c r="BW3014">
        <v>0.689812369373905</v>
      </c>
      <c r="BX3014">
        <v>0.51747877385538321</v>
      </c>
      <c r="BY3014">
        <f t="shared" si="299"/>
        <v>0.42035860958948745</v>
      </c>
      <c r="BZ3014">
        <v>0</v>
      </c>
      <c r="CA3014">
        <f t="shared" si="300"/>
        <v>6.935274270638025E-3</v>
      </c>
      <c r="CC3014">
        <v>0.42035860958948745</v>
      </c>
      <c r="CD3014">
        <v>6.935274270638025E-3</v>
      </c>
    </row>
    <row r="3015" spans="1:82" x14ac:dyDescent="0.3">
      <c r="A3015">
        <v>0</v>
      </c>
      <c r="B3015" t="s">
        <v>1829</v>
      </c>
      <c r="C3015" t="s">
        <v>425</v>
      </c>
      <c r="D3015">
        <v>54099</v>
      </c>
      <c r="E3015" s="2">
        <f>BO3015</f>
        <v>0.6612335222504867</v>
      </c>
      <c r="F3015" s="2" t="s">
        <v>1940</v>
      </c>
      <c r="G3015" s="3">
        <v>2692</v>
      </c>
      <c r="H3015" s="1">
        <v>9.3129510364191042</v>
      </c>
      <c r="I3015" s="1">
        <f t="shared" si="301"/>
        <v>-18.941855793509809</v>
      </c>
      <c r="J3015" s="1">
        <v>2.7137099502800002</v>
      </c>
      <c r="K3015" s="1">
        <v>174.17574191099999</v>
      </c>
      <c r="L3015" s="2">
        <v>9.209854643000015E-2</v>
      </c>
      <c r="M3015" s="2">
        <v>5.1744177582072608E-2</v>
      </c>
      <c r="N3015" s="7">
        <v>0</v>
      </c>
      <c r="O3015" s="2">
        <v>1.8573475992778248E-2</v>
      </c>
      <c r="P3015" s="3">
        <v>311201.62211220001</v>
      </c>
      <c r="Q3015" s="3">
        <v>7217.1257851091987</v>
      </c>
      <c r="R3015" s="3">
        <v>938138.19211877882</v>
      </c>
      <c r="S3015" s="3">
        <v>2320.9566985942679</v>
      </c>
      <c r="T3015" s="3">
        <v>472166.40524359565</v>
      </c>
      <c r="V3015">
        <v>54099</v>
      </c>
      <c r="W3015" s="2">
        <v>0.59869994660376358</v>
      </c>
      <c r="X3015" s="2">
        <v>0.24983571125442602</v>
      </c>
      <c r="Y3015" s="2">
        <v>0.51912771581539197</v>
      </c>
      <c r="Z3015" s="2">
        <v>0.77388322527863063</v>
      </c>
      <c r="AA3015" s="2">
        <v>0.50203292981622205</v>
      </c>
      <c r="AB3015" s="2">
        <v>0.22733387670413535</v>
      </c>
      <c r="AC3015" s="2">
        <v>5.1744177582072608E-2</v>
      </c>
      <c r="AD3015" s="2">
        <v>0</v>
      </c>
      <c r="AE3015" s="2">
        <v>1.8573475992778248E-2</v>
      </c>
      <c r="AF3015">
        <v>800712.86034468422</v>
      </c>
      <c r="AG3015">
        <v>1981.7511021166624</v>
      </c>
      <c r="AH3015">
        <v>372463.98749897646</v>
      </c>
      <c r="AI3015">
        <v>30517.818325137087</v>
      </c>
      <c r="AJ3015">
        <v>19.613090522131461</v>
      </c>
      <c r="AK3015">
        <v>1738851.052463463</v>
      </c>
      <c r="AL3015">
        <v>4302.7078007109294</v>
      </c>
      <c r="AM3015">
        <v>808680.61725008802</v>
      </c>
      <c r="AN3015">
        <v>66467.593817621149</v>
      </c>
      <c r="AO3015">
        <v>42.586574637330187</v>
      </c>
      <c r="AP3015">
        <v>938138.19211877882</v>
      </c>
      <c r="AQ3015">
        <v>2320.956698594267</v>
      </c>
      <c r="AR3015">
        <v>436216.62975111156</v>
      </c>
      <c r="AS3015">
        <v>35949.775492484063</v>
      </c>
      <c r="AT3015">
        <v>22.973484115198726</v>
      </c>
      <c r="AU3015" s="3">
        <v>58487232.859766871</v>
      </c>
      <c r="AV3015" s="3">
        <v>1356386.6200534229</v>
      </c>
      <c r="AW3015">
        <v>205034.23372510998</v>
      </c>
      <c r="AX3015">
        <v>38534133.886297166</v>
      </c>
      <c r="AY3015">
        <v>4754.9811758824599</v>
      </c>
      <c r="AZ3015">
        <v>893651.16219534946</v>
      </c>
      <c r="BA3015">
        <v>516235.85583730997</v>
      </c>
      <c r="BB3015">
        <v>97021366.746064037</v>
      </c>
      <c r="BC3015">
        <v>11972.106960991659</v>
      </c>
      <c r="BD3015">
        <v>2250037.7822487722</v>
      </c>
      <c r="BE3015">
        <v>311201.62211220001</v>
      </c>
      <c r="BF3015">
        <v>58487232.859766871</v>
      </c>
      <c r="BG3015">
        <v>7217.1257851091987</v>
      </c>
      <c r="BH3015">
        <v>1356386.6200534229</v>
      </c>
      <c r="BI3015">
        <v>3.412687911573419</v>
      </c>
      <c r="BJ3015">
        <v>12.725638947992524</v>
      </c>
      <c r="BK3015">
        <v>9.3129510364191042</v>
      </c>
      <c r="BL3015">
        <v>58.90236298901555</v>
      </c>
      <c r="BM3015">
        <v>39.960507195505741</v>
      </c>
      <c r="BN3015">
        <f t="shared" ref="BN3015:BN3078" si="305">IF(BL3015=-999,-999,BM3015-BL3015)</f>
        <v>-18.941855793509809</v>
      </c>
      <c r="BO3015">
        <v>0.6612335222504867</v>
      </c>
      <c r="BP3015">
        <v>2.7326390050882051E-2</v>
      </c>
      <c r="BQ3015">
        <v>6.254893354354972E-2</v>
      </c>
      <c r="BR3015">
        <v>3.5714285714285712E-2</v>
      </c>
      <c r="BS3015">
        <v>3.4482758620689655E-2</v>
      </c>
      <c r="BT3015">
        <v>0.66666666666666663</v>
      </c>
      <c r="BU3015">
        <v>0.54245314433021763</v>
      </c>
      <c r="BV3015">
        <v>0.77388322527863063</v>
      </c>
      <c r="BW3015">
        <v>0.52078104752720134</v>
      </c>
      <c r="BX3015">
        <v>0.22733387670413535</v>
      </c>
      <c r="BY3015">
        <f t="shared" ref="BY3015:BY3078" si="306">IF(I3015=-999,-999,CC3015)</f>
        <v>0.38673195248398062</v>
      </c>
      <c r="BZ3015">
        <v>0</v>
      </c>
      <c r="CA3015">
        <f t="shared" ref="CA3015:CA3078" si="307">IF(I3015=-999,-999,CD3015)</f>
        <v>1.8452102665279274E-2</v>
      </c>
      <c r="CC3015">
        <v>0.38673195248398062</v>
      </c>
      <c r="CD3015">
        <v>1.8452102665279274E-2</v>
      </c>
    </row>
    <row r="3016" spans="1:82" x14ac:dyDescent="0.3">
      <c r="A3016">
        <v>1</v>
      </c>
      <c r="B3016" t="s">
        <v>1829</v>
      </c>
      <c r="C3016" t="s">
        <v>426</v>
      </c>
      <c r="D3016">
        <v>54101</v>
      </c>
      <c r="E3016" s="2">
        <v>0</v>
      </c>
      <c r="F3016" s="2" t="s">
        <v>1954</v>
      </c>
      <c r="G3016" s="3">
        <v>-999</v>
      </c>
      <c r="H3016" s="1">
        <v>0.37469909124538847</v>
      </c>
      <c r="I3016" s="1">
        <f t="shared" ref="I3016:I3079" si="308">BN3016</f>
        <v>-999</v>
      </c>
      <c r="J3016" s="1">
        <v>-999</v>
      </c>
      <c r="K3016" s="1">
        <v>-999</v>
      </c>
      <c r="L3016" s="2">
        <v>-999</v>
      </c>
      <c r="M3016" s="2">
        <v>-999</v>
      </c>
      <c r="N3016" s="7">
        <v>-999</v>
      </c>
      <c r="O3016" s="2">
        <v>-999</v>
      </c>
      <c r="P3016" s="3">
        <v>-999</v>
      </c>
      <c r="Q3016" s="3">
        <v>-999</v>
      </c>
      <c r="R3016" s="3">
        <v>-999</v>
      </c>
      <c r="S3016" s="3">
        <v>-999</v>
      </c>
      <c r="T3016" s="3">
        <v>-999</v>
      </c>
      <c r="V3016">
        <v>54101</v>
      </c>
      <c r="W3016" s="2">
        <v>-999</v>
      </c>
      <c r="X3016" s="2">
        <v>1.0051938810973675E-2</v>
      </c>
      <c r="Y3016" s="2">
        <v>-999</v>
      </c>
      <c r="Z3016" s="2">
        <v>-999</v>
      </c>
      <c r="AA3016" s="2">
        <v>-999</v>
      </c>
      <c r="AB3016" s="2">
        <v>-999</v>
      </c>
      <c r="AC3016" s="2">
        <v>-999</v>
      </c>
      <c r="AD3016" s="2">
        <v>-999</v>
      </c>
      <c r="AE3016" s="2">
        <v>-999</v>
      </c>
      <c r="AF3016" s="2">
        <v>-999</v>
      </c>
      <c r="AG3016" s="2">
        <v>-999</v>
      </c>
      <c r="AH3016" s="2">
        <v>-999</v>
      </c>
      <c r="AI3016" s="2">
        <v>-999</v>
      </c>
      <c r="AJ3016" s="2">
        <v>-999</v>
      </c>
      <c r="AK3016" s="2">
        <v>-999</v>
      </c>
      <c r="AL3016" s="2">
        <v>-999</v>
      </c>
      <c r="AM3016" s="2">
        <v>-999</v>
      </c>
      <c r="AN3016" s="2">
        <v>-999</v>
      </c>
      <c r="AO3016" s="2">
        <v>-999</v>
      </c>
      <c r="AP3016" s="2">
        <v>-999</v>
      </c>
      <c r="AQ3016" s="2">
        <v>-999</v>
      </c>
      <c r="AR3016" s="2">
        <v>-999</v>
      </c>
      <c r="AS3016" s="2">
        <v>-999</v>
      </c>
      <c r="AT3016" s="2">
        <v>-999</v>
      </c>
      <c r="AU3016" s="2">
        <v>-999</v>
      </c>
      <c r="AV3016" s="2">
        <v>-999</v>
      </c>
      <c r="AW3016" s="2">
        <v>-999</v>
      </c>
      <c r="AX3016" s="2">
        <v>-999</v>
      </c>
      <c r="AY3016" s="2">
        <v>-999</v>
      </c>
      <c r="AZ3016" s="2">
        <v>-999</v>
      </c>
      <c r="BA3016" s="2">
        <v>-999</v>
      </c>
      <c r="BB3016" s="2">
        <v>-999</v>
      </c>
      <c r="BC3016" s="2">
        <v>-999</v>
      </c>
      <c r="BD3016" s="2">
        <v>-999</v>
      </c>
      <c r="BE3016" s="2">
        <v>-999</v>
      </c>
      <c r="BF3016" s="2">
        <v>-999</v>
      </c>
      <c r="BG3016" s="2">
        <v>-999</v>
      </c>
      <c r="BH3016" s="2">
        <v>-999</v>
      </c>
      <c r="BI3016">
        <v>0</v>
      </c>
      <c r="BJ3016">
        <v>0.37469909124538847</v>
      </c>
      <c r="BK3016">
        <v>0.37469909124538847</v>
      </c>
      <c r="BL3016">
        <v>-999</v>
      </c>
      <c r="BM3016">
        <v>44.781744711994953</v>
      </c>
      <c r="BN3016">
        <f t="shared" si="305"/>
        <v>-999</v>
      </c>
      <c r="BO3016" t="s">
        <v>3748</v>
      </c>
      <c r="BP3016" t="s">
        <v>3748</v>
      </c>
      <c r="BQ3016">
        <v>7.7835174977499852E-2</v>
      </c>
      <c r="BR3016">
        <v>0</v>
      </c>
      <c r="BS3016">
        <v>3.4482758620689655E-2</v>
      </c>
      <c r="BT3016">
        <v>0.66666666666666663</v>
      </c>
      <c r="BU3016" t="s">
        <v>3748</v>
      </c>
      <c r="BY3016">
        <f t="shared" si="306"/>
        <v>-999</v>
      </c>
      <c r="CA3016">
        <f t="shared" si="307"/>
        <v>-999</v>
      </c>
    </row>
    <row r="3017" spans="1:82" x14ac:dyDescent="0.3">
      <c r="A3017">
        <v>0</v>
      </c>
      <c r="B3017" t="s">
        <v>1829</v>
      </c>
      <c r="C3017" t="s">
        <v>1845</v>
      </c>
      <c r="D3017">
        <v>54103</v>
      </c>
      <c r="E3017" s="2">
        <f>BO3017</f>
        <v>0.72295418785406707</v>
      </c>
      <c r="F3017" s="2" t="s">
        <v>1942</v>
      </c>
      <c r="G3017" s="3">
        <v>202</v>
      </c>
      <c r="H3017" s="1">
        <v>1.1474159561981994</v>
      </c>
      <c r="I3017" s="1">
        <f t="shared" si="308"/>
        <v>-7.4217950634689203</v>
      </c>
      <c r="J3017" s="1">
        <v>2.6089820173599998</v>
      </c>
      <c r="K3017" s="1">
        <v>249.020984062</v>
      </c>
      <c r="L3017" s="2">
        <v>0.18329731669000005</v>
      </c>
      <c r="M3017" s="2">
        <v>2.6264354411132496E-2</v>
      </c>
      <c r="N3017" s="7">
        <v>0</v>
      </c>
      <c r="O3017" s="2">
        <v>2.7190532644510491E-3</v>
      </c>
      <c r="P3017" s="3">
        <v>19220.047879158999</v>
      </c>
      <c r="Q3017" s="3">
        <v>445.73515458637388</v>
      </c>
      <c r="R3017" s="3">
        <v>36080.550587800215</v>
      </c>
      <c r="S3017" s="3">
        <v>89.323278007083061</v>
      </c>
      <c r="T3017" s="3">
        <v>20467.272661996685</v>
      </c>
      <c r="V3017">
        <v>54103</v>
      </c>
      <c r="W3017" s="2">
        <v>0.56395703393200114</v>
      </c>
      <c r="X3017" s="2">
        <v>3.0781379650813605E-2</v>
      </c>
      <c r="Y3017" s="2">
        <v>0.23260165988780429</v>
      </c>
      <c r="Z3017" s="2">
        <v>0.74401739879392048</v>
      </c>
      <c r="AA3017" s="2">
        <v>0.7177620307094511</v>
      </c>
      <c r="AB3017" s="2">
        <v>0.45244676716233007</v>
      </c>
      <c r="AC3017" s="2">
        <v>2.6264354411132496E-2</v>
      </c>
      <c r="AD3017" s="2">
        <v>0</v>
      </c>
      <c r="AE3017" s="2">
        <v>2.7190532644510491E-3</v>
      </c>
      <c r="AF3017">
        <v>181755.7515345081</v>
      </c>
      <c r="AG3017">
        <v>449.41243932258288</v>
      </c>
      <c r="AH3017">
        <v>84465.677351179838</v>
      </c>
      <c r="AI3017">
        <v>18846.621988005791</v>
      </c>
      <c r="AJ3017">
        <v>4.4493223870422209</v>
      </c>
      <c r="AK3017">
        <v>217836.30212230832</v>
      </c>
      <c r="AL3017">
        <v>538.73571732966604</v>
      </c>
      <c r="AM3017">
        <v>101253.71105907745</v>
      </c>
      <c r="AN3017">
        <v>22525.860942104868</v>
      </c>
      <c r="AO3017">
        <v>5.3332526799184814</v>
      </c>
      <c r="AP3017">
        <v>36080.550587800215</v>
      </c>
      <c r="AQ3017">
        <v>89.323278007083161</v>
      </c>
      <c r="AR3017">
        <v>16788.033707897615</v>
      </c>
      <c r="AS3017">
        <v>3679.2389540990771</v>
      </c>
      <c r="AT3017">
        <v>0.88393029287626046</v>
      </c>
      <c r="AU3017" s="3">
        <v>3612215.7984091425</v>
      </c>
      <c r="AV3017" s="3">
        <v>83771.464952963113</v>
      </c>
      <c r="AW3017">
        <v>29532.542823042</v>
      </c>
      <c r="AX3017">
        <v>5550346.0981625132</v>
      </c>
      <c r="AY3017">
        <v>684.89384747221197</v>
      </c>
      <c r="AZ3017">
        <v>128718.94969392751</v>
      </c>
      <c r="BA3017">
        <v>48752.590702201</v>
      </c>
      <c r="BB3017">
        <v>9162561.8965716567</v>
      </c>
      <c r="BC3017">
        <v>1130.6290020585859</v>
      </c>
      <c r="BD3017">
        <v>212490.41464689063</v>
      </c>
      <c r="BE3017">
        <v>19220.047879158999</v>
      </c>
      <c r="BF3017">
        <v>3612215.7984091425</v>
      </c>
      <c r="BG3017">
        <v>445.73515458637388</v>
      </c>
      <c r="BH3017">
        <v>83771.464952963113</v>
      </c>
      <c r="BI3017">
        <v>1.0365115970433743</v>
      </c>
      <c r="BJ3017">
        <v>2.1839275532415736</v>
      </c>
      <c r="BK3017">
        <v>1.1474159561981994</v>
      </c>
      <c r="BL3017">
        <v>39.59075773448005</v>
      </c>
      <c r="BM3017">
        <v>32.16896267101113</v>
      </c>
      <c r="BN3017">
        <f t="shared" si="305"/>
        <v>-7.4217950634689203</v>
      </c>
      <c r="BO3017">
        <v>0.72295418785406707</v>
      </c>
      <c r="BP3017">
        <v>9.0743550889417005E-3</v>
      </c>
      <c r="BQ3017">
        <v>5.2782588098059857E-2</v>
      </c>
      <c r="BR3017">
        <v>5.9523809523809521E-3</v>
      </c>
      <c r="BS3017">
        <v>0.10344827586206896</v>
      </c>
      <c r="BT3017">
        <v>0.61111111111111116</v>
      </c>
      <c r="BU3017">
        <v>0.21254390871947476</v>
      </c>
      <c r="BV3017">
        <v>0.74401739879392048</v>
      </c>
      <c r="BW3017">
        <v>0.74456642189777089</v>
      </c>
      <c r="BX3017">
        <v>0.45244676716233007</v>
      </c>
      <c r="BY3017">
        <f t="shared" si="306"/>
        <v>0.64589120521571819</v>
      </c>
      <c r="BZ3017">
        <v>0</v>
      </c>
      <c r="CA3017">
        <f t="shared" si="307"/>
        <v>1.4264552637270039E-3</v>
      </c>
      <c r="CC3017">
        <v>0.64589120521571819</v>
      </c>
      <c r="CD3017">
        <v>1.4264552637270039E-3</v>
      </c>
    </row>
    <row r="3018" spans="1:82" x14ac:dyDescent="0.3">
      <c r="A3018">
        <v>1</v>
      </c>
      <c r="B3018" t="s">
        <v>1829</v>
      </c>
      <c r="C3018" t="s">
        <v>1846</v>
      </c>
      <c r="D3018">
        <v>54105</v>
      </c>
      <c r="E3018" s="2">
        <v>0</v>
      </c>
      <c r="F3018" s="2" t="s">
        <v>1954</v>
      </c>
      <c r="G3018" s="3">
        <v>-999</v>
      </c>
      <c r="H3018" s="1">
        <v>0.3740065097163886</v>
      </c>
      <c r="I3018" s="1">
        <f t="shared" si="308"/>
        <v>-999</v>
      </c>
      <c r="J3018" s="1">
        <v>-999</v>
      </c>
      <c r="K3018" s="1">
        <v>-999</v>
      </c>
      <c r="L3018" s="2">
        <v>-999</v>
      </c>
      <c r="M3018" s="2">
        <v>-999</v>
      </c>
      <c r="N3018" s="7">
        <v>-999</v>
      </c>
      <c r="O3018" s="2">
        <v>-999</v>
      </c>
      <c r="P3018" s="3">
        <v>-999</v>
      </c>
      <c r="Q3018" s="3">
        <v>-999</v>
      </c>
      <c r="R3018" s="3">
        <v>-999</v>
      </c>
      <c r="S3018" s="3">
        <v>-999</v>
      </c>
      <c r="T3018" s="3">
        <v>-999</v>
      </c>
      <c r="V3018">
        <v>54105</v>
      </c>
      <c r="W3018" s="2">
        <v>-999</v>
      </c>
      <c r="X3018" s="2">
        <v>1.0033359136472788E-2</v>
      </c>
      <c r="Y3018" s="2">
        <v>-999</v>
      </c>
      <c r="Z3018" s="2">
        <v>-999</v>
      </c>
      <c r="AA3018" s="2">
        <v>-999</v>
      </c>
      <c r="AB3018" s="2">
        <v>-999</v>
      </c>
      <c r="AC3018" s="2">
        <v>-999</v>
      </c>
      <c r="AD3018" s="2">
        <v>-999</v>
      </c>
      <c r="AE3018" s="2">
        <v>-999</v>
      </c>
      <c r="AF3018" s="2">
        <v>-999</v>
      </c>
      <c r="AG3018" s="2">
        <v>-999</v>
      </c>
      <c r="AH3018" s="2">
        <v>-999</v>
      </c>
      <c r="AI3018" s="2">
        <v>-999</v>
      </c>
      <c r="AJ3018" s="2">
        <v>-999</v>
      </c>
      <c r="AK3018" s="2">
        <v>-999</v>
      </c>
      <c r="AL3018" s="2">
        <v>-999</v>
      </c>
      <c r="AM3018" s="2">
        <v>-999</v>
      </c>
      <c r="AN3018" s="2">
        <v>-999</v>
      </c>
      <c r="AO3018" s="2">
        <v>-999</v>
      </c>
      <c r="AP3018" s="2">
        <v>-999</v>
      </c>
      <c r="AQ3018" s="2">
        <v>-999</v>
      </c>
      <c r="AR3018" s="2">
        <v>-999</v>
      </c>
      <c r="AS3018" s="2">
        <v>-999</v>
      </c>
      <c r="AT3018" s="2">
        <v>-999</v>
      </c>
      <c r="AU3018" s="2">
        <v>-999</v>
      </c>
      <c r="AV3018" s="2">
        <v>-999</v>
      </c>
      <c r="AW3018" s="2">
        <v>-999</v>
      </c>
      <c r="AX3018" s="2">
        <v>-999</v>
      </c>
      <c r="AY3018" s="2">
        <v>-999</v>
      </c>
      <c r="AZ3018" s="2">
        <v>-999</v>
      </c>
      <c r="BA3018" s="2">
        <v>-999</v>
      </c>
      <c r="BB3018" s="2">
        <v>-999</v>
      </c>
      <c r="BC3018" s="2">
        <v>-999</v>
      </c>
      <c r="BD3018" s="2">
        <v>-999</v>
      </c>
      <c r="BE3018" s="2">
        <v>-999</v>
      </c>
      <c r="BF3018" s="2">
        <v>-999</v>
      </c>
      <c r="BG3018" s="2">
        <v>-999</v>
      </c>
      <c r="BH3018" s="2">
        <v>-999</v>
      </c>
      <c r="BI3018">
        <v>0</v>
      </c>
      <c r="BJ3018">
        <v>0.3740065097163886</v>
      </c>
      <c r="BK3018">
        <v>0.3740065097163886</v>
      </c>
      <c r="BL3018">
        <v>-999</v>
      </c>
      <c r="BM3018">
        <v>37.916456787857264</v>
      </c>
      <c r="BN3018">
        <f t="shared" si="305"/>
        <v>-999</v>
      </c>
      <c r="BO3018" t="s">
        <v>3748</v>
      </c>
      <c r="BP3018" t="s">
        <v>3748</v>
      </c>
      <c r="BQ3018">
        <v>6.7447768222835144E-2</v>
      </c>
      <c r="BR3018">
        <v>5.9523809523809521E-3</v>
      </c>
      <c r="BS3018">
        <v>3.4482758620689655E-2</v>
      </c>
      <c r="BT3018">
        <v>0.66666666666666663</v>
      </c>
      <c r="BU3018" t="s">
        <v>3748</v>
      </c>
      <c r="BY3018">
        <f t="shared" si="306"/>
        <v>-999</v>
      </c>
      <c r="CA3018">
        <f t="shared" si="307"/>
        <v>-999</v>
      </c>
    </row>
    <row r="3019" spans="1:82" x14ac:dyDescent="0.3">
      <c r="A3019">
        <v>0</v>
      </c>
      <c r="B3019" t="s">
        <v>1829</v>
      </c>
      <c r="C3019" t="s">
        <v>1340</v>
      </c>
      <c r="D3019">
        <v>54107</v>
      </c>
      <c r="E3019" s="2">
        <f>BO3019</f>
        <v>0.61069963421412532</v>
      </c>
      <c r="F3019" s="2" t="s">
        <v>1939</v>
      </c>
      <c r="G3019" s="3">
        <v>6689</v>
      </c>
      <c r="H3019" s="1">
        <v>25.807675904843819</v>
      </c>
      <c r="I3019" s="1">
        <f t="shared" si="308"/>
        <v>-3.9719952339033355</v>
      </c>
      <c r="J3019" s="1">
        <v>2.6638912798700001</v>
      </c>
      <c r="K3019" s="1">
        <v>232.48124023700001</v>
      </c>
      <c r="L3019" s="2">
        <v>0.14172080262999986</v>
      </c>
      <c r="M3019" s="2">
        <v>0.13489501414519464</v>
      </c>
      <c r="N3019" s="7">
        <v>0</v>
      </c>
      <c r="O3019" s="2">
        <v>5.7073954795475021E-3</v>
      </c>
      <c r="P3019" s="3">
        <v>814078.73907382006</v>
      </c>
      <c r="Q3019" s="3">
        <v>18879.428130874516</v>
      </c>
      <c r="R3019" s="3">
        <v>2317167.432105599</v>
      </c>
      <c r="S3019" s="3">
        <v>5744.5969826540068</v>
      </c>
      <c r="T3019" s="3">
        <v>1164186.872664819</v>
      </c>
      <c r="V3019">
        <v>54107</v>
      </c>
      <c r="W3019" s="2">
        <v>0.6974868493490145</v>
      </c>
      <c r="X3019" s="2">
        <v>0.69233468964844325</v>
      </c>
      <c r="Y3019" s="2">
        <v>0.11653178069760541</v>
      </c>
      <c r="Z3019" s="2">
        <v>0.75967616776608926</v>
      </c>
      <c r="AA3019" s="2">
        <v>0.67008893938357961</v>
      </c>
      <c r="AB3019" s="2">
        <v>0.34982028186500053</v>
      </c>
      <c r="AC3019" s="2">
        <v>0.13489501414519464</v>
      </c>
      <c r="AD3019" s="2">
        <v>0</v>
      </c>
      <c r="AE3019" s="2">
        <v>5.7073954795475021E-3</v>
      </c>
      <c r="AF3019">
        <v>1949653.5937299298</v>
      </c>
      <c r="AG3019">
        <v>4824.9992106931068</v>
      </c>
      <c r="AH3019">
        <v>906843.67162691965</v>
      </c>
      <c r="AI3019">
        <v>72815.516199024176</v>
      </c>
      <c r="AJ3019">
        <v>47.753593061693302</v>
      </c>
      <c r="AK3019">
        <v>4266821.025835529</v>
      </c>
      <c r="AL3019">
        <v>10569.596193347114</v>
      </c>
      <c r="AM3019">
        <v>1986522.898977208</v>
      </c>
      <c r="AN3019">
        <v>157323.16151355501</v>
      </c>
      <c r="AO3019">
        <v>104.57210866832459</v>
      </c>
      <c r="AP3019">
        <v>2317167.432105599</v>
      </c>
      <c r="AQ3019">
        <v>5744.5969826540068</v>
      </c>
      <c r="AR3019">
        <v>1079679.2273502883</v>
      </c>
      <c r="AS3019">
        <v>84507.645314530833</v>
      </c>
      <c r="AT3019">
        <v>56.818515606631287</v>
      </c>
      <c r="AU3019" s="3">
        <v>152997958.22153375</v>
      </c>
      <c r="AV3019" s="3">
        <v>3548199.7229165565</v>
      </c>
      <c r="AW3019">
        <v>428578.73788728006</v>
      </c>
      <c r="AX3019">
        <v>80547087.99853541</v>
      </c>
      <c r="AY3019">
        <v>9939.2369460100799</v>
      </c>
      <c r="AZ3019">
        <v>1867980.1916331344</v>
      </c>
      <c r="BA3019">
        <v>1242657.4769611</v>
      </c>
      <c r="BB3019">
        <v>233545046.22006914</v>
      </c>
      <c r="BC3019">
        <v>28818.665076884594</v>
      </c>
      <c r="BD3019">
        <v>5416179.9145496907</v>
      </c>
      <c r="BE3019">
        <v>814078.73907382006</v>
      </c>
      <c r="BF3019">
        <v>152997958.22153375</v>
      </c>
      <c r="BG3019">
        <v>18879.428130874516</v>
      </c>
      <c r="BH3019">
        <v>3548199.7229165565</v>
      </c>
      <c r="BI3019">
        <v>11.825089901931035</v>
      </c>
      <c r="BJ3019">
        <v>37.632765806774856</v>
      </c>
      <c r="BK3019">
        <v>25.807675904843819</v>
      </c>
      <c r="BL3019">
        <v>48.298439314142691</v>
      </c>
      <c r="BM3019">
        <v>44.326444080239355</v>
      </c>
      <c r="BN3019">
        <f t="shared" si="305"/>
        <v>-3.9719952339033355</v>
      </c>
      <c r="BO3019">
        <v>0.61069963421412532</v>
      </c>
      <c r="BP3019">
        <v>8.7450628962129073E-2</v>
      </c>
      <c r="BQ3019">
        <v>7.8716489021103633E-2</v>
      </c>
      <c r="BR3019">
        <v>5.3571428571428568E-2</v>
      </c>
      <c r="BS3019">
        <v>0</v>
      </c>
      <c r="BT3019">
        <v>0.66666666666666663</v>
      </c>
      <c r="BU3019">
        <v>0.11374921905137494</v>
      </c>
      <c r="BV3019">
        <v>0.75967616776608926</v>
      </c>
      <c r="BW3019">
        <v>0.69511300765931494</v>
      </c>
      <c r="BX3019">
        <v>0.34982028186500053</v>
      </c>
      <c r="BY3019">
        <f t="shared" si="306"/>
        <v>0.2981026815036934</v>
      </c>
      <c r="BZ3019">
        <v>0</v>
      </c>
      <c r="CA3019">
        <f t="shared" si="307"/>
        <v>3.7994284127195175E-3</v>
      </c>
      <c r="CC3019">
        <v>0.2981026815036934</v>
      </c>
      <c r="CD3019">
        <v>3.7994284127195175E-3</v>
      </c>
    </row>
    <row r="3020" spans="1:82" x14ac:dyDescent="0.3">
      <c r="A3020">
        <v>0</v>
      </c>
      <c r="B3020" t="s">
        <v>1829</v>
      </c>
      <c r="C3020" t="s">
        <v>1207</v>
      </c>
      <c r="D3020">
        <v>54109</v>
      </c>
      <c r="E3020" s="2">
        <f>BO3020</f>
        <v>0.6344620375369</v>
      </c>
      <c r="F3020" s="2" t="s">
        <v>1940</v>
      </c>
      <c r="G3020" s="3">
        <v>-49</v>
      </c>
      <c r="H3020" s="1">
        <v>0.37464312683618373</v>
      </c>
      <c r="I3020" s="1">
        <f t="shared" si="308"/>
        <v>-5.5127709368065396</v>
      </c>
      <c r="J3020" s="1">
        <v>2.5877567156799999</v>
      </c>
      <c r="K3020" s="1">
        <v>166.40135514299999</v>
      </c>
      <c r="L3020" s="2">
        <v>0.11738337551</v>
      </c>
      <c r="M3020" s="2">
        <v>7.7766272317999763E-3</v>
      </c>
      <c r="N3020" s="7">
        <v>0</v>
      </c>
      <c r="O3020" s="2">
        <v>2.6366826817681783E-2</v>
      </c>
      <c r="P3020" s="3">
        <v>16426.283489220994</v>
      </c>
      <c r="Q3020" s="3">
        <v>380.94452502830586</v>
      </c>
      <c r="R3020" s="3">
        <v>73812.18513876677</v>
      </c>
      <c r="S3020" s="3">
        <v>182.03432477652186</v>
      </c>
      <c r="T3020" s="3">
        <v>41460.141165292051</v>
      </c>
      <c r="V3020">
        <v>54109</v>
      </c>
      <c r="W3020" s="2">
        <v>0.43433398070876911</v>
      </c>
      <c r="X3020" s="2">
        <v>1.0050437470751449E-2</v>
      </c>
      <c r="Y3020" s="2">
        <v>0.14788774570985735</v>
      </c>
      <c r="Z3020" s="2">
        <v>0.73796446564241125</v>
      </c>
      <c r="AA3020" s="2">
        <v>0.47962453859112336</v>
      </c>
      <c r="AB3020" s="2">
        <v>0.28974635159511192</v>
      </c>
      <c r="AC3020" s="2">
        <v>7.7766272317999763E-3</v>
      </c>
      <c r="AD3020" s="2">
        <v>0</v>
      </c>
      <c r="AE3020" s="2">
        <v>2.6366826817681783E-2</v>
      </c>
      <c r="AF3020">
        <v>146166.88992144092</v>
      </c>
      <c r="AG3020">
        <v>361.04538237505096</v>
      </c>
      <c r="AH3020">
        <v>67857.362432584516</v>
      </c>
      <c r="AI3020">
        <v>14054.827671016643</v>
      </c>
      <c r="AJ3020">
        <v>3.5757986684575318</v>
      </c>
      <c r="AK3020">
        <v>219979.07506020769</v>
      </c>
      <c r="AL3020">
        <v>543.07970715157285</v>
      </c>
      <c r="AM3020">
        <v>102070.15050447213</v>
      </c>
      <c r="AN3020">
        <v>21302.180764421082</v>
      </c>
      <c r="AO3020">
        <v>5.37971457477179</v>
      </c>
      <c r="AP3020">
        <v>73812.18513876677</v>
      </c>
      <c r="AQ3020">
        <v>182.03432477652188</v>
      </c>
      <c r="AR3020">
        <v>34212.788071887611</v>
      </c>
      <c r="AS3020">
        <v>7247.3530934044393</v>
      </c>
      <c r="AT3020">
        <v>1.8039159063142582</v>
      </c>
      <c r="AU3020" s="3">
        <v>3087155.7189641935</v>
      </c>
      <c r="AV3020" s="3">
        <v>71594.714033819808</v>
      </c>
      <c r="AW3020">
        <v>18006.450938267004</v>
      </c>
      <c r="AX3020">
        <v>3384132.3893379006</v>
      </c>
      <c r="AY3020">
        <v>417.59043697406202</v>
      </c>
      <c r="AZ3020">
        <v>78481.94672490521</v>
      </c>
      <c r="BA3020">
        <v>34432.734427488002</v>
      </c>
      <c r="BB3020">
        <v>6471288.108302095</v>
      </c>
      <c r="BC3020">
        <v>798.53496200236782</v>
      </c>
      <c r="BD3020">
        <v>150076.66075872502</v>
      </c>
      <c r="BE3020">
        <v>16426.283489220994</v>
      </c>
      <c r="BF3020">
        <v>3087155.7189641935</v>
      </c>
      <c r="BG3020">
        <v>380.94452502830586</v>
      </c>
      <c r="BH3020">
        <v>71594.714033819808</v>
      </c>
      <c r="BI3020">
        <v>0.33265841437438892</v>
      </c>
      <c r="BJ3020">
        <v>0.70730154121057265</v>
      </c>
      <c r="BK3020">
        <v>0.37464312683618373</v>
      </c>
      <c r="BL3020">
        <v>54.157208905858958</v>
      </c>
      <c r="BM3020">
        <v>48.644437969052419</v>
      </c>
      <c r="BN3020">
        <f t="shared" si="305"/>
        <v>-5.5127709368065396</v>
      </c>
      <c r="BO3020">
        <v>0.6344620375369</v>
      </c>
      <c r="BP3020">
        <v>2.5558477578419073E-3</v>
      </c>
      <c r="BQ3020">
        <v>5.8516453460681531E-2</v>
      </c>
      <c r="BR3020">
        <v>5.9523809523809521E-3</v>
      </c>
      <c r="BS3020">
        <v>6.8965517241379309E-2</v>
      </c>
      <c r="BT3020">
        <v>0.61111111111111116</v>
      </c>
      <c r="BU3020">
        <v>0.15787365088417457</v>
      </c>
      <c r="BV3020">
        <v>0.73796446564241125</v>
      </c>
      <c r="BW3020">
        <v>0.49753582841402838</v>
      </c>
      <c r="BX3020">
        <v>0.28974635159511192</v>
      </c>
      <c r="BY3020">
        <f t="shared" si="306"/>
        <v>0.63286216933999739</v>
      </c>
      <c r="BZ3020">
        <v>0</v>
      </c>
      <c r="CA3020">
        <f t="shared" si="307"/>
        <v>2.0609954642768182E-2</v>
      </c>
      <c r="CC3020">
        <v>0.63286216933999739</v>
      </c>
      <c r="CD3020">
        <v>2.0609954642768182E-2</v>
      </c>
    </row>
    <row r="3021" spans="1:82" x14ac:dyDescent="0.3">
      <c r="A3021">
        <v>1</v>
      </c>
      <c r="B3021" t="s">
        <v>1847</v>
      </c>
      <c r="C3021" t="s">
        <v>204</v>
      </c>
      <c r="D3021">
        <v>55001</v>
      </c>
      <c r="E3021" s="2">
        <v>0</v>
      </c>
      <c r="F3021" s="2" t="s">
        <v>1954</v>
      </c>
      <c r="G3021" s="3">
        <v>-999</v>
      </c>
      <c r="H3021" s="1">
        <v>0.37586415878162421</v>
      </c>
      <c r="I3021" s="1">
        <f t="shared" si="308"/>
        <v>-999</v>
      </c>
      <c r="J3021" s="1">
        <v>-999</v>
      </c>
      <c r="K3021" s="1">
        <v>-999</v>
      </c>
      <c r="L3021" s="2">
        <v>-999</v>
      </c>
      <c r="M3021" s="2">
        <v>-999</v>
      </c>
      <c r="N3021" s="7">
        <v>-999</v>
      </c>
      <c r="O3021" s="2">
        <v>-999</v>
      </c>
      <c r="P3021" s="3">
        <v>-999</v>
      </c>
      <c r="Q3021" s="3">
        <v>-999</v>
      </c>
      <c r="R3021" s="3">
        <v>-999</v>
      </c>
      <c r="S3021" s="3">
        <v>-999</v>
      </c>
      <c r="T3021" s="3">
        <v>-999</v>
      </c>
      <c r="V3021">
        <v>55001</v>
      </c>
      <c r="W3021" s="2">
        <v>-999</v>
      </c>
      <c r="X3021" s="2">
        <v>1.0083193724205434E-2</v>
      </c>
      <c r="Y3021" s="2">
        <v>-999</v>
      </c>
      <c r="Z3021" s="2">
        <v>-999</v>
      </c>
      <c r="AA3021" s="2">
        <v>-999</v>
      </c>
      <c r="AB3021" s="2">
        <v>-999</v>
      </c>
      <c r="AC3021" s="2">
        <v>-999</v>
      </c>
      <c r="AD3021" s="2">
        <v>-999</v>
      </c>
      <c r="AE3021" s="2">
        <v>-999</v>
      </c>
      <c r="AF3021" s="2">
        <v>-999</v>
      </c>
      <c r="AG3021" s="2">
        <v>-999</v>
      </c>
      <c r="AH3021" s="2">
        <v>-999</v>
      </c>
      <c r="AI3021" s="2">
        <v>-999</v>
      </c>
      <c r="AJ3021" s="2">
        <v>-999</v>
      </c>
      <c r="AK3021" s="2">
        <v>-999</v>
      </c>
      <c r="AL3021" s="2">
        <v>-999</v>
      </c>
      <c r="AM3021" s="2">
        <v>-999</v>
      </c>
      <c r="AN3021" s="2">
        <v>-999</v>
      </c>
      <c r="AO3021" s="2">
        <v>-999</v>
      </c>
      <c r="AP3021" s="2">
        <v>-999</v>
      </c>
      <c r="AQ3021" s="2">
        <v>-999</v>
      </c>
      <c r="AR3021" s="2">
        <v>-999</v>
      </c>
      <c r="AS3021" s="2">
        <v>-999</v>
      </c>
      <c r="AT3021" s="2">
        <v>-999</v>
      </c>
      <c r="AU3021" s="2">
        <v>-999</v>
      </c>
      <c r="AV3021" s="2">
        <v>-999</v>
      </c>
      <c r="AW3021" s="2">
        <v>-999</v>
      </c>
      <c r="AX3021" s="2">
        <v>-999</v>
      </c>
      <c r="AY3021" s="2">
        <v>-999</v>
      </c>
      <c r="AZ3021" s="2">
        <v>-999</v>
      </c>
      <c r="BA3021" s="2">
        <v>-999</v>
      </c>
      <c r="BB3021" s="2">
        <v>-999</v>
      </c>
      <c r="BC3021" s="2">
        <v>-999</v>
      </c>
      <c r="BD3021" s="2">
        <v>-999</v>
      </c>
      <c r="BE3021" s="2">
        <v>-999</v>
      </c>
      <c r="BF3021" s="2">
        <v>-999</v>
      </c>
      <c r="BG3021" s="2">
        <v>-999</v>
      </c>
      <c r="BH3021" s="2">
        <v>-999</v>
      </c>
      <c r="BI3021">
        <v>0</v>
      </c>
      <c r="BJ3021">
        <v>0.37586415878162421</v>
      </c>
      <c r="BK3021">
        <v>0.37586415878162421</v>
      </c>
      <c r="BL3021">
        <v>-999</v>
      </c>
      <c r="BM3021">
        <v>16.993900578318371</v>
      </c>
      <c r="BN3021">
        <f t="shared" si="305"/>
        <v>-999</v>
      </c>
      <c r="BO3021" t="s">
        <v>3748</v>
      </c>
      <c r="BP3021" t="s">
        <v>3748</v>
      </c>
      <c r="BQ3021">
        <v>6.9776819866216727E-3</v>
      </c>
      <c r="BR3021">
        <v>8.9285714285714288E-2</v>
      </c>
      <c r="BS3021">
        <v>6.8965517241379309E-2</v>
      </c>
      <c r="BT3021">
        <v>0.66666666666666663</v>
      </c>
      <c r="BU3021" t="s">
        <v>3748</v>
      </c>
      <c r="BY3021">
        <f t="shared" si="306"/>
        <v>-999</v>
      </c>
      <c r="CA3021">
        <f t="shared" si="307"/>
        <v>-999</v>
      </c>
    </row>
    <row r="3022" spans="1:82" x14ac:dyDescent="0.3">
      <c r="A3022">
        <v>0</v>
      </c>
      <c r="B3022" t="s">
        <v>1847</v>
      </c>
      <c r="C3022" t="s">
        <v>1307</v>
      </c>
      <c r="D3022">
        <v>55003</v>
      </c>
      <c r="E3022" s="2">
        <f>BO3022</f>
        <v>0.3798808419057958</v>
      </c>
      <c r="F3022" s="2" t="s">
        <v>1935</v>
      </c>
      <c r="G3022" s="3">
        <v>1163</v>
      </c>
      <c r="H3022" s="1">
        <v>0.37867651616556997</v>
      </c>
      <c r="I3022" s="1">
        <f t="shared" si="308"/>
        <v>7.1791197178257704</v>
      </c>
      <c r="J3022" s="1">
        <v>2.7900770674399999</v>
      </c>
      <c r="K3022" s="1">
        <v>-2.3825291599999998</v>
      </c>
      <c r="L3022" s="2">
        <v>0.19543306817000006</v>
      </c>
      <c r="M3022" s="2">
        <v>-2.3140140790348366E-5</v>
      </c>
      <c r="N3022" s="7">
        <v>0</v>
      </c>
      <c r="O3022" s="2">
        <v>1.0722113718426296E-2</v>
      </c>
      <c r="P3022" s="3">
        <v>87571.308415231004</v>
      </c>
      <c r="Q3022" s="3">
        <v>1896.0497855833501</v>
      </c>
      <c r="R3022" s="3">
        <v>159289.3376941501</v>
      </c>
      <c r="S3022" s="3">
        <v>385.62211281294174</v>
      </c>
      <c r="T3022" s="3">
        <v>78476.116886188334</v>
      </c>
      <c r="V3022">
        <v>55003</v>
      </c>
      <c r="W3022" s="2">
        <v>0.272343532627637</v>
      </c>
      <c r="X3022" s="2">
        <v>1.0158639982278953E-2</v>
      </c>
      <c r="Y3022" s="2">
        <v>-0.24019092365358949</v>
      </c>
      <c r="Z3022" s="2">
        <v>0.79566124578038466</v>
      </c>
      <c r="AA3022" s="2">
        <v>6.8672484551756214E-3</v>
      </c>
      <c r="AB3022" s="2">
        <v>0.482402369477544</v>
      </c>
      <c r="AC3022" s="2">
        <v>-2.3140140790348366E-5</v>
      </c>
      <c r="AD3022" s="2">
        <v>0</v>
      </c>
      <c r="AE3022" s="2">
        <v>1.0722113718426296E-2</v>
      </c>
      <c r="AF3022">
        <v>103882.30118407332</v>
      </c>
      <c r="AG3022">
        <v>246.32473362824828</v>
      </c>
      <c r="AH3022">
        <v>46295.971481387161</v>
      </c>
      <c r="AI3022">
        <v>4082.2282861667804</v>
      </c>
      <c r="AJ3022">
        <v>2.4155152739495329</v>
      </c>
      <c r="AK3022">
        <v>263171.63887822343</v>
      </c>
      <c r="AL3022">
        <v>631.94684644119002</v>
      </c>
      <c r="AM3022">
        <v>118772.45435185469</v>
      </c>
      <c r="AN3022">
        <v>10081.862301887571</v>
      </c>
      <c r="AO3022">
        <v>6.1952076663500826</v>
      </c>
      <c r="AP3022">
        <v>159289.3376941501</v>
      </c>
      <c r="AQ3022">
        <v>385.62211281294174</v>
      </c>
      <c r="AR3022">
        <v>72476.482870467531</v>
      </c>
      <c r="AS3022">
        <v>5999.6340157207906</v>
      </c>
      <c r="AT3022">
        <v>3.7796923924005497</v>
      </c>
      <c r="AU3022" s="3">
        <v>16458151.703558514</v>
      </c>
      <c r="AV3022" s="3">
        <v>356343.59670253482</v>
      </c>
      <c r="AW3022">
        <v>32290.628466738999</v>
      </c>
      <c r="AX3022">
        <v>6068700.7140389271</v>
      </c>
      <c r="AY3022">
        <v>699.14039528114995</v>
      </c>
      <c r="AZ3022">
        <v>131396.44588913932</v>
      </c>
      <c r="BA3022">
        <v>119861.93688197</v>
      </c>
      <c r="BB3022">
        <v>22526852.417597443</v>
      </c>
      <c r="BC3022">
        <v>2595.1901808644998</v>
      </c>
      <c r="BD3022">
        <v>487740.04259167408</v>
      </c>
      <c r="BE3022">
        <v>87571.308415231004</v>
      </c>
      <c r="BF3022">
        <v>16458151.703558514</v>
      </c>
      <c r="BG3022">
        <v>1896.0497855833501</v>
      </c>
      <c r="BH3022">
        <v>356343.59670253482</v>
      </c>
      <c r="BI3022">
        <v>0.18922389402249254</v>
      </c>
      <c r="BJ3022">
        <v>0.56790041018806248</v>
      </c>
      <c r="BK3022">
        <v>0.37867651616556997</v>
      </c>
      <c r="BL3022">
        <v>37.375643436401688</v>
      </c>
      <c r="BM3022">
        <v>44.554763154227459</v>
      </c>
      <c r="BN3022">
        <f t="shared" si="305"/>
        <v>7.1791197178257704</v>
      </c>
      <c r="BO3022">
        <v>0.3798808419057958</v>
      </c>
      <c r="BP3022">
        <v>8.7047077273884885E-4</v>
      </c>
      <c r="BQ3022">
        <v>1.7333546845921062E-3</v>
      </c>
      <c r="BR3022">
        <v>2.976190476190476E-2</v>
      </c>
      <c r="BS3022">
        <v>0.17241379310344829</v>
      </c>
      <c r="BT3022">
        <v>0.55555555555555558</v>
      </c>
      <c r="BU3022">
        <v>-0.205594219854213</v>
      </c>
      <c r="BV3022">
        <v>0.79566124578038466</v>
      </c>
      <c r="BW3022">
        <v>7.1237017169871594E-3</v>
      </c>
      <c r="BX3022">
        <v>0.482402369477544</v>
      </c>
      <c r="BY3022">
        <f t="shared" si="306"/>
        <v>3.3680542980687123E-2</v>
      </c>
      <c r="BZ3022">
        <v>0</v>
      </c>
      <c r="CA3022">
        <f t="shared" si="307"/>
        <v>5.3406183753704041E-3</v>
      </c>
      <c r="CC3022">
        <v>3.3680542980687123E-2</v>
      </c>
      <c r="CD3022">
        <v>5.3406183753704041E-3</v>
      </c>
    </row>
    <row r="3023" spans="1:82" x14ac:dyDescent="0.3">
      <c r="A3023">
        <v>0</v>
      </c>
      <c r="B3023" t="s">
        <v>1847</v>
      </c>
      <c r="C3023" t="s">
        <v>1848</v>
      </c>
      <c r="D3023">
        <v>55005</v>
      </c>
      <c r="E3023" s="2">
        <f>BO3023</f>
        <v>0.48568652299030612</v>
      </c>
      <c r="F3023" s="2" t="s">
        <v>1937</v>
      </c>
      <c r="G3023" s="3">
        <v>4205</v>
      </c>
      <c r="H3023" s="1">
        <v>1.9022000217390365</v>
      </c>
      <c r="I3023" s="1">
        <f t="shared" si="308"/>
        <v>-0.38327666908788771</v>
      </c>
      <c r="J3023" s="1">
        <v>3.0685460036099999</v>
      </c>
      <c r="K3023" s="1">
        <v>-3.50985355123</v>
      </c>
      <c r="L3023" s="2">
        <v>0.21902343623999987</v>
      </c>
      <c r="M3023" s="2">
        <v>-4.5934164994697611E-4</v>
      </c>
      <c r="N3023" s="7">
        <v>0</v>
      </c>
      <c r="O3023" s="2">
        <v>1.1886277432205272E-2</v>
      </c>
      <c r="P3023" s="3">
        <v>84806.250749152998</v>
      </c>
      <c r="Q3023" s="3">
        <v>1836.1821521110501</v>
      </c>
      <c r="R3023" s="3">
        <v>254552.84817639209</v>
      </c>
      <c r="S3023" s="3">
        <v>605.20892416050492</v>
      </c>
      <c r="T3023" s="3">
        <v>119348.74505943361</v>
      </c>
      <c r="V3023">
        <v>55005</v>
      </c>
      <c r="W3023" s="2">
        <v>0.3848821764255439</v>
      </c>
      <c r="X3023" s="2">
        <v>5.1029742722891951E-2</v>
      </c>
      <c r="Y3023" s="2">
        <v>1.7647840359216713E-2</v>
      </c>
      <c r="Z3023" s="2">
        <v>0.87507372626339031</v>
      </c>
      <c r="AA3023" s="2">
        <v>1.0116575604714483E-2</v>
      </c>
      <c r="AB3023" s="2">
        <v>0.54063227683342818</v>
      </c>
      <c r="AC3023" s="2">
        <v>-4.5934164994697611E-4</v>
      </c>
      <c r="AD3023" s="2">
        <v>0</v>
      </c>
      <c r="AE3023" s="2">
        <v>1.1886277432205272E-2</v>
      </c>
      <c r="AF3023">
        <v>207488.41551043373</v>
      </c>
      <c r="AG3023">
        <v>494.00362748416461</v>
      </c>
      <c r="AH3023">
        <v>92846.453187378735</v>
      </c>
      <c r="AI3023">
        <v>4554.6648353551227</v>
      </c>
      <c r="AJ3023">
        <v>4.843851926812647</v>
      </c>
      <c r="AK3023">
        <v>462041.26368682581</v>
      </c>
      <c r="AL3023">
        <v>1099.2125516446695</v>
      </c>
      <c r="AM3023">
        <v>206593.59778188562</v>
      </c>
      <c r="AN3023">
        <v>10156.265300281859</v>
      </c>
      <c r="AO3023">
        <v>10.778297450945935</v>
      </c>
      <c r="AP3023">
        <v>254552.84817639209</v>
      </c>
      <c r="AQ3023">
        <v>605.20892416050492</v>
      </c>
      <c r="AR3023">
        <v>113747.14459450688</v>
      </c>
      <c r="AS3023">
        <v>5601.6004649267361</v>
      </c>
      <c r="AT3023">
        <v>5.9344455241332881</v>
      </c>
      <c r="AU3023" s="3">
        <v>15938486.765795814</v>
      </c>
      <c r="AV3023" s="3">
        <v>345092.07366775075</v>
      </c>
      <c r="AW3023">
        <v>66567.646899967003</v>
      </c>
      <c r="AX3023">
        <v>12510723.558379799</v>
      </c>
      <c r="AY3023">
        <v>1441.2891038809501</v>
      </c>
      <c r="AZ3023">
        <v>270875.87418338575</v>
      </c>
      <c r="BA3023">
        <v>151373.89764912002</v>
      </c>
      <c r="BB3023">
        <v>28449210.324175615</v>
      </c>
      <c r="BC3023">
        <v>3277.4712559919999</v>
      </c>
      <c r="BD3023">
        <v>615967.94785113644</v>
      </c>
      <c r="BE3023">
        <v>84806.250749152998</v>
      </c>
      <c r="BF3023">
        <v>15938486.765795814</v>
      </c>
      <c r="BG3023">
        <v>1836.1821521110501</v>
      </c>
      <c r="BH3023">
        <v>345092.07366775075</v>
      </c>
      <c r="BI3023">
        <v>1.4284514759610785</v>
      </c>
      <c r="BJ3023">
        <v>3.3306514977001149</v>
      </c>
      <c r="BK3023">
        <v>1.9022000217390365</v>
      </c>
      <c r="BL3023">
        <v>26.296512024562858</v>
      </c>
      <c r="BM3023">
        <v>25.913235355474971</v>
      </c>
      <c r="BN3023">
        <f t="shared" si="305"/>
        <v>-0.38327666908788771</v>
      </c>
      <c r="BO3023">
        <v>0.48568652299030612</v>
      </c>
      <c r="BP3023">
        <v>8.4014137085251812E-3</v>
      </c>
      <c r="BQ3023">
        <v>1.1146897302133482E-3</v>
      </c>
      <c r="BR3023">
        <v>0.26190476190476192</v>
      </c>
      <c r="BS3023">
        <v>3.4482758620689655E-2</v>
      </c>
      <c r="BT3023">
        <v>0.5</v>
      </c>
      <c r="BU3023">
        <v>1.097620193932501E-2</v>
      </c>
      <c r="BV3023">
        <v>0.87507372626339031</v>
      </c>
      <c r="BW3023">
        <v>1.0494373033936185E-2</v>
      </c>
      <c r="BX3023">
        <v>0.54063227683342818</v>
      </c>
      <c r="BY3023">
        <f t="shared" si="306"/>
        <v>0.16114108315937783</v>
      </c>
      <c r="BZ3023">
        <v>0</v>
      </c>
      <c r="CA3023">
        <f t="shared" si="307"/>
        <v>5.3477947645836415E-3</v>
      </c>
      <c r="CC3023">
        <v>0.16114108315937783</v>
      </c>
      <c r="CD3023">
        <v>5.3477947645836415E-3</v>
      </c>
    </row>
    <row r="3024" spans="1:82" x14ac:dyDescent="0.3">
      <c r="A3024">
        <v>1</v>
      </c>
      <c r="B3024" t="s">
        <v>1847</v>
      </c>
      <c r="C3024" t="s">
        <v>1849</v>
      </c>
      <c r="D3024">
        <v>55007</v>
      </c>
      <c r="E3024" s="2">
        <v>0</v>
      </c>
      <c r="F3024" s="2" t="s">
        <v>1954</v>
      </c>
      <c r="G3024" s="3">
        <v>-999</v>
      </c>
      <c r="H3024" s="1">
        <v>0.3763276638322785</v>
      </c>
      <c r="I3024" s="1">
        <f t="shared" si="308"/>
        <v>-999</v>
      </c>
      <c r="J3024" s="1">
        <v>-999</v>
      </c>
      <c r="K3024" s="1">
        <v>-999</v>
      </c>
      <c r="L3024" s="2">
        <v>-999</v>
      </c>
      <c r="M3024" s="2">
        <v>-999</v>
      </c>
      <c r="N3024" s="7">
        <v>-999</v>
      </c>
      <c r="O3024" s="2">
        <v>-999</v>
      </c>
      <c r="P3024" s="3">
        <v>-999</v>
      </c>
      <c r="Q3024" s="3">
        <v>-999</v>
      </c>
      <c r="R3024" s="3">
        <v>-999</v>
      </c>
      <c r="S3024" s="3">
        <v>-999</v>
      </c>
      <c r="T3024" s="3">
        <v>-999</v>
      </c>
      <c r="V3024">
        <v>55007</v>
      </c>
      <c r="W3024" s="2">
        <v>-999</v>
      </c>
      <c r="X3024" s="2">
        <v>1.0095628033539542E-2</v>
      </c>
      <c r="Y3024" s="2">
        <v>-999</v>
      </c>
      <c r="Z3024" s="2">
        <v>-999</v>
      </c>
      <c r="AA3024" s="2">
        <v>-999</v>
      </c>
      <c r="AB3024" s="2">
        <v>-999</v>
      </c>
      <c r="AC3024" s="2">
        <v>-999</v>
      </c>
      <c r="AD3024" s="2">
        <v>-999</v>
      </c>
      <c r="AE3024" s="2">
        <v>-999</v>
      </c>
      <c r="AF3024" s="2">
        <v>-999</v>
      </c>
      <c r="AG3024" s="2">
        <v>-999</v>
      </c>
      <c r="AH3024" s="2">
        <v>-999</v>
      </c>
      <c r="AI3024" s="2">
        <v>-999</v>
      </c>
      <c r="AJ3024" s="2">
        <v>-999</v>
      </c>
      <c r="AK3024" s="2">
        <v>-999</v>
      </c>
      <c r="AL3024" s="2">
        <v>-999</v>
      </c>
      <c r="AM3024" s="2">
        <v>-999</v>
      </c>
      <c r="AN3024" s="2">
        <v>-999</v>
      </c>
      <c r="AO3024" s="2">
        <v>-999</v>
      </c>
      <c r="AP3024" s="2">
        <v>-999</v>
      </c>
      <c r="AQ3024" s="2">
        <v>-999</v>
      </c>
      <c r="AR3024" s="2">
        <v>-999</v>
      </c>
      <c r="AS3024" s="2">
        <v>-999</v>
      </c>
      <c r="AT3024" s="2">
        <v>-999</v>
      </c>
      <c r="AU3024" s="2">
        <v>-999</v>
      </c>
      <c r="AV3024" s="2">
        <v>-999</v>
      </c>
      <c r="AW3024" s="2">
        <v>-999</v>
      </c>
      <c r="AX3024" s="2">
        <v>-999</v>
      </c>
      <c r="AY3024" s="2">
        <v>-999</v>
      </c>
      <c r="AZ3024" s="2">
        <v>-999</v>
      </c>
      <c r="BA3024" s="2">
        <v>-999</v>
      </c>
      <c r="BB3024" s="2">
        <v>-999</v>
      </c>
      <c r="BC3024" s="2">
        <v>-999</v>
      </c>
      <c r="BD3024" s="2">
        <v>-999</v>
      </c>
      <c r="BE3024" s="2">
        <v>-999</v>
      </c>
      <c r="BF3024" s="2">
        <v>-999</v>
      </c>
      <c r="BG3024" s="2">
        <v>-999</v>
      </c>
      <c r="BH3024" s="2">
        <v>-999</v>
      </c>
      <c r="BI3024">
        <v>0</v>
      </c>
      <c r="BJ3024">
        <v>0.3763276638322785</v>
      </c>
      <c r="BK3024">
        <v>0.3763276638322785</v>
      </c>
      <c r="BL3024">
        <v>-999</v>
      </c>
      <c r="BM3024">
        <v>24.892543457004091</v>
      </c>
      <c r="BN3024">
        <f t="shared" si="305"/>
        <v>-999</v>
      </c>
      <c r="BO3024" t="s">
        <v>3748</v>
      </c>
      <c r="BP3024" t="s">
        <v>3748</v>
      </c>
      <c r="BQ3024">
        <v>1.0563261204065517E-3</v>
      </c>
      <c r="BR3024">
        <v>2.3809523809523808E-2</v>
      </c>
      <c r="BS3024">
        <v>0.13793103448275862</v>
      </c>
      <c r="BT3024">
        <v>0.61111111111111116</v>
      </c>
      <c r="BU3024" t="s">
        <v>3748</v>
      </c>
      <c r="BY3024">
        <f t="shared" si="306"/>
        <v>-999</v>
      </c>
      <c r="CA3024">
        <f t="shared" si="307"/>
        <v>-999</v>
      </c>
    </row>
    <row r="3025" spans="1:82" x14ac:dyDescent="0.3">
      <c r="A3025">
        <v>0</v>
      </c>
      <c r="B3025" t="s">
        <v>1847</v>
      </c>
      <c r="C3025" t="s">
        <v>469</v>
      </c>
      <c r="D3025">
        <v>55009</v>
      </c>
      <c r="E3025" s="2">
        <f>BO3025</f>
        <v>0.47478980027021106</v>
      </c>
      <c r="F3025" s="2" t="s">
        <v>1937</v>
      </c>
      <c r="G3025" s="3">
        <v>60200</v>
      </c>
      <c r="H3025" s="1">
        <v>33.27257217643249</v>
      </c>
      <c r="I3025" s="1">
        <f t="shared" si="308"/>
        <v>-1.118955237540014</v>
      </c>
      <c r="J3025" s="1">
        <v>2.9643594281299999</v>
      </c>
      <c r="K3025" s="1">
        <v>28.610740539999998</v>
      </c>
      <c r="L3025" s="2">
        <v>0.16305302446000014</v>
      </c>
      <c r="M3025" s="2">
        <v>2.2015204810581893E-2</v>
      </c>
      <c r="N3025" s="7">
        <v>0</v>
      </c>
      <c r="O3025" s="2">
        <v>3.4164559104337593E-3</v>
      </c>
      <c r="P3025" s="3">
        <v>1131687.3506585297</v>
      </c>
      <c r="Q3025" s="3">
        <v>24502.723522060496</v>
      </c>
      <c r="R3025" s="3">
        <v>6064509.4031121871</v>
      </c>
      <c r="S3025" s="3">
        <v>14415.760877114068</v>
      </c>
      <c r="T3025" s="3">
        <v>2833470.511336497</v>
      </c>
      <c r="V3025">
        <v>55009</v>
      </c>
      <c r="W3025" s="2">
        <v>0.58195297697646331</v>
      </c>
      <c r="X3025" s="2">
        <v>0.89259319655561298</v>
      </c>
      <c r="Y3025" s="2">
        <v>2.8676177735029396E-2</v>
      </c>
      <c r="Z3025" s="2">
        <v>0.84536228158416848</v>
      </c>
      <c r="AA3025" s="2">
        <v>8.2465754070663935E-2</v>
      </c>
      <c r="AB3025" s="2">
        <v>0.40247623437791513</v>
      </c>
      <c r="AC3025" s="2">
        <v>2.2015204810581893E-2</v>
      </c>
      <c r="AD3025" s="2">
        <v>0</v>
      </c>
      <c r="AE3025" s="2">
        <v>3.4164559104337593E-3</v>
      </c>
      <c r="AF3025">
        <v>3895946.1748596141</v>
      </c>
      <c r="AG3025">
        <v>9243.6162976683008</v>
      </c>
      <c r="AH3025">
        <v>1737309.0805716035</v>
      </c>
      <c r="AI3025">
        <v>80008.707053590333</v>
      </c>
      <c r="AJ3025">
        <v>90.643690152589997</v>
      </c>
      <c r="AK3025">
        <v>9960455.5779718012</v>
      </c>
      <c r="AL3025">
        <v>23659.377174782367</v>
      </c>
      <c r="AM3025">
        <v>4446706.7306532748</v>
      </c>
      <c r="AN3025">
        <v>204081.5683084153</v>
      </c>
      <c r="AO3025">
        <v>231.99973175292928</v>
      </c>
      <c r="AP3025">
        <v>6064509.4031121871</v>
      </c>
      <c r="AQ3025">
        <v>14415.760877114066</v>
      </c>
      <c r="AR3025">
        <v>2709397.6500816713</v>
      </c>
      <c r="AS3025">
        <v>124072.86125482497</v>
      </c>
      <c r="AT3025">
        <v>141.35604160033927</v>
      </c>
      <c r="AU3025" s="3">
        <v>212689320.68276405</v>
      </c>
      <c r="AV3025" s="3">
        <v>4605041.8587360494</v>
      </c>
      <c r="AW3025">
        <v>646465.66004877002</v>
      </c>
      <c r="AX3025">
        <v>121496756.14956583</v>
      </c>
      <c r="AY3025">
        <v>13996.948296244502</v>
      </c>
      <c r="AZ3025">
        <v>2630586.4627961917</v>
      </c>
      <c r="BA3025">
        <v>1778153.0107072997</v>
      </c>
      <c r="BB3025">
        <v>334186076.83232993</v>
      </c>
      <c r="BC3025">
        <v>38499.671818304996</v>
      </c>
      <c r="BD3025">
        <v>7235628.3215322411</v>
      </c>
      <c r="BE3025">
        <v>1131687.3506585297</v>
      </c>
      <c r="BF3025">
        <v>212689320.68276405</v>
      </c>
      <c r="BG3025">
        <v>24502.723522060496</v>
      </c>
      <c r="BH3025">
        <v>4605041.8587360494</v>
      </c>
      <c r="BI3025">
        <v>17.953493517187511</v>
      </c>
      <c r="BJ3025">
        <v>51.226065693620001</v>
      </c>
      <c r="BK3025">
        <v>33.27257217643249</v>
      </c>
      <c r="BL3025">
        <v>29.363200129733155</v>
      </c>
      <c r="BM3025">
        <v>28.244244892193141</v>
      </c>
      <c r="BN3025">
        <f t="shared" si="305"/>
        <v>-1.118955237540014</v>
      </c>
      <c r="BO3025">
        <v>0.47478980027021106</v>
      </c>
      <c r="BP3025">
        <v>0.10322411689872606</v>
      </c>
      <c r="BQ3025">
        <v>7.8812398703937726E-3</v>
      </c>
      <c r="BR3025">
        <v>0.11904761904761904</v>
      </c>
      <c r="BS3025">
        <v>6.8965517241379309E-2</v>
      </c>
      <c r="BT3025">
        <v>0.66666666666666663</v>
      </c>
      <c r="BU3025">
        <v>3.2044420229211154E-2</v>
      </c>
      <c r="BV3025">
        <v>0.84536228158416848</v>
      </c>
      <c r="BW3025">
        <v>8.554538804010782E-2</v>
      </c>
      <c r="BX3025">
        <v>0.40247623437791513</v>
      </c>
      <c r="BY3025">
        <f t="shared" si="306"/>
        <v>0.11729127581304125</v>
      </c>
      <c r="BZ3025">
        <v>0</v>
      </c>
      <c r="CA3025">
        <f t="shared" si="307"/>
        <v>2.0151183024735568E-3</v>
      </c>
      <c r="CC3025">
        <v>0.11729127581304125</v>
      </c>
      <c r="CD3025">
        <v>2.0151183024735568E-3</v>
      </c>
    </row>
    <row r="3026" spans="1:82" x14ac:dyDescent="0.3">
      <c r="A3026">
        <v>1</v>
      </c>
      <c r="B3026" t="s">
        <v>1847</v>
      </c>
      <c r="C3026" t="s">
        <v>1084</v>
      </c>
      <c r="D3026">
        <v>55011</v>
      </c>
      <c r="E3026" s="2">
        <v>0</v>
      </c>
      <c r="F3026" s="2" t="s">
        <v>1954</v>
      </c>
      <c r="G3026" s="3">
        <v>-999</v>
      </c>
      <c r="H3026" s="1">
        <v>0.37172615798376363</v>
      </c>
      <c r="I3026" s="1">
        <f t="shared" si="308"/>
        <v>-999</v>
      </c>
      <c r="J3026" s="1">
        <v>-999</v>
      </c>
      <c r="K3026" s="1">
        <v>-999</v>
      </c>
      <c r="L3026" s="2">
        <v>-999</v>
      </c>
      <c r="M3026" s="2">
        <v>-999</v>
      </c>
      <c r="N3026" s="7">
        <v>-999</v>
      </c>
      <c r="O3026" s="2">
        <v>-999</v>
      </c>
      <c r="P3026" s="3">
        <v>-999</v>
      </c>
      <c r="Q3026" s="3">
        <v>-999</v>
      </c>
      <c r="R3026" s="3">
        <v>-999</v>
      </c>
      <c r="S3026" s="3">
        <v>-999</v>
      </c>
      <c r="T3026" s="3">
        <v>-999</v>
      </c>
      <c r="V3026">
        <v>55011</v>
      </c>
      <c r="W3026" s="2">
        <v>-999</v>
      </c>
      <c r="X3026" s="2">
        <v>9.9721848325595927E-3</v>
      </c>
      <c r="Y3026" s="2">
        <v>-999</v>
      </c>
      <c r="Z3026" s="2">
        <v>-999</v>
      </c>
      <c r="AA3026" s="2">
        <v>-999</v>
      </c>
      <c r="AB3026" s="2">
        <v>-999</v>
      </c>
      <c r="AC3026" s="2">
        <v>-999</v>
      </c>
      <c r="AD3026" s="2">
        <v>-999</v>
      </c>
      <c r="AE3026" s="2">
        <v>-999</v>
      </c>
      <c r="AF3026" s="2">
        <v>-999</v>
      </c>
      <c r="AG3026" s="2">
        <v>-999</v>
      </c>
      <c r="AH3026" s="2">
        <v>-999</v>
      </c>
      <c r="AI3026" s="2">
        <v>-999</v>
      </c>
      <c r="AJ3026" s="2">
        <v>-999</v>
      </c>
      <c r="AK3026" s="2">
        <v>-999</v>
      </c>
      <c r="AL3026" s="2">
        <v>-999</v>
      </c>
      <c r="AM3026" s="2">
        <v>-999</v>
      </c>
      <c r="AN3026" s="2">
        <v>-999</v>
      </c>
      <c r="AO3026" s="2">
        <v>-999</v>
      </c>
      <c r="AP3026" s="2">
        <v>-999</v>
      </c>
      <c r="AQ3026" s="2">
        <v>-999</v>
      </c>
      <c r="AR3026" s="2">
        <v>-999</v>
      </c>
      <c r="AS3026" s="2">
        <v>-999</v>
      </c>
      <c r="AT3026" s="2">
        <v>-999</v>
      </c>
      <c r="AU3026" s="2">
        <v>-999</v>
      </c>
      <c r="AV3026" s="2">
        <v>-999</v>
      </c>
      <c r="AW3026" s="2">
        <v>-999</v>
      </c>
      <c r="AX3026" s="2">
        <v>-999</v>
      </c>
      <c r="AY3026" s="2">
        <v>-999</v>
      </c>
      <c r="AZ3026" s="2">
        <v>-999</v>
      </c>
      <c r="BA3026" s="2">
        <v>-999</v>
      </c>
      <c r="BB3026" s="2">
        <v>-999</v>
      </c>
      <c r="BC3026" s="2">
        <v>-999</v>
      </c>
      <c r="BD3026" s="2">
        <v>-999</v>
      </c>
      <c r="BE3026" s="2">
        <v>-999</v>
      </c>
      <c r="BF3026" s="2">
        <v>-999</v>
      </c>
      <c r="BG3026" s="2">
        <v>-999</v>
      </c>
      <c r="BH3026" s="2">
        <v>-999</v>
      </c>
      <c r="BI3026">
        <v>0</v>
      </c>
      <c r="BJ3026">
        <v>0.37172615798376363</v>
      </c>
      <c r="BK3026">
        <v>0.37172615798376363</v>
      </c>
      <c r="BL3026">
        <v>-999</v>
      </c>
      <c r="BM3026">
        <v>20.566687456371621</v>
      </c>
      <c r="BN3026">
        <f t="shared" si="305"/>
        <v>-999</v>
      </c>
      <c r="BO3026" t="s">
        <v>3748</v>
      </c>
      <c r="BP3026" t="s">
        <v>3748</v>
      </c>
      <c r="BQ3026">
        <v>1.8973097406937598E-3</v>
      </c>
      <c r="BR3026">
        <v>8.9285714285714288E-2</v>
      </c>
      <c r="BS3026">
        <v>0.20689655172413793</v>
      </c>
      <c r="BT3026">
        <v>0.61111111111111116</v>
      </c>
      <c r="BU3026" t="s">
        <v>3748</v>
      </c>
      <c r="BY3026">
        <f t="shared" si="306"/>
        <v>-999</v>
      </c>
      <c r="CA3026">
        <f t="shared" si="307"/>
        <v>-999</v>
      </c>
    </row>
    <row r="3027" spans="1:82" x14ac:dyDescent="0.3">
      <c r="A3027">
        <v>1</v>
      </c>
      <c r="B3027" t="s">
        <v>1847</v>
      </c>
      <c r="C3027" t="s">
        <v>1850</v>
      </c>
      <c r="D3027">
        <v>55013</v>
      </c>
      <c r="E3027" s="2">
        <v>0</v>
      </c>
      <c r="F3027" s="2" t="s">
        <v>1954</v>
      </c>
      <c r="G3027" s="3">
        <v>-999</v>
      </c>
      <c r="H3027" s="1">
        <v>0.3765608474433596</v>
      </c>
      <c r="I3027" s="1">
        <f t="shared" si="308"/>
        <v>-999</v>
      </c>
      <c r="J3027" s="1">
        <v>-999</v>
      </c>
      <c r="K3027" s="1">
        <v>-999</v>
      </c>
      <c r="L3027" s="2">
        <v>-999</v>
      </c>
      <c r="M3027" s="2">
        <v>-999</v>
      </c>
      <c r="N3027" s="7">
        <v>-999</v>
      </c>
      <c r="O3027" s="2">
        <v>-999</v>
      </c>
      <c r="P3027" s="3">
        <v>-999</v>
      </c>
      <c r="Q3027" s="3">
        <v>-999</v>
      </c>
      <c r="R3027" s="3">
        <v>-999</v>
      </c>
      <c r="S3027" s="3">
        <v>-999</v>
      </c>
      <c r="T3027" s="3">
        <v>-999</v>
      </c>
      <c r="V3027">
        <v>55013</v>
      </c>
      <c r="W3027" s="2">
        <v>-999</v>
      </c>
      <c r="X3027" s="2">
        <v>1.0101883579509826E-2</v>
      </c>
      <c r="Y3027" s="2">
        <v>-999</v>
      </c>
      <c r="Z3027" s="2">
        <v>-999</v>
      </c>
      <c r="AA3027" s="2">
        <v>-999</v>
      </c>
      <c r="AB3027" s="2">
        <v>-999</v>
      </c>
      <c r="AC3027" s="2">
        <v>-999</v>
      </c>
      <c r="AD3027" s="2">
        <v>-999</v>
      </c>
      <c r="AE3027" s="2">
        <v>-999</v>
      </c>
      <c r="AF3027" s="2">
        <v>-999</v>
      </c>
      <c r="AG3027" s="2">
        <v>-999</v>
      </c>
      <c r="AH3027" s="2">
        <v>-999</v>
      </c>
      <c r="AI3027" s="2">
        <v>-999</v>
      </c>
      <c r="AJ3027" s="2">
        <v>-999</v>
      </c>
      <c r="AK3027" s="2">
        <v>-999</v>
      </c>
      <c r="AL3027" s="2">
        <v>-999</v>
      </c>
      <c r="AM3027" s="2">
        <v>-999</v>
      </c>
      <c r="AN3027" s="2">
        <v>-999</v>
      </c>
      <c r="AO3027" s="2">
        <v>-999</v>
      </c>
      <c r="AP3027" s="2">
        <v>-999</v>
      </c>
      <c r="AQ3027" s="2">
        <v>-999</v>
      </c>
      <c r="AR3027" s="2">
        <v>-999</v>
      </c>
      <c r="AS3027" s="2">
        <v>-999</v>
      </c>
      <c r="AT3027" s="2">
        <v>-999</v>
      </c>
      <c r="AU3027" s="2">
        <v>-999</v>
      </c>
      <c r="AV3027" s="2">
        <v>-999</v>
      </c>
      <c r="AW3027" s="2">
        <v>-999</v>
      </c>
      <c r="AX3027" s="2">
        <v>-999</v>
      </c>
      <c r="AY3027" s="2">
        <v>-999</v>
      </c>
      <c r="AZ3027" s="2">
        <v>-999</v>
      </c>
      <c r="BA3027" s="2">
        <v>-999</v>
      </c>
      <c r="BB3027" s="2">
        <v>-999</v>
      </c>
      <c r="BC3027" s="2">
        <v>-999</v>
      </c>
      <c r="BD3027" s="2">
        <v>-999</v>
      </c>
      <c r="BE3027" s="2">
        <v>-999</v>
      </c>
      <c r="BF3027" s="2">
        <v>-999</v>
      </c>
      <c r="BG3027" s="2">
        <v>-999</v>
      </c>
      <c r="BH3027" s="2">
        <v>-999</v>
      </c>
      <c r="BI3027">
        <v>0</v>
      </c>
      <c r="BJ3027">
        <v>0.3765608474433596</v>
      </c>
      <c r="BK3027">
        <v>0.3765608474433596</v>
      </c>
      <c r="BL3027">
        <v>-999</v>
      </c>
      <c r="BM3027">
        <v>24.752082563081757</v>
      </c>
      <c r="BN3027">
        <f t="shared" si="305"/>
        <v>-999</v>
      </c>
      <c r="BO3027" t="s">
        <v>3748</v>
      </c>
      <c r="BP3027" t="s">
        <v>3748</v>
      </c>
      <c r="BQ3027">
        <v>7.3554033058043902E-4</v>
      </c>
      <c r="BR3027">
        <v>5.9523809523809521E-2</v>
      </c>
      <c r="BS3027">
        <v>0.10344827586206896</v>
      </c>
      <c r="BT3027">
        <v>0.61111111111111116</v>
      </c>
      <c r="BU3027" t="s">
        <v>3748</v>
      </c>
      <c r="BY3027">
        <f t="shared" si="306"/>
        <v>-999</v>
      </c>
      <c r="CA3027">
        <f t="shared" si="307"/>
        <v>-999</v>
      </c>
    </row>
    <row r="3028" spans="1:82" x14ac:dyDescent="0.3">
      <c r="A3028">
        <v>0</v>
      </c>
      <c r="B3028" t="s">
        <v>1847</v>
      </c>
      <c r="C3028" t="s">
        <v>1851</v>
      </c>
      <c r="D3028">
        <v>55015</v>
      </c>
      <c r="E3028" s="2">
        <f t="shared" ref="E3028:E3038" si="309">BO3028</f>
        <v>0.39565782753561479</v>
      </c>
      <c r="F3028" s="2" t="s">
        <v>1935</v>
      </c>
      <c r="G3028" s="3">
        <v>11971</v>
      </c>
      <c r="H3028" s="1">
        <v>16.187235802020016</v>
      </c>
      <c r="I3028" s="1">
        <f t="shared" si="308"/>
        <v>0.41348577691639576</v>
      </c>
      <c r="J3028" s="1">
        <v>2.9781977584599999</v>
      </c>
      <c r="K3028" s="1">
        <v>42.0899965184</v>
      </c>
      <c r="L3028" s="2">
        <v>0.12070935676999994</v>
      </c>
      <c r="M3028" s="2">
        <v>1.1780288438872281E-3</v>
      </c>
      <c r="N3028" s="7">
        <v>0</v>
      </c>
      <c r="O3028" s="2">
        <v>3.3424115426193736E-4</v>
      </c>
      <c r="P3028" s="3">
        <v>283689.96097964002</v>
      </c>
      <c r="Q3028" s="3">
        <v>6142.3118989739996</v>
      </c>
      <c r="R3028" s="3">
        <v>1965835.3757227273</v>
      </c>
      <c r="S3028" s="3">
        <v>4675.1557536721557</v>
      </c>
      <c r="T3028" s="3">
        <v>901245.47073235665</v>
      </c>
      <c r="V3028">
        <v>55015</v>
      </c>
      <c r="W3028" s="2">
        <v>0.43628841787672146</v>
      </c>
      <c r="X3028" s="2">
        <v>0.43425006252323051</v>
      </c>
      <c r="Y3028" s="2">
        <v>2.7195295701571936E-3</v>
      </c>
      <c r="Z3028" s="2">
        <v>0.84930863248550437</v>
      </c>
      <c r="AA3028" s="2">
        <v>0.12131749252937987</v>
      </c>
      <c r="AB3028" s="2">
        <v>0.29795612517992925</v>
      </c>
      <c r="AC3028" s="2">
        <v>1.1780288438872281E-3</v>
      </c>
      <c r="AD3028" s="2">
        <v>0</v>
      </c>
      <c r="AE3028" s="2">
        <v>3.3424115426193736E-4</v>
      </c>
      <c r="AF3028">
        <v>683744.37512537942</v>
      </c>
      <c r="AG3028">
        <v>1622.2071090191409</v>
      </c>
      <c r="AH3028">
        <v>304888.80653534614</v>
      </c>
      <c r="AI3028">
        <v>7878.8494733122634</v>
      </c>
      <c r="AJ3028">
        <v>15.907515305327031</v>
      </c>
      <c r="AK3028">
        <v>2649579.7508481066</v>
      </c>
      <c r="AL3028">
        <v>6297.3628626912969</v>
      </c>
      <c r="AM3028">
        <v>1183569.8640766502</v>
      </c>
      <c r="AN3028">
        <v>30443.262664364964</v>
      </c>
      <c r="AO3028">
        <v>61.749993896859287</v>
      </c>
      <c r="AP3028">
        <v>1965835.3757227273</v>
      </c>
      <c r="AQ3028">
        <v>4675.1557536721557</v>
      </c>
      <c r="AR3028">
        <v>878681.05754130404</v>
      </c>
      <c r="AS3028">
        <v>22564.413191052699</v>
      </c>
      <c r="AT3028">
        <v>45.842478591532256</v>
      </c>
      <c r="AU3028" s="3">
        <v>53316691.266513541</v>
      </c>
      <c r="AV3028" s="3">
        <v>1154386.0982931736</v>
      </c>
      <c r="AW3028">
        <v>87810.529712690011</v>
      </c>
      <c r="AX3028">
        <v>16503110.954202961</v>
      </c>
      <c r="AY3028">
        <v>1901.2292844165001</v>
      </c>
      <c r="AZ3028">
        <v>357317.03171323705</v>
      </c>
      <c r="BA3028">
        <v>371500.49069233006</v>
      </c>
      <c r="BB3028">
        <v>69819802.220716506</v>
      </c>
      <c r="BC3028">
        <v>8043.5411833905</v>
      </c>
      <c r="BD3028">
        <v>1511703.1300064106</v>
      </c>
      <c r="BE3028">
        <v>283689.96097964002</v>
      </c>
      <c r="BF3028">
        <v>53316691.266513541</v>
      </c>
      <c r="BG3028">
        <v>6142.3118989739996</v>
      </c>
      <c r="BH3028">
        <v>1154386.0982931736</v>
      </c>
      <c r="BI3028">
        <v>4.98097501723975</v>
      </c>
      <c r="BJ3028">
        <v>21.168210819259766</v>
      </c>
      <c r="BK3028">
        <v>16.187235802020016</v>
      </c>
      <c r="BL3028">
        <v>22.290926324135516</v>
      </c>
      <c r="BM3028">
        <v>22.704412101051911</v>
      </c>
      <c r="BN3028">
        <f t="shared" si="305"/>
        <v>0.41348577691639576</v>
      </c>
      <c r="BO3028">
        <v>0.39565782753561479</v>
      </c>
      <c r="BP3028">
        <v>2.3865193050238591E-2</v>
      </c>
      <c r="BQ3028">
        <v>8.0595509797836869E-3</v>
      </c>
      <c r="BR3028">
        <v>0.1140873015873016</v>
      </c>
      <c r="BS3028">
        <v>0.10344827586206896</v>
      </c>
      <c r="BT3028">
        <v>0.44444444444444442</v>
      </c>
      <c r="BU3028">
        <v>-1.1841324433531707E-2</v>
      </c>
      <c r="BV3028">
        <v>0.84930863248550437</v>
      </c>
      <c r="BW3028">
        <v>0.12584802129603723</v>
      </c>
      <c r="BX3028">
        <v>0.29795612517992925</v>
      </c>
      <c r="BY3028">
        <f t="shared" si="306"/>
        <v>2.4507088341557948E-2</v>
      </c>
      <c r="BZ3028">
        <v>0</v>
      </c>
      <c r="CA3028">
        <f t="shared" si="307"/>
        <v>2.6000750366125249E-4</v>
      </c>
      <c r="CC3028">
        <v>2.4507088341557948E-2</v>
      </c>
      <c r="CD3028">
        <v>2.6000750366125249E-4</v>
      </c>
    </row>
    <row r="3029" spans="1:82" x14ac:dyDescent="0.3">
      <c r="A3029">
        <v>0</v>
      </c>
      <c r="B3029" t="s">
        <v>1847</v>
      </c>
      <c r="C3029" t="s">
        <v>851</v>
      </c>
      <c r="D3029">
        <v>55017</v>
      </c>
      <c r="E3029" s="2">
        <f t="shared" si="309"/>
        <v>0.49806103452662431</v>
      </c>
      <c r="F3029" s="2" t="s">
        <v>1937</v>
      </c>
      <c r="G3029" s="3">
        <v>7144</v>
      </c>
      <c r="H3029" s="1">
        <v>9.4428489227812165</v>
      </c>
      <c r="I3029" s="1">
        <f t="shared" si="308"/>
        <v>-2.2073202191317804</v>
      </c>
      <c r="J3029" s="1">
        <v>3.0525031568299998</v>
      </c>
      <c r="K3029" s="1">
        <v>13.887872571699999</v>
      </c>
      <c r="L3029" s="2">
        <v>0.19719206099999997</v>
      </c>
      <c r="M3029" s="2">
        <v>3.3421976896389504E-3</v>
      </c>
      <c r="N3029" s="7">
        <v>0</v>
      </c>
      <c r="O3029" s="2">
        <v>1.0868417236984658E-2</v>
      </c>
      <c r="P3029" s="3">
        <v>469746.74665534007</v>
      </c>
      <c r="Q3029" s="3">
        <v>10170.719547219</v>
      </c>
      <c r="R3029" s="3">
        <v>1910563.8238187144</v>
      </c>
      <c r="S3029" s="3">
        <v>4558.8485775753661</v>
      </c>
      <c r="T3029" s="3">
        <v>874926.57345530624</v>
      </c>
      <c r="V3029">
        <v>55017</v>
      </c>
      <c r="W3029" s="2">
        <v>0.44232882749876773</v>
      </c>
      <c r="X3029" s="2">
        <v>0.25332044243177404</v>
      </c>
      <c r="Y3029" s="2">
        <v>6.5894907779625714E-2</v>
      </c>
      <c r="Z3029" s="2">
        <v>0.8704987015790181</v>
      </c>
      <c r="AA3029" s="2">
        <v>4.00295085847691E-2</v>
      </c>
      <c r="AB3029" s="2">
        <v>0.48674422583292726</v>
      </c>
      <c r="AC3029" s="2">
        <v>3.3421976896389504E-3</v>
      </c>
      <c r="AD3029" s="2">
        <v>0</v>
      </c>
      <c r="AE3029" s="2">
        <v>1.0868417236984658E-2</v>
      </c>
      <c r="AF3029">
        <v>643298.82594999915</v>
      </c>
      <c r="AG3029">
        <v>1539.640538683879</v>
      </c>
      <c r="AH3029">
        <v>289370.67512704781</v>
      </c>
      <c r="AI3029">
        <v>6065.7351810924847</v>
      </c>
      <c r="AJ3029">
        <v>15.094809774600895</v>
      </c>
      <c r="AK3029">
        <v>2553862.6497687134</v>
      </c>
      <c r="AL3029">
        <v>6098.4891162592439</v>
      </c>
      <c r="AM3029">
        <v>1146192.158810925</v>
      </c>
      <c r="AN3029">
        <v>24170.82495252146</v>
      </c>
      <c r="AO3029">
        <v>59.793392558031449</v>
      </c>
      <c r="AP3029">
        <v>1910563.8238187144</v>
      </c>
      <c r="AQ3029">
        <v>4558.8485775753652</v>
      </c>
      <c r="AR3029">
        <v>856821.48368387716</v>
      </c>
      <c r="AS3029">
        <v>18105.089771428975</v>
      </c>
      <c r="AT3029">
        <v>44.698582783430552</v>
      </c>
      <c r="AU3029" s="3">
        <v>88284203.566404611</v>
      </c>
      <c r="AV3029" s="3">
        <v>1911485.0317043387</v>
      </c>
      <c r="AW3029">
        <v>197816.78630141</v>
      </c>
      <c r="AX3029">
        <v>37177686.817486994</v>
      </c>
      <c r="AY3029">
        <v>4283.0292482684999</v>
      </c>
      <c r="AZ3029">
        <v>804952.51691958192</v>
      </c>
      <c r="BA3029">
        <v>667563.53295675013</v>
      </c>
      <c r="BB3029">
        <v>125461890.38389161</v>
      </c>
      <c r="BC3029">
        <v>14453.7487954875</v>
      </c>
      <c r="BD3029">
        <v>2716437.5486239204</v>
      </c>
      <c r="BE3029">
        <v>469746.74665534007</v>
      </c>
      <c r="BF3029">
        <v>88284203.566404611</v>
      </c>
      <c r="BG3029">
        <v>10170.719547219</v>
      </c>
      <c r="BH3029">
        <v>1911485.0317043387</v>
      </c>
      <c r="BI3029">
        <v>3.49221837928176</v>
      </c>
      <c r="BJ3029">
        <v>12.935067302062976</v>
      </c>
      <c r="BK3029">
        <v>9.4428489227812165</v>
      </c>
      <c r="BL3029">
        <v>27.313141861037739</v>
      </c>
      <c r="BM3029">
        <v>25.105821641905958</v>
      </c>
      <c r="BN3029">
        <f t="shared" si="305"/>
        <v>-2.2073202191317804</v>
      </c>
      <c r="BO3029">
        <v>0.49806103452662431</v>
      </c>
      <c r="BP3029">
        <v>2.1062736093150552E-2</v>
      </c>
      <c r="BQ3029">
        <v>1.9210146754099241E-3</v>
      </c>
      <c r="BR3029">
        <v>0.22619047619047619</v>
      </c>
      <c r="BS3029">
        <v>0.10344827586206896</v>
      </c>
      <c r="BT3029">
        <v>0.55555555555555558</v>
      </c>
      <c r="BU3029">
        <v>6.321280271925428E-2</v>
      </c>
      <c r="BV3029">
        <v>0.8704987015790181</v>
      </c>
      <c r="BW3029">
        <v>4.1524386498723136E-2</v>
      </c>
      <c r="BX3029">
        <v>0.48674422583292726</v>
      </c>
      <c r="BY3029">
        <f t="shared" si="306"/>
        <v>0.1078570618052986</v>
      </c>
      <c r="BZ3029">
        <v>0</v>
      </c>
      <c r="CA3029">
        <f t="shared" si="307"/>
        <v>5.3930561664824765E-3</v>
      </c>
      <c r="CC3029">
        <v>0.1078570618052986</v>
      </c>
      <c r="CD3029">
        <v>5.3930561664824765E-3</v>
      </c>
    </row>
    <row r="3030" spans="1:82" x14ac:dyDescent="0.3">
      <c r="A3030">
        <v>0</v>
      </c>
      <c r="B3030" t="s">
        <v>1847</v>
      </c>
      <c r="C3030" t="s">
        <v>97</v>
      </c>
      <c r="D3030">
        <v>55019</v>
      </c>
      <c r="E3030" s="2">
        <f t="shared" si="309"/>
        <v>0.47223671301047898</v>
      </c>
      <c r="F3030" s="2" t="s">
        <v>1937</v>
      </c>
      <c r="G3030" s="3">
        <v>405</v>
      </c>
      <c r="H3030" s="1">
        <v>0.37394302777793054</v>
      </c>
      <c r="I3030" s="1">
        <f t="shared" si="308"/>
        <v>6.100625582196006</v>
      </c>
      <c r="J3030" s="1">
        <v>3.0098585292600002</v>
      </c>
      <c r="K3030" s="1">
        <v>0.53758400353900004</v>
      </c>
      <c r="L3030" s="2">
        <v>0.24417234918000008</v>
      </c>
      <c r="M3030" s="2">
        <v>8.6779280264284434E-7</v>
      </c>
      <c r="N3030" s="7">
        <v>0</v>
      </c>
      <c r="O3030" s="2">
        <v>3.1700787657794357E-3</v>
      </c>
      <c r="P3030" s="3">
        <v>27539.705975889898</v>
      </c>
      <c r="Q3030" s="3">
        <v>596.27581859371503</v>
      </c>
      <c r="R3030" s="3">
        <v>103925.40780165305</v>
      </c>
      <c r="S3030" s="3">
        <v>249.61659466641206</v>
      </c>
      <c r="T3030" s="3">
        <v>19071.566261804175</v>
      </c>
      <c r="V3030">
        <v>55019</v>
      </c>
      <c r="W3030" s="2">
        <v>0.33532620787039985</v>
      </c>
      <c r="X3030" s="2">
        <v>1.0031656125774627E-2</v>
      </c>
      <c r="Y3030" s="2">
        <v>-0.16376922514163775</v>
      </c>
      <c r="Z3030" s="2">
        <v>0.85833750435111533</v>
      </c>
      <c r="AA3030" s="2">
        <v>1.5494974751244278E-3</v>
      </c>
      <c r="AB3030" s="2">
        <v>0.60270925953467447</v>
      </c>
      <c r="AC3030" s="2">
        <v>8.6779280264284434E-7</v>
      </c>
      <c r="AD3030" s="2">
        <v>0</v>
      </c>
      <c r="AE3030" s="2">
        <v>3.1700787657794357E-3</v>
      </c>
      <c r="AF3030">
        <v>42517.169655330181</v>
      </c>
      <c r="AG3030">
        <v>101.24962644907831</v>
      </c>
      <c r="AH3030">
        <v>19029.553993801946</v>
      </c>
      <c r="AI3030">
        <v>-11652.25317502241</v>
      </c>
      <c r="AJ3030">
        <v>0.9927776751888967</v>
      </c>
      <c r="AK3030">
        <v>146442.57745698324</v>
      </c>
      <c r="AL3030">
        <v>350.86622111549036</v>
      </c>
      <c r="AM3030">
        <v>65944.220571287413</v>
      </c>
      <c r="AN3030">
        <v>-39495.353490703703</v>
      </c>
      <c r="AO3030">
        <v>3.4398468229534092</v>
      </c>
      <c r="AP3030">
        <v>103925.40780165305</v>
      </c>
      <c r="AQ3030">
        <v>249.61659466641206</v>
      </c>
      <c r="AR3030">
        <v>46914.666577485463</v>
      </c>
      <c r="AS3030">
        <v>-27843.100315681295</v>
      </c>
      <c r="AT3030">
        <v>2.4470691477645126</v>
      </c>
      <c r="AU3030" s="3">
        <v>5175812.3411087478</v>
      </c>
      <c r="AV3030" s="3">
        <v>112064.0773465028</v>
      </c>
      <c r="AW3030">
        <v>5744.1838261051007</v>
      </c>
      <c r="AX3030">
        <v>1079561.9082781926</v>
      </c>
      <c r="AY3030">
        <v>124.37016996703501</v>
      </c>
      <c r="AZ3030">
        <v>23374.129743604561</v>
      </c>
      <c r="BA3030">
        <v>33283.889801994999</v>
      </c>
      <c r="BB3030">
        <v>6255374.2493869402</v>
      </c>
      <c r="BC3030">
        <v>720.64598856075008</v>
      </c>
      <c r="BD3030">
        <v>135438.20709010737</v>
      </c>
      <c r="BE3030">
        <v>27539.705975889898</v>
      </c>
      <c r="BF3030">
        <v>5175812.3411087478</v>
      </c>
      <c r="BG3030">
        <v>596.27581859371503</v>
      </c>
      <c r="BH3030">
        <v>112064.0773465028</v>
      </c>
      <c r="BI3030">
        <v>0.10463567397918919</v>
      </c>
      <c r="BJ3030">
        <v>0.4785787017571197</v>
      </c>
      <c r="BK3030">
        <v>0.37394302777793054</v>
      </c>
      <c r="BL3030">
        <v>22.614834628932169</v>
      </c>
      <c r="BM3030">
        <v>28.715460211128175</v>
      </c>
      <c r="BN3030">
        <f t="shared" si="305"/>
        <v>6.100625582196006</v>
      </c>
      <c r="BO3030">
        <v>0.47223671301047898</v>
      </c>
      <c r="BP3030">
        <v>5.9837074141422513E-4</v>
      </c>
      <c r="BQ3030">
        <v>3.5323818769031944E-3</v>
      </c>
      <c r="BR3030">
        <v>0.23809523809523808</v>
      </c>
      <c r="BS3030">
        <v>0.17241379310344829</v>
      </c>
      <c r="BT3030">
        <v>0.61111111111111116</v>
      </c>
      <c r="BU3030">
        <v>-0.17470851671130766</v>
      </c>
      <c r="BV3030">
        <v>0.85833750435111533</v>
      </c>
      <c r="BW3030">
        <v>1.6073625260626845E-3</v>
      </c>
      <c r="BX3030">
        <v>0.60270925953467447</v>
      </c>
      <c r="BY3030">
        <f t="shared" si="306"/>
        <v>2.029134893413298E-2</v>
      </c>
      <c r="BZ3030">
        <v>0</v>
      </c>
      <c r="CA3030">
        <f t="shared" si="307"/>
        <v>1.2841645250935242E-3</v>
      </c>
      <c r="CC3030">
        <v>2.029134893413298E-2</v>
      </c>
      <c r="CD3030">
        <v>1.2841645250935242E-3</v>
      </c>
    </row>
    <row r="3031" spans="1:82" x14ac:dyDescent="0.3">
      <c r="A3031">
        <v>0</v>
      </c>
      <c r="B3031" t="s">
        <v>1847</v>
      </c>
      <c r="C3031" t="s">
        <v>99</v>
      </c>
      <c r="D3031">
        <v>55021</v>
      </c>
      <c r="E3031" s="2">
        <f t="shared" si="309"/>
        <v>0.48073988548566116</v>
      </c>
      <c r="F3031" s="2" t="s">
        <v>1936</v>
      </c>
      <c r="G3031" s="3">
        <v>5147</v>
      </c>
      <c r="H3031" s="1">
        <v>2.6883386736972232</v>
      </c>
      <c r="I3031" s="1">
        <f t="shared" si="308"/>
        <v>-0.40477105830826332</v>
      </c>
      <c r="J3031" s="1">
        <v>2.8983901755199999</v>
      </c>
      <c r="K3031" s="1">
        <v>46.845159209899997</v>
      </c>
      <c r="L3031" s="2">
        <v>0.12774302172999996</v>
      </c>
      <c r="M3031" s="2">
        <v>4.1315615580554584E-3</v>
      </c>
      <c r="N3031" s="7">
        <v>0</v>
      </c>
      <c r="O3031" s="2">
        <v>1.9273298887389163E-2</v>
      </c>
      <c r="P3031" s="3">
        <v>104091.87895446399</v>
      </c>
      <c r="Q3031" s="3">
        <v>2253.7448434223993</v>
      </c>
      <c r="R3031" s="3">
        <v>651872.05509698996</v>
      </c>
      <c r="S3031" s="3">
        <v>1552.6553039961914</v>
      </c>
      <c r="T3031" s="3">
        <v>304527.98693101818</v>
      </c>
      <c r="V3031">
        <v>55021</v>
      </c>
      <c r="W3031" s="2">
        <v>0.35591605156371092</v>
      </c>
      <c r="X3031" s="2">
        <v>7.2119245769617785E-2</v>
      </c>
      <c r="Y3031" s="2">
        <v>2.0176539071554967E-2</v>
      </c>
      <c r="Z3031" s="2">
        <v>0.82654947589954486</v>
      </c>
      <c r="AA3031" s="2">
        <v>0.13502346691808875</v>
      </c>
      <c r="AB3031" s="2">
        <v>0.31531785763691395</v>
      </c>
      <c r="AC3031" s="2">
        <v>4.1315615580554584E-3</v>
      </c>
      <c r="AD3031" s="2">
        <v>0</v>
      </c>
      <c r="AE3031" s="2">
        <v>1.9273298887389163E-2</v>
      </c>
      <c r="AF3031">
        <v>459188.66305070464</v>
      </c>
      <c r="AG3031">
        <v>1091.1903493805753</v>
      </c>
      <c r="AH3031">
        <v>205085.84968949575</v>
      </c>
      <c r="AI3031">
        <v>8992.3339795797528</v>
      </c>
      <c r="AJ3031">
        <v>10.699916649135305</v>
      </c>
      <c r="AK3031">
        <v>1111060.7181476946</v>
      </c>
      <c r="AL3031">
        <v>2643.8456533767667</v>
      </c>
      <c r="AM3031">
        <v>496902.60968532937</v>
      </c>
      <c r="AN3031">
        <v>21703.560914764304</v>
      </c>
      <c r="AO3031">
        <v>25.924018811885425</v>
      </c>
      <c r="AP3031">
        <v>651872.05509698996</v>
      </c>
      <c r="AQ3031">
        <v>1552.6553039961914</v>
      </c>
      <c r="AR3031">
        <v>291816.75999583362</v>
      </c>
      <c r="AS3031">
        <v>12711.226935184552</v>
      </c>
      <c r="AT3031">
        <v>15.224102162750119</v>
      </c>
      <c r="AU3031" s="3">
        <v>19563027.730701961</v>
      </c>
      <c r="AV3031" s="3">
        <v>423568.80587280571</v>
      </c>
      <c r="AW3031">
        <v>62320.634948206003</v>
      </c>
      <c r="AX3031">
        <v>11712540.132165836</v>
      </c>
      <c r="AY3031">
        <v>1349.3349439371002</v>
      </c>
      <c r="AZ3031">
        <v>253594.00936353861</v>
      </c>
      <c r="BA3031">
        <v>166412.51390267001</v>
      </c>
      <c r="BB3031">
        <v>31275567.862867799</v>
      </c>
      <c r="BC3031">
        <v>3603.0797873594993</v>
      </c>
      <c r="BD3031">
        <v>677162.81523634424</v>
      </c>
      <c r="BE3031">
        <v>104091.87895446399</v>
      </c>
      <c r="BF3031">
        <v>19563027.730701961</v>
      </c>
      <c r="BG3031">
        <v>2253.7448434223993</v>
      </c>
      <c r="BH3031">
        <v>423568.80587280571</v>
      </c>
      <c r="BI3031">
        <v>1.5360476796883289</v>
      </c>
      <c r="BJ3031">
        <v>4.2243863533855519</v>
      </c>
      <c r="BK3031">
        <v>2.6883386736972232</v>
      </c>
      <c r="BL3031">
        <v>25.592072939697943</v>
      </c>
      <c r="BM3031">
        <v>25.187301881389679</v>
      </c>
      <c r="BN3031">
        <f t="shared" si="305"/>
        <v>-0.40477105830826332</v>
      </c>
      <c r="BO3031">
        <v>0.48073988548566116</v>
      </c>
      <c r="BP3031">
        <v>8.9422267584248118E-3</v>
      </c>
      <c r="BQ3031">
        <v>9.5340191453370856E-3</v>
      </c>
      <c r="BR3031">
        <v>0.2857142857142857</v>
      </c>
      <c r="BS3031">
        <v>3.4482758620689655E-2</v>
      </c>
      <c r="BT3031">
        <v>0.55555555555555558</v>
      </c>
      <c r="BU3031">
        <v>1.1591754034386642E-2</v>
      </c>
      <c r="BV3031">
        <v>0.82654947589954486</v>
      </c>
      <c r="BW3031">
        <v>0.1400658370519593</v>
      </c>
      <c r="BX3031">
        <v>0.31531785763691395</v>
      </c>
      <c r="BY3031">
        <f t="shared" si="306"/>
        <v>0.12819182550584698</v>
      </c>
      <c r="BZ3031">
        <v>0</v>
      </c>
      <c r="CA3031">
        <f t="shared" si="307"/>
        <v>1.4153243033024012E-2</v>
      </c>
      <c r="CC3031">
        <v>0.12819182550584698</v>
      </c>
      <c r="CD3031">
        <v>1.4153243033024012E-2</v>
      </c>
    </row>
    <row r="3032" spans="1:82" x14ac:dyDescent="0.3">
      <c r="A3032">
        <v>0</v>
      </c>
      <c r="B3032" t="s">
        <v>1847</v>
      </c>
      <c r="C3032" t="s">
        <v>102</v>
      </c>
      <c r="D3032">
        <v>55023</v>
      </c>
      <c r="E3032" s="2">
        <f t="shared" si="309"/>
        <v>0.47594887767495669</v>
      </c>
      <c r="F3032" s="2" t="s">
        <v>1937</v>
      </c>
      <c r="G3032" s="3">
        <v>1013</v>
      </c>
      <c r="H3032" s="1">
        <v>0.57639935073536608</v>
      </c>
      <c r="I3032" s="1">
        <f t="shared" si="308"/>
        <v>-0.17974248878090648</v>
      </c>
      <c r="J3032" s="1">
        <v>2.9165365324399999</v>
      </c>
      <c r="K3032" s="1">
        <v>54.135576776400001</v>
      </c>
      <c r="L3032" s="2">
        <v>0.13627563311999991</v>
      </c>
      <c r="M3032" s="2">
        <v>4.4220197569837917E-3</v>
      </c>
      <c r="N3032" s="7">
        <v>0</v>
      </c>
      <c r="O3032" s="2">
        <v>1.9466098101783916E-3</v>
      </c>
      <c r="P3032" s="3">
        <v>11954.486935385001</v>
      </c>
      <c r="Q3032" s="3">
        <v>258.83251947225</v>
      </c>
      <c r="R3032" s="3">
        <v>58039.604481527815</v>
      </c>
      <c r="S3032" s="3">
        <v>138.54147134863322</v>
      </c>
      <c r="T3032" s="3">
        <v>27345.495432028518</v>
      </c>
      <c r="V3032">
        <v>55023</v>
      </c>
      <c r="W3032" s="2">
        <v>0.3527035093219843</v>
      </c>
      <c r="X3032" s="2">
        <v>1.5462890462369547E-2</v>
      </c>
      <c r="Y3032" s="2">
        <v>3.4049402888687963E-2</v>
      </c>
      <c r="Z3032" s="2">
        <v>0.83172436985564269</v>
      </c>
      <c r="AA3032" s="2">
        <v>0.15603689651705005</v>
      </c>
      <c r="AB3032" s="2">
        <v>0.3363795540576372</v>
      </c>
      <c r="AC3032" s="2">
        <v>4.4220197569837917E-3</v>
      </c>
      <c r="AD3032" s="2">
        <v>0</v>
      </c>
      <c r="AE3032" s="2">
        <v>1.9466098101783916E-3</v>
      </c>
      <c r="AF3032">
        <v>125827.00976233956</v>
      </c>
      <c r="AG3032">
        <v>299.40797898208859</v>
      </c>
      <c r="AH3032">
        <v>56272.803189849583</v>
      </c>
      <c r="AI3032">
        <v>2852.3628861486918</v>
      </c>
      <c r="AJ3032">
        <v>2.9358225644697651</v>
      </c>
      <c r="AK3032">
        <v>183866.61424386737</v>
      </c>
      <c r="AL3032">
        <v>437.94945033072179</v>
      </c>
      <c r="AM3032">
        <v>82311.244040152407</v>
      </c>
      <c r="AN3032">
        <v>4159.4174678743839</v>
      </c>
      <c r="AO3032">
        <v>4.2941818228023045</v>
      </c>
      <c r="AP3032">
        <v>58039.604481527815</v>
      </c>
      <c r="AQ3032">
        <v>138.54147134863319</v>
      </c>
      <c r="AR3032">
        <v>26038.440850302824</v>
      </c>
      <c r="AS3032">
        <v>1307.0545817256921</v>
      </c>
      <c r="AT3032">
        <v>1.3583592583325395</v>
      </c>
      <c r="AU3032" s="3">
        <v>2246726.274636257</v>
      </c>
      <c r="AV3032" s="3">
        <v>48644.983709614666</v>
      </c>
      <c r="AW3032">
        <v>17028.939814991001</v>
      </c>
      <c r="AX3032">
        <v>3200418.9488294087</v>
      </c>
      <c r="AY3032">
        <v>368.70201289935</v>
      </c>
      <c r="AZ3032">
        <v>69293.85630430383</v>
      </c>
      <c r="BA3032">
        <v>28983.426750376002</v>
      </c>
      <c r="BB3032">
        <v>5447145.2234656662</v>
      </c>
      <c r="BC3032">
        <v>627.53453237159999</v>
      </c>
      <c r="BD3032">
        <v>117938.8400139185</v>
      </c>
      <c r="BE3032">
        <v>11954.486935385001</v>
      </c>
      <c r="BF3032">
        <v>2246726.274636257</v>
      </c>
      <c r="BG3032">
        <v>258.83251947225</v>
      </c>
      <c r="BH3032">
        <v>48644.983709614666</v>
      </c>
      <c r="BI3032">
        <v>0.70732464037903375</v>
      </c>
      <c r="BJ3032">
        <v>1.2837239911143998</v>
      </c>
      <c r="BK3032">
        <v>0.57639935073536608</v>
      </c>
      <c r="BL3032">
        <v>20.172779316026723</v>
      </c>
      <c r="BM3032">
        <v>19.993036827245817</v>
      </c>
      <c r="BN3032">
        <f t="shared" si="305"/>
        <v>-0.17974248878090648</v>
      </c>
      <c r="BO3032">
        <v>0.47594887767495669</v>
      </c>
      <c r="BP3032">
        <v>4.0767109584741714E-3</v>
      </c>
      <c r="BQ3032">
        <v>4.6479396082286708E-3</v>
      </c>
      <c r="BR3032">
        <v>4.1666666666666664E-2</v>
      </c>
      <c r="BS3032">
        <v>0.17241379310344829</v>
      </c>
      <c r="BT3032">
        <v>0.44444444444444442</v>
      </c>
      <c r="BU3032">
        <v>5.1474300761147913E-3</v>
      </c>
      <c r="BV3032">
        <v>0.83172436985564269</v>
      </c>
      <c r="BW3032">
        <v>0.16186400053635897</v>
      </c>
      <c r="BX3032">
        <v>0.3363795540576372</v>
      </c>
      <c r="BY3032">
        <f t="shared" si="306"/>
        <v>0.35338150203151658</v>
      </c>
      <c r="BZ3032">
        <v>0</v>
      </c>
      <c r="CA3032">
        <f t="shared" si="307"/>
        <v>1.3563807734281706E-3</v>
      </c>
      <c r="CC3032">
        <v>0.35338150203151658</v>
      </c>
      <c r="CD3032">
        <v>1.3563807734281706E-3</v>
      </c>
    </row>
    <row r="3033" spans="1:82" x14ac:dyDescent="0.3">
      <c r="A3033">
        <v>0</v>
      </c>
      <c r="B3033" t="s">
        <v>1847</v>
      </c>
      <c r="C3033" t="s">
        <v>1852</v>
      </c>
      <c r="D3033">
        <v>55025</v>
      </c>
      <c r="E3033" s="2">
        <f t="shared" si="309"/>
        <v>0.49747068358073915</v>
      </c>
      <c r="F3033" s="2" t="s">
        <v>1937</v>
      </c>
      <c r="G3033" s="3">
        <v>136340</v>
      </c>
      <c r="H3033" s="1">
        <v>27.338968553857441</v>
      </c>
      <c r="I3033" s="1">
        <f t="shared" si="308"/>
        <v>-1.6828612770185849</v>
      </c>
      <c r="J3033" s="1">
        <v>2.7798572242600001</v>
      </c>
      <c r="K3033" s="1">
        <v>42.097908917300003</v>
      </c>
      <c r="L3033" s="2">
        <v>0.14211238314999997</v>
      </c>
      <c r="M3033" s="2">
        <v>4.3430982219436517E-2</v>
      </c>
      <c r="N3033" s="7">
        <v>0</v>
      </c>
      <c r="O3033" s="2">
        <v>4.5109401234567229E-3</v>
      </c>
      <c r="P3033" s="3">
        <v>1518572.3838030999</v>
      </c>
      <c r="Q3033" s="3">
        <v>32879.363056335002</v>
      </c>
      <c r="R3033" s="3">
        <v>10616674.31830658</v>
      </c>
      <c r="S3033" s="3">
        <v>25269.143145943297</v>
      </c>
      <c r="T3033" s="3">
        <v>4932976.2803264651</v>
      </c>
      <c r="V3033">
        <v>55025</v>
      </c>
      <c r="W3033" s="2">
        <v>0.53733606515624532</v>
      </c>
      <c r="X3033" s="2">
        <v>0.7334142128424247</v>
      </c>
      <c r="Y3033" s="2">
        <v>5.6202793631145845E-2</v>
      </c>
      <c r="Z3033" s="2">
        <v>0.79274679827240246</v>
      </c>
      <c r="AA3033" s="2">
        <v>0.12134029871787697</v>
      </c>
      <c r="AB3033" s="2">
        <v>0.35078684997170895</v>
      </c>
      <c r="AC3033" s="2">
        <v>4.3430982219436517E-2</v>
      </c>
      <c r="AD3033" s="2">
        <v>0</v>
      </c>
      <c r="AE3033" s="2">
        <v>4.5109401234567229E-3</v>
      </c>
      <c r="AF3033">
        <v>6638320.0739232451</v>
      </c>
      <c r="AG3033">
        <v>15773.308733114636</v>
      </c>
      <c r="AH3033">
        <v>2964544.5689488286</v>
      </c>
      <c r="AI3033">
        <v>115208.16904417006</v>
      </c>
      <c r="AJ3033">
        <v>154.6691574500195</v>
      </c>
      <c r="AK3033">
        <v>17254994.392229825</v>
      </c>
      <c r="AL3033">
        <v>41042.451879057939</v>
      </c>
      <c r="AM3033">
        <v>7713801.8327736845</v>
      </c>
      <c r="AN3033">
        <v>298927.18554577988</v>
      </c>
      <c r="AO3033">
        <v>402.44236574789016</v>
      </c>
      <c r="AP3033">
        <v>10616674.31830658</v>
      </c>
      <c r="AQ3033">
        <v>25269.143145943301</v>
      </c>
      <c r="AR3033">
        <v>4749257.2638248559</v>
      </c>
      <c r="AS3033">
        <v>183719.01650160982</v>
      </c>
      <c r="AT3033">
        <v>247.77320829787067</v>
      </c>
      <c r="AU3033" s="3">
        <v>285400493.81195456</v>
      </c>
      <c r="AV3033" s="3">
        <v>6179347.4928075997</v>
      </c>
      <c r="AW3033">
        <v>877267.52084290003</v>
      </c>
      <c r="AX3033">
        <v>164873657.86721462</v>
      </c>
      <c r="AY3033">
        <v>18994.153734764997</v>
      </c>
      <c r="AZ3033">
        <v>3569761.2529117335</v>
      </c>
      <c r="BA3033">
        <v>2395839.9046459999</v>
      </c>
      <c r="BB3033">
        <v>450274151.67916924</v>
      </c>
      <c r="BC3033">
        <v>51873.516791100003</v>
      </c>
      <c r="BD3033">
        <v>9749108.7457193341</v>
      </c>
      <c r="BE3033">
        <v>1518572.3838030999</v>
      </c>
      <c r="BF3033">
        <v>285400493.81195456</v>
      </c>
      <c r="BG3033">
        <v>32879.363056335002</v>
      </c>
      <c r="BH3033">
        <v>6179347.4928075997</v>
      </c>
      <c r="BI3033">
        <v>13.870794292597012</v>
      </c>
      <c r="BJ3033">
        <v>41.209762846454453</v>
      </c>
      <c r="BK3033">
        <v>27.338968553857441</v>
      </c>
      <c r="BL3033">
        <v>25.644882130529915</v>
      </c>
      <c r="BM3033">
        <v>23.96202085351133</v>
      </c>
      <c r="BN3033">
        <f t="shared" si="305"/>
        <v>-1.6828612770185849</v>
      </c>
      <c r="BO3033">
        <v>0.49747068358073915</v>
      </c>
      <c r="BP3033">
        <v>8.3560234445100134E-2</v>
      </c>
      <c r="BQ3033">
        <v>1.0742596874281632E-2</v>
      </c>
      <c r="BR3033">
        <v>0.375</v>
      </c>
      <c r="BS3033">
        <v>3.4482758620689655E-2</v>
      </c>
      <c r="BT3033">
        <v>0.61111111111111116</v>
      </c>
      <c r="BU3033">
        <v>4.8193450585928416E-2</v>
      </c>
      <c r="BV3033">
        <v>0.79274679827240246</v>
      </c>
      <c r="BW3033">
        <v>0.12587167916792216</v>
      </c>
      <c r="BX3033">
        <v>0.35078684997170895</v>
      </c>
      <c r="BY3033">
        <f t="shared" si="306"/>
        <v>0.10748820863221609</v>
      </c>
      <c r="BZ3033">
        <v>0</v>
      </c>
      <c r="CA3033">
        <f t="shared" si="307"/>
        <v>3.003489407258125E-3</v>
      </c>
      <c r="CC3033">
        <v>0.10748820863221609</v>
      </c>
      <c r="CD3033">
        <v>3.003489407258125E-3</v>
      </c>
    </row>
    <row r="3034" spans="1:82" x14ac:dyDescent="0.3">
      <c r="A3034">
        <v>0</v>
      </c>
      <c r="B3034" t="s">
        <v>1847</v>
      </c>
      <c r="C3034" t="s">
        <v>356</v>
      </c>
      <c r="D3034">
        <v>55027</v>
      </c>
      <c r="E3034" s="2">
        <f t="shared" si="309"/>
        <v>0.48849202032903022</v>
      </c>
      <c r="F3034" s="2" t="s">
        <v>1937</v>
      </c>
      <c r="G3034" s="3">
        <v>8209</v>
      </c>
      <c r="H3034" s="1">
        <v>5.0111447708932566</v>
      </c>
      <c r="I3034" s="1">
        <f t="shared" si="308"/>
        <v>-1.9168690553395145</v>
      </c>
      <c r="J3034" s="1">
        <v>2.8082096875499998</v>
      </c>
      <c r="K3034" s="1">
        <v>51.264121787199997</v>
      </c>
      <c r="L3034" s="2">
        <v>0.11660992788999991</v>
      </c>
      <c r="M3034" s="2">
        <v>4.6468579002117358E-3</v>
      </c>
      <c r="N3034" s="7">
        <v>0</v>
      </c>
      <c r="O3034" s="2">
        <v>2.1446756063746557E-3</v>
      </c>
      <c r="P3034" s="3">
        <v>165819.75746758</v>
      </c>
      <c r="Q3034" s="3">
        <v>3590.2457241030002</v>
      </c>
      <c r="R3034" s="3">
        <v>1649025.6859216401</v>
      </c>
      <c r="S3034" s="3">
        <v>3913.5076653425754</v>
      </c>
      <c r="T3034" s="3">
        <v>784473.51938285469</v>
      </c>
      <c r="V3034">
        <v>55027</v>
      </c>
      <c r="W3034" s="2">
        <v>0.37033840460243683</v>
      </c>
      <c r="X3034" s="2">
        <v>0.13443246003754392</v>
      </c>
      <c r="Y3034" s="2">
        <v>7.1367926824008873E-2</v>
      </c>
      <c r="Z3034" s="2">
        <v>0.80083222233667839</v>
      </c>
      <c r="AA3034" s="2">
        <v>0.14776039977159572</v>
      </c>
      <c r="AB3034" s="2">
        <v>0.28783719175819905</v>
      </c>
      <c r="AC3034" s="2">
        <v>4.6468579002117358E-3</v>
      </c>
      <c r="AD3034" s="2">
        <v>0</v>
      </c>
      <c r="AE3034" s="2">
        <v>2.1446756063746557E-3</v>
      </c>
      <c r="AF3034">
        <v>826786.08547454979</v>
      </c>
      <c r="AG3034">
        <v>1960.5745754206323</v>
      </c>
      <c r="AH3034">
        <v>368483.92483310617</v>
      </c>
      <c r="AI3034">
        <v>24575.543642999422</v>
      </c>
      <c r="AJ3034">
        <v>19.225807110400876</v>
      </c>
      <c r="AK3034">
        <v>2475811.7713961899</v>
      </c>
      <c r="AL3034">
        <v>5874.0822407632068</v>
      </c>
      <c r="AM3034">
        <v>1104015.5809449323</v>
      </c>
      <c r="AN3034">
        <v>73517.406914028208</v>
      </c>
      <c r="AO3034">
        <v>57.601771889733122</v>
      </c>
      <c r="AP3034">
        <v>1649025.6859216401</v>
      </c>
      <c r="AQ3034">
        <v>3913.5076653425745</v>
      </c>
      <c r="AR3034">
        <v>735531.65611182619</v>
      </c>
      <c r="AS3034">
        <v>48941.863271028786</v>
      </c>
      <c r="AT3034">
        <v>38.37596477933225</v>
      </c>
      <c r="AU3034" s="3">
        <v>31164165.218456984</v>
      </c>
      <c r="AV3034" s="3">
        <v>674750.78138791781</v>
      </c>
      <c r="AW3034">
        <v>82532.890579560015</v>
      </c>
      <c r="AX3034">
        <v>15511231.455522509</v>
      </c>
      <c r="AY3034">
        <v>1786.960504746</v>
      </c>
      <c r="AZ3034">
        <v>335841.35726196325</v>
      </c>
      <c r="BA3034">
        <v>248352.64804714001</v>
      </c>
      <c r="BB3034">
        <v>46675396.673979491</v>
      </c>
      <c r="BC3034">
        <v>5377.2062288489997</v>
      </c>
      <c r="BD3034">
        <v>1010592.138649881</v>
      </c>
      <c r="BE3034">
        <v>165819.75746758</v>
      </c>
      <c r="BF3034">
        <v>31164165.218456984</v>
      </c>
      <c r="BG3034">
        <v>3590.2457241030002</v>
      </c>
      <c r="BH3034">
        <v>674750.78138791781</v>
      </c>
      <c r="BI3034">
        <v>2.0733048638133038</v>
      </c>
      <c r="BJ3034">
        <v>7.0844496347065604</v>
      </c>
      <c r="BK3034">
        <v>5.0111447708932566</v>
      </c>
      <c r="BL3034">
        <v>22.034766028945718</v>
      </c>
      <c r="BM3034">
        <v>20.117896973606204</v>
      </c>
      <c r="BN3034">
        <f t="shared" si="305"/>
        <v>-1.9168690553395145</v>
      </c>
      <c r="BO3034">
        <v>0.48849202032903022</v>
      </c>
      <c r="BP3034">
        <v>1.2264545721035927E-2</v>
      </c>
      <c r="BQ3034">
        <v>1.0962904425512699E-2</v>
      </c>
      <c r="BR3034">
        <v>0.3392857142857143</v>
      </c>
      <c r="BS3034">
        <v>6.8965517241379309E-2</v>
      </c>
      <c r="BT3034">
        <v>0.61111111111111116</v>
      </c>
      <c r="BU3034">
        <v>5.4894919361306305E-2</v>
      </c>
      <c r="BV3034">
        <v>0.80083222233667839</v>
      </c>
      <c r="BW3034">
        <v>0.15327842299958064</v>
      </c>
      <c r="BX3034">
        <v>0.28783719175819905</v>
      </c>
      <c r="BY3034">
        <f t="shared" si="306"/>
        <v>8.6154324473970895E-2</v>
      </c>
      <c r="BZ3034">
        <v>0</v>
      </c>
      <c r="CA3034">
        <f t="shared" si="307"/>
        <v>1.7153329516348924E-3</v>
      </c>
      <c r="CC3034">
        <v>8.6154324473970895E-2</v>
      </c>
      <c r="CD3034">
        <v>1.7153329516348924E-3</v>
      </c>
    </row>
    <row r="3035" spans="1:82" x14ac:dyDescent="0.3">
      <c r="A3035">
        <v>0</v>
      </c>
      <c r="B3035" t="s">
        <v>1847</v>
      </c>
      <c r="C3035" t="s">
        <v>1853</v>
      </c>
      <c r="D3035">
        <v>55029</v>
      </c>
      <c r="E3035" s="2">
        <f t="shared" si="309"/>
        <v>0.42550011863945025</v>
      </c>
      <c r="F3035" s="2" t="s">
        <v>1936</v>
      </c>
      <c r="G3035" s="3">
        <v>2151</v>
      </c>
      <c r="H3035" s="1">
        <v>1.6067424660178347</v>
      </c>
      <c r="I3035" s="1">
        <f t="shared" si="308"/>
        <v>-0.77379828700670927</v>
      </c>
      <c r="J3035" s="1">
        <v>2.78291283162</v>
      </c>
      <c r="K3035" s="1">
        <v>-0.92422153581800004</v>
      </c>
      <c r="L3035" s="2">
        <v>0.19415818205000002</v>
      </c>
      <c r="M3035" s="2">
        <v>-3.3402649455425152E-5</v>
      </c>
      <c r="N3035" s="7">
        <v>0</v>
      </c>
      <c r="O3035" s="2">
        <v>1.6335000693994898E-3</v>
      </c>
      <c r="P3035" s="3">
        <v>173331.16652248002</v>
      </c>
      <c r="Q3035" s="3">
        <v>3752.8789630679998</v>
      </c>
      <c r="R3035" s="3">
        <v>787075.59367215796</v>
      </c>
      <c r="S3035" s="3">
        <v>1876.5611694298425</v>
      </c>
      <c r="T3035" s="3">
        <v>392200.91194628854</v>
      </c>
      <c r="V3035">
        <v>55029</v>
      </c>
      <c r="W3035" s="2">
        <v>0.34444141124578065</v>
      </c>
      <c r="X3035" s="2">
        <v>4.3103592538010986E-2</v>
      </c>
      <c r="Y3035" s="2">
        <v>2.7453402695368723E-2</v>
      </c>
      <c r="Z3035" s="2">
        <v>0.79361818221625313</v>
      </c>
      <c r="AA3035" s="2">
        <v>2.6639165726249502E-3</v>
      </c>
      <c r="AB3035" s="2">
        <v>0.47925547069086027</v>
      </c>
      <c r="AC3035" s="2">
        <v>-3.3402649455425152E-5</v>
      </c>
      <c r="AD3035" s="2">
        <v>0</v>
      </c>
      <c r="AE3035" s="2">
        <v>1.6335000693994898E-3</v>
      </c>
      <c r="AF3035">
        <v>287860.13997299597</v>
      </c>
      <c r="AG3035">
        <v>683.73516946398593</v>
      </c>
      <c r="AH3035">
        <v>128505.90941508295</v>
      </c>
      <c r="AI3035">
        <v>14573.956053686739</v>
      </c>
      <c r="AJ3035">
        <v>6.7045943290816732</v>
      </c>
      <c r="AK3035">
        <v>1074935.7336451539</v>
      </c>
      <c r="AL3035">
        <v>2560.2963388938283</v>
      </c>
      <c r="AM3035">
        <v>481199.77455538616</v>
      </c>
      <c r="AN3035">
        <v>54081.002859671964</v>
      </c>
      <c r="AO3035">
        <v>25.104234799448115</v>
      </c>
      <c r="AP3035">
        <v>787075.59367215796</v>
      </c>
      <c r="AQ3035">
        <v>1876.5611694298423</v>
      </c>
      <c r="AR3035">
        <v>352693.86514030321</v>
      </c>
      <c r="AS3035">
        <v>39507.046805985228</v>
      </c>
      <c r="AT3035">
        <v>18.399640470366442</v>
      </c>
      <c r="AU3035" s="3">
        <v>32575859.436234895</v>
      </c>
      <c r="AV3035" s="3">
        <v>705316.07231899991</v>
      </c>
      <c r="AW3035">
        <v>35105.511632219997</v>
      </c>
      <c r="AX3035">
        <v>6597729.8561594263</v>
      </c>
      <c r="AY3035">
        <v>760.08682532700004</v>
      </c>
      <c r="AZ3035">
        <v>142850.71795195638</v>
      </c>
      <c r="BA3035">
        <v>208436.67815470003</v>
      </c>
      <c r="BB3035">
        <v>39173589.292394325</v>
      </c>
      <c r="BC3035">
        <v>4512.9657883950003</v>
      </c>
      <c r="BD3035">
        <v>848166.79027095635</v>
      </c>
      <c r="BE3035">
        <v>173331.16652248002</v>
      </c>
      <c r="BF3035">
        <v>32575859.436234895</v>
      </c>
      <c r="BG3035">
        <v>3752.8789630679998</v>
      </c>
      <c r="BH3035">
        <v>705316.07231899991</v>
      </c>
      <c r="BI3035">
        <v>0.30910265084404343</v>
      </c>
      <c r="BJ3035">
        <v>1.915845116861878</v>
      </c>
      <c r="BK3035">
        <v>1.6067424660178347</v>
      </c>
      <c r="BL3035">
        <v>24.057663726172422</v>
      </c>
      <c r="BM3035">
        <v>23.283865439165712</v>
      </c>
      <c r="BN3035">
        <f t="shared" si="305"/>
        <v>-0.77379828700670927</v>
      </c>
      <c r="BO3035">
        <v>0.42550011863945025</v>
      </c>
      <c r="BP3035">
        <v>1.5926972909136279E-3</v>
      </c>
      <c r="BQ3035">
        <v>8.8910007248956067E-3</v>
      </c>
      <c r="BR3035">
        <v>7.1428571428571425E-2</v>
      </c>
      <c r="BS3035">
        <v>3.4482758620689655E-2</v>
      </c>
      <c r="BT3035">
        <v>0.61111111111111116</v>
      </c>
      <c r="BU3035">
        <v>2.2159883299710661E-2</v>
      </c>
      <c r="BV3035">
        <v>0.79361818221625313</v>
      </c>
      <c r="BW3035">
        <v>2.763398934258247E-3</v>
      </c>
      <c r="BX3035">
        <v>0.47925547069086027</v>
      </c>
      <c r="BY3035">
        <f t="shared" si="306"/>
        <v>7.9085049428595025E-2</v>
      </c>
      <c r="BZ3035">
        <v>0</v>
      </c>
      <c r="CA3035">
        <f t="shared" si="307"/>
        <v>8.1889780509626197E-4</v>
      </c>
      <c r="CC3035">
        <v>7.9085049428595025E-2</v>
      </c>
      <c r="CD3035">
        <v>8.1889780509626197E-4</v>
      </c>
    </row>
    <row r="3036" spans="1:82" x14ac:dyDescent="0.3">
      <c r="A3036">
        <v>0</v>
      </c>
      <c r="B3036" t="s">
        <v>1847</v>
      </c>
      <c r="C3036" t="s">
        <v>222</v>
      </c>
      <c r="D3036">
        <v>55031</v>
      </c>
      <c r="E3036" s="2">
        <f t="shared" si="309"/>
        <v>0.49499618454534489</v>
      </c>
      <c r="F3036" s="2" t="s">
        <v>1937</v>
      </c>
      <c r="G3036" s="3">
        <v>1665</v>
      </c>
      <c r="H3036" s="1">
        <v>1.6195161500033746</v>
      </c>
      <c r="I3036" s="1">
        <f t="shared" si="308"/>
        <v>1.2342777257240662</v>
      </c>
      <c r="J3036" s="1">
        <v>2.7099938261199998</v>
      </c>
      <c r="K3036" s="1">
        <v>33.381647936699999</v>
      </c>
      <c r="L3036" s="2">
        <v>0.21159419488999998</v>
      </c>
      <c r="M3036" s="2">
        <v>8.5094620749900755E-3</v>
      </c>
      <c r="N3036" s="7">
        <v>0</v>
      </c>
      <c r="O3036" s="2">
        <v>3.3648383293933305E-2</v>
      </c>
      <c r="P3036" s="3">
        <v>119721.10532103998</v>
      </c>
      <c r="Q3036" s="3">
        <v>2592.1409669639993</v>
      </c>
      <c r="R3036" s="3">
        <v>79681.295447952521</v>
      </c>
      <c r="S3036" s="3">
        <v>190.71064803973903</v>
      </c>
      <c r="T3036" s="3">
        <v>38147.102760509522</v>
      </c>
      <c r="V3036">
        <v>55031</v>
      </c>
      <c r="W3036" s="2">
        <v>0.3717722886513995</v>
      </c>
      <c r="X3036" s="2">
        <v>4.3446268281863466E-2</v>
      </c>
      <c r="Y3036" s="2">
        <v>-2.2306727648216833E-2</v>
      </c>
      <c r="Z3036" s="2">
        <v>0.77282347821532338</v>
      </c>
      <c r="AA3036" s="2">
        <v>9.6217109982620133E-2</v>
      </c>
      <c r="AB3036" s="2">
        <v>0.52229411295860728</v>
      </c>
      <c r="AC3036" s="2">
        <v>8.5094620749900755E-3</v>
      </c>
      <c r="AD3036" s="2">
        <v>0</v>
      </c>
      <c r="AE3036" s="2">
        <v>3.3648383293933305E-2</v>
      </c>
      <c r="AF3036">
        <v>133563.7036743144</v>
      </c>
      <c r="AG3036">
        <v>314.34820843320853</v>
      </c>
      <c r="AH3036">
        <v>59080.773085549532</v>
      </c>
      <c r="AI3036">
        <v>3994.7975302595137</v>
      </c>
      <c r="AJ3036">
        <v>3.083105698068263</v>
      </c>
      <c r="AK3036">
        <v>213244.99912226692</v>
      </c>
      <c r="AL3036">
        <v>505.05885647294758</v>
      </c>
      <c r="AM3036">
        <v>94924.24926756174</v>
      </c>
      <c r="AN3036">
        <v>6298.4241087568298</v>
      </c>
      <c r="AO3036">
        <v>4.9528532486591885</v>
      </c>
      <c r="AP3036">
        <v>79681.295447952521</v>
      </c>
      <c r="AQ3036">
        <v>190.71064803973906</v>
      </c>
      <c r="AR3036">
        <v>35843.476182012208</v>
      </c>
      <c r="AS3036">
        <v>2303.6265784973161</v>
      </c>
      <c r="AT3036">
        <v>1.8697475505909256</v>
      </c>
      <c r="AU3036" s="3">
        <v>22500384.534036253</v>
      </c>
      <c r="AV3036" s="3">
        <v>487166.97333121405</v>
      </c>
      <c r="AW3036">
        <v>82933.73113746001</v>
      </c>
      <c r="AX3036">
        <v>15586565.429974234</v>
      </c>
      <c r="AY3036">
        <v>1795.6393022610002</v>
      </c>
      <c r="AZ3036">
        <v>337472.45046693238</v>
      </c>
      <c r="BA3036">
        <v>202654.83645850001</v>
      </c>
      <c r="BB3036">
        <v>38086949.964010492</v>
      </c>
      <c r="BC3036">
        <v>4387.7802692249998</v>
      </c>
      <c r="BD3036">
        <v>824639.42379814642</v>
      </c>
      <c r="BE3036">
        <v>119721.10532103998</v>
      </c>
      <c r="BF3036">
        <v>22500384.534036253</v>
      </c>
      <c r="BG3036">
        <v>2592.1409669639993</v>
      </c>
      <c r="BH3036">
        <v>487166.97333121405</v>
      </c>
      <c r="BI3036">
        <v>1.1894909589293312</v>
      </c>
      <c r="BJ3036">
        <v>2.8090071089327058</v>
      </c>
      <c r="BK3036">
        <v>1.6195161500033746</v>
      </c>
      <c r="BL3036">
        <v>23.658265731280025</v>
      </c>
      <c r="BM3036">
        <v>24.892543457004091</v>
      </c>
      <c r="BN3036">
        <f t="shared" si="305"/>
        <v>1.2342777257240662</v>
      </c>
      <c r="BO3036">
        <v>0.49499618454534489</v>
      </c>
      <c r="BP3036">
        <v>7.1300704839217634E-3</v>
      </c>
      <c r="BQ3036">
        <v>7.606929639361221E-4</v>
      </c>
      <c r="BR3036">
        <v>5.9523809523809521E-2</v>
      </c>
      <c r="BS3036">
        <v>0.17241379310344829</v>
      </c>
      <c r="BT3036">
        <v>0.61111111111111116</v>
      </c>
      <c r="BU3036">
        <v>-3.534700298611599E-2</v>
      </c>
      <c r="BV3036">
        <v>0.77282347821532338</v>
      </c>
      <c r="BW3036">
        <v>9.9810280064958651E-2</v>
      </c>
      <c r="BX3036">
        <v>0.52229411295860728</v>
      </c>
      <c r="BY3036">
        <f t="shared" si="306"/>
        <v>0.2281517953251174</v>
      </c>
      <c r="BZ3036">
        <v>0</v>
      </c>
      <c r="CA3036">
        <f t="shared" si="307"/>
        <v>1.5651287957124366E-2</v>
      </c>
      <c r="CC3036">
        <v>0.2281517953251174</v>
      </c>
      <c r="CD3036">
        <v>1.5651287957124366E-2</v>
      </c>
    </row>
    <row r="3037" spans="1:82" x14ac:dyDescent="0.3">
      <c r="A3037">
        <v>0</v>
      </c>
      <c r="B3037" t="s">
        <v>1847</v>
      </c>
      <c r="C3037" t="s">
        <v>1284</v>
      </c>
      <c r="D3037">
        <v>55033</v>
      </c>
      <c r="E3037" s="2">
        <f t="shared" si="309"/>
        <v>0.53555164727998739</v>
      </c>
      <c r="F3037" s="2" t="s">
        <v>1938</v>
      </c>
      <c r="G3037" s="3">
        <v>5923</v>
      </c>
      <c r="H3037" s="1">
        <v>1.8902868635285821</v>
      </c>
      <c r="I3037" s="1">
        <f t="shared" si="308"/>
        <v>-4.4045325393456949</v>
      </c>
      <c r="J3037" s="1">
        <v>3.1269753692000002</v>
      </c>
      <c r="K3037" s="1">
        <v>24.942231040599999</v>
      </c>
      <c r="L3037" s="2">
        <v>0.18986051951000005</v>
      </c>
      <c r="M3037" s="2">
        <v>3.4935213591503174E-3</v>
      </c>
      <c r="N3037" s="7">
        <v>0</v>
      </c>
      <c r="O3037" s="2">
        <v>1.1988147046117538E-3</v>
      </c>
      <c r="P3037" s="3">
        <v>57833.744444683012</v>
      </c>
      <c r="Q3037" s="3">
        <v>1252.1870546215503</v>
      </c>
      <c r="R3037" s="3">
        <v>161516.0561906668</v>
      </c>
      <c r="S3037" s="3">
        <v>384.5721354521495</v>
      </c>
      <c r="T3037" s="3">
        <v>74212.680467711732</v>
      </c>
      <c r="V3037">
        <v>55033</v>
      </c>
      <c r="W3037" s="2">
        <v>0.41394135682281291</v>
      </c>
      <c r="X3037" s="2">
        <v>5.0710152042864089E-2</v>
      </c>
      <c r="Y3037" s="2">
        <v>0.13194891665057076</v>
      </c>
      <c r="Z3037" s="2">
        <v>0.89173634191585094</v>
      </c>
      <c r="AA3037" s="2">
        <v>7.1891878789090577E-2</v>
      </c>
      <c r="AB3037" s="2">
        <v>0.46864722198492753</v>
      </c>
      <c r="AC3037" s="2">
        <v>3.4935213591503174E-3</v>
      </c>
      <c r="AD3037" s="2">
        <v>0</v>
      </c>
      <c r="AE3037" s="2">
        <v>1.1988147046117538E-3</v>
      </c>
      <c r="AF3037">
        <v>248082.44625303854</v>
      </c>
      <c r="AG3037">
        <v>593.16346777168917</v>
      </c>
      <c r="AH3037">
        <v>111483.23833855403</v>
      </c>
      <c r="AI3037">
        <v>2949.8215730264974</v>
      </c>
      <c r="AJ3037">
        <v>5.8155737566201902</v>
      </c>
      <c r="AK3037">
        <v>409598.50244370534</v>
      </c>
      <c r="AL3037">
        <v>977.73560322383855</v>
      </c>
      <c r="AM3037">
        <v>183762.38121301166</v>
      </c>
      <c r="AN3037">
        <v>4883.3591662805866</v>
      </c>
      <c r="AO3037">
        <v>9.5864122920963393</v>
      </c>
      <c r="AP3037">
        <v>161516.0561906668</v>
      </c>
      <c r="AQ3037">
        <v>384.57213545214938</v>
      </c>
      <c r="AR3037">
        <v>72279.142874457626</v>
      </c>
      <c r="AS3037">
        <v>1933.5375932540892</v>
      </c>
      <c r="AT3037">
        <v>3.7708385354761491</v>
      </c>
      <c r="AU3037" s="3">
        <v>10869273.930933725</v>
      </c>
      <c r="AV3037" s="3">
        <v>235336.03504557416</v>
      </c>
      <c r="AW3037">
        <v>70855.935358136994</v>
      </c>
      <c r="AX3037">
        <v>13316664.491208266</v>
      </c>
      <c r="AY3037">
        <v>1534.13696191545</v>
      </c>
      <c r="AZ3037">
        <v>288325.70062238968</v>
      </c>
      <c r="BA3037">
        <v>128689.67980282</v>
      </c>
      <c r="BB3037">
        <v>24185938.422141992</v>
      </c>
      <c r="BC3037">
        <v>2786.3240165370003</v>
      </c>
      <c r="BD3037">
        <v>523661.7356679638</v>
      </c>
      <c r="BE3037">
        <v>57833.744444683012</v>
      </c>
      <c r="BF3037">
        <v>10869273.930933725</v>
      </c>
      <c r="BG3037">
        <v>1252.1870546215503</v>
      </c>
      <c r="BH3037">
        <v>235336.03504557416</v>
      </c>
      <c r="BI3037">
        <v>1.5468066491688539</v>
      </c>
      <c r="BJ3037">
        <v>3.437093512697436</v>
      </c>
      <c r="BK3037">
        <v>1.8902868635285821</v>
      </c>
      <c r="BL3037">
        <v>26.62354388027228</v>
      </c>
      <c r="BM3037">
        <v>22.219011340926585</v>
      </c>
      <c r="BN3037">
        <f t="shared" si="305"/>
        <v>-4.4045325393456949</v>
      </c>
      <c r="BO3037">
        <v>0.53555164727998739</v>
      </c>
      <c r="BP3037">
        <v>1.003155401683405E-2</v>
      </c>
      <c r="BQ3037">
        <v>1.4514798508887372E-3</v>
      </c>
      <c r="BR3037">
        <v>0.19642857142857142</v>
      </c>
      <c r="BS3037">
        <v>0.10344827586206896</v>
      </c>
      <c r="BT3037">
        <v>0.61111111111111116</v>
      </c>
      <c r="BU3037">
        <v>0.12613613741539928</v>
      </c>
      <c r="BV3037">
        <v>0.89173634191585094</v>
      </c>
      <c r="BW3037">
        <v>7.4576637748019273E-2</v>
      </c>
      <c r="BX3037">
        <v>0.46864722198492753</v>
      </c>
      <c r="BY3037">
        <f t="shared" si="306"/>
        <v>0.17354136160909042</v>
      </c>
      <c r="BZ3037">
        <v>0</v>
      </c>
      <c r="CA3037">
        <f t="shared" si="307"/>
        <v>6.1687394899751001E-4</v>
      </c>
      <c r="CC3037">
        <v>0.17354136160909042</v>
      </c>
      <c r="CD3037">
        <v>6.1687394899751001E-4</v>
      </c>
    </row>
    <row r="3038" spans="1:82" x14ac:dyDescent="0.3">
      <c r="A3038">
        <v>0</v>
      </c>
      <c r="B3038" t="s">
        <v>1847</v>
      </c>
      <c r="C3038" t="s">
        <v>1854</v>
      </c>
      <c r="D3038">
        <v>55035</v>
      </c>
      <c r="E3038" s="2">
        <f t="shared" si="309"/>
        <v>0.50526040672914041</v>
      </c>
      <c r="F3038" s="2" t="s">
        <v>1937</v>
      </c>
      <c r="G3038" s="3">
        <v>21935</v>
      </c>
      <c r="H3038" s="1">
        <v>15.097534320826536</v>
      </c>
      <c r="I3038" s="1">
        <f t="shared" si="308"/>
        <v>-5.4117685781597835</v>
      </c>
      <c r="J3038" s="1">
        <v>3.0625667372800001</v>
      </c>
      <c r="K3038" s="1">
        <v>21.3646697</v>
      </c>
      <c r="L3038" s="2">
        <v>0.19396536636000006</v>
      </c>
      <c r="M3038" s="2">
        <v>7.1010864083117936E-3</v>
      </c>
      <c r="N3038" s="7">
        <v>0</v>
      </c>
      <c r="O3038" s="2">
        <v>7.4432951012163165E-3</v>
      </c>
      <c r="P3038" s="3">
        <v>482003.70507973991</v>
      </c>
      <c r="Q3038" s="3">
        <v>10436.101026758997</v>
      </c>
      <c r="R3038" s="3">
        <v>1637914.3640397037</v>
      </c>
      <c r="S3038" s="3">
        <v>3901.6026344696456</v>
      </c>
      <c r="T3038" s="3">
        <v>763569.01351149648</v>
      </c>
      <c r="V3038">
        <v>55035</v>
      </c>
      <c r="W3038" s="2">
        <v>0.50574451163073275</v>
      </c>
      <c r="X3038" s="2">
        <v>0.40501697157876704</v>
      </c>
      <c r="Y3038" s="2">
        <v>0.14553510322393048</v>
      </c>
      <c r="Z3038" s="2">
        <v>0.87336858680595386</v>
      </c>
      <c r="AA3038" s="2">
        <v>6.1580146617245354E-2</v>
      </c>
      <c r="AB3038" s="2">
        <v>0.47877952899583698</v>
      </c>
      <c r="AC3038" s="2">
        <v>7.1010864083117936E-3</v>
      </c>
      <c r="AD3038" s="2">
        <v>0</v>
      </c>
      <c r="AE3038" s="2">
        <v>7.4432951012163165E-3</v>
      </c>
      <c r="AF3038">
        <v>998066.97056277096</v>
      </c>
      <c r="AG3038">
        <v>2382.8874971961163</v>
      </c>
      <c r="AH3038">
        <v>447856.33171550196</v>
      </c>
      <c r="AI3038">
        <v>18378.315828990166</v>
      </c>
      <c r="AJ3038">
        <v>23.36341627071554</v>
      </c>
      <c r="AK3038">
        <v>2635981.3346024747</v>
      </c>
      <c r="AL3038">
        <v>6284.4901316657615</v>
      </c>
      <c r="AM3038">
        <v>1181150.4741125668</v>
      </c>
      <c r="AN3038">
        <v>48653.186943421999</v>
      </c>
      <c r="AO3038">
        <v>61.619346644284356</v>
      </c>
      <c r="AP3038">
        <v>1637914.3640397037</v>
      </c>
      <c r="AQ3038">
        <v>3901.6026344696452</v>
      </c>
      <c r="AR3038">
        <v>733294.14239706483</v>
      </c>
      <c r="AS3038">
        <v>30274.871114431833</v>
      </c>
      <c r="AT3038">
        <v>38.255930373568816</v>
      </c>
      <c r="AU3038" s="3">
        <v>90587776.33268632</v>
      </c>
      <c r="AV3038" s="3">
        <v>1961360.826969086</v>
      </c>
      <c r="AW3038">
        <v>266925.07481632003</v>
      </c>
      <c r="AX3038">
        <v>50165898.560979187</v>
      </c>
      <c r="AY3038">
        <v>5779.3270425120008</v>
      </c>
      <c r="AZ3038">
        <v>1086166.7243697054</v>
      </c>
      <c r="BA3038">
        <v>748928.77989606</v>
      </c>
      <c r="BB3038">
        <v>140753674.89366552</v>
      </c>
      <c r="BC3038">
        <v>16215.428069270998</v>
      </c>
      <c r="BD3038">
        <v>3047527.5513387914</v>
      </c>
      <c r="BE3038">
        <v>482003.70507973991</v>
      </c>
      <c r="BF3038">
        <v>90587776.33268632</v>
      </c>
      <c r="BG3038">
        <v>10436.101026758997</v>
      </c>
      <c r="BH3038">
        <v>1961360.826969086</v>
      </c>
      <c r="BI3038">
        <v>6.3952426934015634</v>
      </c>
      <c r="BJ3038">
        <v>21.4927770142281</v>
      </c>
      <c r="BK3038">
        <v>15.097534320826536</v>
      </c>
      <c r="BL3038">
        <v>32.477822622334592</v>
      </c>
      <c r="BM3038">
        <v>27.066054044174809</v>
      </c>
      <c r="BN3038">
        <f t="shared" si="305"/>
        <v>-5.4117685781597835</v>
      </c>
      <c r="BO3038">
        <v>0.50526040672914041</v>
      </c>
      <c r="BP3038">
        <v>3.9129394163163439E-2</v>
      </c>
      <c r="BQ3038">
        <v>2.1624249306570502E-3</v>
      </c>
      <c r="BR3038">
        <v>0.18452380952380953</v>
      </c>
      <c r="BS3038">
        <v>0.10344827586206896</v>
      </c>
      <c r="BT3038">
        <v>0.5</v>
      </c>
      <c r="BU3038">
        <v>0.15498116518319727</v>
      </c>
      <c r="BV3038">
        <v>0.87336858680595386</v>
      </c>
      <c r="BW3038">
        <v>6.3879820142370702E-2</v>
      </c>
      <c r="BX3038">
        <v>0.47877952899583698</v>
      </c>
      <c r="BY3038">
        <f t="shared" si="306"/>
        <v>0.13303974694981485</v>
      </c>
      <c r="BZ3038">
        <v>0</v>
      </c>
      <c r="CA3038">
        <f t="shared" si="307"/>
        <v>3.7549088750370779E-3</v>
      </c>
      <c r="CC3038">
        <v>0.13303974694981485</v>
      </c>
      <c r="CD3038">
        <v>3.7549088750370779E-3</v>
      </c>
    </row>
    <row r="3039" spans="1:82" x14ac:dyDescent="0.3">
      <c r="A3039">
        <v>1</v>
      </c>
      <c r="B3039" t="s">
        <v>1847</v>
      </c>
      <c r="C3039" t="s">
        <v>1453</v>
      </c>
      <c r="D3039">
        <v>55037</v>
      </c>
      <c r="E3039" s="2">
        <v>0</v>
      </c>
      <c r="F3039" s="2" t="s">
        <v>1954</v>
      </c>
      <c r="G3039" s="3">
        <v>-999</v>
      </c>
      <c r="H3039" s="1">
        <v>0.37783308217857459</v>
      </c>
      <c r="I3039" s="1">
        <f t="shared" si="308"/>
        <v>-999</v>
      </c>
      <c r="J3039" s="1">
        <v>-999</v>
      </c>
      <c r="K3039" s="1">
        <v>-999</v>
      </c>
      <c r="L3039" s="2">
        <v>-999</v>
      </c>
      <c r="M3039" s="2">
        <v>-999</v>
      </c>
      <c r="N3039" s="7">
        <v>-999</v>
      </c>
      <c r="O3039" s="2">
        <v>-999</v>
      </c>
      <c r="P3039" s="3">
        <v>-999</v>
      </c>
      <c r="Q3039" s="3">
        <v>-999</v>
      </c>
      <c r="R3039" s="3">
        <v>-999</v>
      </c>
      <c r="S3039" s="3">
        <v>-999</v>
      </c>
      <c r="T3039" s="3">
        <v>-999</v>
      </c>
      <c r="V3039">
        <v>55037</v>
      </c>
      <c r="W3039" s="2">
        <v>-999</v>
      </c>
      <c r="X3039" s="2">
        <v>1.013601343466659E-2</v>
      </c>
      <c r="Y3039" s="2">
        <v>-999</v>
      </c>
      <c r="Z3039" s="2">
        <v>-999</v>
      </c>
      <c r="AA3039" s="2">
        <v>-999</v>
      </c>
      <c r="AB3039" s="2">
        <v>-999</v>
      </c>
      <c r="AC3039" s="2">
        <v>-999</v>
      </c>
      <c r="AD3039" s="2">
        <v>-999</v>
      </c>
      <c r="AE3039" s="2">
        <v>-999</v>
      </c>
      <c r="AF3039" s="2">
        <v>-999</v>
      </c>
      <c r="AG3039" s="2">
        <v>-999</v>
      </c>
      <c r="AH3039" s="2">
        <v>-999</v>
      </c>
      <c r="AI3039" s="2">
        <v>-999</v>
      </c>
      <c r="AJ3039" s="2">
        <v>-999</v>
      </c>
      <c r="AK3039" s="2">
        <v>-999</v>
      </c>
      <c r="AL3039" s="2">
        <v>-999</v>
      </c>
      <c r="AM3039" s="2">
        <v>-999</v>
      </c>
      <c r="AN3039" s="2">
        <v>-999</v>
      </c>
      <c r="AO3039" s="2">
        <v>-999</v>
      </c>
      <c r="AP3039" s="2">
        <v>-999</v>
      </c>
      <c r="AQ3039" s="2">
        <v>-999</v>
      </c>
      <c r="AR3039" s="2">
        <v>-999</v>
      </c>
      <c r="AS3039" s="2">
        <v>-999</v>
      </c>
      <c r="AT3039" s="2">
        <v>-999</v>
      </c>
      <c r="AU3039" s="2">
        <v>-999</v>
      </c>
      <c r="AV3039" s="2">
        <v>-999</v>
      </c>
      <c r="AW3039" s="2">
        <v>-999</v>
      </c>
      <c r="AX3039" s="2">
        <v>-999</v>
      </c>
      <c r="AY3039" s="2">
        <v>-999</v>
      </c>
      <c r="AZ3039" s="2">
        <v>-999</v>
      </c>
      <c r="BA3039" s="2">
        <v>-999</v>
      </c>
      <c r="BB3039" s="2">
        <v>-999</v>
      </c>
      <c r="BC3039" s="2">
        <v>-999</v>
      </c>
      <c r="BD3039" s="2">
        <v>-999</v>
      </c>
      <c r="BE3039" s="2">
        <v>-999</v>
      </c>
      <c r="BF3039" s="2">
        <v>-999</v>
      </c>
      <c r="BG3039" s="2">
        <v>-999</v>
      </c>
      <c r="BH3039" s="2">
        <v>-999</v>
      </c>
      <c r="BI3039">
        <v>0</v>
      </c>
      <c r="BJ3039">
        <v>0.37783308217857459</v>
      </c>
      <c r="BK3039">
        <v>0.37783308217857459</v>
      </c>
      <c r="BL3039">
        <v>-999</v>
      </c>
      <c r="BM3039">
        <v>31.519947821286465</v>
      </c>
      <c r="BN3039">
        <f t="shared" si="305"/>
        <v>-999</v>
      </c>
      <c r="BO3039" t="s">
        <v>3748</v>
      </c>
      <c r="BP3039" t="s">
        <v>3748</v>
      </c>
      <c r="BQ3039">
        <v>4.464620512033216E-3</v>
      </c>
      <c r="BR3039">
        <v>1.1904761904761904E-2</v>
      </c>
      <c r="BS3039">
        <v>0.17241379310344829</v>
      </c>
      <c r="BT3039">
        <v>0.61111111111111116</v>
      </c>
      <c r="BU3039" t="s">
        <v>3748</v>
      </c>
      <c r="BY3039">
        <f t="shared" si="306"/>
        <v>-999</v>
      </c>
      <c r="CA3039">
        <f t="shared" si="307"/>
        <v>-999</v>
      </c>
    </row>
    <row r="3040" spans="1:82" x14ac:dyDescent="0.3">
      <c r="A3040">
        <v>0</v>
      </c>
      <c r="B3040" t="s">
        <v>1847</v>
      </c>
      <c r="C3040" t="s">
        <v>1855</v>
      </c>
      <c r="D3040">
        <v>55039</v>
      </c>
      <c r="E3040" s="2">
        <f>BO3040</f>
        <v>0.47118278034181377</v>
      </c>
      <c r="F3040" s="2" t="s">
        <v>1937</v>
      </c>
      <c r="G3040" s="3">
        <v>9857</v>
      </c>
      <c r="H3040" s="1">
        <v>13.219614616205144</v>
      </c>
      <c r="I3040" s="1">
        <f t="shared" si="308"/>
        <v>0.98414137299669591</v>
      </c>
      <c r="J3040" s="1">
        <v>2.9257798846299998</v>
      </c>
      <c r="K3040" s="1">
        <v>44.424588687799996</v>
      </c>
      <c r="L3040" s="2">
        <v>0.10265798664999992</v>
      </c>
      <c r="M3040" s="2">
        <v>1.1951556741300072E-2</v>
      </c>
      <c r="N3040" s="7">
        <v>0</v>
      </c>
      <c r="O3040" s="2">
        <v>1.5163943240098486E-3</v>
      </c>
      <c r="P3040" s="3">
        <v>470914.58332997008</v>
      </c>
      <c r="Q3040" s="3">
        <v>10196.0049576645</v>
      </c>
      <c r="R3040" s="3">
        <v>2992918.457636504</v>
      </c>
      <c r="S3040" s="3">
        <v>7111.6377931976567</v>
      </c>
      <c r="T3040" s="3">
        <v>1407616.6730441083</v>
      </c>
      <c r="V3040">
        <v>55039</v>
      </c>
      <c r="W3040" s="2">
        <v>0.40124512535582946</v>
      </c>
      <c r="X3040" s="2">
        <v>0.35463858955484662</v>
      </c>
      <c r="Y3040" s="2">
        <v>-1.3961658264208456E-2</v>
      </c>
      <c r="Z3040" s="2">
        <v>0.83436034618923927</v>
      </c>
      <c r="AA3040" s="2">
        <v>0.12804657049322618</v>
      </c>
      <c r="AB3040" s="2">
        <v>0.25339854953654145</v>
      </c>
      <c r="AC3040" s="2">
        <v>1.1951556741300072E-2</v>
      </c>
      <c r="AD3040" s="2">
        <v>0</v>
      </c>
      <c r="AE3040" s="2">
        <v>1.5163943240098486E-3</v>
      </c>
      <c r="AF3040">
        <v>1253841.1413174062</v>
      </c>
      <c r="AG3040">
        <v>2968.0999138216202</v>
      </c>
      <c r="AH3040">
        <v>557845.19459411397</v>
      </c>
      <c r="AI3040">
        <v>29972.682823547231</v>
      </c>
      <c r="AJ3040">
        <v>29.1069882734818</v>
      </c>
      <c r="AK3040">
        <v>4246759.5989539102</v>
      </c>
      <c r="AL3040">
        <v>10079.737707019278</v>
      </c>
      <c r="AM3040">
        <v>1894455.5122438266</v>
      </c>
      <c r="AN3040">
        <v>100979.0382179429</v>
      </c>
      <c r="AO3040">
        <v>98.841908778606197</v>
      </c>
      <c r="AP3040">
        <v>2992918.457636504</v>
      </c>
      <c r="AQ3040">
        <v>7111.6377931976576</v>
      </c>
      <c r="AR3040">
        <v>1336610.3176497128</v>
      </c>
      <c r="AS3040">
        <v>71006.355394395665</v>
      </c>
      <c r="AT3040">
        <v>69.734920505124393</v>
      </c>
      <c r="AU3040" s="3">
        <v>88503686.791034579</v>
      </c>
      <c r="AV3040" s="3">
        <v>1916237.1717434661</v>
      </c>
      <c r="AW3040">
        <v>154101.48508886999</v>
      </c>
      <c r="AX3040">
        <v>28961833.107602224</v>
      </c>
      <c r="AY3040">
        <v>3336.5276030294999</v>
      </c>
      <c r="AZ3040">
        <v>627066.9977133642</v>
      </c>
      <c r="BA3040">
        <v>625016.06841884006</v>
      </c>
      <c r="BB3040">
        <v>117465519.8986368</v>
      </c>
      <c r="BC3040">
        <v>13532.532560693999</v>
      </c>
      <c r="BD3040">
        <v>2543304.1694568302</v>
      </c>
      <c r="BE3040">
        <v>470914.58332997008</v>
      </c>
      <c r="BF3040">
        <v>88503686.791034579</v>
      </c>
      <c r="BG3040">
        <v>10196.0049576645</v>
      </c>
      <c r="BH3040">
        <v>1916237.1717434661</v>
      </c>
      <c r="BI3040">
        <v>4.4572782534242688</v>
      </c>
      <c r="BJ3040">
        <v>17.676892869629413</v>
      </c>
      <c r="BK3040">
        <v>13.219614616205144</v>
      </c>
      <c r="BL3040">
        <v>22.666065859466478</v>
      </c>
      <c r="BM3040">
        <v>23.650207232463174</v>
      </c>
      <c r="BN3040">
        <f t="shared" si="305"/>
        <v>0.98414137299669591</v>
      </c>
      <c r="BO3040">
        <v>0.47118278034181377</v>
      </c>
      <c r="BP3040">
        <v>2.5432554470315633E-2</v>
      </c>
      <c r="BQ3040">
        <v>9.3357928945556837E-3</v>
      </c>
      <c r="BR3040">
        <v>0.36309523809523803</v>
      </c>
      <c r="BS3040">
        <v>6.8965517241379309E-2</v>
      </c>
      <c r="BT3040">
        <v>0.55555555555555558</v>
      </c>
      <c r="BU3040">
        <v>-2.8183647265989244E-2</v>
      </c>
      <c r="BV3040">
        <v>0.83436034618923927</v>
      </c>
      <c r="BW3040">
        <v>0.132828392627828</v>
      </c>
      <c r="BX3040">
        <v>0.25339854953654145</v>
      </c>
      <c r="BY3040">
        <f t="shared" si="306"/>
        <v>0.13873414978034149</v>
      </c>
      <c r="BZ3040">
        <v>0</v>
      </c>
      <c r="CA3040">
        <f t="shared" si="307"/>
        <v>1.3732538893406565E-3</v>
      </c>
      <c r="CC3040">
        <v>0.13873414978034149</v>
      </c>
      <c r="CD3040">
        <v>1.3732538893406565E-3</v>
      </c>
    </row>
    <row r="3041" spans="1:82" x14ac:dyDescent="0.3">
      <c r="A3041">
        <v>1</v>
      </c>
      <c r="B3041" t="s">
        <v>1847</v>
      </c>
      <c r="C3041" t="s">
        <v>1416</v>
      </c>
      <c r="D3041">
        <v>55041</v>
      </c>
      <c r="E3041" s="2">
        <v>0</v>
      </c>
      <c r="F3041" s="2" t="s">
        <v>1954</v>
      </c>
      <c r="G3041" s="3">
        <v>-999</v>
      </c>
      <c r="H3041" s="1">
        <v>0.37725125037653168</v>
      </c>
      <c r="I3041" s="1">
        <f t="shared" si="308"/>
        <v>-999</v>
      </c>
      <c r="J3041" s="1">
        <v>-999</v>
      </c>
      <c r="K3041" s="1">
        <v>-999</v>
      </c>
      <c r="L3041" s="2">
        <v>-999</v>
      </c>
      <c r="M3041" s="2">
        <v>-999</v>
      </c>
      <c r="N3041" s="7">
        <v>-999</v>
      </c>
      <c r="O3041" s="2">
        <v>-999</v>
      </c>
      <c r="P3041" s="3">
        <v>-999</v>
      </c>
      <c r="Q3041" s="3">
        <v>-999</v>
      </c>
      <c r="R3041" s="3">
        <v>-999</v>
      </c>
      <c r="S3041" s="3">
        <v>-999</v>
      </c>
      <c r="T3041" s="3">
        <v>-999</v>
      </c>
      <c r="V3041">
        <v>55041</v>
      </c>
      <c r="W3041" s="2">
        <v>-999</v>
      </c>
      <c r="X3041" s="2">
        <v>1.0120404809481579E-2</v>
      </c>
      <c r="Y3041" s="2">
        <v>-999</v>
      </c>
      <c r="Z3041" s="2">
        <v>-999</v>
      </c>
      <c r="AA3041" s="2">
        <v>-999</v>
      </c>
      <c r="AB3041" s="2">
        <v>-999</v>
      </c>
      <c r="AC3041" s="2">
        <v>-999</v>
      </c>
      <c r="AD3041" s="2">
        <v>-999</v>
      </c>
      <c r="AE3041" s="2">
        <v>-999</v>
      </c>
      <c r="AF3041" s="2">
        <v>-999</v>
      </c>
      <c r="AG3041" s="2">
        <v>-999</v>
      </c>
      <c r="AH3041" s="2">
        <v>-999</v>
      </c>
      <c r="AI3041" s="2">
        <v>-999</v>
      </c>
      <c r="AJ3041" s="2">
        <v>-999</v>
      </c>
      <c r="AK3041" s="2">
        <v>-999</v>
      </c>
      <c r="AL3041" s="2">
        <v>-999</v>
      </c>
      <c r="AM3041" s="2">
        <v>-999</v>
      </c>
      <c r="AN3041" s="2">
        <v>-999</v>
      </c>
      <c r="AO3041" s="2">
        <v>-999</v>
      </c>
      <c r="AP3041" s="2">
        <v>-999</v>
      </c>
      <c r="AQ3041" s="2">
        <v>-999</v>
      </c>
      <c r="AR3041" s="2">
        <v>-999</v>
      </c>
      <c r="AS3041" s="2">
        <v>-999</v>
      </c>
      <c r="AT3041" s="2">
        <v>-999</v>
      </c>
      <c r="AU3041" s="2">
        <v>-999</v>
      </c>
      <c r="AV3041" s="2">
        <v>-999</v>
      </c>
      <c r="AW3041" s="2">
        <v>-999</v>
      </c>
      <c r="AX3041" s="2">
        <v>-999</v>
      </c>
      <c r="AY3041" s="2">
        <v>-999</v>
      </c>
      <c r="AZ3041" s="2">
        <v>-999</v>
      </c>
      <c r="BA3041" s="2">
        <v>-999</v>
      </c>
      <c r="BB3041" s="2">
        <v>-999</v>
      </c>
      <c r="BC3041" s="2">
        <v>-999</v>
      </c>
      <c r="BD3041" s="2">
        <v>-999</v>
      </c>
      <c r="BE3041" s="2">
        <v>-999</v>
      </c>
      <c r="BF3041" s="2">
        <v>-999</v>
      </c>
      <c r="BG3041" s="2">
        <v>-999</v>
      </c>
      <c r="BH3041" s="2">
        <v>-999</v>
      </c>
      <c r="BI3041">
        <v>0</v>
      </c>
      <c r="BJ3041">
        <v>0.37725125037653168</v>
      </c>
      <c r="BK3041">
        <v>0.37725125037653168</v>
      </c>
      <c r="BL3041">
        <v>-999</v>
      </c>
      <c r="BM3041">
        <v>35.216588559003306</v>
      </c>
      <c r="BN3041">
        <f t="shared" si="305"/>
        <v>-999</v>
      </c>
      <c r="BO3041" t="s">
        <v>3748</v>
      </c>
      <c r="BP3041" t="s">
        <v>3748</v>
      </c>
      <c r="BQ3041">
        <v>4.4119128939008817E-3</v>
      </c>
      <c r="BR3041">
        <v>5.9523809523809521E-2</v>
      </c>
      <c r="BS3041">
        <v>0.17241379310344829</v>
      </c>
      <c r="BT3041">
        <v>0.66666666666666663</v>
      </c>
      <c r="BU3041" t="s">
        <v>3748</v>
      </c>
      <c r="BY3041">
        <f t="shared" si="306"/>
        <v>-999</v>
      </c>
      <c r="CA3041">
        <f t="shared" si="307"/>
        <v>-999</v>
      </c>
    </row>
    <row r="3042" spans="1:82" x14ac:dyDescent="0.3">
      <c r="A3042">
        <v>0</v>
      </c>
      <c r="B3042" t="s">
        <v>1847</v>
      </c>
      <c r="C3042" t="s">
        <v>110</v>
      </c>
      <c r="D3042">
        <v>55043</v>
      </c>
      <c r="E3042" s="2">
        <f t="shared" ref="E3042:E3052" si="310">BO3042</f>
        <v>0.49361218562702297</v>
      </c>
      <c r="F3042" s="2" t="s">
        <v>1937</v>
      </c>
      <c r="G3042" s="3">
        <v>2017</v>
      </c>
      <c r="H3042" s="1">
        <v>0.37478975274268955</v>
      </c>
      <c r="I3042" s="1">
        <f t="shared" si="308"/>
        <v>-2.0279904691884241</v>
      </c>
      <c r="J3042" s="1">
        <v>2.90482383792</v>
      </c>
      <c r="K3042" s="1">
        <v>49.737001212700001</v>
      </c>
      <c r="L3042" s="2">
        <v>0.16223493649999998</v>
      </c>
      <c r="M3042" s="2">
        <v>6.4400796037031077E-4</v>
      </c>
      <c r="N3042" s="7">
        <v>0</v>
      </c>
      <c r="O3042" s="2">
        <v>2.4493013727426025E-3</v>
      </c>
      <c r="P3042" s="3">
        <v>10971.497952114001</v>
      </c>
      <c r="Q3042" s="3">
        <v>237.5493379749</v>
      </c>
      <c r="R3042" s="3">
        <v>114128.01675516722</v>
      </c>
      <c r="S3042" s="3">
        <v>271.72092831365177</v>
      </c>
      <c r="T3042" s="3">
        <v>54870.641436716047</v>
      </c>
      <c r="V3042">
        <v>55043</v>
      </c>
      <c r="W3042" s="2">
        <v>0.37646938515781925</v>
      </c>
      <c r="X3042" s="2">
        <v>1.0054370959448743E-2</v>
      </c>
      <c r="Y3042" s="2">
        <v>8.7662910173819622E-2</v>
      </c>
      <c r="Z3042" s="2">
        <v>0.82838419792204843</v>
      </c>
      <c r="AA3042" s="2">
        <v>0.14335872587724471</v>
      </c>
      <c r="AB3042" s="2">
        <v>0.40045688538011992</v>
      </c>
      <c r="AC3042" s="2">
        <v>6.4400796037031077E-4</v>
      </c>
      <c r="AD3042" s="2">
        <v>0</v>
      </c>
      <c r="AE3042" s="2">
        <v>2.4493013727426025E-3</v>
      </c>
      <c r="AF3042">
        <v>299711.40620866144</v>
      </c>
      <c r="AG3042">
        <v>714.01368623976771</v>
      </c>
      <c r="AH3042">
        <v>134196.66295210228</v>
      </c>
      <c r="AI3042">
        <v>9969.7462406733175</v>
      </c>
      <c r="AJ3042">
        <v>7.0010161488824441</v>
      </c>
      <c r="AK3042">
        <v>413839.42296382866</v>
      </c>
      <c r="AL3042">
        <v>985.73461455341953</v>
      </c>
      <c r="AM3042">
        <v>185265.77064101951</v>
      </c>
      <c r="AN3042">
        <v>13771.279988472112</v>
      </c>
      <c r="AO3042">
        <v>9.6653211301788993</v>
      </c>
      <c r="AP3042">
        <v>114128.01675516722</v>
      </c>
      <c r="AQ3042">
        <v>271.72092831365183</v>
      </c>
      <c r="AR3042">
        <v>51069.107688917225</v>
      </c>
      <c r="AS3042">
        <v>3801.5337477987941</v>
      </c>
      <c r="AT3042">
        <v>2.6643049812964552</v>
      </c>
      <c r="AU3042" s="3">
        <v>2061983.3251203054</v>
      </c>
      <c r="AV3042" s="3">
        <v>44645.022579002703</v>
      </c>
      <c r="AW3042">
        <v>32961.056410306999</v>
      </c>
      <c r="AX3042">
        <v>6194700.9417530978</v>
      </c>
      <c r="AY3042">
        <v>713.65616284994996</v>
      </c>
      <c r="AZ3042">
        <v>134124.53924601959</v>
      </c>
      <c r="BA3042">
        <v>43932.554362420997</v>
      </c>
      <c r="BB3042">
        <v>8256684.2668734016</v>
      </c>
      <c r="BC3042">
        <v>951.20550082484999</v>
      </c>
      <c r="BD3042">
        <v>178769.56182502231</v>
      </c>
      <c r="BE3042">
        <v>10971.497952114001</v>
      </c>
      <c r="BF3042">
        <v>2061983.3251203054</v>
      </c>
      <c r="BG3042">
        <v>237.5493379749</v>
      </c>
      <c r="BH3042">
        <v>44645.022579002703</v>
      </c>
      <c r="BI3042">
        <v>0.65632174389532683</v>
      </c>
      <c r="BJ3042">
        <v>1.0311114966380164</v>
      </c>
      <c r="BK3042">
        <v>0.37478975274268955</v>
      </c>
      <c r="BL3042">
        <v>21.308591599804664</v>
      </c>
      <c r="BM3042">
        <v>19.28060113061624</v>
      </c>
      <c r="BN3042">
        <f t="shared" si="305"/>
        <v>-2.0279904691884241</v>
      </c>
      <c r="BO3042">
        <v>0.49361218562702297</v>
      </c>
      <c r="BP3042">
        <v>3.9231371530654181E-3</v>
      </c>
      <c r="BQ3042">
        <v>7.1679173309698446E-3</v>
      </c>
      <c r="BR3042">
        <v>0.2857142857142857</v>
      </c>
      <c r="BS3042">
        <v>6.8965517241379309E-2</v>
      </c>
      <c r="BT3042">
        <v>0.61111111111111116</v>
      </c>
      <c r="BU3042">
        <v>5.8077192576870218E-2</v>
      </c>
      <c r="BV3042">
        <v>0.82838419792204843</v>
      </c>
      <c r="BW3042">
        <v>0.1487123712419551</v>
      </c>
      <c r="BX3042">
        <v>0.40045688538011992</v>
      </c>
      <c r="BY3042">
        <f t="shared" si="306"/>
        <v>3.0316516813075609E-2</v>
      </c>
      <c r="BZ3042">
        <v>0</v>
      </c>
      <c r="CA3042">
        <f t="shared" si="307"/>
        <v>1.4450617596166524E-3</v>
      </c>
      <c r="CC3042">
        <v>3.0316516813075609E-2</v>
      </c>
      <c r="CD3042">
        <v>1.4450617596166524E-3</v>
      </c>
    </row>
    <row r="3043" spans="1:82" x14ac:dyDescent="0.3">
      <c r="A3043">
        <v>0</v>
      </c>
      <c r="B3043" t="s">
        <v>1847</v>
      </c>
      <c r="C3043" t="s">
        <v>701</v>
      </c>
      <c r="D3043">
        <v>55045</v>
      </c>
      <c r="E3043" s="2">
        <f t="shared" si="310"/>
        <v>0.44330724970585395</v>
      </c>
      <c r="F3043" s="2" t="s">
        <v>1936</v>
      </c>
      <c r="G3043" s="3">
        <v>2327</v>
      </c>
      <c r="H3043" s="1">
        <v>1.6201223615939615</v>
      </c>
      <c r="I3043" s="1">
        <f t="shared" si="308"/>
        <v>0.21635181893252309</v>
      </c>
      <c r="J3043" s="1">
        <v>2.80050083785</v>
      </c>
      <c r="K3043" s="1">
        <v>41.992592476399999</v>
      </c>
      <c r="L3043" s="2">
        <v>0.16971933935000005</v>
      </c>
      <c r="M3043" s="2">
        <v>2.6600870772324782E-4</v>
      </c>
      <c r="N3043" s="7">
        <v>0</v>
      </c>
      <c r="O3043" s="2">
        <v>3.0102295758804409E-4</v>
      </c>
      <c r="P3043" s="3">
        <v>33967.351550402003</v>
      </c>
      <c r="Q3043" s="3">
        <v>735.44395749569992</v>
      </c>
      <c r="R3043" s="3">
        <v>270906.7324632419</v>
      </c>
      <c r="S3043" s="3">
        <v>646.00796633897176</v>
      </c>
      <c r="T3043" s="3">
        <v>129880.22264239436</v>
      </c>
      <c r="V3043">
        <v>55045</v>
      </c>
      <c r="W3043" s="2">
        <v>0.35894811722258979</v>
      </c>
      <c r="X3043" s="2">
        <v>4.3462530936237219E-2</v>
      </c>
      <c r="Y3043" s="2">
        <v>2.1823637152883869E-2</v>
      </c>
      <c r="Z3043" s="2">
        <v>0.79863384831059336</v>
      </c>
      <c r="AA3043" s="2">
        <v>0.12103674139811046</v>
      </c>
      <c r="AB3043" s="2">
        <v>0.41893120859866489</v>
      </c>
      <c r="AC3043" s="2">
        <v>2.6600870772324782E-4</v>
      </c>
      <c r="AD3043" s="2">
        <v>0</v>
      </c>
      <c r="AE3043" s="2">
        <v>3.0102295758804409E-4</v>
      </c>
      <c r="AF3043">
        <v>285049.65057096351</v>
      </c>
      <c r="AG3043">
        <v>677.90081436460389</v>
      </c>
      <c r="AH3043">
        <v>127409.36042743269</v>
      </c>
      <c r="AI3043">
        <v>8956.7438039286117</v>
      </c>
      <c r="AJ3043">
        <v>6.6471922372062791</v>
      </c>
      <c r="AK3043">
        <v>555956.38303420541</v>
      </c>
      <c r="AL3043">
        <v>1323.9087807035758</v>
      </c>
      <c r="AM3043">
        <v>248824.55875467113</v>
      </c>
      <c r="AN3043">
        <v>17421.768119084569</v>
      </c>
      <c r="AO3043">
        <v>12.981261757623578</v>
      </c>
      <c r="AP3043">
        <v>270906.7324632419</v>
      </c>
      <c r="AQ3043">
        <v>646.00796633897187</v>
      </c>
      <c r="AR3043">
        <v>121415.19832723844</v>
      </c>
      <c r="AS3043">
        <v>8465.0243151559571</v>
      </c>
      <c r="AT3043">
        <v>6.334069520417299</v>
      </c>
      <c r="AU3043" s="3">
        <v>6383824.0503825527</v>
      </c>
      <c r="AV3043" s="3">
        <v>138219.33737174183</v>
      </c>
      <c r="AW3043">
        <v>24258.185369728002</v>
      </c>
      <c r="AX3043">
        <v>4559083.3583866805</v>
      </c>
      <c r="AY3043">
        <v>525.22599012479998</v>
      </c>
      <c r="AZ3043">
        <v>98710.972584054907</v>
      </c>
      <c r="BA3043">
        <v>58225.536920130005</v>
      </c>
      <c r="BB3043">
        <v>10942907.408769233</v>
      </c>
      <c r="BC3043">
        <v>1260.6699476204999</v>
      </c>
      <c r="BD3043">
        <v>236930.30995579675</v>
      </c>
      <c r="BE3043">
        <v>33967.351550402003</v>
      </c>
      <c r="BF3043">
        <v>6383824.0503825527</v>
      </c>
      <c r="BG3043">
        <v>735.44395749569992</v>
      </c>
      <c r="BH3043">
        <v>138219.33737174183</v>
      </c>
      <c r="BI3043">
        <v>1.0769712813603822</v>
      </c>
      <c r="BJ3043">
        <v>2.6970936429543437</v>
      </c>
      <c r="BK3043">
        <v>1.6201223615939615</v>
      </c>
      <c r="BL3043">
        <v>19.349738392487943</v>
      </c>
      <c r="BM3043">
        <v>19.566090211420466</v>
      </c>
      <c r="BN3043">
        <f t="shared" si="305"/>
        <v>0.21635181893252309</v>
      </c>
      <c r="BO3043">
        <v>0.44330724970585395</v>
      </c>
      <c r="BP3043">
        <v>5.7814900486926448E-3</v>
      </c>
      <c r="BQ3043">
        <v>1.1872446486418557E-2</v>
      </c>
      <c r="BR3043">
        <v>0.13095238095238096</v>
      </c>
      <c r="BS3043">
        <v>0.13793103448275862</v>
      </c>
      <c r="BT3043">
        <v>0.55555555555555558</v>
      </c>
      <c r="BU3043">
        <v>-6.1958408796313012E-3</v>
      </c>
      <c r="BV3043">
        <v>0.79863384831059336</v>
      </c>
      <c r="BW3043">
        <v>0.12555678568268722</v>
      </c>
      <c r="BX3043">
        <v>0.41893120859866489</v>
      </c>
      <c r="BY3043">
        <f t="shared" si="306"/>
        <v>1.8243182974567469E-2</v>
      </c>
      <c r="BZ3043">
        <v>0</v>
      </c>
      <c r="CA3043">
        <f t="shared" si="307"/>
        <v>1.6973981806238844E-4</v>
      </c>
      <c r="CC3043">
        <v>1.8243182974567469E-2</v>
      </c>
      <c r="CD3043">
        <v>1.6973981806238844E-4</v>
      </c>
    </row>
    <row r="3044" spans="1:82" x14ac:dyDescent="0.3">
      <c r="A3044">
        <v>0</v>
      </c>
      <c r="B3044" t="s">
        <v>1847</v>
      </c>
      <c r="C3044" t="s">
        <v>1856</v>
      </c>
      <c r="D3044">
        <v>55047</v>
      </c>
      <c r="E3044" s="2">
        <f t="shared" si="310"/>
        <v>0.42664915722227859</v>
      </c>
      <c r="F3044" s="2" t="s">
        <v>1936</v>
      </c>
      <c r="G3044" s="3">
        <v>728</v>
      </c>
      <c r="H3044" s="1">
        <v>0.37242035166431775</v>
      </c>
      <c r="I3044" s="1">
        <f t="shared" si="308"/>
        <v>-0.96084995133874074</v>
      </c>
      <c r="J3044" s="1">
        <v>2.98054624833</v>
      </c>
      <c r="K3044" s="1">
        <v>49.736270935900002</v>
      </c>
      <c r="L3044" s="2">
        <v>0.11699682868999983</v>
      </c>
      <c r="M3044" s="2">
        <v>1.7291969066696834E-4</v>
      </c>
      <c r="N3044" s="7">
        <v>0</v>
      </c>
      <c r="O3044" s="2">
        <v>1.4852521872352732E-2</v>
      </c>
      <c r="P3044" s="3">
        <v>5955.4775190519986</v>
      </c>
      <c r="Q3044" s="3">
        <v>128.94499439820004</v>
      </c>
      <c r="R3044" s="3">
        <v>28586.688919161155</v>
      </c>
      <c r="S3044" s="3">
        <v>68.337035382985576</v>
      </c>
      <c r="T3044" s="3">
        <v>13537.125199305199</v>
      </c>
      <c r="V3044">
        <v>55047</v>
      </c>
      <c r="W3044" s="2">
        <v>0.34449028394595649</v>
      </c>
      <c r="X3044" s="2">
        <v>9.9908077557609859E-3</v>
      </c>
      <c r="Y3044" s="2">
        <v>4.0742443381040674E-2</v>
      </c>
      <c r="Z3044" s="2">
        <v>0.8499783639411238</v>
      </c>
      <c r="AA3044" s="2">
        <v>0.14335662097447549</v>
      </c>
      <c r="AB3044" s="2">
        <v>0.28879220855459081</v>
      </c>
      <c r="AC3044" s="2">
        <v>1.7291969066696834E-4</v>
      </c>
      <c r="AD3044" s="2">
        <v>0</v>
      </c>
      <c r="AE3044" s="2">
        <v>1.4852521872352732E-2</v>
      </c>
      <c r="AF3044">
        <v>108487.78042344679</v>
      </c>
      <c r="AG3044">
        <v>258.24989836908372</v>
      </c>
      <c r="AH3044">
        <v>48537.269294321239</v>
      </c>
      <c r="AI3044">
        <v>2653.7485288869357</v>
      </c>
      <c r="AJ3044">
        <v>2.5322271511385583</v>
      </c>
      <c r="AK3044">
        <v>137074.46934260795</v>
      </c>
      <c r="AL3044">
        <v>326.58693375206934</v>
      </c>
      <c r="AM3044">
        <v>61381.003638871174</v>
      </c>
      <c r="AN3044">
        <v>3347.1393836421944</v>
      </c>
      <c r="AO3044">
        <v>3.2022294473968547</v>
      </c>
      <c r="AP3044">
        <v>28586.688919161155</v>
      </c>
      <c r="AQ3044">
        <v>68.337035382985619</v>
      </c>
      <c r="AR3044">
        <v>12843.734344549935</v>
      </c>
      <c r="AS3044">
        <v>693.39085475525872</v>
      </c>
      <c r="AT3044">
        <v>0.67000229625829633</v>
      </c>
      <c r="AU3044" s="3">
        <v>1119272.4449306326</v>
      </c>
      <c r="AV3044" s="3">
        <v>24233.922247197715</v>
      </c>
      <c r="AW3044">
        <v>11666.822529065999</v>
      </c>
      <c r="AX3044">
        <v>2192662.6261126641</v>
      </c>
      <c r="AY3044">
        <v>252.6041548881</v>
      </c>
      <c r="AZ3044">
        <v>47474.424869669514</v>
      </c>
      <c r="BA3044">
        <v>17622.300048117999</v>
      </c>
      <c r="BB3044">
        <v>3311935.0710432967</v>
      </c>
      <c r="BC3044">
        <v>381.54914928630001</v>
      </c>
      <c r="BD3044">
        <v>71708.347116867226</v>
      </c>
      <c r="BE3044">
        <v>5955.4775190519986</v>
      </c>
      <c r="BF3044">
        <v>1119272.4449306326</v>
      </c>
      <c r="BG3044">
        <v>128.94499439820004</v>
      </c>
      <c r="BH3044">
        <v>24233.922247197715</v>
      </c>
      <c r="BI3044">
        <v>0.61393642071137677</v>
      </c>
      <c r="BJ3044">
        <v>0.98635677237569452</v>
      </c>
      <c r="BK3044">
        <v>0.37242035166431775</v>
      </c>
      <c r="BL3044">
        <v>25.088754468114249</v>
      </c>
      <c r="BM3044">
        <v>24.127904516775509</v>
      </c>
      <c r="BN3044">
        <f t="shared" si="305"/>
        <v>-0.96084995133874074</v>
      </c>
      <c r="BO3044">
        <v>0.42664915722227859</v>
      </c>
      <c r="BP3044">
        <v>3.1719411146331413E-3</v>
      </c>
      <c r="BQ3044">
        <v>8.6584215872960672E-3</v>
      </c>
      <c r="BR3044">
        <v>0.17857142857142858</v>
      </c>
      <c r="BS3044">
        <v>6.8965517241379309E-2</v>
      </c>
      <c r="BT3044">
        <v>0.5</v>
      </c>
      <c r="BU3044">
        <v>2.7516632109079023E-2</v>
      </c>
      <c r="BV3044">
        <v>0.8499783639411238</v>
      </c>
      <c r="BW3044">
        <v>0.14871018773285841</v>
      </c>
      <c r="BX3044">
        <v>0.28879220855459081</v>
      </c>
      <c r="BY3044">
        <f t="shared" si="306"/>
        <v>2.6230168384035482E-2</v>
      </c>
      <c r="BZ3044">
        <v>0</v>
      </c>
      <c r="CA3044">
        <f t="shared" si="307"/>
        <v>1.1872085557782602E-2</v>
      </c>
      <c r="CC3044">
        <v>2.6230168384035482E-2</v>
      </c>
      <c r="CD3044">
        <v>1.1872085557782602E-2</v>
      </c>
    </row>
    <row r="3045" spans="1:82" x14ac:dyDescent="0.3">
      <c r="A3045">
        <v>0</v>
      </c>
      <c r="B3045" t="s">
        <v>1847</v>
      </c>
      <c r="C3045" t="s">
        <v>582</v>
      </c>
      <c r="D3045">
        <v>55049</v>
      </c>
      <c r="E3045" s="2">
        <f t="shared" si="310"/>
        <v>0.46655070025536716</v>
      </c>
      <c r="F3045" s="2" t="s">
        <v>1937</v>
      </c>
      <c r="G3045" s="3">
        <v>992</v>
      </c>
      <c r="H3045" s="1">
        <v>0.37545828637365619</v>
      </c>
      <c r="I3045" s="1">
        <f t="shared" si="308"/>
        <v>-2.305626399225762</v>
      </c>
      <c r="J3045" s="1">
        <v>2.8313696236600001</v>
      </c>
      <c r="K3045" s="1">
        <v>43.302980079000001</v>
      </c>
      <c r="L3045" s="2">
        <v>0.14773541805000012</v>
      </c>
      <c r="M3045" s="2">
        <v>0</v>
      </c>
      <c r="N3045" s="7">
        <v>0</v>
      </c>
      <c r="O3045" s="2">
        <v>5.0857184097102045E-3</v>
      </c>
      <c r="P3045" s="3">
        <v>6329.8506772469991</v>
      </c>
      <c r="Q3045" s="3">
        <v>137.05073312894996</v>
      </c>
      <c r="R3045" s="3">
        <v>63754.824516062785</v>
      </c>
      <c r="S3045" s="3">
        <v>151.79242196381759</v>
      </c>
      <c r="T3045" s="3">
        <v>29921.551450891522</v>
      </c>
      <c r="V3045">
        <v>55049</v>
      </c>
      <c r="W3045" s="2">
        <v>0.36148905773330131</v>
      </c>
      <c r="X3045" s="2">
        <v>1.0072305508286904E-2</v>
      </c>
      <c r="Y3045" s="2">
        <v>0.10232170265531079</v>
      </c>
      <c r="Z3045" s="2">
        <v>0.80743686556769312</v>
      </c>
      <c r="AA3045" s="2">
        <v>0.12481371814648157</v>
      </c>
      <c r="AB3045" s="2">
        <v>0.36466661650669185</v>
      </c>
      <c r="AC3045" s="2">
        <v>0</v>
      </c>
      <c r="AD3045" s="2">
        <v>0</v>
      </c>
      <c r="AE3045" s="2">
        <v>5.0857184097102045E-3</v>
      </c>
      <c r="AF3045">
        <v>85643.828193661946</v>
      </c>
      <c r="AG3045">
        <v>204.1544630790703</v>
      </c>
      <c r="AH3045">
        <v>38370.199619380219</v>
      </c>
      <c r="AI3045">
        <v>1866.0494218100171</v>
      </c>
      <c r="AJ3045">
        <v>2.0017388571650674</v>
      </c>
      <c r="AK3045">
        <v>149398.65270972473</v>
      </c>
      <c r="AL3045">
        <v>355.94688504288791</v>
      </c>
      <c r="AM3045">
        <v>66899.115635314141</v>
      </c>
      <c r="AN3045">
        <v>3258.6848567676152</v>
      </c>
      <c r="AO3045">
        <v>3.4901084666751876</v>
      </c>
      <c r="AP3045">
        <v>63754.824516062785</v>
      </c>
      <c r="AQ3045">
        <v>151.79242196381762</v>
      </c>
      <c r="AR3045">
        <v>28528.916015933923</v>
      </c>
      <c r="AS3045">
        <v>1392.6354349575981</v>
      </c>
      <c r="AT3045">
        <v>1.4883696095101202</v>
      </c>
      <c r="AU3045" s="3">
        <v>1189632.1362818009</v>
      </c>
      <c r="AV3045" s="3">
        <v>25757.314784254853</v>
      </c>
      <c r="AW3045">
        <v>11421.857178417002</v>
      </c>
      <c r="AX3045">
        <v>2146623.8381116912</v>
      </c>
      <c r="AY3045">
        <v>247.30028871344999</v>
      </c>
      <c r="AZ3045">
        <v>46477.616260805793</v>
      </c>
      <c r="BA3045">
        <v>17751.707855664001</v>
      </c>
      <c r="BB3045">
        <v>3336255.9743934921</v>
      </c>
      <c r="BC3045">
        <v>384.35102184239997</v>
      </c>
      <c r="BD3045">
        <v>72234.931045060657</v>
      </c>
      <c r="BE3045">
        <v>6329.8506772469991</v>
      </c>
      <c r="BF3045">
        <v>1189632.1362818009</v>
      </c>
      <c r="BG3045">
        <v>137.05073312894996</v>
      </c>
      <c r="BH3045">
        <v>25757.314784254853</v>
      </c>
      <c r="BI3045">
        <v>0.39752138515727098</v>
      </c>
      <c r="BJ3045">
        <v>0.77297967153092717</v>
      </c>
      <c r="BK3045">
        <v>0.37545828637365619</v>
      </c>
      <c r="BL3045">
        <v>18.785644967008707</v>
      </c>
      <c r="BM3045">
        <v>16.480018567782945</v>
      </c>
      <c r="BN3045">
        <f t="shared" si="305"/>
        <v>-2.305626399225762</v>
      </c>
      <c r="BO3045">
        <v>0.46655070025536716</v>
      </c>
      <c r="BP3045">
        <v>2.2458987266812586E-3</v>
      </c>
      <c r="BQ3045">
        <v>8.372151514152203E-3</v>
      </c>
      <c r="BR3045">
        <v>0.22619047619047619</v>
      </c>
      <c r="BS3045">
        <v>3.4482758620689655E-2</v>
      </c>
      <c r="BT3045">
        <v>0.66666666666666663</v>
      </c>
      <c r="BU3045">
        <v>6.6028075788609225E-2</v>
      </c>
      <c r="BV3045">
        <v>0.80743686556769312</v>
      </c>
      <c r="BW3045">
        <v>0.12947481135527134</v>
      </c>
      <c r="BX3045">
        <v>0.36466661650669185</v>
      </c>
      <c r="BY3045">
        <f t="shared" si="306"/>
        <v>0</v>
      </c>
      <c r="BZ3045">
        <v>0</v>
      </c>
      <c r="CA3045">
        <f t="shared" si="307"/>
        <v>3.2443566414618406E-3</v>
      </c>
      <c r="CC3045">
        <v>0</v>
      </c>
      <c r="CD3045">
        <v>3.2443566414618406E-3</v>
      </c>
    </row>
    <row r="3046" spans="1:82" x14ac:dyDescent="0.3">
      <c r="A3046">
        <v>0</v>
      </c>
      <c r="B3046" t="s">
        <v>1847</v>
      </c>
      <c r="C3046" t="s">
        <v>865</v>
      </c>
      <c r="D3046">
        <v>55051</v>
      </c>
      <c r="E3046" s="2">
        <f t="shared" si="310"/>
        <v>0.44922929081215768</v>
      </c>
      <c r="F3046" s="2" t="s">
        <v>1936</v>
      </c>
      <c r="G3046" s="3">
        <v>201</v>
      </c>
      <c r="H3046" s="1">
        <v>0.37848065676166398</v>
      </c>
      <c r="I3046" s="1">
        <f t="shared" si="308"/>
        <v>4.3887074016473733</v>
      </c>
      <c r="J3046" s="1">
        <v>2.94444219831</v>
      </c>
      <c r="K3046" s="1">
        <v>-10.8551181774</v>
      </c>
      <c r="L3046" s="2">
        <v>0.26926343615999992</v>
      </c>
      <c r="M3046" s="2">
        <v>-1.3291106018898939E-4</v>
      </c>
      <c r="N3046" s="7">
        <v>0</v>
      </c>
      <c r="O3046" s="2">
        <v>1.52996612986964E-2</v>
      </c>
      <c r="P3046" s="3">
        <v>35156.869184176998</v>
      </c>
      <c r="Q3046" s="3">
        <v>761.19879312944988</v>
      </c>
      <c r="R3046" s="3">
        <v>89305.318152259788</v>
      </c>
      <c r="S3046" s="3">
        <v>213.83735469732162</v>
      </c>
      <c r="T3046" s="3">
        <v>42771.766781703845</v>
      </c>
      <c r="V3046">
        <v>55051</v>
      </c>
      <c r="W3046" s="2">
        <v>0.35512257068230169</v>
      </c>
      <c r="X3046" s="2">
        <v>1.0153385721487785E-2</v>
      </c>
      <c r="Y3046" s="2">
        <v>-0.171447317126665</v>
      </c>
      <c r="Z3046" s="2">
        <v>0.83968237830263803</v>
      </c>
      <c r="AA3046" s="2">
        <v>3.1288092832617825E-2</v>
      </c>
      <c r="AB3046" s="2">
        <v>0.66464350600206479</v>
      </c>
      <c r="AC3046" s="2">
        <v>-1.3291106018898939E-4</v>
      </c>
      <c r="AD3046" s="2">
        <v>0</v>
      </c>
      <c r="AE3046" s="2">
        <v>1.52996612986964E-2</v>
      </c>
      <c r="AF3046">
        <v>47718.023872924983</v>
      </c>
      <c r="AG3046">
        <v>113.66917112118253</v>
      </c>
      <c r="AH3046">
        <v>21363.768985055322</v>
      </c>
      <c r="AI3046">
        <v>1395.9562389802131</v>
      </c>
      <c r="AJ3046">
        <v>1.1145465999354711</v>
      </c>
      <c r="AK3046">
        <v>137023.34202518477</v>
      </c>
      <c r="AL3046">
        <v>327.50652581850414</v>
      </c>
      <c r="AM3046">
        <v>61553.838122258574</v>
      </c>
      <c r="AN3046">
        <v>3977.6538834808102</v>
      </c>
      <c r="AO3046">
        <v>3.2110099914727908</v>
      </c>
      <c r="AP3046">
        <v>89305.318152259788</v>
      </c>
      <c r="AQ3046">
        <v>213.83735469732162</v>
      </c>
      <c r="AR3046">
        <v>40190.069137203252</v>
      </c>
      <c r="AS3046">
        <v>2581.6976445005971</v>
      </c>
      <c r="AT3046">
        <v>2.0964633915373199</v>
      </c>
      <c r="AU3046" s="3">
        <v>6607381.9944742247</v>
      </c>
      <c r="AV3046" s="3">
        <v>143059.70118074882</v>
      </c>
      <c r="AW3046">
        <v>14301.157432203001</v>
      </c>
      <c r="AX3046">
        <v>2687759.5278082318</v>
      </c>
      <c r="AY3046">
        <v>309.64144505355</v>
      </c>
      <c r="AZ3046">
        <v>58194.013183364186</v>
      </c>
      <c r="BA3046">
        <v>49458.026616379997</v>
      </c>
      <c r="BB3046">
        <v>9295141.522282457</v>
      </c>
      <c r="BC3046">
        <v>1070.8402381829999</v>
      </c>
      <c r="BD3046">
        <v>201253.714364113</v>
      </c>
      <c r="BE3046">
        <v>35156.869184176998</v>
      </c>
      <c r="BF3046">
        <v>6607381.9944742247</v>
      </c>
      <c r="BG3046">
        <v>761.19879312944988</v>
      </c>
      <c r="BH3046">
        <v>143059.70118074882</v>
      </c>
      <c r="BI3046">
        <v>0.18932735107294321</v>
      </c>
      <c r="BJ3046">
        <v>0.56780800783460716</v>
      </c>
      <c r="BK3046">
        <v>0.37848065676166398</v>
      </c>
      <c r="BL3046">
        <v>41.260835522887724</v>
      </c>
      <c r="BM3046">
        <v>45.649542924535098</v>
      </c>
      <c r="BN3046">
        <f t="shared" si="305"/>
        <v>4.3887074016473733</v>
      </c>
      <c r="BO3046">
        <v>0.44922929081215768</v>
      </c>
      <c r="BP3046">
        <v>1.0299407711513099E-3</v>
      </c>
      <c r="BQ3046">
        <v>2.543424140809459E-3</v>
      </c>
      <c r="BR3046">
        <v>2.3809523809523808E-2</v>
      </c>
      <c r="BS3046">
        <v>0.17241379310344829</v>
      </c>
      <c r="BT3046">
        <v>0.5</v>
      </c>
      <c r="BU3046">
        <v>-0.12568294023147528</v>
      </c>
      <c r="BV3046">
        <v>0.83968237830263803</v>
      </c>
      <c r="BW3046">
        <v>3.2456527834665794E-2</v>
      </c>
      <c r="BX3046">
        <v>0.66464350600206479</v>
      </c>
      <c r="BY3046">
        <f t="shared" si="306"/>
        <v>0.10542942694302083</v>
      </c>
      <c r="BZ3046">
        <v>0</v>
      </c>
      <c r="CA3046">
        <f t="shared" si="307"/>
        <v>5.6324624218508767E-3</v>
      </c>
      <c r="CC3046">
        <v>0.10542942694302083</v>
      </c>
      <c r="CD3046">
        <v>5.6324624218508767E-3</v>
      </c>
    </row>
    <row r="3047" spans="1:82" x14ac:dyDescent="0.3">
      <c r="A3047">
        <v>0</v>
      </c>
      <c r="B3047" t="s">
        <v>1847</v>
      </c>
      <c r="C3047" t="s">
        <v>40</v>
      </c>
      <c r="D3047">
        <v>55053</v>
      </c>
      <c r="E3047" s="2">
        <f t="shared" si="310"/>
        <v>0.47212061835593555</v>
      </c>
      <c r="F3047" s="2" t="s">
        <v>1936</v>
      </c>
      <c r="G3047" s="3">
        <v>1385</v>
      </c>
      <c r="H3047" s="1">
        <v>0.37611374118645713</v>
      </c>
      <c r="I3047" s="1">
        <f t="shared" si="308"/>
        <v>-0.65710589932239571</v>
      </c>
      <c r="J3047" s="1">
        <v>2.9877567008599999</v>
      </c>
      <c r="K3047" s="1">
        <v>21.696755731900002</v>
      </c>
      <c r="L3047" s="2">
        <v>0.17219099475999999</v>
      </c>
      <c r="M3047" s="2">
        <v>3.5327694384033144E-4</v>
      </c>
      <c r="N3047" s="7">
        <v>0</v>
      </c>
      <c r="O3047" s="2">
        <v>4.0882584745233E-2</v>
      </c>
      <c r="P3047" s="3">
        <v>22968.221848761998</v>
      </c>
      <c r="Q3047" s="3">
        <v>497.29635082169995</v>
      </c>
      <c r="R3047" s="3">
        <v>75765.750309563795</v>
      </c>
      <c r="S3047" s="3">
        <v>181.02471417925932</v>
      </c>
      <c r="T3047" s="3">
        <v>34994.289371869127</v>
      </c>
      <c r="V3047">
        <v>55053</v>
      </c>
      <c r="W3047" s="2">
        <v>0.35736854086846681</v>
      </c>
      <c r="X3047" s="2">
        <v>1.0089889195639159E-2</v>
      </c>
      <c r="Y3047" s="2">
        <v>7.3447227047417811E-3</v>
      </c>
      <c r="Z3047" s="2">
        <v>0.85203460737239356</v>
      </c>
      <c r="AA3047" s="2">
        <v>6.2537329986850243E-2</v>
      </c>
      <c r="AB3047" s="2">
        <v>0.42503218443392526</v>
      </c>
      <c r="AC3047" s="2">
        <v>3.5327694384033144E-4</v>
      </c>
      <c r="AD3047" s="2">
        <v>0</v>
      </c>
      <c r="AE3047" s="2">
        <v>4.0882584745233E-2</v>
      </c>
      <c r="AF3047">
        <v>108067.00464175688</v>
      </c>
      <c r="AG3047">
        <v>258.65343777297716</v>
      </c>
      <c r="AH3047">
        <v>48613.113276608703</v>
      </c>
      <c r="AI3047">
        <v>1380.4111228566358</v>
      </c>
      <c r="AJ3047">
        <v>2.5358650281902206</v>
      </c>
      <c r="AK3047">
        <v>183832.75495132068</v>
      </c>
      <c r="AL3047">
        <v>439.67815195223648</v>
      </c>
      <c r="AM3047">
        <v>82636.148160784694</v>
      </c>
      <c r="AN3047">
        <v>2351.665610549785</v>
      </c>
      <c r="AO3047">
        <v>4.3107216281688778</v>
      </c>
      <c r="AP3047">
        <v>75765.750309563795</v>
      </c>
      <c r="AQ3047">
        <v>181.02471417925932</v>
      </c>
      <c r="AR3047">
        <v>34023.034884175991</v>
      </c>
      <c r="AS3047">
        <v>971.25448769314926</v>
      </c>
      <c r="AT3047">
        <v>1.7748565999786572</v>
      </c>
      <c r="AU3047" s="3">
        <v>4316647.6142563298</v>
      </c>
      <c r="AV3047" s="3">
        <v>93461.876173430283</v>
      </c>
      <c r="AW3047">
        <v>33934.993297714005</v>
      </c>
      <c r="AX3047">
        <v>6377742.6403723704</v>
      </c>
      <c r="AY3047">
        <v>734.74335293490003</v>
      </c>
      <c r="AZ3047">
        <v>138087.66575058512</v>
      </c>
      <c r="BA3047">
        <v>56903.215146476003</v>
      </c>
      <c r="BB3047">
        <v>10694390.254628699</v>
      </c>
      <c r="BC3047">
        <v>1232.0397037565999</v>
      </c>
      <c r="BD3047">
        <v>231549.54192401539</v>
      </c>
      <c r="BE3047">
        <v>22968.221848761998</v>
      </c>
      <c r="BF3047">
        <v>4316647.6142563298</v>
      </c>
      <c r="BG3047">
        <v>497.29635082169995</v>
      </c>
      <c r="BH3047">
        <v>93461.876173430283</v>
      </c>
      <c r="BI3047">
        <v>0.54394913043870963</v>
      </c>
      <c r="BJ3047">
        <v>0.92006287162516676</v>
      </c>
      <c r="BK3047">
        <v>0.37611374118645713</v>
      </c>
      <c r="BL3047">
        <v>31.31429436592818</v>
      </c>
      <c r="BM3047">
        <v>30.657188466605785</v>
      </c>
      <c r="BN3047">
        <f t="shared" si="305"/>
        <v>-0.65710589932239571</v>
      </c>
      <c r="BO3047">
        <v>0.47212061835593555</v>
      </c>
      <c r="BP3047">
        <v>3.1098688937504764E-3</v>
      </c>
      <c r="BQ3047">
        <v>3.6777379935407969E-3</v>
      </c>
      <c r="BR3047">
        <v>0.1130952380952381</v>
      </c>
      <c r="BS3047">
        <v>0.17241379310344829</v>
      </c>
      <c r="BT3047">
        <v>0.61111111111111116</v>
      </c>
      <c r="BU3047">
        <v>1.8818069630088825E-2</v>
      </c>
      <c r="BV3047">
        <v>0.85203460737239356</v>
      </c>
      <c r="BW3047">
        <v>6.4872748949014777E-2</v>
      </c>
      <c r="BX3047">
        <v>0.42503218443392526</v>
      </c>
      <c r="BY3047">
        <f t="shared" si="306"/>
        <v>5.027266057649761E-2</v>
      </c>
      <c r="BZ3047">
        <v>0</v>
      </c>
      <c r="CA3047">
        <f t="shared" si="307"/>
        <v>2.2771540005600045E-2</v>
      </c>
      <c r="CC3047">
        <v>5.027266057649761E-2</v>
      </c>
      <c r="CD3047">
        <v>2.2771540005600045E-2</v>
      </c>
    </row>
    <row r="3048" spans="1:82" x14ac:dyDescent="0.3">
      <c r="A3048">
        <v>0</v>
      </c>
      <c r="B3048" t="s">
        <v>1847</v>
      </c>
      <c r="C3048" t="s">
        <v>41</v>
      </c>
      <c r="D3048">
        <v>55055</v>
      </c>
      <c r="E3048" s="2">
        <f t="shared" si="310"/>
        <v>0.49279257951138067</v>
      </c>
      <c r="F3048" s="2" t="s">
        <v>1937</v>
      </c>
      <c r="G3048" s="3">
        <v>10411</v>
      </c>
      <c r="H3048" s="1">
        <v>13.137876900398721</v>
      </c>
      <c r="I3048" s="1">
        <f t="shared" si="308"/>
        <v>-0.48180883423088972</v>
      </c>
      <c r="J3048" s="1">
        <v>2.7542184138899999</v>
      </c>
      <c r="K3048" s="1">
        <v>50.461988271099997</v>
      </c>
      <c r="L3048" s="2">
        <v>0.13280704604000015</v>
      </c>
      <c r="M3048" s="2">
        <v>2.1054103217167025E-2</v>
      </c>
      <c r="N3048" s="7">
        <v>0</v>
      </c>
      <c r="O3048" s="2">
        <v>1.693119531929203E-3</v>
      </c>
      <c r="P3048" s="3">
        <v>350949.45146963</v>
      </c>
      <c r="Q3048" s="3">
        <v>7598.5804511955002</v>
      </c>
      <c r="R3048" s="3">
        <v>2395190.6200552559</v>
      </c>
      <c r="S3048" s="3">
        <v>5698.4460625131023</v>
      </c>
      <c r="T3048" s="3">
        <v>1116505.0802390049</v>
      </c>
      <c r="V3048">
        <v>55055</v>
      </c>
      <c r="W3048" s="2">
        <v>0.42371023436142657</v>
      </c>
      <c r="X3048" s="2">
        <v>0.3524458366578378</v>
      </c>
      <c r="Y3048" s="2">
        <v>2.3955041159221608E-2</v>
      </c>
      <c r="Z3048" s="2">
        <v>0.78543524116977415</v>
      </c>
      <c r="AA3048" s="2">
        <v>0.14544838183630113</v>
      </c>
      <c r="AB3048" s="2">
        <v>0.32781777563498266</v>
      </c>
      <c r="AC3048" s="2">
        <v>2.1054103217167025E-2</v>
      </c>
      <c r="AD3048" s="2">
        <v>0</v>
      </c>
      <c r="AE3048" s="2">
        <v>1.693119531929203E-3</v>
      </c>
      <c r="AF3048">
        <v>1088540.2534977905</v>
      </c>
      <c r="AG3048">
        <v>2587.4419989162393</v>
      </c>
      <c r="AH3048">
        <v>486301.71735962626</v>
      </c>
      <c r="AI3048">
        <v>20712.17952564732</v>
      </c>
      <c r="AJ3048">
        <v>25.371596391611952</v>
      </c>
      <c r="AK3048">
        <v>3483730.8735530465</v>
      </c>
      <c r="AL3048">
        <v>8285.8880614293412</v>
      </c>
      <c r="AM3048">
        <v>1557307.0220744894</v>
      </c>
      <c r="AN3048">
        <v>66211.95504978922</v>
      </c>
      <c r="AO3048">
        <v>81.247501363470292</v>
      </c>
      <c r="AP3048">
        <v>2395190.6200552559</v>
      </c>
      <c r="AQ3048">
        <v>5698.4460625131014</v>
      </c>
      <c r="AR3048">
        <v>1071005.3047148632</v>
      </c>
      <c r="AS3048">
        <v>45499.7755241419</v>
      </c>
      <c r="AT3048">
        <v>55.87590497185834</v>
      </c>
      <c r="AU3048" s="3">
        <v>65957439.909202263</v>
      </c>
      <c r="AV3048" s="3">
        <v>1428077.2099976824</v>
      </c>
      <c r="AW3048">
        <v>141054.24108283001</v>
      </c>
      <c r="AX3048">
        <v>26509734.069107071</v>
      </c>
      <c r="AY3048">
        <v>3054.0352588155001</v>
      </c>
      <c r="AZ3048">
        <v>573975.38654178509</v>
      </c>
      <c r="BA3048">
        <v>492003.69255246001</v>
      </c>
      <c r="BB3048">
        <v>92467173.978309333</v>
      </c>
      <c r="BC3048">
        <v>10652.615710010999</v>
      </c>
      <c r="BD3048">
        <v>2002052.5965394671</v>
      </c>
      <c r="BE3048">
        <v>350949.45146963</v>
      </c>
      <c r="BF3048">
        <v>65957439.909202263</v>
      </c>
      <c r="BG3048">
        <v>7598.5804511955002</v>
      </c>
      <c r="BH3048">
        <v>1428077.2099976824</v>
      </c>
      <c r="BI3048">
        <v>5.0146424889189962</v>
      </c>
      <c r="BJ3048">
        <v>18.152519389317717</v>
      </c>
      <c r="BK3048">
        <v>13.137876900398721</v>
      </c>
      <c r="BL3048">
        <v>24.235517010153746</v>
      </c>
      <c r="BM3048">
        <v>23.753708175922856</v>
      </c>
      <c r="BN3048">
        <f t="shared" si="305"/>
        <v>-0.48180883423088972</v>
      </c>
      <c r="BO3048">
        <v>0.49279257951138067</v>
      </c>
      <c r="BP3048">
        <v>2.992505532372669E-2</v>
      </c>
      <c r="BQ3048">
        <v>1.2387753617295456E-2</v>
      </c>
      <c r="BR3048">
        <v>0.17261904761904764</v>
      </c>
      <c r="BS3048">
        <v>0.10344827586206896</v>
      </c>
      <c r="BT3048">
        <v>0.61111111111111116</v>
      </c>
      <c r="BU3048">
        <v>1.3797946724110003E-2</v>
      </c>
      <c r="BV3048">
        <v>0.78543524116977415</v>
      </c>
      <c r="BW3048">
        <v>0.15088006414554059</v>
      </c>
      <c r="BX3048">
        <v>0.32781777563498266</v>
      </c>
      <c r="BY3048">
        <f t="shared" si="306"/>
        <v>0.25760010904945246</v>
      </c>
      <c r="BZ3048">
        <v>0</v>
      </c>
      <c r="CA3048">
        <f t="shared" si="307"/>
        <v>1.2017117482087582E-3</v>
      </c>
      <c r="CC3048">
        <v>0.25760010904945246</v>
      </c>
      <c r="CD3048">
        <v>1.2017117482087582E-3</v>
      </c>
    </row>
    <row r="3049" spans="1:82" x14ac:dyDescent="0.3">
      <c r="A3049">
        <v>0</v>
      </c>
      <c r="B3049" t="s">
        <v>1847</v>
      </c>
      <c r="C3049" t="s">
        <v>1857</v>
      </c>
      <c r="D3049">
        <v>55057</v>
      </c>
      <c r="E3049" s="2">
        <f t="shared" si="310"/>
        <v>0.4804613053986706</v>
      </c>
      <c r="F3049" s="2" t="s">
        <v>1937</v>
      </c>
      <c r="G3049" s="3">
        <v>1326</v>
      </c>
      <c r="H3049" s="1">
        <v>0.37484792162929104</v>
      </c>
      <c r="I3049" s="1">
        <f t="shared" si="308"/>
        <v>-0.76059530803202335</v>
      </c>
      <c r="J3049" s="1">
        <v>2.9176744003600001</v>
      </c>
      <c r="K3049" s="1">
        <v>50.192924419999997</v>
      </c>
      <c r="L3049" s="2">
        <v>0.12561513488999987</v>
      </c>
      <c r="M3049" s="2">
        <v>5.9837079847644683E-4</v>
      </c>
      <c r="N3049" s="7">
        <v>0</v>
      </c>
      <c r="O3049" s="2">
        <v>8.2781189694360914E-3</v>
      </c>
      <c r="P3049" s="3">
        <v>8255.3174630980011</v>
      </c>
      <c r="Q3049" s="3">
        <v>178.73996847929999</v>
      </c>
      <c r="R3049" s="3">
        <v>73926.691558995473</v>
      </c>
      <c r="S3049" s="3">
        <v>175.76803837263967</v>
      </c>
      <c r="T3049" s="3">
        <v>35044.071171061332</v>
      </c>
      <c r="V3049">
        <v>55057</v>
      </c>
      <c r="W3049" s="2">
        <v>0.34875059524134017</v>
      </c>
      <c r="X3049" s="2">
        <v>1.00559314385171E-2</v>
      </c>
      <c r="Y3049" s="2">
        <v>5.8835626224227076E-2</v>
      </c>
      <c r="Z3049" s="2">
        <v>0.83204886175492621</v>
      </c>
      <c r="AA3049" s="2">
        <v>0.14467284953775414</v>
      </c>
      <c r="AB3049" s="2">
        <v>0.31006543202026643</v>
      </c>
      <c r="AC3049" s="2">
        <v>5.9837079847644683E-4</v>
      </c>
      <c r="AD3049" s="2">
        <v>0</v>
      </c>
      <c r="AE3049" s="2">
        <v>8.2781189694360914E-3</v>
      </c>
      <c r="AF3049">
        <v>84901.016311459432</v>
      </c>
      <c r="AG3049">
        <v>201.63659858544071</v>
      </c>
      <c r="AH3049">
        <v>37896.97477884515</v>
      </c>
      <c r="AI3049">
        <v>2312.3799935651436</v>
      </c>
      <c r="AJ3049">
        <v>1.9772205095769064</v>
      </c>
      <c r="AK3049">
        <v>158827.70787045491</v>
      </c>
      <c r="AL3049">
        <v>377.4046369580804</v>
      </c>
      <c r="AM3049">
        <v>70932.033710929201</v>
      </c>
      <c r="AN3049">
        <v>4321.3922325424192</v>
      </c>
      <c r="AO3049">
        <v>3.7007331338214984</v>
      </c>
      <c r="AP3049">
        <v>73926.691558995473</v>
      </c>
      <c r="AQ3049">
        <v>175.76803837263969</v>
      </c>
      <c r="AR3049">
        <v>33035.058932084052</v>
      </c>
      <c r="AS3049">
        <v>2009.0122389772755</v>
      </c>
      <c r="AT3049">
        <v>1.723512624244592</v>
      </c>
      <c r="AU3049" s="3">
        <v>1551504.3640146384</v>
      </c>
      <c r="AV3049" s="3">
        <v>33592.389675999642</v>
      </c>
      <c r="AW3049">
        <v>9013.1648229710008</v>
      </c>
      <c r="AX3049">
        <v>1693934.19682917</v>
      </c>
      <c r="AY3049">
        <v>195.14849714234998</v>
      </c>
      <c r="AZ3049">
        <v>36676.208552933254</v>
      </c>
      <c r="BA3049">
        <v>17268.482286069004</v>
      </c>
      <c r="BB3049">
        <v>3245438.5608438086</v>
      </c>
      <c r="BC3049">
        <v>373.88846562164997</v>
      </c>
      <c r="BD3049">
        <v>70268.598228932897</v>
      </c>
      <c r="BE3049">
        <v>8255.3174630980011</v>
      </c>
      <c r="BF3049">
        <v>1551504.3640146384</v>
      </c>
      <c r="BG3049">
        <v>178.73996847929999</v>
      </c>
      <c r="BH3049">
        <v>33592.389675999642</v>
      </c>
      <c r="BI3049">
        <v>0.31701179966755899</v>
      </c>
      <c r="BJ3049">
        <v>0.69185972129685003</v>
      </c>
      <c r="BK3049">
        <v>0.37484792162929104</v>
      </c>
      <c r="BL3049">
        <v>17.754495886350394</v>
      </c>
      <c r="BM3049">
        <v>16.993900578318371</v>
      </c>
      <c r="BN3049">
        <f t="shared" si="305"/>
        <v>-0.76059530803202335</v>
      </c>
      <c r="BO3049">
        <v>0.4804613053986706</v>
      </c>
      <c r="BP3049">
        <v>1.8444405891406626E-3</v>
      </c>
      <c r="BQ3049">
        <v>5.9405101066737067E-3</v>
      </c>
      <c r="BR3049">
        <v>0.19642857142857142</v>
      </c>
      <c r="BS3049">
        <v>0.10344827586206896</v>
      </c>
      <c r="BT3049">
        <v>0.66666666666666663</v>
      </c>
      <c r="BU3049">
        <v>2.1781778982086299E-2</v>
      </c>
      <c r="BV3049">
        <v>0.83204886175492621</v>
      </c>
      <c r="BW3049">
        <v>0.15007557005991093</v>
      </c>
      <c r="BX3049">
        <v>0.31006543202026643</v>
      </c>
      <c r="BY3049">
        <f t="shared" si="306"/>
        <v>8.2716836198469881E-2</v>
      </c>
      <c r="BZ3049">
        <v>0</v>
      </c>
      <c r="CA3049">
        <f t="shared" si="307"/>
        <v>6.1624028684072654E-3</v>
      </c>
      <c r="CC3049">
        <v>8.2716836198469881E-2</v>
      </c>
      <c r="CD3049">
        <v>6.1624028684072654E-3</v>
      </c>
    </row>
    <row r="3050" spans="1:82" x14ac:dyDescent="0.3">
      <c r="A3050">
        <v>0</v>
      </c>
      <c r="B3050" t="s">
        <v>1847</v>
      </c>
      <c r="C3050" t="s">
        <v>1858</v>
      </c>
      <c r="D3050">
        <v>55059</v>
      </c>
      <c r="E3050" s="2">
        <f t="shared" si="310"/>
        <v>0.42348775848485282</v>
      </c>
      <c r="F3050" s="2" t="s">
        <v>1936</v>
      </c>
      <c r="G3050" s="3">
        <v>23243</v>
      </c>
      <c r="H3050" s="1">
        <v>34.020791690362202</v>
      </c>
      <c r="I3050" s="1">
        <f t="shared" si="308"/>
        <v>0.74098321377211107</v>
      </c>
      <c r="J3050" s="1">
        <v>2.5670399320800001</v>
      </c>
      <c r="K3050" s="1">
        <v>59.9791579165</v>
      </c>
      <c r="L3050" s="2">
        <v>0.18503896945999987</v>
      </c>
      <c r="M3050" s="2">
        <v>2.3986512007231515E-2</v>
      </c>
      <c r="N3050" s="7">
        <v>0</v>
      </c>
      <c r="O3050" s="2">
        <v>3.1649701667039418E-4</v>
      </c>
      <c r="P3050" s="3">
        <v>1459313.9150862698</v>
      </c>
      <c r="Q3050" s="3">
        <v>31596.328590619498</v>
      </c>
      <c r="R3050" s="3">
        <v>6843834.1124033239</v>
      </c>
      <c r="S3050" s="3">
        <v>16253.639663049185</v>
      </c>
      <c r="T3050" s="3">
        <v>3204188.6645216634</v>
      </c>
      <c r="V3050">
        <v>55059</v>
      </c>
      <c r="W3050" s="2">
        <v>0.58228138323871448</v>
      </c>
      <c r="X3050" s="2">
        <v>0.91266545439376301</v>
      </c>
      <c r="Y3050" s="2">
        <v>-2.0360633498031751E-2</v>
      </c>
      <c r="Z3050" s="2">
        <v>0.73205654931991959</v>
      </c>
      <c r="AA3050" s="2">
        <v>0.17288005807442847</v>
      </c>
      <c r="AB3050" s="2">
        <v>0.4567458217231693</v>
      </c>
      <c r="AC3050" s="2">
        <v>2.3986512007231515E-2</v>
      </c>
      <c r="AD3050" s="2">
        <v>0</v>
      </c>
      <c r="AE3050" s="2">
        <v>3.1649701667039418E-4</v>
      </c>
      <c r="AF3050">
        <v>2181170.9694200042</v>
      </c>
      <c r="AG3050">
        <v>5162.1380780466116</v>
      </c>
      <c r="AH3050">
        <v>970207.87853527186</v>
      </c>
      <c r="AI3050">
        <v>47908.473083996112</v>
      </c>
      <c r="AJ3050">
        <v>50.623318210272942</v>
      </c>
      <c r="AK3050">
        <v>9025005.0818233285</v>
      </c>
      <c r="AL3050">
        <v>21415.777741095797</v>
      </c>
      <c r="AM3050">
        <v>4025029.1594745358</v>
      </c>
      <c r="AN3050">
        <v>197275.85666639567</v>
      </c>
      <c r="AO3050">
        <v>210.00429893144511</v>
      </c>
      <c r="AP3050">
        <v>6843834.1124033239</v>
      </c>
      <c r="AQ3050">
        <v>16253.639663049185</v>
      </c>
      <c r="AR3050">
        <v>3054821.2809392642</v>
      </c>
      <c r="AS3050">
        <v>149367.38358239958</v>
      </c>
      <c r="AT3050">
        <v>159.38098072117216</v>
      </c>
      <c r="AU3050" s="3">
        <v>274263457.20131356</v>
      </c>
      <c r="AV3050" s="3">
        <v>5938213.9953210279</v>
      </c>
      <c r="AW3050">
        <v>394788.01533843006</v>
      </c>
      <c r="AX3050">
        <v>74196459.60270454</v>
      </c>
      <c r="AY3050">
        <v>8547.7509172755017</v>
      </c>
      <c r="AZ3050">
        <v>1606464.3073927579</v>
      </c>
      <c r="BA3050">
        <v>1854101.9304247</v>
      </c>
      <c r="BB3050">
        <v>348459916.80401814</v>
      </c>
      <c r="BC3050">
        <v>40144.079507895003</v>
      </c>
      <c r="BD3050">
        <v>7544678.3027137872</v>
      </c>
      <c r="BE3050">
        <v>1459313.9150862698</v>
      </c>
      <c r="BF3050">
        <v>274263457.20131356</v>
      </c>
      <c r="BG3050">
        <v>31596.328590619498</v>
      </c>
      <c r="BH3050">
        <v>5938213.9953210279</v>
      </c>
      <c r="BI3050">
        <v>9.5238643878766656</v>
      </c>
      <c r="BJ3050">
        <v>43.544656078238866</v>
      </c>
      <c r="BK3050">
        <v>34.020791690362202</v>
      </c>
      <c r="BL3050">
        <v>27.602549255118678</v>
      </c>
      <c r="BM3050">
        <v>28.343532468890789</v>
      </c>
      <c r="BN3050">
        <f t="shared" si="305"/>
        <v>0.74098321377211107</v>
      </c>
      <c r="BO3050">
        <v>0.42348775848485282</v>
      </c>
      <c r="BP3050">
        <v>4.8841038532723202E-2</v>
      </c>
      <c r="BQ3050">
        <v>1.7792724291824113E-2</v>
      </c>
      <c r="BR3050">
        <v>3.5714285714285712E-2</v>
      </c>
      <c r="BS3050">
        <v>3.4482758620689655E-2</v>
      </c>
      <c r="BT3050">
        <v>0.55555555555555558</v>
      </c>
      <c r="BU3050">
        <v>-2.122013168025037E-2</v>
      </c>
      <c r="BV3050">
        <v>0.73205654931991959</v>
      </c>
      <c r="BW3050">
        <v>0.1793361598282453</v>
      </c>
      <c r="BX3050">
        <v>0.4567458217231693</v>
      </c>
      <c r="BY3050">
        <f t="shared" si="306"/>
        <v>0.10303586532755989</v>
      </c>
      <c r="BZ3050">
        <v>0</v>
      </c>
      <c r="CA3050">
        <f t="shared" si="307"/>
        <v>1.6590250038893745E-4</v>
      </c>
      <c r="CC3050">
        <v>0.10303586532755989</v>
      </c>
      <c r="CD3050">
        <v>1.6590250038893745E-4</v>
      </c>
    </row>
    <row r="3051" spans="1:82" x14ac:dyDescent="0.3">
      <c r="A3051">
        <v>0</v>
      </c>
      <c r="B3051" t="s">
        <v>1847</v>
      </c>
      <c r="C3051" t="s">
        <v>1859</v>
      </c>
      <c r="D3051">
        <v>55061</v>
      </c>
      <c r="E3051" s="2">
        <f t="shared" si="310"/>
        <v>0.39954328684150175</v>
      </c>
      <c r="F3051" s="2" t="s">
        <v>1935</v>
      </c>
      <c r="G3051" s="3">
        <v>792</v>
      </c>
      <c r="H3051" s="1">
        <v>1.1456001623428034</v>
      </c>
      <c r="I3051" s="1">
        <f t="shared" si="308"/>
        <v>-1.025036069365207</v>
      </c>
      <c r="J3051" s="1">
        <v>2.7199820154999999</v>
      </c>
      <c r="K3051" s="1">
        <v>15.379625671099999</v>
      </c>
      <c r="L3051" s="2">
        <v>0.14990271816000011</v>
      </c>
      <c r="M3051" s="2">
        <v>3.5404536320225743E-4</v>
      </c>
      <c r="N3051" s="7">
        <v>0</v>
      </c>
      <c r="O3051" s="2">
        <v>2.0470717248909174E-4</v>
      </c>
      <c r="P3051" s="3">
        <v>49782.232190135997</v>
      </c>
      <c r="Q3051" s="3">
        <v>1077.8597736876</v>
      </c>
      <c r="R3051" s="3">
        <v>533417.98532105237</v>
      </c>
      <c r="S3051" s="3">
        <v>1265.9159773391555</v>
      </c>
      <c r="T3051" s="3">
        <v>252869.73127131222</v>
      </c>
      <c r="V3051">
        <v>55061</v>
      </c>
      <c r="W3051" s="2">
        <v>0.32328942938909794</v>
      </c>
      <c r="X3051" s="2">
        <v>3.0732667900093533E-2</v>
      </c>
      <c r="Y3051" s="2">
        <v>4.3624524680720131E-2</v>
      </c>
      <c r="Z3051" s="2">
        <v>0.77567186376636232</v>
      </c>
      <c r="AA3051" s="2">
        <v>4.432924154894323E-2</v>
      </c>
      <c r="AB3051" s="2">
        <v>0.37001632890809311</v>
      </c>
      <c r="AC3051" s="2">
        <v>3.5404536320225743E-4</v>
      </c>
      <c r="AD3051" s="2">
        <v>0</v>
      </c>
      <c r="AE3051" s="2">
        <v>2.0470717248909174E-4</v>
      </c>
      <c r="AF3051">
        <v>142851.4331095276</v>
      </c>
      <c r="AG3051">
        <v>339.26266227685051</v>
      </c>
      <c r="AH3051">
        <v>63763.367592524002</v>
      </c>
      <c r="AI3051">
        <v>3996.3357632713955</v>
      </c>
      <c r="AJ3051">
        <v>3.3267634855112496</v>
      </c>
      <c r="AK3051">
        <v>676269.41843057994</v>
      </c>
      <c r="AL3051">
        <v>1605.1786396160057</v>
      </c>
      <c r="AM3051">
        <v>301688.3584023178</v>
      </c>
      <c r="AN3051">
        <v>18941.076224789809</v>
      </c>
      <c r="AO3051">
        <v>15.740371716036996</v>
      </c>
      <c r="AP3051">
        <v>533417.98532105237</v>
      </c>
      <c r="AQ3051">
        <v>1265.9159773391552</v>
      </c>
      <c r="AR3051">
        <v>237924.99080979379</v>
      </c>
      <c r="AS3051">
        <v>14944.740461518413</v>
      </c>
      <c r="AT3051">
        <v>12.413608230525746</v>
      </c>
      <c r="AU3051" s="3">
        <v>9356072.7178141586</v>
      </c>
      <c r="AV3051" s="3">
        <v>202572.96586684755</v>
      </c>
      <c r="AW3051">
        <v>14691.441227313</v>
      </c>
      <c r="AX3051">
        <v>2761109.4642612054</v>
      </c>
      <c r="AY3051">
        <v>318.09167286705002</v>
      </c>
      <c r="AZ3051">
        <v>59782.148998633384</v>
      </c>
      <c r="BA3051">
        <v>64473.673417448997</v>
      </c>
      <c r="BB3051">
        <v>12117182.182075365</v>
      </c>
      <c r="BC3051">
        <v>1395.9514465546499</v>
      </c>
      <c r="BD3051">
        <v>262355.11486548092</v>
      </c>
      <c r="BE3051">
        <v>49782.232190135997</v>
      </c>
      <c r="BF3051">
        <v>9356072.7178141586</v>
      </c>
      <c r="BG3051">
        <v>1077.8597736876</v>
      </c>
      <c r="BH3051">
        <v>202572.96586684755</v>
      </c>
      <c r="BI3051">
        <v>0.30698371117957185</v>
      </c>
      <c r="BJ3051">
        <v>1.4525838735223753</v>
      </c>
      <c r="BK3051">
        <v>1.1456001623428034</v>
      </c>
      <c r="BL3051">
        <v>22.16028694331774</v>
      </c>
      <c r="BM3051">
        <v>21.135250873952533</v>
      </c>
      <c r="BN3051">
        <f t="shared" si="305"/>
        <v>-1.025036069365207</v>
      </c>
      <c r="BO3051">
        <v>0.39954328684150175</v>
      </c>
      <c r="BP3051">
        <v>1.4852856882360676E-3</v>
      </c>
      <c r="BQ3051">
        <v>8.0140510442161354E-3</v>
      </c>
      <c r="BR3051">
        <v>4.1666666666666664E-2</v>
      </c>
      <c r="BS3051">
        <v>3.4482758620689655E-2</v>
      </c>
      <c r="BT3051">
        <v>0.55555555555555558</v>
      </c>
      <c r="BU3051">
        <v>2.9354781545193779E-2</v>
      </c>
      <c r="BV3051">
        <v>0.77567186376636232</v>
      </c>
      <c r="BW3051">
        <v>4.598469040346808E-2</v>
      </c>
      <c r="BX3051">
        <v>0.37001632890809311</v>
      </c>
      <c r="BY3051">
        <f t="shared" si="306"/>
        <v>0.11441078666119416</v>
      </c>
      <c r="BZ3051">
        <v>0</v>
      </c>
      <c r="CA3051">
        <f t="shared" si="307"/>
        <v>1.2981886081019024E-4</v>
      </c>
      <c r="CC3051">
        <v>0.11441078666119416</v>
      </c>
      <c r="CD3051">
        <v>1.2981886081019024E-4</v>
      </c>
    </row>
    <row r="3052" spans="1:82" x14ac:dyDescent="0.3">
      <c r="A3052">
        <v>0</v>
      </c>
      <c r="B3052" t="s">
        <v>1847</v>
      </c>
      <c r="C3052" t="s">
        <v>1860</v>
      </c>
      <c r="D3052">
        <v>55063</v>
      </c>
      <c r="E3052" s="2">
        <f t="shared" si="310"/>
        <v>0.43300762991082092</v>
      </c>
      <c r="F3052" s="2" t="s">
        <v>1936</v>
      </c>
      <c r="G3052" s="3">
        <v>25303</v>
      </c>
      <c r="H3052" s="1">
        <v>24.153441925260768</v>
      </c>
      <c r="I3052" s="1">
        <f t="shared" si="308"/>
        <v>6.4839108552622662</v>
      </c>
      <c r="J3052" s="1">
        <v>2.9939218296700001</v>
      </c>
      <c r="K3052" s="1">
        <v>36.019945201299997</v>
      </c>
      <c r="L3052" s="2">
        <v>0.12559398910999997</v>
      </c>
      <c r="M3052" s="2">
        <v>2.1337783691014453E-2</v>
      </c>
      <c r="N3052" s="7">
        <v>0</v>
      </c>
      <c r="O3052" s="2">
        <v>2.4181481150700851E-3</v>
      </c>
      <c r="P3052" s="3">
        <v>900851.21408867999</v>
      </c>
      <c r="Q3052" s="3">
        <v>19504.775961738</v>
      </c>
      <c r="R3052" s="3">
        <v>2533324.0315540694</v>
      </c>
      <c r="S3052" s="3">
        <v>6085.8115484847813</v>
      </c>
      <c r="T3052" s="3">
        <v>1217858.4987146612</v>
      </c>
      <c r="V3052">
        <v>55063</v>
      </c>
      <c r="W3052" s="2">
        <v>0.4470903680098563</v>
      </c>
      <c r="X3052" s="2">
        <v>0.64795705668825931</v>
      </c>
      <c r="Y3052" s="2">
        <v>-0.19001167948981754</v>
      </c>
      <c r="Z3052" s="2">
        <v>0.85379275023038359</v>
      </c>
      <c r="AA3052" s="2">
        <v>0.10382156793377419</v>
      </c>
      <c r="AB3052" s="2">
        <v>0.31001323627636329</v>
      </c>
      <c r="AC3052" s="2">
        <v>2.1337783691014453E-2</v>
      </c>
      <c r="AD3052" s="2">
        <v>0</v>
      </c>
      <c r="AE3052" s="2">
        <v>2.4181481150700851E-3</v>
      </c>
      <c r="AF3052">
        <v>1234776.2141194975</v>
      </c>
      <c r="AG3052">
        <v>2943.8786928032519</v>
      </c>
      <c r="AH3052">
        <v>553292.89105157531</v>
      </c>
      <c r="AI3052">
        <v>36684.779981543412</v>
      </c>
      <c r="AJ3052">
        <v>28.864687482255206</v>
      </c>
      <c r="AK3052">
        <v>3768100.2456735671</v>
      </c>
      <c r="AL3052">
        <v>9029.6902412880336</v>
      </c>
      <c r="AM3052">
        <v>1697102.3402275608</v>
      </c>
      <c r="AN3052">
        <v>110733.82952021919</v>
      </c>
      <c r="AO3052">
        <v>88.525552048564123</v>
      </c>
      <c r="AP3052">
        <v>2533324.0315540694</v>
      </c>
      <c r="AQ3052">
        <v>6085.8115484847822</v>
      </c>
      <c r="AR3052">
        <v>1143809.4491759855</v>
      </c>
      <c r="AS3052">
        <v>74049.049538675783</v>
      </c>
      <c r="AT3052">
        <v>59.660864566308916</v>
      </c>
      <c r="AU3052" s="3">
        <v>169305977.17582652</v>
      </c>
      <c r="AV3052" s="3">
        <v>3665727.5942490394</v>
      </c>
      <c r="AW3052">
        <v>284965.80297372001</v>
      </c>
      <c r="AX3052">
        <v>53556473.01088094</v>
      </c>
      <c r="AY3052">
        <v>6169.9357861019998</v>
      </c>
      <c r="AZ3052">
        <v>1159577.7316400099</v>
      </c>
      <c r="BA3052">
        <v>1185817.0170624</v>
      </c>
      <c r="BB3052">
        <v>222862450.18670747</v>
      </c>
      <c r="BC3052">
        <v>25674.71174784</v>
      </c>
      <c r="BD3052">
        <v>4825305.3258890491</v>
      </c>
      <c r="BE3052">
        <v>900851.21408867999</v>
      </c>
      <c r="BF3052">
        <v>169305977.17582652</v>
      </c>
      <c r="BG3052">
        <v>19504.775961738</v>
      </c>
      <c r="BH3052">
        <v>3665727.5942490394</v>
      </c>
      <c r="BI3052">
        <v>10.265667165548347</v>
      </c>
      <c r="BJ3052">
        <v>34.419109090809116</v>
      </c>
      <c r="BK3052">
        <v>24.153441925260768</v>
      </c>
      <c r="BL3052">
        <v>29.041232998353102</v>
      </c>
      <c r="BM3052">
        <v>35.525143853615369</v>
      </c>
      <c r="BN3052">
        <f t="shared" si="305"/>
        <v>6.4839108552622662</v>
      </c>
      <c r="BO3052">
        <v>0.43300762991082092</v>
      </c>
      <c r="BP3052">
        <v>5.3828658263775454E-2</v>
      </c>
      <c r="BQ3052">
        <v>3.1454509288630084E-3</v>
      </c>
      <c r="BR3052">
        <v>0.1130952380952381</v>
      </c>
      <c r="BS3052">
        <v>0.17241379310344829</v>
      </c>
      <c r="BT3052">
        <v>0.55555555555555558</v>
      </c>
      <c r="BU3052">
        <v>-0.18568496504967469</v>
      </c>
      <c r="BV3052">
        <v>0.85379275023038359</v>
      </c>
      <c r="BW3052">
        <v>0.10769872192300227</v>
      </c>
      <c r="BX3052">
        <v>0.31001323627636329</v>
      </c>
      <c r="BY3052">
        <f t="shared" si="306"/>
        <v>0.20889130040874762</v>
      </c>
      <c r="BZ3052">
        <v>0</v>
      </c>
      <c r="CA3052">
        <f t="shared" si="307"/>
        <v>1.8093505356214924E-3</v>
      </c>
      <c r="CC3052">
        <v>0.20889130040874762</v>
      </c>
      <c r="CD3052">
        <v>1.8093505356214924E-3</v>
      </c>
    </row>
    <row r="3053" spans="1:82" x14ac:dyDescent="0.3">
      <c r="A3053">
        <v>1</v>
      </c>
      <c r="B3053" t="s">
        <v>1847</v>
      </c>
      <c r="C3053" t="s">
        <v>117</v>
      </c>
      <c r="D3053">
        <v>55065</v>
      </c>
      <c r="E3053" s="2">
        <v>0</v>
      </c>
      <c r="F3053" s="2" t="s">
        <v>1954</v>
      </c>
      <c r="G3053" s="3">
        <v>-999</v>
      </c>
      <c r="H3053" s="1">
        <v>0.37525094415545435</v>
      </c>
      <c r="I3053" s="1">
        <f t="shared" si="308"/>
        <v>-999</v>
      </c>
      <c r="J3053" s="1">
        <v>-999</v>
      </c>
      <c r="K3053" s="1">
        <v>-999</v>
      </c>
      <c r="L3053" s="2">
        <v>-999</v>
      </c>
      <c r="M3053" s="2">
        <v>-999</v>
      </c>
      <c r="N3053" s="7">
        <v>-999</v>
      </c>
      <c r="O3053" s="2">
        <v>-999</v>
      </c>
      <c r="P3053" s="3">
        <v>-999</v>
      </c>
      <c r="Q3053" s="3">
        <v>-999</v>
      </c>
      <c r="R3053" s="3">
        <v>-999</v>
      </c>
      <c r="S3053" s="3">
        <v>-999</v>
      </c>
      <c r="T3053" s="3">
        <v>-999</v>
      </c>
      <c r="V3053">
        <v>55065</v>
      </c>
      <c r="W3053" s="2">
        <v>-999</v>
      </c>
      <c r="X3053" s="2">
        <v>1.0066743201521308E-2</v>
      </c>
      <c r="Y3053" s="2">
        <v>-999</v>
      </c>
      <c r="Z3053" s="2">
        <v>-999</v>
      </c>
      <c r="AA3053" s="2">
        <v>-999</v>
      </c>
      <c r="AB3053" s="2">
        <v>-999</v>
      </c>
      <c r="AC3053" s="2">
        <v>-999</v>
      </c>
      <c r="AD3053" s="2">
        <v>-999</v>
      </c>
      <c r="AE3053" s="2">
        <v>-999</v>
      </c>
      <c r="AF3053" s="2">
        <v>-999</v>
      </c>
      <c r="AG3053" s="2">
        <v>-999</v>
      </c>
      <c r="AH3053" s="2">
        <v>-999</v>
      </c>
      <c r="AI3053" s="2">
        <v>-999</v>
      </c>
      <c r="AJ3053" s="2">
        <v>-999</v>
      </c>
      <c r="AK3053" s="2">
        <v>-999</v>
      </c>
      <c r="AL3053" s="2">
        <v>-999</v>
      </c>
      <c r="AM3053" s="2">
        <v>-999</v>
      </c>
      <c r="AN3053" s="2">
        <v>-999</v>
      </c>
      <c r="AO3053" s="2">
        <v>-999</v>
      </c>
      <c r="AP3053" s="2">
        <v>-999</v>
      </c>
      <c r="AQ3053" s="2">
        <v>-999</v>
      </c>
      <c r="AR3053" s="2">
        <v>-999</v>
      </c>
      <c r="AS3053" s="2">
        <v>-999</v>
      </c>
      <c r="AT3053" s="2">
        <v>-999</v>
      </c>
      <c r="AU3053" s="2">
        <v>-999</v>
      </c>
      <c r="AV3053" s="2">
        <v>-999</v>
      </c>
      <c r="AW3053" s="2">
        <v>-999</v>
      </c>
      <c r="AX3053" s="2">
        <v>-999</v>
      </c>
      <c r="AY3053" s="2">
        <v>-999</v>
      </c>
      <c r="AZ3053" s="2">
        <v>-999</v>
      </c>
      <c r="BA3053" s="2">
        <v>-999</v>
      </c>
      <c r="BB3053" s="2">
        <v>-999</v>
      </c>
      <c r="BC3053" s="2">
        <v>-999</v>
      </c>
      <c r="BD3053" s="2">
        <v>-999</v>
      </c>
      <c r="BE3053" s="2">
        <v>-999</v>
      </c>
      <c r="BF3053" s="2">
        <v>-999</v>
      </c>
      <c r="BG3053" s="2">
        <v>-999</v>
      </c>
      <c r="BH3053" s="2">
        <v>-999</v>
      </c>
      <c r="BI3053">
        <v>0</v>
      </c>
      <c r="BJ3053">
        <v>0.37525094415545435</v>
      </c>
      <c r="BK3053">
        <v>0.37525094415545435</v>
      </c>
      <c r="BL3053">
        <v>-999</v>
      </c>
      <c r="BM3053">
        <v>30.766207999950552</v>
      </c>
      <c r="BN3053">
        <f t="shared" si="305"/>
        <v>-999</v>
      </c>
      <c r="BO3053" t="s">
        <v>3748</v>
      </c>
      <c r="BP3053" t="s">
        <v>3748</v>
      </c>
      <c r="BQ3053">
        <v>1.0804604863590543E-2</v>
      </c>
      <c r="BR3053">
        <v>0.19047619047619047</v>
      </c>
      <c r="BS3053">
        <v>6.8965517241379309E-2</v>
      </c>
      <c r="BT3053">
        <v>0.44444444444444442</v>
      </c>
      <c r="BU3053" t="s">
        <v>3748</v>
      </c>
      <c r="BY3053">
        <f t="shared" si="306"/>
        <v>-999</v>
      </c>
      <c r="CA3053">
        <f t="shared" si="307"/>
        <v>-999</v>
      </c>
    </row>
    <row r="3054" spans="1:82" x14ac:dyDescent="0.3">
      <c r="A3054">
        <v>0</v>
      </c>
      <c r="B3054" t="s">
        <v>1847</v>
      </c>
      <c r="C3054" t="s">
        <v>1861</v>
      </c>
      <c r="D3054">
        <v>55067</v>
      </c>
      <c r="E3054" s="2">
        <f>BO3054</f>
        <v>0.47259501845727864</v>
      </c>
      <c r="F3054" s="2" t="s">
        <v>1937</v>
      </c>
      <c r="G3054" s="3">
        <v>1353</v>
      </c>
      <c r="H3054" s="1">
        <v>0.37521652476956074</v>
      </c>
      <c r="I3054" s="1">
        <f t="shared" si="308"/>
        <v>-3.0970844229090311</v>
      </c>
      <c r="J3054" s="1">
        <v>2.9931461346899999</v>
      </c>
      <c r="K3054" s="1">
        <v>5.8621755958200001</v>
      </c>
      <c r="L3054" s="2">
        <v>0.18776499712999994</v>
      </c>
      <c r="M3054" s="2">
        <v>8.2303131533502163E-5</v>
      </c>
      <c r="N3054" s="7">
        <v>0</v>
      </c>
      <c r="O3054" s="2">
        <v>1.2200811085571724E-2</v>
      </c>
      <c r="P3054" s="3">
        <v>9343.3158079530003</v>
      </c>
      <c r="Q3054" s="3">
        <v>202.29675969104997</v>
      </c>
      <c r="R3054" s="3">
        <v>79368.826805727876</v>
      </c>
      <c r="S3054" s="3">
        <v>188.84210812831637</v>
      </c>
      <c r="T3054" s="3">
        <v>38466.663718218842</v>
      </c>
      <c r="V3054">
        <v>55067</v>
      </c>
      <c r="W3054" s="2">
        <v>0.37466360274707367</v>
      </c>
      <c r="X3054" s="2">
        <v>1.0065819843101186E-2</v>
      </c>
      <c r="Y3054" s="2">
        <v>0.10965300510189051</v>
      </c>
      <c r="Z3054" s="2">
        <v>0.85357154113141809</v>
      </c>
      <c r="AA3054" s="2">
        <v>1.6896757017808389E-2</v>
      </c>
      <c r="AB3054" s="2">
        <v>0.46347468403691794</v>
      </c>
      <c r="AC3054" s="2">
        <v>8.2303131533502163E-5</v>
      </c>
      <c r="AD3054" s="2">
        <v>0</v>
      </c>
      <c r="AE3054" s="2">
        <v>1.2200811085571724E-2</v>
      </c>
      <c r="AF3054">
        <v>177520.59465507805</v>
      </c>
      <c r="AG3054">
        <v>421.76021581129061</v>
      </c>
      <c r="AH3054">
        <v>79268.527506666942</v>
      </c>
      <c r="AI3054">
        <v>6674.0708346342062</v>
      </c>
      <c r="AJ3054">
        <v>4.1356867267004498</v>
      </c>
      <c r="AK3054">
        <v>256889.42146080593</v>
      </c>
      <c r="AL3054">
        <v>610.602323939607</v>
      </c>
      <c r="AM3054">
        <v>114760.81739416107</v>
      </c>
      <c r="AN3054">
        <v>9648.4446653589221</v>
      </c>
      <c r="AO3054">
        <v>5.9873679171001148</v>
      </c>
      <c r="AP3054">
        <v>79368.826805727876</v>
      </c>
      <c r="AQ3054">
        <v>188.8421081283164</v>
      </c>
      <c r="AR3054">
        <v>35492.289887494131</v>
      </c>
      <c r="AS3054">
        <v>2974.3738307247158</v>
      </c>
      <c r="AT3054">
        <v>1.8516811903996651</v>
      </c>
      <c r="AU3054" s="3">
        <v>1755982.7729466869</v>
      </c>
      <c r="AV3054" s="3">
        <v>38019.653016335928</v>
      </c>
      <c r="AW3054">
        <v>19553.044637845003</v>
      </c>
      <c r="AX3054">
        <v>3674799.2092365897</v>
      </c>
      <c r="AY3054">
        <v>423.35265698325009</v>
      </c>
      <c r="AZ3054">
        <v>79564.898353432014</v>
      </c>
      <c r="BA3054">
        <v>28896.360445798004</v>
      </c>
      <c r="BB3054">
        <v>5430781.9821832767</v>
      </c>
      <c r="BC3054">
        <v>625.64941667430003</v>
      </c>
      <c r="BD3054">
        <v>117584.55136976794</v>
      </c>
      <c r="BE3054">
        <v>9343.3158079530003</v>
      </c>
      <c r="BF3054">
        <v>1755982.7729466869</v>
      </c>
      <c r="BG3054">
        <v>202.29675969104997</v>
      </c>
      <c r="BH3054">
        <v>38019.653016335928</v>
      </c>
      <c r="BI3054">
        <v>0.4756701415034526</v>
      </c>
      <c r="BJ3054">
        <v>0.85088666627301335</v>
      </c>
      <c r="BK3054">
        <v>0.37521652476956074</v>
      </c>
      <c r="BL3054">
        <v>23.244826582367157</v>
      </c>
      <c r="BM3054">
        <v>20.147742159458126</v>
      </c>
      <c r="BN3054">
        <f t="shared" si="305"/>
        <v>-3.0970844229090311</v>
      </c>
      <c r="BO3054">
        <v>0.47259501845727864</v>
      </c>
      <c r="BP3054">
        <v>2.7222365251678817E-3</v>
      </c>
      <c r="BQ3054">
        <v>4.6023805752670437E-3</v>
      </c>
      <c r="BR3054">
        <v>6.5476190476190479E-2</v>
      </c>
      <c r="BS3054">
        <v>0.17241379310344829</v>
      </c>
      <c r="BT3054">
        <v>0.61111111111111116</v>
      </c>
      <c r="BU3054">
        <v>8.869369515730241E-2</v>
      </c>
      <c r="BV3054">
        <v>0.85357154113141809</v>
      </c>
      <c r="BW3054">
        <v>1.7527756242539824E-2</v>
      </c>
      <c r="BX3054">
        <v>0.46347468403691794</v>
      </c>
      <c r="BY3054">
        <f t="shared" si="306"/>
        <v>5.328863835072857E-2</v>
      </c>
      <c r="BZ3054">
        <v>0</v>
      </c>
      <c r="CA3054">
        <f t="shared" si="307"/>
        <v>6.2852702289723106E-3</v>
      </c>
      <c r="CC3054">
        <v>5.328863835072857E-2</v>
      </c>
      <c r="CD3054">
        <v>6.2852702289723106E-3</v>
      </c>
    </row>
    <row r="3055" spans="1:82" x14ac:dyDescent="0.3">
      <c r="A3055">
        <v>0</v>
      </c>
      <c r="B3055" t="s">
        <v>1847</v>
      </c>
      <c r="C3055" t="s">
        <v>118</v>
      </c>
      <c r="D3055">
        <v>55069</v>
      </c>
      <c r="E3055" s="2">
        <f>BO3055</f>
        <v>0.50022328365510882</v>
      </c>
      <c r="F3055" s="2" t="s">
        <v>1937</v>
      </c>
      <c r="G3055" s="3">
        <v>2724</v>
      </c>
      <c r="H3055" s="1">
        <v>1.6157579520399199</v>
      </c>
      <c r="I3055" s="1">
        <f t="shared" si="308"/>
        <v>-1.4905191616500488</v>
      </c>
      <c r="J3055" s="1">
        <v>2.9274222861200001</v>
      </c>
      <c r="K3055" s="1">
        <v>-2.28086999215</v>
      </c>
      <c r="L3055" s="2">
        <v>0.22655445496000004</v>
      </c>
      <c r="M3055" s="2">
        <v>-1.7905156379660348E-4</v>
      </c>
      <c r="N3055" s="7">
        <v>0</v>
      </c>
      <c r="O3055" s="2">
        <v>3.2180900759800082E-2</v>
      </c>
      <c r="P3055" s="3">
        <v>98934.674144809978</v>
      </c>
      <c r="Q3055" s="3">
        <v>2142.0836469584992</v>
      </c>
      <c r="R3055" s="3">
        <v>232046.14924405556</v>
      </c>
      <c r="S3055" s="3">
        <v>559.47643483191621</v>
      </c>
      <c r="T3055" s="3">
        <v>110971.51360050908</v>
      </c>
      <c r="V3055">
        <v>55069</v>
      </c>
      <c r="W3055" s="2">
        <v>0.38272656270453159</v>
      </c>
      <c r="X3055" s="2">
        <v>4.334544824559753E-2</v>
      </c>
      <c r="Y3055" s="2">
        <v>2.1520921304869291E-2</v>
      </c>
      <c r="Z3055" s="2">
        <v>0.8348287186334471</v>
      </c>
      <c r="AA3055" s="2">
        <v>6.5742326234733348E-3</v>
      </c>
      <c r="AB3055" s="2">
        <v>0.55922166556444697</v>
      </c>
      <c r="AC3055" s="2">
        <v>-1.7905156379660348E-4</v>
      </c>
      <c r="AD3055" s="2">
        <v>0</v>
      </c>
      <c r="AE3055" s="2">
        <v>3.2180900759800082E-2</v>
      </c>
      <c r="AF3055">
        <v>228073.08366209391</v>
      </c>
      <c r="AG3055">
        <v>547.11534451780585</v>
      </c>
      <c r="AH3055">
        <v>102828.63605995967</v>
      </c>
      <c r="AI3055">
        <v>5780.5193506899041</v>
      </c>
      <c r="AJ3055">
        <v>5.3636970424309629</v>
      </c>
      <c r="AK3055">
        <v>460119.23290614947</v>
      </c>
      <c r="AL3055">
        <v>1106.5917793497219</v>
      </c>
      <c r="AM3055">
        <v>207980.50079546342</v>
      </c>
      <c r="AN3055">
        <v>11600.168215695201</v>
      </c>
      <c r="AO3055">
        <v>10.847939688256233</v>
      </c>
      <c r="AP3055">
        <v>232046.14924405556</v>
      </c>
      <c r="AQ3055">
        <v>559.47643483191609</v>
      </c>
      <c r="AR3055">
        <v>105151.86473550375</v>
      </c>
      <c r="AS3055">
        <v>5819.648865005297</v>
      </c>
      <c r="AT3055">
        <v>5.4842426458252698</v>
      </c>
      <c r="AU3055" s="3">
        <v>18593782.658775587</v>
      </c>
      <c r="AV3055" s="3">
        <v>402583.20060938032</v>
      </c>
      <c r="AW3055">
        <v>77666.743892420011</v>
      </c>
      <c r="AX3055">
        <v>14596687.847141417</v>
      </c>
      <c r="AY3055">
        <v>1681.6011518970004</v>
      </c>
      <c r="AZ3055">
        <v>316040.12048752222</v>
      </c>
      <c r="BA3055">
        <v>176601.41803722997</v>
      </c>
      <c r="BB3055">
        <v>33190470.505917002</v>
      </c>
      <c r="BC3055">
        <v>3823.6847988554996</v>
      </c>
      <c r="BD3055">
        <v>718623.3210969026</v>
      </c>
      <c r="BE3055">
        <v>98934.674144809978</v>
      </c>
      <c r="BF3055">
        <v>18593782.658775587</v>
      </c>
      <c r="BG3055">
        <v>2142.0836469584992</v>
      </c>
      <c r="BH3055">
        <v>402583.20060938032</v>
      </c>
      <c r="BI3055">
        <v>1.2184132812488027</v>
      </c>
      <c r="BJ3055">
        <v>2.8341712332887226</v>
      </c>
      <c r="BK3055">
        <v>1.6157579520399199</v>
      </c>
      <c r="BL3055">
        <v>35.286762601228318</v>
      </c>
      <c r="BM3055">
        <v>33.796243439578269</v>
      </c>
      <c r="BN3055">
        <f t="shared" si="305"/>
        <v>-1.4905191616500488</v>
      </c>
      <c r="BO3055">
        <v>0.50022328365510882</v>
      </c>
      <c r="BP3055">
        <v>7.3805606497388439E-3</v>
      </c>
      <c r="BQ3055">
        <v>3.6528537969641476E-3</v>
      </c>
      <c r="BR3055">
        <v>9.5238095238095233E-2</v>
      </c>
      <c r="BS3055">
        <v>0.13793103448275862</v>
      </c>
      <c r="BT3055">
        <v>0.66666666666666663</v>
      </c>
      <c r="BU3055">
        <v>4.2685194879297096E-2</v>
      </c>
      <c r="BV3055">
        <v>0.8348287186334471</v>
      </c>
      <c r="BW3055">
        <v>6.8197433853457836E-3</v>
      </c>
      <c r="BX3055">
        <v>0.55922166556444697</v>
      </c>
      <c r="BY3055">
        <f t="shared" si="306"/>
        <v>0.11201991425305621</v>
      </c>
      <c r="BZ3055">
        <v>0</v>
      </c>
      <c r="CA3055">
        <f t="shared" si="307"/>
        <v>1.397153360689753E-2</v>
      </c>
      <c r="CC3055">
        <v>0.11201991425305621</v>
      </c>
      <c r="CD3055">
        <v>1.397153360689753E-2</v>
      </c>
    </row>
    <row r="3056" spans="1:82" x14ac:dyDescent="0.3">
      <c r="A3056">
        <v>0</v>
      </c>
      <c r="B3056" t="s">
        <v>1847</v>
      </c>
      <c r="C3056" t="s">
        <v>1862</v>
      </c>
      <c r="D3056">
        <v>55071</v>
      </c>
      <c r="E3056" s="2">
        <f>BO3056</f>
        <v>0.4182987452027791</v>
      </c>
      <c r="F3056" s="2" t="s">
        <v>1935</v>
      </c>
      <c r="G3056" s="3">
        <v>5254</v>
      </c>
      <c r="H3056" s="1">
        <v>13.214222878609471</v>
      </c>
      <c r="I3056" s="1">
        <f t="shared" si="308"/>
        <v>-3.6115884367973194E-3</v>
      </c>
      <c r="J3056" s="1">
        <v>2.6973194328200001</v>
      </c>
      <c r="K3056" s="1">
        <v>34.170445848100002</v>
      </c>
      <c r="L3056" s="2">
        <v>0.13305729463000016</v>
      </c>
      <c r="M3056" s="2">
        <v>4.4798731228783053E-3</v>
      </c>
      <c r="N3056" s="7">
        <v>0</v>
      </c>
      <c r="O3056" s="2">
        <v>1.8793448296817303E-4</v>
      </c>
      <c r="P3056" s="3">
        <v>1015953.54421194</v>
      </c>
      <c r="Q3056" s="3">
        <v>21996.913538529003</v>
      </c>
      <c r="R3056" s="3">
        <v>6590884.2667630268</v>
      </c>
      <c r="S3056" s="3">
        <v>15718.363030272461</v>
      </c>
      <c r="T3056" s="3">
        <v>3152187.1668896182</v>
      </c>
      <c r="V3056">
        <v>55071</v>
      </c>
      <c r="W3056" s="2">
        <v>0.39858418469910872</v>
      </c>
      <c r="X3056" s="2">
        <v>0.35449394704659715</v>
      </c>
      <c r="Y3056" s="2">
        <v>4.2419139978082145E-3</v>
      </c>
      <c r="Z3056" s="2">
        <v>0.7692090534812277</v>
      </c>
      <c r="AA3056" s="2">
        <v>9.8490690230640027E-2</v>
      </c>
      <c r="AB3056" s="2">
        <v>0.32843548334384082</v>
      </c>
      <c r="AC3056" s="2">
        <v>4.4798731228783053E-3</v>
      </c>
      <c r="AD3056" s="2">
        <v>0</v>
      </c>
      <c r="AE3056" s="2">
        <v>1.8793448296817303E-4</v>
      </c>
      <c r="AF3056">
        <v>1020536.4763018178</v>
      </c>
      <c r="AG3056">
        <v>2421.056894136093</v>
      </c>
      <c r="AH3056">
        <v>455030.15176258574</v>
      </c>
      <c r="AI3056">
        <v>30977.634720088183</v>
      </c>
      <c r="AJ3056">
        <v>23.741157141992172</v>
      </c>
      <c r="AK3056">
        <v>7611420.743064845</v>
      </c>
      <c r="AL3056">
        <v>18139.419924408554</v>
      </c>
      <c r="AM3056">
        <v>3409247.8458810323</v>
      </c>
      <c r="AN3056">
        <v>228947.10749125984</v>
      </c>
      <c r="AO3056">
        <v>177.85839413854072</v>
      </c>
      <c r="AP3056">
        <v>6590884.2667630268</v>
      </c>
      <c r="AQ3056">
        <v>15718.363030272461</v>
      </c>
      <c r="AR3056">
        <v>2954217.6941184467</v>
      </c>
      <c r="AS3056">
        <v>197969.47277117166</v>
      </c>
      <c r="AT3056">
        <v>154.11723699654854</v>
      </c>
      <c r="AU3056" s="3">
        <v>190938309.09919199</v>
      </c>
      <c r="AV3056" s="3">
        <v>4134099.9304311406</v>
      </c>
      <c r="AW3056">
        <v>140956.14880396004</v>
      </c>
      <c r="AX3056">
        <v>26491298.606216248</v>
      </c>
      <c r="AY3056">
        <v>3051.9114142860003</v>
      </c>
      <c r="AZ3056">
        <v>573576.23120091087</v>
      </c>
      <c r="BA3056">
        <v>1156909.6930159</v>
      </c>
      <c r="BB3056">
        <v>217429607.70540825</v>
      </c>
      <c r="BC3056">
        <v>25048.824952815005</v>
      </c>
      <c r="BD3056">
        <v>4707676.1616320517</v>
      </c>
      <c r="BE3056">
        <v>1015953.54421194</v>
      </c>
      <c r="BF3056">
        <v>190938309.09919199</v>
      </c>
      <c r="BG3056">
        <v>21996.913538529003</v>
      </c>
      <c r="BH3056">
        <v>4134099.9304311406</v>
      </c>
      <c r="BI3056">
        <v>1.8208421054590145</v>
      </c>
      <c r="BJ3056">
        <v>15.035064984068486</v>
      </c>
      <c r="BK3056">
        <v>13.214222878609471</v>
      </c>
      <c r="BL3056">
        <v>26.014436942184524</v>
      </c>
      <c r="BM3056">
        <v>26.010825353747727</v>
      </c>
      <c r="BN3056">
        <f t="shared" si="305"/>
        <v>-3.6115884367973194E-3</v>
      </c>
      <c r="BO3056">
        <v>0.4182987452027791</v>
      </c>
      <c r="BP3056">
        <v>9.2233709490648665E-3</v>
      </c>
      <c r="BQ3056">
        <v>8.5465690431102102E-3</v>
      </c>
      <c r="BR3056">
        <v>0.13095238095238096</v>
      </c>
      <c r="BS3056">
        <v>3.4482758620689655E-2</v>
      </c>
      <c r="BT3056">
        <v>0.61111111111111116</v>
      </c>
      <c r="BU3056">
        <v>1.0342796001216675E-4</v>
      </c>
      <c r="BV3056">
        <v>0.7692090534812277</v>
      </c>
      <c r="BW3056">
        <v>0.10216876579941912</v>
      </c>
      <c r="BX3056">
        <v>0.32843548334384082</v>
      </c>
      <c r="BY3056">
        <f t="shared" si="306"/>
        <v>8.2868817522993507E-2</v>
      </c>
      <c r="BZ3056">
        <v>0</v>
      </c>
      <c r="CA3056">
        <f t="shared" si="307"/>
        <v>1.3335221408416735E-4</v>
      </c>
      <c r="CC3056">
        <v>8.2868817522993507E-2</v>
      </c>
      <c r="CD3056">
        <v>1.3335221408416735E-4</v>
      </c>
    </row>
    <row r="3057" spans="1:82" x14ac:dyDescent="0.3">
      <c r="A3057">
        <v>0</v>
      </c>
      <c r="B3057" t="s">
        <v>1847</v>
      </c>
      <c r="C3057" t="s">
        <v>1863</v>
      </c>
      <c r="D3057">
        <v>55073</v>
      </c>
      <c r="E3057" s="2">
        <f>BO3057</f>
        <v>0.52994331692943319</v>
      </c>
      <c r="F3057" s="2" t="s">
        <v>1938</v>
      </c>
      <c r="G3057" s="3">
        <v>17781</v>
      </c>
      <c r="H3057" s="1">
        <v>9.303461681009118</v>
      </c>
      <c r="I3057" s="1">
        <f t="shared" si="308"/>
        <v>3.3331025371090917</v>
      </c>
      <c r="J3057" s="1">
        <v>3.0241919198299998</v>
      </c>
      <c r="K3057" s="1">
        <v>17.360910228000002</v>
      </c>
      <c r="L3057" s="2">
        <v>0.18883968086999992</v>
      </c>
      <c r="M3057" s="2">
        <v>6.112474626662835E-3</v>
      </c>
      <c r="N3057" s="7">
        <v>0</v>
      </c>
      <c r="O3057" s="2">
        <v>1.9772560721751313E-2</v>
      </c>
      <c r="P3057" s="3">
        <v>1132297.2330158399</v>
      </c>
      <c r="Q3057" s="3">
        <v>24515.928387144002</v>
      </c>
      <c r="R3057" s="3">
        <v>2768441.6070873099</v>
      </c>
      <c r="S3057" s="3">
        <v>6653.7758797185998</v>
      </c>
      <c r="T3057" s="3">
        <v>1310703.7945637375</v>
      </c>
      <c r="V3057">
        <v>55073</v>
      </c>
      <c r="W3057" s="2">
        <v>0.39559111958331966</v>
      </c>
      <c r="X3057" s="2">
        <v>0.24958114319657532</v>
      </c>
      <c r="Y3057" s="2">
        <v>-0.10623064853783799</v>
      </c>
      <c r="Z3057" s="2">
        <v>0.86242503423703598</v>
      </c>
      <c r="AA3057" s="2">
        <v>5.0039968427364669E-2</v>
      </c>
      <c r="AB3057" s="2">
        <v>0.46612740799745062</v>
      </c>
      <c r="AC3057" s="2">
        <v>6.112474626662835E-3</v>
      </c>
      <c r="AD3057" s="2">
        <v>0</v>
      </c>
      <c r="AE3057" s="2">
        <v>1.9772560721751313E-2</v>
      </c>
      <c r="AF3057">
        <v>1207755.020900812</v>
      </c>
      <c r="AG3057">
        <v>2882.76465671084</v>
      </c>
      <c r="AH3057">
        <v>541806.69707352028</v>
      </c>
      <c r="AI3057">
        <v>26608.048470489422</v>
      </c>
      <c r="AJ3057">
        <v>28.264715469410646</v>
      </c>
      <c r="AK3057">
        <v>3976196.6279881219</v>
      </c>
      <c r="AL3057">
        <v>9536.5405364294402</v>
      </c>
      <c r="AM3057">
        <v>1792363.2848496009</v>
      </c>
      <c r="AN3057">
        <v>86755.255258146412</v>
      </c>
      <c r="AO3057">
        <v>93.492782303198098</v>
      </c>
      <c r="AP3057">
        <v>2768441.6070873099</v>
      </c>
      <c r="AQ3057">
        <v>6653.7758797185998</v>
      </c>
      <c r="AR3057">
        <v>1250556.5877760807</v>
      </c>
      <c r="AS3057">
        <v>60147.206787656993</v>
      </c>
      <c r="AT3057">
        <v>65.228066833787452</v>
      </c>
      <c r="AU3057" s="3">
        <v>212803941.97299695</v>
      </c>
      <c r="AV3057" s="3">
        <v>4607523.5810798435</v>
      </c>
      <c r="AW3057">
        <v>343941.34004936001</v>
      </c>
      <c r="AX3057">
        <v>64640335.448876716</v>
      </c>
      <c r="AY3057">
        <v>7446.8443586760004</v>
      </c>
      <c r="AZ3057">
        <v>1399559.9287695675</v>
      </c>
      <c r="BA3057">
        <v>1476238.5730651999</v>
      </c>
      <c r="BB3057">
        <v>277444277.42187369</v>
      </c>
      <c r="BC3057">
        <v>31962.772745820002</v>
      </c>
      <c r="BD3057">
        <v>6007083.5098494114</v>
      </c>
      <c r="BE3057">
        <v>1132297.2330158399</v>
      </c>
      <c r="BF3057">
        <v>212803941.97299695</v>
      </c>
      <c r="BG3057">
        <v>24515.928387144002</v>
      </c>
      <c r="BH3057">
        <v>4607523.5810798435</v>
      </c>
      <c r="BI3057">
        <v>3.2727375335438014</v>
      </c>
      <c r="BJ3057">
        <v>12.576199214552918</v>
      </c>
      <c r="BK3057">
        <v>9.303461681009118</v>
      </c>
      <c r="BL3057">
        <v>33.474106913520025</v>
      </c>
      <c r="BM3057">
        <v>36.807209450629117</v>
      </c>
      <c r="BN3057">
        <f t="shared" si="305"/>
        <v>3.3331025371090917</v>
      </c>
      <c r="BO3057">
        <v>0.52994331692943319</v>
      </c>
      <c r="BP3057">
        <v>2.1002520785196554E-2</v>
      </c>
      <c r="BQ3057">
        <v>4.3209577995616628E-3</v>
      </c>
      <c r="BR3057">
        <v>0.27976190476190477</v>
      </c>
      <c r="BS3057">
        <v>0.20689655172413793</v>
      </c>
      <c r="BT3057">
        <v>0.72222222222222221</v>
      </c>
      <c r="BU3057">
        <v>-9.5452735536576058E-2</v>
      </c>
      <c r="BV3057">
        <v>0.86242503423703598</v>
      </c>
      <c r="BW3057">
        <v>5.190868094124966E-2</v>
      </c>
      <c r="BX3057">
        <v>0.46612740799745062</v>
      </c>
      <c r="BY3057">
        <f t="shared" si="306"/>
        <v>0.11164085462080088</v>
      </c>
      <c r="BZ3057">
        <v>0</v>
      </c>
      <c r="CA3057">
        <f t="shared" si="307"/>
        <v>1.0116316783720767E-2</v>
      </c>
      <c r="CC3057">
        <v>0.11164085462080088</v>
      </c>
      <c r="CD3057">
        <v>1.0116316783720767E-2</v>
      </c>
    </row>
    <row r="3058" spans="1:82" x14ac:dyDescent="0.3">
      <c r="A3058">
        <v>0</v>
      </c>
      <c r="B3058" t="s">
        <v>1847</v>
      </c>
      <c r="C3058" t="s">
        <v>1864</v>
      </c>
      <c r="D3058">
        <v>55075</v>
      </c>
      <c r="E3058" s="2">
        <f>BO3058</f>
        <v>0.53239837420690805</v>
      </c>
      <c r="F3058" s="2" t="s">
        <v>1938</v>
      </c>
      <c r="G3058" s="3">
        <v>3591</v>
      </c>
      <c r="H3058" s="1">
        <v>0.56865064973455703</v>
      </c>
      <c r="I3058" s="1">
        <f t="shared" si="308"/>
        <v>-3.5431763014978799</v>
      </c>
      <c r="J3058" s="1">
        <v>2.8860561377399998</v>
      </c>
      <c r="K3058" s="1">
        <v>-12.484230628500001</v>
      </c>
      <c r="L3058" s="2">
        <v>0.15294828445000008</v>
      </c>
      <c r="M3058" s="2">
        <v>-6.5763734756124864E-4</v>
      </c>
      <c r="N3058" s="7">
        <v>0</v>
      </c>
      <c r="O3058" s="2">
        <v>1.4484560225897581E-2</v>
      </c>
      <c r="P3058" s="3">
        <v>49947.636568546994</v>
      </c>
      <c r="Q3058" s="3">
        <v>1081.4410258339501</v>
      </c>
      <c r="R3058" s="3">
        <v>176311.84545298055</v>
      </c>
      <c r="S3058" s="3">
        <v>418.56150394902789</v>
      </c>
      <c r="T3058" s="3">
        <v>83650.86338541763</v>
      </c>
      <c r="V3058">
        <v>55075</v>
      </c>
      <c r="W3058" s="2">
        <v>0.34419446569214629</v>
      </c>
      <c r="X3058" s="2">
        <v>1.5255018412117754E-2</v>
      </c>
      <c r="Y3058" s="2">
        <v>8.1096711353248155E-2</v>
      </c>
      <c r="Z3058" s="2">
        <v>0.82303211217505756</v>
      </c>
      <c r="AA3058" s="2">
        <v>3.5983741536923228E-2</v>
      </c>
      <c r="AB3058" s="2">
        <v>0.3775339328041693</v>
      </c>
      <c r="AC3058" s="2">
        <v>-6.5763734756124864E-4</v>
      </c>
      <c r="AD3058" s="2">
        <v>0</v>
      </c>
      <c r="AE3058" s="2">
        <v>1.4484560225897581E-2</v>
      </c>
      <c r="AF3058">
        <v>276217.06498917384</v>
      </c>
      <c r="AG3058">
        <v>655.29304752206087</v>
      </c>
      <c r="AH3058">
        <v>123160.30060471989</v>
      </c>
      <c r="AI3058">
        <v>7818.3584626245529</v>
      </c>
      <c r="AJ3058">
        <v>6.4258746274047818</v>
      </c>
      <c r="AK3058">
        <v>452528.91044215439</v>
      </c>
      <c r="AL3058">
        <v>1073.8545514710888</v>
      </c>
      <c r="AM3058">
        <v>201827.64011466707</v>
      </c>
      <c r="AN3058">
        <v>12801.882338094978</v>
      </c>
      <c r="AO3058">
        <v>10.530269850025093</v>
      </c>
      <c r="AP3058">
        <v>176311.84545298055</v>
      </c>
      <c r="AQ3058">
        <v>418.56150394902795</v>
      </c>
      <c r="AR3058">
        <v>78667.339509947182</v>
      </c>
      <c r="AS3058">
        <v>4983.5238754704251</v>
      </c>
      <c r="AT3058">
        <v>4.1043952226203109</v>
      </c>
      <c r="AU3058" s="3">
        <v>9387158.8166927211</v>
      </c>
      <c r="AV3058" s="3">
        <v>203246.02639523259</v>
      </c>
      <c r="AW3058">
        <v>74616.750293543009</v>
      </c>
      <c r="AX3058">
        <v>14023472.050168473</v>
      </c>
      <c r="AY3058">
        <v>1615.56422937255</v>
      </c>
      <c r="AZ3058">
        <v>303629.14126827708</v>
      </c>
      <c r="BA3058">
        <v>124564.38686209</v>
      </c>
      <c r="BB3058">
        <v>23410630.866861194</v>
      </c>
      <c r="BC3058">
        <v>2697.0052552064999</v>
      </c>
      <c r="BD3058">
        <v>506875.16766350961</v>
      </c>
      <c r="BE3058">
        <v>49947.636568546994</v>
      </c>
      <c r="BF3058">
        <v>9387158.8166927211</v>
      </c>
      <c r="BG3058">
        <v>1081.4410258339501</v>
      </c>
      <c r="BH3058">
        <v>203246.02639523259</v>
      </c>
      <c r="BI3058">
        <v>0.68932693327307215</v>
      </c>
      <c r="BJ3058">
        <v>1.2579775830076292</v>
      </c>
      <c r="BK3058">
        <v>0.56865064973455703</v>
      </c>
      <c r="BL3058">
        <v>35.063124122784345</v>
      </c>
      <c r="BM3058">
        <v>31.519947821286465</v>
      </c>
      <c r="BN3058">
        <f t="shared" si="305"/>
        <v>-3.5431763014978799</v>
      </c>
      <c r="BO3058">
        <v>0.53239837420690805</v>
      </c>
      <c r="BP3058">
        <v>4.4441918068160785E-3</v>
      </c>
      <c r="BQ3058">
        <v>5.8733025874931274E-3</v>
      </c>
      <c r="BR3058">
        <v>0.16071428571428573</v>
      </c>
      <c r="BS3058">
        <v>0.20689655172413793</v>
      </c>
      <c r="BT3058">
        <v>0.83333333333333337</v>
      </c>
      <c r="BU3058">
        <v>0.1014687867237585</v>
      </c>
      <c r="BV3058">
        <v>0.82303211217505756</v>
      </c>
      <c r="BW3058">
        <v>3.7327532714650655E-2</v>
      </c>
      <c r="BX3058">
        <v>0.3775339328041693</v>
      </c>
      <c r="BY3058">
        <f t="shared" si="306"/>
        <v>7.690035633983805E-2</v>
      </c>
      <c r="BZ3058">
        <v>0</v>
      </c>
      <c r="CA3058">
        <f t="shared" si="307"/>
        <v>9.0244684519237492E-3</v>
      </c>
      <c r="CC3058">
        <v>7.690035633983805E-2</v>
      </c>
      <c r="CD3058">
        <v>9.0244684519237492E-3</v>
      </c>
    </row>
    <row r="3059" spans="1:82" x14ac:dyDescent="0.3">
      <c r="A3059">
        <v>1</v>
      </c>
      <c r="B3059" t="s">
        <v>1847</v>
      </c>
      <c r="C3059" t="s">
        <v>877</v>
      </c>
      <c r="D3059">
        <v>55077</v>
      </c>
      <c r="E3059" s="2">
        <v>0</v>
      </c>
      <c r="F3059" s="2" t="s">
        <v>1954</v>
      </c>
      <c r="G3059" s="3">
        <v>-999</v>
      </c>
      <c r="H3059" s="1">
        <v>0.37898460691748914</v>
      </c>
      <c r="I3059" s="1">
        <f t="shared" si="308"/>
        <v>-999</v>
      </c>
      <c r="J3059" s="1">
        <v>-999</v>
      </c>
      <c r="K3059" s="1">
        <v>-999</v>
      </c>
      <c r="L3059" s="2">
        <v>-999</v>
      </c>
      <c r="M3059" s="2">
        <v>-999</v>
      </c>
      <c r="N3059" s="7">
        <v>-999</v>
      </c>
      <c r="O3059" s="2">
        <v>-999</v>
      </c>
      <c r="P3059" s="3">
        <v>-999</v>
      </c>
      <c r="Q3059" s="3">
        <v>-999</v>
      </c>
      <c r="R3059" s="3">
        <v>-999</v>
      </c>
      <c r="S3059" s="3">
        <v>-999</v>
      </c>
      <c r="T3059" s="3">
        <v>-999</v>
      </c>
      <c r="V3059">
        <v>55077</v>
      </c>
      <c r="W3059" s="2">
        <v>-999</v>
      </c>
      <c r="X3059" s="2">
        <v>1.0166905039384444E-2</v>
      </c>
      <c r="Y3059" s="2">
        <v>-999</v>
      </c>
      <c r="Z3059" s="2">
        <v>-999</v>
      </c>
      <c r="AA3059" s="2">
        <v>-999</v>
      </c>
      <c r="AB3059" s="2">
        <v>-999</v>
      </c>
      <c r="AC3059" s="2">
        <v>-999</v>
      </c>
      <c r="AD3059" s="2">
        <v>-999</v>
      </c>
      <c r="AE3059" s="2">
        <v>-999</v>
      </c>
      <c r="AF3059" s="2">
        <v>-999</v>
      </c>
      <c r="AG3059" s="2">
        <v>-999</v>
      </c>
      <c r="AH3059" s="2">
        <v>-999</v>
      </c>
      <c r="AI3059" s="2">
        <v>-999</v>
      </c>
      <c r="AJ3059" s="2">
        <v>-999</v>
      </c>
      <c r="AK3059" s="2">
        <v>-999</v>
      </c>
      <c r="AL3059" s="2">
        <v>-999</v>
      </c>
      <c r="AM3059" s="2">
        <v>-999</v>
      </c>
      <c r="AN3059" s="2">
        <v>-999</v>
      </c>
      <c r="AO3059" s="2">
        <v>-999</v>
      </c>
      <c r="AP3059" s="2">
        <v>-999</v>
      </c>
      <c r="AQ3059" s="2">
        <v>-999</v>
      </c>
      <c r="AR3059" s="2">
        <v>-999</v>
      </c>
      <c r="AS3059" s="2">
        <v>-999</v>
      </c>
      <c r="AT3059" s="2">
        <v>-999</v>
      </c>
      <c r="AU3059" s="2">
        <v>-999</v>
      </c>
      <c r="AV3059" s="2">
        <v>-999</v>
      </c>
      <c r="AW3059" s="2">
        <v>-999</v>
      </c>
      <c r="AX3059" s="2">
        <v>-999</v>
      </c>
      <c r="AY3059" s="2">
        <v>-999</v>
      </c>
      <c r="AZ3059" s="2">
        <v>-999</v>
      </c>
      <c r="BA3059" s="2">
        <v>-999</v>
      </c>
      <c r="BB3059" s="2">
        <v>-999</v>
      </c>
      <c r="BC3059" s="2">
        <v>-999</v>
      </c>
      <c r="BD3059" s="2">
        <v>-999</v>
      </c>
      <c r="BE3059" s="2">
        <v>-999</v>
      </c>
      <c r="BF3059" s="2">
        <v>-999</v>
      </c>
      <c r="BG3059" s="2">
        <v>-999</v>
      </c>
      <c r="BH3059" s="2">
        <v>-999</v>
      </c>
      <c r="BI3059">
        <v>0</v>
      </c>
      <c r="BJ3059">
        <v>0.37898460691748914</v>
      </c>
      <c r="BK3059">
        <v>0.37898460691748914</v>
      </c>
      <c r="BL3059">
        <v>-999</v>
      </c>
      <c r="BM3059">
        <v>24.127904516775509</v>
      </c>
      <c r="BN3059">
        <f t="shared" si="305"/>
        <v>-999</v>
      </c>
      <c r="BO3059" t="s">
        <v>3748</v>
      </c>
      <c r="BP3059" t="s">
        <v>3748</v>
      </c>
      <c r="BQ3059">
        <v>8.2069370815841536E-3</v>
      </c>
      <c r="BR3059">
        <v>8.3333333333333329E-2</v>
      </c>
      <c r="BS3059">
        <v>6.8965517241379309E-2</v>
      </c>
      <c r="BT3059">
        <v>0.61111111111111116</v>
      </c>
      <c r="BU3059" t="s">
        <v>3748</v>
      </c>
      <c r="BY3059">
        <f t="shared" si="306"/>
        <v>-999</v>
      </c>
      <c r="CA3059">
        <f t="shared" si="307"/>
        <v>-999</v>
      </c>
    </row>
    <row r="3060" spans="1:82" x14ac:dyDescent="0.3">
      <c r="A3060">
        <v>1</v>
      </c>
      <c r="B3060" t="s">
        <v>1847</v>
      </c>
      <c r="C3060" t="s">
        <v>879</v>
      </c>
      <c r="D3060">
        <v>55078</v>
      </c>
      <c r="E3060" s="2">
        <v>0</v>
      </c>
      <c r="F3060" s="2" t="s">
        <v>1954</v>
      </c>
      <c r="G3060" s="3">
        <v>-999</v>
      </c>
      <c r="H3060" s="1">
        <v>0.37507173147881118</v>
      </c>
      <c r="I3060" s="1">
        <f t="shared" si="308"/>
        <v>-999</v>
      </c>
      <c r="J3060" s="1">
        <v>-999</v>
      </c>
      <c r="K3060" s="1">
        <v>-999</v>
      </c>
      <c r="L3060" s="2">
        <v>-999</v>
      </c>
      <c r="M3060" s="2">
        <v>-999</v>
      </c>
      <c r="N3060" s="7">
        <v>-999</v>
      </c>
      <c r="O3060" s="2">
        <v>-999</v>
      </c>
      <c r="P3060" s="3">
        <v>-999</v>
      </c>
      <c r="Q3060" s="3">
        <v>-999</v>
      </c>
      <c r="R3060" s="3">
        <v>-999</v>
      </c>
      <c r="S3060" s="3">
        <v>-999</v>
      </c>
      <c r="T3060" s="3">
        <v>-999</v>
      </c>
      <c r="V3060">
        <v>55078</v>
      </c>
      <c r="W3060" s="2">
        <v>-999</v>
      </c>
      <c r="X3060" s="2">
        <v>1.0061935517430641E-2</v>
      </c>
      <c r="Y3060" s="2">
        <v>-999</v>
      </c>
      <c r="Z3060" s="2">
        <v>-999</v>
      </c>
      <c r="AA3060" s="2">
        <v>-999</v>
      </c>
      <c r="AB3060" s="2">
        <v>-999</v>
      </c>
      <c r="AC3060" s="2">
        <v>-999</v>
      </c>
      <c r="AD3060" s="2">
        <v>-999</v>
      </c>
      <c r="AE3060" s="2">
        <v>-999</v>
      </c>
      <c r="AF3060" s="2">
        <v>-999</v>
      </c>
      <c r="AG3060" s="2">
        <v>-999</v>
      </c>
      <c r="AH3060" s="2">
        <v>-999</v>
      </c>
      <c r="AI3060" s="2">
        <v>-999</v>
      </c>
      <c r="AJ3060" s="2">
        <v>-999</v>
      </c>
      <c r="AK3060" s="2">
        <v>-999</v>
      </c>
      <c r="AL3060" s="2">
        <v>-999</v>
      </c>
      <c r="AM3060" s="2">
        <v>-999</v>
      </c>
      <c r="AN3060" s="2">
        <v>-999</v>
      </c>
      <c r="AO3060" s="2">
        <v>-999</v>
      </c>
      <c r="AP3060" s="2">
        <v>-999</v>
      </c>
      <c r="AQ3060" s="2">
        <v>-999</v>
      </c>
      <c r="AR3060" s="2">
        <v>-999</v>
      </c>
      <c r="AS3060" s="2">
        <v>-999</v>
      </c>
      <c r="AT3060" s="2">
        <v>-999</v>
      </c>
      <c r="AU3060" s="2">
        <v>-999</v>
      </c>
      <c r="AV3060" s="2">
        <v>-999</v>
      </c>
      <c r="AW3060" s="2">
        <v>-999</v>
      </c>
      <c r="AX3060" s="2">
        <v>-999</v>
      </c>
      <c r="AY3060" s="2">
        <v>-999</v>
      </c>
      <c r="AZ3060" s="2">
        <v>-999</v>
      </c>
      <c r="BA3060" s="2">
        <v>-999</v>
      </c>
      <c r="BB3060" s="2">
        <v>-999</v>
      </c>
      <c r="BC3060" s="2">
        <v>-999</v>
      </c>
      <c r="BD3060" s="2">
        <v>-999</v>
      </c>
      <c r="BE3060" s="2">
        <v>-999</v>
      </c>
      <c r="BF3060" s="2">
        <v>-999</v>
      </c>
      <c r="BG3060" s="2">
        <v>-999</v>
      </c>
      <c r="BH3060" s="2">
        <v>-999</v>
      </c>
      <c r="BI3060">
        <v>0</v>
      </c>
      <c r="BJ3060">
        <v>0.37507173147881118</v>
      </c>
      <c r="BK3060">
        <v>0.37507173147881118</v>
      </c>
      <c r="BL3060">
        <v>-999</v>
      </c>
      <c r="BM3060">
        <v>35.216588559003306</v>
      </c>
      <c r="BN3060">
        <f t="shared" si="305"/>
        <v>-999</v>
      </c>
      <c r="BO3060" t="s">
        <v>3748</v>
      </c>
      <c r="BP3060" t="s">
        <v>3748</v>
      </c>
      <c r="BQ3060">
        <v>5.357320016086191E-3</v>
      </c>
      <c r="BR3060">
        <v>2.976190476190476E-2</v>
      </c>
      <c r="BS3060">
        <v>0.20689655172413793</v>
      </c>
      <c r="BT3060">
        <v>0.66666666666666663</v>
      </c>
      <c r="BU3060" t="s">
        <v>3748</v>
      </c>
      <c r="BY3060">
        <f t="shared" si="306"/>
        <v>-999</v>
      </c>
      <c r="CA3060">
        <f t="shared" si="307"/>
        <v>-999</v>
      </c>
    </row>
    <row r="3061" spans="1:82" x14ac:dyDescent="0.3">
      <c r="A3061">
        <v>0</v>
      </c>
      <c r="B3061" t="s">
        <v>1847</v>
      </c>
      <c r="C3061" t="s">
        <v>1865</v>
      </c>
      <c r="D3061">
        <v>55079</v>
      </c>
      <c r="E3061" s="2">
        <f t="shared" ref="E3061:E3066" si="311">BO3061</f>
        <v>0.44206123013654547</v>
      </c>
      <c r="F3061" s="2" t="s">
        <v>1936</v>
      </c>
      <c r="G3061" s="3">
        <v>22206</v>
      </c>
      <c r="H3061" s="1">
        <v>6.6608647507228866</v>
      </c>
      <c r="I3061" s="1">
        <f t="shared" si="308"/>
        <v>-2.6307236689290079</v>
      </c>
      <c r="J3061" s="1">
        <v>2.6402065336499998</v>
      </c>
      <c r="K3061" s="1">
        <v>55.416050341899997</v>
      </c>
      <c r="L3061" s="2">
        <v>0.16342419744999992</v>
      </c>
      <c r="M3061" s="2">
        <v>3.604100821258753E-2</v>
      </c>
      <c r="N3061" s="7">
        <v>0</v>
      </c>
      <c r="O3061" s="2">
        <v>9.3160834779160614E-5</v>
      </c>
      <c r="P3061" s="3">
        <v>302204.21891240025</v>
      </c>
      <c r="Q3061" s="3">
        <v>6543.1732703400012</v>
      </c>
      <c r="R3061" s="3">
        <v>1155730.9191423059</v>
      </c>
      <c r="S3061" s="3">
        <v>2750.9072425672493</v>
      </c>
      <c r="T3061" s="3">
        <v>570925.69067376945</v>
      </c>
      <c r="V3061">
        <v>55079</v>
      </c>
      <c r="W3061" s="2">
        <v>0.40933530215482578</v>
      </c>
      <c r="X3061" s="2">
        <v>0.17868899729620549</v>
      </c>
      <c r="Y3061" s="2">
        <v>7.0739646074875068E-2</v>
      </c>
      <c r="Z3061" s="2">
        <v>0.75292186162045693</v>
      </c>
      <c r="AA3061" s="2">
        <v>0.15972765097336616</v>
      </c>
      <c r="AB3061" s="2">
        <v>0.40339242901958244</v>
      </c>
      <c r="AC3061" s="2">
        <v>3.604100821258753E-2</v>
      </c>
      <c r="AD3061" s="2">
        <v>0</v>
      </c>
      <c r="AE3061" s="2">
        <v>9.3160834779160614E-5</v>
      </c>
      <c r="AF3061">
        <v>9376895.4436716959</v>
      </c>
      <c r="AG3061">
        <v>22126.844849853238</v>
      </c>
      <c r="AH3061">
        <v>4158672.0223064455</v>
      </c>
      <c r="AI3061">
        <v>444200.45480692084</v>
      </c>
      <c r="AJ3061">
        <v>217.00528620661584</v>
      </c>
      <c r="AK3061">
        <v>10532626.362814002</v>
      </c>
      <c r="AL3061">
        <v>24877.752092420484</v>
      </c>
      <c r="AM3061">
        <v>4675696.5263988338</v>
      </c>
      <c r="AN3061">
        <v>498101.64138830197</v>
      </c>
      <c r="AO3061">
        <v>243.97891505185925</v>
      </c>
      <c r="AP3061">
        <v>1155730.9191423059</v>
      </c>
      <c r="AQ3061">
        <v>2750.9072425672457</v>
      </c>
      <c r="AR3061">
        <v>517024.50409238832</v>
      </c>
      <c r="AS3061">
        <v>53901.186581381131</v>
      </c>
      <c r="AT3061">
        <v>26.973628845243411</v>
      </c>
      <c r="AU3061" s="3">
        <v>56796260.9023965</v>
      </c>
      <c r="AV3061" s="3">
        <v>1229723.9844276998</v>
      </c>
      <c r="AW3061">
        <v>1309882.1187473</v>
      </c>
      <c r="AX3061">
        <v>246179245.39736757</v>
      </c>
      <c r="AY3061">
        <v>28360.906732305</v>
      </c>
      <c r="AZ3061">
        <v>5330148.8112694016</v>
      </c>
      <c r="BA3061">
        <v>1612086.3376597003</v>
      </c>
      <c r="BB3061">
        <v>302975506.2997641</v>
      </c>
      <c r="BC3061">
        <v>34904.080002645002</v>
      </c>
      <c r="BD3061">
        <v>6559872.7956971014</v>
      </c>
      <c r="BE3061">
        <v>302204.21891240025</v>
      </c>
      <c r="BF3061">
        <v>56796260.9023965</v>
      </c>
      <c r="BG3061">
        <v>6543.1732703400012</v>
      </c>
      <c r="BH3061">
        <v>1229723.9844276998</v>
      </c>
      <c r="BI3061">
        <v>18.951174952573645</v>
      </c>
      <c r="BJ3061">
        <v>25.612039703296531</v>
      </c>
      <c r="BK3061">
        <v>6.6608647507228866</v>
      </c>
      <c r="BL3061">
        <v>29.173913853831028</v>
      </c>
      <c r="BM3061">
        <v>26.54319018490202</v>
      </c>
      <c r="BN3061">
        <f t="shared" si="305"/>
        <v>-2.6307236689290079</v>
      </c>
      <c r="BO3061">
        <v>0.44206123013654547</v>
      </c>
      <c r="BP3061">
        <v>0.10144937950158314</v>
      </c>
      <c r="BQ3061">
        <v>1.4627354893698369E-2</v>
      </c>
      <c r="BR3061">
        <v>0.13095238095238096</v>
      </c>
      <c r="BS3061">
        <v>3.4482758620689655E-2</v>
      </c>
      <c r="BT3061">
        <v>0.55555555555555558</v>
      </c>
      <c r="BU3061">
        <v>7.5338147520024185E-2</v>
      </c>
      <c r="BV3061">
        <v>0.75292186162045693</v>
      </c>
      <c r="BW3061">
        <v>0.1656925839972678</v>
      </c>
      <c r="BX3061">
        <v>0.40339242901958244</v>
      </c>
      <c r="BY3061">
        <f t="shared" si="306"/>
        <v>5.2472237872400143E-2</v>
      </c>
      <c r="BZ3061">
        <v>0</v>
      </c>
      <c r="CA3061">
        <f t="shared" si="307"/>
        <v>5.4881792590021384E-5</v>
      </c>
      <c r="CC3061">
        <v>5.2472237872400143E-2</v>
      </c>
      <c r="CD3061">
        <v>5.4881792590021384E-5</v>
      </c>
    </row>
    <row r="3062" spans="1:82" x14ac:dyDescent="0.3">
      <c r="A3062">
        <v>0</v>
      </c>
      <c r="B3062" t="s">
        <v>1847</v>
      </c>
      <c r="C3062" t="s">
        <v>54</v>
      </c>
      <c r="D3062">
        <v>55081</v>
      </c>
      <c r="E3062" s="2">
        <f t="shared" si="311"/>
        <v>0.47668089988067686</v>
      </c>
      <c r="F3062" s="2" t="s">
        <v>1937</v>
      </c>
      <c r="G3062" s="3">
        <v>5073</v>
      </c>
      <c r="H3062" s="1">
        <v>1.6197261631468938</v>
      </c>
      <c r="I3062" s="1">
        <f t="shared" si="308"/>
        <v>1.037257780641621</v>
      </c>
      <c r="J3062" s="1">
        <v>2.95331270354</v>
      </c>
      <c r="K3062" s="1">
        <v>33.5094696902</v>
      </c>
      <c r="L3062" s="2">
        <v>0.15449194620999984</v>
      </c>
      <c r="M3062" s="2">
        <v>2.1915073900646178E-3</v>
      </c>
      <c r="N3062" s="7">
        <v>0</v>
      </c>
      <c r="O3062" s="2">
        <v>1.0362428722194693E-2</v>
      </c>
      <c r="P3062" s="3">
        <v>65901.214027517999</v>
      </c>
      <c r="Q3062" s="3">
        <v>1426.8598355763002</v>
      </c>
      <c r="R3062" s="3">
        <v>317477.45015810023</v>
      </c>
      <c r="S3062" s="3">
        <v>759.41661398143754</v>
      </c>
      <c r="T3062" s="3">
        <v>152430.81167741469</v>
      </c>
      <c r="V3062">
        <v>55081</v>
      </c>
      <c r="W3062" s="2">
        <v>0.34939123457261012</v>
      </c>
      <c r="X3062" s="2">
        <v>4.3451902240732004E-2</v>
      </c>
      <c r="Y3062" s="2">
        <v>-9.0858544837423907E-3</v>
      </c>
      <c r="Z3062" s="2">
        <v>0.84221202786836824</v>
      </c>
      <c r="AA3062" s="2">
        <v>9.6585535164564487E-2</v>
      </c>
      <c r="AB3062" s="2">
        <v>0.38134427103233443</v>
      </c>
      <c r="AC3062" s="2">
        <v>2.1915073900646178E-3</v>
      </c>
      <c r="AD3062" s="2">
        <v>0</v>
      </c>
      <c r="AE3062" s="2">
        <v>1.0362428722194693E-2</v>
      </c>
      <c r="AF3062">
        <v>330500.79306006629</v>
      </c>
      <c r="AG3062">
        <v>787.53813383214651</v>
      </c>
      <c r="AH3062">
        <v>148015.35536996817</v>
      </c>
      <c r="AI3062">
        <v>10181.488056866072</v>
      </c>
      <c r="AJ3062">
        <v>7.7218954796212529</v>
      </c>
      <c r="AK3062">
        <v>647978.24321816652</v>
      </c>
      <c r="AL3062">
        <v>1546.9547478135842</v>
      </c>
      <c r="AM3062">
        <v>290745.35810057644</v>
      </c>
      <c r="AN3062">
        <v>19882.297003672542</v>
      </c>
      <c r="AO3062">
        <v>15.167396278844064</v>
      </c>
      <c r="AP3062">
        <v>317477.45015810023</v>
      </c>
      <c r="AQ3062">
        <v>759.41661398143765</v>
      </c>
      <c r="AR3062">
        <v>142730.00273060828</v>
      </c>
      <c r="AS3062">
        <v>9700.80894680647</v>
      </c>
      <c r="AT3062">
        <v>7.4455007992228115</v>
      </c>
      <c r="AU3062" s="3">
        <v>12385474.164331732</v>
      </c>
      <c r="AV3062" s="3">
        <v>268164.03749820986</v>
      </c>
      <c r="AW3062">
        <v>45735.778278291997</v>
      </c>
      <c r="AX3062">
        <v>8595582.1696221977</v>
      </c>
      <c r="AY3062">
        <v>990.24799523220008</v>
      </c>
      <c r="AZ3062">
        <v>186107.20822393967</v>
      </c>
      <c r="BA3062">
        <v>111636.99230581</v>
      </c>
      <c r="BB3062">
        <v>20981056.333953932</v>
      </c>
      <c r="BC3062">
        <v>2417.1078308085002</v>
      </c>
      <c r="BD3062">
        <v>454271.24572214956</v>
      </c>
      <c r="BE3062">
        <v>65901.214027517999</v>
      </c>
      <c r="BF3062">
        <v>12385474.164331732</v>
      </c>
      <c r="BG3062">
        <v>1426.8598355763002</v>
      </c>
      <c r="BH3062">
        <v>268164.03749820986</v>
      </c>
      <c r="BI3062">
        <v>1.1534981242455373</v>
      </c>
      <c r="BJ3062">
        <v>2.7732242873924311</v>
      </c>
      <c r="BK3062">
        <v>1.6197261631468938</v>
      </c>
      <c r="BL3062">
        <v>21.919402823068776</v>
      </c>
      <c r="BM3062">
        <v>22.956660603710397</v>
      </c>
      <c r="BN3062">
        <f t="shared" si="305"/>
        <v>1.037257780641621</v>
      </c>
      <c r="BO3062">
        <v>0.47668089988067686</v>
      </c>
      <c r="BP3062">
        <v>6.6584856704487482E-3</v>
      </c>
      <c r="BQ3062">
        <v>4.3294840660070433E-3</v>
      </c>
      <c r="BR3062">
        <v>0.16071428571428573</v>
      </c>
      <c r="BS3062">
        <v>0.17241379310344829</v>
      </c>
      <c r="BT3062">
        <v>0.61111111111111116</v>
      </c>
      <c r="BU3062">
        <v>-2.9704784511284277E-2</v>
      </c>
      <c r="BV3062">
        <v>0.84221202786836824</v>
      </c>
      <c r="BW3062">
        <v>0.10019246386365611</v>
      </c>
      <c r="BX3062">
        <v>0.38134427103233443</v>
      </c>
      <c r="BY3062">
        <f t="shared" si="306"/>
        <v>0.10765360264439854</v>
      </c>
      <c r="BZ3062">
        <v>0</v>
      </c>
      <c r="CA3062">
        <f t="shared" si="307"/>
        <v>6.3788438129146665E-3</v>
      </c>
      <c r="CC3062">
        <v>0.10765360264439854</v>
      </c>
      <c r="CD3062">
        <v>6.3788438129146665E-3</v>
      </c>
    </row>
    <row r="3063" spans="1:82" x14ac:dyDescent="0.3">
      <c r="A3063">
        <v>0</v>
      </c>
      <c r="B3063" t="s">
        <v>1847</v>
      </c>
      <c r="C3063" t="s">
        <v>1866</v>
      </c>
      <c r="D3063">
        <v>55083</v>
      </c>
      <c r="E3063" s="2">
        <f t="shared" si="311"/>
        <v>0.49063069793616965</v>
      </c>
      <c r="F3063" s="2" t="s">
        <v>1937</v>
      </c>
      <c r="G3063" s="3">
        <v>2159</v>
      </c>
      <c r="H3063" s="1">
        <v>0.3757115932518319</v>
      </c>
      <c r="I3063" s="1">
        <f t="shared" si="308"/>
        <v>2.8431661531084913</v>
      </c>
      <c r="J3063" s="1">
        <v>2.9648239293300001</v>
      </c>
      <c r="K3063" s="1">
        <v>18.230920834300001</v>
      </c>
      <c r="L3063" s="2">
        <v>0.17611328127999992</v>
      </c>
      <c r="M3063" s="2">
        <v>2.6746331609311128E-4</v>
      </c>
      <c r="N3063" s="7">
        <v>0</v>
      </c>
      <c r="O3063" s="2">
        <v>2.6060345910117945E-2</v>
      </c>
      <c r="P3063" s="3">
        <v>34257.678710731998</v>
      </c>
      <c r="Q3063" s="3">
        <v>741.72997468619997</v>
      </c>
      <c r="R3063" s="3">
        <v>123725.73937134162</v>
      </c>
      <c r="S3063" s="3">
        <v>295.03396105137813</v>
      </c>
      <c r="T3063" s="3">
        <v>58201.628505288623</v>
      </c>
      <c r="V3063">
        <v>55083</v>
      </c>
      <c r="W3063" s="2">
        <v>0.32471392595950604</v>
      </c>
      <c r="X3063" s="2">
        <v>1.0079100895036729E-2</v>
      </c>
      <c r="Y3063" s="2">
        <v>-9.8656148843341424E-2</v>
      </c>
      <c r="Z3063" s="2">
        <v>0.8454947458833707</v>
      </c>
      <c r="AA3063" s="2">
        <v>5.2547630911587977E-2</v>
      </c>
      <c r="AB3063" s="2">
        <v>0.4347138638382107</v>
      </c>
      <c r="AC3063" s="2">
        <v>2.6746331609311128E-4</v>
      </c>
      <c r="AD3063" s="2">
        <v>0</v>
      </c>
      <c r="AE3063" s="2">
        <v>2.6060345910117945E-2</v>
      </c>
      <c r="AF3063">
        <v>149294.1854708145</v>
      </c>
      <c r="AG3063">
        <v>354.45306456856167</v>
      </c>
      <c r="AH3063">
        <v>66618.356699501819</v>
      </c>
      <c r="AI3063">
        <v>3350.2051878045331</v>
      </c>
      <c r="AJ3063">
        <v>3.4757436904418895</v>
      </c>
      <c r="AK3063">
        <v>273019.92484215612</v>
      </c>
      <c r="AL3063">
        <v>649.4870256199398</v>
      </c>
      <c r="AM3063">
        <v>122069.07675382326</v>
      </c>
      <c r="AN3063">
        <v>6101.1136387717324</v>
      </c>
      <c r="AO3063">
        <v>6.3685349971751934</v>
      </c>
      <c r="AP3063">
        <v>123725.73937134162</v>
      </c>
      <c r="AQ3063">
        <v>295.03396105137813</v>
      </c>
      <c r="AR3063">
        <v>55450.720054321442</v>
      </c>
      <c r="AS3063">
        <v>2750.9084509671993</v>
      </c>
      <c r="AT3063">
        <v>2.892791306733304</v>
      </c>
      <c r="AU3063" s="3">
        <v>6438388.1368949721</v>
      </c>
      <c r="AV3063" s="3">
        <v>139400.73144252441</v>
      </c>
      <c r="AW3063">
        <v>29405.169347321</v>
      </c>
      <c r="AX3063">
        <v>5526407.5271355091</v>
      </c>
      <c r="AY3063">
        <v>636.66589028985004</v>
      </c>
      <c r="AZ3063">
        <v>119654.98742107442</v>
      </c>
      <c r="BA3063">
        <v>63662.848058053001</v>
      </c>
      <c r="BB3063">
        <v>11964795.664030481</v>
      </c>
      <c r="BC3063">
        <v>1378.39586497605</v>
      </c>
      <c r="BD3063">
        <v>259055.71886359883</v>
      </c>
      <c r="BE3063">
        <v>34257.678710731998</v>
      </c>
      <c r="BF3063">
        <v>6438388.1368949721</v>
      </c>
      <c r="BG3063">
        <v>741.72997468619997</v>
      </c>
      <c r="BH3063">
        <v>139400.73144252441</v>
      </c>
      <c r="BI3063">
        <v>0.39697783832802269</v>
      </c>
      <c r="BJ3063">
        <v>0.77268943157985459</v>
      </c>
      <c r="BK3063">
        <v>0.3757115932518319</v>
      </c>
      <c r="BL3063">
        <v>32.373422405894814</v>
      </c>
      <c r="BM3063">
        <v>35.216588559003306</v>
      </c>
      <c r="BN3063">
        <f t="shared" si="305"/>
        <v>2.8431661531084913</v>
      </c>
      <c r="BO3063">
        <v>0.49063069793616965</v>
      </c>
      <c r="BP3063">
        <v>2.3585864901889725E-3</v>
      </c>
      <c r="BQ3063">
        <v>6.0227781489163388E-3</v>
      </c>
      <c r="BR3063">
        <v>0.10119047619047619</v>
      </c>
      <c r="BS3063">
        <v>0.27586206896551724</v>
      </c>
      <c r="BT3063">
        <v>0.72222222222222221</v>
      </c>
      <c r="BU3063">
        <v>-8.1422033639142938E-2</v>
      </c>
      <c r="BV3063">
        <v>0.8454947458833707</v>
      </c>
      <c r="BW3063">
        <v>5.4509990572186702E-2</v>
      </c>
      <c r="BX3063">
        <v>0.4347138638382107</v>
      </c>
      <c r="BY3063">
        <f t="shared" si="306"/>
        <v>5.2756933838575208E-2</v>
      </c>
      <c r="BZ3063">
        <v>0</v>
      </c>
      <c r="CA3063">
        <f t="shared" si="307"/>
        <v>1.4259944172554632E-2</v>
      </c>
      <c r="CC3063">
        <v>5.2756933838575208E-2</v>
      </c>
      <c r="CD3063">
        <v>1.4259944172554632E-2</v>
      </c>
    </row>
    <row r="3064" spans="1:82" x14ac:dyDescent="0.3">
      <c r="A3064">
        <v>0</v>
      </c>
      <c r="B3064" t="s">
        <v>1847</v>
      </c>
      <c r="C3064" t="s">
        <v>458</v>
      </c>
      <c r="D3064">
        <v>55085</v>
      </c>
      <c r="E3064" s="2">
        <f t="shared" si="311"/>
        <v>0.54227335946209398</v>
      </c>
      <c r="F3064" s="2" t="s">
        <v>1938</v>
      </c>
      <c r="G3064" s="3">
        <v>2309</v>
      </c>
      <c r="H3064" s="1">
        <v>0.76141427463204336</v>
      </c>
      <c r="I3064" s="1">
        <f t="shared" si="308"/>
        <v>-1.0790918587154863</v>
      </c>
      <c r="J3064" s="1">
        <v>2.8764382712000001</v>
      </c>
      <c r="K3064" s="1">
        <v>-15.261295860400001</v>
      </c>
      <c r="L3064" s="2">
        <v>0.24543838284999997</v>
      </c>
      <c r="M3064" s="2">
        <v>-1.5365481057487494E-3</v>
      </c>
      <c r="N3064" s="7">
        <v>0</v>
      </c>
      <c r="O3064" s="2">
        <v>5.7796725251717959E-2</v>
      </c>
      <c r="P3064" s="3">
        <v>66413.574543237017</v>
      </c>
      <c r="Q3064" s="3">
        <v>1437.9532069504503</v>
      </c>
      <c r="R3064" s="3">
        <v>95888.348467941367</v>
      </c>
      <c r="S3064" s="3">
        <v>230.74811508834938</v>
      </c>
      <c r="T3064" s="3">
        <v>45536.664851968992</v>
      </c>
      <c r="V3064">
        <v>55085</v>
      </c>
      <c r="W3064" s="2">
        <v>0.39790225250203154</v>
      </c>
      <c r="X3064" s="2">
        <v>2.0426229679299766E-2</v>
      </c>
      <c r="Y3064" s="2">
        <v>1.0072479194393576E-2</v>
      </c>
      <c r="Z3064" s="2">
        <v>0.82028933357504308</v>
      </c>
      <c r="AA3064" s="2">
        <v>4.3988175331004138E-2</v>
      </c>
      <c r="AB3064" s="2">
        <v>0.60583430714286646</v>
      </c>
      <c r="AC3064" s="2">
        <v>-1.5365481057487494E-3</v>
      </c>
      <c r="AD3064" s="2">
        <v>0</v>
      </c>
      <c r="AE3064" s="2">
        <v>5.7796725251717959E-2</v>
      </c>
      <c r="AF3064">
        <v>206431.82339078296</v>
      </c>
      <c r="AG3064">
        <v>492.68412801085827</v>
      </c>
      <c r="AH3064">
        <v>92598.457344305643</v>
      </c>
      <c r="AI3064">
        <v>4752.9729255054854</v>
      </c>
      <c r="AJ3064">
        <v>4.8306423845863398</v>
      </c>
      <c r="AK3064">
        <v>302320.17185872432</v>
      </c>
      <c r="AL3064">
        <v>723.43224309920765</v>
      </c>
      <c r="AM3064">
        <v>135966.85156993926</v>
      </c>
      <c r="AN3064">
        <v>6921.2435518408829</v>
      </c>
      <c r="AO3064">
        <v>7.0926399628910985</v>
      </c>
      <c r="AP3064">
        <v>95888.348467941367</v>
      </c>
      <c r="AQ3064">
        <v>230.74811508834938</v>
      </c>
      <c r="AR3064">
        <v>43368.394225633616</v>
      </c>
      <c r="AS3064">
        <v>2168.2706263353975</v>
      </c>
      <c r="AT3064">
        <v>2.2619975783047588</v>
      </c>
      <c r="AU3064" s="3">
        <v>12481767.199655965</v>
      </c>
      <c r="AV3064" s="3">
        <v>270248.92571426765</v>
      </c>
      <c r="AW3064">
        <v>72787.233367173001</v>
      </c>
      <c r="AX3064">
        <v>13679632.639026493</v>
      </c>
      <c r="AY3064">
        <v>1575.9524519680497</v>
      </c>
      <c r="AZ3064">
        <v>296184.50382287527</v>
      </c>
      <c r="BA3064">
        <v>139200.80791041002</v>
      </c>
      <c r="BB3064">
        <v>26161399.838682458</v>
      </c>
      <c r="BC3064">
        <v>3013.9056589185002</v>
      </c>
      <c r="BD3064">
        <v>566433.42953714298</v>
      </c>
      <c r="BE3064">
        <v>66413.574543237017</v>
      </c>
      <c r="BF3064">
        <v>12481767.199655965</v>
      </c>
      <c r="BG3064">
        <v>1437.9532069504503</v>
      </c>
      <c r="BH3064">
        <v>270248.92571426765</v>
      </c>
      <c r="BI3064">
        <v>0.81675191894951049</v>
      </c>
      <c r="BJ3064">
        <v>1.5781661935815539</v>
      </c>
      <c r="BK3064">
        <v>0.76141427463204336</v>
      </c>
      <c r="BL3064">
        <v>36.20139253828264</v>
      </c>
      <c r="BM3064">
        <v>35.122300679567154</v>
      </c>
      <c r="BN3064">
        <f t="shared" si="305"/>
        <v>-1.0790918587154863</v>
      </c>
      <c r="BO3064">
        <v>0.54227335946209398</v>
      </c>
      <c r="BP3064">
        <v>5.3633885307506624E-3</v>
      </c>
      <c r="BQ3064">
        <v>3.61082822201745E-3</v>
      </c>
      <c r="BR3064">
        <v>0.125</v>
      </c>
      <c r="BS3064">
        <v>0.20689655172413793</v>
      </c>
      <c r="BT3064">
        <v>0.66666666666666663</v>
      </c>
      <c r="BU3064">
        <v>3.0902820619187681E-2</v>
      </c>
      <c r="BV3064">
        <v>0.82028933357504308</v>
      </c>
      <c r="BW3064">
        <v>4.5630887272825868E-2</v>
      </c>
      <c r="BX3064">
        <v>0.60583430714286646</v>
      </c>
      <c r="BY3064">
        <f t="shared" si="306"/>
        <v>0.15272385080093631</v>
      </c>
      <c r="BZ3064">
        <v>0</v>
      </c>
      <c r="CA3064">
        <f t="shared" si="307"/>
        <v>2.3369991498243772E-2</v>
      </c>
      <c r="CC3064">
        <v>0.15272385080093631</v>
      </c>
      <c r="CD3064">
        <v>2.3369991498243772E-2</v>
      </c>
    </row>
    <row r="3065" spans="1:82" x14ac:dyDescent="0.3">
      <c r="A3065">
        <v>0</v>
      </c>
      <c r="B3065" t="s">
        <v>1847</v>
      </c>
      <c r="C3065" t="s">
        <v>1867</v>
      </c>
      <c r="D3065">
        <v>55087</v>
      </c>
      <c r="E3065" s="2">
        <f t="shared" si="311"/>
        <v>0.47125301415221926</v>
      </c>
      <c r="F3065" s="2" t="s">
        <v>1937</v>
      </c>
      <c r="G3065" s="3">
        <v>33983</v>
      </c>
      <c r="H3065" s="1">
        <v>23.969097827496217</v>
      </c>
      <c r="I3065" s="1">
        <f t="shared" si="308"/>
        <v>-1.9305372316240863</v>
      </c>
      <c r="J3065" s="1">
        <v>3.0021313657199999</v>
      </c>
      <c r="K3065" s="1">
        <v>41.9634639294</v>
      </c>
      <c r="L3065" s="2">
        <v>0.13287300576000005</v>
      </c>
      <c r="M3065" s="2">
        <v>7.477071590950137E-3</v>
      </c>
      <c r="N3065" s="7">
        <v>0</v>
      </c>
      <c r="O3065" s="2">
        <v>9.2783778531975003E-4</v>
      </c>
      <c r="P3065" s="3">
        <v>572592.43960395001</v>
      </c>
      <c r="Q3065" s="3">
        <v>12397.482600007503</v>
      </c>
      <c r="R3065" s="3">
        <v>4161636.7007647697</v>
      </c>
      <c r="S3065" s="3">
        <v>9869.1378210249932</v>
      </c>
      <c r="T3065" s="3">
        <v>1874739.4417835388</v>
      </c>
      <c r="V3065">
        <v>55087</v>
      </c>
      <c r="W3065" s="2">
        <v>0.51845068530966276</v>
      </c>
      <c r="X3065" s="2">
        <v>0.64301171352040021</v>
      </c>
      <c r="Y3065" s="2">
        <v>7.2056215692359218E-2</v>
      </c>
      <c r="Z3065" s="2">
        <v>0.85613390766902564</v>
      </c>
      <c r="AA3065" s="2">
        <v>0.12095278315208116</v>
      </c>
      <c r="AB3065" s="2">
        <v>0.32798058904990762</v>
      </c>
      <c r="AC3065" s="2">
        <v>7.477071590950137E-3</v>
      </c>
      <c r="AD3065" s="2">
        <v>0</v>
      </c>
      <c r="AE3065" s="2">
        <v>9.2783778531975003E-4</v>
      </c>
      <c r="AF3065">
        <v>2657479.8695214521</v>
      </c>
      <c r="AG3065">
        <v>6287.0699256627049</v>
      </c>
      <c r="AH3065">
        <v>1181635.3384116208</v>
      </c>
      <c r="AI3065">
        <v>12690.885336831525</v>
      </c>
      <c r="AJ3065">
        <v>61.655673355554249</v>
      </c>
      <c r="AK3065">
        <v>6819116.5702862218</v>
      </c>
      <c r="AL3065">
        <v>16156.207746687696</v>
      </c>
      <c r="AM3065">
        <v>3036509.253743262</v>
      </c>
      <c r="AN3065">
        <v>32556.411788729041</v>
      </c>
      <c r="AO3065">
        <v>158.43438827125388</v>
      </c>
      <c r="AP3065">
        <v>4161636.7007647697</v>
      </c>
      <c r="AQ3065">
        <v>9869.1378210249914</v>
      </c>
      <c r="AR3065">
        <v>1854873.9153316412</v>
      </c>
      <c r="AS3065">
        <v>19865.526451897516</v>
      </c>
      <c r="AT3065">
        <v>96.778714915699624</v>
      </c>
      <c r="AU3065" s="3">
        <v>107613023.09916636</v>
      </c>
      <c r="AV3065" s="3">
        <v>2329982.8798454101</v>
      </c>
      <c r="AW3065">
        <v>298505.65623725002</v>
      </c>
      <c r="AX3065">
        <v>56101153.03322877</v>
      </c>
      <c r="AY3065">
        <v>6463.0938574124993</v>
      </c>
      <c r="AZ3065">
        <v>1214673.859562105</v>
      </c>
      <c r="BA3065">
        <v>871098.09584120009</v>
      </c>
      <c r="BB3065">
        <v>163714176.13239515</v>
      </c>
      <c r="BC3065">
        <v>18860.57645742</v>
      </c>
      <c r="BD3065">
        <v>3544656.7394075147</v>
      </c>
      <c r="BE3065">
        <v>572592.43960395001</v>
      </c>
      <c r="BF3065">
        <v>107613023.09916636</v>
      </c>
      <c r="BG3065">
        <v>12397.482600007503</v>
      </c>
      <c r="BH3065">
        <v>2329982.8798454101</v>
      </c>
      <c r="BI3065">
        <v>10.374354844100576</v>
      </c>
      <c r="BJ3065">
        <v>34.343452671596793</v>
      </c>
      <c r="BK3065">
        <v>23.969097827496217</v>
      </c>
      <c r="BL3065">
        <v>22.412167201310744</v>
      </c>
      <c r="BM3065">
        <v>20.481629969686658</v>
      </c>
      <c r="BN3065">
        <f t="shared" si="305"/>
        <v>-1.9305372316240863</v>
      </c>
      <c r="BO3065">
        <v>0.47125301415221926</v>
      </c>
      <c r="BP3065">
        <v>5.9203320549103329E-2</v>
      </c>
      <c r="BQ3065">
        <v>7.3266460206606676E-3</v>
      </c>
      <c r="BR3065">
        <v>0.19642857142857142</v>
      </c>
      <c r="BS3065">
        <v>0.10344827586206896</v>
      </c>
      <c r="BT3065">
        <v>0.61111111111111116</v>
      </c>
      <c r="BU3065">
        <v>5.5286345908084587E-2</v>
      </c>
      <c r="BV3065">
        <v>0.85613390766902564</v>
      </c>
      <c r="BW3065">
        <v>0.12546969206647424</v>
      </c>
      <c r="BX3065">
        <v>0.32798058904990762</v>
      </c>
      <c r="BY3065">
        <f t="shared" si="306"/>
        <v>4.5965061665505055E-2</v>
      </c>
      <c r="BZ3065">
        <v>0</v>
      </c>
      <c r="CA3065">
        <f t="shared" si="307"/>
        <v>6.6017410438721212E-4</v>
      </c>
      <c r="CC3065">
        <v>4.5965061665505055E-2</v>
      </c>
      <c r="CD3065">
        <v>6.6017410438721212E-4</v>
      </c>
    </row>
    <row r="3066" spans="1:82" x14ac:dyDescent="0.3">
      <c r="A3066">
        <v>0</v>
      </c>
      <c r="B3066" t="s">
        <v>1847</v>
      </c>
      <c r="C3066" t="s">
        <v>1868</v>
      </c>
      <c r="D3066">
        <v>55089</v>
      </c>
      <c r="E3066" s="2">
        <f t="shared" si="311"/>
        <v>0.43100496628739288</v>
      </c>
      <c r="F3066" s="2" t="s">
        <v>1936</v>
      </c>
      <c r="G3066" s="3">
        <v>14039</v>
      </c>
      <c r="H3066" s="1">
        <v>30.51094640520671</v>
      </c>
      <c r="I3066" s="1">
        <f t="shared" si="308"/>
        <v>-2.8678859191795993</v>
      </c>
      <c r="J3066" s="1">
        <v>2.65750925588</v>
      </c>
      <c r="K3066" s="1">
        <v>54.164927270100002</v>
      </c>
      <c r="L3066" s="2">
        <v>0.14344602992</v>
      </c>
      <c r="M3066" s="2">
        <v>1.128041517683981E-2</v>
      </c>
      <c r="N3066" s="7">
        <v>0</v>
      </c>
      <c r="O3066" s="2">
        <v>2.9489827962654824E-4</v>
      </c>
      <c r="P3066" s="3">
        <v>2218004.6159964199</v>
      </c>
      <c r="Q3066" s="3">
        <v>48023.116848297002</v>
      </c>
      <c r="R3066" s="3">
        <v>9344494.404887503</v>
      </c>
      <c r="S3066" s="3">
        <v>22303.737386158431</v>
      </c>
      <c r="T3066" s="3">
        <v>4363511.0292579159</v>
      </c>
      <c r="V3066">
        <v>55089</v>
      </c>
      <c r="W3066" s="2">
        <v>0.55302994600178956</v>
      </c>
      <c r="X3066" s="2">
        <v>0.81850790006101903</v>
      </c>
      <c r="Y3066" s="2">
        <v>6.5698594605471741E-2</v>
      </c>
      <c r="Z3066" s="2">
        <v>0.75785617174599973</v>
      </c>
      <c r="AA3066" s="2">
        <v>0.15612149448793908</v>
      </c>
      <c r="AB3066" s="2">
        <v>0.35407879215896693</v>
      </c>
      <c r="AC3066" s="2">
        <v>1.128041517683981E-2</v>
      </c>
      <c r="AD3066" s="2">
        <v>0</v>
      </c>
      <c r="AE3066" s="2">
        <v>2.9489827962654824E-4</v>
      </c>
      <c r="AF3066">
        <v>1486646.0804876781</v>
      </c>
      <c r="AG3066">
        <v>3531.5879183568659</v>
      </c>
      <c r="AH3066">
        <v>663751.02144233522</v>
      </c>
      <c r="AI3066">
        <v>27556.530952270317</v>
      </c>
      <c r="AJ3066">
        <v>34.63006512468705</v>
      </c>
      <c r="AK3066">
        <v>10831140.485375181</v>
      </c>
      <c r="AL3066">
        <v>25835.325304515296</v>
      </c>
      <c r="AM3066">
        <v>4855669.4485877482</v>
      </c>
      <c r="AN3066">
        <v>199149.13306477343</v>
      </c>
      <c r="AO3066">
        <v>253.31218148430139</v>
      </c>
      <c r="AP3066">
        <v>9344494.404887503</v>
      </c>
      <c r="AQ3066">
        <v>22303.737386158431</v>
      </c>
      <c r="AR3066">
        <v>4191918.4271454131</v>
      </c>
      <c r="AS3066">
        <v>171592.60211250311</v>
      </c>
      <c r="AT3066">
        <v>218.68211635961433</v>
      </c>
      <c r="AU3066" s="3">
        <v>416851787.53036714</v>
      </c>
      <c r="AV3066" s="3">
        <v>9025464.5804689378</v>
      </c>
      <c r="AW3066">
        <v>305803.39777317998</v>
      </c>
      <c r="AX3066">
        <v>57472690.577491447</v>
      </c>
      <c r="AY3066">
        <v>6621.1008750630008</v>
      </c>
      <c r="AZ3066">
        <v>1244369.6984593403</v>
      </c>
      <c r="BA3066">
        <v>2523808.0137696001</v>
      </c>
      <c r="BB3066">
        <v>474324478.10785866</v>
      </c>
      <c r="BC3066">
        <v>54644.217723360001</v>
      </c>
      <c r="BD3066">
        <v>10269834.278928278</v>
      </c>
      <c r="BE3066">
        <v>2218004.6159964199</v>
      </c>
      <c r="BF3066">
        <v>416851787.53036714</v>
      </c>
      <c r="BG3066">
        <v>48023.116848297002</v>
      </c>
      <c r="BH3066">
        <v>9025464.5804689378</v>
      </c>
      <c r="BI3066">
        <v>3.8825889945472403</v>
      </c>
      <c r="BJ3066">
        <v>34.393535399753951</v>
      </c>
      <c r="BK3066">
        <v>30.51094640520671</v>
      </c>
      <c r="BL3066">
        <v>35.428947317641715</v>
      </c>
      <c r="BM3066">
        <v>32.561061398462115</v>
      </c>
      <c r="BN3066">
        <f t="shared" si="305"/>
        <v>-2.8678859191795993</v>
      </c>
      <c r="BO3066">
        <v>0.43100496628739288</v>
      </c>
      <c r="BP3066">
        <v>2.0264435947460469E-2</v>
      </c>
      <c r="BQ3066">
        <v>1.2665996676680637E-2</v>
      </c>
      <c r="BR3066">
        <v>2.976190476190476E-2</v>
      </c>
      <c r="BS3066">
        <v>3.4482758620689655E-2</v>
      </c>
      <c r="BT3066">
        <v>0.61111111111111116</v>
      </c>
      <c r="BU3066">
        <v>8.21299534427017E-2</v>
      </c>
      <c r="BV3066">
        <v>0.75785617174599973</v>
      </c>
      <c r="BW3066">
        <v>0.16195175776757167</v>
      </c>
      <c r="BX3066">
        <v>0.35407879215896693</v>
      </c>
      <c r="BY3066">
        <f t="shared" si="306"/>
        <v>8.65957221385842E-2</v>
      </c>
      <c r="BZ3066">
        <v>0</v>
      </c>
      <c r="CA3066">
        <f t="shared" si="307"/>
        <v>1.9536884707321072E-4</v>
      </c>
      <c r="CC3066">
        <v>8.65957221385842E-2</v>
      </c>
      <c r="CD3066">
        <v>1.9536884707321072E-4</v>
      </c>
    </row>
    <row r="3067" spans="1:82" x14ac:dyDescent="0.3">
      <c r="A3067">
        <v>1</v>
      </c>
      <c r="B3067" t="s">
        <v>1847</v>
      </c>
      <c r="C3067" t="s">
        <v>1869</v>
      </c>
      <c r="D3067">
        <v>55091</v>
      </c>
      <c r="E3067" s="2">
        <v>0</v>
      </c>
      <c r="F3067" s="2" t="s">
        <v>1954</v>
      </c>
      <c r="G3067" s="3">
        <v>-999</v>
      </c>
      <c r="H3067" s="1">
        <v>0.37506418200785302</v>
      </c>
      <c r="I3067" s="1">
        <f t="shared" si="308"/>
        <v>-999</v>
      </c>
      <c r="J3067" s="1">
        <v>-999</v>
      </c>
      <c r="K3067" s="1">
        <v>-999</v>
      </c>
      <c r="L3067" s="2">
        <v>-999</v>
      </c>
      <c r="M3067" s="2">
        <v>-999</v>
      </c>
      <c r="N3067" s="7">
        <v>-999</v>
      </c>
      <c r="O3067" s="2">
        <v>-999</v>
      </c>
      <c r="P3067" s="3">
        <v>-999</v>
      </c>
      <c r="Q3067" s="3">
        <v>-999</v>
      </c>
      <c r="R3067" s="3">
        <v>-999</v>
      </c>
      <c r="S3067" s="3">
        <v>-999</v>
      </c>
      <c r="T3067" s="3">
        <v>-999</v>
      </c>
      <c r="V3067">
        <v>55091</v>
      </c>
      <c r="W3067" s="2">
        <v>-999</v>
      </c>
      <c r="X3067" s="2">
        <v>1.0061732990064283E-2</v>
      </c>
      <c r="Y3067" s="2">
        <v>-999</v>
      </c>
      <c r="Z3067" s="2">
        <v>-999</v>
      </c>
      <c r="AA3067" s="2">
        <v>-999</v>
      </c>
      <c r="AB3067" s="2">
        <v>-999</v>
      </c>
      <c r="AC3067" s="2">
        <v>-999</v>
      </c>
      <c r="AD3067" s="2">
        <v>-999</v>
      </c>
      <c r="AE3067" s="2">
        <v>-999</v>
      </c>
      <c r="AF3067" s="2">
        <v>-999</v>
      </c>
      <c r="AG3067" s="2">
        <v>-999</v>
      </c>
      <c r="AH3067" s="2">
        <v>-999</v>
      </c>
      <c r="AI3067" s="2">
        <v>-999</v>
      </c>
      <c r="AJ3067" s="2">
        <v>-999</v>
      </c>
      <c r="AK3067" s="2">
        <v>-999</v>
      </c>
      <c r="AL3067" s="2">
        <v>-999</v>
      </c>
      <c r="AM3067" s="2">
        <v>-999</v>
      </c>
      <c r="AN3067" s="2">
        <v>-999</v>
      </c>
      <c r="AO3067" s="2">
        <v>-999</v>
      </c>
      <c r="AP3067" s="2">
        <v>-999</v>
      </c>
      <c r="AQ3067" s="2">
        <v>-999</v>
      </c>
      <c r="AR3067" s="2">
        <v>-999</v>
      </c>
      <c r="AS3067" s="2">
        <v>-999</v>
      </c>
      <c r="AT3067" s="2">
        <v>-999</v>
      </c>
      <c r="AU3067" s="2">
        <v>-999</v>
      </c>
      <c r="AV3067" s="2">
        <v>-999</v>
      </c>
      <c r="AW3067" s="2">
        <v>-999</v>
      </c>
      <c r="AX3067" s="2">
        <v>-999</v>
      </c>
      <c r="AY3067" s="2">
        <v>-999</v>
      </c>
      <c r="AZ3067" s="2">
        <v>-999</v>
      </c>
      <c r="BA3067" s="2">
        <v>-999</v>
      </c>
      <c r="BB3067" s="2">
        <v>-999</v>
      </c>
      <c r="BC3067" s="2">
        <v>-999</v>
      </c>
      <c r="BD3067" s="2">
        <v>-999</v>
      </c>
      <c r="BE3067" s="2">
        <v>-999</v>
      </c>
      <c r="BF3067" s="2">
        <v>-999</v>
      </c>
      <c r="BG3067" s="2">
        <v>-999</v>
      </c>
      <c r="BH3067" s="2">
        <v>-999</v>
      </c>
      <c r="BI3067">
        <v>0</v>
      </c>
      <c r="BJ3067">
        <v>0.37506418200785302</v>
      </c>
      <c r="BK3067">
        <v>0.37506418200785302</v>
      </c>
      <c r="BL3067">
        <v>-999</v>
      </c>
      <c r="BM3067">
        <v>27.066054044174809</v>
      </c>
      <c r="BN3067">
        <f t="shared" si="305"/>
        <v>-999</v>
      </c>
      <c r="BO3067" t="s">
        <v>3748</v>
      </c>
      <c r="BP3067" t="s">
        <v>3748</v>
      </c>
      <c r="BQ3067">
        <v>1.6036130374416685E-3</v>
      </c>
      <c r="BR3067">
        <v>5.3571428571428568E-2</v>
      </c>
      <c r="BS3067">
        <v>0.10344827586206896</v>
      </c>
      <c r="BT3067">
        <v>0.44444444444444442</v>
      </c>
      <c r="BU3067" t="s">
        <v>3748</v>
      </c>
      <c r="BY3067">
        <f t="shared" si="306"/>
        <v>-999</v>
      </c>
      <c r="CA3067">
        <f t="shared" si="307"/>
        <v>-999</v>
      </c>
    </row>
    <row r="3068" spans="1:82" x14ac:dyDescent="0.3">
      <c r="A3068">
        <v>0</v>
      </c>
      <c r="B3068" t="s">
        <v>1847</v>
      </c>
      <c r="C3068" t="s">
        <v>399</v>
      </c>
      <c r="D3068">
        <v>55093</v>
      </c>
      <c r="E3068" s="2">
        <f>BO3068</f>
        <v>0.44584461576882395</v>
      </c>
      <c r="F3068" s="2" t="s">
        <v>1936</v>
      </c>
      <c r="G3068" s="3">
        <v>5341</v>
      </c>
      <c r="H3068" s="1">
        <v>2.7052662129210194</v>
      </c>
      <c r="I3068" s="1">
        <f t="shared" si="308"/>
        <v>-0.33552093013231854</v>
      </c>
      <c r="J3068" s="1">
        <v>3.1866825510700001</v>
      </c>
      <c r="K3068" s="1">
        <v>21.188517408100001</v>
      </c>
      <c r="L3068" s="2">
        <v>0.18538123957999986</v>
      </c>
      <c r="M3068" s="2">
        <v>4.1740749099857639E-4</v>
      </c>
      <c r="N3068" s="7">
        <v>0</v>
      </c>
      <c r="O3068" s="2">
        <v>8.7987334294393105E-4</v>
      </c>
      <c r="P3068" s="3">
        <v>80398.452353954024</v>
      </c>
      <c r="Q3068" s="3">
        <v>1740.7467252189003</v>
      </c>
      <c r="R3068" s="3">
        <v>419569.01306151052</v>
      </c>
      <c r="S3068" s="3">
        <v>1003.4095159110843</v>
      </c>
      <c r="T3068" s="3">
        <v>195053.11817059299</v>
      </c>
      <c r="V3068">
        <v>55093</v>
      </c>
      <c r="W3068" s="2">
        <v>0.38792505050021786</v>
      </c>
      <c r="X3068" s="2">
        <v>7.2573355727377262E-2</v>
      </c>
      <c r="Y3068" s="2">
        <v>1.6535854271964356E-2</v>
      </c>
      <c r="Z3068" s="2">
        <v>0.90876335929222374</v>
      </c>
      <c r="AA3068" s="2">
        <v>6.1072416607164004E-2</v>
      </c>
      <c r="AB3068" s="2">
        <v>0.4575906732031948</v>
      </c>
      <c r="AC3068" s="2">
        <v>4.1740749099857639E-4</v>
      </c>
      <c r="AD3068" s="2">
        <v>0</v>
      </c>
      <c r="AE3068" s="2">
        <v>8.7987334294393105E-4</v>
      </c>
      <c r="AF3068">
        <v>226039.78660384309</v>
      </c>
      <c r="AG3068">
        <v>541.29356209743571</v>
      </c>
      <c r="AH3068">
        <v>101734.45006842597</v>
      </c>
      <c r="AI3068">
        <v>3475.5620086417671</v>
      </c>
      <c r="AJ3068">
        <v>5.3068353254048963</v>
      </c>
      <c r="AK3068">
        <v>645608.79966535361</v>
      </c>
      <c r="AL3068">
        <v>1544.7030780085202</v>
      </c>
      <c r="AM3068">
        <v>290322.16372806957</v>
      </c>
      <c r="AN3068">
        <v>9940.9665195911566</v>
      </c>
      <c r="AO3068">
        <v>15.144548699052866</v>
      </c>
      <c r="AP3068">
        <v>419569.01306151052</v>
      </c>
      <c r="AQ3068">
        <v>1003.4095159110844</v>
      </c>
      <c r="AR3068">
        <v>188587.7136596436</v>
      </c>
      <c r="AS3068">
        <v>6465.4045109493891</v>
      </c>
      <c r="AT3068">
        <v>9.8377133736479685</v>
      </c>
      <c r="AU3068" s="3">
        <v>15110085.135402119</v>
      </c>
      <c r="AV3068" s="3">
        <v>327155.93953764014</v>
      </c>
      <c r="AW3068">
        <v>49125.845865126001</v>
      </c>
      <c r="AX3068">
        <v>9232711.4718917813</v>
      </c>
      <c r="AY3068">
        <v>1063.6480281591</v>
      </c>
      <c r="AZ3068">
        <v>199902.01041222125</v>
      </c>
      <c r="BA3068">
        <v>129524.29821908002</v>
      </c>
      <c r="BB3068">
        <v>24342796.6072939</v>
      </c>
      <c r="BC3068">
        <v>2804.3947533780001</v>
      </c>
      <c r="BD3068">
        <v>527057.94994986139</v>
      </c>
      <c r="BE3068">
        <v>80398.452353954024</v>
      </c>
      <c r="BF3068">
        <v>15110085.135402119</v>
      </c>
      <c r="BG3068">
        <v>1740.7467252189003</v>
      </c>
      <c r="BH3068">
        <v>327155.93953764014</v>
      </c>
      <c r="BI3068">
        <v>1.591878215504168</v>
      </c>
      <c r="BJ3068">
        <v>4.2971444284251872</v>
      </c>
      <c r="BK3068">
        <v>2.7052662129210194</v>
      </c>
      <c r="BL3068">
        <v>26.178671311344349</v>
      </c>
      <c r="BM3068">
        <v>25.84315038121203</v>
      </c>
      <c r="BN3068">
        <f t="shared" si="305"/>
        <v>-0.33552093013231854</v>
      </c>
      <c r="BO3068">
        <v>0.44584461576882395</v>
      </c>
      <c r="BP3068">
        <v>8.5945707713655176E-3</v>
      </c>
      <c r="BQ3068">
        <v>1.3692128577884972E-3</v>
      </c>
      <c r="BR3068">
        <v>0.125</v>
      </c>
      <c r="BS3068">
        <v>0.10344827586206896</v>
      </c>
      <c r="BT3068">
        <v>0.5</v>
      </c>
      <c r="BU3068">
        <v>9.6085824706382255E-3</v>
      </c>
      <c r="BV3068">
        <v>0.90876335929222374</v>
      </c>
      <c r="BW3068">
        <v>6.3353129260543581E-2</v>
      </c>
      <c r="BX3068">
        <v>0.4575906732031948</v>
      </c>
      <c r="BY3068">
        <f t="shared" si="306"/>
        <v>3.4597826734259644E-2</v>
      </c>
      <c r="BZ3068">
        <v>0</v>
      </c>
      <c r="CA3068">
        <f t="shared" si="307"/>
        <v>4.6367268370375549E-4</v>
      </c>
      <c r="CC3068">
        <v>3.4597826734259644E-2</v>
      </c>
      <c r="CD3068">
        <v>4.6367268370375549E-4</v>
      </c>
    </row>
    <row r="3069" spans="1:82" x14ac:dyDescent="0.3">
      <c r="A3069">
        <v>0</v>
      </c>
      <c r="B3069" t="s">
        <v>1847</v>
      </c>
      <c r="C3069" t="s">
        <v>129</v>
      </c>
      <c r="D3069">
        <v>55095</v>
      </c>
      <c r="E3069" s="2">
        <f>BO3069</f>
        <v>0.48436388918997231</v>
      </c>
      <c r="F3069" s="2" t="s">
        <v>1937</v>
      </c>
      <c r="G3069" s="3">
        <v>2284</v>
      </c>
      <c r="H3069" s="1">
        <v>0.37445430530663526</v>
      </c>
      <c r="I3069" s="1">
        <f t="shared" si="308"/>
        <v>-3.0222397668068766</v>
      </c>
      <c r="J3069" s="1">
        <v>3.1628773931600001</v>
      </c>
      <c r="K3069" s="1">
        <v>16.232812344599999</v>
      </c>
      <c r="L3069" s="2">
        <v>0.19815456797000008</v>
      </c>
      <c r="M3069" s="2">
        <v>7.0080623306044995E-4</v>
      </c>
      <c r="N3069" s="7">
        <v>0</v>
      </c>
      <c r="O3069" s="2">
        <v>7.8692271594371591E-3</v>
      </c>
      <c r="P3069" s="3">
        <v>13072.931384437003</v>
      </c>
      <c r="Q3069" s="3">
        <v>283.04851437044994</v>
      </c>
      <c r="R3069" s="3">
        <v>68780.532931859372</v>
      </c>
      <c r="S3069" s="3">
        <v>160.82544393455109</v>
      </c>
      <c r="T3069" s="3">
        <v>31059.754339403029</v>
      </c>
      <c r="V3069">
        <v>55095</v>
      </c>
      <c r="W3069" s="2">
        <v>0.3952350234289348</v>
      </c>
      <c r="X3069" s="2">
        <v>1.0045372012879888E-2</v>
      </c>
      <c r="Y3069" s="2">
        <v>8.9936057313479811E-2</v>
      </c>
      <c r="Z3069" s="2">
        <v>0.90197471469895862</v>
      </c>
      <c r="AA3069" s="2">
        <v>4.6788411813860072E-2</v>
      </c>
      <c r="AB3069" s="2">
        <v>0.48912005530392966</v>
      </c>
      <c r="AC3069" s="2">
        <v>7.0080623306044995E-4</v>
      </c>
      <c r="AD3069" s="2">
        <v>0</v>
      </c>
      <c r="AE3069" s="2">
        <v>7.8692271594371591E-3</v>
      </c>
      <c r="AF3069">
        <v>90614.984281234443</v>
      </c>
      <c r="AG3069">
        <v>216.54968333198218</v>
      </c>
      <c r="AH3069">
        <v>40699.842911313579</v>
      </c>
      <c r="AI3069">
        <v>1058.8948981797218</v>
      </c>
      <c r="AJ3069">
        <v>2.123150678761478</v>
      </c>
      <c r="AK3069">
        <v>159395.51721309382</v>
      </c>
      <c r="AL3069">
        <v>377.3751272665333</v>
      </c>
      <c r="AM3069">
        <v>70926.487455714945</v>
      </c>
      <c r="AN3069">
        <v>1892.0046931813877</v>
      </c>
      <c r="AO3069">
        <v>3.7007572908418163</v>
      </c>
      <c r="AP3069">
        <v>68780.532931859372</v>
      </c>
      <c r="AQ3069">
        <v>160.82544393455112</v>
      </c>
      <c r="AR3069">
        <v>30226.644544401366</v>
      </c>
      <c r="AS3069">
        <v>833.10979500166582</v>
      </c>
      <c r="AT3069">
        <v>1.5776066120803383</v>
      </c>
      <c r="AU3069" s="3">
        <v>2456926.7243910902</v>
      </c>
      <c r="AV3069" s="3">
        <v>53196.137790782363</v>
      </c>
      <c r="AW3069">
        <v>36655.592119294</v>
      </c>
      <c r="AX3069">
        <v>6889051.9829001147</v>
      </c>
      <c r="AY3069">
        <v>793.6483859379</v>
      </c>
      <c r="AZ3069">
        <v>149158.27765316892</v>
      </c>
      <c r="BA3069">
        <v>49728.523503731005</v>
      </c>
      <c r="BB3069">
        <v>9345978.7072912045</v>
      </c>
      <c r="BC3069">
        <v>1076.69690030835</v>
      </c>
      <c r="BD3069">
        <v>202354.41544395129</v>
      </c>
      <c r="BE3069">
        <v>13072.931384437003</v>
      </c>
      <c r="BF3069">
        <v>2456926.7243910902</v>
      </c>
      <c r="BG3069">
        <v>283.04851437044994</v>
      </c>
      <c r="BH3069">
        <v>53196.137790782363</v>
      </c>
      <c r="BI3069">
        <v>0.69283468904006662</v>
      </c>
      <c r="BJ3069">
        <v>1.0672889943467019</v>
      </c>
      <c r="BK3069">
        <v>0.37445430530663526</v>
      </c>
      <c r="BL3069">
        <v>27.774322329888633</v>
      </c>
      <c r="BM3069">
        <v>24.752082563081757</v>
      </c>
      <c r="BN3069">
        <f t="shared" si="305"/>
        <v>-3.0222397668068766</v>
      </c>
      <c r="BO3069">
        <v>0.48436388918997231</v>
      </c>
      <c r="BP3069">
        <v>4.0637988950517059E-3</v>
      </c>
      <c r="BQ3069">
        <v>8.8862894063544836E-4</v>
      </c>
      <c r="BR3069">
        <v>0.1130952380952381</v>
      </c>
      <c r="BS3069">
        <v>3.4482758620689655E-2</v>
      </c>
      <c r="BT3069">
        <v>0.61111111111111116</v>
      </c>
      <c r="BU3069">
        <v>8.6550308602071718E-2</v>
      </c>
      <c r="BV3069">
        <v>0.90197471469895862</v>
      </c>
      <c r="BW3069">
        <v>4.8535696902344473E-2</v>
      </c>
      <c r="BX3069">
        <v>0.48912005530392966</v>
      </c>
      <c r="BY3069">
        <f t="shared" si="306"/>
        <v>0.10496911137140497</v>
      </c>
      <c r="BZ3069">
        <v>0</v>
      </c>
      <c r="CA3069">
        <f t="shared" si="307"/>
        <v>3.9011221982487537E-3</v>
      </c>
      <c r="CC3069">
        <v>0.10496911137140497</v>
      </c>
      <c r="CD3069">
        <v>3.9011221982487537E-3</v>
      </c>
    </row>
    <row r="3070" spans="1:82" x14ac:dyDescent="0.3">
      <c r="A3070">
        <v>0</v>
      </c>
      <c r="B3070" t="s">
        <v>1847</v>
      </c>
      <c r="C3070" t="s">
        <v>1331</v>
      </c>
      <c r="D3070">
        <v>55097</v>
      </c>
      <c r="E3070" s="2">
        <f>BO3070</f>
        <v>0.52445476430929239</v>
      </c>
      <c r="F3070" s="2" t="s">
        <v>1937</v>
      </c>
      <c r="G3070" s="3">
        <v>13006</v>
      </c>
      <c r="H3070" s="1">
        <v>9.3761521419183591</v>
      </c>
      <c r="I3070" s="1">
        <f t="shared" si="308"/>
        <v>-0.96854293550749304</v>
      </c>
      <c r="J3070" s="1">
        <v>3.0803187883200001</v>
      </c>
      <c r="K3070" s="1">
        <v>34.862394994699997</v>
      </c>
      <c r="L3070" s="2">
        <v>0.16591335288000009</v>
      </c>
      <c r="M3070" s="2">
        <v>2.9489484972943566E-3</v>
      </c>
      <c r="N3070" s="7">
        <v>0</v>
      </c>
      <c r="O3070" s="2">
        <v>4.0786750201917243E-2</v>
      </c>
      <c r="P3070" s="3">
        <v>546826.13695287018</v>
      </c>
      <c r="Q3070" s="3">
        <v>11839.603615429502</v>
      </c>
      <c r="R3070" s="3">
        <v>1808588.2508022655</v>
      </c>
      <c r="S3070" s="3">
        <v>4325.9082967225231</v>
      </c>
      <c r="T3070" s="3">
        <v>846943.31938987086</v>
      </c>
      <c r="V3070">
        <v>55097</v>
      </c>
      <c r="W3070" s="2">
        <v>0.43284876463705746</v>
      </c>
      <c r="X3070" s="2">
        <v>0.25153118813202635</v>
      </c>
      <c r="Y3070" s="2">
        <v>9.8861509112053193E-3</v>
      </c>
      <c r="Z3070" s="2">
        <v>0.87843103443884429</v>
      </c>
      <c r="AA3070" s="2">
        <v>0.10048511984259445</v>
      </c>
      <c r="AB3070" s="2">
        <v>0.40953660149087306</v>
      </c>
      <c r="AC3070" s="2">
        <v>2.9489484972943566E-3</v>
      </c>
      <c r="AD3070" s="2">
        <v>0</v>
      </c>
      <c r="AE3070" s="2">
        <v>4.0786750201917243E-2</v>
      </c>
      <c r="AF3070">
        <v>699763.13285429275</v>
      </c>
      <c r="AG3070">
        <v>1666.972333293272</v>
      </c>
      <c r="AH3070">
        <v>313302.29192037776</v>
      </c>
      <c r="AI3070">
        <v>13225.714238553272</v>
      </c>
      <c r="AJ3070">
        <v>16.344947680183086</v>
      </c>
      <c r="AK3070">
        <v>2508351.3836565581</v>
      </c>
      <c r="AL3070">
        <v>5992.8806300157948</v>
      </c>
      <c r="AM3070">
        <v>1126343.3706064161</v>
      </c>
      <c r="AN3070">
        <v>47127.954942385637</v>
      </c>
      <c r="AO3070">
        <v>58.757246383864526</v>
      </c>
      <c r="AP3070">
        <v>1808588.2508022655</v>
      </c>
      <c r="AQ3070">
        <v>4325.9082967225231</v>
      </c>
      <c r="AR3070">
        <v>813041.07868603838</v>
      </c>
      <c r="AS3070">
        <v>33902.240703832365</v>
      </c>
      <c r="AT3070">
        <v>42.412298703681444</v>
      </c>
      <c r="AU3070" s="3">
        <v>102770504.17892241</v>
      </c>
      <c r="AV3070" s="3">
        <v>2225135.1034838203</v>
      </c>
      <c r="AW3070">
        <v>185617.44205680001</v>
      </c>
      <c r="AX3070">
        <v>34884942.060154989</v>
      </c>
      <c r="AY3070">
        <v>4018.8952018800001</v>
      </c>
      <c r="AZ3070">
        <v>755311.16424132721</v>
      </c>
      <c r="BA3070">
        <v>732443.57900967018</v>
      </c>
      <c r="BB3070">
        <v>137655446.23907742</v>
      </c>
      <c r="BC3070">
        <v>15858.498817309501</v>
      </c>
      <c r="BD3070">
        <v>2980446.2677251473</v>
      </c>
      <c r="BE3070">
        <v>546826.13695287018</v>
      </c>
      <c r="BF3070">
        <v>102770504.17892241</v>
      </c>
      <c r="BG3070">
        <v>11839.603615429502</v>
      </c>
      <c r="BH3070">
        <v>2225135.1034838203</v>
      </c>
      <c r="BI3070">
        <v>3.1397891066006829</v>
      </c>
      <c r="BJ3070">
        <v>12.515941248519042</v>
      </c>
      <c r="BK3070">
        <v>9.3761521419183591</v>
      </c>
      <c r="BL3070">
        <v>36.080144933602874</v>
      </c>
      <c r="BM3070">
        <v>35.111601998095381</v>
      </c>
      <c r="BN3070">
        <f t="shared" si="305"/>
        <v>-0.96854293550749304</v>
      </c>
      <c r="BO3070">
        <v>0.52445476430929239</v>
      </c>
      <c r="BP3070">
        <v>1.9940651325945243E-2</v>
      </c>
      <c r="BQ3070">
        <v>5.5330683858547929E-3</v>
      </c>
      <c r="BR3070">
        <v>0.17261904761904762</v>
      </c>
      <c r="BS3070">
        <v>0.13793103448275862</v>
      </c>
      <c r="BT3070">
        <v>0.72222222222222221</v>
      </c>
      <c r="BU3070">
        <v>2.7736942278109671E-2</v>
      </c>
      <c r="BV3070">
        <v>0.87843103443884429</v>
      </c>
      <c r="BW3070">
        <v>0.10423767618526396</v>
      </c>
      <c r="BX3070">
        <v>0.40953660149087306</v>
      </c>
      <c r="BY3070">
        <f t="shared" si="306"/>
        <v>5.5486634839302246E-2</v>
      </c>
      <c r="BZ3070">
        <v>0</v>
      </c>
      <c r="CA3070">
        <f t="shared" si="307"/>
        <v>2.3542725428663425E-2</v>
      </c>
      <c r="CC3070">
        <v>5.5486634839302246E-2</v>
      </c>
      <c r="CD3070">
        <v>2.3542725428663425E-2</v>
      </c>
    </row>
    <row r="3071" spans="1:82" x14ac:dyDescent="0.3">
      <c r="A3071">
        <v>1</v>
      </c>
      <c r="B3071" t="s">
        <v>1847</v>
      </c>
      <c r="C3071" t="s">
        <v>1870</v>
      </c>
      <c r="D3071">
        <v>55099</v>
      </c>
      <c r="E3071" s="2">
        <v>0</v>
      </c>
      <c r="F3071" s="2" t="s">
        <v>1954</v>
      </c>
      <c r="G3071" s="3">
        <v>-999</v>
      </c>
      <c r="H3071" s="1">
        <v>0.37718645247997501</v>
      </c>
      <c r="I3071" s="1">
        <f t="shared" si="308"/>
        <v>-999</v>
      </c>
      <c r="J3071" s="1">
        <v>-999</v>
      </c>
      <c r="K3071" s="1">
        <v>-999</v>
      </c>
      <c r="L3071" s="2">
        <v>-999</v>
      </c>
      <c r="M3071" s="2">
        <v>-999</v>
      </c>
      <c r="N3071" s="7">
        <v>-999</v>
      </c>
      <c r="O3071" s="2">
        <v>-999</v>
      </c>
      <c r="P3071" s="3">
        <v>-999</v>
      </c>
      <c r="Q3071" s="3">
        <v>-999</v>
      </c>
      <c r="R3071" s="3">
        <v>-999</v>
      </c>
      <c r="S3071" s="3">
        <v>-999</v>
      </c>
      <c r="T3071" s="3">
        <v>-999</v>
      </c>
      <c r="V3071">
        <v>55099</v>
      </c>
      <c r="W3071" s="2">
        <v>-999</v>
      </c>
      <c r="X3071" s="2">
        <v>1.0118666495974859E-2</v>
      </c>
      <c r="Y3071" s="2">
        <v>-999</v>
      </c>
      <c r="Z3071" s="2">
        <v>-999</v>
      </c>
      <c r="AA3071" s="2">
        <v>-999</v>
      </c>
      <c r="AB3071" s="2">
        <v>-999</v>
      </c>
      <c r="AC3071" s="2">
        <v>-999</v>
      </c>
      <c r="AD3071" s="2">
        <v>-999</v>
      </c>
      <c r="AE3071" s="2">
        <v>-999</v>
      </c>
      <c r="AF3071" s="2">
        <v>-999</v>
      </c>
      <c r="AG3071" s="2">
        <v>-999</v>
      </c>
      <c r="AH3071" s="2">
        <v>-999</v>
      </c>
      <c r="AI3071" s="2">
        <v>-999</v>
      </c>
      <c r="AJ3071" s="2">
        <v>-999</v>
      </c>
      <c r="AK3071" s="2">
        <v>-999</v>
      </c>
      <c r="AL3071" s="2">
        <v>-999</v>
      </c>
      <c r="AM3071" s="2">
        <v>-999</v>
      </c>
      <c r="AN3071" s="2">
        <v>-999</v>
      </c>
      <c r="AO3071" s="2">
        <v>-999</v>
      </c>
      <c r="AP3071" s="2">
        <v>-999</v>
      </c>
      <c r="AQ3071" s="2">
        <v>-999</v>
      </c>
      <c r="AR3071" s="2">
        <v>-999</v>
      </c>
      <c r="AS3071" s="2">
        <v>-999</v>
      </c>
      <c r="AT3071" s="2">
        <v>-999</v>
      </c>
      <c r="AU3071" s="2">
        <v>-999</v>
      </c>
      <c r="AV3071" s="2">
        <v>-999</v>
      </c>
      <c r="AW3071" s="2">
        <v>-999</v>
      </c>
      <c r="AX3071" s="2">
        <v>-999</v>
      </c>
      <c r="AY3071" s="2">
        <v>-999</v>
      </c>
      <c r="AZ3071" s="2">
        <v>-999</v>
      </c>
      <c r="BA3071" s="2">
        <v>-999</v>
      </c>
      <c r="BB3071" s="2">
        <v>-999</v>
      </c>
      <c r="BC3071" s="2">
        <v>-999</v>
      </c>
      <c r="BD3071" s="2">
        <v>-999</v>
      </c>
      <c r="BE3071" s="2">
        <v>-999</v>
      </c>
      <c r="BF3071" s="2">
        <v>-999</v>
      </c>
      <c r="BG3071" s="2">
        <v>-999</v>
      </c>
      <c r="BH3071" s="2">
        <v>-999</v>
      </c>
      <c r="BI3071">
        <v>0</v>
      </c>
      <c r="BJ3071">
        <v>0.37718645247997501</v>
      </c>
      <c r="BK3071">
        <v>0.37718645247997501</v>
      </c>
      <c r="BL3071">
        <v>-999</v>
      </c>
      <c r="BM3071">
        <v>35.122300679567154</v>
      </c>
      <c r="BN3071">
        <f t="shared" si="305"/>
        <v>-999</v>
      </c>
      <c r="BO3071" t="s">
        <v>3748</v>
      </c>
      <c r="BP3071" t="s">
        <v>3748</v>
      </c>
      <c r="BQ3071">
        <v>2.9258723854901207E-3</v>
      </c>
      <c r="BR3071">
        <v>0.10714285714285714</v>
      </c>
      <c r="BS3071">
        <v>0.13793103448275862</v>
      </c>
      <c r="BT3071">
        <v>0.55555555555555558</v>
      </c>
      <c r="BU3071" t="s">
        <v>3748</v>
      </c>
      <c r="BY3071">
        <f t="shared" si="306"/>
        <v>-999</v>
      </c>
      <c r="CA3071">
        <f t="shared" si="307"/>
        <v>-999</v>
      </c>
    </row>
    <row r="3072" spans="1:82" x14ac:dyDescent="0.3">
      <c r="A3072">
        <v>0</v>
      </c>
      <c r="B3072" t="s">
        <v>1847</v>
      </c>
      <c r="C3072" t="s">
        <v>1871</v>
      </c>
      <c r="D3072">
        <v>55101</v>
      </c>
      <c r="E3072" s="2">
        <f t="shared" ref="E3072:E3083" si="312">BO3072</f>
        <v>0.43244912272893132</v>
      </c>
      <c r="F3072" s="2" t="s">
        <v>1936</v>
      </c>
      <c r="G3072" s="3">
        <v>14715</v>
      </c>
      <c r="H3072" s="1">
        <v>33.158984663873383</v>
      </c>
      <c r="I3072" s="1">
        <f t="shared" si="308"/>
        <v>1.7782878987969006</v>
      </c>
      <c r="J3072" s="1">
        <v>2.6129626243700002</v>
      </c>
      <c r="K3072" s="1">
        <v>58.611502927799997</v>
      </c>
      <c r="L3072" s="2">
        <v>0.17556146498000014</v>
      </c>
      <c r="M3072" s="2">
        <v>3.1765321740887482E-2</v>
      </c>
      <c r="N3072" s="7">
        <v>0</v>
      </c>
      <c r="O3072" s="2">
        <v>1.3247711151308074E-4</v>
      </c>
      <c r="P3072" s="3">
        <v>1646282.6006406799</v>
      </c>
      <c r="Q3072" s="3">
        <v>35644.480234937997</v>
      </c>
      <c r="R3072" s="3">
        <v>6908785.5817244584</v>
      </c>
      <c r="S3072" s="3">
        <v>16420.981863740031</v>
      </c>
      <c r="T3072" s="3">
        <v>3215295.6922209989</v>
      </c>
      <c r="V3072">
        <v>55101</v>
      </c>
      <c r="W3072" s="2">
        <v>0.56598398743175782</v>
      </c>
      <c r="X3072" s="2">
        <v>0.88954601882657203</v>
      </c>
      <c r="Y3072" s="2">
        <v>-5.4362681054215635E-2</v>
      </c>
      <c r="Z3072" s="2">
        <v>0.74515256985048384</v>
      </c>
      <c r="AA3072" s="2">
        <v>0.16893801750424578</v>
      </c>
      <c r="AB3072" s="2">
        <v>0.43335177351680881</v>
      </c>
      <c r="AC3072" s="2">
        <v>3.1765321740887482E-2</v>
      </c>
      <c r="AD3072" s="2">
        <v>0</v>
      </c>
      <c r="AE3072" s="2">
        <v>1.3247711151308074E-4</v>
      </c>
      <c r="AF3072">
        <v>2605815.1077973871</v>
      </c>
      <c r="AG3072">
        <v>6167.4618824716899</v>
      </c>
      <c r="AH3072">
        <v>1159155.3767977266</v>
      </c>
      <c r="AI3072">
        <v>49025.425266616141</v>
      </c>
      <c r="AJ3072">
        <v>60.482109601761159</v>
      </c>
      <c r="AK3072">
        <v>9514600.6895218454</v>
      </c>
      <c r="AL3072">
        <v>22588.443746211717</v>
      </c>
      <c r="AM3072">
        <v>4245428.1065488989</v>
      </c>
      <c r="AN3072">
        <v>178048.38773644302</v>
      </c>
      <c r="AO3072">
        <v>221.50104767855947</v>
      </c>
      <c r="AP3072">
        <v>6908785.5817244584</v>
      </c>
      <c r="AQ3072">
        <v>16420.981863740028</v>
      </c>
      <c r="AR3072">
        <v>3086272.7297511725</v>
      </c>
      <c r="AS3072">
        <v>129022.96246982689</v>
      </c>
      <c r="AT3072">
        <v>161.01893807679832</v>
      </c>
      <c r="AU3072" s="3">
        <v>309402351.96440941</v>
      </c>
      <c r="AV3072" s="3">
        <v>6699023.6153542474</v>
      </c>
      <c r="AW3072">
        <v>448926.42948642006</v>
      </c>
      <c r="AX3072">
        <v>84371233.157677785</v>
      </c>
      <c r="AY3072">
        <v>9719.9285447969996</v>
      </c>
      <c r="AZ3072">
        <v>1826763.370709148</v>
      </c>
      <c r="BA3072">
        <v>2095209.0301270999</v>
      </c>
      <c r="BB3072">
        <v>393773585.12208718</v>
      </c>
      <c r="BC3072">
        <v>45364.408779734993</v>
      </c>
      <c r="BD3072">
        <v>8525786.9860633947</v>
      </c>
      <c r="BE3072">
        <v>1646282.6006406799</v>
      </c>
      <c r="BF3072">
        <v>309402351.96440941</v>
      </c>
      <c r="BG3072">
        <v>35644.480234937997</v>
      </c>
      <c r="BH3072">
        <v>6699023.6153542474</v>
      </c>
      <c r="BI3072">
        <v>9.8561113207050557</v>
      </c>
      <c r="BJ3072">
        <v>43.015095984578437</v>
      </c>
      <c r="BK3072">
        <v>33.158984663873383</v>
      </c>
      <c r="BL3072">
        <v>28.870446967609666</v>
      </c>
      <c r="BM3072">
        <v>30.648734866406567</v>
      </c>
      <c r="BN3072">
        <f t="shared" si="305"/>
        <v>1.7782878987969006</v>
      </c>
      <c r="BO3072">
        <v>0.43244912272893132</v>
      </c>
      <c r="BP3072">
        <v>5.1614466976624418E-2</v>
      </c>
      <c r="BQ3072">
        <v>1.6233380321337566E-2</v>
      </c>
      <c r="BR3072">
        <v>0.10119047619047619</v>
      </c>
      <c r="BS3072">
        <v>3.4482758620689655E-2</v>
      </c>
      <c r="BT3072">
        <v>0.55555555555555558</v>
      </c>
      <c r="BU3072">
        <v>-5.0926259430043586E-2</v>
      </c>
      <c r="BV3072">
        <v>0.74515256985048384</v>
      </c>
      <c r="BW3072">
        <v>0.17524690612473628</v>
      </c>
      <c r="BX3072">
        <v>0.43335177351680881</v>
      </c>
      <c r="BY3072">
        <f t="shared" si="306"/>
        <v>0.12760929975259533</v>
      </c>
      <c r="BZ3072">
        <v>0</v>
      </c>
      <c r="CA3072">
        <f t="shared" si="307"/>
        <v>7.2788472148453318E-5</v>
      </c>
      <c r="CC3072">
        <v>0.12760929975259533</v>
      </c>
      <c r="CD3072">
        <v>7.2788472148453318E-5</v>
      </c>
    </row>
    <row r="3073" spans="1:82" x14ac:dyDescent="0.3">
      <c r="A3073">
        <v>0</v>
      </c>
      <c r="B3073" t="s">
        <v>1847</v>
      </c>
      <c r="C3073" t="s">
        <v>507</v>
      </c>
      <c r="D3073">
        <v>55103</v>
      </c>
      <c r="E3073" s="2">
        <f t="shared" si="312"/>
        <v>0.51470086381634783</v>
      </c>
      <c r="F3073" s="2" t="s">
        <v>1937</v>
      </c>
      <c r="G3073" s="3">
        <v>873</v>
      </c>
      <c r="H3073" s="1">
        <v>0.37507714782921237</v>
      </c>
      <c r="I3073" s="1">
        <f t="shared" si="308"/>
        <v>-7.6094374705165535</v>
      </c>
      <c r="J3073" s="1">
        <v>2.9451530569900002</v>
      </c>
      <c r="K3073" s="1">
        <v>46.018704489699999</v>
      </c>
      <c r="L3073" s="2">
        <v>0.15130419775000004</v>
      </c>
      <c r="M3073" s="2">
        <v>1.6371971871690628E-3</v>
      </c>
      <c r="N3073" s="7">
        <v>0</v>
      </c>
      <c r="O3073" s="2">
        <v>1.4154494410388506E-2</v>
      </c>
      <c r="P3073" s="3">
        <v>9632.5801787540022</v>
      </c>
      <c r="Q3073" s="3">
        <v>208.55976589890003</v>
      </c>
      <c r="R3073" s="3">
        <v>45835.241102479733</v>
      </c>
      <c r="S3073" s="3">
        <v>109.81645080540555</v>
      </c>
      <c r="T3073" s="3">
        <v>21906.90302603702</v>
      </c>
      <c r="V3073">
        <v>55103</v>
      </c>
      <c r="W3073" s="2">
        <v>0.39827693228947902</v>
      </c>
      <c r="X3073" s="2">
        <v>1.0062080820219154E-2</v>
      </c>
      <c r="Y3073" s="2">
        <v>0.18648078507377619</v>
      </c>
      <c r="Z3073" s="2">
        <v>0.83988509768609287</v>
      </c>
      <c r="AA3073" s="2">
        <v>0.13264134711202266</v>
      </c>
      <c r="AB3073" s="2">
        <v>0.37347570802607472</v>
      </c>
      <c r="AC3073" s="2">
        <v>1.6371971871690628E-3</v>
      </c>
      <c r="AD3073" s="2">
        <v>0</v>
      </c>
      <c r="AE3073" s="2">
        <v>1.4154494410388506E-2</v>
      </c>
      <c r="AF3073">
        <v>70566.462269486059</v>
      </c>
      <c r="AG3073">
        <v>169.5432988483762</v>
      </c>
      <c r="AH3073">
        <v>31865.138399746109</v>
      </c>
      <c r="AI3073">
        <v>1939.444191726426</v>
      </c>
      <c r="AJ3073">
        <v>1.6620742482154907</v>
      </c>
      <c r="AK3073">
        <v>116401.70337196579</v>
      </c>
      <c r="AL3073">
        <v>279.35974965378171</v>
      </c>
      <c r="AM3073">
        <v>52504.800522945807</v>
      </c>
      <c r="AN3073">
        <v>3206.6850945637475</v>
      </c>
      <c r="AO3073">
        <v>2.738700816904692</v>
      </c>
      <c r="AP3073">
        <v>45835.241102479733</v>
      </c>
      <c r="AQ3073">
        <v>109.81645080540551</v>
      </c>
      <c r="AR3073">
        <v>20639.662123199698</v>
      </c>
      <c r="AS3073">
        <v>1267.2409028373215</v>
      </c>
      <c r="AT3073">
        <v>1.0766265686892014</v>
      </c>
      <c r="AU3073" s="3">
        <v>1810347.1187950273</v>
      </c>
      <c r="AV3073" s="3">
        <v>39196.722403039268</v>
      </c>
      <c r="AW3073">
        <v>20731.053510669</v>
      </c>
      <c r="AX3073">
        <v>3896194.196795132</v>
      </c>
      <c r="AY3073">
        <v>448.85831073164996</v>
      </c>
      <c r="AZ3073">
        <v>84358.430918906291</v>
      </c>
      <c r="BA3073">
        <v>30363.633689423004</v>
      </c>
      <c r="BB3073">
        <v>5706541.315590159</v>
      </c>
      <c r="BC3073">
        <v>657.41807663054999</v>
      </c>
      <c r="BD3073">
        <v>123555.15332194556</v>
      </c>
      <c r="BE3073">
        <v>9632.5801787540022</v>
      </c>
      <c r="BF3073">
        <v>1810347.1187950273</v>
      </c>
      <c r="BG3073">
        <v>208.55976589890003</v>
      </c>
      <c r="BH3073">
        <v>39196.722403039268</v>
      </c>
      <c r="BI3073">
        <v>0.47220962616541368</v>
      </c>
      <c r="BJ3073">
        <v>0.84728677399462604</v>
      </c>
      <c r="BK3073">
        <v>0.37507714782921237</v>
      </c>
      <c r="BL3073">
        <v>37.40489663260351</v>
      </c>
      <c r="BM3073">
        <v>29.795459162086956</v>
      </c>
      <c r="BN3073">
        <f t="shared" si="305"/>
        <v>-7.6094374705165535</v>
      </c>
      <c r="BO3073">
        <v>0.51470086381634783</v>
      </c>
      <c r="BP3073">
        <v>2.9432053176374909E-3</v>
      </c>
      <c r="BQ3073">
        <v>5.3484208920124019E-3</v>
      </c>
      <c r="BR3073">
        <v>9.5238095238095233E-2</v>
      </c>
      <c r="BS3073">
        <v>0.13793103448275862</v>
      </c>
      <c r="BT3073">
        <v>0.5</v>
      </c>
      <c r="BU3073">
        <v>0.21791757510265752</v>
      </c>
      <c r="BV3073">
        <v>0.83988509768609287</v>
      </c>
      <c r="BW3073">
        <v>0.13759475841496127</v>
      </c>
      <c r="BX3073">
        <v>0.37347570802607472</v>
      </c>
      <c r="BY3073">
        <f t="shared" si="306"/>
        <v>0.22835891835295399</v>
      </c>
      <c r="BZ3073">
        <v>0</v>
      </c>
      <c r="CA3073">
        <f t="shared" si="307"/>
        <v>8.8609862624053591E-3</v>
      </c>
      <c r="CC3073">
        <v>0.22835891835295399</v>
      </c>
      <c r="CD3073">
        <v>8.8609862624053591E-3</v>
      </c>
    </row>
    <row r="3074" spans="1:82" x14ac:dyDescent="0.3">
      <c r="A3074">
        <v>0</v>
      </c>
      <c r="B3074" t="s">
        <v>1847</v>
      </c>
      <c r="C3074" t="s">
        <v>947</v>
      </c>
      <c r="D3074">
        <v>55105</v>
      </c>
      <c r="E3074" s="2">
        <f t="shared" si="312"/>
        <v>0.46790744385242439</v>
      </c>
      <c r="F3074" s="2" t="s">
        <v>1936</v>
      </c>
      <c r="G3074" s="3">
        <v>15300</v>
      </c>
      <c r="H3074" s="1">
        <v>20.101705605310656</v>
      </c>
      <c r="I3074" s="1">
        <f t="shared" si="308"/>
        <v>-1.8670797644158696</v>
      </c>
      <c r="J3074" s="1">
        <v>2.7360977058999998</v>
      </c>
      <c r="K3074" s="1">
        <v>51.152667123900002</v>
      </c>
      <c r="L3074" s="2">
        <v>0.14951269345999996</v>
      </c>
      <c r="M3074" s="2">
        <v>1.660896691069572E-2</v>
      </c>
      <c r="N3074" s="7">
        <v>0</v>
      </c>
      <c r="O3074" s="2">
        <v>4.9766673201530006E-4</v>
      </c>
      <c r="P3074" s="3">
        <v>652347.74999993003</v>
      </c>
      <c r="Q3074" s="3">
        <v>14124.304340050501</v>
      </c>
      <c r="R3074" s="3">
        <v>3202117.676725422</v>
      </c>
      <c r="S3074" s="3">
        <v>7649.31356832868</v>
      </c>
      <c r="T3074" s="3">
        <v>1501390.8082858587</v>
      </c>
      <c r="V3074">
        <v>55105</v>
      </c>
      <c r="W3074" s="2">
        <v>0.48906512752870729</v>
      </c>
      <c r="X3074" s="2">
        <v>0.53926235601265571</v>
      </c>
      <c r="Y3074" s="2">
        <v>6.043395047390443E-2</v>
      </c>
      <c r="Z3074" s="2">
        <v>0.78026766165664796</v>
      </c>
      <c r="AA3074" s="2">
        <v>0.14743915003529909</v>
      </c>
      <c r="AB3074" s="2">
        <v>0.36905360115072511</v>
      </c>
      <c r="AC3074" s="2">
        <v>1.660896691069572E-2</v>
      </c>
      <c r="AD3074" s="2">
        <v>0</v>
      </c>
      <c r="AE3074" s="2">
        <v>4.9766673201530006E-4</v>
      </c>
      <c r="AF3074">
        <v>2133268.5610477338</v>
      </c>
      <c r="AG3074">
        <v>5077.6606561463313</v>
      </c>
      <c r="AH3074">
        <v>954330.60848808719</v>
      </c>
      <c r="AI3074">
        <v>42708.645627913342</v>
      </c>
      <c r="AJ3074">
        <v>49.788280631988414</v>
      </c>
      <c r="AK3074">
        <v>5335386.2377731558</v>
      </c>
      <c r="AL3074">
        <v>12726.974224475012</v>
      </c>
      <c r="AM3074">
        <v>2391995.4243404283</v>
      </c>
      <c r="AN3074">
        <v>106434.63806143099</v>
      </c>
      <c r="AO3074">
        <v>124.78628438999384</v>
      </c>
      <c r="AP3074">
        <v>3202117.676725422</v>
      </c>
      <c r="AQ3074">
        <v>7649.313568328681</v>
      </c>
      <c r="AR3074">
        <v>1437664.8158523412</v>
      </c>
      <c r="AS3074">
        <v>63725.992433517647</v>
      </c>
      <c r="AT3074">
        <v>74.998003758005424</v>
      </c>
      <c r="AU3074" s="3">
        <v>122602236.13498685</v>
      </c>
      <c r="AV3074" s="3">
        <v>2654521.7576690912</v>
      </c>
      <c r="AW3074">
        <v>318871.36936677003</v>
      </c>
      <c r="AX3074">
        <v>59928685.15879076</v>
      </c>
      <c r="AY3074">
        <v>6904.042002544501</v>
      </c>
      <c r="AZ3074">
        <v>1297545.6539582135</v>
      </c>
      <c r="BA3074">
        <v>971219.11936670006</v>
      </c>
      <c r="BB3074">
        <v>182530921.29377761</v>
      </c>
      <c r="BC3074">
        <v>21028.346342595003</v>
      </c>
      <c r="BD3074">
        <v>3952067.4116273047</v>
      </c>
      <c r="BE3074">
        <v>652347.74999993003</v>
      </c>
      <c r="BF3074">
        <v>122602236.13498685</v>
      </c>
      <c r="BG3074">
        <v>14124.304340050501</v>
      </c>
      <c r="BH3074">
        <v>2654521.7576690912</v>
      </c>
      <c r="BI3074">
        <v>8.6060248730481046</v>
      </c>
      <c r="BJ3074">
        <v>28.707730478358762</v>
      </c>
      <c r="BK3074">
        <v>20.101705605310656</v>
      </c>
      <c r="BL3074">
        <v>25.620461495596075</v>
      </c>
      <c r="BM3074">
        <v>23.753381731180205</v>
      </c>
      <c r="BN3074">
        <f t="shared" si="305"/>
        <v>-1.8670797644158696</v>
      </c>
      <c r="BO3074">
        <v>0.46790744385242439</v>
      </c>
      <c r="BP3074">
        <v>4.8763332478607306E-2</v>
      </c>
      <c r="BQ3074">
        <v>1.399941758058288E-2</v>
      </c>
      <c r="BR3074">
        <v>0.15476190476190477</v>
      </c>
      <c r="BS3074">
        <v>0.13793103448275862</v>
      </c>
      <c r="BT3074">
        <v>0.55555555555555558</v>
      </c>
      <c r="BU3074">
        <v>5.3469063430930296E-2</v>
      </c>
      <c r="BV3074">
        <v>0.78026766165664796</v>
      </c>
      <c r="BW3074">
        <v>0.15294517638516503</v>
      </c>
      <c r="BX3074">
        <v>0.36905360115072511</v>
      </c>
      <c r="BY3074">
        <f t="shared" si="306"/>
        <v>9.4969664729790473E-2</v>
      </c>
      <c r="BZ3074">
        <v>0</v>
      </c>
      <c r="CA3074">
        <f t="shared" si="307"/>
        <v>3.172536871854646E-4</v>
      </c>
      <c r="CC3074">
        <v>9.4969664729790473E-2</v>
      </c>
      <c r="CD3074">
        <v>3.172536871854646E-4</v>
      </c>
    </row>
    <row r="3075" spans="1:82" x14ac:dyDescent="0.3">
      <c r="A3075">
        <v>0</v>
      </c>
      <c r="B3075" t="s">
        <v>1847</v>
      </c>
      <c r="C3075" t="s">
        <v>1656</v>
      </c>
      <c r="D3075">
        <v>55107</v>
      </c>
      <c r="E3075" s="2">
        <f t="shared" si="312"/>
        <v>0.48079391225669116</v>
      </c>
      <c r="F3075" s="2" t="s">
        <v>1937</v>
      </c>
      <c r="G3075" s="3">
        <v>509</v>
      </c>
      <c r="H3075" s="1">
        <v>0.37718438036005836</v>
      </c>
      <c r="I3075" s="1">
        <f t="shared" si="308"/>
        <v>-1.2740560279270028</v>
      </c>
      <c r="J3075" s="1">
        <v>2.94633746999</v>
      </c>
      <c r="K3075" s="1">
        <v>-14.119428467000001</v>
      </c>
      <c r="L3075" s="2">
        <v>0.22621120388999993</v>
      </c>
      <c r="M3075" s="2">
        <v>-3.8602219526878435E-4</v>
      </c>
      <c r="N3075" s="7">
        <v>0</v>
      </c>
      <c r="O3075" s="2">
        <v>2.2705667324920485E-2</v>
      </c>
      <c r="P3075" s="3">
        <v>19508.131602722002</v>
      </c>
      <c r="Q3075" s="3">
        <v>422.38022260769998</v>
      </c>
      <c r="R3075" s="3">
        <v>23679.043132886014</v>
      </c>
      <c r="S3075" s="3">
        <v>56.973961024919433</v>
      </c>
      <c r="T3075" s="3">
        <v>11289.101119080809</v>
      </c>
      <c r="V3075">
        <v>55107</v>
      </c>
      <c r="W3075" s="2">
        <v>0.38404373726999824</v>
      </c>
      <c r="X3075" s="2">
        <v>1.011861090784268E-2</v>
      </c>
      <c r="Y3075" s="2">
        <v>3.0914097485806601E-2</v>
      </c>
      <c r="Z3075" s="2">
        <v>0.84022286309554906</v>
      </c>
      <c r="AA3075" s="2">
        <v>4.0696930369560916E-2</v>
      </c>
      <c r="AB3075" s="2">
        <v>0.55837439273061051</v>
      </c>
      <c r="AC3075" s="2">
        <v>-3.8602219526878435E-4</v>
      </c>
      <c r="AD3075" s="2">
        <v>0</v>
      </c>
      <c r="AE3075" s="2">
        <v>2.2705667324920485E-2</v>
      </c>
      <c r="AF3075">
        <v>60133.921897608132</v>
      </c>
      <c r="AG3075">
        <v>143.27465768551369</v>
      </c>
      <c r="AH3075">
        <v>26928.028576393757</v>
      </c>
      <c r="AI3075">
        <v>1506.5910879021424</v>
      </c>
      <c r="AJ3075">
        <v>1.4048269980816481</v>
      </c>
      <c r="AK3075">
        <v>83812.965030494146</v>
      </c>
      <c r="AL3075">
        <v>200.24861871043316</v>
      </c>
      <c r="AM3075">
        <v>37636.108256171596</v>
      </c>
      <c r="AN3075">
        <v>2087.612527205114</v>
      </c>
      <c r="AO3075">
        <v>1.9633380397257916</v>
      </c>
      <c r="AP3075">
        <v>23679.043132886014</v>
      </c>
      <c r="AQ3075">
        <v>56.973961024919475</v>
      </c>
      <c r="AR3075">
        <v>10708.079679777838</v>
      </c>
      <c r="AS3075">
        <v>581.02143930297166</v>
      </c>
      <c r="AT3075">
        <v>0.55851104164414345</v>
      </c>
      <c r="AU3075" s="3">
        <v>3666358.2534155729</v>
      </c>
      <c r="AV3075" s="3">
        <v>79382.139036891138</v>
      </c>
      <c r="AW3075">
        <v>17392.169357274001</v>
      </c>
      <c r="AX3075">
        <v>3268684.3090060758</v>
      </c>
      <c r="AY3075">
        <v>376.5664756809</v>
      </c>
      <c r="AZ3075">
        <v>70771.90343946834</v>
      </c>
      <c r="BA3075">
        <v>36900.300959996006</v>
      </c>
      <c r="BB3075">
        <v>6935042.5624216497</v>
      </c>
      <c r="BC3075">
        <v>798.94669828859992</v>
      </c>
      <c r="BD3075">
        <v>150154.04247635946</v>
      </c>
      <c r="BE3075">
        <v>19508.131602722002</v>
      </c>
      <c r="BF3075">
        <v>3666358.2534155729</v>
      </c>
      <c r="BG3075">
        <v>422.38022260769998</v>
      </c>
      <c r="BH3075">
        <v>79382.139036891138</v>
      </c>
      <c r="BI3075">
        <v>0.3128942908550652</v>
      </c>
      <c r="BJ3075">
        <v>0.69007867121512356</v>
      </c>
      <c r="BK3075">
        <v>0.37718438036005836</v>
      </c>
      <c r="BL3075">
        <v>29.980388061204199</v>
      </c>
      <c r="BM3075">
        <v>28.706332033277196</v>
      </c>
      <c r="BN3075">
        <f t="shared" si="305"/>
        <v>-1.2740560279270028</v>
      </c>
      <c r="BO3075">
        <v>0.48079391225669116</v>
      </c>
      <c r="BP3075">
        <v>1.8217443250109616E-3</v>
      </c>
      <c r="BQ3075">
        <v>1.7103744921959962E-3</v>
      </c>
      <c r="BR3075">
        <v>0.11904761904761904</v>
      </c>
      <c r="BS3075">
        <v>6.8965517241379309E-2</v>
      </c>
      <c r="BT3075">
        <v>0.55555555555555558</v>
      </c>
      <c r="BU3075">
        <v>3.6486166188567037E-2</v>
      </c>
      <c r="BV3075">
        <v>0.84022286309554906</v>
      </c>
      <c r="BW3075">
        <v>4.2216732748507173E-2</v>
      </c>
      <c r="BX3075">
        <v>0.55837439273061051</v>
      </c>
      <c r="BY3075">
        <f t="shared" si="306"/>
        <v>0.14453736168800568</v>
      </c>
      <c r="BZ3075">
        <v>0</v>
      </c>
      <c r="CA3075">
        <f t="shared" si="307"/>
        <v>9.8626859233791921E-3</v>
      </c>
      <c r="CC3075">
        <v>0.14453736168800568</v>
      </c>
      <c r="CD3075">
        <v>9.8626859233791921E-3</v>
      </c>
    </row>
    <row r="3076" spans="1:82" x14ac:dyDescent="0.3">
      <c r="A3076">
        <v>0</v>
      </c>
      <c r="B3076" t="s">
        <v>1847</v>
      </c>
      <c r="C3076" t="s">
        <v>1872</v>
      </c>
      <c r="D3076">
        <v>55109</v>
      </c>
      <c r="E3076" s="2">
        <f t="shared" si="312"/>
        <v>0.45898515330033385</v>
      </c>
      <c r="F3076" s="2" t="s">
        <v>1936</v>
      </c>
      <c r="G3076" s="3">
        <v>19604</v>
      </c>
      <c r="H3076" s="1">
        <v>9.4359349454488157</v>
      </c>
      <c r="I3076" s="1">
        <f t="shared" si="308"/>
        <v>2.578969481927011</v>
      </c>
      <c r="J3076" s="1">
        <v>3.1573904483100002</v>
      </c>
      <c r="K3076" s="1">
        <v>23.130239799200002</v>
      </c>
      <c r="L3076" s="2">
        <v>0.18565551026000016</v>
      </c>
      <c r="M3076" s="2">
        <v>3.0498586344664901E-3</v>
      </c>
      <c r="N3076" s="7">
        <v>0</v>
      </c>
      <c r="O3076" s="2">
        <v>3.1003050386010644E-3</v>
      </c>
      <c r="P3076" s="3">
        <v>411305.82178637001</v>
      </c>
      <c r="Q3076" s="3">
        <v>8905.3861284045015</v>
      </c>
      <c r="R3076" s="3">
        <v>933234.16802939225</v>
      </c>
      <c r="S3076" s="3">
        <v>2235.4099517683653</v>
      </c>
      <c r="T3076" s="3">
        <v>433379.83073709498</v>
      </c>
      <c r="V3076">
        <v>55109</v>
      </c>
      <c r="W3076" s="2">
        <v>0.41311458514649774</v>
      </c>
      <c r="X3076" s="2">
        <v>0.25313496326006119</v>
      </c>
      <c r="Y3076" s="2">
        <v>-6.8239947749424101E-2</v>
      </c>
      <c r="Z3076" s="2">
        <v>0.90040997319922478</v>
      </c>
      <c r="AA3076" s="2">
        <v>6.6669112049355952E-2</v>
      </c>
      <c r="AB3076" s="2">
        <v>0.45826767647162464</v>
      </c>
      <c r="AC3076" s="2">
        <v>3.0498586344664901E-3</v>
      </c>
      <c r="AD3076" s="2">
        <v>0</v>
      </c>
      <c r="AE3076" s="2">
        <v>3.1003050386010644E-3</v>
      </c>
      <c r="AF3076">
        <v>376116.41575160401</v>
      </c>
      <c r="AG3076">
        <v>894.67914026814515</v>
      </c>
      <c r="AH3076">
        <v>168152.17600258079</v>
      </c>
      <c r="AI3076">
        <v>5398.1610884304018</v>
      </c>
      <c r="AJ3076">
        <v>8.7727770494894504</v>
      </c>
      <c r="AK3076">
        <v>1309350.5837809963</v>
      </c>
      <c r="AL3076">
        <v>3130.0890920365105</v>
      </c>
      <c r="AM3076">
        <v>588290.55939555529</v>
      </c>
      <c r="AN3076">
        <v>18639.608432550976</v>
      </c>
      <c r="AO3076">
        <v>30.688570611422108</v>
      </c>
      <c r="AP3076">
        <v>933234.16802939225</v>
      </c>
      <c r="AQ3076">
        <v>2235.4099517683653</v>
      </c>
      <c r="AR3076">
        <v>420138.3833929745</v>
      </c>
      <c r="AS3076">
        <v>13241.447344120574</v>
      </c>
      <c r="AT3076">
        <v>21.915793561932659</v>
      </c>
      <c r="AU3076" s="3">
        <v>77300816.146530375</v>
      </c>
      <c r="AV3076" s="3">
        <v>1673678.2689723419</v>
      </c>
      <c r="AW3076">
        <v>131422.00132961001</v>
      </c>
      <c r="AX3076">
        <v>24699450.929886904</v>
      </c>
      <c r="AY3076">
        <v>2845.4828636384996</v>
      </c>
      <c r="AZ3076">
        <v>534780.04939221963</v>
      </c>
      <c r="BA3076">
        <v>542727.82311598002</v>
      </c>
      <c r="BB3076">
        <v>102000267.07641728</v>
      </c>
      <c r="BC3076">
        <v>11750.868992043001</v>
      </c>
      <c r="BD3076">
        <v>2208458.3183645615</v>
      </c>
      <c r="BE3076">
        <v>411305.82178637001</v>
      </c>
      <c r="BF3076">
        <v>77300816.146530375</v>
      </c>
      <c r="BG3076">
        <v>8905.3861284045015</v>
      </c>
      <c r="BH3076">
        <v>1673678.2689723419</v>
      </c>
      <c r="BI3076">
        <v>3.4070099450436557</v>
      </c>
      <c r="BJ3076">
        <v>12.842944890492472</v>
      </c>
      <c r="BK3076">
        <v>9.4359349454488157</v>
      </c>
      <c r="BL3076">
        <v>26.325539133487688</v>
      </c>
      <c r="BM3076">
        <v>28.904508615414699</v>
      </c>
      <c r="BN3076">
        <f t="shared" si="305"/>
        <v>2.578969481927011</v>
      </c>
      <c r="BO3076">
        <v>0.45898515330033385</v>
      </c>
      <c r="BP3076">
        <v>1.8936637484032827E-2</v>
      </c>
      <c r="BQ3076">
        <v>1.2403222346645203E-3</v>
      </c>
      <c r="BR3076">
        <v>0.16666666666666666</v>
      </c>
      <c r="BS3076">
        <v>0.10344827586206896</v>
      </c>
      <c r="BT3076">
        <v>0.55555555555555558</v>
      </c>
      <c r="BU3076">
        <v>-7.3856021281838671E-2</v>
      </c>
      <c r="BV3076">
        <v>0.90040997319922478</v>
      </c>
      <c r="BW3076">
        <v>6.9158829926717791E-2</v>
      </c>
      <c r="BX3076">
        <v>0.45826767647162464</v>
      </c>
      <c r="BY3076">
        <f t="shared" si="306"/>
        <v>8.6637618426651783E-2</v>
      </c>
      <c r="BZ3076">
        <v>0</v>
      </c>
      <c r="CA3076">
        <f t="shared" si="307"/>
        <v>1.6308535694700204E-3</v>
      </c>
      <c r="CC3076">
        <v>8.6637618426651783E-2</v>
      </c>
      <c r="CD3076">
        <v>1.6308535694700204E-3</v>
      </c>
    </row>
    <row r="3077" spans="1:82" x14ac:dyDescent="0.3">
      <c r="A3077">
        <v>0</v>
      </c>
      <c r="B3077" t="s">
        <v>1847</v>
      </c>
      <c r="C3077" t="s">
        <v>1873</v>
      </c>
      <c r="D3077">
        <v>55111</v>
      </c>
      <c r="E3077" s="2">
        <f t="shared" si="312"/>
        <v>0.42853008093960226</v>
      </c>
      <c r="F3077" s="2" t="s">
        <v>1936</v>
      </c>
      <c r="G3077" s="3">
        <v>8977</v>
      </c>
      <c r="H3077" s="1">
        <v>4.9373195832472909</v>
      </c>
      <c r="I3077" s="1">
        <f t="shared" si="308"/>
        <v>4.2443110336195744</v>
      </c>
      <c r="J3077" s="1">
        <v>2.92518665966</v>
      </c>
      <c r="K3077" s="1">
        <v>48.506743280499997</v>
      </c>
      <c r="L3077" s="2">
        <v>0.13100119486000006</v>
      </c>
      <c r="M3077" s="2">
        <v>4.168699025465258E-3</v>
      </c>
      <c r="N3077" s="7">
        <v>0</v>
      </c>
      <c r="O3077" s="2">
        <v>2.1848604261289244E-2</v>
      </c>
      <c r="P3077" s="3">
        <v>287231.17665767</v>
      </c>
      <c r="Q3077" s="3">
        <v>6218.9845141095002</v>
      </c>
      <c r="R3077" s="3">
        <v>1125912.7011582041</v>
      </c>
      <c r="S3077" s="3">
        <v>2686.0081654860765</v>
      </c>
      <c r="T3077" s="3">
        <v>527563.178904242</v>
      </c>
      <c r="V3077">
        <v>55111</v>
      </c>
      <c r="W3077" s="2">
        <v>0.34145793619999898</v>
      </c>
      <c r="X3077" s="2">
        <v>0.13245197413228213</v>
      </c>
      <c r="Y3077" s="2">
        <v>-0.11981218529300795</v>
      </c>
      <c r="Z3077" s="2">
        <v>0.83419117304195733</v>
      </c>
      <c r="AA3077" s="2">
        <v>0.13981270972507806</v>
      </c>
      <c r="AB3077" s="2">
        <v>0.32336025523522061</v>
      </c>
      <c r="AC3077" s="2">
        <v>4.168699025465258E-3</v>
      </c>
      <c r="AD3077" s="2">
        <v>0</v>
      </c>
      <c r="AE3077" s="2">
        <v>2.1848604261289244E-2</v>
      </c>
      <c r="AF3077">
        <v>601507.49491458526</v>
      </c>
      <c r="AG3077">
        <v>1428.8846358739524</v>
      </c>
      <c r="AH3077">
        <v>268554.44590655016</v>
      </c>
      <c r="AI3077">
        <v>12242.42584269958</v>
      </c>
      <c r="AJ3077">
        <v>14.011369903289312</v>
      </c>
      <c r="AK3077">
        <v>1727420.1960727894</v>
      </c>
      <c r="AL3077">
        <v>4114.8928013600289</v>
      </c>
      <c r="AM3077">
        <v>773381.36927912035</v>
      </c>
      <c r="AN3077">
        <v>34978.68137437143</v>
      </c>
      <c r="AO3077">
        <v>40.347260957378808</v>
      </c>
      <c r="AP3077">
        <v>1125912.7011582041</v>
      </c>
      <c r="AQ3077">
        <v>2686.0081654860765</v>
      </c>
      <c r="AR3077">
        <v>504826.92337257019</v>
      </c>
      <c r="AS3077">
        <v>22736.25553167185</v>
      </c>
      <c r="AT3077">
        <v>26.335891054089494</v>
      </c>
      <c r="AU3077" s="3">
        <v>53982227.341042496</v>
      </c>
      <c r="AV3077" s="3">
        <v>1168795.9495817395</v>
      </c>
      <c r="AW3077">
        <v>109635.43919809</v>
      </c>
      <c r="AX3077">
        <v>20604884.442889035</v>
      </c>
      <c r="AY3077">
        <v>2373.7712128065004</v>
      </c>
      <c r="AZ3077">
        <v>446126.56173485366</v>
      </c>
      <c r="BA3077">
        <v>396866.61585576</v>
      </c>
      <c r="BB3077">
        <v>74587111.783931538</v>
      </c>
      <c r="BC3077">
        <v>8592.7557269160006</v>
      </c>
      <c r="BD3077">
        <v>1614922.511316593</v>
      </c>
      <c r="BE3077">
        <v>287231.17665767</v>
      </c>
      <c r="BF3077">
        <v>53982227.341042496</v>
      </c>
      <c r="BG3077">
        <v>6218.9845141095002</v>
      </c>
      <c r="BH3077">
        <v>1168795.9495817395</v>
      </c>
      <c r="BI3077">
        <v>2.3226855245216265</v>
      </c>
      <c r="BJ3077">
        <v>7.2600051077689169</v>
      </c>
      <c r="BK3077">
        <v>4.9373195832472909</v>
      </c>
      <c r="BL3077">
        <v>27.926912189221852</v>
      </c>
      <c r="BM3077">
        <v>32.171223222841427</v>
      </c>
      <c r="BN3077">
        <f t="shared" si="305"/>
        <v>4.2443110336195744</v>
      </c>
      <c r="BO3077">
        <v>0.42853008093960226</v>
      </c>
      <c r="BP3077">
        <v>1.2053205261927819E-2</v>
      </c>
      <c r="BQ3077">
        <v>7.3957596790400837E-3</v>
      </c>
      <c r="BR3077">
        <v>0.10119047619047619</v>
      </c>
      <c r="BS3077">
        <v>6.8965517241379309E-2</v>
      </c>
      <c r="BT3077">
        <v>0.66666666666666663</v>
      </c>
      <c r="BU3077">
        <v>-0.12154774541633045</v>
      </c>
      <c r="BV3077">
        <v>0.83419117304195733</v>
      </c>
      <c r="BW3077">
        <v>0.14503393125008099</v>
      </c>
      <c r="BX3077">
        <v>0.32336025523522061</v>
      </c>
      <c r="BY3077">
        <f t="shared" si="306"/>
        <v>7.7683216053373291E-2</v>
      </c>
      <c r="BZ3077">
        <v>0</v>
      </c>
      <c r="CA3077">
        <f t="shared" si="307"/>
        <v>1.5654793047629775E-2</v>
      </c>
      <c r="CC3077">
        <v>7.7683216053373291E-2</v>
      </c>
      <c r="CD3077">
        <v>1.5654793047629775E-2</v>
      </c>
    </row>
    <row r="3078" spans="1:82" x14ac:dyDescent="0.3">
      <c r="A3078">
        <v>0</v>
      </c>
      <c r="B3078" t="s">
        <v>1847</v>
      </c>
      <c r="C3078" t="s">
        <v>1874</v>
      </c>
      <c r="D3078">
        <v>55113</v>
      </c>
      <c r="E3078" s="2">
        <f t="shared" si="312"/>
        <v>0.49186502207220328</v>
      </c>
      <c r="F3078" s="2" t="s">
        <v>1937</v>
      </c>
      <c r="G3078" s="3">
        <v>1017</v>
      </c>
      <c r="H3078" s="1">
        <v>0.37905666218265011</v>
      </c>
      <c r="I3078" s="1">
        <f t="shared" si="308"/>
        <v>-0.20163245061678836</v>
      </c>
      <c r="J3078" s="1">
        <v>3.0234400451400001</v>
      </c>
      <c r="K3078" s="1">
        <v>-15.316469913200001</v>
      </c>
      <c r="L3078" s="2">
        <v>0.25359900731000007</v>
      </c>
      <c r="M3078" s="2">
        <v>-3.1659271720806066E-4</v>
      </c>
      <c r="N3078" s="7">
        <v>0</v>
      </c>
      <c r="O3078" s="2">
        <v>3.4732960700262348E-2</v>
      </c>
      <c r="P3078" s="3">
        <v>29046.282504145005</v>
      </c>
      <c r="Q3078" s="3">
        <v>628.89545343824989</v>
      </c>
      <c r="R3078" s="3">
        <v>48192.022335284462</v>
      </c>
      <c r="S3078" s="3">
        <v>114.13138567167468</v>
      </c>
      <c r="T3078" s="3">
        <v>22186.695914757729</v>
      </c>
      <c r="V3078">
        <v>55113</v>
      </c>
      <c r="W3078" s="2">
        <v>0.40393273365705518</v>
      </c>
      <c r="X3078" s="2">
        <v>1.0168838044116318E-2</v>
      </c>
      <c r="Y3078" s="2">
        <v>3.545314439358749E-3</v>
      </c>
      <c r="Z3078" s="2">
        <v>0.86221061809796318</v>
      </c>
      <c r="AA3078" s="2">
        <v>4.4147205463863699E-2</v>
      </c>
      <c r="AB3078" s="2">
        <v>0.62597779981165091</v>
      </c>
      <c r="AC3078" s="2">
        <v>-3.1659271720806066E-4</v>
      </c>
      <c r="AD3078" s="2">
        <v>0</v>
      </c>
      <c r="AE3078" s="2">
        <v>3.4732960700262348E-2</v>
      </c>
      <c r="AF3078">
        <v>33427.722909801771</v>
      </c>
      <c r="AG3078">
        <v>78.675745982204447</v>
      </c>
      <c r="AH3078">
        <v>14786.863010541359</v>
      </c>
      <c r="AI3078">
        <v>516.67695569076807</v>
      </c>
      <c r="AJ3078">
        <v>0.77164584800895986</v>
      </c>
      <c r="AK3078">
        <v>81619.745245086233</v>
      </c>
      <c r="AL3078">
        <v>192.80713165387911</v>
      </c>
      <c r="AM3078">
        <v>36237.503790128532</v>
      </c>
      <c r="AN3078">
        <v>1252.7320908613231</v>
      </c>
      <c r="AO3078">
        <v>1.8908758195938571</v>
      </c>
      <c r="AP3078">
        <v>48192.022335284462</v>
      </c>
      <c r="AQ3078">
        <v>114.13138567167466</v>
      </c>
      <c r="AR3078">
        <v>21450.640779587171</v>
      </c>
      <c r="AS3078">
        <v>736.05513517055499</v>
      </c>
      <c r="AT3078">
        <v>1.1192299715848972</v>
      </c>
      <c r="AU3078" s="3">
        <v>5458958.3338290118</v>
      </c>
      <c r="AV3078" s="3">
        <v>118194.61151918468</v>
      </c>
      <c r="AW3078">
        <v>17146.200726930001</v>
      </c>
      <c r="AX3078">
        <v>3222456.9646192244</v>
      </c>
      <c r="AY3078">
        <v>371.24088700049998</v>
      </c>
      <c r="AZ3078">
        <v>69771.012302873962</v>
      </c>
      <c r="BA3078">
        <v>46192.483231075006</v>
      </c>
      <c r="BB3078">
        <v>8681415.2984482367</v>
      </c>
      <c r="BC3078">
        <v>1000.1363404387498</v>
      </c>
      <c r="BD3078">
        <v>187965.62382205864</v>
      </c>
      <c r="BE3078">
        <v>29046.282504145005</v>
      </c>
      <c r="BF3078">
        <v>5458958.3338290118</v>
      </c>
      <c r="BG3078">
        <v>628.89545343824989</v>
      </c>
      <c r="BH3078">
        <v>118194.61151918468</v>
      </c>
      <c r="BI3078">
        <v>0.22214393084097384</v>
      </c>
      <c r="BJ3078">
        <v>0.60120059302362394</v>
      </c>
      <c r="BK3078">
        <v>0.37905666218265011</v>
      </c>
      <c r="BL3078">
        <v>28.700378398715127</v>
      </c>
      <c r="BM3078">
        <v>28.498745948098339</v>
      </c>
      <c r="BN3078">
        <f t="shared" si="305"/>
        <v>-0.20163245061678836</v>
      </c>
      <c r="BO3078">
        <v>0.49186502207220328</v>
      </c>
      <c r="BP3078">
        <v>1.3231565117436353E-3</v>
      </c>
      <c r="BQ3078">
        <v>1.391276646298561E-3</v>
      </c>
      <c r="BR3078">
        <v>2.3809523809523808E-2</v>
      </c>
      <c r="BS3078">
        <v>0.13793103448275862</v>
      </c>
      <c r="BT3078">
        <v>0.61111111111111116</v>
      </c>
      <c r="BU3078">
        <v>5.7743105020132482E-3</v>
      </c>
      <c r="BV3078">
        <v>0.86221061809796318</v>
      </c>
      <c r="BW3078">
        <v>4.5795856290315046E-2</v>
      </c>
      <c r="BX3078">
        <v>0.62597779981165091</v>
      </c>
      <c r="BY3078">
        <f t="shared" si="306"/>
        <v>0.10404535337604427</v>
      </c>
      <c r="BZ3078">
        <v>0</v>
      </c>
      <c r="CA3078">
        <f t="shared" si="307"/>
        <v>1.3666435581925925E-2</v>
      </c>
      <c r="CC3078">
        <v>0.10404535337604427</v>
      </c>
      <c r="CD3078">
        <v>1.3666435581925925E-2</v>
      </c>
    </row>
    <row r="3079" spans="1:82" x14ac:dyDescent="0.3">
      <c r="A3079">
        <v>0</v>
      </c>
      <c r="B3079" t="s">
        <v>1847</v>
      </c>
      <c r="C3079" t="s">
        <v>1875</v>
      </c>
      <c r="D3079">
        <v>55115</v>
      </c>
      <c r="E3079" s="2">
        <f t="shared" si="312"/>
        <v>0.50434467322899479</v>
      </c>
      <c r="F3079" s="2" t="s">
        <v>1937</v>
      </c>
      <c r="G3079" s="3">
        <v>2706</v>
      </c>
      <c r="H3079" s="1">
        <v>0.56899340612539362</v>
      </c>
      <c r="I3079" s="1">
        <f t="shared" si="308"/>
        <v>-1.0579269093354675</v>
      </c>
      <c r="J3079" s="1">
        <v>3.0449971636800002</v>
      </c>
      <c r="K3079" s="1">
        <v>27.269923886299999</v>
      </c>
      <c r="L3079" s="2">
        <v>0.15434323754000001</v>
      </c>
      <c r="M3079" s="2">
        <v>2.0156811060370746E-3</v>
      </c>
      <c r="N3079" s="7">
        <v>0</v>
      </c>
      <c r="O3079" s="2">
        <v>2.6030448228924922E-2</v>
      </c>
      <c r="P3079" s="3">
        <v>32213.951411374004</v>
      </c>
      <c r="Q3079" s="3">
        <v>697.48022236590009</v>
      </c>
      <c r="R3079" s="3">
        <v>147718.01497956453</v>
      </c>
      <c r="S3079" s="3">
        <v>352.43357936021056</v>
      </c>
      <c r="T3079" s="3">
        <v>69726.399310690394</v>
      </c>
      <c r="V3079">
        <v>55115</v>
      </c>
      <c r="W3079" s="2">
        <v>0.35496490783618428</v>
      </c>
      <c r="X3079" s="2">
        <v>1.5264213433798506E-2</v>
      </c>
      <c r="Y3079" s="2">
        <v>1.7623116460590914E-2</v>
      </c>
      <c r="Z3079" s="2">
        <v>0.86835817724359987</v>
      </c>
      <c r="AA3079" s="2">
        <v>7.8601070587085889E-2</v>
      </c>
      <c r="AB3079" s="2">
        <v>0.38097720206370234</v>
      </c>
      <c r="AC3079" s="2">
        <v>2.0156811060370746E-3</v>
      </c>
      <c r="AD3079" s="2">
        <v>0</v>
      </c>
      <c r="AE3079" s="2">
        <v>2.6030448228924922E-2</v>
      </c>
      <c r="AF3079">
        <v>199395.62197538983</v>
      </c>
      <c r="AG3079">
        <v>475.60725531889204</v>
      </c>
      <c r="AH3079">
        <v>89388.911962916114</v>
      </c>
      <c r="AI3079">
        <v>4710.251964107807</v>
      </c>
      <c r="AJ3079">
        <v>4.6632722496342085</v>
      </c>
      <c r="AK3079">
        <v>347113.63695495436</v>
      </c>
      <c r="AL3079">
        <v>828.04083467910266</v>
      </c>
      <c r="AM3079">
        <v>155627.71266641305</v>
      </c>
      <c r="AN3079">
        <v>8197.8505713012855</v>
      </c>
      <c r="AO3079">
        <v>8.1188209429828522</v>
      </c>
      <c r="AP3079">
        <v>147718.01497956453</v>
      </c>
      <c r="AQ3079">
        <v>352.43357936021062</v>
      </c>
      <c r="AR3079">
        <v>66238.800703496934</v>
      </c>
      <c r="AS3079">
        <v>3487.5986071934785</v>
      </c>
      <c r="AT3079">
        <v>3.4555486933486437</v>
      </c>
      <c r="AU3079" s="3">
        <v>6054290.0282536307</v>
      </c>
      <c r="AV3079" s="3">
        <v>131084.43299144725</v>
      </c>
      <c r="AW3079">
        <v>43285.280558218998</v>
      </c>
      <c r="AX3079">
        <v>8135035.6281116782</v>
      </c>
      <c r="AY3079">
        <v>937.1910549991502</v>
      </c>
      <c r="AZ3079">
        <v>176135.68687654028</v>
      </c>
      <c r="BA3079">
        <v>75499.231969593005</v>
      </c>
      <c r="BB3079">
        <v>14189325.656365309</v>
      </c>
      <c r="BC3079">
        <v>1634.6712773650502</v>
      </c>
      <c r="BD3079">
        <v>307220.11986798752</v>
      </c>
      <c r="BE3079">
        <v>32213.951411374004</v>
      </c>
      <c r="BF3079">
        <v>6054290.0282536307</v>
      </c>
      <c r="BG3079">
        <v>697.48022236590009</v>
      </c>
      <c r="BH3079">
        <v>131084.43299144725</v>
      </c>
      <c r="BI3079">
        <v>0.72992198729513924</v>
      </c>
      <c r="BJ3079">
        <v>1.2989153934205329</v>
      </c>
      <c r="BK3079">
        <v>0.56899340612539362</v>
      </c>
      <c r="BL3079">
        <v>32.737618097009182</v>
      </c>
      <c r="BM3079">
        <v>31.679691187673715</v>
      </c>
      <c r="BN3079">
        <f t="shared" ref="BN3079:BN3115" si="313">IF(BL3079=-999,-999,BM3079-BL3079)</f>
        <v>-1.0579269093354675</v>
      </c>
      <c r="BO3079">
        <v>0.50434467322899479</v>
      </c>
      <c r="BP3079">
        <v>4.4579450462472843E-3</v>
      </c>
      <c r="BQ3079">
        <v>5.8552050904013379E-3</v>
      </c>
      <c r="BR3079">
        <v>0.10714285714285714</v>
      </c>
      <c r="BS3079">
        <v>0.20689655172413793</v>
      </c>
      <c r="BT3079">
        <v>0.61111111111111116</v>
      </c>
      <c r="BU3079">
        <v>3.0296702957542568E-2</v>
      </c>
      <c r="BV3079">
        <v>0.86835817724359987</v>
      </c>
      <c r="BW3079">
        <v>8.1536380277060047E-2</v>
      </c>
      <c r="BX3079">
        <v>0.38097720206370234</v>
      </c>
      <c r="BY3079">
        <f t="shared" ref="BY3079:BY3115" si="314">IF(I3079=-999,-999,CC3079)</f>
        <v>0.18517508166016788</v>
      </c>
      <c r="BZ3079">
        <v>0</v>
      </c>
      <c r="CA3079">
        <f t="shared" ref="CA3079:CA3115" si="315">IF(I3079=-999,-999,CD3079)</f>
        <v>1.6061736961739265E-2</v>
      </c>
      <c r="CC3079">
        <v>0.18517508166016788</v>
      </c>
      <c r="CD3079">
        <v>1.6061736961739265E-2</v>
      </c>
    </row>
    <row r="3080" spans="1:82" x14ac:dyDescent="0.3">
      <c r="A3080">
        <v>0</v>
      </c>
      <c r="B3080" t="s">
        <v>1847</v>
      </c>
      <c r="C3080" t="s">
        <v>1876</v>
      </c>
      <c r="D3080">
        <v>55117</v>
      </c>
      <c r="E3080" s="2">
        <f t="shared" si="312"/>
        <v>0.4240698252022313</v>
      </c>
      <c r="F3080" s="2" t="s">
        <v>1936</v>
      </c>
      <c r="G3080" s="3">
        <v>12425</v>
      </c>
      <c r="H3080" s="1">
        <v>19.648153558961138</v>
      </c>
      <c r="I3080" s="1">
        <f t="shared" ref="I3080:I3115" si="316">BN3080</f>
        <v>-0.54216342268481554</v>
      </c>
      <c r="J3080" s="1">
        <v>2.64923579999</v>
      </c>
      <c r="K3080" s="1">
        <v>45.159058048799999</v>
      </c>
      <c r="L3080" s="2">
        <v>0.14760357754999998</v>
      </c>
      <c r="M3080" s="2">
        <v>6.2324962625384698E-3</v>
      </c>
      <c r="N3080" s="7">
        <v>0</v>
      </c>
      <c r="O3080" s="2">
        <v>1.3808088216056048E-4</v>
      </c>
      <c r="P3080" s="3">
        <v>1297261.2375478803</v>
      </c>
      <c r="Q3080" s="3">
        <v>28087.645780457995</v>
      </c>
      <c r="R3080" s="3">
        <v>7428385.0002968768</v>
      </c>
      <c r="S3080" s="3">
        <v>17671.92354711052</v>
      </c>
      <c r="T3080" s="3">
        <v>3491557.4149773307</v>
      </c>
      <c r="V3080">
        <v>55117</v>
      </c>
      <c r="W3080" s="2">
        <v>0.46050428957938977</v>
      </c>
      <c r="X3080" s="2">
        <v>0.5270950529045958</v>
      </c>
      <c r="Y3080" s="2">
        <v>1.834630762833676E-2</v>
      </c>
      <c r="Z3080" s="2">
        <v>0.75549678594366187</v>
      </c>
      <c r="AA3080" s="2">
        <v>0.13016355762999687</v>
      </c>
      <c r="AB3080" s="2">
        <v>0.36434118453047248</v>
      </c>
      <c r="AC3080" s="2">
        <v>6.2324962625384698E-3</v>
      </c>
      <c r="AD3080" s="2">
        <v>0</v>
      </c>
      <c r="AE3080" s="2">
        <v>1.3808088216056048E-4</v>
      </c>
      <c r="AF3080">
        <v>1389791.6699050711</v>
      </c>
      <c r="AG3080">
        <v>3289.1873950494555</v>
      </c>
      <c r="AH3080">
        <v>618192.59314804291</v>
      </c>
      <c r="AI3080">
        <v>32167.176472027975</v>
      </c>
      <c r="AJ3080">
        <v>32.255934753960169</v>
      </c>
      <c r="AK3080">
        <v>8818176.6702019479</v>
      </c>
      <c r="AL3080">
        <v>20961.110942159976</v>
      </c>
      <c r="AM3080">
        <v>3939575.9414926427</v>
      </c>
      <c r="AN3080">
        <v>202341.24310475891</v>
      </c>
      <c r="AO3080">
        <v>205.53758535680606</v>
      </c>
      <c r="AP3080">
        <v>7428385.0002968768</v>
      </c>
      <c r="AQ3080">
        <v>17671.92354711052</v>
      </c>
      <c r="AR3080">
        <v>3321383.3483445998</v>
      </c>
      <c r="AS3080">
        <v>170174.06663273094</v>
      </c>
      <c r="AT3080">
        <v>173.2816506028459</v>
      </c>
      <c r="AU3080" s="3">
        <v>243807276.9847486</v>
      </c>
      <c r="AV3080" s="3">
        <v>5278792.1479792753</v>
      </c>
      <c r="AW3080">
        <v>211918.35701452001</v>
      </c>
      <c r="AX3080">
        <v>39827936.017308891</v>
      </c>
      <c r="AY3080">
        <v>4588.349342382</v>
      </c>
      <c r="AZ3080">
        <v>862334.37540727307</v>
      </c>
      <c r="BA3080">
        <v>1509179.5945624004</v>
      </c>
      <c r="BB3080">
        <v>283635213.00205749</v>
      </c>
      <c r="BC3080">
        <v>32675.995122839995</v>
      </c>
      <c r="BD3080">
        <v>6141126.5233865483</v>
      </c>
      <c r="BE3080">
        <v>1297261.2375478803</v>
      </c>
      <c r="BF3080">
        <v>243807276.9847486</v>
      </c>
      <c r="BG3080">
        <v>28087.645780457995</v>
      </c>
      <c r="BH3080">
        <v>5278792.1479792753</v>
      </c>
      <c r="BI3080">
        <v>3.1160845078969546</v>
      </c>
      <c r="BJ3080">
        <v>22.764238066858091</v>
      </c>
      <c r="BK3080">
        <v>19.648153558961138</v>
      </c>
      <c r="BL3080">
        <v>26.860254071685777</v>
      </c>
      <c r="BM3080">
        <v>26.318090649000961</v>
      </c>
      <c r="BN3080">
        <f t="shared" si="313"/>
        <v>-0.54216342268481554</v>
      </c>
      <c r="BO3080">
        <v>0.4240698252022313</v>
      </c>
      <c r="BP3080">
        <v>1.6002116382519718E-2</v>
      </c>
      <c r="BQ3080">
        <v>1.0116545616513999E-2</v>
      </c>
      <c r="BR3080">
        <v>5.3571428571428568E-2</v>
      </c>
      <c r="BS3080">
        <v>3.4482758620689655E-2</v>
      </c>
      <c r="BT3080">
        <v>0.66666666666666663</v>
      </c>
      <c r="BU3080">
        <v>1.5526369569183403E-2</v>
      </c>
      <c r="BV3080">
        <v>0.75549678594366187</v>
      </c>
      <c r="BW3080">
        <v>0.13502443737551542</v>
      </c>
      <c r="BX3080">
        <v>0.36434118453047248</v>
      </c>
      <c r="BY3080">
        <f t="shared" si="314"/>
        <v>6.1227918258035426E-2</v>
      </c>
      <c r="BZ3080">
        <v>0</v>
      </c>
      <c r="CA3080">
        <f t="shared" si="315"/>
        <v>8.9054199510545879E-5</v>
      </c>
      <c r="CC3080">
        <v>6.1227918258035426E-2</v>
      </c>
      <c r="CD3080">
        <v>8.9054199510545879E-5</v>
      </c>
    </row>
    <row r="3081" spans="1:82" x14ac:dyDescent="0.3">
      <c r="A3081">
        <v>0</v>
      </c>
      <c r="B3081" t="s">
        <v>1847</v>
      </c>
      <c r="C3081" t="s">
        <v>319</v>
      </c>
      <c r="D3081">
        <v>55119</v>
      </c>
      <c r="E3081" s="2">
        <f t="shared" si="312"/>
        <v>0.49406419249458711</v>
      </c>
      <c r="F3081" s="2" t="s">
        <v>1937</v>
      </c>
      <c r="G3081" s="3">
        <v>752</v>
      </c>
      <c r="H3081" s="1">
        <v>0.37665962848020201</v>
      </c>
      <c r="I3081" s="1">
        <f t="shared" si="316"/>
        <v>-1.419934545423871</v>
      </c>
      <c r="J3081" s="1">
        <v>2.9675909256800002</v>
      </c>
      <c r="K3081" s="1">
        <v>-8.5131017191999998</v>
      </c>
      <c r="L3081" s="2">
        <v>0.25580192127000001</v>
      </c>
      <c r="M3081" s="2">
        <v>-1.3170423773803549E-4</v>
      </c>
      <c r="N3081" s="7">
        <v>0</v>
      </c>
      <c r="O3081" s="2">
        <v>1.7543636026596993E-2</v>
      </c>
      <c r="P3081" s="3">
        <v>19247.955604328996</v>
      </c>
      <c r="Q3081" s="3">
        <v>416.74702316265001</v>
      </c>
      <c r="R3081" s="3">
        <v>105450.77346523845</v>
      </c>
      <c r="S3081" s="3">
        <v>251.03808339628924</v>
      </c>
      <c r="T3081" s="3">
        <v>19808.446132701571</v>
      </c>
      <c r="V3081">
        <v>55119</v>
      </c>
      <c r="W3081" s="2">
        <v>0.40119563464000518</v>
      </c>
      <c r="X3081" s="2">
        <v>1.0104533548408134E-2</v>
      </c>
      <c r="Y3081" s="2">
        <v>4.0003379839438885E-2</v>
      </c>
      <c r="Z3081" s="2">
        <v>0.84628382507713329</v>
      </c>
      <c r="AA3081" s="2">
        <v>2.4537615577359451E-2</v>
      </c>
      <c r="AB3081" s="2">
        <v>0.63141542059921762</v>
      </c>
      <c r="AC3081" s="2">
        <v>-1.3170423773803549E-4</v>
      </c>
      <c r="AD3081" s="2">
        <v>0</v>
      </c>
      <c r="AE3081" s="2">
        <v>1.7543636026596993E-2</v>
      </c>
      <c r="AF3081">
        <v>77560.68717378829</v>
      </c>
      <c r="AG3081">
        <v>184.22879877343809</v>
      </c>
      <c r="AH3081">
        <v>34625.23266923448</v>
      </c>
      <c r="AI3081">
        <v>-20249.272687480185</v>
      </c>
      <c r="AJ3081">
        <v>1.8065163075453188</v>
      </c>
      <c r="AK3081">
        <v>183011.46063902674</v>
      </c>
      <c r="AL3081">
        <v>435.26688216972735</v>
      </c>
      <c r="AM3081">
        <v>81807.063654979604</v>
      </c>
      <c r="AN3081">
        <v>-47622.657540523745</v>
      </c>
      <c r="AO3081">
        <v>4.2680251837142382</v>
      </c>
      <c r="AP3081">
        <v>105450.77346523845</v>
      </c>
      <c r="AQ3081">
        <v>251.03808339628927</v>
      </c>
      <c r="AR3081">
        <v>47181.830985745124</v>
      </c>
      <c r="AS3081">
        <v>-27373.384853043561</v>
      </c>
      <c r="AT3081">
        <v>2.4615088761689194</v>
      </c>
      <c r="AU3081" s="3">
        <v>3617460.7762775915</v>
      </c>
      <c r="AV3081" s="3">
        <v>78323.435533188444</v>
      </c>
      <c r="AW3081">
        <v>14713.028283099002</v>
      </c>
      <c r="AX3081">
        <v>2765166.5355256265</v>
      </c>
      <c r="AY3081">
        <v>318.55906490715</v>
      </c>
      <c r="AZ3081">
        <v>59869.990658649767</v>
      </c>
      <c r="BA3081">
        <v>33960.983887427996</v>
      </c>
      <c r="BB3081">
        <v>6382627.311803217</v>
      </c>
      <c r="BC3081">
        <v>735.30608806980001</v>
      </c>
      <c r="BD3081">
        <v>138193.42619183823</v>
      </c>
      <c r="BE3081">
        <v>19247.955604328996</v>
      </c>
      <c r="BF3081">
        <v>3617460.7762775915</v>
      </c>
      <c r="BG3081">
        <v>416.74702316265001</v>
      </c>
      <c r="BH3081">
        <v>78323.435533188444</v>
      </c>
      <c r="BI3081">
        <v>0.26269482817350848</v>
      </c>
      <c r="BJ3081">
        <v>0.63935445665371049</v>
      </c>
      <c r="BK3081">
        <v>0.37665962848020201</v>
      </c>
      <c r="BL3081">
        <v>28.565613441832468</v>
      </c>
      <c r="BM3081">
        <v>27.145678896408597</v>
      </c>
      <c r="BN3081">
        <f t="shared" si="313"/>
        <v>-1.419934545423871</v>
      </c>
      <c r="BO3081">
        <v>0.49406419249458711</v>
      </c>
      <c r="BP3081">
        <v>1.5716857960714054E-3</v>
      </c>
      <c r="BQ3081">
        <v>3.131284222351937E-3</v>
      </c>
      <c r="BR3081">
        <v>5.3571428571428568E-2</v>
      </c>
      <c r="BS3081">
        <v>0.2413793103448276</v>
      </c>
      <c r="BT3081">
        <v>0.5</v>
      </c>
      <c r="BU3081">
        <v>4.0663806508979598E-2</v>
      </c>
      <c r="BV3081">
        <v>0.84628382507713329</v>
      </c>
      <c r="BW3081">
        <v>2.5453958067800261E-2</v>
      </c>
      <c r="BX3081">
        <v>0.63141542059921762</v>
      </c>
      <c r="BY3081">
        <f t="shared" si="314"/>
        <v>9.385953785701992E-2</v>
      </c>
      <c r="BZ3081">
        <v>0</v>
      </c>
      <c r="CA3081">
        <f t="shared" si="315"/>
        <v>6.8271459041373481E-3</v>
      </c>
      <c r="CC3081">
        <v>9.385953785701992E-2</v>
      </c>
      <c r="CD3081">
        <v>6.8271459041373481E-3</v>
      </c>
    </row>
    <row r="3082" spans="1:82" x14ac:dyDescent="0.3">
      <c r="A3082">
        <v>0</v>
      </c>
      <c r="B3082" t="s">
        <v>1847</v>
      </c>
      <c r="C3082" t="s">
        <v>1877</v>
      </c>
      <c r="D3082">
        <v>55121</v>
      </c>
      <c r="E3082" s="2">
        <f t="shared" si="312"/>
        <v>0.49773649032289013</v>
      </c>
      <c r="F3082" s="2" t="s">
        <v>1937</v>
      </c>
      <c r="G3082" s="3">
        <v>560</v>
      </c>
      <c r="H3082" s="1">
        <v>0.37537796297005904</v>
      </c>
      <c r="I3082" s="1">
        <f t="shared" si="316"/>
        <v>-0.4218227752486392</v>
      </c>
      <c r="J3082" s="1">
        <v>3.08212019577</v>
      </c>
      <c r="K3082" s="1">
        <v>29.413296517300001</v>
      </c>
      <c r="L3082" s="2">
        <v>0.13942070211000002</v>
      </c>
      <c r="M3082" s="2">
        <v>1.177213740861764E-3</v>
      </c>
      <c r="N3082" s="7">
        <v>0</v>
      </c>
      <c r="O3082" s="2">
        <v>1.0996587918453966E-3</v>
      </c>
      <c r="P3082" s="3">
        <v>10317.955183012002</v>
      </c>
      <c r="Q3082" s="3">
        <v>223.39915968419999</v>
      </c>
      <c r="R3082" s="3">
        <v>46376.000393270093</v>
      </c>
      <c r="S3082" s="3">
        <v>111.14839448833553</v>
      </c>
      <c r="T3082" s="3">
        <v>21654.467129212073</v>
      </c>
      <c r="V3082">
        <v>55121</v>
      </c>
      <c r="W3082" s="2">
        <v>0.34684233093552275</v>
      </c>
      <c r="X3082" s="2">
        <v>1.0070150696714332E-2</v>
      </c>
      <c r="Y3082" s="2">
        <v>3.687519946218492E-2</v>
      </c>
      <c r="Z3082" s="2">
        <v>0.87894475146571482</v>
      </c>
      <c r="AA3082" s="2">
        <v>8.4778989680886402E-2</v>
      </c>
      <c r="AB3082" s="2">
        <v>0.34414276806820909</v>
      </c>
      <c r="AC3082" s="2">
        <v>1.177213740861764E-3</v>
      </c>
      <c r="AD3082" s="2">
        <v>0</v>
      </c>
      <c r="AE3082" s="2">
        <v>1.0996587918453966E-3</v>
      </c>
      <c r="AF3082">
        <v>47599.280824989037</v>
      </c>
      <c r="AG3082">
        <v>113.7369900162051</v>
      </c>
      <c r="AH3082">
        <v>21376.515336522414</v>
      </c>
      <c r="AI3082">
        <v>789.54475769113378</v>
      </c>
      <c r="AJ3082">
        <v>1.1151320309121782</v>
      </c>
      <c r="AK3082">
        <v>93975.28121825913</v>
      </c>
      <c r="AL3082">
        <v>224.88538450454061</v>
      </c>
      <c r="AM3082">
        <v>42266.512153487791</v>
      </c>
      <c r="AN3082">
        <v>1554.0150699378339</v>
      </c>
      <c r="AO3082">
        <v>2.2048086108047027</v>
      </c>
      <c r="AP3082">
        <v>46376.000393270093</v>
      </c>
      <c r="AQ3082">
        <v>111.14839448833551</v>
      </c>
      <c r="AR3082">
        <v>20889.996816965377</v>
      </c>
      <c r="AS3082">
        <v>764.47031224670013</v>
      </c>
      <c r="AT3082">
        <v>1.0896765798925245</v>
      </c>
      <c r="AU3082" s="3">
        <v>1939156.4970952757</v>
      </c>
      <c r="AV3082" s="3">
        <v>41985.638071048546</v>
      </c>
      <c r="AW3082">
        <v>8826.0874830150005</v>
      </c>
      <c r="AX3082">
        <v>1658774.8815578392</v>
      </c>
      <c r="AY3082">
        <v>191.09799296775003</v>
      </c>
      <c r="AZ3082">
        <v>35914.956798358937</v>
      </c>
      <c r="BA3082">
        <v>19144.042666027002</v>
      </c>
      <c r="BB3082">
        <v>3597931.3786531147</v>
      </c>
      <c r="BC3082">
        <v>414.49715265195005</v>
      </c>
      <c r="BD3082">
        <v>77900.59486940749</v>
      </c>
      <c r="BE3082">
        <v>10317.955183012002</v>
      </c>
      <c r="BF3082">
        <v>1939156.4970952757</v>
      </c>
      <c r="BG3082">
        <v>223.39915968419999</v>
      </c>
      <c r="BH3082">
        <v>41985.638071048546</v>
      </c>
      <c r="BI3082">
        <v>0.28455231247927676</v>
      </c>
      <c r="BJ3082">
        <v>0.6599302754493358</v>
      </c>
      <c r="BK3082">
        <v>0.37537796297005904</v>
      </c>
      <c r="BL3082">
        <v>20.988510231620261</v>
      </c>
      <c r="BM3082">
        <v>20.566687456371621</v>
      </c>
      <c r="BN3082">
        <f t="shared" si="313"/>
        <v>-0.4218227752486392</v>
      </c>
      <c r="BO3082">
        <v>0.49773649032289013</v>
      </c>
      <c r="BP3082">
        <v>1.71511176790373E-3</v>
      </c>
      <c r="BQ3082">
        <v>2.5487260017507166E-3</v>
      </c>
      <c r="BR3082">
        <v>8.3333333333333329E-2</v>
      </c>
      <c r="BS3082">
        <v>0.17241379310344829</v>
      </c>
      <c r="BT3082">
        <v>0.55555555555555558</v>
      </c>
      <c r="BU3082">
        <v>1.2080077753634101E-2</v>
      </c>
      <c r="BV3082">
        <v>0.87894475146571482</v>
      </c>
      <c r="BW3082">
        <v>8.7945010042413285E-2</v>
      </c>
      <c r="BX3082">
        <v>0.34414276806820909</v>
      </c>
      <c r="BY3082">
        <f t="shared" si="314"/>
        <v>0.32303016020552361</v>
      </c>
      <c r="BZ3082">
        <v>0</v>
      </c>
      <c r="CA3082">
        <f t="shared" si="315"/>
        <v>7.4687925111102823E-4</v>
      </c>
      <c r="CC3082">
        <v>0.32303016020552361</v>
      </c>
      <c r="CD3082">
        <v>7.4687925111102823E-4</v>
      </c>
    </row>
    <row r="3083" spans="1:82" x14ac:dyDescent="0.3">
      <c r="A3083">
        <v>0</v>
      </c>
      <c r="B3083" t="s">
        <v>1847</v>
      </c>
      <c r="C3083" t="s">
        <v>1040</v>
      </c>
      <c r="D3083">
        <v>55123</v>
      </c>
      <c r="E3083" s="2">
        <f t="shared" si="312"/>
        <v>0.4289735266318353</v>
      </c>
      <c r="F3083" s="2" t="s">
        <v>1936</v>
      </c>
      <c r="G3083" s="3">
        <v>827</v>
      </c>
      <c r="H3083" s="1">
        <v>0.37472545329659135</v>
      </c>
      <c r="I3083" s="1">
        <f t="shared" si="316"/>
        <v>-1.2677716446362197</v>
      </c>
      <c r="J3083" s="1">
        <v>3.0091025380500001</v>
      </c>
      <c r="K3083" s="1">
        <v>35.938599220699999</v>
      </c>
      <c r="L3083" s="2">
        <v>0.13123591350000008</v>
      </c>
      <c r="M3083" s="2">
        <v>9.4622114967377499E-5</v>
      </c>
      <c r="N3083" s="7">
        <v>0</v>
      </c>
      <c r="O3083" s="2">
        <v>1.8087352746238997E-3</v>
      </c>
      <c r="P3083" s="3">
        <v>10216.274759369999</v>
      </c>
      <c r="Q3083" s="3">
        <v>221.19762645449998</v>
      </c>
      <c r="R3083" s="3">
        <v>84175.577728180098</v>
      </c>
      <c r="S3083" s="3">
        <v>200.52436442435311</v>
      </c>
      <c r="T3083" s="3">
        <v>40446.35551094907</v>
      </c>
      <c r="V3083">
        <v>55123</v>
      </c>
      <c r="W3083" s="2">
        <v>0.34755696307638873</v>
      </c>
      <c r="X3083" s="2">
        <v>1.0052646017721208E-2</v>
      </c>
      <c r="Y3083" s="2">
        <v>6.2280222100387229E-2</v>
      </c>
      <c r="Z3083" s="2">
        <v>0.85812191428194939</v>
      </c>
      <c r="AA3083" s="2">
        <v>0.10358710152346168</v>
      </c>
      <c r="AB3083" s="2">
        <v>0.32393962918230546</v>
      </c>
      <c r="AC3083" s="2">
        <v>9.4622114967377499E-5</v>
      </c>
      <c r="AD3083" s="2">
        <v>0</v>
      </c>
      <c r="AE3083" s="2">
        <v>1.8087352746238997E-3</v>
      </c>
      <c r="AF3083">
        <v>83234.251995244704</v>
      </c>
      <c r="AG3083">
        <v>198.18321010697153</v>
      </c>
      <c r="AH3083">
        <v>37247.921100156724</v>
      </c>
      <c r="AI3083">
        <v>2730.3891595949949</v>
      </c>
      <c r="AJ3083">
        <v>1.9432421403015492</v>
      </c>
      <c r="AK3083">
        <v>167409.8297234248</v>
      </c>
      <c r="AL3083">
        <v>398.70757453132461</v>
      </c>
      <c r="AM3083">
        <v>74935.854910018024</v>
      </c>
      <c r="AN3083">
        <v>5488.8108606827645</v>
      </c>
      <c r="AO3083">
        <v>3.9094173024158265</v>
      </c>
      <c r="AP3083">
        <v>84175.577728180098</v>
      </c>
      <c r="AQ3083">
        <v>200.52436442435308</v>
      </c>
      <c r="AR3083">
        <v>37687.933809861301</v>
      </c>
      <c r="AS3083">
        <v>2758.4217010877696</v>
      </c>
      <c r="AT3083">
        <v>1.9661751621142773</v>
      </c>
      <c r="AU3083" s="3">
        <v>1920046.6782759975</v>
      </c>
      <c r="AV3083" s="3">
        <v>41571.881915858728</v>
      </c>
      <c r="AW3083">
        <v>9222.633166687001</v>
      </c>
      <c r="AX3083">
        <v>1733301.6773471551</v>
      </c>
      <c r="AY3083">
        <v>199.68380003295002</v>
      </c>
      <c r="AZ3083">
        <v>37528.573378192625</v>
      </c>
      <c r="BA3083">
        <v>19438.907926057</v>
      </c>
      <c r="BB3083">
        <v>3653348.3556231526</v>
      </c>
      <c r="BC3083">
        <v>420.88142648744997</v>
      </c>
      <c r="BD3083">
        <v>79100.455294051353</v>
      </c>
      <c r="BE3083">
        <v>10216.274759369999</v>
      </c>
      <c r="BF3083">
        <v>1920046.6782759975</v>
      </c>
      <c r="BG3083">
        <v>221.19762645449998</v>
      </c>
      <c r="BH3083">
        <v>41571.881915858728</v>
      </c>
      <c r="BI3083">
        <v>0.27351117092660526</v>
      </c>
      <c r="BJ3083">
        <v>0.64823662422319661</v>
      </c>
      <c r="BK3083">
        <v>0.37472545329659135</v>
      </c>
      <c r="BL3083">
        <v>20.736973100773511</v>
      </c>
      <c r="BM3083">
        <v>19.469201456137291</v>
      </c>
      <c r="BN3083">
        <f t="shared" si="313"/>
        <v>-1.2677716446362197</v>
      </c>
      <c r="BO3083">
        <v>0.4289735266318353</v>
      </c>
      <c r="BP3083">
        <v>1.4208112471544064E-3</v>
      </c>
      <c r="BQ3083">
        <v>4.0683776709055704E-3</v>
      </c>
      <c r="BR3083">
        <v>0.13095238095238096</v>
      </c>
      <c r="BS3083">
        <v>0.13793103448275862</v>
      </c>
      <c r="BT3083">
        <v>0.5</v>
      </c>
      <c r="BU3083">
        <v>3.6306195254703758E-2</v>
      </c>
      <c r="BV3083">
        <v>0.85812191428194939</v>
      </c>
      <c r="BW3083">
        <v>0.10745549950566564</v>
      </c>
      <c r="BX3083">
        <v>0.32393962918230546</v>
      </c>
      <c r="BY3083">
        <f t="shared" si="314"/>
        <v>2.0718782887744626E-2</v>
      </c>
      <c r="BZ3083">
        <v>0</v>
      </c>
      <c r="CA3083">
        <f t="shared" si="315"/>
        <v>1.292563553960087E-3</v>
      </c>
      <c r="CC3083">
        <v>2.0718782887744626E-2</v>
      </c>
      <c r="CD3083">
        <v>1.292563553960087E-3</v>
      </c>
    </row>
    <row r="3084" spans="1:82" x14ac:dyDescent="0.3">
      <c r="A3084">
        <v>1</v>
      </c>
      <c r="B3084" t="s">
        <v>1847</v>
      </c>
      <c r="C3084" t="s">
        <v>1878</v>
      </c>
      <c r="D3084">
        <v>55125</v>
      </c>
      <c r="E3084" s="2">
        <v>0</v>
      </c>
      <c r="F3084" s="2" t="s">
        <v>1954</v>
      </c>
      <c r="G3084" s="3">
        <v>-999</v>
      </c>
      <c r="H3084" s="1">
        <v>0.37286842844750401</v>
      </c>
      <c r="I3084" s="1">
        <f t="shared" si="316"/>
        <v>-999</v>
      </c>
      <c r="J3084" s="1">
        <v>-999</v>
      </c>
      <c r="K3084" s="1">
        <v>-999</v>
      </c>
      <c r="L3084" s="2">
        <v>-999</v>
      </c>
      <c r="M3084" s="2">
        <v>-999</v>
      </c>
      <c r="N3084" s="7">
        <v>-999</v>
      </c>
      <c r="O3084" s="2">
        <v>-999</v>
      </c>
      <c r="P3084" s="3">
        <v>-999</v>
      </c>
      <c r="Q3084" s="3">
        <v>-999</v>
      </c>
      <c r="R3084" s="3">
        <v>-999</v>
      </c>
      <c r="S3084" s="3">
        <v>-999</v>
      </c>
      <c r="T3084" s="3">
        <v>-999</v>
      </c>
      <c r="V3084">
        <v>55125</v>
      </c>
      <c r="W3084" s="2">
        <v>-999</v>
      </c>
      <c r="X3084" s="2">
        <v>1.0002828175645741E-2</v>
      </c>
      <c r="Y3084" s="2">
        <v>-999</v>
      </c>
      <c r="Z3084" s="2">
        <v>-999</v>
      </c>
      <c r="AA3084" s="2">
        <v>-999</v>
      </c>
      <c r="AB3084" s="2">
        <v>-999</v>
      </c>
      <c r="AC3084" s="2">
        <v>-999</v>
      </c>
      <c r="AD3084" s="2">
        <v>-999</v>
      </c>
      <c r="AE3084" s="2">
        <v>-999</v>
      </c>
      <c r="AF3084" s="2">
        <v>-999</v>
      </c>
      <c r="AG3084" s="2">
        <v>-999</v>
      </c>
      <c r="AH3084" s="2">
        <v>-999</v>
      </c>
      <c r="AI3084" s="2">
        <v>-999</v>
      </c>
      <c r="AJ3084" s="2">
        <v>-999</v>
      </c>
      <c r="AK3084" s="2">
        <v>-999</v>
      </c>
      <c r="AL3084" s="2">
        <v>-999</v>
      </c>
      <c r="AM3084" s="2">
        <v>-999</v>
      </c>
      <c r="AN3084" s="2">
        <v>-999</v>
      </c>
      <c r="AO3084" s="2">
        <v>-999</v>
      </c>
      <c r="AP3084" s="2">
        <v>-999</v>
      </c>
      <c r="AQ3084" s="2">
        <v>-999</v>
      </c>
      <c r="AR3084" s="2">
        <v>-999</v>
      </c>
      <c r="AS3084" s="2">
        <v>-999</v>
      </c>
      <c r="AT3084" s="2">
        <v>-999</v>
      </c>
      <c r="AU3084" s="2">
        <v>-999</v>
      </c>
      <c r="AV3084" s="2">
        <v>-999</v>
      </c>
      <c r="AW3084" s="2">
        <v>-999</v>
      </c>
      <c r="AX3084" s="2">
        <v>-999</v>
      </c>
      <c r="AY3084" s="2">
        <v>-999</v>
      </c>
      <c r="AZ3084" s="2">
        <v>-999</v>
      </c>
      <c r="BA3084" s="2">
        <v>-999</v>
      </c>
      <c r="BB3084" s="2">
        <v>-999</v>
      </c>
      <c r="BC3084" s="2">
        <v>-999</v>
      </c>
      <c r="BD3084" s="2">
        <v>-999</v>
      </c>
      <c r="BE3084" s="2">
        <v>-999</v>
      </c>
      <c r="BF3084" s="2">
        <v>-999</v>
      </c>
      <c r="BG3084" s="2">
        <v>-999</v>
      </c>
      <c r="BH3084" s="2">
        <v>-999</v>
      </c>
      <c r="BI3084">
        <v>0</v>
      </c>
      <c r="BJ3084">
        <v>0.37286842844750401</v>
      </c>
      <c r="BK3084">
        <v>0.37286842844750401</v>
      </c>
      <c r="BL3084">
        <v>-999</v>
      </c>
      <c r="BM3084">
        <v>35.122300679567154</v>
      </c>
      <c r="BN3084">
        <f t="shared" si="313"/>
        <v>-999</v>
      </c>
      <c r="BO3084" t="s">
        <v>3748</v>
      </c>
      <c r="BP3084" t="s">
        <v>3748</v>
      </c>
      <c r="BQ3084">
        <v>3.2607736424405823E-3</v>
      </c>
      <c r="BR3084">
        <v>8.9285714285714274E-2</v>
      </c>
      <c r="BS3084">
        <v>0.20689655172413793</v>
      </c>
      <c r="BT3084">
        <v>0.66666666666666663</v>
      </c>
      <c r="BU3084" t="s">
        <v>3748</v>
      </c>
      <c r="BY3084">
        <f t="shared" si="314"/>
        <v>-999</v>
      </c>
      <c r="CA3084">
        <f t="shared" si="315"/>
        <v>-999</v>
      </c>
    </row>
    <row r="3085" spans="1:82" x14ac:dyDescent="0.3">
      <c r="A3085">
        <v>0</v>
      </c>
      <c r="B3085" t="s">
        <v>1847</v>
      </c>
      <c r="C3085" t="s">
        <v>1502</v>
      </c>
      <c r="D3085">
        <v>55127</v>
      </c>
      <c r="E3085" s="2">
        <f t="shared" ref="E3085:E3093" si="317">BO3085</f>
        <v>0.49858614945483531</v>
      </c>
      <c r="F3085" s="2" t="s">
        <v>1937</v>
      </c>
      <c r="G3085" s="3">
        <v>17987</v>
      </c>
      <c r="H3085" s="1">
        <v>20.190376947917692</v>
      </c>
      <c r="I3085" s="1">
        <f t="shared" si="316"/>
        <v>-5.0408236254491854</v>
      </c>
      <c r="J3085" s="1">
        <v>2.7002153205699999</v>
      </c>
      <c r="K3085" s="1">
        <v>59.582671077800001</v>
      </c>
      <c r="L3085" s="2">
        <v>0.15482103552000015</v>
      </c>
      <c r="M3085" s="2">
        <v>1.4747315029875344E-2</v>
      </c>
      <c r="N3085" s="7">
        <v>0</v>
      </c>
      <c r="O3085" s="2">
        <v>3.2587950462617218E-4</v>
      </c>
      <c r="P3085" s="3">
        <v>580723.30018301005</v>
      </c>
      <c r="Q3085" s="3">
        <v>12573.527890828502</v>
      </c>
      <c r="R3085" s="3">
        <v>2799900.4254643619</v>
      </c>
      <c r="S3085" s="3">
        <v>6661.0570062954585</v>
      </c>
      <c r="T3085" s="3">
        <v>1294567.8862957414</v>
      </c>
      <c r="V3085">
        <v>55127</v>
      </c>
      <c r="W3085" s="2">
        <v>0.51508615588811413</v>
      </c>
      <c r="X3085" s="2">
        <v>0.54164111521169822</v>
      </c>
      <c r="Y3085" s="2">
        <v>0.13473270002291776</v>
      </c>
      <c r="Z3085" s="2">
        <v>0.77003488932701636</v>
      </c>
      <c r="AA3085" s="2">
        <v>0.17173724997105985</v>
      </c>
      <c r="AB3085" s="2">
        <v>0.38215658731227836</v>
      </c>
      <c r="AC3085" s="2">
        <v>1.4747315029875344E-2</v>
      </c>
      <c r="AD3085" s="2">
        <v>0</v>
      </c>
      <c r="AE3085" s="2">
        <v>3.2587950462617218E-4</v>
      </c>
      <c r="AF3085">
        <v>1363141.3365129496</v>
      </c>
      <c r="AG3085">
        <v>3246.8659557329779</v>
      </c>
      <c r="AH3085">
        <v>610238.40958398429</v>
      </c>
      <c r="AI3085">
        <v>20713.316384463364</v>
      </c>
      <c r="AJ3085">
        <v>31.836165112049894</v>
      </c>
      <c r="AK3085">
        <v>4163041.7619773117</v>
      </c>
      <c r="AL3085">
        <v>9907.9229620284368</v>
      </c>
      <c r="AM3085">
        <v>1862163.4625701534</v>
      </c>
      <c r="AN3085">
        <v>63356.149694035441</v>
      </c>
      <c r="AO3085">
        <v>97.150971599601533</v>
      </c>
      <c r="AP3085">
        <v>2799900.4254643619</v>
      </c>
      <c r="AQ3085">
        <v>6661.0570062954594</v>
      </c>
      <c r="AR3085">
        <v>1251925.0529861692</v>
      </c>
      <c r="AS3085">
        <v>42642.833309572074</v>
      </c>
      <c r="AT3085">
        <v>65.314806487551635</v>
      </c>
      <c r="AU3085" s="3">
        <v>109141137.03639491</v>
      </c>
      <c r="AV3085" s="3">
        <v>2363068.8318023086</v>
      </c>
      <c r="AW3085">
        <v>322179.09035269002</v>
      </c>
      <c r="AX3085">
        <v>60550338.240884565</v>
      </c>
      <c r="AY3085">
        <v>6975.6591084165011</v>
      </c>
      <c r="AZ3085">
        <v>1311005.3728357973</v>
      </c>
      <c r="BA3085">
        <v>902902.39053570013</v>
      </c>
      <c r="BB3085">
        <v>169691475.2772795</v>
      </c>
      <c r="BC3085">
        <v>19549.186999245001</v>
      </c>
      <c r="BD3085">
        <v>3674074.2046381054</v>
      </c>
      <c r="BE3085">
        <v>580723.30018301005</v>
      </c>
      <c r="BF3085">
        <v>109141137.03639491</v>
      </c>
      <c r="BG3085">
        <v>12573.527890828502</v>
      </c>
      <c r="BH3085">
        <v>2363068.8318023086</v>
      </c>
      <c r="BI3085">
        <v>8.7245607976369346</v>
      </c>
      <c r="BJ3085">
        <v>28.914937745554624</v>
      </c>
      <c r="BK3085">
        <v>20.190376947917692</v>
      </c>
      <c r="BL3085">
        <v>32.157770210510428</v>
      </c>
      <c r="BM3085">
        <v>27.116946585061243</v>
      </c>
      <c r="BN3085">
        <f t="shared" si="313"/>
        <v>-5.0408236254491854</v>
      </c>
      <c r="BO3085">
        <v>0.49858614945483531</v>
      </c>
      <c r="BP3085">
        <v>5.267622080755021E-2</v>
      </c>
      <c r="BQ3085">
        <v>1.4942420173362498E-2</v>
      </c>
      <c r="BR3085">
        <v>0.14880952380952381</v>
      </c>
      <c r="BS3085">
        <v>6.8965517241379309E-2</v>
      </c>
      <c r="BT3085">
        <v>0.66666666666666663</v>
      </c>
      <c r="BU3085">
        <v>0.14435811651442673</v>
      </c>
      <c r="BV3085">
        <v>0.77003488932701636</v>
      </c>
      <c r="BW3085">
        <v>0.17815067424383801</v>
      </c>
      <c r="BX3085">
        <v>0.38215658731227836</v>
      </c>
      <c r="BY3085">
        <f t="shared" si="314"/>
        <v>9.0656710239265567E-2</v>
      </c>
      <c r="BZ3085">
        <v>0</v>
      </c>
      <c r="CA3085">
        <f t="shared" si="315"/>
        <v>2.0054766031920654E-4</v>
      </c>
      <c r="CC3085">
        <v>9.0656710239265567E-2</v>
      </c>
      <c r="CD3085">
        <v>2.0054766031920654E-4</v>
      </c>
    </row>
    <row r="3086" spans="1:82" x14ac:dyDescent="0.3">
      <c r="A3086">
        <v>0</v>
      </c>
      <c r="B3086" t="s">
        <v>1847</v>
      </c>
      <c r="C3086" t="s">
        <v>1879</v>
      </c>
      <c r="D3086">
        <v>55129</v>
      </c>
      <c r="E3086" s="2">
        <f t="shared" si="317"/>
        <v>0.43374681613230243</v>
      </c>
      <c r="F3086" s="2" t="s">
        <v>1936</v>
      </c>
      <c r="G3086" s="3">
        <v>790</v>
      </c>
      <c r="H3086" s="1">
        <v>0.37421567551428697</v>
      </c>
      <c r="I3086" s="1">
        <f t="shared" si="316"/>
        <v>1.9297121718651233</v>
      </c>
      <c r="J3086" s="1">
        <v>3.15021409066</v>
      </c>
      <c r="K3086" s="1">
        <v>-4.4044249331099996</v>
      </c>
      <c r="L3086" s="2">
        <v>0.21101055712000005</v>
      </c>
      <c r="M3086" s="2">
        <v>-1.7355803004001931E-5</v>
      </c>
      <c r="N3086" s="7">
        <v>0</v>
      </c>
      <c r="O3086" s="2">
        <v>2.7066155497975902E-2</v>
      </c>
      <c r="P3086" s="3">
        <v>19314.893243165003</v>
      </c>
      <c r="Q3086" s="3">
        <v>418.19632314525001</v>
      </c>
      <c r="R3086" s="3">
        <v>61226.161361510371</v>
      </c>
      <c r="S3086" s="3">
        <v>146.28286100573948</v>
      </c>
      <c r="T3086" s="3">
        <v>29058.235731544857</v>
      </c>
      <c r="V3086">
        <v>55129</v>
      </c>
      <c r="W3086" s="2">
        <v>0.36191137272186941</v>
      </c>
      <c r="X3086" s="2">
        <v>1.0038970363857501E-2</v>
      </c>
      <c r="Y3086" s="2">
        <v>-5.2950411483766259E-2</v>
      </c>
      <c r="Z3086" s="2">
        <v>0.89836345278779983</v>
      </c>
      <c r="AA3086" s="2">
        <v>1.2695030485098716E-2</v>
      </c>
      <c r="AB3086" s="2">
        <v>0.52085347527225812</v>
      </c>
      <c r="AC3086" s="2">
        <v>-1.7355803004001931E-5</v>
      </c>
      <c r="AD3086" s="2">
        <v>0</v>
      </c>
      <c r="AE3086" s="2">
        <v>2.7066155497975902E-2</v>
      </c>
      <c r="AF3086">
        <v>30556.687974647459</v>
      </c>
      <c r="AG3086">
        <v>72.62919438473125</v>
      </c>
      <c r="AH3086">
        <v>13650.432347675709</v>
      </c>
      <c r="AI3086">
        <v>788.85807977845309</v>
      </c>
      <c r="AJ3086">
        <v>0.71217854954263526</v>
      </c>
      <c r="AK3086">
        <v>91782.849336157829</v>
      </c>
      <c r="AL3086">
        <v>218.9120553904707</v>
      </c>
      <c r="AM3086">
        <v>41143.843429805042</v>
      </c>
      <c r="AN3086">
        <v>2353.6827291939808</v>
      </c>
      <c r="AO3086">
        <v>2.1464093400535829</v>
      </c>
      <c r="AP3086">
        <v>61226.161361510371</v>
      </c>
      <c r="AQ3086">
        <v>146.28286100573945</v>
      </c>
      <c r="AR3086">
        <v>27493.411082129332</v>
      </c>
      <c r="AS3086">
        <v>1564.8246494155278</v>
      </c>
      <c r="AT3086">
        <v>1.4342307905109477</v>
      </c>
      <c r="AU3086" s="3">
        <v>3630041.0361204306</v>
      </c>
      <c r="AV3086" s="3">
        <v>78595.816971918292</v>
      </c>
      <c r="AW3086">
        <v>9422.9658819140004</v>
      </c>
      <c r="AX3086">
        <v>1770952.2078469172</v>
      </c>
      <c r="AY3086">
        <v>204.02130290489998</v>
      </c>
      <c r="AZ3086">
        <v>38343.7636679469</v>
      </c>
      <c r="BA3086">
        <v>28737.859125079005</v>
      </c>
      <c r="BB3086">
        <v>5400993.2439673478</v>
      </c>
      <c r="BC3086">
        <v>622.21762605014999</v>
      </c>
      <c r="BD3086">
        <v>116939.58063986519</v>
      </c>
      <c r="BE3086">
        <v>19314.893243165003</v>
      </c>
      <c r="BF3086">
        <v>3630041.0361204306</v>
      </c>
      <c r="BG3086">
        <v>418.19632314525001</v>
      </c>
      <c r="BH3086">
        <v>78595.816971918292</v>
      </c>
      <c r="BI3086">
        <v>0.20263507036437661</v>
      </c>
      <c r="BJ3086">
        <v>0.57685074587866358</v>
      </c>
      <c r="BK3086">
        <v>0.37421567551428697</v>
      </c>
      <c r="BL3086">
        <v>27.361405202723351</v>
      </c>
      <c r="BM3086">
        <v>29.291117374588474</v>
      </c>
      <c r="BN3086">
        <f t="shared" si="313"/>
        <v>1.9297121718651233</v>
      </c>
      <c r="BO3086">
        <v>0.43374681613230243</v>
      </c>
      <c r="BP3086">
        <v>1.0643433174288446E-3</v>
      </c>
      <c r="BQ3086">
        <v>9.9594156538418801E-4</v>
      </c>
      <c r="BR3086">
        <v>5.9523809523809521E-2</v>
      </c>
      <c r="BS3086">
        <v>0.10344827586206896</v>
      </c>
      <c r="BT3086">
        <v>0.55555555555555558</v>
      </c>
      <c r="BU3086">
        <v>-5.5262718008823354E-2</v>
      </c>
      <c r="BV3086">
        <v>0.89836345278779983</v>
      </c>
      <c r="BW3086">
        <v>1.3169118760475846E-2</v>
      </c>
      <c r="BX3086">
        <v>0.52085347527225812</v>
      </c>
      <c r="BY3086">
        <f t="shared" si="314"/>
        <v>3.5047788732665418E-2</v>
      </c>
      <c r="BZ3086">
        <v>0</v>
      </c>
      <c r="CA3086">
        <f t="shared" si="315"/>
        <v>1.2690167421087663E-2</v>
      </c>
      <c r="CC3086">
        <v>3.5047788732665418E-2</v>
      </c>
      <c r="CD3086">
        <v>1.2690167421087663E-2</v>
      </c>
    </row>
    <row r="3087" spans="1:82" x14ac:dyDescent="0.3">
      <c r="A3087">
        <v>0</v>
      </c>
      <c r="B3087" t="s">
        <v>1847</v>
      </c>
      <c r="C3087" t="s">
        <v>69</v>
      </c>
      <c r="D3087">
        <v>55131</v>
      </c>
      <c r="E3087" s="2">
        <f t="shared" si="317"/>
        <v>0.44598633171770513</v>
      </c>
      <c r="F3087" s="2" t="s">
        <v>1936</v>
      </c>
      <c r="G3087" s="3">
        <v>36074</v>
      </c>
      <c r="H3087" s="1">
        <v>27.399272218401258</v>
      </c>
      <c r="I3087" s="1">
        <f t="shared" si="316"/>
        <v>-0.68526695651776137</v>
      </c>
      <c r="J3087" s="1">
        <v>2.75766951569</v>
      </c>
      <c r="K3087" s="1">
        <v>53.835799623200003</v>
      </c>
      <c r="L3087" s="2">
        <v>0.12897340181999994</v>
      </c>
      <c r="M3087" s="2">
        <v>1.6900442152832953E-2</v>
      </c>
      <c r="N3087" s="7">
        <v>0</v>
      </c>
      <c r="O3087" s="2">
        <v>3.7368766665083896E-4</v>
      </c>
      <c r="P3087" s="3">
        <v>708445.87755747011</v>
      </c>
      <c r="Q3087" s="3">
        <v>15338.912693539502</v>
      </c>
      <c r="R3087" s="3">
        <v>3198681.0459515122</v>
      </c>
      <c r="S3087" s="3">
        <v>7629.4759935878474</v>
      </c>
      <c r="T3087" s="3">
        <v>1479508.8204219998</v>
      </c>
      <c r="V3087">
        <v>55131</v>
      </c>
      <c r="W3087" s="2">
        <v>0.51763447620877245</v>
      </c>
      <c r="X3087" s="2">
        <v>0.73503196095079937</v>
      </c>
      <c r="Y3087" s="2">
        <v>1.3093301945458914E-2</v>
      </c>
      <c r="Z3087" s="2">
        <v>0.78641941038486407</v>
      </c>
      <c r="AA3087" s="2">
        <v>0.15517283817653865</v>
      </c>
      <c r="AB3087" s="2">
        <v>0.31835489879034701</v>
      </c>
      <c r="AC3087" s="2">
        <v>1.6900442152832953E-2</v>
      </c>
      <c r="AD3087" s="2">
        <v>0</v>
      </c>
      <c r="AE3087" s="2">
        <v>3.7368766665083896E-4</v>
      </c>
      <c r="AF3087">
        <v>1577276.803655392</v>
      </c>
      <c r="AG3087">
        <v>3757.9154383844643</v>
      </c>
      <c r="AH3087">
        <v>706288.57850497344</v>
      </c>
      <c r="AI3087">
        <v>22516.763670071981</v>
      </c>
      <c r="AJ3087">
        <v>36.846879803421153</v>
      </c>
      <c r="AK3087">
        <v>4775957.8496069042</v>
      </c>
      <c r="AL3087">
        <v>11387.391431972312</v>
      </c>
      <c r="AM3087">
        <v>2140224.9835682968</v>
      </c>
      <c r="AN3087">
        <v>68089.179028748593</v>
      </c>
      <c r="AO3087">
        <v>111.65301546705825</v>
      </c>
      <c r="AP3087">
        <v>3198681.0459515122</v>
      </c>
      <c r="AQ3087">
        <v>7629.4759935878474</v>
      </c>
      <c r="AR3087">
        <v>1433936.4050633232</v>
      </c>
      <c r="AS3087">
        <v>45572.415358676612</v>
      </c>
      <c r="AT3087">
        <v>74.806135663637093</v>
      </c>
      <c r="AU3087" s="3">
        <v>133145318.22815093</v>
      </c>
      <c r="AV3087" s="3">
        <v>2882795.251623814</v>
      </c>
      <c r="AW3087">
        <v>369134.80122753006</v>
      </c>
      <c r="AX3087">
        <v>69375194.542702004</v>
      </c>
      <c r="AY3087">
        <v>7992.3204687104999</v>
      </c>
      <c r="AZ3087">
        <v>1502076.7088894513</v>
      </c>
      <c r="BA3087">
        <v>1077580.6787850002</v>
      </c>
      <c r="BB3087">
        <v>202520512.77085295</v>
      </c>
      <c r="BC3087">
        <v>23331.233162250002</v>
      </c>
      <c r="BD3087">
        <v>4384871.9605132658</v>
      </c>
      <c r="BE3087">
        <v>708445.87755747011</v>
      </c>
      <c r="BF3087">
        <v>133145318.22815093</v>
      </c>
      <c r="BG3087">
        <v>15338.912693539502</v>
      </c>
      <c r="BH3087">
        <v>2882795.251623814</v>
      </c>
      <c r="BI3087">
        <v>13.935872846245559</v>
      </c>
      <c r="BJ3087">
        <v>41.335145064646817</v>
      </c>
      <c r="BK3087">
        <v>27.399272218401258</v>
      </c>
      <c r="BL3087">
        <v>30.522061947956246</v>
      </c>
      <c r="BM3087">
        <v>29.836794991438484</v>
      </c>
      <c r="BN3087">
        <f t="shared" si="313"/>
        <v>-0.68526695651776137</v>
      </c>
      <c r="BO3087">
        <v>0.44598633171770513</v>
      </c>
      <c r="BP3087">
        <v>7.5263870821442064E-2</v>
      </c>
      <c r="BQ3087">
        <v>1.207550713744592E-2</v>
      </c>
      <c r="BR3087">
        <v>0.1130952380952381</v>
      </c>
      <c r="BS3087">
        <v>3.4482758620689655E-2</v>
      </c>
      <c r="BT3087">
        <v>0.66666666666666663</v>
      </c>
      <c r="BU3087">
        <v>1.9624540452684958E-2</v>
      </c>
      <c r="BV3087">
        <v>0.78641941038486407</v>
      </c>
      <c r="BW3087">
        <v>0.16096767445699031</v>
      </c>
      <c r="BX3087">
        <v>0.31835489879034701</v>
      </c>
      <c r="BY3087">
        <f t="shared" si="314"/>
        <v>9.2936608558353589E-2</v>
      </c>
      <c r="BZ3087">
        <v>0</v>
      </c>
      <c r="CA3087">
        <f t="shared" si="315"/>
        <v>2.7205344772344688E-4</v>
      </c>
      <c r="CC3087">
        <v>9.2936608558353589E-2</v>
      </c>
      <c r="CD3087">
        <v>2.7205344772344688E-4</v>
      </c>
    </row>
    <row r="3088" spans="1:82" x14ac:dyDescent="0.3">
      <c r="A3088">
        <v>0</v>
      </c>
      <c r="B3088" t="s">
        <v>1847</v>
      </c>
      <c r="C3088" t="s">
        <v>1880</v>
      </c>
      <c r="D3088">
        <v>55133</v>
      </c>
      <c r="E3088" s="2">
        <f t="shared" si="317"/>
        <v>0.51137857899587458</v>
      </c>
      <c r="F3088" s="2" t="s">
        <v>1937</v>
      </c>
      <c r="G3088" s="3">
        <v>106522</v>
      </c>
      <c r="H3088" s="1">
        <v>35.490934596529826</v>
      </c>
      <c r="I3088" s="1">
        <f t="shared" si="316"/>
        <v>-2.9571303095875123</v>
      </c>
      <c r="J3088" s="1">
        <v>2.7072608800000002</v>
      </c>
      <c r="K3088" s="1">
        <v>54.727587363600001</v>
      </c>
      <c r="L3088" s="2">
        <v>0.1385913944399999</v>
      </c>
      <c r="M3088" s="2">
        <v>8.0105208489840776E-2</v>
      </c>
      <c r="N3088" s="7">
        <v>0</v>
      </c>
      <c r="O3088" s="2">
        <v>3.6092725360852956E-4</v>
      </c>
      <c r="P3088" s="3">
        <v>999074.99755700014</v>
      </c>
      <c r="Q3088" s="3">
        <v>21631.467762450004</v>
      </c>
      <c r="R3088" s="3">
        <v>5212227.9394057486</v>
      </c>
      <c r="S3088" s="3">
        <v>12392.989989051406</v>
      </c>
      <c r="T3088" s="3">
        <v>2422863.2507123235</v>
      </c>
      <c r="V3088">
        <v>55133</v>
      </c>
      <c r="W3088" s="2">
        <v>0.60825431885278169</v>
      </c>
      <c r="X3088" s="2">
        <v>0.95210453199351641</v>
      </c>
      <c r="Y3088" s="2">
        <v>7.5460698817473124E-2</v>
      </c>
      <c r="Z3088" s="2">
        <v>0.7720441093083259</v>
      </c>
      <c r="AA3088" s="2">
        <v>0.15774326966817523</v>
      </c>
      <c r="AB3088" s="2">
        <v>0.34209572460325177</v>
      </c>
      <c r="AC3088" s="2">
        <v>8.0105208489840776E-2</v>
      </c>
      <c r="AD3088" s="2">
        <v>0</v>
      </c>
      <c r="AE3088" s="2">
        <v>3.6092725360852956E-4</v>
      </c>
      <c r="AF3088">
        <v>8130529.260991564</v>
      </c>
      <c r="AG3088">
        <v>19354.088336473185</v>
      </c>
      <c r="AH3088">
        <v>3637541.0153731164</v>
      </c>
      <c r="AI3088">
        <v>145736.77276083766</v>
      </c>
      <c r="AJ3088">
        <v>189.77340349487838</v>
      </c>
      <c r="AK3088">
        <v>13342757.200397313</v>
      </c>
      <c r="AL3088">
        <v>31747.078325524591</v>
      </c>
      <c r="AM3088">
        <v>5966765.1361150201</v>
      </c>
      <c r="AN3088">
        <v>239375.90273125769</v>
      </c>
      <c r="AO3088">
        <v>311.29412401491118</v>
      </c>
      <c r="AP3088">
        <v>5212227.9394057486</v>
      </c>
      <c r="AQ3088">
        <v>12392.989989051406</v>
      </c>
      <c r="AR3088">
        <v>2329224.1207419038</v>
      </c>
      <c r="AS3088">
        <v>93639.129970420036</v>
      </c>
      <c r="AT3088">
        <v>121.5207205200328</v>
      </c>
      <c r="AU3088" s="3">
        <v>187766155.04086259</v>
      </c>
      <c r="AV3088" s="3">
        <v>4065418.0512748538</v>
      </c>
      <c r="AW3088">
        <v>1737251.9117961002</v>
      </c>
      <c r="AX3088">
        <v>326499124.30295908</v>
      </c>
      <c r="AY3088">
        <v>37614.101861384996</v>
      </c>
      <c r="AZ3088">
        <v>7069194.3038286958</v>
      </c>
      <c r="BA3088">
        <v>2736326.9093531002</v>
      </c>
      <c r="BB3088">
        <v>514265279.34382164</v>
      </c>
      <c r="BC3088">
        <v>59245.569623834999</v>
      </c>
      <c r="BD3088">
        <v>11134612.35510355</v>
      </c>
      <c r="BE3088">
        <v>999074.99755700014</v>
      </c>
      <c r="BF3088">
        <v>187766155.04086259</v>
      </c>
      <c r="BG3088">
        <v>21631.467762450004</v>
      </c>
      <c r="BH3088">
        <v>4065418.0512748538</v>
      </c>
      <c r="BI3088">
        <v>48.571625224815435</v>
      </c>
      <c r="BJ3088">
        <v>84.062559821345261</v>
      </c>
      <c r="BK3088">
        <v>35.490934596529826</v>
      </c>
      <c r="BL3088">
        <v>30.930215660046745</v>
      </c>
      <c r="BM3088">
        <v>27.973085350459233</v>
      </c>
      <c r="BN3088">
        <f t="shared" si="313"/>
        <v>-2.9571303095875123</v>
      </c>
      <c r="BO3088">
        <v>0.51137857899587458</v>
      </c>
      <c r="BP3088">
        <v>0.30078487482752353</v>
      </c>
      <c r="BQ3088">
        <v>1.3488259120296936E-2</v>
      </c>
      <c r="BR3088">
        <v>0.23214285714285715</v>
      </c>
      <c r="BS3088">
        <v>0.10344827586206896</v>
      </c>
      <c r="BT3088">
        <v>0.72222222222222221</v>
      </c>
      <c r="BU3088">
        <v>8.4685716759577617E-2</v>
      </c>
      <c r="BV3088">
        <v>0.7720441093083259</v>
      </c>
      <c r="BW3088">
        <v>0.16363409716615687</v>
      </c>
      <c r="BX3088">
        <v>0.34209572460325177</v>
      </c>
      <c r="BY3088">
        <f t="shared" si="314"/>
        <v>9.4178244853913531E-2</v>
      </c>
      <c r="BZ3088">
        <v>0</v>
      </c>
      <c r="CA3088">
        <f t="shared" si="315"/>
        <v>2.4616617615573738E-4</v>
      </c>
      <c r="CC3088">
        <v>9.4178244853913531E-2</v>
      </c>
      <c r="CD3088">
        <v>2.4616617615573738E-4</v>
      </c>
    </row>
    <row r="3089" spans="1:82" x14ac:dyDescent="0.3">
      <c r="A3089">
        <v>0</v>
      </c>
      <c r="B3089" t="s">
        <v>1847</v>
      </c>
      <c r="C3089" t="s">
        <v>1881</v>
      </c>
      <c r="D3089">
        <v>55135</v>
      </c>
      <c r="E3089" s="2">
        <f t="shared" si="317"/>
        <v>0.51468955118991855</v>
      </c>
      <c r="F3089" s="2" t="s">
        <v>1937</v>
      </c>
      <c r="G3089" s="3">
        <v>4724</v>
      </c>
      <c r="H3089" s="1">
        <v>2.7022616046460248</v>
      </c>
      <c r="I3089" s="1">
        <f t="shared" si="316"/>
        <v>-0.90537641861893547</v>
      </c>
      <c r="J3089" s="1">
        <v>3.03941982549</v>
      </c>
      <c r="K3089" s="1">
        <v>42.144988075599997</v>
      </c>
      <c r="L3089" s="2">
        <v>0.13411771058999999</v>
      </c>
      <c r="M3089" s="2">
        <v>4.6441857996033882E-3</v>
      </c>
      <c r="N3089" s="7">
        <v>0</v>
      </c>
      <c r="O3089" s="2">
        <v>2.685175854616487E-2</v>
      </c>
      <c r="P3089" s="3">
        <v>137558.44372137004</v>
      </c>
      <c r="Q3089" s="3">
        <v>2978.3460181545006</v>
      </c>
      <c r="R3089" s="3">
        <v>509735.32609865727</v>
      </c>
      <c r="S3089" s="3">
        <v>1218.0333660212023</v>
      </c>
      <c r="T3089" s="3">
        <v>237918.70294368465</v>
      </c>
      <c r="V3089">
        <v>55135</v>
      </c>
      <c r="W3089" s="2">
        <v>0.36689412117688025</v>
      </c>
      <c r="X3089" s="2">
        <v>7.2492752012991921E-2</v>
      </c>
      <c r="Y3089" s="2">
        <v>1.2259959100635251E-2</v>
      </c>
      <c r="Z3089" s="2">
        <v>0.86676765779014775</v>
      </c>
      <c r="AA3089" s="2">
        <v>0.12147599664868701</v>
      </c>
      <c r="AB3089" s="2">
        <v>0.33105298905321623</v>
      </c>
      <c r="AC3089" s="2">
        <v>4.6441857996033882E-3</v>
      </c>
      <c r="AD3089" s="2">
        <v>0</v>
      </c>
      <c r="AE3089" s="2">
        <v>2.685175854616487E-2</v>
      </c>
      <c r="AF3089">
        <v>358118.01523322257</v>
      </c>
      <c r="AG3089">
        <v>854.6696277229164</v>
      </c>
      <c r="AH3089">
        <v>160632.51192137017</v>
      </c>
      <c r="AI3089">
        <v>6334.0775909397025</v>
      </c>
      <c r="AJ3089">
        <v>8.379826840006956</v>
      </c>
      <c r="AK3089">
        <v>867853.34133187984</v>
      </c>
      <c r="AL3089">
        <v>2072.7029937441189</v>
      </c>
      <c r="AM3089">
        <v>389558.11409739475</v>
      </c>
      <c r="AN3089">
        <v>15327.178358599795</v>
      </c>
      <c r="AO3089">
        <v>20.322002161179768</v>
      </c>
      <c r="AP3089">
        <v>509735.32609865727</v>
      </c>
      <c r="AQ3089">
        <v>1218.0333660212025</v>
      </c>
      <c r="AR3089">
        <v>228925.60217602458</v>
      </c>
      <c r="AS3089">
        <v>8993.100767660093</v>
      </c>
      <c r="AT3089">
        <v>11.942175321172812</v>
      </c>
      <c r="AU3089" s="3">
        <v>25852733.912994284</v>
      </c>
      <c r="AV3089" s="3">
        <v>559750.35065195686</v>
      </c>
      <c r="AW3089">
        <v>82992.324054310011</v>
      </c>
      <c r="AX3089">
        <v>15597577.382767024</v>
      </c>
      <c r="AY3089">
        <v>1796.9079265334999</v>
      </c>
      <c r="AZ3089">
        <v>337710.87571270595</v>
      </c>
      <c r="BA3089">
        <v>220550.76777568005</v>
      </c>
      <c r="BB3089">
        <v>41450311.29576131</v>
      </c>
      <c r="BC3089">
        <v>4775.253944688</v>
      </c>
      <c r="BD3089">
        <v>897461.22636466275</v>
      </c>
      <c r="BE3089">
        <v>137558.44372137004</v>
      </c>
      <c r="BF3089">
        <v>25852733.912994284</v>
      </c>
      <c r="BG3089">
        <v>2978.3460181545006</v>
      </c>
      <c r="BH3089">
        <v>559750.35065195686</v>
      </c>
      <c r="BI3089">
        <v>1.5960004849988669</v>
      </c>
      <c r="BJ3089">
        <v>4.2982620896448918</v>
      </c>
      <c r="BK3089">
        <v>2.7022616046460248</v>
      </c>
      <c r="BL3089">
        <v>34.11972557685867</v>
      </c>
      <c r="BM3089">
        <v>33.214349158239735</v>
      </c>
      <c r="BN3089">
        <f t="shared" si="313"/>
        <v>-0.90537641861893547</v>
      </c>
      <c r="BO3089">
        <v>0.51468955118991855</v>
      </c>
      <c r="BP3089">
        <v>9.9473911812968767E-3</v>
      </c>
      <c r="BQ3089">
        <v>6.4614226792965995E-3</v>
      </c>
      <c r="BR3089">
        <v>0.15476190476190477</v>
      </c>
      <c r="BS3089">
        <v>0.13793103448275862</v>
      </c>
      <c r="BT3089">
        <v>0.66666666666666663</v>
      </c>
      <c r="BU3089">
        <v>2.5927991979040967E-2</v>
      </c>
      <c r="BV3089">
        <v>0.86676765779014775</v>
      </c>
      <c r="BW3089">
        <v>0.12601244465631434</v>
      </c>
      <c r="BX3089">
        <v>0.33105298905321623</v>
      </c>
      <c r="BY3089">
        <f t="shared" si="314"/>
        <v>0.15458485464133462</v>
      </c>
      <c r="BZ3089">
        <v>0</v>
      </c>
      <c r="CA3089">
        <f t="shared" si="315"/>
        <v>1.883214411570917E-2</v>
      </c>
      <c r="CC3089">
        <v>0.15458485464133462</v>
      </c>
      <c r="CD3089">
        <v>1.883214411570917E-2</v>
      </c>
    </row>
    <row r="3090" spans="1:82" x14ac:dyDescent="0.3">
      <c r="A3090">
        <v>0</v>
      </c>
      <c r="B3090" t="s">
        <v>1847</v>
      </c>
      <c r="C3090" t="s">
        <v>1882</v>
      </c>
      <c r="D3090">
        <v>55137</v>
      </c>
      <c r="E3090" s="2">
        <f t="shared" si="317"/>
        <v>0.45450241379900241</v>
      </c>
      <c r="F3090" s="2" t="s">
        <v>1936</v>
      </c>
      <c r="G3090" s="3">
        <v>845</v>
      </c>
      <c r="H3090" s="1">
        <v>0.37643155841671466</v>
      </c>
      <c r="I3090" s="1">
        <f t="shared" si="316"/>
        <v>-1.0980279491150142</v>
      </c>
      <c r="J3090" s="1">
        <v>3.0014751239000002</v>
      </c>
      <c r="K3090" s="1">
        <v>46.6063915135</v>
      </c>
      <c r="L3090" s="2">
        <v>0.10817153310999994</v>
      </c>
      <c r="M3090" s="2">
        <v>4.6537050208843913E-4</v>
      </c>
      <c r="N3090" s="7">
        <v>0</v>
      </c>
      <c r="O3090" s="2">
        <v>2.8932826997105934E-2</v>
      </c>
      <c r="P3090" s="3">
        <v>11891.529784352002</v>
      </c>
      <c r="Q3090" s="3">
        <v>257.4694030032</v>
      </c>
      <c r="R3090" s="3">
        <v>55614.050117363833</v>
      </c>
      <c r="S3090" s="3">
        <v>133.43914740374046</v>
      </c>
      <c r="T3090" s="3">
        <v>25958.22684754595</v>
      </c>
      <c r="V3090">
        <v>55137</v>
      </c>
      <c r="W3090" s="2">
        <v>0.34034932557363667</v>
      </c>
      <c r="X3090" s="2">
        <v>1.0098415182027339E-2</v>
      </c>
      <c r="Y3090" s="2">
        <v>3.4896881301392728E-2</v>
      </c>
      <c r="Z3090" s="2">
        <v>0.85594676366855071</v>
      </c>
      <c r="AA3090" s="2">
        <v>0.13433525830273282</v>
      </c>
      <c r="AB3090" s="2">
        <v>0.2670080573922689</v>
      </c>
      <c r="AC3090" s="2">
        <v>4.6537050208843913E-4</v>
      </c>
      <c r="AD3090" s="2">
        <v>0</v>
      </c>
      <c r="AE3090" s="2">
        <v>2.8932826997105934E-2</v>
      </c>
      <c r="AF3090">
        <v>48128.888940737699</v>
      </c>
      <c r="AG3090">
        <v>114.53454791641103</v>
      </c>
      <c r="AH3090">
        <v>21526.413875978113</v>
      </c>
      <c r="AI3090">
        <v>773.0044835861454</v>
      </c>
      <c r="AJ3090">
        <v>1.1230574851515505</v>
      </c>
      <c r="AK3090">
        <v>103742.93905810153</v>
      </c>
      <c r="AL3090">
        <v>247.97369532015151</v>
      </c>
      <c r="AM3090">
        <v>46605.888728988713</v>
      </c>
      <c r="AN3090">
        <v>1651.7564781214949</v>
      </c>
      <c r="AO3090">
        <v>2.4312342951661523</v>
      </c>
      <c r="AP3090">
        <v>55614.050117363833</v>
      </c>
      <c r="AQ3090">
        <v>133.43914740374049</v>
      </c>
      <c r="AR3090">
        <v>25079.474853010601</v>
      </c>
      <c r="AS3090">
        <v>878.75199453534947</v>
      </c>
      <c r="AT3090">
        <v>1.3081768100146018</v>
      </c>
      <c r="AU3090" s="3">
        <v>2234894.1076711151</v>
      </c>
      <c r="AV3090" s="3">
        <v>48388.799600421407</v>
      </c>
      <c r="AW3090">
        <v>10027.606970538</v>
      </c>
      <c r="AX3090">
        <v>1884588.4540429115</v>
      </c>
      <c r="AY3090">
        <v>217.11268668330001</v>
      </c>
      <c r="AZ3090">
        <v>40804.158335259403</v>
      </c>
      <c r="BA3090">
        <v>21919.136754890002</v>
      </c>
      <c r="BB3090">
        <v>4119482.5617140271</v>
      </c>
      <c r="BC3090">
        <v>474.58208968650001</v>
      </c>
      <c r="BD3090">
        <v>89192.95793568081</v>
      </c>
      <c r="BE3090">
        <v>11891.529784352002</v>
      </c>
      <c r="BF3090">
        <v>2234894.1076711151</v>
      </c>
      <c r="BG3090">
        <v>257.4694030032</v>
      </c>
      <c r="BH3090">
        <v>48388.799600421407</v>
      </c>
      <c r="BI3090">
        <v>0.29079022543602179</v>
      </c>
      <c r="BJ3090">
        <v>0.66722178385273645</v>
      </c>
      <c r="BK3090">
        <v>0.37643155841671466</v>
      </c>
      <c r="BL3090">
        <v>27.162856729874715</v>
      </c>
      <c r="BM3090">
        <v>26.064828780759701</v>
      </c>
      <c r="BN3090">
        <f t="shared" si="313"/>
        <v>-1.0980279491150142</v>
      </c>
      <c r="BO3090">
        <v>0.45450241379900241</v>
      </c>
      <c r="BP3090">
        <v>1.6004673707454256E-3</v>
      </c>
      <c r="BQ3090">
        <v>6.8415499255627859E-3</v>
      </c>
      <c r="BR3090">
        <v>0.1130952380952381</v>
      </c>
      <c r="BS3090">
        <v>0.10344827586206896</v>
      </c>
      <c r="BT3090">
        <v>0.61111111111111116</v>
      </c>
      <c r="BU3090">
        <v>3.1445108655297885E-2</v>
      </c>
      <c r="BV3090">
        <v>0.85594676366855071</v>
      </c>
      <c r="BW3090">
        <v>0.13935192769993032</v>
      </c>
      <c r="BX3090">
        <v>0.2670080573922689</v>
      </c>
      <c r="BY3090">
        <f t="shared" si="314"/>
        <v>9.3934933057395253E-2</v>
      </c>
      <c r="BZ3090">
        <v>0</v>
      </c>
      <c r="CA3090">
        <f t="shared" si="315"/>
        <v>2.4814734875171569E-2</v>
      </c>
      <c r="CC3090">
        <v>9.3934933057395253E-2</v>
      </c>
      <c r="CD3090">
        <v>2.4814734875171569E-2</v>
      </c>
    </row>
    <row r="3091" spans="1:82" x14ac:dyDescent="0.3">
      <c r="A3091">
        <v>0</v>
      </c>
      <c r="B3091" t="s">
        <v>1847</v>
      </c>
      <c r="C3091" t="s">
        <v>519</v>
      </c>
      <c r="D3091">
        <v>55139</v>
      </c>
      <c r="E3091" s="2">
        <f t="shared" si="317"/>
        <v>0.45441675460851733</v>
      </c>
      <c r="F3091" s="2" t="s">
        <v>1936</v>
      </c>
      <c r="G3091" s="3">
        <v>28730</v>
      </c>
      <c r="H3091" s="1">
        <v>27.221425113062676</v>
      </c>
      <c r="I3091" s="1">
        <f t="shared" si="316"/>
        <v>-0.66674887869618971</v>
      </c>
      <c r="J3091" s="1">
        <v>3.0069768626600002</v>
      </c>
      <c r="K3091" s="1">
        <v>44.659547313200001</v>
      </c>
      <c r="L3091" s="2">
        <v>0.11246924130000013</v>
      </c>
      <c r="M3091" s="2">
        <v>2.2261880385085281E-2</v>
      </c>
      <c r="N3091" s="7">
        <v>0</v>
      </c>
      <c r="O3091" s="2">
        <v>1.7988463784376278E-3</v>
      </c>
      <c r="P3091" s="3">
        <v>658147.73244458006</v>
      </c>
      <c r="Q3091" s="3">
        <v>14249.882633552999</v>
      </c>
      <c r="R3091" s="3">
        <v>4184731.189899262</v>
      </c>
      <c r="S3091" s="3">
        <v>9919.1220002695791</v>
      </c>
      <c r="T3091" s="3">
        <v>1960279.6034814578</v>
      </c>
      <c r="V3091">
        <v>55139</v>
      </c>
      <c r="W3091" s="2">
        <v>0.52444423002614715</v>
      </c>
      <c r="X3091" s="2">
        <v>0.73026091062711052</v>
      </c>
      <c r="Y3091" s="2">
        <v>3.3813458877117633E-2</v>
      </c>
      <c r="Z3091" s="2">
        <v>0.85751572402696696</v>
      </c>
      <c r="AA3091" s="2">
        <v>0.12872380008789286</v>
      </c>
      <c r="AB3091" s="2">
        <v>0.27761641877958393</v>
      </c>
      <c r="AC3091" s="2">
        <v>2.2261880385085281E-2</v>
      </c>
      <c r="AD3091" s="2">
        <v>0</v>
      </c>
      <c r="AE3091" s="2">
        <v>1.7988463784376278E-3</v>
      </c>
      <c r="AF3091">
        <v>2817210.8807406351</v>
      </c>
      <c r="AG3091">
        <v>6663.0743951275217</v>
      </c>
      <c r="AH3091">
        <v>1252304.2149747375</v>
      </c>
      <c r="AI3091">
        <v>64902.155042265847</v>
      </c>
      <c r="AJ3091">
        <v>65.343483294144661</v>
      </c>
      <c r="AK3091">
        <v>7001942.0706398971</v>
      </c>
      <c r="AL3091">
        <v>16582.196395397103</v>
      </c>
      <c r="AM3091">
        <v>3116572.5021290649</v>
      </c>
      <c r="AN3091">
        <v>160913.47136939625</v>
      </c>
      <c r="AO3091">
        <v>162.61344284955683</v>
      </c>
      <c r="AP3091">
        <v>4184731.189899262</v>
      </c>
      <c r="AQ3091">
        <v>9919.1220002695809</v>
      </c>
      <c r="AR3091">
        <v>1864268.2871543274</v>
      </c>
      <c r="AS3091">
        <v>96011.316327130407</v>
      </c>
      <c r="AT3091">
        <v>97.269959555412171</v>
      </c>
      <c r="AU3091" s="3">
        <v>123692284.83563438</v>
      </c>
      <c r="AV3091" s="3">
        <v>2678122.9421499507</v>
      </c>
      <c r="AW3091">
        <v>306976.56714752002</v>
      </c>
      <c r="AX3091">
        <v>57693176.029704913</v>
      </c>
      <c r="AY3091">
        <v>6646.5017464320008</v>
      </c>
      <c r="AZ3091">
        <v>1249143.5382244303</v>
      </c>
      <c r="BA3091">
        <v>965124.29959210008</v>
      </c>
      <c r="BB3091">
        <v>181385460.86533928</v>
      </c>
      <c r="BC3091">
        <v>20896.384379985</v>
      </c>
      <c r="BD3091">
        <v>3927266.4803743809</v>
      </c>
      <c r="BE3091">
        <v>658147.73244458006</v>
      </c>
      <c r="BF3091">
        <v>123692284.83563438</v>
      </c>
      <c r="BG3091">
        <v>14249.882633552999</v>
      </c>
      <c r="BH3091">
        <v>2678122.9421499507</v>
      </c>
      <c r="BI3091">
        <v>11.702900139280199</v>
      </c>
      <c r="BJ3091">
        <v>38.924325252342875</v>
      </c>
      <c r="BK3091">
        <v>27.221425113062676</v>
      </c>
      <c r="BL3091">
        <v>22.763105335637032</v>
      </c>
      <c r="BM3091">
        <v>22.096356456940843</v>
      </c>
      <c r="BN3091">
        <f t="shared" si="313"/>
        <v>-0.66674887869618971</v>
      </c>
      <c r="BO3091">
        <v>0.45441675460851733</v>
      </c>
      <c r="BP3091">
        <v>6.4398931430297207E-2</v>
      </c>
      <c r="BQ3091">
        <v>7.6370870480569888E-3</v>
      </c>
      <c r="BR3091">
        <v>0.10714285714285714</v>
      </c>
      <c r="BS3091">
        <v>0.10344827586206896</v>
      </c>
      <c r="BT3091">
        <v>0.61111111111111116</v>
      </c>
      <c r="BU3091">
        <v>1.9094223378646993E-2</v>
      </c>
      <c r="BV3091">
        <v>0.85751572402696696</v>
      </c>
      <c r="BW3091">
        <v>0.13353091295424571</v>
      </c>
      <c r="BX3091">
        <v>0.27761641877958393</v>
      </c>
      <c r="BY3091">
        <f t="shared" si="314"/>
        <v>0.12798394571002647</v>
      </c>
      <c r="BZ3091">
        <v>0</v>
      </c>
      <c r="CA3091">
        <f t="shared" si="315"/>
        <v>1.4936570202966327E-3</v>
      </c>
      <c r="CC3091">
        <v>0.12798394571002647</v>
      </c>
      <c r="CD3091">
        <v>1.4936570202966327E-3</v>
      </c>
    </row>
    <row r="3092" spans="1:82" x14ac:dyDescent="0.3">
      <c r="A3092">
        <v>0</v>
      </c>
      <c r="B3092" t="s">
        <v>1847</v>
      </c>
      <c r="C3092" t="s">
        <v>1340</v>
      </c>
      <c r="D3092">
        <v>55141</v>
      </c>
      <c r="E3092" s="2">
        <f t="shared" si="317"/>
        <v>0.49911252436762926</v>
      </c>
      <c r="F3092" s="2" t="s">
        <v>1937</v>
      </c>
      <c r="G3092" s="3">
        <v>8919</v>
      </c>
      <c r="H3092" s="1">
        <v>10.820750859173586</v>
      </c>
      <c r="I3092" s="1">
        <f t="shared" si="316"/>
        <v>-3.2483486925527885</v>
      </c>
      <c r="J3092" s="1">
        <v>3.0513424371900002</v>
      </c>
      <c r="K3092" s="1">
        <v>26.836044694400002</v>
      </c>
      <c r="L3092" s="2">
        <v>0.17418753821999999</v>
      </c>
      <c r="M3092" s="2">
        <v>2.909902150277015E-3</v>
      </c>
      <c r="N3092" s="7">
        <v>0</v>
      </c>
      <c r="O3092" s="2">
        <v>3.3217991458014365E-2</v>
      </c>
      <c r="P3092" s="3">
        <v>486420.09906395001</v>
      </c>
      <c r="Q3092" s="3">
        <v>10531.722561007498</v>
      </c>
      <c r="R3092" s="3">
        <v>2460383.4018190634</v>
      </c>
      <c r="S3092" s="3">
        <v>5872.934233638437</v>
      </c>
      <c r="T3092" s="3">
        <v>1173688.8289770335</v>
      </c>
      <c r="V3092">
        <v>55141</v>
      </c>
      <c r="W3092" s="2">
        <v>0.45705998470449932</v>
      </c>
      <c r="X3092" s="2">
        <v>0.29028499952771736</v>
      </c>
      <c r="Y3092" s="2">
        <v>8.4445470176648108E-2</v>
      </c>
      <c r="Z3092" s="2">
        <v>0.87016769293214546</v>
      </c>
      <c r="AA3092" s="2">
        <v>7.7350485175443712E-2</v>
      </c>
      <c r="AB3092" s="2">
        <v>0.42996040515361994</v>
      </c>
      <c r="AC3092" s="2">
        <v>2.909902150277015E-3</v>
      </c>
      <c r="AD3092" s="2">
        <v>0</v>
      </c>
      <c r="AE3092" s="2">
        <v>3.3217991458014365E-2</v>
      </c>
      <c r="AF3092">
        <v>968445.44124247064</v>
      </c>
      <c r="AG3092">
        <v>2308.934951486317</v>
      </c>
      <c r="AH3092">
        <v>433957.17958113342</v>
      </c>
      <c r="AI3092">
        <v>27576.911265574596</v>
      </c>
      <c r="AJ3092">
        <v>22.639067510469239</v>
      </c>
      <c r="AK3092">
        <v>3428828.8430615338</v>
      </c>
      <c r="AL3092">
        <v>8181.8691851247549</v>
      </c>
      <c r="AM3092">
        <v>1537756.9961392505</v>
      </c>
      <c r="AN3092">
        <v>97465.92368449131</v>
      </c>
      <c r="AO3092">
        <v>80.221506801031154</v>
      </c>
      <c r="AP3092">
        <v>2460383.4018190634</v>
      </c>
      <c r="AQ3092">
        <v>5872.9342336384379</v>
      </c>
      <c r="AR3092">
        <v>1103799.816558117</v>
      </c>
      <c r="AS3092">
        <v>69889.012418916711</v>
      </c>
      <c r="AT3092">
        <v>57.582439290561915</v>
      </c>
      <c r="AU3092" s="3">
        <v>91417793.418078765</v>
      </c>
      <c r="AV3092" s="3">
        <v>1979331.9381157493</v>
      </c>
      <c r="AW3092">
        <v>207224.72948687</v>
      </c>
      <c r="AX3092">
        <v>38945815.659762345</v>
      </c>
      <c r="AY3092">
        <v>4486.7252873294992</v>
      </c>
      <c r="AZ3092">
        <v>843235.15050070605</v>
      </c>
      <c r="BA3092">
        <v>693644.82855082001</v>
      </c>
      <c r="BB3092">
        <v>130363609.0778411</v>
      </c>
      <c r="BC3092">
        <v>15018.447848336997</v>
      </c>
      <c r="BD3092">
        <v>2822567.088616455</v>
      </c>
      <c r="BE3092">
        <v>486420.09906395001</v>
      </c>
      <c r="BF3092">
        <v>91417793.418078765</v>
      </c>
      <c r="BG3092">
        <v>10531.722561007498</v>
      </c>
      <c r="BH3092">
        <v>1979331.9381157493</v>
      </c>
      <c r="BI3092">
        <v>3.9986605877958943</v>
      </c>
      <c r="BJ3092">
        <v>14.819411446969481</v>
      </c>
      <c r="BK3092">
        <v>10.820750859173586</v>
      </c>
      <c r="BL3092">
        <v>32.14532697614284</v>
      </c>
      <c r="BM3092">
        <v>28.896978283590052</v>
      </c>
      <c r="BN3092">
        <f t="shared" si="313"/>
        <v>-3.2483486925527885</v>
      </c>
      <c r="BO3092">
        <v>0.49911252436762926</v>
      </c>
      <c r="BP3092">
        <v>2.4168173849369187E-2</v>
      </c>
      <c r="BQ3092">
        <v>4.5982580646762757E-3</v>
      </c>
      <c r="BR3092">
        <v>8.9285714285714288E-2</v>
      </c>
      <c r="BS3092">
        <v>0.10344827586206896</v>
      </c>
      <c r="BT3092">
        <v>0.72222222222222221</v>
      </c>
      <c r="BU3092">
        <v>9.3025571589451406E-2</v>
      </c>
      <c r="BV3092">
        <v>0.87016769293214546</v>
      </c>
      <c r="BW3092">
        <v>8.0239092505647008E-2</v>
      </c>
      <c r="BX3092">
        <v>0.42996040515361994</v>
      </c>
      <c r="BY3092">
        <f t="shared" si="314"/>
        <v>5.627019452043E-2</v>
      </c>
      <c r="BZ3092">
        <v>0</v>
      </c>
      <c r="CA3092">
        <f t="shared" si="315"/>
        <v>1.8326551546216253E-2</v>
      </c>
      <c r="CC3092">
        <v>5.627019452043E-2</v>
      </c>
      <c r="CD3092">
        <v>1.8326551546216253E-2</v>
      </c>
    </row>
    <row r="3093" spans="1:82" x14ac:dyDescent="0.3">
      <c r="A3093">
        <v>0</v>
      </c>
      <c r="B3093" t="s">
        <v>1883</v>
      </c>
      <c r="C3093" t="s">
        <v>1178</v>
      </c>
      <c r="D3093">
        <v>56001</v>
      </c>
      <c r="E3093" s="2">
        <f t="shared" si="317"/>
        <v>0.34538667513123611</v>
      </c>
      <c r="F3093" s="2" t="s">
        <v>1934</v>
      </c>
      <c r="G3093" s="3">
        <v>10300</v>
      </c>
      <c r="H3093" s="1">
        <v>0.37363285280387104</v>
      </c>
      <c r="I3093" s="1">
        <f t="shared" si="316"/>
        <v>3.9222782367611799</v>
      </c>
      <c r="J3093" s="1">
        <v>2.7241990673899998</v>
      </c>
      <c r="K3093" s="1">
        <v>32.2631357235</v>
      </c>
      <c r="L3093" s="2">
        <v>9.2872269255000028E-2</v>
      </c>
      <c r="M3093" s="2">
        <v>3.6236602818385129E-3</v>
      </c>
      <c r="N3093" s="7">
        <v>0</v>
      </c>
      <c r="O3093" s="2">
        <v>1.8079334254139007E-2</v>
      </c>
      <c r="P3093" s="3">
        <v>57886.261408712009</v>
      </c>
      <c r="Q3093" s="3">
        <v>1013.7999592360641</v>
      </c>
      <c r="R3093" s="3">
        <v>39637.020096658438</v>
      </c>
      <c r="S3093" s="3">
        <v>-5.5091345886633736</v>
      </c>
      <c r="T3093" s="3">
        <v>47444.215164285357</v>
      </c>
      <c r="V3093">
        <v>56001</v>
      </c>
      <c r="W3093" s="2">
        <v>0.26200045874280964</v>
      </c>
      <c r="X3093" s="2">
        <v>1.0023335155874277E-2</v>
      </c>
      <c r="Y3093" s="2">
        <v>-0.10570944521188656</v>
      </c>
      <c r="Z3093" s="2">
        <v>0.77687446307785613</v>
      </c>
      <c r="AA3093" s="2">
        <v>9.2993182486936193E-2</v>
      </c>
      <c r="AB3093" s="2">
        <v>0.22924371585056949</v>
      </c>
      <c r="AC3093" s="2">
        <v>3.6236602818385129E-3</v>
      </c>
      <c r="AD3093" s="2">
        <v>0</v>
      </c>
      <c r="AE3093" s="2">
        <v>1.8079334254139007E-2</v>
      </c>
      <c r="AF3093">
        <v>25026.364917997387</v>
      </c>
      <c r="AG3093">
        <v>-1.2695337999037601</v>
      </c>
      <c r="AH3093">
        <v>-238.60494936616215</v>
      </c>
      <c r="AI3093">
        <v>29723.845371717405</v>
      </c>
      <c r="AJ3093">
        <v>0.28612545658729449</v>
      </c>
      <c r="AK3093">
        <v>64663.385014655825</v>
      </c>
      <c r="AL3093">
        <v>-6.7786683885671337</v>
      </c>
      <c r="AM3093">
        <v>-1274.029748358553</v>
      </c>
      <c r="AN3093">
        <v>78203.485334995145</v>
      </c>
      <c r="AO3093">
        <v>0.72884294710801212</v>
      </c>
      <c r="AP3093">
        <v>39637.020096658438</v>
      </c>
      <c r="AQ3093">
        <v>-5.5091345886633736</v>
      </c>
      <c r="AR3093">
        <v>-1035.4247989923908</v>
      </c>
      <c r="AS3093">
        <v>48479.639963277739</v>
      </c>
      <c r="AT3093">
        <v>0.44271749052071763</v>
      </c>
      <c r="AU3093" s="3">
        <v>10879143.969153335</v>
      </c>
      <c r="AV3093" s="3">
        <v>190533.56433882588</v>
      </c>
      <c r="AW3093">
        <v>35521.081187017997</v>
      </c>
      <c r="AX3093">
        <v>6675831.9982881621</v>
      </c>
      <c r="AY3093">
        <v>622.103929033496</v>
      </c>
      <c r="AZ3093">
        <v>116918.21242255524</v>
      </c>
      <c r="BA3093">
        <v>93407.342595730006</v>
      </c>
      <c r="BB3093">
        <v>17554975.967441496</v>
      </c>
      <c r="BC3093">
        <v>1635.90388826956</v>
      </c>
      <c r="BD3093">
        <v>307451.77676138107</v>
      </c>
      <c r="BE3093">
        <v>57886.261408712009</v>
      </c>
      <c r="BF3093">
        <v>10879143.969153335</v>
      </c>
      <c r="BG3093">
        <v>1013.7999592360641</v>
      </c>
      <c r="BH3093">
        <v>190533.56433882588</v>
      </c>
      <c r="BI3093">
        <v>0.42602280353086408</v>
      </c>
      <c r="BJ3093">
        <v>0.79965565633473512</v>
      </c>
      <c r="BK3093">
        <v>0.37363285280387104</v>
      </c>
      <c r="BL3093">
        <v>9.7157833353327874</v>
      </c>
      <c r="BM3093">
        <v>13.638061572093967</v>
      </c>
      <c r="BN3093">
        <f t="shared" si="313"/>
        <v>3.9222782367611799</v>
      </c>
      <c r="BO3093">
        <v>0.34538667513123611</v>
      </c>
      <c r="BP3093">
        <v>1.7818422438152341E-3</v>
      </c>
      <c r="BQ3093">
        <v>3.855127894868597E-6</v>
      </c>
      <c r="BR3093">
        <v>8.0246913580246909E-2</v>
      </c>
      <c r="BS3093">
        <v>0</v>
      </c>
      <c r="BT3093">
        <v>0.5</v>
      </c>
      <c r="BU3093">
        <v>-0.11232543345610822</v>
      </c>
      <c r="BV3093">
        <v>0.77687446307785613</v>
      </c>
      <c r="BW3093">
        <v>9.64659569366558E-2</v>
      </c>
      <c r="BX3093">
        <v>0.22924371585056949</v>
      </c>
      <c r="BY3093">
        <f t="shared" si="314"/>
        <v>0.11800979888811931</v>
      </c>
      <c r="BZ3093">
        <v>0</v>
      </c>
      <c r="CA3093">
        <f t="shared" si="315"/>
        <v>1.9025159213297751E-2</v>
      </c>
      <c r="CC3093">
        <v>0.11800979888811931</v>
      </c>
      <c r="CD3093">
        <v>1.9025159213297751E-2</v>
      </c>
    </row>
    <row r="3094" spans="1:82" x14ac:dyDescent="0.3">
      <c r="A3094">
        <v>1</v>
      </c>
      <c r="B3094" t="s">
        <v>1883</v>
      </c>
      <c r="C3094" t="s">
        <v>1044</v>
      </c>
      <c r="D3094">
        <v>56003</v>
      </c>
      <c r="E3094" s="2">
        <v>0</v>
      </c>
      <c r="F3094" s="2" t="s">
        <v>1954</v>
      </c>
      <c r="G3094" s="3">
        <v>-999</v>
      </c>
      <c r="H3094" s="1">
        <v>0.37354373214468806</v>
      </c>
      <c r="I3094" s="1">
        <f t="shared" si="316"/>
        <v>-999</v>
      </c>
      <c r="J3094" s="1">
        <v>-999</v>
      </c>
      <c r="K3094" s="1">
        <v>-999</v>
      </c>
      <c r="L3094" s="2">
        <v>-999</v>
      </c>
      <c r="M3094" s="2">
        <v>-999</v>
      </c>
      <c r="N3094" s="7">
        <v>-999</v>
      </c>
      <c r="O3094" s="2">
        <v>-999</v>
      </c>
      <c r="P3094" s="3">
        <v>-999</v>
      </c>
      <c r="Q3094" s="3">
        <v>-999</v>
      </c>
      <c r="R3094" s="3">
        <v>-999</v>
      </c>
      <c r="S3094" s="3">
        <v>-999</v>
      </c>
      <c r="T3094" s="3">
        <v>-999</v>
      </c>
      <c r="V3094">
        <v>56003</v>
      </c>
      <c r="W3094" s="2">
        <v>-999</v>
      </c>
      <c r="X3094" s="2">
        <v>1.0020944342995806E-2</v>
      </c>
      <c r="Y3094" s="2">
        <v>-999</v>
      </c>
      <c r="Z3094" s="2">
        <v>-999</v>
      </c>
      <c r="AA3094" s="2">
        <v>-999</v>
      </c>
      <c r="AB3094" s="2">
        <v>-999</v>
      </c>
      <c r="AC3094" s="2">
        <v>-999</v>
      </c>
      <c r="AD3094" s="2">
        <v>-999</v>
      </c>
      <c r="AE3094" s="2">
        <v>-999</v>
      </c>
      <c r="AF3094" s="2">
        <v>-999</v>
      </c>
      <c r="AG3094" s="2">
        <v>-999</v>
      </c>
      <c r="AH3094" s="2">
        <v>-999</v>
      </c>
      <c r="AI3094" s="2">
        <v>-999</v>
      </c>
      <c r="AJ3094" s="2">
        <v>-999</v>
      </c>
      <c r="AK3094" s="2">
        <v>-999</v>
      </c>
      <c r="AL3094" s="2">
        <v>-999</v>
      </c>
      <c r="AM3094" s="2">
        <v>-999</v>
      </c>
      <c r="AN3094" s="2">
        <v>-999</v>
      </c>
      <c r="AO3094" s="2">
        <v>-999</v>
      </c>
      <c r="AP3094" s="2">
        <v>-999</v>
      </c>
      <c r="AQ3094" s="2">
        <v>-999</v>
      </c>
      <c r="AR3094" s="2">
        <v>-999</v>
      </c>
      <c r="AS3094" s="2">
        <v>-999</v>
      </c>
      <c r="AT3094" s="2">
        <v>-999</v>
      </c>
      <c r="AU3094" s="2">
        <v>-999</v>
      </c>
      <c r="AV3094" s="2">
        <v>-999</v>
      </c>
      <c r="AW3094" s="2">
        <v>-999</v>
      </c>
      <c r="AX3094" s="2">
        <v>-999</v>
      </c>
      <c r="AY3094" s="2">
        <v>-999</v>
      </c>
      <c r="AZ3094" s="2">
        <v>-999</v>
      </c>
      <c r="BA3094" s="2">
        <v>-999</v>
      </c>
      <c r="BB3094" s="2">
        <v>-999</v>
      </c>
      <c r="BC3094" s="2">
        <v>-999</v>
      </c>
      <c r="BD3094" s="2">
        <v>-999</v>
      </c>
      <c r="BE3094" s="2">
        <v>-999</v>
      </c>
      <c r="BF3094" s="2">
        <v>-999</v>
      </c>
      <c r="BG3094" s="2">
        <v>-999</v>
      </c>
      <c r="BH3094" s="2">
        <v>-999</v>
      </c>
      <c r="BI3094">
        <v>0</v>
      </c>
      <c r="BJ3094">
        <v>0.37354373214468806</v>
      </c>
      <c r="BK3094">
        <v>0.37354373214468806</v>
      </c>
      <c r="BL3094">
        <v>-999</v>
      </c>
      <c r="BM3094">
        <v>20.195296815142502</v>
      </c>
      <c r="BN3094">
        <f t="shared" si="313"/>
        <v>-999</v>
      </c>
      <c r="BO3094" t="s">
        <v>3748</v>
      </c>
      <c r="BP3094" t="s">
        <v>3748</v>
      </c>
      <c r="BQ3094">
        <v>0</v>
      </c>
      <c r="BR3094">
        <v>0.14285714285714285</v>
      </c>
      <c r="BS3094">
        <v>0</v>
      </c>
      <c r="BT3094">
        <v>0.55555555555555558</v>
      </c>
      <c r="BU3094" t="s">
        <v>3748</v>
      </c>
      <c r="BY3094">
        <f t="shared" si="314"/>
        <v>-999</v>
      </c>
      <c r="CA3094">
        <f t="shared" si="315"/>
        <v>-999</v>
      </c>
    </row>
    <row r="3095" spans="1:82" x14ac:dyDescent="0.3">
      <c r="A3095">
        <v>0</v>
      </c>
      <c r="B3095" t="s">
        <v>1883</v>
      </c>
      <c r="C3095" t="s">
        <v>690</v>
      </c>
      <c r="D3095">
        <v>56005</v>
      </c>
      <c r="E3095" s="2">
        <f>BO3095</f>
        <v>0.3178878005538458</v>
      </c>
      <c r="F3095" s="2" t="s">
        <v>1933</v>
      </c>
      <c r="G3095" s="3">
        <v>37814</v>
      </c>
      <c r="H3095" s="1">
        <v>0.37498940199494668</v>
      </c>
      <c r="I3095" s="1">
        <f t="shared" si="316"/>
        <v>4.4644547126915288</v>
      </c>
      <c r="J3095" s="1">
        <v>2.9853831770300001</v>
      </c>
      <c r="K3095" s="1">
        <v>-2.5778455511999998</v>
      </c>
      <c r="L3095" s="2">
        <v>8.4125347177000043E-2</v>
      </c>
      <c r="M3095" s="2">
        <v>-4.2113486672292638E-4</v>
      </c>
      <c r="N3095" s="7">
        <v>0</v>
      </c>
      <c r="O3095" s="2">
        <v>2.7093444952170649E-2</v>
      </c>
      <c r="P3095" s="3">
        <v>71867.156719922001</v>
      </c>
      <c r="Q3095" s="3">
        <v>1258.656523672184</v>
      </c>
      <c r="R3095" s="3">
        <v>25343.07296238016</v>
      </c>
      <c r="S3095" s="3">
        <v>-98.249644107672381</v>
      </c>
      <c r="T3095" s="3">
        <v>34195.447759630712</v>
      </c>
      <c r="V3095">
        <v>56005</v>
      </c>
      <c r="W3095" s="2">
        <v>0.25269998608984673</v>
      </c>
      <c r="X3095" s="2">
        <v>1.0059726889351523E-2</v>
      </c>
      <c r="Y3095" s="2">
        <v>-0.11443468940737886</v>
      </c>
      <c r="Z3095" s="2">
        <v>0.85135773684809657</v>
      </c>
      <c r="AA3095" s="2">
        <v>7.4302158296184499E-3</v>
      </c>
      <c r="AB3095" s="2">
        <v>0.20765301998945651</v>
      </c>
      <c r="AC3095" s="2">
        <v>-4.2113486672292638E-4</v>
      </c>
      <c r="AD3095" s="2">
        <v>0</v>
      </c>
      <c r="AE3095" s="2">
        <v>2.7093444952170649E-2</v>
      </c>
      <c r="AF3095">
        <v>19313.136851395626</v>
      </c>
      <c r="AG3095">
        <v>-54.140538510912236</v>
      </c>
      <c r="AH3095">
        <v>-10175.546685745789</v>
      </c>
      <c r="AI3095">
        <v>33784.037893864283</v>
      </c>
      <c r="AJ3095">
        <v>6.1996767091413961E-2</v>
      </c>
      <c r="AK3095">
        <v>44656.209813775786</v>
      </c>
      <c r="AL3095">
        <v>-152.39018261858462</v>
      </c>
      <c r="AM3095">
        <v>-28641.26328134313</v>
      </c>
      <c r="AN3095">
        <v>86445.202249092341</v>
      </c>
      <c r="AO3095">
        <v>6.2078351291613869E-2</v>
      </c>
      <c r="AP3095">
        <v>25343.07296238016</v>
      </c>
      <c r="AQ3095">
        <v>-98.249644107672381</v>
      </c>
      <c r="AR3095">
        <v>-18465.71659559734</v>
      </c>
      <c r="AS3095">
        <v>52661.164355228058</v>
      </c>
      <c r="AT3095">
        <v>8.1584200199907864E-5</v>
      </c>
      <c r="AU3095" s="3">
        <v>13506713.433942141</v>
      </c>
      <c r="AV3095" s="3">
        <v>236551.90705895025</v>
      </c>
      <c r="AW3095">
        <v>49440.984724328002</v>
      </c>
      <c r="AX3095">
        <v>9291938.6690902039</v>
      </c>
      <c r="AY3095">
        <v>865.89230463881597</v>
      </c>
      <c r="AZ3095">
        <v>162735.79973381906</v>
      </c>
      <c r="BA3095">
        <v>121308.14144425001</v>
      </c>
      <c r="BB3095">
        <v>22798652.103032347</v>
      </c>
      <c r="BC3095">
        <v>2124.5488283109999</v>
      </c>
      <c r="BD3095">
        <v>399287.70679276931</v>
      </c>
      <c r="BE3095">
        <v>71867.156719922001</v>
      </c>
      <c r="BF3095">
        <v>13506713.433942141</v>
      </c>
      <c r="BG3095">
        <v>1258.656523672184</v>
      </c>
      <c r="BH3095">
        <v>236551.90705895025</v>
      </c>
      <c r="BI3095">
        <v>0.51718703461119164</v>
      </c>
      <c r="BJ3095">
        <v>0.89217643660613832</v>
      </c>
      <c r="BK3095">
        <v>0.37498940199494668</v>
      </c>
      <c r="BL3095">
        <v>9.985488757132817</v>
      </c>
      <c r="BM3095">
        <v>14.449943469824346</v>
      </c>
      <c r="BN3095">
        <f t="shared" si="313"/>
        <v>4.4644547126915288</v>
      </c>
      <c r="BO3095">
        <v>0.3178878005538458</v>
      </c>
      <c r="BP3095">
        <v>1.9909131575412339E-3</v>
      </c>
      <c r="BQ3095">
        <v>0</v>
      </c>
      <c r="BR3095">
        <v>0.23809523809523808</v>
      </c>
      <c r="BS3095">
        <v>3.4482758620689655E-2</v>
      </c>
      <c r="BT3095">
        <v>0.16666666666666666</v>
      </c>
      <c r="BU3095">
        <v>-0.12785217684157238</v>
      </c>
      <c r="BV3095">
        <v>0.85135773684809657</v>
      </c>
      <c r="BW3095">
        <v>7.707692769313745E-3</v>
      </c>
      <c r="BX3095">
        <v>0.20765301998945651</v>
      </c>
      <c r="BY3095">
        <f t="shared" si="314"/>
        <v>0.10716008758290554</v>
      </c>
      <c r="BZ3095">
        <v>0</v>
      </c>
      <c r="CA3095">
        <f t="shared" si="315"/>
        <v>3.0767179349536648E-2</v>
      </c>
      <c r="CC3095">
        <v>0.10716008758290554</v>
      </c>
      <c r="CD3095">
        <v>3.0767179349536648E-2</v>
      </c>
    </row>
    <row r="3096" spans="1:82" x14ac:dyDescent="0.3">
      <c r="A3096">
        <v>0</v>
      </c>
      <c r="B3096" t="s">
        <v>1883</v>
      </c>
      <c r="C3096" t="s">
        <v>1046</v>
      </c>
      <c r="D3096">
        <v>56007</v>
      </c>
      <c r="E3096" s="2">
        <f>BO3096</f>
        <v>0.34600656602562391</v>
      </c>
      <c r="F3096" s="2" t="s">
        <v>1934</v>
      </c>
      <c r="G3096" s="3">
        <v>986</v>
      </c>
      <c r="H3096" s="1">
        <v>0.37365698671283731</v>
      </c>
      <c r="I3096" s="1">
        <f t="shared" si="316"/>
        <v>0.88462491206055383</v>
      </c>
      <c r="J3096" s="1">
        <v>3.1430659406300001</v>
      </c>
      <c r="K3096" s="1">
        <v>12.8621325451</v>
      </c>
      <c r="L3096" s="2">
        <v>4.3680694755000027E-2</v>
      </c>
      <c r="M3096" s="2">
        <v>1.6430148487611078E-4</v>
      </c>
      <c r="N3096" s="7">
        <v>0</v>
      </c>
      <c r="O3096" s="2">
        <v>7.4703131791610609E-4</v>
      </c>
      <c r="P3096" s="3">
        <v>69038.769967501998</v>
      </c>
      <c r="Q3096" s="3">
        <v>1209.1211364399439</v>
      </c>
      <c r="R3096" s="3">
        <v>73358.365546559522</v>
      </c>
      <c r="S3096" s="3">
        <v>42.623433019639776</v>
      </c>
      <c r="T3096" s="3">
        <v>17693.17976615519</v>
      </c>
      <c r="V3096">
        <v>56007</v>
      </c>
      <c r="W3096" s="2">
        <v>0.26043122751220599</v>
      </c>
      <c r="X3096" s="2">
        <v>1.0023982588926202E-2</v>
      </c>
      <c r="Y3096" s="2">
        <v>-3.3165348227483064E-2</v>
      </c>
      <c r="Z3096" s="2">
        <v>0.89632497649470111</v>
      </c>
      <c r="AA3096" s="2">
        <v>3.707298165895357E-2</v>
      </c>
      <c r="AB3096" s="2">
        <v>0.10782039522558111</v>
      </c>
      <c r="AC3096" s="2">
        <v>1.6430148487611078E-4</v>
      </c>
      <c r="AD3096" s="2">
        <v>0</v>
      </c>
      <c r="AE3096" s="2">
        <v>7.4703131791610609E-4</v>
      </c>
      <c r="AF3096">
        <v>9928.8464649373382</v>
      </c>
      <c r="AG3096">
        <v>3.6605456924641677</v>
      </c>
      <c r="AH3096">
        <v>687.98823605101927</v>
      </c>
      <c r="AI3096">
        <v>1426.052384981899</v>
      </c>
      <c r="AJ3096">
        <v>0.12595604998428031</v>
      </c>
      <c r="AK3096">
        <v>83287.212011496857</v>
      </c>
      <c r="AL3096">
        <v>46.283978712103945</v>
      </c>
      <c r="AM3096">
        <v>8698.930582158011</v>
      </c>
      <c r="AN3096">
        <v>11108.289805030097</v>
      </c>
      <c r="AO3096">
        <v>1.1031070043844056</v>
      </c>
      <c r="AP3096">
        <v>73358.365546559522</v>
      </c>
      <c r="AQ3096">
        <v>42.623433019639776</v>
      </c>
      <c r="AR3096">
        <v>8010.9423461069919</v>
      </c>
      <c r="AS3096">
        <v>9682.2374200481991</v>
      </c>
      <c r="AT3096">
        <v>0.97715095440012523</v>
      </c>
      <c r="AU3096" s="3">
        <v>12975146.427692326</v>
      </c>
      <c r="AV3096" s="3">
        <v>227242.22638252305</v>
      </c>
      <c r="AW3096">
        <v>9337.6469360480005</v>
      </c>
      <c r="AX3096">
        <v>1754917.3651608613</v>
      </c>
      <c r="AY3096">
        <v>163.53631851065603</v>
      </c>
      <c r="AZ3096">
        <v>30735.015700892694</v>
      </c>
      <c r="BA3096">
        <v>78376.416903549994</v>
      </c>
      <c r="BB3096">
        <v>14730063.792853186</v>
      </c>
      <c r="BC3096">
        <v>1372.6574549505999</v>
      </c>
      <c r="BD3096">
        <v>257977.24208341574</v>
      </c>
      <c r="BE3096">
        <v>69038.769967501998</v>
      </c>
      <c r="BF3096">
        <v>12975146.427692326</v>
      </c>
      <c r="BG3096">
        <v>1209.1211364399439</v>
      </c>
      <c r="BH3096">
        <v>227242.22638252305</v>
      </c>
      <c r="BI3096">
        <v>5.7499490367242757E-2</v>
      </c>
      <c r="BJ3096">
        <v>0.43115647708008009</v>
      </c>
      <c r="BK3096">
        <v>0.37365698671283731</v>
      </c>
      <c r="BL3096">
        <v>10.23809361730455</v>
      </c>
      <c r="BM3096">
        <v>11.122718529365104</v>
      </c>
      <c r="BN3096">
        <f t="shared" si="313"/>
        <v>0.88462491206055383</v>
      </c>
      <c r="BO3096">
        <v>0.34600656602562391</v>
      </c>
      <c r="BP3096">
        <v>2.4092349905377439E-4</v>
      </c>
      <c r="BQ3096">
        <v>0</v>
      </c>
      <c r="BR3096">
        <v>2.976190476190476E-2</v>
      </c>
      <c r="BS3096">
        <v>0</v>
      </c>
      <c r="BT3096">
        <v>0.55555555555555558</v>
      </c>
      <c r="BU3096">
        <v>-2.5333714411684537E-2</v>
      </c>
      <c r="BV3096">
        <v>0.89632497649470111</v>
      </c>
      <c r="BW3096">
        <v>3.8457449853686279E-2</v>
      </c>
      <c r="BX3096">
        <v>0.10782039522558111</v>
      </c>
      <c r="BY3096">
        <f t="shared" si="314"/>
        <v>5.0869606664458847E-2</v>
      </c>
      <c r="BZ3096">
        <v>0</v>
      </c>
      <c r="CA3096">
        <f t="shared" si="315"/>
        <v>1.5973552210608831E-3</v>
      </c>
      <c r="CC3096">
        <v>5.0869606664458847E-2</v>
      </c>
      <c r="CD3096">
        <v>1.5973552210608831E-3</v>
      </c>
    </row>
    <row r="3097" spans="1:82" x14ac:dyDescent="0.3">
      <c r="A3097">
        <v>0</v>
      </c>
      <c r="B3097" t="s">
        <v>1883</v>
      </c>
      <c r="C3097" t="s">
        <v>1884</v>
      </c>
      <c r="D3097">
        <v>56009</v>
      </c>
      <c r="E3097" s="2">
        <f>BO3097</f>
        <v>0.30493806357923764</v>
      </c>
      <c r="F3097" s="2" t="s">
        <v>1933</v>
      </c>
      <c r="G3097" s="3">
        <v>3945</v>
      </c>
      <c r="H3097" s="1">
        <v>0.37464686271881475</v>
      </c>
      <c r="I3097" s="1">
        <f t="shared" si="316"/>
        <v>1.7841590165801797</v>
      </c>
      <c r="J3097" s="1">
        <v>2.8135118328000002</v>
      </c>
      <c r="K3097" s="1">
        <v>10.8516063387</v>
      </c>
      <c r="L3097" s="2">
        <v>5.4352592169999991E-2</v>
      </c>
      <c r="M3097" s="2">
        <v>1.2586997621042299E-4</v>
      </c>
      <c r="N3097" s="7">
        <v>0</v>
      </c>
      <c r="O3097" s="2">
        <v>6.2804066547019408E-3</v>
      </c>
      <c r="P3097" s="3">
        <v>42906.158880084404</v>
      </c>
      <c r="Q3097" s="3">
        <v>751.44362522363679</v>
      </c>
      <c r="R3097" s="3">
        <v>65161.375087752247</v>
      </c>
      <c r="S3097" s="3">
        <v>78.58545535295535</v>
      </c>
      <c r="T3097" s="3">
        <v>47588.077245991386</v>
      </c>
      <c r="V3097">
        <v>56009</v>
      </c>
      <c r="W3097" s="2">
        <v>0.24070891933092117</v>
      </c>
      <c r="X3097" s="2">
        <v>1.0050537692141063E-2</v>
      </c>
      <c r="Y3097" s="2">
        <v>-4.2420786381792017E-2</v>
      </c>
      <c r="Z3097" s="2">
        <v>0.80234426354305077</v>
      </c>
      <c r="AA3097" s="2">
        <v>3.1277970535148268E-2</v>
      </c>
      <c r="AB3097" s="2">
        <v>0.13416265474196487</v>
      </c>
      <c r="AC3097" s="2">
        <v>1.2586997621042299E-4</v>
      </c>
      <c r="AD3097" s="2">
        <v>0</v>
      </c>
      <c r="AE3097" s="2">
        <v>6.2804066547019408E-3</v>
      </c>
      <c r="AF3097">
        <v>11711.061585365307</v>
      </c>
      <c r="AG3097">
        <v>13.576287035000387</v>
      </c>
      <c r="AH3097">
        <v>2551.6211390451504</v>
      </c>
      <c r="AI3097">
        <v>6059.240662206601</v>
      </c>
      <c r="AJ3097">
        <v>0.17622383831793478</v>
      </c>
      <c r="AK3097">
        <v>76872.436673117554</v>
      </c>
      <c r="AL3097">
        <v>92.161742387955726</v>
      </c>
      <c r="AM3097">
        <v>17321.514305205957</v>
      </c>
      <c r="AN3097">
        <v>38877.424742037176</v>
      </c>
      <c r="AO3097">
        <v>1.16584760320363</v>
      </c>
      <c r="AP3097">
        <v>65161.375087752247</v>
      </c>
      <c r="AQ3097">
        <v>78.585455352955336</v>
      </c>
      <c r="AR3097">
        <v>14769.893166160808</v>
      </c>
      <c r="AS3097">
        <v>32818.184079830578</v>
      </c>
      <c r="AT3097">
        <v>0.98962376488569526</v>
      </c>
      <c r="AU3097" s="3">
        <v>8063783.4999230625</v>
      </c>
      <c r="AV3097" s="3">
        <v>141226.31492453031</v>
      </c>
      <c r="AW3097">
        <v>7463.1931089476002</v>
      </c>
      <c r="AX3097">
        <v>1402632.512895612</v>
      </c>
      <c r="AY3097">
        <v>130.70778256346722</v>
      </c>
      <c r="AZ3097">
        <v>24565.220654978028</v>
      </c>
      <c r="BA3097">
        <v>50369.351989032002</v>
      </c>
      <c r="BB3097">
        <v>9466416.0128186736</v>
      </c>
      <c r="BC3097">
        <v>882.15140778710406</v>
      </c>
      <c r="BD3097">
        <v>165791.53557950835</v>
      </c>
      <c r="BE3097">
        <v>42906.158880084404</v>
      </c>
      <c r="BF3097">
        <v>8063783.4999230625</v>
      </c>
      <c r="BG3097">
        <v>751.44362522363679</v>
      </c>
      <c r="BH3097">
        <v>141226.31492453031</v>
      </c>
      <c r="BI3097">
        <v>7.5721961731648996E-2</v>
      </c>
      <c r="BJ3097">
        <v>0.45036882445046378</v>
      </c>
      <c r="BK3097">
        <v>0.37464686271881475</v>
      </c>
      <c r="BL3097">
        <v>11.602542333658045</v>
      </c>
      <c r="BM3097">
        <v>13.386701350238225</v>
      </c>
      <c r="BN3097">
        <f t="shared" si="313"/>
        <v>1.7841590165801797</v>
      </c>
      <c r="BO3097">
        <v>0.30493806357923764</v>
      </c>
      <c r="BP3097">
        <v>2.796174823906569E-4</v>
      </c>
      <c r="BQ3097">
        <v>0</v>
      </c>
      <c r="BR3097">
        <v>7.1428571428571425E-2</v>
      </c>
      <c r="BS3097">
        <v>0</v>
      </c>
      <c r="BT3097">
        <v>0.44444444444444442</v>
      </c>
      <c r="BU3097">
        <v>-5.109439534750549E-2</v>
      </c>
      <c r="BV3097">
        <v>0.80234426354305077</v>
      </c>
      <c r="BW3097">
        <v>3.2446027526087419E-2</v>
      </c>
      <c r="BX3097">
        <v>0.13416265474196487</v>
      </c>
      <c r="BY3097">
        <f t="shared" si="314"/>
        <v>6.3001078045124795E-2</v>
      </c>
      <c r="BZ3097">
        <v>0</v>
      </c>
      <c r="CA3097">
        <f t="shared" si="315"/>
        <v>1.0839387815409385E-2</v>
      </c>
      <c r="CC3097">
        <v>6.3001078045124795E-2</v>
      </c>
      <c r="CD3097">
        <v>1.0839387815409385E-2</v>
      </c>
    </row>
    <row r="3098" spans="1:82" x14ac:dyDescent="0.3">
      <c r="A3098">
        <v>1</v>
      </c>
      <c r="B3098" t="s">
        <v>1883</v>
      </c>
      <c r="C3098" t="s">
        <v>1388</v>
      </c>
      <c r="D3098">
        <v>56011</v>
      </c>
      <c r="E3098" s="2">
        <v>0</v>
      </c>
      <c r="F3098" s="2" t="s">
        <v>1954</v>
      </c>
      <c r="G3098" s="3">
        <v>-999</v>
      </c>
      <c r="H3098" s="1">
        <v>0.37554298796539254</v>
      </c>
      <c r="I3098" s="1">
        <f t="shared" si="316"/>
        <v>-999</v>
      </c>
      <c r="J3098" s="1">
        <v>-999</v>
      </c>
      <c r="K3098" s="1">
        <v>-999</v>
      </c>
      <c r="L3098" s="2">
        <v>-999</v>
      </c>
      <c r="M3098" s="2">
        <v>-999</v>
      </c>
      <c r="N3098" s="7">
        <v>-999</v>
      </c>
      <c r="O3098" s="2">
        <v>-999</v>
      </c>
      <c r="P3098" s="3">
        <v>-999</v>
      </c>
      <c r="Q3098" s="3">
        <v>-999</v>
      </c>
      <c r="R3098" s="3">
        <v>-999</v>
      </c>
      <c r="S3098" s="3">
        <v>-999</v>
      </c>
      <c r="T3098" s="3">
        <v>-999</v>
      </c>
      <c r="V3098">
        <v>56011</v>
      </c>
      <c r="W3098" s="2">
        <v>-999</v>
      </c>
      <c r="X3098" s="2">
        <v>1.0074577772184037E-2</v>
      </c>
      <c r="Y3098" s="2">
        <v>-999</v>
      </c>
      <c r="Z3098" s="2">
        <v>-999</v>
      </c>
      <c r="AA3098" s="2">
        <v>-999</v>
      </c>
      <c r="AB3098" s="2">
        <v>-999</v>
      </c>
      <c r="AC3098" s="2">
        <v>-999</v>
      </c>
      <c r="AD3098" s="2">
        <v>-999</v>
      </c>
      <c r="AE3098" s="2">
        <v>-999</v>
      </c>
      <c r="AF3098" s="2">
        <v>-999</v>
      </c>
      <c r="AG3098" s="2">
        <v>-999</v>
      </c>
      <c r="AH3098" s="2">
        <v>-999</v>
      </c>
      <c r="AI3098" s="2">
        <v>-999</v>
      </c>
      <c r="AJ3098" s="2">
        <v>-999</v>
      </c>
      <c r="AK3098" s="2">
        <v>-999</v>
      </c>
      <c r="AL3098" s="2">
        <v>-999</v>
      </c>
      <c r="AM3098" s="2">
        <v>-999</v>
      </c>
      <c r="AN3098" s="2">
        <v>-999</v>
      </c>
      <c r="AO3098" s="2">
        <v>-999</v>
      </c>
      <c r="AP3098" s="2">
        <v>-999</v>
      </c>
      <c r="AQ3098" s="2">
        <v>-999</v>
      </c>
      <c r="AR3098" s="2">
        <v>-999</v>
      </c>
      <c r="AS3098" s="2">
        <v>-999</v>
      </c>
      <c r="AT3098" s="2">
        <v>-999</v>
      </c>
      <c r="AU3098" s="2">
        <v>-999</v>
      </c>
      <c r="AV3098" s="2">
        <v>-999</v>
      </c>
      <c r="AW3098" s="2">
        <v>-999</v>
      </c>
      <c r="AX3098" s="2">
        <v>-999</v>
      </c>
      <c r="AY3098" s="2">
        <v>-999</v>
      </c>
      <c r="AZ3098" s="2">
        <v>-999</v>
      </c>
      <c r="BA3098" s="2">
        <v>-999</v>
      </c>
      <c r="BB3098" s="2">
        <v>-999</v>
      </c>
      <c r="BC3098" s="2">
        <v>-999</v>
      </c>
      <c r="BD3098" s="2">
        <v>-999</v>
      </c>
      <c r="BE3098" s="2">
        <v>-999</v>
      </c>
      <c r="BF3098" s="2">
        <v>-999</v>
      </c>
      <c r="BG3098" s="2">
        <v>-999</v>
      </c>
      <c r="BH3098" s="2">
        <v>-999</v>
      </c>
      <c r="BI3098">
        <v>0</v>
      </c>
      <c r="BJ3098">
        <v>0.37554298796539254</v>
      </c>
      <c r="BK3098">
        <v>0.37554298796539254</v>
      </c>
      <c r="BL3098">
        <v>-999</v>
      </c>
      <c r="BM3098">
        <v>17.191985997967389</v>
      </c>
      <c r="BN3098">
        <f t="shared" si="313"/>
        <v>-999</v>
      </c>
      <c r="BO3098" t="s">
        <v>3748</v>
      </c>
      <c r="BP3098" t="s">
        <v>3748</v>
      </c>
      <c r="BQ3098">
        <v>0</v>
      </c>
      <c r="BR3098">
        <v>0.19047619047619047</v>
      </c>
      <c r="BS3098">
        <v>0</v>
      </c>
      <c r="BT3098">
        <v>0.27777777777777779</v>
      </c>
      <c r="BU3098" t="s">
        <v>3748</v>
      </c>
      <c r="BY3098">
        <f t="shared" si="314"/>
        <v>-999</v>
      </c>
      <c r="CA3098">
        <f t="shared" si="315"/>
        <v>-999</v>
      </c>
    </row>
    <row r="3099" spans="1:82" x14ac:dyDescent="0.3">
      <c r="A3099">
        <v>0</v>
      </c>
      <c r="B3099" t="s">
        <v>1883</v>
      </c>
      <c r="C3099" t="s">
        <v>226</v>
      </c>
      <c r="D3099">
        <v>56013</v>
      </c>
      <c r="E3099" s="2">
        <f t="shared" ref="E3099:E3105" si="318">BO3099</f>
        <v>0.38921412388460891</v>
      </c>
      <c r="F3099" s="2" t="s">
        <v>1935</v>
      </c>
      <c r="G3099" s="3">
        <v>6053</v>
      </c>
      <c r="H3099" s="1">
        <v>0.37434040784779643</v>
      </c>
      <c r="I3099" s="1">
        <f t="shared" si="316"/>
        <v>2.5458144184817151</v>
      </c>
      <c r="J3099" s="1">
        <v>3.3918932007199998</v>
      </c>
      <c r="K3099" s="1">
        <v>-30.9191137346</v>
      </c>
      <c r="L3099" s="2">
        <v>2.1099978379999995E-2</v>
      </c>
      <c r="M3099" s="2">
        <v>-1.5712963969419043E-3</v>
      </c>
      <c r="N3099" s="7">
        <v>0</v>
      </c>
      <c r="O3099" s="2">
        <v>6.5592476646059526E-3</v>
      </c>
      <c r="P3099" s="3">
        <v>103728.046809939</v>
      </c>
      <c r="Q3099" s="3">
        <v>1816.6571319067079</v>
      </c>
      <c r="R3099" s="3">
        <v>91642.362908045761</v>
      </c>
      <c r="S3099" s="3">
        <v>48.028910401829961</v>
      </c>
      <c r="T3099" s="3">
        <v>76411.047929878434</v>
      </c>
      <c r="V3099">
        <v>56013</v>
      </c>
      <c r="W3099" s="2">
        <v>0.27428651415167998</v>
      </c>
      <c r="X3099" s="2">
        <v>1.004231652031606E-2</v>
      </c>
      <c r="Y3099" s="2">
        <v>-5.0316747001166999E-2</v>
      </c>
      <c r="Z3099" s="2">
        <v>0.96728438118562055</v>
      </c>
      <c r="AA3099" s="2">
        <v>8.9119260151817495E-2</v>
      </c>
      <c r="AB3099" s="2">
        <v>5.2082688266362823E-2</v>
      </c>
      <c r="AC3099" s="2">
        <v>-1.5712963969419043E-3</v>
      </c>
      <c r="AD3099" s="2">
        <v>0</v>
      </c>
      <c r="AE3099" s="2">
        <v>6.5592476646059526E-3</v>
      </c>
      <c r="AF3099">
        <v>20567.807279248322</v>
      </c>
      <c r="AG3099">
        <v>4.799517060236302</v>
      </c>
      <c r="AH3099">
        <v>902.05438029812831</v>
      </c>
      <c r="AI3099">
        <v>16962.932740974258</v>
      </c>
      <c r="AJ3099">
        <v>0.25260561603950538</v>
      </c>
      <c r="AK3099">
        <v>112210.17018729408</v>
      </c>
      <c r="AL3099">
        <v>52.828427462066266</v>
      </c>
      <c r="AM3099">
        <v>9928.939474187966</v>
      </c>
      <c r="AN3099">
        <v>84347.095576962849</v>
      </c>
      <c r="AO3099">
        <v>1.4577155954869101</v>
      </c>
      <c r="AP3099">
        <v>91642.362908045761</v>
      </c>
      <c r="AQ3099">
        <v>48.028910401829961</v>
      </c>
      <c r="AR3099">
        <v>9026.8850938898377</v>
      </c>
      <c r="AS3099">
        <v>67384.162835988594</v>
      </c>
      <c r="AT3099">
        <v>1.2051099794474047</v>
      </c>
      <c r="AU3099" s="3">
        <v>19494649.117459934</v>
      </c>
      <c r="AV3099" s="3">
        <v>341422.54137054668</v>
      </c>
      <c r="AW3099">
        <v>24403.637441781004</v>
      </c>
      <c r="AX3099">
        <v>4586419.620808322</v>
      </c>
      <c r="AY3099">
        <v>427.39686484513197</v>
      </c>
      <c r="AZ3099">
        <v>80324.966778994101</v>
      </c>
      <c r="BA3099">
        <v>128131.68425172</v>
      </c>
      <c r="BB3099">
        <v>24081068.738268256</v>
      </c>
      <c r="BC3099">
        <v>2244.0539967518398</v>
      </c>
      <c r="BD3099">
        <v>421747.50814954075</v>
      </c>
      <c r="BE3099">
        <v>103728.046809939</v>
      </c>
      <c r="BF3099">
        <v>19494649.117459934</v>
      </c>
      <c r="BG3099">
        <v>1816.6571319067079</v>
      </c>
      <c r="BH3099">
        <v>341422.54137054668</v>
      </c>
      <c r="BI3099">
        <v>0.10459559046892278</v>
      </c>
      <c r="BJ3099">
        <v>0.47893599831671918</v>
      </c>
      <c r="BK3099">
        <v>0.37434040784779643</v>
      </c>
      <c r="BL3099">
        <v>12.64262338122937</v>
      </c>
      <c r="BM3099">
        <v>15.188437799711085</v>
      </c>
      <c r="BN3099">
        <f t="shared" si="313"/>
        <v>2.5458144184817151</v>
      </c>
      <c r="BO3099">
        <v>0.38921412388460891</v>
      </c>
      <c r="BP3099">
        <v>4.9298396549662309E-4</v>
      </c>
      <c r="BQ3099">
        <v>0</v>
      </c>
      <c r="BR3099">
        <v>0.10714285714285714</v>
      </c>
      <c r="BS3099">
        <v>0</v>
      </c>
      <c r="BT3099">
        <v>0.61111111111111116</v>
      </c>
      <c r="BU3099">
        <v>-7.2906533089529074E-2</v>
      </c>
      <c r="BV3099">
        <v>0.96728438118562055</v>
      </c>
      <c r="BW3099">
        <v>9.2447365302715245E-2</v>
      </c>
      <c r="BX3099">
        <v>5.2082688266362823E-2</v>
      </c>
      <c r="BY3099">
        <f t="shared" si="314"/>
        <v>8.3583677473040574E-2</v>
      </c>
      <c r="BZ3099">
        <v>0</v>
      </c>
      <c r="CA3099">
        <f t="shared" si="315"/>
        <v>2.7920231763016737E-2</v>
      </c>
      <c r="CC3099">
        <v>8.3583677473040574E-2</v>
      </c>
      <c r="CD3099">
        <v>2.7920231763016737E-2</v>
      </c>
    </row>
    <row r="3100" spans="1:82" x14ac:dyDescent="0.3">
      <c r="A3100">
        <v>0</v>
      </c>
      <c r="B3100" t="s">
        <v>1883</v>
      </c>
      <c r="C3100" t="s">
        <v>1885</v>
      </c>
      <c r="D3100">
        <v>56015</v>
      </c>
      <c r="E3100" s="2">
        <f t="shared" si="318"/>
        <v>0.30761657580272517</v>
      </c>
      <c r="F3100" s="2" t="s">
        <v>1933</v>
      </c>
      <c r="G3100" s="3">
        <v>1256</v>
      </c>
      <c r="H3100" s="1">
        <v>0.37470130217053033</v>
      </c>
      <c r="I3100" s="1">
        <f t="shared" si="316"/>
        <v>3.0045600688260752</v>
      </c>
      <c r="J3100" s="1">
        <v>2.5236521081699999</v>
      </c>
      <c r="K3100" s="1">
        <v>53.275278830399998</v>
      </c>
      <c r="L3100" s="2">
        <v>6.5452688250999924E-2</v>
      </c>
      <c r="M3100" s="2">
        <v>2.1164056626106543E-3</v>
      </c>
      <c r="N3100" s="7">
        <v>0</v>
      </c>
      <c r="O3100" s="2">
        <v>2.8555885363157323E-3</v>
      </c>
      <c r="P3100" s="3">
        <v>24519.0101824183</v>
      </c>
      <c r="Q3100" s="3">
        <v>429.41746311678759</v>
      </c>
      <c r="R3100" s="3">
        <v>36235.217416299871</v>
      </c>
      <c r="S3100" s="3">
        <v>35.791502003708388</v>
      </c>
      <c r="T3100" s="3">
        <v>36090.658078299544</v>
      </c>
      <c r="V3100">
        <v>56015</v>
      </c>
      <c r="W3100" s="2">
        <v>0.24938005644758551</v>
      </c>
      <c r="X3100" s="2">
        <v>1.0051998122791507E-2</v>
      </c>
      <c r="Y3100" s="2">
        <v>-7.4078058487875006E-2</v>
      </c>
      <c r="Z3100" s="2">
        <v>0.71968341080457165</v>
      </c>
      <c r="AA3100" s="2">
        <v>0.15355722917872489</v>
      </c>
      <c r="AB3100" s="2">
        <v>0.16156186973174796</v>
      </c>
      <c r="AC3100" s="2">
        <v>2.1164056626106543E-3</v>
      </c>
      <c r="AD3100" s="2">
        <v>0</v>
      </c>
      <c r="AE3100" s="2">
        <v>2.8555885363157323E-3</v>
      </c>
      <c r="AF3100">
        <v>9654.7641562194185</v>
      </c>
      <c r="AG3100">
        <v>9.2374433378429064</v>
      </c>
      <c r="AH3100">
        <v>1736.1488918734462</v>
      </c>
      <c r="AI3100">
        <v>7950.1910595765303</v>
      </c>
      <c r="AJ3100">
        <v>0.13944104454165601</v>
      </c>
      <c r="AK3100">
        <v>45889.981572519289</v>
      </c>
      <c r="AL3100">
        <v>45.028945341551292</v>
      </c>
      <c r="AM3100">
        <v>8463.050943619628</v>
      </c>
      <c r="AN3100">
        <v>37313.947086129898</v>
      </c>
      <c r="AO3100">
        <v>0.66612947839666004</v>
      </c>
      <c r="AP3100">
        <v>36235.217416299871</v>
      </c>
      <c r="AQ3100">
        <v>35.791502003708388</v>
      </c>
      <c r="AR3100">
        <v>6726.9020517461813</v>
      </c>
      <c r="AS3100">
        <v>29363.756026553368</v>
      </c>
      <c r="AT3100">
        <v>0.52668843385500397</v>
      </c>
      <c r="AU3100" s="3">
        <v>4608102.7736836951</v>
      </c>
      <c r="AV3100" s="3">
        <v>80704.718018169064</v>
      </c>
      <c r="AW3100">
        <v>7443.6932744227006</v>
      </c>
      <c r="AX3100">
        <v>1398967.7139950024</v>
      </c>
      <c r="AY3100">
        <v>130.36626920666438</v>
      </c>
      <c r="AZ3100">
        <v>24501.036634700504</v>
      </c>
      <c r="BA3100">
        <v>31962.703456841002</v>
      </c>
      <c r="BB3100">
        <v>6007070.4876786973</v>
      </c>
      <c r="BC3100">
        <v>559.783732323452</v>
      </c>
      <c r="BD3100">
        <v>105205.75465286957</v>
      </c>
      <c r="BE3100">
        <v>24519.0101824183</v>
      </c>
      <c r="BF3100">
        <v>4608102.7736836951</v>
      </c>
      <c r="BG3100">
        <v>429.41746311678759</v>
      </c>
      <c r="BH3100">
        <v>80704.718018169064</v>
      </c>
      <c r="BI3100">
        <v>0.1540867070092172</v>
      </c>
      <c r="BJ3100">
        <v>0.52878800917974755</v>
      </c>
      <c r="BK3100">
        <v>0.37470130217053033</v>
      </c>
      <c r="BL3100">
        <v>10.866061795041766</v>
      </c>
      <c r="BM3100">
        <v>13.870621863867841</v>
      </c>
      <c r="BN3100">
        <f t="shared" si="313"/>
        <v>3.0045600688260752</v>
      </c>
      <c r="BO3100">
        <v>0.30761657580272517</v>
      </c>
      <c r="BP3100">
        <v>5.739918603091562E-4</v>
      </c>
      <c r="BQ3100">
        <v>1.0937661845431238E-4</v>
      </c>
      <c r="BR3100">
        <v>0.23228628800917955</v>
      </c>
      <c r="BS3100">
        <v>0</v>
      </c>
      <c r="BT3100">
        <v>0.1111111111111111</v>
      </c>
      <c r="BU3100">
        <v>-8.6044000885180522E-2</v>
      </c>
      <c r="BV3100">
        <v>0.71968341080457165</v>
      </c>
      <c r="BW3100">
        <v>0.15929173151320009</v>
      </c>
      <c r="BX3100">
        <v>0.16156186973174796</v>
      </c>
      <c r="BY3100">
        <f t="shared" si="314"/>
        <v>0.21864759198052491</v>
      </c>
      <c r="BZ3100">
        <v>0</v>
      </c>
      <c r="CA3100">
        <f t="shared" si="315"/>
        <v>4.1668509868335564E-3</v>
      </c>
      <c r="CC3100">
        <v>0.21864759198052491</v>
      </c>
      <c r="CD3100">
        <v>4.1668509868335564E-3</v>
      </c>
    </row>
    <row r="3101" spans="1:82" x14ac:dyDescent="0.3">
      <c r="A3101">
        <v>0</v>
      </c>
      <c r="B3101" t="s">
        <v>1883</v>
      </c>
      <c r="C3101" t="s">
        <v>1886</v>
      </c>
      <c r="D3101">
        <v>56017</v>
      </c>
      <c r="E3101" s="2">
        <f t="shared" si="318"/>
        <v>0.35421520199998374</v>
      </c>
      <c r="F3101" s="2" t="s">
        <v>1934</v>
      </c>
      <c r="G3101" s="3">
        <v>567</v>
      </c>
      <c r="H3101" s="1">
        <v>0.37491655122346468</v>
      </c>
      <c r="I3101" s="1">
        <f t="shared" si="316"/>
        <v>8.7681268043604117</v>
      </c>
      <c r="J3101" s="1">
        <v>3.0810017387199999</v>
      </c>
      <c r="K3101" s="1">
        <v>10.197444819699999</v>
      </c>
      <c r="L3101" s="2">
        <v>1.5694320704999987E-2</v>
      </c>
      <c r="M3101" s="2">
        <v>4.9332276254211173E-4</v>
      </c>
      <c r="N3101" s="7">
        <v>0</v>
      </c>
      <c r="O3101" s="2">
        <v>3.9152536922260825E-3</v>
      </c>
      <c r="P3101" s="3">
        <v>31849.983363324602</v>
      </c>
      <c r="Q3101" s="3">
        <v>557.80959159591123</v>
      </c>
      <c r="R3101" s="3">
        <v>34168.53150020726</v>
      </c>
      <c r="S3101" s="3">
        <v>22.387489462013704</v>
      </c>
      <c r="T3101" s="3">
        <v>69976.168694537511</v>
      </c>
      <c r="V3101">
        <v>56017</v>
      </c>
      <c r="W3101" s="2">
        <v>0.19753625601105332</v>
      </c>
      <c r="X3101" s="2">
        <v>1.0057772543812986E-2</v>
      </c>
      <c r="Y3101" s="2">
        <v>-0.18832469877975266</v>
      </c>
      <c r="Z3101" s="2">
        <v>0.87862579506836647</v>
      </c>
      <c r="AA3101" s="2">
        <v>2.9392457544915616E-2</v>
      </c>
      <c r="AB3101" s="2">
        <v>3.8739490539271261E-2</v>
      </c>
      <c r="AC3101" s="2">
        <v>4.9332276254211173E-4</v>
      </c>
      <c r="AD3101" s="2">
        <v>0</v>
      </c>
      <c r="AE3101" s="2">
        <v>3.9152536922260825E-3</v>
      </c>
      <c r="AF3101">
        <v>6091.4901595558513</v>
      </c>
      <c r="AG3101">
        <v>3.8924535310484258</v>
      </c>
      <c r="AH3101">
        <v>731.57459671917013</v>
      </c>
      <c r="AI3101">
        <v>11809.712694620392</v>
      </c>
      <c r="AJ3101">
        <v>8.219497411084975E-2</v>
      </c>
      <c r="AK3101">
        <v>40260.021659763108</v>
      </c>
      <c r="AL3101">
        <v>26.279942993062132</v>
      </c>
      <c r="AM3101">
        <v>4939.2339673670513</v>
      </c>
      <c r="AN3101">
        <v>77578.222018510016</v>
      </c>
      <c r="AO3101">
        <v>0.54489950716046676</v>
      </c>
      <c r="AP3101">
        <v>34168.53150020726</v>
      </c>
      <c r="AQ3101">
        <v>22.387489462013708</v>
      </c>
      <c r="AR3101">
        <v>4207.6593706478816</v>
      </c>
      <c r="AS3101">
        <v>65768.509323889622</v>
      </c>
      <c r="AT3101">
        <v>0.46270453304961701</v>
      </c>
      <c r="AU3101" s="3">
        <v>5985885.8733032253</v>
      </c>
      <c r="AV3101" s="3">
        <v>104834.73464453555</v>
      </c>
      <c r="AW3101">
        <v>5637.2048376634002</v>
      </c>
      <c r="AX3101">
        <v>1059456.2771904594</v>
      </c>
      <c r="AY3101">
        <v>98.728055596424781</v>
      </c>
      <c r="AZ3101">
        <v>18554.950768792074</v>
      </c>
      <c r="BA3101">
        <v>37487.188200987999</v>
      </c>
      <c r="BB3101">
        <v>7045342.1504936842</v>
      </c>
      <c r="BC3101">
        <v>656.53764719233595</v>
      </c>
      <c r="BD3101">
        <v>123389.68541332762</v>
      </c>
      <c r="BE3101">
        <v>31849.983363324602</v>
      </c>
      <c r="BF3101">
        <v>5985885.8733032253</v>
      </c>
      <c r="BG3101">
        <v>557.80959159591123</v>
      </c>
      <c r="BH3101">
        <v>104834.73464453555</v>
      </c>
      <c r="BI3101">
        <v>0.11588218015756235</v>
      </c>
      <c r="BJ3101">
        <v>0.49079873138102703</v>
      </c>
      <c r="BK3101">
        <v>0.37491655122346468</v>
      </c>
      <c r="BL3101">
        <v>12.173177001667094</v>
      </c>
      <c r="BM3101">
        <v>20.941303806027506</v>
      </c>
      <c r="BN3101">
        <f t="shared" si="313"/>
        <v>8.7681268043604117</v>
      </c>
      <c r="BO3101">
        <v>0.35421520199998374</v>
      </c>
      <c r="BP3101">
        <v>4.9706671162052141E-4</v>
      </c>
      <c r="BQ3101">
        <v>0</v>
      </c>
      <c r="BR3101">
        <v>1.1904761904761904E-2</v>
      </c>
      <c r="BS3101">
        <v>0</v>
      </c>
      <c r="BT3101">
        <v>0.61111111111111116</v>
      </c>
      <c r="BU3101">
        <v>-0.25109989257446752</v>
      </c>
      <c r="BV3101">
        <v>0.87862579506836647</v>
      </c>
      <c r="BW3101">
        <v>3.0490101187671804E-2</v>
      </c>
      <c r="BX3101">
        <v>3.8739490539271261E-2</v>
      </c>
      <c r="BY3101">
        <f t="shared" si="314"/>
        <v>0.35381441539995573</v>
      </c>
      <c r="BZ3101">
        <v>0</v>
      </c>
      <c r="CA3101">
        <f t="shared" si="315"/>
        <v>2.2050119005043271E-2</v>
      </c>
      <c r="CC3101">
        <v>0.35381441539995573</v>
      </c>
      <c r="CD3101">
        <v>2.2050119005043271E-2</v>
      </c>
    </row>
    <row r="3102" spans="1:82" x14ac:dyDescent="0.3">
      <c r="A3102">
        <v>0</v>
      </c>
      <c r="B3102" t="s">
        <v>1883</v>
      </c>
      <c r="C3102" t="s">
        <v>116</v>
      </c>
      <c r="D3102">
        <v>56019</v>
      </c>
      <c r="E3102" s="2">
        <f t="shared" si="318"/>
        <v>0.33870444112084164</v>
      </c>
      <c r="F3102" s="2" t="s">
        <v>1934</v>
      </c>
      <c r="G3102" s="3">
        <v>1438</v>
      </c>
      <c r="H3102" s="1">
        <v>0.37410390032450919</v>
      </c>
      <c r="I3102" s="1">
        <f t="shared" si="316"/>
        <v>4.0590329604531821</v>
      </c>
      <c r="J3102" s="1">
        <v>2.81815182246</v>
      </c>
      <c r="K3102" s="1">
        <v>2.70388447813</v>
      </c>
      <c r="L3102" s="2">
        <v>6.0707304754000102E-2</v>
      </c>
      <c r="M3102" s="2">
        <v>7.7079094353191938E-5</v>
      </c>
      <c r="N3102" s="7">
        <v>0</v>
      </c>
      <c r="O3102" s="2">
        <v>7.393058366804612E-3</v>
      </c>
      <c r="P3102" s="3">
        <v>46284.551469007303</v>
      </c>
      <c r="Q3102" s="3">
        <v>810.61162442729551</v>
      </c>
      <c r="R3102" s="3">
        <v>44724.96073078004</v>
      </c>
      <c r="S3102" s="3">
        <v>69.349182575804733</v>
      </c>
      <c r="T3102" s="3">
        <v>64961.696088223616</v>
      </c>
      <c r="V3102">
        <v>56019</v>
      </c>
      <c r="W3102" s="2">
        <v>0.22500873752394249</v>
      </c>
      <c r="X3102" s="2">
        <v>1.0035971804761729E-2</v>
      </c>
      <c r="Y3102" s="2">
        <v>-9.8424690775922322E-2</v>
      </c>
      <c r="Z3102" s="2">
        <v>0.80366747428743024</v>
      </c>
      <c r="AA3102" s="2">
        <v>7.7935023071917346E-3</v>
      </c>
      <c r="AB3102" s="2">
        <v>0.14984847719041472</v>
      </c>
      <c r="AC3102" s="2">
        <v>7.7079094353191938E-5</v>
      </c>
      <c r="AD3102" s="2">
        <v>0</v>
      </c>
      <c r="AE3102" s="2">
        <v>7.393058366804612E-3</v>
      </c>
      <c r="AF3102">
        <v>4814.0516583293493</v>
      </c>
      <c r="AG3102">
        <v>5.1120971968259505</v>
      </c>
      <c r="AH3102">
        <v>960.80284975163545</v>
      </c>
      <c r="AI3102">
        <v>7611.6935234851362</v>
      </c>
      <c r="AJ3102">
        <v>7.1039977531095741E-2</v>
      </c>
      <c r="AK3102">
        <v>49539.01238910939</v>
      </c>
      <c r="AL3102">
        <v>74.461279772630689</v>
      </c>
      <c r="AM3102">
        <v>13994.767127299039</v>
      </c>
      <c r="AN3102">
        <v>59539.425334161358</v>
      </c>
      <c r="AO3102">
        <v>0.79632614037115812</v>
      </c>
      <c r="AP3102">
        <v>44724.96073078004</v>
      </c>
      <c r="AQ3102">
        <v>69.349182575804733</v>
      </c>
      <c r="AR3102">
        <v>13033.964277547404</v>
      </c>
      <c r="AS3102">
        <v>51927.731810676225</v>
      </c>
      <c r="AT3102">
        <v>0.72528616284006242</v>
      </c>
      <c r="AU3102" s="3">
        <v>8698718.6030852329</v>
      </c>
      <c r="AV3102" s="3">
        <v>152346.34869486591</v>
      </c>
      <c r="AW3102">
        <v>5057.3284487076999</v>
      </c>
      <c r="AX3102">
        <v>950474.30865012505</v>
      </c>
      <c r="AY3102">
        <v>88.572301101684388</v>
      </c>
      <c r="AZ3102">
        <v>16646.278269050563</v>
      </c>
      <c r="BA3102">
        <v>51341.879917715007</v>
      </c>
      <c r="BB3102">
        <v>9649192.9117353577</v>
      </c>
      <c r="BC3102">
        <v>899.1839255289799</v>
      </c>
      <c r="BD3102">
        <v>168992.62696391647</v>
      </c>
      <c r="BE3102">
        <v>46284.551469007303</v>
      </c>
      <c r="BF3102">
        <v>8698718.6030852329</v>
      </c>
      <c r="BG3102">
        <v>810.61162442729551</v>
      </c>
      <c r="BH3102">
        <v>152346.34869486591</v>
      </c>
      <c r="BI3102">
        <v>5.6835941157986521E-2</v>
      </c>
      <c r="BJ3102">
        <v>0.4309398414824957</v>
      </c>
      <c r="BK3102">
        <v>0.37410390032450919</v>
      </c>
      <c r="BL3102">
        <v>10.701848488723373</v>
      </c>
      <c r="BM3102">
        <v>14.760881449176555</v>
      </c>
      <c r="BN3102">
        <f t="shared" si="313"/>
        <v>4.0590329604531821</v>
      </c>
      <c r="BO3102">
        <v>0.33870444112084164</v>
      </c>
      <c r="BP3102">
        <v>2.33117444412035E-4</v>
      </c>
      <c r="BQ3102">
        <v>0</v>
      </c>
      <c r="BR3102">
        <v>6.5476190476190479E-2</v>
      </c>
      <c r="BS3102">
        <v>0</v>
      </c>
      <c r="BT3102">
        <v>0.55555555555555558</v>
      </c>
      <c r="BU3102">
        <v>-0.11624178836227082</v>
      </c>
      <c r="BV3102">
        <v>0.80366747428743024</v>
      </c>
      <c r="BW3102">
        <v>8.0845459618171522E-3</v>
      </c>
      <c r="BX3102">
        <v>0.14984847719041472</v>
      </c>
      <c r="BY3102">
        <f t="shared" si="314"/>
        <v>0.19660102135268759</v>
      </c>
      <c r="BZ3102">
        <v>0</v>
      </c>
      <c r="CA3102">
        <f t="shared" si="315"/>
        <v>1.151690278503925E-2</v>
      </c>
      <c r="CC3102">
        <v>0.19660102135268759</v>
      </c>
      <c r="CD3102">
        <v>1.151690278503925E-2</v>
      </c>
    </row>
    <row r="3103" spans="1:82" x14ac:dyDescent="0.3">
      <c r="A3103">
        <v>0</v>
      </c>
      <c r="B3103" t="s">
        <v>1883</v>
      </c>
      <c r="C3103" t="s">
        <v>1887</v>
      </c>
      <c r="D3103">
        <v>56021</v>
      </c>
      <c r="E3103" s="2">
        <f t="shared" si="318"/>
        <v>0.3684416225089599</v>
      </c>
      <c r="F3103" s="2" t="s">
        <v>1934</v>
      </c>
      <c r="G3103" s="3">
        <v>22700</v>
      </c>
      <c r="H3103" s="1">
        <v>1.8963875221963029</v>
      </c>
      <c r="I3103" s="1">
        <f t="shared" si="316"/>
        <v>2.7464648459307881</v>
      </c>
      <c r="J3103" s="1">
        <v>2.7185476819100001</v>
      </c>
      <c r="K3103" s="1">
        <v>66.769585538200005</v>
      </c>
      <c r="L3103" s="2">
        <v>9.9655911016000021E-2</v>
      </c>
      <c r="M3103" s="2">
        <v>1.2657991840763237E-2</v>
      </c>
      <c r="N3103" s="7">
        <v>0</v>
      </c>
      <c r="O3103" s="2">
        <v>1.2793782561110249E-2</v>
      </c>
      <c r="P3103" s="3">
        <v>146844.70366198901</v>
      </c>
      <c r="Q3103" s="3">
        <v>2571.7873457993078</v>
      </c>
      <c r="R3103" s="3">
        <v>194561.73469208536</v>
      </c>
      <c r="S3103" s="3">
        <v>200.75317709772801</v>
      </c>
      <c r="T3103" s="3">
        <v>257732.52033944114</v>
      </c>
      <c r="V3103">
        <v>56021</v>
      </c>
      <c r="W3103" s="2">
        <v>0.31052493040397644</v>
      </c>
      <c r="X3103" s="2">
        <v>5.0873812561577234E-2</v>
      </c>
      <c r="Y3103" s="2">
        <v>-7.5039289566153133E-2</v>
      </c>
      <c r="Z3103" s="2">
        <v>0.77526282716145922</v>
      </c>
      <c r="AA3103" s="2">
        <v>0.19245234888958107</v>
      </c>
      <c r="AB3103" s="2">
        <v>0.24598829694851673</v>
      </c>
      <c r="AC3103" s="2">
        <v>1.2657991840763237E-2</v>
      </c>
      <c r="AD3103" s="2">
        <v>0</v>
      </c>
      <c r="AE3103" s="2">
        <v>1.2793782561110249E-2</v>
      </c>
      <c r="AF3103">
        <v>82833.616099458479</v>
      </c>
      <c r="AG3103">
        <v>60.502401380145663</v>
      </c>
      <c r="AH3103">
        <v>11371.239126469292</v>
      </c>
      <c r="AI3103">
        <v>108671.72962786932</v>
      </c>
      <c r="AJ3103">
        <v>1.1403276156465152</v>
      </c>
      <c r="AK3103">
        <v>277395.35079154384</v>
      </c>
      <c r="AL3103">
        <v>261.25557847787366</v>
      </c>
      <c r="AM3103">
        <v>49102.177570275046</v>
      </c>
      <c r="AN3103">
        <v>328673.31152350473</v>
      </c>
      <c r="AO3103">
        <v>3.9939469703255179</v>
      </c>
      <c r="AP3103">
        <v>194561.73469208536</v>
      </c>
      <c r="AQ3103">
        <v>200.75317709772798</v>
      </c>
      <c r="AR3103">
        <v>37730.938443805753</v>
      </c>
      <c r="AS3103">
        <v>220001.58189563541</v>
      </c>
      <c r="AT3103">
        <v>2.8536193546790027</v>
      </c>
      <c r="AU3103" s="3">
        <v>27597993.606234215</v>
      </c>
      <c r="AV3103" s="3">
        <v>483341.71376952191</v>
      </c>
      <c r="AW3103">
        <v>68704.093216811001</v>
      </c>
      <c r="AX3103">
        <v>12912247.27916746</v>
      </c>
      <c r="AY3103">
        <v>1203.2597235942919</v>
      </c>
      <c r="AZ3103">
        <v>226140.63245231123</v>
      </c>
      <c r="BA3103">
        <v>215548.79687880003</v>
      </c>
      <c r="BB3103">
        <v>40510240.885401674</v>
      </c>
      <c r="BC3103">
        <v>3775.0470693935995</v>
      </c>
      <c r="BD3103">
        <v>709482.34622183302</v>
      </c>
      <c r="BE3103">
        <v>146844.70366198901</v>
      </c>
      <c r="BF3103">
        <v>27597993.606234215</v>
      </c>
      <c r="BG3103">
        <v>2571.7873457993078</v>
      </c>
      <c r="BH3103">
        <v>483341.71376952191</v>
      </c>
      <c r="BI3103">
        <v>1.3112331381389342</v>
      </c>
      <c r="BJ3103">
        <v>3.2076206603352371</v>
      </c>
      <c r="BK3103">
        <v>1.8963875221963029</v>
      </c>
      <c r="BL3103">
        <v>9.7885898716510127</v>
      </c>
      <c r="BM3103">
        <v>12.535054717581801</v>
      </c>
      <c r="BN3103">
        <f t="shared" si="313"/>
        <v>2.7464648459307881</v>
      </c>
      <c r="BO3103">
        <v>0.3684416225089599</v>
      </c>
      <c r="BP3103">
        <v>5.8503174017055636E-3</v>
      </c>
      <c r="BQ3103">
        <v>1.150964472305171E-4</v>
      </c>
      <c r="BR3103">
        <v>0.28210382513661203</v>
      </c>
      <c r="BS3103">
        <v>0</v>
      </c>
      <c r="BT3103">
        <v>0.27777777777777779</v>
      </c>
      <c r="BU3103">
        <v>-7.8652720605022972E-2</v>
      </c>
      <c r="BV3103">
        <v>0.77526282716145922</v>
      </c>
      <c r="BW3103">
        <v>0.19963936606803015</v>
      </c>
      <c r="BX3103">
        <v>0.24598829694851673</v>
      </c>
      <c r="BY3103">
        <f t="shared" si="314"/>
        <v>0.10670517513904484</v>
      </c>
      <c r="BZ3103">
        <v>0</v>
      </c>
      <c r="CA3103">
        <f t="shared" si="315"/>
        <v>1.2585288144312427E-2</v>
      </c>
      <c r="CC3103">
        <v>0.10670517513904484</v>
      </c>
      <c r="CD3103">
        <v>1.2585288144312427E-2</v>
      </c>
    </row>
    <row r="3104" spans="1:82" x14ac:dyDescent="0.3">
      <c r="A3104">
        <v>0</v>
      </c>
      <c r="B3104" t="s">
        <v>1883</v>
      </c>
      <c r="C3104" t="s">
        <v>118</v>
      </c>
      <c r="D3104">
        <v>56023</v>
      </c>
      <c r="E3104" s="2">
        <f t="shared" si="318"/>
        <v>0.43961334427886462</v>
      </c>
      <c r="F3104" s="2" t="s">
        <v>1936</v>
      </c>
      <c r="G3104" s="3">
        <v>1524</v>
      </c>
      <c r="H3104" s="1">
        <v>0.37463241781766021</v>
      </c>
      <c r="I3104" s="1">
        <f t="shared" si="316"/>
        <v>2.1280953718064097</v>
      </c>
      <c r="J3104" s="1">
        <v>3.2562141466900001</v>
      </c>
      <c r="K3104" s="1">
        <v>-36.787446581700003</v>
      </c>
      <c r="L3104" s="2">
        <v>0.11128872329700001</v>
      </c>
      <c r="M3104" s="2">
        <v>-4.0890602429206489E-4</v>
      </c>
      <c r="N3104" s="7">
        <v>0</v>
      </c>
      <c r="O3104" s="2">
        <v>1.3594786650861933E-2</v>
      </c>
      <c r="P3104" s="3">
        <v>43621.699237482302</v>
      </c>
      <c r="Q3104" s="3">
        <v>763.97535153499541</v>
      </c>
      <c r="R3104" s="3">
        <v>29226.154426656303</v>
      </c>
      <c r="S3104" s="3">
        <v>29.900234111832624</v>
      </c>
      <c r="T3104" s="3">
        <v>68022.906096304505</v>
      </c>
      <c r="V3104">
        <v>56023</v>
      </c>
      <c r="W3104" s="2">
        <v>0.3288802210089351</v>
      </c>
      <c r="X3104" s="2">
        <v>1.0050150183161383E-2</v>
      </c>
      <c r="Y3104" s="2">
        <v>-4.5755859252417611E-2</v>
      </c>
      <c r="Z3104" s="2">
        <v>0.92859205744459006</v>
      </c>
      <c r="AA3104" s="2">
        <v>0.10603376443377299</v>
      </c>
      <c r="AB3104" s="2">
        <v>0.27470245602399346</v>
      </c>
      <c r="AC3104" s="2">
        <v>-4.0890602429206489E-4</v>
      </c>
      <c r="AD3104" s="2">
        <v>0</v>
      </c>
      <c r="AE3104" s="2">
        <v>1.3594786650861933E-2</v>
      </c>
      <c r="AF3104">
        <v>2977.3017958214732</v>
      </c>
      <c r="AG3104">
        <v>1.5426875558318194</v>
      </c>
      <c r="AH3104">
        <v>289.94335257160054</v>
      </c>
      <c r="AI3104">
        <v>8063.3710530534063</v>
      </c>
      <c r="AJ3104">
        <v>3.9099095940579066E-2</v>
      </c>
      <c r="AK3104">
        <v>32203.456222477776</v>
      </c>
      <c r="AL3104">
        <v>31.442921667664443</v>
      </c>
      <c r="AM3104">
        <v>5909.5998334239039</v>
      </c>
      <c r="AN3104">
        <v>70466.62066850561</v>
      </c>
      <c r="AO3104">
        <v>0.46699178836402494</v>
      </c>
      <c r="AP3104">
        <v>29226.154426656303</v>
      </c>
      <c r="AQ3104">
        <v>29.900234111832624</v>
      </c>
      <c r="AR3104">
        <v>5619.6564808523035</v>
      </c>
      <c r="AS3104">
        <v>62403.249615452201</v>
      </c>
      <c r="AT3104">
        <v>0.42789269242344585</v>
      </c>
      <c r="AU3104" s="3">
        <v>8198262.1546924235</v>
      </c>
      <c r="AV3104" s="3">
        <v>143581.52756748704</v>
      </c>
      <c r="AW3104">
        <v>3669.7112634017003</v>
      </c>
      <c r="AX3104">
        <v>689685.53484371549</v>
      </c>
      <c r="AY3104">
        <v>64.27005370025239</v>
      </c>
      <c r="AZ3104">
        <v>12078.913892425435</v>
      </c>
      <c r="BA3104">
        <v>47291.410500884005</v>
      </c>
      <c r="BB3104">
        <v>8887947.6895361394</v>
      </c>
      <c r="BC3104">
        <v>828.24540523524774</v>
      </c>
      <c r="BD3104">
        <v>155660.44145991246</v>
      </c>
      <c r="BE3104">
        <v>43621.699237482302</v>
      </c>
      <c r="BF3104">
        <v>8198262.1546924235</v>
      </c>
      <c r="BG3104">
        <v>763.97535153499541</v>
      </c>
      <c r="BH3104">
        <v>143581.52756748704</v>
      </c>
      <c r="BI3104">
        <v>3.6206210277218064E-2</v>
      </c>
      <c r="BJ3104">
        <v>0.41083862809487826</v>
      </c>
      <c r="BK3104">
        <v>0.37463241781766021</v>
      </c>
      <c r="BL3104">
        <v>12.42625904035177</v>
      </c>
      <c r="BM3104">
        <v>14.55435441215818</v>
      </c>
      <c r="BN3104">
        <f t="shared" si="313"/>
        <v>2.1280953718064097</v>
      </c>
      <c r="BO3104">
        <v>0.43961334427886462</v>
      </c>
      <c r="BP3104">
        <v>1.9274572855996935E-4</v>
      </c>
      <c r="BQ3104">
        <v>1.488134183041998E-5</v>
      </c>
      <c r="BR3104">
        <v>5.9523809523809521E-3</v>
      </c>
      <c r="BS3104">
        <v>0</v>
      </c>
      <c r="BT3104">
        <v>0.72222222222222221</v>
      </c>
      <c r="BU3104">
        <v>-6.0943977108436687E-2</v>
      </c>
      <c r="BV3104">
        <v>0.92859205744459006</v>
      </c>
      <c r="BW3104">
        <v>0.10999353157030393</v>
      </c>
      <c r="BX3104">
        <v>0.27470245602399346</v>
      </c>
      <c r="BY3104">
        <f t="shared" si="314"/>
        <v>0.1250035800496509</v>
      </c>
      <c r="BZ3104">
        <v>0</v>
      </c>
      <c r="CA3104">
        <f t="shared" si="315"/>
        <v>1.2295491292919283E-2</v>
      </c>
      <c r="CC3104">
        <v>0.1250035800496509</v>
      </c>
      <c r="CD3104">
        <v>1.2295491292919283E-2</v>
      </c>
    </row>
    <row r="3105" spans="1:82" x14ac:dyDescent="0.3">
      <c r="A3105">
        <v>0</v>
      </c>
      <c r="B3105" t="s">
        <v>1883</v>
      </c>
      <c r="C3105" t="s">
        <v>1888</v>
      </c>
      <c r="D3105">
        <v>56025</v>
      </c>
      <c r="E3105" s="2">
        <f t="shared" si="318"/>
        <v>0.30974338323738243</v>
      </c>
      <c r="F3105" s="2" t="s">
        <v>1933</v>
      </c>
      <c r="G3105" s="3">
        <v>18532</v>
      </c>
      <c r="H3105" s="1">
        <v>0.37392405819864782</v>
      </c>
      <c r="I3105" s="1">
        <f t="shared" si="316"/>
        <v>5.0793233593002149</v>
      </c>
      <c r="J3105" s="1">
        <v>2.8708330392399999</v>
      </c>
      <c r="K3105" s="1">
        <v>3.9593411269900001</v>
      </c>
      <c r="L3105" s="2">
        <v>4.7015411306999932E-2</v>
      </c>
      <c r="M3105" s="2">
        <v>7.7542221114003688E-4</v>
      </c>
      <c r="N3105" s="7">
        <v>0</v>
      </c>
      <c r="O3105" s="2">
        <v>9.2283171859250078E-3</v>
      </c>
      <c r="P3105" s="3">
        <v>86860.714713468013</v>
      </c>
      <c r="Q3105" s="3">
        <v>1521.2485120428955</v>
      </c>
      <c r="R3105" s="3">
        <v>76075.182490510517</v>
      </c>
      <c r="S3105" s="3">
        <v>11.926918601744022</v>
      </c>
      <c r="T3105" s="3">
        <v>12979.268892850159</v>
      </c>
      <c r="V3105">
        <v>56025</v>
      </c>
      <c r="W3105" s="2">
        <v>0.22075928088791583</v>
      </c>
      <c r="X3105" s="2">
        <v>1.0031147234627905E-2</v>
      </c>
      <c r="Y3105" s="2">
        <v>-0.10242558786406747</v>
      </c>
      <c r="Z3105" s="2">
        <v>0.81869085950555298</v>
      </c>
      <c r="AA3105" s="2">
        <v>1.1412149615761842E-2</v>
      </c>
      <c r="AB3105" s="2">
        <v>0.11605173079884966</v>
      </c>
      <c r="AC3105" s="2">
        <v>7.7542221114003688E-4</v>
      </c>
      <c r="AD3105" s="2">
        <v>0</v>
      </c>
      <c r="AE3105" s="2">
        <v>9.2283171859250078E-3</v>
      </c>
      <c r="AF3105">
        <v>64378.190684846486</v>
      </c>
      <c r="AG3105">
        <v>14.699354974552644</v>
      </c>
      <c r="AH3105">
        <v>2762.6982831684031</v>
      </c>
      <c r="AI3105">
        <v>8857.9223265757028</v>
      </c>
      <c r="AJ3105">
        <v>0.78970131855134806</v>
      </c>
      <c r="AK3105">
        <v>140453.373175357</v>
      </c>
      <c r="AL3105">
        <v>26.626273576296665</v>
      </c>
      <c r="AM3105">
        <v>5004.3257288332634</v>
      </c>
      <c r="AN3105">
        <v>19595.563773761001</v>
      </c>
      <c r="AO3105">
        <v>1.7066242524240001</v>
      </c>
      <c r="AP3105">
        <v>76075.182490510517</v>
      </c>
      <c r="AQ3105">
        <v>11.926918601744021</v>
      </c>
      <c r="AR3105">
        <v>2241.6274456648603</v>
      </c>
      <c r="AS3105">
        <v>10737.641447185299</v>
      </c>
      <c r="AT3105">
        <v>0.916922933872652</v>
      </c>
      <c r="AU3105" s="3">
        <v>16324602.723249178</v>
      </c>
      <c r="AV3105" s="3">
        <v>285903.44535334175</v>
      </c>
      <c r="AW3105">
        <v>74114.109101152004</v>
      </c>
      <c r="AX3105">
        <v>13929005.664470507</v>
      </c>
      <c r="AY3105">
        <v>1298.0088704477441</v>
      </c>
      <c r="AZ3105">
        <v>243947.78711194903</v>
      </c>
      <c r="BA3105">
        <v>160974.82381462003</v>
      </c>
      <c r="BB3105">
        <v>30253608.387719687</v>
      </c>
      <c r="BC3105">
        <v>2819.2573824906394</v>
      </c>
      <c r="BD3105">
        <v>529851.23246529081</v>
      </c>
      <c r="BE3105">
        <v>86860.714713468013</v>
      </c>
      <c r="BF3105">
        <v>16324602.723249178</v>
      </c>
      <c r="BG3105">
        <v>1521.2485120428955</v>
      </c>
      <c r="BH3105">
        <v>285903.44535334175</v>
      </c>
      <c r="BI3105">
        <v>0.56791682361152207</v>
      </c>
      <c r="BJ3105">
        <v>0.94184088181016989</v>
      </c>
      <c r="BK3105">
        <v>0.37392405819864782</v>
      </c>
      <c r="BL3105">
        <v>12.188790623059838</v>
      </c>
      <c r="BM3105">
        <v>17.268113982360052</v>
      </c>
      <c r="BN3105">
        <f t="shared" si="313"/>
        <v>5.0793233593002149</v>
      </c>
      <c r="BO3105">
        <v>0.30974338323738243</v>
      </c>
      <c r="BP3105">
        <v>2.1301863533741924E-3</v>
      </c>
      <c r="BQ3105">
        <v>0</v>
      </c>
      <c r="BR3105">
        <v>0.10119047619047619</v>
      </c>
      <c r="BS3105">
        <v>0</v>
      </c>
      <c r="BT3105">
        <v>0.5</v>
      </c>
      <c r="BU3105">
        <v>-0.14546066432764171</v>
      </c>
      <c r="BV3105">
        <v>0.81869085950555298</v>
      </c>
      <c r="BW3105">
        <v>1.1838329476931373E-2</v>
      </c>
      <c r="BX3105">
        <v>0.11605173079884966</v>
      </c>
      <c r="BY3105">
        <f t="shared" si="314"/>
        <v>0.11074845386227365</v>
      </c>
      <c r="BZ3105">
        <v>0</v>
      </c>
      <c r="CA3105">
        <f t="shared" si="315"/>
        <v>1.8269689104391012E-2</v>
      </c>
      <c r="CC3105">
        <v>0.11074845386227365</v>
      </c>
      <c r="CD3105">
        <v>1.8269689104391012E-2</v>
      </c>
    </row>
    <row r="3106" spans="1:82" x14ac:dyDescent="0.3">
      <c r="A3106">
        <v>1</v>
      </c>
      <c r="B3106" t="s">
        <v>1883</v>
      </c>
      <c r="C3106" t="s">
        <v>1889</v>
      </c>
      <c r="D3106">
        <v>56027</v>
      </c>
      <c r="E3106" s="2">
        <v>0</v>
      </c>
      <c r="F3106" s="2" t="s">
        <v>1954</v>
      </c>
      <c r="G3106" s="3">
        <v>-999</v>
      </c>
      <c r="H3106" s="1">
        <v>0.37504157493112567</v>
      </c>
      <c r="I3106" s="1">
        <f t="shared" si="316"/>
        <v>-999</v>
      </c>
      <c r="J3106" s="1">
        <v>-999</v>
      </c>
      <c r="K3106" s="1">
        <v>-999</v>
      </c>
      <c r="L3106" s="2">
        <v>-999</v>
      </c>
      <c r="M3106" s="2">
        <v>-999</v>
      </c>
      <c r="N3106" s="7">
        <v>-999</v>
      </c>
      <c r="O3106" s="2">
        <v>-999</v>
      </c>
      <c r="P3106" s="3">
        <v>-999</v>
      </c>
      <c r="Q3106" s="3">
        <v>-999</v>
      </c>
      <c r="R3106" s="3">
        <v>-999</v>
      </c>
      <c r="S3106" s="3">
        <v>-999</v>
      </c>
      <c r="T3106" s="3">
        <v>-999</v>
      </c>
      <c r="V3106">
        <v>56027</v>
      </c>
      <c r="W3106" s="2">
        <v>-999</v>
      </c>
      <c r="X3106" s="2">
        <v>1.0061126516877484E-2</v>
      </c>
      <c r="Y3106" s="2">
        <v>-999</v>
      </c>
      <c r="Z3106" s="2">
        <v>-999</v>
      </c>
      <c r="AA3106" s="2">
        <v>-999</v>
      </c>
      <c r="AB3106" s="2">
        <v>-999</v>
      </c>
      <c r="AC3106" s="2">
        <v>-999</v>
      </c>
      <c r="AD3106" s="2">
        <v>-999</v>
      </c>
      <c r="AE3106" s="2">
        <v>-999</v>
      </c>
      <c r="AF3106" s="2">
        <v>-999</v>
      </c>
      <c r="AG3106" s="2">
        <v>-999</v>
      </c>
      <c r="AH3106" s="2">
        <v>-999</v>
      </c>
      <c r="AI3106" s="2">
        <v>-999</v>
      </c>
      <c r="AJ3106" s="2">
        <v>-999</v>
      </c>
      <c r="AK3106" s="2">
        <v>-999</v>
      </c>
      <c r="AL3106" s="2">
        <v>-999</v>
      </c>
      <c r="AM3106" s="2">
        <v>-999</v>
      </c>
      <c r="AN3106" s="2">
        <v>-999</v>
      </c>
      <c r="AO3106" s="2">
        <v>-999</v>
      </c>
      <c r="AP3106" s="2">
        <v>-999</v>
      </c>
      <c r="AQ3106" s="2">
        <v>-999</v>
      </c>
      <c r="AR3106" s="2">
        <v>-999</v>
      </c>
      <c r="AS3106" s="2">
        <v>-999</v>
      </c>
      <c r="AT3106" s="2">
        <v>-999</v>
      </c>
      <c r="AU3106" s="2">
        <v>-999</v>
      </c>
      <c r="AV3106" s="2">
        <v>-999</v>
      </c>
      <c r="AW3106" s="2">
        <v>-999</v>
      </c>
      <c r="AX3106" s="2">
        <v>-999</v>
      </c>
      <c r="AY3106" s="2">
        <v>-999</v>
      </c>
      <c r="AZ3106" s="2">
        <v>-999</v>
      </c>
      <c r="BA3106" s="2">
        <v>-999</v>
      </c>
      <c r="BB3106" s="2">
        <v>-999</v>
      </c>
      <c r="BC3106" s="2">
        <v>-999</v>
      </c>
      <c r="BD3106" s="2">
        <v>-999</v>
      </c>
      <c r="BE3106" s="2">
        <v>-999</v>
      </c>
      <c r="BF3106" s="2">
        <v>-999</v>
      </c>
      <c r="BG3106" s="2">
        <v>-999</v>
      </c>
      <c r="BH3106" s="2">
        <v>-999</v>
      </c>
      <c r="BI3106">
        <v>0</v>
      </c>
      <c r="BJ3106">
        <v>0.37504157493112567</v>
      </c>
      <c r="BK3106">
        <v>0.37504157493112567</v>
      </c>
      <c r="BL3106">
        <v>-999</v>
      </c>
      <c r="BM3106">
        <v>13.870621863867841</v>
      </c>
      <c r="BN3106">
        <f t="shared" si="313"/>
        <v>-999</v>
      </c>
      <c r="BO3106" t="s">
        <v>3748</v>
      </c>
      <c r="BP3106" t="s">
        <v>3748</v>
      </c>
      <c r="BQ3106">
        <v>7.4788957806993756E-6</v>
      </c>
      <c r="BR3106">
        <v>9.5057720057720049E-2</v>
      </c>
      <c r="BS3106">
        <v>3.4482758620689655E-2</v>
      </c>
      <c r="BT3106">
        <v>0.1111111111111111</v>
      </c>
      <c r="BU3106" t="s">
        <v>3748</v>
      </c>
      <c r="BY3106">
        <f t="shared" si="314"/>
        <v>-999</v>
      </c>
      <c r="CA3106">
        <f t="shared" si="315"/>
        <v>-999</v>
      </c>
    </row>
    <row r="3107" spans="1:82" x14ac:dyDescent="0.3">
      <c r="A3107">
        <v>0</v>
      </c>
      <c r="B3107" t="s">
        <v>1883</v>
      </c>
      <c r="C3107" t="s">
        <v>245</v>
      </c>
      <c r="D3107">
        <v>56029</v>
      </c>
      <c r="E3107" s="2">
        <f>BO3107</f>
        <v>0.3777229419612495</v>
      </c>
      <c r="F3107" s="2" t="s">
        <v>1935</v>
      </c>
      <c r="G3107" s="3">
        <v>6367</v>
      </c>
      <c r="H3107" s="1">
        <v>0.37533556375932919</v>
      </c>
      <c r="I3107" s="1">
        <f t="shared" si="316"/>
        <v>3.3311517291691253</v>
      </c>
      <c r="J3107" s="1">
        <v>3.0769874886999999</v>
      </c>
      <c r="K3107" s="1">
        <v>-22.2706457024</v>
      </c>
      <c r="L3107" s="2">
        <v>5.550238404200003E-2</v>
      </c>
      <c r="M3107" s="2">
        <v>-6.9309719918545507E-4</v>
      </c>
      <c r="N3107" s="7">
        <v>0</v>
      </c>
      <c r="O3107" s="2">
        <v>4.1113146431482365E-3</v>
      </c>
      <c r="P3107" s="3">
        <v>86315.312801603999</v>
      </c>
      <c r="Q3107" s="3">
        <v>1511.6965316150879</v>
      </c>
      <c r="R3107" s="3">
        <v>70587.832663881825</v>
      </c>
      <c r="S3107" s="3">
        <v>24.868257045078057</v>
      </c>
      <c r="T3107" s="3">
        <v>110315.97046609425</v>
      </c>
      <c r="V3107">
        <v>56029</v>
      </c>
      <c r="W3107" s="2">
        <v>0.2642240216110191</v>
      </c>
      <c r="X3107" s="2">
        <v>1.0069013265954963E-2</v>
      </c>
      <c r="Y3107" s="2">
        <v>-5.8332135570683057E-2</v>
      </c>
      <c r="Z3107" s="2">
        <v>0.87748102985415044</v>
      </c>
      <c r="AA3107" s="2">
        <v>6.4191473440589494E-2</v>
      </c>
      <c r="AB3107" s="2">
        <v>0.13700077384152462</v>
      </c>
      <c r="AC3107" s="2">
        <v>-6.9309719918545507E-4</v>
      </c>
      <c r="AD3107" s="2">
        <v>0</v>
      </c>
      <c r="AE3107" s="2">
        <v>4.1113146431482365E-3</v>
      </c>
      <c r="AF3107">
        <v>22360.711507330161</v>
      </c>
      <c r="AG3107">
        <v>5.6737530091607562</v>
      </c>
      <c r="AH3107">
        <v>1066.3643217451468</v>
      </c>
      <c r="AI3107">
        <v>34757.828594112434</v>
      </c>
      <c r="AJ3107">
        <v>0.27598716161859771</v>
      </c>
      <c r="AK3107">
        <v>92948.544171211979</v>
      </c>
      <c r="AL3107">
        <v>30.542010054238812</v>
      </c>
      <c r="AM3107">
        <v>5740.2762833765519</v>
      </c>
      <c r="AN3107">
        <v>140399.8870985753</v>
      </c>
      <c r="AO3107">
        <v>1.1680020840185232</v>
      </c>
      <c r="AP3107">
        <v>70587.832663881825</v>
      </c>
      <c r="AQ3107">
        <v>24.868257045078057</v>
      </c>
      <c r="AR3107">
        <v>4673.9119616314056</v>
      </c>
      <c r="AS3107">
        <v>105642.05850446287</v>
      </c>
      <c r="AT3107">
        <v>0.89201492239992553</v>
      </c>
      <c r="AU3107" s="3">
        <v>16222099.887933455</v>
      </c>
      <c r="AV3107" s="3">
        <v>284108.24615173962</v>
      </c>
      <c r="AW3107">
        <v>24056.621204816001</v>
      </c>
      <c r="AX3107">
        <v>4521201.3892331189</v>
      </c>
      <c r="AY3107">
        <v>421.31934250515195</v>
      </c>
      <c r="AZ3107">
        <v>79182.757230418254</v>
      </c>
      <c r="BA3107">
        <v>110371.93400641999</v>
      </c>
      <c r="BB3107">
        <v>20743301.277166571</v>
      </c>
      <c r="BC3107">
        <v>1933.0158741202399</v>
      </c>
      <c r="BD3107">
        <v>363291.00338215788</v>
      </c>
      <c r="BE3107">
        <v>86315.312801603999</v>
      </c>
      <c r="BF3107">
        <v>16222099.887933455</v>
      </c>
      <c r="BG3107">
        <v>1511.6965316150879</v>
      </c>
      <c r="BH3107">
        <v>284108.24615173962</v>
      </c>
      <c r="BI3107">
        <v>0.12656107242554124</v>
      </c>
      <c r="BJ3107">
        <v>0.50189663618487046</v>
      </c>
      <c r="BK3107">
        <v>0.37533556375932919</v>
      </c>
      <c r="BL3107">
        <v>13.697541186860612</v>
      </c>
      <c r="BM3107">
        <v>17.028692916029737</v>
      </c>
      <c r="BN3107">
        <f t="shared" si="313"/>
        <v>3.3311517291691253</v>
      </c>
      <c r="BO3107">
        <v>0.3777229419612495</v>
      </c>
      <c r="BP3107">
        <v>5.7890104840182784E-4</v>
      </c>
      <c r="BQ3107">
        <v>0</v>
      </c>
      <c r="BR3107">
        <v>4.1666666666666664E-2</v>
      </c>
      <c r="BS3107">
        <v>0</v>
      </c>
      <c r="BT3107">
        <v>0.72222222222222221</v>
      </c>
      <c r="BU3107">
        <v>-9.5396868682105451E-2</v>
      </c>
      <c r="BV3107">
        <v>0.87748102985415044</v>
      </c>
      <c r="BW3107">
        <v>6.6588665394802377E-2</v>
      </c>
      <c r="BX3107">
        <v>0.13700077384152462</v>
      </c>
      <c r="BY3107">
        <f t="shared" si="314"/>
        <v>5.5089141455126001E-2</v>
      </c>
      <c r="BZ3107">
        <v>0</v>
      </c>
      <c r="CA3107">
        <f t="shared" si="315"/>
        <v>7.2033184224289002E-3</v>
      </c>
      <c r="CC3107">
        <v>5.5089141455126001E-2</v>
      </c>
      <c r="CD3107">
        <v>7.2033184224289002E-3</v>
      </c>
    </row>
    <row r="3108" spans="1:82" x14ac:dyDescent="0.3">
      <c r="A3108">
        <v>0</v>
      </c>
      <c r="B3108" t="s">
        <v>1883</v>
      </c>
      <c r="C3108" t="s">
        <v>1028</v>
      </c>
      <c r="D3108">
        <v>56031</v>
      </c>
      <c r="E3108" s="2">
        <f>BO3108</f>
        <v>0.29675624812383117</v>
      </c>
      <c r="F3108" s="2" t="s">
        <v>1933</v>
      </c>
      <c r="G3108" s="3">
        <v>1354</v>
      </c>
      <c r="H3108" s="1">
        <v>0.37282672882811302</v>
      </c>
      <c r="I3108" s="1">
        <f t="shared" si="316"/>
        <v>2.5440320738983786</v>
      </c>
      <c r="J3108" s="1">
        <v>2.9042426076700001</v>
      </c>
      <c r="K3108" s="1">
        <v>52.4045076978</v>
      </c>
      <c r="L3108" s="2">
        <v>5.7525742074999942E-2</v>
      </c>
      <c r="M3108" s="2">
        <v>4.0852213758171309E-4</v>
      </c>
      <c r="N3108" s="7">
        <v>0</v>
      </c>
      <c r="O3108" s="2">
        <v>3.9301987463395754E-3</v>
      </c>
      <c r="P3108" s="3">
        <v>21846.836197412402</v>
      </c>
      <c r="Q3108" s="3">
        <v>382.61793225845275</v>
      </c>
      <c r="R3108" s="3">
        <v>31519.469421565678</v>
      </c>
      <c r="S3108" s="3">
        <v>36.345008773076003</v>
      </c>
      <c r="T3108" s="3">
        <v>26081.863218990464</v>
      </c>
      <c r="V3108">
        <v>56031</v>
      </c>
      <c r="W3108" s="2">
        <v>0.27333742610142003</v>
      </c>
      <c r="X3108" s="2">
        <v>1.0001709512610915E-2</v>
      </c>
      <c r="Y3108" s="2">
        <v>-6.6115076378162496E-2</v>
      </c>
      <c r="Z3108" s="2">
        <v>0.82821844537341915</v>
      </c>
      <c r="AA3108" s="2">
        <v>0.15104737460252365</v>
      </c>
      <c r="AB3108" s="2">
        <v>0.14199518301987066</v>
      </c>
      <c r="AC3108" s="2">
        <v>4.0852213758171309E-4</v>
      </c>
      <c r="AD3108" s="2">
        <v>0</v>
      </c>
      <c r="AE3108" s="2">
        <v>3.9301987463395754E-3</v>
      </c>
      <c r="AF3108">
        <v>9056.0449008318101</v>
      </c>
      <c r="AG3108">
        <v>10.334147968255829</v>
      </c>
      <c r="AH3108">
        <v>1942.2711336201</v>
      </c>
      <c r="AI3108">
        <v>5568.8123861261847</v>
      </c>
      <c r="AJ3108">
        <v>0.1357814118337414</v>
      </c>
      <c r="AK3108">
        <v>40575.514322397488</v>
      </c>
      <c r="AL3108">
        <v>46.679156741331838</v>
      </c>
      <c r="AM3108">
        <v>8773.2030699497409</v>
      </c>
      <c r="AN3108">
        <v>24819.74366878701</v>
      </c>
      <c r="AO3108">
        <v>0.60949376510211328</v>
      </c>
      <c r="AP3108">
        <v>31519.469421565678</v>
      </c>
      <c r="AQ3108">
        <v>36.34500877307601</v>
      </c>
      <c r="AR3108">
        <v>6830.9319363296408</v>
      </c>
      <c r="AS3108">
        <v>19250.931282660826</v>
      </c>
      <c r="AT3108">
        <v>0.47371235326837191</v>
      </c>
      <c r="AU3108" s="3">
        <v>4105894.3949416867</v>
      </c>
      <c r="AV3108" s="3">
        <v>71909.214188653612</v>
      </c>
      <c r="AW3108">
        <v>5657.9192005666009</v>
      </c>
      <c r="AX3108">
        <v>1063349.3345544869</v>
      </c>
      <c r="AY3108">
        <v>99.090839783135195</v>
      </c>
      <c r="AZ3108">
        <v>18623.132428842429</v>
      </c>
      <c r="BA3108">
        <v>27504.755397979003</v>
      </c>
      <c r="BB3108">
        <v>5169243.7294961736</v>
      </c>
      <c r="BC3108">
        <v>481.70877204158796</v>
      </c>
      <c r="BD3108">
        <v>90532.346617496034</v>
      </c>
      <c r="BE3108">
        <v>21846.836197412402</v>
      </c>
      <c r="BF3108">
        <v>4105894.3949416867</v>
      </c>
      <c r="BG3108">
        <v>382.61793225845275</v>
      </c>
      <c r="BH3108">
        <v>71909.214188653612</v>
      </c>
      <c r="BI3108">
        <v>0.12603487788066492</v>
      </c>
      <c r="BJ3108">
        <v>0.49886160670877794</v>
      </c>
      <c r="BK3108">
        <v>0.37282672882811302</v>
      </c>
      <c r="BL3108">
        <v>10.677902895880122</v>
      </c>
      <c r="BM3108">
        <v>13.2219349697785</v>
      </c>
      <c r="BN3108">
        <f t="shared" si="313"/>
        <v>2.5440320738983786</v>
      </c>
      <c r="BO3108">
        <v>0.29675624812383117</v>
      </c>
      <c r="BP3108">
        <v>4.5291994184226209E-4</v>
      </c>
      <c r="BQ3108">
        <v>2.5191056103091394E-5</v>
      </c>
      <c r="BR3108">
        <v>7.2916666666666671E-2</v>
      </c>
      <c r="BS3108">
        <v>0</v>
      </c>
      <c r="BT3108">
        <v>0.27777777777777779</v>
      </c>
      <c r="BU3108">
        <v>-7.2855490655564292E-2</v>
      </c>
      <c r="BV3108">
        <v>0.82821844537341915</v>
      </c>
      <c r="BW3108">
        <v>0.15668814792792909</v>
      </c>
      <c r="BX3108">
        <v>0.14199518301987066</v>
      </c>
      <c r="BY3108">
        <f t="shared" si="314"/>
        <v>5.5882502415717204E-2</v>
      </c>
      <c r="BZ3108">
        <v>0</v>
      </c>
      <c r="CA3108">
        <f t="shared" si="315"/>
        <v>6.4738333120413806E-3</v>
      </c>
      <c r="CC3108">
        <v>5.5882502415717204E-2</v>
      </c>
      <c r="CD3108">
        <v>6.4738333120413806E-3</v>
      </c>
    </row>
    <row r="3109" spans="1:82" x14ac:dyDescent="0.3">
      <c r="A3109">
        <v>0</v>
      </c>
      <c r="B3109" t="s">
        <v>1883</v>
      </c>
      <c r="C3109" t="s">
        <v>663</v>
      </c>
      <c r="D3109">
        <v>56033</v>
      </c>
      <c r="E3109" s="2">
        <f>BO3109</f>
        <v>0.32906566266028314</v>
      </c>
      <c r="F3109" s="2" t="s">
        <v>1934</v>
      </c>
      <c r="G3109" s="3">
        <v>7674</v>
      </c>
      <c r="H3109" s="1">
        <v>0.37494972344260136</v>
      </c>
      <c r="I3109" s="1">
        <f t="shared" si="316"/>
        <v>6.5281889832009572</v>
      </c>
      <c r="J3109" s="1">
        <v>2.9117348604700002</v>
      </c>
      <c r="K3109" s="1">
        <v>19.9235477595</v>
      </c>
      <c r="L3109" s="2">
        <v>5.6621301320999962E-2</v>
      </c>
      <c r="M3109" s="2">
        <v>3.011353739202621E-3</v>
      </c>
      <c r="N3109" s="7">
        <v>0</v>
      </c>
      <c r="O3109" s="2">
        <v>8.2977765370714166E-3</v>
      </c>
      <c r="P3109" s="3">
        <v>45405.068704013996</v>
      </c>
      <c r="Q3109" s="3">
        <v>795.20866749760808</v>
      </c>
      <c r="R3109" s="3">
        <v>43394.168240108331</v>
      </c>
      <c r="S3109" s="3">
        <v>49.082938391980285</v>
      </c>
      <c r="T3109" s="3">
        <v>61494.828133578914</v>
      </c>
      <c r="V3109">
        <v>56033</v>
      </c>
      <c r="W3109" s="2">
        <v>0.23782734823978699</v>
      </c>
      <c r="X3109" s="2">
        <v>1.0058662444868997E-2</v>
      </c>
      <c r="Y3109" s="2">
        <v>-0.11836567249616002</v>
      </c>
      <c r="Z3109" s="2">
        <v>0.83035505129951259</v>
      </c>
      <c r="AA3109" s="2">
        <v>5.7426349641422271E-2</v>
      </c>
      <c r="AB3109" s="2">
        <v>0.13976268282495932</v>
      </c>
      <c r="AC3109" s="2">
        <v>3.011353739202621E-3</v>
      </c>
      <c r="AD3109" s="2">
        <v>0</v>
      </c>
      <c r="AE3109" s="2">
        <v>8.2977765370714166E-3</v>
      </c>
      <c r="AF3109">
        <v>33398.415899164298</v>
      </c>
      <c r="AG3109">
        <v>33.735304826596256</v>
      </c>
      <c r="AH3109">
        <v>6340.4461548107265</v>
      </c>
      <c r="AI3109">
        <v>42977.282930342</v>
      </c>
      <c r="AJ3109">
        <v>0.48768293478330915</v>
      </c>
      <c r="AK3109">
        <v>76792.584139272629</v>
      </c>
      <c r="AL3109">
        <v>82.818243218576541</v>
      </c>
      <c r="AM3109">
        <v>15565.432547964436</v>
      </c>
      <c r="AN3109">
        <v>95247.124670767196</v>
      </c>
      <c r="AO3109">
        <v>1.1370103218161702</v>
      </c>
      <c r="AP3109">
        <v>43394.168240108331</v>
      </c>
      <c r="AQ3109">
        <v>49.082938391980285</v>
      </c>
      <c r="AR3109">
        <v>9224.9863931537093</v>
      </c>
      <c r="AS3109">
        <v>52269.841740425196</v>
      </c>
      <c r="AT3109">
        <v>0.64932738703286108</v>
      </c>
      <c r="AU3109" s="3">
        <v>8533428.6122323908</v>
      </c>
      <c r="AV3109" s="3">
        <v>149451.51696950046</v>
      </c>
      <c r="AW3109">
        <v>35659.504195346002</v>
      </c>
      <c r="AX3109">
        <v>6701847.2184733273</v>
      </c>
      <c r="AY3109">
        <v>624.5282217203121</v>
      </c>
      <c r="AZ3109">
        <v>117373.83399011545</v>
      </c>
      <c r="BA3109">
        <v>81064.572899360006</v>
      </c>
      <c r="BB3109">
        <v>15235275.830705719</v>
      </c>
      <c r="BC3109">
        <v>1419.7368892179202</v>
      </c>
      <c r="BD3109">
        <v>266825.3509596159</v>
      </c>
      <c r="BE3109">
        <v>45405.068704013996</v>
      </c>
      <c r="BF3109">
        <v>8533428.6122323908</v>
      </c>
      <c r="BG3109">
        <v>795.20866749760808</v>
      </c>
      <c r="BH3109">
        <v>149451.51696950046</v>
      </c>
      <c r="BI3109">
        <v>0.51839626766788094</v>
      </c>
      <c r="BJ3109">
        <v>0.8933459911104823</v>
      </c>
      <c r="BK3109">
        <v>0.37494972344260136</v>
      </c>
      <c r="BL3109">
        <v>13.667107831941545</v>
      </c>
      <c r="BM3109">
        <v>20.195296815142502</v>
      </c>
      <c r="BN3109">
        <f t="shared" si="313"/>
        <v>6.5281889832009572</v>
      </c>
      <c r="BO3109">
        <v>0.32906566266028314</v>
      </c>
      <c r="BP3109">
        <v>2.0657380981994474E-3</v>
      </c>
      <c r="BQ3109">
        <v>0</v>
      </c>
      <c r="BR3109">
        <v>2.3809523809523808E-2</v>
      </c>
      <c r="BS3109">
        <v>0</v>
      </c>
      <c r="BT3109">
        <v>0.55555555555555558</v>
      </c>
      <c r="BU3109">
        <v>-0.18695299337737575</v>
      </c>
      <c r="BV3109">
        <v>0.83035505129951259</v>
      </c>
      <c r="BW3109">
        <v>5.9570902117657962E-2</v>
      </c>
      <c r="BX3109">
        <v>0.13976268282495932</v>
      </c>
      <c r="BY3109">
        <f t="shared" si="314"/>
        <v>0.19109458039156368</v>
      </c>
      <c r="BZ3109">
        <v>0</v>
      </c>
      <c r="CA3109">
        <f t="shared" si="315"/>
        <v>1.3660275721828834E-2</v>
      </c>
      <c r="CC3109">
        <v>0.19109458039156368</v>
      </c>
      <c r="CD3109">
        <v>1.3660275721828834E-2</v>
      </c>
    </row>
    <row r="3110" spans="1:82" x14ac:dyDescent="0.3">
      <c r="A3110">
        <v>1</v>
      </c>
      <c r="B3110" t="s">
        <v>1883</v>
      </c>
      <c r="C3110" t="s">
        <v>1890</v>
      </c>
      <c r="D3110">
        <v>56035</v>
      </c>
      <c r="E3110" s="2">
        <v>0</v>
      </c>
      <c r="F3110" s="2" t="s">
        <v>1954</v>
      </c>
      <c r="G3110" s="3">
        <v>-999</v>
      </c>
      <c r="H3110" s="1">
        <v>0.37462842549359698</v>
      </c>
      <c r="I3110" s="1">
        <f t="shared" si="316"/>
        <v>-999</v>
      </c>
      <c r="J3110" s="1">
        <v>-999</v>
      </c>
      <c r="K3110" s="1">
        <v>-999</v>
      </c>
      <c r="L3110" s="2">
        <v>-999</v>
      </c>
      <c r="M3110" s="2">
        <v>-999</v>
      </c>
      <c r="N3110" s="7">
        <v>-999</v>
      </c>
      <c r="O3110" s="2">
        <v>-999</v>
      </c>
      <c r="P3110" s="3">
        <v>-999</v>
      </c>
      <c r="Q3110" s="3">
        <v>-999</v>
      </c>
      <c r="R3110" s="3">
        <v>-999</v>
      </c>
      <c r="S3110" s="3">
        <v>-999</v>
      </c>
      <c r="T3110" s="3">
        <v>-999</v>
      </c>
      <c r="V3110">
        <v>56035</v>
      </c>
      <c r="W3110" s="2">
        <v>-999</v>
      </c>
      <c r="X3110" s="2">
        <v>1.0050043082295288E-2</v>
      </c>
      <c r="Y3110" s="2">
        <v>-999</v>
      </c>
      <c r="Z3110" s="2">
        <v>-999</v>
      </c>
      <c r="AA3110" s="2">
        <v>-999</v>
      </c>
      <c r="AB3110" s="2">
        <v>-999</v>
      </c>
      <c r="AC3110" s="2">
        <v>-999</v>
      </c>
      <c r="AD3110" s="2">
        <v>-999</v>
      </c>
      <c r="AE3110" s="2">
        <v>-999</v>
      </c>
      <c r="AF3110" s="2">
        <v>-999</v>
      </c>
      <c r="AG3110" s="2">
        <v>-999</v>
      </c>
      <c r="AH3110" s="2">
        <v>-999</v>
      </c>
      <c r="AI3110" s="2">
        <v>-999</v>
      </c>
      <c r="AJ3110" s="2">
        <v>-999</v>
      </c>
      <c r="AK3110" s="2">
        <v>-999</v>
      </c>
      <c r="AL3110" s="2">
        <v>-999</v>
      </c>
      <c r="AM3110" s="2">
        <v>-999</v>
      </c>
      <c r="AN3110" s="2">
        <v>-999</v>
      </c>
      <c r="AO3110" s="2">
        <v>-999</v>
      </c>
      <c r="AP3110" s="2">
        <v>-999</v>
      </c>
      <c r="AQ3110" s="2">
        <v>-999</v>
      </c>
      <c r="AR3110" s="2">
        <v>-999</v>
      </c>
      <c r="AS3110" s="2">
        <v>-999</v>
      </c>
      <c r="AT3110" s="2">
        <v>-999</v>
      </c>
      <c r="AU3110" s="2">
        <v>-999</v>
      </c>
      <c r="AV3110" s="2">
        <v>-999</v>
      </c>
      <c r="AW3110" s="2">
        <v>-999</v>
      </c>
      <c r="AX3110" s="2">
        <v>-999</v>
      </c>
      <c r="AY3110" s="2">
        <v>-999</v>
      </c>
      <c r="AZ3110" s="2">
        <v>-999</v>
      </c>
      <c r="BA3110" s="2">
        <v>-999</v>
      </c>
      <c r="BB3110" s="2">
        <v>-999</v>
      </c>
      <c r="BC3110" s="2">
        <v>-999</v>
      </c>
      <c r="BD3110" s="2">
        <v>-999</v>
      </c>
      <c r="BE3110" s="2">
        <v>-999</v>
      </c>
      <c r="BF3110" s="2">
        <v>-999</v>
      </c>
      <c r="BG3110" s="2">
        <v>-999</v>
      </c>
      <c r="BH3110" s="2">
        <v>-999</v>
      </c>
      <c r="BI3110">
        <v>0</v>
      </c>
      <c r="BJ3110">
        <v>0.37462842549359698</v>
      </c>
      <c r="BK3110">
        <v>0.37462842549359698</v>
      </c>
      <c r="BL3110">
        <v>-999</v>
      </c>
      <c r="BM3110">
        <v>14.55435441215818</v>
      </c>
      <c r="BN3110">
        <f t="shared" si="313"/>
        <v>-999</v>
      </c>
      <c r="BO3110" t="s">
        <v>3748</v>
      </c>
      <c r="BP3110" t="s">
        <v>3748</v>
      </c>
      <c r="BQ3110">
        <v>0</v>
      </c>
      <c r="BR3110">
        <v>1.1904761904761904E-2</v>
      </c>
      <c r="BS3110">
        <v>0</v>
      </c>
      <c r="BT3110">
        <v>0.72222222222222221</v>
      </c>
      <c r="BU3110" t="s">
        <v>3748</v>
      </c>
      <c r="BY3110">
        <f t="shared" si="314"/>
        <v>-999</v>
      </c>
      <c r="CA3110">
        <f t="shared" si="315"/>
        <v>-999</v>
      </c>
    </row>
    <row r="3111" spans="1:82" x14ac:dyDescent="0.3">
      <c r="A3111">
        <v>0</v>
      </c>
      <c r="B3111" t="s">
        <v>1883</v>
      </c>
      <c r="C3111" t="s">
        <v>1891</v>
      </c>
      <c r="D3111">
        <v>56037</v>
      </c>
      <c r="E3111" s="2">
        <f>BO3111</f>
        <v>0.36885440397348401</v>
      </c>
      <c r="F3111" s="2" t="s">
        <v>1934</v>
      </c>
      <c r="G3111" s="3">
        <v>15218</v>
      </c>
      <c r="H3111" s="1">
        <v>0.37454499842556305</v>
      </c>
      <c r="I3111" s="1">
        <f t="shared" si="316"/>
        <v>3.0492576185478182</v>
      </c>
      <c r="J3111" s="1">
        <v>3.38219741686</v>
      </c>
      <c r="K3111" s="1">
        <v>-37.434210945300002</v>
      </c>
      <c r="L3111" s="2">
        <v>4.2162350567999995E-2</v>
      </c>
      <c r="M3111" s="2">
        <v>-8.1257850289986992E-3</v>
      </c>
      <c r="N3111" s="7">
        <v>0</v>
      </c>
      <c r="O3111" s="2">
        <v>3.3627838258599406E-3</v>
      </c>
      <c r="P3111" s="3">
        <v>113835.81589770202</v>
      </c>
      <c r="Q3111" s="3">
        <v>1993.6811033943441</v>
      </c>
      <c r="R3111" s="3">
        <v>41917.55406096972</v>
      </c>
      <c r="S3111" s="3">
        <v>-107.13813017035245</v>
      </c>
      <c r="T3111" s="3">
        <v>27621.757356361748</v>
      </c>
      <c r="V3111">
        <v>56037</v>
      </c>
      <c r="W3111" s="2">
        <v>0.28113210889649087</v>
      </c>
      <c r="X3111" s="2">
        <v>1.0047805009658739E-2</v>
      </c>
      <c r="Y3111" s="2">
        <v>-8.1790108776473885E-2</v>
      </c>
      <c r="Z3111" s="2">
        <v>0.96451938248544378</v>
      </c>
      <c r="AA3111" s="2">
        <v>0.10789795634015652</v>
      </c>
      <c r="AB3111" s="2">
        <v>0.10407255029662499</v>
      </c>
      <c r="AC3111" s="2">
        <v>-8.1257850289986992E-3</v>
      </c>
      <c r="AD3111" s="2">
        <v>0</v>
      </c>
      <c r="AE3111" s="2">
        <v>3.3627838258599406E-3</v>
      </c>
      <c r="AF3111">
        <v>15222.006635374521</v>
      </c>
      <c r="AG3111">
        <v>-35.832049048093381</v>
      </c>
      <c r="AH3111">
        <v>-6734.5227432733873</v>
      </c>
      <c r="AI3111">
        <v>16703.449063863536</v>
      </c>
      <c r="AJ3111">
        <v>6.9296782089216816E-2</v>
      </c>
      <c r="AK3111">
        <v>57139.560696344241</v>
      </c>
      <c r="AL3111">
        <v>-142.97017921844585</v>
      </c>
      <c r="AM3111">
        <v>-26870.802790657828</v>
      </c>
      <c r="AN3111">
        <v>64461.48646760972</v>
      </c>
      <c r="AO3111">
        <v>0.23483253539135621</v>
      </c>
      <c r="AP3111">
        <v>41917.55406096972</v>
      </c>
      <c r="AQ3111">
        <v>-107.13813017035247</v>
      </c>
      <c r="AR3111">
        <v>-20136.28004738444</v>
      </c>
      <c r="AS3111">
        <v>47758.037403746188</v>
      </c>
      <c r="AT3111">
        <v>0.16553575330213938</v>
      </c>
      <c r="AU3111" s="3">
        <v>21394303.239814118</v>
      </c>
      <c r="AV3111" s="3">
        <v>374692.42657193303</v>
      </c>
      <c r="AW3111">
        <v>37856.235107537999</v>
      </c>
      <c r="AX3111">
        <v>7114700.8261106918</v>
      </c>
      <c r="AY3111">
        <v>663.00100705893601</v>
      </c>
      <c r="AZ3111">
        <v>124604.40926665644</v>
      </c>
      <c r="BA3111">
        <v>151692.05100524001</v>
      </c>
      <c r="BB3111">
        <v>28509004.065924805</v>
      </c>
      <c r="BC3111">
        <v>2656.6821104532801</v>
      </c>
      <c r="BD3111">
        <v>499296.83583858947</v>
      </c>
      <c r="BE3111">
        <v>113835.81589770202</v>
      </c>
      <c r="BF3111">
        <v>21394303.239814118</v>
      </c>
      <c r="BG3111">
        <v>1993.6811033943441</v>
      </c>
      <c r="BH3111">
        <v>374692.42657193303</v>
      </c>
      <c r="BI3111">
        <v>0.17963044064242722</v>
      </c>
      <c r="BJ3111">
        <v>0.55417543906799027</v>
      </c>
      <c r="BK3111">
        <v>0.37454499842556305</v>
      </c>
      <c r="BL3111">
        <v>10.085860337017959</v>
      </c>
      <c r="BM3111">
        <v>13.135117955565777</v>
      </c>
      <c r="BN3111">
        <f t="shared" si="313"/>
        <v>3.0492576185478182</v>
      </c>
      <c r="BO3111">
        <v>0.36885440397348401</v>
      </c>
      <c r="BP3111">
        <v>8.0235346901496576E-4</v>
      </c>
      <c r="BQ3111">
        <v>0</v>
      </c>
      <c r="BR3111">
        <v>2.976190476190476E-2</v>
      </c>
      <c r="BS3111">
        <v>0</v>
      </c>
      <c r="BT3111">
        <v>0.5</v>
      </c>
      <c r="BU3111">
        <v>-8.7324040531492439E-2</v>
      </c>
      <c r="BV3111">
        <v>0.96451938248544378</v>
      </c>
      <c r="BW3111">
        <v>0.11192734060182212</v>
      </c>
      <c r="BX3111">
        <v>0.10407255029662499</v>
      </c>
      <c r="BY3111">
        <f t="shared" si="314"/>
        <v>0.19308909021747625</v>
      </c>
      <c r="BZ3111">
        <v>0</v>
      </c>
      <c r="CA3111">
        <f t="shared" si="315"/>
        <v>7.5194394260178748E-3</v>
      </c>
      <c r="CC3111">
        <v>0.19308909021747625</v>
      </c>
      <c r="CD3111">
        <v>7.5194394260178748E-3</v>
      </c>
    </row>
    <row r="3112" spans="1:82" x14ac:dyDescent="0.3">
      <c r="A3112">
        <v>0</v>
      </c>
      <c r="B3112" t="s">
        <v>1883</v>
      </c>
      <c r="C3112" t="s">
        <v>463</v>
      </c>
      <c r="D3112">
        <v>56039</v>
      </c>
      <c r="E3112" s="2">
        <f>BO3112</f>
        <v>0.51107381980383515</v>
      </c>
      <c r="F3112" s="2" t="s">
        <v>1937</v>
      </c>
      <c r="G3112" s="3">
        <v>9335</v>
      </c>
      <c r="H3112" s="1">
        <v>0.3744253719097933</v>
      </c>
      <c r="I3112" s="1">
        <f t="shared" si="316"/>
        <v>4.8141194705684818</v>
      </c>
      <c r="J3112" s="1">
        <v>3.2821697239000001</v>
      </c>
      <c r="K3112" s="1">
        <v>-18.830283458699999</v>
      </c>
      <c r="L3112" s="2">
        <v>0.19497704337900001</v>
      </c>
      <c r="M3112" s="2">
        <v>-1.4313525318672851E-3</v>
      </c>
      <c r="N3112" s="7">
        <v>0</v>
      </c>
      <c r="O3112" s="2">
        <v>6.5490632294500584E-2</v>
      </c>
      <c r="P3112" s="3">
        <v>57322.955645769012</v>
      </c>
      <c r="Q3112" s="3">
        <v>1003.9344169534681</v>
      </c>
      <c r="R3112" s="3">
        <v>33251.122180350823</v>
      </c>
      <c r="S3112" s="3">
        <v>50.884835722571609</v>
      </c>
      <c r="T3112" s="3">
        <v>50427.002081390499</v>
      </c>
      <c r="V3112">
        <v>56039</v>
      </c>
      <c r="W3112" s="2">
        <v>0.37235108871979483</v>
      </c>
      <c r="X3112" s="2">
        <v>1.0044595825423221E-2</v>
      </c>
      <c r="Y3112" s="2">
        <v>-8.8752991899475955E-2</v>
      </c>
      <c r="Z3112" s="2">
        <v>0.93599394864640062</v>
      </c>
      <c r="AA3112" s="2">
        <v>5.4275195100771244E-2</v>
      </c>
      <c r="AB3112" s="2">
        <v>0.48127672865442822</v>
      </c>
      <c r="AC3112" s="2">
        <v>-1.4313525318672851E-3</v>
      </c>
      <c r="AD3112" s="2">
        <v>0</v>
      </c>
      <c r="AE3112" s="2">
        <v>6.5490632294500584E-2</v>
      </c>
      <c r="AF3112">
        <v>5441.1400183378137</v>
      </c>
      <c r="AG3112">
        <v>7.645426727565475</v>
      </c>
      <c r="AH3112">
        <v>1436.9342961579703</v>
      </c>
      <c r="AI3112">
        <v>7295.8910843042459</v>
      </c>
      <c r="AJ3112">
        <v>8.5872406495694456E-2</v>
      </c>
      <c r="AK3112">
        <v>38692.262198688637</v>
      </c>
      <c r="AL3112">
        <v>58.530262450137073</v>
      </c>
      <c r="AM3112">
        <v>11000.58171697503</v>
      </c>
      <c r="AN3112">
        <v>48159.245744877684</v>
      </c>
      <c r="AO3112">
        <v>0.62308053442922773</v>
      </c>
      <c r="AP3112">
        <v>33251.122180350823</v>
      </c>
      <c r="AQ3112">
        <v>50.884835722571594</v>
      </c>
      <c r="AR3112">
        <v>9563.6474208170603</v>
      </c>
      <c r="AS3112">
        <v>40863.354660573437</v>
      </c>
      <c r="AT3112">
        <v>0.53720812793353323</v>
      </c>
      <c r="AU3112" s="3">
        <v>10773276.284065828</v>
      </c>
      <c r="AV3112" s="3">
        <v>188679.4343222348</v>
      </c>
      <c r="AW3112">
        <v>11591.780737589999</v>
      </c>
      <c r="AX3112">
        <v>2178559.2718226644</v>
      </c>
      <c r="AY3112">
        <v>203.01443819748002</v>
      </c>
      <c r="AZ3112">
        <v>38154.533514834395</v>
      </c>
      <c r="BA3112">
        <v>68914.736383359006</v>
      </c>
      <c r="BB3112">
        <v>12951835.555888491</v>
      </c>
      <c r="BC3112">
        <v>1206.9488551509482</v>
      </c>
      <c r="BD3112">
        <v>226833.96783706921</v>
      </c>
      <c r="BE3112">
        <v>57322.955645769012</v>
      </c>
      <c r="BF3112">
        <v>10773276.284065828</v>
      </c>
      <c r="BG3112">
        <v>1003.9344169534681</v>
      </c>
      <c r="BH3112">
        <v>188679.4343222348</v>
      </c>
      <c r="BI3112">
        <v>9.7861462487387169E-2</v>
      </c>
      <c r="BJ3112">
        <v>0.47228683439718044</v>
      </c>
      <c r="BK3112">
        <v>0.3744253719097933</v>
      </c>
      <c r="BL3112">
        <v>14.105362894178487</v>
      </c>
      <c r="BM3112">
        <v>18.919482364746969</v>
      </c>
      <c r="BN3112">
        <f t="shared" si="313"/>
        <v>4.8141194705684818</v>
      </c>
      <c r="BO3112">
        <v>0.51107381980383515</v>
      </c>
      <c r="BP3112">
        <v>6.0565619315000965E-4</v>
      </c>
      <c r="BQ3112">
        <v>0</v>
      </c>
      <c r="BR3112">
        <v>2.3809523809523808E-2</v>
      </c>
      <c r="BS3112">
        <v>0</v>
      </c>
      <c r="BT3112">
        <v>0.77777777777777779</v>
      </c>
      <c r="BU3112">
        <v>-0.13786580747204141</v>
      </c>
      <c r="BV3112">
        <v>0.93599394864640062</v>
      </c>
      <c r="BW3112">
        <v>5.6302069606609176E-2</v>
      </c>
      <c r="BX3112">
        <v>0.48127672865442822</v>
      </c>
      <c r="BY3112">
        <f t="shared" si="314"/>
        <v>0.29986634917629884</v>
      </c>
      <c r="BZ3112">
        <v>0</v>
      </c>
      <c r="CA3112">
        <f t="shared" si="315"/>
        <v>3.396283974447685E-2</v>
      </c>
      <c r="CC3112">
        <v>0.29986634917629884</v>
      </c>
      <c r="CD3112">
        <v>3.396283974447685E-2</v>
      </c>
    </row>
    <row r="3113" spans="1:82" x14ac:dyDescent="0.3">
      <c r="A3113">
        <v>0</v>
      </c>
      <c r="B3113" t="s">
        <v>1883</v>
      </c>
      <c r="C3113" t="s">
        <v>1892</v>
      </c>
      <c r="D3113">
        <v>56041</v>
      </c>
      <c r="E3113" s="2">
        <f>BO3113</f>
        <v>0.35704758835289735</v>
      </c>
      <c r="F3113" s="2" t="s">
        <v>1934</v>
      </c>
      <c r="G3113" s="3">
        <v>10815</v>
      </c>
      <c r="H3113" s="1">
        <v>0.37475559803457476</v>
      </c>
      <c r="I3113" s="1">
        <f t="shared" si="316"/>
        <v>3.8026813211154611</v>
      </c>
      <c r="J3113" s="1">
        <v>3.12895556945</v>
      </c>
      <c r="K3113" s="1">
        <v>-14.041250552599999</v>
      </c>
      <c r="L3113" s="2">
        <v>0.12688867077499999</v>
      </c>
      <c r="M3113" s="2">
        <v>-2.4406208210091794E-4</v>
      </c>
      <c r="N3113" s="7">
        <v>0</v>
      </c>
      <c r="O3113" s="2">
        <v>1.9723992466212509E-2</v>
      </c>
      <c r="P3113" s="3">
        <v>27223.249787313001</v>
      </c>
      <c r="Q3113" s="3">
        <v>476.778580150236</v>
      </c>
      <c r="R3113" s="3">
        <v>40372.849550253806</v>
      </c>
      <c r="S3113" s="3">
        <v>54.809966897960265</v>
      </c>
      <c r="T3113" s="3">
        <v>60155.968905246111</v>
      </c>
      <c r="V3113">
        <v>56041</v>
      </c>
      <c r="W3113" s="2">
        <v>0.30516206203673235</v>
      </c>
      <c r="X3113" s="2">
        <v>1.0053454701459071E-2</v>
      </c>
      <c r="Y3113" s="2">
        <v>-8.1508529876148816E-2</v>
      </c>
      <c r="Z3113" s="2">
        <v>0.8923010462447013</v>
      </c>
      <c r="AA3113" s="2">
        <v>4.0471595389026088E-2</v>
      </c>
      <c r="AB3113" s="2">
        <v>0.31320899791876794</v>
      </c>
      <c r="AC3113" s="2">
        <v>-2.4406208210091794E-4</v>
      </c>
      <c r="AD3113" s="2">
        <v>0</v>
      </c>
      <c r="AE3113" s="2">
        <v>1.9723992466212509E-2</v>
      </c>
      <c r="AF3113">
        <v>22194.531579370938</v>
      </c>
      <c r="AG3113">
        <v>29.271744860022814</v>
      </c>
      <c r="AH3113">
        <v>5501.533870712562</v>
      </c>
      <c r="AI3113">
        <v>28092.476119681662</v>
      </c>
      <c r="AJ3113">
        <v>0.344557327062958</v>
      </c>
      <c r="AK3113">
        <v>62567.381129624744</v>
      </c>
      <c r="AL3113">
        <v>84.081711757983086</v>
      </c>
      <c r="AM3113">
        <v>15802.897550387916</v>
      </c>
      <c r="AN3113">
        <v>77947.081345252416</v>
      </c>
      <c r="AO3113">
        <v>0.97599283401613113</v>
      </c>
      <c r="AP3113">
        <v>40372.849550253806</v>
      </c>
      <c r="AQ3113">
        <v>54.809966897960273</v>
      </c>
      <c r="AR3113">
        <v>10301.363679675353</v>
      </c>
      <c r="AS3113">
        <v>49854.605225570755</v>
      </c>
      <c r="AT3113">
        <v>0.63143550695317319</v>
      </c>
      <c r="AU3113" s="3">
        <v>5116337.5650276057</v>
      </c>
      <c r="AV3113" s="3">
        <v>89605.766353435349</v>
      </c>
      <c r="AW3113">
        <v>16499.858603140001</v>
      </c>
      <c r="AX3113">
        <v>3100983.4258741317</v>
      </c>
      <c r="AY3113">
        <v>288.97281621207998</v>
      </c>
      <c r="AZ3113">
        <v>54309.551078898308</v>
      </c>
      <c r="BA3113">
        <v>43723.108390453002</v>
      </c>
      <c r="BB3113">
        <v>8217320.9909017375</v>
      </c>
      <c r="BC3113">
        <v>765.75139636231597</v>
      </c>
      <c r="BD3113">
        <v>143915.31743233366</v>
      </c>
      <c r="BE3113">
        <v>27223.249787313001</v>
      </c>
      <c r="BF3113">
        <v>5116337.5650276057</v>
      </c>
      <c r="BG3113">
        <v>476.778580150236</v>
      </c>
      <c r="BH3113">
        <v>89605.766353435349</v>
      </c>
      <c r="BI3113">
        <v>0.33734217775965242</v>
      </c>
      <c r="BJ3113">
        <v>0.71209777579422717</v>
      </c>
      <c r="BK3113">
        <v>0.37475559803457476</v>
      </c>
      <c r="BL3113">
        <v>11.763683596929969</v>
      </c>
      <c r="BM3113">
        <v>15.56636491804543</v>
      </c>
      <c r="BN3113">
        <f t="shared" si="313"/>
        <v>3.8026813211154611</v>
      </c>
      <c r="BO3113">
        <v>0.35704758835289735</v>
      </c>
      <c r="BP3113">
        <v>1.4585710002796978E-3</v>
      </c>
      <c r="BQ3113">
        <v>2.6792815088099635E-4</v>
      </c>
      <c r="BR3113">
        <v>1.1904761904761904E-2</v>
      </c>
      <c r="BS3113">
        <v>0</v>
      </c>
      <c r="BT3113">
        <v>0.5</v>
      </c>
      <c r="BU3113">
        <v>-0.10890044048543822</v>
      </c>
      <c r="BV3113">
        <v>0.8923010462447013</v>
      </c>
      <c r="BW3113">
        <v>4.1982982768699266E-2</v>
      </c>
      <c r="BX3113">
        <v>0.31320899791876794</v>
      </c>
      <c r="BY3113">
        <f t="shared" si="314"/>
        <v>4.3010379332499349E-2</v>
      </c>
      <c r="BZ3113">
        <v>0</v>
      </c>
      <c r="CA3113">
        <f t="shared" si="315"/>
        <v>1.5863176106553779E-2</v>
      </c>
      <c r="CC3113">
        <v>4.3010379332499349E-2</v>
      </c>
      <c r="CD3113">
        <v>1.5863176106553779E-2</v>
      </c>
    </row>
    <row r="3114" spans="1:82" x14ac:dyDescent="0.3">
      <c r="A3114">
        <v>0</v>
      </c>
      <c r="B3114" t="s">
        <v>1883</v>
      </c>
      <c r="C3114" t="s">
        <v>1893</v>
      </c>
      <c r="D3114">
        <v>56043</v>
      </c>
      <c r="E3114" s="2">
        <f>BO3114</f>
        <v>0.36722985306948153</v>
      </c>
      <c r="F3114" s="2" t="s">
        <v>1934</v>
      </c>
      <c r="G3114" s="3">
        <v>935</v>
      </c>
      <c r="H3114" s="1">
        <v>0.37470564327979305</v>
      </c>
      <c r="I3114" s="1">
        <f t="shared" si="316"/>
        <v>0.7150244956066647</v>
      </c>
      <c r="J3114" s="1">
        <v>3.0483292407599998</v>
      </c>
      <c r="K3114" s="1">
        <v>-0.120536734735</v>
      </c>
      <c r="L3114" s="2">
        <v>1.4549506115999977E-2</v>
      </c>
      <c r="M3114" s="2">
        <v>-5.7476232905335022E-6</v>
      </c>
      <c r="N3114" s="7">
        <v>0</v>
      </c>
      <c r="O3114" s="2">
        <v>4.9830969331464327E-4</v>
      </c>
      <c r="P3114" s="3">
        <v>23473.320856048798</v>
      </c>
      <c r="Q3114" s="3">
        <v>411.1036219626335</v>
      </c>
      <c r="R3114" s="3">
        <v>22693.486372609976</v>
      </c>
      <c r="S3114" s="3">
        <v>15.607380058582764</v>
      </c>
      <c r="T3114" s="3">
        <v>55224.848568594076</v>
      </c>
      <c r="V3114">
        <v>56043</v>
      </c>
      <c r="W3114" s="2">
        <v>0.23383818269761056</v>
      </c>
      <c r="X3114" s="2">
        <v>1.0052114580412302E-2</v>
      </c>
      <c r="Y3114" s="2">
        <v>-1.1763543284756439E-3</v>
      </c>
      <c r="Z3114" s="2">
        <v>0.86930840354073269</v>
      </c>
      <c r="AA3114" s="2">
        <v>3.4742731350278312E-4</v>
      </c>
      <c r="AB3114" s="2">
        <v>3.5913657247508814E-2</v>
      </c>
      <c r="AC3114" s="2">
        <v>-5.7476232905335022E-6</v>
      </c>
      <c r="AD3114" s="2">
        <v>0</v>
      </c>
      <c r="AE3114" s="2">
        <v>4.9830969331464327E-4</v>
      </c>
      <c r="AF3114">
        <v>4678.2303321190666</v>
      </c>
      <c r="AG3114">
        <v>-1.6399930831028811</v>
      </c>
      <c r="AH3114">
        <v>-308.23162532914307</v>
      </c>
      <c r="AI3114">
        <v>15832.924146265706</v>
      </c>
      <c r="AJ3114">
        <v>4.9295750696909814E-2</v>
      </c>
      <c r="AK3114">
        <v>27371.716704729042</v>
      </c>
      <c r="AL3114">
        <v>13.967386975479883</v>
      </c>
      <c r="AM3114">
        <v>2625.1271626754733</v>
      </c>
      <c r="AN3114">
        <v>68124.413926855181</v>
      </c>
      <c r="AO3114">
        <v>0.3588130870276765</v>
      </c>
      <c r="AP3114">
        <v>22693.486372609976</v>
      </c>
      <c r="AQ3114">
        <v>15.607380058582764</v>
      </c>
      <c r="AR3114">
        <v>2933.3587880046161</v>
      </c>
      <c r="AS3114">
        <v>52291.489780589473</v>
      </c>
      <c r="AT3114">
        <v>0.30951733633076667</v>
      </c>
      <c r="AU3114" s="3">
        <v>4411575.9216858111</v>
      </c>
      <c r="AV3114" s="3">
        <v>77262.814711657338</v>
      </c>
      <c r="AW3114">
        <v>6195.5374393102002</v>
      </c>
      <c r="AX3114">
        <v>1164389.3063439589</v>
      </c>
      <c r="AY3114">
        <v>108.50649965231442</v>
      </c>
      <c r="AZ3114">
        <v>20392.711544655973</v>
      </c>
      <c r="BA3114">
        <v>29668.858295358998</v>
      </c>
      <c r="BB3114">
        <v>5575965.2280297698</v>
      </c>
      <c r="BC3114">
        <v>519.61012161494796</v>
      </c>
      <c r="BD3114">
        <v>97655.526256313315</v>
      </c>
      <c r="BE3114">
        <v>23473.320856048798</v>
      </c>
      <c r="BF3114">
        <v>4411575.9216858111</v>
      </c>
      <c r="BG3114">
        <v>411.1036219626335</v>
      </c>
      <c r="BH3114">
        <v>77262.814711657338</v>
      </c>
      <c r="BI3114">
        <v>9.9287863685572311E-2</v>
      </c>
      <c r="BJ3114">
        <v>0.47399350696536535</v>
      </c>
      <c r="BK3114">
        <v>0.37470564327979305</v>
      </c>
      <c r="BL3114">
        <v>13.969717810648453</v>
      </c>
      <c r="BM3114">
        <v>14.684742306255117</v>
      </c>
      <c r="BN3114">
        <f t="shared" si="313"/>
        <v>0.7150244956066647</v>
      </c>
      <c r="BO3114">
        <v>0.36722985306948153</v>
      </c>
      <c r="BP3114">
        <v>4.4153483346532333E-4</v>
      </c>
      <c r="BQ3114">
        <v>0</v>
      </c>
      <c r="BR3114">
        <v>1.7857142857142856E-2</v>
      </c>
      <c r="BS3114">
        <v>0</v>
      </c>
      <c r="BT3114">
        <v>0.55555555555555558</v>
      </c>
      <c r="BU3114">
        <v>-2.0476731010055576E-2</v>
      </c>
      <c r="BV3114">
        <v>0.86930840354073269</v>
      </c>
      <c r="BW3114">
        <v>3.6040177749251362E-4</v>
      </c>
      <c r="BX3114">
        <v>3.5913657247508814E-2</v>
      </c>
      <c r="BY3114">
        <f t="shared" si="314"/>
        <v>0.35394489498570536</v>
      </c>
      <c r="BZ3114">
        <v>0</v>
      </c>
      <c r="CA3114">
        <f t="shared" si="315"/>
        <v>3.0707850785922225E-3</v>
      </c>
      <c r="CC3114">
        <v>0.35394489498570536</v>
      </c>
      <c r="CD3114">
        <v>3.0707850785922225E-3</v>
      </c>
    </row>
    <row r="3115" spans="1:82" x14ac:dyDescent="0.3">
      <c r="A3115">
        <v>0</v>
      </c>
      <c r="B3115" t="s">
        <v>1883</v>
      </c>
      <c r="C3115" t="s">
        <v>1894</v>
      </c>
      <c r="D3115">
        <v>56045</v>
      </c>
      <c r="E3115" s="2">
        <f>BO3115</f>
        <v>0.27658353243878764</v>
      </c>
      <c r="F3115" s="2" t="s">
        <v>1932</v>
      </c>
      <c r="G3115" s="3">
        <v>800</v>
      </c>
      <c r="H3115" s="1">
        <v>0.37505850348484143</v>
      </c>
      <c r="I3115" s="1">
        <f t="shared" si="316"/>
        <v>4.3402560948592637</v>
      </c>
      <c r="J3115" s="1">
        <v>2.7754151453100002</v>
      </c>
      <c r="K3115" s="1">
        <v>-13.868646565800001</v>
      </c>
      <c r="L3115" s="2">
        <v>7.6273999637999967E-2</v>
      </c>
      <c r="M3115" s="2">
        <v>-1.286301390889785E-4</v>
      </c>
      <c r="N3115" s="7">
        <v>0</v>
      </c>
      <c r="O3115" s="2">
        <v>1.6591388853072524E-2</v>
      </c>
      <c r="P3115" s="3">
        <v>30375.552696801602</v>
      </c>
      <c r="Q3115" s="3">
        <v>531.98692291355519</v>
      </c>
      <c r="R3115" s="3">
        <v>34614.939331964044</v>
      </c>
      <c r="S3115" s="3">
        <v>39.035879524972387</v>
      </c>
      <c r="T3115" s="3">
        <v>55469.058782841152</v>
      </c>
      <c r="V3115">
        <v>56045</v>
      </c>
      <c r="W3115" s="2">
        <v>0.24475544547863595</v>
      </c>
      <c r="X3115" s="2">
        <v>1.0061580654050712E-2</v>
      </c>
      <c r="Y3115" s="2">
        <v>-8.859765314526076E-2</v>
      </c>
      <c r="Z3115" s="2">
        <v>0.79148002678696294</v>
      </c>
      <c r="AA3115" s="2">
        <v>3.9974092784814751E-2</v>
      </c>
      <c r="AB3115" s="2">
        <v>0.18827293916756249</v>
      </c>
      <c r="AC3115" s="2">
        <v>-1.286301390889785E-4</v>
      </c>
      <c r="AD3115" s="2">
        <v>0</v>
      </c>
      <c r="AE3115" s="2">
        <v>1.6591388853072524E-2</v>
      </c>
      <c r="AF3115">
        <v>6672.1357400391844</v>
      </c>
      <c r="AG3115">
        <v>7.4995877970021398</v>
      </c>
      <c r="AH3115">
        <v>1409.5243204288342</v>
      </c>
      <c r="AI3115">
        <v>9296.9972688282687</v>
      </c>
      <c r="AJ3115">
        <v>9.9697208793250766E-2</v>
      </c>
      <c r="AK3115">
        <v>41287.07507200323</v>
      </c>
      <c r="AL3115">
        <v>46.535467321974529</v>
      </c>
      <c r="AM3115">
        <v>8746.1970882005335</v>
      </c>
      <c r="AN3115">
        <v>57429.383283897718</v>
      </c>
      <c r="AO3115">
        <v>0.61730759296038884</v>
      </c>
      <c r="AP3115">
        <v>34614.939331964044</v>
      </c>
      <c r="AQ3115">
        <v>39.035879524972387</v>
      </c>
      <c r="AR3115">
        <v>7336.672767771699</v>
      </c>
      <c r="AS3115">
        <v>48132.386015069453</v>
      </c>
      <c r="AT3115">
        <v>0.51761038416713812</v>
      </c>
      <c r="AU3115" s="3">
        <v>5708781.3738368927</v>
      </c>
      <c r="AV3115" s="3">
        <v>99981.622292373562</v>
      </c>
      <c r="AW3115">
        <v>5829.5747570614003</v>
      </c>
      <c r="AX3115">
        <v>1095610.2798421197</v>
      </c>
      <c r="AY3115">
        <v>102.09715582328079</v>
      </c>
      <c r="AZ3115">
        <v>19188.13946542739</v>
      </c>
      <c r="BA3115">
        <v>36205.127453863002</v>
      </c>
      <c r="BB3115">
        <v>6804391.6536790123</v>
      </c>
      <c r="BC3115">
        <v>634.08407873683598</v>
      </c>
      <c r="BD3115">
        <v>119169.76175780095</v>
      </c>
      <c r="BE3115">
        <v>30375.552696801602</v>
      </c>
      <c r="BF3115">
        <v>5708781.3738368927</v>
      </c>
      <c r="BG3115">
        <v>531.98692291355519</v>
      </c>
      <c r="BH3115">
        <v>99981.622292373562</v>
      </c>
      <c r="BI3115">
        <v>9.489329571771199E-2</v>
      </c>
      <c r="BJ3115">
        <v>0.46995179920255342</v>
      </c>
      <c r="BK3115">
        <v>0.37505850348484143</v>
      </c>
      <c r="BL3115">
        <v>12.851729903108126</v>
      </c>
      <c r="BM3115">
        <v>17.191985997967389</v>
      </c>
      <c r="BN3115">
        <f t="shared" si="313"/>
        <v>4.3402560948592637</v>
      </c>
      <c r="BO3115">
        <v>0.27658353243878764</v>
      </c>
      <c r="BP3115">
        <v>3.1782838094659955E-4</v>
      </c>
      <c r="BQ3115">
        <v>0</v>
      </c>
      <c r="BR3115">
        <v>7.1428571428571425E-2</v>
      </c>
      <c r="BS3115">
        <v>3.4482758620689655E-2</v>
      </c>
      <c r="BT3115">
        <v>0.22222222222222221</v>
      </c>
      <c r="BU3115">
        <v>-0.12429540122787229</v>
      </c>
      <c r="BV3115">
        <v>0.79148002678696294</v>
      </c>
      <c r="BW3115">
        <v>4.1466901229060944E-2</v>
      </c>
      <c r="BX3115">
        <v>0.18827293916756249</v>
      </c>
      <c r="BY3115">
        <f t="shared" si="314"/>
        <v>6.5998607254265276E-2</v>
      </c>
      <c r="BZ3115">
        <v>0</v>
      </c>
      <c r="CA3115">
        <f t="shared" si="315"/>
        <v>2.0778931691878499E-2</v>
      </c>
      <c r="CC3115">
        <v>6.5998607254265276E-2</v>
      </c>
      <c r="CD3115">
        <v>2.0778931691878499E-2</v>
      </c>
    </row>
  </sheetData>
  <sheetProtection algorithmName="SHA-512" hashValue="nCntnUPr+YUpsOxJA0RWsW/XParwiHBzWq6h9B/o0VM4ZGf0A3o1s1fHKO5pGa3zg/biu1O3BPDVqkkEOR5Dxg==" saltValue="DErvVxWM+V98OGR9/BTyjg==" spinCount="100000" sheet="1" objects="1" scenarios="1"/>
  <sortState xmlns:xlrd2="http://schemas.microsoft.com/office/spreadsheetml/2017/richdata2" ref="A7:CA3115">
    <sortCondition ref="D7:D3115"/>
  </sortState>
  <pageMargins left="0.7" right="0.7" top="0.75" bottom="0.75" header="0.3" footer="0.3"/>
  <pageSetup orientation="portrait" verticalDpi="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I23"/>
  <sheetViews>
    <sheetView topLeftCell="A20" workbookViewId="0">
      <selection activeCell="E22" sqref="E22"/>
    </sheetView>
  </sheetViews>
  <sheetFormatPr defaultRowHeight="63.9" customHeight="1" x14ac:dyDescent="0.3"/>
  <cols>
    <col min="1" max="1" width="18" style="26" customWidth="1"/>
    <col min="2" max="9" width="9.21875" style="26"/>
  </cols>
  <sheetData>
    <row r="1" spans="2:5" ht="63.9" customHeight="1" x14ac:dyDescent="0.3">
      <c r="B1" s="26" t="s">
        <v>1928</v>
      </c>
      <c r="C1" s="26">
        <v>0</v>
      </c>
      <c r="D1" s="26">
        <v>2.5</v>
      </c>
      <c r="E1" s="26">
        <v>0</v>
      </c>
    </row>
    <row r="2" spans="2:5" ht="63.9" customHeight="1" x14ac:dyDescent="0.3">
      <c r="B2" s="26" t="s">
        <v>1929</v>
      </c>
      <c r="C2" s="26">
        <v>2.5</v>
      </c>
      <c r="D2" s="26">
        <v>7.5</v>
      </c>
      <c r="E2" s="26">
        <v>5</v>
      </c>
    </row>
    <row r="3" spans="2:5" ht="63.9" customHeight="1" x14ac:dyDescent="0.3">
      <c r="B3" s="26" t="s">
        <v>1927</v>
      </c>
      <c r="C3" s="26">
        <f>C2+5</f>
        <v>7.5</v>
      </c>
      <c r="D3" s="26">
        <f>D2+5</f>
        <v>12.5</v>
      </c>
      <c r="E3" s="26">
        <v>10</v>
      </c>
    </row>
    <row r="4" spans="2:5" ht="63.9" customHeight="1" x14ac:dyDescent="0.3">
      <c r="B4" s="26" t="s">
        <v>1930</v>
      </c>
      <c r="C4" s="26">
        <f t="shared" ref="C4:D20" si="0">C3+5</f>
        <v>12.5</v>
      </c>
      <c r="D4" s="26">
        <f t="shared" si="0"/>
        <v>17.5</v>
      </c>
      <c r="E4" s="26">
        <v>15</v>
      </c>
    </row>
    <row r="5" spans="2:5" ht="63.9" customHeight="1" x14ac:dyDescent="0.3">
      <c r="B5" s="26" t="s">
        <v>1931</v>
      </c>
      <c r="C5" s="26">
        <f t="shared" si="0"/>
        <v>17.5</v>
      </c>
      <c r="D5" s="26">
        <f t="shared" si="0"/>
        <v>22.5</v>
      </c>
      <c r="E5" s="26">
        <v>20</v>
      </c>
    </row>
    <row r="6" spans="2:5" ht="63.9" customHeight="1" x14ac:dyDescent="0.3">
      <c r="B6" s="26" t="s">
        <v>1932</v>
      </c>
      <c r="C6" s="26">
        <f t="shared" si="0"/>
        <v>22.5</v>
      </c>
      <c r="D6" s="26">
        <f t="shared" si="0"/>
        <v>27.5</v>
      </c>
      <c r="E6" s="26">
        <v>25</v>
      </c>
    </row>
    <row r="7" spans="2:5" ht="63.9" customHeight="1" x14ac:dyDescent="0.3">
      <c r="B7" s="26" t="s">
        <v>1933</v>
      </c>
      <c r="C7" s="26">
        <f t="shared" si="0"/>
        <v>27.5</v>
      </c>
      <c r="D7" s="26">
        <f t="shared" si="0"/>
        <v>32.5</v>
      </c>
      <c r="E7" s="26">
        <v>30</v>
      </c>
    </row>
    <row r="8" spans="2:5" ht="63.9" customHeight="1" x14ac:dyDescent="0.3">
      <c r="B8" s="26" t="s">
        <v>1934</v>
      </c>
      <c r="C8" s="26">
        <f t="shared" si="0"/>
        <v>32.5</v>
      </c>
      <c r="D8" s="26">
        <f t="shared" si="0"/>
        <v>37.5</v>
      </c>
      <c r="E8" s="26">
        <v>35</v>
      </c>
    </row>
    <row r="9" spans="2:5" ht="63.9" customHeight="1" x14ac:dyDescent="0.3">
      <c r="B9" s="26" t="s">
        <v>1935</v>
      </c>
      <c r="C9" s="26">
        <f t="shared" si="0"/>
        <v>37.5</v>
      </c>
      <c r="D9" s="26">
        <f t="shared" si="0"/>
        <v>42.5</v>
      </c>
      <c r="E9" s="26">
        <v>40</v>
      </c>
    </row>
    <row r="10" spans="2:5" ht="63.9" customHeight="1" x14ac:dyDescent="0.3">
      <c r="B10" s="26" t="s">
        <v>1936</v>
      </c>
      <c r="C10" s="26">
        <f t="shared" si="0"/>
        <v>42.5</v>
      </c>
      <c r="D10" s="26">
        <f t="shared" si="0"/>
        <v>47.5</v>
      </c>
      <c r="E10" s="26">
        <v>45</v>
      </c>
    </row>
    <row r="11" spans="2:5" ht="63.9" customHeight="1" x14ac:dyDescent="0.3">
      <c r="B11" s="26" t="s">
        <v>1937</v>
      </c>
      <c r="C11" s="26">
        <f t="shared" si="0"/>
        <v>47.5</v>
      </c>
      <c r="D11" s="26">
        <f t="shared" si="0"/>
        <v>52.5</v>
      </c>
      <c r="E11" s="26">
        <v>50</v>
      </c>
    </row>
    <row r="12" spans="2:5" ht="63.9" customHeight="1" x14ac:dyDescent="0.3">
      <c r="B12" s="26" t="s">
        <v>1938</v>
      </c>
      <c r="C12" s="26">
        <f t="shared" si="0"/>
        <v>52.5</v>
      </c>
      <c r="D12" s="26">
        <f t="shared" si="0"/>
        <v>57.5</v>
      </c>
      <c r="E12" s="26">
        <v>55</v>
      </c>
    </row>
    <row r="13" spans="2:5" ht="63.9" customHeight="1" x14ac:dyDescent="0.3">
      <c r="B13" s="26" t="s">
        <v>1939</v>
      </c>
      <c r="C13" s="26">
        <f t="shared" si="0"/>
        <v>57.5</v>
      </c>
      <c r="D13" s="26">
        <f t="shared" si="0"/>
        <v>62.5</v>
      </c>
      <c r="E13" s="26">
        <v>60</v>
      </c>
    </row>
    <row r="14" spans="2:5" ht="63.9" customHeight="1" x14ac:dyDescent="0.3">
      <c r="B14" s="26" t="s">
        <v>1940</v>
      </c>
      <c r="C14" s="26">
        <f t="shared" si="0"/>
        <v>62.5</v>
      </c>
      <c r="D14" s="26">
        <f t="shared" si="0"/>
        <v>67.5</v>
      </c>
      <c r="E14" s="26">
        <v>65</v>
      </c>
    </row>
    <row r="15" spans="2:5" ht="63.9" customHeight="1" x14ac:dyDescent="0.3">
      <c r="B15" s="26" t="s">
        <v>1941</v>
      </c>
      <c r="C15" s="26">
        <f t="shared" si="0"/>
        <v>67.5</v>
      </c>
      <c r="D15" s="26">
        <f t="shared" si="0"/>
        <v>72.5</v>
      </c>
      <c r="E15" s="26">
        <v>70</v>
      </c>
    </row>
    <row r="16" spans="2:5" ht="63.9" customHeight="1" x14ac:dyDescent="0.3">
      <c r="B16" s="26" t="s">
        <v>1942</v>
      </c>
      <c r="C16" s="26">
        <f t="shared" si="0"/>
        <v>72.5</v>
      </c>
      <c r="D16" s="26">
        <f t="shared" si="0"/>
        <v>77.5</v>
      </c>
      <c r="E16" s="26">
        <v>75</v>
      </c>
    </row>
    <row r="17" spans="1:5" ht="63.9" customHeight="1" x14ac:dyDescent="0.3">
      <c r="B17" s="26" t="s">
        <v>1943</v>
      </c>
      <c r="C17" s="26">
        <f t="shared" si="0"/>
        <v>77.5</v>
      </c>
      <c r="D17" s="26">
        <f t="shared" si="0"/>
        <v>82.5</v>
      </c>
      <c r="E17" s="26">
        <v>80</v>
      </c>
    </row>
    <row r="18" spans="1:5" ht="63.9" customHeight="1" x14ac:dyDescent="0.3">
      <c r="B18" s="26" t="s">
        <v>1944</v>
      </c>
      <c r="C18" s="26">
        <f t="shared" si="0"/>
        <v>82.5</v>
      </c>
      <c r="D18" s="26">
        <f t="shared" si="0"/>
        <v>87.5</v>
      </c>
      <c r="E18" s="26">
        <v>85</v>
      </c>
    </row>
    <row r="19" spans="1:5" ht="63.9" customHeight="1" x14ac:dyDescent="0.3">
      <c r="B19" s="26" t="s">
        <v>1945</v>
      </c>
      <c r="C19" s="26">
        <f t="shared" si="0"/>
        <v>87.5</v>
      </c>
      <c r="D19" s="26">
        <f t="shared" si="0"/>
        <v>92.5</v>
      </c>
      <c r="E19" s="26">
        <v>90</v>
      </c>
    </row>
    <row r="20" spans="1:5" ht="63.9" customHeight="1" x14ac:dyDescent="0.3">
      <c r="B20" s="26" t="s">
        <v>1946</v>
      </c>
      <c r="C20" s="26">
        <f t="shared" si="0"/>
        <v>92.5</v>
      </c>
      <c r="D20" s="26">
        <f t="shared" si="0"/>
        <v>97.5</v>
      </c>
      <c r="E20" s="26">
        <v>95</v>
      </c>
    </row>
    <row r="21" spans="1:5" ht="63.9" customHeight="1" x14ac:dyDescent="0.3">
      <c r="B21" s="26" t="s">
        <v>1947</v>
      </c>
      <c r="C21" s="26">
        <f t="shared" ref="C21" si="1">C20+5</f>
        <v>97.5</v>
      </c>
      <c r="D21" s="26">
        <v>100</v>
      </c>
      <c r="E21" s="26">
        <v>100</v>
      </c>
    </row>
    <row r="22" spans="1:5" ht="63.9" customHeight="1" x14ac:dyDescent="0.3">
      <c r="B22" s="26" t="s">
        <v>1954</v>
      </c>
    </row>
    <row r="23" spans="1:5" ht="63.9" customHeight="1" x14ac:dyDescent="0.3">
      <c r="A23" s="27"/>
    </row>
  </sheetData>
  <sheetProtection algorithmName="SHA-512" hashValue="1aKKI52/PyfKNaYKXPBPlD/2LHfJBaZgchYWfE1csITemOmAXG28ehLDcW0zcO9plRClMWcRVqJMrSGX+bT0PQ==" saltValue="kLlvJcBFUEokiH9W7GOz+A==" spinCount="100000" sheet="1" objects="1" scenarios="1"/>
  <pageMargins left="0.7" right="0.7" top="0.75" bottom="0.75" header="0.3" footer="0.3"/>
  <pageSetup orientation="portrait" verticalDpi="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B1:I20"/>
  <sheetViews>
    <sheetView showRowColHeaders="0" tabSelected="1" workbookViewId="0">
      <selection activeCell="C22" sqref="C22"/>
    </sheetView>
  </sheetViews>
  <sheetFormatPr defaultColWidth="9.21875" defaultRowHeight="14.4" x14ac:dyDescent="0.3"/>
  <cols>
    <col min="1" max="1" width="2.88671875" style="49" customWidth="1"/>
    <col min="2" max="16384" width="9.21875" style="49"/>
  </cols>
  <sheetData>
    <row r="1" spans="2:9" ht="28.8" x14ac:dyDescent="0.55000000000000004">
      <c r="B1" s="51" t="s">
        <v>2017</v>
      </c>
    </row>
    <row r="3" spans="2:9" x14ac:dyDescent="0.3">
      <c r="C3" s="49" t="s">
        <v>1982</v>
      </c>
    </row>
    <row r="4" spans="2:9" x14ac:dyDescent="0.3">
      <c r="C4" s="49" t="s">
        <v>1983</v>
      </c>
    </row>
    <row r="6" spans="2:9" x14ac:dyDescent="0.3">
      <c r="B6" s="49" t="s">
        <v>3742</v>
      </c>
    </row>
    <row r="7" spans="2:9" ht="9" customHeight="1" x14ac:dyDescent="0.3"/>
    <row r="8" spans="2:9" x14ac:dyDescent="0.3">
      <c r="B8" s="49" t="s">
        <v>2018</v>
      </c>
    </row>
    <row r="9" spans="2:9" x14ac:dyDescent="0.3">
      <c r="B9" s="49" t="s">
        <v>2019</v>
      </c>
    </row>
    <row r="10" spans="2:9" x14ac:dyDescent="0.3">
      <c r="B10" s="50"/>
      <c r="C10" s="52" t="s">
        <v>1984</v>
      </c>
      <c r="H10" s="45"/>
      <c r="I10" s="52" t="s">
        <v>1987</v>
      </c>
    </row>
    <row r="11" spans="2:9" x14ac:dyDescent="0.3">
      <c r="B11" s="44"/>
      <c r="C11" s="52" t="s">
        <v>1985</v>
      </c>
      <c r="H11" s="46"/>
      <c r="I11" s="52" t="s">
        <v>1988</v>
      </c>
    </row>
    <row r="12" spans="2:9" x14ac:dyDescent="0.3">
      <c r="B12" s="28"/>
      <c r="C12" s="52" t="s">
        <v>1986</v>
      </c>
      <c r="H12" s="26"/>
      <c r="I12" s="52" t="s">
        <v>3745</v>
      </c>
    </row>
    <row r="13" spans="2:9" ht="7.35" customHeight="1" x14ac:dyDescent="0.3"/>
    <row r="14" spans="2:9" x14ac:dyDescent="0.3">
      <c r="B14" s="49" t="s">
        <v>3743</v>
      </c>
    </row>
    <row r="15" spans="2:9" ht="10.8" customHeight="1" x14ac:dyDescent="0.3"/>
    <row r="16" spans="2:9" x14ac:dyDescent="0.3">
      <c r="B16" s="49" t="s">
        <v>1989</v>
      </c>
    </row>
    <row r="17" spans="2:2" x14ac:dyDescent="0.3">
      <c r="B17" s="49" t="s">
        <v>1990</v>
      </c>
    </row>
    <row r="19" spans="2:2" x14ac:dyDescent="0.3">
      <c r="B19" s="49" t="s">
        <v>3741</v>
      </c>
    </row>
    <row r="20" spans="2:2" x14ac:dyDescent="0.3">
      <c r="B20" s="49" t="s">
        <v>3744</v>
      </c>
    </row>
  </sheetData>
  <sheetProtection algorithmName="SHA-512" hashValue="gLkFpCog17K1PmhSPxEDO8MTluVERHO6isHHM8GzuWZ5SkZEQzGl/Jy0tMSuX+8uQa2J+1UmjnFnqLtlurR6Eg==" saltValue="4gLUer2RuY5H7UJHso2j0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B2:J22"/>
  <sheetViews>
    <sheetView showRowColHeaders="0" workbookViewId="0">
      <selection activeCell="J10" sqref="J10"/>
    </sheetView>
  </sheetViews>
  <sheetFormatPr defaultColWidth="9.21875" defaultRowHeight="14.4" x14ac:dyDescent="0.3"/>
  <cols>
    <col min="1" max="1" width="4.5546875" style="53" customWidth="1"/>
    <col min="2" max="2" width="20.88671875" style="53" customWidth="1"/>
    <col min="3" max="3" width="9.21875" style="53"/>
    <col min="4" max="4" width="1.6640625" style="53" customWidth="1"/>
    <col min="5" max="5" width="6.6640625" style="53" customWidth="1"/>
    <col min="6" max="6" width="26.88671875" style="53" customWidth="1"/>
    <col min="7" max="7" width="11.33203125" style="53" customWidth="1"/>
    <col min="8" max="8" width="5.109375" style="53" customWidth="1"/>
    <col min="9" max="9" width="21.77734375" style="53" customWidth="1"/>
    <col min="10" max="10" width="14.5546875" style="54" customWidth="1"/>
    <col min="11" max="16384" width="9.21875" style="53"/>
  </cols>
  <sheetData>
    <row r="2" spans="2:10" ht="28.8" x14ac:dyDescent="0.55000000000000004">
      <c r="B2" s="63" t="s">
        <v>2002</v>
      </c>
      <c r="C2" s="33"/>
      <c r="D2" s="33"/>
      <c r="E2" s="33"/>
      <c r="F2" s="33"/>
      <c r="G2" s="33"/>
      <c r="H2" s="33"/>
      <c r="I2" s="33"/>
      <c r="J2" s="34"/>
    </row>
    <row r="3" spans="2:10" ht="15" customHeight="1" x14ac:dyDescent="0.3">
      <c r="B3" s="35"/>
      <c r="C3" s="33"/>
      <c r="D3" s="33"/>
      <c r="E3" s="33"/>
      <c r="F3" s="33"/>
      <c r="G3" s="33"/>
      <c r="H3" s="33"/>
      <c r="I3" s="33"/>
      <c r="J3" s="34"/>
    </row>
    <row r="4" spans="2:10" ht="15" customHeight="1" x14ac:dyDescent="0.3">
      <c r="B4" s="35"/>
      <c r="C4" s="33"/>
      <c r="D4" s="33"/>
      <c r="E4" s="33"/>
      <c r="F4" s="33"/>
      <c r="G4" s="33"/>
      <c r="H4" s="33"/>
      <c r="I4" s="33"/>
      <c r="J4" s="34"/>
    </row>
    <row r="5" spans="2:10" ht="18" customHeight="1" x14ac:dyDescent="0.35">
      <c r="B5" s="33" t="s">
        <v>2015</v>
      </c>
      <c r="C5" s="33"/>
      <c r="D5" s="33"/>
      <c r="E5" s="33"/>
      <c r="F5" s="74" t="s">
        <v>2006</v>
      </c>
      <c r="G5" s="75"/>
      <c r="H5" s="75"/>
      <c r="I5" s="75"/>
      <c r="J5" s="75"/>
    </row>
    <row r="6" spans="2:10" ht="7.35" customHeight="1" x14ac:dyDescent="0.35">
      <c r="B6" s="33"/>
      <c r="C6" s="33"/>
      <c r="D6" s="33"/>
      <c r="E6" s="33"/>
      <c r="F6" s="43"/>
      <c r="G6" s="33"/>
      <c r="H6" s="33"/>
      <c r="I6" s="39"/>
      <c r="J6" s="33"/>
    </row>
    <row r="7" spans="2:10" ht="12.45" customHeight="1" x14ac:dyDescent="0.3">
      <c r="B7" s="33"/>
      <c r="C7" s="33"/>
      <c r="D7" s="33"/>
      <c r="E7" s="33"/>
      <c r="F7" s="72" t="s">
        <v>2004</v>
      </c>
      <c r="G7" s="73"/>
      <c r="H7" s="40"/>
      <c r="I7" s="78" t="s">
        <v>2005</v>
      </c>
      <c r="J7" s="79"/>
    </row>
    <row r="8" spans="2:10" ht="14.1" customHeight="1" x14ac:dyDescent="0.3">
      <c r="B8" s="33" t="s">
        <v>2014</v>
      </c>
      <c r="C8" s="36"/>
      <c r="D8" s="37"/>
      <c r="E8" s="37"/>
      <c r="F8" s="47" t="s">
        <v>1953</v>
      </c>
      <c r="G8" s="56">
        <f>IF('County Table'!J1=-999,"na",'County Table'!J1)</f>
        <v>2.3537484965700002</v>
      </c>
      <c r="H8" s="40"/>
      <c r="I8" s="47" t="s">
        <v>2013</v>
      </c>
      <c r="J8" s="48">
        <f>IF('County Table'!BL1=-999,"na",'County Table'!BL1)</f>
        <v>45.010766617638872</v>
      </c>
    </row>
    <row r="9" spans="2:10" ht="15.6" x14ac:dyDescent="0.3">
      <c r="B9" s="33"/>
      <c r="C9" s="33"/>
      <c r="D9" s="33"/>
      <c r="E9" s="33"/>
      <c r="F9" s="47" t="s">
        <v>1948</v>
      </c>
      <c r="G9" s="56">
        <f>IF('County Table'!K1=-999,"na",'County Table'!K1)</f>
        <v>109.39224905499999</v>
      </c>
      <c r="H9" s="40"/>
      <c r="I9" s="47" t="s">
        <v>2010</v>
      </c>
      <c r="J9" s="48">
        <f>IF('County Table'!BL1=-999,"na",'County Table'!BM1)</f>
        <v>45.131687457034737</v>
      </c>
    </row>
    <row r="10" spans="2:10" ht="15.6" x14ac:dyDescent="0.3">
      <c r="B10" s="33"/>
      <c r="C10" s="33"/>
      <c r="D10" s="33"/>
      <c r="E10" s="33"/>
      <c r="F10" s="47" t="s">
        <v>1949</v>
      </c>
      <c r="G10" s="57">
        <f>IF('County Table'!L1=-999,"na",'County Table'!L1)</f>
        <v>0.17696546106</v>
      </c>
      <c r="H10" s="40"/>
      <c r="I10" s="47" t="s">
        <v>1964</v>
      </c>
      <c r="J10" s="56">
        <f>IF('County Table'!I1=-999,"na",'County Table'!I1)</f>
        <v>0.12092083939586473</v>
      </c>
    </row>
    <row r="11" spans="2:10" ht="15.9" customHeight="1" x14ac:dyDescent="0.4">
      <c r="B11" s="33"/>
      <c r="C11" s="33"/>
      <c r="D11" s="38"/>
      <c r="E11" s="33"/>
      <c r="F11" s="47" t="s">
        <v>1950</v>
      </c>
      <c r="G11" s="57">
        <f>IF('County Table'!BY1=-999,"na",'County Table'!BY1)</f>
        <v>4.3422636532032724E-2</v>
      </c>
      <c r="H11" s="33"/>
      <c r="I11" s="65" t="s">
        <v>2012</v>
      </c>
      <c r="J11" s="33"/>
    </row>
    <row r="12" spans="2:10" ht="15.6" x14ac:dyDescent="0.3">
      <c r="B12" s="33"/>
      <c r="C12" s="33"/>
      <c r="D12" s="33"/>
      <c r="E12" s="33"/>
      <c r="F12" s="47" t="s">
        <v>1952</v>
      </c>
      <c r="G12" s="56">
        <f>IF('County Table'!N1=-999,"na",'County Table'!N1*100)</f>
        <v>0</v>
      </c>
      <c r="J12" s="53"/>
    </row>
    <row r="13" spans="2:10" ht="15.6" x14ac:dyDescent="0.3">
      <c r="B13" s="33"/>
      <c r="C13" s="33"/>
      <c r="D13" s="33"/>
      <c r="F13" s="47" t="s">
        <v>1951</v>
      </c>
      <c r="G13" s="57">
        <f>IF('County Table'!CA1=-999,"na",'County Table'!CA1)</f>
        <v>3.2650478740033122E-2</v>
      </c>
      <c r="I13" s="80" t="s">
        <v>2003</v>
      </c>
      <c r="J13" s="81"/>
    </row>
    <row r="14" spans="2:10" ht="15.6" x14ac:dyDescent="0.3">
      <c r="B14" s="64"/>
      <c r="C14" s="33"/>
      <c r="D14" s="33"/>
      <c r="E14" s="33"/>
      <c r="I14" s="47" t="s">
        <v>2007</v>
      </c>
      <c r="J14" s="57">
        <f>IF('County Table'!BQ1=-999,"na",'County Table'!BQ1)</f>
        <v>0.36584348220845064</v>
      </c>
    </row>
    <row r="15" spans="2:10" ht="15.6" x14ac:dyDescent="0.3">
      <c r="F15" s="76" t="s">
        <v>1996</v>
      </c>
      <c r="G15" s="77"/>
      <c r="I15" s="47" t="s">
        <v>2008</v>
      </c>
      <c r="J15" s="57">
        <f>IF('County Table'!BR1=-999,"na",'County Table'!BR1)</f>
        <v>0.20833333333333334</v>
      </c>
    </row>
    <row r="16" spans="2:10" ht="15.6" x14ac:dyDescent="0.3">
      <c r="F16" s="47" t="s">
        <v>2011</v>
      </c>
      <c r="G16" s="59">
        <f>IF('County Table'!BT1=-999,"na",'County Table'!BT1)</f>
        <v>0.27777777777777779</v>
      </c>
      <c r="I16" s="47" t="s">
        <v>2009</v>
      </c>
      <c r="J16" s="57">
        <f>IF('County Table'!BS1=-999,"na",'County Table'!BS1)</f>
        <v>3.4482758620689655E-2</v>
      </c>
    </row>
    <row r="17" spans="2:10" x14ac:dyDescent="0.3">
      <c r="I17" s="61"/>
      <c r="J17" s="61"/>
    </row>
    <row r="18" spans="2:10" ht="15.6" x14ac:dyDescent="0.3">
      <c r="B18" s="41" t="s">
        <v>2016</v>
      </c>
      <c r="C18" s="42">
        <f>IF('County Table'!BO1=0,"NA",'County Table'!BO1)</f>
        <v>0.49550960008155931</v>
      </c>
      <c r="F18" s="60"/>
      <c r="G18" s="60"/>
      <c r="H18" s="60"/>
      <c r="I18" s="62"/>
      <c r="J18" s="61"/>
    </row>
    <row r="19" spans="2:10" x14ac:dyDescent="0.3">
      <c r="I19" s="62"/>
      <c r="J19" s="61"/>
    </row>
    <row r="20" spans="2:10" x14ac:dyDescent="0.3">
      <c r="I20" s="62"/>
      <c r="J20" s="61"/>
    </row>
    <row r="21" spans="2:10" ht="15.6" x14ac:dyDescent="0.3">
      <c r="G21" s="60"/>
    </row>
    <row r="22" spans="2:10" x14ac:dyDescent="0.3">
      <c r="I22" s="55"/>
    </row>
  </sheetData>
  <sheetProtection algorithmName="SHA-512" hashValue="9gzp9waSPsoIow+AOwL8h4Jf9rvVhhPs8LnuohioBLvL18czVJWWEMYMxV+aahiq9OVtAFAzeIfbBu2XdVYYKg==" saltValue="McumGAqy8yZlS2md/PajXQ==" spinCount="100000" sheet="1" objects="1" scenarios="1"/>
  <mergeCells count="5">
    <mergeCell ref="F7:G7"/>
    <mergeCell ref="F5:J5"/>
    <mergeCell ref="F15:G15"/>
    <mergeCell ref="I7:J7"/>
    <mergeCell ref="I13:J13"/>
  </mergeCells>
  <conditionalFormatting sqref="C18">
    <cfRule type="cellIs" dxfId="71" priority="81" operator="between">
      <formula>0.801</formula>
      <formula>1</formula>
    </cfRule>
    <cfRule type="cellIs" dxfId="70" priority="82" operator="between">
      <formula>0.601</formula>
      <formula>0.8</formula>
    </cfRule>
    <cfRule type="cellIs" dxfId="69" priority="83" operator="between">
      <formula>0.401</formula>
      <formula>0.6</formula>
    </cfRule>
    <cfRule type="cellIs" dxfId="68" priority="84" operator="between">
      <formula>0.201</formula>
      <formula>0.4</formula>
    </cfRule>
    <cfRule type="cellIs" dxfId="67" priority="85" operator="between">
      <formula>0</formula>
      <formula>0.2</formula>
    </cfRule>
  </conditionalFormatting>
  <conditionalFormatting sqref="G8">
    <cfRule type="cellIs" dxfId="66" priority="76" operator="between">
      <formula>2.808</formula>
      <formula>3.6</formula>
    </cfRule>
    <cfRule type="cellIs" dxfId="65" priority="77" operator="between">
      <formula>2.101</formula>
      <formula>2.807</formula>
    </cfRule>
    <cfRule type="cellIs" dxfId="64" priority="78" operator="between">
      <formula>1.401</formula>
      <formula>2.1</formula>
    </cfRule>
    <cfRule type="cellIs" dxfId="63" priority="79" operator="between">
      <formula>0.701</formula>
      <formula>1.4</formula>
    </cfRule>
    <cfRule type="cellIs" dxfId="62" priority="80" operator="between">
      <formula>0</formula>
      <formula>0.7</formula>
    </cfRule>
  </conditionalFormatting>
  <conditionalFormatting sqref="G9">
    <cfRule type="cellIs" dxfId="61" priority="71" operator="between">
      <formula>277.61</formula>
      <formula>335</formula>
    </cfRule>
    <cfRule type="cellIs" dxfId="60" priority="72" operator="between">
      <formula>208.21</formula>
      <formula>277.6</formula>
    </cfRule>
    <cfRule type="cellIs" dxfId="59" priority="73" operator="between">
      <formula>138.91</formula>
      <formula>208.2</formula>
    </cfRule>
    <cfRule type="cellIs" dxfId="58" priority="74" operator="between">
      <formula>69.41</formula>
      <formula>138.9</formula>
    </cfRule>
    <cfRule type="cellIs" dxfId="57" priority="75" operator="between">
      <formula>0</formula>
      <formula>69.4</formula>
    </cfRule>
  </conditionalFormatting>
  <conditionalFormatting sqref="G10">
    <cfRule type="cellIs" dxfId="56" priority="65" operator="between">
      <formula>0.3231</formula>
      <formula>0.5</formula>
    </cfRule>
    <cfRule type="cellIs" dxfId="55" priority="66" operator="between">
      <formula>0.2421</formula>
      <formula>0.323</formula>
    </cfRule>
    <cfRule type="cellIs" dxfId="54" priority="68" operator="between">
      <formula>0.162241</formula>
      <formula>0.242</formula>
    </cfRule>
    <cfRule type="cellIs" dxfId="53" priority="69" operator="between">
      <formula>0.0812</formula>
      <formula>0.16224</formula>
    </cfRule>
    <cfRule type="cellIs" dxfId="52" priority="70" operator="between">
      <formula>0</formula>
      <formula>0.0811</formula>
    </cfRule>
  </conditionalFormatting>
  <conditionalFormatting sqref="G11">
    <cfRule type="cellIs" dxfId="51" priority="54" operator="between">
      <formula>0</formula>
      <formula>-1</formula>
    </cfRule>
    <cfRule type="cellIs" dxfId="50" priority="60" operator="between">
      <formula>0.801</formula>
      <formula>1</formula>
    </cfRule>
    <cfRule type="cellIs" dxfId="49" priority="61" operator="between">
      <formula>0.601</formula>
      <formula>0.8</formula>
    </cfRule>
    <cfRule type="cellIs" dxfId="48" priority="62" operator="between">
      <formula>0.401</formula>
      <formula>0.6</formula>
    </cfRule>
    <cfRule type="cellIs" dxfId="47" priority="63" operator="between">
      <formula>0.201</formula>
      <formula>0.4</formula>
    </cfRule>
    <cfRule type="cellIs" dxfId="46" priority="64" operator="between">
      <formula>0</formula>
      <formula>0.2</formula>
    </cfRule>
  </conditionalFormatting>
  <conditionalFormatting sqref="G13">
    <cfRule type="cellIs" dxfId="45" priority="55" operator="between">
      <formula>0.801</formula>
      <formula>1</formula>
    </cfRule>
    <cfRule type="cellIs" dxfId="44" priority="56" operator="between">
      <formula>0.601</formula>
      <formula>0.8</formula>
    </cfRule>
    <cfRule type="cellIs" dxfId="43" priority="57" operator="between">
      <formula>0.401</formula>
      <formula>0.6</formula>
    </cfRule>
    <cfRule type="cellIs" dxfId="42" priority="58" operator="between">
      <formula>0.201</formula>
      <formula>0.4</formula>
    </cfRule>
    <cfRule type="cellIs" dxfId="41" priority="59" operator="between">
      <formula>0.00001</formula>
      <formula>0.2</formula>
    </cfRule>
  </conditionalFormatting>
  <conditionalFormatting sqref="G12">
    <cfRule type="cellIs" dxfId="40" priority="41" operator="equal">
      <formula>0</formula>
    </cfRule>
    <cfRule type="cellIs" dxfId="39" priority="49" operator="between">
      <formula>33.01</formula>
      <formula>50</formula>
    </cfRule>
    <cfRule type="cellIs" dxfId="38" priority="50" operator="between">
      <formula>27.1</formula>
      <formula>33</formula>
    </cfRule>
    <cfRule type="cellIs" dxfId="37" priority="51" operator="between">
      <formula>19.21</formula>
      <formula>27</formula>
    </cfRule>
    <cfRule type="cellIs" dxfId="36" priority="52" operator="between">
      <formula>9.61</formula>
      <formula>19.2</formula>
    </cfRule>
    <cfRule type="cellIs" dxfId="35" priority="53" operator="between">
      <formula>0</formula>
      <formula>9.6</formula>
    </cfRule>
  </conditionalFormatting>
  <conditionalFormatting sqref="J10">
    <cfRule type="cellIs" dxfId="34" priority="37" operator="between">
      <formula>-29.501</formula>
      <formula>-37</formula>
    </cfRule>
    <cfRule type="cellIs" dxfId="33" priority="38" operator="between">
      <formula>-22.101</formula>
      <formula>-29.5</formula>
    </cfRule>
    <cfRule type="cellIs" dxfId="32" priority="39" operator="between">
      <formula>-14.7501</formula>
      <formula>-22.1</formula>
    </cfRule>
    <cfRule type="cellIs" dxfId="31" priority="40" operator="between">
      <formula>-7.3901</formula>
      <formula>-14.75</formula>
    </cfRule>
    <cfRule type="cellIs" dxfId="30" priority="42" operator="between">
      <formula>-0.00001</formula>
      <formula>-7.39</formula>
    </cfRule>
    <cfRule type="cellIs" dxfId="29" priority="43" operator="between">
      <formula>0</formula>
      <formula>100</formula>
    </cfRule>
  </conditionalFormatting>
  <conditionalFormatting sqref="G16">
    <cfRule type="cellIs" dxfId="28" priority="19" operator="between">
      <formula>0</formula>
      <formula>-1</formula>
    </cfRule>
    <cfRule type="cellIs" dxfId="27" priority="20" operator="between">
      <formula>0.801</formula>
      <formula>1</formula>
    </cfRule>
    <cfRule type="cellIs" dxfId="26" priority="21" operator="between">
      <formula>0.601</formula>
      <formula>0.8</formula>
    </cfRule>
    <cfRule type="cellIs" dxfId="25" priority="22" operator="between">
      <formula>0.401</formula>
      <formula>0.6</formula>
    </cfRule>
    <cfRule type="cellIs" dxfId="24" priority="23" operator="between">
      <formula>0.201</formula>
      <formula>0.4</formula>
    </cfRule>
    <cfRule type="cellIs" dxfId="23" priority="24" operator="between">
      <formula>0</formula>
      <formula>0.2</formula>
    </cfRule>
  </conditionalFormatting>
  <conditionalFormatting sqref="J14">
    <cfRule type="cellIs" dxfId="22" priority="13" operator="between">
      <formula>0</formula>
      <formula>-1</formula>
    </cfRule>
    <cfRule type="cellIs" dxfId="21" priority="14" operator="between">
      <formula>0.801</formula>
      <formula>1</formula>
    </cfRule>
    <cfRule type="cellIs" dxfId="20" priority="15" operator="between">
      <formula>0.601</formula>
      <formula>0.8</formula>
    </cfRule>
    <cfRule type="cellIs" dxfId="19" priority="16" operator="between">
      <formula>0.401</formula>
      <formula>0.6</formula>
    </cfRule>
    <cfRule type="cellIs" dxfId="18" priority="17" operator="between">
      <formula>0.201</formula>
      <formula>0.4</formula>
    </cfRule>
    <cfRule type="cellIs" dxfId="17" priority="18" operator="between">
      <formula>0</formula>
      <formula>0.2</formula>
    </cfRule>
  </conditionalFormatting>
  <conditionalFormatting sqref="J15">
    <cfRule type="cellIs" dxfId="16" priority="7" operator="between">
      <formula>0</formula>
      <formula>-1</formula>
    </cfRule>
    <cfRule type="cellIs" dxfId="15" priority="8" operator="between">
      <formula>0.801</formula>
      <formula>1</formula>
    </cfRule>
    <cfRule type="cellIs" dxfId="14" priority="9" operator="between">
      <formula>0.601</formula>
      <formula>0.8</formula>
    </cfRule>
    <cfRule type="cellIs" dxfId="13" priority="10" operator="between">
      <formula>0.401</formula>
      <formula>0.6</formula>
    </cfRule>
    <cfRule type="cellIs" dxfId="12" priority="11" operator="between">
      <formula>0.201</formula>
      <formula>0.4</formula>
    </cfRule>
    <cfRule type="cellIs" dxfId="11" priority="12" operator="between">
      <formula>0</formula>
      <formula>0.2</formula>
    </cfRule>
  </conditionalFormatting>
  <conditionalFormatting sqref="J16">
    <cfRule type="cellIs" dxfId="10" priority="1" operator="between">
      <formula>0</formula>
      <formula>-1</formula>
    </cfRule>
    <cfRule type="cellIs" dxfId="9" priority="2" operator="between">
      <formula>0.801</formula>
      <formula>1</formula>
    </cfRule>
    <cfRule type="cellIs" dxfId="8" priority="3" operator="between">
      <formula>0.601</formula>
      <formula>0.8</formula>
    </cfRule>
    <cfRule type="cellIs" dxfId="7" priority="4" operator="between">
      <formula>0.401</formula>
      <formula>0.6</formula>
    </cfRule>
    <cfRule type="cellIs" dxfId="6" priority="5" operator="between">
      <formula>0.201</formula>
      <formula>0.4</formula>
    </cfRule>
    <cfRule type="cellIs" dxfId="5" priority="6" operator="between">
      <formula>0</formula>
      <formula>0.2</formula>
    </cfRule>
  </conditionalFormatting>
  <pageMargins left="0.7" right="0.7" top="0.75" bottom="0.75" header="0.3" footer="0.3"/>
  <pageSetup orientation="portrait" verticalDpi="2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6" r:id="rId4" name="Drop Down 2">
              <controlPr defaultSize="0" autoLine="0" autoPict="0">
                <anchor>
                  <from>
                    <xdr:col>1</xdr:col>
                    <xdr:colOff>960120</xdr:colOff>
                    <xdr:row>4</xdr:row>
                    <xdr:rowOff>7620</xdr:rowOff>
                  </from>
                  <to>
                    <xdr:col>2</xdr:col>
                    <xdr:colOff>624840</xdr:colOff>
                    <xdr:row>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5" name="Drop Down 3">
              <controlPr defaultSize="0" autoLine="0" autoPict="0">
                <anchor>
                  <from>
                    <xdr:col>1</xdr:col>
                    <xdr:colOff>960120</xdr:colOff>
                    <xdr:row>6</xdr:row>
                    <xdr:rowOff>106680</xdr:rowOff>
                  </from>
                  <to>
                    <xdr:col>4</xdr:col>
                    <xdr:colOff>99060</xdr:colOff>
                    <xdr:row>8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8DAF0-9F85-42E7-A2B9-BC0E05A35120}">
  <sheetPr>
    <tabColor rgb="FF92D050"/>
  </sheetPr>
  <dimension ref="A1:P3110"/>
  <sheetViews>
    <sheetView workbookViewId="0">
      <pane ySplit="1" topLeftCell="A2" activePane="bottomLeft" state="frozen"/>
      <selection activeCell="M1" sqref="M1"/>
      <selection pane="bottomLeft" sqref="A1:XFD1048576"/>
    </sheetView>
  </sheetViews>
  <sheetFormatPr defaultColWidth="11" defaultRowHeight="14.4" x14ac:dyDescent="0.3"/>
  <cols>
    <col min="4" max="4" width="11" style="70"/>
    <col min="5" max="5" width="11" style="71"/>
    <col min="6" max="16" width="11" style="70"/>
  </cols>
  <sheetData>
    <row r="1" spans="1:16" s="66" customFormat="1" x14ac:dyDescent="0.3">
      <c r="A1" s="66" t="s">
        <v>2</v>
      </c>
      <c r="B1" s="66" t="s">
        <v>1</v>
      </c>
      <c r="C1" s="66" t="s">
        <v>2020</v>
      </c>
      <c r="D1" s="67" t="s">
        <v>1991</v>
      </c>
      <c r="E1" s="68" t="s">
        <v>1992</v>
      </c>
      <c r="F1" s="67" t="s">
        <v>1993</v>
      </c>
      <c r="G1" s="67" t="s">
        <v>1994</v>
      </c>
      <c r="H1" s="67" t="s">
        <v>1995</v>
      </c>
      <c r="I1" s="67" t="s">
        <v>1996</v>
      </c>
      <c r="J1" s="67" t="s">
        <v>1997</v>
      </c>
      <c r="K1" s="67" t="s">
        <v>1998</v>
      </c>
      <c r="L1" s="67" t="s">
        <v>1999</v>
      </c>
      <c r="M1" s="67" t="s">
        <v>1896</v>
      </c>
      <c r="N1" s="67" t="s">
        <v>1901</v>
      </c>
      <c r="O1" s="67" t="s">
        <v>1897</v>
      </c>
      <c r="P1" s="67" t="s">
        <v>2000</v>
      </c>
    </row>
    <row r="2" spans="1:16" x14ac:dyDescent="0.3">
      <c r="A2" t="s">
        <v>2021</v>
      </c>
      <c r="B2" t="s">
        <v>4</v>
      </c>
      <c r="C2" s="69">
        <v>1001</v>
      </c>
      <c r="D2" s="70">
        <v>0.49550960008155931</v>
      </c>
      <c r="E2" s="70">
        <v>1.9556792106249003E-2</v>
      </c>
      <c r="F2" s="70">
        <v>0.36584348220845064</v>
      </c>
      <c r="G2" s="70">
        <v>0.20833333333333334</v>
      </c>
      <c r="H2" s="70">
        <v>3.4482758620689655E-2</v>
      </c>
      <c r="I2" s="70">
        <v>0.33333333333333331</v>
      </c>
      <c r="J2" s="70">
        <v>-3.4629072388889692E-3</v>
      </c>
      <c r="K2" s="70">
        <v>0.67123108637029349</v>
      </c>
      <c r="L2" s="70">
        <v>0.32708004816956382</v>
      </c>
      <c r="M2" s="70">
        <v>0.43681736427926854</v>
      </c>
      <c r="N2" s="70">
        <v>4.3422636532032724E-2</v>
      </c>
      <c r="O2" s="70">
        <v>0</v>
      </c>
      <c r="P2" s="70">
        <v>3.2650478740033122E-2</v>
      </c>
    </row>
    <row r="3" spans="1:16" x14ac:dyDescent="0.3">
      <c r="A3" t="s">
        <v>2022</v>
      </c>
      <c r="B3" t="s">
        <v>4</v>
      </c>
      <c r="C3" s="69">
        <v>1003</v>
      </c>
      <c r="D3" s="70">
        <v>0.75271041489556367</v>
      </c>
      <c r="E3" s="70">
        <v>4.8652902237433897E-2</v>
      </c>
      <c r="F3" s="70">
        <v>0.81920226870316437</v>
      </c>
      <c r="G3" s="70">
        <v>0.39285714285714285</v>
      </c>
      <c r="H3" s="70">
        <v>6.8965517241379309E-2</v>
      </c>
      <c r="I3" s="70">
        <v>0.33333333333333331</v>
      </c>
      <c r="J3" s="70">
        <v>0.20419545580058121</v>
      </c>
      <c r="K3" s="70">
        <v>0.6107065225424283</v>
      </c>
      <c r="L3" s="70">
        <v>0.46438304881785458</v>
      </c>
      <c r="M3" s="70">
        <v>0.57403769103724323</v>
      </c>
      <c r="N3" s="70">
        <v>0.13584280522683143</v>
      </c>
      <c r="O3" s="70">
        <v>6.1199161739255346E-2</v>
      </c>
      <c r="P3" s="70">
        <v>5.6574277850891308E-2</v>
      </c>
    </row>
    <row r="4" spans="1:16" x14ac:dyDescent="0.3">
      <c r="A4" t="s">
        <v>2023</v>
      </c>
      <c r="B4" t="s">
        <v>4</v>
      </c>
      <c r="C4" s="69">
        <v>1005</v>
      </c>
      <c r="D4" s="70">
        <v>0.61472254212816158</v>
      </c>
      <c r="E4" s="70">
        <v>5.6306727927156498E-3</v>
      </c>
      <c r="F4" s="70">
        <v>0.48047285684589003</v>
      </c>
      <c r="G4" s="70">
        <v>0.17857142857142858</v>
      </c>
      <c r="H4" s="70">
        <v>3.4482758620689655E-2</v>
      </c>
      <c r="I4" s="70">
        <v>0.33333333333333331</v>
      </c>
      <c r="J4" s="70">
        <v>0.28691044247154246</v>
      </c>
      <c r="K4" s="70">
        <v>0.66831875841965538</v>
      </c>
      <c r="L4" s="70">
        <v>0.46342238268919128</v>
      </c>
      <c r="M4" s="70">
        <v>0.47229566387404465</v>
      </c>
      <c r="N4" s="70">
        <v>0.10207303175853388</v>
      </c>
      <c r="O4" s="70">
        <v>0</v>
      </c>
      <c r="P4" s="70">
        <v>1.9223419816890699E-2</v>
      </c>
    </row>
    <row r="5" spans="1:16" x14ac:dyDescent="0.3">
      <c r="A5" t="s">
        <v>2024</v>
      </c>
      <c r="B5" t="s">
        <v>4</v>
      </c>
      <c r="C5" s="69">
        <v>1007</v>
      </c>
      <c r="D5" s="70">
        <v>0.55981912121945565</v>
      </c>
      <c r="E5" s="70">
        <v>7.9275488125123209E-3</v>
      </c>
      <c r="F5" s="70">
        <v>0.29134854403918087</v>
      </c>
      <c r="G5" s="70">
        <v>0.1785714285714286</v>
      </c>
      <c r="H5" s="70">
        <v>6.8965517241379309E-2</v>
      </c>
      <c r="I5" s="70">
        <v>0.33333333333333331</v>
      </c>
      <c r="J5" s="70">
        <v>0.23893654571636633</v>
      </c>
      <c r="K5" s="70">
        <v>0.72769092317396189</v>
      </c>
      <c r="L5" s="70">
        <v>0.3842982220475884</v>
      </c>
      <c r="M5" s="70">
        <v>0.41748796566446456</v>
      </c>
      <c r="N5" s="70">
        <v>9.2710203729618537E-2</v>
      </c>
      <c r="O5" s="70">
        <v>0</v>
      </c>
      <c r="P5" s="70">
        <v>3.4326397651132719E-2</v>
      </c>
    </row>
    <row r="6" spans="1:16" x14ac:dyDescent="0.3">
      <c r="A6" t="s">
        <v>2025</v>
      </c>
      <c r="B6" t="s">
        <v>4</v>
      </c>
      <c r="C6" s="69">
        <v>1009</v>
      </c>
      <c r="D6" s="70">
        <v>0.62861662602474588</v>
      </c>
      <c r="E6" s="70">
        <v>4.9085131425224042E-3</v>
      </c>
      <c r="F6" s="70">
        <v>0.22254342831803803</v>
      </c>
      <c r="G6" s="70">
        <v>0.35714285714285715</v>
      </c>
      <c r="H6" s="70">
        <v>0.10344827586206896</v>
      </c>
      <c r="I6" s="70">
        <v>0.44444444444444442</v>
      </c>
      <c r="J6" s="70">
        <v>0.21377059623694419</v>
      </c>
      <c r="K6" s="70">
        <v>0.76112561056728445</v>
      </c>
      <c r="L6" s="70">
        <v>0.52876409271260583</v>
      </c>
      <c r="M6" s="70">
        <v>0.39640235674881835</v>
      </c>
      <c r="N6" s="70">
        <v>6.1068734934139744E-2</v>
      </c>
      <c r="O6" s="70">
        <v>0</v>
      </c>
      <c r="P6" s="70">
        <v>1.9084127748753909E-2</v>
      </c>
    </row>
    <row r="7" spans="1:16" x14ac:dyDescent="0.3">
      <c r="A7" t="s">
        <v>2026</v>
      </c>
      <c r="B7" t="s">
        <v>4</v>
      </c>
      <c r="C7" s="69">
        <v>1011</v>
      </c>
      <c r="D7" s="70">
        <v>0.5717290257558354</v>
      </c>
      <c r="E7" s="70">
        <v>5.4648378824662123E-3</v>
      </c>
      <c r="F7" s="70">
        <v>0.46890582064877345</v>
      </c>
      <c r="G7" s="70">
        <v>7.1428571428571425E-2</v>
      </c>
      <c r="H7" s="70">
        <v>3.4482758620689655E-2</v>
      </c>
      <c r="I7" s="70">
        <v>0.33333333333333331</v>
      </c>
      <c r="J7" s="70">
        <v>0.16729573784739377</v>
      </c>
      <c r="K7" s="70">
        <v>0.66838975499407782</v>
      </c>
      <c r="L7" s="70">
        <v>0.44026338876905313</v>
      </c>
      <c r="M7" s="70">
        <v>0.47093229305771084</v>
      </c>
      <c r="N7" s="70">
        <v>0.13592478733559638</v>
      </c>
      <c r="O7" s="70">
        <v>0</v>
      </c>
      <c r="P7" s="70">
        <v>3.5593572378133272E-2</v>
      </c>
    </row>
    <row r="8" spans="1:16" x14ac:dyDescent="0.3">
      <c r="A8" t="s">
        <v>2027</v>
      </c>
      <c r="B8" t="s">
        <v>4</v>
      </c>
      <c r="C8" s="69">
        <v>1013</v>
      </c>
      <c r="D8" s="70">
        <v>0.5551090623802345</v>
      </c>
      <c r="E8" s="70">
        <v>3.5031872098948602E-3</v>
      </c>
      <c r="F8" s="70">
        <v>0.51213017553622975</v>
      </c>
      <c r="G8" s="70">
        <v>0.13095238095238096</v>
      </c>
      <c r="H8" s="70">
        <v>0</v>
      </c>
      <c r="I8" s="70">
        <v>0.27777777777777779</v>
      </c>
      <c r="J8" s="70">
        <v>0.24264694408008711</v>
      </c>
      <c r="K8" s="70">
        <v>0.69328746081654424</v>
      </c>
      <c r="L8" s="70">
        <v>0.41057008062439737</v>
      </c>
      <c r="M8" s="70">
        <v>0.44966748315166394</v>
      </c>
      <c r="N8" s="70">
        <v>8.8309326014386E-3</v>
      </c>
      <c r="O8" s="70">
        <v>0</v>
      </c>
      <c r="P8" s="70">
        <v>1.8519959659265763E-2</v>
      </c>
    </row>
    <row r="9" spans="1:16" x14ac:dyDescent="0.3">
      <c r="A9" t="s">
        <v>2028</v>
      </c>
      <c r="B9" t="s">
        <v>4</v>
      </c>
      <c r="C9" s="69">
        <v>1015</v>
      </c>
      <c r="D9" s="70">
        <v>0.60265173284297047</v>
      </c>
      <c r="E9" s="70">
        <v>9.7244685489596486E-2</v>
      </c>
      <c r="F9" s="70">
        <v>0.2376094056154901</v>
      </c>
      <c r="G9" s="70">
        <v>0.27976190476190477</v>
      </c>
      <c r="H9" s="70">
        <v>6.8965517241379309E-2</v>
      </c>
      <c r="I9" s="70">
        <v>0.44444444444444442</v>
      </c>
      <c r="J9" s="70">
        <v>0.1093827812252418</v>
      </c>
      <c r="K9" s="70">
        <v>0.71103846456114095</v>
      </c>
      <c r="L9" s="70">
        <v>0.54917685783349834</v>
      </c>
      <c r="M9" s="70">
        <v>0.40688425329127664</v>
      </c>
      <c r="N9" s="70">
        <v>0.1275933565246751</v>
      </c>
      <c r="O9" s="70">
        <v>0</v>
      </c>
      <c r="P9" s="70">
        <v>4.4570662611289821E-2</v>
      </c>
    </row>
    <row r="10" spans="1:16" x14ac:dyDescent="0.3">
      <c r="A10" t="s">
        <v>2029</v>
      </c>
      <c r="B10" t="s">
        <v>4</v>
      </c>
      <c r="C10" s="69">
        <v>1017</v>
      </c>
      <c r="D10" s="70">
        <v>0.57720605031250904</v>
      </c>
      <c r="E10" s="70">
        <v>2.4515677494037231E-2</v>
      </c>
      <c r="F10" s="70">
        <v>0.37619361586720296</v>
      </c>
      <c r="G10" s="70">
        <v>0.13690476190476192</v>
      </c>
      <c r="H10" s="70">
        <v>0.10344827586206896</v>
      </c>
      <c r="I10" s="70">
        <v>0.33333333333333331</v>
      </c>
      <c r="J10" s="70">
        <v>0.11927049582980578</v>
      </c>
      <c r="K10" s="70">
        <v>0.71679153640678073</v>
      </c>
      <c r="L10" s="70">
        <v>0.53887134059400787</v>
      </c>
      <c r="M10" s="70">
        <v>0.46530267820332122</v>
      </c>
      <c r="N10" s="70">
        <v>3.8953126916157738E-2</v>
      </c>
      <c r="O10" s="70">
        <v>0</v>
      </c>
      <c r="P10" s="70">
        <v>2.4558512953621981E-2</v>
      </c>
    </row>
    <row r="11" spans="1:16" x14ac:dyDescent="0.3">
      <c r="A11" t="s">
        <v>2030</v>
      </c>
      <c r="B11" t="s">
        <v>4</v>
      </c>
      <c r="C11" s="69">
        <v>1019</v>
      </c>
      <c r="D11" s="70">
        <v>0.67947207236066787</v>
      </c>
      <c r="E11" s="70">
        <v>1.7260332927596687E-2</v>
      </c>
      <c r="F11" s="70">
        <v>0.24493257147690278</v>
      </c>
      <c r="G11" s="70">
        <v>0.15476190476190477</v>
      </c>
      <c r="H11" s="70">
        <v>0.13793103448275862</v>
      </c>
      <c r="I11" s="70">
        <v>0.44444444444444442</v>
      </c>
      <c r="J11" s="70">
        <v>0.20250143065744289</v>
      </c>
      <c r="K11" s="70">
        <v>0.70598194857298857</v>
      </c>
      <c r="L11" s="70">
        <v>0.65043320177597097</v>
      </c>
      <c r="M11" s="70">
        <v>0.35135690374920431</v>
      </c>
      <c r="N11" s="70">
        <v>0.42899045779114436</v>
      </c>
      <c r="O11" s="70">
        <v>0</v>
      </c>
      <c r="P11" s="70">
        <v>3.7882990223575219E-2</v>
      </c>
    </row>
    <row r="12" spans="1:16" x14ac:dyDescent="0.3">
      <c r="A12" t="s">
        <v>2031</v>
      </c>
      <c r="B12" t="s">
        <v>4</v>
      </c>
      <c r="C12" s="69">
        <v>1021</v>
      </c>
      <c r="D12" s="70">
        <v>0.54580129585065129</v>
      </c>
      <c r="E12" s="70">
        <v>6.3159300378080761E-3</v>
      </c>
      <c r="F12" s="70">
        <v>0.33019302970905012</v>
      </c>
      <c r="G12" s="70">
        <v>0.18452380952380953</v>
      </c>
      <c r="H12" s="70">
        <v>3.4482758620689655E-2</v>
      </c>
      <c r="I12" s="70">
        <v>0.27777777777777779</v>
      </c>
      <c r="J12" s="70">
        <v>0.10559439777283021</v>
      </c>
      <c r="K12" s="70">
        <v>0.71846763558132198</v>
      </c>
      <c r="L12" s="70">
        <v>0.39157636938161333</v>
      </c>
      <c r="M12" s="70">
        <v>0.46418856795862878</v>
      </c>
      <c r="N12" s="70">
        <v>0.16158343323089441</v>
      </c>
      <c r="O12" s="70">
        <v>0</v>
      </c>
      <c r="P12" s="70">
        <v>2.9979092401928222E-2</v>
      </c>
    </row>
    <row r="13" spans="1:16" x14ac:dyDescent="0.3">
      <c r="A13" t="s">
        <v>2032</v>
      </c>
      <c r="B13" t="s">
        <v>4</v>
      </c>
      <c r="C13" s="69">
        <v>1023</v>
      </c>
      <c r="E13" s="70"/>
      <c r="F13" s="70">
        <v>0.42084870883378228</v>
      </c>
      <c r="G13" s="70">
        <v>0.13095238095238096</v>
      </c>
      <c r="H13" s="70">
        <v>0.13793103448275862</v>
      </c>
      <c r="I13" s="70">
        <v>0.33333333333333331</v>
      </c>
    </row>
    <row r="14" spans="1:16" x14ac:dyDescent="0.3">
      <c r="A14" t="s">
        <v>2033</v>
      </c>
      <c r="B14" t="s">
        <v>4</v>
      </c>
      <c r="C14" s="69">
        <v>1025</v>
      </c>
      <c r="D14" s="70">
        <v>0.66507466432713336</v>
      </c>
      <c r="E14" s="70">
        <v>4.5376236691094859E-3</v>
      </c>
      <c r="F14" s="70">
        <v>0.4681305225678708</v>
      </c>
      <c r="G14" s="70">
        <v>0.20833333333333334</v>
      </c>
      <c r="H14" s="70">
        <v>0.27586206896551724</v>
      </c>
      <c r="I14" s="70">
        <v>0.27777777777777779</v>
      </c>
      <c r="J14" s="70">
        <v>0.38377570363296587</v>
      </c>
      <c r="K14" s="70">
        <v>0.73162620814469714</v>
      </c>
      <c r="L14" s="70">
        <v>0.37612207741239928</v>
      </c>
      <c r="M14" s="70">
        <v>0.5105633364742671</v>
      </c>
      <c r="N14" s="70">
        <v>3.4784442715856942E-2</v>
      </c>
      <c r="O14" s="70">
        <v>0</v>
      </c>
      <c r="P14" s="70">
        <v>2.1062602982287851E-2</v>
      </c>
    </row>
    <row r="15" spans="1:16" x14ac:dyDescent="0.3">
      <c r="A15" t="s">
        <v>2034</v>
      </c>
      <c r="B15" t="s">
        <v>4</v>
      </c>
      <c r="C15" s="69">
        <v>1027</v>
      </c>
      <c r="E15" s="70"/>
      <c r="F15" s="70">
        <v>0.25527822503843867</v>
      </c>
      <c r="G15" s="70">
        <v>0.14880952380952381</v>
      </c>
      <c r="H15" s="70">
        <v>3.4482758620689655E-2</v>
      </c>
      <c r="I15" s="70">
        <v>0.3888888888888889</v>
      </c>
    </row>
    <row r="16" spans="1:16" x14ac:dyDescent="0.3">
      <c r="A16" t="s">
        <v>2035</v>
      </c>
      <c r="B16" t="s">
        <v>4</v>
      </c>
      <c r="C16" s="69">
        <v>1029</v>
      </c>
      <c r="E16" s="70"/>
      <c r="F16" s="70">
        <v>0.21625279216429188</v>
      </c>
      <c r="G16" s="70">
        <v>0.14285714285714285</v>
      </c>
      <c r="H16" s="70">
        <v>0.13793103448275862</v>
      </c>
      <c r="I16" s="70">
        <v>0.44444444444444442</v>
      </c>
    </row>
    <row r="17" spans="1:16" x14ac:dyDescent="0.3">
      <c r="A17" t="s">
        <v>2036</v>
      </c>
      <c r="B17" t="s">
        <v>4</v>
      </c>
      <c r="C17" s="69">
        <v>1031</v>
      </c>
      <c r="D17" s="70">
        <v>0.59493255642323828</v>
      </c>
      <c r="E17" s="70">
        <v>2.2822851472479703E-2</v>
      </c>
      <c r="F17" s="70">
        <v>0.5757789717665921</v>
      </c>
      <c r="G17" s="70">
        <v>0.24404761904761904</v>
      </c>
      <c r="H17" s="70">
        <v>0</v>
      </c>
      <c r="I17" s="70">
        <v>0.3888888888888889</v>
      </c>
      <c r="J17" s="70">
        <v>9.1215256368621309E-2</v>
      </c>
      <c r="K17" s="70">
        <v>0.64192998840586002</v>
      </c>
      <c r="L17" s="70">
        <v>0.47127431282619026</v>
      </c>
      <c r="M17" s="70">
        <v>0.49198105526025077</v>
      </c>
      <c r="N17" s="70">
        <v>2.4086580451237394E-2</v>
      </c>
      <c r="O17" s="70">
        <v>0</v>
      </c>
      <c r="P17" s="70">
        <v>1.2062423836668244E-2</v>
      </c>
    </row>
    <row r="18" spans="1:16" x14ac:dyDescent="0.3">
      <c r="A18" t="s">
        <v>2037</v>
      </c>
      <c r="B18" t="s">
        <v>4</v>
      </c>
      <c r="C18" s="69">
        <v>1033</v>
      </c>
      <c r="D18" s="70">
        <v>0.57441567959182638</v>
      </c>
      <c r="E18" s="70">
        <v>2.9869506033801438E-2</v>
      </c>
      <c r="F18" s="70">
        <v>0.19346070359940704</v>
      </c>
      <c r="G18" s="70">
        <v>0.27380952380952384</v>
      </c>
      <c r="H18" s="70">
        <v>0.10344827586206896</v>
      </c>
      <c r="I18" s="70">
        <v>0.3888888888888889</v>
      </c>
      <c r="J18" s="70">
        <v>8.5776146202727166E-2</v>
      </c>
      <c r="K18" s="70">
        <v>0.72636234589975435</v>
      </c>
      <c r="L18" s="70">
        <v>0.67967370644212799</v>
      </c>
      <c r="M18" s="70">
        <v>0.26602120165072018</v>
      </c>
      <c r="N18" s="70">
        <v>0.10976637890115107</v>
      </c>
      <c r="O18" s="70">
        <v>0</v>
      </c>
      <c r="P18" s="70">
        <v>1.2625295847672101E-2</v>
      </c>
    </row>
    <row r="19" spans="1:16" x14ac:dyDescent="0.3">
      <c r="A19" t="s">
        <v>2038</v>
      </c>
      <c r="B19" t="s">
        <v>4</v>
      </c>
      <c r="C19" s="69">
        <v>1035</v>
      </c>
      <c r="D19" s="70">
        <v>0.60972884466305932</v>
      </c>
      <c r="E19" s="70">
        <v>1.8775441743048742E-3</v>
      </c>
      <c r="F19" s="70">
        <v>0.57947921777691747</v>
      </c>
      <c r="G19" s="70">
        <v>0.13095238095238096</v>
      </c>
      <c r="H19" s="70">
        <v>0</v>
      </c>
      <c r="I19" s="70">
        <v>0.27777777777777779</v>
      </c>
      <c r="J19" s="70">
        <v>0.31052690499658081</v>
      </c>
      <c r="K19" s="70">
        <v>0.69165381073937471</v>
      </c>
      <c r="L19" s="70">
        <v>0.44226629418966446</v>
      </c>
      <c r="M19" s="70">
        <v>0.54028895095504825</v>
      </c>
      <c r="N19" s="70">
        <v>0</v>
      </c>
      <c r="O19" s="70">
        <v>0</v>
      </c>
      <c r="P19" s="70">
        <v>4.1470582516108918E-2</v>
      </c>
    </row>
    <row r="20" spans="1:16" x14ac:dyDescent="0.3">
      <c r="A20" t="s">
        <v>2039</v>
      </c>
      <c r="B20" t="s">
        <v>4</v>
      </c>
      <c r="C20" s="69">
        <v>1037</v>
      </c>
      <c r="E20" s="70"/>
      <c r="F20" s="70">
        <v>0.28707974367825578</v>
      </c>
      <c r="G20" s="70">
        <v>0.13095238095238096</v>
      </c>
      <c r="H20" s="70">
        <v>3.4482758620689655E-2</v>
      </c>
      <c r="I20" s="70">
        <v>0.33333333333333331</v>
      </c>
    </row>
    <row r="21" spans="1:16" x14ac:dyDescent="0.3">
      <c r="A21" t="s">
        <v>2040</v>
      </c>
      <c r="B21" t="s">
        <v>4</v>
      </c>
      <c r="C21" s="69">
        <v>1039</v>
      </c>
      <c r="D21" s="70">
        <v>0.62813709824078301</v>
      </c>
      <c r="E21" s="70">
        <v>7.3282639337488593E-3</v>
      </c>
      <c r="F21" s="70">
        <v>0.62162571344290363</v>
      </c>
      <c r="G21" s="70">
        <v>0.19642857142857142</v>
      </c>
      <c r="H21" s="70">
        <v>0</v>
      </c>
      <c r="I21" s="70">
        <v>0.33333333333333331</v>
      </c>
      <c r="J21" s="70">
        <v>0.25638661140215774</v>
      </c>
      <c r="K21" s="70">
        <v>0.68862118475216993</v>
      </c>
      <c r="L21" s="70">
        <v>0.47590704235582904</v>
      </c>
      <c r="M21" s="70">
        <v>0.51477088950749572</v>
      </c>
      <c r="N21" s="70">
        <v>1.6182921121379612E-3</v>
      </c>
      <c r="O21" s="70">
        <v>0</v>
      </c>
      <c r="P21" s="70">
        <v>1.6732166677563328E-2</v>
      </c>
    </row>
    <row r="22" spans="1:16" x14ac:dyDescent="0.3">
      <c r="A22" t="s">
        <v>2041</v>
      </c>
      <c r="B22" t="s">
        <v>4</v>
      </c>
      <c r="C22" s="69">
        <v>1041</v>
      </c>
      <c r="E22" s="70"/>
      <c r="F22" s="70">
        <v>0.5123569030180839</v>
      </c>
      <c r="G22" s="70">
        <v>0.14285714285714285</v>
      </c>
      <c r="H22" s="70">
        <v>0</v>
      </c>
      <c r="I22" s="70">
        <v>0.33333333333333331</v>
      </c>
    </row>
    <row r="23" spans="1:16" x14ac:dyDescent="0.3">
      <c r="A23" t="s">
        <v>2042</v>
      </c>
      <c r="B23" t="s">
        <v>4</v>
      </c>
      <c r="C23" s="69">
        <v>1043</v>
      </c>
      <c r="D23" s="70">
        <v>0.65074856415388882</v>
      </c>
      <c r="E23" s="70">
        <v>2.6192706538588878E-2</v>
      </c>
      <c r="F23" s="70">
        <v>0.22816802582723317</v>
      </c>
      <c r="G23" s="70">
        <v>0.6785714285714286</v>
      </c>
      <c r="H23" s="70">
        <v>6.8965517241379309E-2</v>
      </c>
      <c r="I23" s="70">
        <v>0.44444444444444442</v>
      </c>
      <c r="J23" s="70">
        <v>0.13351829089633854</v>
      </c>
      <c r="K23" s="70">
        <v>0.71709340876932359</v>
      </c>
      <c r="L23" s="70">
        <v>0.53026269719762809</v>
      </c>
      <c r="M23" s="70">
        <v>0.36843149563440458</v>
      </c>
      <c r="N23" s="70">
        <v>3.6495377132973919E-2</v>
      </c>
      <c r="O23" s="70">
        <v>0</v>
      </c>
      <c r="P23" s="70">
        <v>1.1261110659783594E-2</v>
      </c>
    </row>
    <row r="24" spans="1:16" x14ac:dyDescent="0.3">
      <c r="A24" t="s">
        <v>2043</v>
      </c>
      <c r="B24" t="s">
        <v>4</v>
      </c>
      <c r="C24" s="69">
        <v>1045</v>
      </c>
      <c r="D24" s="70">
        <v>0.61326719481414294</v>
      </c>
      <c r="E24" s="70">
        <v>3.9550899033998277E-2</v>
      </c>
      <c r="F24" s="70">
        <v>0.55666445679930809</v>
      </c>
      <c r="G24" s="70">
        <v>0.20238095238095238</v>
      </c>
      <c r="H24" s="70">
        <v>3.4482758620689655E-2</v>
      </c>
      <c r="I24" s="70">
        <v>0.33333333333333331</v>
      </c>
      <c r="J24" s="70">
        <v>0.25506879986075609</v>
      </c>
      <c r="K24" s="70">
        <v>0.64561623546246116</v>
      </c>
      <c r="L24" s="70">
        <v>0.47382103099134426</v>
      </c>
      <c r="M24" s="70">
        <v>0.48693030887883115</v>
      </c>
      <c r="N24" s="70">
        <v>3.0608994965639461E-2</v>
      </c>
      <c r="O24" s="70">
        <v>0</v>
      </c>
      <c r="P24" s="70">
        <v>1.3002167263166034E-2</v>
      </c>
    </row>
    <row r="25" spans="1:16" x14ac:dyDescent="0.3">
      <c r="A25" t="s">
        <v>2044</v>
      </c>
      <c r="B25" t="s">
        <v>4</v>
      </c>
      <c r="C25" s="69">
        <v>1047</v>
      </c>
      <c r="D25" s="70">
        <v>0.6340299442985261</v>
      </c>
      <c r="E25" s="70">
        <v>1.3120773314133759E-2</v>
      </c>
      <c r="F25" s="70">
        <v>0.41855543396701844</v>
      </c>
      <c r="G25" s="70">
        <v>0.22023809523809523</v>
      </c>
      <c r="H25" s="70">
        <v>3.4482758620689655E-2</v>
      </c>
      <c r="I25" s="70">
        <v>0.3888888888888889</v>
      </c>
      <c r="J25" s="70">
        <v>2.1716817439282176E-2</v>
      </c>
      <c r="K25" s="70">
        <v>0.70803494028930858</v>
      </c>
      <c r="L25" s="70">
        <v>0.31795935106662648</v>
      </c>
      <c r="M25" s="70">
        <v>0.40450420430363782</v>
      </c>
      <c r="N25" s="70">
        <v>0.60551228660352807</v>
      </c>
      <c r="O25" s="70">
        <v>0</v>
      </c>
      <c r="P25" s="70">
        <v>1.4664452617071234E-2</v>
      </c>
    </row>
    <row r="26" spans="1:16" x14ac:dyDescent="0.3">
      <c r="A26" t="s">
        <v>2045</v>
      </c>
      <c r="B26" t="s">
        <v>4</v>
      </c>
      <c r="C26" s="69">
        <v>1049</v>
      </c>
      <c r="D26" s="70">
        <v>0.74626761565764244</v>
      </c>
      <c r="E26" s="70">
        <v>5.030565696184759E-3</v>
      </c>
      <c r="F26" s="70">
        <v>0.23548980374994</v>
      </c>
      <c r="G26" s="70">
        <v>0.61904761904761907</v>
      </c>
      <c r="H26" s="70">
        <v>0.2413793103448276</v>
      </c>
      <c r="I26" s="70">
        <v>0.3888888888888889</v>
      </c>
      <c r="J26" s="70">
        <v>0.28240470392065764</v>
      </c>
      <c r="K26" s="70">
        <v>0.75051540714504927</v>
      </c>
      <c r="L26" s="70">
        <v>0.68961165691652548</v>
      </c>
      <c r="M26" s="70">
        <v>0.33553317926849585</v>
      </c>
      <c r="N26" s="70">
        <v>0.13231407837543366</v>
      </c>
      <c r="O26" s="70">
        <v>0</v>
      </c>
      <c r="P26" s="70">
        <v>1.4260260251112745E-2</v>
      </c>
    </row>
    <row r="27" spans="1:16" x14ac:dyDescent="0.3">
      <c r="A27" t="s">
        <v>2046</v>
      </c>
      <c r="B27" t="s">
        <v>4</v>
      </c>
      <c r="C27" s="69">
        <v>1051</v>
      </c>
      <c r="D27" s="70">
        <v>0.5418695222242883</v>
      </c>
      <c r="E27" s="70">
        <v>3.3802208439908936E-2</v>
      </c>
      <c r="F27" s="70">
        <v>0.37775581963217925</v>
      </c>
      <c r="G27" s="70">
        <v>0.23809523809523808</v>
      </c>
      <c r="H27" s="70">
        <v>3.4482758620689655E-2</v>
      </c>
      <c r="I27" s="70">
        <v>0.27777777777777779</v>
      </c>
      <c r="J27" s="70">
        <v>0.1333450881655488</v>
      </c>
      <c r="K27" s="70">
        <v>0.68212507221264596</v>
      </c>
      <c r="L27" s="70">
        <v>0.35042563075015515</v>
      </c>
      <c r="M27" s="70">
        <v>0.4332694378112113</v>
      </c>
      <c r="N27" s="70">
        <v>0.1115064547883724</v>
      </c>
      <c r="O27" s="70">
        <v>0</v>
      </c>
      <c r="P27" s="70">
        <v>4.0145443660464006E-2</v>
      </c>
    </row>
    <row r="28" spans="1:16" x14ac:dyDescent="0.3">
      <c r="A28" t="s">
        <v>2047</v>
      </c>
      <c r="B28" t="s">
        <v>4</v>
      </c>
      <c r="C28" s="69">
        <v>1053</v>
      </c>
      <c r="D28" s="70">
        <v>0.60927212710086276</v>
      </c>
      <c r="E28" s="70">
        <v>8.7345793045462347E-3</v>
      </c>
      <c r="F28" s="70">
        <v>0.6551712648716409</v>
      </c>
      <c r="G28" s="70">
        <v>0.17261904761904764</v>
      </c>
      <c r="H28" s="70">
        <v>0</v>
      </c>
      <c r="I28" s="70">
        <v>0.27777777777777779</v>
      </c>
      <c r="J28" s="70">
        <v>9.9253634681880615E-2</v>
      </c>
      <c r="K28" s="70">
        <v>0.65381180552564011</v>
      </c>
      <c r="L28" s="70">
        <v>0.47628202795059532</v>
      </c>
      <c r="M28" s="70">
        <v>0.55783011020950435</v>
      </c>
      <c r="N28" s="70">
        <v>7.1033321802502034E-2</v>
      </c>
      <c r="O28" s="70">
        <v>0</v>
      </c>
      <c r="P28" s="70">
        <v>4.8378980374557727E-2</v>
      </c>
    </row>
    <row r="29" spans="1:16" x14ac:dyDescent="0.3">
      <c r="A29" t="s">
        <v>2048</v>
      </c>
      <c r="B29" t="s">
        <v>4</v>
      </c>
      <c r="C29" s="69">
        <v>1055</v>
      </c>
      <c r="D29" s="70">
        <v>0.64287392649526021</v>
      </c>
      <c r="E29" s="70">
        <v>0.10896203911193005</v>
      </c>
      <c r="F29" s="70">
        <v>0.24017548193900876</v>
      </c>
      <c r="G29" s="70">
        <v>0.25</v>
      </c>
      <c r="H29" s="70">
        <v>6.8965517241379309E-2</v>
      </c>
      <c r="I29" s="70">
        <v>0.5</v>
      </c>
      <c r="J29" s="70">
        <v>0.23099293929286474</v>
      </c>
      <c r="K29" s="70">
        <v>0.71265450830197252</v>
      </c>
      <c r="L29" s="70">
        <v>0.58875718818496958</v>
      </c>
      <c r="M29" s="70">
        <v>0.37644949429485469</v>
      </c>
      <c r="N29" s="70">
        <v>0.18705385219968398</v>
      </c>
      <c r="O29" s="70">
        <v>0</v>
      </c>
      <c r="P29" s="70">
        <v>2.3231684583469667E-2</v>
      </c>
    </row>
    <row r="30" spans="1:16" x14ac:dyDescent="0.3">
      <c r="A30" t="s">
        <v>2049</v>
      </c>
      <c r="B30" t="s">
        <v>4</v>
      </c>
      <c r="C30" s="69">
        <v>1057</v>
      </c>
      <c r="D30" s="70">
        <v>0.61560592405988823</v>
      </c>
      <c r="E30" s="70">
        <v>3.3394029418289395E-3</v>
      </c>
      <c r="F30" s="70">
        <v>0.22891047271291901</v>
      </c>
      <c r="G30" s="70">
        <v>0.35119047619047616</v>
      </c>
      <c r="H30" s="70">
        <v>6.8965517241379309E-2</v>
      </c>
      <c r="I30" s="70">
        <v>0.33333333333333331</v>
      </c>
      <c r="J30" s="70">
        <v>0.52062812254443058</v>
      </c>
      <c r="K30" s="70">
        <v>0.74390325692921166</v>
      </c>
      <c r="L30" s="70">
        <v>0.39544961906722614</v>
      </c>
      <c r="M30" s="70">
        <v>0.36727474433583812</v>
      </c>
      <c r="N30" s="70">
        <v>1.7279268253419369E-2</v>
      </c>
      <c r="O30" s="70">
        <v>0</v>
      </c>
      <c r="P30" s="70">
        <v>1.6536585104920475E-2</v>
      </c>
    </row>
    <row r="31" spans="1:16" x14ac:dyDescent="0.3">
      <c r="A31" t="s">
        <v>2050</v>
      </c>
      <c r="B31" t="s">
        <v>4</v>
      </c>
      <c r="C31" s="69">
        <v>1059</v>
      </c>
      <c r="D31" s="70">
        <v>0.55629186493348037</v>
      </c>
      <c r="E31" s="70">
        <v>7.243644407984689E-3</v>
      </c>
      <c r="F31" s="70">
        <v>0.19463453217366225</v>
      </c>
      <c r="G31" s="70">
        <v>0.21428571428571427</v>
      </c>
      <c r="H31" s="70">
        <v>0.10344827586206896</v>
      </c>
      <c r="I31" s="70">
        <v>0.3888888888888889</v>
      </c>
      <c r="J31" s="70">
        <v>0.1452814908143864</v>
      </c>
      <c r="K31" s="70">
        <v>0.73983968287186697</v>
      </c>
      <c r="L31" s="70">
        <v>0.61127089362856846</v>
      </c>
      <c r="M31" s="70">
        <v>0.29633306381566082</v>
      </c>
      <c r="N31" s="70">
        <v>4.1466745534532036E-2</v>
      </c>
      <c r="O31" s="70">
        <v>0</v>
      </c>
      <c r="P31" s="70">
        <v>1.4781521190526951E-2</v>
      </c>
    </row>
    <row r="32" spans="1:16" x14ac:dyDescent="0.3">
      <c r="A32" t="s">
        <v>2051</v>
      </c>
      <c r="B32" t="s">
        <v>4</v>
      </c>
      <c r="C32" s="69">
        <v>1061</v>
      </c>
      <c r="D32" s="70">
        <v>0.63071272344463825</v>
      </c>
      <c r="E32" s="70">
        <v>3.2117108560932263E-3</v>
      </c>
      <c r="F32" s="70">
        <v>0.66195551031471833</v>
      </c>
      <c r="G32" s="70">
        <v>0.10714285714285714</v>
      </c>
      <c r="H32" s="70">
        <v>0</v>
      </c>
      <c r="I32" s="70">
        <v>0.33333333333333331</v>
      </c>
      <c r="J32" s="70">
        <v>0.26346071782816538</v>
      </c>
      <c r="K32" s="70">
        <v>0.63963501033517101</v>
      </c>
      <c r="L32" s="70">
        <v>0.53098874255644135</v>
      </c>
      <c r="M32" s="70">
        <v>0.49983110889938265</v>
      </c>
      <c r="N32" s="70">
        <v>6.1988923115811036E-2</v>
      </c>
      <c r="O32" s="70">
        <v>0</v>
      </c>
      <c r="P32" s="70">
        <v>1.9821139822486542E-2</v>
      </c>
    </row>
    <row r="33" spans="1:16" x14ac:dyDescent="0.3">
      <c r="A33" t="s">
        <v>2052</v>
      </c>
      <c r="B33" t="s">
        <v>4</v>
      </c>
      <c r="C33" s="69">
        <v>1063</v>
      </c>
      <c r="E33" s="70"/>
      <c r="F33" s="70">
        <v>0.35410853078776272</v>
      </c>
      <c r="G33" s="70">
        <v>0.1130952380952381</v>
      </c>
      <c r="H33" s="70">
        <v>6.8965517241379309E-2</v>
      </c>
      <c r="I33" s="70">
        <v>0.33333333333333331</v>
      </c>
    </row>
    <row r="34" spans="1:16" x14ac:dyDescent="0.3">
      <c r="A34" t="s">
        <v>2053</v>
      </c>
      <c r="B34" t="s">
        <v>4</v>
      </c>
      <c r="C34" s="69">
        <v>1065</v>
      </c>
      <c r="D34" s="70">
        <v>0.59365550447296112</v>
      </c>
      <c r="E34" s="70">
        <v>2.3873863560217351E-3</v>
      </c>
      <c r="F34" s="70">
        <v>0.34747863176463295</v>
      </c>
      <c r="G34" s="70">
        <v>0.22023809523809523</v>
      </c>
      <c r="H34" s="70">
        <v>6.8965517241379309E-2</v>
      </c>
      <c r="I34" s="70">
        <v>0.3888888888888889</v>
      </c>
      <c r="J34" s="70">
        <v>0.27427125475916003</v>
      </c>
      <c r="K34" s="70">
        <v>0.74736603561638848</v>
      </c>
      <c r="L34" s="70">
        <v>0.34989963628693727</v>
      </c>
      <c r="M34" s="70">
        <v>0.4017574317225896</v>
      </c>
      <c r="N34" s="70">
        <v>0.11640826004038411</v>
      </c>
      <c r="O34" s="70">
        <v>0</v>
      </c>
      <c r="P34" s="70">
        <v>1.9677775313709702E-2</v>
      </c>
    </row>
    <row r="35" spans="1:16" x14ac:dyDescent="0.3">
      <c r="A35" t="s">
        <v>2054</v>
      </c>
      <c r="B35" t="s">
        <v>4</v>
      </c>
      <c r="C35" s="69">
        <v>1067</v>
      </c>
      <c r="D35" s="70">
        <v>0.5855751084747467</v>
      </c>
      <c r="E35" s="70">
        <v>2.0430565243990096E-3</v>
      </c>
      <c r="F35" s="70">
        <v>0.53415517885961072</v>
      </c>
      <c r="G35" s="70">
        <v>0.17261904761904764</v>
      </c>
      <c r="H35" s="70">
        <v>3.4482758620689655E-2</v>
      </c>
      <c r="I35" s="70">
        <v>0.33333333333333331</v>
      </c>
      <c r="J35" s="70">
        <v>0.20377956713197079</v>
      </c>
      <c r="K35" s="70">
        <v>0.63081240568265673</v>
      </c>
      <c r="L35" s="70">
        <v>0.47232309492112795</v>
      </c>
      <c r="M35" s="70">
        <v>0.49986255537269497</v>
      </c>
      <c r="N35" s="70">
        <v>1.5479781721803884E-3</v>
      </c>
      <c r="O35" s="70">
        <v>0</v>
      </c>
      <c r="P35" s="70">
        <v>1.2087235764999628E-2</v>
      </c>
    </row>
    <row r="36" spans="1:16" x14ac:dyDescent="0.3">
      <c r="A36" t="s">
        <v>2055</v>
      </c>
      <c r="B36" t="s">
        <v>4</v>
      </c>
      <c r="C36" s="69">
        <v>1069</v>
      </c>
      <c r="D36" s="70">
        <v>0.6007319043385575</v>
      </c>
      <c r="E36" s="70">
        <v>6.7233394939283334E-2</v>
      </c>
      <c r="F36" s="70">
        <v>0.63590778001290782</v>
      </c>
      <c r="G36" s="70">
        <v>0.22619047619047619</v>
      </c>
      <c r="H36" s="70">
        <v>0</v>
      </c>
      <c r="I36" s="70">
        <v>0.27777777777777779</v>
      </c>
      <c r="J36" s="70">
        <v>0.15911079924725377</v>
      </c>
      <c r="K36" s="70">
        <v>0.63794461181478257</v>
      </c>
      <c r="L36" s="70">
        <v>0.48050244083842214</v>
      </c>
      <c r="M36" s="70">
        <v>0.48302986489116229</v>
      </c>
      <c r="N36" s="70">
        <v>5.3921487175507467E-2</v>
      </c>
      <c r="O36" s="70">
        <v>0</v>
      </c>
      <c r="P36" s="70">
        <v>1.5551040911862707E-2</v>
      </c>
    </row>
    <row r="37" spans="1:16" x14ac:dyDescent="0.3">
      <c r="A37" t="s">
        <v>2056</v>
      </c>
      <c r="B37" t="s">
        <v>4</v>
      </c>
      <c r="C37" s="69">
        <v>1071</v>
      </c>
      <c r="D37" s="70">
        <v>0.66885143081518283</v>
      </c>
      <c r="E37" s="70">
        <v>9.5275834179905598E-3</v>
      </c>
      <c r="F37" s="70">
        <v>0.18202648144029265</v>
      </c>
      <c r="G37" s="70">
        <v>0.35714285714285715</v>
      </c>
      <c r="H37" s="70">
        <v>0.17241379310344829</v>
      </c>
      <c r="I37" s="70">
        <v>0.44444444444444442</v>
      </c>
      <c r="J37" s="70">
        <v>0.25140318865681605</v>
      </c>
      <c r="K37" s="70">
        <v>0.69685808343874966</v>
      </c>
      <c r="L37" s="70">
        <v>0.66404470531649851</v>
      </c>
      <c r="M37" s="70">
        <v>0.32238354891430659</v>
      </c>
      <c r="N37" s="70">
        <v>0.2071190300128537</v>
      </c>
      <c r="O37" s="70">
        <v>0</v>
      </c>
      <c r="P37" s="70">
        <v>8.8737579137497611E-3</v>
      </c>
    </row>
    <row r="38" spans="1:16" x14ac:dyDescent="0.3">
      <c r="A38" t="s">
        <v>2057</v>
      </c>
      <c r="B38" t="s">
        <v>4</v>
      </c>
      <c r="C38" s="69">
        <v>1073</v>
      </c>
      <c r="D38" s="70">
        <v>0.64154568223736119</v>
      </c>
      <c r="E38" s="70">
        <v>0.27882600126113138</v>
      </c>
      <c r="F38" s="70">
        <v>0.23307986418666118</v>
      </c>
      <c r="G38" s="70">
        <v>0.75595238095238093</v>
      </c>
      <c r="H38" s="70">
        <v>3.4482758620689655E-2</v>
      </c>
      <c r="I38" s="70">
        <v>0.3888888888888889</v>
      </c>
      <c r="J38" s="70">
        <v>9.5334760019018541E-2</v>
      </c>
      <c r="K38" s="70">
        <v>0.7287630655556091</v>
      </c>
      <c r="L38" s="70">
        <v>0.45984609037886776</v>
      </c>
      <c r="M38" s="70">
        <v>0.38533257085443628</v>
      </c>
      <c r="N38" s="70">
        <v>5.8975176118658643E-2</v>
      </c>
      <c r="O38" s="70">
        <v>0</v>
      </c>
      <c r="P38" s="70">
        <v>3.1058452723937448E-2</v>
      </c>
    </row>
    <row r="39" spans="1:16" x14ac:dyDescent="0.3">
      <c r="A39" t="s">
        <v>2058</v>
      </c>
      <c r="B39" t="s">
        <v>4</v>
      </c>
      <c r="C39" s="69">
        <v>1075</v>
      </c>
      <c r="E39" s="70"/>
      <c r="F39" s="70">
        <v>0.23284374626516816</v>
      </c>
      <c r="G39" s="70">
        <v>0.26190476190476192</v>
      </c>
      <c r="H39" s="70">
        <v>6.8965517241379309E-2</v>
      </c>
      <c r="I39" s="70">
        <v>0.27777777777777779</v>
      </c>
    </row>
    <row r="40" spans="1:16" x14ac:dyDescent="0.3">
      <c r="A40" t="s">
        <v>2059</v>
      </c>
      <c r="B40" t="s">
        <v>4</v>
      </c>
      <c r="C40" s="69">
        <v>1077</v>
      </c>
      <c r="D40" s="70">
        <v>0.6261604447436101</v>
      </c>
      <c r="E40" s="70">
        <v>3.8829830761579441E-2</v>
      </c>
      <c r="F40" s="70">
        <v>0.19773689265072106</v>
      </c>
      <c r="G40" s="70">
        <v>0.27976190476190477</v>
      </c>
      <c r="H40" s="70">
        <v>0.13793103448275862</v>
      </c>
      <c r="I40" s="70">
        <v>0.3888888888888889</v>
      </c>
      <c r="J40" s="70">
        <v>0.28403172482859546</v>
      </c>
      <c r="K40" s="70">
        <v>0.71864014388016217</v>
      </c>
      <c r="L40" s="70">
        <v>0.72133759601112968</v>
      </c>
      <c r="M40" s="70">
        <v>0.27138878951551165</v>
      </c>
      <c r="N40" s="70">
        <v>7.8000632644193019E-2</v>
      </c>
      <c r="O40" s="70">
        <v>0</v>
      </c>
      <c r="P40" s="70">
        <v>1.7933893114758005E-2</v>
      </c>
    </row>
    <row r="41" spans="1:16" x14ac:dyDescent="0.3">
      <c r="A41" t="s">
        <v>2060</v>
      </c>
      <c r="B41" t="s">
        <v>4</v>
      </c>
      <c r="C41" s="69">
        <v>1079</v>
      </c>
      <c r="D41" s="70">
        <v>0.61112251875937718</v>
      </c>
      <c r="E41" s="70">
        <v>3.4766128857946746E-3</v>
      </c>
      <c r="F41" s="70">
        <v>0.22176245245652532</v>
      </c>
      <c r="G41" s="70">
        <v>0.32738095238095244</v>
      </c>
      <c r="H41" s="70">
        <v>0.10344827586206896</v>
      </c>
      <c r="I41" s="70">
        <v>0.3888888888888889</v>
      </c>
      <c r="J41" s="70">
        <v>0.24791553316280285</v>
      </c>
      <c r="K41" s="70">
        <v>0.71313265301866247</v>
      </c>
      <c r="L41" s="70">
        <v>0.58041832334542376</v>
      </c>
      <c r="M41" s="70">
        <v>0.30174511607459076</v>
      </c>
      <c r="N41" s="70">
        <v>0.12059835392630787</v>
      </c>
      <c r="O41" s="70">
        <v>0</v>
      </c>
      <c r="P41" s="70">
        <v>1.6015504688741238E-2</v>
      </c>
    </row>
    <row r="42" spans="1:16" x14ac:dyDescent="0.3">
      <c r="A42" t="s">
        <v>2061</v>
      </c>
      <c r="B42" t="s">
        <v>4</v>
      </c>
      <c r="C42" s="69">
        <v>1081</v>
      </c>
      <c r="D42" s="70">
        <v>0.54603795979700209</v>
      </c>
      <c r="E42" s="70">
        <v>8.4086232202661051E-2</v>
      </c>
      <c r="F42" s="70">
        <v>0.40177484060284802</v>
      </c>
      <c r="G42" s="70">
        <v>0.20238095238095238</v>
      </c>
      <c r="H42" s="70">
        <v>6.8965517241379309E-2</v>
      </c>
      <c r="I42" s="70">
        <v>0.33333333333333331</v>
      </c>
      <c r="J42" s="70">
        <v>-3.8588062096511895E-2</v>
      </c>
      <c r="K42" s="70">
        <v>0.68984516986903732</v>
      </c>
      <c r="L42" s="70">
        <v>0.50497072034461576</v>
      </c>
      <c r="M42" s="70">
        <v>0.47697865947190832</v>
      </c>
      <c r="N42" s="70">
        <v>3.7218144048279014E-2</v>
      </c>
      <c r="O42" s="70">
        <v>0</v>
      </c>
      <c r="P42" s="70">
        <v>2.2657630907866745E-2</v>
      </c>
    </row>
    <row r="43" spans="1:16" x14ac:dyDescent="0.3">
      <c r="A43" t="s">
        <v>2062</v>
      </c>
      <c r="B43" t="s">
        <v>4</v>
      </c>
      <c r="C43" s="69">
        <v>1083</v>
      </c>
      <c r="D43" s="70">
        <v>0.63523294065379177</v>
      </c>
      <c r="E43" s="70">
        <v>4.9724001905438034E-2</v>
      </c>
      <c r="F43" s="70">
        <v>0.22475235990779177</v>
      </c>
      <c r="G43" s="70">
        <v>0.34543325526932084</v>
      </c>
      <c r="H43" s="70">
        <v>0.10344827586206896</v>
      </c>
      <c r="I43" s="70">
        <v>0.44444444444444442</v>
      </c>
      <c r="J43" s="70">
        <v>0.1751909143802941</v>
      </c>
      <c r="K43" s="70">
        <v>0.71197434808307047</v>
      </c>
      <c r="L43" s="70">
        <v>0.69574038145176786</v>
      </c>
      <c r="M43" s="70">
        <v>0.32937482089004361</v>
      </c>
      <c r="N43" s="70">
        <v>0.10136110518004408</v>
      </c>
      <c r="O43" s="70">
        <v>0</v>
      </c>
      <c r="P43" s="70">
        <v>8.7847728235080427E-3</v>
      </c>
    </row>
    <row r="44" spans="1:16" x14ac:dyDescent="0.3">
      <c r="A44" t="s">
        <v>2063</v>
      </c>
      <c r="B44" t="s">
        <v>4</v>
      </c>
      <c r="C44" s="69">
        <v>1085</v>
      </c>
      <c r="E44" s="70"/>
      <c r="F44" s="70">
        <v>0.44863836705680432</v>
      </c>
      <c r="G44" s="70">
        <v>0.14880952380952381</v>
      </c>
      <c r="H44" s="70">
        <v>3.4482758620689655E-2</v>
      </c>
      <c r="I44" s="70">
        <v>0.33333333333333331</v>
      </c>
    </row>
    <row r="45" spans="1:16" x14ac:dyDescent="0.3">
      <c r="A45" t="s">
        <v>2064</v>
      </c>
      <c r="B45" t="s">
        <v>4</v>
      </c>
      <c r="C45" s="69">
        <v>1087</v>
      </c>
      <c r="D45" s="70">
        <v>0.54298855965625448</v>
      </c>
      <c r="E45" s="70">
        <v>1.0615155551346877E-2</v>
      </c>
      <c r="F45" s="70">
        <v>0.4342794318450578</v>
      </c>
      <c r="G45" s="70">
        <v>0.10714285714285714</v>
      </c>
      <c r="H45" s="70">
        <v>3.4482758620689655E-2</v>
      </c>
      <c r="I45" s="70">
        <v>0.33333333333333331</v>
      </c>
      <c r="J45" s="70">
        <v>0.1451368947299306</v>
      </c>
      <c r="K45" s="70">
        <v>0.68404770380760049</v>
      </c>
      <c r="L45" s="70">
        <v>0.4385220866688333</v>
      </c>
      <c r="M45" s="70">
        <v>0.45796346710185115</v>
      </c>
      <c r="N45" s="70">
        <v>1.1386846417958769E-2</v>
      </c>
      <c r="O45" s="70">
        <v>0</v>
      </c>
      <c r="P45" s="70">
        <v>3.8165709683796754E-2</v>
      </c>
    </row>
    <row r="46" spans="1:16" x14ac:dyDescent="0.3">
      <c r="A46" t="s">
        <v>2065</v>
      </c>
      <c r="B46" t="s">
        <v>4</v>
      </c>
      <c r="C46" s="69">
        <v>1089</v>
      </c>
      <c r="D46" s="70">
        <v>0.69382320782292872</v>
      </c>
      <c r="E46" s="70">
        <v>0.20940072882388569</v>
      </c>
      <c r="F46" s="70">
        <v>0.21201327857263971</v>
      </c>
      <c r="G46" s="70">
        <v>0.5535714285714286</v>
      </c>
      <c r="H46" s="70">
        <v>0.17241379310344829</v>
      </c>
      <c r="I46" s="70">
        <v>0.3888888888888889</v>
      </c>
      <c r="J46" s="70">
        <v>0.25072160987926756</v>
      </c>
      <c r="K46" s="70">
        <v>0.70905037782819857</v>
      </c>
      <c r="L46" s="70">
        <v>0.70069634474998177</v>
      </c>
      <c r="M46" s="70">
        <v>0.33610256167229974</v>
      </c>
      <c r="N46" s="70">
        <v>9.9749588379159038E-2</v>
      </c>
      <c r="O46" s="70">
        <v>0</v>
      </c>
      <c r="P46" s="70">
        <v>6.9590649639589483E-3</v>
      </c>
    </row>
    <row r="47" spans="1:16" x14ac:dyDescent="0.3">
      <c r="A47" t="s">
        <v>2066</v>
      </c>
      <c r="B47" t="s">
        <v>4</v>
      </c>
      <c r="C47" s="69">
        <v>1091</v>
      </c>
      <c r="D47" s="70">
        <v>0.57055374231283273</v>
      </c>
      <c r="E47" s="70">
        <v>3.5915625610885467E-3</v>
      </c>
      <c r="F47" s="70">
        <v>0.42415027896590074</v>
      </c>
      <c r="G47" s="70">
        <v>0.22619047619047619</v>
      </c>
      <c r="H47" s="70">
        <v>3.4482758620689655E-2</v>
      </c>
      <c r="I47" s="70">
        <v>0.33333333333333331</v>
      </c>
      <c r="J47" s="70">
        <v>0.17126027576179709</v>
      </c>
      <c r="K47" s="70">
        <v>0.76013728907625622</v>
      </c>
      <c r="L47" s="70">
        <v>0.32380387508783942</v>
      </c>
      <c r="M47" s="70">
        <v>0.43050337170922692</v>
      </c>
      <c r="N47" s="70">
        <v>0.11132763303373351</v>
      </c>
      <c r="O47" s="70">
        <v>0</v>
      </c>
      <c r="P47" s="70">
        <v>5.550286219465358E-3</v>
      </c>
    </row>
    <row r="48" spans="1:16" x14ac:dyDescent="0.3">
      <c r="A48" t="s">
        <v>2067</v>
      </c>
      <c r="B48" t="s">
        <v>4</v>
      </c>
      <c r="C48" s="69">
        <v>1093</v>
      </c>
      <c r="D48" s="70">
        <v>0.57422497114093962</v>
      </c>
      <c r="E48" s="70">
        <v>4.4346800929401372E-3</v>
      </c>
      <c r="F48" s="70">
        <v>0.20582953009100455</v>
      </c>
      <c r="G48" s="70">
        <v>0.33333333333333331</v>
      </c>
      <c r="H48" s="70">
        <v>6.8965517241379309E-2</v>
      </c>
      <c r="I48" s="70">
        <v>0.27777777777777779</v>
      </c>
      <c r="J48" s="70">
        <v>0.33344000586739792</v>
      </c>
      <c r="K48" s="70">
        <v>0.73294311615704344</v>
      </c>
      <c r="L48" s="70">
        <v>0.48382272593362008</v>
      </c>
      <c r="M48" s="70">
        <v>0.33852333188471451</v>
      </c>
      <c r="N48" s="70">
        <v>3.9588824938625908E-2</v>
      </c>
      <c r="O48" s="70">
        <v>0</v>
      </c>
      <c r="P48" s="70">
        <v>2.4665467411024267E-2</v>
      </c>
    </row>
    <row r="49" spans="1:16" x14ac:dyDescent="0.3">
      <c r="A49" t="s">
        <v>2068</v>
      </c>
      <c r="B49" t="s">
        <v>4</v>
      </c>
      <c r="C49" s="69">
        <v>1095</v>
      </c>
      <c r="D49" s="70">
        <v>0.65243254294102704</v>
      </c>
      <c r="E49" s="70">
        <v>5.5900867321627266E-2</v>
      </c>
      <c r="F49" s="70">
        <v>0.22437578602398184</v>
      </c>
      <c r="G49" s="70">
        <v>0.54761904761904767</v>
      </c>
      <c r="H49" s="70">
        <v>6.8965517241379309E-2</v>
      </c>
      <c r="I49" s="70">
        <v>0.44444444444444442</v>
      </c>
      <c r="J49" s="70">
        <v>0.21881677085894119</v>
      </c>
      <c r="K49" s="70">
        <v>0.70489685812614655</v>
      </c>
      <c r="L49" s="70">
        <v>0.58298832219148355</v>
      </c>
      <c r="M49" s="70">
        <v>0.35239481664668304</v>
      </c>
      <c r="N49" s="70">
        <v>6.954421136072006E-2</v>
      </c>
      <c r="O49" s="70">
        <v>0</v>
      </c>
      <c r="P49" s="70">
        <v>1.1491382404197161E-2</v>
      </c>
    </row>
    <row r="50" spans="1:16" x14ac:dyDescent="0.3">
      <c r="A50" t="s">
        <v>2069</v>
      </c>
      <c r="B50" t="s">
        <v>4</v>
      </c>
      <c r="C50" s="69">
        <v>1097</v>
      </c>
      <c r="D50" s="70">
        <v>0.8186280101191975</v>
      </c>
      <c r="E50" s="70">
        <v>0.13987700829027236</v>
      </c>
      <c r="F50" s="70">
        <v>0.8221385180449492</v>
      </c>
      <c r="G50" s="70">
        <v>0.40476190476190477</v>
      </c>
      <c r="H50" s="70">
        <v>0.13793103448275862</v>
      </c>
      <c r="I50" s="70">
        <v>0.33333333333333331</v>
      </c>
      <c r="J50" s="70">
        <v>0.30276503204716204</v>
      </c>
      <c r="K50" s="70">
        <v>0.61453493734934295</v>
      </c>
      <c r="L50" s="70">
        <v>0.4556246255342507</v>
      </c>
      <c r="M50" s="70">
        <v>0.62001499297342799</v>
      </c>
      <c r="N50" s="70">
        <v>0.17465989471031704</v>
      </c>
      <c r="O50" s="70">
        <v>7.7773513528837657E-2</v>
      </c>
      <c r="P50" s="70">
        <v>0.10364700329589943</v>
      </c>
    </row>
    <row r="51" spans="1:16" x14ac:dyDescent="0.3">
      <c r="A51" t="s">
        <v>2070</v>
      </c>
      <c r="B51" t="s">
        <v>4</v>
      </c>
      <c r="C51" s="69">
        <v>1099</v>
      </c>
      <c r="D51" s="70">
        <v>0.61199609545960132</v>
      </c>
      <c r="E51" s="70">
        <v>3.6878168305856159E-3</v>
      </c>
      <c r="F51" s="70">
        <v>0.51415619770969834</v>
      </c>
      <c r="G51" s="70">
        <v>0.18452380952380953</v>
      </c>
      <c r="H51" s="70">
        <v>0</v>
      </c>
      <c r="I51" s="70">
        <v>0.33333333333333331</v>
      </c>
      <c r="J51" s="70">
        <v>0.33962337576473467</v>
      </c>
      <c r="K51" s="70">
        <v>0.70149775502564571</v>
      </c>
      <c r="L51" s="70">
        <v>0.41032769396357016</v>
      </c>
      <c r="M51" s="70">
        <v>0.50612897536905999</v>
      </c>
      <c r="N51" s="70">
        <v>7.5867341866263415E-4</v>
      </c>
      <c r="O51" s="70">
        <v>0</v>
      </c>
      <c r="P51" s="70">
        <v>3.5275083286452714E-2</v>
      </c>
    </row>
    <row r="52" spans="1:16" x14ac:dyDescent="0.3">
      <c r="A52" t="s">
        <v>2071</v>
      </c>
      <c r="B52" t="s">
        <v>4</v>
      </c>
      <c r="C52" s="69">
        <v>1101</v>
      </c>
      <c r="D52" s="70">
        <v>0.55299679044381966</v>
      </c>
      <c r="E52" s="70">
        <v>9.14042051096563E-2</v>
      </c>
      <c r="F52" s="70">
        <v>0.46050785818844181</v>
      </c>
      <c r="G52" s="70">
        <v>0.21428571428571427</v>
      </c>
      <c r="H52" s="70">
        <v>3.4482758620689655E-2</v>
      </c>
      <c r="I52" s="70">
        <v>0.27777777777777779</v>
      </c>
      <c r="J52" s="70">
        <v>7.6161317309663315E-2</v>
      </c>
      <c r="K52" s="70">
        <v>0.68191547215220805</v>
      </c>
      <c r="L52" s="70">
        <v>0.33992037912481243</v>
      </c>
      <c r="M52" s="70">
        <v>0.42351215421055621</v>
      </c>
      <c r="N52" s="70">
        <v>0.21114542350594034</v>
      </c>
      <c r="O52" s="70">
        <v>0</v>
      </c>
      <c r="P52" s="70">
        <v>1.4231556796605514E-2</v>
      </c>
    </row>
    <row r="53" spans="1:16" x14ac:dyDescent="0.3">
      <c r="A53" t="s">
        <v>2072</v>
      </c>
      <c r="B53" t="s">
        <v>4</v>
      </c>
      <c r="C53" s="69">
        <v>1103</v>
      </c>
      <c r="D53" s="70">
        <v>0.62107040874401276</v>
      </c>
      <c r="E53" s="70">
        <v>7.9620253465204766E-2</v>
      </c>
      <c r="F53" s="70">
        <v>0.22951788570520407</v>
      </c>
      <c r="G53" s="70">
        <v>0.39880952380952384</v>
      </c>
      <c r="H53" s="70">
        <v>0.10344827586206896</v>
      </c>
      <c r="I53" s="70">
        <v>0.44444444444444442</v>
      </c>
      <c r="J53" s="70">
        <v>0.115936795143287</v>
      </c>
      <c r="K53" s="70">
        <v>0.71827213399490786</v>
      </c>
      <c r="L53" s="70">
        <v>0.59880782864697857</v>
      </c>
      <c r="M53" s="70">
        <v>0.3158111186701289</v>
      </c>
      <c r="N53" s="70">
        <v>0.13614914924484015</v>
      </c>
      <c r="O53" s="70">
        <v>0</v>
      </c>
      <c r="P53" s="70">
        <v>9.289904236659435E-3</v>
      </c>
    </row>
    <row r="54" spans="1:16" x14ac:dyDescent="0.3">
      <c r="A54" t="s">
        <v>2073</v>
      </c>
      <c r="B54" t="s">
        <v>4</v>
      </c>
      <c r="C54" s="69">
        <v>1105</v>
      </c>
      <c r="E54" s="70"/>
      <c r="F54" s="70">
        <v>0.34553122711989614</v>
      </c>
      <c r="G54" s="70">
        <v>0.18452380952380953</v>
      </c>
      <c r="H54" s="70">
        <v>3.4482758620689655E-2</v>
      </c>
      <c r="I54" s="70">
        <v>0.3888888888888889</v>
      </c>
    </row>
    <row r="55" spans="1:16" x14ac:dyDescent="0.3">
      <c r="A55" t="s">
        <v>2074</v>
      </c>
      <c r="B55" t="s">
        <v>4</v>
      </c>
      <c r="C55" s="69">
        <v>1107</v>
      </c>
      <c r="E55" s="70"/>
      <c r="F55" s="70">
        <v>0.29162923882832564</v>
      </c>
      <c r="G55" s="70">
        <v>0.35714285714285715</v>
      </c>
      <c r="H55" s="70">
        <v>6.8965517241379309E-2</v>
      </c>
      <c r="I55" s="70">
        <v>0.27777777777777779</v>
      </c>
    </row>
    <row r="56" spans="1:16" x14ac:dyDescent="0.3">
      <c r="A56" t="s">
        <v>2075</v>
      </c>
      <c r="B56" t="s">
        <v>4</v>
      </c>
      <c r="C56" s="69">
        <v>1109</v>
      </c>
      <c r="D56" s="70">
        <v>0.56280726394723879</v>
      </c>
      <c r="E56" s="70">
        <v>1.2435618767802645E-2</v>
      </c>
      <c r="F56" s="70">
        <v>0.49669054578081467</v>
      </c>
      <c r="G56" s="70">
        <v>0.27380952380952384</v>
      </c>
      <c r="H56" s="70">
        <v>3.4482758620689655E-2</v>
      </c>
      <c r="I56" s="70">
        <v>0.3888888888888889</v>
      </c>
      <c r="J56" s="70">
        <v>3.2790899314243588E-2</v>
      </c>
      <c r="K56" s="70">
        <v>0.67433315349422429</v>
      </c>
      <c r="L56" s="70">
        <v>0.39974799868869187</v>
      </c>
      <c r="M56" s="70">
        <v>0.45732067086482742</v>
      </c>
      <c r="N56" s="70">
        <v>1.1097187361696228E-2</v>
      </c>
      <c r="O56" s="70">
        <v>0</v>
      </c>
      <c r="P56" s="70">
        <v>1.328042283472739E-2</v>
      </c>
    </row>
    <row r="57" spans="1:16" x14ac:dyDescent="0.3">
      <c r="A57" t="s">
        <v>2076</v>
      </c>
      <c r="B57" t="s">
        <v>4</v>
      </c>
      <c r="C57" s="69">
        <v>1111</v>
      </c>
      <c r="D57" s="70">
        <v>0.57100383600385951</v>
      </c>
      <c r="E57" s="70">
        <v>5.0331491297169262E-3</v>
      </c>
      <c r="F57" s="70">
        <v>0.28061113142533178</v>
      </c>
      <c r="G57" s="70">
        <v>0.10714285714285714</v>
      </c>
      <c r="H57" s="70">
        <v>0.10344827586206896</v>
      </c>
      <c r="I57" s="70">
        <v>0.3888888888888889</v>
      </c>
      <c r="J57" s="70">
        <v>0.1243118151648326</v>
      </c>
      <c r="K57" s="70">
        <v>0.73164324576150863</v>
      </c>
      <c r="L57" s="70">
        <v>0.57278879005906069</v>
      </c>
      <c r="M57" s="70">
        <v>0.47467684856165593</v>
      </c>
      <c r="N57" s="70">
        <v>1.6629787769125982E-2</v>
      </c>
      <c r="O57" s="70">
        <v>0</v>
      </c>
      <c r="P57" s="70">
        <v>2.2823138942015573E-2</v>
      </c>
    </row>
    <row r="58" spans="1:16" x14ac:dyDescent="0.3">
      <c r="A58" t="s">
        <v>2077</v>
      </c>
      <c r="B58" t="s">
        <v>4</v>
      </c>
      <c r="C58" s="69">
        <v>1113</v>
      </c>
      <c r="D58" s="70">
        <v>0.52969607662189966</v>
      </c>
      <c r="E58" s="70">
        <v>2.3637179368921634E-2</v>
      </c>
      <c r="F58" s="70">
        <v>0.44009176836658404</v>
      </c>
      <c r="G58" s="70">
        <v>0.21428571428571427</v>
      </c>
      <c r="H58" s="70">
        <v>3.4482758620689655E-2</v>
      </c>
      <c r="I58" s="70">
        <v>0.33333333333333331</v>
      </c>
      <c r="J58" s="70">
        <v>-5.6579611746697657E-2</v>
      </c>
      <c r="K58" s="70">
        <v>0.67402655225111785</v>
      </c>
      <c r="L58" s="70">
        <v>0.47213851203431834</v>
      </c>
      <c r="M58" s="70">
        <v>0.43540709623703527</v>
      </c>
      <c r="N58" s="70">
        <v>4.7173155054213413E-2</v>
      </c>
      <c r="O58" s="70">
        <v>0</v>
      </c>
      <c r="P58" s="70">
        <v>2.4385594888534184E-2</v>
      </c>
    </row>
    <row r="59" spans="1:16" x14ac:dyDescent="0.3">
      <c r="A59" t="s">
        <v>2078</v>
      </c>
      <c r="B59" t="s">
        <v>4</v>
      </c>
      <c r="C59" s="69">
        <v>1115</v>
      </c>
      <c r="D59" s="70">
        <v>0.63994262827591242</v>
      </c>
      <c r="E59" s="70">
        <v>3.1328728940628575E-2</v>
      </c>
      <c r="F59" s="70">
        <v>0.24356638643092246</v>
      </c>
      <c r="G59" s="70">
        <v>0.32142857142857145</v>
      </c>
      <c r="H59" s="70">
        <v>6.8965517241379309E-2</v>
      </c>
      <c r="I59" s="70">
        <v>0.5</v>
      </c>
      <c r="J59" s="70">
        <v>0.15066603537999224</v>
      </c>
      <c r="K59" s="70">
        <v>0.73820285001518848</v>
      </c>
      <c r="L59" s="70">
        <v>0.51521042815005691</v>
      </c>
      <c r="M59" s="70">
        <v>0.40045259682299589</v>
      </c>
      <c r="N59" s="70">
        <v>0.1832333804030335</v>
      </c>
      <c r="O59" s="70">
        <v>0</v>
      </c>
      <c r="P59" s="70">
        <v>4.2062963142366704E-2</v>
      </c>
    </row>
    <row r="60" spans="1:16" x14ac:dyDescent="0.3">
      <c r="A60" t="s">
        <v>2079</v>
      </c>
      <c r="B60" t="s">
        <v>4</v>
      </c>
      <c r="C60" s="69">
        <v>1117</v>
      </c>
      <c r="D60" s="70">
        <v>0.54399735394011839</v>
      </c>
      <c r="E60" s="70">
        <v>0.10437215202311914</v>
      </c>
      <c r="F60" s="70">
        <v>0.28384288422066734</v>
      </c>
      <c r="G60" s="70">
        <v>0.23214285714285715</v>
      </c>
      <c r="H60" s="70">
        <v>6.8965517241379309E-2</v>
      </c>
      <c r="I60" s="70">
        <v>0.33333333333333331</v>
      </c>
      <c r="J60" s="70">
        <v>7.4848108126423341E-2</v>
      </c>
      <c r="K60" s="70">
        <v>0.71623805998528622</v>
      </c>
      <c r="L60" s="70">
        <v>0.45542424507169288</v>
      </c>
      <c r="M60" s="70">
        <v>0.40936142876730691</v>
      </c>
      <c r="N60" s="70">
        <v>8.1939876583809926E-2</v>
      </c>
      <c r="O60" s="70">
        <v>0</v>
      </c>
      <c r="P60" s="70">
        <v>3.3352119687782761E-2</v>
      </c>
    </row>
    <row r="61" spans="1:16" x14ac:dyDescent="0.3">
      <c r="A61" t="s">
        <v>2080</v>
      </c>
      <c r="B61" t="s">
        <v>4</v>
      </c>
      <c r="C61" s="69">
        <v>1119</v>
      </c>
      <c r="E61" s="70"/>
      <c r="F61" s="70">
        <v>0.38115880817202202</v>
      </c>
      <c r="G61" s="70">
        <v>0.15476190476190474</v>
      </c>
      <c r="H61" s="70">
        <v>6.8965517241379309E-2</v>
      </c>
      <c r="I61" s="70">
        <v>0.33333333333333331</v>
      </c>
    </row>
    <row r="62" spans="1:16" x14ac:dyDescent="0.3">
      <c r="A62" t="s">
        <v>2081</v>
      </c>
      <c r="B62" t="s">
        <v>4</v>
      </c>
      <c r="C62" s="69">
        <v>1121</v>
      </c>
      <c r="D62" s="70">
        <v>0.6388103418565767</v>
      </c>
      <c r="E62" s="70">
        <v>4.0955764092447215E-2</v>
      </c>
      <c r="F62" s="70">
        <v>0.27358376207971546</v>
      </c>
      <c r="G62" s="70">
        <v>0.26190476190476192</v>
      </c>
      <c r="H62" s="70">
        <v>0.10344827586206896</v>
      </c>
      <c r="I62" s="70">
        <v>0.44444444444444442</v>
      </c>
      <c r="J62" s="70">
        <v>0.21634854424845373</v>
      </c>
      <c r="K62" s="70">
        <v>0.72381357716518935</v>
      </c>
      <c r="L62" s="70">
        <v>0.51529108897042641</v>
      </c>
      <c r="M62" s="70">
        <v>0.42382101723500382</v>
      </c>
      <c r="N62" s="70">
        <v>0.14495731855525418</v>
      </c>
      <c r="O62" s="70">
        <v>0</v>
      </c>
      <c r="P62" s="70">
        <v>5.0578069532145907E-2</v>
      </c>
    </row>
    <row r="63" spans="1:16" x14ac:dyDescent="0.3">
      <c r="A63" t="s">
        <v>2082</v>
      </c>
      <c r="B63" t="s">
        <v>4</v>
      </c>
      <c r="C63" s="69">
        <v>1123</v>
      </c>
      <c r="D63" s="70">
        <v>0.58517710957627134</v>
      </c>
      <c r="E63" s="70">
        <v>9.7667247872259E-3</v>
      </c>
      <c r="F63" s="70">
        <v>0.33562725895825496</v>
      </c>
      <c r="G63" s="70">
        <v>0.17261904761904762</v>
      </c>
      <c r="H63" s="70">
        <v>6.8965517241379309E-2</v>
      </c>
      <c r="I63" s="70">
        <v>0.3888888888888889</v>
      </c>
      <c r="J63" s="70">
        <v>0.24245087035949922</v>
      </c>
      <c r="K63" s="70">
        <v>0.70247506418478334</v>
      </c>
      <c r="L63" s="70">
        <v>0.46225522530744323</v>
      </c>
      <c r="M63" s="70">
        <v>0.47010871787131747</v>
      </c>
      <c r="N63" s="70">
        <v>2.156696090729324E-2</v>
      </c>
      <c r="O63" s="70">
        <v>0</v>
      </c>
      <c r="P63" s="70">
        <v>2.8077952082987332E-2</v>
      </c>
    </row>
    <row r="64" spans="1:16" x14ac:dyDescent="0.3">
      <c r="A64" t="s">
        <v>2083</v>
      </c>
      <c r="B64" t="s">
        <v>4</v>
      </c>
      <c r="C64" s="69">
        <v>1125</v>
      </c>
      <c r="D64" s="70">
        <v>0.57630555527888483</v>
      </c>
      <c r="E64" s="70">
        <v>5.0917397743596896E-2</v>
      </c>
      <c r="F64" s="70">
        <v>0.26055033862458432</v>
      </c>
      <c r="G64" s="70">
        <v>0.60119047619047628</v>
      </c>
      <c r="H64" s="70">
        <v>6.8965517241379309E-2</v>
      </c>
      <c r="I64" s="70">
        <v>0.33333333333333331</v>
      </c>
      <c r="J64" s="70">
        <v>-2.9271861153616224E-2</v>
      </c>
      <c r="K64" s="70">
        <v>0.75469982546670644</v>
      </c>
      <c r="L64" s="70">
        <v>0.35033901569432979</v>
      </c>
      <c r="M64" s="70">
        <v>0.37899147997949595</v>
      </c>
      <c r="N64" s="70">
        <v>0.11127246327839642</v>
      </c>
      <c r="O64" s="70">
        <v>0</v>
      </c>
      <c r="P64" s="70">
        <v>1.9105165071481058E-2</v>
      </c>
    </row>
    <row r="65" spans="1:16" x14ac:dyDescent="0.3">
      <c r="A65" t="s">
        <v>2084</v>
      </c>
      <c r="B65" t="s">
        <v>4</v>
      </c>
      <c r="C65" s="69">
        <v>1127</v>
      </c>
      <c r="D65" s="70">
        <v>0.61869640370963241</v>
      </c>
      <c r="E65" s="70">
        <v>2.3197005643846632E-2</v>
      </c>
      <c r="F65" s="70">
        <v>0.21751485370631399</v>
      </c>
      <c r="G65" s="70">
        <v>0.45833333333333331</v>
      </c>
      <c r="H65" s="70">
        <v>6.8965517241379309E-2</v>
      </c>
      <c r="I65" s="70">
        <v>0.33333333333333331</v>
      </c>
      <c r="J65" s="70">
        <v>0.33057616310277249</v>
      </c>
      <c r="K65" s="70">
        <v>0.72858135656127065</v>
      </c>
      <c r="L65" s="70">
        <v>0.45338877714113701</v>
      </c>
      <c r="M65" s="70">
        <v>0.37076196017351298</v>
      </c>
      <c r="N65" s="70">
        <v>3.0030394954281593E-2</v>
      </c>
      <c r="O65" s="70">
        <v>0</v>
      </c>
      <c r="P65" s="70">
        <v>6.7264614385218441E-2</v>
      </c>
    </row>
    <row r="66" spans="1:16" x14ac:dyDescent="0.3">
      <c r="A66" t="s">
        <v>1806</v>
      </c>
      <c r="B66" t="s">
        <v>4</v>
      </c>
      <c r="C66" s="69">
        <v>1129</v>
      </c>
      <c r="E66" s="70"/>
      <c r="F66" s="70">
        <v>0.58543181037583059</v>
      </c>
      <c r="G66" s="70">
        <v>0.16071428571428573</v>
      </c>
      <c r="H66" s="70">
        <v>0</v>
      </c>
      <c r="I66" s="70">
        <v>0.33333333333333331</v>
      </c>
    </row>
    <row r="67" spans="1:16" x14ac:dyDescent="0.3">
      <c r="A67" t="s">
        <v>2085</v>
      </c>
      <c r="B67" t="s">
        <v>4</v>
      </c>
      <c r="C67" s="69">
        <v>1131</v>
      </c>
      <c r="E67" s="70"/>
      <c r="F67" s="70">
        <v>0.45219841700465674</v>
      </c>
      <c r="G67" s="70">
        <v>5.9523809523809521E-2</v>
      </c>
      <c r="H67" s="70">
        <v>0</v>
      </c>
      <c r="I67" s="70">
        <v>0.33333333333333331</v>
      </c>
    </row>
    <row r="68" spans="1:16" x14ac:dyDescent="0.3">
      <c r="A68" t="s">
        <v>2086</v>
      </c>
      <c r="B68" t="s">
        <v>4</v>
      </c>
      <c r="C68" s="69">
        <v>1133</v>
      </c>
      <c r="D68" s="70">
        <v>0.58440005962672392</v>
      </c>
      <c r="E68" s="70">
        <v>4.0168124420734887E-3</v>
      </c>
      <c r="F68" s="70">
        <v>0.19524971895564319</v>
      </c>
      <c r="G68" s="70">
        <v>0.30357142857142855</v>
      </c>
      <c r="H68" s="70">
        <v>6.8965517241379309E-2</v>
      </c>
      <c r="I68" s="70">
        <v>0.3888888888888889</v>
      </c>
      <c r="J68" s="70">
        <v>0.27445593812944091</v>
      </c>
      <c r="K68" s="70">
        <v>0.7261407241777017</v>
      </c>
      <c r="L68" s="70">
        <v>0.56487838719205286</v>
      </c>
      <c r="M68" s="70">
        <v>0.34965952897662689</v>
      </c>
      <c r="N68" s="70">
        <v>0</v>
      </c>
      <c r="O68" s="70">
        <v>0</v>
      </c>
      <c r="P68" s="70">
        <v>1.7383742735993569E-2</v>
      </c>
    </row>
    <row r="69" spans="1:16" x14ac:dyDescent="0.3">
      <c r="A69" t="s">
        <v>2087</v>
      </c>
      <c r="B69" t="s">
        <v>72</v>
      </c>
      <c r="C69" s="69">
        <v>4001</v>
      </c>
      <c r="D69" s="70">
        <v>0.468559018330448</v>
      </c>
      <c r="E69" s="70">
        <v>8.6924857870550396E-4</v>
      </c>
      <c r="F69" s="70">
        <v>6.292325370183172E-3</v>
      </c>
      <c r="G69" s="70">
        <v>0</v>
      </c>
      <c r="H69" s="70">
        <v>3.4482758620689655E-2</v>
      </c>
      <c r="I69" s="70">
        <v>0.83333333333333337</v>
      </c>
      <c r="J69" s="70">
        <v>0.27358457050031992</v>
      </c>
      <c r="K69" s="70">
        <v>0.69322032588729054</v>
      </c>
      <c r="L69" s="70">
        <v>0.14567539763459014</v>
      </c>
      <c r="M69" s="70">
        <v>0.13206571212776766</v>
      </c>
      <c r="N69" s="70">
        <v>0.11620529450706529</v>
      </c>
      <c r="O69" s="70">
        <v>0</v>
      </c>
      <c r="P69" s="70">
        <v>8.1631910441464145E-2</v>
      </c>
    </row>
    <row r="70" spans="1:16" x14ac:dyDescent="0.3">
      <c r="A70" t="s">
        <v>2088</v>
      </c>
      <c r="B70" t="s">
        <v>72</v>
      </c>
      <c r="C70" s="69">
        <v>4003</v>
      </c>
      <c r="D70" s="70">
        <v>0.44823754426759083</v>
      </c>
      <c r="E70" s="70">
        <v>3.7784333742506651E-3</v>
      </c>
      <c r="F70" s="70">
        <v>1.0185163651499672E-2</v>
      </c>
      <c r="G70" s="70">
        <v>2.3809523809523808E-2</v>
      </c>
      <c r="H70" s="70">
        <v>0</v>
      </c>
      <c r="I70" s="70">
        <v>0.72222222222222221</v>
      </c>
      <c r="J70" s="70">
        <v>0.22515831040559139</v>
      </c>
      <c r="K70" s="70">
        <v>0.62332656221563976</v>
      </c>
      <c r="L70" s="70">
        <v>0.31497058105775555</v>
      </c>
      <c r="M70" s="70">
        <v>0.20115357292334055</v>
      </c>
      <c r="N70" s="70">
        <v>7.5480403880779631E-2</v>
      </c>
      <c r="O70" s="70">
        <v>0</v>
      </c>
      <c r="P70" s="70">
        <v>1.9718703040358287E-2</v>
      </c>
    </row>
    <row r="71" spans="1:16" x14ac:dyDescent="0.3">
      <c r="A71" t="s">
        <v>2089</v>
      </c>
      <c r="B71" t="s">
        <v>72</v>
      </c>
      <c r="C71" s="69">
        <v>4005</v>
      </c>
      <c r="D71" s="70">
        <v>0.5371592987349072</v>
      </c>
      <c r="E71" s="70">
        <v>1.6562875219648821E-3</v>
      </c>
      <c r="F71" s="70">
        <v>5.1585839006495467E-3</v>
      </c>
      <c r="G71" s="70">
        <v>0.13095238095238096</v>
      </c>
      <c r="H71" s="70">
        <v>0</v>
      </c>
      <c r="I71" s="70">
        <v>0.77777777777777779</v>
      </c>
      <c r="J71" s="70">
        <v>0.27351533437918085</v>
      </c>
      <c r="K71" s="70">
        <v>0.67031050878625187</v>
      </c>
      <c r="L71" s="70">
        <v>0.26872391227207781</v>
      </c>
      <c r="M71" s="70">
        <v>0.3449850500622208</v>
      </c>
      <c r="N71" s="70">
        <v>6.1694505831720738E-2</v>
      </c>
      <c r="O71" s="70">
        <v>0</v>
      </c>
      <c r="P71" s="70">
        <v>0.12252396757550713</v>
      </c>
    </row>
    <row r="72" spans="1:16" x14ac:dyDescent="0.3">
      <c r="A72" t="s">
        <v>2090</v>
      </c>
      <c r="B72" t="s">
        <v>72</v>
      </c>
      <c r="C72" s="69">
        <v>4007</v>
      </c>
      <c r="D72" s="70">
        <v>0.51278360609287732</v>
      </c>
      <c r="E72" s="70">
        <v>2.5181808081937841E-3</v>
      </c>
      <c r="F72" s="70">
        <v>4.6477520832606325E-3</v>
      </c>
      <c r="G72" s="70">
        <v>1.1904761904761904E-2</v>
      </c>
      <c r="H72" s="70">
        <v>0</v>
      </c>
      <c r="I72" s="70">
        <v>0.66666666666666663</v>
      </c>
      <c r="J72" s="70">
        <v>0.23261034074689602</v>
      </c>
      <c r="K72" s="70">
        <v>0.65475353163774463</v>
      </c>
      <c r="L72" s="70">
        <v>0.4142652513266204</v>
      </c>
      <c r="M72" s="70">
        <v>0.23271744071789452</v>
      </c>
      <c r="N72" s="70">
        <v>0.18652224235393078</v>
      </c>
      <c r="O72" s="70">
        <v>0</v>
      </c>
      <c r="P72" s="70">
        <v>0.13104394735901906</v>
      </c>
    </row>
    <row r="73" spans="1:16" x14ac:dyDescent="0.3">
      <c r="A73" t="s">
        <v>2091</v>
      </c>
      <c r="B73" t="s">
        <v>72</v>
      </c>
      <c r="C73" s="69">
        <v>4009</v>
      </c>
      <c r="D73" s="70">
        <v>0.48867534533890344</v>
      </c>
      <c r="E73" s="70">
        <v>1.7782112894353158E-3</v>
      </c>
      <c r="F73" s="70">
        <v>6.9407310832819919E-3</v>
      </c>
      <c r="G73" s="70">
        <v>0</v>
      </c>
      <c r="H73" s="70">
        <v>0</v>
      </c>
      <c r="I73" s="70">
        <v>0.77777777777777779</v>
      </c>
      <c r="J73" s="70">
        <v>0.24635009368314892</v>
      </c>
      <c r="K73" s="70">
        <v>0.64873106557277482</v>
      </c>
      <c r="L73" s="70">
        <v>0.3023130414832344</v>
      </c>
      <c r="M73" s="70">
        <v>9.9963442385603535E-2</v>
      </c>
      <c r="N73" s="70">
        <v>0.31446785969476188</v>
      </c>
      <c r="O73" s="70">
        <v>0</v>
      </c>
      <c r="P73" s="70">
        <v>1.9399983011244126E-2</v>
      </c>
    </row>
    <row r="74" spans="1:16" x14ac:dyDescent="0.3">
      <c r="A74" t="s">
        <v>2092</v>
      </c>
      <c r="B74" t="s">
        <v>72</v>
      </c>
      <c r="C74" s="69">
        <v>4011</v>
      </c>
      <c r="D74" s="70">
        <v>0.43606142602240838</v>
      </c>
      <c r="E74" s="70">
        <v>9.7036468304879399E-4</v>
      </c>
      <c r="F74" s="70">
        <v>4.6771268393578621E-3</v>
      </c>
      <c r="G74" s="70">
        <v>0</v>
      </c>
      <c r="H74" s="70">
        <v>0</v>
      </c>
      <c r="I74" s="70">
        <v>0.72222222222222221</v>
      </c>
      <c r="J74" s="70">
        <v>0.20232422528650323</v>
      </c>
      <c r="K74" s="70">
        <v>0.72457820309328336</v>
      </c>
      <c r="L74" s="70">
        <v>0.28525784355571099</v>
      </c>
      <c r="M74" s="70">
        <v>0.13284572668394518</v>
      </c>
      <c r="N74" s="70">
        <v>7.5336656300941315E-2</v>
      </c>
      <c r="O74" s="70">
        <v>0</v>
      </c>
      <c r="P74" s="70">
        <v>8.5859778552911555E-3</v>
      </c>
    </row>
    <row r="75" spans="1:16" x14ac:dyDescent="0.3">
      <c r="A75" t="s">
        <v>2093</v>
      </c>
      <c r="B75" t="s">
        <v>72</v>
      </c>
      <c r="C75" s="69">
        <v>4012</v>
      </c>
      <c r="D75" s="70">
        <v>0.27652242112148911</v>
      </c>
      <c r="E75" s="70">
        <v>4.4711359354985072E-4</v>
      </c>
      <c r="F75" s="70">
        <v>8.2785720318029072E-3</v>
      </c>
      <c r="G75" s="70">
        <v>0</v>
      </c>
      <c r="H75" s="70">
        <v>0</v>
      </c>
      <c r="I75" s="70">
        <v>5.5555555555555552E-2</v>
      </c>
      <c r="J75" s="70">
        <v>0.23038040850151481</v>
      </c>
      <c r="K75" s="70">
        <v>0.63359094551297579</v>
      </c>
      <c r="L75" s="70">
        <v>0.14325070577329077</v>
      </c>
      <c r="M75" s="70">
        <v>2.6398950496046389E-2</v>
      </c>
      <c r="N75" s="70">
        <v>0.25968808194469983</v>
      </c>
      <c r="O75" s="70">
        <v>0</v>
      </c>
      <c r="P75" s="70">
        <v>9.9457669280530112E-3</v>
      </c>
    </row>
    <row r="76" spans="1:16" x14ac:dyDescent="0.3">
      <c r="A76" t="s">
        <v>2094</v>
      </c>
      <c r="B76" t="s">
        <v>72</v>
      </c>
      <c r="C76" s="69">
        <v>4013</v>
      </c>
      <c r="D76" s="70">
        <v>0.34561086834634369</v>
      </c>
      <c r="E76" s="70">
        <v>5.4457710370490291E-2</v>
      </c>
      <c r="F76" s="70">
        <v>9.2534654729826311E-3</v>
      </c>
      <c r="G76" s="70">
        <v>0.21428571428571427</v>
      </c>
      <c r="H76" s="70">
        <v>0</v>
      </c>
      <c r="I76" s="70">
        <v>0.1111111111111111</v>
      </c>
      <c r="J76" s="70">
        <v>0.24354511192535136</v>
      </c>
      <c r="K76" s="70">
        <v>0.6562816531899669</v>
      </c>
      <c r="L76" s="70">
        <v>0.28269779388786892</v>
      </c>
      <c r="M76" s="70">
        <v>8.4146684946597244E-2</v>
      </c>
      <c r="N76" s="70">
        <v>8.8339685930882608E-2</v>
      </c>
      <c r="O76" s="70">
        <v>0</v>
      </c>
      <c r="P76" s="70">
        <v>1.8991589025529186E-2</v>
      </c>
    </row>
    <row r="77" spans="1:16" x14ac:dyDescent="0.3">
      <c r="A77" t="s">
        <v>2095</v>
      </c>
      <c r="B77" t="s">
        <v>72</v>
      </c>
      <c r="C77" s="69">
        <v>4015</v>
      </c>
      <c r="D77" s="70">
        <v>0.32983169825215519</v>
      </c>
      <c r="E77" s="70">
        <v>2.7710465622183202E-3</v>
      </c>
      <c r="F77" s="70">
        <v>4.3962479606827129E-3</v>
      </c>
      <c r="G77" s="70">
        <v>4.1666666666666664E-2</v>
      </c>
      <c r="H77" s="70">
        <v>3.4482758620689655E-2</v>
      </c>
      <c r="I77" s="70">
        <v>0.44444444444444442</v>
      </c>
      <c r="J77" s="70">
        <v>0.21504490447492081</v>
      </c>
      <c r="K77" s="70">
        <v>0.62646849796491455</v>
      </c>
      <c r="L77" s="70">
        <v>0.11003603982776942</v>
      </c>
      <c r="M77" s="70">
        <v>4.4444159527163983E-2</v>
      </c>
      <c r="N77" s="70">
        <v>9.8209390234359248E-2</v>
      </c>
      <c r="O77" s="70">
        <v>0</v>
      </c>
      <c r="P77" s="70">
        <v>1.1449643697165357E-2</v>
      </c>
    </row>
    <row r="78" spans="1:16" x14ac:dyDescent="0.3">
      <c r="A78" t="s">
        <v>2096</v>
      </c>
      <c r="B78" t="s">
        <v>72</v>
      </c>
      <c r="C78" s="69">
        <v>4017</v>
      </c>
      <c r="D78" s="70">
        <v>0.51291109339788932</v>
      </c>
      <c r="E78" s="70">
        <v>2.7055444719077597E-3</v>
      </c>
      <c r="F78" s="70">
        <v>6.3056760323079945E-3</v>
      </c>
      <c r="G78" s="70">
        <v>0</v>
      </c>
      <c r="H78" s="70">
        <v>3.4482758620689655E-2</v>
      </c>
      <c r="I78" s="70">
        <v>0.83333333333333337</v>
      </c>
      <c r="J78" s="70">
        <v>0.28677494394894298</v>
      </c>
      <c r="K78" s="70">
        <v>0.68994748693438901</v>
      </c>
      <c r="L78" s="70">
        <v>0.26224402130634106</v>
      </c>
      <c r="M78" s="70">
        <v>0.19977738935021991</v>
      </c>
      <c r="N78" s="70">
        <v>0.13199999212340208</v>
      </c>
      <c r="O78" s="70">
        <v>0</v>
      </c>
      <c r="P78" s="70">
        <v>9.0896612926742643E-2</v>
      </c>
    </row>
    <row r="79" spans="1:16" x14ac:dyDescent="0.3">
      <c r="A79" t="s">
        <v>2097</v>
      </c>
      <c r="B79" t="s">
        <v>72</v>
      </c>
      <c r="C79" s="69">
        <v>4019</v>
      </c>
      <c r="D79" s="70">
        <v>0.46899439930161846</v>
      </c>
      <c r="E79" s="70">
        <v>2.4530874422267437E-2</v>
      </c>
      <c r="F79" s="70">
        <v>1.0820757317335072E-2</v>
      </c>
      <c r="G79" s="70">
        <v>7.738095238095237E-2</v>
      </c>
      <c r="H79" s="70">
        <v>0</v>
      </c>
      <c r="I79" s="70">
        <v>0.66666666666666663</v>
      </c>
      <c r="J79" s="70">
        <v>0.24919661059167358</v>
      </c>
      <c r="K79" s="70">
        <v>0.6041787897213724</v>
      </c>
      <c r="L79" s="70">
        <v>0.4090582396652564</v>
      </c>
      <c r="M79" s="70">
        <v>0.14028154371791249</v>
      </c>
      <c r="N79" s="70">
        <v>0.11135409059963121</v>
      </c>
      <c r="O79" s="70">
        <v>0</v>
      </c>
      <c r="P79" s="70">
        <v>4.9706441668125149E-2</v>
      </c>
    </row>
    <row r="80" spans="1:16" x14ac:dyDescent="0.3">
      <c r="A80" t="s">
        <v>2098</v>
      </c>
      <c r="B80" t="s">
        <v>72</v>
      </c>
      <c r="C80" s="69">
        <v>4021</v>
      </c>
      <c r="D80" s="70">
        <v>0.40366441600282466</v>
      </c>
      <c r="E80" s="70">
        <v>1.0921395239976896E-2</v>
      </c>
      <c r="F80" s="70">
        <v>8.8907364559765046E-3</v>
      </c>
      <c r="G80" s="70">
        <v>7.7380952380952384E-2</v>
      </c>
      <c r="H80" s="70">
        <v>0</v>
      </c>
      <c r="I80" s="70">
        <v>0.44444444444444442</v>
      </c>
      <c r="J80" s="70">
        <v>0.22361039708972691</v>
      </c>
      <c r="K80" s="70">
        <v>0.6212559376587834</v>
      </c>
      <c r="L80" s="70">
        <v>0.33039634393896627</v>
      </c>
      <c r="M80" s="70">
        <v>0.10080501860416165</v>
      </c>
      <c r="N80" s="70">
        <v>0.13760043486983831</v>
      </c>
      <c r="O80" s="70">
        <v>0</v>
      </c>
      <c r="P80" s="70">
        <v>5.1277334870689716E-2</v>
      </c>
    </row>
    <row r="81" spans="1:16" x14ac:dyDescent="0.3">
      <c r="A81" t="s">
        <v>2099</v>
      </c>
      <c r="B81" t="s">
        <v>72</v>
      </c>
      <c r="C81" s="69">
        <v>4023</v>
      </c>
      <c r="D81" s="70">
        <v>0.43212622541038792</v>
      </c>
      <c r="E81" s="70">
        <v>1.1291106543263502E-2</v>
      </c>
      <c r="F81" s="70">
        <v>7.5313869665838452E-3</v>
      </c>
      <c r="G81" s="70">
        <v>0</v>
      </c>
      <c r="H81" s="70">
        <v>0</v>
      </c>
      <c r="I81" s="70">
        <v>0.55555555555555558</v>
      </c>
      <c r="J81" s="70">
        <v>0.23371211495476521</v>
      </c>
      <c r="K81" s="70">
        <v>0.56725872149982981</v>
      </c>
      <c r="L81" s="70">
        <v>0.39865120264845316</v>
      </c>
      <c r="M81" s="70">
        <v>0.26791431664374998</v>
      </c>
      <c r="N81" s="70">
        <v>8.9338777524037127E-2</v>
      </c>
      <c r="O81" s="70">
        <v>0</v>
      </c>
      <c r="P81" s="70">
        <v>1.6410813052172766E-2</v>
      </c>
    </row>
    <row r="82" spans="1:16" x14ac:dyDescent="0.3">
      <c r="A82" t="s">
        <v>2100</v>
      </c>
      <c r="B82" t="s">
        <v>72</v>
      </c>
      <c r="C82" s="69">
        <v>4025</v>
      </c>
      <c r="D82" s="70">
        <v>0.44457184445848696</v>
      </c>
      <c r="E82" s="70">
        <v>6.1255235144510173E-3</v>
      </c>
      <c r="F82" s="70">
        <v>5.3817691145673172E-3</v>
      </c>
      <c r="G82" s="70">
        <v>3.5714285714285712E-2</v>
      </c>
      <c r="H82" s="70">
        <v>0</v>
      </c>
      <c r="I82" s="70">
        <v>0.66666666666666663</v>
      </c>
      <c r="J82" s="70">
        <v>0.26731578262964895</v>
      </c>
      <c r="K82" s="70">
        <v>0.65259027906529177</v>
      </c>
      <c r="L82" s="70">
        <v>0.20843131354714806</v>
      </c>
      <c r="M82" s="70">
        <v>0.19641591925518356</v>
      </c>
      <c r="N82" s="70">
        <v>0.1259304915770762</v>
      </c>
      <c r="O82" s="70">
        <v>0</v>
      </c>
      <c r="P82" s="70">
        <v>3.9455817712520908E-2</v>
      </c>
    </row>
    <row r="83" spans="1:16" x14ac:dyDescent="0.3">
      <c r="A83" t="s">
        <v>2101</v>
      </c>
      <c r="B83" t="s">
        <v>72</v>
      </c>
      <c r="C83" s="69">
        <v>4027</v>
      </c>
      <c r="D83" s="70">
        <v>0.2522472945539741</v>
      </c>
      <c r="E83" s="70">
        <v>3.8140743005154821E-3</v>
      </c>
      <c r="F83" s="70">
        <v>1.2372619285379211E-2</v>
      </c>
      <c r="G83" s="70">
        <v>2.976190476190476E-2</v>
      </c>
      <c r="H83" s="70">
        <v>0</v>
      </c>
      <c r="I83" s="70">
        <v>5.5555555555555552E-2</v>
      </c>
      <c r="J83" s="70">
        <v>0.24705334731522227</v>
      </c>
      <c r="K83" s="70">
        <v>0.64493958211346325</v>
      </c>
      <c r="L83" s="70">
        <v>0.16972407136333456</v>
      </c>
      <c r="M83" s="70">
        <v>2.6409559676218865E-2</v>
      </c>
      <c r="N83" s="70">
        <v>4.8322112304637704E-2</v>
      </c>
      <c r="O83" s="70">
        <v>0</v>
      </c>
      <c r="P83" s="70">
        <v>1.2937332529479432E-2</v>
      </c>
    </row>
    <row r="84" spans="1:16" x14ac:dyDescent="0.3">
      <c r="A84" t="s">
        <v>88</v>
      </c>
      <c r="B84" t="s">
        <v>88</v>
      </c>
      <c r="C84" s="69">
        <v>5001</v>
      </c>
      <c r="D84" s="70">
        <v>0.62227977639085075</v>
      </c>
      <c r="E84" s="70">
        <v>5.3398627477535387E-3</v>
      </c>
      <c r="F84" s="70">
        <v>0.20806923625362136</v>
      </c>
      <c r="G84" s="70">
        <v>0.27380952380952378</v>
      </c>
      <c r="H84" s="70">
        <v>0.13793103448275862</v>
      </c>
      <c r="I84" s="70">
        <v>0.33333333333333331</v>
      </c>
      <c r="J84" s="70">
        <v>0.49945035211488525</v>
      </c>
      <c r="K84" s="70">
        <v>0.7467317943689622</v>
      </c>
      <c r="L84" s="70">
        <v>0.54984360155761913</v>
      </c>
      <c r="M84" s="70">
        <v>0.29732957335255028</v>
      </c>
      <c r="N84" s="70">
        <v>2.9440176674467366E-2</v>
      </c>
      <c r="O84" s="70">
        <v>0</v>
      </c>
      <c r="P84" s="70">
        <v>5.273818616644588E-4</v>
      </c>
    </row>
    <row r="85" spans="1:16" x14ac:dyDescent="0.3">
      <c r="A85" t="s">
        <v>2102</v>
      </c>
      <c r="B85" t="s">
        <v>88</v>
      </c>
      <c r="C85" s="69">
        <v>5003</v>
      </c>
      <c r="D85" s="70">
        <v>0.60517102073502826</v>
      </c>
      <c r="E85" s="70">
        <v>8.5269290107877239E-3</v>
      </c>
      <c r="F85" s="70">
        <v>0.27009786677544795</v>
      </c>
      <c r="G85" s="70">
        <v>0.26190476190476192</v>
      </c>
      <c r="H85" s="70">
        <v>0.2413793103448276</v>
      </c>
      <c r="I85" s="70">
        <v>0.27777777777777779</v>
      </c>
      <c r="J85" s="70">
        <v>0.58203518676408827</v>
      </c>
      <c r="K85" s="70">
        <v>0.75991378778333596</v>
      </c>
      <c r="L85" s="70">
        <v>0.13826531340291917</v>
      </c>
      <c r="M85" s="70">
        <v>0.41664022423405611</v>
      </c>
      <c r="N85" s="70">
        <v>3.7866406928841641E-2</v>
      </c>
      <c r="O85" s="70">
        <v>0</v>
      </c>
      <c r="P85" s="70">
        <v>6.002026575040416E-3</v>
      </c>
    </row>
    <row r="86" spans="1:16" x14ac:dyDescent="0.3">
      <c r="A86" t="s">
        <v>2103</v>
      </c>
      <c r="B86" t="s">
        <v>88</v>
      </c>
      <c r="C86" s="69">
        <v>5005</v>
      </c>
      <c r="D86" s="70">
        <v>0.45385582117196471</v>
      </c>
      <c r="E86" s="70">
        <v>1.0330681588617562E-2</v>
      </c>
      <c r="F86" s="70">
        <v>7.0000656212339016E-2</v>
      </c>
      <c r="G86" s="70">
        <v>0.14285714285714285</v>
      </c>
      <c r="H86" s="70">
        <v>0.13793103448275862</v>
      </c>
      <c r="I86" s="70">
        <v>0.27777777777777779</v>
      </c>
      <c r="J86" s="70">
        <v>0.27991975834513938</v>
      </c>
      <c r="K86" s="70">
        <v>0.7471027114459563</v>
      </c>
      <c r="L86" s="70">
        <v>0.2729234179794548</v>
      </c>
      <c r="M86" s="70">
        <v>0.28523801685360417</v>
      </c>
      <c r="N86" s="70">
        <v>2.5434499567403086E-2</v>
      </c>
      <c r="O86" s="70">
        <v>0</v>
      </c>
      <c r="P86" s="70">
        <v>4.6160194086883348E-3</v>
      </c>
    </row>
    <row r="87" spans="1:16" x14ac:dyDescent="0.3">
      <c r="A87" t="s">
        <v>2104</v>
      </c>
      <c r="B87" t="s">
        <v>88</v>
      </c>
      <c r="C87" s="69">
        <v>5007</v>
      </c>
      <c r="D87" s="70">
        <v>0.58024654822373045</v>
      </c>
      <c r="E87" s="70">
        <v>0.10220981603835429</v>
      </c>
      <c r="F87" s="70">
        <v>6.2931920509864347E-2</v>
      </c>
      <c r="G87" s="70">
        <v>0.32738095238095244</v>
      </c>
      <c r="H87" s="70">
        <v>0.27586206896551724</v>
      </c>
      <c r="I87" s="70">
        <v>0.27777777777777779</v>
      </c>
      <c r="J87" s="70">
        <v>0.42696505218464198</v>
      </c>
      <c r="K87" s="70">
        <v>0.78280321176874246</v>
      </c>
      <c r="L87" s="70">
        <v>0.23314246964243993</v>
      </c>
      <c r="M87" s="70">
        <v>0.40568145371549891</v>
      </c>
      <c r="N87" s="70">
        <v>6.1693769711311283E-2</v>
      </c>
      <c r="O87" s="70">
        <v>0</v>
      </c>
      <c r="P87" s="70">
        <v>1.4420806562290521E-2</v>
      </c>
    </row>
    <row r="88" spans="1:16" x14ac:dyDescent="0.3">
      <c r="A88" t="s">
        <v>2105</v>
      </c>
      <c r="B88" t="s">
        <v>88</v>
      </c>
      <c r="C88" s="69">
        <v>5009</v>
      </c>
      <c r="D88" s="70">
        <v>0.53972859219903258</v>
      </c>
      <c r="E88" s="70">
        <v>1.2196887671774688E-2</v>
      </c>
      <c r="F88" s="70">
        <v>6.6181193161630653E-2</v>
      </c>
      <c r="G88" s="70">
        <v>0.1130952380952381</v>
      </c>
      <c r="H88" s="70">
        <v>0.34482758620689657</v>
      </c>
      <c r="I88" s="70">
        <v>0.27777777777777779</v>
      </c>
      <c r="J88" s="70">
        <v>0.46369037906627963</v>
      </c>
      <c r="K88" s="70">
        <v>0.74805523510727356</v>
      </c>
      <c r="L88" s="70">
        <v>0.27077113368432426</v>
      </c>
      <c r="M88" s="70">
        <v>0.3049214910271919</v>
      </c>
      <c r="N88" s="70">
        <v>7.3994049745568113E-2</v>
      </c>
      <c r="O88" s="70">
        <v>0</v>
      </c>
      <c r="P88" s="70">
        <v>5.0301727475509997E-3</v>
      </c>
    </row>
    <row r="89" spans="1:16" x14ac:dyDescent="0.3">
      <c r="A89" t="s">
        <v>2106</v>
      </c>
      <c r="B89" t="s">
        <v>88</v>
      </c>
      <c r="C89" s="69">
        <v>5011</v>
      </c>
      <c r="D89" s="70">
        <v>0.58968719301992822</v>
      </c>
      <c r="E89" s="70">
        <v>6.7786011113137182E-3</v>
      </c>
      <c r="F89" s="70">
        <v>0.24021600166447865</v>
      </c>
      <c r="G89" s="70">
        <v>0.15476190476190477</v>
      </c>
      <c r="H89" s="70">
        <v>0.13793103448275862</v>
      </c>
      <c r="I89" s="70">
        <v>0.3888888888888889</v>
      </c>
      <c r="J89" s="70">
        <v>0.47758649667139563</v>
      </c>
      <c r="K89" s="70">
        <v>0.80603675877193437</v>
      </c>
      <c r="L89" s="70">
        <v>0.31697797218778884</v>
      </c>
      <c r="M89" s="70">
        <v>0.36466770975059037</v>
      </c>
      <c r="N89" s="70">
        <v>1.9076856884683975E-2</v>
      </c>
      <c r="O89" s="70">
        <v>0</v>
      </c>
      <c r="P89" s="70">
        <v>9.1891143514243427E-3</v>
      </c>
    </row>
    <row r="90" spans="1:16" x14ac:dyDescent="0.3">
      <c r="A90" t="s">
        <v>2028</v>
      </c>
      <c r="B90" t="s">
        <v>88</v>
      </c>
      <c r="C90" s="69">
        <v>5013</v>
      </c>
      <c r="E90" s="70"/>
      <c r="F90" s="70">
        <v>0.22882302707043664</v>
      </c>
      <c r="G90" s="70">
        <v>0.11904761904761904</v>
      </c>
      <c r="H90" s="70">
        <v>0.13793103448275862</v>
      </c>
      <c r="I90" s="70">
        <v>0.33333333333333331</v>
      </c>
    </row>
    <row r="91" spans="1:16" x14ac:dyDescent="0.3">
      <c r="A91" t="s">
        <v>2107</v>
      </c>
      <c r="B91" t="s">
        <v>88</v>
      </c>
      <c r="C91" s="69">
        <v>5015</v>
      </c>
      <c r="D91" s="70">
        <v>0.47373937789713938</v>
      </c>
      <c r="E91" s="70">
        <v>5.2044658086036347E-3</v>
      </c>
      <c r="F91" s="70">
        <v>5.5782514308405959E-2</v>
      </c>
      <c r="G91" s="70">
        <v>7.1428571428571425E-2</v>
      </c>
      <c r="H91" s="70">
        <v>0.2413793103448276</v>
      </c>
      <c r="I91" s="70">
        <v>0.27777777777777779</v>
      </c>
      <c r="J91" s="70">
        <v>0.33626171399514176</v>
      </c>
      <c r="K91" s="70">
        <v>0.76499837838785933</v>
      </c>
      <c r="L91" s="70">
        <v>0.2440971095936838</v>
      </c>
      <c r="M91" s="70">
        <v>0.33012122105470609</v>
      </c>
      <c r="N91" s="70">
        <v>1.1944673832908462E-2</v>
      </c>
      <c r="O91" s="70">
        <v>0</v>
      </c>
      <c r="P91" s="70">
        <v>8.3113460674135824E-3</v>
      </c>
    </row>
    <row r="92" spans="1:16" x14ac:dyDescent="0.3">
      <c r="A92" t="s">
        <v>2108</v>
      </c>
      <c r="B92" t="s">
        <v>88</v>
      </c>
      <c r="C92" s="69">
        <v>5017</v>
      </c>
      <c r="D92" s="70">
        <v>0.60669826796445869</v>
      </c>
      <c r="E92" s="70">
        <v>4.143696951583461E-3</v>
      </c>
      <c r="F92" s="70">
        <v>0.27725045185790587</v>
      </c>
      <c r="G92" s="70">
        <v>0.20238095238095238</v>
      </c>
      <c r="H92" s="70">
        <v>0.27586206896551724</v>
      </c>
      <c r="I92" s="70">
        <v>0.22222222222222221</v>
      </c>
      <c r="J92" s="70">
        <v>0.5935364971752517</v>
      </c>
      <c r="K92" s="70">
        <v>0.79086104081031738</v>
      </c>
      <c r="L92" s="70">
        <v>0.25557232206860214</v>
      </c>
      <c r="M92" s="70">
        <v>0.3558946625245204</v>
      </c>
      <c r="N92" s="70">
        <v>2.4723326418979751E-2</v>
      </c>
      <c r="O92" s="70">
        <v>0</v>
      </c>
      <c r="P92" s="70">
        <v>1.1296192483300879E-3</v>
      </c>
    </row>
    <row r="93" spans="1:16" x14ac:dyDescent="0.3">
      <c r="A93" t="s">
        <v>2109</v>
      </c>
      <c r="B93" t="s">
        <v>88</v>
      </c>
      <c r="C93" s="69">
        <v>5019</v>
      </c>
      <c r="D93" s="70">
        <v>0.68431531131613754</v>
      </c>
      <c r="E93" s="70">
        <v>5.4332086419313476E-3</v>
      </c>
      <c r="F93" s="70">
        <v>0.17773573627651079</v>
      </c>
      <c r="G93" s="70">
        <v>0.23809523809523808</v>
      </c>
      <c r="H93" s="70">
        <v>0.17241379310344829</v>
      </c>
      <c r="I93" s="70">
        <v>0.33333333333333331</v>
      </c>
      <c r="J93" s="70">
        <v>0.61366661611081774</v>
      </c>
      <c r="K93" s="70">
        <v>0.74574285423275621</v>
      </c>
      <c r="L93" s="70">
        <v>0.43515876112520552</v>
      </c>
      <c r="M93" s="70">
        <v>0.39929505018887579</v>
      </c>
      <c r="N93" s="70">
        <v>0.24578266816360603</v>
      </c>
      <c r="O93" s="70">
        <v>0</v>
      </c>
      <c r="P93" s="70">
        <v>2.1937147534043772E-2</v>
      </c>
    </row>
    <row r="94" spans="1:16" x14ac:dyDescent="0.3">
      <c r="A94" t="s">
        <v>2034</v>
      </c>
      <c r="B94" t="s">
        <v>88</v>
      </c>
      <c r="C94" s="69">
        <v>5021</v>
      </c>
      <c r="D94" s="70">
        <v>0.57195728026375814</v>
      </c>
      <c r="E94" s="70">
        <v>4.4632277464889481E-3</v>
      </c>
      <c r="F94" s="70">
        <v>0.11871906228002978</v>
      </c>
      <c r="G94" s="70">
        <v>0.11904761904761904</v>
      </c>
      <c r="H94" s="70">
        <v>0.10344827586206896</v>
      </c>
      <c r="I94" s="70">
        <v>0.27777777777777779</v>
      </c>
      <c r="J94" s="70">
        <v>0.44059035453190165</v>
      </c>
      <c r="K94" s="70">
        <v>0.83904850679933118</v>
      </c>
      <c r="L94" s="70">
        <v>0.35379222017997664</v>
      </c>
      <c r="M94" s="70">
        <v>0.30946511212236089</v>
      </c>
      <c r="N94" s="70">
        <v>0.2648978031094219</v>
      </c>
      <c r="O94" s="70">
        <v>0</v>
      </c>
      <c r="P94" s="70">
        <v>8.9174573589690309E-4</v>
      </c>
    </row>
    <row r="95" spans="1:16" x14ac:dyDescent="0.3">
      <c r="A95" t="s">
        <v>2035</v>
      </c>
      <c r="B95" t="s">
        <v>88</v>
      </c>
      <c r="C95" s="69">
        <v>5023</v>
      </c>
      <c r="D95" s="70">
        <v>0.5749305667923984</v>
      </c>
      <c r="E95" s="70">
        <v>5.5717805630646298E-3</v>
      </c>
      <c r="F95" s="70">
        <v>0.11126756388426558</v>
      </c>
      <c r="G95" s="70">
        <v>0.27380952380952384</v>
      </c>
      <c r="H95" s="70">
        <v>0.2413793103448276</v>
      </c>
      <c r="I95" s="70">
        <v>0.16666666666666666</v>
      </c>
      <c r="J95" s="70">
        <v>0.47163661805229801</v>
      </c>
      <c r="K95" s="70">
        <v>0.743924991880488</v>
      </c>
      <c r="L95" s="70">
        <v>0.41026973628060914</v>
      </c>
      <c r="M95" s="70">
        <v>0.35915899937768708</v>
      </c>
      <c r="N95" s="70">
        <v>5.9339843360541045E-2</v>
      </c>
      <c r="O95" s="70">
        <v>0</v>
      </c>
      <c r="P95" s="70">
        <v>4.9247452649978972E-3</v>
      </c>
    </row>
    <row r="96" spans="1:16" x14ac:dyDescent="0.3">
      <c r="A96" t="s">
        <v>2110</v>
      </c>
      <c r="B96" t="s">
        <v>88</v>
      </c>
      <c r="C96" s="69">
        <v>5025</v>
      </c>
      <c r="E96" s="70"/>
      <c r="F96" s="70">
        <v>0.21373142598348779</v>
      </c>
      <c r="G96" s="70">
        <v>8.9285714285714274E-2</v>
      </c>
      <c r="H96" s="70">
        <v>0.17241379310344829</v>
      </c>
      <c r="I96" s="70">
        <v>0.3888888888888889</v>
      </c>
    </row>
    <row r="97" spans="1:16" x14ac:dyDescent="0.3">
      <c r="A97" t="s">
        <v>2111</v>
      </c>
      <c r="B97" t="s">
        <v>88</v>
      </c>
      <c r="C97" s="69">
        <v>5027</v>
      </c>
      <c r="D97" s="70">
        <v>0.5816914964608354</v>
      </c>
      <c r="E97" s="70">
        <v>6.9017896427502994E-3</v>
      </c>
      <c r="F97" s="70">
        <v>0.23425276612972931</v>
      </c>
      <c r="G97" s="70">
        <v>0.24404761904761904</v>
      </c>
      <c r="H97" s="70">
        <v>0.13793103448275862</v>
      </c>
      <c r="I97" s="70">
        <v>0.3888888888888889</v>
      </c>
      <c r="J97" s="70">
        <v>0.31918899284544394</v>
      </c>
      <c r="K97" s="70">
        <v>0.76755979088269066</v>
      </c>
      <c r="L97" s="70">
        <v>0.29047602030584624</v>
      </c>
      <c r="M97" s="70">
        <v>0.43106861738573687</v>
      </c>
      <c r="N97" s="70">
        <v>4.8718473544025281E-2</v>
      </c>
      <c r="O97" s="70">
        <v>0</v>
      </c>
      <c r="P97" s="70">
        <v>1.3670905938665913E-2</v>
      </c>
    </row>
    <row r="98" spans="1:16" x14ac:dyDescent="0.3">
      <c r="A98" t="s">
        <v>2112</v>
      </c>
      <c r="B98" t="s">
        <v>88</v>
      </c>
      <c r="C98" s="69">
        <v>5029</v>
      </c>
      <c r="D98" s="70">
        <v>0.58238259457653341</v>
      </c>
      <c r="E98" s="70">
        <v>7.1119097442585684E-3</v>
      </c>
      <c r="F98" s="70">
        <v>0.1255960337225217</v>
      </c>
      <c r="G98" s="70">
        <v>0.3392857142857143</v>
      </c>
      <c r="H98" s="70">
        <v>0.2413793103448276</v>
      </c>
      <c r="I98" s="70">
        <v>0.22222222222222221</v>
      </c>
      <c r="J98" s="70">
        <v>0.4389231506193107</v>
      </c>
      <c r="K98" s="70">
        <v>0.73771606261989542</v>
      </c>
      <c r="L98" s="70">
        <v>0.39813009464992533</v>
      </c>
      <c r="M98" s="70">
        <v>0.32189867892912755</v>
      </c>
      <c r="N98" s="70">
        <v>4.3720347182223313E-2</v>
      </c>
      <c r="O98" s="70">
        <v>0</v>
      </c>
      <c r="P98" s="70">
        <v>1.0348189329917094E-2</v>
      </c>
    </row>
    <row r="99" spans="1:16" x14ac:dyDescent="0.3">
      <c r="A99" t="s">
        <v>2113</v>
      </c>
      <c r="B99" t="s">
        <v>88</v>
      </c>
      <c r="C99" s="69">
        <v>5031</v>
      </c>
      <c r="D99" s="70">
        <v>0.55911109632941181</v>
      </c>
      <c r="E99" s="70">
        <v>4.4875843361434901E-2</v>
      </c>
      <c r="F99" s="70">
        <v>0.14247108227171143</v>
      </c>
      <c r="G99" s="70">
        <v>0.2321428571428571</v>
      </c>
      <c r="H99" s="70">
        <v>0.13793103448275862</v>
      </c>
      <c r="I99" s="70">
        <v>0.27777777777777779</v>
      </c>
      <c r="J99" s="70">
        <v>0.38003921572288712</v>
      </c>
      <c r="K99" s="70">
        <v>0.80700335729760675</v>
      </c>
      <c r="L99" s="70">
        <v>0.45654022011276574</v>
      </c>
      <c r="M99" s="70">
        <v>0.28460637632021424</v>
      </c>
      <c r="N99" s="70">
        <v>4.411459624285996E-2</v>
      </c>
      <c r="O99" s="70">
        <v>0</v>
      </c>
      <c r="P99" s="70">
        <v>1.5421856880938434E-3</v>
      </c>
    </row>
    <row r="100" spans="1:16" x14ac:dyDescent="0.3">
      <c r="A100" t="s">
        <v>2114</v>
      </c>
      <c r="B100" t="s">
        <v>88</v>
      </c>
      <c r="C100" s="69">
        <v>5033</v>
      </c>
      <c r="D100" s="70">
        <v>0.54478419353981533</v>
      </c>
      <c r="E100" s="70">
        <v>2.1762057647379263E-2</v>
      </c>
      <c r="F100" s="70">
        <v>7.4825570993604651E-2</v>
      </c>
      <c r="G100" s="70">
        <v>0.27380952380952384</v>
      </c>
      <c r="H100" s="70">
        <v>0.2413793103448276</v>
      </c>
      <c r="I100" s="70">
        <v>0.22222222222222221</v>
      </c>
      <c r="J100" s="70">
        <v>0.34213161724873742</v>
      </c>
      <c r="K100" s="70">
        <v>0.74241045851234322</v>
      </c>
      <c r="L100" s="70">
        <v>0.26704984415240468</v>
      </c>
      <c r="M100" s="70">
        <v>0.321563768905966</v>
      </c>
      <c r="N100" s="70">
        <v>0.1839873499203761</v>
      </c>
      <c r="O100" s="70">
        <v>0</v>
      </c>
      <c r="P100" s="70">
        <v>2.3958791292148094E-2</v>
      </c>
    </row>
    <row r="101" spans="1:16" x14ac:dyDescent="0.3">
      <c r="A101" t="s">
        <v>2115</v>
      </c>
      <c r="B101" t="s">
        <v>88</v>
      </c>
      <c r="C101" s="69">
        <v>5035</v>
      </c>
      <c r="D101" s="70">
        <v>0.59758051507718624</v>
      </c>
      <c r="E101" s="70">
        <v>2.6098878559880658E-2</v>
      </c>
      <c r="F101" s="70">
        <v>0.17547916708254466</v>
      </c>
      <c r="G101" s="70">
        <v>0.125</v>
      </c>
      <c r="H101" s="70">
        <v>0.10344827586206896</v>
      </c>
      <c r="I101" s="70">
        <v>0.22222222222222221</v>
      </c>
      <c r="J101" s="70">
        <v>0.54415687942632462</v>
      </c>
      <c r="K101" s="70">
        <v>0.77965972816173279</v>
      </c>
      <c r="L101" s="70">
        <v>0.66955004194063283</v>
      </c>
      <c r="M101" s="70">
        <v>0.2786266507612864</v>
      </c>
      <c r="N101" s="70">
        <v>5.5879916432473531E-2</v>
      </c>
      <c r="O101" s="70">
        <v>0</v>
      </c>
      <c r="P101" s="70">
        <v>3.3335997173029142E-4</v>
      </c>
    </row>
    <row r="102" spans="1:16" x14ac:dyDescent="0.3">
      <c r="A102" t="s">
        <v>2116</v>
      </c>
      <c r="B102" t="s">
        <v>88</v>
      </c>
      <c r="C102" s="69">
        <v>5037</v>
      </c>
      <c r="D102" s="70">
        <v>0.56224339901183507</v>
      </c>
      <c r="E102" s="70">
        <v>5.0960456487354833E-3</v>
      </c>
      <c r="F102" s="70">
        <v>0.16344852970624324</v>
      </c>
      <c r="G102" s="70">
        <v>0.17261904761904762</v>
      </c>
      <c r="H102" s="70">
        <v>0.10344827586206896</v>
      </c>
      <c r="I102" s="70">
        <v>0.22222222222222221</v>
      </c>
      <c r="J102" s="70">
        <v>0.45766783873569178</v>
      </c>
      <c r="K102" s="70">
        <v>0.78131774559549216</v>
      </c>
      <c r="L102" s="70">
        <v>0.56609734946307155</v>
      </c>
      <c r="M102" s="70">
        <v>0.28928169973529505</v>
      </c>
      <c r="N102" s="70">
        <v>2.2720204818402107E-2</v>
      </c>
      <c r="O102" s="70">
        <v>0</v>
      </c>
      <c r="P102" s="70">
        <v>8.3146486827702587E-4</v>
      </c>
    </row>
    <row r="103" spans="1:16" x14ac:dyDescent="0.3">
      <c r="A103" t="s">
        <v>2044</v>
      </c>
      <c r="B103" t="s">
        <v>88</v>
      </c>
      <c r="C103" s="69">
        <v>5039</v>
      </c>
      <c r="D103" s="70">
        <v>0.58883496812356195</v>
      </c>
      <c r="E103" s="70">
        <v>4.4536177280820599E-3</v>
      </c>
      <c r="F103" s="70">
        <v>0.19726760158233747</v>
      </c>
      <c r="G103" s="70">
        <v>0.17261904761904759</v>
      </c>
      <c r="H103" s="70">
        <v>0.17241379310344829</v>
      </c>
      <c r="I103" s="70">
        <v>0.33333333333333331</v>
      </c>
      <c r="J103" s="70">
        <v>0.48722075868160747</v>
      </c>
      <c r="K103" s="70">
        <v>0.76871867883650213</v>
      </c>
      <c r="L103" s="70">
        <v>0.38524403978289612</v>
      </c>
      <c r="M103" s="70">
        <v>0.36461831808225531</v>
      </c>
      <c r="N103" s="70">
        <v>2.0698344954184718E-2</v>
      </c>
      <c r="O103" s="70">
        <v>0</v>
      </c>
      <c r="P103" s="70">
        <v>8.9855392448767325E-3</v>
      </c>
    </row>
    <row r="104" spans="1:16" x14ac:dyDescent="0.3">
      <c r="A104" t="s">
        <v>2117</v>
      </c>
      <c r="B104" t="s">
        <v>88</v>
      </c>
      <c r="C104" s="69">
        <v>5041</v>
      </c>
      <c r="D104" s="70">
        <v>0.58422029889862714</v>
      </c>
      <c r="E104" s="70">
        <v>4.9495661567046136E-3</v>
      </c>
      <c r="F104" s="70">
        <v>0.23773730904284529</v>
      </c>
      <c r="G104" s="70">
        <v>0.17857142857142858</v>
      </c>
      <c r="H104" s="70">
        <v>0.13793103448275862</v>
      </c>
      <c r="I104" s="70">
        <v>0.27777777777777779</v>
      </c>
      <c r="J104" s="70">
        <v>0.54044474278138255</v>
      </c>
      <c r="K104" s="70">
        <v>0.77839316054816166</v>
      </c>
      <c r="L104" s="70">
        <v>0.37621889399551633</v>
      </c>
      <c r="M104" s="70">
        <v>0.32050324940808805</v>
      </c>
      <c r="N104" s="70">
        <v>3.9285644925556792E-2</v>
      </c>
      <c r="O104" s="70">
        <v>0</v>
      </c>
      <c r="P104" s="70">
        <v>1.4419209099589545E-3</v>
      </c>
    </row>
    <row r="105" spans="1:16" x14ac:dyDescent="0.3">
      <c r="A105" t="s">
        <v>2118</v>
      </c>
      <c r="B105" t="s">
        <v>88</v>
      </c>
      <c r="C105" s="69">
        <v>5043</v>
      </c>
      <c r="D105" s="70">
        <v>0.5660347512834395</v>
      </c>
      <c r="E105" s="70">
        <v>8.0088504810433055E-3</v>
      </c>
      <c r="F105" s="70">
        <v>0.24251881501873521</v>
      </c>
      <c r="G105" s="70">
        <v>0.13690476190476192</v>
      </c>
      <c r="H105" s="70">
        <v>0.13793103448275862</v>
      </c>
      <c r="I105" s="70">
        <v>0.3888888888888889</v>
      </c>
      <c r="J105" s="70">
        <v>0.38921550609064731</v>
      </c>
      <c r="K105" s="70">
        <v>0.79063789703604848</v>
      </c>
      <c r="L105" s="70">
        <v>0.30241738092322162</v>
      </c>
      <c r="M105" s="70">
        <v>0.36704801066072262</v>
      </c>
      <c r="N105" s="70">
        <v>3.3188545302605392E-2</v>
      </c>
      <c r="O105" s="70">
        <v>0</v>
      </c>
      <c r="P105" s="70">
        <v>9.6474648111796318E-3</v>
      </c>
    </row>
    <row r="106" spans="1:16" x14ac:dyDescent="0.3">
      <c r="A106" t="s">
        <v>2119</v>
      </c>
      <c r="B106" t="s">
        <v>88</v>
      </c>
      <c r="C106" s="69">
        <v>5045</v>
      </c>
      <c r="D106" s="70">
        <v>0.63646284337471293</v>
      </c>
      <c r="E106" s="70">
        <v>5.3152850649380773E-2</v>
      </c>
      <c r="F106" s="70">
        <v>0.13940766341390878</v>
      </c>
      <c r="G106" s="70">
        <v>0.60119047619047616</v>
      </c>
      <c r="H106" s="70">
        <v>0.2413793103448276</v>
      </c>
      <c r="I106" s="70">
        <v>0.16666666666666666</v>
      </c>
      <c r="J106" s="70">
        <v>0.36472929082042732</v>
      </c>
      <c r="K106" s="70">
        <v>0.74761098821946359</v>
      </c>
      <c r="L106" s="70">
        <v>0.41246728192977578</v>
      </c>
      <c r="M106" s="70">
        <v>0.33129449837997882</v>
      </c>
      <c r="N106" s="70">
        <v>0.13152535612996449</v>
      </c>
      <c r="O106" s="70">
        <v>0</v>
      </c>
      <c r="P106" s="70">
        <v>1.0313616842675621E-2</v>
      </c>
    </row>
    <row r="107" spans="1:16" x14ac:dyDescent="0.3">
      <c r="A107" t="s">
        <v>2050</v>
      </c>
      <c r="B107" t="s">
        <v>88</v>
      </c>
      <c r="C107" s="69">
        <v>5047</v>
      </c>
      <c r="D107" s="70">
        <v>0.52503010293110397</v>
      </c>
      <c r="E107" s="70">
        <v>2.649531310936586E-3</v>
      </c>
      <c r="F107" s="70">
        <v>8.7820389830975315E-2</v>
      </c>
      <c r="G107" s="70">
        <v>0.15476190476190477</v>
      </c>
      <c r="H107" s="70">
        <v>0.20689655172413793</v>
      </c>
      <c r="I107" s="70">
        <v>0.22222222222222221</v>
      </c>
      <c r="J107" s="70">
        <v>0.43541247364994567</v>
      </c>
      <c r="K107" s="70">
        <v>0.74680808921363706</v>
      </c>
      <c r="L107" s="70">
        <v>0.27236401932724108</v>
      </c>
      <c r="M107" s="70">
        <v>0.29912789988108085</v>
      </c>
      <c r="N107" s="70">
        <v>0.15953139298689237</v>
      </c>
      <c r="O107" s="70">
        <v>0</v>
      </c>
      <c r="P107" s="70">
        <v>1.0731994695522142E-2</v>
      </c>
    </row>
    <row r="108" spans="1:16" x14ac:dyDescent="0.3">
      <c r="A108" t="s">
        <v>2120</v>
      </c>
      <c r="B108" t="s">
        <v>88</v>
      </c>
      <c r="C108" s="69">
        <v>5049</v>
      </c>
      <c r="D108" s="70">
        <v>0.5464496334848955</v>
      </c>
      <c r="E108" s="70">
        <v>8.2513098571564407E-4</v>
      </c>
      <c r="F108" s="70">
        <v>8.6794868419624568E-2</v>
      </c>
      <c r="G108" s="70">
        <v>0.15476190476190477</v>
      </c>
      <c r="H108" s="70">
        <v>0.13793103448275862</v>
      </c>
      <c r="I108" s="70">
        <v>0.27777777777777779</v>
      </c>
      <c r="J108" s="70">
        <v>0.61970714396164317</v>
      </c>
      <c r="K108" s="70">
        <v>0.74656213803765237</v>
      </c>
      <c r="L108" s="70">
        <v>0.29161638805380313</v>
      </c>
      <c r="M108" s="70">
        <v>0.29749861672730654</v>
      </c>
      <c r="N108" s="70">
        <v>8.0190489094466536E-2</v>
      </c>
      <c r="O108" s="70">
        <v>0</v>
      </c>
      <c r="P108" s="70">
        <v>8.7318031306281713E-3</v>
      </c>
    </row>
    <row r="109" spans="1:16" x14ac:dyDescent="0.3">
      <c r="A109" t="s">
        <v>2121</v>
      </c>
      <c r="B109" t="s">
        <v>88</v>
      </c>
      <c r="C109" s="69">
        <v>5051</v>
      </c>
      <c r="D109" s="70">
        <v>0.65873710731082868</v>
      </c>
      <c r="E109" s="70">
        <v>6.3316626007504928E-2</v>
      </c>
      <c r="F109" s="70">
        <v>0.12051898555570095</v>
      </c>
      <c r="G109" s="70">
        <v>0.26785714285714285</v>
      </c>
      <c r="H109" s="70">
        <v>0.17241379310344829</v>
      </c>
      <c r="I109" s="70">
        <v>0.33333333333333331</v>
      </c>
      <c r="J109" s="70">
        <v>0.57147285414634685</v>
      </c>
      <c r="K109" s="70">
        <v>0.75517588153335824</v>
      </c>
      <c r="L109" s="70">
        <v>0.4974740874384429</v>
      </c>
      <c r="M109" s="70">
        <v>0.40022419432797751</v>
      </c>
      <c r="N109" s="70">
        <v>0.12078054469249516</v>
      </c>
      <c r="O109" s="70">
        <v>0</v>
      </c>
      <c r="P109" s="70">
        <v>1.7455242910383532E-2</v>
      </c>
    </row>
    <row r="110" spans="1:16" x14ac:dyDescent="0.3">
      <c r="A110" t="s">
        <v>2122</v>
      </c>
      <c r="B110" t="s">
        <v>88</v>
      </c>
      <c r="C110" s="69">
        <v>5053</v>
      </c>
      <c r="D110" s="70">
        <v>0.60706392491811867</v>
      </c>
      <c r="E110" s="70">
        <v>4.0017461735486846E-3</v>
      </c>
      <c r="F110" s="70">
        <v>0.18954570754256372</v>
      </c>
      <c r="G110" s="70">
        <v>0.17857142857142855</v>
      </c>
      <c r="H110" s="70">
        <v>0.17241379310344829</v>
      </c>
      <c r="I110" s="70">
        <v>0.27777777777777779</v>
      </c>
      <c r="J110" s="70">
        <v>0.49652852567245748</v>
      </c>
      <c r="K110" s="70">
        <v>0.72577436653862482</v>
      </c>
      <c r="L110" s="70">
        <v>0.52052653129281934</v>
      </c>
      <c r="M110" s="70">
        <v>0.3587196915970422</v>
      </c>
      <c r="N110" s="70">
        <v>6.1860196030836721E-2</v>
      </c>
      <c r="O110" s="70">
        <v>0</v>
      </c>
      <c r="P110" s="70">
        <v>1.9522903456323397E-2</v>
      </c>
    </row>
    <row r="111" spans="1:16" x14ac:dyDescent="0.3">
      <c r="A111" t="s">
        <v>2052</v>
      </c>
      <c r="B111" t="s">
        <v>88</v>
      </c>
      <c r="C111" s="69">
        <v>5055</v>
      </c>
      <c r="D111" s="70">
        <v>0.54255325870393645</v>
      </c>
      <c r="E111" s="70">
        <v>2.2551597588012569E-2</v>
      </c>
      <c r="F111" s="70">
        <v>0.12574515632628341</v>
      </c>
      <c r="G111" s="70">
        <v>0.19642857142857142</v>
      </c>
      <c r="H111" s="70">
        <v>0.13793103448275862</v>
      </c>
      <c r="I111" s="70">
        <v>0.22222222222222221</v>
      </c>
      <c r="J111" s="70">
        <v>0.42564015920133202</v>
      </c>
      <c r="K111" s="70">
        <v>0.80390932248574198</v>
      </c>
      <c r="L111" s="70">
        <v>0.39240657760447278</v>
      </c>
      <c r="M111" s="70">
        <v>0.3086552910253661</v>
      </c>
      <c r="N111" s="70">
        <v>6.7747018137703507E-2</v>
      </c>
      <c r="O111" s="70">
        <v>0</v>
      </c>
      <c r="P111" s="70">
        <v>1.6236681334843243E-3</v>
      </c>
    </row>
    <row r="112" spans="1:16" x14ac:dyDescent="0.3">
      <c r="A112" t="s">
        <v>2123</v>
      </c>
      <c r="B112" t="s">
        <v>88</v>
      </c>
      <c r="C112" s="69">
        <v>5057</v>
      </c>
      <c r="D112" s="70">
        <v>0.64774936533631633</v>
      </c>
      <c r="E112" s="70">
        <v>7.9019875028034092E-3</v>
      </c>
      <c r="F112" s="70">
        <v>0.1902054952036949</v>
      </c>
      <c r="G112" s="70">
        <v>0.22619047619047619</v>
      </c>
      <c r="H112" s="70">
        <v>0.17241379310344829</v>
      </c>
      <c r="I112" s="70">
        <v>0.33333333333333331</v>
      </c>
      <c r="J112" s="70">
        <v>0.64035991078620391</v>
      </c>
      <c r="K112" s="70">
        <v>0.76619151741157199</v>
      </c>
      <c r="L112" s="70">
        <v>0.37032796854922401</v>
      </c>
      <c r="M112" s="70">
        <v>0.47049683493218619</v>
      </c>
      <c r="N112" s="70">
        <v>1.2861879457693277E-2</v>
      </c>
      <c r="O112" s="70">
        <v>0</v>
      </c>
      <c r="P112" s="70">
        <v>2.0002959123186458E-2</v>
      </c>
    </row>
    <row r="113" spans="1:16" x14ac:dyDescent="0.3">
      <c r="A113" t="s">
        <v>2124</v>
      </c>
      <c r="B113" t="s">
        <v>88</v>
      </c>
      <c r="C113" s="69">
        <v>5059</v>
      </c>
      <c r="D113" s="70">
        <v>0.66960297449039652</v>
      </c>
      <c r="E113" s="70">
        <v>1.2442654198861154E-2</v>
      </c>
      <c r="F113" s="70">
        <v>0.1591004960346529</v>
      </c>
      <c r="G113" s="70">
        <v>0.30952380952380953</v>
      </c>
      <c r="H113" s="70">
        <v>0.13793103448275862</v>
      </c>
      <c r="I113" s="70">
        <v>0.33333333333333331</v>
      </c>
      <c r="J113" s="70">
        <v>0.50851785263985239</v>
      </c>
      <c r="K113" s="70">
        <v>0.73720123229691792</v>
      </c>
      <c r="L113" s="70">
        <v>0.50457143208963895</v>
      </c>
      <c r="M113" s="70">
        <v>0.39942528488624324</v>
      </c>
      <c r="N113" s="70">
        <v>0.18735499251855744</v>
      </c>
      <c r="O113" s="70">
        <v>0</v>
      </c>
      <c r="P113" s="70">
        <v>3.3465951602172389E-2</v>
      </c>
    </row>
    <row r="114" spans="1:16" x14ac:dyDescent="0.3">
      <c r="A114" t="s">
        <v>2125</v>
      </c>
      <c r="B114" t="s">
        <v>88</v>
      </c>
      <c r="C114" s="69">
        <v>5061</v>
      </c>
      <c r="D114" s="70">
        <v>0.58282379359608616</v>
      </c>
      <c r="E114" s="70">
        <v>3.9892009775720459E-3</v>
      </c>
      <c r="F114" s="70">
        <v>0.15070644420823348</v>
      </c>
      <c r="G114" s="70">
        <v>0.24404761904761904</v>
      </c>
      <c r="H114" s="70">
        <v>0.17241379310344829</v>
      </c>
      <c r="I114" s="70">
        <v>0.27777777777777779</v>
      </c>
      <c r="J114" s="70">
        <v>0.32427890123564385</v>
      </c>
      <c r="K114" s="70">
        <v>0.74575043055796908</v>
      </c>
      <c r="L114" s="70">
        <v>0.4132607346129144</v>
      </c>
      <c r="M114" s="70">
        <v>0.47974681722667056</v>
      </c>
      <c r="N114" s="70">
        <v>5.2016253970985318E-2</v>
      </c>
      <c r="O114" s="70">
        <v>0</v>
      </c>
      <c r="P114" s="70">
        <v>2.1402259705202497E-2</v>
      </c>
    </row>
    <row r="115" spans="1:16" x14ac:dyDescent="0.3">
      <c r="A115" t="s">
        <v>2126</v>
      </c>
      <c r="B115" t="s">
        <v>88</v>
      </c>
      <c r="C115" s="69">
        <v>5063</v>
      </c>
      <c r="D115" s="70">
        <v>0.63298271969821407</v>
      </c>
      <c r="E115" s="70">
        <v>9.2349721443264979E-3</v>
      </c>
      <c r="F115" s="70">
        <v>0.11487201938266538</v>
      </c>
      <c r="G115" s="70">
        <v>0.39285714285714285</v>
      </c>
      <c r="H115" s="70">
        <v>0.27586206896551724</v>
      </c>
      <c r="I115" s="70">
        <v>0.22222222222222221</v>
      </c>
      <c r="J115" s="70">
        <v>0.56090226428242762</v>
      </c>
      <c r="K115" s="70">
        <v>0.75284872798747826</v>
      </c>
      <c r="L115" s="70">
        <v>0.35356121955179615</v>
      </c>
      <c r="M115" s="70">
        <v>0.31244414292575301</v>
      </c>
      <c r="N115" s="70">
        <v>0.13472371875735281</v>
      </c>
      <c r="O115" s="70">
        <v>0</v>
      </c>
      <c r="P115" s="70">
        <v>9.0863670707733556E-3</v>
      </c>
    </row>
    <row r="116" spans="1:16" x14ac:dyDescent="0.3">
      <c r="A116" t="s">
        <v>2127</v>
      </c>
      <c r="B116" t="s">
        <v>88</v>
      </c>
      <c r="C116" s="69">
        <v>5065</v>
      </c>
      <c r="E116" s="70"/>
      <c r="F116" s="70">
        <v>8.5721492737303659E-2</v>
      </c>
      <c r="G116" s="70">
        <v>0.21428571428571427</v>
      </c>
      <c r="H116" s="70">
        <v>0.17241379310344829</v>
      </c>
      <c r="I116" s="70">
        <v>0.27777777777777779</v>
      </c>
    </row>
    <row r="117" spans="1:16" x14ac:dyDescent="0.3">
      <c r="A117" t="s">
        <v>2056</v>
      </c>
      <c r="B117" t="s">
        <v>88</v>
      </c>
      <c r="C117" s="69">
        <v>5067</v>
      </c>
      <c r="D117" s="70">
        <v>0.66926552965183794</v>
      </c>
      <c r="E117" s="70">
        <v>5.7540370742397247E-3</v>
      </c>
      <c r="F117" s="70">
        <v>0.14544647382252324</v>
      </c>
      <c r="G117" s="70">
        <v>0.43452380952380953</v>
      </c>
      <c r="H117" s="70">
        <v>0.2413793103448276</v>
      </c>
      <c r="I117" s="70">
        <v>0.22222222222222221</v>
      </c>
      <c r="J117" s="70">
        <v>0.48817218919697086</v>
      </c>
      <c r="K117" s="70">
        <v>0.78460397958034478</v>
      </c>
      <c r="L117" s="70">
        <v>0.39370966566083759</v>
      </c>
      <c r="M117" s="70">
        <v>0.32379841267842036</v>
      </c>
      <c r="N117" s="70">
        <v>0.27027555937899123</v>
      </c>
      <c r="O117" s="70">
        <v>0</v>
      </c>
      <c r="P117" s="70">
        <v>4.6255159223377671E-3</v>
      </c>
    </row>
    <row r="118" spans="1:16" x14ac:dyDescent="0.3">
      <c r="A118" t="s">
        <v>2057</v>
      </c>
      <c r="B118" t="s">
        <v>88</v>
      </c>
      <c r="C118" s="69">
        <v>5069</v>
      </c>
      <c r="D118" s="70">
        <v>0.61225340675875028</v>
      </c>
      <c r="E118" s="70">
        <v>3.0305475939810603E-2</v>
      </c>
      <c r="F118" s="70">
        <v>0.19976432142794756</v>
      </c>
      <c r="G118" s="70">
        <v>0.17857142857142858</v>
      </c>
      <c r="H118" s="70">
        <v>0.20689655172413793</v>
      </c>
      <c r="I118" s="70">
        <v>0.27777777777777779</v>
      </c>
      <c r="J118" s="70">
        <v>0.43348488356837134</v>
      </c>
      <c r="K118" s="70">
        <v>0.75230054962805837</v>
      </c>
      <c r="L118" s="70">
        <v>0.54192223441780429</v>
      </c>
      <c r="M118" s="70">
        <v>0.32806045109679882</v>
      </c>
      <c r="N118" s="70">
        <v>9.8543411351997803E-2</v>
      </c>
      <c r="O118" s="70">
        <v>0</v>
      </c>
      <c r="P118" s="70">
        <v>9.5753996608706378E-3</v>
      </c>
    </row>
    <row r="119" spans="1:16" x14ac:dyDescent="0.3">
      <c r="A119" t="s">
        <v>2128</v>
      </c>
      <c r="B119" t="s">
        <v>88</v>
      </c>
      <c r="C119" s="69">
        <v>5071</v>
      </c>
      <c r="D119" s="70">
        <v>0.60104228455828801</v>
      </c>
      <c r="E119" s="70">
        <v>7.2349985237000446E-3</v>
      </c>
      <c r="F119" s="70">
        <v>7.8955352305450852E-2</v>
      </c>
      <c r="G119" s="70">
        <v>0.30357142857142855</v>
      </c>
      <c r="H119" s="70">
        <v>0.2413793103448276</v>
      </c>
      <c r="I119" s="70">
        <v>0.27777777777777779</v>
      </c>
      <c r="J119" s="70">
        <v>0.47291260594164508</v>
      </c>
      <c r="K119" s="70">
        <v>0.75569620058951115</v>
      </c>
      <c r="L119" s="70">
        <v>0.29940333064306901</v>
      </c>
      <c r="M119" s="70">
        <v>0.29810759684969318</v>
      </c>
      <c r="N119" s="70">
        <v>0.23288234488887577</v>
      </c>
      <c r="O119" s="70">
        <v>0</v>
      </c>
      <c r="P119" s="70">
        <v>1.0784808254906486E-2</v>
      </c>
    </row>
    <row r="120" spans="1:16" x14ac:dyDescent="0.3">
      <c r="A120" t="s">
        <v>2129</v>
      </c>
      <c r="B120" t="s">
        <v>88</v>
      </c>
      <c r="C120" s="69">
        <v>5073</v>
      </c>
      <c r="E120" s="70"/>
      <c r="F120" s="70">
        <v>0.22462399317025561</v>
      </c>
      <c r="G120" s="70">
        <v>6.5476190476190479E-2</v>
      </c>
      <c r="H120" s="70">
        <v>0.13793103448275862</v>
      </c>
      <c r="I120" s="70">
        <v>0.33333333333333331</v>
      </c>
    </row>
    <row r="121" spans="1:16" x14ac:dyDescent="0.3">
      <c r="A121" t="s">
        <v>2060</v>
      </c>
      <c r="B121" t="s">
        <v>88</v>
      </c>
      <c r="C121" s="69">
        <v>5075</v>
      </c>
      <c r="D121" s="70">
        <v>0.5364285225737736</v>
      </c>
      <c r="E121" s="70">
        <v>4.0743804068367005E-3</v>
      </c>
      <c r="F121" s="70">
        <v>0.12086237302631035</v>
      </c>
      <c r="G121" s="70">
        <v>0.11904761904761904</v>
      </c>
      <c r="H121" s="70">
        <v>0.13793103448275862</v>
      </c>
      <c r="I121" s="70">
        <v>0.22222222222222221</v>
      </c>
      <c r="J121" s="70">
        <v>0.38147499559607023</v>
      </c>
      <c r="K121" s="70">
        <v>0.77758067909398265</v>
      </c>
      <c r="L121" s="70">
        <v>0.35778087062398983</v>
      </c>
      <c r="M121" s="70">
        <v>0.30608732787617321</v>
      </c>
      <c r="N121" s="70">
        <v>0.22678233871140988</v>
      </c>
      <c r="O121" s="70">
        <v>0</v>
      </c>
      <c r="P121" s="70">
        <v>2.2597035792969148E-3</v>
      </c>
    </row>
    <row r="122" spans="1:16" x14ac:dyDescent="0.3">
      <c r="A122" t="s">
        <v>2061</v>
      </c>
      <c r="B122" t="s">
        <v>88</v>
      </c>
      <c r="C122" s="69">
        <v>5077</v>
      </c>
      <c r="D122" s="70">
        <v>0.53905680670631884</v>
      </c>
      <c r="E122" s="70">
        <v>2.2485929563105227E-3</v>
      </c>
      <c r="F122" s="70">
        <v>0.18585854652756187</v>
      </c>
      <c r="G122" s="70">
        <v>8.3333333333333329E-2</v>
      </c>
      <c r="H122" s="70">
        <v>0.10344827586206896</v>
      </c>
      <c r="I122" s="70">
        <v>0.22222222222222221</v>
      </c>
      <c r="J122" s="70">
        <v>0.3880326994251993</v>
      </c>
      <c r="K122" s="70">
        <v>0.7553744169008566</v>
      </c>
      <c r="L122" s="70">
        <v>0.6107704350555424</v>
      </c>
      <c r="M122" s="70">
        <v>0.29111449509122883</v>
      </c>
      <c r="N122" s="70">
        <v>2.3833224815172679E-2</v>
      </c>
      <c r="O122" s="70">
        <v>0</v>
      </c>
      <c r="P122" s="70">
        <v>1.0353918958857541E-3</v>
      </c>
    </row>
    <row r="123" spans="1:16" x14ac:dyDescent="0.3">
      <c r="A123" t="s">
        <v>2130</v>
      </c>
      <c r="B123" t="s">
        <v>88</v>
      </c>
      <c r="C123" s="69">
        <v>5079</v>
      </c>
      <c r="E123" s="70"/>
      <c r="F123" s="70">
        <v>0.21848224440188546</v>
      </c>
      <c r="G123" s="70">
        <v>0.1130952380952381</v>
      </c>
      <c r="H123" s="70">
        <v>0.13793103448275862</v>
      </c>
      <c r="I123" s="70">
        <v>0.27777777777777779</v>
      </c>
    </row>
    <row r="124" spans="1:16" x14ac:dyDescent="0.3">
      <c r="A124" t="s">
        <v>2131</v>
      </c>
      <c r="B124" t="s">
        <v>88</v>
      </c>
      <c r="C124" s="69">
        <v>5081</v>
      </c>
      <c r="D124" s="70">
        <v>0.56953895531887611</v>
      </c>
      <c r="E124" s="70">
        <v>4.3871245726476273E-3</v>
      </c>
      <c r="F124" s="70">
        <v>0.18253460941696648</v>
      </c>
      <c r="G124" s="70">
        <v>0.15476190476190477</v>
      </c>
      <c r="H124" s="70">
        <v>0.17241379310344829</v>
      </c>
      <c r="I124" s="70">
        <v>0.27777777777777779</v>
      </c>
      <c r="J124" s="70">
        <v>0.39493821806446799</v>
      </c>
      <c r="K124" s="70">
        <v>0.73127319552921932</v>
      </c>
      <c r="L124" s="70">
        <v>0.3940032636112743</v>
      </c>
      <c r="M124" s="70">
        <v>0.48006270645980181</v>
      </c>
      <c r="N124" s="70">
        <v>1.3341723903998551E-2</v>
      </c>
      <c r="O124" s="70">
        <v>0</v>
      </c>
      <c r="P124" s="70">
        <v>1.4615417423090879E-2</v>
      </c>
    </row>
    <row r="125" spans="1:16" x14ac:dyDescent="0.3">
      <c r="A125" t="s">
        <v>2132</v>
      </c>
      <c r="B125" t="s">
        <v>88</v>
      </c>
      <c r="C125" s="69">
        <v>5083</v>
      </c>
      <c r="D125" s="70">
        <v>0.51737907433509189</v>
      </c>
      <c r="E125" s="70">
        <v>3.9557949242378029E-3</v>
      </c>
      <c r="F125" s="70">
        <v>0.10875626410304767</v>
      </c>
      <c r="G125" s="70">
        <v>0.20238095238095238</v>
      </c>
      <c r="H125" s="70">
        <v>0.17241379310344829</v>
      </c>
      <c r="I125" s="70">
        <v>0.27777777777777779</v>
      </c>
      <c r="J125" s="70">
        <v>0.33399676953315044</v>
      </c>
      <c r="K125" s="70">
        <v>0.76475297777998941</v>
      </c>
      <c r="L125" s="70">
        <v>0.29916841827295432</v>
      </c>
      <c r="M125" s="70">
        <v>0.31914799915510694</v>
      </c>
      <c r="N125" s="70">
        <v>7.0648727507330755E-2</v>
      </c>
      <c r="O125" s="70">
        <v>0</v>
      </c>
      <c r="P125" s="70">
        <v>8.8076209306089011E-3</v>
      </c>
    </row>
    <row r="126" spans="1:16" x14ac:dyDescent="0.3">
      <c r="A126" t="s">
        <v>2133</v>
      </c>
      <c r="B126" t="s">
        <v>88</v>
      </c>
      <c r="C126" s="69">
        <v>5085</v>
      </c>
      <c r="D126" s="70">
        <v>0.63123778079729576</v>
      </c>
      <c r="E126" s="70">
        <v>2.8117020132101038E-2</v>
      </c>
      <c r="F126" s="70">
        <v>0.17705534274073281</v>
      </c>
      <c r="G126" s="70">
        <v>0.57738095238095244</v>
      </c>
      <c r="H126" s="70">
        <v>0.20689655172413793</v>
      </c>
      <c r="I126" s="70">
        <v>0.27777777777777779</v>
      </c>
      <c r="J126" s="70">
        <v>0.2137275678327013</v>
      </c>
      <c r="K126" s="70">
        <v>0.74472498083711769</v>
      </c>
      <c r="L126" s="70">
        <v>0.46134294670047982</v>
      </c>
      <c r="M126" s="70">
        <v>0.33199310858105641</v>
      </c>
      <c r="N126" s="70">
        <v>0.12183409688140592</v>
      </c>
      <c r="O126" s="70">
        <v>0</v>
      </c>
      <c r="P126" s="70">
        <v>8.0198295492141299E-3</v>
      </c>
    </row>
    <row r="127" spans="1:16" x14ac:dyDescent="0.3">
      <c r="A127" t="s">
        <v>2065</v>
      </c>
      <c r="B127" t="s">
        <v>88</v>
      </c>
      <c r="C127" s="69">
        <v>5087</v>
      </c>
      <c r="E127" s="70"/>
      <c r="F127" s="70">
        <v>5.9182869614149057E-2</v>
      </c>
      <c r="G127" s="70">
        <v>0.11904761904761904</v>
      </c>
      <c r="H127" s="70">
        <v>0.2413793103448276</v>
      </c>
      <c r="I127" s="70">
        <v>0.22222222222222221</v>
      </c>
    </row>
    <row r="128" spans="1:16" x14ac:dyDescent="0.3">
      <c r="A128" t="s">
        <v>2067</v>
      </c>
      <c r="B128" t="s">
        <v>88</v>
      </c>
      <c r="C128" s="69">
        <v>5089</v>
      </c>
      <c r="E128" s="70"/>
      <c r="F128" s="70">
        <v>6.3677335382631081E-2</v>
      </c>
      <c r="G128" s="70">
        <v>0.14285714285714285</v>
      </c>
      <c r="H128" s="70">
        <v>0.13793103448275862</v>
      </c>
      <c r="I128" s="70">
        <v>0.27777777777777779</v>
      </c>
    </row>
    <row r="129" spans="1:16" x14ac:dyDescent="0.3">
      <c r="A129" t="s">
        <v>2134</v>
      </c>
      <c r="B129" t="s">
        <v>88</v>
      </c>
      <c r="C129" s="69">
        <v>5091</v>
      </c>
      <c r="D129" s="70">
        <v>0.52533741984621962</v>
      </c>
      <c r="E129" s="70">
        <v>2.0182996401666015E-2</v>
      </c>
      <c r="F129" s="70">
        <v>0.21359733530187355</v>
      </c>
      <c r="G129" s="70">
        <v>0.16666666666666666</v>
      </c>
      <c r="H129" s="70">
        <v>0.20689655172413793</v>
      </c>
      <c r="I129" s="70">
        <v>0.27777777777777779</v>
      </c>
      <c r="J129" s="70">
        <v>8.0692387980672853E-2</v>
      </c>
      <c r="K129" s="70">
        <v>0.73072656551518433</v>
      </c>
      <c r="L129" s="70">
        <v>0.36457026219049649</v>
      </c>
      <c r="M129" s="70">
        <v>0.4626888463019318</v>
      </c>
      <c r="N129" s="70">
        <v>6.3174648432149538E-2</v>
      </c>
      <c r="O129" s="70">
        <v>0</v>
      </c>
      <c r="P129" s="70">
        <v>3.0405229151133001E-2</v>
      </c>
    </row>
    <row r="130" spans="1:16" x14ac:dyDescent="0.3">
      <c r="A130" t="s">
        <v>963</v>
      </c>
      <c r="B130" t="s">
        <v>88</v>
      </c>
      <c r="C130" s="69">
        <v>5093</v>
      </c>
      <c r="D130" s="70">
        <v>0.65105798703311935</v>
      </c>
      <c r="E130" s="70">
        <v>1.2754790123529878E-2</v>
      </c>
      <c r="F130" s="70">
        <v>0.15281032718558687</v>
      </c>
      <c r="G130" s="70">
        <v>0.39880952380952384</v>
      </c>
      <c r="H130" s="70">
        <v>0.13793103448275862</v>
      </c>
      <c r="I130" s="70">
        <v>0.27777777777777779</v>
      </c>
      <c r="J130" s="70">
        <v>0.51569349947112741</v>
      </c>
      <c r="K130" s="70">
        <v>0.83328567319562497</v>
      </c>
      <c r="L130" s="70">
        <v>0.59762582367916806</v>
      </c>
      <c r="M130" s="70">
        <v>0.284878792854101</v>
      </c>
      <c r="N130" s="70">
        <v>1.9475749651951698E-2</v>
      </c>
      <c r="O130" s="70">
        <v>0</v>
      </c>
      <c r="P130" s="70">
        <v>4.5333861400452427E-4</v>
      </c>
    </row>
    <row r="131" spans="1:16" x14ac:dyDescent="0.3">
      <c r="A131" t="s">
        <v>2070</v>
      </c>
      <c r="B131" t="s">
        <v>88</v>
      </c>
      <c r="C131" s="69">
        <v>5095</v>
      </c>
      <c r="D131" s="70">
        <v>0.59473304453889608</v>
      </c>
      <c r="E131" s="70">
        <v>2.3866650178169251E-3</v>
      </c>
      <c r="F131" s="70">
        <v>0.18771498109216467</v>
      </c>
      <c r="G131" s="70">
        <v>0.13095238095238096</v>
      </c>
      <c r="H131" s="70">
        <v>0.10344827586206896</v>
      </c>
      <c r="I131" s="70">
        <v>0.22222222222222221</v>
      </c>
      <c r="J131" s="70">
        <v>0.51286628646105514</v>
      </c>
      <c r="K131" s="70">
        <v>0.78032208417822146</v>
      </c>
      <c r="L131" s="70">
        <v>0.55425371940694557</v>
      </c>
      <c r="M131" s="70">
        <v>0.28992465288700514</v>
      </c>
      <c r="N131" s="70">
        <v>0.15744230733658196</v>
      </c>
      <c r="O131" s="70">
        <v>0</v>
      </c>
      <c r="P131" s="70">
        <v>1.1318270155820467E-3</v>
      </c>
    </row>
    <row r="132" spans="1:16" x14ac:dyDescent="0.3">
      <c r="A132" t="s">
        <v>2071</v>
      </c>
      <c r="B132" t="s">
        <v>88</v>
      </c>
      <c r="C132" s="69">
        <v>5097</v>
      </c>
      <c r="E132" s="70"/>
      <c r="F132" s="70">
        <v>0.10610437007731346</v>
      </c>
      <c r="G132" s="70">
        <v>8.3333333333333329E-2</v>
      </c>
      <c r="H132" s="70">
        <v>0.17241379310344829</v>
      </c>
      <c r="I132" s="70">
        <v>0.33333333333333331</v>
      </c>
    </row>
    <row r="133" spans="1:16" x14ac:dyDescent="0.3">
      <c r="A133" t="s">
        <v>1120</v>
      </c>
      <c r="B133" t="s">
        <v>88</v>
      </c>
      <c r="C133" s="69">
        <v>5099</v>
      </c>
      <c r="D133" s="70">
        <v>0.66394450646039471</v>
      </c>
      <c r="E133" s="70">
        <v>2.4322330123388771E-3</v>
      </c>
      <c r="F133" s="70">
        <v>0.19961476204176123</v>
      </c>
      <c r="G133" s="70">
        <v>0.14285714285714285</v>
      </c>
      <c r="H133" s="70">
        <v>0.20689655172413793</v>
      </c>
      <c r="I133" s="70">
        <v>0.3888888888888889</v>
      </c>
      <c r="J133" s="70">
        <v>0.74176536097322199</v>
      </c>
      <c r="K133" s="70">
        <v>0.75093838732527329</v>
      </c>
      <c r="L133" s="70">
        <v>0.38879783456739575</v>
      </c>
      <c r="M133" s="70">
        <v>0.44456829895659411</v>
      </c>
      <c r="N133" s="70">
        <v>9.5866865927648533E-3</v>
      </c>
      <c r="O133" s="70">
        <v>0</v>
      </c>
      <c r="P133" s="70">
        <v>8.5368143353335649E-3</v>
      </c>
    </row>
    <row r="134" spans="1:16" x14ac:dyDescent="0.3">
      <c r="A134" t="s">
        <v>2135</v>
      </c>
      <c r="B134" t="s">
        <v>88</v>
      </c>
      <c r="C134" s="69">
        <v>5101</v>
      </c>
      <c r="E134" s="70"/>
      <c r="F134" s="70">
        <v>5.4995874739284981E-2</v>
      </c>
      <c r="G134" s="70">
        <v>7.1428571428571425E-2</v>
      </c>
      <c r="H134" s="70">
        <v>0.27586206896551724</v>
      </c>
      <c r="I134" s="70">
        <v>0.27777777777777779</v>
      </c>
    </row>
    <row r="135" spans="1:16" x14ac:dyDescent="0.3">
      <c r="A135" t="s">
        <v>2136</v>
      </c>
      <c r="B135" t="s">
        <v>88</v>
      </c>
      <c r="C135" s="69">
        <v>5103</v>
      </c>
      <c r="D135" s="70">
        <v>0.58253668229491085</v>
      </c>
      <c r="E135" s="70">
        <v>1.1300672254252752E-2</v>
      </c>
      <c r="F135" s="70">
        <v>0.21093508411153544</v>
      </c>
      <c r="G135" s="70">
        <v>0.14880952380952384</v>
      </c>
      <c r="H135" s="70">
        <v>0.13793103448275862</v>
      </c>
      <c r="I135" s="70">
        <v>0.33333333333333331</v>
      </c>
      <c r="J135" s="70">
        <v>0.39341361595953722</v>
      </c>
      <c r="K135" s="70">
        <v>0.76403810952332984</v>
      </c>
      <c r="L135" s="70">
        <v>0.31230756951315847</v>
      </c>
      <c r="M135" s="70">
        <v>0.39110257498573453</v>
      </c>
      <c r="N135" s="70">
        <v>0.17087640131642101</v>
      </c>
      <c r="O135" s="70">
        <v>0</v>
      </c>
      <c r="P135" s="70">
        <v>1.7234345451301217E-2</v>
      </c>
    </row>
    <row r="136" spans="1:16" x14ac:dyDescent="0.3">
      <c r="A136" t="s">
        <v>2073</v>
      </c>
      <c r="B136" t="s">
        <v>88</v>
      </c>
      <c r="C136" s="69">
        <v>5105</v>
      </c>
      <c r="E136" s="70"/>
      <c r="F136" s="70">
        <v>0.11580559047966781</v>
      </c>
      <c r="G136" s="70">
        <v>0.125</v>
      </c>
      <c r="H136" s="70">
        <v>0.20689655172413793</v>
      </c>
      <c r="I136" s="70">
        <v>0.27777777777777779</v>
      </c>
    </row>
    <row r="137" spans="1:16" x14ac:dyDescent="0.3">
      <c r="A137" t="s">
        <v>2137</v>
      </c>
      <c r="B137" t="s">
        <v>88</v>
      </c>
      <c r="C137" s="69">
        <v>5107</v>
      </c>
      <c r="D137" s="70">
        <v>0.55414047214365525</v>
      </c>
      <c r="E137" s="70">
        <v>5.672293171631722E-3</v>
      </c>
      <c r="F137" s="70">
        <v>0.20516138492489486</v>
      </c>
      <c r="G137" s="70">
        <v>0.16666666666666666</v>
      </c>
      <c r="H137" s="70">
        <v>0.10344827586206896</v>
      </c>
      <c r="I137" s="70">
        <v>0.22222222222222221</v>
      </c>
      <c r="J137" s="70">
        <v>0.37961631407442092</v>
      </c>
      <c r="K137" s="70">
        <v>0.76064676684870214</v>
      </c>
      <c r="L137" s="70">
        <v>0.5990898109137881</v>
      </c>
      <c r="M137" s="70">
        <v>0.28650671682110496</v>
      </c>
      <c r="N137" s="70">
        <v>1.551611007692315E-2</v>
      </c>
      <c r="O137" s="70">
        <v>0</v>
      </c>
      <c r="P137" s="70">
        <v>7.2034928513339098E-4</v>
      </c>
    </row>
    <row r="138" spans="1:16" x14ac:dyDescent="0.3">
      <c r="A138" t="s">
        <v>2075</v>
      </c>
      <c r="B138" t="s">
        <v>88</v>
      </c>
      <c r="C138" s="69">
        <v>5109</v>
      </c>
      <c r="E138" s="70"/>
      <c r="F138" s="70">
        <v>0.14674130573400065</v>
      </c>
      <c r="G138" s="70">
        <v>0.13690476190476192</v>
      </c>
      <c r="H138" s="70">
        <v>0.20689655172413793</v>
      </c>
      <c r="I138" s="70">
        <v>0.33333333333333331</v>
      </c>
    </row>
    <row r="139" spans="1:16" x14ac:dyDescent="0.3">
      <c r="A139" t="s">
        <v>2138</v>
      </c>
      <c r="B139" t="s">
        <v>88</v>
      </c>
      <c r="C139" s="69">
        <v>5111</v>
      </c>
      <c r="D139" s="70">
        <v>0.56656702441401507</v>
      </c>
      <c r="E139" s="70">
        <v>3.5031149953393772E-3</v>
      </c>
      <c r="F139" s="70">
        <v>0.15471067115158735</v>
      </c>
      <c r="G139" s="70">
        <v>0.27380952380952384</v>
      </c>
      <c r="H139" s="70">
        <v>0.10344827586206896</v>
      </c>
      <c r="I139" s="70">
        <v>0.27777777777777779</v>
      </c>
      <c r="J139" s="70">
        <v>0.39895421271254705</v>
      </c>
      <c r="K139" s="70">
        <v>0.8022427809549999</v>
      </c>
      <c r="L139" s="70">
        <v>0.51950286483817087</v>
      </c>
      <c r="M139" s="70">
        <v>0.26562140173975857</v>
      </c>
      <c r="N139" s="70">
        <v>4.6660465295236568E-3</v>
      </c>
      <c r="O139" s="70">
        <v>0</v>
      </c>
      <c r="P139" s="70">
        <v>2.9623521881539766E-4</v>
      </c>
    </row>
    <row r="140" spans="1:16" x14ac:dyDescent="0.3">
      <c r="A140" t="s">
        <v>2139</v>
      </c>
      <c r="B140" t="s">
        <v>88</v>
      </c>
      <c r="C140" s="69">
        <v>5113</v>
      </c>
      <c r="D140" s="70">
        <v>0.56540875926516865</v>
      </c>
      <c r="E140" s="70">
        <v>3.7894724606600347E-3</v>
      </c>
      <c r="F140" s="70">
        <v>9.9283054105257229E-2</v>
      </c>
      <c r="G140" s="70">
        <v>0.24404761904761904</v>
      </c>
      <c r="H140" s="70">
        <v>0.10344827586206896</v>
      </c>
      <c r="I140" s="70">
        <v>0.27777777777777779</v>
      </c>
      <c r="J140" s="70">
        <v>0.31433236578471735</v>
      </c>
      <c r="K140" s="70">
        <v>0.79038636790692396</v>
      </c>
      <c r="L140" s="70">
        <v>0.39069288722618367</v>
      </c>
      <c r="M140" s="70">
        <v>0.53477569936201397</v>
      </c>
      <c r="N140" s="70">
        <v>3.15524617861851E-2</v>
      </c>
      <c r="O140" s="70">
        <v>0</v>
      </c>
      <c r="P140" s="70">
        <v>9.0069774374625881E-3</v>
      </c>
    </row>
    <row r="141" spans="1:16" x14ac:dyDescent="0.3">
      <c r="A141" t="s">
        <v>2140</v>
      </c>
      <c r="B141" t="s">
        <v>88</v>
      </c>
      <c r="C141" s="69">
        <v>5115</v>
      </c>
      <c r="D141" s="70">
        <v>0.59143439148188504</v>
      </c>
      <c r="E141" s="70">
        <v>1.8755076081346661E-2</v>
      </c>
      <c r="F141" s="70">
        <v>9.3967586622282259E-2</v>
      </c>
      <c r="G141" s="70">
        <v>0.23214285714285715</v>
      </c>
      <c r="H141" s="70">
        <v>0.27586206896551724</v>
      </c>
      <c r="I141" s="70">
        <v>0.27777777777777779</v>
      </c>
      <c r="J141" s="70">
        <v>0.45321553228030875</v>
      </c>
      <c r="K141" s="70">
        <v>0.73761485648939862</v>
      </c>
      <c r="L141" s="70">
        <v>0.35055394183923277</v>
      </c>
      <c r="M141" s="70">
        <v>0.31563519676964735</v>
      </c>
      <c r="N141" s="70">
        <v>0.17947974514639728</v>
      </c>
      <c r="O141" s="70">
        <v>0</v>
      </c>
      <c r="P141" s="70">
        <v>7.7210853403629027E-3</v>
      </c>
    </row>
    <row r="142" spans="1:16" x14ac:dyDescent="0.3">
      <c r="A142" t="s">
        <v>2141</v>
      </c>
      <c r="B142" t="s">
        <v>88</v>
      </c>
      <c r="C142" s="69">
        <v>5117</v>
      </c>
      <c r="E142" s="70"/>
      <c r="F142" s="70">
        <v>0.17574884717199113</v>
      </c>
      <c r="G142" s="70">
        <v>0.22619047619047619</v>
      </c>
      <c r="H142" s="70">
        <v>0.20689655172413793</v>
      </c>
      <c r="I142" s="70">
        <v>0.22222222222222221</v>
      </c>
    </row>
    <row r="143" spans="1:16" x14ac:dyDescent="0.3">
      <c r="A143" t="s">
        <v>2142</v>
      </c>
      <c r="B143" t="s">
        <v>88</v>
      </c>
      <c r="C143" s="69">
        <v>5119</v>
      </c>
      <c r="D143" s="70">
        <v>0.64149856289136786</v>
      </c>
      <c r="E143" s="70">
        <v>0.17454286242543515</v>
      </c>
      <c r="F143" s="70">
        <v>0.15438116916142189</v>
      </c>
      <c r="G143" s="70">
        <v>0.61904761904761907</v>
      </c>
      <c r="H143" s="70">
        <v>0.20689655172413793</v>
      </c>
      <c r="I143" s="70">
        <v>0.27777777777777779</v>
      </c>
      <c r="J143" s="70">
        <v>0.23847567113620172</v>
      </c>
      <c r="K143" s="70">
        <v>0.73469944817142863</v>
      </c>
      <c r="L143" s="70">
        <v>0.44826658781259626</v>
      </c>
      <c r="M143" s="70">
        <v>0.33258945612085322</v>
      </c>
      <c r="N143" s="70">
        <v>0.15229046167008828</v>
      </c>
      <c r="O143" s="70">
        <v>0</v>
      </c>
      <c r="P143" s="70">
        <v>7.0563140823255753E-3</v>
      </c>
    </row>
    <row r="144" spans="1:16" x14ac:dyDescent="0.3">
      <c r="A144" t="s">
        <v>2076</v>
      </c>
      <c r="B144" t="s">
        <v>88</v>
      </c>
      <c r="C144" s="69">
        <v>5121</v>
      </c>
      <c r="D144" s="70">
        <v>0.52953248170598122</v>
      </c>
      <c r="E144" s="70">
        <v>2.9672857478035409E-3</v>
      </c>
      <c r="F144" s="70">
        <v>0.10178463824865844</v>
      </c>
      <c r="G144" s="70">
        <v>8.3333333333333329E-2</v>
      </c>
      <c r="H144" s="70">
        <v>0.13793103448275862</v>
      </c>
      <c r="I144" s="70">
        <v>0.33333333333333331</v>
      </c>
      <c r="J144" s="70">
        <v>0.49739796993698954</v>
      </c>
      <c r="K144" s="70">
        <v>0.7725808925107418</v>
      </c>
      <c r="L144" s="70">
        <v>0.32197136971109258</v>
      </c>
      <c r="M144" s="70">
        <v>0.30355073927180443</v>
      </c>
      <c r="N144" s="70">
        <v>6.0251332978887712E-2</v>
      </c>
      <c r="O144" s="70">
        <v>0</v>
      </c>
      <c r="P144" s="70">
        <v>5.8014386534406878E-3</v>
      </c>
    </row>
    <row r="145" spans="1:16" x14ac:dyDescent="0.3">
      <c r="A145" t="s">
        <v>2143</v>
      </c>
      <c r="B145" t="s">
        <v>88</v>
      </c>
      <c r="C145" s="69">
        <v>5123</v>
      </c>
      <c r="D145" s="70">
        <v>0.51063220417219513</v>
      </c>
      <c r="E145" s="70">
        <v>5.6223451708458487E-3</v>
      </c>
      <c r="F145" s="70">
        <v>0.17551408290819814</v>
      </c>
      <c r="G145" s="70">
        <v>0.13095238095238096</v>
      </c>
      <c r="H145" s="70">
        <v>6.8965517241379309E-2</v>
      </c>
      <c r="I145" s="70">
        <v>0.22222222222222221</v>
      </c>
      <c r="J145" s="70">
        <v>0.25745986193687348</v>
      </c>
      <c r="K145" s="70">
        <v>0.76631543822186643</v>
      </c>
      <c r="L145" s="70">
        <v>0.61604553221232494</v>
      </c>
      <c r="M145" s="70">
        <v>0.28495067814524827</v>
      </c>
      <c r="N145" s="70">
        <v>7.1414129320527815E-4</v>
      </c>
      <c r="O145" s="70">
        <v>0</v>
      </c>
      <c r="P145" s="70">
        <v>1.3558431514383604E-3</v>
      </c>
    </row>
    <row r="146" spans="1:16" x14ac:dyDescent="0.3">
      <c r="A146" t="s">
        <v>2144</v>
      </c>
      <c r="B146" t="s">
        <v>88</v>
      </c>
      <c r="C146" s="69">
        <v>5125</v>
      </c>
      <c r="D146" s="70">
        <v>0.61875564858676657</v>
      </c>
      <c r="E146" s="70">
        <v>6.2403476657393431E-2</v>
      </c>
      <c r="F146" s="70">
        <v>0.14333027318098474</v>
      </c>
      <c r="G146" s="70">
        <v>0.44047619047619047</v>
      </c>
      <c r="H146" s="70">
        <v>0.17241379310344829</v>
      </c>
      <c r="I146" s="70">
        <v>0.33333333333333331</v>
      </c>
      <c r="J146" s="70">
        <v>0.30213985431144763</v>
      </c>
      <c r="K146" s="70">
        <v>0.72699047708817921</v>
      </c>
      <c r="L146" s="70">
        <v>0.46918233919517782</v>
      </c>
      <c r="M146" s="70">
        <v>0.37450269206370923</v>
      </c>
      <c r="N146" s="70">
        <v>6.9981727825276979E-2</v>
      </c>
      <c r="O146" s="70">
        <v>0</v>
      </c>
      <c r="P146" s="70">
        <v>2.6692521915157183E-2</v>
      </c>
    </row>
    <row r="147" spans="1:16" x14ac:dyDescent="0.3">
      <c r="A147" t="s">
        <v>2145</v>
      </c>
      <c r="B147" t="s">
        <v>88</v>
      </c>
      <c r="C147" s="69">
        <v>5127</v>
      </c>
      <c r="D147" s="70">
        <v>0.51871711907688622</v>
      </c>
      <c r="E147" s="70">
        <v>1.8056233408474892E-3</v>
      </c>
      <c r="F147" s="70">
        <v>9.7642837620577821E-2</v>
      </c>
      <c r="G147" s="70">
        <v>4.7619047619047616E-2</v>
      </c>
      <c r="H147" s="70">
        <v>0.10344827586206896</v>
      </c>
      <c r="I147" s="70">
        <v>0.33333333333333331</v>
      </c>
      <c r="J147" s="70">
        <v>0.45848839224896948</v>
      </c>
      <c r="K147" s="70">
        <v>0.75942062959320522</v>
      </c>
      <c r="L147" s="70">
        <v>0.32748929713927649</v>
      </c>
      <c r="M147" s="70">
        <v>0.39239200010778913</v>
      </c>
      <c r="N147" s="70">
        <v>3.0407896808822561E-2</v>
      </c>
      <c r="O147" s="70">
        <v>0</v>
      </c>
      <c r="P147" s="70">
        <v>1.4224700200761806E-2</v>
      </c>
    </row>
    <row r="148" spans="1:16" x14ac:dyDescent="0.3">
      <c r="A148" t="s">
        <v>2146</v>
      </c>
      <c r="B148" t="s">
        <v>88</v>
      </c>
      <c r="C148" s="69">
        <v>5129</v>
      </c>
      <c r="E148" s="70"/>
      <c r="F148" s="70">
        <v>6.7021515223637543E-2</v>
      </c>
      <c r="G148" s="70">
        <v>0.10119047619047619</v>
      </c>
      <c r="H148" s="70">
        <v>0.17241379310344829</v>
      </c>
      <c r="I148" s="70">
        <v>0.33333333333333331</v>
      </c>
    </row>
    <row r="149" spans="1:16" x14ac:dyDescent="0.3">
      <c r="A149" t="s">
        <v>2147</v>
      </c>
      <c r="B149" t="s">
        <v>88</v>
      </c>
      <c r="C149" s="69">
        <v>5131</v>
      </c>
      <c r="D149" s="70">
        <v>0.50857840827461487</v>
      </c>
      <c r="E149" s="70">
        <v>6.3441404443073682E-2</v>
      </c>
      <c r="F149" s="70">
        <v>0.10643032700818036</v>
      </c>
      <c r="G149" s="70">
        <v>0.18452380952380953</v>
      </c>
      <c r="H149" s="70">
        <v>0.17241379310344829</v>
      </c>
      <c r="I149" s="70">
        <v>0.22222222222222221</v>
      </c>
      <c r="J149" s="70">
        <v>0.37493433910402846</v>
      </c>
      <c r="K149" s="70">
        <v>0.74735725802132025</v>
      </c>
      <c r="L149" s="70">
        <v>0.27575528526456361</v>
      </c>
      <c r="M149" s="70">
        <v>0.3250300701165158</v>
      </c>
      <c r="N149" s="70">
        <v>9.2878703158229797E-2</v>
      </c>
      <c r="O149" s="70">
        <v>0</v>
      </c>
      <c r="P149" s="70">
        <v>1.2796205064514714E-2</v>
      </c>
    </row>
    <row r="150" spans="1:16" x14ac:dyDescent="0.3">
      <c r="A150" t="s">
        <v>2148</v>
      </c>
      <c r="B150" t="s">
        <v>88</v>
      </c>
      <c r="C150" s="69">
        <v>5133</v>
      </c>
      <c r="D150" s="70">
        <v>0.59513693272837054</v>
      </c>
      <c r="E150" s="70">
        <v>5.2142775674475133E-3</v>
      </c>
      <c r="F150" s="70">
        <v>0.15412883260512752</v>
      </c>
      <c r="G150" s="70">
        <v>0.13690476190476192</v>
      </c>
      <c r="H150" s="70">
        <v>0.17241379310344829</v>
      </c>
      <c r="I150" s="70">
        <v>0.27777777777777779</v>
      </c>
      <c r="J150" s="70">
        <v>0.43927977725353701</v>
      </c>
      <c r="K150" s="70">
        <v>0.75765436238565187</v>
      </c>
      <c r="L150" s="70">
        <v>0.37476210603972343</v>
      </c>
      <c r="M150" s="70">
        <v>0.50930461264737958</v>
      </c>
      <c r="N150" s="70">
        <v>8.5096936881946028E-2</v>
      </c>
      <c r="O150" s="70">
        <v>0</v>
      </c>
      <c r="P150" s="70">
        <v>3.4952544720591817E-2</v>
      </c>
    </row>
    <row r="151" spans="1:16" x14ac:dyDescent="0.3">
      <c r="A151" t="s">
        <v>2149</v>
      </c>
      <c r="B151" t="s">
        <v>88</v>
      </c>
      <c r="C151" s="69">
        <v>5135</v>
      </c>
      <c r="D151" s="70">
        <v>0.54670071290140543</v>
      </c>
      <c r="E151" s="70">
        <v>7.9581584098933414E-3</v>
      </c>
      <c r="F151" s="70">
        <v>9.5004296096278321E-2</v>
      </c>
      <c r="G151" s="70">
        <v>0.16666666666666666</v>
      </c>
      <c r="H151" s="70">
        <v>0.17241379310344829</v>
      </c>
      <c r="I151" s="70">
        <v>0.27777777777777779</v>
      </c>
      <c r="J151" s="70">
        <v>0.5124866143204958</v>
      </c>
      <c r="K151" s="70">
        <v>0.73540702870319641</v>
      </c>
      <c r="L151" s="70">
        <v>0.2986647944449245</v>
      </c>
      <c r="M151" s="70">
        <v>0.30102067280897971</v>
      </c>
      <c r="N151" s="70">
        <v>0.13204347284669196</v>
      </c>
      <c r="O151" s="70">
        <v>0</v>
      </c>
      <c r="P151" s="70">
        <v>1.1328349934876181E-2</v>
      </c>
    </row>
    <row r="152" spans="1:16" x14ac:dyDescent="0.3">
      <c r="A152" t="s">
        <v>2150</v>
      </c>
      <c r="B152" t="s">
        <v>88</v>
      </c>
      <c r="C152" s="69">
        <v>5137</v>
      </c>
      <c r="E152" s="70"/>
      <c r="F152" s="70">
        <v>7.651652902147181E-2</v>
      </c>
      <c r="G152" s="70">
        <v>0.16071428571428573</v>
      </c>
      <c r="H152" s="70">
        <v>0.20689655172413793</v>
      </c>
      <c r="I152" s="70">
        <v>0.27777777777777779</v>
      </c>
    </row>
    <row r="153" spans="1:16" x14ac:dyDescent="0.3">
      <c r="A153" t="s">
        <v>2151</v>
      </c>
      <c r="B153" t="s">
        <v>88</v>
      </c>
      <c r="C153" s="69">
        <v>5139</v>
      </c>
      <c r="D153" s="70">
        <v>0.5901815015630949</v>
      </c>
      <c r="E153" s="70">
        <v>1.0270170453156317E-2</v>
      </c>
      <c r="F153" s="70">
        <v>0.24910870622691708</v>
      </c>
      <c r="G153" s="70">
        <v>0.26785714285714285</v>
      </c>
      <c r="H153" s="70">
        <v>0.13793103448275862</v>
      </c>
      <c r="I153" s="70">
        <v>0.3888888888888889</v>
      </c>
      <c r="J153" s="70">
        <v>0.43748822349105621</v>
      </c>
      <c r="K153" s="70">
        <v>0.76688736540106484</v>
      </c>
      <c r="L153" s="70">
        <v>0.20445726618252774</v>
      </c>
      <c r="M153" s="70">
        <v>0.40760701142101613</v>
      </c>
      <c r="N153" s="70">
        <v>4.6505985772965205E-2</v>
      </c>
      <c r="O153" s="70">
        <v>0</v>
      </c>
      <c r="P153" s="70">
        <v>1.1044907444928165E-2</v>
      </c>
    </row>
    <row r="154" spans="1:16" x14ac:dyDescent="0.3">
      <c r="A154" t="s">
        <v>2152</v>
      </c>
      <c r="B154" t="s">
        <v>88</v>
      </c>
      <c r="C154" s="69">
        <v>5141</v>
      </c>
      <c r="E154" s="70"/>
      <c r="F154" s="70">
        <v>9.1439037919206281E-2</v>
      </c>
      <c r="G154" s="70">
        <v>0.33333333333333331</v>
      </c>
      <c r="H154" s="70">
        <v>0.27586206896551724</v>
      </c>
      <c r="I154" s="70">
        <v>0.22222222222222221</v>
      </c>
    </row>
    <row r="155" spans="1:16" x14ac:dyDescent="0.3">
      <c r="A155" t="s">
        <v>1806</v>
      </c>
      <c r="B155" t="s">
        <v>88</v>
      </c>
      <c r="C155" s="69">
        <v>5143</v>
      </c>
      <c r="D155" s="70">
        <v>0.55939681688092591</v>
      </c>
      <c r="E155" s="70">
        <v>5.4184546275300803E-2</v>
      </c>
      <c r="F155" s="70">
        <v>6.7651540108196129E-2</v>
      </c>
      <c r="G155" s="70">
        <v>0.2857142857142857</v>
      </c>
      <c r="H155" s="70">
        <v>0.20689655172413793</v>
      </c>
      <c r="I155" s="70">
        <v>0.22222222222222221</v>
      </c>
      <c r="J155" s="70">
        <v>0.48984520738334925</v>
      </c>
      <c r="K155" s="70">
        <v>0.78148341287098377</v>
      </c>
      <c r="L155" s="70">
        <v>0.25085612463115464</v>
      </c>
      <c r="M155" s="70">
        <v>0.38041302423149748</v>
      </c>
      <c r="N155" s="70">
        <v>6.3795575927058437E-2</v>
      </c>
      <c r="O155" s="70">
        <v>0</v>
      </c>
      <c r="P155" s="70">
        <v>1.6703321530583754E-2</v>
      </c>
    </row>
    <row r="156" spans="1:16" x14ac:dyDescent="0.3">
      <c r="A156" t="s">
        <v>2153</v>
      </c>
      <c r="B156" t="s">
        <v>88</v>
      </c>
      <c r="C156" s="69">
        <v>5145</v>
      </c>
      <c r="D156" s="70">
        <v>0.68569591200202173</v>
      </c>
      <c r="E156" s="70">
        <v>2.4144083081103836E-2</v>
      </c>
      <c r="F156" s="70">
        <v>0.14638857821987389</v>
      </c>
      <c r="G156" s="70">
        <v>0.66071428571428581</v>
      </c>
      <c r="H156" s="70">
        <v>0.27586206896551724</v>
      </c>
      <c r="I156" s="70">
        <v>0.16666666666666666</v>
      </c>
      <c r="J156" s="70">
        <v>0.40205977709667934</v>
      </c>
      <c r="K156" s="70">
        <v>0.74693712646351962</v>
      </c>
      <c r="L156" s="70">
        <v>0.46454394120288733</v>
      </c>
      <c r="M156" s="70">
        <v>0.32806894075647108</v>
      </c>
      <c r="N156" s="70">
        <v>0.19081022537527831</v>
      </c>
      <c r="O156" s="70">
        <v>0</v>
      </c>
      <c r="P156" s="70">
        <v>7.9350884526808562E-3</v>
      </c>
    </row>
    <row r="157" spans="1:16" x14ac:dyDescent="0.3">
      <c r="A157" t="s">
        <v>2154</v>
      </c>
      <c r="B157" t="s">
        <v>88</v>
      </c>
      <c r="C157" s="69">
        <v>5147</v>
      </c>
      <c r="E157" s="70"/>
      <c r="F157" s="70">
        <v>0.16595534677968735</v>
      </c>
      <c r="G157" s="70">
        <v>0.33333333333333331</v>
      </c>
      <c r="H157" s="70">
        <v>0.20689655172413793</v>
      </c>
      <c r="I157" s="70">
        <v>0.22222222222222221</v>
      </c>
    </row>
    <row r="158" spans="1:16" x14ac:dyDescent="0.3">
      <c r="A158" t="s">
        <v>2155</v>
      </c>
      <c r="B158" t="s">
        <v>88</v>
      </c>
      <c r="C158" s="69">
        <v>5149</v>
      </c>
      <c r="D158" s="70">
        <v>0.63043643717679343</v>
      </c>
      <c r="E158" s="70">
        <v>2.1360858221484372E-3</v>
      </c>
      <c r="F158" s="70">
        <v>0.11235420006078939</v>
      </c>
      <c r="G158" s="70">
        <v>0.17857142857142858</v>
      </c>
      <c r="H158" s="70">
        <v>0.27586206896551724</v>
      </c>
      <c r="I158" s="70">
        <v>0.33333333333333331</v>
      </c>
      <c r="J158" s="70">
        <v>0.50536622552574184</v>
      </c>
      <c r="K158" s="70">
        <v>0.73642079264768112</v>
      </c>
      <c r="L158" s="70">
        <v>0.34843238213129946</v>
      </c>
      <c r="M158" s="70">
        <v>0.30611906909830883</v>
      </c>
      <c r="N158" s="70">
        <v>0.31481255981408329</v>
      </c>
      <c r="O158" s="70">
        <v>0</v>
      </c>
      <c r="P158" s="70">
        <v>5.5193617229043392E-3</v>
      </c>
    </row>
    <row r="159" spans="1:16" x14ac:dyDescent="0.3">
      <c r="A159" t="s">
        <v>2156</v>
      </c>
      <c r="B159" t="s">
        <v>146</v>
      </c>
      <c r="C159" s="69">
        <v>6001</v>
      </c>
      <c r="D159" s="70">
        <v>0.26072768436896904</v>
      </c>
      <c r="E159" s="70">
        <v>0.10510242769627037</v>
      </c>
      <c r="F159" s="70">
        <v>4.9348155975546619E-4</v>
      </c>
      <c r="G159" s="70">
        <v>0</v>
      </c>
      <c r="H159" s="70">
        <v>0</v>
      </c>
      <c r="I159" s="70">
        <v>0.27777777777777779</v>
      </c>
      <c r="J159" s="70">
        <v>1.5997409788306199E-2</v>
      </c>
      <c r="K159" s="70">
        <v>0.48703569782545481</v>
      </c>
      <c r="L159" s="70">
        <v>9.2425773430336519E-2</v>
      </c>
      <c r="M159" s="70">
        <v>0.21230133526942765</v>
      </c>
      <c r="N159" s="70">
        <v>6.683638201113308E-2</v>
      </c>
      <c r="O159" s="70">
        <v>0.11253233630798438</v>
      </c>
      <c r="P159" s="70">
        <v>2.3601776989234127E-2</v>
      </c>
    </row>
    <row r="160" spans="1:16" x14ac:dyDescent="0.3">
      <c r="A160" t="s">
        <v>2157</v>
      </c>
      <c r="B160" t="s">
        <v>146</v>
      </c>
      <c r="C160" s="69">
        <v>6003</v>
      </c>
      <c r="E160" s="70"/>
      <c r="F160" s="70">
        <v>2.8989864150542085E-4</v>
      </c>
      <c r="G160" s="70">
        <v>0</v>
      </c>
      <c r="H160" s="70">
        <v>0</v>
      </c>
      <c r="I160" s="70">
        <v>0.55555555555555558</v>
      </c>
    </row>
    <row r="161" spans="1:16" x14ac:dyDescent="0.3">
      <c r="A161" t="s">
        <v>2158</v>
      </c>
      <c r="B161" t="s">
        <v>146</v>
      </c>
      <c r="C161" s="69">
        <v>6005</v>
      </c>
      <c r="D161" s="70">
        <v>0.46019549690354505</v>
      </c>
      <c r="E161" s="70">
        <v>7.0902248696015739E-3</v>
      </c>
      <c r="F161" s="70">
        <v>2.2756479360934437E-4</v>
      </c>
      <c r="G161" s="70">
        <v>0</v>
      </c>
      <c r="H161" s="70">
        <v>0</v>
      </c>
      <c r="I161" s="70">
        <v>0.44444444444444442</v>
      </c>
      <c r="J161" s="70">
        <v>-5.0093434496137339E-2</v>
      </c>
      <c r="K161" s="70">
        <v>0.57645879553829571</v>
      </c>
      <c r="L161" s="70">
        <v>0.16096315056290156</v>
      </c>
      <c r="M161" s="70">
        <v>0.28202344637571214</v>
      </c>
      <c r="N161" s="70">
        <v>3.9532340510681017E-2</v>
      </c>
      <c r="O161" s="70">
        <v>0</v>
      </c>
      <c r="P161" s="70">
        <v>0.82158721594731576</v>
      </c>
    </row>
    <row r="162" spans="1:16" x14ac:dyDescent="0.3">
      <c r="A162" t="s">
        <v>2159</v>
      </c>
      <c r="B162" t="s">
        <v>146</v>
      </c>
      <c r="C162" s="69">
        <v>6007</v>
      </c>
      <c r="D162" s="70">
        <v>0.39788997364248679</v>
      </c>
      <c r="E162" s="70">
        <v>2.4292940354859856E-2</v>
      </c>
      <c r="F162" s="70">
        <v>4.6352758210651117E-5</v>
      </c>
      <c r="G162" s="70">
        <v>4.7619047619047616E-2</v>
      </c>
      <c r="H162" s="70">
        <v>0</v>
      </c>
      <c r="I162" s="70">
        <v>0.61111111111111116</v>
      </c>
      <c r="J162" s="70">
        <v>0.17441209062233534</v>
      </c>
      <c r="K162" s="70">
        <v>0.55156711023832139</v>
      </c>
      <c r="L162" s="70">
        <v>4.9578173497216133E-2</v>
      </c>
      <c r="M162" s="70">
        <v>0.27509524697528592</v>
      </c>
      <c r="N162" s="70">
        <v>3.5879449070783151E-2</v>
      </c>
      <c r="O162" s="70">
        <v>0</v>
      </c>
      <c r="P162" s="70">
        <v>0.22180496606659728</v>
      </c>
    </row>
    <row r="163" spans="1:16" x14ac:dyDescent="0.3">
      <c r="A163" t="s">
        <v>2160</v>
      </c>
      <c r="B163" t="s">
        <v>146</v>
      </c>
      <c r="C163" s="69">
        <v>6009</v>
      </c>
      <c r="D163" s="70">
        <v>0.45880096931241438</v>
      </c>
      <c r="E163" s="70">
        <v>5.5515246802283541E-3</v>
      </c>
      <c r="F163" s="70">
        <v>2.7857982497693002E-4</v>
      </c>
      <c r="G163" s="70">
        <v>0</v>
      </c>
      <c r="H163" s="70">
        <v>0</v>
      </c>
      <c r="I163" s="70">
        <v>0.44444444444444442</v>
      </c>
      <c r="J163" s="70">
        <v>-8.2021075089959276E-4</v>
      </c>
      <c r="K163" s="70">
        <v>0.56929413361500203</v>
      </c>
      <c r="L163" s="70">
        <v>0.15448380131598224</v>
      </c>
      <c r="M163" s="70">
        <v>0.24950053755619539</v>
      </c>
      <c r="N163" s="70">
        <v>2.2055888676970475E-3</v>
      </c>
      <c r="O163" s="70">
        <v>0</v>
      </c>
      <c r="P163" s="70">
        <v>0.84886229534082491</v>
      </c>
    </row>
    <row r="164" spans="1:16" x14ac:dyDescent="0.3">
      <c r="A164" t="s">
        <v>2161</v>
      </c>
      <c r="B164" t="s">
        <v>146</v>
      </c>
      <c r="C164" s="69">
        <v>6011</v>
      </c>
      <c r="D164" s="70">
        <v>0.28963730828418144</v>
      </c>
      <c r="E164" s="70">
        <v>1.5002713659222498E-3</v>
      </c>
      <c r="F164" s="70">
        <v>4.6423257414212293E-5</v>
      </c>
      <c r="G164" s="70">
        <v>0</v>
      </c>
      <c r="H164" s="70">
        <v>0</v>
      </c>
      <c r="I164" s="70">
        <v>0.22222222222222221</v>
      </c>
      <c r="J164" s="70">
        <v>1.6442584137289759E-2</v>
      </c>
      <c r="K164" s="70">
        <v>0.55088192966111516</v>
      </c>
      <c r="L164" s="70">
        <v>5.7737035243709524E-2</v>
      </c>
      <c r="M164" s="70">
        <v>0.12423229773236158</v>
      </c>
      <c r="N164" s="70">
        <v>0.45698571423311091</v>
      </c>
      <c r="O164" s="70">
        <v>0</v>
      </c>
      <c r="P164" s="70">
        <v>3.3789866118850496E-3</v>
      </c>
    </row>
    <row r="165" spans="1:16" x14ac:dyDescent="0.3">
      <c r="A165" t="s">
        <v>2162</v>
      </c>
      <c r="B165" t="s">
        <v>146</v>
      </c>
      <c r="C165" s="69">
        <v>6013</v>
      </c>
      <c r="D165" s="70">
        <v>0.22476059055081335</v>
      </c>
      <c r="E165" s="70">
        <v>0.1040392494521665</v>
      </c>
      <c r="F165" s="70">
        <v>4.322098479672263E-4</v>
      </c>
      <c r="G165" s="70">
        <v>5.9523809523809521E-3</v>
      </c>
      <c r="H165" s="70">
        <v>0</v>
      </c>
      <c r="I165" s="70">
        <v>0.1111111111111111</v>
      </c>
      <c r="J165" s="70">
        <v>4.5830243493476072E-2</v>
      </c>
      <c r="K165" s="70">
        <v>0.51455589069910868</v>
      </c>
      <c r="L165" s="70">
        <v>9.1834916820416015E-2</v>
      </c>
      <c r="M165" s="70">
        <v>0.19355970074138171</v>
      </c>
      <c r="N165" s="70">
        <v>7.2265666667937267E-2</v>
      </c>
      <c r="O165" s="70">
        <v>4.545349238965235E-2</v>
      </c>
      <c r="P165" s="70">
        <v>3.0189971251634092E-2</v>
      </c>
    </row>
    <row r="166" spans="1:16" x14ac:dyDescent="0.3">
      <c r="A166" t="s">
        <v>2163</v>
      </c>
      <c r="B166" t="s">
        <v>146</v>
      </c>
      <c r="C166" s="69">
        <v>6015</v>
      </c>
      <c r="D166" s="70">
        <v>0.46594456184798111</v>
      </c>
      <c r="E166" s="70">
        <v>5.4780130538238563E-3</v>
      </c>
      <c r="F166" s="70">
        <v>0</v>
      </c>
      <c r="G166" s="70">
        <v>1.1904761904761904E-2</v>
      </c>
      <c r="H166" s="70">
        <v>0</v>
      </c>
      <c r="I166" s="70">
        <v>0.61111111111111116</v>
      </c>
      <c r="J166" s="70">
        <v>0.23582278485785077</v>
      </c>
      <c r="K166" s="70">
        <v>0.36478588572525339</v>
      </c>
      <c r="L166" s="70">
        <v>0.13628012884637261</v>
      </c>
      <c r="M166" s="70">
        <v>0.78185850629902787</v>
      </c>
      <c r="N166" s="70">
        <v>0.10520754736410566</v>
      </c>
      <c r="O166" s="70">
        <v>1.018694450660026E-2</v>
      </c>
      <c r="P166" s="70">
        <v>4.6408442946995719E-2</v>
      </c>
    </row>
    <row r="167" spans="1:16" x14ac:dyDescent="0.3">
      <c r="A167" t="s">
        <v>2164</v>
      </c>
      <c r="B167" t="s">
        <v>146</v>
      </c>
      <c r="C167" s="69">
        <v>6017</v>
      </c>
      <c r="D167" s="70">
        <v>0.46676054194359456</v>
      </c>
      <c r="E167" s="70">
        <v>2.3942764905870606E-2</v>
      </c>
      <c r="F167" s="70">
        <v>1.89760614214103E-4</v>
      </c>
      <c r="G167" s="70">
        <v>1.1904761904761904E-2</v>
      </c>
      <c r="H167" s="70">
        <v>0</v>
      </c>
      <c r="I167" s="70">
        <v>0.55555555555555558</v>
      </c>
      <c r="J167" s="70">
        <v>1.6998548226646523E-2</v>
      </c>
      <c r="K167" s="70">
        <v>0.61796397846193596</v>
      </c>
      <c r="L167" s="70">
        <v>0.17193366976463825</v>
      </c>
      <c r="M167" s="70">
        <v>0.44915331822876153</v>
      </c>
      <c r="N167" s="70">
        <v>2.5671917381408449E-2</v>
      </c>
      <c r="O167" s="70">
        <v>0</v>
      </c>
      <c r="P167" s="70">
        <v>0.45822869728747245</v>
      </c>
    </row>
    <row r="168" spans="1:16" x14ac:dyDescent="0.3">
      <c r="A168" t="s">
        <v>2165</v>
      </c>
      <c r="B168" t="s">
        <v>146</v>
      </c>
      <c r="C168" s="69">
        <v>6019</v>
      </c>
      <c r="D168" s="70">
        <v>0.25539119374092312</v>
      </c>
      <c r="E168" s="70">
        <v>1.1008965191414139E-2</v>
      </c>
      <c r="F168" s="70">
        <v>1.3416362467369189E-3</v>
      </c>
      <c r="G168" s="70">
        <v>5.3571428571428568E-2</v>
      </c>
      <c r="H168" s="70">
        <v>0</v>
      </c>
      <c r="I168" s="70">
        <v>0.44444444444444442</v>
      </c>
      <c r="J168" s="70">
        <v>4.6634901331239478E-3</v>
      </c>
      <c r="K168" s="70">
        <v>0.55145567378952309</v>
      </c>
      <c r="L168" s="70">
        <v>2.9584925404389357E-2</v>
      </c>
      <c r="M168" s="70">
        <v>0.11638802191562224</v>
      </c>
      <c r="N168" s="70">
        <v>2.6293378967315571E-2</v>
      </c>
      <c r="O168" s="70">
        <v>0</v>
      </c>
      <c r="P168" s="70">
        <v>3.4876092529395712E-2</v>
      </c>
    </row>
    <row r="169" spans="1:16" x14ac:dyDescent="0.3">
      <c r="A169" t="s">
        <v>2166</v>
      </c>
      <c r="B169" t="s">
        <v>146</v>
      </c>
      <c r="C169" s="69">
        <v>6021</v>
      </c>
      <c r="D169" s="70">
        <v>0.25275322323081179</v>
      </c>
      <c r="E169" s="70">
        <v>1.9487167501437684E-3</v>
      </c>
      <c r="F169" s="70">
        <v>3.6773842164596904E-5</v>
      </c>
      <c r="G169" s="70">
        <v>4.7619047619047616E-2</v>
      </c>
      <c r="H169" s="70">
        <v>0</v>
      </c>
      <c r="I169" s="70">
        <v>0.3888888888888889</v>
      </c>
      <c r="J169" s="70">
        <v>-3.055314149884599E-3</v>
      </c>
      <c r="K169" s="70">
        <v>0.53478001203998438</v>
      </c>
      <c r="L169" s="70">
        <v>4.859501201614156E-2</v>
      </c>
      <c r="M169" s="70">
        <v>0.15796441574085685</v>
      </c>
      <c r="N169" s="70">
        <v>5.6626698581185658E-2</v>
      </c>
      <c r="O169" s="70">
        <v>0</v>
      </c>
      <c r="P169" s="70">
        <v>1.8121792429992099E-2</v>
      </c>
    </row>
    <row r="170" spans="1:16" x14ac:dyDescent="0.3">
      <c r="A170" t="s">
        <v>2167</v>
      </c>
      <c r="B170" t="s">
        <v>146</v>
      </c>
      <c r="C170" s="69">
        <v>6023</v>
      </c>
      <c r="D170" s="70">
        <v>0.42401969448882565</v>
      </c>
      <c r="E170" s="70">
        <v>5.9817392162150266E-3</v>
      </c>
      <c r="F170" s="70">
        <v>0</v>
      </c>
      <c r="G170" s="70">
        <v>1.1904761904761904E-2</v>
      </c>
      <c r="H170" s="70">
        <v>0</v>
      </c>
      <c r="I170" s="70">
        <v>0.77777777777777779</v>
      </c>
      <c r="J170" s="70">
        <v>-7.8213623773992019E-2</v>
      </c>
      <c r="K170" s="70">
        <v>0.36910430837863584</v>
      </c>
      <c r="L170" s="70">
        <v>5.4859753818954526E-2</v>
      </c>
      <c r="M170" s="70">
        <v>0.46207932054494655</v>
      </c>
      <c r="N170" s="70">
        <v>0.28245365138354744</v>
      </c>
      <c r="O170" s="70">
        <v>0.18102169606838509</v>
      </c>
      <c r="P170" s="70">
        <v>3.5307663865812342E-2</v>
      </c>
    </row>
    <row r="171" spans="1:16" x14ac:dyDescent="0.3">
      <c r="A171" t="s">
        <v>2168</v>
      </c>
      <c r="B171" t="s">
        <v>146</v>
      </c>
      <c r="C171" s="69">
        <v>6025</v>
      </c>
      <c r="D171" s="70">
        <v>0.12911684112786614</v>
      </c>
      <c r="E171" s="70">
        <v>1.4842143819539997E-3</v>
      </c>
      <c r="F171" s="70">
        <v>1.0635988213089014E-2</v>
      </c>
      <c r="G171" s="70">
        <v>1.1904761904761904E-2</v>
      </c>
      <c r="H171" s="70">
        <v>0</v>
      </c>
      <c r="I171" s="70">
        <v>0</v>
      </c>
      <c r="J171" s="70">
        <v>-2.0094097525278035E-2</v>
      </c>
      <c r="K171" s="70">
        <v>0.55890543587696373</v>
      </c>
      <c r="L171" s="70">
        <v>3.6043559701469774E-2</v>
      </c>
      <c r="M171" s="70">
        <v>2.1151437885145535E-2</v>
      </c>
      <c r="N171" s="70">
        <v>1.9467097151645022E-2</v>
      </c>
      <c r="O171" s="70">
        <v>0</v>
      </c>
      <c r="P171" s="70">
        <v>3.2179979562748138E-4</v>
      </c>
    </row>
    <row r="172" spans="1:16" x14ac:dyDescent="0.3">
      <c r="A172" t="s">
        <v>2169</v>
      </c>
      <c r="B172" t="s">
        <v>146</v>
      </c>
      <c r="C172" s="69">
        <v>6027</v>
      </c>
      <c r="D172" s="70">
        <v>0.22002352729938029</v>
      </c>
      <c r="E172" s="70">
        <v>1.1139910416119481E-4</v>
      </c>
      <c r="F172" s="70">
        <v>1.8250794642862642E-3</v>
      </c>
      <c r="G172" s="70">
        <v>0</v>
      </c>
      <c r="H172" s="70">
        <v>6.8965517241379309E-2</v>
      </c>
      <c r="I172" s="70">
        <v>0.3888888888888889</v>
      </c>
      <c r="J172" s="70">
        <v>-0.16622952900135241</v>
      </c>
      <c r="K172" s="70">
        <v>0.6063720124794022</v>
      </c>
      <c r="L172" s="70">
        <v>6.8707394561038443E-2</v>
      </c>
      <c r="M172" s="70">
        <v>5.9000331682349576E-2</v>
      </c>
      <c r="N172" s="70">
        <v>4.6572593521691609E-2</v>
      </c>
      <c r="O172" s="70">
        <v>0</v>
      </c>
      <c r="P172" s="70">
        <v>1.3663903052359986E-2</v>
      </c>
    </row>
    <row r="173" spans="1:16" x14ac:dyDescent="0.3">
      <c r="A173" t="s">
        <v>2170</v>
      </c>
      <c r="B173" t="s">
        <v>146</v>
      </c>
      <c r="C173" s="69">
        <v>6029</v>
      </c>
      <c r="D173" s="70">
        <v>0.22512665869611095</v>
      </c>
      <c r="E173" s="70">
        <v>7.3794585039541165E-3</v>
      </c>
      <c r="F173" s="70">
        <v>2.7263932479623183E-3</v>
      </c>
      <c r="G173" s="70">
        <v>5.9523809523809521E-3</v>
      </c>
      <c r="H173" s="70">
        <v>0</v>
      </c>
      <c r="I173" s="70">
        <v>0.33333333333333331</v>
      </c>
      <c r="J173" s="70">
        <v>-4.1117191641567788E-5</v>
      </c>
      <c r="K173" s="70">
        <v>0.57113487149452902</v>
      </c>
      <c r="L173" s="70">
        <v>4.4025697022641863E-2</v>
      </c>
      <c r="M173" s="70">
        <v>6.2822009239136389E-2</v>
      </c>
      <c r="N173" s="70">
        <v>5.0372337636876811E-2</v>
      </c>
      <c r="O173" s="70">
        <v>0</v>
      </c>
      <c r="P173" s="70">
        <v>4.2669469025723501E-2</v>
      </c>
    </row>
    <row r="174" spans="1:16" x14ac:dyDescent="0.3">
      <c r="A174" t="s">
        <v>2171</v>
      </c>
      <c r="B174" t="s">
        <v>146</v>
      </c>
      <c r="C174" s="69">
        <v>6031</v>
      </c>
      <c r="D174" s="70">
        <v>0.1901935551819208</v>
      </c>
      <c r="E174" s="70">
        <v>6.5246847159122325E-3</v>
      </c>
      <c r="F174" s="70">
        <v>2.3181674348171965E-3</v>
      </c>
      <c r="G174" s="70">
        <v>1.7857142857142856E-2</v>
      </c>
      <c r="H174" s="70">
        <v>0</v>
      </c>
      <c r="I174" s="70">
        <v>0.16666666666666666</v>
      </c>
      <c r="J174" s="70">
        <v>-1.0066806077385953E-2</v>
      </c>
      <c r="K174" s="70">
        <v>0.53339071675277261</v>
      </c>
      <c r="L174" s="70">
        <v>4.6042592880135708E-2</v>
      </c>
      <c r="M174" s="70">
        <v>7.7849428005441867E-2</v>
      </c>
      <c r="N174" s="70">
        <v>9.7759207407527193E-2</v>
      </c>
      <c r="O174" s="70">
        <v>0</v>
      </c>
      <c r="P174" s="70">
        <v>8.4737783314868791E-3</v>
      </c>
    </row>
    <row r="175" spans="1:16" x14ac:dyDescent="0.3">
      <c r="A175" t="s">
        <v>2172</v>
      </c>
      <c r="B175" t="s">
        <v>146</v>
      </c>
      <c r="C175" s="69">
        <v>6033</v>
      </c>
      <c r="D175" s="70">
        <v>0.33889138516083911</v>
      </c>
      <c r="E175" s="70">
        <v>8.3136738420288899E-3</v>
      </c>
      <c r="F175" s="70">
        <v>1.0651104591277178E-5</v>
      </c>
      <c r="G175" s="70">
        <v>0</v>
      </c>
      <c r="H175" s="70">
        <v>0</v>
      </c>
      <c r="I175" s="70">
        <v>0.55555555555555558</v>
      </c>
      <c r="J175" s="70">
        <v>-0.10622652874289233</v>
      </c>
      <c r="K175" s="70">
        <v>0.58941992679234945</v>
      </c>
      <c r="L175" s="70">
        <v>7.3512311798506605E-2</v>
      </c>
      <c r="M175" s="70">
        <v>0.27762810468799543</v>
      </c>
      <c r="N175" s="70">
        <v>0.13412203640915182</v>
      </c>
      <c r="O175" s="70">
        <v>0</v>
      </c>
      <c r="P175" s="70">
        <v>0.15141054737773818</v>
      </c>
    </row>
    <row r="176" spans="1:16" x14ac:dyDescent="0.3">
      <c r="A176" t="s">
        <v>2173</v>
      </c>
      <c r="B176" t="s">
        <v>146</v>
      </c>
      <c r="C176" s="69">
        <v>6035</v>
      </c>
      <c r="D176" s="70">
        <v>0.35626304826433453</v>
      </c>
      <c r="E176" s="70">
        <v>4.9035714403571507E-4</v>
      </c>
      <c r="F176" s="70">
        <v>3.0649568654994611E-5</v>
      </c>
      <c r="G176" s="70">
        <v>0</v>
      </c>
      <c r="H176" s="70">
        <v>3.4482758620689655E-2</v>
      </c>
      <c r="I176" s="70">
        <v>0.61111111111111116</v>
      </c>
      <c r="J176" s="70">
        <v>8.3689214735078191E-2</v>
      </c>
      <c r="K176" s="70">
        <v>0.65515394237513258</v>
      </c>
      <c r="L176" s="70">
        <v>1.2248254265793247E-2</v>
      </c>
      <c r="M176" s="70">
        <v>0.2405525796419907</v>
      </c>
      <c r="N176" s="70">
        <v>8.6294236434546215E-2</v>
      </c>
      <c r="O176" s="70">
        <v>0</v>
      </c>
      <c r="P176" s="70">
        <v>3.7752981970553989E-2</v>
      </c>
    </row>
    <row r="177" spans="1:16" x14ac:dyDescent="0.3">
      <c r="A177" t="s">
        <v>2174</v>
      </c>
      <c r="B177" t="s">
        <v>146</v>
      </c>
      <c r="C177" s="69">
        <v>6037</v>
      </c>
      <c r="D177" s="70">
        <v>0.29728539619034461</v>
      </c>
      <c r="E177" s="70">
        <v>0.10962368426322537</v>
      </c>
      <c r="F177" s="70">
        <v>3.5535306472491571E-3</v>
      </c>
      <c r="G177" s="70">
        <v>0.1130952380952381</v>
      </c>
      <c r="H177" s="70">
        <v>0</v>
      </c>
      <c r="I177" s="70">
        <v>0.5</v>
      </c>
      <c r="J177" s="70">
        <v>-1.8153183427658655E-2</v>
      </c>
      <c r="K177" s="70">
        <v>0.51487243507751723</v>
      </c>
      <c r="L177" s="70">
        <v>5.0331822145035648E-2</v>
      </c>
      <c r="M177" s="70">
        <v>0.21538362305534786</v>
      </c>
      <c r="N177" s="70">
        <v>3.2809916650265343E-2</v>
      </c>
      <c r="O177" s="70">
        <v>1.3204366513582132E-2</v>
      </c>
      <c r="P177" s="70">
        <v>4.4640543723769681E-2</v>
      </c>
    </row>
    <row r="178" spans="1:16" x14ac:dyDescent="0.3">
      <c r="A178" t="s">
        <v>2175</v>
      </c>
      <c r="B178" t="s">
        <v>146</v>
      </c>
      <c r="C178" s="69">
        <v>6039</v>
      </c>
      <c r="D178" s="70">
        <v>0.27961813629877397</v>
      </c>
      <c r="E178" s="70">
        <v>6.2276634783069006E-3</v>
      </c>
      <c r="F178" s="70">
        <v>1.2203561474356901E-3</v>
      </c>
      <c r="G178" s="70">
        <v>1.1904761904761904E-2</v>
      </c>
      <c r="H178" s="70">
        <v>0</v>
      </c>
      <c r="I178" s="70">
        <v>0.33333333333333331</v>
      </c>
      <c r="J178" s="70">
        <v>-5.12662212823531E-2</v>
      </c>
      <c r="K178" s="70">
        <v>0.55843467257668</v>
      </c>
      <c r="L178" s="70">
        <v>3.9951804064971112E-2</v>
      </c>
      <c r="M178" s="70">
        <v>0.14425231793935558</v>
      </c>
      <c r="N178" s="70">
        <v>5.1035990861618259E-2</v>
      </c>
      <c r="O178" s="70">
        <v>0</v>
      </c>
      <c r="P178" s="70">
        <v>0.29352676314881454</v>
      </c>
    </row>
    <row r="179" spans="1:16" x14ac:dyDescent="0.3">
      <c r="A179" t="s">
        <v>2176</v>
      </c>
      <c r="B179" t="s">
        <v>146</v>
      </c>
      <c r="C179" s="69">
        <v>6041</v>
      </c>
      <c r="D179" s="70">
        <v>0.37479910839689051</v>
      </c>
      <c r="E179" s="70">
        <v>4.6800662798586599E-2</v>
      </c>
      <c r="F179" s="70">
        <v>2.4822391260721891E-4</v>
      </c>
      <c r="G179" s="70">
        <v>5.9523809523809521E-3</v>
      </c>
      <c r="H179" s="70">
        <v>0</v>
      </c>
      <c r="I179" s="70">
        <v>0.33333333333333331</v>
      </c>
      <c r="J179" s="70">
        <v>0.30619918382862493</v>
      </c>
      <c r="K179" s="70">
        <v>0.476943743693647</v>
      </c>
      <c r="L179" s="70">
        <v>0.10142095362301816</v>
      </c>
      <c r="M179" s="70">
        <v>0.31558591449975382</v>
      </c>
      <c r="N179" s="70">
        <v>7.8678289844002769E-2</v>
      </c>
      <c r="O179" s="70">
        <v>0.17507852611460767</v>
      </c>
      <c r="P179" s="70">
        <v>5.9514922136854394E-2</v>
      </c>
    </row>
    <row r="180" spans="1:16" x14ac:dyDescent="0.3">
      <c r="A180" t="s">
        <v>2177</v>
      </c>
      <c r="B180" t="s">
        <v>146</v>
      </c>
      <c r="C180" s="69">
        <v>6043</v>
      </c>
      <c r="E180" s="70"/>
      <c r="F180" s="70">
        <v>6.5314796930287774E-4</v>
      </c>
      <c r="G180" s="70">
        <v>0</v>
      </c>
      <c r="H180" s="70">
        <v>0</v>
      </c>
      <c r="I180" s="70">
        <v>0.3888888888888889</v>
      </c>
    </row>
    <row r="181" spans="1:16" x14ac:dyDescent="0.3">
      <c r="A181" t="s">
        <v>2178</v>
      </c>
      <c r="B181" t="s">
        <v>146</v>
      </c>
      <c r="C181" s="69">
        <v>6045</v>
      </c>
      <c r="D181" s="70">
        <v>0.38728875618866854</v>
      </c>
      <c r="E181" s="70">
        <v>3.5465542844899125E-3</v>
      </c>
      <c r="F181" s="70">
        <v>0</v>
      </c>
      <c r="G181" s="70">
        <v>5.9523809523809521E-3</v>
      </c>
      <c r="H181" s="70">
        <v>0</v>
      </c>
      <c r="I181" s="70">
        <v>0.72222222222222221</v>
      </c>
      <c r="J181" s="70">
        <v>-6.4676390784573934E-2</v>
      </c>
      <c r="K181" s="70">
        <v>0.49719970832033827</v>
      </c>
      <c r="L181" s="70">
        <v>7.749168439911723E-2</v>
      </c>
      <c r="M181" s="70">
        <v>0.37222990805018991</v>
      </c>
      <c r="N181" s="70">
        <v>0.17731075992662407</v>
      </c>
      <c r="O181" s="70">
        <v>1.6854300605276602E-2</v>
      </c>
      <c r="P181" s="70">
        <v>0.11011800676453849</v>
      </c>
    </row>
    <row r="182" spans="1:16" x14ac:dyDescent="0.3">
      <c r="A182" t="s">
        <v>2179</v>
      </c>
      <c r="B182" t="s">
        <v>146</v>
      </c>
      <c r="C182" s="69">
        <v>6047</v>
      </c>
      <c r="D182" s="70">
        <v>0.19913230051231817</v>
      </c>
      <c r="E182" s="70">
        <v>8.5430721587319049E-3</v>
      </c>
      <c r="F182" s="70">
        <v>1.4035808937416525E-3</v>
      </c>
      <c r="G182" s="70">
        <v>2.3809523809523808E-2</v>
      </c>
      <c r="H182" s="70">
        <v>0</v>
      </c>
      <c r="I182" s="70">
        <v>0.16666666666666666</v>
      </c>
      <c r="J182" s="70">
        <v>8.0528224112441336E-3</v>
      </c>
      <c r="K182" s="70">
        <v>0.53586050225172155</v>
      </c>
      <c r="L182" s="70">
        <v>6.3549085919310008E-2</v>
      </c>
      <c r="M182" s="70">
        <v>0.12137380038633298</v>
      </c>
      <c r="N182" s="70">
        <v>2.6635260096328276E-2</v>
      </c>
      <c r="O182" s="70">
        <v>0</v>
      </c>
      <c r="P182" s="70">
        <v>3.713158478502817E-2</v>
      </c>
    </row>
    <row r="183" spans="1:16" x14ac:dyDescent="0.3">
      <c r="A183" t="s">
        <v>2180</v>
      </c>
      <c r="B183" t="s">
        <v>146</v>
      </c>
      <c r="C183" s="69">
        <v>6049</v>
      </c>
      <c r="D183" s="70">
        <v>0.39813346863349608</v>
      </c>
      <c r="E183" s="70">
        <v>2.1941179965558437E-4</v>
      </c>
      <c r="F183" s="70">
        <v>1.6939228747136167E-5</v>
      </c>
      <c r="G183" s="70">
        <v>0</v>
      </c>
      <c r="H183" s="70">
        <v>0</v>
      </c>
      <c r="I183" s="70">
        <v>0.61111111111111116</v>
      </c>
      <c r="J183" s="70">
        <v>5.7312424233118789E-2</v>
      </c>
      <c r="K183" s="70">
        <v>0.68460441589722709</v>
      </c>
      <c r="L183" s="70">
        <v>5.2950478439033E-2</v>
      </c>
      <c r="M183" s="70">
        <v>0.30351373356563865</v>
      </c>
      <c r="N183" s="70">
        <v>6.7198140609907836E-2</v>
      </c>
      <c r="O183" s="70">
        <v>0</v>
      </c>
      <c r="P183" s="70">
        <v>0.19161011076872855</v>
      </c>
    </row>
    <row r="184" spans="1:16" x14ac:dyDescent="0.3">
      <c r="A184" t="s">
        <v>2181</v>
      </c>
      <c r="B184" t="s">
        <v>146</v>
      </c>
      <c r="C184" s="69">
        <v>6051</v>
      </c>
      <c r="D184" s="70">
        <v>0.39199074456906136</v>
      </c>
      <c r="E184" s="70">
        <v>5.0344897822965633E-4</v>
      </c>
      <c r="F184" s="70">
        <v>9.133069607030796E-4</v>
      </c>
      <c r="G184" s="70">
        <v>0</v>
      </c>
      <c r="H184" s="70">
        <v>0</v>
      </c>
      <c r="I184" s="70">
        <v>0.5</v>
      </c>
      <c r="J184" s="70">
        <v>-9.4025623300445837E-2</v>
      </c>
      <c r="K184" s="70">
        <v>0.62653391143307813</v>
      </c>
      <c r="L184" s="70">
        <v>0.13471738044272985</v>
      </c>
      <c r="M184" s="70">
        <v>0.72744432223058841</v>
      </c>
      <c r="N184" s="70">
        <v>9.7680084082275506E-3</v>
      </c>
      <c r="O184" s="70">
        <v>0</v>
      </c>
      <c r="P184" s="70">
        <v>3.2597261006514701E-2</v>
      </c>
    </row>
    <row r="185" spans="1:16" x14ac:dyDescent="0.3">
      <c r="A185" t="s">
        <v>2182</v>
      </c>
      <c r="B185" t="s">
        <v>146</v>
      </c>
      <c r="C185" s="69">
        <v>6053</v>
      </c>
      <c r="D185" s="70">
        <v>0.2827195425777273</v>
      </c>
      <c r="E185" s="70">
        <v>9.738017692742405E-3</v>
      </c>
      <c r="F185" s="70">
        <v>9.2926767444822286E-4</v>
      </c>
      <c r="G185" s="70">
        <v>1.1904761904761904E-2</v>
      </c>
      <c r="H185" s="70">
        <v>0</v>
      </c>
      <c r="I185" s="70">
        <v>0.44444444444444442</v>
      </c>
      <c r="J185" s="70">
        <v>5.6460864682932974E-2</v>
      </c>
      <c r="K185" s="70">
        <v>0.34838377161453621</v>
      </c>
      <c r="L185" s="70">
        <v>9.5659088679021911E-2</v>
      </c>
      <c r="M185" s="70">
        <v>0.23526079480869161</v>
      </c>
      <c r="N185" s="70">
        <v>0.13187435810760439</v>
      </c>
      <c r="O185" s="70">
        <v>1.8376507918914892E-2</v>
      </c>
      <c r="P185" s="70">
        <v>5.443284683732403E-2</v>
      </c>
    </row>
    <row r="186" spans="1:16" x14ac:dyDescent="0.3">
      <c r="A186" t="s">
        <v>2183</v>
      </c>
      <c r="B186" t="s">
        <v>146</v>
      </c>
      <c r="C186" s="69">
        <v>6055</v>
      </c>
      <c r="D186" s="70">
        <v>0.32979641079503175</v>
      </c>
      <c r="E186" s="70">
        <v>2.0813144597626697E-2</v>
      </c>
      <c r="F186" s="70">
        <v>1.4553301187895536E-4</v>
      </c>
      <c r="G186" s="70">
        <v>0</v>
      </c>
      <c r="H186" s="70">
        <v>0</v>
      </c>
      <c r="I186" s="70">
        <v>0.44444444444444442</v>
      </c>
      <c r="J186" s="70">
        <v>7.6560136948072399E-2</v>
      </c>
      <c r="K186" s="70">
        <v>0.56240119302756864</v>
      </c>
      <c r="L186" s="70">
        <v>8.7093285467356008E-2</v>
      </c>
      <c r="M186" s="70">
        <v>0.24571839172348064</v>
      </c>
      <c r="N186" s="70">
        <v>6.6093942842472997E-2</v>
      </c>
      <c r="O186" s="70">
        <v>4.8450889942193612E-2</v>
      </c>
      <c r="P186" s="70">
        <v>9.9560479655083273E-2</v>
      </c>
    </row>
    <row r="187" spans="1:16" x14ac:dyDescent="0.3">
      <c r="A187" t="s">
        <v>1120</v>
      </c>
      <c r="B187" t="s">
        <v>146</v>
      </c>
      <c r="C187" s="69">
        <v>6057</v>
      </c>
      <c r="D187" s="70">
        <v>0.47778690247841299</v>
      </c>
      <c r="E187" s="70">
        <v>2.8385463772937561E-2</v>
      </c>
      <c r="F187" s="70">
        <v>1.6183465711882344E-4</v>
      </c>
      <c r="G187" s="70">
        <v>5.9523809523809521E-3</v>
      </c>
      <c r="H187" s="70">
        <v>0</v>
      </c>
      <c r="I187" s="70">
        <v>0.5</v>
      </c>
      <c r="J187" s="70">
        <v>0.11326447950454629</v>
      </c>
      <c r="K187" s="70">
        <v>0.61119496247192573</v>
      </c>
      <c r="L187" s="70">
        <v>0.18538419719845178</v>
      </c>
      <c r="M187" s="70">
        <v>0.6083631339623895</v>
      </c>
      <c r="N187" s="70">
        <v>2.6447848556669044E-2</v>
      </c>
      <c r="O187" s="70">
        <v>0</v>
      </c>
      <c r="P187" s="70">
        <v>0.3113441868037668</v>
      </c>
    </row>
    <row r="188" spans="1:16" x14ac:dyDescent="0.3">
      <c r="A188" t="s">
        <v>2184</v>
      </c>
      <c r="B188" t="s">
        <v>146</v>
      </c>
      <c r="C188" s="69">
        <v>6059</v>
      </c>
      <c r="D188" s="70">
        <v>0.27485781873099208</v>
      </c>
      <c r="E188" s="70">
        <v>0.18646659812105323</v>
      </c>
      <c r="F188" s="70">
        <v>4.4192167719917796E-3</v>
      </c>
      <c r="G188" s="70">
        <v>8.9285714285714288E-2</v>
      </c>
      <c r="H188" s="70">
        <v>0</v>
      </c>
      <c r="I188" s="70">
        <v>0.3888888888888889</v>
      </c>
      <c r="J188" s="70">
        <v>-3.8075838551734705E-3</v>
      </c>
      <c r="K188" s="70">
        <v>0.47406691505399978</v>
      </c>
      <c r="L188" s="70">
        <v>2.590943952537849E-2</v>
      </c>
      <c r="M188" s="70">
        <v>0.20277004914816404</v>
      </c>
      <c r="N188" s="70">
        <v>7.5302148809834282E-2</v>
      </c>
      <c r="O188" s="70">
        <v>5.1464787159266723E-2</v>
      </c>
      <c r="P188" s="70">
        <v>5.0559844665637545E-2</v>
      </c>
    </row>
    <row r="189" spans="1:16" x14ac:dyDescent="0.3">
      <c r="A189" t="s">
        <v>2185</v>
      </c>
      <c r="B189" t="s">
        <v>146</v>
      </c>
      <c r="C189" s="69">
        <v>6061</v>
      </c>
      <c r="D189" s="70">
        <v>0.35294856322018264</v>
      </c>
      <c r="E189" s="70">
        <v>4.0579412845661217E-2</v>
      </c>
      <c r="F189" s="70">
        <v>1.9405159108168871E-4</v>
      </c>
      <c r="G189" s="70">
        <v>5.9523809523809521E-3</v>
      </c>
      <c r="H189" s="70">
        <v>0</v>
      </c>
      <c r="I189" s="70">
        <v>0.55555555555555558</v>
      </c>
      <c r="J189" s="70">
        <v>-5.6768812690905279E-2</v>
      </c>
      <c r="K189" s="70">
        <v>0.5690752724018886</v>
      </c>
      <c r="L189" s="70">
        <v>0.13686099262922985</v>
      </c>
      <c r="M189" s="70">
        <v>0.27713961814882093</v>
      </c>
      <c r="N189" s="70">
        <v>4.3385296244747809E-2</v>
      </c>
      <c r="O189" s="70">
        <v>0</v>
      </c>
      <c r="P189" s="70">
        <v>0.21353501367370026</v>
      </c>
    </row>
    <row r="190" spans="1:16" x14ac:dyDescent="0.3">
      <c r="A190" t="s">
        <v>2186</v>
      </c>
      <c r="B190" t="s">
        <v>146</v>
      </c>
      <c r="C190" s="69">
        <v>6063</v>
      </c>
      <c r="D190" s="70">
        <v>0.41880373033971441</v>
      </c>
      <c r="E190" s="70">
        <v>7.1404964455019048E-4</v>
      </c>
      <c r="F190" s="70">
        <v>3.8901454734537689E-5</v>
      </c>
      <c r="G190" s="70">
        <v>0</v>
      </c>
      <c r="H190" s="70">
        <v>3.4482758620689655E-2</v>
      </c>
      <c r="I190" s="70">
        <v>0.61111111111111116</v>
      </c>
      <c r="J190" s="70">
        <v>2.5898252343035177E-2</v>
      </c>
      <c r="K190" s="70">
        <v>0.62650497796261584</v>
      </c>
      <c r="L190" s="70">
        <v>5.4223593660177101E-2</v>
      </c>
      <c r="M190" s="70">
        <v>0.46343507047135918</v>
      </c>
      <c r="N190" s="70">
        <v>0.18559316035963919</v>
      </c>
      <c r="O190" s="70">
        <v>0</v>
      </c>
      <c r="P190" s="70">
        <v>6.922047143660659E-2</v>
      </c>
    </row>
    <row r="191" spans="1:16" x14ac:dyDescent="0.3">
      <c r="A191" t="s">
        <v>2187</v>
      </c>
      <c r="B191" t="s">
        <v>146</v>
      </c>
      <c r="C191" s="69">
        <v>6065</v>
      </c>
      <c r="D191" s="70">
        <v>0.33264322761246573</v>
      </c>
      <c r="E191" s="70">
        <v>3.9378009174283038E-2</v>
      </c>
      <c r="F191" s="70">
        <v>5.9656770642468084E-3</v>
      </c>
      <c r="G191" s="70">
        <v>5.3571428571428568E-2</v>
      </c>
      <c r="H191" s="70">
        <v>0</v>
      </c>
      <c r="I191" s="70">
        <v>0.5</v>
      </c>
      <c r="J191" s="70">
        <v>-7.332726187516769E-3</v>
      </c>
      <c r="K191" s="70">
        <v>0.58071895450052724</v>
      </c>
      <c r="L191" s="70">
        <v>2.7089661920732141E-2</v>
      </c>
      <c r="M191" s="70">
        <v>0.14042181405610499</v>
      </c>
      <c r="N191" s="70">
        <v>7.839690576316681E-2</v>
      </c>
      <c r="O191" s="70">
        <v>0</v>
      </c>
      <c r="P191" s="70">
        <v>0.26571085391424748</v>
      </c>
    </row>
    <row r="192" spans="1:16" x14ac:dyDescent="0.3">
      <c r="A192" t="s">
        <v>2188</v>
      </c>
      <c r="B192" t="s">
        <v>146</v>
      </c>
      <c r="C192" s="69">
        <v>6067</v>
      </c>
      <c r="D192" s="70">
        <v>0.28663857632176437</v>
      </c>
      <c r="E192" s="70">
        <v>0.11631991945838822</v>
      </c>
      <c r="F192" s="70">
        <v>3.8947259674929074E-4</v>
      </c>
      <c r="G192" s="70">
        <v>2.976190476190476E-2</v>
      </c>
      <c r="H192" s="70">
        <v>0</v>
      </c>
      <c r="I192" s="70">
        <v>0.22222222222222221</v>
      </c>
      <c r="J192" s="70">
        <v>9.9188796516310934E-2</v>
      </c>
      <c r="K192" s="70">
        <v>0.56429876984786465</v>
      </c>
      <c r="L192" s="70">
        <v>0.12212754583194926</v>
      </c>
      <c r="M192" s="70">
        <v>0.18424781928094577</v>
      </c>
      <c r="N192" s="70">
        <v>0.1632561678036141</v>
      </c>
      <c r="O192" s="70">
        <v>0</v>
      </c>
      <c r="P192" s="70">
        <v>3.1609174021591899E-2</v>
      </c>
    </row>
    <row r="193" spans="1:16" x14ac:dyDescent="0.3">
      <c r="A193" t="s">
        <v>2189</v>
      </c>
      <c r="B193" t="s">
        <v>146</v>
      </c>
      <c r="C193" s="69">
        <v>6069</v>
      </c>
      <c r="D193" s="70">
        <v>0.20388745041727033</v>
      </c>
      <c r="E193" s="70">
        <v>2.0321661213307716E-3</v>
      </c>
      <c r="F193" s="70">
        <v>7.8998948364430912E-4</v>
      </c>
      <c r="G193" s="70">
        <v>1.1904761904761904E-2</v>
      </c>
      <c r="H193" s="70">
        <v>0</v>
      </c>
      <c r="I193" s="70">
        <v>0.22222222222222221</v>
      </c>
      <c r="J193" s="70">
        <v>-7.087164098134229E-3</v>
      </c>
      <c r="K193" s="70">
        <v>0.33691599371150055</v>
      </c>
      <c r="L193" s="70">
        <v>7.6037184137787678E-2</v>
      </c>
      <c r="M193" s="70">
        <v>0.18458353030211663</v>
      </c>
      <c r="N193" s="70">
        <v>0.14345228601495885</v>
      </c>
      <c r="O193" s="70">
        <v>0</v>
      </c>
      <c r="P193" s="70">
        <v>3.9172833564514925E-2</v>
      </c>
    </row>
    <row r="194" spans="1:16" x14ac:dyDescent="0.3">
      <c r="A194" t="s">
        <v>2190</v>
      </c>
      <c r="B194" t="s">
        <v>146</v>
      </c>
      <c r="C194" s="69">
        <v>6071</v>
      </c>
      <c r="D194" s="70">
        <v>0.30289508812974891</v>
      </c>
      <c r="E194" s="70">
        <v>1.1508785629681818E-2</v>
      </c>
      <c r="F194" s="70">
        <v>4.9448893112840958E-3</v>
      </c>
      <c r="G194" s="70">
        <v>6.5476190476190479E-2</v>
      </c>
      <c r="H194" s="70">
        <v>0</v>
      </c>
      <c r="I194" s="70">
        <v>0.3888888888888889</v>
      </c>
      <c r="J194" s="70">
        <v>1.3132579572290642E-2</v>
      </c>
      <c r="K194" s="70">
        <v>0.59540178752134454</v>
      </c>
      <c r="L194" s="70">
        <v>4.9338852914532751E-2</v>
      </c>
      <c r="M194" s="70">
        <v>0.21357658927236234</v>
      </c>
      <c r="N194" s="70">
        <v>6.2787532423701053E-2</v>
      </c>
      <c r="O194" s="70">
        <v>0</v>
      </c>
      <c r="P194" s="70">
        <v>0.10392453093200563</v>
      </c>
    </row>
    <row r="195" spans="1:16" x14ac:dyDescent="0.3">
      <c r="A195" t="s">
        <v>2191</v>
      </c>
      <c r="B195" t="s">
        <v>146</v>
      </c>
      <c r="C195" s="69">
        <v>6073</v>
      </c>
      <c r="D195" s="70">
        <v>0.31902846882266406</v>
      </c>
      <c r="E195" s="70">
        <v>6.7528611374877132E-2</v>
      </c>
      <c r="F195" s="70">
        <v>5.3872535409949952E-3</v>
      </c>
      <c r="G195" s="70">
        <v>4.0123456790123455E-2</v>
      </c>
      <c r="H195" s="70">
        <v>0</v>
      </c>
      <c r="I195" s="70">
        <v>0.5</v>
      </c>
      <c r="J195" s="70">
        <v>-1.9957774313468124E-2</v>
      </c>
      <c r="K195" s="70">
        <v>0.45426889846286145</v>
      </c>
      <c r="L195" s="70">
        <v>4.0642163179118472E-2</v>
      </c>
      <c r="M195" s="70">
        <v>0.21000955042023209</v>
      </c>
      <c r="N195" s="70">
        <v>8.7528056868518514E-2</v>
      </c>
      <c r="O195" s="70">
        <v>6.9692631718351508E-2</v>
      </c>
      <c r="P195" s="70">
        <v>0.18953882970233968</v>
      </c>
    </row>
    <row r="196" spans="1:16" x14ac:dyDescent="0.3">
      <c r="A196" t="s">
        <v>2192</v>
      </c>
      <c r="B196" t="s">
        <v>146</v>
      </c>
      <c r="C196" s="69">
        <v>6075</v>
      </c>
      <c r="D196" s="70">
        <v>0.17707684821182176</v>
      </c>
      <c r="E196" s="70">
        <v>4.3804116794413733E-2</v>
      </c>
      <c r="F196" s="70">
        <v>3.6056820701411627E-4</v>
      </c>
      <c r="G196" s="70">
        <v>0</v>
      </c>
      <c r="H196" s="70">
        <v>0</v>
      </c>
      <c r="I196" s="70">
        <v>0.1111111111111111</v>
      </c>
      <c r="J196" s="70">
        <v>0</v>
      </c>
      <c r="K196" s="70">
        <v>0.38993581700664343</v>
      </c>
      <c r="L196" s="70">
        <v>7.8037617352302982E-2</v>
      </c>
      <c r="M196" s="70">
        <v>0.23690879162723316</v>
      </c>
      <c r="N196" s="70">
        <v>3.3552732970929686E-2</v>
      </c>
      <c r="O196" s="70">
        <v>2.2752081121941763E-2</v>
      </c>
      <c r="P196" s="70">
        <v>2.7849716276209368E-3</v>
      </c>
    </row>
    <row r="197" spans="1:16" x14ac:dyDescent="0.3">
      <c r="A197" t="s">
        <v>2193</v>
      </c>
      <c r="B197" t="s">
        <v>146</v>
      </c>
      <c r="C197" s="69">
        <v>6077</v>
      </c>
      <c r="D197" s="70">
        <v>0.24887143611657203</v>
      </c>
      <c r="E197" s="70">
        <v>3.3414632913563697E-2</v>
      </c>
      <c r="F197" s="70">
        <v>5.9295291557181086E-4</v>
      </c>
      <c r="G197" s="70">
        <v>1.1904761904761904E-2</v>
      </c>
      <c r="H197" s="70">
        <v>0</v>
      </c>
      <c r="I197" s="70">
        <v>0.27777777777777779</v>
      </c>
      <c r="J197" s="70">
        <v>-1.4306416911275073E-2</v>
      </c>
      <c r="K197" s="70">
        <v>0.55597353463568455</v>
      </c>
      <c r="L197" s="70">
        <v>0.11267678555582181</v>
      </c>
      <c r="M197" s="70">
        <v>0.14198356446604518</v>
      </c>
      <c r="N197" s="70">
        <v>0.14030283056495355</v>
      </c>
      <c r="O197" s="70">
        <v>0</v>
      </c>
      <c r="P197" s="70">
        <v>3.4805121262263755E-3</v>
      </c>
    </row>
    <row r="198" spans="1:16" x14ac:dyDescent="0.3">
      <c r="A198" t="s">
        <v>2194</v>
      </c>
      <c r="B198" t="s">
        <v>146</v>
      </c>
      <c r="C198" s="69">
        <v>6079</v>
      </c>
      <c r="D198" s="70">
        <v>0.24405724487005803</v>
      </c>
      <c r="E198" s="70">
        <v>8.0108949172905015E-3</v>
      </c>
      <c r="F198" s="70">
        <v>1.5064852783516164E-3</v>
      </c>
      <c r="G198" s="70">
        <v>0</v>
      </c>
      <c r="H198" s="70">
        <v>0</v>
      </c>
      <c r="I198" s="70">
        <v>0.33333333333333331</v>
      </c>
      <c r="J198" s="70">
        <v>-9.0103066723979941E-2</v>
      </c>
      <c r="K198" s="70">
        <v>0.4451549014542483</v>
      </c>
      <c r="L198" s="70">
        <v>5.5820530904080921E-2</v>
      </c>
      <c r="M198" s="70">
        <v>0.24840691164385187</v>
      </c>
      <c r="N198" s="70">
        <v>0.12697078959554736</v>
      </c>
      <c r="O198" s="70">
        <v>2.0335585117057756E-2</v>
      </c>
      <c r="P198" s="70">
        <v>6.5160130101250921E-2</v>
      </c>
    </row>
    <row r="199" spans="1:16" x14ac:dyDescent="0.3">
      <c r="A199" t="s">
        <v>2195</v>
      </c>
      <c r="B199" t="s">
        <v>146</v>
      </c>
      <c r="C199" s="69">
        <v>6081</v>
      </c>
      <c r="D199" s="70">
        <v>0.23567195154254708</v>
      </c>
      <c r="E199" s="70">
        <v>5.4865485072640156E-2</v>
      </c>
      <c r="F199" s="70">
        <v>5.8055164050549262E-4</v>
      </c>
      <c r="G199" s="70">
        <v>5.9523809523809521E-3</v>
      </c>
      <c r="H199" s="70">
        <v>0</v>
      </c>
      <c r="I199" s="70">
        <v>0.22222222222222221</v>
      </c>
      <c r="J199" s="70">
        <v>-1.956080005833475E-2</v>
      </c>
      <c r="K199" s="70">
        <v>0.42204331809141477</v>
      </c>
      <c r="L199" s="70">
        <v>0.1041869785230624</v>
      </c>
      <c r="M199" s="70">
        <v>0.23379119602758724</v>
      </c>
      <c r="N199" s="70">
        <v>4.5170308461603775E-2</v>
      </c>
      <c r="O199" s="70">
        <v>0.1337839650547947</v>
      </c>
      <c r="P199" s="70">
        <v>1.6959737747170918E-2</v>
      </c>
    </row>
    <row r="200" spans="1:16" x14ac:dyDescent="0.3">
      <c r="A200" t="s">
        <v>2196</v>
      </c>
      <c r="B200" t="s">
        <v>146</v>
      </c>
      <c r="C200" s="69">
        <v>6083</v>
      </c>
      <c r="D200" s="70">
        <v>0.27235782826748378</v>
      </c>
      <c r="E200" s="70">
        <v>9.2643274309664129E-3</v>
      </c>
      <c r="F200" s="70">
        <v>2.4250023841821599E-3</v>
      </c>
      <c r="G200" s="70">
        <v>0</v>
      </c>
      <c r="H200" s="70">
        <v>0</v>
      </c>
      <c r="I200" s="70">
        <v>0.3888888888888889</v>
      </c>
      <c r="J200" s="70">
        <v>-2.2879523941767378E-2</v>
      </c>
      <c r="K200" s="70">
        <v>0.42338465630159428</v>
      </c>
      <c r="L200" s="70">
        <v>6.8422954805087005E-2</v>
      </c>
      <c r="M200" s="70">
        <v>0.24063988510500986</v>
      </c>
      <c r="N200" s="70">
        <v>0.19769862270264238</v>
      </c>
      <c r="O200" s="70">
        <v>1.9066842751671587E-2</v>
      </c>
      <c r="P200" s="70">
        <v>2.8852480920054813E-2</v>
      </c>
    </row>
    <row r="201" spans="1:16" x14ac:dyDescent="0.3">
      <c r="A201" t="s">
        <v>2197</v>
      </c>
      <c r="B201" t="s">
        <v>146</v>
      </c>
      <c r="C201" s="69">
        <v>6085</v>
      </c>
      <c r="D201" s="70">
        <v>0.24899171085616439</v>
      </c>
      <c r="E201" s="70">
        <v>7.6581826687831187E-2</v>
      </c>
      <c r="F201" s="70">
        <v>4.8784880792430031E-4</v>
      </c>
      <c r="G201" s="70">
        <v>2.976190476190476E-2</v>
      </c>
      <c r="H201" s="70">
        <v>0</v>
      </c>
      <c r="I201" s="70">
        <v>0.27777777777777779</v>
      </c>
      <c r="J201" s="70">
        <v>-8.3153680915356472E-3</v>
      </c>
      <c r="K201" s="70">
        <v>0.46399317768495391</v>
      </c>
      <c r="L201" s="70">
        <v>0.12752458610431652</v>
      </c>
      <c r="M201" s="70">
        <v>0.20052794135357546</v>
      </c>
      <c r="N201" s="70">
        <v>5.6034928354538834E-2</v>
      </c>
      <c r="O201" s="70">
        <v>5.9967746909583862E-2</v>
      </c>
      <c r="P201" s="70">
        <v>2.3220381216259078E-2</v>
      </c>
    </row>
    <row r="202" spans="1:16" x14ac:dyDescent="0.3">
      <c r="A202" t="s">
        <v>2099</v>
      </c>
      <c r="B202" t="s">
        <v>146</v>
      </c>
      <c r="C202" s="69">
        <v>6087</v>
      </c>
      <c r="D202" s="70">
        <v>0.28075259460101082</v>
      </c>
      <c r="E202" s="70">
        <v>4.4662738981214305E-2</v>
      </c>
      <c r="F202" s="70">
        <v>6.5088810885811639E-4</v>
      </c>
      <c r="G202" s="70">
        <v>1.1904761904761904E-2</v>
      </c>
      <c r="H202" s="70">
        <v>0</v>
      </c>
      <c r="I202" s="70">
        <v>0.44444444444444442</v>
      </c>
      <c r="J202" s="70">
        <v>-0.26533829985967766</v>
      </c>
      <c r="K202" s="70">
        <v>0.38912876995117751</v>
      </c>
      <c r="L202" s="70">
        <v>0.20224178990164701</v>
      </c>
      <c r="M202" s="70">
        <v>0.40381275269026978</v>
      </c>
      <c r="N202" s="70">
        <v>9.9784661414626996E-2</v>
      </c>
      <c r="O202" s="70">
        <v>8.495053078031601E-3</v>
      </c>
      <c r="P202" s="70">
        <v>9.2877563569194507E-2</v>
      </c>
    </row>
    <row r="203" spans="1:16" x14ac:dyDescent="0.3">
      <c r="A203" t="s">
        <v>2198</v>
      </c>
      <c r="B203" t="s">
        <v>146</v>
      </c>
      <c r="C203" s="69">
        <v>6089</v>
      </c>
      <c r="D203" s="70">
        <v>0.35563766826811899</v>
      </c>
      <c r="E203" s="70">
        <v>8.7175462931262417E-3</v>
      </c>
      <c r="F203" s="70">
        <v>5.0191473401086482E-6</v>
      </c>
      <c r="G203" s="70">
        <v>0</v>
      </c>
      <c r="H203" s="70">
        <v>0</v>
      </c>
      <c r="I203" s="70">
        <v>0.66666666666666663</v>
      </c>
      <c r="J203" s="70">
        <v>-0.1674139540483976</v>
      </c>
      <c r="K203" s="70">
        <v>0.6150270854882558</v>
      </c>
      <c r="L203" s="70">
        <v>4.3982976284125078E-2</v>
      </c>
      <c r="M203" s="70">
        <v>0.2812493249422563</v>
      </c>
      <c r="N203" s="70">
        <v>4.0550818902699043E-2</v>
      </c>
      <c r="O203" s="70">
        <v>0</v>
      </c>
      <c r="P203" s="70">
        <v>0.27815599827048537</v>
      </c>
    </row>
    <row r="204" spans="1:16" x14ac:dyDescent="0.3">
      <c r="A204" t="s">
        <v>2199</v>
      </c>
      <c r="B204" t="s">
        <v>146</v>
      </c>
      <c r="C204" s="69">
        <v>6091</v>
      </c>
      <c r="D204" s="70">
        <v>0.30817294392715205</v>
      </c>
      <c r="E204" s="70">
        <v>2.8303645492020085E-6</v>
      </c>
      <c r="F204" s="70">
        <v>9.536794677569228E-5</v>
      </c>
      <c r="G204" s="70">
        <v>0</v>
      </c>
      <c r="H204" s="70">
        <v>3.4482758620689655E-2</v>
      </c>
      <c r="I204" s="70">
        <v>0.55555555555555558</v>
      </c>
      <c r="J204" s="70">
        <v>-3.6331492299696483E-2</v>
      </c>
      <c r="K204" s="70">
        <v>0.67027455850464268</v>
      </c>
      <c r="L204" s="70">
        <v>9.1947002483327447E-2</v>
      </c>
      <c r="M204" s="70">
        <v>0.2055574446212784</v>
      </c>
      <c r="N204" s="70">
        <v>0</v>
      </c>
      <c r="O204" s="70">
        <v>0</v>
      </c>
      <c r="P204" s="70">
        <v>1.9836422634286598E-3</v>
      </c>
    </row>
    <row r="205" spans="1:16" x14ac:dyDescent="0.3">
      <c r="A205" t="s">
        <v>2200</v>
      </c>
      <c r="B205" t="s">
        <v>146</v>
      </c>
      <c r="C205" s="69">
        <v>6093</v>
      </c>
      <c r="D205" s="70">
        <v>0.45702812974162205</v>
      </c>
      <c r="E205" s="70">
        <v>1.0706657695707781E-3</v>
      </c>
      <c r="F205" s="70">
        <v>2.1461833298792214E-7</v>
      </c>
      <c r="G205" s="70">
        <v>5.9523809523809521E-3</v>
      </c>
      <c r="H205" s="70">
        <v>6.8965517241379309E-2</v>
      </c>
      <c r="I205" s="70">
        <v>0.66666666666666663</v>
      </c>
      <c r="J205" s="70">
        <v>1.0540268018564366E-2</v>
      </c>
      <c r="K205" s="70">
        <v>0.66348761716972426</v>
      </c>
      <c r="L205" s="70">
        <v>0.15281388716117009</v>
      </c>
      <c r="M205" s="70">
        <v>0.40117137331353125</v>
      </c>
      <c r="N205" s="70">
        <v>4.7218879244371632E-2</v>
      </c>
      <c r="O205" s="70">
        <v>0</v>
      </c>
      <c r="P205" s="70">
        <v>0.24266768973903652</v>
      </c>
    </row>
    <row r="206" spans="1:16" x14ac:dyDescent="0.3">
      <c r="A206" t="s">
        <v>2201</v>
      </c>
      <c r="B206" t="s">
        <v>146</v>
      </c>
      <c r="C206" s="69">
        <v>6095</v>
      </c>
      <c r="D206" s="70">
        <v>0.23049080651777087</v>
      </c>
      <c r="E206" s="70">
        <v>3.5440151214251307E-2</v>
      </c>
      <c r="F206" s="70">
        <v>3.6704016750891007E-4</v>
      </c>
      <c r="G206" s="70">
        <v>0</v>
      </c>
      <c r="H206" s="70">
        <v>0</v>
      </c>
      <c r="I206" s="70">
        <v>0.1111111111111111</v>
      </c>
      <c r="J206" s="70">
        <v>4.3855979877888182E-2</v>
      </c>
      <c r="K206" s="70">
        <v>0.56170490243735394</v>
      </c>
      <c r="L206" s="70">
        <v>0.10194605814181856</v>
      </c>
      <c r="M206" s="70">
        <v>0.1900574380317995</v>
      </c>
      <c r="N206" s="70">
        <v>4.5658930351267168E-2</v>
      </c>
      <c r="O206" s="70">
        <v>5.4200477868504369E-2</v>
      </c>
      <c r="P206" s="70">
        <v>3.0613049109342746E-2</v>
      </c>
    </row>
    <row r="207" spans="1:16" x14ac:dyDescent="0.3">
      <c r="A207" t="s">
        <v>2202</v>
      </c>
      <c r="B207" t="s">
        <v>146</v>
      </c>
      <c r="C207" s="69">
        <v>6097</v>
      </c>
      <c r="D207" s="70">
        <v>0.32893062767735592</v>
      </c>
      <c r="E207" s="70">
        <v>3.256589967732363E-2</v>
      </c>
      <c r="F207" s="70">
        <v>6.1862261135146166E-5</v>
      </c>
      <c r="G207" s="70">
        <v>5.9523809523809521E-2</v>
      </c>
      <c r="H207" s="70">
        <v>0</v>
      </c>
      <c r="I207" s="70">
        <v>0.5</v>
      </c>
      <c r="J207" s="70">
        <v>-0.10559015309604719</v>
      </c>
      <c r="K207" s="70">
        <v>0.5375594711559063</v>
      </c>
      <c r="L207" s="70">
        <v>8.1090351804474881E-2</v>
      </c>
      <c r="M207" s="70">
        <v>0.30474854236011273</v>
      </c>
      <c r="N207" s="70">
        <v>0.12017692171741227</v>
      </c>
      <c r="O207" s="70">
        <v>7.5031610824396614E-3</v>
      </c>
      <c r="P207" s="70">
        <v>0.12111401706827465</v>
      </c>
    </row>
    <row r="208" spans="1:16" x14ac:dyDescent="0.3">
      <c r="A208" t="s">
        <v>2203</v>
      </c>
      <c r="B208" t="s">
        <v>146</v>
      </c>
      <c r="C208" s="69">
        <v>6099</v>
      </c>
      <c r="D208" s="70">
        <v>0.21245614097655241</v>
      </c>
      <c r="E208" s="70">
        <v>2.0370196670733053E-2</v>
      </c>
      <c r="F208" s="70">
        <v>8.2696472447379608E-4</v>
      </c>
      <c r="G208" s="70">
        <v>4.1666666666666664E-2</v>
      </c>
      <c r="H208" s="70">
        <v>0</v>
      </c>
      <c r="I208" s="70">
        <v>0.27777777777777779</v>
      </c>
      <c r="J208" s="70">
        <v>-6.6640827216229076E-2</v>
      </c>
      <c r="K208" s="70">
        <v>0.53643057709429975</v>
      </c>
      <c r="L208" s="70">
        <v>9.012395675509087E-2</v>
      </c>
      <c r="M208" s="70">
        <v>0.13284532165793836</v>
      </c>
      <c r="N208" s="70">
        <v>3.0565811021355905E-2</v>
      </c>
      <c r="O208" s="70">
        <v>0</v>
      </c>
      <c r="P208" s="70">
        <v>6.7578216052464378E-3</v>
      </c>
    </row>
    <row r="209" spans="1:16" x14ac:dyDescent="0.3">
      <c r="A209" t="s">
        <v>2204</v>
      </c>
      <c r="B209" t="s">
        <v>146</v>
      </c>
      <c r="C209" s="69">
        <v>6101</v>
      </c>
      <c r="D209" s="70">
        <v>0.33233716668550672</v>
      </c>
      <c r="E209" s="70">
        <v>1.6335562008618642E-2</v>
      </c>
      <c r="F209" s="70">
        <v>1.9152025426896451E-4</v>
      </c>
      <c r="G209" s="70">
        <v>5.9523809523809521E-3</v>
      </c>
      <c r="H209" s="70">
        <v>0</v>
      </c>
      <c r="I209" s="70">
        <v>0.3888888888888889</v>
      </c>
      <c r="J209" s="70">
        <v>-7.5803789263937479E-2</v>
      </c>
      <c r="K209" s="70">
        <v>0.57951251724478936</v>
      </c>
      <c r="L209" s="70">
        <v>7.3454910530985337E-2</v>
      </c>
      <c r="M209" s="70">
        <v>0.16744558373827448</v>
      </c>
      <c r="N209" s="70">
        <v>0.48734038501950128</v>
      </c>
      <c r="O209" s="70">
        <v>0</v>
      </c>
      <c r="P209" s="70">
        <v>1.6047048922788916E-2</v>
      </c>
    </row>
    <row r="210" spans="1:16" x14ac:dyDescent="0.3">
      <c r="A210" t="s">
        <v>2205</v>
      </c>
      <c r="B210" t="s">
        <v>146</v>
      </c>
      <c r="C210" s="69">
        <v>6103</v>
      </c>
      <c r="D210" s="70">
        <v>0.32530330196771345</v>
      </c>
      <c r="E210" s="70">
        <v>2.1952977096707056E-3</v>
      </c>
      <c r="F210" s="70">
        <v>2.6409479942547616E-5</v>
      </c>
      <c r="G210" s="70">
        <v>2.3809523809523808E-2</v>
      </c>
      <c r="H210" s="70">
        <v>0</v>
      </c>
      <c r="I210" s="70">
        <v>0.55555555555555558</v>
      </c>
      <c r="J210" s="70">
        <v>2.1037866088988817E-3</v>
      </c>
      <c r="K210" s="70">
        <v>0.5490981279471947</v>
      </c>
      <c r="L210" s="70">
        <v>3.7545862527957698E-2</v>
      </c>
      <c r="M210" s="70">
        <v>0.16970246423233218</v>
      </c>
      <c r="N210" s="70">
        <v>0.13782313788814524</v>
      </c>
      <c r="O210" s="70">
        <v>0</v>
      </c>
      <c r="P210" s="70">
        <v>0.13259011419694741</v>
      </c>
    </row>
    <row r="211" spans="1:16" x14ac:dyDescent="0.3">
      <c r="A211" t="s">
        <v>2206</v>
      </c>
      <c r="B211" t="s">
        <v>146</v>
      </c>
      <c r="C211" s="69">
        <v>6105</v>
      </c>
      <c r="E211" s="70"/>
      <c r="F211" s="70">
        <v>0</v>
      </c>
      <c r="G211" s="70">
        <v>0</v>
      </c>
      <c r="H211" s="70">
        <v>0</v>
      </c>
      <c r="I211" s="70">
        <v>0.61111111111111116</v>
      </c>
    </row>
    <row r="212" spans="1:16" x14ac:dyDescent="0.3">
      <c r="A212" t="s">
        <v>2207</v>
      </c>
      <c r="B212" t="s">
        <v>146</v>
      </c>
      <c r="C212" s="69">
        <v>6107</v>
      </c>
      <c r="D212" s="70">
        <v>0.23060088531832054</v>
      </c>
      <c r="E212" s="70">
        <v>6.4826549866526303E-3</v>
      </c>
      <c r="F212" s="70">
        <v>1.400343918483281E-3</v>
      </c>
      <c r="G212" s="70">
        <v>1.7857142857142856E-2</v>
      </c>
      <c r="H212" s="70">
        <v>0</v>
      </c>
      <c r="I212" s="70">
        <v>0.3888888888888889</v>
      </c>
      <c r="J212" s="70">
        <v>-3.6439115822401759E-2</v>
      </c>
      <c r="K212" s="70">
        <v>0.54475312051909996</v>
      </c>
      <c r="L212" s="70">
        <v>5.4709182967432747E-2</v>
      </c>
      <c r="M212" s="70">
        <v>0.10666529833900504</v>
      </c>
      <c r="N212" s="70">
        <v>2.4327292816029304E-2</v>
      </c>
      <c r="O212" s="70">
        <v>0</v>
      </c>
      <c r="P212" s="70">
        <v>3.7897047130113388E-2</v>
      </c>
    </row>
    <row r="213" spans="1:16" x14ac:dyDescent="0.3">
      <c r="A213" t="s">
        <v>2208</v>
      </c>
      <c r="B213" t="s">
        <v>146</v>
      </c>
      <c r="C213" s="69">
        <v>6109</v>
      </c>
      <c r="D213" s="70">
        <v>0.44572786642685941</v>
      </c>
      <c r="E213" s="70">
        <v>7.4564358573487735E-3</v>
      </c>
      <c r="F213" s="70">
        <v>4.5511503767471228E-4</v>
      </c>
      <c r="G213" s="70">
        <v>0</v>
      </c>
      <c r="H213" s="70">
        <v>0</v>
      </c>
      <c r="I213" s="70">
        <v>0.44444444444444442</v>
      </c>
      <c r="J213" s="70">
        <v>-8.062303866705204E-3</v>
      </c>
      <c r="K213" s="70">
        <v>0.58164649644055899</v>
      </c>
      <c r="L213" s="70">
        <v>0.19262099850655034</v>
      </c>
      <c r="M213" s="70">
        <v>0.46691965590842766</v>
      </c>
      <c r="N213" s="70">
        <v>2.9998939791943454E-3</v>
      </c>
      <c r="O213" s="70">
        <v>0</v>
      </c>
      <c r="P213" s="70">
        <v>0.52259323915369571</v>
      </c>
    </row>
    <row r="214" spans="1:16" x14ac:dyDescent="0.3">
      <c r="A214" t="s">
        <v>2209</v>
      </c>
      <c r="B214" t="s">
        <v>146</v>
      </c>
      <c r="C214" s="69">
        <v>6111</v>
      </c>
      <c r="D214" s="70">
        <v>0.271351146087427</v>
      </c>
      <c r="E214" s="70">
        <v>3.3456682083077706E-2</v>
      </c>
      <c r="F214" s="70">
        <v>2.3298669960856041E-3</v>
      </c>
      <c r="G214" s="70">
        <v>0</v>
      </c>
      <c r="H214" s="70">
        <v>0</v>
      </c>
      <c r="I214" s="70">
        <v>0.44444444444444442</v>
      </c>
      <c r="J214" s="70">
        <v>-2.7098884952040984E-3</v>
      </c>
      <c r="K214" s="70">
        <v>0.468382285814953</v>
      </c>
      <c r="L214" s="70">
        <v>4.2488927064603235E-2</v>
      </c>
      <c r="M214" s="70">
        <v>0.23430948000420748</v>
      </c>
      <c r="N214" s="70">
        <v>9.5748962316094713E-2</v>
      </c>
      <c r="O214" s="70">
        <v>2.0693649501389081E-2</v>
      </c>
      <c r="P214" s="70">
        <v>3.5835183414177997E-2</v>
      </c>
    </row>
    <row r="215" spans="1:16" x14ac:dyDescent="0.3">
      <c r="A215" t="s">
        <v>2210</v>
      </c>
      <c r="B215" t="s">
        <v>146</v>
      </c>
      <c r="C215" s="69">
        <v>6113</v>
      </c>
      <c r="D215" s="70">
        <v>0.26593558258393263</v>
      </c>
      <c r="E215" s="70">
        <v>1.4986976293552624E-2</v>
      </c>
      <c r="F215" s="70">
        <v>2.6442756838190271E-4</v>
      </c>
      <c r="G215" s="70">
        <v>0</v>
      </c>
      <c r="H215" s="70">
        <v>0</v>
      </c>
      <c r="I215" s="70">
        <v>0.1111111111111111</v>
      </c>
      <c r="J215" s="70">
        <v>6.117581172006261E-2</v>
      </c>
      <c r="K215" s="70">
        <v>0.57684553010645079</v>
      </c>
      <c r="L215" s="70">
        <v>0.10947721605079984</v>
      </c>
      <c r="M215" s="70">
        <v>0.15727650395694123</v>
      </c>
      <c r="N215" s="70">
        <v>0.2955467065729343</v>
      </c>
      <c r="O215" s="70">
        <v>0</v>
      </c>
      <c r="P215" s="70">
        <v>3.0517995476042909E-3</v>
      </c>
    </row>
    <row r="216" spans="1:16" x14ac:dyDescent="0.3">
      <c r="A216" t="s">
        <v>2211</v>
      </c>
      <c r="B216" t="s">
        <v>146</v>
      </c>
      <c r="C216" s="69">
        <v>6115</v>
      </c>
      <c r="D216" s="70">
        <v>0.40451800694270629</v>
      </c>
      <c r="E216" s="70">
        <v>1.4247010200658721E-2</v>
      </c>
      <c r="F216" s="70">
        <v>1.2960054301598348E-4</v>
      </c>
      <c r="G216" s="70">
        <v>1.1904761904761904E-2</v>
      </c>
      <c r="H216" s="70">
        <v>0</v>
      </c>
      <c r="I216" s="70">
        <v>0.5</v>
      </c>
      <c r="J216" s="70">
        <v>4.5289572062489673E-2</v>
      </c>
      <c r="K216" s="70">
        <v>0.57897709075276482</v>
      </c>
      <c r="L216" s="70">
        <v>8.0812330444051214E-2</v>
      </c>
      <c r="M216" s="70">
        <v>0.17027070911450135</v>
      </c>
      <c r="N216" s="70">
        <v>0.58514804029418388</v>
      </c>
      <c r="O216" s="70">
        <v>0</v>
      </c>
      <c r="P216" s="70">
        <v>2.7349531925222909E-2</v>
      </c>
    </row>
    <row r="217" spans="1:16" x14ac:dyDescent="0.3">
      <c r="A217" t="s">
        <v>2212</v>
      </c>
      <c r="B217" t="s">
        <v>203</v>
      </c>
      <c r="C217" s="69">
        <v>8001</v>
      </c>
      <c r="D217" s="70">
        <v>0.36049974025046666</v>
      </c>
      <c r="E217" s="70">
        <v>5.3134347761409038E-2</v>
      </c>
      <c r="F217" s="70">
        <v>2.9820089307546524E-4</v>
      </c>
      <c r="G217" s="70">
        <v>0.44047619047619047</v>
      </c>
      <c r="H217" s="70">
        <v>0</v>
      </c>
      <c r="I217" s="70">
        <v>0.16666666666666666</v>
      </c>
      <c r="J217" s="70">
        <v>6.3329826260844588E-2</v>
      </c>
      <c r="K217" s="70">
        <v>0.71266342678792971</v>
      </c>
      <c r="L217" s="70">
        <v>0.12498928634426437</v>
      </c>
      <c r="M217" s="70">
        <v>0.14179114120287437</v>
      </c>
      <c r="N217" s="70">
        <v>0.12664948682812618</v>
      </c>
      <c r="O217" s="70">
        <v>0</v>
      </c>
      <c r="P217" s="70">
        <v>5.3971283270991066E-3</v>
      </c>
    </row>
    <row r="218" spans="1:16" x14ac:dyDescent="0.3">
      <c r="A218" t="s">
        <v>2213</v>
      </c>
      <c r="B218" t="s">
        <v>203</v>
      </c>
      <c r="C218" s="69">
        <v>8003</v>
      </c>
      <c r="D218" s="70">
        <v>0.3372239586630017</v>
      </c>
      <c r="E218" s="70">
        <v>4.1167055324674339E-3</v>
      </c>
      <c r="F218" s="70">
        <v>2.9889784351673485E-3</v>
      </c>
      <c r="G218" s="70">
        <v>4.1666666666666664E-2</v>
      </c>
      <c r="H218" s="70">
        <v>0</v>
      </c>
      <c r="I218" s="70">
        <v>0.55555555555555558</v>
      </c>
      <c r="J218" s="70">
        <v>7.2869862863765525E-2</v>
      </c>
      <c r="K218" s="70">
        <v>0.68891644138560582</v>
      </c>
      <c r="L218" s="70">
        <v>3.5643968359343817E-2</v>
      </c>
      <c r="M218" s="70">
        <v>0.1226942846835718</v>
      </c>
      <c r="N218" s="70">
        <v>0.13602810487516126</v>
      </c>
      <c r="O218" s="70">
        <v>0</v>
      </c>
      <c r="P218" s="70">
        <v>1.0825213867926007E-2</v>
      </c>
    </row>
    <row r="219" spans="1:16" x14ac:dyDescent="0.3">
      <c r="A219" t="s">
        <v>2214</v>
      </c>
      <c r="B219" t="s">
        <v>203</v>
      </c>
      <c r="C219" s="69">
        <v>8005</v>
      </c>
      <c r="D219" s="70">
        <v>0.3225217550557819</v>
      </c>
      <c r="E219" s="70">
        <v>7.5544873986596067E-2</v>
      </c>
      <c r="F219" s="70">
        <v>3.9544648484708835E-4</v>
      </c>
      <c r="G219" s="70">
        <v>0.19642857142857142</v>
      </c>
      <c r="H219" s="70">
        <v>0</v>
      </c>
      <c r="I219" s="70">
        <v>0.16666666666666666</v>
      </c>
      <c r="J219" s="70">
        <v>8.3248732608047937E-2</v>
      </c>
      <c r="K219" s="70">
        <v>0.70721510946673083</v>
      </c>
      <c r="L219" s="70">
        <v>0.17832949233071474</v>
      </c>
      <c r="M219" s="70">
        <v>0.17636712851949624</v>
      </c>
      <c r="N219" s="70">
        <v>7.9343193468930304E-2</v>
      </c>
      <c r="O219" s="70">
        <v>0</v>
      </c>
      <c r="P219" s="70">
        <v>6.5090542077220672E-3</v>
      </c>
    </row>
    <row r="220" spans="1:16" x14ac:dyDescent="0.3">
      <c r="A220" t="s">
        <v>2215</v>
      </c>
      <c r="B220" t="s">
        <v>203</v>
      </c>
      <c r="C220" s="69">
        <v>8007</v>
      </c>
      <c r="D220" s="70">
        <v>0.41373831889459656</v>
      </c>
      <c r="E220" s="70">
        <v>2.0887128436268788E-3</v>
      </c>
      <c r="F220" s="70">
        <v>1.359257923696738E-3</v>
      </c>
      <c r="G220" s="70">
        <v>0</v>
      </c>
      <c r="H220" s="70">
        <v>0</v>
      </c>
      <c r="I220" s="70">
        <v>0.55555555555555558</v>
      </c>
      <c r="J220" s="70">
        <v>3.1355736400814051E-2</v>
      </c>
      <c r="K220" s="70">
        <v>0.80045884167248338</v>
      </c>
      <c r="L220" s="70">
        <v>0.1557248665838798</v>
      </c>
      <c r="M220" s="70">
        <v>0.28671372386902666</v>
      </c>
      <c r="N220" s="70">
        <v>0.15640797920098953</v>
      </c>
      <c r="O220" s="70">
        <v>0</v>
      </c>
      <c r="P220" s="70">
        <v>5.7889635618532984E-2</v>
      </c>
    </row>
    <row r="221" spans="1:16" x14ac:dyDescent="0.3">
      <c r="A221" t="s">
        <v>2216</v>
      </c>
      <c r="B221" t="s">
        <v>203</v>
      </c>
      <c r="C221" s="69">
        <v>8009</v>
      </c>
      <c r="E221" s="70"/>
      <c r="F221" s="70">
        <v>6.2729804416208025E-3</v>
      </c>
      <c r="G221" s="70">
        <v>0.18218806509945751</v>
      </c>
      <c r="H221" s="70">
        <v>3.4482758620689655E-2</v>
      </c>
      <c r="I221" s="70">
        <v>5.5555555555555552E-2</v>
      </c>
    </row>
    <row r="222" spans="1:16" x14ac:dyDescent="0.3">
      <c r="A222" t="s">
        <v>2217</v>
      </c>
      <c r="B222" t="s">
        <v>203</v>
      </c>
      <c r="C222" s="69">
        <v>8011</v>
      </c>
      <c r="D222" s="70">
        <v>0.41979355650496486</v>
      </c>
      <c r="E222" s="70">
        <v>4.6469549880008814E-4</v>
      </c>
      <c r="F222" s="70">
        <v>4.4552219633083971E-3</v>
      </c>
      <c r="G222" s="70">
        <v>9.0909090909090912E-2</v>
      </c>
      <c r="H222" s="70">
        <v>3.4482758620689655E-2</v>
      </c>
      <c r="I222" s="70">
        <v>5.5555555555555552E-2</v>
      </c>
      <c r="J222" s="70">
        <v>7.7258958720614404E-2</v>
      </c>
      <c r="K222" s="70">
        <v>0.67454496076635828</v>
      </c>
      <c r="L222" s="70">
        <v>0.2860472224570349</v>
      </c>
      <c r="M222" s="70">
        <v>0.14395848256803703</v>
      </c>
      <c r="N222" s="70">
        <v>0.70509199832997671</v>
      </c>
      <c r="O222" s="70">
        <v>0</v>
      </c>
      <c r="P222" s="70">
        <v>3.0976125567491204E-3</v>
      </c>
    </row>
    <row r="223" spans="1:16" x14ac:dyDescent="0.3">
      <c r="A223" t="s">
        <v>2218</v>
      </c>
      <c r="B223" t="s">
        <v>203</v>
      </c>
      <c r="C223" s="69">
        <v>8013</v>
      </c>
      <c r="D223" s="70">
        <v>0.37258989771065426</v>
      </c>
      <c r="E223" s="70">
        <v>5.2845779619963049E-2</v>
      </c>
      <c r="F223" s="70">
        <v>1.1410845873144839E-4</v>
      </c>
      <c r="G223" s="70">
        <v>7.7380952380952384E-2</v>
      </c>
      <c r="H223" s="70">
        <v>0</v>
      </c>
      <c r="I223" s="70">
        <v>0.66666666666666663</v>
      </c>
      <c r="J223" s="70">
        <v>1.0907672996011777E-2</v>
      </c>
      <c r="K223" s="70">
        <v>0.74399992657555658</v>
      </c>
      <c r="L223" s="70">
        <v>5.6242589994275498E-2</v>
      </c>
      <c r="M223" s="70">
        <v>0.15397352403222533</v>
      </c>
      <c r="N223" s="70">
        <v>0.12286283978835962</v>
      </c>
      <c r="O223" s="70">
        <v>0</v>
      </c>
      <c r="P223" s="70">
        <v>9.8851559130527927E-3</v>
      </c>
    </row>
    <row r="224" spans="1:16" x14ac:dyDescent="0.3">
      <c r="A224" t="s">
        <v>2219</v>
      </c>
      <c r="B224" t="s">
        <v>203</v>
      </c>
      <c r="C224" s="69">
        <v>8014</v>
      </c>
      <c r="D224" s="70">
        <v>0.2374903993463707</v>
      </c>
      <c r="E224" s="70">
        <v>0.2025589415846285</v>
      </c>
      <c r="F224" s="70">
        <v>2.2187531307278372E-4</v>
      </c>
      <c r="G224" s="70">
        <v>0</v>
      </c>
      <c r="H224" s="70">
        <v>0</v>
      </c>
      <c r="I224" s="70">
        <v>0.16666666666666666</v>
      </c>
      <c r="J224" s="70">
        <v>2.1577389335472118E-2</v>
      </c>
      <c r="K224" s="70">
        <v>0.73634323223180975</v>
      </c>
      <c r="L224" s="70">
        <v>7.8398489481103159E-2</v>
      </c>
      <c r="M224" s="70">
        <v>0.1264274822893002</v>
      </c>
      <c r="N224" s="70">
        <v>3.5235067854328027E-2</v>
      </c>
      <c r="O224" s="70">
        <v>0</v>
      </c>
      <c r="P224" s="70">
        <v>9.2498124388463495E-3</v>
      </c>
    </row>
    <row r="225" spans="1:16" x14ac:dyDescent="0.3">
      <c r="A225" t="s">
        <v>2220</v>
      </c>
      <c r="B225" t="s">
        <v>203</v>
      </c>
      <c r="C225" s="69">
        <v>8015</v>
      </c>
      <c r="D225" s="70">
        <v>0.34532489056664489</v>
      </c>
      <c r="E225" s="70">
        <v>3.6220996385157066E-3</v>
      </c>
      <c r="F225" s="70">
        <v>1.7006526236943361E-4</v>
      </c>
      <c r="G225" s="70">
        <v>0</v>
      </c>
      <c r="H225" s="70">
        <v>0</v>
      </c>
      <c r="I225" s="70">
        <v>0.55555555555555558</v>
      </c>
      <c r="J225" s="70">
        <v>3.8967489214346666E-2</v>
      </c>
      <c r="K225" s="70">
        <v>0.70829488981994981</v>
      </c>
      <c r="L225" s="70">
        <v>8.8761938151577485E-2</v>
      </c>
      <c r="M225" s="70">
        <v>0.16391306862751748</v>
      </c>
      <c r="N225" s="70">
        <v>0.14520926829435368</v>
      </c>
      <c r="O225" s="70">
        <v>0</v>
      </c>
      <c r="P225" s="70">
        <v>6.366699865474711E-3</v>
      </c>
    </row>
    <row r="226" spans="1:16" x14ac:dyDescent="0.3">
      <c r="A226" t="s">
        <v>2221</v>
      </c>
      <c r="B226" t="s">
        <v>203</v>
      </c>
      <c r="C226" s="69">
        <v>8017</v>
      </c>
      <c r="E226" s="70"/>
      <c r="F226" s="70">
        <v>3.0103093204067559E-3</v>
      </c>
      <c r="G226" s="70">
        <v>0.12925170068027209</v>
      </c>
      <c r="H226" s="70">
        <v>3.4482758620689655E-2</v>
      </c>
      <c r="I226" s="70">
        <v>5.5555555555555552E-2</v>
      </c>
    </row>
    <row r="227" spans="1:16" x14ac:dyDescent="0.3">
      <c r="A227" t="s">
        <v>2222</v>
      </c>
      <c r="B227" t="s">
        <v>203</v>
      </c>
      <c r="C227" s="69">
        <v>8019</v>
      </c>
      <c r="E227" s="70"/>
      <c r="F227" s="70">
        <v>6.1683059194903942E-5</v>
      </c>
      <c r="G227" s="70">
        <v>0</v>
      </c>
      <c r="H227" s="70">
        <v>0</v>
      </c>
      <c r="I227" s="70">
        <v>0.44444444444444442</v>
      </c>
    </row>
    <row r="228" spans="1:16" x14ac:dyDescent="0.3">
      <c r="A228" t="s">
        <v>2223</v>
      </c>
      <c r="B228" t="s">
        <v>203</v>
      </c>
      <c r="C228" s="69">
        <v>8021</v>
      </c>
      <c r="E228" s="70"/>
      <c r="F228" s="70">
        <v>3.0252838344928699E-3</v>
      </c>
      <c r="G228" s="70">
        <v>1.1904761904761904E-2</v>
      </c>
      <c r="H228" s="70">
        <v>0</v>
      </c>
      <c r="I228" s="70">
        <v>0.55555555555555558</v>
      </c>
    </row>
    <row r="229" spans="1:16" x14ac:dyDescent="0.3">
      <c r="A229" t="s">
        <v>2224</v>
      </c>
      <c r="B229" t="s">
        <v>203</v>
      </c>
      <c r="C229" s="69">
        <v>8023</v>
      </c>
      <c r="E229" s="70"/>
      <c r="F229" s="70">
        <v>3.1036662427708825E-3</v>
      </c>
      <c r="G229" s="70">
        <v>2.3809523809523808E-2</v>
      </c>
      <c r="H229" s="70">
        <v>0</v>
      </c>
      <c r="I229" s="70">
        <v>0.61111111111111116</v>
      </c>
    </row>
    <row r="230" spans="1:16" x14ac:dyDescent="0.3">
      <c r="A230" t="s">
        <v>2225</v>
      </c>
      <c r="B230" t="s">
        <v>203</v>
      </c>
      <c r="C230" s="69">
        <v>8025</v>
      </c>
      <c r="E230" s="70"/>
      <c r="F230" s="70">
        <v>3.3926386586866403E-3</v>
      </c>
      <c r="G230" s="70">
        <v>4.7619047619047616E-2</v>
      </c>
      <c r="H230" s="70">
        <v>3.4482758620689655E-2</v>
      </c>
      <c r="I230" s="70">
        <v>5.5555555555555552E-2</v>
      </c>
    </row>
    <row r="231" spans="1:16" x14ac:dyDescent="0.3">
      <c r="A231" t="s">
        <v>2226</v>
      </c>
      <c r="B231" t="s">
        <v>203</v>
      </c>
      <c r="C231" s="69">
        <v>8027</v>
      </c>
      <c r="E231" s="70"/>
      <c r="F231" s="70">
        <v>1.414868708809488E-3</v>
      </c>
      <c r="G231" s="70">
        <v>1.7857142857142856E-2</v>
      </c>
      <c r="H231" s="70">
        <v>0</v>
      </c>
      <c r="I231" s="70">
        <v>0.55555555555555558</v>
      </c>
    </row>
    <row r="232" spans="1:16" x14ac:dyDescent="0.3">
      <c r="A232" t="s">
        <v>2227</v>
      </c>
      <c r="B232" t="s">
        <v>203</v>
      </c>
      <c r="C232" s="69">
        <v>8029</v>
      </c>
      <c r="D232" s="70">
        <v>0.3519219044091863</v>
      </c>
      <c r="E232" s="70">
        <v>3.3240584793461725E-3</v>
      </c>
      <c r="F232" s="70">
        <v>1.8312874790796029E-4</v>
      </c>
      <c r="G232" s="70">
        <v>5.9523809523809521E-3</v>
      </c>
      <c r="H232" s="70">
        <v>0</v>
      </c>
      <c r="I232" s="70">
        <v>0.55555555555555558</v>
      </c>
      <c r="J232" s="70">
        <v>2.0581207239246176E-2</v>
      </c>
      <c r="K232" s="70">
        <v>0.8217079576028834</v>
      </c>
      <c r="L232" s="70">
        <v>3.035901760037726E-2</v>
      </c>
      <c r="M232" s="70">
        <v>0.10873617920840729</v>
      </c>
      <c r="N232" s="70">
        <v>0.19167430881445832</v>
      </c>
      <c r="O232" s="70">
        <v>0</v>
      </c>
      <c r="P232" s="70">
        <v>5.1039722006395866E-3</v>
      </c>
    </row>
    <row r="233" spans="1:16" x14ac:dyDescent="0.3">
      <c r="A233" t="s">
        <v>2228</v>
      </c>
      <c r="B233" t="s">
        <v>203</v>
      </c>
      <c r="C233" s="69">
        <v>8031</v>
      </c>
      <c r="D233" s="70">
        <v>0.28374054562559636</v>
      </c>
      <c r="E233" s="70">
        <v>0.24627607289004441</v>
      </c>
      <c r="F233" s="70">
        <v>2.4557217334613508E-4</v>
      </c>
      <c r="G233" s="70">
        <v>8.3333333333333329E-2</v>
      </c>
      <c r="H233" s="70">
        <v>0</v>
      </c>
      <c r="I233" s="70">
        <v>0.16666666666666666</v>
      </c>
      <c r="J233" s="70">
        <v>4.5897542390669219E-2</v>
      </c>
      <c r="K233" s="70">
        <v>0.71783410606316433</v>
      </c>
      <c r="L233" s="70">
        <v>0.14349067905158658</v>
      </c>
      <c r="M233" s="70">
        <v>0.13354752129542893</v>
      </c>
      <c r="N233" s="70">
        <v>0.10903943550006726</v>
      </c>
      <c r="O233" s="70">
        <v>0</v>
      </c>
      <c r="P233" s="70">
        <v>2.7195494645858233E-3</v>
      </c>
    </row>
    <row r="234" spans="1:16" x14ac:dyDescent="0.3">
      <c r="A234" t="s">
        <v>2229</v>
      </c>
      <c r="B234" t="s">
        <v>203</v>
      </c>
      <c r="C234" s="69">
        <v>8033</v>
      </c>
      <c r="E234" s="70"/>
      <c r="F234" s="70">
        <v>1.5479931868365529E-3</v>
      </c>
      <c r="G234" s="70">
        <v>0</v>
      </c>
      <c r="H234" s="70">
        <v>0</v>
      </c>
      <c r="I234" s="70">
        <v>0.55555555555555558</v>
      </c>
    </row>
    <row r="235" spans="1:16" x14ac:dyDescent="0.3">
      <c r="A235" t="s">
        <v>2230</v>
      </c>
      <c r="B235" t="s">
        <v>203</v>
      </c>
      <c r="C235" s="69">
        <v>8035</v>
      </c>
      <c r="D235" s="70">
        <v>0.37528878038961749</v>
      </c>
      <c r="E235" s="70">
        <v>5.4080619130811705E-2</v>
      </c>
      <c r="F235" s="70">
        <v>2.106147590134726E-4</v>
      </c>
      <c r="G235" s="70">
        <v>0.17261904761904762</v>
      </c>
      <c r="H235" s="70">
        <v>0</v>
      </c>
      <c r="I235" s="70">
        <v>0.44444444444444442</v>
      </c>
      <c r="J235" s="70">
        <v>4.7805790726160043E-2</v>
      </c>
      <c r="K235" s="70">
        <v>0.70920516341633766</v>
      </c>
      <c r="L235" s="70">
        <v>0.18922534948829281</v>
      </c>
      <c r="M235" s="70">
        <v>0.21972103428696235</v>
      </c>
      <c r="N235" s="70">
        <v>5.477750111251533E-2</v>
      </c>
      <c r="O235" s="70">
        <v>0</v>
      </c>
      <c r="P235" s="70">
        <v>1.736739736896737E-2</v>
      </c>
    </row>
    <row r="236" spans="1:16" x14ac:dyDescent="0.3">
      <c r="A236" t="s">
        <v>2231</v>
      </c>
      <c r="B236" t="s">
        <v>203</v>
      </c>
      <c r="C236" s="69">
        <v>8037</v>
      </c>
      <c r="D236" s="70">
        <v>0.34945484505464658</v>
      </c>
      <c r="E236" s="70">
        <v>5.2016249632752505E-3</v>
      </c>
      <c r="F236" s="70">
        <v>1.0208722085812528E-5</v>
      </c>
      <c r="G236" s="70">
        <v>5.9523809523809521E-3</v>
      </c>
      <c r="H236" s="70">
        <v>0</v>
      </c>
      <c r="I236" s="70">
        <v>0.5</v>
      </c>
      <c r="J236" s="70">
        <v>-2.1639742393012345E-2</v>
      </c>
      <c r="K236" s="70">
        <v>0.76368273578701151</v>
      </c>
      <c r="L236" s="70">
        <v>4.2391672818868444E-2</v>
      </c>
      <c r="M236" s="70">
        <v>0.2997464088989632</v>
      </c>
      <c r="N236" s="70">
        <v>0.11664803708754326</v>
      </c>
      <c r="O236" s="70">
        <v>0</v>
      </c>
      <c r="P236" s="70">
        <v>2.086520240527176E-2</v>
      </c>
    </row>
    <row r="237" spans="1:16" x14ac:dyDescent="0.3">
      <c r="A237" t="s">
        <v>2232</v>
      </c>
      <c r="B237" t="s">
        <v>203</v>
      </c>
      <c r="C237" s="69">
        <v>8039</v>
      </c>
      <c r="E237" s="70"/>
      <c r="F237" s="70">
        <v>9.5050456473843485E-4</v>
      </c>
      <c r="G237" s="70">
        <v>0.25</v>
      </c>
      <c r="H237" s="70">
        <v>0</v>
      </c>
      <c r="I237" s="70">
        <v>0.22222222222222221</v>
      </c>
    </row>
    <row r="238" spans="1:16" x14ac:dyDescent="0.3">
      <c r="A238" t="s">
        <v>2233</v>
      </c>
      <c r="B238" t="s">
        <v>203</v>
      </c>
      <c r="C238" s="69">
        <v>8041</v>
      </c>
      <c r="D238" s="70">
        <v>0.44263661796787951</v>
      </c>
      <c r="E238" s="70">
        <v>4.8427122962523203E-2</v>
      </c>
      <c r="F238" s="70">
        <v>1.322093577668854E-3</v>
      </c>
      <c r="G238" s="70">
        <v>0.23556231003039513</v>
      </c>
      <c r="H238" s="70">
        <v>0</v>
      </c>
      <c r="I238" s="70">
        <v>0.61111111111111116</v>
      </c>
      <c r="J238" s="70">
        <v>0.11120609292921037</v>
      </c>
      <c r="K238" s="70">
        <v>0.6870466689266912</v>
      </c>
      <c r="L238" s="70">
        <v>0.19963659925794092</v>
      </c>
      <c r="M238" s="70">
        <v>0.25795075637540188</v>
      </c>
      <c r="N238" s="70">
        <v>7.0755588177688553E-2</v>
      </c>
      <c r="O238" s="70">
        <v>0</v>
      </c>
      <c r="P238" s="70">
        <v>1.374361011074233E-2</v>
      </c>
    </row>
    <row r="239" spans="1:16" x14ac:dyDescent="0.3">
      <c r="A239" t="s">
        <v>2234</v>
      </c>
      <c r="B239" t="s">
        <v>203</v>
      </c>
      <c r="C239" s="69">
        <v>8043</v>
      </c>
      <c r="D239" s="70">
        <v>0.35155058193079514</v>
      </c>
      <c r="E239" s="70">
        <v>6.466272619465808E-3</v>
      </c>
      <c r="F239" s="70">
        <v>5.491213421656017E-4</v>
      </c>
      <c r="G239" s="70">
        <v>2.1164021164021163E-2</v>
      </c>
      <c r="H239" s="70">
        <v>0</v>
      </c>
      <c r="I239" s="70">
        <v>0.5</v>
      </c>
      <c r="J239" s="70">
        <v>3.8197845048928064E-2</v>
      </c>
      <c r="K239" s="70">
        <v>0.72106040284230999</v>
      </c>
      <c r="L239" s="70">
        <v>0.1764812572123719</v>
      </c>
      <c r="M239" s="70">
        <v>0.11313239659954406</v>
      </c>
      <c r="N239" s="70">
        <v>0.15877489412797155</v>
      </c>
      <c r="O239" s="70">
        <v>0</v>
      </c>
      <c r="P239" s="70">
        <v>8.6580020953103479E-3</v>
      </c>
    </row>
    <row r="240" spans="1:16" x14ac:dyDescent="0.3">
      <c r="A240" t="s">
        <v>2235</v>
      </c>
      <c r="B240" t="s">
        <v>203</v>
      </c>
      <c r="C240" s="69">
        <v>8045</v>
      </c>
      <c r="D240" s="70">
        <v>0.34798782078323764</v>
      </c>
      <c r="E240" s="70">
        <v>2.5146980602499466E-3</v>
      </c>
      <c r="F240" s="70">
        <v>1.9308082543727393E-5</v>
      </c>
      <c r="G240" s="70">
        <v>0</v>
      </c>
      <c r="H240" s="70">
        <v>0</v>
      </c>
      <c r="I240" s="70">
        <v>0.44444444444444442</v>
      </c>
      <c r="J240" s="70">
        <v>3.6759718053454328E-2</v>
      </c>
      <c r="K240" s="70">
        <v>0.83327821177612194</v>
      </c>
      <c r="L240" s="70">
        <v>5.0957982054137825E-2</v>
      </c>
      <c r="M240" s="70">
        <v>0.22508503568726559</v>
      </c>
      <c r="N240" s="70">
        <v>0.11095453644295844</v>
      </c>
      <c r="O240" s="70">
        <v>0</v>
      </c>
      <c r="P240" s="70">
        <v>1.8904900615016488E-2</v>
      </c>
    </row>
    <row r="241" spans="1:16" x14ac:dyDescent="0.3">
      <c r="A241" t="s">
        <v>2236</v>
      </c>
      <c r="B241" t="s">
        <v>203</v>
      </c>
      <c r="C241" s="69">
        <v>8047</v>
      </c>
      <c r="E241" s="70"/>
      <c r="F241" s="70">
        <v>8.0294871516424079E-5</v>
      </c>
      <c r="G241" s="70">
        <v>0</v>
      </c>
      <c r="H241" s="70">
        <v>0</v>
      </c>
      <c r="I241" s="70">
        <v>0.3888888888888889</v>
      </c>
    </row>
    <row r="242" spans="1:16" x14ac:dyDescent="0.3">
      <c r="A242" t="s">
        <v>2237</v>
      </c>
      <c r="B242" t="s">
        <v>203</v>
      </c>
      <c r="C242" s="69">
        <v>8049</v>
      </c>
      <c r="D242" s="70">
        <v>0.33915897910916226</v>
      </c>
      <c r="E242" s="70">
        <v>4.909991178443121E-4</v>
      </c>
      <c r="F242" s="70">
        <v>1.4726083131697507E-5</v>
      </c>
      <c r="G242" s="70">
        <v>5.9523809523809521E-3</v>
      </c>
      <c r="H242" s="70">
        <v>0</v>
      </c>
      <c r="I242" s="70">
        <v>0.55555555555555558</v>
      </c>
      <c r="J242" s="70">
        <v>-6.2865949716162358E-3</v>
      </c>
      <c r="K242" s="70">
        <v>0.63450584897989271</v>
      </c>
      <c r="L242" s="70">
        <v>3.4095852873545682E-3</v>
      </c>
      <c r="M242" s="70">
        <v>0.34160198658098556</v>
      </c>
      <c r="N242" s="70">
        <v>0.12689959177962454</v>
      </c>
      <c r="O242" s="70">
        <v>0</v>
      </c>
      <c r="P242" s="70">
        <v>1.5102472575461427E-2</v>
      </c>
    </row>
    <row r="243" spans="1:16" x14ac:dyDescent="0.3">
      <c r="A243" t="s">
        <v>2238</v>
      </c>
      <c r="B243" t="s">
        <v>203</v>
      </c>
      <c r="C243" s="69">
        <v>8051</v>
      </c>
      <c r="D243" s="70">
        <v>0.41355521748025142</v>
      </c>
      <c r="E243" s="70">
        <v>4.955973344308712E-4</v>
      </c>
      <c r="F243" s="70">
        <v>1.5222327928540955E-4</v>
      </c>
      <c r="G243" s="70">
        <v>0</v>
      </c>
      <c r="H243" s="70">
        <v>0</v>
      </c>
      <c r="I243" s="70">
        <v>0.66666666666666663</v>
      </c>
      <c r="J243" s="70">
        <v>9.1097899250353956E-3</v>
      </c>
      <c r="K243" s="70">
        <v>0.82759386200037732</v>
      </c>
      <c r="L243" s="70">
        <v>4.307914747818925E-2</v>
      </c>
      <c r="M243" s="70">
        <v>0.22454810287531465</v>
      </c>
      <c r="N243" s="70">
        <v>0.27080895790071874</v>
      </c>
      <c r="O243" s="70">
        <v>0</v>
      </c>
      <c r="P243" s="70">
        <v>2.6016183783267423E-3</v>
      </c>
    </row>
    <row r="244" spans="1:16" x14ac:dyDescent="0.3">
      <c r="A244" t="s">
        <v>2239</v>
      </c>
      <c r="B244" t="s">
        <v>203</v>
      </c>
      <c r="C244" s="69">
        <v>8053</v>
      </c>
      <c r="E244" s="70"/>
      <c r="F244" s="70">
        <v>8.6481021443918487E-4</v>
      </c>
      <c r="G244" s="70">
        <v>0</v>
      </c>
      <c r="H244" s="70">
        <v>0</v>
      </c>
      <c r="I244" s="70">
        <v>0.55555555555555558</v>
      </c>
    </row>
    <row r="245" spans="1:16" x14ac:dyDescent="0.3">
      <c r="A245" t="s">
        <v>2240</v>
      </c>
      <c r="B245" t="s">
        <v>203</v>
      </c>
      <c r="C245" s="69">
        <v>8055</v>
      </c>
      <c r="D245" s="70">
        <v>0.39203246905901123</v>
      </c>
      <c r="E245" s="70">
        <v>4.9139972796492521E-4</v>
      </c>
      <c r="F245" s="70">
        <v>2.8253795964357674E-3</v>
      </c>
      <c r="G245" s="70">
        <v>2.3809523809523808E-2</v>
      </c>
      <c r="H245" s="70">
        <v>0</v>
      </c>
      <c r="I245" s="70">
        <v>0.72222222222222221</v>
      </c>
      <c r="J245" s="70">
        <v>3.6735139339175715E-3</v>
      </c>
      <c r="K245" s="70">
        <v>0.69235182105110971</v>
      </c>
      <c r="L245" s="70">
        <v>0.20278695434464647</v>
      </c>
      <c r="M245" s="70">
        <v>0.1724491842221528</v>
      </c>
      <c r="N245" s="70">
        <v>0.11581558250582169</v>
      </c>
      <c r="O245" s="70">
        <v>0</v>
      </c>
      <c r="P245" s="70">
        <v>2.2206656606845636E-3</v>
      </c>
    </row>
    <row r="246" spans="1:16" x14ac:dyDescent="0.3">
      <c r="A246" t="s">
        <v>2056</v>
      </c>
      <c r="B246" t="s">
        <v>203</v>
      </c>
      <c r="C246" s="69">
        <v>8057</v>
      </c>
      <c r="E246" s="70"/>
      <c r="F246" s="70">
        <v>1.3137085226260466E-7</v>
      </c>
      <c r="G246" s="70">
        <v>5.9523809523809521E-3</v>
      </c>
      <c r="H246" s="70">
        <v>0</v>
      </c>
      <c r="I246" s="70">
        <v>0.55555555555555558</v>
      </c>
    </row>
    <row r="247" spans="1:16" x14ac:dyDescent="0.3">
      <c r="A247" t="s">
        <v>2057</v>
      </c>
      <c r="B247" t="s">
        <v>203</v>
      </c>
      <c r="C247" s="69">
        <v>8059</v>
      </c>
      <c r="D247" s="70">
        <v>0.33089703748729232</v>
      </c>
      <c r="E247" s="70">
        <v>8.5954053520758938E-2</v>
      </c>
      <c r="F247" s="70">
        <v>1.3419997444034406E-4</v>
      </c>
      <c r="G247" s="70">
        <v>4.1666666666666664E-2</v>
      </c>
      <c r="H247" s="70">
        <v>0</v>
      </c>
      <c r="I247" s="70">
        <v>0.5</v>
      </c>
      <c r="J247" s="70">
        <v>1.3430465044665135E-2</v>
      </c>
      <c r="K247" s="70">
        <v>0.72634957904924524</v>
      </c>
      <c r="L247" s="70">
        <v>9.9225662832413575E-2</v>
      </c>
      <c r="M247" s="70">
        <v>0.16445360140597504</v>
      </c>
      <c r="N247" s="70">
        <v>7.9568703526722656E-2</v>
      </c>
      <c r="O247" s="70">
        <v>0</v>
      </c>
      <c r="P247" s="70">
        <v>1.1080766223864398E-2</v>
      </c>
    </row>
    <row r="248" spans="1:16" x14ac:dyDescent="0.3">
      <c r="A248" t="s">
        <v>2241</v>
      </c>
      <c r="B248" t="s">
        <v>203</v>
      </c>
      <c r="C248" s="69">
        <v>8061</v>
      </c>
      <c r="E248" s="70"/>
      <c r="F248" s="70">
        <v>3.6138290765133146E-3</v>
      </c>
      <c r="G248" s="70">
        <v>0.14285714285714285</v>
      </c>
      <c r="H248" s="70">
        <v>6.8965517241379309E-2</v>
      </c>
      <c r="I248" s="70">
        <v>5.5555555555555552E-2</v>
      </c>
    </row>
    <row r="249" spans="1:16" x14ac:dyDescent="0.3">
      <c r="A249" t="s">
        <v>2242</v>
      </c>
      <c r="B249" t="s">
        <v>203</v>
      </c>
      <c r="C249" s="69">
        <v>8063</v>
      </c>
      <c r="D249" s="70">
        <v>0.29858966885813681</v>
      </c>
      <c r="E249" s="70">
        <v>2.4778306765849085E-4</v>
      </c>
      <c r="F249" s="70">
        <v>2.4383465736667483E-3</v>
      </c>
      <c r="G249" s="70">
        <v>0.20571428571428574</v>
      </c>
      <c r="H249" s="70">
        <v>0</v>
      </c>
      <c r="I249" s="70">
        <v>5.5555555555555552E-2</v>
      </c>
      <c r="J249" s="70">
        <v>0.1077520720190274</v>
      </c>
      <c r="K249" s="70">
        <v>0.59531127118940064</v>
      </c>
      <c r="L249" s="70">
        <v>0.35425579175904759</v>
      </c>
      <c r="M249" s="70">
        <v>0.15515911514927852</v>
      </c>
      <c r="N249" s="70">
        <v>0</v>
      </c>
      <c r="O249" s="70">
        <v>0</v>
      </c>
      <c r="P249" s="70">
        <v>0</v>
      </c>
    </row>
    <row r="250" spans="1:16" x14ac:dyDescent="0.3">
      <c r="A250" t="s">
        <v>2172</v>
      </c>
      <c r="B250" t="s">
        <v>203</v>
      </c>
      <c r="C250" s="69">
        <v>8065</v>
      </c>
      <c r="D250" s="70">
        <v>0.3590366234656745</v>
      </c>
      <c r="E250" s="70">
        <v>3.7752136572124961E-3</v>
      </c>
      <c r="F250" s="70">
        <v>5.0425744966563277E-5</v>
      </c>
      <c r="G250" s="70">
        <v>0</v>
      </c>
      <c r="H250" s="70">
        <v>0</v>
      </c>
      <c r="I250" s="70">
        <v>0.55555555555555558</v>
      </c>
      <c r="J250" s="70">
        <v>-1.2098099355681874E-3</v>
      </c>
      <c r="K250" s="70">
        <v>0.72033019879560523</v>
      </c>
      <c r="L250" s="70">
        <v>3.7591238178856567E-2</v>
      </c>
      <c r="M250" s="70">
        <v>0.40273824724839974</v>
      </c>
      <c r="N250" s="70">
        <v>5.1044621487010063E-2</v>
      </c>
      <c r="O250" s="70">
        <v>0</v>
      </c>
      <c r="P250" s="70">
        <v>8.9274276678697698E-3</v>
      </c>
    </row>
    <row r="251" spans="1:16" x14ac:dyDescent="0.3">
      <c r="A251" t="s">
        <v>2243</v>
      </c>
      <c r="B251" t="s">
        <v>203</v>
      </c>
      <c r="C251" s="69">
        <v>8067</v>
      </c>
      <c r="D251" s="70">
        <v>0.44427188803826179</v>
      </c>
      <c r="E251" s="70">
        <v>3.542856235459343E-3</v>
      </c>
      <c r="F251" s="70">
        <v>2.1239405106716867E-3</v>
      </c>
      <c r="G251" s="70">
        <v>1.7857142857142856E-2</v>
      </c>
      <c r="H251" s="70">
        <v>0</v>
      </c>
      <c r="I251" s="70">
        <v>0.61111111111111116</v>
      </c>
      <c r="J251" s="70">
        <v>6.803921504931297E-2</v>
      </c>
      <c r="K251" s="70">
        <v>0.82586482135111317</v>
      </c>
      <c r="L251" s="70">
        <v>0.1559967309377388</v>
      </c>
      <c r="M251" s="70">
        <v>0.34372532774499809</v>
      </c>
      <c r="N251" s="70">
        <v>0.12686218948194294</v>
      </c>
      <c r="O251" s="70">
        <v>0</v>
      </c>
      <c r="P251" s="70">
        <v>4.4838902768783162E-2</v>
      </c>
    </row>
    <row r="252" spans="1:16" x14ac:dyDescent="0.3">
      <c r="A252" t="s">
        <v>2244</v>
      </c>
      <c r="B252" t="s">
        <v>203</v>
      </c>
      <c r="C252" s="69">
        <v>8069</v>
      </c>
      <c r="D252" s="70">
        <v>0.42096787917477219</v>
      </c>
      <c r="E252" s="70">
        <v>2.3103453332096357E-2</v>
      </c>
      <c r="F252" s="70">
        <v>5.9872828886495274E-5</v>
      </c>
      <c r="G252" s="70">
        <v>0.125</v>
      </c>
      <c r="H252" s="70">
        <v>0</v>
      </c>
      <c r="I252" s="70">
        <v>0.66666666666666663</v>
      </c>
      <c r="J252" s="70">
        <v>7.3477065844792022E-2</v>
      </c>
      <c r="K252" s="70">
        <v>0.75065850611840623</v>
      </c>
      <c r="L252" s="70">
        <v>0.11244381200634397</v>
      </c>
      <c r="M252" s="70">
        <v>0.18636074795957905</v>
      </c>
      <c r="N252" s="70">
        <v>0.16148269615945982</v>
      </c>
      <c r="O252" s="70">
        <v>0</v>
      </c>
      <c r="P252" s="70">
        <v>5.0581853467734535E-3</v>
      </c>
    </row>
    <row r="253" spans="1:16" x14ac:dyDescent="0.3">
      <c r="A253" t="s">
        <v>2245</v>
      </c>
      <c r="B253" t="s">
        <v>203</v>
      </c>
      <c r="C253" s="69">
        <v>8071</v>
      </c>
      <c r="D253" s="70">
        <v>0.34944563528705075</v>
      </c>
      <c r="E253" s="70">
        <v>5.1977490814460626E-4</v>
      </c>
      <c r="F253" s="70">
        <v>4.2251409972524044E-3</v>
      </c>
      <c r="G253" s="70">
        <v>5.1843317972350235E-2</v>
      </c>
      <c r="H253" s="70">
        <v>3.4482758620689655E-2</v>
      </c>
      <c r="I253" s="70">
        <v>0.5</v>
      </c>
      <c r="J253" s="70">
        <v>-6.447620723949464E-3</v>
      </c>
      <c r="K253" s="70">
        <v>0.73078079733428791</v>
      </c>
      <c r="L253" s="70">
        <v>0.12982947245763543</v>
      </c>
      <c r="M253" s="70">
        <v>0.17473937859524297</v>
      </c>
      <c r="N253" s="70">
        <v>0.10285960259986913</v>
      </c>
      <c r="O253" s="70">
        <v>0</v>
      </c>
      <c r="P253" s="70">
        <v>5.2985245958030195E-3</v>
      </c>
    </row>
    <row r="254" spans="1:16" x14ac:dyDescent="0.3">
      <c r="A254" t="s">
        <v>2130</v>
      </c>
      <c r="B254" t="s">
        <v>203</v>
      </c>
      <c r="C254" s="69">
        <v>8073</v>
      </c>
      <c r="E254" s="70"/>
      <c r="F254" s="70">
        <v>2.388933083535735E-3</v>
      </c>
      <c r="G254" s="70">
        <v>0.25</v>
      </c>
      <c r="H254" s="70">
        <v>0</v>
      </c>
      <c r="I254" s="70">
        <v>0</v>
      </c>
    </row>
    <row r="255" spans="1:16" x14ac:dyDescent="0.3">
      <c r="A255" t="s">
        <v>2132</v>
      </c>
      <c r="B255" t="s">
        <v>203</v>
      </c>
      <c r="C255" s="69">
        <v>8075</v>
      </c>
      <c r="D255" s="70">
        <v>0.41573494747026929</v>
      </c>
      <c r="E255" s="70">
        <v>1.770136101457819E-3</v>
      </c>
      <c r="F255" s="70">
        <v>4.0908150611803837E-4</v>
      </c>
      <c r="G255" s="70">
        <v>0.22023809523809523</v>
      </c>
      <c r="H255" s="70">
        <v>0</v>
      </c>
      <c r="I255" s="70">
        <v>5.5555555555555552E-2</v>
      </c>
      <c r="J255" s="70">
        <v>4.6261157017144977E-2</v>
      </c>
      <c r="K255" s="70">
        <v>0.69292013247189455</v>
      </c>
      <c r="L255" s="70">
        <v>0.26813974208738178</v>
      </c>
      <c r="M255" s="70">
        <v>0.1368438711759967</v>
      </c>
      <c r="N255" s="70">
        <v>0.63487971158485856</v>
      </c>
      <c r="O255" s="70">
        <v>0</v>
      </c>
      <c r="P255" s="70">
        <v>8.9308474455389045E-5</v>
      </c>
    </row>
    <row r="256" spans="1:16" x14ac:dyDescent="0.3">
      <c r="A256" t="s">
        <v>2246</v>
      </c>
      <c r="B256" t="s">
        <v>203</v>
      </c>
      <c r="C256" s="69">
        <v>8077</v>
      </c>
      <c r="D256" s="70">
        <v>0.39718714812340966</v>
      </c>
      <c r="E256" s="70">
        <v>1.146664600892163E-2</v>
      </c>
      <c r="F256" s="70">
        <v>2.762551798746069E-4</v>
      </c>
      <c r="G256" s="70">
        <v>1.1904761904761904E-2</v>
      </c>
      <c r="H256" s="70">
        <v>3.4482758620689655E-2</v>
      </c>
      <c r="I256" s="70">
        <v>0.66666666666666663</v>
      </c>
      <c r="J256" s="70">
        <v>3.3563728116594006E-2</v>
      </c>
      <c r="K256" s="70">
        <v>0.89672061217022669</v>
      </c>
      <c r="L256" s="70">
        <v>4.1747762937999568E-2</v>
      </c>
      <c r="M256" s="70">
        <v>9.8414065247909285E-2</v>
      </c>
      <c r="N256" s="70">
        <v>0.16759122013673547</v>
      </c>
      <c r="O256" s="70">
        <v>0</v>
      </c>
      <c r="P256" s="70">
        <v>1.2271043846656528E-2</v>
      </c>
    </row>
    <row r="257" spans="1:16" x14ac:dyDescent="0.3">
      <c r="A257" t="s">
        <v>2247</v>
      </c>
      <c r="B257" t="s">
        <v>203</v>
      </c>
      <c r="C257" s="69">
        <v>8079</v>
      </c>
      <c r="E257" s="70"/>
      <c r="F257" s="70">
        <v>9.3653540927761002E-4</v>
      </c>
      <c r="G257" s="70">
        <v>1.1904761904761904E-2</v>
      </c>
      <c r="H257" s="70">
        <v>0</v>
      </c>
      <c r="I257" s="70">
        <v>0.55555555555555558</v>
      </c>
    </row>
    <row r="258" spans="1:16" x14ac:dyDescent="0.3">
      <c r="A258" t="s">
        <v>2248</v>
      </c>
      <c r="B258" t="s">
        <v>203</v>
      </c>
      <c r="C258" s="69">
        <v>8081</v>
      </c>
      <c r="D258" s="70">
        <v>0.36839155182897426</v>
      </c>
      <c r="E258" s="70">
        <v>5.3365038506979418E-4</v>
      </c>
      <c r="F258" s="70">
        <v>4.1432870126192791E-8</v>
      </c>
      <c r="G258" s="70">
        <v>1.1904761904761904E-2</v>
      </c>
      <c r="H258" s="70">
        <v>0</v>
      </c>
      <c r="I258" s="70">
        <v>0.3888888888888889</v>
      </c>
      <c r="J258" s="70">
        <v>6.2239548752765599E-2</v>
      </c>
      <c r="K258" s="70">
        <v>0.87605820895179665</v>
      </c>
      <c r="L258" s="70">
        <v>4.9421394777568461E-2</v>
      </c>
      <c r="M258" s="70">
        <v>0.16691984853064656</v>
      </c>
      <c r="N258" s="70">
        <v>0.26238980071256929</v>
      </c>
      <c r="O258" s="70">
        <v>0</v>
      </c>
      <c r="P258" s="70">
        <v>3.4548956802529182E-3</v>
      </c>
    </row>
    <row r="259" spans="1:16" x14ac:dyDescent="0.3">
      <c r="A259" t="s">
        <v>2249</v>
      </c>
      <c r="B259" t="s">
        <v>203</v>
      </c>
      <c r="C259" s="69">
        <v>8083</v>
      </c>
      <c r="D259" s="70">
        <v>0.34115643155823677</v>
      </c>
      <c r="E259" s="70">
        <v>7.4975633013855015E-4</v>
      </c>
      <c r="F259" s="70">
        <v>2.4324113086037456E-3</v>
      </c>
      <c r="G259" s="70">
        <v>1.7857142857142856E-2</v>
      </c>
      <c r="H259" s="70">
        <v>0</v>
      </c>
      <c r="I259" s="70">
        <v>0.5</v>
      </c>
      <c r="J259" s="70">
        <v>2.0349193334762317E-2</v>
      </c>
      <c r="K259" s="70">
        <v>0.7419204042079568</v>
      </c>
      <c r="L259" s="70">
        <v>0.15263406043715247</v>
      </c>
      <c r="M259" s="70">
        <v>0.16846866560361368</v>
      </c>
      <c r="N259" s="70">
        <v>3.2946814787084097E-2</v>
      </c>
      <c r="O259" s="70">
        <v>0</v>
      </c>
      <c r="P259" s="70">
        <v>5.0021991690264812E-2</v>
      </c>
    </row>
    <row r="260" spans="1:16" x14ac:dyDescent="0.3">
      <c r="A260" t="s">
        <v>2250</v>
      </c>
      <c r="B260" t="s">
        <v>203</v>
      </c>
      <c r="C260" s="69">
        <v>8085</v>
      </c>
      <c r="D260" s="70">
        <v>0.38123176638767503</v>
      </c>
      <c r="E260" s="70">
        <v>3.7317187106862115E-3</v>
      </c>
      <c r="F260" s="70">
        <v>6.3398658865360764E-4</v>
      </c>
      <c r="G260" s="70">
        <v>1.7857142857142856E-2</v>
      </c>
      <c r="H260" s="70">
        <v>0</v>
      </c>
      <c r="I260" s="70">
        <v>0.61111111111111116</v>
      </c>
      <c r="J260" s="70">
        <v>2.654031506268022E-2</v>
      </c>
      <c r="K260" s="70">
        <v>0.84286268795054398</v>
      </c>
      <c r="L260" s="70">
        <v>3.6509192467383753E-2</v>
      </c>
      <c r="M260" s="70">
        <v>0.12325666170438293</v>
      </c>
      <c r="N260" s="70">
        <v>0.22185179014505349</v>
      </c>
      <c r="O260" s="70">
        <v>0</v>
      </c>
      <c r="P260" s="70">
        <v>4.1347643561958341E-3</v>
      </c>
    </row>
    <row r="261" spans="1:16" x14ac:dyDescent="0.3">
      <c r="A261" t="s">
        <v>2072</v>
      </c>
      <c r="B261" t="s">
        <v>203</v>
      </c>
      <c r="C261" s="69">
        <v>8087</v>
      </c>
      <c r="D261" s="70">
        <v>0.36955416542106256</v>
      </c>
      <c r="E261" s="70">
        <v>2.5516199479895547E-3</v>
      </c>
      <c r="F261" s="70">
        <v>2.1939605556570336E-4</v>
      </c>
      <c r="G261" s="70">
        <v>0.2857142857142857</v>
      </c>
      <c r="H261" s="70">
        <v>0</v>
      </c>
      <c r="I261" s="70">
        <v>5.5555555555555552E-2</v>
      </c>
      <c r="J261" s="70">
        <v>4.0929744974369894E-2</v>
      </c>
      <c r="K261" s="70">
        <v>0.68957034176430987</v>
      </c>
      <c r="L261" s="70">
        <v>0.30344839340465146</v>
      </c>
      <c r="M261" s="70">
        <v>0.15620962738031755</v>
      </c>
      <c r="N261" s="70">
        <v>0.29534609580730686</v>
      </c>
      <c r="O261" s="70">
        <v>0</v>
      </c>
      <c r="P261" s="70">
        <v>3.1751382292395163E-5</v>
      </c>
    </row>
    <row r="262" spans="1:16" x14ac:dyDescent="0.3">
      <c r="A262" t="s">
        <v>2251</v>
      </c>
      <c r="B262" t="s">
        <v>203</v>
      </c>
      <c r="C262" s="69">
        <v>8089</v>
      </c>
      <c r="D262" s="70">
        <v>0.29905626022345733</v>
      </c>
      <c r="E262" s="70">
        <v>1.6006631621958028E-3</v>
      </c>
      <c r="F262" s="70">
        <v>4.2515448831208094E-3</v>
      </c>
      <c r="G262" s="70">
        <v>5.7234432234432239E-2</v>
      </c>
      <c r="H262" s="70">
        <v>3.4482758620689655E-2</v>
      </c>
      <c r="I262" s="70">
        <v>0.1111111111111111</v>
      </c>
      <c r="J262" s="70">
        <v>5.74875897623962E-2</v>
      </c>
      <c r="K262" s="70">
        <v>0.67898150238001287</v>
      </c>
      <c r="L262" s="70">
        <v>0.24307261993653234</v>
      </c>
      <c r="M262" s="70">
        <v>0.13684871651490724</v>
      </c>
      <c r="N262" s="70">
        <v>0.15217069498494976</v>
      </c>
      <c r="O262" s="70">
        <v>0</v>
      </c>
      <c r="P262" s="70">
        <v>2.8522313534756882E-3</v>
      </c>
    </row>
    <row r="263" spans="1:16" x14ac:dyDescent="0.3">
      <c r="A263" t="s">
        <v>2252</v>
      </c>
      <c r="B263" t="s">
        <v>203</v>
      </c>
      <c r="C263" s="69">
        <v>8091</v>
      </c>
      <c r="E263" s="70"/>
      <c r="F263" s="70">
        <v>6.8020938540755427E-4</v>
      </c>
      <c r="G263" s="70">
        <v>0</v>
      </c>
      <c r="H263" s="70">
        <v>0</v>
      </c>
      <c r="I263" s="70">
        <v>0.5</v>
      </c>
    </row>
    <row r="264" spans="1:16" x14ac:dyDescent="0.3">
      <c r="A264" t="s">
        <v>2253</v>
      </c>
      <c r="B264" t="s">
        <v>203</v>
      </c>
      <c r="C264" s="69">
        <v>8093</v>
      </c>
      <c r="E264" s="70"/>
      <c r="F264" s="70">
        <v>1.8490641590005903E-4</v>
      </c>
      <c r="G264" s="70">
        <v>2.976190476190476E-2</v>
      </c>
      <c r="H264" s="70">
        <v>0</v>
      </c>
      <c r="I264" s="70">
        <v>0.44444444444444442</v>
      </c>
    </row>
    <row r="265" spans="1:16" x14ac:dyDescent="0.3">
      <c r="A265" t="s">
        <v>2137</v>
      </c>
      <c r="B265" t="s">
        <v>203</v>
      </c>
      <c r="C265" s="69">
        <v>8095</v>
      </c>
      <c r="E265" s="70"/>
      <c r="F265" s="70">
        <v>1.0979409149241828E-3</v>
      </c>
      <c r="G265" s="70">
        <v>8.3333333333333343E-2</v>
      </c>
      <c r="H265" s="70">
        <v>0</v>
      </c>
      <c r="I265" s="70">
        <v>5.5555555555555552E-2</v>
      </c>
    </row>
    <row r="266" spans="1:16" x14ac:dyDescent="0.3">
      <c r="A266" t="s">
        <v>2254</v>
      </c>
      <c r="B266" t="s">
        <v>203</v>
      </c>
      <c r="C266" s="69">
        <v>8097</v>
      </c>
      <c r="D266" s="70">
        <v>0.39075550049965746</v>
      </c>
      <c r="E266" s="70">
        <v>2.7011037889177769E-3</v>
      </c>
      <c r="F266" s="70">
        <v>3.3973463999318583E-5</v>
      </c>
      <c r="G266" s="70">
        <v>1.1904761904761904E-2</v>
      </c>
      <c r="H266" s="70">
        <v>0</v>
      </c>
      <c r="I266" s="70">
        <v>0.61111111111111116</v>
      </c>
      <c r="J266" s="70">
        <v>7.4568410408034375E-3</v>
      </c>
      <c r="K266" s="70">
        <v>0.78694964276123458</v>
      </c>
      <c r="L266" s="70">
        <v>4.7800846372658187E-3</v>
      </c>
      <c r="M266" s="70">
        <v>0.3983157580215495</v>
      </c>
      <c r="N266" s="70">
        <v>9.4941560438202136E-2</v>
      </c>
      <c r="O266" s="70">
        <v>0</v>
      </c>
      <c r="P266" s="70">
        <v>1.6347956261131238E-2</v>
      </c>
    </row>
    <row r="267" spans="1:16" x14ac:dyDescent="0.3">
      <c r="A267" t="s">
        <v>2255</v>
      </c>
      <c r="B267" t="s">
        <v>203</v>
      </c>
      <c r="C267" s="69">
        <v>8099</v>
      </c>
      <c r="D267" s="70">
        <v>0.37734531156220613</v>
      </c>
      <c r="E267" s="70">
        <v>1.3616900538892553E-3</v>
      </c>
      <c r="F267" s="70">
        <v>4.6163572244948747E-3</v>
      </c>
      <c r="G267" s="70">
        <v>0.17421602787456444</v>
      </c>
      <c r="H267" s="70">
        <v>3.4482758620689655E-2</v>
      </c>
      <c r="I267" s="70">
        <v>5.5555555555555552E-2</v>
      </c>
      <c r="J267" s="70">
        <v>4.0467146433237532E-2</v>
      </c>
      <c r="K267" s="70">
        <v>0.66299823526892376</v>
      </c>
      <c r="L267" s="70">
        <v>0.24948792069973802</v>
      </c>
      <c r="M267" s="70">
        <v>0.16081359924374442</v>
      </c>
      <c r="N267" s="70">
        <v>0.47644469482271845</v>
      </c>
      <c r="O267" s="70">
        <v>0</v>
      </c>
      <c r="P267" s="70">
        <v>6.4612560014887252E-3</v>
      </c>
    </row>
    <row r="268" spans="1:16" x14ac:dyDescent="0.3">
      <c r="A268" t="s">
        <v>2256</v>
      </c>
      <c r="B268" t="s">
        <v>203</v>
      </c>
      <c r="C268" s="69">
        <v>8101</v>
      </c>
      <c r="D268" s="70">
        <v>0.38269550305922823</v>
      </c>
      <c r="E268" s="70">
        <v>1.4508446825587171E-2</v>
      </c>
      <c r="F268" s="70">
        <v>2.8236647456823011E-3</v>
      </c>
      <c r="G268" s="70">
        <v>5.3571428571428568E-2</v>
      </c>
      <c r="H268" s="70">
        <v>0</v>
      </c>
      <c r="I268" s="70">
        <v>0.66666666666666663</v>
      </c>
      <c r="J268" s="70">
        <v>8.0933645068861138E-2</v>
      </c>
      <c r="K268" s="70">
        <v>0.65444204823231567</v>
      </c>
      <c r="L268" s="70">
        <v>0.17217384036361805</v>
      </c>
      <c r="M268" s="70">
        <v>0.12418296366112118</v>
      </c>
      <c r="N268" s="70">
        <v>0.13546449871117991</v>
      </c>
      <c r="O268" s="70">
        <v>0</v>
      </c>
      <c r="P268" s="70">
        <v>1.7354099019167E-3</v>
      </c>
    </row>
    <row r="269" spans="1:16" x14ac:dyDescent="0.3">
      <c r="A269" t="s">
        <v>2257</v>
      </c>
      <c r="B269" t="s">
        <v>203</v>
      </c>
      <c r="C269" s="69">
        <v>8103</v>
      </c>
      <c r="E269" s="70"/>
      <c r="F269" s="70">
        <v>3.6740477459254239E-6</v>
      </c>
      <c r="G269" s="70">
        <v>5.9523809523809521E-3</v>
      </c>
      <c r="H269" s="70">
        <v>0</v>
      </c>
      <c r="I269" s="70">
        <v>0.3888888888888889</v>
      </c>
    </row>
    <row r="270" spans="1:16" x14ac:dyDescent="0.3">
      <c r="A270" t="s">
        <v>2258</v>
      </c>
      <c r="B270" t="s">
        <v>203</v>
      </c>
      <c r="C270" s="69">
        <v>8105</v>
      </c>
      <c r="D270" s="70">
        <v>0.31158193387449917</v>
      </c>
      <c r="E270" s="70">
        <v>8.7736047127646001E-4</v>
      </c>
      <c r="F270" s="70">
        <v>2.0467551663933413E-3</v>
      </c>
      <c r="G270" s="70">
        <v>0</v>
      </c>
      <c r="H270" s="70">
        <v>0</v>
      </c>
      <c r="I270" s="70">
        <v>0.55555555555555558</v>
      </c>
      <c r="J270" s="70">
        <v>3.060865179478384E-2</v>
      </c>
      <c r="K270" s="70">
        <v>0.68573454090974106</v>
      </c>
      <c r="L270" s="70">
        <v>3.0564729961784859E-2</v>
      </c>
      <c r="M270" s="70">
        <v>0.11703490037325175</v>
      </c>
      <c r="N270" s="70">
        <v>0.11457669207567869</v>
      </c>
      <c r="O270" s="70">
        <v>0</v>
      </c>
      <c r="P270" s="70">
        <v>4.2965913770230506E-3</v>
      </c>
    </row>
    <row r="271" spans="1:16" x14ac:dyDescent="0.3">
      <c r="A271" t="s">
        <v>2259</v>
      </c>
      <c r="B271" t="s">
        <v>203</v>
      </c>
      <c r="C271" s="69">
        <v>8107</v>
      </c>
      <c r="D271" s="70">
        <v>0.44156197688112153</v>
      </c>
      <c r="E271" s="70">
        <v>1.8437035982783059E-3</v>
      </c>
      <c r="F271" s="70">
        <v>1.285937689114744E-6</v>
      </c>
      <c r="G271" s="70">
        <v>5.9523809523809521E-3</v>
      </c>
      <c r="H271" s="70">
        <v>0</v>
      </c>
      <c r="I271" s="70">
        <v>0.55555555555555558</v>
      </c>
      <c r="J271" s="70">
        <v>7.0146270675766689E-2</v>
      </c>
      <c r="K271" s="70">
        <v>0.78178100558115982</v>
      </c>
      <c r="L271" s="70">
        <v>2.4868228006169713E-2</v>
      </c>
      <c r="M271" s="70">
        <v>0.54850865074522381</v>
      </c>
      <c r="N271" s="70">
        <v>0.15960096391276737</v>
      </c>
      <c r="O271" s="70">
        <v>0</v>
      </c>
      <c r="P271" s="70">
        <v>3.6607610744177781E-2</v>
      </c>
    </row>
    <row r="272" spans="1:16" x14ac:dyDescent="0.3">
      <c r="A272" t="s">
        <v>2260</v>
      </c>
      <c r="B272" t="s">
        <v>203</v>
      </c>
      <c r="C272" s="69">
        <v>8109</v>
      </c>
      <c r="E272" s="70"/>
      <c r="F272" s="70">
        <v>7.5321056005557335E-4</v>
      </c>
      <c r="G272" s="70">
        <v>1.1904761904761904E-2</v>
      </c>
      <c r="H272" s="70">
        <v>0</v>
      </c>
      <c r="I272" s="70">
        <v>0.66666666666666663</v>
      </c>
    </row>
    <row r="273" spans="1:16" x14ac:dyDescent="0.3">
      <c r="A273" t="s">
        <v>2261</v>
      </c>
      <c r="B273" t="s">
        <v>203</v>
      </c>
      <c r="C273" s="69">
        <v>8111</v>
      </c>
      <c r="E273" s="70"/>
      <c r="F273" s="70">
        <v>6.6538412187306295E-4</v>
      </c>
      <c r="G273" s="70">
        <v>0</v>
      </c>
      <c r="H273" s="70">
        <v>0</v>
      </c>
      <c r="I273" s="70">
        <v>0.44444444444444442</v>
      </c>
    </row>
    <row r="274" spans="1:16" x14ac:dyDescent="0.3">
      <c r="A274" t="s">
        <v>2262</v>
      </c>
      <c r="B274" t="s">
        <v>203</v>
      </c>
      <c r="C274" s="69">
        <v>8113</v>
      </c>
      <c r="E274" s="70"/>
      <c r="F274" s="70">
        <v>1.3545515074922E-3</v>
      </c>
      <c r="G274" s="70">
        <v>0</v>
      </c>
      <c r="H274" s="70">
        <v>0</v>
      </c>
      <c r="I274" s="70">
        <v>0.5</v>
      </c>
    </row>
    <row r="275" spans="1:16" x14ac:dyDescent="0.3">
      <c r="A275" t="s">
        <v>2263</v>
      </c>
      <c r="B275" t="s">
        <v>203</v>
      </c>
      <c r="C275" s="69">
        <v>8115</v>
      </c>
      <c r="E275" s="70"/>
      <c r="F275" s="70">
        <v>7.9241352178932914E-4</v>
      </c>
      <c r="G275" s="70">
        <v>0.10714285714285714</v>
      </c>
      <c r="H275" s="70">
        <v>0</v>
      </c>
      <c r="I275" s="70">
        <v>5.5555555555555552E-2</v>
      </c>
    </row>
    <row r="276" spans="1:16" x14ac:dyDescent="0.3">
      <c r="A276" t="s">
        <v>2264</v>
      </c>
      <c r="B276" t="s">
        <v>203</v>
      </c>
      <c r="C276" s="69">
        <v>8117</v>
      </c>
      <c r="D276" s="70">
        <v>0.34327284166561789</v>
      </c>
      <c r="E276" s="70">
        <v>1.0380119271131022E-2</v>
      </c>
      <c r="F276" s="70">
        <v>1.7624710386683075E-5</v>
      </c>
      <c r="G276" s="70">
        <v>0</v>
      </c>
      <c r="H276" s="70">
        <v>0</v>
      </c>
      <c r="I276" s="70">
        <v>0.5</v>
      </c>
      <c r="J276" s="70">
        <v>-7.3435012596009083E-2</v>
      </c>
      <c r="K276" s="70">
        <v>0.71700618305024921</v>
      </c>
      <c r="L276" s="70">
        <v>3.7425802786920336E-2</v>
      </c>
      <c r="M276" s="70">
        <v>0.35845032671687471</v>
      </c>
      <c r="N276" s="70">
        <v>0.14503253916504408</v>
      </c>
      <c r="O276" s="70">
        <v>0</v>
      </c>
      <c r="P276" s="70">
        <v>1.2596462171123021E-2</v>
      </c>
    </row>
    <row r="277" spans="1:16" x14ac:dyDescent="0.3">
      <c r="A277" t="s">
        <v>2265</v>
      </c>
      <c r="B277" t="s">
        <v>203</v>
      </c>
      <c r="C277" s="69">
        <v>8119</v>
      </c>
      <c r="D277" s="70">
        <v>0.38556236800876603</v>
      </c>
      <c r="E277" s="70">
        <v>5.6171944161175907E-3</v>
      </c>
      <c r="F277" s="70">
        <v>2.2562490287731274E-4</v>
      </c>
      <c r="G277" s="70">
        <v>3.5714285714285712E-2</v>
      </c>
      <c r="H277" s="70">
        <v>0</v>
      </c>
      <c r="I277" s="70">
        <v>0.44444444444444442</v>
      </c>
      <c r="J277" s="70">
        <v>2.3467530636647214E-2</v>
      </c>
      <c r="K277" s="70">
        <v>0.6750587025578576</v>
      </c>
      <c r="L277" s="70">
        <v>0.24451743288042521</v>
      </c>
      <c r="M277" s="70">
        <v>0.40204443023931358</v>
      </c>
      <c r="N277" s="70">
        <v>2.3461981198670458E-2</v>
      </c>
      <c r="O277" s="70">
        <v>0</v>
      </c>
      <c r="P277" s="70">
        <v>5.7233121108653889E-2</v>
      </c>
    </row>
    <row r="278" spans="1:16" x14ac:dyDescent="0.3">
      <c r="A278" t="s">
        <v>1806</v>
      </c>
      <c r="B278" t="s">
        <v>203</v>
      </c>
      <c r="C278" s="69">
        <v>8121</v>
      </c>
      <c r="E278" s="70"/>
      <c r="F278" s="70">
        <v>1.1683298223219198E-3</v>
      </c>
      <c r="G278" s="70">
        <v>0.22619047619047619</v>
      </c>
      <c r="H278" s="70">
        <v>0</v>
      </c>
      <c r="I278" s="70">
        <v>5.5555555555555552E-2</v>
      </c>
    </row>
    <row r="279" spans="1:16" x14ac:dyDescent="0.3">
      <c r="A279" t="s">
        <v>2266</v>
      </c>
      <c r="B279" t="s">
        <v>203</v>
      </c>
      <c r="C279" s="69">
        <v>8123</v>
      </c>
      <c r="D279" s="70">
        <v>0.44019679520030114</v>
      </c>
      <c r="E279" s="70">
        <v>1.1114741313790276E-2</v>
      </c>
      <c r="F279" s="70">
        <v>1.6188851313943996E-4</v>
      </c>
      <c r="G279" s="70">
        <v>0.72619047619047616</v>
      </c>
      <c r="H279" s="70">
        <v>0</v>
      </c>
      <c r="I279" s="70">
        <v>0.22222222222222221</v>
      </c>
      <c r="J279" s="70">
        <v>6.6768234895974471E-2</v>
      </c>
      <c r="K279" s="70">
        <v>0.72025772067527549</v>
      </c>
      <c r="L279" s="70">
        <v>0.12931995449473249</v>
      </c>
      <c r="M279" s="70">
        <v>0.14681306691793969</v>
      </c>
      <c r="N279" s="70">
        <v>0.16078102319338861</v>
      </c>
      <c r="O279" s="70">
        <v>0</v>
      </c>
      <c r="P279" s="70">
        <v>3.7580937074808301E-3</v>
      </c>
    </row>
    <row r="280" spans="1:16" x14ac:dyDescent="0.3">
      <c r="A280" t="s">
        <v>2101</v>
      </c>
      <c r="B280" t="s">
        <v>203</v>
      </c>
      <c r="C280" s="69">
        <v>8125</v>
      </c>
      <c r="D280" s="70">
        <v>0.29774704073833913</v>
      </c>
      <c r="E280" s="70">
        <v>2.3437732680143159E-4</v>
      </c>
      <c r="F280" s="70">
        <v>1.8166606862166257E-3</v>
      </c>
      <c r="G280" s="70">
        <v>0.21880131362889985</v>
      </c>
      <c r="H280" s="70">
        <v>0</v>
      </c>
      <c r="I280" s="70">
        <v>0</v>
      </c>
      <c r="J280" s="70">
        <v>0.11288760856813368</v>
      </c>
      <c r="K280" s="70">
        <v>0.66037446965680191</v>
      </c>
      <c r="L280" s="70">
        <v>0.30397721783698634</v>
      </c>
      <c r="M280" s="70">
        <v>0.15013950623500533</v>
      </c>
      <c r="N280" s="70">
        <v>2.3746978758407821E-2</v>
      </c>
      <c r="O280" s="70">
        <v>0</v>
      </c>
      <c r="P280" s="70">
        <v>2.7684454375197752E-4</v>
      </c>
    </row>
    <row r="281" spans="1:16" x14ac:dyDescent="0.3">
      <c r="A281" t="s">
        <v>2267</v>
      </c>
      <c r="B281" t="s">
        <v>259</v>
      </c>
      <c r="C281" s="69">
        <v>9001</v>
      </c>
      <c r="D281" s="70">
        <v>0.7299597717012305</v>
      </c>
      <c r="E281" s="70">
        <v>0.47978668070184866</v>
      </c>
      <c r="F281" s="70">
        <v>0.31375709204671731</v>
      </c>
      <c r="G281" s="70">
        <v>8.9285714285714288E-2</v>
      </c>
      <c r="H281" s="70">
        <v>0.17241379310344829</v>
      </c>
      <c r="I281" s="70">
        <v>0.83333333333333337</v>
      </c>
      <c r="J281" s="70">
        <v>-2.9882394999920757E-2</v>
      </c>
      <c r="K281" s="70">
        <v>0.70226192137367693</v>
      </c>
      <c r="L281" s="70">
        <v>0.72718016581483147</v>
      </c>
      <c r="M281" s="70">
        <v>0.63142017701240072</v>
      </c>
      <c r="N281" s="70">
        <v>0.10394813731569542</v>
      </c>
      <c r="O281" s="70">
        <v>4.3452338275045486E-2</v>
      </c>
      <c r="P281" s="70">
        <v>2.165088280507288E-2</v>
      </c>
    </row>
    <row r="282" spans="1:16" x14ac:dyDescent="0.3">
      <c r="A282" t="s">
        <v>2268</v>
      </c>
      <c r="B282" t="s">
        <v>259</v>
      </c>
      <c r="C282" s="69">
        <v>9003</v>
      </c>
      <c r="D282" s="70">
        <v>0.70731853352011753</v>
      </c>
      <c r="E282" s="70">
        <v>0.53018615110015554</v>
      </c>
      <c r="F282" s="70">
        <v>0.31641422433510874</v>
      </c>
      <c r="G282" s="70">
        <v>0.13690476190476192</v>
      </c>
      <c r="H282" s="70">
        <v>0.13793103448275862</v>
      </c>
      <c r="I282" s="70">
        <v>0.77777777777777779</v>
      </c>
      <c r="J282" s="70">
        <v>-6.2802407729950369E-2</v>
      </c>
      <c r="K282" s="70">
        <v>0.71999277103948456</v>
      </c>
      <c r="L282" s="70">
        <v>0.7014453932871666</v>
      </c>
      <c r="M282" s="70">
        <v>0.5762476875778606</v>
      </c>
      <c r="N282" s="70">
        <v>0.16579682945870647</v>
      </c>
      <c r="O282" s="70">
        <v>1.4531733726592794E-2</v>
      </c>
      <c r="P282" s="70">
        <v>1.2646173126560608E-2</v>
      </c>
    </row>
    <row r="283" spans="1:16" x14ac:dyDescent="0.3">
      <c r="A283" t="s">
        <v>2269</v>
      </c>
      <c r="B283" t="s">
        <v>259</v>
      </c>
      <c r="C283" s="69">
        <v>9005</v>
      </c>
      <c r="D283" s="70">
        <v>0.64679982971301886</v>
      </c>
      <c r="E283" s="70">
        <v>7.8669164642468897E-2</v>
      </c>
      <c r="F283" s="70">
        <v>0.23197630614021253</v>
      </c>
      <c r="G283" s="70">
        <v>0.2011494252873563</v>
      </c>
      <c r="H283" s="70">
        <v>6.8965517241379309E-2</v>
      </c>
      <c r="I283" s="70">
        <v>0.77777777777777779</v>
      </c>
      <c r="J283" s="70">
        <v>-0.28945808670340506</v>
      </c>
      <c r="K283" s="70">
        <v>0.71122254560709197</v>
      </c>
      <c r="L283" s="70">
        <v>0.69282831458934213</v>
      </c>
      <c r="M283" s="70">
        <v>0.6983052567486725</v>
      </c>
      <c r="N283" s="70">
        <v>8.5690497327271617E-2</v>
      </c>
      <c r="O283" s="70">
        <v>0</v>
      </c>
      <c r="P283" s="70">
        <v>1.9232239970441291E-2</v>
      </c>
    </row>
    <row r="284" spans="1:16" x14ac:dyDescent="0.3">
      <c r="A284" t="s">
        <v>2270</v>
      </c>
      <c r="B284" t="s">
        <v>259</v>
      </c>
      <c r="C284" s="69">
        <v>9007</v>
      </c>
      <c r="D284" s="70">
        <v>0.69553261052085402</v>
      </c>
      <c r="E284" s="70">
        <v>0.21868089329638646</v>
      </c>
      <c r="F284" s="70">
        <v>0.34317725476204869</v>
      </c>
      <c r="G284" s="70">
        <v>5.3571428571428568E-2</v>
      </c>
      <c r="H284" s="70">
        <v>3.4482758620689655E-2</v>
      </c>
      <c r="I284" s="70">
        <v>0.83333333333333337</v>
      </c>
      <c r="J284" s="70">
        <v>-0.24239159616475464</v>
      </c>
      <c r="K284" s="70">
        <v>0.69428961631281449</v>
      </c>
      <c r="L284" s="70">
        <v>0.76794404108466097</v>
      </c>
      <c r="M284" s="70">
        <v>0.60185400942673439</v>
      </c>
      <c r="N284" s="70">
        <v>0.21551508786659904</v>
      </c>
      <c r="O284" s="70">
        <v>0.12483202436287684</v>
      </c>
      <c r="P284" s="70">
        <v>1.2010031308647808E-2</v>
      </c>
    </row>
    <row r="285" spans="1:16" x14ac:dyDescent="0.3">
      <c r="A285" t="s">
        <v>2271</v>
      </c>
      <c r="B285" t="s">
        <v>259</v>
      </c>
      <c r="C285" s="69">
        <v>9009</v>
      </c>
      <c r="D285" s="70">
        <v>0.69431336828094381</v>
      </c>
      <c r="E285" s="70">
        <v>0.4359694818403354</v>
      </c>
      <c r="F285" s="70">
        <v>0.32134635708966269</v>
      </c>
      <c r="G285" s="70">
        <v>0.13095238095238096</v>
      </c>
      <c r="H285" s="70">
        <v>0.13793103448275862</v>
      </c>
      <c r="I285" s="70">
        <v>0.72222222222222221</v>
      </c>
      <c r="J285" s="70">
        <v>-0.11447833210602247</v>
      </c>
      <c r="K285" s="70">
        <v>0.67295899825268712</v>
      </c>
      <c r="L285" s="70">
        <v>0.7464539470502779</v>
      </c>
      <c r="M285" s="70">
        <v>0.6083043459750539</v>
      </c>
      <c r="N285" s="70">
        <v>0.12092082143574728</v>
      </c>
      <c r="O285" s="70">
        <v>6.9937154721980907E-2</v>
      </c>
      <c r="P285" s="70">
        <v>1.6041292720933832E-2</v>
      </c>
    </row>
    <row r="286" spans="1:16" x14ac:dyDescent="0.3">
      <c r="A286" t="s">
        <v>2272</v>
      </c>
      <c r="B286" t="s">
        <v>259</v>
      </c>
      <c r="C286" s="69">
        <v>9011</v>
      </c>
      <c r="D286" s="70">
        <v>0.75472844130773875</v>
      </c>
      <c r="E286" s="70">
        <v>0.1980646530666384</v>
      </c>
      <c r="F286" s="70">
        <v>0.38916877214659751</v>
      </c>
      <c r="G286" s="70">
        <v>1.1904761904761904E-2</v>
      </c>
      <c r="H286" s="70">
        <v>6.8965517241379309E-2</v>
      </c>
      <c r="I286" s="70">
        <v>0.88888888888888884</v>
      </c>
      <c r="J286" s="70">
        <v>-8.1265606955537015E-2</v>
      </c>
      <c r="K286" s="70">
        <v>0.63215772193803343</v>
      </c>
      <c r="L286" s="70">
        <v>0.81078041042644033</v>
      </c>
      <c r="M286" s="70">
        <v>0.60053519724714943</v>
      </c>
      <c r="N286" s="70">
        <v>0.2301780546682313</v>
      </c>
      <c r="O286" s="70">
        <v>0.17143329770088714</v>
      </c>
      <c r="P286" s="70">
        <v>8.5270562035286747E-3</v>
      </c>
    </row>
    <row r="287" spans="1:16" x14ac:dyDescent="0.3">
      <c r="A287" t="s">
        <v>2273</v>
      </c>
      <c r="B287" t="s">
        <v>259</v>
      </c>
      <c r="C287" s="69">
        <v>9013</v>
      </c>
      <c r="D287" s="70">
        <v>0.65861399542662757</v>
      </c>
      <c r="E287" s="70">
        <v>0.16898316237343652</v>
      </c>
      <c r="F287" s="70">
        <v>0.32489761494281649</v>
      </c>
      <c r="G287" s="70">
        <v>8.9285714285714274E-2</v>
      </c>
      <c r="H287" s="70">
        <v>0.10344827586206896</v>
      </c>
      <c r="I287" s="70">
        <v>0.77777777777777779</v>
      </c>
      <c r="J287" s="70">
        <v>-0.27623911481648211</v>
      </c>
      <c r="K287" s="70">
        <v>0.73077503407704758</v>
      </c>
      <c r="L287" s="70">
        <v>0.73025726214665132</v>
      </c>
      <c r="M287" s="70">
        <v>0.65936477161538831</v>
      </c>
      <c r="N287" s="70">
        <v>0.10455169130196552</v>
      </c>
      <c r="O287" s="70">
        <v>0</v>
      </c>
      <c r="P287" s="70">
        <v>1.1978384407485349E-2</v>
      </c>
    </row>
    <row r="288" spans="1:16" x14ac:dyDescent="0.3">
      <c r="A288" t="s">
        <v>2274</v>
      </c>
      <c r="B288" t="s">
        <v>259</v>
      </c>
      <c r="C288" s="69">
        <v>9015</v>
      </c>
      <c r="D288" s="70">
        <v>0.66544482961982587</v>
      </c>
      <c r="E288" s="70">
        <v>7.415805400926874E-2</v>
      </c>
      <c r="F288" s="70">
        <v>0.35600927590203191</v>
      </c>
      <c r="G288" s="70">
        <v>1.7857142857142856E-2</v>
      </c>
      <c r="H288" s="70">
        <v>3.4482758620689655E-2</v>
      </c>
      <c r="I288" s="70">
        <v>0.83333333333333337</v>
      </c>
      <c r="J288" s="70">
        <v>-0.27812832446560237</v>
      </c>
      <c r="K288" s="70">
        <v>0.70440469792716753</v>
      </c>
      <c r="L288" s="70">
        <v>0.7937301496167668</v>
      </c>
      <c r="M288" s="70">
        <v>0.64855867340954998</v>
      </c>
      <c r="N288" s="70">
        <v>0.16633535208012398</v>
      </c>
      <c r="O288" s="70">
        <v>0</v>
      </c>
      <c r="P288" s="70">
        <v>1.3285061247358008E-2</v>
      </c>
    </row>
    <row r="289" spans="1:16" x14ac:dyDescent="0.3">
      <c r="A289" t="s">
        <v>2275</v>
      </c>
      <c r="B289" t="s">
        <v>268</v>
      </c>
      <c r="C289" s="69">
        <v>10001</v>
      </c>
      <c r="D289" s="70">
        <v>0.57024232106883677</v>
      </c>
      <c r="E289" s="70">
        <v>7.2103320376079999E-2</v>
      </c>
      <c r="F289" s="70">
        <v>0.43485510201400346</v>
      </c>
      <c r="G289" s="70">
        <v>0.10119047619047619</v>
      </c>
      <c r="H289" s="70">
        <v>0</v>
      </c>
      <c r="I289" s="70">
        <v>0.5</v>
      </c>
      <c r="J289" s="70">
        <v>8.9387886607548525E-2</v>
      </c>
      <c r="K289" s="70">
        <v>0.68050812669597904</v>
      </c>
      <c r="L289" s="70">
        <v>0.57633067199831567</v>
      </c>
      <c r="M289" s="70">
        <v>0.28295164743952839</v>
      </c>
      <c r="N289" s="70">
        <v>8.7040573288181891E-2</v>
      </c>
      <c r="O289" s="70">
        <v>6.2082099969155737E-2</v>
      </c>
      <c r="P289" s="70">
        <v>4.853369807071831E-3</v>
      </c>
    </row>
    <row r="290" spans="1:16" x14ac:dyDescent="0.3">
      <c r="A290" t="s">
        <v>2276</v>
      </c>
      <c r="B290" t="s">
        <v>268</v>
      </c>
      <c r="C290" s="69">
        <v>10003</v>
      </c>
      <c r="D290" s="70">
        <v>0.6399510563465205</v>
      </c>
      <c r="E290" s="70">
        <v>0.34566923503051072</v>
      </c>
      <c r="F290" s="70">
        <v>0.35134352831037202</v>
      </c>
      <c r="G290" s="70">
        <v>0.13095238095238096</v>
      </c>
      <c r="H290" s="70">
        <v>6.8965517241379309E-2</v>
      </c>
      <c r="I290" s="70">
        <v>0.61111111111111116</v>
      </c>
      <c r="J290" s="70">
        <v>0.22953861881116314</v>
      </c>
      <c r="K290" s="70">
        <v>0.68607042793751094</v>
      </c>
      <c r="L290" s="70">
        <v>0.46840944226761633</v>
      </c>
      <c r="M290" s="70">
        <v>0.35825755232222667</v>
      </c>
      <c r="N290" s="70">
        <v>0.12143341390576494</v>
      </c>
      <c r="O290" s="70">
        <v>0.13525588613750794</v>
      </c>
      <c r="P290" s="70">
        <v>2.4925172445335849E-3</v>
      </c>
    </row>
    <row r="291" spans="1:16" x14ac:dyDescent="0.3">
      <c r="A291" t="s">
        <v>2277</v>
      </c>
      <c r="B291" t="s">
        <v>268</v>
      </c>
      <c r="C291" s="69">
        <v>10005</v>
      </c>
      <c r="D291" s="70">
        <v>0.61015082398139542</v>
      </c>
      <c r="E291" s="70">
        <v>7.3012134296675663E-2</v>
      </c>
      <c r="F291" s="70">
        <v>0.48218147179286824</v>
      </c>
      <c r="G291" s="70">
        <v>9.5238095238095233E-2</v>
      </c>
      <c r="H291" s="70">
        <v>0</v>
      </c>
      <c r="I291" s="70">
        <v>0.44444444444444442</v>
      </c>
      <c r="J291" s="70">
        <v>2.5936067183196594E-3</v>
      </c>
      <c r="K291" s="70">
        <v>0.61403800677963649</v>
      </c>
      <c r="L291" s="70">
        <v>0.72706302962433289</v>
      </c>
      <c r="M291" s="70">
        <v>0.23786402733898945</v>
      </c>
      <c r="N291" s="70">
        <v>0.22223056451962894</v>
      </c>
      <c r="O291" s="70">
        <v>0.18862075838103096</v>
      </c>
      <c r="P291" s="70">
        <v>2.2281230361588487E-3</v>
      </c>
    </row>
    <row r="292" spans="1:16" x14ac:dyDescent="0.3">
      <c r="A292" t="s">
        <v>272</v>
      </c>
      <c r="B292" t="s">
        <v>272</v>
      </c>
      <c r="C292" s="69">
        <v>11001</v>
      </c>
      <c r="D292" s="70">
        <v>0.63069285032575306</v>
      </c>
      <c r="E292" s="70">
        <v>0.7637456224912641</v>
      </c>
      <c r="F292" s="70">
        <v>0.31591231466778985</v>
      </c>
      <c r="G292" s="70">
        <v>0</v>
      </c>
      <c r="H292" s="70">
        <v>6.8965517241379309E-2</v>
      </c>
      <c r="I292" s="70">
        <v>0.44444444444444442</v>
      </c>
      <c r="J292" s="70">
        <v>0.42313766879179432</v>
      </c>
      <c r="K292" s="70">
        <v>0.70338219472088703</v>
      </c>
      <c r="L292" s="70">
        <v>0.50355001554006151</v>
      </c>
      <c r="M292" s="70">
        <v>0.23624703265145433</v>
      </c>
      <c r="N292" s="70">
        <v>0.19984854730137219</v>
      </c>
      <c r="O292" s="70">
        <v>0.22170086111529821</v>
      </c>
      <c r="P292" s="70">
        <v>8.7049689527576651E-4</v>
      </c>
    </row>
    <row r="293" spans="1:16" x14ac:dyDescent="0.3">
      <c r="A293" t="s">
        <v>2278</v>
      </c>
      <c r="B293" t="s">
        <v>273</v>
      </c>
      <c r="C293" s="69">
        <v>12001</v>
      </c>
      <c r="D293" s="70">
        <v>0.59368190399798726</v>
      </c>
      <c r="E293" s="70">
        <v>7.0262534995975068E-2</v>
      </c>
      <c r="F293" s="70">
        <v>0.77277719416999946</v>
      </c>
      <c r="G293" s="70">
        <v>0.17261904761904762</v>
      </c>
      <c r="H293" s="70">
        <v>0</v>
      </c>
      <c r="I293" s="70">
        <v>0.33333333333333331</v>
      </c>
      <c r="J293" s="70">
        <v>-1.3059143123490119E-3</v>
      </c>
      <c r="K293" s="70">
        <v>0.57902454126424119</v>
      </c>
      <c r="L293" s="70">
        <v>0.35727758695550543</v>
      </c>
      <c r="M293" s="70">
        <v>0.45916173782406455</v>
      </c>
      <c r="N293" s="70">
        <v>4.0538712730365814E-2</v>
      </c>
      <c r="O293" s="70">
        <v>0</v>
      </c>
      <c r="P293" s="70">
        <v>0.22165580292488846</v>
      </c>
    </row>
    <row r="294" spans="1:16" x14ac:dyDescent="0.3">
      <c r="A294" t="s">
        <v>2279</v>
      </c>
      <c r="B294" t="s">
        <v>273</v>
      </c>
      <c r="C294" s="69">
        <v>12003</v>
      </c>
      <c r="D294" s="70">
        <v>0.57129000276914765</v>
      </c>
      <c r="E294" s="70">
        <v>1.1353709872362391E-2</v>
      </c>
      <c r="F294" s="70">
        <v>0.73508920890700458</v>
      </c>
      <c r="G294" s="70">
        <v>2.976190476190476E-2</v>
      </c>
      <c r="H294" s="70">
        <v>0</v>
      </c>
      <c r="I294" s="70">
        <v>0.33333333333333331</v>
      </c>
      <c r="J294" s="70">
        <v>-8.9474624150182619E-2</v>
      </c>
      <c r="K294" s="70">
        <v>0.58847219723405364</v>
      </c>
      <c r="L294" s="70">
        <v>0.46727869923061555</v>
      </c>
      <c r="M294" s="70">
        <v>0.48070295506087896</v>
      </c>
      <c r="N294" s="70">
        <v>0.10594455333175991</v>
      </c>
      <c r="O294" s="70">
        <v>0</v>
      </c>
      <c r="P294" s="70">
        <v>0.17327132117171479</v>
      </c>
    </row>
    <row r="295" spans="1:16" x14ac:dyDescent="0.3">
      <c r="A295" t="s">
        <v>2280</v>
      </c>
      <c r="B295" t="s">
        <v>273</v>
      </c>
      <c r="C295" s="69">
        <v>12005</v>
      </c>
      <c r="D295" s="70">
        <v>0.70337895679558105</v>
      </c>
      <c r="E295" s="70">
        <v>8.6926775686531496E-2</v>
      </c>
      <c r="F295" s="70">
        <v>0.8697809157452977</v>
      </c>
      <c r="G295" s="70">
        <v>0.32738095238095238</v>
      </c>
      <c r="H295" s="70">
        <v>0</v>
      </c>
      <c r="I295" s="70">
        <v>0.33333333333333331</v>
      </c>
      <c r="J295" s="70">
        <v>-8.0228462112799714E-2</v>
      </c>
      <c r="K295" s="70">
        <v>0.57051190206861302</v>
      </c>
      <c r="L295" s="70">
        <v>0.44801835634938425</v>
      </c>
      <c r="M295" s="70">
        <v>0.50423010017043968</v>
      </c>
      <c r="N295" s="70">
        <v>0.28354948755891257</v>
      </c>
      <c r="O295" s="70">
        <v>0.18958947746789384</v>
      </c>
      <c r="P295" s="70">
        <v>3.1243188131621028E-2</v>
      </c>
    </row>
    <row r="296" spans="1:16" x14ac:dyDescent="0.3">
      <c r="A296" t="s">
        <v>2281</v>
      </c>
      <c r="B296" t="s">
        <v>273</v>
      </c>
      <c r="C296" s="69">
        <v>12007</v>
      </c>
      <c r="D296" s="70">
        <v>0.57258899253649131</v>
      </c>
      <c r="E296" s="70">
        <v>1.4369693311020575E-2</v>
      </c>
      <c r="F296" s="70">
        <v>0.75746420040937057</v>
      </c>
      <c r="G296" s="70">
        <v>6.5476190476190479E-2</v>
      </c>
      <c r="H296" s="70">
        <v>0</v>
      </c>
      <c r="I296" s="70">
        <v>0.33333333333333331</v>
      </c>
      <c r="J296" s="70">
        <v>3.3424138429950921E-2</v>
      </c>
      <c r="K296" s="70">
        <v>0.57876472827271297</v>
      </c>
      <c r="L296" s="70">
        <v>0.3532760203085048</v>
      </c>
      <c r="M296" s="70">
        <v>0.46175707731607163</v>
      </c>
      <c r="N296" s="70">
        <v>6.5856662067194191E-2</v>
      </c>
      <c r="O296" s="70">
        <v>0</v>
      </c>
      <c r="P296" s="70">
        <v>0.18144922581122211</v>
      </c>
    </row>
    <row r="297" spans="1:16" x14ac:dyDescent="0.3">
      <c r="A297" t="s">
        <v>2282</v>
      </c>
      <c r="B297" t="s">
        <v>273</v>
      </c>
      <c r="C297" s="69">
        <v>12009</v>
      </c>
      <c r="D297" s="70">
        <v>0.68476024086213583</v>
      </c>
      <c r="E297" s="70">
        <v>0.17191198144573377</v>
      </c>
      <c r="F297" s="70">
        <v>0.83974706936682941</v>
      </c>
      <c r="G297" s="70">
        <v>0.50595238095238093</v>
      </c>
      <c r="H297" s="70">
        <v>0</v>
      </c>
      <c r="I297" s="70">
        <v>0.33333333333333331</v>
      </c>
      <c r="J297" s="70">
        <v>0.17011912784860744</v>
      </c>
      <c r="K297" s="70">
        <v>0.48117680594575818</v>
      </c>
      <c r="L297" s="70">
        <v>1.9505996495128915E-2</v>
      </c>
      <c r="M297" s="70">
        <v>0.38418490402019895</v>
      </c>
      <c r="N297" s="70">
        <v>0.25514235769772475</v>
      </c>
      <c r="O297" s="70">
        <v>0.36309358401500197</v>
      </c>
      <c r="P297" s="70">
        <v>3.3105309241587708E-2</v>
      </c>
    </row>
    <row r="298" spans="1:16" x14ac:dyDescent="0.3">
      <c r="A298" t="s">
        <v>2283</v>
      </c>
      <c r="B298" t="s">
        <v>273</v>
      </c>
      <c r="C298" s="69">
        <v>12011</v>
      </c>
      <c r="D298" s="70">
        <v>0.61882465808800302</v>
      </c>
      <c r="E298" s="70">
        <v>0.24711399743927415</v>
      </c>
      <c r="F298" s="70">
        <v>0.92377449241759924</v>
      </c>
      <c r="G298" s="70">
        <v>0.34523809523809518</v>
      </c>
      <c r="H298" s="70">
        <v>0</v>
      </c>
      <c r="I298" s="70">
        <v>0.22222222222222221</v>
      </c>
      <c r="J298" s="70">
        <v>0.13916922535511836</v>
      </c>
      <c r="K298" s="70">
        <v>0.44242898650266554</v>
      </c>
      <c r="L298" s="70">
        <v>0.14621115242863086</v>
      </c>
      <c r="M298" s="70">
        <v>0.40792456394488785</v>
      </c>
      <c r="N298" s="70">
        <v>0.12063335407897435</v>
      </c>
      <c r="O298" s="70">
        <v>0.20250936137300934</v>
      </c>
      <c r="P298" s="70">
        <v>0.10927292245657663</v>
      </c>
    </row>
    <row r="299" spans="1:16" x14ac:dyDescent="0.3">
      <c r="A299" t="s">
        <v>2028</v>
      </c>
      <c r="B299" t="s">
        <v>273</v>
      </c>
      <c r="C299" s="69">
        <v>12013</v>
      </c>
      <c r="D299" s="70">
        <v>0.68941613340404839</v>
      </c>
      <c r="E299" s="70">
        <v>5.7423712930179263E-3</v>
      </c>
      <c r="F299" s="70">
        <v>0.78269066834593615</v>
      </c>
      <c r="G299" s="70">
        <v>0.13095238095238096</v>
      </c>
      <c r="H299" s="70">
        <v>0</v>
      </c>
      <c r="I299" s="70">
        <v>0.33333333333333331</v>
      </c>
      <c r="J299" s="70">
        <v>0.31353038930142896</v>
      </c>
      <c r="K299" s="70">
        <v>0.63005417777794415</v>
      </c>
      <c r="L299" s="70">
        <v>0.52900273936966102</v>
      </c>
      <c r="M299" s="70">
        <v>0.48009795593592014</v>
      </c>
      <c r="N299" s="70">
        <v>0.17383322551389793</v>
      </c>
      <c r="O299" s="70">
        <v>0</v>
      </c>
      <c r="P299" s="70">
        <v>3.4884093597631859E-2</v>
      </c>
    </row>
    <row r="300" spans="1:16" x14ac:dyDescent="0.3">
      <c r="A300" t="s">
        <v>2284</v>
      </c>
      <c r="B300" t="s">
        <v>273</v>
      </c>
      <c r="C300" s="69">
        <v>12015</v>
      </c>
      <c r="D300" s="70">
        <v>0.60608022308938947</v>
      </c>
      <c r="E300" s="70">
        <v>0.11122143487808163</v>
      </c>
      <c r="F300" s="70">
        <v>0.86808922976235914</v>
      </c>
      <c r="G300" s="70">
        <v>0.10714285714285714</v>
      </c>
      <c r="H300" s="70">
        <v>0</v>
      </c>
      <c r="I300" s="70">
        <v>0.22222222222222221</v>
      </c>
      <c r="J300" s="70">
        <v>-0.10783474495135269</v>
      </c>
      <c r="K300" s="70">
        <v>0.50460963959098482</v>
      </c>
      <c r="L300" s="70">
        <v>0.22222894872273438</v>
      </c>
      <c r="M300" s="70">
        <v>0.47775896394876505</v>
      </c>
      <c r="N300" s="70">
        <v>0.41081012016589435</v>
      </c>
      <c r="O300" s="70">
        <v>0.23175371065016243</v>
      </c>
      <c r="P300" s="70">
        <v>5.9596687182425653E-2</v>
      </c>
    </row>
    <row r="301" spans="1:16" x14ac:dyDescent="0.3">
      <c r="A301" t="s">
        <v>2285</v>
      </c>
      <c r="B301" t="s">
        <v>273</v>
      </c>
      <c r="C301" s="69">
        <v>12017</v>
      </c>
      <c r="D301" s="70">
        <v>0.58222267342522238</v>
      </c>
      <c r="E301" s="70">
        <v>9.7214490012710195E-2</v>
      </c>
      <c r="F301" s="70">
        <v>0.86625932493990077</v>
      </c>
      <c r="G301" s="70">
        <v>0.1130952380952381</v>
      </c>
      <c r="H301" s="70">
        <v>0</v>
      </c>
      <c r="I301" s="70">
        <v>0.33333333333333331</v>
      </c>
      <c r="J301" s="70">
        <v>4.2417734929423197E-3</v>
      </c>
      <c r="K301" s="70">
        <v>0.54970819240932056</v>
      </c>
      <c r="L301" s="70">
        <v>0.37846245425973579</v>
      </c>
      <c r="M301" s="70">
        <v>0.44358048913820725</v>
      </c>
      <c r="N301" s="70">
        <v>0.10572788862497778</v>
      </c>
      <c r="O301" s="70">
        <v>1.528748268373703E-2</v>
      </c>
      <c r="P301" s="70">
        <v>6.8732998653673272E-2</v>
      </c>
    </row>
    <row r="302" spans="1:16" x14ac:dyDescent="0.3">
      <c r="A302" t="s">
        <v>2034</v>
      </c>
      <c r="B302" t="s">
        <v>273</v>
      </c>
      <c r="C302" s="69">
        <v>12019</v>
      </c>
      <c r="D302" s="70">
        <v>0.63036904489311685</v>
      </c>
      <c r="E302" s="70">
        <v>0.14337003620064159</v>
      </c>
      <c r="F302" s="70">
        <v>0.76066951396003879</v>
      </c>
      <c r="G302" s="70">
        <v>0.13690476190476192</v>
      </c>
      <c r="H302" s="70">
        <v>0</v>
      </c>
      <c r="I302" s="70">
        <v>0.33333333333333331</v>
      </c>
      <c r="J302" s="70">
        <v>-0.12935121064465405</v>
      </c>
      <c r="K302" s="70">
        <v>0.55275680487975576</v>
      </c>
      <c r="L302" s="70">
        <v>0.37524908859083411</v>
      </c>
      <c r="M302" s="70">
        <v>0.42903272597121705</v>
      </c>
      <c r="N302" s="70">
        <v>0.23777651925831336</v>
      </c>
      <c r="O302" s="70">
        <v>0.35420983260927419</v>
      </c>
      <c r="P302" s="70">
        <v>6.5876873785513199E-2</v>
      </c>
    </row>
    <row r="303" spans="1:16" x14ac:dyDescent="0.3">
      <c r="A303" t="s">
        <v>2286</v>
      </c>
      <c r="B303" t="s">
        <v>273</v>
      </c>
      <c r="C303" s="69">
        <v>12021</v>
      </c>
      <c r="D303" s="70">
        <v>0.52142847730949982</v>
      </c>
      <c r="E303" s="70">
        <v>5.2156358011356915E-2</v>
      </c>
      <c r="F303" s="70">
        <v>0.91446598480348462</v>
      </c>
      <c r="G303" s="70">
        <v>0.1130952380952381</v>
      </c>
      <c r="H303" s="70">
        <v>0</v>
      </c>
      <c r="I303" s="70">
        <v>0.22222222222222221</v>
      </c>
      <c r="J303" s="70">
        <v>-0.20888381142976009</v>
      </c>
      <c r="K303" s="70">
        <v>0.45587090226761634</v>
      </c>
      <c r="L303" s="70">
        <v>6.4489091913877264E-2</v>
      </c>
      <c r="M303" s="70">
        <v>0.45162293269768156</v>
      </c>
      <c r="N303" s="70">
        <v>0.28684554392934086</v>
      </c>
      <c r="O303" s="70">
        <v>0.18567746951316574</v>
      </c>
      <c r="P303" s="70">
        <v>9.24654203659072E-2</v>
      </c>
    </row>
    <row r="304" spans="1:16" x14ac:dyDescent="0.3">
      <c r="A304" t="s">
        <v>2111</v>
      </c>
      <c r="B304" t="s">
        <v>273</v>
      </c>
      <c r="C304" s="69">
        <v>12023</v>
      </c>
      <c r="D304" s="70">
        <v>0.58479870352807084</v>
      </c>
      <c r="E304" s="70">
        <v>2.2498155308047791E-2</v>
      </c>
      <c r="F304" s="70">
        <v>0.73064797377104262</v>
      </c>
      <c r="G304" s="70">
        <v>0.10119047619047619</v>
      </c>
      <c r="H304" s="70">
        <v>0</v>
      </c>
      <c r="I304" s="70">
        <v>0.33333333333333331</v>
      </c>
      <c r="J304" s="70">
        <v>-0.14024604526552312</v>
      </c>
      <c r="K304" s="70">
        <v>0.61671796523922073</v>
      </c>
      <c r="L304" s="70">
        <v>0.47505758670656634</v>
      </c>
      <c r="M304" s="70">
        <v>0.48283418788336052</v>
      </c>
      <c r="N304" s="70">
        <v>8.2833090688774702E-2</v>
      </c>
      <c r="O304" s="70">
        <v>0</v>
      </c>
      <c r="P304" s="70">
        <v>0.20879614718520184</v>
      </c>
    </row>
    <row r="305" spans="1:16" x14ac:dyDescent="0.3">
      <c r="A305" t="s">
        <v>2287</v>
      </c>
      <c r="B305" t="s">
        <v>273</v>
      </c>
      <c r="C305" s="69">
        <v>12027</v>
      </c>
      <c r="D305" s="70">
        <v>0.47433213923691503</v>
      </c>
      <c r="E305" s="70">
        <v>1.0535939018330926E-2</v>
      </c>
      <c r="F305" s="70">
        <v>0.81877282505753735</v>
      </c>
      <c r="G305" s="70">
        <v>6.5476190476190479E-2</v>
      </c>
      <c r="H305" s="70">
        <v>0</v>
      </c>
      <c r="I305" s="70">
        <v>0.27777777777777779</v>
      </c>
      <c r="J305" s="70">
        <v>-0.16518172476141996</v>
      </c>
      <c r="K305" s="70">
        <v>0.5084262859235289</v>
      </c>
      <c r="L305" s="70">
        <v>0.2163632383139526</v>
      </c>
      <c r="M305" s="70">
        <v>0.49274226733701021</v>
      </c>
      <c r="N305" s="70">
        <v>7.9242560211301702E-2</v>
      </c>
      <c r="O305" s="70">
        <v>4.8319848377384853E-5</v>
      </c>
      <c r="P305" s="70">
        <v>5.136540750608308E-2</v>
      </c>
    </row>
    <row r="306" spans="1:16" x14ac:dyDescent="0.3">
      <c r="A306" t="s">
        <v>2288</v>
      </c>
      <c r="B306" t="s">
        <v>273</v>
      </c>
      <c r="C306" s="69">
        <v>12029</v>
      </c>
      <c r="D306" s="70">
        <v>0.59510929093964093</v>
      </c>
      <c r="E306" s="70">
        <v>2.9030677499984393E-3</v>
      </c>
      <c r="F306" s="70">
        <v>0.84533950750737219</v>
      </c>
      <c r="G306" s="70">
        <v>5.9523809523809521E-3</v>
      </c>
      <c r="H306" s="70">
        <v>0</v>
      </c>
      <c r="I306" s="70">
        <v>0.33333333333333331</v>
      </c>
      <c r="J306" s="70">
        <v>0.13142107355484761</v>
      </c>
      <c r="K306" s="70">
        <v>0.58367341239167547</v>
      </c>
      <c r="L306" s="70">
        <v>0.32050641571302935</v>
      </c>
      <c r="M306" s="70">
        <v>0.52308545919637617</v>
      </c>
      <c r="N306" s="70">
        <v>0.13763567690667297</v>
      </c>
      <c r="O306" s="70">
        <v>0</v>
      </c>
      <c r="P306" s="70">
        <v>6.119158854567474E-2</v>
      </c>
    </row>
    <row r="307" spans="1:16" x14ac:dyDescent="0.3">
      <c r="A307" t="s">
        <v>2289</v>
      </c>
      <c r="B307" t="s">
        <v>273</v>
      </c>
      <c r="C307" s="69">
        <v>12031</v>
      </c>
      <c r="D307" s="70">
        <v>0.70181385276843544</v>
      </c>
      <c r="E307" s="70">
        <v>0.40233277689686259</v>
      </c>
      <c r="F307" s="70">
        <v>0.79098661652535729</v>
      </c>
      <c r="G307" s="70">
        <v>0.22023809523809523</v>
      </c>
      <c r="H307" s="70">
        <v>0</v>
      </c>
      <c r="I307" s="70">
        <v>0.33333333333333331</v>
      </c>
      <c r="J307" s="70">
        <v>0.15742145824357892</v>
      </c>
      <c r="K307" s="70">
        <v>0.55469377152451327</v>
      </c>
      <c r="L307" s="70">
        <v>0.40049852884799964</v>
      </c>
      <c r="M307" s="70">
        <v>0.40928981075195431</v>
      </c>
      <c r="N307" s="70">
        <v>0.2220128314453475</v>
      </c>
      <c r="O307" s="70">
        <v>0.34317677942595121</v>
      </c>
      <c r="P307" s="70">
        <v>3.8020365751715426E-2</v>
      </c>
    </row>
    <row r="308" spans="1:16" x14ac:dyDescent="0.3">
      <c r="A308" t="s">
        <v>2047</v>
      </c>
      <c r="B308" t="s">
        <v>273</v>
      </c>
      <c r="C308" s="69">
        <v>12033</v>
      </c>
      <c r="D308" s="70">
        <v>0.68893049545622553</v>
      </c>
      <c r="E308" s="70">
        <v>0.17044639522078747</v>
      </c>
      <c r="F308" s="70">
        <v>0.82178507791866928</v>
      </c>
      <c r="G308" s="70">
        <v>0.36309523809523803</v>
      </c>
      <c r="H308" s="70">
        <v>0</v>
      </c>
      <c r="I308" s="70">
        <v>0.33333333333333331</v>
      </c>
      <c r="J308" s="70">
        <v>1.2993115160757691E-2</v>
      </c>
      <c r="K308" s="70">
        <v>0.59108942765629513</v>
      </c>
      <c r="L308" s="70">
        <v>0.49107415983873909</v>
      </c>
      <c r="M308" s="70">
        <v>0.49452274846697408</v>
      </c>
      <c r="N308" s="70">
        <v>0.18421728123412409</v>
      </c>
      <c r="O308" s="70">
        <v>7.2040340321821258E-2</v>
      </c>
      <c r="P308" s="70">
        <v>4.1827314584909903E-2</v>
      </c>
    </row>
    <row r="309" spans="1:16" x14ac:dyDescent="0.3">
      <c r="A309" t="s">
        <v>2290</v>
      </c>
      <c r="B309" t="s">
        <v>273</v>
      </c>
      <c r="C309" s="69">
        <v>12035</v>
      </c>
      <c r="D309" s="70">
        <v>0.50961873270432168</v>
      </c>
      <c r="E309" s="70">
        <v>5.8064487579090232E-2</v>
      </c>
      <c r="F309" s="70">
        <v>0.81722860196456548</v>
      </c>
      <c r="G309" s="70">
        <v>4.7619047619047616E-2</v>
      </c>
      <c r="H309" s="70">
        <v>0</v>
      </c>
      <c r="I309" s="70">
        <v>0.33333333333333331</v>
      </c>
      <c r="J309" s="70">
        <v>-0.17425531275847311</v>
      </c>
      <c r="K309" s="70">
        <v>0.49545766860226526</v>
      </c>
      <c r="L309" s="70">
        <v>0.20257232784483384</v>
      </c>
      <c r="M309" s="70">
        <v>0.41637794270548534</v>
      </c>
      <c r="N309" s="70">
        <v>0.14795431973633233</v>
      </c>
      <c r="O309" s="70">
        <v>0.14870761929716417</v>
      </c>
      <c r="P309" s="70">
        <v>8.4489685774639986E-2</v>
      </c>
    </row>
    <row r="310" spans="1:16" x14ac:dyDescent="0.3">
      <c r="A310" t="s">
        <v>2050</v>
      </c>
      <c r="B310" t="s">
        <v>273</v>
      </c>
      <c r="C310" s="69">
        <v>12037</v>
      </c>
      <c r="D310" s="70">
        <v>0.73088773602337631</v>
      </c>
      <c r="E310" s="70">
        <v>7.6692044478467855E-3</v>
      </c>
      <c r="F310" s="70">
        <v>0.9052635202263799</v>
      </c>
      <c r="G310" s="70">
        <v>0.13095238095238096</v>
      </c>
      <c r="H310" s="70">
        <v>0</v>
      </c>
      <c r="I310" s="70">
        <v>0.33333333333333331</v>
      </c>
      <c r="J310" s="70">
        <v>5.9814765159251293E-3</v>
      </c>
      <c r="K310" s="70">
        <v>0.55558764386150961</v>
      </c>
      <c r="L310" s="70">
        <v>0.40403794655781283</v>
      </c>
      <c r="M310" s="70">
        <v>0.47182981026050291</v>
      </c>
      <c r="N310" s="70">
        <v>0.77082987836101391</v>
      </c>
      <c r="O310" s="70">
        <v>2.9253071883077131E-2</v>
      </c>
      <c r="P310" s="70">
        <v>6.3398269597501793E-3</v>
      </c>
    </row>
    <row r="311" spans="1:16" x14ac:dyDescent="0.3">
      <c r="A311" t="s">
        <v>2291</v>
      </c>
      <c r="B311" t="s">
        <v>273</v>
      </c>
      <c r="C311" s="69">
        <v>12039</v>
      </c>
      <c r="D311" s="70">
        <v>0.62250773021399619</v>
      </c>
      <c r="E311" s="70">
        <v>1.8554120302484375E-2</v>
      </c>
      <c r="F311" s="70">
        <v>0.68229109747247019</v>
      </c>
      <c r="G311" s="70">
        <v>0.20833333333333334</v>
      </c>
      <c r="H311" s="70">
        <v>0</v>
      </c>
      <c r="I311" s="70">
        <v>0.33333333333333331</v>
      </c>
      <c r="J311" s="70">
        <v>1.142715648825195E-2</v>
      </c>
      <c r="K311" s="70">
        <v>0.62335200746666675</v>
      </c>
      <c r="L311" s="70">
        <v>0.56307996071180832</v>
      </c>
      <c r="M311" s="70">
        <v>0.51823281394114995</v>
      </c>
      <c r="N311" s="70">
        <v>6.1604818166183219E-2</v>
      </c>
      <c r="O311" s="70">
        <v>0</v>
      </c>
      <c r="P311" s="70">
        <v>7.5938459384872134E-2</v>
      </c>
    </row>
    <row r="312" spans="1:16" x14ac:dyDescent="0.3">
      <c r="A312" t="s">
        <v>2292</v>
      </c>
      <c r="B312" t="s">
        <v>273</v>
      </c>
      <c r="C312" s="69">
        <v>12041</v>
      </c>
      <c r="D312" s="70">
        <v>0.56167207141805187</v>
      </c>
      <c r="E312" s="70">
        <v>3.7125549682650119E-3</v>
      </c>
      <c r="F312" s="70">
        <v>0.78017310148711128</v>
      </c>
      <c r="G312" s="70">
        <v>2.3809523809523808E-2</v>
      </c>
      <c r="H312" s="70">
        <v>0</v>
      </c>
      <c r="I312" s="70">
        <v>0.33333333333333331</v>
      </c>
      <c r="J312" s="70">
        <v>0.15708700737252621</v>
      </c>
      <c r="K312" s="70">
        <v>0.58188708694136604</v>
      </c>
      <c r="L312" s="70">
        <v>0.34123821552400208</v>
      </c>
      <c r="M312" s="70">
        <v>0.48918547885470298</v>
      </c>
      <c r="N312" s="70">
        <v>0</v>
      </c>
      <c r="O312" s="70">
        <v>0</v>
      </c>
      <c r="P312" s="70">
        <v>7.0116065909539116E-2</v>
      </c>
    </row>
    <row r="313" spans="1:16" x14ac:dyDescent="0.3">
      <c r="A313" t="s">
        <v>2293</v>
      </c>
      <c r="B313" t="s">
        <v>273</v>
      </c>
      <c r="C313" s="69">
        <v>12043</v>
      </c>
      <c r="D313" s="70">
        <v>0.47025243981111692</v>
      </c>
      <c r="E313" s="70">
        <v>1.597285769313655E-3</v>
      </c>
      <c r="F313" s="70">
        <v>0.8244697734503843</v>
      </c>
      <c r="G313" s="70">
        <v>4.7619047619047616E-2</v>
      </c>
      <c r="H313" s="70">
        <v>0</v>
      </c>
      <c r="I313" s="70">
        <v>0.22222222222222221</v>
      </c>
      <c r="J313" s="70">
        <v>8.757340130573398E-4</v>
      </c>
      <c r="K313" s="70">
        <v>0.53826495372951189</v>
      </c>
      <c r="L313" s="70">
        <v>6.7890118475937122E-2</v>
      </c>
      <c r="M313" s="70">
        <v>0.45572554220059858</v>
      </c>
      <c r="N313" s="70">
        <v>0.1307020204546897</v>
      </c>
      <c r="O313" s="70">
        <v>0</v>
      </c>
      <c r="P313" s="70">
        <v>3.7094260183201014E-2</v>
      </c>
    </row>
    <row r="314" spans="1:16" x14ac:dyDescent="0.3">
      <c r="A314" t="s">
        <v>2294</v>
      </c>
      <c r="B314" t="s">
        <v>273</v>
      </c>
      <c r="C314" s="69">
        <v>12045</v>
      </c>
      <c r="D314" s="70">
        <v>0.70735631925003661</v>
      </c>
      <c r="E314" s="70">
        <v>3.2812193925067295E-3</v>
      </c>
      <c r="F314" s="70">
        <v>0.90464480547051507</v>
      </c>
      <c r="G314" s="70">
        <v>7.1428571428571425E-2</v>
      </c>
      <c r="H314" s="70">
        <v>0</v>
      </c>
      <c r="I314" s="70">
        <v>0.33333333333333331</v>
      </c>
      <c r="J314" s="70">
        <v>0.15207850089751773</v>
      </c>
      <c r="K314" s="70">
        <v>0.55077885546087313</v>
      </c>
      <c r="L314" s="70">
        <v>0.40521335552201521</v>
      </c>
      <c r="M314" s="70">
        <v>0.49615100371477211</v>
      </c>
      <c r="N314" s="70">
        <v>0.47736733499878986</v>
      </c>
      <c r="O314" s="70">
        <v>9.5717245233301676E-2</v>
      </c>
      <c r="P314" s="70">
        <v>1.0359780401986202E-2</v>
      </c>
    </row>
    <row r="315" spans="1:16" x14ac:dyDescent="0.3">
      <c r="A315" t="s">
        <v>2295</v>
      </c>
      <c r="B315" t="s">
        <v>273</v>
      </c>
      <c r="C315" s="69">
        <v>12047</v>
      </c>
      <c r="D315" s="70">
        <v>0.63279192515005722</v>
      </c>
      <c r="E315" s="70">
        <v>3.2391012208657969E-3</v>
      </c>
      <c r="F315" s="70">
        <v>0.70126063736860222</v>
      </c>
      <c r="G315" s="70">
        <v>3.5714285714285712E-2</v>
      </c>
      <c r="H315" s="70">
        <v>0</v>
      </c>
      <c r="I315" s="70">
        <v>0.33333333333333331</v>
      </c>
      <c r="J315" s="70">
        <v>0.1837184365591398</v>
      </c>
      <c r="K315" s="70">
        <v>0.62906608930085472</v>
      </c>
      <c r="L315" s="70">
        <v>0.51462739795059187</v>
      </c>
      <c r="M315" s="70">
        <v>0.50180164168142838</v>
      </c>
      <c r="N315" s="70">
        <v>6.4697852336598249E-2</v>
      </c>
      <c r="O315" s="70">
        <v>0</v>
      </c>
      <c r="P315" s="70">
        <v>0.16421695763706007</v>
      </c>
    </row>
    <row r="316" spans="1:16" x14ac:dyDescent="0.3">
      <c r="A316" t="s">
        <v>2296</v>
      </c>
      <c r="B316" t="s">
        <v>273</v>
      </c>
      <c r="C316" s="69">
        <v>12049</v>
      </c>
      <c r="D316" s="70">
        <v>0.5080800481402461</v>
      </c>
      <c r="E316" s="70">
        <v>9.8489676147793335E-3</v>
      </c>
      <c r="F316" s="70">
        <v>0.80304233433222183</v>
      </c>
      <c r="G316" s="70">
        <v>2.976190476190476E-2</v>
      </c>
      <c r="H316" s="70">
        <v>0</v>
      </c>
      <c r="I316" s="70">
        <v>0.27777777777777779</v>
      </c>
      <c r="J316" s="70">
        <v>-3.1323566841109991E-2</v>
      </c>
      <c r="K316" s="70">
        <v>0.53288362448651261</v>
      </c>
      <c r="L316" s="70">
        <v>0.23369673379392811</v>
      </c>
      <c r="M316" s="70">
        <v>0.51774725031752378</v>
      </c>
      <c r="N316" s="70">
        <v>9.8354365471352345E-2</v>
      </c>
      <c r="O316" s="70">
        <v>0</v>
      </c>
      <c r="P316" s="70">
        <v>4.9937764221171473E-2</v>
      </c>
    </row>
    <row r="317" spans="1:16" x14ac:dyDescent="0.3">
      <c r="A317" t="s">
        <v>2297</v>
      </c>
      <c r="B317" t="s">
        <v>273</v>
      </c>
      <c r="C317" s="69">
        <v>12051</v>
      </c>
      <c r="D317" s="70">
        <v>0.48785154102450989</v>
      </c>
      <c r="E317" s="70">
        <v>7.437301251335785E-3</v>
      </c>
      <c r="F317" s="70">
        <v>0.8503021599193491</v>
      </c>
      <c r="G317" s="70">
        <v>9.5238095238095233E-2</v>
      </c>
      <c r="H317" s="70">
        <v>0</v>
      </c>
      <c r="I317" s="70">
        <v>0.22222222222222221</v>
      </c>
      <c r="J317" s="70">
        <v>6.5413283203715261E-3</v>
      </c>
      <c r="K317" s="70">
        <v>0.51932874456551958</v>
      </c>
      <c r="L317" s="70">
        <v>9.2428940988218869E-2</v>
      </c>
      <c r="M317" s="70">
        <v>0.46427265855394584</v>
      </c>
      <c r="N317" s="70">
        <v>0.12717955102244152</v>
      </c>
      <c r="O317" s="70">
        <v>0</v>
      </c>
      <c r="P317" s="70">
        <v>3.4357518132042658E-2</v>
      </c>
    </row>
    <row r="318" spans="1:16" x14ac:dyDescent="0.3">
      <c r="A318" t="s">
        <v>2298</v>
      </c>
      <c r="B318" t="s">
        <v>273</v>
      </c>
      <c r="C318" s="69">
        <v>12053</v>
      </c>
      <c r="D318" s="70">
        <v>0.53473100462301193</v>
      </c>
      <c r="E318" s="70">
        <v>0.11529040858058773</v>
      </c>
      <c r="F318" s="70">
        <v>0.86129633275493633</v>
      </c>
      <c r="G318" s="70">
        <v>4.7619047619047616E-2</v>
      </c>
      <c r="H318" s="70">
        <v>0</v>
      </c>
      <c r="I318" s="70">
        <v>0.33333333333333331</v>
      </c>
      <c r="J318" s="70">
        <v>-3.8673619345793518E-2</v>
      </c>
      <c r="K318" s="70">
        <v>0.54077547614434873</v>
      </c>
      <c r="L318" s="70">
        <v>0.36866153949178465</v>
      </c>
      <c r="M318" s="70">
        <v>0.43059477287265446</v>
      </c>
      <c r="N318" s="70">
        <v>5.7574649290774015E-2</v>
      </c>
      <c r="O318" s="70">
        <v>0</v>
      </c>
      <c r="P318" s="70">
        <v>4.2455335785578821E-2</v>
      </c>
    </row>
    <row r="319" spans="1:16" x14ac:dyDescent="0.3">
      <c r="A319" t="s">
        <v>2299</v>
      </c>
      <c r="B319" t="s">
        <v>273</v>
      </c>
      <c r="C319" s="69">
        <v>12055</v>
      </c>
      <c r="D319" s="70">
        <v>0.45801101066405225</v>
      </c>
      <c r="E319" s="70">
        <v>3.5832713774183525E-2</v>
      </c>
      <c r="F319" s="70">
        <v>0.80909779936301129</v>
      </c>
      <c r="G319" s="70">
        <v>0.1130952380952381</v>
      </c>
      <c r="H319" s="70">
        <v>0</v>
      </c>
      <c r="I319" s="70">
        <v>0.27777777777777779</v>
      </c>
      <c r="J319" s="70">
        <v>-0.21127033150831603</v>
      </c>
      <c r="K319" s="70">
        <v>0.51453778786675675</v>
      </c>
      <c r="L319" s="70">
        <v>0.13772756013645396</v>
      </c>
      <c r="M319" s="70">
        <v>0.48566217901494479</v>
      </c>
      <c r="N319" s="70">
        <v>9.3097594367105962E-2</v>
      </c>
      <c r="O319" s="70">
        <v>0</v>
      </c>
      <c r="P319" s="70">
        <v>4.461811771011643E-2</v>
      </c>
    </row>
    <row r="320" spans="1:16" x14ac:dyDescent="0.3">
      <c r="A320" t="s">
        <v>2300</v>
      </c>
      <c r="B320" t="s">
        <v>273</v>
      </c>
      <c r="C320" s="69">
        <v>12057</v>
      </c>
      <c r="D320" s="70">
        <v>0.67533481965004638</v>
      </c>
      <c r="E320" s="70">
        <v>0.35337072014711018</v>
      </c>
      <c r="F320" s="70">
        <v>0.8439696861055962</v>
      </c>
      <c r="G320" s="70">
        <v>0.44047619047619047</v>
      </c>
      <c r="H320" s="70">
        <v>0</v>
      </c>
      <c r="I320" s="70">
        <v>0.33333333333333331</v>
      </c>
      <c r="J320" s="70">
        <v>7.531046571906122E-2</v>
      </c>
      <c r="K320" s="70">
        <v>0.53241950146608286</v>
      </c>
      <c r="L320" s="70">
        <v>0.35816983754040205</v>
      </c>
      <c r="M320" s="70">
        <v>0.44080177524843384</v>
      </c>
      <c r="N320" s="70">
        <v>0.20687765964737331</v>
      </c>
      <c r="O320" s="70">
        <v>7.4800627492497024E-2</v>
      </c>
      <c r="P320" s="70">
        <v>3.2603800006087591E-2</v>
      </c>
    </row>
    <row r="321" spans="1:16" x14ac:dyDescent="0.3">
      <c r="A321" t="s">
        <v>2301</v>
      </c>
      <c r="B321" t="s">
        <v>273</v>
      </c>
      <c r="C321" s="69">
        <v>12059</v>
      </c>
      <c r="D321" s="70">
        <v>0.60859682865728826</v>
      </c>
      <c r="E321" s="70">
        <v>5.3953806942357973E-3</v>
      </c>
      <c r="F321" s="70">
        <v>0.71859127372874476</v>
      </c>
      <c r="G321" s="70">
        <v>7.1428571428571425E-2</v>
      </c>
      <c r="H321" s="70">
        <v>0</v>
      </c>
      <c r="I321" s="70">
        <v>0.33333333333333331</v>
      </c>
      <c r="J321" s="70">
        <v>0.1119304074405207</v>
      </c>
      <c r="K321" s="70">
        <v>0.62110022443795843</v>
      </c>
      <c r="L321" s="70">
        <v>0.52649682374962381</v>
      </c>
      <c r="M321" s="70">
        <v>0.48120781106998856</v>
      </c>
      <c r="N321" s="70">
        <v>9.8192137444253924E-2</v>
      </c>
      <c r="O321" s="70">
        <v>0</v>
      </c>
      <c r="P321" s="70">
        <v>4.653880514145347E-2</v>
      </c>
    </row>
    <row r="322" spans="1:16" x14ac:dyDescent="0.3">
      <c r="A322" t="s">
        <v>2302</v>
      </c>
      <c r="B322" t="s">
        <v>273</v>
      </c>
      <c r="C322" s="69">
        <v>12061</v>
      </c>
      <c r="D322" s="70">
        <v>0.56727771200777111</v>
      </c>
      <c r="E322" s="70">
        <v>0.10421325368295654</v>
      </c>
      <c r="F322" s="70">
        <v>0.85919680076383043</v>
      </c>
      <c r="G322" s="70">
        <v>6.5476190476190479E-2</v>
      </c>
      <c r="H322" s="70">
        <v>0</v>
      </c>
      <c r="I322" s="70">
        <v>0.27777777777777779</v>
      </c>
      <c r="J322" s="70">
        <v>3.5438290032648305E-2</v>
      </c>
      <c r="K322" s="70">
        <v>0.46839867630327114</v>
      </c>
      <c r="L322" s="70">
        <v>4.6642621691974556E-2</v>
      </c>
      <c r="M322" s="70">
        <v>0.47005572938365608</v>
      </c>
      <c r="N322" s="70">
        <v>0.24704134094237645</v>
      </c>
      <c r="O322" s="70">
        <v>0.31088265083925426</v>
      </c>
      <c r="P322" s="70">
        <v>2.3633254535273682E-2</v>
      </c>
    </row>
    <row r="323" spans="1:16" x14ac:dyDescent="0.3">
      <c r="A323" t="s">
        <v>2056</v>
      </c>
      <c r="B323" t="s">
        <v>273</v>
      </c>
      <c r="C323" s="69">
        <v>12063</v>
      </c>
      <c r="D323" s="70">
        <v>0.63677117116867932</v>
      </c>
      <c r="E323" s="70">
        <v>6.9404872881124709E-3</v>
      </c>
      <c r="F323" s="70">
        <v>0.70322127053278505</v>
      </c>
      <c r="G323" s="70">
        <v>0.18452380952380951</v>
      </c>
      <c r="H323" s="70">
        <v>0</v>
      </c>
      <c r="I323" s="70">
        <v>0.33333333333333331</v>
      </c>
      <c r="J323" s="70">
        <v>0.19726715036091227</v>
      </c>
      <c r="K323" s="70">
        <v>0.62513839462322174</v>
      </c>
      <c r="L323" s="70">
        <v>0.53575789600185986</v>
      </c>
      <c r="M323" s="70">
        <v>0.47397455297590674</v>
      </c>
      <c r="N323" s="70">
        <v>5.8440880638498525E-2</v>
      </c>
      <c r="O323" s="70">
        <v>0</v>
      </c>
      <c r="P323" s="70">
        <v>3.6452191342924267E-2</v>
      </c>
    </row>
    <row r="324" spans="1:16" x14ac:dyDescent="0.3">
      <c r="A324" t="s">
        <v>2057</v>
      </c>
      <c r="B324" t="s">
        <v>273</v>
      </c>
      <c r="C324" s="69">
        <v>12065</v>
      </c>
      <c r="E324" s="70"/>
      <c r="F324" s="70">
        <v>0.73105499381036365</v>
      </c>
      <c r="G324" s="70">
        <v>4.1666666666666664E-2</v>
      </c>
      <c r="H324" s="70">
        <v>0</v>
      </c>
      <c r="I324" s="70">
        <v>0.33333333333333331</v>
      </c>
    </row>
    <row r="325" spans="1:16" x14ac:dyDescent="0.3">
      <c r="A325" t="s">
        <v>2129</v>
      </c>
      <c r="B325" t="s">
        <v>273</v>
      </c>
      <c r="C325" s="69">
        <v>12067</v>
      </c>
      <c r="E325" s="70"/>
      <c r="F325" s="70">
        <v>0.76022410907763027</v>
      </c>
      <c r="G325" s="70">
        <v>5.9523809523809521E-2</v>
      </c>
      <c r="H325" s="70">
        <v>0</v>
      </c>
      <c r="I325" s="70">
        <v>0.33333333333333331</v>
      </c>
    </row>
    <row r="326" spans="1:16" x14ac:dyDescent="0.3">
      <c r="A326" t="s">
        <v>2172</v>
      </c>
      <c r="B326" t="s">
        <v>273</v>
      </c>
      <c r="C326" s="69">
        <v>12069</v>
      </c>
      <c r="D326" s="70">
        <v>0.54149091365270641</v>
      </c>
      <c r="E326" s="70">
        <v>0.103894899477212</v>
      </c>
      <c r="F326" s="70">
        <v>0.7842280554183283</v>
      </c>
      <c r="G326" s="70">
        <v>0.25595238095238093</v>
      </c>
      <c r="H326" s="70">
        <v>0</v>
      </c>
      <c r="I326" s="70">
        <v>0.33333333333333331</v>
      </c>
      <c r="J326" s="70">
        <v>-4.9336702298486801E-2</v>
      </c>
      <c r="K326" s="70">
        <v>0.51824836920245709</v>
      </c>
      <c r="L326" s="70">
        <v>0.18336761226393358</v>
      </c>
      <c r="M326" s="70">
        <v>0.41810947652423081</v>
      </c>
      <c r="N326" s="70">
        <v>0.1748755346219697</v>
      </c>
      <c r="O326" s="70">
        <v>0</v>
      </c>
      <c r="P326" s="70">
        <v>5.8278872559826604E-2</v>
      </c>
    </row>
    <row r="327" spans="1:16" x14ac:dyDescent="0.3">
      <c r="A327" t="s">
        <v>2061</v>
      </c>
      <c r="B327" t="s">
        <v>273</v>
      </c>
      <c r="C327" s="69">
        <v>12071</v>
      </c>
      <c r="D327" s="70">
        <v>0.62345888939476357</v>
      </c>
      <c r="E327" s="70">
        <v>0.25862559666683432</v>
      </c>
      <c r="F327" s="70">
        <v>0.90723042447517777</v>
      </c>
      <c r="G327" s="70">
        <v>0.27976190476190477</v>
      </c>
      <c r="H327" s="70">
        <v>0</v>
      </c>
      <c r="I327" s="70">
        <v>0.22222222222222221</v>
      </c>
      <c r="J327" s="70">
        <v>-2.1178052335433205E-2</v>
      </c>
      <c r="K327" s="70">
        <v>0.51216763521148234</v>
      </c>
      <c r="L327" s="70">
        <v>0.13435003629231013</v>
      </c>
      <c r="M327" s="70">
        <v>0.48938237062457313</v>
      </c>
      <c r="N327" s="70">
        <v>0.24680862403772749</v>
      </c>
      <c r="O327" s="70">
        <v>0.25924897455133461</v>
      </c>
      <c r="P327" s="70">
        <v>5.2301241207471531E-2</v>
      </c>
    </row>
    <row r="328" spans="1:16" x14ac:dyDescent="0.3">
      <c r="A328" t="s">
        <v>2303</v>
      </c>
      <c r="B328" t="s">
        <v>273</v>
      </c>
      <c r="C328" s="69">
        <v>12073</v>
      </c>
      <c r="D328" s="70">
        <v>0.62882210597960031</v>
      </c>
      <c r="E328" s="70">
        <v>0.14338716189120601</v>
      </c>
      <c r="F328" s="70">
        <v>0.72213813333522936</v>
      </c>
      <c r="G328" s="70">
        <v>0.10119047619047619</v>
      </c>
      <c r="H328" s="70">
        <v>0</v>
      </c>
      <c r="I328" s="70">
        <v>0.33333333333333331</v>
      </c>
      <c r="J328" s="70">
        <v>-1.7937931858536153E-2</v>
      </c>
      <c r="K328" s="70">
        <v>0.63132624719998098</v>
      </c>
      <c r="L328" s="70">
        <v>0.6109281493487132</v>
      </c>
      <c r="M328" s="70">
        <v>0.55567306379797954</v>
      </c>
      <c r="N328" s="70">
        <v>0.1085889590187475</v>
      </c>
      <c r="O328" s="70">
        <v>0</v>
      </c>
      <c r="P328" s="70">
        <v>6.3569959111156052E-2</v>
      </c>
    </row>
    <row r="329" spans="1:16" x14ac:dyDescent="0.3">
      <c r="A329" t="s">
        <v>2304</v>
      </c>
      <c r="B329" t="s">
        <v>273</v>
      </c>
      <c r="C329" s="69">
        <v>12075</v>
      </c>
      <c r="D329" s="70">
        <v>0.61113214608619715</v>
      </c>
      <c r="E329" s="70">
        <v>1.5814266336896866E-3</v>
      </c>
      <c r="F329" s="70">
        <v>0.87820515973794389</v>
      </c>
      <c r="G329" s="70">
        <v>6.5476190476190479E-2</v>
      </c>
      <c r="H329" s="70">
        <v>0</v>
      </c>
      <c r="I329" s="70">
        <v>0.33333333333333331</v>
      </c>
      <c r="J329" s="70">
        <v>5.6847336398778203E-2</v>
      </c>
      <c r="K329" s="70">
        <v>0.57408801419681887</v>
      </c>
      <c r="L329" s="70">
        <v>0.33672943797851435</v>
      </c>
      <c r="M329" s="70">
        <v>0.46289462462171188</v>
      </c>
      <c r="N329" s="70">
        <v>2.3042183115322017E-3</v>
      </c>
      <c r="O329" s="70">
        <v>0</v>
      </c>
      <c r="P329" s="70">
        <v>0.31147533493570212</v>
      </c>
    </row>
    <row r="330" spans="1:16" x14ac:dyDescent="0.3">
      <c r="A330" t="s">
        <v>2305</v>
      </c>
      <c r="B330" t="s">
        <v>273</v>
      </c>
      <c r="C330" s="69">
        <v>12077</v>
      </c>
      <c r="E330" s="70"/>
      <c r="F330" s="70">
        <v>0.78302471454496925</v>
      </c>
      <c r="G330" s="70">
        <v>2.976190476190476E-2</v>
      </c>
      <c r="H330" s="70">
        <v>0</v>
      </c>
      <c r="I330" s="70">
        <v>0.33333333333333331</v>
      </c>
    </row>
    <row r="331" spans="1:16" x14ac:dyDescent="0.3">
      <c r="A331" t="s">
        <v>2065</v>
      </c>
      <c r="B331" t="s">
        <v>273</v>
      </c>
      <c r="C331" s="69">
        <v>12079</v>
      </c>
      <c r="D331" s="70">
        <v>0.61774102401729925</v>
      </c>
      <c r="E331" s="70">
        <v>2.132393306556677E-3</v>
      </c>
      <c r="F331" s="70">
        <v>0.71664045549641409</v>
      </c>
      <c r="G331" s="70">
        <v>9.5238095238095233E-2</v>
      </c>
      <c r="H331" s="70">
        <v>0</v>
      </c>
      <c r="I331" s="70">
        <v>0.33333333333333331</v>
      </c>
      <c r="J331" s="70">
        <v>0.12909369297173207</v>
      </c>
      <c r="K331" s="70">
        <v>0.64657380711272372</v>
      </c>
      <c r="L331" s="70">
        <v>0.52642084121098165</v>
      </c>
      <c r="M331" s="70">
        <v>0.50320400627869577</v>
      </c>
      <c r="N331" s="70">
        <v>4.2616834855640891E-2</v>
      </c>
      <c r="O331" s="70">
        <v>0</v>
      </c>
      <c r="P331" s="70">
        <v>6.0905971052954581E-2</v>
      </c>
    </row>
    <row r="332" spans="1:16" x14ac:dyDescent="0.3">
      <c r="A332" t="s">
        <v>2306</v>
      </c>
      <c r="B332" t="s">
        <v>273</v>
      </c>
      <c r="C332" s="69">
        <v>12081</v>
      </c>
      <c r="D332" s="70">
        <v>0.66099658116253124</v>
      </c>
      <c r="E332" s="70">
        <v>0.14894705797721181</v>
      </c>
      <c r="F332" s="70">
        <v>0.84853045802505955</v>
      </c>
      <c r="G332" s="70">
        <v>0.20238095238095238</v>
      </c>
      <c r="H332" s="70">
        <v>0</v>
      </c>
      <c r="I332" s="70">
        <v>0.22222222222222221</v>
      </c>
      <c r="J332" s="70">
        <v>-7.0046292722960063E-2</v>
      </c>
      <c r="K332" s="70">
        <v>0.5087955777347869</v>
      </c>
      <c r="L332" s="70">
        <v>0.37913190259828777</v>
      </c>
      <c r="M332" s="70">
        <v>0.49507055375611608</v>
      </c>
      <c r="N332" s="70">
        <v>0.30455449551126079</v>
      </c>
      <c r="O332" s="70">
        <v>0.35724850927911578</v>
      </c>
      <c r="P332" s="70">
        <v>1.9988210454485851E-2</v>
      </c>
    </row>
    <row r="333" spans="1:16" x14ac:dyDescent="0.3">
      <c r="A333" t="s">
        <v>2067</v>
      </c>
      <c r="B333" t="s">
        <v>273</v>
      </c>
      <c r="C333" s="69">
        <v>12083</v>
      </c>
      <c r="D333" s="70">
        <v>0.55925355039697189</v>
      </c>
      <c r="E333" s="70">
        <v>7.0262251892390673E-2</v>
      </c>
      <c r="F333" s="70">
        <v>0.78610303800973091</v>
      </c>
      <c r="G333" s="70">
        <v>0.26785714285714285</v>
      </c>
      <c r="H333" s="70">
        <v>0</v>
      </c>
      <c r="I333" s="70">
        <v>0.33333333333333331</v>
      </c>
      <c r="J333" s="70">
        <v>-5.8225371265520048E-2</v>
      </c>
      <c r="K333" s="70">
        <v>0.56483573891617644</v>
      </c>
      <c r="L333" s="70">
        <v>0.30095560818340344</v>
      </c>
      <c r="M333" s="70">
        <v>0.42767136169804304</v>
      </c>
      <c r="N333" s="70">
        <v>9.7750700317105858E-3</v>
      </c>
      <c r="O333" s="70">
        <v>0</v>
      </c>
      <c r="P333" s="70">
        <v>0.13256705469977545</v>
      </c>
    </row>
    <row r="334" spans="1:16" x14ac:dyDescent="0.3">
      <c r="A334" t="s">
        <v>2307</v>
      </c>
      <c r="B334" t="s">
        <v>273</v>
      </c>
      <c r="C334" s="69">
        <v>12085</v>
      </c>
      <c r="D334" s="70">
        <v>0.57750464207833319</v>
      </c>
      <c r="E334" s="70">
        <v>8.4557085992421413E-2</v>
      </c>
      <c r="F334" s="70">
        <v>0.91528947716012465</v>
      </c>
      <c r="G334" s="70">
        <v>8.3333333333333329E-2</v>
      </c>
      <c r="H334" s="70">
        <v>0</v>
      </c>
      <c r="I334" s="70">
        <v>0.22222222222222221</v>
      </c>
      <c r="J334" s="70">
        <v>1.196307486604156E-2</v>
      </c>
      <c r="K334" s="70">
        <v>0.44987674809632838</v>
      </c>
      <c r="L334" s="70">
        <v>2.9719063658170963E-2</v>
      </c>
      <c r="M334" s="70">
        <v>0.48236709159041391</v>
      </c>
      <c r="N334" s="70">
        <v>0.23793380894379293</v>
      </c>
      <c r="O334" s="70">
        <v>0.38545150042552989</v>
      </c>
      <c r="P334" s="70">
        <v>3.6947554380178403E-2</v>
      </c>
    </row>
    <row r="335" spans="1:16" x14ac:dyDescent="0.3">
      <c r="A335" t="s">
        <v>2308</v>
      </c>
      <c r="B335" t="s">
        <v>273</v>
      </c>
      <c r="C335" s="69">
        <v>12086</v>
      </c>
      <c r="D335" s="70">
        <v>0.61598790460834019</v>
      </c>
      <c r="E335" s="70">
        <v>0.14155832613003971</v>
      </c>
      <c r="F335" s="70">
        <v>0.92979351181856795</v>
      </c>
      <c r="G335" s="70">
        <v>0.24404761904761904</v>
      </c>
      <c r="H335" s="70">
        <v>0</v>
      </c>
      <c r="I335" s="70">
        <v>0.22222222222222221</v>
      </c>
      <c r="J335" s="70">
        <v>0.12105786954460575</v>
      </c>
      <c r="K335" s="70">
        <v>0.42855764656669215</v>
      </c>
      <c r="L335" s="70">
        <v>0.1872783087687083</v>
      </c>
      <c r="M335" s="70">
        <v>0.37534383110565794</v>
      </c>
      <c r="N335" s="70">
        <v>0.17560663578463209</v>
      </c>
      <c r="O335" s="70">
        <v>0.24620745834062552</v>
      </c>
      <c r="P335" s="70">
        <v>0.11524475204206333</v>
      </c>
    </row>
    <row r="336" spans="1:16" x14ac:dyDescent="0.3">
      <c r="A336" t="s">
        <v>2070</v>
      </c>
      <c r="B336" t="s">
        <v>273</v>
      </c>
      <c r="C336" s="69">
        <v>12087</v>
      </c>
      <c r="D336" s="70">
        <v>0.82324612899435767</v>
      </c>
      <c r="E336" s="70">
        <v>1.1750869350888902E-2</v>
      </c>
      <c r="F336" s="70">
        <v>0.95883791286732223</v>
      </c>
      <c r="G336" s="70">
        <v>0.16666666666666666</v>
      </c>
      <c r="H336" s="70">
        <v>0</v>
      </c>
      <c r="I336" s="70">
        <v>0.22222222222222221</v>
      </c>
      <c r="J336" s="70">
        <v>0.30966417671262292</v>
      </c>
      <c r="K336" s="70">
        <v>0.3991709882502803</v>
      </c>
      <c r="L336" s="70">
        <v>8.3148705118867211E-2</v>
      </c>
      <c r="M336" s="70">
        <v>0.19005623313336328</v>
      </c>
      <c r="N336" s="70">
        <v>0.82624774295817605</v>
      </c>
      <c r="O336" s="70">
        <v>0.91142043004247986</v>
      </c>
      <c r="P336" s="70">
        <v>2.581059465564371E-3</v>
      </c>
    </row>
    <row r="337" spans="1:16" x14ac:dyDescent="0.3">
      <c r="A337" t="s">
        <v>2309</v>
      </c>
      <c r="B337" t="s">
        <v>273</v>
      </c>
      <c r="C337" s="69">
        <v>12089</v>
      </c>
      <c r="D337" s="70">
        <v>0.55941427831875068</v>
      </c>
      <c r="E337" s="70">
        <v>3.8329193778416863E-2</v>
      </c>
      <c r="F337" s="70">
        <v>0.77795807173329945</v>
      </c>
      <c r="G337" s="70">
        <v>3.5714285714285712E-2</v>
      </c>
      <c r="H337" s="70">
        <v>0</v>
      </c>
      <c r="I337" s="70">
        <v>0.33333333333333331</v>
      </c>
      <c r="J337" s="70">
        <v>-0.31165741438601291</v>
      </c>
      <c r="K337" s="70">
        <v>0.57190284426351934</v>
      </c>
      <c r="L337" s="70">
        <v>0.44073371139387607</v>
      </c>
      <c r="M337" s="70">
        <v>0.40974219907613491</v>
      </c>
      <c r="N337" s="70">
        <v>0.26439105905082866</v>
      </c>
      <c r="O337" s="70">
        <v>0.17788308433344113</v>
      </c>
      <c r="P337" s="70">
        <v>6.5666418788433586E-2</v>
      </c>
    </row>
    <row r="338" spans="1:16" x14ac:dyDescent="0.3">
      <c r="A338" t="s">
        <v>2310</v>
      </c>
      <c r="B338" t="s">
        <v>273</v>
      </c>
      <c r="C338" s="69">
        <v>12091</v>
      </c>
      <c r="D338" s="70">
        <v>0.66357382697616107</v>
      </c>
      <c r="E338" s="70">
        <v>7.3430489964497511E-2</v>
      </c>
      <c r="F338" s="70">
        <v>0.7976099115312083</v>
      </c>
      <c r="G338" s="70">
        <v>0.30357142857142855</v>
      </c>
      <c r="H338" s="70">
        <v>0</v>
      </c>
      <c r="I338" s="70">
        <v>0.33333333333333331</v>
      </c>
      <c r="J338" s="70">
        <v>-0.14770391398834104</v>
      </c>
      <c r="K338" s="70">
        <v>0.58687974206725979</v>
      </c>
      <c r="L338" s="70">
        <v>0.50801670680977973</v>
      </c>
      <c r="M338" s="70">
        <v>0.5191665288715297</v>
      </c>
      <c r="N338" s="70">
        <v>0.19113100104075895</v>
      </c>
      <c r="O338" s="70">
        <v>0.16724247654417751</v>
      </c>
      <c r="P338" s="70">
        <v>2.1370924867218456E-2</v>
      </c>
    </row>
    <row r="339" spans="1:16" x14ac:dyDescent="0.3">
      <c r="A339" t="s">
        <v>2311</v>
      </c>
      <c r="B339" t="s">
        <v>273</v>
      </c>
      <c r="C339" s="69">
        <v>12093</v>
      </c>
      <c r="D339" s="70">
        <v>0.46624803919790836</v>
      </c>
      <c r="E339" s="70">
        <v>1.6104291317731979E-2</v>
      </c>
      <c r="F339" s="70">
        <v>0.83225460830687881</v>
      </c>
      <c r="G339" s="70">
        <v>8.3333333333333329E-2</v>
      </c>
      <c r="H339" s="70">
        <v>0</v>
      </c>
      <c r="I339" s="70">
        <v>0.27777777777777779</v>
      </c>
      <c r="J339" s="70">
        <v>-0.17222608897166428</v>
      </c>
      <c r="K339" s="70">
        <v>0.52850966319791703</v>
      </c>
      <c r="L339" s="70">
        <v>5.8186628132910208E-2</v>
      </c>
      <c r="M339" s="70">
        <v>0.44043769486897277</v>
      </c>
      <c r="N339" s="70">
        <v>0.19468196991373302</v>
      </c>
      <c r="O339" s="70">
        <v>0</v>
      </c>
      <c r="P339" s="70">
        <v>6.2110877466132315E-2</v>
      </c>
    </row>
    <row r="340" spans="1:16" x14ac:dyDescent="0.3">
      <c r="A340" t="s">
        <v>2184</v>
      </c>
      <c r="B340" t="s">
        <v>273</v>
      </c>
      <c r="C340" s="69">
        <v>12095</v>
      </c>
      <c r="D340" s="70">
        <v>0.52508145983614274</v>
      </c>
      <c r="E340" s="70">
        <v>0.29323810616006424</v>
      </c>
      <c r="F340" s="70">
        <v>0.78727910035818771</v>
      </c>
      <c r="G340" s="70">
        <v>0.27380952380952384</v>
      </c>
      <c r="H340" s="70">
        <v>0</v>
      </c>
      <c r="I340" s="70">
        <v>0.33333333333333331</v>
      </c>
      <c r="J340" s="70">
        <v>-1.0494315688636107E-3</v>
      </c>
      <c r="K340" s="70">
        <v>0.52433790905793398</v>
      </c>
      <c r="L340" s="70">
        <v>0.10177412372012104</v>
      </c>
      <c r="M340" s="70">
        <v>0.40878400394894743</v>
      </c>
      <c r="N340" s="70">
        <v>0.13523423002140961</v>
      </c>
      <c r="O340" s="70">
        <v>0</v>
      </c>
      <c r="P340" s="70">
        <v>3.2428047119350038E-2</v>
      </c>
    </row>
    <row r="341" spans="1:16" x14ac:dyDescent="0.3">
      <c r="A341" t="s">
        <v>2312</v>
      </c>
      <c r="B341" t="s">
        <v>273</v>
      </c>
      <c r="C341" s="69">
        <v>12097</v>
      </c>
      <c r="D341" s="70">
        <v>0.4746968014723742</v>
      </c>
      <c r="E341" s="70">
        <v>5.4601728908784272E-2</v>
      </c>
      <c r="F341" s="70">
        <v>0.79926344380112757</v>
      </c>
      <c r="G341" s="70">
        <v>0.14880952380952384</v>
      </c>
      <c r="H341" s="70">
        <v>0</v>
      </c>
      <c r="I341" s="70">
        <v>0.33333333333333331</v>
      </c>
      <c r="J341" s="70">
        <v>-0.25040753449953518</v>
      </c>
      <c r="K341" s="70">
        <v>0.52690868229153021</v>
      </c>
      <c r="L341" s="70">
        <v>0.13445520102539069</v>
      </c>
      <c r="M341" s="70">
        <v>0.41824230206153623</v>
      </c>
      <c r="N341" s="70">
        <v>0.19811756674836903</v>
      </c>
      <c r="O341" s="70">
        <v>0</v>
      </c>
      <c r="P341" s="70">
        <v>3.8113469279206134E-2</v>
      </c>
    </row>
    <row r="342" spans="1:16" x14ac:dyDescent="0.3">
      <c r="A342" t="s">
        <v>2313</v>
      </c>
      <c r="B342" t="s">
        <v>273</v>
      </c>
      <c r="C342" s="69">
        <v>12099</v>
      </c>
      <c r="D342" s="70">
        <v>0.51212605309333747</v>
      </c>
      <c r="E342" s="70">
        <v>0.12478630043523527</v>
      </c>
      <c r="F342" s="70">
        <v>0.90918493950882084</v>
      </c>
      <c r="G342" s="70">
        <v>0.36904761904761907</v>
      </c>
      <c r="H342" s="70">
        <v>0</v>
      </c>
      <c r="I342" s="70">
        <v>0.22222222222222221</v>
      </c>
      <c r="J342" s="70">
        <v>-9.6400879905689005E-2</v>
      </c>
      <c r="K342" s="70">
        <v>0.42907971071926931</v>
      </c>
      <c r="L342" s="70">
        <v>4.2638518988268911E-2</v>
      </c>
      <c r="M342" s="70">
        <v>0.43913587353358235</v>
      </c>
      <c r="N342" s="70">
        <v>0.1051554620951891</v>
      </c>
      <c r="O342" s="70">
        <v>9.0742498534765265E-2</v>
      </c>
      <c r="P342" s="70">
        <v>2.1075118059532591E-2</v>
      </c>
    </row>
    <row r="343" spans="1:16" x14ac:dyDescent="0.3">
      <c r="A343" t="s">
        <v>2314</v>
      </c>
      <c r="B343" t="s">
        <v>273</v>
      </c>
      <c r="C343" s="69">
        <v>12101</v>
      </c>
      <c r="D343" s="70">
        <v>0.62726023745458614</v>
      </c>
      <c r="E343" s="70">
        <v>0.2265136619040303</v>
      </c>
      <c r="F343" s="70">
        <v>0.84525920427474044</v>
      </c>
      <c r="G343" s="70">
        <v>0.21428571428571427</v>
      </c>
      <c r="H343" s="70">
        <v>0</v>
      </c>
      <c r="I343" s="70">
        <v>0.33333333333333331</v>
      </c>
      <c r="J343" s="70">
        <v>-3.3017854096560342E-5</v>
      </c>
      <c r="K343" s="70">
        <v>0.54530115521572642</v>
      </c>
      <c r="L343" s="70">
        <v>0.38689576572087669</v>
      </c>
      <c r="M343" s="70">
        <v>0.43650248187217922</v>
      </c>
      <c r="N343" s="70">
        <v>0.22254910327645541</v>
      </c>
      <c r="O343" s="70">
        <v>7.2017757062346061E-2</v>
      </c>
      <c r="P343" s="70">
        <v>4.4977228163513461E-2</v>
      </c>
    </row>
    <row r="344" spans="1:16" x14ac:dyDescent="0.3">
      <c r="A344" t="s">
        <v>2315</v>
      </c>
      <c r="B344" t="s">
        <v>273</v>
      </c>
      <c r="C344" s="69">
        <v>12103</v>
      </c>
      <c r="D344" s="70">
        <v>0.81574932479457674</v>
      </c>
      <c r="E344" s="70">
        <v>0.47803711368258023</v>
      </c>
      <c r="F344" s="70">
        <v>0.92273419072082841</v>
      </c>
      <c r="G344" s="70">
        <v>0.42261904761904762</v>
      </c>
      <c r="H344" s="70">
        <v>0</v>
      </c>
      <c r="I344" s="70">
        <v>0.33333333333333331</v>
      </c>
      <c r="J344" s="70">
        <v>0.27282408407158537</v>
      </c>
      <c r="K344" s="70">
        <v>0.50670917670354221</v>
      </c>
      <c r="L344" s="70">
        <v>0.43867466253514298</v>
      </c>
      <c r="M344" s="70">
        <v>0.43840483264347785</v>
      </c>
      <c r="N344" s="70">
        <v>0.34134190914059898</v>
      </c>
      <c r="O344" s="70">
        <v>0.35137008105469764</v>
      </c>
      <c r="P344" s="70">
        <v>4.9416461636584428E-3</v>
      </c>
    </row>
    <row r="345" spans="1:16" x14ac:dyDescent="0.3">
      <c r="A345" t="s">
        <v>2139</v>
      </c>
      <c r="B345" t="s">
        <v>273</v>
      </c>
      <c r="C345" s="69">
        <v>12105</v>
      </c>
      <c r="D345" s="70">
        <v>0.61049731291096332</v>
      </c>
      <c r="E345" s="70">
        <v>0.13310616773606121</v>
      </c>
      <c r="F345" s="70">
        <v>0.79681636126542232</v>
      </c>
      <c r="G345" s="70">
        <v>0.4642857142857143</v>
      </c>
      <c r="H345" s="70">
        <v>0</v>
      </c>
      <c r="I345" s="70">
        <v>0.33333333333333331</v>
      </c>
      <c r="J345" s="70">
        <v>-1.3341519555903295E-2</v>
      </c>
      <c r="K345" s="70">
        <v>0.54474474041856591</v>
      </c>
      <c r="L345" s="70">
        <v>0.21938856711952351</v>
      </c>
      <c r="M345" s="70">
        <v>0.448246442719965</v>
      </c>
      <c r="N345" s="70">
        <v>0.17162593627816597</v>
      </c>
      <c r="O345" s="70">
        <v>0</v>
      </c>
      <c r="P345" s="70">
        <v>5.3115545832943915E-2</v>
      </c>
    </row>
    <row r="346" spans="1:16" x14ac:dyDescent="0.3">
      <c r="A346" t="s">
        <v>2316</v>
      </c>
      <c r="B346" t="s">
        <v>273</v>
      </c>
      <c r="C346" s="69">
        <v>12107</v>
      </c>
      <c r="D346" s="70">
        <v>0.53999307144957409</v>
      </c>
      <c r="E346" s="70">
        <v>3.140634381370986E-2</v>
      </c>
      <c r="F346" s="70">
        <v>0.77248913086984294</v>
      </c>
      <c r="G346" s="70">
        <v>8.3333333333333329E-2</v>
      </c>
      <c r="H346" s="70">
        <v>0</v>
      </c>
      <c r="I346" s="70">
        <v>0.33333333333333331</v>
      </c>
      <c r="J346" s="70">
        <v>-0.16458723470509648</v>
      </c>
      <c r="K346" s="70">
        <v>0.53610793402968315</v>
      </c>
      <c r="L346" s="70">
        <v>0.29216575361206831</v>
      </c>
      <c r="M346" s="70">
        <v>0.43500173897412214</v>
      </c>
      <c r="N346" s="70">
        <v>0.12691158149232548</v>
      </c>
      <c r="O346" s="70">
        <v>0.16971750021770721</v>
      </c>
      <c r="P346" s="70">
        <v>8.5178734662839151E-2</v>
      </c>
    </row>
    <row r="347" spans="1:16" x14ac:dyDescent="0.3">
      <c r="A347" t="s">
        <v>2317</v>
      </c>
      <c r="B347" t="s">
        <v>273</v>
      </c>
      <c r="C347" s="69">
        <v>12109</v>
      </c>
      <c r="D347" s="70">
        <v>0.66247772614923328</v>
      </c>
      <c r="E347" s="70">
        <v>0.10914022904878742</v>
      </c>
      <c r="F347" s="70">
        <v>0.83013188896748435</v>
      </c>
      <c r="G347" s="70">
        <v>0.15807962529274006</v>
      </c>
      <c r="H347" s="70">
        <v>0</v>
      </c>
      <c r="I347" s="70">
        <v>0.33333333333333331</v>
      </c>
      <c r="J347" s="70">
        <v>-0.19168386453750921</v>
      </c>
      <c r="K347" s="70">
        <v>0.51830078270921309</v>
      </c>
      <c r="L347" s="70">
        <v>0.34162483431766694</v>
      </c>
      <c r="M347" s="70">
        <v>0.4188506932959648</v>
      </c>
      <c r="N347" s="70">
        <v>0.32022759437984938</v>
      </c>
      <c r="O347" s="70">
        <v>0.47951306375432157</v>
      </c>
      <c r="P347" s="70">
        <v>6.6821215732339928E-2</v>
      </c>
    </row>
    <row r="348" spans="1:16" x14ac:dyDescent="0.3">
      <c r="A348" t="s">
        <v>2318</v>
      </c>
      <c r="B348" t="s">
        <v>273</v>
      </c>
      <c r="C348" s="69">
        <v>12111</v>
      </c>
      <c r="D348" s="70">
        <v>0.51356166122919167</v>
      </c>
      <c r="E348" s="70">
        <v>0.1390002611649678</v>
      </c>
      <c r="F348" s="70">
        <v>0.89240715348731292</v>
      </c>
      <c r="G348" s="70">
        <v>0.10714285714285714</v>
      </c>
      <c r="H348" s="70">
        <v>0</v>
      </c>
      <c r="I348" s="70">
        <v>0.27777777777777779</v>
      </c>
      <c r="J348" s="70">
        <v>-4.938524860766022E-2</v>
      </c>
      <c r="K348" s="70">
        <v>0.46577677066191425</v>
      </c>
      <c r="L348" s="70">
        <v>2.7564944177345788E-2</v>
      </c>
      <c r="M348" s="70">
        <v>0.48035735496860421</v>
      </c>
      <c r="N348" s="70">
        <v>0.14248238920094863</v>
      </c>
      <c r="O348" s="70">
        <v>0.15509790881769414</v>
      </c>
      <c r="P348" s="70">
        <v>3.9756625227478519E-2</v>
      </c>
    </row>
    <row r="349" spans="1:16" x14ac:dyDescent="0.3">
      <c r="A349" t="s">
        <v>2319</v>
      </c>
      <c r="B349" t="s">
        <v>273</v>
      </c>
      <c r="C349" s="69">
        <v>12113</v>
      </c>
      <c r="D349" s="70">
        <v>0.62924978487018446</v>
      </c>
      <c r="E349" s="70">
        <v>6.529520769958877E-2</v>
      </c>
      <c r="F349" s="70">
        <v>0.78206570787972707</v>
      </c>
      <c r="G349" s="70">
        <v>0.20238095238095238</v>
      </c>
      <c r="H349" s="70">
        <v>0</v>
      </c>
      <c r="I349" s="70">
        <v>0.33333333333333331</v>
      </c>
      <c r="J349" s="70">
        <v>-0.19628756496249478</v>
      </c>
      <c r="K349" s="70">
        <v>0.59021421741476243</v>
      </c>
      <c r="L349" s="70">
        <v>0.51083498553571061</v>
      </c>
      <c r="M349" s="70">
        <v>0.51070010972788016</v>
      </c>
      <c r="N349" s="70">
        <v>0.199029676182256</v>
      </c>
      <c r="O349" s="70">
        <v>0.11946145430935251</v>
      </c>
      <c r="P349" s="70">
        <v>5.9191903550023489E-2</v>
      </c>
    </row>
    <row r="350" spans="1:16" x14ac:dyDescent="0.3">
      <c r="A350" t="s">
        <v>2320</v>
      </c>
      <c r="B350" t="s">
        <v>273</v>
      </c>
      <c r="C350" s="69">
        <v>12115</v>
      </c>
      <c r="D350" s="70">
        <v>0.63429452892608706</v>
      </c>
      <c r="E350" s="70">
        <v>0.21321738827910028</v>
      </c>
      <c r="F350" s="70">
        <v>0.87591127233560406</v>
      </c>
      <c r="G350" s="70">
        <v>0.26190476190476192</v>
      </c>
      <c r="H350" s="70">
        <v>0</v>
      </c>
      <c r="I350" s="70">
        <v>0.27777777777777779</v>
      </c>
      <c r="J350" s="70">
        <v>-2.3226783490196908E-2</v>
      </c>
      <c r="K350" s="70">
        <v>0.51468799554046685</v>
      </c>
      <c r="L350" s="70">
        <v>0.31415841557959556</v>
      </c>
      <c r="M350" s="70">
        <v>0.49914918319477491</v>
      </c>
      <c r="N350" s="70">
        <v>0.21504241436123483</v>
      </c>
      <c r="O350" s="70">
        <v>0.15796032324452527</v>
      </c>
      <c r="P350" s="70">
        <v>4.2499938755584263E-2</v>
      </c>
    </row>
    <row r="351" spans="1:16" x14ac:dyDescent="0.3">
      <c r="A351" t="s">
        <v>2321</v>
      </c>
      <c r="B351" t="s">
        <v>273</v>
      </c>
      <c r="C351" s="69">
        <v>12117</v>
      </c>
      <c r="D351" s="70">
        <v>0.50751061876732195</v>
      </c>
      <c r="E351" s="70">
        <v>0.30810094354140333</v>
      </c>
      <c r="F351" s="70">
        <v>0.78513582451067099</v>
      </c>
      <c r="G351" s="70">
        <v>0.13095238095238096</v>
      </c>
      <c r="H351" s="70">
        <v>0</v>
      </c>
      <c r="I351" s="70">
        <v>0.33333333333333331</v>
      </c>
      <c r="J351" s="70">
        <v>7.724546405781689E-2</v>
      </c>
      <c r="K351" s="70">
        <v>0.52194051714192957</v>
      </c>
      <c r="L351" s="70">
        <v>5.8357837685193967E-2</v>
      </c>
      <c r="M351" s="70">
        <v>0.41147665108348869</v>
      </c>
      <c r="N351" s="70">
        <v>0.14370845901404261</v>
      </c>
      <c r="O351" s="70">
        <v>9.4090773773636936E-5</v>
      </c>
      <c r="P351" s="70">
        <v>4.6818448918954869E-2</v>
      </c>
    </row>
    <row r="352" spans="1:16" x14ac:dyDescent="0.3">
      <c r="A352" t="s">
        <v>2080</v>
      </c>
      <c r="B352" t="s">
        <v>273</v>
      </c>
      <c r="C352" s="69">
        <v>12119</v>
      </c>
      <c r="D352" s="70">
        <v>0.51775320106568379</v>
      </c>
      <c r="E352" s="70">
        <v>3.9024785038196286E-2</v>
      </c>
      <c r="F352" s="70">
        <v>0.80033919399320064</v>
      </c>
      <c r="G352" s="70">
        <v>6.5476190476190479E-2</v>
      </c>
      <c r="H352" s="70">
        <v>0</v>
      </c>
      <c r="I352" s="70">
        <v>0.33333333333333331</v>
      </c>
      <c r="J352" s="70">
        <v>-3.4489345749845489E-2</v>
      </c>
      <c r="K352" s="70">
        <v>0.53687571994321925</v>
      </c>
      <c r="L352" s="70">
        <v>0.26097195878977975</v>
      </c>
      <c r="M352" s="70">
        <v>0.4220540486638083</v>
      </c>
      <c r="N352" s="70">
        <v>0.12132838200306803</v>
      </c>
      <c r="O352" s="70">
        <v>0</v>
      </c>
      <c r="P352" s="70">
        <v>5.3811450419749732E-2</v>
      </c>
    </row>
    <row r="353" spans="1:16" x14ac:dyDescent="0.3">
      <c r="A353" t="s">
        <v>2322</v>
      </c>
      <c r="B353" t="s">
        <v>273</v>
      </c>
      <c r="C353" s="69">
        <v>12121</v>
      </c>
      <c r="D353" s="70">
        <v>0.58068623410188069</v>
      </c>
      <c r="E353" s="70">
        <v>5.6925828129389712E-3</v>
      </c>
      <c r="F353" s="70">
        <v>0.73289262983858294</v>
      </c>
      <c r="G353" s="70">
        <v>0.16071428571428573</v>
      </c>
      <c r="H353" s="70">
        <v>0</v>
      </c>
      <c r="I353" s="70">
        <v>0.33333333333333331</v>
      </c>
      <c r="J353" s="70">
        <v>2.355550616382545E-2</v>
      </c>
      <c r="K353" s="70">
        <v>0.61520553013437573</v>
      </c>
      <c r="L353" s="70">
        <v>0.44937149845558211</v>
      </c>
      <c r="M353" s="70">
        <v>0.48368490022689675</v>
      </c>
      <c r="N353" s="70">
        <v>1.1181254807429503E-2</v>
      </c>
      <c r="O353" s="70">
        <v>0</v>
      </c>
      <c r="P353" s="70">
        <v>6.0894291321598251E-2</v>
      </c>
    </row>
    <row r="354" spans="1:16" x14ac:dyDescent="0.3">
      <c r="A354" t="s">
        <v>2323</v>
      </c>
      <c r="B354" t="s">
        <v>273</v>
      </c>
      <c r="C354" s="69">
        <v>12123</v>
      </c>
      <c r="D354" s="70">
        <v>0.636700541829333</v>
      </c>
      <c r="E354" s="70">
        <v>4.2856420867697339E-3</v>
      </c>
      <c r="F354" s="70">
        <v>0.80128165968283582</v>
      </c>
      <c r="G354" s="70">
        <v>7.7380952380952384E-2</v>
      </c>
      <c r="H354" s="70">
        <v>0</v>
      </c>
      <c r="I354" s="70">
        <v>0.33333333333333331</v>
      </c>
      <c r="J354" s="70">
        <v>0.21717219441174287</v>
      </c>
      <c r="K354" s="70">
        <v>0.58493205129739057</v>
      </c>
      <c r="L354" s="70">
        <v>0.44222257406917426</v>
      </c>
      <c r="M354" s="70">
        <v>0.51677965287318173</v>
      </c>
      <c r="N354" s="70">
        <v>0.1234883343322824</v>
      </c>
      <c r="O354" s="70">
        <v>0</v>
      </c>
      <c r="P354" s="70">
        <v>5.1169545169667E-2</v>
      </c>
    </row>
    <row r="355" spans="1:16" x14ac:dyDescent="0.3">
      <c r="A355" t="s">
        <v>2151</v>
      </c>
      <c r="B355" t="s">
        <v>273</v>
      </c>
      <c r="C355" s="69">
        <v>12125</v>
      </c>
      <c r="D355" s="70">
        <v>0.52564840401530433</v>
      </c>
      <c r="E355" s="70">
        <v>1.2563798524987608E-2</v>
      </c>
      <c r="F355" s="70">
        <v>0.74935727055009471</v>
      </c>
      <c r="G355" s="70">
        <v>1.7857142857142856E-2</v>
      </c>
      <c r="H355" s="70">
        <v>0</v>
      </c>
      <c r="I355" s="70">
        <v>0.33333333333333331</v>
      </c>
      <c r="J355" s="70">
        <v>-0.16939447457098986</v>
      </c>
      <c r="K355" s="70">
        <v>0.59183204989240434</v>
      </c>
      <c r="L355" s="70">
        <v>0.39606608616481331</v>
      </c>
      <c r="M355" s="70">
        <v>0.46996839605513591</v>
      </c>
      <c r="N355" s="70">
        <v>0.10003548970065168</v>
      </c>
      <c r="O355" s="70">
        <v>0</v>
      </c>
      <c r="P355" s="70">
        <v>0.10967844020938096</v>
      </c>
    </row>
    <row r="356" spans="1:16" x14ac:dyDescent="0.3">
      <c r="A356" t="s">
        <v>2324</v>
      </c>
      <c r="B356" t="s">
        <v>273</v>
      </c>
      <c r="C356" s="69">
        <v>12127</v>
      </c>
      <c r="D356" s="70">
        <v>0.54015914713732849</v>
      </c>
      <c r="E356" s="70">
        <v>0.10829603983932966</v>
      </c>
      <c r="F356" s="70">
        <v>0.81587378567572533</v>
      </c>
      <c r="G356" s="70">
        <v>0.3392857142857143</v>
      </c>
      <c r="H356" s="70">
        <v>0</v>
      </c>
      <c r="I356" s="70">
        <v>0.33333333333333331</v>
      </c>
      <c r="J356" s="70">
        <v>-0.18269365440394392</v>
      </c>
      <c r="K356" s="70">
        <v>0.5064560882782988</v>
      </c>
      <c r="L356" s="70">
        <v>8.2391952142158595E-2</v>
      </c>
      <c r="M356" s="70">
        <v>0.40311094021514576</v>
      </c>
      <c r="N356" s="70">
        <v>0.11729038878416043</v>
      </c>
      <c r="O356" s="70">
        <v>0.17006508302720028</v>
      </c>
      <c r="P356" s="70">
        <v>8.5359229942440648E-2</v>
      </c>
    </row>
    <row r="357" spans="1:16" x14ac:dyDescent="0.3">
      <c r="A357" t="s">
        <v>2325</v>
      </c>
      <c r="B357" t="s">
        <v>273</v>
      </c>
      <c r="C357" s="69">
        <v>12129</v>
      </c>
      <c r="D357" s="70">
        <v>0.64472486434403287</v>
      </c>
      <c r="E357" s="70">
        <v>1.5860208984933542E-2</v>
      </c>
      <c r="F357" s="70">
        <v>0.80762901499535211</v>
      </c>
      <c r="G357" s="70">
        <v>5.3571428571428568E-2</v>
      </c>
      <c r="H357" s="70">
        <v>0</v>
      </c>
      <c r="I357" s="70">
        <v>0.33333333333333331</v>
      </c>
      <c r="J357" s="70">
        <v>-5.9839312962653539E-2</v>
      </c>
      <c r="K357" s="70">
        <v>0.59027060693341526</v>
      </c>
      <c r="L357" s="70">
        <v>0.54180942395514564</v>
      </c>
      <c r="M357" s="70">
        <v>0.54225245757777729</v>
      </c>
      <c r="N357" s="70">
        <v>0.19969797699461928</v>
      </c>
      <c r="O357" s="70">
        <v>0</v>
      </c>
      <c r="P357" s="70">
        <v>0.17870651992145148</v>
      </c>
    </row>
    <row r="358" spans="1:16" x14ac:dyDescent="0.3">
      <c r="A358" t="s">
        <v>2326</v>
      </c>
      <c r="B358" t="s">
        <v>273</v>
      </c>
      <c r="C358" s="69">
        <v>12131</v>
      </c>
      <c r="D358" s="70">
        <v>0.6375778046394005</v>
      </c>
      <c r="E358" s="70">
        <v>1.5750024864450981E-2</v>
      </c>
      <c r="F358" s="70">
        <v>0.80079042707719761</v>
      </c>
      <c r="G358" s="70">
        <v>0.14880952380952381</v>
      </c>
      <c r="H358" s="70">
        <v>0</v>
      </c>
      <c r="I358" s="70">
        <v>0.33333333333333331</v>
      </c>
      <c r="J358" s="70">
        <v>-0.22178323416563783</v>
      </c>
      <c r="K358" s="70">
        <v>0.58838379391753115</v>
      </c>
      <c r="L358" s="70">
        <v>0.5191091167011852</v>
      </c>
      <c r="M358" s="70">
        <v>0.5062122028249918</v>
      </c>
      <c r="N358" s="70">
        <v>0.34450666185395851</v>
      </c>
      <c r="O358" s="70">
        <v>0.10435667136878793</v>
      </c>
      <c r="P358" s="70">
        <v>2.8378868042030696E-2</v>
      </c>
    </row>
    <row r="359" spans="1:16" x14ac:dyDescent="0.3">
      <c r="A359" t="s">
        <v>1806</v>
      </c>
      <c r="B359" t="s">
        <v>273</v>
      </c>
      <c r="C359" s="69">
        <v>12133</v>
      </c>
      <c r="D359" s="70">
        <v>0.64882883872095509</v>
      </c>
      <c r="E359" s="70">
        <v>4.7778484837502268E-3</v>
      </c>
      <c r="F359" s="70">
        <v>0.75327022562475421</v>
      </c>
      <c r="G359" s="70">
        <v>0.10714285714285714</v>
      </c>
      <c r="H359" s="70">
        <v>0</v>
      </c>
      <c r="I359" s="70">
        <v>0.33333333333333331</v>
      </c>
      <c r="J359" s="70">
        <v>0.26889171062586259</v>
      </c>
      <c r="K359" s="70">
        <v>0.62160703461159927</v>
      </c>
      <c r="L359" s="70">
        <v>0.54397266426208224</v>
      </c>
      <c r="M359" s="70">
        <v>0.46860025374383979</v>
      </c>
      <c r="N359" s="70">
        <v>6.1811884354858258E-2</v>
      </c>
      <c r="O359" s="70">
        <v>0</v>
      </c>
      <c r="P359" s="70">
        <v>4.9090972996843632E-2</v>
      </c>
    </row>
    <row r="360" spans="1:16" x14ac:dyDescent="0.3">
      <c r="A360" t="s">
        <v>2327</v>
      </c>
      <c r="B360" t="s">
        <v>323</v>
      </c>
      <c r="C360" s="69">
        <v>13001</v>
      </c>
      <c r="D360" s="70">
        <v>0.61445741409420684</v>
      </c>
      <c r="E360" s="70">
        <v>8.2391328987710226E-3</v>
      </c>
      <c r="F360" s="70">
        <v>0.6366432310920338</v>
      </c>
      <c r="G360" s="70">
        <v>6.5476190476190479E-2</v>
      </c>
      <c r="H360" s="70">
        <v>3.4482758620689655E-2</v>
      </c>
      <c r="I360" s="70">
        <v>0.33333333333333331</v>
      </c>
      <c r="J360" s="70">
        <v>0.41299216009015915</v>
      </c>
      <c r="K360" s="70">
        <v>0.63523168575695155</v>
      </c>
      <c r="L360" s="70">
        <v>0.46866453714879652</v>
      </c>
      <c r="M360" s="70">
        <v>0.38248740513765672</v>
      </c>
      <c r="N360" s="70">
        <v>4.9340263563275597E-3</v>
      </c>
      <c r="O360" s="70">
        <v>0</v>
      </c>
      <c r="P360" s="70">
        <v>6.3547991692275013E-2</v>
      </c>
    </row>
    <row r="361" spans="1:16" x14ac:dyDescent="0.3">
      <c r="A361" t="s">
        <v>2328</v>
      </c>
      <c r="B361" t="s">
        <v>323</v>
      </c>
      <c r="C361" s="69">
        <v>13003</v>
      </c>
      <c r="E361" s="70"/>
      <c r="F361" s="70">
        <v>0.63198582731147324</v>
      </c>
      <c r="G361" s="70">
        <v>2.3809523809523808E-2</v>
      </c>
      <c r="H361" s="70">
        <v>0</v>
      </c>
      <c r="I361" s="70">
        <v>0.33333333333333331</v>
      </c>
    </row>
    <row r="362" spans="1:16" x14ac:dyDescent="0.3">
      <c r="A362" t="s">
        <v>2329</v>
      </c>
      <c r="B362" t="s">
        <v>323</v>
      </c>
      <c r="C362" s="69">
        <v>13005</v>
      </c>
      <c r="D362" s="70">
        <v>0.59049750099576381</v>
      </c>
      <c r="E362" s="70">
        <v>7.4068413463742981E-3</v>
      </c>
      <c r="F362" s="70">
        <v>0.6363004721710811</v>
      </c>
      <c r="G362" s="70">
        <v>9.5238095238095233E-2</v>
      </c>
      <c r="H362" s="70">
        <v>0</v>
      </c>
      <c r="I362" s="70">
        <v>0.33333333333333331</v>
      </c>
      <c r="J362" s="70">
        <v>0.23694961517240434</v>
      </c>
      <c r="K362" s="70">
        <v>0.6315343946113311</v>
      </c>
      <c r="L362" s="70">
        <v>0.46610024416100088</v>
      </c>
      <c r="M362" s="70">
        <v>0.42201767543465907</v>
      </c>
      <c r="N362" s="70">
        <v>3.7017614790728355E-2</v>
      </c>
      <c r="O362" s="70">
        <v>0</v>
      </c>
      <c r="P362" s="70">
        <v>6.0847345183013372E-2</v>
      </c>
    </row>
    <row r="363" spans="1:16" x14ac:dyDescent="0.3">
      <c r="A363" t="s">
        <v>2279</v>
      </c>
      <c r="B363" t="s">
        <v>323</v>
      </c>
      <c r="C363" s="69">
        <v>13007</v>
      </c>
      <c r="E363" s="70"/>
      <c r="F363" s="70">
        <v>0.59878540148730186</v>
      </c>
      <c r="G363" s="70">
        <v>3.5714285714285712E-2</v>
      </c>
      <c r="H363" s="70">
        <v>3.4482758620689655E-2</v>
      </c>
      <c r="I363" s="70">
        <v>0.33333333333333331</v>
      </c>
    </row>
    <row r="364" spans="1:16" x14ac:dyDescent="0.3">
      <c r="A364" t="s">
        <v>2022</v>
      </c>
      <c r="B364" t="s">
        <v>323</v>
      </c>
      <c r="C364" s="69">
        <v>13009</v>
      </c>
      <c r="D364" s="70">
        <v>0.62871649942806118</v>
      </c>
      <c r="E364" s="70">
        <v>9.5853800204504652E-2</v>
      </c>
      <c r="F364" s="70">
        <v>0.40277193058482769</v>
      </c>
      <c r="G364" s="70">
        <v>4.1666666666666664E-2</v>
      </c>
      <c r="H364" s="70">
        <v>6.8965517241379309E-2</v>
      </c>
      <c r="I364" s="70">
        <v>0.27777777777777779</v>
      </c>
      <c r="J364" s="70">
        <v>0.40436433107952019</v>
      </c>
      <c r="K364" s="70">
        <v>0.7357307198414621</v>
      </c>
      <c r="L364" s="70">
        <v>0.74458614687395019</v>
      </c>
      <c r="M364" s="70">
        <v>0.31107250583780927</v>
      </c>
      <c r="N364" s="70">
        <v>5.8193263957999786E-2</v>
      </c>
      <c r="O364" s="70">
        <v>0</v>
      </c>
      <c r="P364" s="70">
        <v>6.3159425285226015E-2</v>
      </c>
    </row>
    <row r="365" spans="1:16" x14ac:dyDescent="0.3">
      <c r="A365" t="s">
        <v>2330</v>
      </c>
      <c r="B365" t="s">
        <v>323</v>
      </c>
      <c r="C365" s="69">
        <v>13011</v>
      </c>
      <c r="D365" s="70">
        <v>0.66996663007895896</v>
      </c>
      <c r="E365" s="70">
        <v>5.6228526247209662E-3</v>
      </c>
      <c r="F365" s="70">
        <v>0.25775187098386593</v>
      </c>
      <c r="G365" s="70">
        <v>4.7619047619047616E-2</v>
      </c>
      <c r="H365" s="70">
        <v>0.34482758620689657</v>
      </c>
      <c r="I365" s="70">
        <v>0.33333333333333331</v>
      </c>
      <c r="J365" s="70">
        <v>0.45216907408261359</v>
      </c>
      <c r="K365" s="70">
        <v>0.7574933872287678</v>
      </c>
      <c r="L365" s="70">
        <v>0.70685860074428342</v>
      </c>
      <c r="M365" s="70">
        <v>0.30580829784613317</v>
      </c>
      <c r="N365" s="70">
        <v>6.8975556832556656E-2</v>
      </c>
      <c r="O365" s="70">
        <v>0</v>
      </c>
      <c r="P365" s="70">
        <v>3.7386527966160585E-2</v>
      </c>
    </row>
    <row r="366" spans="1:16" x14ac:dyDescent="0.3">
      <c r="A366" t="s">
        <v>2331</v>
      </c>
      <c r="B366" t="s">
        <v>323</v>
      </c>
      <c r="C366" s="69">
        <v>13013</v>
      </c>
      <c r="D366" s="70">
        <v>0.62158037517532794</v>
      </c>
      <c r="E366" s="70">
        <v>0.27640649713148374</v>
      </c>
      <c r="F366" s="70">
        <v>0.32171802438138092</v>
      </c>
      <c r="G366" s="70">
        <v>1.1904761904761904E-2</v>
      </c>
      <c r="H366" s="70">
        <v>0.20689655172413793</v>
      </c>
      <c r="I366" s="70">
        <v>0.3888888888888889</v>
      </c>
      <c r="J366" s="70">
        <v>0.37153515928888192</v>
      </c>
      <c r="K366" s="70">
        <v>0.72623740676530457</v>
      </c>
      <c r="L366" s="70">
        <v>0.67141636307518571</v>
      </c>
      <c r="M366" s="70">
        <v>0.30834647127155679</v>
      </c>
      <c r="N366" s="70">
        <v>3.572075533508412E-2</v>
      </c>
      <c r="O366" s="70">
        <v>0</v>
      </c>
      <c r="P366" s="70">
        <v>3.034388133130294E-2</v>
      </c>
    </row>
    <row r="367" spans="1:16" x14ac:dyDescent="0.3">
      <c r="A367" t="s">
        <v>2332</v>
      </c>
      <c r="B367" t="s">
        <v>323</v>
      </c>
      <c r="C367" s="69">
        <v>13015</v>
      </c>
      <c r="D367" s="70">
        <v>0.63801765955273715</v>
      </c>
      <c r="E367" s="70">
        <v>0.10547840674009937</v>
      </c>
      <c r="F367" s="70">
        <v>0.24214668801922237</v>
      </c>
      <c r="G367" s="70">
        <v>0.18452380952380953</v>
      </c>
      <c r="H367" s="70">
        <v>0.13793103448275862</v>
      </c>
      <c r="I367" s="70">
        <v>0.44444444444444442</v>
      </c>
      <c r="J367" s="70">
        <v>0.29721487271101305</v>
      </c>
      <c r="K367" s="70">
        <v>0.74992746057338311</v>
      </c>
      <c r="L367" s="70">
        <v>0.59683599685154065</v>
      </c>
      <c r="M367" s="70">
        <v>0.34769766579889166</v>
      </c>
      <c r="N367" s="70">
        <v>9.3589625972293006E-2</v>
      </c>
      <c r="O367" s="70">
        <v>0</v>
      </c>
      <c r="P367" s="70">
        <v>5.9960348849235061E-2</v>
      </c>
    </row>
    <row r="368" spans="1:16" x14ac:dyDescent="0.3">
      <c r="A368" t="s">
        <v>2333</v>
      </c>
      <c r="B368" t="s">
        <v>323</v>
      </c>
      <c r="C368" s="69">
        <v>13017</v>
      </c>
      <c r="D368" s="70">
        <v>0.64115964205544462</v>
      </c>
      <c r="E368" s="70">
        <v>2.7537887592140577E-2</v>
      </c>
      <c r="F368" s="70">
        <v>0.57171387156456965</v>
      </c>
      <c r="G368" s="70">
        <v>8.9285714285714288E-2</v>
      </c>
      <c r="H368" s="70">
        <v>6.8965517241379309E-2</v>
      </c>
      <c r="I368" s="70">
        <v>0.33333333333333331</v>
      </c>
      <c r="J368" s="70">
        <v>0.51412456580843291</v>
      </c>
      <c r="K368" s="70">
        <v>0.63072749754099655</v>
      </c>
      <c r="L368" s="70">
        <v>0.46462549668944214</v>
      </c>
      <c r="M368" s="70">
        <v>0.36201690332356551</v>
      </c>
      <c r="N368" s="70">
        <v>5.9250850215432284E-2</v>
      </c>
      <c r="O368" s="70">
        <v>0</v>
      </c>
      <c r="P368" s="70">
        <v>7.5761728496063691E-2</v>
      </c>
    </row>
    <row r="369" spans="1:16" x14ac:dyDescent="0.3">
      <c r="A369" t="s">
        <v>2334</v>
      </c>
      <c r="B369" t="s">
        <v>323</v>
      </c>
      <c r="C369" s="69">
        <v>13019</v>
      </c>
      <c r="D369" s="70">
        <v>0.63476647656938345</v>
      </c>
      <c r="E369" s="70">
        <v>5.580931263270297E-3</v>
      </c>
      <c r="F369" s="70">
        <v>0.62461185868939928</v>
      </c>
      <c r="G369" s="70">
        <v>7.7380952380952384E-2</v>
      </c>
      <c r="H369" s="70">
        <v>0</v>
      </c>
      <c r="I369" s="70">
        <v>0.33333333333333331</v>
      </c>
      <c r="J369" s="70">
        <v>0.39514570063097088</v>
      </c>
      <c r="K369" s="70">
        <v>0.62271151920477008</v>
      </c>
      <c r="L369" s="70">
        <v>0.4754930474621934</v>
      </c>
      <c r="M369" s="70">
        <v>0.44485114487436539</v>
      </c>
      <c r="N369" s="70">
        <v>6.554798002002396E-2</v>
      </c>
      <c r="O369" s="70">
        <v>0</v>
      </c>
      <c r="P369" s="70">
        <v>9.9123007134381533E-2</v>
      </c>
    </row>
    <row r="370" spans="1:16" x14ac:dyDescent="0.3">
      <c r="A370" t="s">
        <v>2024</v>
      </c>
      <c r="B370" t="s">
        <v>323</v>
      </c>
      <c r="C370" s="69">
        <v>13021</v>
      </c>
      <c r="D370" s="70">
        <v>0.61760752432380228</v>
      </c>
      <c r="E370" s="70">
        <v>0.28129186525732552</v>
      </c>
      <c r="F370" s="70">
        <v>0.41437717533302587</v>
      </c>
      <c r="G370" s="70">
        <v>0.14880952380952381</v>
      </c>
      <c r="H370" s="70">
        <v>6.8965517241379309E-2</v>
      </c>
      <c r="I370" s="70">
        <v>0.27777777777777779</v>
      </c>
      <c r="J370" s="70">
        <v>0.33809778584194045</v>
      </c>
      <c r="K370" s="70">
        <v>0.70152045302268462</v>
      </c>
      <c r="L370" s="70">
        <v>0.62303614937864527</v>
      </c>
      <c r="M370" s="70">
        <v>0.34072204360092995</v>
      </c>
      <c r="N370" s="70">
        <v>7.8766950242598735E-2</v>
      </c>
      <c r="O370" s="70">
        <v>0</v>
      </c>
      <c r="P370" s="70">
        <v>6.1293657097078971E-2</v>
      </c>
    </row>
    <row r="371" spans="1:16" x14ac:dyDescent="0.3">
      <c r="A371" t="s">
        <v>2335</v>
      </c>
      <c r="B371" t="s">
        <v>323</v>
      </c>
      <c r="C371" s="69">
        <v>13023</v>
      </c>
      <c r="D371" s="70">
        <v>0.62318022921681571</v>
      </c>
      <c r="E371" s="70">
        <v>1.6137412543824753E-2</v>
      </c>
      <c r="F371" s="70">
        <v>0.48721564628104241</v>
      </c>
      <c r="G371" s="70">
        <v>0.10119047619047619</v>
      </c>
      <c r="H371" s="70">
        <v>0</v>
      </c>
      <c r="I371" s="70">
        <v>0.27777777777777779</v>
      </c>
      <c r="J371" s="70">
        <v>0.41805490031139497</v>
      </c>
      <c r="K371" s="70">
        <v>0.69288598314686012</v>
      </c>
      <c r="L371" s="70">
        <v>0.58388546816913445</v>
      </c>
      <c r="M371" s="70">
        <v>0.35655884773655805</v>
      </c>
      <c r="N371" s="70">
        <v>2.130909711795715E-2</v>
      </c>
      <c r="O371" s="70">
        <v>0</v>
      </c>
      <c r="P371" s="70">
        <v>0.14203952655379198</v>
      </c>
    </row>
    <row r="372" spans="1:16" x14ac:dyDescent="0.3">
      <c r="A372" t="s">
        <v>2336</v>
      </c>
      <c r="B372" t="s">
        <v>323</v>
      </c>
      <c r="C372" s="69">
        <v>13025</v>
      </c>
      <c r="D372" s="70">
        <v>0.56150963965582101</v>
      </c>
      <c r="E372" s="70">
        <v>2.6734256551831192E-4</v>
      </c>
      <c r="F372" s="70">
        <v>0.70629178821577376</v>
      </c>
      <c r="G372" s="70">
        <v>2.976190476190476E-2</v>
      </c>
      <c r="H372" s="70">
        <v>0</v>
      </c>
      <c r="I372" s="70">
        <v>0.33333333333333331</v>
      </c>
      <c r="J372" s="70">
        <v>-1.1817462183376039E-3</v>
      </c>
      <c r="K372" s="70">
        <v>0.63089871279484555</v>
      </c>
      <c r="L372" s="70">
        <v>0.46036411453850362</v>
      </c>
      <c r="M372" s="70">
        <v>0.43956287322439636</v>
      </c>
      <c r="N372" s="70">
        <v>0</v>
      </c>
      <c r="O372" s="70">
        <v>0</v>
      </c>
      <c r="P372" s="70">
        <v>0.17699579219044775</v>
      </c>
    </row>
    <row r="373" spans="1:16" x14ac:dyDescent="0.3">
      <c r="A373" t="s">
        <v>2337</v>
      </c>
      <c r="B373" t="s">
        <v>323</v>
      </c>
      <c r="C373" s="69">
        <v>13027</v>
      </c>
      <c r="D373" s="70">
        <v>0.66498586099654999</v>
      </c>
      <c r="E373" s="70">
        <v>7.9079955205272542E-3</v>
      </c>
      <c r="F373" s="70">
        <v>0.67055043826972915</v>
      </c>
      <c r="G373" s="70">
        <v>8.9285714285714274E-2</v>
      </c>
      <c r="H373" s="70">
        <v>0</v>
      </c>
      <c r="I373" s="70">
        <v>0.33333333333333331</v>
      </c>
      <c r="J373" s="70">
        <v>0.26677723508108947</v>
      </c>
      <c r="K373" s="70">
        <v>0.6606086939141701</v>
      </c>
      <c r="L373" s="70">
        <v>0.51209203265029601</v>
      </c>
      <c r="M373" s="70">
        <v>0.49316102682226826</v>
      </c>
      <c r="N373" s="70">
        <v>0.13451919769056309</v>
      </c>
      <c r="O373" s="70">
        <v>0</v>
      </c>
      <c r="P373" s="70">
        <v>0.12727137045294562</v>
      </c>
    </row>
    <row r="374" spans="1:16" x14ac:dyDescent="0.3">
      <c r="A374" t="s">
        <v>2338</v>
      </c>
      <c r="B374" t="s">
        <v>323</v>
      </c>
      <c r="C374" s="69">
        <v>13029</v>
      </c>
      <c r="D374" s="70">
        <v>0.79116234048245337</v>
      </c>
      <c r="E374" s="70">
        <v>2.9529773286300343E-2</v>
      </c>
      <c r="F374" s="70">
        <v>0.73012775415075704</v>
      </c>
      <c r="G374" s="70">
        <v>2.976190476190476E-2</v>
      </c>
      <c r="H374" s="70">
        <v>3.4482758620689655E-2</v>
      </c>
      <c r="I374" s="70">
        <v>0.33333333333333331</v>
      </c>
      <c r="J374" s="70">
        <v>0.1304363500877854</v>
      </c>
      <c r="K374" s="70">
        <v>0.60141712055765084</v>
      </c>
      <c r="L374" s="70">
        <v>0.61924688969466113</v>
      </c>
      <c r="M374" s="70">
        <v>0.31825659945291829</v>
      </c>
      <c r="N374" s="70">
        <v>0.46619119117004754</v>
      </c>
      <c r="O374" s="70">
        <v>0.41636500744253879</v>
      </c>
      <c r="P374" s="70">
        <v>0.23177937088716621</v>
      </c>
    </row>
    <row r="375" spans="1:16" x14ac:dyDescent="0.3">
      <c r="A375" t="s">
        <v>2339</v>
      </c>
      <c r="B375" t="s">
        <v>323</v>
      </c>
      <c r="C375" s="69">
        <v>13031</v>
      </c>
      <c r="D375" s="70">
        <v>0.70107060569363266</v>
      </c>
      <c r="E375" s="70">
        <v>3.23578198348198E-2</v>
      </c>
      <c r="F375" s="70">
        <v>0.63115370322586417</v>
      </c>
      <c r="G375" s="70">
        <v>7.7380952380952384E-2</v>
      </c>
      <c r="H375" s="70">
        <v>0.27586206896551724</v>
      </c>
      <c r="I375" s="70">
        <v>0.33333333333333331</v>
      </c>
      <c r="J375" s="70">
        <v>0.29049351543229796</v>
      </c>
      <c r="K375" s="70">
        <v>0.69313334654262104</v>
      </c>
      <c r="L375" s="70">
        <v>0.72502515015067803</v>
      </c>
      <c r="M375" s="70">
        <v>0.2843834325161424</v>
      </c>
      <c r="N375" s="70">
        <v>8.6764997604761307E-2</v>
      </c>
      <c r="O375" s="70">
        <v>0</v>
      </c>
      <c r="P375" s="70">
        <v>6.8466579168163164E-2</v>
      </c>
    </row>
    <row r="376" spans="1:16" x14ac:dyDescent="0.3">
      <c r="A376" t="s">
        <v>2340</v>
      </c>
      <c r="B376" t="s">
        <v>323</v>
      </c>
      <c r="C376" s="69">
        <v>13033</v>
      </c>
      <c r="D376" s="70">
        <v>0.70904152020689515</v>
      </c>
      <c r="E376" s="70">
        <v>4.9272441933282639E-3</v>
      </c>
      <c r="F376" s="70">
        <v>0.50953136431984491</v>
      </c>
      <c r="G376" s="70">
        <v>0.10714285714285714</v>
      </c>
      <c r="H376" s="70">
        <v>0.17241379310344829</v>
      </c>
      <c r="I376" s="70">
        <v>0.33333333333333331</v>
      </c>
      <c r="J376" s="70">
        <v>0.5013230650144086</v>
      </c>
      <c r="K376" s="70">
        <v>0.74399039740936934</v>
      </c>
      <c r="L376" s="70">
        <v>0.80643429288217039</v>
      </c>
      <c r="M376" s="70">
        <v>0.25386644133782865</v>
      </c>
      <c r="N376" s="70">
        <v>4.0402551298032385E-2</v>
      </c>
      <c r="O376" s="70">
        <v>0</v>
      </c>
      <c r="P376" s="70">
        <v>3.6966093402218771E-2</v>
      </c>
    </row>
    <row r="377" spans="1:16" x14ac:dyDescent="0.3">
      <c r="A377" t="s">
        <v>2341</v>
      </c>
      <c r="B377" t="s">
        <v>323</v>
      </c>
      <c r="C377" s="69">
        <v>13035</v>
      </c>
      <c r="D377" s="70">
        <v>0.59804381780887517</v>
      </c>
      <c r="E377" s="70">
        <v>1.8102042914293213E-2</v>
      </c>
      <c r="F377" s="70">
        <v>0.36526389210433957</v>
      </c>
      <c r="G377" s="70">
        <v>1.1904761904761904E-2</v>
      </c>
      <c r="H377" s="70">
        <v>0.10344827586206896</v>
      </c>
      <c r="I377" s="70">
        <v>0.33333333333333331</v>
      </c>
      <c r="J377" s="70">
        <v>0.3128173141529611</v>
      </c>
      <c r="K377" s="70">
        <v>0.73618443125190747</v>
      </c>
      <c r="L377" s="70">
        <v>0.67697110687113415</v>
      </c>
      <c r="M377" s="70">
        <v>0.35802252983922461</v>
      </c>
      <c r="N377" s="70">
        <v>1.6314027522987766E-2</v>
      </c>
      <c r="O377" s="70">
        <v>0</v>
      </c>
      <c r="P377" s="70">
        <v>4.2387074285289504E-2</v>
      </c>
    </row>
    <row r="378" spans="1:16" x14ac:dyDescent="0.3">
      <c r="A378" t="s">
        <v>2028</v>
      </c>
      <c r="B378" t="s">
        <v>323</v>
      </c>
      <c r="C378" s="69">
        <v>13037</v>
      </c>
      <c r="E378" s="70"/>
      <c r="F378" s="70">
        <v>0.56920677411120413</v>
      </c>
      <c r="G378" s="70">
        <v>7.1428571428571425E-2</v>
      </c>
      <c r="H378" s="70">
        <v>3.4482758620689655E-2</v>
      </c>
      <c r="I378" s="70">
        <v>0.33333333333333331</v>
      </c>
    </row>
    <row r="379" spans="1:16" x14ac:dyDescent="0.3">
      <c r="A379" t="s">
        <v>2342</v>
      </c>
      <c r="B379" t="s">
        <v>323</v>
      </c>
      <c r="C379" s="69">
        <v>13039</v>
      </c>
      <c r="D379" s="70">
        <v>0.6825544981232643</v>
      </c>
      <c r="E379" s="70">
        <v>3.3986669135932443E-2</v>
      </c>
      <c r="F379" s="70">
        <v>0.79366637201751511</v>
      </c>
      <c r="G379" s="70">
        <v>8.3333333333333329E-2</v>
      </c>
      <c r="H379" s="70">
        <v>0</v>
      </c>
      <c r="I379" s="70">
        <v>0.33333333333333331</v>
      </c>
      <c r="J379" s="70">
        <v>0.29055846837962923</v>
      </c>
      <c r="K379" s="70">
        <v>0.57258654674829179</v>
      </c>
      <c r="L379" s="70">
        <v>0.45024398545475708</v>
      </c>
      <c r="M379" s="70">
        <v>0.4078198182697545</v>
      </c>
      <c r="N379" s="70">
        <v>0.15060082557446414</v>
      </c>
      <c r="O379" s="70">
        <v>0.16483756735131053</v>
      </c>
      <c r="P379" s="70">
        <v>0.12747572837808041</v>
      </c>
    </row>
    <row r="380" spans="1:16" x14ac:dyDescent="0.3">
      <c r="A380" t="s">
        <v>2343</v>
      </c>
      <c r="B380" t="s">
        <v>323</v>
      </c>
      <c r="C380" s="69">
        <v>13043</v>
      </c>
      <c r="D380" s="70">
        <v>0.66428550062248493</v>
      </c>
      <c r="E380" s="70">
        <v>9.7715683845750814E-3</v>
      </c>
      <c r="F380" s="70">
        <v>0.58727317055463102</v>
      </c>
      <c r="G380" s="70">
        <v>2.3809523809523808E-2</v>
      </c>
      <c r="H380" s="70">
        <v>0.17241379310344829</v>
      </c>
      <c r="I380" s="70">
        <v>0.33333333333333331</v>
      </c>
      <c r="J380" s="70">
        <v>0.32856656081873725</v>
      </c>
      <c r="K380" s="70">
        <v>0.68242352795188044</v>
      </c>
      <c r="L380" s="70">
        <v>0.72233939757672405</v>
      </c>
      <c r="M380" s="70">
        <v>0.30489445425891659</v>
      </c>
      <c r="N380" s="70">
        <v>4.1997418711677538E-2</v>
      </c>
      <c r="O380" s="70">
        <v>0</v>
      </c>
      <c r="P380" s="70">
        <v>8.708537658983824E-2</v>
      </c>
    </row>
    <row r="381" spans="1:16" x14ac:dyDescent="0.3">
      <c r="A381" t="s">
        <v>2107</v>
      </c>
      <c r="B381" t="s">
        <v>323</v>
      </c>
      <c r="C381" s="69">
        <v>13045</v>
      </c>
      <c r="D381" s="70">
        <v>0.66595761653586627</v>
      </c>
      <c r="E381" s="70">
        <v>0.11247890208452753</v>
      </c>
      <c r="F381" s="70">
        <v>0.30489531851858248</v>
      </c>
      <c r="G381" s="70">
        <v>0.16666666666666666</v>
      </c>
      <c r="H381" s="70">
        <v>0.10344827586206896</v>
      </c>
      <c r="I381" s="70">
        <v>0.44444444444444442</v>
      </c>
      <c r="J381" s="70">
        <v>0.35126557946326048</v>
      </c>
      <c r="K381" s="70">
        <v>0.72659651437396944</v>
      </c>
      <c r="L381" s="70">
        <v>0.63277036722828062</v>
      </c>
      <c r="M381" s="70">
        <v>0.43660836028523364</v>
      </c>
      <c r="N381" s="70">
        <v>7.6145318963011008E-2</v>
      </c>
      <c r="O381" s="70">
        <v>0</v>
      </c>
      <c r="P381" s="70">
        <v>4.9562423021768567E-2</v>
      </c>
    </row>
    <row r="382" spans="1:16" x14ac:dyDescent="0.3">
      <c r="A382" t="s">
        <v>2344</v>
      </c>
      <c r="B382" t="s">
        <v>323</v>
      </c>
      <c r="C382" s="69">
        <v>13047</v>
      </c>
      <c r="D382" s="70">
        <v>0.65286498768949719</v>
      </c>
      <c r="E382" s="70">
        <v>0.20191901395020076</v>
      </c>
      <c r="F382" s="70">
        <v>0.19963241901860679</v>
      </c>
      <c r="G382" s="70">
        <v>4.7619047619047616E-2</v>
      </c>
      <c r="H382" s="70">
        <v>0.13793103448275862</v>
      </c>
      <c r="I382" s="70">
        <v>0.44444444444444442</v>
      </c>
      <c r="J382" s="70">
        <v>0.39710551642269437</v>
      </c>
      <c r="K382" s="70">
        <v>0.73151639499107313</v>
      </c>
      <c r="L382" s="70">
        <v>0.75387585617021324</v>
      </c>
      <c r="M382" s="70">
        <v>0.28770590528565648</v>
      </c>
      <c r="N382" s="70">
        <v>0.17635836947681457</v>
      </c>
      <c r="O382" s="70">
        <v>0</v>
      </c>
      <c r="P382" s="70">
        <v>5.1486116628953367E-2</v>
      </c>
    </row>
    <row r="383" spans="1:16" x14ac:dyDescent="0.3">
      <c r="A383" t="s">
        <v>2345</v>
      </c>
      <c r="B383" t="s">
        <v>323</v>
      </c>
      <c r="C383" s="69">
        <v>13049</v>
      </c>
      <c r="D383" s="70">
        <v>0.60766127567719019</v>
      </c>
      <c r="E383" s="70">
        <v>4.5886836984565379E-3</v>
      </c>
      <c r="F383" s="70">
        <v>0.71361622594568208</v>
      </c>
      <c r="G383" s="70">
        <v>1.7857142857142856E-2</v>
      </c>
      <c r="H383" s="70">
        <v>0</v>
      </c>
      <c r="I383" s="70">
        <v>0.33333333333333331</v>
      </c>
      <c r="J383" s="70">
        <v>0.37453433428916044</v>
      </c>
      <c r="K383" s="70">
        <v>0.60123499866360497</v>
      </c>
      <c r="L383" s="70">
        <v>0.43313658883438605</v>
      </c>
      <c r="M383" s="70">
        <v>0.43382654330077736</v>
      </c>
      <c r="N383" s="70">
        <v>3.8236985268351772E-2</v>
      </c>
      <c r="O383" s="70">
        <v>0</v>
      </c>
      <c r="P383" s="70">
        <v>5.8417989450512742E-2</v>
      </c>
    </row>
    <row r="384" spans="1:16" x14ac:dyDescent="0.3">
      <c r="A384" t="s">
        <v>2346</v>
      </c>
      <c r="B384" t="s">
        <v>323</v>
      </c>
      <c r="C384" s="69">
        <v>13051</v>
      </c>
      <c r="D384" s="70">
        <v>0.84324939760993689</v>
      </c>
      <c r="E384" s="70">
        <v>0.26753020404417516</v>
      </c>
      <c r="F384" s="70">
        <v>0.84337234120692095</v>
      </c>
      <c r="G384" s="70">
        <v>0.15569196428571427</v>
      </c>
      <c r="H384" s="70">
        <v>6.8965517241379309E-2</v>
      </c>
      <c r="I384" s="70">
        <v>0.33333333333333331</v>
      </c>
      <c r="J384" s="70">
        <v>0.20348347812665618</v>
      </c>
      <c r="K384" s="70">
        <v>0.6044948153144607</v>
      </c>
      <c r="L384" s="70">
        <v>0.64396742552571073</v>
      </c>
      <c r="M384" s="70">
        <v>0.28878080295253294</v>
      </c>
      <c r="N384" s="70">
        <v>0.46981821227040016</v>
      </c>
      <c r="O384" s="70">
        <v>0.38023662928018326</v>
      </c>
      <c r="P384" s="70">
        <v>0.17676503895571985</v>
      </c>
    </row>
    <row r="385" spans="1:16" x14ac:dyDescent="0.3">
      <c r="A385" t="s">
        <v>2347</v>
      </c>
      <c r="B385" t="s">
        <v>323</v>
      </c>
      <c r="C385" s="69">
        <v>13053</v>
      </c>
      <c r="D385" s="70">
        <v>0.55783652635823178</v>
      </c>
      <c r="E385" s="70">
        <v>1.6463771703892887E-2</v>
      </c>
      <c r="F385" s="70">
        <v>0.39935336666407151</v>
      </c>
      <c r="G385" s="70">
        <v>6.5476190476190479E-2</v>
      </c>
      <c r="H385" s="70">
        <v>0</v>
      </c>
      <c r="I385" s="70">
        <v>0.27777777777777779</v>
      </c>
      <c r="J385" s="70">
        <v>0.32391003782801508</v>
      </c>
      <c r="K385" s="70">
        <v>0.66980413568378239</v>
      </c>
      <c r="L385" s="70">
        <v>0.46547515007469625</v>
      </c>
      <c r="M385" s="70">
        <v>0.43686858331132189</v>
      </c>
      <c r="N385" s="70">
        <v>6.4454416048261534E-2</v>
      </c>
      <c r="O385" s="70">
        <v>0</v>
      </c>
      <c r="P385" s="70">
        <v>5.4747745780460919E-2</v>
      </c>
    </row>
    <row r="386" spans="1:16" x14ac:dyDescent="0.3">
      <c r="A386" t="s">
        <v>2348</v>
      </c>
      <c r="B386" t="s">
        <v>323</v>
      </c>
      <c r="C386" s="69">
        <v>13055</v>
      </c>
      <c r="D386" s="70">
        <v>0.5909204622719102</v>
      </c>
      <c r="E386" s="70">
        <v>2.1733661184407321E-2</v>
      </c>
      <c r="F386" s="70">
        <v>0.19621334634347612</v>
      </c>
      <c r="G386" s="70">
        <v>4.1666666666666664E-2</v>
      </c>
      <c r="H386" s="70">
        <v>0.10344827586206896</v>
      </c>
      <c r="I386" s="70">
        <v>0.3888888888888889</v>
      </c>
      <c r="J386" s="70">
        <v>0.21192455267363414</v>
      </c>
      <c r="K386" s="70">
        <v>0.73041248744454979</v>
      </c>
      <c r="L386" s="70">
        <v>0.72478475167347356</v>
      </c>
      <c r="M386" s="70">
        <v>0.30944244050492792</v>
      </c>
      <c r="N386" s="70">
        <v>0.12994682235061111</v>
      </c>
      <c r="O386" s="70">
        <v>0</v>
      </c>
      <c r="P386" s="70">
        <v>8.4701620321958493E-2</v>
      </c>
    </row>
    <row r="387" spans="1:16" x14ac:dyDescent="0.3">
      <c r="A387" t="s">
        <v>2030</v>
      </c>
      <c r="B387" t="s">
        <v>323</v>
      </c>
      <c r="C387" s="69">
        <v>13057</v>
      </c>
      <c r="D387" s="70">
        <v>0.68272754264849989</v>
      </c>
      <c r="E387" s="70">
        <v>0.27356221336801345</v>
      </c>
      <c r="F387" s="70">
        <v>0.22556989001919137</v>
      </c>
      <c r="G387" s="70">
        <v>0.18452380952380953</v>
      </c>
      <c r="H387" s="70">
        <v>0.27586206896551724</v>
      </c>
      <c r="I387" s="70">
        <v>0.44444444444444442</v>
      </c>
      <c r="J387" s="70">
        <v>0.35560226631408992</v>
      </c>
      <c r="K387" s="70">
        <v>0.75935804953050756</v>
      </c>
      <c r="L387" s="70">
        <v>0.61977992576637453</v>
      </c>
      <c r="M387" s="70">
        <v>0.37882049831218645</v>
      </c>
      <c r="N387" s="70">
        <v>9.1051960541333743E-2</v>
      </c>
      <c r="O387" s="70">
        <v>0</v>
      </c>
      <c r="P387" s="70">
        <v>4.0298573861378466E-2</v>
      </c>
    </row>
    <row r="388" spans="1:16" x14ac:dyDescent="0.3">
      <c r="A388" t="s">
        <v>2033</v>
      </c>
      <c r="B388" t="s">
        <v>323</v>
      </c>
      <c r="C388" s="69">
        <v>13059</v>
      </c>
      <c r="D388" s="70">
        <v>0.63870104367370106</v>
      </c>
      <c r="E388" s="70">
        <v>0.44577255969195873</v>
      </c>
      <c r="F388" s="70">
        <v>0.32584238162994816</v>
      </c>
      <c r="G388" s="70">
        <v>4.7619047619047616E-2</v>
      </c>
      <c r="H388" s="70">
        <v>0.20689655172413793</v>
      </c>
      <c r="I388" s="70">
        <v>0.3888888888888889</v>
      </c>
      <c r="J388" s="70">
        <v>0.41693239747208882</v>
      </c>
      <c r="K388" s="70">
        <v>0.72408772360098317</v>
      </c>
      <c r="L388" s="70">
        <v>0.70954075718905407</v>
      </c>
      <c r="M388" s="70">
        <v>0.27126567124598494</v>
      </c>
      <c r="N388" s="70">
        <v>4.2212478610932455E-2</v>
      </c>
      <c r="O388" s="70">
        <v>0</v>
      </c>
      <c r="P388" s="70">
        <v>2.4364606766092447E-2</v>
      </c>
    </row>
    <row r="389" spans="1:16" x14ac:dyDescent="0.3">
      <c r="A389" t="s">
        <v>2034</v>
      </c>
      <c r="B389" t="s">
        <v>323</v>
      </c>
      <c r="C389" s="69">
        <v>13061</v>
      </c>
      <c r="E389" s="70"/>
      <c r="F389" s="70">
        <v>0.50418620391110924</v>
      </c>
      <c r="G389" s="70">
        <v>4.7619047619047616E-2</v>
      </c>
      <c r="H389" s="70">
        <v>3.4482758620689655E-2</v>
      </c>
      <c r="I389" s="70">
        <v>0.33333333333333331</v>
      </c>
    </row>
    <row r="390" spans="1:16" x14ac:dyDescent="0.3">
      <c r="A390" t="s">
        <v>2349</v>
      </c>
      <c r="B390" t="s">
        <v>323</v>
      </c>
      <c r="C390" s="69">
        <v>13063</v>
      </c>
      <c r="D390" s="70">
        <v>0.66134524855747667</v>
      </c>
      <c r="E390" s="70">
        <v>0.69258670580588633</v>
      </c>
      <c r="F390" s="70">
        <v>0.34696054916891678</v>
      </c>
      <c r="G390" s="70">
        <v>7.1428571428571425E-2</v>
      </c>
      <c r="H390" s="70">
        <v>0.13793103448275862</v>
      </c>
      <c r="I390" s="70">
        <v>0.3888888888888889</v>
      </c>
      <c r="J390" s="70">
        <v>0.41677630220237549</v>
      </c>
      <c r="K390" s="70">
        <v>0.74669225632175296</v>
      </c>
      <c r="L390" s="70">
        <v>0.69611282120573503</v>
      </c>
      <c r="M390" s="70">
        <v>0.37722248891942955</v>
      </c>
      <c r="N390" s="70">
        <v>6.7556616459557683E-2</v>
      </c>
      <c r="O390" s="70">
        <v>0</v>
      </c>
      <c r="P390" s="70">
        <v>2.0030824020102502E-2</v>
      </c>
    </row>
    <row r="391" spans="1:16" x14ac:dyDescent="0.3">
      <c r="A391" t="s">
        <v>2350</v>
      </c>
      <c r="B391" t="s">
        <v>323</v>
      </c>
      <c r="C391" s="69">
        <v>13065</v>
      </c>
      <c r="D391" s="70">
        <v>0.65696192553444321</v>
      </c>
      <c r="E391" s="70">
        <v>1.9965414084227072E-3</v>
      </c>
      <c r="F391" s="70">
        <v>0.67105178512643116</v>
      </c>
      <c r="G391" s="70">
        <v>2.3809523809523808E-2</v>
      </c>
      <c r="H391" s="70">
        <v>0</v>
      </c>
      <c r="I391" s="70">
        <v>0.33333333333333331</v>
      </c>
      <c r="J391" s="70">
        <v>0.44474554118051907</v>
      </c>
      <c r="K391" s="70">
        <v>0.62610699158370564</v>
      </c>
      <c r="L391" s="70">
        <v>0.46524448818672021</v>
      </c>
      <c r="M391" s="70">
        <v>0.47970048093930345</v>
      </c>
      <c r="N391" s="70">
        <v>0.14417162161092567</v>
      </c>
      <c r="O391" s="70">
        <v>0</v>
      </c>
      <c r="P391" s="70">
        <v>5.9766038495359664E-2</v>
      </c>
    </row>
    <row r="392" spans="1:16" x14ac:dyDescent="0.3">
      <c r="A392" t="s">
        <v>2351</v>
      </c>
      <c r="B392" t="s">
        <v>323</v>
      </c>
      <c r="C392" s="69">
        <v>13067</v>
      </c>
      <c r="D392" s="70">
        <v>0.71201096426850752</v>
      </c>
      <c r="E392" s="70">
        <v>0.84592655293574204</v>
      </c>
      <c r="F392" s="70">
        <v>0.29091966004200925</v>
      </c>
      <c r="G392" s="70">
        <v>0.22619047619047619</v>
      </c>
      <c r="H392" s="70">
        <v>0.17241379310344829</v>
      </c>
      <c r="I392" s="70">
        <v>0.44444444444444442</v>
      </c>
      <c r="J392" s="70">
        <v>0.51384561749031432</v>
      </c>
      <c r="K392" s="70">
        <v>0.76035594102198334</v>
      </c>
      <c r="L392" s="70">
        <v>0.62303631709230156</v>
      </c>
      <c r="M392" s="70">
        <v>0.39755111221109102</v>
      </c>
      <c r="N392" s="70">
        <v>6.369191993817408E-2</v>
      </c>
      <c r="O392" s="70">
        <v>0</v>
      </c>
      <c r="P392" s="70">
        <v>2.7635432553939826E-2</v>
      </c>
    </row>
    <row r="393" spans="1:16" x14ac:dyDescent="0.3">
      <c r="A393" t="s">
        <v>2036</v>
      </c>
      <c r="B393" t="s">
        <v>323</v>
      </c>
      <c r="C393" s="69">
        <v>13069</v>
      </c>
      <c r="D393" s="70">
        <v>0.63160725058502021</v>
      </c>
      <c r="E393" s="70">
        <v>1.5491796428445326E-2</v>
      </c>
      <c r="F393" s="70">
        <v>0.61121205296923331</v>
      </c>
      <c r="G393" s="70">
        <v>0.10714285714285714</v>
      </c>
      <c r="H393" s="70">
        <v>3.4482758620689655E-2</v>
      </c>
      <c r="I393" s="70">
        <v>0.33333333333333331</v>
      </c>
      <c r="J393" s="70">
        <v>0.35148996640711705</v>
      </c>
      <c r="K393" s="70">
        <v>0.65187609313061723</v>
      </c>
      <c r="L393" s="70">
        <v>0.48605276797243263</v>
      </c>
      <c r="M393" s="70">
        <v>0.4314100897356094</v>
      </c>
      <c r="N393" s="70">
        <v>3.14796585839782E-2</v>
      </c>
      <c r="O393" s="70">
        <v>0</v>
      </c>
      <c r="P393" s="70">
        <v>8.4100185149969628E-2</v>
      </c>
    </row>
    <row r="394" spans="1:16" x14ac:dyDescent="0.3">
      <c r="A394" t="s">
        <v>2352</v>
      </c>
      <c r="B394" t="s">
        <v>323</v>
      </c>
      <c r="C394" s="69">
        <v>13071</v>
      </c>
      <c r="D394" s="70">
        <v>0.68659285812797721</v>
      </c>
      <c r="E394" s="70">
        <v>2.7943097103455976E-2</v>
      </c>
      <c r="F394" s="70">
        <v>0.62728197576422895</v>
      </c>
      <c r="G394" s="70">
        <v>0.13690476190476192</v>
      </c>
      <c r="H394" s="70">
        <v>0</v>
      </c>
      <c r="I394" s="70">
        <v>0.27777777777777779</v>
      </c>
      <c r="J394" s="70">
        <v>0.48939769739024752</v>
      </c>
      <c r="K394" s="70">
        <v>0.63230284857382524</v>
      </c>
      <c r="L394" s="70">
        <v>0.56354997571309251</v>
      </c>
      <c r="M394" s="70">
        <v>0.44242507330531383</v>
      </c>
      <c r="N394" s="70">
        <v>0.12303995768330786</v>
      </c>
      <c r="O394" s="70">
        <v>0</v>
      </c>
      <c r="P394" s="70">
        <v>0.10174100963222622</v>
      </c>
    </row>
    <row r="395" spans="1:16" x14ac:dyDescent="0.3">
      <c r="A395" t="s">
        <v>2111</v>
      </c>
      <c r="B395" t="s">
        <v>323</v>
      </c>
      <c r="C395" s="69">
        <v>13073</v>
      </c>
      <c r="D395" s="70">
        <v>0.63175083905582441</v>
      </c>
      <c r="E395" s="70">
        <v>0.16694501534211675</v>
      </c>
      <c r="F395" s="70">
        <v>0.42054382077417313</v>
      </c>
      <c r="G395" s="70">
        <v>7.1428571428571425E-2</v>
      </c>
      <c r="H395" s="70">
        <v>0.13793103448275862</v>
      </c>
      <c r="I395" s="70">
        <v>0.33333333333333331</v>
      </c>
      <c r="J395" s="70">
        <v>0.25448136269077537</v>
      </c>
      <c r="K395" s="70">
        <v>0.73881097415268693</v>
      </c>
      <c r="L395" s="70">
        <v>0.79204464578003886</v>
      </c>
      <c r="M395" s="70">
        <v>0.25172806439232376</v>
      </c>
      <c r="N395" s="70">
        <v>5.0891350126473105E-2</v>
      </c>
      <c r="O395" s="70">
        <v>0</v>
      </c>
      <c r="P395" s="70">
        <v>7.2096487623273975E-2</v>
      </c>
    </row>
    <row r="396" spans="1:16" x14ac:dyDescent="0.3">
      <c r="A396" t="s">
        <v>2353</v>
      </c>
      <c r="B396" t="s">
        <v>323</v>
      </c>
      <c r="C396" s="69">
        <v>13075</v>
      </c>
      <c r="D396" s="70">
        <v>0.66165445805941581</v>
      </c>
      <c r="E396" s="70">
        <v>2.1032388901144922E-2</v>
      </c>
      <c r="F396" s="70">
        <v>0.63415013232545536</v>
      </c>
      <c r="G396" s="70">
        <v>7.1428571428571425E-2</v>
      </c>
      <c r="H396" s="70">
        <v>0</v>
      </c>
      <c r="I396" s="70">
        <v>0.33333333333333331</v>
      </c>
      <c r="J396" s="70">
        <v>0.46122945903403456</v>
      </c>
      <c r="K396" s="70">
        <v>0.63124655612488834</v>
      </c>
      <c r="L396" s="70">
        <v>0.52128421711021422</v>
      </c>
      <c r="M396" s="70">
        <v>0.44813479356382185</v>
      </c>
      <c r="N396" s="70">
        <v>7.9862138073652195E-2</v>
      </c>
      <c r="O396" s="70">
        <v>0</v>
      </c>
      <c r="P396" s="70">
        <v>9.0459841542692612E-2</v>
      </c>
    </row>
    <row r="397" spans="1:16" x14ac:dyDescent="0.3">
      <c r="A397" t="s">
        <v>2354</v>
      </c>
      <c r="B397" t="s">
        <v>323</v>
      </c>
      <c r="C397" s="69">
        <v>13077</v>
      </c>
      <c r="D397" s="70">
        <v>0.65537519261278843</v>
      </c>
      <c r="E397" s="70">
        <v>0.1597795908570834</v>
      </c>
      <c r="F397" s="70">
        <v>0.34036172581439766</v>
      </c>
      <c r="G397" s="70">
        <v>0.16071428571428573</v>
      </c>
      <c r="H397" s="70">
        <v>0.10344827586206896</v>
      </c>
      <c r="I397" s="70">
        <v>0.33333333333333331</v>
      </c>
      <c r="J397" s="70">
        <v>0.36220887591969425</v>
      </c>
      <c r="K397" s="70">
        <v>0.76047348113615154</v>
      </c>
      <c r="L397" s="70">
        <v>0.64556518977715915</v>
      </c>
      <c r="M397" s="70">
        <v>0.42610987037876136</v>
      </c>
      <c r="N397" s="70">
        <v>6.7093028049389852E-2</v>
      </c>
      <c r="O397" s="70">
        <v>0</v>
      </c>
      <c r="P397" s="70">
        <v>4.0777147981895349E-2</v>
      </c>
    </row>
    <row r="398" spans="1:16" x14ac:dyDescent="0.3">
      <c r="A398" t="s">
        <v>2114</v>
      </c>
      <c r="B398" t="s">
        <v>323</v>
      </c>
      <c r="C398" s="69">
        <v>13079</v>
      </c>
      <c r="E398" s="70"/>
      <c r="F398" s="70">
        <v>0.41248994572630776</v>
      </c>
      <c r="G398" s="70">
        <v>0.10119047619047619</v>
      </c>
      <c r="H398" s="70">
        <v>6.8965517241379309E-2</v>
      </c>
      <c r="I398" s="70">
        <v>0.27777777777777779</v>
      </c>
    </row>
    <row r="399" spans="1:16" x14ac:dyDescent="0.3">
      <c r="A399" t="s">
        <v>2355</v>
      </c>
      <c r="B399" t="s">
        <v>323</v>
      </c>
      <c r="C399" s="69">
        <v>13081</v>
      </c>
      <c r="D399" s="70">
        <v>0.58846041067395349</v>
      </c>
      <c r="E399" s="70">
        <v>1.9121469325847962E-2</v>
      </c>
      <c r="F399" s="70">
        <v>0.53472552422286801</v>
      </c>
      <c r="G399" s="70">
        <v>5.9523809523809521E-2</v>
      </c>
      <c r="H399" s="70">
        <v>3.4482758620689655E-2</v>
      </c>
      <c r="I399" s="70">
        <v>0.27777777777777779</v>
      </c>
      <c r="J399" s="70">
        <v>0.37239988712094191</v>
      </c>
      <c r="K399" s="70">
        <v>0.63130026638961878</v>
      </c>
      <c r="L399" s="70">
        <v>0.54721162541136981</v>
      </c>
      <c r="M399" s="70">
        <v>0.36504991310001011</v>
      </c>
      <c r="N399" s="70">
        <v>5.0227311969394034E-2</v>
      </c>
      <c r="O399" s="70">
        <v>0</v>
      </c>
      <c r="P399" s="70">
        <v>3.6568820340030866E-2</v>
      </c>
    </row>
    <row r="400" spans="1:16" x14ac:dyDescent="0.3">
      <c r="A400" t="s">
        <v>2356</v>
      </c>
      <c r="B400" t="s">
        <v>323</v>
      </c>
      <c r="C400" s="69">
        <v>13083</v>
      </c>
      <c r="D400" s="70">
        <v>0.62391008480239607</v>
      </c>
      <c r="E400" s="70">
        <v>2.2850049136304069E-2</v>
      </c>
      <c r="F400" s="70">
        <v>0.15918934713221902</v>
      </c>
      <c r="G400" s="70">
        <v>6.5476190476190479E-2</v>
      </c>
      <c r="H400" s="70">
        <v>0.20689655172413793</v>
      </c>
      <c r="I400" s="70">
        <v>0.5</v>
      </c>
      <c r="J400" s="70">
        <v>0.21980245516117161</v>
      </c>
      <c r="K400" s="70">
        <v>0.71757291795887834</v>
      </c>
      <c r="L400" s="70">
        <v>0.76508094207109878</v>
      </c>
      <c r="M400" s="70">
        <v>0.32215020179240539</v>
      </c>
      <c r="N400" s="70">
        <v>5.1488020411141582E-2</v>
      </c>
      <c r="O400" s="70">
        <v>0</v>
      </c>
      <c r="P400" s="70">
        <v>7.6869402636200415E-2</v>
      </c>
    </row>
    <row r="401" spans="1:16" x14ac:dyDescent="0.3">
      <c r="A401" t="s">
        <v>2357</v>
      </c>
      <c r="B401" t="s">
        <v>323</v>
      </c>
      <c r="C401" s="69">
        <v>13085</v>
      </c>
      <c r="D401" s="70">
        <v>0.65913121185993584</v>
      </c>
      <c r="E401" s="70">
        <v>2.7920126680334015E-2</v>
      </c>
      <c r="F401" s="70">
        <v>0.1907757552908303</v>
      </c>
      <c r="G401" s="70">
        <v>4.7619047619047616E-2</v>
      </c>
      <c r="H401" s="70">
        <v>0.41379310344827586</v>
      </c>
      <c r="I401" s="70">
        <v>0.44444444444444442</v>
      </c>
      <c r="J401" s="70">
        <v>0.29441657191194026</v>
      </c>
      <c r="K401" s="70">
        <v>0.73908179362430726</v>
      </c>
      <c r="L401" s="70">
        <v>0.67296159392705779</v>
      </c>
      <c r="M401" s="70">
        <v>0.3666775622873546</v>
      </c>
      <c r="N401" s="70">
        <v>3.9987852303653211E-2</v>
      </c>
      <c r="O401" s="70">
        <v>0</v>
      </c>
      <c r="P401" s="70">
        <v>4.8896733969099729E-2</v>
      </c>
    </row>
    <row r="402" spans="1:16" x14ac:dyDescent="0.3">
      <c r="A402" t="s">
        <v>2358</v>
      </c>
      <c r="B402" t="s">
        <v>323</v>
      </c>
      <c r="C402" s="69">
        <v>13087</v>
      </c>
      <c r="D402" s="70">
        <v>0.69584271787966456</v>
      </c>
      <c r="E402" s="70">
        <v>1.4284107279580955E-2</v>
      </c>
      <c r="F402" s="70">
        <v>0.66170850461058839</v>
      </c>
      <c r="G402" s="70">
        <v>0.17857142857142858</v>
      </c>
      <c r="H402" s="70">
        <v>0</v>
      </c>
      <c r="I402" s="70">
        <v>0.33333333333333331</v>
      </c>
      <c r="J402" s="70">
        <v>0.35124721909324547</v>
      </c>
      <c r="K402" s="70">
        <v>0.63632514231077242</v>
      </c>
      <c r="L402" s="70">
        <v>0.54144307445954953</v>
      </c>
      <c r="M402" s="70">
        <v>0.47561996496994391</v>
      </c>
      <c r="N402" s="70">
        <v>0.16924149047354203</v>
      </c>
      <c r="O402" s="70">
        <v>0</v>
      </c>
      <c r="P402" s="70">
        <v>9.2660959982681881E-2</v>
      </c>
    </row>
    <row r="403" spans="1:16" x14ac:dyDescent="0.3">
      <c r="A403" t="s">
        <v>2045</v>
      </c>
      <c r="B403" t="s">
        <v>323</v>
      </c>
      <c r="C403" s="69">
        <v>13089</v>
      </c>
      <c r="D403" s="70">
        <v>0.68226780366043061</v>
      </c>
      <c r="E403" s="70">
        <v>0.78650496401564307</v>
      </c>
      <c r="F403" s="70">
        <v>0.30930937535897496</v>
      </c>
      <c r="G403" s="70">
        <v>7.7380952380952384E-2</v>
      </c>
      <c r="H403" s="70">
        <v>0.17241379310344829</v>
      </c>
      <c r="I403" s="70">
        <v>0.44444444444444442</v>
      </c>
      <c r="J403" s="70">
        <v>0.5214690767202923</v>
      </c>
      <c r="K403" s="70">
        <v>0.75057930949747176</v>
      </c>
      <c r="L403" s="70">
        <v>0.65838482338060278</v>
      </c>
      <c r="M403" s="70">
        <v>0.37113828700991508</v>
      </c>
      <c r="N403" s="70">
        <v>4.9799522462294819E-2</v>
      </c>
      <c r="O403" s="70">
        <v>0</v>
      </c>
      <c r="P403" s="70">
        <v>1.8119016313928062E-2</v>
      </c>
    </row>
    <row r="404" spans="1:16" x14ac:dyDescent="0.3">
      <c r="A404" t="s">
        <v>2359</v>
      </c>
      <c r="B404" t="s">
        <v>323</v>
      </c>
      <c r="C404" s="69">
        <v>13091</v>
      </c>
      <c r="D404" s="70">
        <v>0.59155570354894593</v>
      </c>
      <c r="E404" s="70">
        <v>8.1103621391156646E-3</v>
      </c>
      <c r="F404" s="70">
        <v>0.52862137734447923</v>
      </c>
      <c r="G404" s="70">
        <v>8.3333333333333329E-2</v>
      </c>
      <c r="H404" s="70">
        <v>0</v>
      </c>
      <c r="I404" s="70">
        <v>0.27777777777777779</v>
      </c>
      <c r="J404" s="70">
        <v>0.24612571643697964</v>
      </c>
      <c r="K404" s="70">
        <v>0.70098841105177745</v>
      </c>
      <c r="L404" s="70">
        <v>0.59193001594542805</v>
      </c>
      <c r="M404" s="70">
        <v>0.3639410167080111</v>
      </c>
      <c r="N404" s="70">
        <v>5.8853478118565646E-3</v>
      </c>
      <c r="O404" s="70">
        <v>0</v>
      </c>
      <c r="P404" s="70">
        <v>0.1259674022128365</v>
      </c>
    </row>
    <row r="405" spans="1:16" x14ac:dyDescent="0.3">
      <c r="A405" t="s">
        <v>2360</v>
      </c>
      <c r="B405" t="s">
        <v>323</v>
      </c>
      <c r="C405" s="69">
        <v>13093</v>
      </c>
      <c r="D405" s="70">
        <v>0.62260544170231225</v>
      </c>
      <c r="E405" s="70">
        <v>6.8807517111409682E-3</v>
      </c>
      <c r="F405" s="70">
        <v>0.50317692572713113</v>
      </c>
      <c r="G405" s="70">
        <v>0.14880952380952381</v>
      </c>
      <c r="H405" s="70">
        <v>3.4482758620689655E-2</v>
      </c>
      <c r="I405" s="70">
        <v>0.27777777777777779</v>
      </c>
      <c r="J405" s="70">
        <v>0.42939719331453174</v>
      </c>
      <c r="K405" s="70">
        <v>0.65594912595575849</v>
      </c>
      <c r="L405" s="70">
        <v>0.5358662680983548</v>
      </c>
      <c r="M405" s="70">
        <v>0.37425941752694525</v>
      </c>
      <c r="N405" s="70">
        <v>7.4892378324778713E-2</v>
      </c>
      <c r="O405" s="70">
        <v>0</v>
      </c>
      <c r="P405" s="70">
        <v>4.3464683361508265E-2</v>
      </c>
    </row>
    <row r="406" spans="1:16" x14ac:dyDescent="0.3">
      <c r="A406" t="s">
        <v>2361</v>
      </c>
      <c r="B406" t="s">
        <v>323</v>
      </c>
      <c r="C406" s="69">
        <v>13095</v>
      </c>
      <c r="D406" s="70">
        <v>0.66167546301879865</v>
      </c>
      <c r="E406" s="70">
        <v>0.13557525749693128</v>
      </c>
      <c r="F406" s="70">
        <v>0.57195910088569957</v>
      </c>
      <c r="G406" s="70">
        <v>0.11904761904761904</v>
      </c>
      <c r="H406" s="70">
        <v>3.4482758620689655E-2</v>
      </c>
      <c r="I406" s="70">
        <v>0.33333333333333331</v>
      </c>
      <c r="J406" s="70">
        <v>0.43849258995043555</v>
      </c>
      <c r="K406" s="70">
        <v>0.63647752064525231</v>
      </c>
      <c r="L406" s="70">
        <v>0.53422331611232432</v>
      </c>
      <c r="M406" s="70">
        <v>0.4433485559022966</v>
      </c>
      <c r="N406" s="70">
        <v>0.10273311529080309</v>
      </c>
      <c r="O406" s="70">
        <v>0</v>
      </c>
      <c r="P406" s="70">
        <v>5.7134978391261963E-2</v>
      </c>
    </row>
    <row r="407" spans="1:16" x14ac:dyDescent="0.3">
      <c r="A407" t="s">
        <v>2230</v>
      </c>
      <c r="B407" t="s">
        <v>323</v>
      </c>
      <c r="C407" s="69">
        <v>13097</v>
      </c>
      <c r="D407" s="70">
        <v>0.61786158386147039</v>
      </c>
      <c r="E407" s="70">
        <v>0.31505880683822984</v>
      </c>
      <c r="F407" s="70">
        <v>0.28323314821362983</v>
      </c>
      <c r="G407" s="70">
        <v>4.7619047619047616E-2</v>
      </c>
      <c r="H407" s="70">
        <v>0.10344827586206896</v>
      </c>
      <c r="I407" s="70">
        <v>0.3888888888888889</v>
      </c>
      <c r="J407" s="70">
        <v>0.3510823767728613</v>
      </c>
      <c r="K407" s="70">
        <v>0.75409443863342784</v>
      </c>
      <c r="L407" s="70">
        <v>0.64080311040837068</v>
      </c>
      <c r="M407" s="70">
        <v>0.41883142769236459</v>
      </c>
      <c r="N407" s="70">
        <v>4.0473802579071287E-2</v>
      </c>
      <c r="O407" s="70">
        <v>0</v>
      </c>
      <c r="P407" s="70">
        <v>2.6148552242571003E-2</v>
      </c>
    </row>
    <row r="408" spans="1:16" x14ac:dyDescent="0.3">
      <c r="A408" t="s">
        <v>2362</v>
      </c>
      <c r="B408" t="s">
        <v>323</v>
      </c>
      <c r="C408" s="69">
        <v>13099</v>
      </c>
      <c r="D408" s="70">
        <v>0.6761037787004992</v>
      </c>
      <c r="E408" s="70">
        <v>4.8752095843743876E-3</v>
      </c>
      <c r="F408" s="70">
        <v>0.59449565942152105</v>
      </c>
      <c r="G408" s="70">
        <v>0.14880952380952381</v>
      </c>
      <c r="H408" s="70">
        <v>0</v>
      </c>
      <c r="I408" s="70">
        <v>0.3888888888888889</v>
      </c>
      <c r="J408" s="70">
        <v>0.50335332153302192</v>
      </c>
      <c r="K408" s="70">
        <v>0.63634367992433738</v>
      </c>
      <c r="L408" s="70">
        <v>0.51545232536100893</v>
      </c>
      <c r="M408" s="70">
        <v>0.47177879913979232</v>
      </c>
      <c r="N408" s="70">
        <v>2.1944263071470065E-2</v>
      </c>
      <c r="O408" s="70">
        <v>0</v>
      </c>
      <c r="P408" s="70">
        <v>6.1498044139968455E-2</v>
      </c>
    </row>
    <row r="409" spans="1:16" x14ac:dyDescent="0.3">
      <c r="A409" t="s">
        <v>2363</v>
      </c>
      <c r="B409" t="s">
        <v>323</v>
      </c>
      <c r="C409" s="69">
        <v>13101</v>
      </c>
      <c r="E409" s="70"/>
      <c r="F409" s="70">
        <v>0.6872250533364026</v>
      </c>
      <c r="G409" s="70">
        <v>5.9523809523809521E-3</v>
      </c>
      <c r="H409" s="70">
        <v>0</v>
      </c>
      <c r="I409" s="70">
        <v>0.33333333333333331</v>
      </c>
    </row>
    <row r="410" spans="1:16" x14ac:dyDescent="0.3">
      <c r="A410" t="s">
        <v>2364</v>
      </c>
      <c r="B410" t="s">
        <v>323</v>
      </c>
      <c r="C410" s="69">
        <v>13103</v>
      </c>
      <c r="D410" s="70">
        <v>0.69543135478329099</v>
      </c>
      <c r="E410" s="70">
        <v>2.2716314362411061E-2</v>
      </c>
      <c r="F410" s="70">
        <v>0.6983627447664803</v>
      </c>
      <c r="G410" s="70">
        <v>9.5238095238095233E-2</v>
      </c>
      <c r="H410" s="70">
        <v>0.13793103448275862</v>
      </c>
      <c r="I410" s="70">
        <v>0.33333333333333331</v>
      </c>
      <c r="J410" s="70">
        <v>0.27797291759632531</v>
      </c>
      <c r="K410" s="70">
        <v>0.6423374915372736</v>
      </c>
      <c r="L410" s="70">
        <v>0.71681331670901272</v>
      </c>
      <c r="M410" s="70">
        <v>0.26735956529657362</v>
      </c>
      <c r="N410" s="70">
        <v>0.18278947938114132</v>
      </c>
      <c r="O410" s="70">
        <v>0</v>
      </c>
      <c r="P410" s="70">
        <v>8.5979416642179674E-2</v>
      </c>
    </row>
    <row r="411" spans="1:16" x14ac:dyDescent="0.3">
      <c r="A411" t="s">
        <v>2232</v>
      </c>
      <c r="B411" t="s">
        <v>323</v>
      </c>
      <c r="C411" s="69">
        <v>13105</v>
      </c>
      <c r="D411" s="70">
        <v>0.6478317286857217</v>
      </c>
      <c r="E411" s="70">
        <v>1.0997226769210951E-2</v>
      </c>
      <c r="F411" s="70">
        <v>0.3299927588378912</v>
      </c>
      <c r="G411" s="70">
        <v>7.7380952380952384E-2</v>
      </c>
      <c r="H411" s="70">
        <v>0.2413793103448276</v>
      </c>
      <c r="I411" s="70">
        <v>0.33333333333333331</v>
      </c>
      <c r="J411" s="70">
        <v>0.41287371046415616</v>
      </c>
      <c r="K411" s="70">
        <v>0.74108462607383674</v>
      </c>
      <c r="L411" s="70">
        <v>0.75923636631435509</v>
      </c>
      <c r="M411" s="70">
        <v>0.27682373761918488</v>
      </c>
      <c r="N411" s="70">
        <v>3.3577461740515561E-3</v>
      </c>
      <c r="O411" s="70">
        <v>0</v>
      </c>
      <c r="P411" s="70">
        <v>2.7328819670155026E-2</v>
      </c>
    </row>
    <row r="412" spans="1:16" x14ac:dyDescent="0.3">
      <c r="A412" t="s">
        <v>2365</v>
      </c>
      <c r="B412" t="s">
        <v>323</v>
      </c>
      <c r="C412" s="69">
        <v>13107</v>
      </c>
      <c r="D412" s="70">
        <v>0.69349228333680346</v>
      </c>
      <c r="E412" s="70">
        <v>1.1184250931610471E-2</v>
      </c>
      <c r="F412" s="70">
        <v>0.54180366278305081</v>
      </c>
      <c r="G412" s="70">
        <v>7.7380952380952384E-2</v>
      </c>
      <c r="H412" s="70">
        <v>0.10344827586206896</v>
      </c>
      <c r="I412" s="70">
        <v>0.33333333333333331</v>
      </c>
      <c r="J412" s="70">
        <v>0.50506469365940132</v>
      </c>
      <c r="K412" s="70">
        <v>0.71491919911770707</v>
      </c>
      <c r="L412" s="70">
        <v>0.75249817281579023</v>
      </c>
      <c r="M412" s="70">
        <v>0.29273394815822035</v>
      </c>
      <c r="N412" s="70">
        <v>3.2324475723357102E-2</v>
      </c>
      <c r="O412" s="70">
        <v>0</v>
      </c>
      <c r="P412" s="70">
        <v>7.5024177428357902E-2</v>
      </c>
    </row>
    <row r="413" spans="1:16" x14ac:dyDescent="0.3">
      <c r="A413" t="s">
        <v>2366</v>
      </c>
      <c r="B413" t="s">
        <v>323</v>
      </c>
      <c r="C413" s="69">
        <v>13109</v>
      </c>
      <c r="D413" s="70">
        <v>0.64465672753841208</v>
      </c>
      <c r="E413" s="70">
        <v>1.3349573481158119E-2</v>
      </c>
      <c r="F413" s="70">
        <v>0.64315205890753979</v>
      </c>
      <c r="G413" s="70">
        <v>1.1904761904761904E-2</v>
      </c>
      <c r="H413" s="70">
        <v>0.17241379310344829</v>
      </c>
      <c r="I413" s="70">
        <v>0.33333333333333331</v>
      </c>
      <c r="J413" s="70">
        <v>0.33690287998321466</v>
      </c>
      <c r="K413" s="70">
        <v>0.65671764757610795</v>
      </c>
      <c r="L413" s="70">
        <v>0.65036042736049571</v>
      </c>
      <c r="M413" s="70">
        <v>0.31417699211758832</v>
      </c>
      <c r="N413" s="70">
        <v>2.0035506183908279E-3</v>
      </c>
      <c r="O413" s="70">
        <v>0</v>
      </c>
      <c r="P413" s="70">
        <v>6.6129145377743226E-2</v>
      </c>
    </row>
    <row r="414" spans="1:16" x14ac:dyDescent="0.3">
      <c r="A414" t="s">
        <v>2367</v>
      </c>
      <c r="B414" t="s">
        <v>323</v>
      </c>
      <c r="C414" s="69">
        <v>13111</v>
      </c>
      <c r="E414" s="70"/>
      <c r="F414" s="70">
        <v>0.13579274910683881</v>
      </c>
      <c r="G414" s="70">
        <v>5.3571428571428568E-2</v>
      </c>
      <c r="H414" s="70">
        <v>0.20689655172413793</v>
      </c>
      <c r="I414" s="70">
        <v>0.55555555555555558</v>
      </c>
    </row>
    <row r="415" spans="1:16" x14ac:dyDescent="0.3">
      <c r="A415" t="s">
        <v>2049</v>
      </c>
      <c r="B415" t="s">
        <v>323</v>
      </c>
      <c r="C415" s="69">
        <v>13113</v>
      </c>
      <c r="D415" s="70">
        <v>0.66387142185768866</v>
      </c>
      <c r="E415" s="70">
        <v>0.36067182266108738</v>
      </c>
      <c r="F415" s="70">
        <v>0.35483633065816</v>
      </c>
      <c r="G415" s="70">
        <v>2.3809523809523808E-2</v>
      </c>
      <c r="H415" s="70">
        <v>0.10344827586206896</v>
      </c>
      <c r="I415" s="70">
        <v>0.3888888888888889</v>
      </c>
      <c r="J415" s="70">
        <v>0.46131873128505457</v>
      </c>
      <c r="K415" s="70">
        <v>0.74598452973171869</v>
      </c>
      <c r="L415" s="70">
        <v>0.67131449099215368</v>
      </c>
      <c r="M415" s="70">
        <v>0.40652205351594384</v>
      </c>
      <c r="N415" s="70">
        <v>9.0679852820336762E-2</v>
      </c>
      <c r="O415" s="70">
        <v>0</v>
      </c>
      <c r="P415" s="70">
        <v>3.5286730430114627E-2</v>
      </c>
    </row>
    <row r="416" spans="1:16" x14ac:dyDescent="0.3">
      <c r="A416" t="s">
        <v>2368</v>
      </c>
      <c r="B416" t="s">
        <v>323</v>
      </c>
      <c r="C416" s="69">
        <v>13115</v>
      </c>
      <c r="D416" s="70">
        <v>0.66550861696789398</v>
      </c>
      <c r="E416" s="70">
        <v>7.5185635257039196E-2</v>
      </c>
      <c r="F416" s="70">
        <v>0.23214785675733973</v>
      </c>
      <c r="G416" s="70">
        <v>0.13690476190476192</v>
      </c>
      <c r="H416" s="70">
        <v>0.10344827586206896</v>
      </c>
      <c r="I416" s="70">
        <v>0.3888888888888889</v>
      </c>
      <c r="J416" s="70">
        <v>0.3781779429993436</v>
      </c>
      <c r="K416" s="70">
        <v>0.72790237770698341</v>
      </c>
      <c r="L416" s="70">
        <v>0.65841572855957597</v>
      </c>
      <c r="M416" s="70">
        <v>0.34546018043154786</v>
      </c>
      <c r="N416" s="70">
        <v>0.22804488852564433</v>
      </c>
      <c r="O416" s="70">
        <v>0</v>
      </c>
      <c r="P416" s="70">
        <v>9.0792574807070009E-2</v>
      </c>
    </row>
    <row r="417" spans="1:16" x14ac:dyDescent="0.3">
      <c r="A417" t="s">
        <v>2369</v>
      </c>
      <c r="B417" t="s">
        <v>323</v>
      </c>
      <c r="C417" s="69">
        <v>13117</v>
      </c>
      <c r="D417" s="70">
        <v>0.67146618035116101</v>
      </c>
      <c r="E417" s="70">
        <v>0.52364585999842761</v>
      </c>
      <c r="F417" s="70">
        <v>0.26567695089528726</v>
      </c>
      <c r="G417" s="70">
        <v>3.5714285714285712E-2</v>
      </c>
      <c r="H417" s="70">
        <v>0.27586206896551724</v>
      </c>
      <c r="I417" s="70">
        <v>0.3888888888888889</v>
      </c>
      <c r="J417" s="70">
        <v>0.47020537438900473</v>
      </c>
      <c r="K417" s="70">
        <v>0.75849780711724657</v>
      </c>
      <c r="L417" s="70">
        <v>0.6354237473500266</v>
      </c>
      <c r="M417" s="70">
        <v>0.36653322126327947</v>
      </c>
      <c r="N417" s="70">
        <v>8.6269625706885622E-2</v>
      </c>
      <c r="O417" s="70">
        <v>0</v>
      </c>
      <c r="P417" s="70">
        <v>3.6564883770653464E-2</v>
      </c>
    </row>
    <row r="418" spans="1:16" x14ac:dyDescent="0.3">
      <c r="A418" t="s">
        <v>2050</v>
      </c>
      <c r="B418" t="s">
        <v>323</v>
      </c>
      <c r="C418" s="69">
        <v>13119</v>
      </c>
      <c r="D418" s="70">
        <v>0.66742262263497409</v>
      </c>
      <c r="E418" s="70">
        <v>7.0093737831613736E-3</v>
      </c>
      <c r="F418" s="70">
        <v>0.29356936105126552</v>
      </c>
      <c r="G418" s="70">
        <v>8.9285714285714288E-2</v>
      </c>
      <c r="H418" s="70">
        <v>0.27586206896551724</v>
      </c>
      <c r="I418" s="70">
        <v>0.3888888888888889</v>
      </c>
      <c r="J418" s="70">
        <v>0.51578619833637651</v>
      </c>
      <c r="K418" s="70">
        <v>0.73988422426666989</v>
      </c>
      <c r="L418" s="70">
        <v>0.70767331321438276</v>
      </c>
      <c r="M418" s="70">
        <v>0.26368996357182173</v>
      </c>
      <c r="N418" s="70">
        <v>0</v>
      </c>
      <c r="O418" s="70">
        <v>0</v>
      </c>
      <c r="P418" s="70">
        <v>2.5006325802303907E-2</v>
      </c>
    </row>
    <row r="419" spans="1:16" x14ac:dyDescent="0.3">
      <c r="A419" t="s">
        <v>2120</v>
      </c>
      <c r="B419" t="s">
        <v>323</v>
      </c>
      <c r="C419" s="69">
        <v>13121</v>
      </c>
      <c r="D419" s="70">
        <v>0.70513813406465753</v>
      </c>
      <c r="E419" s="70">
        <v>0.67802702518554947</v>
      </c>
      <c r="F419" s="70">
        <v>0.28928670917456589</v>
      </c>
      <c r="G419" s="70">
        <v>0.22023809523809523</v>
      </c>
      <c r="H419" s="70">
        <v>0.20689655172413793</v>
      </c>
      <c r="I419" s="70">
        <v>0.44444444444444442</v>
      </c>
      <c r="J419" s="70">
        <v>0.46833688207329155</v>
      </c>
      <c r="K419" s="70">
        <v>0.75967913872018888</v>
      </c>
      <c r="L419" s="70">
        <v>0.63541992849763396</v>
      </c>
      <c r="M419" s="70">
        <v>0.38397415105807953</v>
      </c>
      <c r="N419" s="70">
        <v>5.8615105042757826E-2</v>
      </c>
      <c r="O419" s="70">
        <v>0</v>
      </c>
      <c r="P419" s="70">
        <v>1.9215376660568179E-2</v>
      </c>
    </row>
    <row r="420" spans="1:16" x14ac:dyDescent="0.3">
      <c r="A420" t="s">
        <v>2370</v>
      </c>
      <c r="B420" t="s">
        <v>323</v>
      </c>
      <c r="C420" s="69">
        <v>13123</v>
      </c>
      <c r="D420" s="70">
        <v>0.66577169759755994</v>
      </c>
      <c r="E420" s="70">
        <v>9.4621376918691876E-3</v>
      </c>
      <c r="F420" s="70">
        <v>0.12968979809922379</v>
      </c>
      <c r="G420" s="70">
        <v>5.9523809523809521E-2</v>
      </c>
      <c r="H420" s="70">
        <v>0.27586206896551724</v>
      </c>
      <c r="I420" s="70">
        <v>0.5</v>
      </c>
      <c r="J420" s="70">
        <v>0.30823594202637766</v>
      </c>
      <c r="K420" s="70">
        <v>0.73970669727209781</v>
      </c>
      <c r="L420" s="70">
        <v>0.76025383844157568</v>
      </c>
      <c r="M420" s="70">
        <v>0.41325520325136278</v>
      </c>
      <c r="N420" s="70">
        <v>7.3759989438102844E-2</v>
      </c>
      <c r="O420" s="70">
        <v>0</v>
      </c>
      <c r="P420" s="70">
        <v>3.1196764035484371E-2</v>
      </c>
    </row>
    <row r="421" spans="1:16" x14ac:dyDescent="0.3">
      <c r="A421" t="s">
        <v>2371</v>
      </c>
      <c r="B421" t="s">
        <v>323</v>
      </c>
      <c r="C421" s="69">
        <v>13125</v>
      </c>
      <c r="E421" s="70"/>
      <c r="F421" s="70">
        <v>0.42052327307054782</v>
      </c>
      <c r="G421" s="70">
        <v>1.7857142857142856E-2</v>
      </c>
      <c r="H421" s="70">
        <v>3.4482758620689655E-2</v>
      </c>
      <c r="I421" s="70">
        <v>0.33333333333333331</v>
      </c>
    </row>
    <row r="422" spans="1:16" x14ac:dyDescent="0.3">
      <c r="A422" t="s">
        <v>2372</v>
      </c>
      <c r="B422" t="s">
        <v>323</v>
      </c>
      <c r="C422" s="69">
        <v>13127</v>
      </c>
      <c r="D422" s="70">
        <v>0.71998249158255057</v>
      </c>
      <c r="E422" s="70">
        <v>7.9361338211518612E-2</v>
      </c>
      <c r="F422" s="70">
        <v>0.83880553114673295</v>
      </c>
      <c r="G422" s="70">
        <v>7.1428571428571425E-2</v>
      </c>
      <c r="H422" s="70">
        <v>0</v>
      </c>
      <c r="I422" s="70">
        <v>0.33333333333333331</v>
      </c>
      <c r="J422" s="70">
        <v>5.7399846613223206E-2</v>
      </c>
      <c r="K422" s="70">
        <v>0.57547887965958988</v>
      </c>
      <c r="L422" s="70">
        <v>0.49918331516898445</v>
      </c>
      <c r="M422" s="70">
        <v>0.36548216324953897</v>
      </c>
      <c r="N422" s="70">
        <v>0.26925277397676911</v>
      </c>
      <c r="O422" s="70">
        <v>0.29669198362104121</v>
      </c>
      <c r="P422" s="70">
        <v>0.25243845541672899</v>
      </c>
    </row>
    <row r="423" spans="1:16" x14ac:dyDescent="0.3">
      <c r="A423" t="s">
        <v>2373</v>
      </c>
      <c r="B423" t="s">
        <v>323</v>
      </c>
      <c r="C423" s="69">
        <v>13129</v>
      </c>
      <c r="D423" s="70">
        <v>0.62855186544076269</v>
      </c>
      <c r="E423" s="70">
        <v>6.2092075127356282E-2</v>
      </c>
      <c r="F423" s="70">
        <v>0.2270997904776296</v>
      </c>
      <c r="G423" s="70">
        <v>0.10714285714285714</v>
      </c>
      <c r="H423" s="70">
        <v>0.10344827586206896</v>
      </c>
      <c r="I423" s="70">
        <v>0.3888888888888889</v>
      </c>
      <c r="J423" s="70">
        <v>0.37622715989151967</v>
      </c>
      <c r="K423" s="70">
        <v>0.7141018748810718</v>
      </c>
      <c r="L423" s="70">
        <v>0.64412655098524252</v>
      </c>
      <c r="M423" s="70">
        <v>0.31822052351502028</v>
      </c>
      <c r="N423" s="70">
        <v>0.17012575206984043</v>
      </c>
      <c r="O423" s="70">
        <v>0</v>
      </c>
      <c r="P423" s="70">
        <v>5.8092683542051604E-2</v>
      </c>
    </row>
    <row r="424" spans="1:16" x14ac:dyDescent="0.3">
      <c r="A424" t="s">
        <v>2374</v>
      </c>
      <c r="B424" t="s">
        <v>323</v>
      </c>
      <c r="C424" s="69">
        <v>13131</v>
      </c>
      <c r="D424" s="70">
        <v>0.6760709096030032</v>
      </c>
      <c r="E424" s="70">
        <v>1.1638307916157348E-2</v>
      </c>
      <c r="F424" s="70">
        <v>0.66299697168158811</v>
      </c>
      <c r="G424" s="70">
        <v>0.16071428571428573</v>
      </c>
      <c r="H424" s="70">
        <v>0</v>
      </c>
      <c r="I424" s="70">
        <v>0.33333333333333331</v>
      </c>
      <c r="J424" s="70">
        <v>0.3617682908927255</v>
      </c>
      <c r="K424" s="70">
        <v>0.63657518396804558</v>
      </c>
      <c r="L424" s="70">
        <v>0.570947000733383</v>
      </c>
      <c r="M424" s="70">
        <v>0.47137545355426175</v>
      </c>
      <c r="N424" s="70">
        <v>7.0010954802615308E-2</v>
      </c>
      <c r="O424" s="70">
        <v>0</v>
      </c>
      <c r="P424" s="70">
        <v>7.4680530291927866E-2</v>
      </c>
    </row>
    <row r="425" spans="1:16" x14ac:dyDescent="0.3">
      <c r="A425" t="s">
        <v>2052</v>
      </c>
      <c r="B425" t="s">
        <v>323</v>
      </c>
      <c r="C425" s="69">
        <v>13133</v>
      </c>
      <c r="D425" s="70">
        <v>0.64878197522099501</v>
      </c>
      <c r="E425" s="70">
        <v>4.4121001615472256E-3</v>
      </c>
      <c r="F425" s="70">
        <v>0.36755964809994374</v>
      </c>
      <c r="G425" s="70">
        <v>4.1666666666666664E-2</v>
      </c>
      <c r="H425" s="70">
        <v>0.17241379310344829</v>
      </c>
      <c r="I425" s="70">
        <v>0.33333333333333331</v>
      </c>
      <c r="J425" s="70">
        <v>0.47545927243635822</v>
      </c>
      <c r="K425" s="70">
        <v>0.73183857521036899</v>
      </c>
      <c r="L425" s="70">
        <v>0.75826917791485782</v>
      </c>
      <c r="M425" s="70">
        <v>0.29117599619446355</v>
      </c>
      <c r="N425" s="70">
        <v>9.2454187719072378E-3</v>
      </c>
      <c r="O425" s="70">
        <v>0</v>
      </c>
      <c r="P425" s="70">
        <v>2.6527368237740667E-2</v>
      </c>
    </row>
    <row r="426" spans="1:16" x14ac:dyDescent="0.3">
      <c r="A426" t="s">
        <v>2375</v>
      </c>
      <c r="B426" t="s">
        <v>323</v>
      </c>
      <c r="C426" s="69">
        <v>13135</v>
      </c>
      <c r="D426" s="70">
        <v>0.67760286608081566</v>
      </c>
      <c r="E426" s="70">
        <v>0.78036237677036713</v>
      </c>
      <c r="F426" s="70">
        <v>0.30472746264958783</v>
      </c>
      <c r="G426" s="70">
        <v>0.10119047619047619</v>
      </c>
      <c r="H426" s="70">
        <v>0.20689655172413793</v>
      </c>
      <c r="I426" s="70">
        <v>0.44444444444444442</v>
      </c>
      <c r="J426" s="70">
        <v>0.47312254248511115</v>
      </c>
      <c r="K426" s="70">
        <v>0.74542776332188854</v>
      </c>
      <c r="L426" s="70">
        <v>0.64590146098322276</v>
      </c>
      <c r="M426" s="70">
        <v>0.35454217142265687</v>
      </c>
      <c r="N426" s="70">
        <v>5.1926972036551618E-2</v>
      </c>
      <c r="O426" s="70">
        <v>0</v>
      </c>
      <c r="P426" s="70">
        <v>2.1795942774769969E-2</v>
      </c>
    </row>
    <row r="427" spans="1:16" x14ac:dyDescent="0.3">
      <c r="A427" t="s">
        <v>2376</v>
      </c>
      <c r="B427" t="s">
        <v>323</v>
      </c>
      <c r="C427" s="69">
        <v>13137</v>
      </c>
      <c r="D427" s="70">
        <v>0.6882855899682524</v>
      </c>
      <c r="E427" s="70">
        <v>5.6279084608577515E-2</v>
      </c>
      <c r="F427" s="70">
        <v>0.19994916547723687</v>
      </c>
      <c r="G427" s="70">
        <v>0.10119047619047619</v>
      </c>
      <c r="H427" s="70">
        <v>0.27586206896551724</v>
      </c>
      <c r="I427" s="70">
        <v>0.55555555555555558</v>
      </c>
      <c r="J427" s="70">
        <v>0.36105202941962539</v>
      </c>
      <c r="K427" s="70">
        <v>0.75687071483010493</v>
      </c>
      <c r="L427" s="70">
        <v>0.75822269215156435</v>
      </c>
      <c r="M427" s="70">
        <v>0.33847282759572589</v>
      </c>
      <c r="N427" s="70">
        <v>1.7518097366423582E-2</v>
      </c>
      <c r="O427" s="70">
        <v>0</v>
      </c>
      <c r="P427" s="70">
        <v>3.8096084630821113E-2</v>
      </c>
    </row>
    <row r="428" spans="1:16" x14ac:dyDescent="0.3">
      <c r="A428" t="s">
        <v>2377</v>
      </c>
      <c r="B428" t="s">
        <v>323</v>
      </c>
      <c r="C428" s="69">
        <v>13139</v>
      </c>
      <c r="D428" s="70">
        <v>0.67939136307443893</v>
      </c>
      <c r="E428" s="70">
        <v>0.26995101355713796</v>
      </c>
      <c r="F428" s="70">
        <v>0.24342824851338801</v>
      </c>
      <c r="G428" s="70">
        <v>0.16666666666666669</v>
      </c>
      <c r="H428" s="70">
        <v>0.34482758620689657</v>
      </c>
      <c r="I428" s="70">
        <v>0.3888888888888889</v>
      </c>
      <c r="J428" s="70">
        <v>0.35778323128934281</v>
      </c>
      <c r="K428" s="70">
        <v>0.74510791448249469</v>
      </c>
      <c r="L428" s="70">
        <v>0.66775982711173154</v>
      </c>
      <c r="M428" s="70">
        <v>0.33327664625518671</v>
      </c>
      <c r="N428" s="70">
        <v>7.5828653559069231E-2</v>
      </c>
      <c r="O428" s="70">
        <v>0</v>
      </c>
      <c r="P428" s="70">
        <v>3.525020930280573E-2</v>
      </c>
    </row>
    <row r="429" spans="1:16" x14ac:dyDescent="0.3">
      <c r="A429" t="s">
        <v>2378</v>
      </c>
      <c r="B429" t="s">
        <v>323</v>
      </c>
      <c r="C429" s="69">
        <v>13141</v>
      </c>
      <c r="D429" s="70">
        <v>0.65335582094884803</v>
      </c>
      <c r="E429" s="70">
        <v>6.3856566667944365E-3</v>
      </c>
      <c r="F429" s="70">
        <v>0.40116952877244449</v>
      </c>
      <c r="G429" s="70">
        <v>4.7619047619047616E-2</v>
      </c>
      <c r="H429" s="70">
        <v>6.8965517241379309E-2</v>
      </c>
      <c r="I429" s="70">
        <v>0.27777777777777779</v>
      </c>
      <c r="J429" s="70">
        <v>0.57481510013258041</v>
      </c>
      <c r="K429" s="70">
        <v>0.73228372414778253</v>
      </c>
      <c r="L429" s="70">
        <v>0.77382847861193771</v>
      </c>
      <c r="M429" s="70">
        <v>0.29858062934099838</v>
      </c>
      <c r="N429" s="70">
        <v>6.0167343396331056E-3</v>
      </c>
      <c r="O429" s="70">
        <v>0</v>
      </c>
      <c r="P429" s="70">
        <v>4.9045178982773309E-2</v>
      </c>
    </row>
    <row r="430" spans="1:16" x14ac:dyDescent="0.3">
      <c r="A430" t="s">
        <v>2379</v>
      </c>
      <c r="B430" t="s">
        <v>323</v>
      </c>
      <c r="C430" s="69">
        <v>13143</v>
      </c>
      <c r="D430" s="70">
        <v>0.61222063485093148</v>
      </c>
      <c r="E430" s="70">
        <v>1.7182812636678483E-2</v>
      </c>
      <c r="F430" s="70">
        <v>0.2625827555810365</v>
      </c>
      <c r="G430" s="70">
        <v>0.16071428571428573</v>
      </c>
      <c r="H430" s="70">
        <v>0.10344827586206896</v>
      </c>
      <c r="I430" s="70">
        <v>0.3888888888888889</v>
      </c>
      <c r="J430" s="70">
        <v>0.28185460987875188</v>
      </c>
      <c r="K430" s="70">
        <v>0.6977520386762246</v>
      </c>
      <c r="L430" s="70">
        <v>0.62365582740100567</v>
      </c>
      <c r="M430" s="70">
        <v>0.4476901148183266</v>
      </c>
      <c r="N430" s="70">
        <v>1.8583616317667945E-3</v>
      </c>
      <c r="O430" s="70">
        <v>0</v>
      </c>
      <c r="P430" s="70">
        <v>5.8289830947927973E-2</v>
      </c>
    </row>
    <row r="431" spans="1:16" x14ac:dyDescent="0.3">
      <c r="A431" t="s">
        <v>2380</v>
      </c>
      <c r="B431" t="s">
        <v>323</v>
      </c>
      <c r="C431" s="69">
        <v>13145</v>
      </c>
      <c r="D431" s="70">
        <v>0.68198581362999533</v>
      </c>
      <c r="E431" s="70">
        <v>1.7936345632556714E-3</v>
      </c>
      <c r="F431" s="70">
        <v>0.37098167350259126</v>
      </c>
      <c r="G431" s="70">
        <v>0.15476190476190477</v>
      </c>
      <c r="H431" s="70">
        <v>0</v>
      </c>
      <c r="I431" s="70">
        <v>0.33333333333333331</v>
      </c>
      <c r="J431" s="70">
        <v>0.67449941081595055</v>
      </c>
      <c r="K431" s="70">
        <v>0.71167340121154643</v>
      </c>
      <c r="L431" s="70">
        <v>0.54274283042540972</v>
      </c>
      <c r="M431" s="70">
        <v>0.45924283711993263</v>
      </c>
      <c r="N431" s="70">
        <v>9.6035053129866974E-2</v>
      </c>
      <c r="O431" s="70">
        <v>0</v>
      </c>
      <c r="P431" s="70">
        <v>2.837403627325898E-2</v>
      </c>
    </row>
    <row r="432" spans="1:16" x14ac:dyDescent="0.3">
      <c r="A432" t="s">
        <v>2381</v>
      </c>
      <c r="B432" t="s">
        <v>323</v>
      </c>
      <c r="C432" s="69">
        <v>13147</v>
      </c>
      <c r="D432" s="70">
        <v>0.66454510131968914</v>
      </c>
      <c r="E432" s="70">
        <v>1.9925451086303305E-2</v>
      </c>
      <c r="F432" s="70">
        <v>0.3237338231051724</v>
      </c>
      <c r="G432" s="70">
        <v>5.3571428571428568E-2</v>
      </c>
      <c r="H432" s="70">
        <v>0.27586206896551724</v>
      </c>
      <c r="I432" s="70">
        <v>0.3888888888888889</v>
      </c>
      <c r="J432" s="70">
        <v>0.41551872236247711</v>
      </c>
      <c r="K432" s="70">
        <v>0.74168437724018532</v>
      </c>
      <c r="L432" s="70">
        <v>0.7705864303078761</v>
      </c>
      <c r="M432" s="70">
        <v>0.2518620635858258</v>
      </c>
      <c r="N432" s="70">
        <v>3.2555764809159719E-2</v>
      </c>
      <c r="O432" s="70">
        <v>0</v>
      </c>
      <c r="P432" s="70">
        <v>3.1156419172910194E-2</v>
      </c>
    </row>
    <row r="433" spans="1:16" x14ac:dyDescent="0.3">
      <c r="A433" t="s">
        <v>2382</v>
      </c>
      <c r="B433" t="s">
        <v>323</v>
      </c>
      <c r="C433" s="69">
        <v>13149</v>
      </c>
      <c r="E433" s="70"/>
      <c r="F433" s="70">
        <v>0.3034622492600999</v>
      </c>
      <c r="G433" s="70">
        <v>5.9523809523809521E-2</v>
      </c>
      <c r="H433" s="70">
        <v>0.10344827586206896</v>
      </c>
      <c r="I433" s="70">
        <v>0.27777777777777779</v>
      </c>
    </row>
    <row r="434" spans="1:16" x14ac:dyDescent="0.3">
      <c r="A434" t="s">
        <v>2054</v>
      </c>
      <c r="B434" t="s">
        <v>323</v>
      </c>
      <c r="C434" s="69">
        <v>13151</v>
      </c>
      <c r="D434" s="70">
        <v>0.69693001234153895</v>
      </c>
      <c r="E434" s="70">
        <v>0.45762396683459483</v>
      </c>
      <c r="F434" s="70">
        <v>0.35531437447644798</v>
      </c>
      <c r="G434" s="70">
        <v>0.14285714285714285</v>
      </c>
      <c r="H434" s="70">
        <v>0.17241379310344829</v>
      </c>
      <c r="I434" s="70">
        <v>0.44444444444444442</v>
      </c>
      <c r="J434" s="70">
        <v>0.42423707989213194</v>
      </c>
      <c r="K434" s="70">
        <v>0.73954971895346744</v>
      </c>
      <c r="L434" s="70">
        <v>0.69949219748626212</v>
      </c>
      <c r="M434" s="70">
        <v>0.37161418113932537</v>
      </c>
      <c r="N434" s="70">
        <v>5.5658123551238704E-2</v>
      </c>
      <c r="O434" s="70">
        <v>0</v>
      </c>
      <c r="P434" s="70">
        <v>3.9945496841126409E-2</v>
      </c>
    </row>
    <row r="435" spans="1:16" x14ac:dyDescent="0.3">
      <c r="A435" t="s">
        <v>2055</v>
      </c>
      <c r="B435" t="s">
        <v>323</v>
      </c>
      <c r="C435" s="69">
        <v>13153</v>
      </c>
      <c r="D435" s="70">
        <v>0.56439127763413111</v>
      </c>
      <c r="E435" s="70">
        <v>0.15605304012767238</v>
      </c>
      <c r="F435" s="70">
        <v>0.46484682877807831</v>
      </c>
      <c r="G435" s="70">
        <v>0.14285714285714285</v>
      </c>
      <c r="H435" s="70">
        <v>3.4482758620689655E-2</v>
      </c>
      <c r="I435" s="70">
        <v>0.27777777777777779</v>
      </c>
      <c r="J435" s="70">
        <v>0.14399919404248498</v>
      </c>
      <c r="K435" s="70">
        <v>0.68263517972644328</v>
      </c>
      <c r="L435" s="70">
        <v>0.57972157590472739</v>
      </c>
      <c r="M435" s="70">
        <v>0.35336933766461975</v>
      </c>
      <c r="N435" s="70">
        <v>3.9700655504647887E-2</v>
      </c>
      <c r="O435" s="70">
        <v>0</v>
      </c>
      <c r="P435" s="70">
        <v>7.0882745556070381E-2</v>
      </c>
    </row>
    <row r="436" spans="1:16" x14ac:dyDescent="0.3">
      <c r="A436" t="s">
        <v>2383</v>
      </c>
      <c r="B436" t="s">
        <v>323</v>
      </c>
      <c r="C436" s="69">
        <v>13155</v>
      </c>
      <c r="D436" s="70">
        <v>0.61204007690064055</v>
      </c>
      <c r="E436" s="70">
        <v>4.336489881597726E-3</v>
      </c>
      <c r="F436" s="70">
        <v>0.58762463988451885</v>
      </c>
      <c r="G436" s="70">
        <v>4.7619047619047616E-2</v>
      </c>
      <c r="H436" s="70">
        <v>6.8965517241379309E-2</v>
      </c>
      <c r="I436" s="70">
        <v>0.33333333333333331</v>
      </c>
      <c r="J436" s="70">
        <v>0.42823115589982597</v>
      </c>
      <c r="K436" s="70">
        <v>0.63142470848622145</v>
      </c>
      <c r="L436" s="70">
        <v>0.45655148824473324</v>
      </c>
      <c r="M436" s="70">
        <v>0.38255027364735533</v>
      </c>
      <c r="N436" s="70">
        <v>1.1821935786610852E-2</v>
      </c>
      <c r="O436" s="70">
        <v>0</v>
      </c>
      <c r="P436" s="70">
        <v>7.7720235474209462E-2</v>
      </c>
    </row>
    <row r="437" spans="1:16" x14ac:dyDescent="0.3">
      <c r="A437" t="s">
        <v>2056</v>
      </c>
      <c r="B437" t="s">
        <v>323</v>
      </c>
      <c r="C437" s="69">
        <v>13157</v>
      </c>
      <c r="D437" s="70">
        <v>0.61388080007986201</v>
      </c>
      <c r="E437" s="70">
        <v>7.1713337285636045E-2</v>
      </c>
      <c r="F437" s="70">
        <v>0.30924158258495155</v>
      </c>
      <c r="G437" s="70">
        <v>6.5476190476190479E-2</v>
      </c>
      <c r="H437" s="70">
        <v>0.2413793103448276</v>
      </c>
      <c r="I437" s="70">
        <v>0.3888888888888889</v>
      </c>
      <c r="J437" s="70">
        <v>0.24861463808572185</v>
      </c>
      <c r="K437" s="70">
        <v>0.74097537630696009</v>
      </c>
      <c r="L437" s="70">
        <v>0.66651100071409231</v>
      </c>
      <c r="M437" s="70">
        <v>0.30129535807696578</v>
      </c>
      <c r="N437" s="70">
        <v>4.4386830959648127E-2</v>
      </c>
      <c r="O437" s="70">
        <v>0</v>
      </c>
      <c r="P437" s="70">
        <v>2.8173442533054361E-2</v>
      </c>
    </row>
    <row r="438" spans="1:16" x14ac:dyDescent="0.3">
      <c r="A438" t="s">
        <v>2384</v>
      </c>
      <c r="B438" t="s">
        <v>323</v>
      </c>
      <c r="C438" s="69">
        <v>13159</v>
      </c>
      <c r="D438" s="70">
        <v>0.63182295656378151</v>
      </c>
      <c r="E438" s="70">
        <v>4.0187856517800062E-3</v>
      </c>
      <c r="F438" s="70">
        <v>0.35893873155819228</v>
      </c>
      <c r="G438" s="70">
        <v>2.976190476190476E-2</v>
      </c>
      <c r="H438" s="70">
        <v>0.10344827586206896</v>
      </c>
      <c r="I438" s="70">
        <v>0.27777777777777779</v>
      </c>
      <c r="J438" s="70">
        <v>0.51515668330367392</v>
      </c>
      <c r="K438" s="70">
        <v>0.76664224658352831</v>
      </c>
      <c r="L438" s="70">
        <v>0.70891617437644927</v>
      </c>
      <c r="M438" s="70">
        <v>0.33094240682807941</v>
      </c>
      <c r="N438" s="70">
        <v>0</v>
      </c>
      <c r="O438" s="70">
        <v>0</v>
      </c>
      <c r="P438" s="70">
        <v>3.2061982817267388E-2</v>
      </c>
    </row>
    <row r="439" spans="1:16" x14ac:dyDescent="0.3">
      <c r="A439" t="s">
        <v>2385</v>
      </c>
      <c r="B439" t="s">
        <v>323</v>
      </c>
      <c r="C439" s="69">
        <v>13161</v>
      </c>
      <c r="D439" s="70">
        <v>0.56940361718267751</v>
      </c>
      <c r="E439" s="70">
        <v>8.4119542169901144E-3</v>
      </c>
      <c r="F439" s="70">
        <v>0.5995789495038516</v>
      </c>
      <c r="G439" s="70">
        <v>2.3809523809523808E-2</v>
      </c>
      <c r="H439" s="70">
        <v>3.4482758620689655E-2</v>
      </c>
      <c r="I439" s="70">
        <v>0.33333333333333331</v>
      </c>
      <c r="J439" s="70">
        <v>0.24538188367559055</v>
      </c>
      <c r="K439" s="70">
        <v>0.65896896916826175</v>
      </c>
      <c r="L439" s="70">
        <v>0.48104150201994972</v>
      </c>
      <c r="M439" s="70">
        <v>0.37880067189347272</v>
      </c>
      <c r="N439" s="70">
        <v>4.418991968350875E-4</v>
      </c>
      <c r="O439" s="70">
        <v>0</v>
      </c>
      <c r="P439" s="70">
        <v>5.9214025616469601E-2</v>
      </c>
    </row>
    <row r="440" spans="1:16" x14ac:dyDescent="0.3">
      <c r="A440" t="s">
        <v>2057</v>
      </c>
      <c r="B440" t="s">
        <v>323</v>
      </c>
      <c r="C440" s="69">
        <v>13163</v>
      </c>
      <c r="D440" s="70">
        <v>0.65195333057791871</v>
      </c>
      <c r="E440" s="70">
        <v>3.6292507907140538E-3</v>
      </c>
      <c r="F440" s="70">
        <v>0.47467938187905323</v>
      </c>
      <c r="G440" s="70">
        <v>6.5476190476190479E-2</v>
      </c>
      <c r="H440" s="70">
        <v>3.4482758620689655E-2</v>
      </c>
      <c r="I440" s="70">
        <v>0.33333333333333331</v>
      </c>
      <c r="J440" s="70">
        <v>0.49836566090205153</v>
      </c>
      <c r="K440" s="70">
        <v>0.7272167150978579</v>
      </c>
      <c r="L440" s="70">
        <v>0.7574410522332401</v>
      </c>
      <c r="M440" s="70">
        <v>0.27466853387531148</v>
      </c>
      <c r="N440" s="70">
        <v>1.2041280414711489E-2</v>
      </c>
      <c r="O440" s="70">
        <v>0</v>
      </c>
      <c r="P440" s="70">
        <v>4.5463089778307653E-2</v>
      </c>
    </row>
    <row r="441" spans="1:16" x14ac:dyDescent="0.3">
      <c r="A441" t="s">
        <v>2386</v>
      </c>
      <c r="B441" t="s">
        <v>323</v>
      </c>
      <c r="C441" s="69">
        <v>13165</v>
      </c>
      <c r="D441" s="70">
        <v>0.68182682113027893</v>
      </c>
      <c r="E441" s="70">
        <v>6.030164777185187E-3</v>
      </c>
      <c r="F441" s="70">
        <v>0.5502493061387761</v>
      </c>
      <c r="G441" s="70">
        <v>4.1666666666666664E-2</v>
      </c>
      <c r="H441" s="70">
        <v>0.17241379310344829</v>
      </c>
      <c r="I441" s="70">
        <v>0.33333333333333331</v>
      </c>
      <c r="J441" s="70">
        <v>0.34483376638619906</v>
      </c>
      <c r="K441" s="70">
        <v>0.71800011487037652</v>
      </c>
      <c r="L441" s="70">
        <v>0.79311761730185826</v>
      </c>
      <c r="M441" s="70">
        <v>0.25689963927860443</v>
      </c>
      <c r="N441" s="70">
        <v>0.11792891605150406</v>
      </c>
      <c r="O441" s="70">
        <v>0</v>
      </c>
      <c r="P441" s="70">
        <v>4.2415290294735897E-2</v>
      </c>
    </row>
    <row r="442" spans="1:16" x14ac:dyDescent="0.3">
      <c r="A442" t="s">
        <v>2128</v>
      </c>
      <c r="B442" t="s">
        <v>323</v>
      </c>
      <c r="C442" s="69">
        <v>13167</v>
      </c>
      <c r="D442" s="70">
        <v>0.69762448102698271</v>
      </c>
      <c r="E442" s="70">
        <v>1.2695274854190013E-2</v>
      </c>
      <c r="F442" s="70">
        <v>0.49966896341070483</v>
      </c>
      <c r="G442" s="70">
        <v>5.9523809523809521E-2</v>
      </c>
      <c r="H442" s="70">
        <v>0.10344827586206896</v>
      </c>
      <c r="I442" s="70">
        <v>0.33333333333333331</v>
      </c>
      <c r="J442" s="70">
        <v>0.44615880077604281</v>
      </c>
      <c r="K442" s="70">
        <v>0.71422009232380446</v>
      </c>
      <c r="L442" s="70">
        <v>0.7040690779647002</v>
      </c>
      <c r="M442" s="70">
        <v>0.31180249366918167</v>
      </c>
      <c r="N442" s="70">
        <v>0.11180920104249437</v>
      </c>
      <c r="O442" s="70">
        <v>0</v>
      </c>
      <c r="P442" s="70">
        <v>0.16492586292848019</v>
      </c>
    </row>
    <row r="443" spans="1:16" x14ac:dyDescent="0.3">
      <c r="A443" t="s">
        <v>2387</v>
      </c>
      <c r="B443" t="s">
        <v>323</v>
      </c>
      <c r="C443" s="69">
        <v>13169</v>
      </c>
      <c r="D443" s="70">
        <v>0.59604947300927613</v>
      </c>
      <c r="E443" s="70">
        <v>1.7057449004958185E-2</v>
      </c>
      <c r="F443" s="70">
        <v>0.37719536133991322</v>
      </c>
      <c r="G443" s="70">
        <v>5.9523809523809521E-2</v>
      </c>
      <c r="H443" s="70">
        <v>6.8965517241379309E-2</v>
      </c>
      <c r="I443" s="70">
        <v>0.27777777777777779</v>
      </c>
      <c r="J443" s="70">
        <v>0.34800928044505269</v>
      </c>
      <c r="K443" s="70">
        <v>0.71347761900056739</v>
      </c>
      <c r="L443" s="70">
        <v>0.66291374756344046</v>
      </c>
      <c r="M443" s="70">
        <v>0.3350827199310904</v>
      </c>
      <c r="N443" s="70">
        <v>2.4784548847825293E-2</v>
      </c>
      <c r="O443" s="70">
        <v>0</v>
      </c>
      <c r="P443" s="70">
        <v>7.9056597846829543E-2</v>
      </c>
    </row>
    <row r="444" spans="1:16" x14ac:dyDescent="0.3">
      <c r="A444" t="s">
        <v>2058</v>
      </c>
      <c r="B444" t="s">
        <v>323</v>
      </c>
      <c r="C444" s="69">
        <v>13171</v>
      </c>
      <c r="D444" s="70">
        <v>0.50828786193718123</v>
      </c>
      <c r="E444" s="70">
        <v>1.8122149018710405E-2</v>
      </c>
      <c r="F444" s="70">
        <v>0.3877932401915169</v>
      </c>
      <c r="G444" s="70">
        <v>5.9523809523809521E-2</v>
      </c>
      <c r="H444" s="70">
        <v>0.10344827586206896</v>
      </c>
      <c r="I444" s="70">
        <v>0.33333333333333331</v>
      </c>
      <c r="J444" s="70">
        <v>-0.15734551664609428</v>
      </c>
      <c r="K444" s="70">
        <v>0.7122549086033223</v>
      </c>
      <c r="L444" s="70">
        <v>0.61933602865982162</v>
      </c>
      <c r="M444" s="70">
        <v>0.39819558543834405</v>
      </c>
      <c r="N444" s="70">
        <v>1.0290384227041342E-2</v>
      </c>
      <c r="O444" s="70">
        <v>0</v>
      </c>
      <c r="P444" s="70">
        <v>4.6075542084925557E-2</v>
      </c>
    </row>
    <row r="445" spans="1:16" x14ac:dyDescent="0.3">
      <c r="A445" t="s">
        <v>2388</v>
      </c>
      <c r="B445" t="s">
        <v>323</v>
      </c>
      <c r="C445" s="69">
        <v>13173</v>
      </c>
      <c r="D445" s="70">
        <v>0.62031605175295124</v>
      </c>
      <c r="E445" s="70">
        <v>3.9875681315640786E-3</v>
      </c>
      <c r="F445" s="70">
        <v>0.65333667044222976</v>
      </c>
      <c r="G445" s="70">
        <v>4.1666666666666664E-2</v>
      </c>
      <c r="H445" s="70">
        <v>0</v>
      </c>
      <c r="I445" s="70">
        <v>0.33333333333333331</v>
      </c>
      <c r="J445" s="70">
        <v>0.38064547612356109</v>
      </c>
      <c r="K445" s="70">
        <v>0.63337620517228943</v>
      </c>
      <c r="L445" s="70">
        <v>0.47073195895604358</v>
      </c>
      <c r="M445" s="70">
        <v>0.46196108390933721</v>
      </c>
      <c r="N445" s="70">
        <v>2.1286903340457582E-2</v>
      </c>
      <c r="O445" s="70">
        <v>0</v>
      </c>
      <c r="P445" s="70">
        <v>7.0419324141870174E-2</v>
      </c>
    </row>
    <row r="446" spans="1:16" x14ac:dyDescent="0.3">
      <c r="A446" t="s">
        <v>2389</v>
      </c>
      <c r="B446" t="s">
        <v>323</v>
      </c>
      <c r="C446" s="69">
        <v>13175</v>
      </c>
      <c r="D446" s="70">
        <v>0.67218157564499337</v>
      </c>
      <c r="E446" s="70">
        <v>2.2530792959729741E-2</v>
      </c>
      <c r="F446" s="70">
        <v>0.50901612868702661</v>
      </c>
      <c r="G446" s="70">
        <v>0.13095238095238096</v>
      </c>
      <c r="H446" s="70">
        <v>0.10344827586206896</v>
      </c>
      <c r="I446" s="70">
        <v>0.33333333333333331</v>
      </c>
      <c r="J446" s="70">
        <v>0.3543322752101572</v>
      </c>
      <c r="K446" s="70">
        <v>0.72660822806044889</v>
      </c>
      <c r="L446" s="70">
        <v>0.63968514723749459</v>
      </c>
      <c r="M446" s="70">
        <v>0.33823025173289617</v>
      </c>
      <c r="N446" s="70">
        <v>5.4996513861957273E-2</v>
      </c>
      <c r="O446" s="70">
        <v>0</v>
      </c>
      <c r="P446" s="70">
        <v>0.13257113549935814</v>
      </c>
    </row>
    <row r="447" spans="1:16" x14ac:dyDescent="0.3">
      <c r="A447" t="s">
        <v>2061</v>
      </c>
      <c r="B447" t="s">
        <v>323</v>
      </c>
      <c r="C447" s="69">
        <v>13177</v>
      </c>
      <c r="D447" s="70">
        <v>0.60461839778699067</v>
      </c>
      <c r="E447" s="70">
        <v>3.8524735622534938E-2</v>
      </c>
      <c r="F447" s="70">
        <v>0.53874807507527822</v>
      </c>
      <c r="G447" s="70">
        <v>7.1428571428571425E-2</v>
      </c>
      <c r="H447" s="70">
        <v>6.8965517241379309E-2</v>
      </c>
      <c r="I447" s="70">
        <v>0.27777777777777779</v>
      </c>
      <c r="J447" s="70">
        <v>0.24339471316572708</v>
      </c>
      <c r="K447" s="70">
        <v>0.63546427306780073</v>
      </c>
      <c r="L447" s="70">
        <v>0.52919750374495245</v>
      </c>
      <c r="M447" s="70">
        <v>0.43254823438833501</v>
      </c>
      <c r="N447" s="70">
        <v>0.10625211261444828</v>
      </c>
      <c r="O447" s="70">
        <v>0</v>
      </c>
      <c r="P447" s="70">
        <v>8.5373791800521223E-2</v>
      </c>
    </row>
    <row r="448" spans="1:16" x14ac:dyDescent="0.3">
      <c r="A448" t="s">
        <v>2305</v>
      </c>
      <c r="B448" t="s">
        <v>323</v>
      </c>
      <c r="C448" s="69">
        <v>13179</v>
      </c>
      <c r="D448" s="70">
        <v>0.63054044345036464</v>
      </c>
      <c r="E448" s="70">
        <v>3.6239327951025725E-2</v>
      </c>
      <c r="F448" s="70">
        <v>0.77444722018757961</v>
      </c>
      <c r="G448" s="70">
        <v>8.3333333333333329E-2</v>
      </c>
      <c r="H448" s="70">
        <v>3.4482758620689655E-2</v>
      </c>
      <c r="I448" s="70">
        <v>0.33333333333333331</v>
      </c>
      <c r="J448" s="70">
        <v>8.6577399666230417E-2</v>
      </c>
      <c r="K448" s="70">
        <v>0.61866304174092968</v>
      </c>
      <c r="L448" s="70">
        <v>0.57208872201235217</v>
      </c>
      <c r="M448" s="70">
        <v>0.33339493675076876</v>
      </c>
      <c r="N448" s="70">
        <v>0.18116311566380133</v>
      </c>
      <c r="O448" s="70">
        <v>0</v>
      </c>
      <c r="P448" s="70">
        <v>9.9821753337377125E-2</v>
      </c>
    </row>
    <row r="449" spans="1:16" x14ac:dyDescent="0.3">
      <c r="A449" t="s">
        <v>2130</v>
      </c>
      <c r="B449" t="s">
        <v>323</v>
      </c>
      <c r="C449" s="69">
        <v>13181</v>
      </c>
      <c r="E449" s="70"/>
      <c r="F449" s="70">
        <v>0.39491209696805407</v>
      </c>
      <c r="G449" s="70">
        <v>5.3571428571428568E-2</v>
      </c>
      <c r="H449" s="70">
        <v>0.10344827586206896</v>
      </c>
      <c r="I449" s="70">
        <v>0.27777777777777779</v>
      </c>
    </row>
    <row r="450" spans="1:16" x14ac:dyDescent="0.3">
      <c r="A450" t="s">
        <v>2390</v>
      </c>
      <c r="B450" t="s">
        <v>323</v>
      </c>
      <c r="C450" s="69">
        <v>13183</v>
      </c>
      <c r="D450" s="70">
        <v>0.66780429610212344</v>
      </c>
      <c r="E450" s="70">
        <v>5.7612194247787527E-3</v>
      </c>
      <c r="F450" s="70">
        <v>0.70845998877814909</v>
      </c>
      <c r="G450" s="70">
        <v>2.3809523809523808E-2</v>
      </c>
      <c r="H450" s="70">
        <v>3.4482758620689655E-2</v>
      </c>
      <c r="I450" s="70">
        <v>0.33333333333333331</v>
      </c>
      <c r="J450" s="70">
        <v>0.34526144914221313</v>
      </c>
      <c r="K450" s="70">
        <v>0.61770009721283547</v>
      </c>
      <c r="L450" s="70">
        <v>0.55006461281215702</v>
      </c>
      <c r="M450" s="70">
        <v>0.34271061320412954</v>
      </c>
      <c r="N450" s="70">
        <v>0.14785697023317695</v>
      </c>
      <c r="O450" s="70">
        <v>0</v>
      </c>
      <c r="P450" s="70">
        <v>0.19785365259706167</v>
      </c>
    </row>
    <row r="451" spans="1:16" x14ac:dyDescent="0.3">
      <c r="A451" t="s">
        <v>2063</v>
      </c>
      <c r="B451" t="s">
        <v>323</v>
      </c>
      <c r="C451" s="69">
        <v>13185</v>
      </c>
      <c r="D451" s="70">
        <v>0.67289820832159863</v>
      </c>
      <c r="E451" s="70">
        <v>9.5042271930047342E-2</v>
      </c>
      <c r="F451" s="70">
        <v>0.67139154315734539</v>
      </c>
      <c r="G451" s="70">
        <v>0.125</v>
      </c>
      <c r="H451" s="70">
        <v>0</v>
      </c>
      <c r="I451" s="70">
        <v>0.33333333333333331</v>
      </c>
      <c r="J451" s="70">
        <v>0.33869062873678762</v>
      </c>
      <c r="K451" s="70">
        <v>0.64705193627024582</v>
      </c>
      <c r="L451" s="70">
        <v>0.51066576653780049</v>
      </c>
      <c r="M451" s="70">
        <v>0.47996602948743244</v>
      </c>
      <c r="N451" s="70">
        <v>0.10375586457186904</v>
      </c>
      <c r="O451" s="70">
        <v>0</v>
      </c>
      <c r="P451" s="70">
        <v>0.11686150216935268</v>
      </c>
    </row>
    <row r="452" spans="1:16" x14ac:dyDescent="0.3">
      <c r="A452" t="s">
        <v>2391</v>
      </c>
      <c r="B452" t="s">
        <v>323</v>
      </c>
      <c r="C452" s="69">
        <v>13187</v>
      </c>
      <c r="D452" s="70">
        <v>0.70486579676534133</v>
      </c>
      <c r="E452" s="70">
        <v>1.2414663575490585E-2</v>
      </c>
      <c r="F452" s="70">
        <v>0.14983280119261747</v>
      </c>
      <c r="G452" s="70">
        <v>8.9285714285714288E-2</v>
      </c>
      <c r="H452" s="70">
        <v>0.34482758620689657</v>
      </c>
      <c r="I452" s="70">
        <v>0.44444444444444442</v>
      </c>
      <c r="J452" s="70">
        <v>0.4384456089766619</v>
      </c>
      <c r="K452" s="70">
        <v>0.73352044618885615</v>
      </c>
      <c r="L452" s="70">
        <v>0.81727077315128183</v>
      </c>
      <c r="M452" s="70">
        <v>0.40333064800246704</v>
      </c>
      <c r="N452" s="70">
        <v>2.6308721284515012E-2</v>
      </c>
      <c r="O452" s="70">
        <v>0</v>
      </c>
      <c r="P452" s="70">
        <v>3.7493240582715505E-2</v>
      </c>
    </row>
    <row r="453" spans="1:16" x14ac:dyDescent="0.3">
      <c r="A453" t="s">
        <v>2392</v>
      </c>
      <c r="B453" t="s">
        <v>323</v>
      </c>
      <c r="C453" s="69">
        <v>13189</v>
      </c>
      <c r="D453" s="70">
        <v>0.5935624947612852</v>
      </c>
      <c r="E453" s="70">
        <v>1.6714708081698188E-2</v>
      </c>
      <c r="F453" s="70">
        <v>0.42337970043806511</v>
      </c>
      <c r="G453" s="70">
        <v>1.7857142857142856E-2</v>
      </c>
      <c r="H453" s="70">
        <v>0.13793103448275862</v>
      </c>
      <c r="I453" s="70">
        <v>0.3888888888888889</v>
      </c>
      <c r="J453" s="70">
        <v>7.8861677208295677E-2</v>
      </c>
      <c r="K453" s="70">
        <v>0.74864213437241212</v>
      </c>
      <c r="L453" s="70">
        <v>0.79813931208548328</v>
      </c>
      <c r="M453" s="70">
        <v>0.28520992149743429</v>
      </c>
      <c r="N453" s="70">
        <v>3.7191062155525778E-3</v>
      </c>
      <c r="O453" s="70">
        <v>0</v>
      </c>
      <c r="P453" s="70">
        <v>5.1862781547111825E-2</v>
      </c>
    </row>
    <row r="454" spans="1:16" x14ac:dyDescent="0.3">
      <c r="A454" t="s">
        <v>2393</v>
      </c>
      <c r="B454" t="s">
        <v>323</v>
      </c>
      <c r="C454" s="69">
        <v>13191</v>
      </c>
      <c r="D454" s="70">
        <v>0.64609925766378173</v>
      </c>
      <c r="E454" s="70">
        <v>4.2802369687904313E-3</v>
      </c>
      <c r="F454" s="70">
        <v>0.82144034038913782</v>
      </c>
      <c r="G454" s="70">
        <v>3.5714285714285712E-2</v>
      </c>
      <c r="H454" s="70">
        <v>0</v>
      </c>
      <c r="I454" s="70">
        <v>0.33333333333333331</v>
      </c>
      <c r="J454" s="70">
        <v>0.38305153340011644</v>
      </c>
      <c r="K454" s="70">
        <v>0.56769765427589569</v>
      </c>
      <c r="L454" s="70">
        <v>0.49528535952940456</v>
      </c>
      <c r="M454" s="70">
        <v>0.36449119605687247</v>
      </c>
      <c r="N454" s="70">
        <v>2.0306312187511992E-2</v>
      </c>
      <c r="O454" s="70">
        <v>1.8369690268827808E-2</v>
      </c>
      <c r="P454" s="70">
        <v>0.15453655654628959</v>
      </c>
    </row>
    <row r="455" spans="1:16" x14ac:dyDescent="0.3">
      <c r="A455" t="s">
        <v>2064</v>
      </c>
      <c r="B455" t="s">
        <v>323</v>
      </c>
      <c r="C455" s="69">
        <v>13193</v>
      </c>
      <c r="D455" s="70">
        <v>0.59489116417163279</v>
      </c>
      <c r="E455" s="70">
        <v>1.0571000404240437E-2</v>
      </c>
      <c r="F455" s="70">
        <v>0.46469599042447007</v>
      </c>
      <c r="G455" s="70">
        <v>8.9285714285714274E-2</v>
      </c>
      <c r="H455" s="70">
        <v>3.4482758620689655E-2</v>
      </c>
      <c r="I455" s="70">
        <v>0.27777777777777779</v>
      </c>
      <c r="J455" s="70">
        <v>0.35264051743548891</v>
      </c>
      <c r="K455" s="70">
        <v>0.66482139843235688</v>
      </c>
      <c r="L455" s="70">
        <v>0.50525447145648994</v>
      </c>
      <c r="M455" s="70">
        <v>0.38422930865494581</v>
      </c>
      <c r="N455" s="70">
        <v>9.2634187400309057E-2</v>
      </c>
      <c r="O455" s="70">
        <v>0</v>
      </c>
      <c r="P455" s="70">
        <v>7.5238334739449214E-2</v>
      </c>
    </row>
    <row r="456" spans="1:16" x14ac:dyDescent="0.3">
      <c r="A456" t="s">
        <v>2065</v>
      </c>
      <c r="B456" t="s">
        <v>323</v>
      </c>
      <c r="C456" s="69">
        <v>13195</v>
      </c>
      <c r="D456" s="70">
        <v>0.62398278555931708</v>
      </c>
      <c r="E456" s="70">
        <v>8.4183036331778108E-3</v>
      </c>
      <c r="F456" s="70">
        <v>0.3179992665509444</v>
      </c>
      <c r="G456" s="70">
        <v>3.5714285714285712E-2</v>
      </c>
      <c r="H456" s="70">
        <v>0.27586206896551724</v>
      </c>
      <c r="I456" s="70">
        <v>0.3888888888888889</v>
      </c>
      <c r="J456" s="70">
        <v>0.33088797976586659</v>
      </c>
      <c r="K456" s="70">
        <v>0.72964805291760537</v>
      </c>
      <c r="L456" s="70">
        <v>0.70160245655223374</v>
      </c>
      <c r="M456" s="70">
        <v>0.27109302633730309</v>
      </c>
      <c r="N456" s="70">
        <v>4.7826606491817259E-3</v>
      </c>
      <c r="O456" s="70">
        <v>0</v>
      </c>
      <c r="P456" s="70">
        <v>2.8406765609165482E-2</v>
      </c>
    </row>
    <row r="457" spans="1:16" x14ac:dyDescent="0.3">
      <c r="A457" t="s">
        <v>2067</v>
      </c>
      <c r="B457" t="s">
        <v>323</v>
      </c>
      <c r="C457" s="69">
        <v>13197</v>
      </c>
      <c r="E457" s="70"/>
      <c r="F457" s="70">
        <v>0.42199796823728142</v>
      </c>
      <c r="G457" s="70">
        <v>5.9523809523809521E-2</v>
      </c>
      <c r="H457" s="70">
        <v>3.4482758620689655E-2</v>
      </c>
      <c r="I457" s="70">
        <v>0.27777777777777779</v>
      </c>
    </row>
    <row r="458" spans="1:16" x14ac:dyDescent="0.3">
      <c r="A458" t="s">
        <v>2394</v>
      </c>
      <c r="B458" t="s">
        <v>323</v>
      </c>
      <c r="C458" s="69">
        <v>13199</v>
      </c>
      <c r="D458" s="70">
        <v>0.61111074423592804</v>
      </c>
      <c r="E458" s="70">
        <v>4.733425736333125E-3</v>
      </c>
      <c r="F458" s="70">
        <v>0.37798138416510119</v>
      </c>
      <c r="G458" s="70">
        <v>0.1130952380952381</v>
      </c>
      <c r="H458" s="70">
        <v>6.8965517241379309E-2</v>
      </c>
      <c r="I458" s="70">
        <v>0.27777777777777779</v>
      </c>
      <c r="J458" s="70">
        <v>0.37174251084200582</v>
      </c>
      <c r="K458" s="70">
        <v>0.71067563023517977</v>
      </c>
      <c r="L458" s="70">
        <v>0.59535509074687087</v>
      </c>
      <c r="M458" s="70">
        <v>0.44384277274021383</v>
      </c>
      <c r="N458" s="70">
        <v>3.6279641335317067E-2</v>
      </c>
      <c r="O458" s="70">
        <v>0</v>
      </c>
      <c r="P458" s="70">
        <v>2.5532278994193858E-2</v>
      </c>
    </row>
    <row r="459" spans="1:16" x14ac:dyDescent="0.3">
      <c r="A459" t="s">
        <v>2134</v>
      </c>
      <c r="B459" t="s">
        <v>323</v>
      </c>
      <c r="C459" s="69">
        <v>13201</v>
      </c>
      <c r="E459" s="70"/>
      <c r="F459" s="70">
        <v>0.62444105912471382</v>
      </c>
      <c r="G459" s="70">
        <v>6.5476190476190479E-2</v>
      </c>
      <c r="H459" s="70">
        <v>0</v>
      </c>
      <c r="I459" s="70">
        <v>0.33333333333333331</v>
      </c>
    </row>
    <row r="460" spans="1:16" x14ac:dyDescent="0.3">
      <c r="A460" t="s">
        <v>2395</v>
      </c>
      <c r="B460" t="s">
        <v>323</v>
      </c>
      <c r="C460" s="69">
        <v>13205</v>
      </c>
      <c r="D460" s="70">
        <v>0.67348394670819534</v>
      </c>
      <c r="E460" s="70">
        <v>1.2015392211130549E-2</v>
      </c>
      <c r="F460" s="70">
        <v>0.61537772753565667</v>
      </c>
      <c r="G460" s="70">
        <v>0.19047619047619047</v>
      </c>
      <c r="H460" s="70">
        <v>0</v>
      </c>
      <c r="I460" s="70">
        <v>0.33333333333333331</v>
      </c>
      <c r="J460" s="70">
        <v>0.41628215768221172</v>
      </c>
      <c r="K460" s="70">
        <v>0.64757835471984149</v>
      </c>
      <c r="L460" s="70">
        <v>0.53965807280986478</v>
      </c>
      <c r="M460" s="70">
        <v>0.46679502995460731</v>
      </c>
      <c r="N460" s="70">
        <v>5.1645511034779046E-2</v>
      </c>
      <c r="O460" s="70">
        <v>0</v>
      </c>
      <c r="P460" s="70">
        <v>6.8466037097839397E-2</v>
      </c>
    </row>
    <row r="461" spans="1:16" x14ac:dyDescent="0.3">
      <c r="A461" t="s">
        <v>2070</v>
      </c>
      <c r="B461" t="s">
        <v>323</v>
      </c>
      <c r="C461" s="69">
        <v>13207</v>
      </c>
      <c r="D461" s="70">
        <v>0.58051443763331279</v>
      </c>
      <c r="E461" s="70">
        <v>8.1515398492378825E-3</v>
      </c>
      <c r="F461" s="70">
        <v>0.37315391490920702</v>
      </c>
      <c r="G461" s="70">
        <v>4.7619047619047616E-2</v>
      </c>
      <c r="H461" s="70">
        <v>6.8965517241379309E-2</v>
      </c>
      <c r="I461" s="70">
        <v>0.27777777777777779</v>
      </c>
      <c r="J461" s="70">
        <v>0.32080451974416274</v>
      </c>
      <c r="K461" s="70">
        <v>0.71456654940784325</v>
      </c>
      <c r="L461" s="70">
        <v>0.6491600713218032</v>
      </c>
      <c r="M461" s="70">
        <v>0.36646967930645308</v>
      </c>
      <c r="N461" s="70">
        <v>2.9342688557910507E-3</v>
      </c>
      <c r="O461" s="70">
        <v>0</v>
      </c>
      <c r="P461" s="70">
        <v>4.8532545595355345E-2</v>
      </c>
    </row>
    <row r="462" spans="1:16" x14ac:dyDescent="0.3">
      <c r="A462" t="s">
        <v>2071</v>
      </c>
      <c r="B462" t="s">
        <v>323</v>
      </c>
      <c r="C462" s="69">
        <v>13209</v>
      </c>
      <c r="D462" s="70">
        <v>0.60727296253228025</v>
      </c>
      <c r="E462" s="70">
        <v>3.5194080330603906E-4</v>
      </c>
      <c r="F462" s="70">
        <v>0.57168670224670004</v>
      </c>
      <c r="G462" s="70">
        <v>5.9523809523809521E-2</v>
      </c>
      <c r="H462" s="70">
        <v>0</v>
      </c>
      <c r="I462" s="70">
        <v>0.33333333333333331</v>
      </c>
      <c r="J462" s="70">
        <v>0.32052103719121677</v>
      </c>
      <c r="K462" s="70">
        <v>0.67201320613019233</v>
      </c>
      <c r="L462" s="70">
        <v>0.60677322937323264</v>
      </c>
      <c r="M462" s="70">
        <v>0.34000015527765909</v>
      </c>
      <c r="N462" s="70">
        <v>0</v>
      </c>
      <c r="O462" s="70">
        <v>0</v>
      </c>
      <c r="P462" s="70">
        <v>9.8422901848778832E-2</v>
      </c>
    </row>
    <row r="463" spans="1:16" x14ac:dyDescent="0.3">
      <c r="A463" t="s">
        <v>2072</v>
      </c>
      <c r="B463" t="s">
        <v>323</v>
      </c>
      <c r="C463" s="69">
        <v>13211</v>
      </c>
      <c r="D463" s="70">
        <v>0.63357086240021243</v>
      </c>
      <c r="E463" s="70">
        <v>9.1723296167251084E-3</v>
      </c>
      <c r="F463" s="70">
        <v>0.36007036083374983</v>
      </c>
      <c r="G463" s="70">
        <v>4.1666666666666664E-2</v>
      </c>
      <c r="H463" s="70">
        <v>0.13793103448275862</v>
      </c>
      <c r="I463" s="70">
        <v>0.3888888888888889</v>
      </c>
      <c r="J463" s="70">
        <v>0.44229804136642137</v>
      </c>
      <c r="K463" s="70">
        <v>0.73613340065460375</v>
      </c>
      <c r="L463" s="70">
        <v>0.70107725665982101</v>
      </c>
      <c r="M463" s="70">
        <v>0.29642072469772696</v>
      </c>
      <c r="N463" s="70">
        <v>4.4021513353725778E-3</v>
      </c>
      <c r="O463" s="70">
        <v>0</v>
      </c>
      <c r="P463" s="70">
        <v>2.3399065403406916E-2</v>
      </c>
    </row>
    <row r="464" spans="1:16" x14ac:dyDescent="0.3">
      <c r="A464" t="s">
        <v>2396</v>
      </c>
      <c r="B464" t="s">
        <v>323</v>
      </c>
      <c r="C464" s="69">
        <v>13213</v>
      </c>
      <c r="D464" s="70">
        <v>0.64252506074758098</v>
      </c>
      <c r="E464" s="70">
        <v>3.778427096650934E-2</v>
      </c>
      <c r="F464" s="70">
        <v>0.17282923607866349</v>
      </c>
      <c r="G464" s="70">
        <v>9.5238095238095233E-2</v>
      </c>
      <c r="H464" s="70">
        <v>0.13793103448275862</v>
      </c>
      <c r="I464" s="70">
        <v>0.5</v>
      </c>
      <c r="J464" s="70">
        <v>0.41452910974473201</v>
      </c>
      <c r="K464" s="70">
        <v>0.7376319707984208</v>
      </c>
      <c r="L464" s="70">
        <v>0.6883296292277743</v>
      </c>
      <c r="M464" s="70">
        <v>0.31796216788971526</v>
      </c>
      <c r="N464" s="70">
        <v>5.8797642052694707E-2</v>
      </c>
      <c r="O464" s="70">
        <v>0</v>
      </c>
      <c r="P464" s="70">
        <v>5.3307036037830331E-2</v>
      </c>
    </row>
    <row r="465" spans="1:16" x14ac:dyDescent="0.3">
      <c r="A465" t="s">
        <v>2397</v>
      </c>
      <c r="B465" t="s">
        <v>323</v>
      </c>
      <c r="C465" s="69">
        <v>13215</v>
      </c>
      <c r="D465" s="70">
        <v>0.57843494445998422</v>
      </c>
      <c r="E465" s="70">
        <v>0.28538912697620589</v>
      </c>
      <c r="F465" s="70">
        <v>0.40512848643822408</v>
      </c>
      <c r="G465" s="70">
        <v>0.125</v>
      </c>
      <c r="H465" s="70">
        <v>0</v>
      </c>
      <c r="I465" s="70">
        <v>0.33333333333333331</v>
      </c>
      <c r="J465" s="70">
        <v>0.24363620132934388</v>
      </c>
      <c r="K465" s="70">
        <v>0.6737523625285553</v>
      </c>
      <c r="L465" s="70">
        <v>0.49896607370733564</v>
      </c>
      <c r="M465" s="70">
        <v>0.43014775368672614</v>
      </c>
      <c r="N465" s="70">
        <v>0.12568846454284388</v>
      </c>
      <c r="O465" s="70">
        <v>0</v>
      </c>
      <c r="P465" s="70">
        <v>2.4050486701494692E-2</v>
      </c>
    </row>
    <row r="466" spans="1:16" x14ac:dyDescent="0.3">
      <c r="A466" t="s">
        <v>2135</v>
      </c>
      <c r="B466" t="s">
        <v>323</v>
      </c>
      <c r="C466" s="69">
        <v>13217</v>
      </c>
      <c r="D466" s="70">
        <v>0.66017198469961824</v>
      </c>
      <c r="E466" s="70">
        <v>0.19447252305737128</v>
      </c>
      <c r="F466" s="70">
        <v>0.34633348315661988</v>
      </c>
      <c r="G466" s="70">
        <v>7.7380952380952384E-2</v>
      </c>
      <c r="H466" s="70">
        <v>0.17241379310344829</v>
      </c>
      <c r="I466" s="70">
        <v>0.44444444444444442</v>
      </c>
      <c r="J466" s="70">
        <v>0.31690672136080389</v>
      </c>
      <c r="K466" s="70">
        <v>0.73913780152128683</v>
      </c>
      <c r="L466" s="70">
        <v>0.72265762942273937</v>
      </c>
      <c r="M466" s="70">
        <v>0.34106105100546547</v>
      </c>
      <c r="N466" s="70">
        <v>5.6272108764182358E-2</v>
      </c>
      <c r="O466" s="70">
        <v>0</v>
      </c>
      <c r="P466" s="70">
        <v>4.7191912075949562E-2</v>
      </c>
    </row>
    <row r="467" spans="1:16" x14ac:dyDescent="0.3">
      <c r="A467" t="s">
        <v>2398</v>
      </c>
      <c r="B467" t="s">
        <v>323</v>
      </c>
      <c r="C467" s="69">
        <v>13219</v>
      </c>
      <c r="D467" s="70">
        <v>0.61916481021316105</v>
      </c>
      <c r="E467" s="70">
        <v>0.10290188002585056</v>
      </c>
      <c r="F467" s="70">
        <v>0.33374405684830455</v>
      </c>
      <c r="G467" s="70">
        <v>5.9523809523809521E-2</v>
      </c>
      <c r="H467" s="70">
        <v>0.13793103448275862</v>
      </c>
      <c r="I467" s="70">
        <v>0.33333333333333331</v>
      </c>
      <c r="J467" s="70">
        <v>0.41142757875113173</v>
      </c>
      <c r="K467" s="70">
        <v>0.71976026814909866</v>
      </c>
      <c r="L467" s="70">
        <v>0.71019373791349572</v>
      </c>
      <c r="M467" s="70">
        <v>0.28420724578355905</v>
      </c>
      <c r="N467" s="70">
        <v>4.2547825872014569E-2</v>
      </c>
      <c r="O467" s="70">
        <v>0</v>
      </c>
      <c r="P467" s="70">
        <v>2.8397150891174432E-2</v>
      </c>
    </row>
    <row r="468" spans="1:16" x14ac:dyDescent="0.3">
      <c r="A468" t="s">
        <v>2399</v>
      </c>
      <c r="B468" t="s">
        <v>323</v>
      </c>
      <c r="C468" s="69">
        <v>13221</v>
      </c>
      <c r="D468" s="70">
        <v>0.63834896648972328</v>
      </c>
      <c r="E468" s="70">
        <v>7.4866169041809452E-4</v>
      </c>
      <c r="F468" s="70">
        <v>0.35130174888633792</v>
      </c>
      <c r="G468" s="70">
        <v>4.7619047619047616E-2</v>
      </c>
      <c r="H468" s="70">
        <v>0.20689655172413793</v>
      </c>
      <c r="I468" s="70">
        <v>0.3888888888888889</v>
      </c>
      <c r="J468" s="70">
        <v>0.39395549465286128</v>
      </c>
      <c r="K468" s="70">
        <v>0.72432326473829967</v>
      </c>
      <c r="L468" s="70">
        <v>0.71406266062444934</v>
      </c>
      <c r="M468" s="70">
        <v>0.27010980342869234</v>
      </c>
      <c r="N468" s="70">
        <v>0</v>
      </c>
      <c r="O468" s="70">
        <v>0</v>
      </c>
      <c r="P468" s="70">
        <v>5.875242279559581E-2</v>
      </c>
    </row>
    <row r="469" spans="1:16" x14ac:dyDescent="0.3">
      <c r="A469" t="s">
        <v>2400</v>
      </c>
      <c r="B469" t="s">
        <v>323</v>
      </c>
      <c r="C469" s="69">
        <v>13223</v>
      </c>
      <c r="D469" s="70">
        <v>0.60518190517025139</v>
      </c>
      <c r="E469" s="70">
        <v>0.26991760575661905</v>
      </c>
      <c r="F469" s="70">
        <v>0.25737924225914244</v>
      </c>
      <c r="G469" s="70">
        <v>7.1428571428571425E-2</v>
      </c>
      <c r="H469" s="70">
        <v>6.8965517241379309E-2</v>
      </c>
      <c r="I469" s="70">
        <v>0.33333333333333331</v>
      </c>
      <c r="J469" s="70">
        <v>0.3793801232286666</v>
      </c>
      <c r="K469" s="70">
        <v>0.75234173134336979</v>
      </c>
      <c r="L469" s="70">
        <v>0.61435493191900947</v>
      </c>
      <c r="M469" s="70">
        <v>0.40202505170749447</v>
      </c>
      <c r="N469" s="70">
        <v>6.1134686694633726E-2</v>
      </c>
      <c r="O469" s="70">
        <v>0</v>
      </c>
      <c r="P469" s="70">
        <v>5.1593284492870463E-2</v>
      </c>
    </row>
    <row r="470" spans="1:16" x14ac:dyDescent="0.3">
      <c r="A470" t="s">
        <v>2401</v>
      </c>
      <c r="B470" t="s">
        <v>323</v>
      </c>
      <c r="C470" s="69">
        <v>13225</v>
      </c>
      <c r="D470" s="70">
        <v>0.56778074748872731</v>
      </c>
      <c r="E470" s="70">
        <v>7.5469641039637519E-2</v>
      </c>
      <c r="F470" s="70">
        <v>0.44493366983210147</v>
      </c>
      <c r="G470" s="70">
        <v>7.1428571428571425E-2</v>
      </c>
      <c r="H470" s="70">
        <v>3.4482758620689655E-2</v>
      </c>
      <c r="I470" s="70">
        <v>0.27777777777777779</v>
      </c>
      <c r="J470" s="70">
        <v>0.27808361502928991</v>
      </c>
      <c r="K470" s="70">
        <v>0.67998432259439279</v>
      </c>
      <c r="L470" s="70">
        <v>0.58329463633653555</v>
      </c>
      <c r="M470" s="70">
        <v>0.36406255852427849</v>
      </c>
      <c r="N470" s="70">
        <v>7.3057254355428092E-3</v>
      </c>
      <c r="O470" s="70">
        <v>0</v>
      </c>
      <c r="P470" s="70">
        <v>6.5676635705972264E-2</v>
      </c>
    </row>
    <row r="471" spans="1:16" x14ac:dyDescent="0.3">
      <c r="A471" t="s">
        <v>2074</v>
      </c>
      <c r="B471" t="s">
        <v>323</v>
      </c>
      <c r="C471" s="69">
        <v>13227</v>
      </c>
      <c r="D471" s="70">
        <v>0.64386742924980289</v>
      </c>
      <c r="E471" s="70">
        <v>3.6697660662477163E-2</v>
      </c>
      <c r="F471" s="70">
        <v>0.16705482836939006</v>
      </c>
      <c r="G471" s="70">
        <v>9.5238095238095233E-2</v>
      </c>
      <c r="H471" s="70">
        <v>0.34482758620689657</v>
      </c>
      <c r="I471" s="70">
        <v>0.44444444444444442</v>
      </c>
      <c r="J471" s="70">
        <v>0.24024462643117842</v>
      </c>
      <c r="K471" s="70">
        <v>0.75847548637299445</v>
      </c>
      <c r="L471" s="70">
        <v>0.66373739185016967</v>
      </c>
      <c r="M471" s="70">
        <v>0.40735601034782187</v>
      </c>
      <c r="N471" s="70">
        <v>1.8497790922546786E-2</v>
      </c>
      <c r="O471" s="70">
        <v>0</v>
      </c>
      <c r="P471" s="70">
        <v>4.3316147436149942E-2</v>
      </c>
    </row>
    <row r="472" spans="1:16" x14ac:dyDescent="0.3">
      <c r="A472" t="s">
        <v>2402</v>
      </c>
      <c r="B472" t="s">
        <v>323</v>
      </c>
      <c r="C472" s="69">
        <v>13229</v>
      </c>
      <c r="D472" s="70">
        <v>0.63538710963690204</v>
      </c>
      <c r="E472" s="70">
        <v>7.5687124376577668E-3</v>
      </c>
      <c r="F472" s="70">
        <v>0.67272016678516233</v>
      </c>
      <c r="G472" s="70">
        <v>5.9523809523809521E-2</v>
      </c>
      <c r="H472" s="70">
        <v>0</v>
      </c>
      <c r="I472" s="70">
        <v>0.33333333333333331</v>
      </c>
      <c r="J472" s="70">
        <v>0.43842600168926765</v>
      </c>
      <c r="K472" s="70">
        <v>0.62329658286737855</v>
      </c>
      <c r="L472" s="70">
        <v>0.45957850882548401</v>
      </c>
      <c r="M472" s="70">
        <v>0.43184555763590532</v>
      </c>
      <c r="N472" s="70">
        <v>4.1560838153854127E-2</v>
      </c>
      <c r="O472" s="70">
        <v>0</v>
      </c>
      <c r="P472" s="70">
        <v>8.0982069820818514E-2</v>
      </c>
    </row>
    <row r="473" spans="1:16" x14ac:dyDescent="0.3">
      <c r="A473" t="s">
        <v>2075</v>
      </c>
      <c r="B473" t="s">
        <v>323</v>
      </c>
      <c r="C473" s="69">
        <v>13231</v>
      </c>
      <c r="D473" s="70">
        <v>0.61488501006231322</v>
      </c>
      <c r="E473" s="70">
        <v>1.0790628755988387E-3</v>
      </c>
      <c r="F473" s="70">
        <v>0.38273389629083066</v>
      </c>
      <c r="G473" s="70">
        <v>6.5476190476190479E-2</v>
      </c>
      <c r="H473" s="70">
        <v>0.10344827586206896</v>
      </c>
      <c r="I473" s="70">
        <v>0.33333333333333331</v>
      </c>
      <c r="J473" s="70">
        <v>0.25134713402065856</v>
      </c>
      <c r="K473" s="70">
        <v>0.72375006181569923</v>
      </c>
      <c r="L473" s="70">
        <v>0.65134625562654358</v>
      </c>
      <c r="M473" s="70">
        <v>0.40998283538753877</v>
      </c>
      <c r="N473" s="70">
        <v>4.3485461008759725E-2</v>
      </c>
      <c r="O473" s="70">
        <v>0</v>
      </c>
      <c r="P473" s="70">
        <v>7.5003851799836901E-2</v>
      </c>
    </row>
    <row r="474" spans="1:16" x14ac:dyDescent="0.3">
      <c r="A474" t="s">
        <v>2139</v>
      </c>
      <c r="B474" t="s">
        <v>323</v>
      </c>
      <c r="C474" s="69">
        <v>13233</v>
      </c>
      <c r="D474" s="70">
        <v>0.60415582159983339</v>
      </c>
      <c r="E474" s="70">
        <v>3.7109591518315617E-2</v>
      </c>
      <c r="F474" s="70">
        <v>0.2484917741158294</v>
      </c>
      <c r="G474" s="70">
        <v>9.5238095238095233E-2</v>
      </c>
      <c r="H474" s="70">
        <v>6.8965517241379309E-2</v>
      </c>
      <c r="I474" s="70">
        <v>0.3888888888888889</v>
      </c>
      <c r="J474" s="70">
        <v>0.25201861587795116</v>
      </c>
      <c r="K474" s="70">
        <v>0.72849511320573812</v>
      </c>
      <c r="L474" s="70">
        <v>0.57928726656739626</v>
      </c>
      <c r="M474" s="70">
        <v>0.3675159086576345</v>
      </c>
      <c r="N474" s="70">
        <v>0.17350447939360505</v>
      </c>
      <c r="O474" s="70">
        <v>0</v>
      </c>
      <c r="P474" s="70">
        <v>8.4457997787963077E-2</v>
      </c>
    </row>
    <row r="475" spans="1:16" x14ac:dyDescent="0.3">
      <c r="A475" t="s">
        <v>2142</v>
      </c>
      <c r="B475" t="s">
        <v>323</v>
      </c>
      <c r="C475" s="69">
        <v>13235</v>
      </c>
      <c r="D475" s="70">
        <v>0.59665014593275456</v>
      </c>
      <c r="E475" s="70">
        <v>9.3770704863059915E-3</v>
      </c>
      <c r="F475" s="70">
        <v>0.50617303418066173</v>
      </c>
      <c r="G475" s="70">
        <v>4.1666666666666664E-2</v>
      </c>
      <c r="H475" s="70">
        <v>3.4482758620689655E-2</v>
      </c>
      <c r="I475" s="70">
        <v>0.27777777777777779</v>
      </c>
      <c r="J475" s="70">
        <v>0.37854827011887282</v>
      </c>
      <c r="K475" s="70">
        <v>0.69034659575783186</v>
      </c>
      <c r="L475" s="70">
        <v>0.56943995956255777</v>
      </c>
      <c r="M475" s="70">
        <v>0.35875930693983266</v>
      </c>
      <c r="N475" s="70">
        <v>1.7338254016905912E-2</v>
      </c>
      <c r="O475" s="70">
        <v>0</v>
      </c>
      <c r="P475" s="70">
        <v>7.5224000561452023E-2</v>
      </c>
    </row>
    <row r="476" spans="1:16" x14ac:dyDescent="0.3">
      <c r="A476" t="s">
        <v>2316</v>
      </c>
      <c r="B476" t="s">
        <v>323</v>
      </c>
      <c r="C476" s="69">
        <v>13237</v>
      </c>
      <c r="D476" s="70">
        <v>0.68609011067742343</v>
      </c>
      <c r="E476" s="70">
        <v>1.0215889525729953E-2</v>
      </c>
      <c r="F476" s="70">
        <v>0.3775397524365528</v>
      </c>
      <c r="G476" s="70">
        <v>3.5714285714285712E-2</v>
      </c>
      <c r="H476" s="70">
        <v>6.8965517241379309E-2</v>
      </c>
      <c r="I476" s="70">
        <v>0.27777777777777779</v>
      </c>
      <c r="J476" s="70">
        <v>0.72997282215703929</v>
      </c>
      <c r="K476" s="70">
        <v>0.73644075787193675</v>
      </c>
      <c r="L476" s="70">
        <v>0.72315807406547372</v>
      </c>
      <c r="M476" s="70">
        <v>0.3061638138506374</v>
      </c>
      <c r="N476" s="70">
        <v>0.10229842616711114</v>
      </c>
      <c r="O476" s="70">
        <v>0</v>
      </c>
      <c r="P476" s="70">
        <v>3.3904335906559495E-2</v>
      </c>
    </row>
    <row r="477" spans="1:16" x14ac:dyDescent="0.3">
      <c r="A477" t="s">
        <v>2403</v>
      </c>
      <c r="B477" t="s">
        <v>323</v>
      </c>
      <c r="C477" s="69">
        <v>13239</v>
      </c>
      <c r="D477" s="70">
        <v>0.70756555251097963</v>
      </c>
      <c r="E477" s="70">
        <v>6.3198969806002635E-3</v>
      </c>
      <c r="F477" s="70">
        <v>0.44978129983278503</v>
      </c>
      <c r="G477" s="70">
        <v>2.976190476190476E-2</v>
      </c>
      <c r="H477" s="70">
        <v>3.4482758620689655E-2</v>
      </c>
      <c r="I477" s="70">
        <v>0.27777777777777779</v>
      </c>
      <c r="J477" s="70">
        <v>0.56858087286356174</v>
      </c>
      <c r="K477" s="70">
        <v>0.66898323276438276</v>
      </c>
      <c r="L477" s="70">
        <v>0.4652179501407554</v>
      </c>
      <c r="M477" s="70">
        <v>0.47164238293682215</v>
      </c>
      <c r="N477" s="70">
        <v>0.50959360907946838</v>
      </c>
      <c r="O477" s="70">
        <v>0</v>
      </c>
      <c r="P477" s="70">
        <v>2.2285418276027362E-2</v>
      </c>
    </row>
    <row r="478" spans="1:16" x14ac:dyDescent="0.3">
      <c r="A478" t="s">
        <v>2404</v>
      </c>
      <c r="B478" t="s">
        <v>323</v>
      </c>
      <c r="C478" s="69">
        <v>13241</v>
      </c>
      <c r="D478" s="70">
        <v>0.73202873658670786</v>
      </c>
      <c r="E478" s="70">
        <v>9.1824808335907032E-3</v>
      </c>
      <c r="F478" s="70">
        <v>0.10773533697397493</v>
      </c>
      <c r="G478" s="70">
        <v>4.7619047619047616E-2</v>
      </c>
      <c r="H478" s="70">
        <v>0.27586206896551724</v>
      </c>
      <c r="I478" s="70">
        <v>0.55555555555555558</v>
      </c>
      <c r="J478" s="70">
        <v>0.46653494819977781</v>
      </c>
      <c r="K478" s="70">
        <v>0.70720289049798457</v>
      </c>
      <c r="L478" s="70">
        <v>0.89436818139914465</v>
      </c>
      <c r="M478" s="70">
        <v>0.42420474406632463</v>
      </c>
      <c r="N478" s="70">
        <v>0.11797209164351577</v>
      </c>
      <c r="O478" s="70">
        <v>0</v>
      </c>
      <c r="P478" s="70">
        <v>2.1994974542602821E-2</v>
      </c>
    </row>
    <row r="479" spans="1:16" x14ac:dyDescent="0.3">
      <c r="A479" t="s">
        <v>2076</v>
      </c>
      <c r="B479" t="s">
        <v>323</v>
      </c>
      <c r="C479" s="69">
        <v>13243</v>
      </c>
      <c r="D479" s="70">
        <v>0.61914671082463069</v>
      </c>
      <c r="E479" s="70">
        <v>4.0965901649939376E-3</v>
      </c>
      <c r="F479" s="70">
        <v>0.50561287357661056</v>
      </c>
      <c r="G479" s="70">
        <v>7.7380952380952384E-2</v>
      </c>
      <c r="H479" s="70">
        <v>3.4482758620689655E-2</v>
      </c>
      <c r="I479" s="70">
        <v>0.33333333333333331</v>
      </c>
      <c r="J479" s="70">
        <v>0.44442007167617703</v>
      </c>
      <c r="K479" s="70">
        <v>0.62793337307090535</v>
      </c>
      <c r="L479" s="70">
        <v>0.51175123412034385</v>
      </c>
      <c r="M479" s="70">
        <v>0.44777260497023336</v>
      </c>
      <c r="N479" s="70">
        <v>1.0820922461222387E-2</v>
      </c>
      <c r="O479" s="70">
        <v>0</v>
      </c>
      <c r="P479" s="70">
        <v>6.7468436439605775E-2</v>
      </c>
    </row>
    <row r="480" spans="1:16" x14ac:dyDescent="0.3">
      <c r="A480" t="s">
        <v>2405</v>
      </c>
      <c r="B480" t="s">
        <v>323</v>
      </c>
      <c r="C480" s="69">
        <v>13245</v>
      </c>
      <c r="D480" s="70">
        <v>0.68357904782585643</v>
      </c>
      <c r="E480" s="70">
        <v>0.27128585975678288</v>
      </c>
      <c r="F480" s="70">
        <v>0.45615547165062736</v>
      </c>
      <c r="G480" s="70">
        <v>5.9523809523809521E-2</v>
      </c>
      <c r="H480" s="70">
        <v>0.13793103448275862</v>
      </c>
      <c r="I480" s="70">
        <v>0.33333333333333331</v>
      </c>
      <c r="J480" s="70">
        <v>0.49614359009760611</v>
      </c>
      <c r="K480" s="70">
        <v>0.73601553072942261</v>
      </c>
      <c r="L480" s="70">
        <v>0.78720523405454623</v>
      </c>
      <c r="M480" s="70">
        <v>0.24711349354534021</v>
      </c>
      <c r="N480" s="70">
        <v>7.8350708134535249E-2</v>
      </c>
      <c r="O480" s="70">
        <v>0</v>
      </c>
      <c r="P480" s="70">
        <v>4.7749006729978095E-2</v>
      </c>
    </row>
    <row r="481" spans="1:16" x14ac:dyDescent="0.3">
      <c r="A481" t="s">
        <v>2406</v>
      </c>
      <c r="B481" t="s">
        <v>323</v>
      </c>
      <c r="C481" s="69">
        <v>13247</v>
      </c>
      <c r="D481" s="70">
        <v>0.64815159293535729</v>
      </c>
      <c r="E481" s="70">
        <v>0.36211442236161018</v>
      </c>
      <c r="F481" s="70">
        <v>0.32905281975617123</v>
      </c>
      <c r="G481" s="70">
        <v>3.5714285714285712E-2</v>
      </c>
      <c r="H481" s="70">
        <v>0.17241379310344829</v>
      </c>
      <c r="I481" s="70">
        <v>0.44444444444444442</v>
      </c>
      <c r="J481" s="70">
        <v>0.35479225502818584</v>
      </c>
      <c r="K481" s="70">
        <v>0.73765113263234194</v>
      </c>
      <c r="L481" s="70">
        <v>0.70417850826105244</v>
      </c>
      <c r="M481" s="70">
        <v>0.34982300831013213</v>
      </c>
      <c r="N481" s="70">
        <v>4.2164079653627118E-2</v>
      </c>
      <c r="O481" s="70">
        <v>0</v>
      </c>
      <c r="P481" s="70">
        <v>3.4138399361321625E-2</v>
      </c>
    </row>
    <row r="482" spans="1:16" x14ac:dyDescent="0.3">
      <c r="A482" t="s">
        <v>2407</v>
      </c>
      <c r="B482" t="s">
        <v>323</v>
      </c>
      <c r="C482" s="69">
        <v>13249</v>
      </c>
      <c r="E482" s="70"/>
      <c r="F482" s="70">
        <v>0.45687616835012185</v>
      </c>
      <c r="G482" s="70">
        <v>5.9523809523809521E-2</v>
      </c>
      <c r="H482" s="70">
        <v>0</v>
      </c>
      <c r="I482" s="70">
        <v>0.27777777777777779</v>
      </c>
    </row>
    <row r="483" spans="1:16" x14ac:dyDescent="0.3">
      <c r="A483" t="s">
        <v>2408</v>
      </c>
      <c r="B483" t="s">
        <v>323</v>
      </c>
      <c r="C483" s="69">
        <v>13251</v>
      </c>
      <c r="D483" s="70">
        <v>0.72436875181696514</v>
      </c>
      <c r="E483" s="70">
        <v>4.8788426793070954E-3</v>
      </c>
      <c r="F483" s="70">
        <v>0.59472586937172267</v>
      </c>
      <c r="G483" s="70">
        <v>0.125</v>
      </c>
      <c r="H483" s="70">
        <v>0.20689655172413793</v>
      </c>
      <c r="I483" s="70">
        <v>0.33333333333333331</v>
      </c>
      <c r="J483" s="70">
        <v>0.49776816839313842</v>
      </c>
      <c r="K483" s="70">
        <v>0.70293869224914629</v>
      </c>
      <c r="L483" s="70">
        <v>0.79452852013839892</v>
      </c>
      <c r="M483" s="70">
        <v>0.25748117359806527</v>
      </c>
      <c r="N483" s="70">
        <v>1.6999922355059243E-2</v>
      </c>
      <c r="O483" s="70">
        <v>0</v>
      </c>
      <c r="P483" s="70">
        <v>5.1507692454666174E-2</v>
      </c>
    </row>
    <row r="484" spans="1:16" x14ac:dyDescent="0.3">
      <c r="A484" t="s">
        <v>2321</v>
      </c>
      <c r="B484" t="s">
        <v>323</v>
      </c>
      <c r="C484" s="69">
        <v>13253</v>
      </c>
      <c r="D484" s="70">
        <v>0.69130708821894304</v>
      </c>
      <c r="E484" s="70">
        <v>9.7342171902706654E-3</v>
      </c>
      <c r="F484" s="70">
        <v>0.66552208803194512</v>
      </c>
      <c r="G484" s="70">
        <v>6.5476190476190479E-2</v>
      </c>
      <c r="H484" s="70">
        <v>0</v>
      </c>
      <c r="I484" s="70">
        <v>0.33333333333333331</v>
      </c>
      <c r="J484" s="70">
        <v>0.4326828815002986</v>
      </c>
      <c r="K484" s="70">
        <v>0.63098774059123386</v>
      </c>
      <c r="L484" s="70">
        <v>0.56861355890792686</v>
      </c>
      <c r="M484" s="70">
        <v>0.46255603891459873</v>
      </c>
      <c r="N484" s="70">
        <v>0.21292224466070486</v>
      </c>
      <c r="O484" s="70">
        <v>0</v>
      </c>
      <c r="P484" s="70">
        <v>4.5633509394688666E-2</v>
      </c>
    </row>
    <row r="485" spans="1:16" x14ac:dyDescent="0.3">
      <c r="A485" t="s">
        <v>2409</v>
      </c>
      <c r="B485" t="s">
        <v>323</v>
      </c>
      <c r="C485" s="69">
        <v>13255</v>
      </c>
      <c r="D485" s="70">
        <v>0.63964449127648926</v>
      </c>
      <c r="E485" s="70">
        <v>0.11137789918521647</v>
      </c>
      <c r="F485" s="70">
        <v>0.37308491521428533</v>
      </c>
      <c r="G485" s="70">
        <v>6.5476190476190479E-2</v>
      </c>
      <c r="H485" s="70">
        <v>0.10344827586206896</v>
      </c>
      <c r="I485" s="70">
        <v>0.3888888888888889</v>
      </c>
      <c r="J485" s="70">
        <v>0.36047918113606015</v>
      </c>
      <c r="K485" s="70">
        <v>0.72993817538210082</v>
      </c>
      <c r="L485" s="70">
        <v>0.66739683783034132</v>
      </c>
      <c r="M485" s="70">
        <v>0.41182934951040545</v>
      </c>
      <c r="N485" s="70">
        <v>1.9719856602638319E-2</v>
      </c>
      <c r="O485" s="70">
        <v>0</v>
      </c>
      <c r="P485" s="70">
        <v>4.2053109609271104E-2</v>
      </c>
    </row>
    <row r="486" spans="1:16" x14ac:dyDescent="0.3">
      <c r="A486" t="s">
        <v>2410</v>
      </c>
      <c r="B486" t="s">
        <v>323</v>
      </c>
      <c r="C486" s="69">
        <v>13257</v>
      </c>
      <c r="D486" s="70">
        <v>0.63782115259030703</v>
      </c>
      <c r="E486" s="70">
        <v>4.6009974608399208E-2</v>
      </c>
      <c r="F486" s="70">
        <v>0.22558456666185212</v>
      </c>
      <c r="G486" s="70">
        <v>5.3571428571428568E-2</v>
      </c>
      <c r="H486" s="70">
        <v>0.2413793103448276</v>
      </c>
      <c r="I486" s="70">
        <v>0.44444444444444442</v>
      </c>
      <c r="J486" s="70">
        <v>0.32473883018463279</v>
      </c>
      <c r="K486" s="70">
        <v>0.73900356515377419</v>
      </c>
      <c r="L486" s="70">
        <v>0.76406574133789695</v>
      </c>
      <c r="M486" s="70">
        <v>0.29039683897204949</v>
      </c>
      <c r="N486" s="70">
        <v>3.2833689992041795E-2</v>
      </c>
      <c r="O486" s="70">
        <v>0</v>
      </c>
      <c r="P486" s="70">
        <v>3.728202804842308E-2</v>
      </c>
    </row>
    <row r="487" spans="1:16" x14ac:dyDescent="0.3">
      <c r="A487" t="s">
        <v>2411</v>
      </c>
      <c r="B487" t="s">
        <v>323</v>
      </c>
      <c r="C487" s="69">
        <v>13259</v>
      </c>
      <c r="E487" s="70"/>
      <c r="F487" s="70">
        <v>0.41377096909204442</v>
      </c>
      <c r="G487" s="70">
        <v>0.10119047619047619</v>
      </c>
      <c r="H487" s="70">
        <v>3.4482758620689655E-2</v>
      </c>
      <c r="I487" s="70">
        <v>0.27777777777777779</v>
      </c>
    </row>
    <row r="488" spans="1:16" x14ac:dyDescent="0.3">
      <c r="A488" t="s">
        <v>2080</v>
      </c>
      <c r="B488" t="s">
        <v>323</v>
      </c>
      <c r="C488" s="69">
        <v>13261</v>
      </c>
      <c r="D488" s="70">
        <v>0.59361632713002266</v>
      </c>
      <c r="E488" s="70">
        <v>1.7791162374239583E-2</v>
      </c>
      <c r="F488" s="70">
        <v>0.50062682344780951</v>
      </c>
      <c r="G488" s="70">
        <v>0.17857142857142858</v>
      </c>
      <c r="H488" s="70">
        <v>3.4482758620689655E-2</v>
      </c>
      <c r="I488" s="70">
        <v>0.27777777777777779</v>
      </c>
      <c r="J488" s="70">
        <v>0.20675345658874214</v>
      </c>
      <c r="K488" s="70">
        <v>0.67756274416290441</v>
      </c>
      <c r="L488" s="70">
        <v>0.49111066757833355</v>
      </c>
      <c r="M488" s="70">
        <v>0.4296906916893396</v>
      </c>
      <c r="N488" s="70">
        <v>6.9085809597351389E-2</v>
      </c>
      <c r="O488" s="70">
        <v>0</v>
      </c>
      <c r="P488" s="70">
        <v>6.9095681418722701E-2</v>
      </c>
    </row>
    <row r="489" spans="1:16" x14ac:dyDescent="0.3">
      <c r="A489" t="s">
        <v>2412</v>
      </c>
      <c r="B489" t="s">
        <v>323</v>
      </c>
      <c r="C489" s="69">
        <v>13263</v>
      </c>
      <c r="D489" s="70">
        <v>0.62200705406903145</v>
      </c>
      <c r="E489" s="70">
        <v>1.4189095013510946E-3</v>
      </c>
      <c r="F489" s="70">
        <v>0.37706823968090603</v>
      </c>
      <c r="G489" s="70">
        <v>9.5238095238095233E-2</v>
      </c>
      <c r="H489" s="70">
        <v>0</v>
      </c>
      <c r="I489" s="70">
        <v>0.27777777777777779</v>
      </c>
      <c r="J489" s="70">
        <v>0.52907630629846769</v>
      </c>
      <c r="K489" s="70">
        <v>0.70756921802824646</v>
      </c>
      <c r="L489" s="70">
        <v>0.59017932134225881</v>
      </c>
      <c r="M489" s="70">
        <v>0.45089109343592132</v>
      </c>
      <c r="N489" s="70">
        <v>0</v>
      </c>
      <c r="O489" s="70">
        <v>0</v>
      </c>
      <c r="P489" s="70">
        <v>4.7317654191583527E-2</v>
      </c>
    </row>
    <row r="490" spans="1:16" x14ac:dyDescent="0.3">
      <c r="A490" t="s">
        <v>2413</v>
      </c>
      <c r="B490" t="s">
        <v>323</v>
      </c>
      <c r="C490" s="69">
        <v>13265</v>
      </c>
      <c r="E490" s="70"/>
      <c r="F490" s="70">
        <v>0.39147525774579944</v>
      </c>
      <c r="G490" s="70">
        <v>0</v>
      </c>
      <c r="H490" s="70">
        <v>0.17241379310344829</v>
      </c>
      <c r="I490" s="70">
        <v>0.27777777777777779</v>
      </c>
    </row>
    <row r="491" spans="1:16" x14ac:dyDescent="0.3">
      <c r="A491" t="s">
        <v>2414</v>
      </c>
      <c r="B491" t="s">
        <v>323</v>
      </c>
      <c r="C491" s="69">
        <v>13267</v>
      </c>
      <c r="D491" s="70">
        <v>0.67272167570494312</v>
      </c>
      <c r="E491" s="70">
        <v>1.061265116742202E-2</v>
      </c>
      <c r="F491" s="70">
        <v>0.63420604353693344</v>
      </c>
      <c r="G491" s="70">
        <v>9.5238095238095233E-2</v>
      </c>
      <c r="H491" s="70">
        <v>0.13793103448275862</v>
      </c>
      <c r="I491" s="70">
        <v>0.33333333333333331</v>
      </c>
      <c r="J491" s="70">
        <v>0.4137344502276965</v>
      </c>
      <c r="K491" s="70">
        <v>0.64858877817713712</v>
      </c>
      <c r="L491" s="70">
        <v>0.59750035784993782</v>
      </c>
      <c r="M491" s="70">
        <v>0.33989879969533066</v>
      </c>
      <c r="N491" s="70">
        <v>4.4109106829540888E-3</v>
      </c>
      <c r="O491" s="70">
        <v>0</v>
      </c>
      <c r="P491" s="70">
        <v>0.12100204795526037</v>
      </c>
    </row>
    <row r="492" spans="1:16" x14ac:dyDescent="0.3">
      <c r="A492" t="s">
        <v>2323</v>
      </c>
      <c r="B492" t="s">
        <v>323</v>
      </c>
      <c r="C492" s="69">
        <v>13269</v>
      </c>
      <c r="E492" s="70"/>
      <c r="F492" s="70">
        <v>0.43089488551447291</v>
      </c>
      <c r="G492" s="70">
        <v>9.5238095238095233E-2</v>
      </c>
      <c r="H492" s="70">
        <v>3.4482758620689655E-2</v>
      </c>
      <c r="I492" s="70">
        <v>0.27777777777777779</v>
      </c>
    </row>
    <row r="493" spans="1:16" x14ac:dyDescent="0.3">
      <c r="A493" t="s">
        <v>2415</v>
      </c>
      <c r="B493" t="s">
        <v>323</v>
      </c>
      <c r="C493" s="69">
        <v>13271</v>
      </c>
      <c r="D493" s="70">
        <v>0.59547458119973073</v>
      </c>
      <c r="E493" s="70">
        <v>8.5870415748117174E-3</v>
      </c>
      <c r="F493" s="70">
        <v>0.57121924167649585</v>
      </c>
      <c r="G493" s="70">
        <v>6.5476190476190479E-2</v>
      </c>
      <c r="H493" s="70">
        <v>0</v>
      </c>
      <c r="I493" s="70">
        <v>0.33333333333333331</v>
      </c>
      <c r="J493" s="70">
        <v>0.28675292264200014</v>
      </c>
      <c r="K493" s="70">
        <v>0.66370457519374626</v>
      </c>
      <c r="L493" s="70">
        <v>0.53015486452843397</v>
      </c>
      <c r="M493" s="70">
        <v>0.36282913469136091</v>
      </c>
      <c r="N493" s="70">
        <v>3.6439042353518941E-2</v>
      </c>
      <c r="O493" s="70">
        <v>0</v>
      </c>
      <c r="P493" s="70">
        <v>9.4035488234205766E-2</v>
      </c>
    </row>
    <row r="494" spans="1:16" x14ac:dyDescent="0.3">
      <c r="A494" t="s">
        <v>2416</v>
      </c>
      <c r="B494" t="s">
        <v>323</v>
      </c>
      <c r="C494" s="69">
        <v>13273</v>
      </c>
      <c r="D494" s="70">
        <v>0.58458405563904992</v>
      </c>
      <c r="E494" s="70">
        <v>4.5928374228999761E-3</v>
      </c>
      <c r="F494" s="70">
        <v>0.53200456950376829</v>
      </c>
      <c r="G494" s="70">
        <v>4.7619047619047616E-2</v>
      </c>
      <c r="H494" s="70">
        <v>3.4482758620689655E-2</v>
      </c>
      <c r="I494" s="70">
        <v>0.27777777777777779</v>
      </c>
      <c r="J494" s="70">
        <v>0.33206349523280349</v>
      </c>
      <c r="K494" s="70">
        <v>0.64004298904783719</v>
      </c>
      <c r="L494" s="70">
        <v>0.5400253677414153</v>
      </c>
      <c r="M494" s="70">
        <v>0.45099939784333415</v>
      </c>
      <c r="N494" s="70">
        <v>1.0393059023876496E-2</v>
      </c>
      <c r="O494" s="70">
        <v>0</v>
      </c>
      <c r="P494" s="70">
        <v>2.4695063549593058E-2</v>
      </c>
    </row>
    <row r="495" spans="1:16" x14ac:dyDescent="0.3">
      <c r="A495" t="s">
        <v>2417</v>
      </c>
      <c r="B495" t="s">
        <v>323</v>
      </c>
      <c r="C495" s="69">
        <v>13275</v>
      </c>
      <c r="D495" s="70">
        <v>0.64365415881037846</v>
      </c>
      <c r="E495" s="70">
        <v>3.2403088006082555E-2</v>
      </c>
      <c r="F495" s="70">
        <v>0.66671664378564344</v>
      </c>
      <c r="G495" s="70">
        <v>0.10714285714285714</v>
      </c>
      <c r="H495" s="70">
        <v>0</v>
      </c>
      <c r="I495" s="70">
        <v>0.33333333333333331</v>
      </c>
      <c r="J495" s="70">
        <v>0.22910939161843963</v>
      </c>
      <c r="K495" s="70">
        <v>0.63856925409364773</v>
      </c>
      <c r="L495" s="70">
        <v>0.56728798918456358</v>
      </c>
      <c r="M495" s="70">
        <v>0.47529724917041072</v>
      </c>
      <c r="N495" s="70">
        <v>5.2083166118597646E-2</v>
      </c>
      <c r="O495" s="70">
        <v>0</v>
      </c>
      <c r="P495" s="70">
        <v>0.11259814332208008</v>
      </c>
    </row>
    <row r="496" spans="1:16" x14ac:dyDescent="0.3">
      <c r="A496" t="s">
        <v>2418</v>
      </c>
      <c r="B496" t="s">
        <v>323</v>
      </c>
      <c r="C496" s="69">
        <v>13277</v>
      </c>
      <c r="D496" s="70">
        <v>0.623183186625342</v>
      </c>
      <c r="E496" s="70">
        <v>5.0614437259669923E-2</v>
      </c>
      <c r="F496" s="70">
        <v>0.59613632852733744</v>
      </c>
      <c r="G496" s="70">
        <v>0.13690476190476192</v>
      </c>
      <c r="H496" s="70">
        <v>3.4482758620689655E-2</v>
      </c>
      <c r="I496" s="70">
        <v>0.33333333333333331</v>
      </c>
      <c r="J496" s="70">
        <v>0.3799423223441577</v>
      </c>
      <c r="K496" s="70">
        <v>0.63107398885463439</v>
      </c>
      <c r="L496" s="70">
        <v>0.43109709943281738</v>
      </c>
      <c r="M496" s="70">
        <v>0.39686901100492289</v>
      </c>
      <c r="N496" s="70">
        <v>5.5859235520270639E-2</v>
      </c>
      <c r="O496" s="70">
        <v>0</v>
      </c>
      <c r="P496" s="70">
        <v>8.5233504764873666E-2</v>
      </c>
    </row>
    <row r="497" spans="1:16" x14ac:dyDescent="0.3">
      <c r="A497" t="s">
        <v>2419</v>
      </c>
      <c r="B497" t="s">
        <v>323</v>
      </c>
      <c r="C497" s="69">
        <v>13279</v>
      </c>
      <c r="D497" s="70">
        <v>0.64004088339730936</v>
      </c>
      <c r="E497" s="70">
        <v>2.5189023215614659E-2</v>
      </c>
      <c r="F497" s="70">
        <v>0.59414700751015215</v>
      </c>
      <c r="G497" s="70">
        <v>6.5476190476190479E-2</v>
      </c>
      <c r="H497" s="70">
        <v>0</v>
      </c>
      <c r="I497" s="70">
        <v>0.33333333333333331</v>
      </c>
      <c r="J497" s="70">
        <v>0.46067374188780935</v>
      </c>
      <c r="K497" s="70">
        <v>0.67202477346467471</v>
      </c>
      <c r="L497" s="70">
        <v>0.60828020915090908</v>
      </c>
      <c r="M497" s="70">
        <v>0.33945490789290977</v>
      </c>
      <c r="N497" s="70">
        <v>8.5128888789411487E-3</v>
      </c>
      <c r="O497" s="70">
        <v>0</v>
      </c>
      <c r="P497" s="70">
        <v>8.2371436286031954E-2</v>
      </c>
    </row>
    <row r="498" spans="1:16" x14ac:dyDescent="0.3">
      <c r="A498" t="s">
        <v>2420</v>
      </c>
      <c r="B498" t="s">
        <v>323</v>
      </c>
      <c r="C498" s="69">
        <v>13281</v>
      </c>
      <c r="E498" s="70"/>
      <c r="F498" s="70">
        <v>0.10709489204675302</v>
      </c>
      <c r="G498" s="70">
        <v>5.9523809523809521E-3</v>
      </c>
      <c r="H498" s="70">
        <v>0.20689655172413793</v>
      </c>
      <c r="I498" s="70">
        <v>0.5</v>
      </c>
    </row>
    <row r="499" spans="1:16" x14ac:dyDescent="0.3">
      <c r="A499" t="s">
        <v>2421</v>
      </c>
      <c r="B499" t="s">
        <v>323</v>
      </c>
      <c r="C499" s="69">
        <v>13283</v>
      </c>
      <c r="D499" s="70">
        <v>0.67917160833544155</v>
      </c>
      <c r="E499" s="70">
        <v>1.0219446882000301E-2</v>
      </c>
      <c r="F499" s="70">
        <v>0.54206378674233258</v>
      </c>
      <c r="G499" s="70">
        <v>4.1666666666666664E-2</v>
      </c>
      <c r="H499" s="70">
        <v>0</v>
      </c>
      <c r="I499" s="70">
        <v>0.33333333333333331</v>
      </c>
      <c r="J499" s="70">
        <v>0.64561562420074947</v>
      </c>
      <c r="K499" s="70">
        <v>0.68508747990036845</v>
      </c>
      <c r="L499" s="70">
        <v>0.63623079627896983</v>
      </c>
      <c r="M499" s="70">
        <v>0.33298111930059759</v>
      </c>
      <c r="N499" s="70">
        <v>4.0297014332786887E-2</v>
      </c>
      <c r="O499" s="70">
        <v>0</v>
      </c>
      <c r="P499" s="70">
        <v>0.10045561418133772</v>
      </c>
    </row>
    <row r="500" spans="1:16" x14ac:dyDescent="0.3">
      <c r="A500" t="s">
        <v>2422</v>
      </c>
      <c r="B500" t="s">
        <v>323</v>
      </c>
      <c r="C500" s="69">
        <v>13285</v>
      </c>
      <c r="D500" s="70">
        <v>0.61015690577329618</v>
      </c>
      <c r="E500" s="70">
        <v>5.201332817271917E-2</v>
      </c>
      <c r="F500" s="70">
        <v>0.36046524936385249</v>
      </c>
      <c r="G500" s="70">
        <v>0.13690476190476192</v>
      </c>
      <c r="H500" s="70">
        <v>6.8965517241379309E-2</v>
      </c>
      <c r="I500" s="70">
        <v>0.27777777777777779</v>
      </c>
      <c r="J500" s="70">
        <v>0.32309832038697273</v>
      </c>
      <c r="K500" s="70">
        <v>0.72525430464220897</v>
      </c>
      <c r="L500" s="70">
        <v>0.58989809834362417</v>
      </c>
      <c r="M500" s="70">
        <v>0.46645538881912052</v>
      </c>
      <c r="N500" s="70">
        <v>3.618010605819505E-2</v>
      </c>
      <c r="O500" s="70">
        <v>0</v>
      </c>
      <c r="P500" s="70">
        <v>3.1532670882010713E-2</v>
      </c>
    </row>
    <row r="501" spans="1:16" x14ac:dyDescent="0.3">
      <c r="A501" t="s">
        <v>2423</v>
      </c>
      <c r="B501" t="s">
        <v>323</v>
      </c>
      <c r="C501" s="69">
        <v>13287</v>
      </c>
      <c r="D501" s="70">
        <v>0.62094019201086148</v>
      </c>
      <c r="E501" s="70">
        <v>8.2897624227709892E-3</v>
      </c>
      <c r="F501" s="70">
        <v>0.56125456650841932</v>
      </c>
      <c r="G501" s="70">
        <v>6.5476190476190479E-2</v>
      </c>
      <c r="H501" s="70">
        <v>6.8965517241379309E-2</v>
      </c>
      <c r="I501" s="70">
        <v>0.27777777777777779</v>
      </c>
      <c r="J501" s="70">
        <v>0.55912083674674118</v>
      </c>
      <c r="K501" s="70">
        <v>0.62413993436088766</v>
      </c>
      <c r="L501" s="70">
        <v>0.44827315795591394</v>
      </c>
      <c r="M501" s="70">
        <v>0.39350145395790953</v>
      </c>
      <c r="N501" s="70">
        <v>1.1180462711781575E-4</v>
      </c>
      <c r="O501" s="70">
        <v>0</v>
      </c>
      <c r="P501" s="70">
        <v>7.1222046407143622E-2</v>
      </c>
    </row>
    <row r="502" spans="1:16" x14ac:dyDescent="0.3">
      <c r="A502" t="s">
        <v>2424</v>
      </c>
      <c r="B502" t="s">
        <v>323</v>
      </c>
      <c r="C502" s="69">
        <v>13289</v>
      </c>
      <c r="E502" s="70"/>
      <c r="F502" s="70">
        <v>0.42926526326882408</v>
      </c>
      <c r="G502" s="70">
        <v>0.125</v>
      </c>
      <c r="H502" s="70">
        <v>3.4482758620689655E-2</v>
      </c>
      <c r="I502" s="70">
        <v>0.27777777777777779</v>
      </c>
    </row>
    <row r="503" spans="1:16" x14ac:dyDescent="0.3">
      <c r="A503" t="s">
        <v>2151</v>
      </c>
      <c r="B503" t="s">
        <v>323</v>
      </c>
      <c r="C503" s="69">
        <v>13291</v>
      </c>
      <c r="E503" s="70"/>
      <c r="F503" s="70">
        <v>0.13063540493020093</v>
      </c>
      <c r="G503" s="70">
        <v>1.1904761904761904E-2</v>
      </c>
      <c r="H503" s="70">
        <v>0.17241379310344829</v>
      </c>
      <c r="I503" s="70">
        <v>0.61111111111111116</v>
      </c>
    </row>
    <row r="504" spans="1:16" x14ac:dyDescent="0.3">
      <c r="A504" t="s">
        <v>2425</v>
      </c>
      <c r="B504" t="s">
        <v>323</v>
      </c>
      <c r="C504" s="69">
        <v>13293</v>
      </c>
      <c r="D504" s="70">
        <v>0.57589242406290841</v>
      </c>
      <c r="E504" s="70">
        <v>2.2284266394215425E-2</v>
      </c>
      <c r="F504" s="70">
        <v>0.35666416853719707</v>
      </c>
      <c r="G504" s="70">
        <v>8.3333333333333329E-2</v>
      </c>
      <c r="H504" s="70">
        <v>6.8965517241379309E-2</v>
      </c>
      <c r="I504" s="70">
        <v>0.33333333333333331</v>
      </c>
      <c r="J504" s="70">
        <v>0.19418475629857893</v>
      </c>
      <c r="K504" s="70">
        <v>0.69242632265035164</v>
      </c>
      <c r="L504" s="70">
        <v>0.61940499065433963</v>
      </c>
      <c r="M504" s="70">
        <v>0.42929949952517626</v>
      </c>
      <c r="N504" s="70">
        <v>2.691103992139347E-2</v>
      </c>
      <c r="O504" s="70">
        <v>0</v>
      </c>
      <c r="P504" s="70">
        <v>4.2610328068357489E-2</v>
      </c>
    </row>
    <row r="505" spans="1:16" x14ac:dyDescent="0.3">
      <c r="A505" t="s">
        <v>2084</v>
      </c>
      <c r="B505" t="s">
        <v>323</v>
      </c>
      <c r="C505" s="69">
        <v>13295</v>
      </c>
      <c r="D505" s="70">
        <v>0.67280742227945134</v>
      </c>
      <c r="E505" s="70">
        <v>6.793519603620865E-2</v>
      </c>
      <c r="F505" s="70">
        <v>0.18949378244792137</v>
      </c>
      <c r="G505" s="70">
        <v>5.9523809523809521E-2</v>
      </c>
      <c r="H505" s="70">
        <v>0.13793103448275862</v>
      </c>
      <c r="I505" s="70">
        <v>0.5</v>
      </c>
      <c r="J505" s="70">
        <v>0.47420719873085854</v>
      </c>
      <c r="K505" s="70">
        <v>0.73323968463993427</v>
      </c>
      <c r="L505" s="70">
        <v>0.76148626023582966</v>
      </c>
      <c r="M505" s="70">
        <v>0.29964670201927091</v>
      </c>
      <c r="N505" s="70">
        <v>9.9712600630684864E-2</v>
      </c>
      <c r="O505" s="70">
        <v>0</v>
      </c>
      <c r="P505" s="70">
        <v>7.1026697791749485E-2</v>
      </c>
    </row>
    <row r="506" spans="1:16" x14ac:dyDescent="0.3">
      <c r="A506" t="s">
        <v>2326</v>
      </c>
      <c r="B506" t="s">
        <v>323</v>
      </c>
      <c r="C506" s="69">
        <v>13297</v>
      </c>
      <c r="D506" s="70">
        <v>0.63917861021690014</v>
      </c>
      <c r="E506" s="70">
        <v>0.12863641047909422</v>
      </c>
      <c r="F506" s="70">
        <v>0.33530665360897038</v>
      </c>
      <c r="G506" s="70">
        <v>7.1428571428571425E-2</v>
      </c>
      <c r="H506" s="70">
        <v>0.17241379310344829</v>
      </c>
      <c r="I506" s="70">
        <v>0.44444444444444442</v>
      </c>
      <c r="J506" s="70">
        <v>0.31117816274732096</v>
      </c>
      <c r="K506" s="70">
        <v>0.7343911885138017</v>
      </c>
      <c r="L506" s="70">
        <v>0.69034601759807201</v>
      </c>
      <c r="M506" s="70">
        <v>0.32699988477382086</v>
      </c>
      <c r="N506" s="70">
        <v>3.658839942791095E-2</v>
      </c>
      <c r="O506" s="70">
        <v>0</v>
      </c>
      <c r="P506" s="70">
        <v>3.691441269880124E-2</v>
      </c>
    </row>
    <row r="507" spans="1:16" x14ac:dyDescent="0.3">
      <c r="A507" t="s">
        <v>2426</v>
      </c>
      <c r="B507" t="s">
        <v>323</v>
      </c>
      <c r="C507" s="69">
        <v>13299</v>
      </c>
      <c r="D507" s="70">
        <v>0.65398658493036543</v>
      </c>
      <c r="E507" s="70">
        <v>1.9787258876351792E-2</v>
      </c>
      <c r="F507" s="70">
        <v>0.67332747600586829</v>
      </c>
      <c r="G507" s="70">
        <v>7.1428571428571425E-2</v>
      </c>
      <c r="H507" s="70">
        <v>0</v>
      </c>
      <c r="I507" s="70">
        <v>0.33333333333333331</v>
      </c>
      <c r="J507" s="70">
        <v>0.46751073281566558</v>
      </c>
      <c r="K507" s="70">
        <v>0.63464712147918312</v>
      </c>
      <c r="L507" s="70">
        <v>0.46406275096216704</v>
      </c>
      <c r="M507" s="70">
        <v>0.43185986814670707</v>
      </c>
      <c r="N507" s="70">
        <v>5.8330809761743811E-2</v>
      </c>
      <c r="O507" s="70">
        <v>0</v>
      </c>
      <c r="P507" s="70">
        <v>9.8719463789356074E-2</v>
      </c>
    </row>
    <row r="508" spans="1:16" x14ac:dyDescent="0.3">
      <c r="A508" t="s">
        <v>2427</v>
      </c>
      <c r="B508" t="s">
        <v>323</v>
      </c>
      <c r="C508" s="69">
        <v>13301</v>
      </c>
      <c r="E508" s="70"/>
      <c r="F508" s="70">
        <v>0.42147485751614527</v>
      </c>
      <c r="G508" s="70">
        <v>4.1666666666666664E-2</v>
      </c>
      <c r="H508" s="70">
        <v>6.8965517241379309E-2</v>
      </c>
      <c r="I508" s="70">
        <v>0.33333333333333331</v>
      </c>
    </row>
    <row r="509" spans="1:16" x14ac:dyDescent="0.3">
      <c r="A509" t="s">
        <v>1806</v>
      </c>
      <c r="B509" t="s">
        <v>323</v>
      </c>
      <c r="C509" s="69">
        <v>13303</v>
      </c>
      <c r="D509" s="70">
        <v>0.60565774624056667</v>
      </c>
      <c r="E509" s="70">
        <v>7.5129339323496561E-3</v>
      </c>
      <c r="F509" s="70">
        <v>0.4448289572976869</v>
      </c>
      <c r="G509" s="70">
        <v>0.10119047619047619</v>
      </c>
      <c r="H509" s="70">
        <v>3.4482758620689655E-2</v>
      </c>
      <c r="I509" s="70">
        <v>0.33333333333333331</v>
      </c>
      <c r="J509" s="70">
        <v>0.24561912761376886</v>
      </c>
      <c r="K509" s="70">
        <v>0.71837337995869976</v>
      </c>
      <c r="L509" s="70">
        <v>0.745688780160908</v>
      </c>
      <c r="M509" s="70">
        <v>0.31209440257640692</v>
      </c>
      <c r="N509" s="70">
        <v>2.6855582030861505E-3</v>
      </c>
      <c r="O509" s="70">
        <v>0</v>
      </c>
      <c r="P509" s="70">
        <v>5.5992192789743996E-2</v>
      </c>
    </row>
    <row r="510" spans="1:16" x14ac:dyDescent="0.3">
      <c r="A510" t="s">
        <v>2428</v>
      </c>
      <c r="B510" t="s">
        <v>323</v>
      </c>
      <c r="C510" s="69">
        <v>13305</v>
      </c>
      <c r="D510" s="70">
        <v>0.607248001964664</v>
      </c>
      <c r="E510" s="70">
        <v>1.1857410151998144E-2</v>
      </c>
      <c r="F510" s="70">
        <v>0.69543255729426035</v>
      </c>
      <c r="G510" s="70">
        <v>2.976190476190476E-2</v>
      </c>
      <c r="H510" s="70">
        <v>3.4482758620689655E-2</v>
      </c>
      <c r="I510" s="70">
        <v>0.33333333333333331</v>
      </c>
      <c r="J510" s="70">
        <v>0.34018044584070095</v>
      </c>
      <c r="K510" s="70">
        <v>0.61014047231703639</v>
      </c>
      <c r="L510" s="70">
        <v>0.47891588795427298</v>
      </c>
      <c r="M510" s="70">
        <v>0.38697299709844113</v>
      </c>
      <c r="N510" s="70">
        <v>2.5297849031564366E-2</v>
      </c>
      <c r="O510" s="70">
        <v>0</v>
      </c>
      <c r="P510" s="70">
        <v>6.7632767044190981E-2</v>
      </c>
    </row>
    <row r="511" spans="1:16" x14ac:dyDescent="0.3">
      <c r="A511" t="s">
        <v>2429</v>
      </c>
      <c r="B511" t="s">
        <v>323</v>
      </c>
      <c r="C511" s="69">
        <v>13307</v>
      </c>
      <c r="E511" s="70"/>
      <c r="F511" s="70">
        <v>0.47989048687588204</v>
      </c>
      <c r="G511" s="70">
        <v>4.1666666666666664E-2</v>
      </c>
      <c r="H511" s="70">
        <v>3.4482758620689655E-2</v>
      </c>
      <c r="I511" s="70">
        <v>0.27777777777777779</v>
      </c>
    </row>
    <row r="512" spans="1:16" x14ac:dyDescent="0.3">
      <c r="A512" t="s">
        <v>2430</v>
      </c>
      <c r="B512" t="s">
        <v>323</v>
      </c>
      <c r="C512" s="69">
        <v>13309</v>
      </c>
      <c r="E512" s="70"/>
      <c r="F512" s="70">
        <v>0.56589916182942857</v>
      </c>
      <c r="G512" s="70">
        <v>3.5714285714285712E-2</v>
      </c>
      <c r="H512" s="70">
        <v>0</v>
      </c>
      <c r="I512" s="70">
        <v>0.33333333333333331</v>
      </c>
    </row>
    <row r="513" spans="1:16" x14ac:dyDescent="0.3">
      <c r="A513" t="s">
        <v>2153</v>
      </c>
      <c r="B513" t="s">
        <v>323</v>
      </c>
      <c r="C513" s="69">
        <v>13311</v>
      </c>
      <c r="D513" s="70">
        <v>0.69484872590312241</v>
      </c>
      <c r="E513" s="70">
        <v>1.6855930070293353E-2</v>
      </c>
      <c r="F513" s="70">
        <v>0.16556720870296501</v>
      </c>
      <c r="G513" s="70">
        <v>5.9523809523809521E-2</v>
      </c>
      <c r="H513" s="70">
        <v>0.34482758620689657</v>
      </c>
      <c r="I513" s="70">
        <v>0.5</v>
      </c>
      <c r="J513" s="70">
        <v>0.38628418535824693</v>
      </c>
      <c r="K513" s="70">
        <v>0.73223257092222016</v>
      </c>
      <c r="L513" s="70">
        <v>0.80770781126461499</v>
      </c>
      <c r="M513" s="70">
        <v>0.38892855636378859</v>
      </c>
      <c r="N513" s="70">
        <v>1.0019538785440665E-2</v>
      </c>
      <c r="O513" s="70">
        <v>0</v>
      </c>
      <c r="P513" s="70">
        <v>4.0145690449040872E-2</v>
      </c>
    </row>
    <row r="514" spans="1:16" x14ac:dyDescent="0.3">
      <c r="A514" t="s">
        <v>2431</v>
      </c>
      <c r="B514" t="s">
        <v>323</v>
      </c>
      <c r="C514" s="69">
        <v>13313</v>
      </c>
      <c r="D514" s="70">
        <v>0.62047343914676711</v>
      </c>
      <c r="E514" s="70">
        <v>0.16308438489223487</v>
      </c>
      <c r="F514" s="70">
        <v>0.21290619991318158</v>
      </c>
      <c r="G514" s="70">
        <v>5.3571428571428568E-2</v>
      </c>
      <c r="H514" s="70">
        <v>0.10344827586206896</v>
      </c>
      <c r="I514" s="70">
        <v>0.5</v>
      </c>
      <c r="J514" s="70">
        <v>0.28995078836928412</v>
      </c>
      <c r="K514" s="70">
        <v>0.72990375775837968</v>
      </c>
      <c r="L514" s="70">
        <v>0.70797803589461428</v>
      </c>
      <c r="M514" s="70">
        <v>0.31047049231281726</v>
      </c>
      <c r="N514" s="70">
        <v>8.8768197075847363E-2</v>
      </c>
      <c r="O514" s="70">
        <v>0</v>
      </c>
      <c r="P514" s="70">
        <v>7.0538548052668612E-2</v>
      </c>
    </row>
    <row r="515" spans="1:16" x14ac:dyDescent="0.3">
      <c r="A515" t="s">
        <v>2085</v>
      </c>
      <c r="B515" t="s">
        <v>323</v>
      </c>
      <c r="C515" s="69">
        <v>13315</v>
      </c>
      <c r="E515" s="70"/>
      <c r="F515" s="70">
        <v>0.53864569337622237</v>
      </c>
      <c r="G515" s="70">
        <v>5.9523809523809521E-2</v>
      </c>
      <c r="H515" s="70">
        <v>3.4482758620689655E-2</v>
      </c>
      <c r="I515" s="70">
        <v>0.27777777777777779</v>
      </c>
    </row>
    <row r="516" spans="1:16" x14ac:dyDescent="0.3">
      <c r="A516" t="s">
        <v>2432</v>
      </c>
      <c r="B516" t="s">
        <v>323</v>
      </c>
      <c r="C516" s="69">
        <v>13317</v>
      </c>
      <c r="D516" s="70">
        <v>0.64152454657992619</v>
      </c>
      <c r="E516" s="70">
        <v>5.2226694755774196E-3</v>
      </c>
      <c r="F516" s="70">
        <v>0.37849450335325979</v>
      </c>
      <c r="G516" s="70">
        <v>3.5714285714285712E-2</v>
      </c>
      <c r="H516" s="70">
        <v>0.17241379310344829</v>
      </c>
      <c r="I516" s="70">
        <v>0.27777777777777779</v>
      </c>
      <c r="J516" s="70">
        <v>0.43372092023746983</v>
      </c>
      <c r="K516" s="70">
        <v>0.75991386329492072</v>
      </c>
      <c r="L516" s="70">
        <v>0.80597319272343004</v>
      </c>
      <c r="M516" s="70">
        <v>0.27704690690943912</v>
      </c>
      <c r="N516" s="70">
        <v>0</v>
      </c>
      <c r="O516" s="70">
        <v>0</v>
      </c>
      <c r="P516" s="70">
        <v>3.0554273388792387E-2</v>
      </c>
    </row>
    <row r="517" spans="1:16" x14ac:dyDescent="0.3">
      <c r="A517" t="s">
        <v>2433</v>
      </c>
      <c r="B517" t="s">
        <v>323</v>
      </c>
      <c r="C517" s="69">
        <v>13319</v>
      </c>
      <c r="E517" s="70"/>
      <c r="F517" s="70">
        <v>0.42733762783098089</v>
      </c>
      <c r="G517" s="70">
        <v>5.3571428571428568E-2</v>
      </c>
      <c r="H517" s="70">
        <v>3.4482758620689655E-2</v>
      </c>
      <c r="I517" s="70">
        <v>0.33333333333333331</v>
      </c>
    </row>
    <row r="518" spans="1:16" x14ac:dyDescent="0.3">
      <c r="A518" t="s">
        <v>2434</v>
      </c>
      <c r="B518" t="s">
        <v>323</v>
      </c>
      <c r="C518" s="69">
        <v>13321</v>
      </c>
      <c r="D518" s="70">
        <v>0.64149757713334299</v>
      </c>
      <c r="E518" s="70">
        <v>7.3286711204860891E-3</v>
      </c>
      <c r="F518" s="70">
        <v>0.57684312219895373</v>
      </c>
      <c r="G518" s="70">
        <v>0.26190476190476192</v>
      </c>
      <c r="H518" s="70">
        <v>3.4482758620689655E-2</v>
      </c>
      <c r="I518" s="70">
        <v>0.27777777777777779</v>
      </c>
      <c r="J518" s="70">
        <v>0.37880894072156213</v>
      </c>
      <c r="K518" s="70">
        <v>0.6175567436292092</v>
      </c>
      <c r="L518" s="70">
        <v>0.48489891032070637</v>
      </c>
      <c r="M518" s="70">
        <v>0.41895626708669015</v>
      </c>
      <c r="N518" s="70">
        <v>5.2440349838128467E-2</v>
      </c>
      <c r="O518" s="70">
        <v>0</v>
      </c>
      <c r="P518" s="70">
        <v>6.780655115327229E-2</v>
      </c>
    </row>
    <row r="519" spans="1:16" x14ac:dyDescent="0.3">
      <c r="A519" t="s">
        <v>2435</v>
      </c>
      <c r="B519" t="s">
        <v>432</v>
      </c>
      <c r="C519" s="69">
        <v>16001</v>
      </c>
      <c r="D519" s="70">
        <v>0.30937908940596742</v>
      </c>
      <c r="E519" s="70">
        <v>5.1051626843305255E-2</v>
      </c>
      <c r="F519" s="70">
        <v>6.7678751865664615E-5</v>
      </c>
      <c r="G519" s="70">
        <v>1.7857142857142856E-2</v>
      </c>
      <c r="H519" s="70">
        <v>0</v>
      </c>
      <c r="I519" s="70">
        <v>0.3888888888888889</v>
      </c>
      <c r="J519" s="70">
        <v>-3.6980674174501092E-2</v>
      </c>
      <c r="K519" s="70">
        <v>0.79886998041681845</v>
      </c>
      <c r="L519" s="70">
        <v>3.3857362227685164E-2</v>
      </c>
      <c r="M519" s="70">
        <v>0.13454577019348249</v>
      </c>
      <c r="N519" s="70">
        <v>0.16788908694680457</v>
      </c>
      <c r="O519" s="70">
        <v>0</v>
      </c>
      <c r="P519" s="70">
        <v>2.4532619681653343E-2</v>
      </c>
    </row>
    <row r="520" spans="1:16" x14ac:dyDescent="0.3">
      <c r="A520" t="s">
        <v>2212</v>
      </c>
      <c r="B520" t="s">
        <v>432</v>
      </c>
      <c r="C520" s="69">
        <v>16003</v>
      </c>
      <c r="E520" s="70"/>
      <c r="F520" s="70">
        <v>0</v>
      </c>
      <c r="G520" s="70">
        <v>1.7857142857142856E-2</v>
      </c>
      <c r="H520" s="70">
        <v>0</v>
      </c>
      <c r="I520" s="70">
        <v>0.77777777777777779</v>
      </c>
    </row>
    <row r="521" spans="1:16" x14ac:dyDescent="0.3">
      <c r="A521" t="s">
        <v>2436</v>
      </c>
      <c r="B521" t="s">
        <v>432</v>
      </c>
      <c r="C521" s="69">
        <v>16005</v>
      </c>
      <c r="D521" s="70">
        <v>0.39480448249335204</v>
      </c>
      <c r="E521" s="70">
        <v>1.2955190829040553E-2</v>
      </c>
      <c r="F521" s="70">
        <v>8.8517384432930564E-5</v>
      </c>
      <c r="G521" s="70">
        <v>5.9523809523809521E-3</v>
      </c>
      <c r="H521" s="70">
        <v>0</v>
      </c>
      <c r="I521" s="70">
        <v>0.66666666666666663</v>
      </c>
      <c r="J521" s="70">
        <v>-3.8142592063052823E-2</v>
      </c>
      <c r="K521" s="70">
        <v>0.86655294164944274</v>
      </c>
      <c r="L521" s="70">
        <v>3.6060309301581391E-2</v>
      </c>
      <c r="M521" s="70">
        <v>0.25434496667500439</v>
      </c>
      <c r="N521" s="70">
        <v>9.2663666390087218E-2</v>
      </c>
      <c r="O521" s="70">
        <v>0</v>
      </c>
      <c r="P521" s="70">
        <v>6.7672445246919469E-2</v>
      </c>
    </row>
    <row r="522" spans="1:16" x14ac:dyDescent="0.3">
      <c r="A522" t="s">
        <v>2437</v>
      </c>
      <c r="B522" t="s">
        <v>432</v>
      </c>
      <c r="C522" s="69">
        <v>16007</v>
      </c>
      <c r="E522" s="70"/>
      <c r="F522" s="70">
        <v>4.9142822313907849E-5</v>
      </c>
      <c r="G522" s="70">
        <v>0</v>
      </c>
      <c r="H522" s="70">
        <v>0</v>
      </c>
      <c r="I522" s="70">
        <v>0.72222222222222221</v>
      </c>
    </row>
    <row r="523" spans="1:16" x14ac:dyDescent="0.3">
      <c r="A523" t="s">
        <v>2438</v>
      </c>
      <c r="B523" t="s">
        <v>432</v>
      </c>
      <c r="C523" s="69">
        <v>16009</v>
      </c>
      <c r="D523" s="70">
        <v>0.47306806655306261</v>
      </c>
      <c r="E523" s="70">
        <v>9.6569280179368622E-4</v>
      </c>
      <c r="F523" s="70">
        <v>0</v>
      </c>
      <c r="G523" s="70">
        <v>0</v>
      </c>
      <c r="H523" s="70">
        <v>0</v>
      </c>
      <c r="I523" s="70">
        <v>0.77777777777777779</v>
      </c>
      <c r="J523" s="70">
        <v>-0.18624810455948856</v>
      </c>
      <c r="K523" s="70">
        <v>0.71811712876185096</v>
      </c>
      <c r="L523" s="70">
        <v>0.23853039718139105</v>
      </c>
      <c r="M523" s="70">
        <v>0.38564828310498117</v>
      </c>
      <c r="N523" s="70">
        <v>0.38829798238078661</v>
      </c>
      <c r="O523" s="70">
        <v>0</v>
      </c>
      <c r="P523" s="70">
        <v>1.6660280779275383E-2</v>
      </c>
    </row>
    <row r="524" spans="1:16" x14ac:dyDescent="0.3">
      <c r="A524" t="s">
        <v>2439</v>
      </c>
      <c r="B524" t="s">
        <v>432</v>
      </c>
      <c r="C524" s="69">
        <v>16011</v>
      </c>
      <c r="D524" s="70">
        <v>0.37006766182391859</v>
      </c>
      <c r="E524" s="70">
        <v>3.0544146696765118E-3</v>
      </c>
      <c r="F524" s="70">
        <v>2.8700766029494179E-6</v>
      </c>
      <c r="G524" s="70">
        <v>4.1666666666666664E-2</v>
      </c>
      <c r="H524" s="70">
        <v>0</v>
      </c>
      <c r="I524" s="70">
        <v>0.3888888888888889</v>
      </c>
      <c r="J524" s="70">
        <v>4.315420731799998E-2</v>
      </c>
      <c r="K524" s="70">
        <v>0.93260411606658622</v>
      </c>
      <c r="L524" s="70">
        <v>4.3705352471324711E-2</v>
      </c>
      <c r="M524" s="70">
        <v>0.20188628106592893</v>
      </c>
      <c r="N524" s="70">
        <v>0.17632252331412201</v>
      </c>
      <c r="O524" s="70">
        <v>0</v>
      </c>
      <c r="P524" s="70">
        <v>1.3329420749275667E-3</v>
      </c>
    </row>
    <row r="525" spans="1:16" x14ac:dyDescent="0.3">
      <c r="A525" t="s">
        <v>2440</v>
      </c>
      <c r="B525" t="s">
        <v>432</v>
      </c>
      <c r="C525" s="69">
        <v>16013</v>
      </c>
      <c r="D525" s="70">
        <v>0.45406402611761182</v>
      </c>
      <c r="E525" s="70">
        <v>1.9327298444894614E-3</v>
      </c>
      <c r="F525" s="70">
        <v>4.306186544199596E-5</v>
      </c>
      <c r="G525" s="70">
        <v>0</v>
      </c>
      <c r="H525" s="70">
        <v>0</v>
      </c>
      <c r="I525" s="70">
        <v>0.72222222222222221</v>
      </c>
      <c r="J525" s="70">
        <v>3.2827346985391768E-3</v>
      </c>
      <c r="K525" s="70">
        <v>0.90813609386483751</v>
      </c>
      <c r="L525" s="70">
        <v>3.5090308214123359E-2</v>
      </c>
      <c r="M525" s="70">
        <v>0.33606872284613087</v>
      </c>
      <c r="N525" s="70">
        <v>0.2133147064310405</v>
      </c>
      <c r="O525" s="70">
        <v>0</v>
      </c>
      <c r="P525" s="70">
        <v>2.6672521530408829E-2</v>
      </c>
    </row>
    <row r="526" spans="1:16" x14ac:dyDescent="0.3">
      <c r="A526" t="s">
        <v>2441</v>
      </c>
      <c r="B526" t="s">
        <v>432</v>
      </c>
      <c r="C526" s="69">
        <v>16015</v>
      </c>
      <c r="E526" s="70"/>
      <c r="F526" s="70">
        <v>0</v>
      </c>
      <c r="G526" s="70">
        <v>0</v>
      </c>
      <c r="H526" s="70">
        <v>0</v>
      </c>
      <c r="I526" s="70">
        <v>0.77777777777777779</v>
      </c>
    </row>
    <row r="527" spans="1:16" x14ac:dyDescent="0.3">
      <c r="A527" t="s">
        <v>2442</v>
      </c>
      <c r="B527" t="s">
        <v>432</v>
      </c>
      <c r="C527" s="69">
        <v>16017</v>
      </c>
      <c r="D527" s="70">
        <v>0.51345247187136278</v>
      </c>
      <c r="E527" s="70">
        <v>3.1197208929230865E-3</v>
      </c>
      <c r="F527" s="70">
        <v>0</v>
      </c>
      <c r="G527" s="70">
        <v>2.3809523809523808E-2</v>
      </c>
      <c r="H527" s="70">
        <v>0</v>
      </c>
      <c r="I527" s="70">
        <v>0.83333333333333337</v>
      </c>
      <c r="J527" s="70">
        <v>6.4353900193774793E-2</v>
      </c>
      <c r="K527" s="70">
        <v>0.69178404874864874</v>
      </c>
      <c r="L527" s="70">
        <v>0.20743683737182919</v>
      </c>
      <c r="M527" s="70">
        <v>0.43293927045237574</v>
      </c>
      <c r="N527" s="70">
        <v>0.25717590223409065</v>
      </c>
      <c r="O527" s="70">
        <v>0</v>
      </c>
      <c r="P527" s="70">
        <v>2.7605899476519667E-2</v>
      </c>
    </row>
    <row r="528" spans="1:16" x14ac:dyDescent="0.3">
      <c r="A528" t="s">
        <v>2443</v>
      </c>
      <c r="B528" t="s">
        <v>432</v>
      </c>
      <c r="C528" s="69">
        <v>16019</v>
      </c>
      <c r="D528" s="70">
        <v>0.42655711538374025</v>
      </c>
      <c r="E528" s="70">
        <v>1.2153807063506343E-2</v>
      </c>
      <c r="F528" s="70">
        <v>0</v>
      </c>
      <c r="G528" s="70">
        <v>2.3809523809523808E-2</v>
      </c>
      <c r="H528" s="70">
        <v>0</v>
      </c>
      <c r="I528" s="70">
        <v>0.72222222222222221</v>
      </c>
      <c r="J528" s="70">
        <v>-6.4887267734115892E-2</v>
      </c>
      <c r="K528" s="70">
        <v>1</v>
      </c>
      <c r="L528" s="70">
        <v>6.2356065465809449E-2</v>
      </c>
      <c r="M528" s="70">
        <v>0.22606000476735119</v>
      </c>
      <c r="N528" s="70">
        <v>0.13577887114776663</v>
      </c>
      <c r="O528" s="70">
        <v>0</v>
      </c>
      <c r="P528" s="70">
        <v>3.5005517542611303E-3</v>
      </c>
    </row>
    <row r="529" spans="1:16" x14ac:dyDescent="0.3">
      <c r="A529" t="s">
        <v>2444</v>
      </c>
      <c r="B529" t="s">
        <v>432</v>
      </c>
      <c r="C529" s="69">
        <v>16021</v>
      </c>
      <c r="D529" s="70">
        <v>0.39875461235769755</v>
      </c>
      <c r="E529" s="70">
        <v>7.809690984051928E-4</v>
      </c>
      <c r="F529" s="70">
        <v>0</v>
      </c>
      <c r="G529" s="70">
        <v>0</v>
      </c>
      <c r="H529" s="70">
        <v>0</v>
      </c>
      <c r="I529" s="70">
        <v>0.77777777777777779</v>
      </c>
      <c r="J529" s="70">
        <v>7.5397785572004347E-3</v>
      </c>
      <c r="K529" s="70">
        <v>0.6806978134540399</v>
      </c>
      <c r="L529" s="70">
        <v>0.11748317089444861</v>
      </c>
      <c r="M529" s="70">
        <v>0.24876123780207901</v>
      </c>
      <c r="N529" s="70">
        <v>0.10773587705324987</v>
      </c>
      <c r="O529" s="70">
        <v>0</v>
      </c>
      <c r="P529" s="70">
        <v>3.1392547836057501E-2</v>
      </c>
    </row>
    <row r="530" spans="1:16" x14ac:dyDescent="0.3">
      <c r="A530" t="s">
        <v>2159</v>
      </c>
      <c r="B530" t="s">
        <v>432</v>
      </c>
      <c r="C530" s="69">
        <v>16023</v>
      </c>
      <c r="E530" s="70"/>
      <c r="F530" s="70">
        <v>0</v>
      </c>
      <c r="G530" s="70">
        <v>1.1904761904761904E-2</v>
      </c>
      <c r="H530" s="70">
        <v>0</v>
      </c>
      <c r="I530" s="70">
        <v>0.61111111111111116</v>
      </c>
    </row>
    <row r="531" spans="1:16" x14ac:dyDescent="0.3">
      <c r="A531" t="s">
        <v>2445</v>
      </c>
      <c r="B531" t="s">
        <v>432</v>
      </c>
      <c r="C531" s="69">
        <v>16025</v>
      </c>
      <c r="E531" s="70"/>
      <c r="F531" s="70">
        <v>6.4737559709823642E-5</v>
      </c>
      <c r="G531" s="70">
        <v>5.9523809523809521E-3</v>
      </c>
      <c r="H531" s="70">
        <v>0</v>
      </c>
      <c r="I531" s="70">
        <v>0.66666666666666663</v>
      </c>
    </row>
    <row r="532" spans="1:16" x14ac:dyDescent="0.3">
      <c r="A532" t="s">
        <v>2446</v>
      </c>
      <c r="B532" t="s">
        <v>432</v>
      </c>
      <c r="C532" s="69">
        <v>16027</v>
      </c>
      <c r="D532" s="70">
        <v>0.22392128810544651</v>
      </c>
      <c r="E532" s="70">
        <v>3.1207085778455771E-2</v>
      </c>
      <c r="F532" s="70">
        <v>7.4921344790577956E-6</v>
      </c>
      <c r="G532" s="70">
        <v>5.9523809523809521E-3</v>
      </c>
      <c r="H532" s="70">
        <v>0</v>
      </c>
      <c r="I532" s="70">
        <v>0.1111111111111111</v>
      </c>
      <c r="J532" s="70">
        <v>-4.6328115803758736E-2</v>
      </c>
      <c r="K532" s="70">
        <v>0.75344715192486433</v>
      </c>
      <c r="L532" s="70">
        <v>4.9555906363587539E-2</v>
      </c>
      <c r="M532" s="70">
        <v>0.11074705868601237</v>
      </c>
      <c r="N532" s="70">
        <v>0.11928431529935438</v>
      </c>
      <c r="O532" s="70">
        <v>0</v>
      </c>
      <c r="P532" s="70">
        <v>3.2588869399882443E-3</v>
      </c>
    </row>
    <row r="533" spans="1:16" x14ac:dyDescent="0.3">
      <c r="A533" t="s">
        <v>2447</v>
      </c>
      <c r="B533" t="s">
        <v>432</v>
      </c>
      <c r="C533" s="69">
        <v>16029</v>
      </c>
      <c r="D533" s="70">
        <v>0.42850402549711475</v>
      </c>
      <c r="E533" s="70">
        <v>6.7954063647373284E-4</v>
      </c>
      <c r="F533" s="70">
        <v>0</v>
      </c>
      <c r="G533" s="70">
        <v>0</v>
      </c>
      <c r="H533" s="70">
        <v>0</v>
      </c>
      <c r="I533" s="70">
        <v>0.72222222222222221</v>
      </c>
      <c r="J533" s="70">
        <v>-7.7456380005344327E-2</v>
      </c>
      <c r="K533" s="70">
        <v>0.91457788632918602</v>
      </c>
      <c r="L533" s="70">
        <v>6.4957999743407005E-2</v>
      </c>
      <c r="M533" s="70">
        <v>0.46950272335136733</v>
      </c>
      <c r="N533" s="70">
        <v>2.2231618413970956E-2</v>
      </c>
      <c r="O533" s="70">
        <v>0</v>
      </c>
      <c r="P533" s="70">
        <v>2.429158394710404E-3</v>
      </c>
    </row>
    <row r="534" spans="1:16" x14ac:dyDescent="0.3">
      <c r="A534" t="s">
        <v>2448</v>
      </c>
      <c r="B534" t="s">
        <v>432</v>
      </c>
      <c r="C534" s="69">
        <v>16031</v>
      </c>
      <c r="D534" s="70">
        <v>0.37106520587195685</v>
      </c>
      <c r="E534" s="70">
        <v>1.1046886318323015E-3</v>
      </c>
      <c r="F534" s="70">
        <v>2.6851896893404756E-4</v>
      </c>
      <c r="G534" s="70">
        <v>0</v>
      </c>
      <c r="H534" s="70">
        <v>0</v>
      </c>
      <c r="I534" s="70">
        <v>0.61111111111111116</v>
      </c>
      <c r="J534" s="70">
        <v>-3.6890027954145303E-2</v>
      </c>
      <c r="K534" s="70">
        <v>0.78900383708773403</v>
      </c>
      <c r="L534" s="70">
        <v>6.0582310953387437E-3</v>
      </c>
      <c r="M534" s="70">
        <v>0.16652874074299309</v>
      </c>
      <c r="N534" s="70">
        <v>0.29674562674183685</v>
      </c>
      <c r="O534" s="70">
        <v>0</v>
      </c>
      <c r="P534" s="70">
        <v>1.6695313324107323E-3</v>
      </c>
    </row>
    <row r="535" spans="1:16" x14ac:dyDescent="0.3">
      <c r="A535" t="s">
        <v>2109</v>
      </c>
      <c r="B535" t="s">
        <v>432</v>
      </c>
      <c r="C535" s="69">
        <v>16033</v>
      </c>
      <c r="E535" s="70"/>
      <c r="F535" s="70">
        <v>0</v>
      </c>
      <c r="G535" s="70">
        <v>5.9523809523809521E-3</v>
      </c>
      <c r="H535" s="70">
        <v>0</v>
      </c>
      <c r="I535" s="70">
        <v>0.66666666666666663</v>
      </c>
    </row>
    <row r="536" spans="1:16" x14ac:dyDescent="0.3">
      <c r="A536" t="s">
        <v>2449</v>
      </c>
      <c r="B536" t="s">
        <v>432</v>
      </c>
      <c r="C536" s="69">
        <v>16035</v>
      </c>
      <c r="D536" s="70">
        <v>0.39631280765604188</v>
      </c>
      <c r="E536" s="70">
        <v>4.6236193628915732E-4</v>
      </c>
      <c r="F536" s="70">
        <v>0</v>
      </c>
      <c r="G536" s="70">
        <v>0</v>
      </c>
      <c r="H536" s="70">
        <v>0</v>
      </c>
      <c r="I536" s="70">
        <v>0.77777777777777779</v>
      </c>
      <c r="J536" s="70">
        <v>-0.18098355718069106</v>
      </c>
      <c r="K536" s="70">
        <v>0.69726537549761691</v>
      </c>
      <c r="L536" s="70">
        <v>0.14459462788760996</v>
      </c>
      <c r="M536" s="70">
        <v>0.25449209860832844</v>
      </c>
      <c r="N536" s="70">
        <v>0.23206001143763616</v>
      </c>
      <c r="O536" s="70">
        <v>0</v>
      </c>
      <c r="P536" s="70">
        <v>3.41099212496557E-2</v>
      </c>
    </row>
    <row r="537" spans="1:16" x14ac:dyDescent="0.3">
      <c r="A537" t="s">
        <v>2226</v>
      </c>
      <c r="B537" t="s">
        <v>432</v>
      </c>
      <c r="C537" s="69">
        <v>16037</v>
      </c>
      <c r="E537" s="70"/>
      <c r="F537" s="70">
        <v>0</v>
      </c>
      <c r="G537" s="70">
        <v>0</v>
      </c>
      <c r="H537" s="70">
        <v>0</v>
      </c>
      <c r="I537" s="70">
        <v>0.66666666666666663</v>
      </c>
    </row>
    <row r="538" spans="1:16" x14ac:dyDescent="0.3">
      <c r="A538" t="s">
        <v>2046</v>
      </c>
      <c r="B538" t="s">
        <v>432</v>
      </c>
      <c r="C538" s="69">
        <v>16039</v>
      </c>
      <c r="D538" s="70">
        <v>0.36720768127891701</v>
      </c>
      <c r="E538" s="70">
        <v>2.2033274126058554E-3</v>
      </c>
      <c r="F538" s="70">
        <v>8.5260417014593328E-5</v>
      </c>
      <c r="G538" s="70">
        <v>1.1904761904761904E-2</v>
      </c>
      <c r="H538" s="70">
        <v>0</v>
      </c>
      <c r="I538" s="70">
        <v>0.72222222222222221</v>
      </c>
      <c r="J538" s="70">
        <v>2.75209111268001E-2</v>
      </c>
      <c r="K538" s="70">
        <v>0.78912079918280686</v>
      </c>
      <c r="L538" s="70">
        <v>8.0472887427165407E-3</v>
      </c>
      <c r="M538" s="70">
        <v>0.10205933552761995</v>
      </c>
      <c r="N538" s="70">
        <v>8.5777033123297847E-2</v>
      </c>
      <c r="O538" s="70">
        <v>0</v>
      </c>
      <c r="P538" s="70">
        <v>6.8686883488791636E-2</v>
      </c>
    </row>
    <row r="539" spans="1:16" x14ac:dyDescent="0.3">
      <c r="A539" t="s">
        <v>2050</v>
      </c>
      <c r="B539" t="s">
        <v>432</v>
      </c>
      <c r="C539" s="69">
        <v>16041</v>
      </c>
      <c r="D539" s="70">
        <v>0.41697703989893392</v>
      </c>
      <c r="E539" s="70">
        <v>2.2646500443822626E-3</v>
      </c>
      <c r="F539" s="70">
        <v>2.0549290754706914E-4</v>
      </c>
      <c r="G539" s="70">
        <v>1.1904761904761904E-2</v>
      </c>
      <c r="H539" s="70">
        <v>0</v>
      </c>
      <c r="I539" s="70">
        <v>0.77777777777777779</v>
      </c>
      <c r="J539" s="70">
        <v>1.7269315680027219E-2</v>
      </c>
      <c r="K539" s="70">
        <v>0.90045396151922141</v>
      </c>
      <c r="L539" s="70">
        <v>3.9480206959879E-2</v>
      </c>
      <c r="M539" s="70">
        <v>0.31284826236208907</v>
      </c>
      <c r="N539" s="70">
        <v>0</v>
      </c>
      <c r="O539" s="70">
        <v>0</v>
      </c>
      <c r="P539" s="70">
        <v>1.5376108919957819E-3</v>
      </c>
    </row>
    <row r="540" spans="1:16" x14ac:dyDescent="0.3">
      <c r="A540" t="s">
        <v>2234</v>
      </c>
      <c r="B540" t="s">
        <v>432</v>
      </c>
      <c r="C540" s="69">
        <v>16043</v>
      </c>
      <c r="D540" s="70">
        <v>0.41665014081506202</v>
      </c>
      <c r="E540" s="70">
        <v>4.9888110006608797E-4</v>
      </c>
      <c r="F540" s="70">
        <v>0</v>
      </c>
      <c r="G540" s="70">
        <v>5.9523809523809521E-3</v>
      </c>
      <c r="H540" s="70">
        <v>0</v>
      </c>
      <c r="I540" s="70">
        <v>0.66666666666666663</v>
      </c>
      <c r="J540" s="70">
        <v>-3.170756127305778E-2</v>
      </c>
      <c r="K540" s="70">
        <v>0.9599651855239596</v>
      </c>
      <c r="L540" s="70">
        <v>8.2509280387397979E-2</v>
      </c>
      <c r="M540" s="70">
        <v>0.2831331814578274</v>
      </c>
      <c r="N540" s="70">
        <v>9.1218182091252695E-2</v>
      </c>
      <c r="O540" s="70">
        <v>0</v>
      </c>
      <c r="P540" s="70">
        <v>2.1239298873958639E-3</v>
      </c>
    </row>
    <row r="541" spans="1:16" x14ac:dyDescent="0.3">
      <c r="A541" t="s">
        <v>2450</v>
      </c>
      <c r="B541" t="s">
        <v>432</v>
      </c>
      <c r="C541" s="69">
        <v>16045</v>
      </c>
      <c r="D541" s="70">
        <v>0.40186414535531007</v>
      </c>
      <c r="E541" s="70">
        <v>4.8910932844738039E-3</v>
      </c>
      <c r="F541" s="70">
        <v>0</v>
      </c>
      <c r="G541" s="70">
        <v>5.9523809523809521E-3</v>
      </c>
      <c r="H541" s="70">
        <v>0</v>
      </c>
      <c r="I541" s="70">
        <v>0.77777777777777779</v>
      </c>
      <c r="J541" s="70">
        <v>-1.3588806216691285E-2</v>
      </c>
      <c r="K541" s="70">
        <v>0.77971699845875886</v>
      </c>
      <c r="L541" s="70">
        <v>6.5548311714500818E-2</v>
      </c>
      <c r="M541" s="70">
        <v>0.13551075163278992</v>
      </c>
      <c r="N541" s="70">
        <v>0.21121145744747596</v>
      </c>
      <c r="O541" s="70">
        <v>0</v>
      </c>
      <c r="P541" s="70">
        <v>2.4632436970210586E-2</v>
      </c>
    </row>
    <row r="542" spans="1:16" x14ac:dyDescent="0.3">
      <c r="A542" t="s">
        <v>2451</v>
      </c>
      <c r="B542" t="s">
        <v>432</v>
      </c>
      <c r="C542" s="69">
        <v>16047</v>
      </c>
      <c r="D542" s="70">
        <v>0.28784393787396484</v>
      </c>
      <c r="E542" s="70">
        <v>1.1224052387605575E-3</v>
      </c>
      <c r="F542" s="70">
        <v>2.1701635480963119E-4</v>
      </c>
      <c r="G542" s="70">
        <v>2.3809523809523808E-2</v>
      </c>
      <c r="H542" s="70">
        <v>0</v>
      </c>
      <c r="I542" s="70">
        <v>0.27777777777777779</v>
      </c>
      <c r="J542" s="70">
        <v>3.2373611709581716E-2</v>
      </c>
      <c r="K542" s="70">
        <v>0.81743732906307098</v>
      </c>
      <c r="L542" s="70">
        <v>5.143484618848739E-3</v>
      </c>
      <c r="M542" s="70">
        <v>0.11544941145930283</v>
      </c>
      <c r="N542" s="70">
        <v>0.14893742204610452</v>
      </c>
      <c r="O542" s="70">
        <v>0</v>
      </c>
      <c r="P542" s="70">
        <v>1.9154385121277504E-3</v>
      </c>
    </row>
    <row r="543" spans="1:16" x14ac:dyDescent="0.3">
      <c r="A543" t="s">
        <v>432</v>
      </c>
      <c r="B543" t="s">
        <v>432</v>
      </c>
      <c r="C543" s="69">
        <v>16049</v>
      </c>
      <c r="D543" s="70">
        <v>0.38696049400836302</v>
      </c>
      <c r="E543" s="70">
        <v>8.3070010618799028E-5</v>
      </c>
      <c r="F543" s="70">
        <v>0</v>
      </c>
      <c r="G543" s="70">
        <v>0</v>
      </c>
      <c r="H543" s="70">
        <v>0</v>
      </c>
      <c r="I543" s="70">
        <v>0.77777777777777779</v>
      </c>
      <c r="J543" s="70">
        <v>-0.11252684061406663</v>
      </c>
      <c r="K543" s="70">
        <v>0.74217890936244768</v>
      </c>
      <c r="L543" s="70">
        <v>4.9331560236971557E-2</v>
      </c>
      <c r="M543" s="70">
        <v>0.40342470114011036</v>
      </c>
      <c r="N543" s="70">
        <v>3.5220060277396888E-2</v>
      </c>
      <c r="O543" s="70">
        <v>0</v>
      </c>
      <c r="P543" s="70">
        <v>1.767352900387659E-2</v>
      </c>
    </row>
    <row r="544" spans="1:16" x14ac:dyDescent="0.3">
      <c r="A544" t="s">
        <v>2057</v>
      </c>
      <c r="B544" t="s">
        <v>432</v>
      </c>
      <c r="C544" s="69">
        <v>16051</v>
      </c>
      <c r="D544" s="70">
        <v>0.35959756328454012</v>
      </c>
      <c r="E544" s="70">
        <v>3.3027902488078171E-3</v>
      </c>
      <c r="F544" s="70">
        <v>0</v>
      </c>
      <c r="G544" s="70">
        <v>5.3571428571428568E-2</v>
      </c>
      <c r="H544" s="70">
        <v>0</v>
      </c>
      <c r="I544" s="70">
        <v>0.27777777777777779</v>
      </c>
      <c r="J544" s="70">
        <v>-1.1087729081880257E-2</v>
      </c>
      <c r="K544" s="70">
        <v>0.98111361746569714</v>
      </c>
      <c r="L544" s="70">
        <v>6.8489555720998643E-2</v>
      </c>
      <c r="M544" s="70">
        <v>0.23743383878728691</v>
      </c>
      <c r="N544" s="70">
        <v>0.16741361118442918</v>
      </c>
      <c r="O544" s="70">
        <v>0</v>
      </c>
      <c r="P544" s="70">
        <v>3.0890139738355546E-3</v>
      </c>
    </row>
    <row r="545" spans="1:16" x14ac:dyDescent="0.3">
      <c r="A545" t="s">
        <v>2452</v>
      </c>
      <c r="B545" t="s">
        <v>432</v>
      </c>
      <c r="C545" s="69">
        <v>16053</v>
      </c>
      <c r="D545" s="70">
        <v>0.22480755559378499</v>
      </c>
      <c r="E545" s="70">
        <v>2.0027064665321245E-3</v>
      </c>
      <c r="F545" s="70">
        <v>2.9429066418453111E-4</v>
      </c>
      <c r="G545" s="70">
        <v>1.7857142857142856E-2</v>
      </c>
      <c r="H545" s="70">
        <v>0</v>
      </c>
      <c r="I545" s="70">
        <v>5.5555555555555552E-2</v>
      </c>
      <c r="J545" s="70">
        <v>3.5210476932781877E-2</v>
      </c>
      <c r="K545" s="70">
        <v>0.81363317318622064</v>
      </c>
      <c r="L545" s="70">
        <v>8.9987957246773415E-4</v>
      </c>
      <c r="M545" s="70">
        <v>0.12715731179901163</v>
      </c>
      <c r="N545" s="70">
        <v>5.845593746986192E-2</v>
      </c>
      <c r="O545" s="70">
        <v>0</v>
      </c>
      <c r="P545" s="70">
        <v>2.3540046795257783E-3</v>
      </c>
    </row>
    <row r="546" spans="1:16" x14ac:dyDescent="0.3">
      <c r="A546" t="s">
        <v>2453</v>
      </c>
      <c r="B546" t="s">
        <v>432</v>
      </c>
      <c r="C546" s="69">
        <v>16055</v>
      </c>
      <c r="D546" s="70">
        <v>0.45002895048587283</v>
      </c>
      <c r="E546" s="70">
        <v>2.0914021659753892E-2</v>
      </c>
      <c r="F546" s="70">
        <v>0</v>
      </c>
      <c r="G546" s="70">
        <v>1.1904761904761904E-2</v>
      </c>
      <c r="H546" s="70">
        <v>0.13793103448275862</v>
      </c>
      <c r="I546" s="70">
        <v>0.83333333333333337</v>
      </c>
      <c r="J546" s="70">
        <v>-6.8789811272622042E-2</v>
      </c>
      <c r="K546" s="70">
        <v>0.68798537958878381</v>
      </c>
      <c r="L546" s="70">
        <v>0.21377825784336119</v>
      </c>
      <c r="M546" s="70">
        <v>0.34761907549653803</v>
      </c>
      <c r="N546" s="70">
        <v>4.2209425082579737E-2</v>
      </c>
      <c r="O546" s="70">
        <v>0</v>
      </c>
      <c r="P546" s="70">
        <v>1.8910053799203391E-2</v>
      </c>
    </row>
    <row r="547" spans="1:16" x14ac:dyDescent="0.3">
      <c r="A547" t="s">
        <v>2454</v>
      </c>
      <c r="B547" t="s">
        <v>432</v>
      </c>
      <c r="C547" s="69">
        <v>16057</v>
      </c>
      <c r="D547" s="70">
        <v>0.47297815078164324</v>
      </c>
      <c r="E547" s="70">
        <v>3.1381440857491771E-3</v>
      </c>
      <c r="F547" s="70">
        <v>0</v>
      </c>
      <c r="G547" s="70">
        <v>1.1904761904761904E-2</v>
      </c>
      <c r="H547" s="70">
        <v>0</v>
      </c>
      <c r="I547" s="70">
        <v>0.77777777777777779</v>
      </c>
      <c r="J547" s="70">
        <v>8.3328455476912311E-2</v>
      </c>
      <c r="K547" s="70">
        <v>0.68761438169879474</v>
      </c>
      <c r="L547" s="70">
        <v>0.26829960859597701</v>
      </c>
      <c r="M547" s="70">
        <v>0.35939688466386843</v>
      </c>
      <c r="N547" s="70">
        <v>0.14747623289037348</v>
      </c>
      <c r="O547" s="70">
        <v>0</v>
      </c>
      <c r="P547" s="70">
        <v>2.5411111560737667E-3</v>
      </c>
    </row>
    <row r="548" spans="1:16" x14ac:dyDescent="0.3">
      <c r="A548" t="s">
        <v>2455</v>
      </c>
      <c r="B548" t="s">
        <v>432</v>
      </c>
      <c r="C548" s="69">
        <v>16059</v>
      </c>
      <c r="D548" s="70">
        <v>0.36771337403709059</v>
      </c>
      <c r="E548" s="70">
        <v>2.0073491387111273E-4</v>
      </c>
      <c r="F548" s="70">
        <v>0</v>
      </c>
      <c r="G548" s="70">
        <v>1.7857142857142856E-2</v>
      </c>
      <c r="H548" s="70">
        <v>3.4482758620689655E-2</v>
      </c>
      <c r="I548" s="70">
        <v>0.72222222222222221</v>
      </c>
      <c r="J548" s="70">
        <v>-0.16631421352129419</v>
      </c>
      <c r="K548" s="70">
        <v>0.83537472996523143</v>
      </c>
      <c r="L548" s="70">
        <v>6.3046296212871472E-2</v>
      </c>
      <c r="M548" s="70">
        <v>0.16882686029016614</v>
      </c>
      <c r="N548" s="70">
        <v>9.8713083471060989E-2</v>
      </c>
      <c r="O548" s="70">
        <v>0</v>
      </c>
      <c r="P548" s="70">
        <v>4.3715691371550784E-2</v>
      </c>
    </row>
    <row r="549" spans="1:16" x14ac:dyDescent="0.3">
      <c r="A549" t="s">
        <v>2456</v>
      </c>
      <c r="B549" t="s">
        <v>432</v>
      </c>
      <c r="C549" s="69">
        <v>16061</v>
      </c>
      <c r="E549" s="70"/>
      <c r="F549" s="70">
        <v>0</v>
      </c>
      <c r="G549" s="70">
        <v>0</v>
      </c>
      <c r="H549" s="70">
        <v>0</v>
      </c>
      <c r="I549" s="70">
        <v>0.72222222222222221</v>
      </c>
    </row>
    <row r="550" spans="1:16" x14ac:dyDescent="0.3">
      <c r="A550" t="s">
        <v>2130</v>
      </c>
      <c r="B550" t="s">
        <v>432</v>
      </c>
      <c r="C550" s="69">
        <v>16063</v>
      </c>
      <c r="E550" s="70"/>
      <c r="F550" s="70">
        <v>2.7338853625015724E-4</v>
      </c>
      <c r="G550" s="70">
        <v>5.9523809523809521E-3</v>
      </c>
      <c r="H550" s="70">
        <v>0</v>
      </c>
      <c r="I550" s="70">
        <v>0.27777777777777779</v>
      </c>
    </row>
    <row r="551" spans="1:16" x14ac:dyDescent="0.3">
      <c r="A551" t="s">
        <v>2065</v>
      </c>
      <c r="B551" t="s">
        <v>432</v>
      </c>
      <c r="C551" s="69">
        <v>16065</v>
      </c>
      <c r="D551" s="70">
        <v>0.40743190971351323</v>
      </c>
      <c r="E551" s="70">
        <v>7.3748118746051741E-3</v>
      </c>
      <c r="F551" s="70">
        <v>0</v>
      </c>
      <c r="G551" s="70">
        <v>2.3809523809523808E-2</v>
      </c>
      <c r="H551" s="70">
        <v>0</v>
      </c>
      <c r="I551" s="70">
        <v>0.61111111111111116</v>
      </c>
      <c r="J551" s="70">
        <v>-3.8598120248342228E-2</v>
      </c>
      <c r="K551" s="70">
        <v>0.98392929220179481</v>
      </c>
      <c r="L551" s="70">
        <v>8.1559420846559136E-2</v>
      </c>
      <c r="M551" s="70">
        <v>0.22234226912557556</v>
      </c>
      <c r="N551" s="70">
        <v>0.12896604272175391</v>
      </c>
      <c r="O551" s="70">
        <v>0</v>
      </c>
      <c r="P551" s="70">
        <v>1.1680337810248509E-3</v>
      </c>
    </row>
    <row r="552" spans="1:16" x14ac:dyDescent="0.3">
      <c r="A552" t="s">
        <v>2457</v>
      </c>
      <c r="B552" t="s">
        <v>432</v>
      </c>
      <c r="C552" s="69">
        <v>16067</v>
      </c>
      <c r="D552" s="70">
        <v>0.29631631008485881</v>
      </c>
      <c r="E552" s="70">
        <v>3.4865791944943092E-3</v>
      </c>
      <c r="F552" s="70">
        <v>2.8223379249544151E-4</v>
      </c>
      <c r="G552" s="70">
        <v>2.976190476190476E-2</v>
      </c>
      <c r="H552" s="70">
        <v>0</v>
      </c>
      <c r="I552" s="70">
        <v>5.5555555555555552E-2</v>
      </c>
      <c r="J552" s="70">
        <v>-2.05006063975351E-2</v>
      </c>
      <c r="K552" s="70">
        <v>0.79939206955646114</v>
      </c>
      <c r="L552" s="70">
        <v>1.2132853771915947E-2</v>
      </c>
      <c r="M552" s="70">
        <v>0.16911818879324259</v>
      </c>
      <c r="N552" s="70">
        <v>0.4181557512143389</v>
      </c>
      <c r="O552" s="70">
        <v>0</v>
      </c>
      <c r="P552" s="70">
        <v>1.0493124201308771E-3</v>
      </c>
    </row>
    <row r="553" spans="1:16" x14ac:dyDescent="0.3">
      <c r="A553" t="s">
        <v>2458</v>
      </c>
      <c r="B553" t="s">
        <v>432</v>
      </c>
      <c r="C553" s="69">
        <v>16069</v>
      </c>
      <c r="D553" s="70">
        <v>0.33784085352896892</v>
      </c>
      <c r="E553" s="70">
        <v>7.9629775843544828E-3</v>
      </c>
      <c r="F553" s="70">
        <v>0</v>
      </c>
      <c r="G553" s="70">
        <v>1.7857142857142856E-2</v>
      </c>
      <c r="H553" s="70">
        <v>0</v>
      </c>
      <c r="I553" s="70">
        <v>0.77777777777777779</v>
      </c>
      <c r="J553" s="70">
        <v>-8.5761404216973355E-2</v>
      </c>
      <c r="K553" s="70">
        <v>0.66376540086330271</v>
      </c>
      <c r="L553" s="70">
        <v>9.6695556842157707E-2</v>
      </c>
      <c r="M553" s="70">
        <v>0.12121521836833969</v>
      </c>
      <c r="N553" s="70">
        <v>6.9580029052157016E-2</v>
      </c>
      <c r="O553" s="70">
        <v>0</v>
      </c>
      <c r="P553" s="70">
        <v>9.1091988968713417E-3</v>
      </c>
    </row>
    <row r="554" spans="1:16" x14ac:dyDescent="0.3">
      <c r="A554" t="s">
        <v>2459</v>
      </c>
      <c r="B554" t="s">
        <v>432</v>
      </c>
      <c r="C554" s="69">
        <v>16071</v>
      </c>
      <c r="E554" s="70"/>
      <c r="F554" s="70">
        <v>2.3680680904079776E-4</v>
      </c>
      <c r="G554" s="70">
        <v>5.9523809523809521E-3</v>
      </c>
      <c r="H554" s="70">
        <v>0</v>
      </c>
      <c r="I554" s="70">
        <v>0.44444444444444442</v>
      </c>
    </row>
    <row r="555" spans="1:16" x14ac:dyDescent="0.3">
      <c r="A555" t="s">
        <v>2460</v>
      </c>
      <c r="B555" t="s">
        <v>432</v>
      </c>
      <c r="C555" s="69">
        <v>16073</v>
      </c>
      <c r="D555" s="70">
        <v>0.24235938579654914</v>
      </c>
      <c r="E555" s="70">
        <v>3.5763116092576493E-5</v>
      </c>
      <c r="F555" s="70">
        <v>1.4759450914765077E-4</v>
      </c>
      <c r="G555" s="70">
        <v>0</v>
      </c>
      <c r="H555" s="70">
        <v>0</v>
      </c>
      <c r="I555" s="70">
        <v>0.55555555555555558</v>
      </c>
      <c r="J555" s="70">
        <v>-0.36425924118607222</v>
      </c>
      <c r="K555" s="70">
        <v>0.72399638837086855</v>
      </c>
      <c r="L555" s="70">
        <v>6.9228707559701147E-2</v>
      </c>
      <c r="M555" s="70">
        <v>9.194474360475037E-2</v>
      </c>
      <c r="N555" s="70">
        <v>0.12039676626295791</v>
      </c>
      <c r="O555" s="70">
        <v>0</v>
      </c>
      <c r="P555" s="70">
        <v>1.1811032495105006E-3</v>
      </c>
    </row>
    <row r="556" spans="1:16" x14ac:dyDescent="0.3">
      <c r="A556" t="s">
        <v>2461</v>
      </c>
      <c r="B556" t="s">
        <v>432</v>
      </c>
      <c r="C556" s="69">
        <v>16075</v>
      </c>
      <c r="D556" s="70">
        <v>0.29729353952443599</v>
      </c>
      <c r="E556" s="70">
        <v>5.644136378260659E-3</v>
      </c>
      <c r="F556" s="70">
        <v>0</v>
      </c>
      <c r="G556" s="70">
        <v>5.9523809523809521E-3</v>
      </c>
      <c r="H556" s="70">
        <v>0</v>
      </c>
      <c r="I556" s="70">
        <v>0.3888888888888889</v>
      </c>
      <c r="J556" s="70">
        <v>-1.8144808831700276E-2</v>
      </c>
      <c r="K556" s="70">
        <v>0.75654135115743759</v>
      </c>
      <c r="L556" s="70">
        <v>3.921607927717119E-2</v>
      </c>
      <c r="M556" s="70">
        <v>0.10383522215755013</v>
      </c>
      <c r="N556" s="70">
        <v>0.18460963173892139</v>
      </c>
      <c r="O556" s="70">
        <v>0</v>
      </c>
      <c r="P556" s="70">
        <v>8.8798066684049777E-3</v>
      </c>
    </row>
    <row r="557" spans="1:16" x14ac:dyDescent="0.3">
      <c r="A557" t="s">
        <v>2462</v>
      </c>
      <c r="B557" t="s">
        <v>432</v>
      </c>
      <c r="C557" s="69">
        <v>16077</v>
      </c>
      <c r="D557" s="70">
        <v>0.29836155276850324</v>
      </c>
      <c r="E557" s="70">
        <v>3.615963883026575E-4</v>
      </c>
      <c r="F557" s="70">
        <v>2.1237967757102967E-4</v>
      </c>
      <c r="G557" s="70">
        <v>3.5714285714285712E-2</v>
      </c>
      <c r="H557" s="70">
        <v>0</v>
      </c>
      <c r="I557" s="70">
        <v>0.44444444444444442</v>
      </c>
      <c r="J557" s="70">
        <v>-0.11040832954811119</v>
      </c>
      <c r="K557" s="70">
        <v>0.84299741930834438</v>
      </c>
      <c r="L557" s="70">
        <v>2.4713059201818065E-2</v>
      </c>
      <c r="M557" s="70">
        <v>0.2352787613921955</v>
      </c>
      <c r="N557" s="70">
        <v>0</v>
      </c>
      <c r="O557" s="70">
        <v>0</v>
      </c>
      <c r="P557" s="70">
        <v>2.1066430577312304E-3</v>
      </c>
    </row>
    <row r="558" spans="1:16" x14ac:dyDescent="0.3">
      <c r="A558" t="s">
        <v>2463</v>
      </c>
      <c r="B558" t="s">
        <v>432</v>
      </c>
      <c r="C558" s="69">
        <v>16079</v>
      </c>
      <c r="D558" s="70">
        <v>0.52178565054428006</v>
      </c>
      <c r="E558" s="70">
        <v>7.7520560337537359E-4</v>
      </c>
      <c r="F558" s="70">
        <v>0</v>
      </c>
      <c r="G558" s="70">
        <v>0</v>
      </c>
      <c r="H558" s="70">
        <v>0</v>
      </c>
      <c r="I558" s="70">
        <v>0.77777777777777779</v>
      </c>
      <c r="J558" s="70">
        <v>-5.957493366197552E-2</v>
      </c>
      <c r="K558" s="70">
        <v>0.746097417577685</v>
      </c>
      <c r="L558" s="70">
        <v>0.19155228130330601</v>
      </c>
      <c r="M558" s="70">
        <v>0.44724867048513817</v>
      </c>
      <c r="N558" s="70">
        <v>0.44919363071724788</v>
      </c>
      <c r="O558" s="70">
        <v>0</v>
      </c>
      <c r="P558" s="70">
        <v>2.7341965745823815E-2</v>
      </c>
    </row>
    <row r="559" spans="1:16" x14ac:dyDescent="0.3">
      <c r="A559" t="s">
        <v>2464</v>
      </c>
      <c r="B559" t="s">
        <v>432</v>
      </c>
      <c r="C559" s="69">
        <v>16081</v>
      </c>
      <c r="E559" s="70"/>
      <c r="F559" s="70">
        <v>0</v>
      </c>
      <c r="G559" s="70">
        <v>0</v>
      </c>
      <c r="H559" s="70">
        <v>0</v>
      </c>
      <c r="I559" s="70">
        <v>0.72222222222222221</v>
      </c>
    </row>
    <row r="560" spans="1:16" x14ac:dyDescent="0.3">
      <c r="A560" t="s">
        <v>2465</v>
      </c>
      <c r="B560" t="s">
        <v>432</v>
      </c>
      <c r="C560" s="69">
        <v>16083</v>
      </c>
      <c r="D560" s="70">
        <v>0.30993248991810612</v>
      </c>
      <c r="E560" s="70">
        <v>4.0605137001083549E-3</v>
      </c>
      <c r="F560" s="70">
        <v>2.5424854290228687E-4</v>
      </c>
      <c r="G560" s="70">
        <v>1.7857142857142856E-2</v>
      </c>
      <c r="H560" s="70">
        <v>0</v>
      </c>
      <c r="I560" s="70">
        <v>0.55555555555555558</v>
      </c>
      <c r="J560" s="70">
        <v>7.5540561072422246E-3</v>
      </c>
      <c r="K560" s="70">
        <v>0.76677939230155823</v>
      </c>
      <c r="L560" s="70">
        <v>8.7160634822053325E-3</v>
      </c>
      <c r="M560" s="70">
        <v>0.13430166514680142</v>
      </c>
      <c r="N560" s="70">
        <v>3.8450547619388598E-2</v>
      </c>
      <c r="O560" s="70">
        <v>0</v>
      </c>
      <c r="P560" s="70">
        <v>2.7951205337956174E-3</v>
      </c>
    </row>
    <row r="561" spans="1:16" x14ac:dyDescent="0.3">
      <c r="A561" t="s">
        <v>2466</v>
      </c>
      <c r="B561" t="s">
        <v>432</v>
      </c>
      <c r="C561" s="69">
        <v>16085</v>
      </c>
      <c r="E561" s="70"/>
      <c r="F561" s="70">
        <v>0</v>
      </c>
      <c r="G561" s="70">
        <v>0</v>
      </c>
      <c r="H561" s="70">
        <v>0</v>
      </c>
      <c r="I561" s="70">
        <v>0.72222222222222221</v>
      </c>
    </row>
    <row r="562" spans="1:16" x14ac:dyDescent="0.3">
      <c r="A562" t="s">
        <v>1806</v>
      </c>
      <c r="B562" t="s">
        <v>432</v>
      </c>
      <c r="C562" s="69">
        <v>16087</v>
      </c>
      <c r="D562" s="70">
        <v>0.39139938560980542</v>
      </c>
      <c r="E562" s="70">
        <v>7.9294264763053995E-4</v>
      </c>
      <c r="F562" s="70">
        <v>0</v>
      </c>
      <c r="G562" s="70">
        <v>1.1904761904761904E-2</v>
      </c>
      <c r="H562" s="70">
        <v>0</v>
      </c>
      <c r="I562" s="70">
        <v>0.66666666666666663</v>
      </c>
      <c r="J562" s="70">
        <v>-1.8325911262929793E-2</v>
      </c>
      <c r="K562" s="70">
        <v>0.73718372386413422</v>
      </c>
      <c r="L562" s="70">
        <v>3.3769103232685817E-2</v>
      </c>
      <c r="M562" s="70">
        <v>0.12709786527354133</v>
      </c>
      <c r="N562" s="70">
        <v>0.37131489087941705</v>
      </c>
      <c r="O562" s="70">
        <v>0</v>
      </c>
      <c r="P562" s="70">
        <v>5.4138689013414239E-3</v>
      </c>
    </row>
    <row r="563" spans="1:16" x14ac:dyDescent="0.3">
      <c r="A563" t="s">
        <v>2212</v>
      </c>
      <c r="B563" t="s">
        <v>466</v>
      </c>
      <c r="C563" s="69">
        <v>17001</v>
      </c>
      <c r="D563" s="70">
        <v>0.51390710628097869</v>
      </c>
      <c r="E563" s="70">
        <v>1.6895321445627689E-2</v>
      </c>
      <c r="F563" s="70">
        <v>2.5212166682886179E-2</v>
      </c>
      <c r="G563" s="70">
        <v>0.1130952380952381</v>
      </c>
      <c r="H563" s="70">
        <v>0.2413793103448276</v>
      </c>
      <c r="I563" s="70">
        <v>0.27777777777777779</v>
      </c>
      <c r="J563" s="70">
        <v>0.35700921795906376</v>
      </c>
      <c r="K563" s="70">
        <v>0.84736239547975867</v>
      </c>
      <c r="L563" s="70">
        <v>0.1591956808494564</v>
      </c>
      <c r="M563" s="70">
        <v>0.48849402176153944</v>
      </c>
      <c r="N563" s="70">
        <v>3.0843346326875173E-2</v>
      </c>
      <c r="O563" s="70">
        <v>0</v>
      </c>
      <c r="P563" s="70">
        <v>3.1721061226096221E-4</v>
      </c>
    </row>
    <row r="564" spans="1:16" x14ac:dyDescent="0.3">
      <c r="A564" t="s">
        <v>2467</v>
      </c>
      <c r="B564" t="s">
        <v>466</v>
      </c>
      <c r="C564" s="69">
        <v>17003</v>
      </c>
      <c r="D564" s="70">
        <v>0.62223331993103792</v>
      </c>
      <c r="E564" s="70">
        <v>7.0517086091660625E-3</v>
      </c>
      <c r="F564" s="70">
        <v>8.4809980659973486E-2</v>
      </c>
      <c r="G564" s="70">
        <v>0.10119047619047619</v>
      </c>
      <c r="H564" s="70">
        <v>0.13793103448275862</v>
      </c>
      <c r="I564" s="70">
        <v>0.33333333333333331</v>
      </c>
      <c r="J564" s="70">
        <v>0.24929923244549052</v>
      </c>
      <c r="K564" s="70">
        <v>0.85118142389353268</v>
      </c>
      <c r="L564" s="70">
        <v>0.45702961984905754</v>
      </c>
      <c r="M564" s="70">
        <v>0.29785954452360658</v>
      </c>
      <c r="N564" s="70">
        <v>0.56285466581801469</v>
      </c>
      <c r="O564" s="70">
        <v>0</v>
      </c>
      <c r="P564" s="70">
        <v>7.4702223695291472E-4</v>
      </c>
    </row>
    <row r="565" spans="1:16" x14ac:dyDescent="0.3">
      <c r="A565" t="s">
        <v>2468</v>
      </c>
      <c r="B565" t="s">
        <v>466</v>
      </c>
      <c r="C565" s="69">
        <v>17005</v>
      </c>
      <c r="D565" s="70">
        <v>0.46173213221104265</v>
      </c>
      <c r="E565" s="70">
        <v>4.986855088640019E-3</v>
      </c>
      <c r="F565" s="70">
        <v>5.2245235932359267E-2</v>
      </c>
      <c r="G565" s="70">
        <v>0.1130952380952381</v>
      </c>
      <c r="H565" s="70">
        <v>6.8965517241379309E-2</v>
      </c>
      <c r="I565" s="70">
        <v>0.33333333333333331</v>
      </c>
      <c r="J565" s="70">
        <v>0.37462459401038056</v>
      </c>
      <c r="K565" s="70">
        <v>0.69628675015150721</v>
      </c>
      <c r="L565" s="70">
        <v>0.28444066083495911</v>
      </c>
      <c r="M565" s="70">
        <v>0.34903593873191324</v>
      </c>
      <c r="N565" s="70">
        <v>1.0547029923239873E-2</v>
      </c>
      <c r="O565" s="70">
        <v>0</v>
      </c>
      <c r="P565" s="70">
        <v>1.6613997650067466E-4</v>
      </c>
    </row>
    <row r="566" spans="1:16" x14ac:dyDescent="0.3">
      <c r="A566" t="s">
        <v>2105</v>
      </c>
      <c r="B566" t="s">
        <v>466</v>
      </c>
      <c r="C566" s="69">
        <v>17007</v>
      </c>
      <c r="D566" s="70">
        <v>0.49269670107396701</v>
      </c>
      <c r="E566" s="70">
        <v>5.8161765374047998E-2</v>
      </c>
      <c r="F566" s="70">
        <v>1.8515209258224054E-2</v>
      </c>
      <c r="G566" s="70">
        <v>7.7380952380952384E-2</v>
      </c>
      <c r="H566" s="70">
        <v>0.10344827586206896</v>
      </c>
      <c r="I566" s="70">
        <v>0.3888888888888889</v>
      </c>
      <c r="J566" s="70">
        <v>0.43141313090756356</v>
      </c>
      <c r="K566" s="70">
        <v>0.78650351070171276</v>
      </c>
      <c r="L566" s="70">
        <v>0.16123021943071933</v>
      </c>
      <c r="M566" s="70">
        <v>0.39994161484675289</v>
      </c>
      <c r="N566" s="70">
        <v>6.8367556302949384E-2</v>
      </c>
      <c r="O566" s="70">
        <v>0</v>
      </c>
      <c r="P566" s="70">
        <v>1.3566823549747377E-4</v>
      </c>
    </row>
    <row r="567" spans="1:16" x14ac:dyDescent="0.3">
      <c r="A567" t="s">
        <v>2469</v>
      </c>
      <c r="B567" t="s">
        <v>466</v>
      </c>
      <c r="C567" s="69">
        <v>17009</v>
      </c>
      <c r="D567" s="70">
        <v>0.47146217416538228</v>
      </c>
      <c r="E567" s="70">
        <v>2.750526676524714E-3</v>
      </c>
      <c r="F567" s="70">
        <v>2.416811921411997E-2</v>
      </c>
      <c r="G567" s="70">
        <v>7.1428571428571425E-2</v>
      </c>
      <c r="H567" s="70">
        <v>0.20689655172413793</v>
      </c>
      <c r="I567" s="70">
        <v>0.27777777777777779</v>
      </c>
      <c r="J567" s="70">
        <v>0.31095268658524922</v>
      </c>
      <c r="K567" s="70">
        <v>0.82571134977690985</v>
      </c>
      <c r="L567" s="70">
        <v>0.12039643021825276</v>
      </c>
      <c r="M567" s="70">
        <v>0.49345520599398623</v>
      </c>
      <c r="N567" s="70">
        <v>0</v>
      </c>
      <c r="O567" s="70">
        <v>0</v>
      </c>
      <c r="P567" s="70">
        <v>5.774063229528474E-5</v>
      </c>
    </row>
    <row r="568" spans="1:16" x14ac:dyDescent="0.3">
      <c r="A568" t="s">
        <v>2470</v>
      </c>
      <c r="B568" t="s">
        <v>466</v>
      </c>
      <c r="C568" s="69">
        <v>17011</v>
      </c>
      <c r="D568" s="70">
        <v>0.60075892648526386</v>
      </c>
      <c r="E568" s="70">
        <v>9.1265248091672892E-3</v>
      </c>
      <c r="F568" s="70">
        <v>2.115161128367404E-2</v>
      </c>
      <c r="G568" s="70">
        <v>0.15476190476190477</v>
      </c>
      <c r="H568" s="70">
        <v>0.34482758620689657</v>
      </c>
      <c r="I568" s="70">
        <v>0.44444444444444442</v>
      </c>
      <c r="J568" s="70">
        <v>0.47931868952677559</v>
      </c>
      <c r="K568" s="70">
        <v>0.76305144753048859</v>
      </c>
      <c r="L568" s="70">
        <v>0.17924172036136055</v>
      </c>
      <c r="M568" s="70">
        <v>0.47945563214613479</v>
      </c>
      <c r="N568" s="70">
        <v>0.10360734412043619</v>
      </c>
      <c r="O568" s="70">
        <v>0</v>
      </c>
      <c r="P568" s="70">
        <v>2.0949227130237055E-4</v>
      </c>
    </row>
    <row r="569" spans="1:16" x14ac:dyDescent="0.3">
      <c r="A569" t="s">
        <v>2028</v>
      </c>
      <c r="B569" t="s">
        <v>466</v>
      </c>
      <c r="C569" s="69">
        <v>17013</v>
      </c>
      <c r="E569" s="70"/>
      <c r="F569" s="70">
        <v>3.051698595743043E-2</v>
      </c>
      <c r="G569" s="70">
        <v>3.5714285714285712E-2</v>
      </c>
      <c r="H569" s="70">
        <v>0.10344827586206896</v>
      </c>
      <c r="I569" s="70">
        <v>0.22222222222222221</v>
      </c>
    </row>
    <row r="570" spans="1:16" x14ac:dyDescent="0.3">
      <c r="A570" t="s">
        <v>2107</v>
      </c>
      <c r="B570" t="s">
        <v>466</v>
      </c>
      <c r="C570" s="69">
        <v>17015</v>
      </c>
      <c r="D570" s="70">
        <v>0.60409969371703975</v>
      </c>
      <c r="E570" s="70">
        <v>2.5019478510415116E-3</v>
      </c>
      <c r="F570" s="70">
        <v>1.492930348786466E-2</v>
      </c>
      <c r="G570" s="70">
        <v>0.10119047619047619</v>
      </c>
      <c r="H570" s="70">
        <v>0.20689655172413793</v>
      </c>
      <c r="I570" s="70">
        <v>0.5</v>
      </c>
      <c r="J570" s="70">
        <v>0.6373085863145761</v>
      </c>
      <c r="K570" s="70">
        <v>0.77953999694257303</v>
      </c>
      <c r="L570" s="70">
        <v>0.18657161689368784</v>
      </c>
      <c r="M570" s="70">
        <v>0.40993832564932625</v>
      </c>
      <c r="N570" s="70">
        <v>0.149692163784025</v>
      </c>
      <c r="O570" s="70">
        <v>0</v>
      </c>
      <c r="P570" s="70">
        <v>5.1914742068354168E-4</v>
      </c>
    </row>
    <row r="571" spans="1:16" x14ac:dyDescent="0.3">
      <c r="A571" t="s">
        <v>2471</v>
      </c>
      <c r="B571" t="s">
        <v>466</v>
      </c>
      <c r="C571" s="69">
        <v>17017</v>
      </c>
      <c r="D571" s="70">
        <v>0.5259482393887106</v>
      </c>
      <c r="E571" s="70">
        <v>4.9174745844765737E-3</v>
      </c>
      <c r="F571" s="70">
        <v>2.8521922350480108E-2</v>
      </c>
      <c r="G571" s="70">
        <v>4.7619047619047616E-2</v>
      </c>
      <c r="H571" s="70">
        <v>0.13793103448275862</v>
      </c>
      <c r="I571" s="70">
        <v>0.27777777777777779</v>
      </c>
      <c r="J571" s="70">
        <v>0.27522053498857008</v>
      </c>
      <c r="K571" s="70">
        <v>0.80654332287915986</v>
      </c>
      <c r="L571" s="70">
        <v>0.12981188442199709</v>
      </c>
      <c r="M571" s="70">
        <v>0.48217804474030573</v>
      </c>
      <c r="N571" s="70">
        <v>0.41456299207429476</v>
      </c>
      <c r="O571" s="70">
        <v>0</v>
      </c>
      <c r="P571" s="70">
        <v>4.9517888251467937E-5</v>
      </c>
    </row>
    <row r="572" spans="1:16" x14ac:dyDescent="0.3">
      <c r="A572" t="s">
        <v>2472</v>
      </c>
      <c r="B572" t="s">
        <v>466</v>
      </c>
      <c r="C572" s="69">
        <v>17019</v>
      </c>
      <c r="D572" s="70">
        <v>0.59483267968157227</v>
      </c>
      <c r="E572" s="70">
        <v>4.6283024127142906E-2</v>
      </c>
      <c r="F572" s="70">
        <v>3.9726618374827556E-2</v>
      </c>
      <c r="G572" s="70">
        <v>0.35714285714285715</v>
      </c>
      <c r="H572" s="70">
        <v>0.13793103448275862</v>
      </c>
      <c r="I572" s="70">
        <v>0.33333333333333331</v>
      </c>
      <c r="J572" s="70">
        <v>0.44967791755615771</v>
      </c>
      <c r="K572" s="70">
        <v>0.74639027102406219</v>
      </c>
      <c r="L572" s="70">
        <v>0.28032024635569253</v>
      </c>
      <c r="M572" s="70">
        <v>0.56638799163358078</v>
      </c>
      <c r="N572" s="70">
        <v>2.9783024976640034E-2</v>
      </c>
      <c r="O572" s="70">
        <v>0</v>
      </c>
      <c r="P572" s="70">
        <v>7.8025037005639112E-5</v>
      </c>
    </row>
    <row r="573" spans="1:16" x14ac:dyDescent="0.3">
      <c r="A573" t="s">
        <v>2473</v>
      </c>
      <c r="B573" t="s">
        <v>466</v>
      </c>
      <c r="C573" s="69">
        <v>17021</v>
      </c>
      <c r="D573" s="70">
        <v>0.46631978802636193</v>
      </c>
      <c r="E573" s="70">
        <v>9.6727303070983685E-3</v>
      </c>
      <c r="F573" s="70">
        <v>4.1391272089706867E-2</v>
      </c>
      <c r="G573" s="70">
        <v>0.18452380952380951</v>
      </c>
      <c r="H573" s="70">
        <v>0.10344827586206896</v>
      </c>
      <c r="I573" s="70">
        <v>0.33333333333333331</v>
      </c>
      <c r="J573" s="70">
        <v>0.19883112005547857</v>
      </c>
      <c r="K573" s="70">
        <v>0.75546623395186097</v>
      </c>
      <c r="L573" s="70">
        <v>0.23274746414697584</v>
      </c>
      <c r="M573" s="70">
        <v>0.41036331901913375</v>
      </c>
      <c r="N573" s="70">
        <v>4.5223706621011425E-2</v>
      </c>
      <c r="O573" s="70">
        <v>0</v>
      </c>
      <c r="P573" s="70">
        <v>9.2645806161903148E-5</v>
      </c>
    </row>
    <row r="574" spans="1:16" x14ac:dyDescent="0.3">
      <c r="A574" t="s">
        <v>2109</v>
      </c>
      <c r="B574" t="s">
        <v>466</v>
      </c>
      <c r="C574" s="69">
        <v>17023</v>
      </c>
      <c r="D574" s="70">
        <v>0.4618459118700613</v>
      </c>
      <c r="E574" s="70">
        <v>4.5874066677287261E-3</v>
      </c>
      <c r="F574" s="70">
        <v>5.4795119067515663E-2</v>
      </c>
      <c r="G574" s="70">
        <v>1.1904761904761904E-2</v>
      </c>
      <c r="H574" s="70">
        <v>3.4482758620689655E-2</v>
      </c>
      <c r="I574" s="70">
        <v>0.33333333333333331</v>
      </c>
      <c r="J574" s="70">
        <v>0.34491963041324247</v>
      </c>
      <c r="K574" s="70">
        <v>0.73992741796262274</v>
      </c>
      <c r="L574" s="70">
        <v>0.36541218859331315</v>
      </c>
      <c r="M574" s="70">
        <v>0.39409342531322061</v>
      </c>
      <c r="N574" s="70">
        <v>4.2254589105098989E-3</v>
      </c>
      <c r="O574" s="70">
        <v>0</v>
      </c>
      <c r="P574" s="70">
        <v>2.0885516632530464E-4</v>
      </c>
    </row>
    <row r="575" spans="1:16" x14ac:dyDescent="0.3">
      <c r="A575" t="s">
        <v>2034</v>
      </c>
      <c r="B575" t="s">
        <v>466</v>
      </c>
      <c r="C575" s="69">
        <v>17025</v>
      </c>
      <c r="D575" s="70">
        <v>0.46068890134173113</v>
      </c>
      <c r="E575" s="70">
        <v>2.6750619557249417E-3</v>
      </c>
      <c r="F575" s="70">
        <v>6.4115601835735656E-2</v>
      </c>
      <c r="G575" s="70">
        <v>8.9285714285714288E-2</v>
      </c>
      <c r="H575" s="70">
        <v>0.13793103448275862</v>
      </c>
      <c r="I575" s="70">
        <v>0.27777777777777779</v>
      </c>
      <c r="J575" s="70">
        <v>0.31808748601483661</v>
      </c>
      <c r="K575" s="70">
        <v>0.70822646394174371</v>
      </c>
      <c r="L575" s="70">
        <v>0.32319509996905693</v>
      </c>
      <c r="M575" s="70">
        <v>0.35883224156246279</v>
      </c>
      <c r="N575" s="70">
        <v>0</v>
      </c>
      <c r="O575" s="70">
        <v>0</v>
      </c>
      <c r="P575" s="70">
        <v>1.3142778892552475E-4</v>
      </c>
    </row>
    <row r="576" spans="1:16" x14ac:dyDescent="0.3">
      <c r="A576" t="s">
        <v>2474</v>
      </c>
      <c r="B576" t="s">
        <v>466</v>
      </c>
      <c r="C576" s="69">
        <v>17027</v>
      </c>
      <c r="D576" s="70">
        <v>0.46247443545835643</v>
      </c>
      <c r="E576" s="70">
        <v>1.2351546414991751E-2</v>
      </c>
      <c r="F576" s="70">
        <v>5.9520986094030712E-2</v>
      </c>
      <c r="G576" s="70">
        <v>0.13690476190476192</v>
      </c>
      <c r="H576" s="70">
        <v>0.10344827586206896</v>
      </c>
      <c r="I576" s="70">
        <v>0.22222222222222221</v>
      </c>
      <c r="J576" s="70">
        <v>0.38300313463653957</v>
      </c>
      <c r="K576" s="70">
        <v>0.67354821676351573</v>
      </c>
      <c r="L576" s="70">
        <v>0.32208542895459075</v>
      </c>
      <c r="M576" s="70">
        <v>0.34173427230165448</v>
      </c>
      <c r="N576" s="70">
        <v>4.3881997972703535E-2</v>
      </c>
      <c r="O576" s="70">
        <v>0</v>
      </c>
      <c r="P576" s="70">
        <v>6.0987132367110935E-5</v>
      </c>
    </row>
    <row r="577" spans="1:16" x14ac:dyDescent="0.3">
      <c r="A577" t="s">
        <v>2475</v>
      </c>
      <c r="B577" t="s">
        <v>466</v>
      </c>
      <c r="C577" s="69">
        <v>17029</v>
      </c>
      <c r="D577" s="70">
        <v>0.49996315634850547</v>
      </c>
      <c r="E577" s="70">
        <v>2.1386525614037696E-2</v>
      </c>
      <c r="F577" s="70">
        <v>4.9066987828149104E-2</v>
      </c>
      <c r="G577" s="70">
        <v>0.14880952380952381</v>
      </c>
      <c r="H577" s="70">
        <v>3.4482758620689655E-2</v>
      </c>
      <c r="I577" s="70">
        <v>0.33333333333333331</v>
      </c>
      <c r="J577" s="70">
        <v>0.40268714193530614</v>
      </c>
      <c r="K577" s="70">
        <v>0.74903504059744752</v>
      </c>
      <c r="L577" s="70">
        <v>0.2861678755265426</v>
      </c>
      <c r="M577" s="70">
        <v>0.44584906763078375</v>
      </c>
      <c r="N577" s="70">
        <v>2.2264805353367927E-2</v>
      </c>
      <c r="O577" s="70">
        <v>0</v>
      </c>
      <c r="P577" s="70">
        <v>5.2852086337961853E-5</v>
      </c>
    </row>
    <row r="578" spans="1:16" x14ac:dyDescent="0.3">
      <c r="A578" t="s">
        <v>2353</v>
      </c>
      <c r="B578" t="s">
        <v>466</v>
      </c>
      <c r="C578" s="69">
        <v>17031</v>
      </c>
      <c r="D578" s="70">
        <v>0.56054465349953431</v>
      </c>
      <c r="E578" s="70">
        <v>0.37628064639050107</v>
      </c>
      <c r="F578" s="70">
        <v>2.5422328156938505E-2</v>
      </c>
      <c r="G578" s="70">
        <v>0.34523809523809518</v>
      </c>
      <c r="H578" s="70">
        <v>6.8965517241379309E-2</v>
      </c>
      <c r="I578" s="70">
        <v>0.55555555555555558</v>
      </c>
      <c r="J578" s="70">
        <v>0.20874644417408256</v>
      </c>
      <c r="K578" s="70">
        <v>0.7450530436795062</v>
      </c>
      <c r="L578" s="70">
        <v>0.2173527248145446</v>
      </c>
      <c r="M578" s="70">
        <v>0.55401191987860132</v>
      </c>
      <c r="N578" s="70">
        <v>5.0569789081613852E-2</v>
      </c>
      <c r="O578" s="70">
        <v>0</v>
      </c>
      <c r="P578" s="70">
        <v>3.4059559616207843E-4</v>
      </c>
    </row>
    <row r="579" spans="1:16" x14ac:dyDescent="0.3">
      <c r="A579" t="s">
        <v>2114</v>
      </c>
      <c r="B579" t="s">
        <v>466</v>
      </c>
      <c r="C579" s="69">
        <v>17033</v>
      </c>
      <c r="D579" s="70">
        <v>0.47610489640133913</v>
      </c>
      <c r="E579" s="70">
        <v>7.0162112329477293E-3</v>
      </c>
      <c r="F579" s="70">
        <v>6.2140384140045836E-2</v>
      </c>
      <c r="G579" s="70">
        <v>6.5476190476190479E-2</v>
      </c>
      <c r="H579" s="70">
        <v>6.8965517241379309E-2</v>
      </c>
      <c r="I579" s="70">
        <v>0.22222222222222221</v>
      </c>
      <c r="J579" s="70">
        <v>0.42657907660641492</v>
      </c>
      <c r="K579" s="70">
        <v>0.73649251962750684</v>
      </c>
      <c r="L579" s="70">
        <v>0.40028961203182484</v>
      </c>
      <c r="M579" s="70">
        <v>0.35805653160045042</v>
      </c>
      <c r="N579" s="70">
        <v>1.3317890717948623E-2</v>
      </c>
      <c r="O579" s="70">
        <v>0</v>
      </c>
      <c r="P579" s="70">
        <v>2.5747170962056403E-4</v>
      </c>
    </row>
    <row r="580" spans="1:16" x14ac:dyDescent="0.3">
      <c r="A580" t="s">
        <v>2476</v>
      </c>
      <c r="B580" t="s">
        <v>466</v>
      </c>
      <c r="C580" s="69">
        <v>17035</v>
      </c>
      <c r="E580" s="70"/>
      <c r="F580" s="70">
        <v>5.4828975219901578E-2</v>
      </c>
      <c r="G580" s="70">
        <v>4.7619047619047616E-2</v>
      </c>
      <c r="H580" s="70">
        <v>3.4482758620689655E-2</v>
      </c>
      <c r="I580" s="70">
        <v>0.22222222222222221</v>
      </c>
    </row>
    <row r="581" spans="1:16" x14ac:dyDescent="0.3">
      <c r="A581" t="s">
        <v>2045</v>
      </c>
      <c r="B581" t="s">
        <v>466</v>
      </c>
      <c r="C581" s="69">
        <v>17037</v>
      </c>
      <c r="D581" s="70">
        <v>0.50924228981934194</v>
      </c>
      <c r="E581" s="70">
        <v>3.1732240995233155E-2</v>
      </c>
      <c r="F581" s="70">
        <v>2.2406864348396744E-2</v>
      </c>
      <c r="G581" s="70">
        <v>5.3571428571428568E-2</v>
      </c>
      <c r="H581" s="70">
        <v>0.13793103448275862</v>
      </c>
      <c r="I581" s="70">
        <v>0.33333333333333331</v>
      </c>
      <c r="J581" s="70">
        <v>0.46814096882731937</v>
      </c>
      <c r="K581" s="70">
        <v>0.78799853140749909</v>
      </c>
      <c r="L581" s="70">
        <v>0.18763644267815452</v>
      </c>
      <c r="M581" s="70">
        <v>0.46135798266960865</v>
      </c>
      <c r="N581" s="70">
        <v>6.5181614124509249E-2</v>
      </c>
      <c r="O581" s="70">
        <v>0</v>
      </c>
      <c r="P581" s="70">
        <v>6.5951597898392803E-5</v>
      </c>
    </row>
    <row r="582" spans="1:16" x14ac:dyDescent="0.3">
      <c r="A582" t="s">
        <v>2477</v>
      </c>
      <c r="B582" t="s">
        <v>466</v>
      </c>
      <c r="C582" s="69">
        <v>17039</v>
      </c>
      <c r="D582" s="70">
        <v>0.50645311225286271</v>
      </c>
      <c r="E582" s="70">
        <v>6.6594262888240155E-3</v>
      </c>
      <c r="F582" s="70">
        <v>3.3673661662174753E-2</v>
      </c>
      <c r="G582" s="70">
        <v>9.5238095238095233E-2</v>
      </c>
      <c r="H582" s="70">
        <v>0.10344827586206896</v>
      </c>
      <c r="I582" s="70">
        <v>0.27777777777777779</v>
      </c>
      <c r="J582" s="70">
        <v>0.39168012560019627</v>
      </c>
      <c r="K582" s="70">
        <v>0.76935941391767726</v>
      </c>
      <c r="L582" s="70">
        <v>0.21416409104242376</v>
      </c>
      <c r="M582" s="70">
        <v>0.55484686512243364</v>
      </c>
      <c r="N582" s="70">
        <v>6.3499756001727928E-2</v>
      </c>
      <c r="O582" s="70">
        <v>0</v>
      </c>
      <c r="P582" s="70">
        <v>1.4677784031644193E-4</v>
      </c>
    </row>
    <row r="583" spans="1:16" x14ac:dyDescent="0.3">
      <c r="A583" t="s">
        <v>2230</v>
      </c>
      <c r="B583" t="s">
        <v>466</v>
      </c>
      <c r="C583" s="69">
        <v>17041</v>
      </c>
      <c r="D583" s="70">
        <v>0.5128897961304697</v>
      </c>
      <c r="E583" s="70">
        <v>6.4324695461360311E-3</v>
      </c>
      <c r="F583" s="70">
        <v>4.5881561532108268E-2</v>
      </c>
      <c r="G583" s="70">
        <v>0.13095238095238096</v>
      </c>
      <c r="H583" s="70">
        <v>0</v>
      </c>
      <c r="I583" s="70">
        <v>0.33333333333333331</v>
      </c>
      <c r="J583" s="70">
        <v>0.37201597328088037</v>
      </c>
      <c r="K583" s="70">
        <v>0.75423594233579372</v>
      </c>
      <c r="L583" s="70">
        <v>0.2937564871863686</v>
      </c>
      <c r="M583" s="70">
        <v>0.5316363915732143</v>
      </c>
      <c r="N583" s="70">
        <v>7.3817875745949252E-2</v>
      </c>
      <c r="O583" s="70">
        <v>0</v>
      </c>
      <c r="P583" s="70">
        <v>2.6977862379718728E-5</v>
      </c>
    </row>
    <row r="584" spans="1:16" x14ac:dyDescent="0.3">
      <c r="A584" t="s">
        <v>2478</v>
      </c>
      <c r="B584" t="s">
        <v>466</v>
      </c>
      <c r="C584" s="69">
        <v>17043</v>
      </c>
      <c r="D584" s="70">
        <v>0.51454333450358569</v>
      </c>
      <c r="E584" s="70">
        <v>0.58330977100491721</v>
      </c>
      <c r="F584" s="70">
        <v>2.3697771130175901E-2</v>
      </c>
      <c r="G584" s="70">
        <v>0.19642857142857142</v>
      </c>
      <c r="H584" s="70">
        <v>0.10344827586206896</v>
      </c>
      <c r="I584" s="70">
        <v>0.44444444444444442</v>
      </c>
      <c r="J584" s="70">
        <v>0.22580502685967813</v>
      </c>
      <c r="K584" s="70">
        <v>0.75793195064570085</v>
      </c>
      <c r="L584" s="70">
        <v>0.22774994178385483</v>
      </c>
      <c r="M584" s="70">
        <v>0.5168283875337748</v>
      </c>
      <c r="N584" s="70">
        <v>4.736873009670689E-2</v>
      </c>
      <c r="O584" s="70">
        <v>0</v>
      </c>
      <c r="P584" s="70">
        <v>1.2869132069641488E-4</v>
      </c>
    </row>
    <row r="585" spans="1:16" x14ac:dyDescent="0.3">
      <c r="A585" t="s">
        <v>2479</v>
      </c>
      <c r="B585" t="s">
        <v>466</v>
      </c>
      <c r="C585" s="69">
        <v>17045</v>
      </c>
      <c r="D585" s="70">
        <v>0.51375163631717014</v>
      </c>
      <c r="E585" s="70">
        <v>4.8912603394603424E-3</v>
      </c>
      <c r="F585" s="70">
        <v>4.9855660386245795E-2</v>
      </c>
      <c r="G585" s="70">
        <v>0.1130952380952381</v>
      </c>
      <c r="H585" s="70">
        <v>3.4482758620689655E-2</v>
      </c>
      <c r="I585" s="70">
        <v>0.3888888888888889</v>
      </c>
      <c r="J585" s="70">
        <v>0.3157522780695749</v>
      </c>
      <c r="K585" s="70">
        <v>0.74929616205910243</v>
      </c>
      <c r="L585" s="70">
        <v>0.38509775203951807</v>
      </c>
      <c r="M585" s="70">
        <v>0.47801566973351206</v>
      </c>
      <c r="N585" s="70">
        <v>2.5058435689068927E-2</v>
      </c>
      <c r="O585" s="70">
        <v>0</v>
      </c>
      <c r="P585" s="70">
        <v>3.7490009475282083E-4</v>
      </c>
    </row>
    <row r="586" spans="1:16" x14ac:dyDescent="0.3">
      <c r="A586" t="s">
        <v>2480</v>
      </c>
      <c r="B586" t="s">
        <v>466</v>
      </c>
      <c r="C586" s="69">
        <v>17047</v>
      </c>
      <c r="E586" s="70"/>
      <c r="F586" s="70">
        <v>7.3675252927791396E-2</v>
      </c>
      <c r="G586" s="70">
        <v>9.5238095238095233E-2</v>
      </c>
      <c r="H586" s="70">
        <v>0.13793103448275862</v>
      </c>
      <c r="I586" s="70">
        <v>0.22222222222222221</v>
      </c>
    </row>
    <row r="587" spans="1:16" x14ac:dyDescent="0.3">
      <c r="A587" t="s">
        <v>2364</v>
      </c>
      <c r="B587" t="s">
        <v>466</v>
      </c>
      <c r="C587" s="69">
        <v>17049</v>
      </c>
      <c r="D587" s="70">
        <v>0.4763524340873066</v>
      </c>
      <c r="E587" s="70">
        <v>1.031797919067472E-2</v>
      </c>
      <c r="F587" s="70">
        <v>5.6308176356202187E-2</v>
      </c>
      <c r="G587" s="70">
        <v>0.125</v>
      </c>
      <c r="H587" s="70">
        <v>0.10344827586206896</v>
      </c>
      <c r="I587" s="70">
        <v>0.27777777777777779</v>
      </c>
      <c r="J587" s="70">
        <v>0.39651138574664613</v>
      </c>
      <c r="K587" s="70">
        <v>0.74715566778401932</v>
      </c>
      <c r="L587" s="70">
        <v>0.25808472661736931</v>
      </c>
      <c r="M587" s="70">
        <v>0.38636303061285282</v>
      </c>
      <c r="N587" s="70">
        <v>4.2371511198086385E-3</v>
      </c>
      <c r="O587" s="70">
        <v>0</v>
      </c>
      <c r="P587" s="70">
        <v>1.3501692178326073E-4</v>
      </c>
    </row>
    <row r="588" spans="1:16" x14ac:dyDescent="0.3">
      <c r="A588" t="s">
        <v>2049</v>
      </c>
      <c r="B588" t="s">
        <v>466</v>
      </c>
      <c r="C588" s="69">
        <v>17051</v>
      </c>
      <c r="D588" s="70">
        <v>0.47153218575761841</v>
      </c>
      <c r="E588" s="70">
        <v>3.3029137379472022E-3</v>
      </c>
      <c r="F588" s="70">
        <v>5.3459434006320444E-2</v>
      </c>
      <c r="G588" s="70">
        <v>0.13095238095238096</v>
      </c>
      <c r="H588" s="70">
        <v>6.8965517241379309E-2</v>
      </c>
      <c r="I588" s="70">
        <v>0.27777777777777779</v>
      </c>
      <c r="J588" s="70">
        <v>0.37185329318168109</v>
      </c>
      <c r="K588" s="70">
        <v>0.71817311447503884</v>
      </c>
      <c r="L588" s="70">
        <v>0.28397635681645672</v>
      </c>
      <c r="M588" s="70">
        <v>0.35181680511994134</v>
      </c>
      <c r="N588" s="70">
        <v>7.4081871032009777E-2</v>
      </c>
      <c r="O588" s="70">
        <v>0</v>
      </c>
      <c r="P588" s="70">
        <v>1.3401047387931461E-4</v>
      </c>
    </row>
    <row r="589" spans="1:16" x14ac:dyDescent="0.3">
      <c r="A589" t="s">
        <v>2481</v>
      </c>
      <c r="B589" t="s">
        <v>466</v>
      </c>
      <c r="C589" s="69">
        <v>17053</v>
      </c>
      <c r="D589" s="70">
        <v>0.48246668486075145</v>
      </c>
      <c r="E589" s="70">
        <v>4.903920792233619E-3</v>
      </c>
      <c r="F589" s="70">
        <v>3.2336913814504452E-2</v>
      </c>
      <c r="G589" s="70">
        <v>0.10119047619047619</v>
      </c>
      <c r="H589" s="70">
        <v>3.4482758620689655E-2</v>
      </c>
      <c r="I589" s="70">
        <v>0.33333333333333331</v>
      </c>
      <c r="J589" s="70">
        <v>0.33873559613742221</v>
      </c>
      <c r="K589" s="70">
        <v>0.7379375170609308</v>
      </c>
      <c r="L589" s="70">
        <v>0.24168955423461375</v>
      </c>
      <c r="M589" s="70">
        <v>0.5567342228768607</v>
      </c>
      <c r="N589" s="70">
        <v>8.7971264433200514E-3</v>
      </c>
      <c r="O589" s="70">
        <v>0</v>
      </c>
      <c r="P589" s="70">
        <v>1.1728706591272004E-5</v>
      </c>
    </row>
    <row r="590" spans="1:16" x14ac:dyDescent="0.3">
      <c r="A590" t="s">
        <v>2050</v>
      </c>
      <c r="B590" t="s">
        <v>466</v>
      </c>
      <c r="C590" s="69">
        <v>17055</v>
      </c>
      <c r="D590" s="70">
        <v>0.53339020284818617</v>
      </c>
      <c r="E590" s="70">
        <v>1.9436590082383142E-2</v>
      </c>
      <c r="F590" s="70">
        <v>7.8974473798594055E-2</v>
      </c>
      <c r="G590" s="70">
        <v>0.1130952380952381</v>
      </c>
      <c r="H590" s="70">
        <v>0.13793103448275862</v>
      </c>
      <c r="I590" s="70">
        <v>0.3888888888888889</v>
      </c>
      <c r="J590" s="70">
        <v>0.43347217831372192</v>
      </c>
      <c r="K590" s="70">
        <v>0.71801942701452892</v>
      </c>
      <c r="L590" s="70">
        <v>0.37401994635024088</v>
      </c>
      <c r="M590" s="70">
        <v>0.28690410860875359</v>
      </c>
      <c r="N590" s="70">
        <v>0.10438858490352124</v>
      </c>
      <c r="O590" s="70">
        <v>0</v>
      </c>
      <c r="P590" s="70">
        <v>1.3142471071355582E-3</v>
      </c>
    </row>
    <row r="591" spans="1:16" x14ac:dyDescent="0.3">
      <c r="A591" t="s">
        <v>2120</v>
      </c>
      <c r="B591" t="s">
        <v>466</v>
      </c>
      <c r="C591" s="69">
        <v>17057</v>
      </c>
      <c r="D591" s="70">
        <v>0.49713152848423481</v>
      </c>
      <c r="E591" s="70">
        <v>4.3970290871750773E-3</v>
      </c>
      <c r="F591" s="70">
        <v>2.1653393098874592E-2</v>
      </c>
      <c r="G591" s="70">
        <v>0.20833333333333334</v>
      </c>
      <c r="H591" s="70">
        <v>0.27586206896551724</v>
      </c>
      <c r="I591" s="70">
        <v>0.33333333333333331</v>
      </c>
      <c r="J591" s="70">
        <v>0.19418190837211849</v>
      </c>
      <c r="K591" s="70">
        <v>0.78345452585498965</v>
      </c>
      <c r="L591" s="70">
        <v>0.1480729252661182</v>
      </c>
      <c r="M591" s="70">
        <v>0.45926591954924612</v>
      </c>
      <c r="N591" s="70">
        <v>3.35177010646968E-2</v>
      </c>
      <c r="O591" s="70">
        <v>0</v>
      </c>
      <c r="P591" s="70">
        <v>7.5097447534448549E-5</v>
      </c>
    </row>
    <row r="592" spans="1:16" x14ac:dyDescent="0.3">
      <c r="A592" t="s">
        <v>2482</v>
      </c>
      <c r="B592" t="s">
        <v>466</v>
      </c>
      <c r="C592" s="69">
        <v>17059</v>
      </c>
      <c r="E592" s="70"/>
      <c r="F592" s="70">
        <v>8.6312825832968357E-2</v>
      </c>
      <c r="G592" s="70">
        <v>5.9523809523809521E-2</v>
      </c>
      <c r="H592" s="70">
        <v>0.17241379310344829</v>
      </c>
      <c r="I592" s="70">
        <v>0.33333333333333331</v>
      </c>
    </row>
    <row r="593" spans="1:16" x14ac:dyDescent="0.3">
      <c r="A593" t="s">
        <v>2052</v>
      </c>
      <c r="B593" t="s">
        <v>466</v>
      </c>
      <c r="C593" s="69">
        <v>17061</v>
      </c>
      <c r="D593" s="70">
        <v>0.44560517771386227</v>
      </c>
      <c r="E593" s="70">
        <v>2.1628169242852656E-3</v>
      </c>
      <c r="F593" s="70">
        <v>3.5994993526877496E-2</v>
      </c>
      <c r="G593" s="70">
        <v>0.10714285714285714</v>
      </c>
      <c r="H593" s="70">
        <v>0.13793103448275862</v>
      </c>
      <c r="I593" s="70">
        <v>0.22222222222222221</v>
      </c>
      <c r="J593" s="70">
        <v>0.36107425107699592</v>
      </c>
      <c r="K593" s="70">
        <v>0.75996530383751493</v>
      </c>
      <c r="L593" s="70">
        <v>0.1612281422875777</v>
      </c>
      <c r="M593" s="70">
        <v>0.4026686115120679</v>
      </c>
      <c r="N593" s="70">
        <v>1.4673844833341457E-2</v>
      </c>
      <c r="O593" s="70">
        <v>0</v>
      </c>
      <c r="P593" s="70">
        <v>1.097224839202991E-4</v>
      </c>
    </row>
    <row r="594" spans="1:16" x14ac:dyDescent="0.3">
      <c r="A594" t="s">
        <v>2483</v>
      </c>
      <c r="B594" t="s">
        <v>466</v>
      </c>
      <c r="C594" s="69">
        <v>17063</v>
      </c>
      <c r="D594" s="70">
        <v>0.50797858575969879</v>
      </c>
      <c r="E594" s="70">
        <v>3.2588553098869003E-2</v>
      </c>
      <c r="F594" s="70">
        <v>2.596623540279273E-2</v>
      </c>
      <c r="G594" s="70">
        <v>0.10714285714285714</v>
      </c>
      <c r="H594" s="70">
        <v>6.8965517241379309E-2</v>
      </c>
      <c r="I594" s="70">
        <v>0.3888888888888889</v>
      </c>
      <c r="J594" s="70">
        <v>0.4308870619333463</v>
      </c>
      <c r="K594" s="70">
        <v>0.74135708774205478</v>
      </c>
      <c r="L594" s="70">
        <v>0.17857019257589152</v>
      </c>
      <c r="M594" s="70">
        <v>0.52357196573977893</v>
      </c>
      <c r="N594" s="70">
        <v>4.5674576343655432E-2</v>
      </c>
      <c r="O594" s="70">
        <v>0</v>
      </c>
      <c r="P594" s="70">
        <v>3.5218919411261659E-4</v>
      </c>
    </row>
    <row r="595" spans="1:16" x14ac:dyDescent="0.3">
      <c r="A595" t="s">
        <v>2295</v>
      </c>
      <c r="B595" t="s">
        <v>466</v>
      </c>
      <c r="C595" s="69">
        <v>17065</v>
      </c>
      <c r="D595" s="70">
        <v>0.49883590053282856</v>
      </c>
      <c r="E595" s="70">
        <v>2.0832634328633252E-3</v>
      </c>
      <c r="F595" s="70">
        <v>8.0266848133981689E-2</v>
      </c>
      <c r="G595" s="70">
        <v>0.13095238095238096</v>
      </c>
      <c r="H595" s="70">
        <v>0.13793103448275862</v>
      </c>
      <c r="I595" s="70">
        <v>0.27777777777777779</v>
      </c>
      <c r="J595" s="70">
        <v>0.36011016969820292</v>
      </c>
      <c r="K595" s="70">
        <v>0.73497405748676436</v>
      </c>
      <c r="L595" s="70">
        <v>0.39096144562520513</v>
      </c>
      <c r="M595" s="70">
        <v>0.34768662534375133</v>
      </c>
      <c r="N595" s="70">
        <v>5.2514946010358771E-3</v>
      </c>
      <c r="O595" s="70">
        <v>0</v>
      </c>
      <c r="P595" s="70">
        <v>2.6455421824560861E-4</v>
      </c>
    </row>
    <row r="596" spans="1:16" x14ac:dyDescent="0.3">
      <c r="A596" t="s">
        <v>2378</v>
      </c>
      <c r="B596" t="s">
        <v>466</v>
      </c>
      <c r="C596" s="69">
        <v>17067</v>
      </c>
      <c r="D596" s="70">
        <v>0.58888618476873511</v>
      </c>
      <c r="E596" s="70">
        <v>3.3814197428161758E-3</v>
      </c>
      <c r="F596" s="70">
        <v>2.1222320584659681E-2</v>
      </c>
      <c r="G596" s="70">
        <v>0.18452380952380951</v>
      </c>
      <c r="H596" s="70">
        <v>0.34482758620689657</v>
      </c>
      <c r="I596" s="70">
        <v>0.44444444444444442</v>
      </c>
      <c r="J596" s="70">
        <v>0.33324931412590714</v>
      </c>
      <c r="K596" s="70">
        <v>0.82524213724029805</v>
      </c>
      <c r="L596" s="70">
        <v>0.17583902292195036</v>
      </c>
      <c r="M596" s="70">
        <v>0.48059111277896716</v>
      </c>
      <c r="N596" s="70">
        <v>0.10133699156086298</v>
      </c>
      <c r="O596" s="70">
        <v>0</v>
      </c>
      <c r="P596" s="70">
        <v>9.5923913507036843E-5</v>
      </c>
    </row>
    <row r="597" spans="1:16" x14ac:dyDescent="0.3">
      <c r="A597" t="s">
        <v>2484</v>
      </c>
      <c r="B597" t="s">
        <v>466</v>
      </c>
      <c r="C597" s="69">
        <v>17069</v>
      </c>
      <c r="E597" s="70"/>
      <c r="F597" s="70">
        <v>7.7087704155025083E-2</v>
      </c>
      <c r="G597" s="70">
        <v>5.9523809523809521E-3</v>
      </c>
      <c r="H597" s="70">
        <v>0.13793103448275862</v>
      </c>
      <c r="I597" s="70">
        <v>0.33333333333333331</v>
      </c>
    </row>
    <row r="598" spans="1:16" x14ac:dyDescent="0.3">
      <c r="A598" t="s">
        <v>2485</v>
      </c>
      <c r="B598" t="s">
        <v>466</v>
      </c>
      <c r="C598" s="69">
        <v>17071</v>
      </c>
      <c r="D598" s="70">
        <v>0.71672535838934537</v>
      </c>
      <c r="E598" s="70">
        <v>3.6553871343668418E-4</v>
      </c>
      <c r="F598" s="70">
        <v>1.9984475066351273E-2</v>
      </c>
      <c r="G598" s="70">
        <v>5.9523809523809521E-2</v>
      </c>
      <c r="H598" s="70">
        <v>0.34482758620689657</v>
      </c>
      <c r="I598" s="70">
        <v>0.44444444444444442</v>
      </c>
      <c r="J598" s="70">
        <v>0.42790695759818359</v>
      </c>
      <c r="K598" s="70">
        <v>0.78058364922445311</v>
      </c>
      <c r="L598" s="70">
        <v>0.21275379949273893</v>
      </c>
      <c r="M598" s="70">
        <v>0.41208201713259779</v>
      </c>
      <c r="N598" s="70">
        <v>0.84128529440607347</v>
      </c>
      <c r="O598" s="70">
        <v>0</v>
      </c>
      <c r="P598" s="70">
        <v>0</v>
      </c>
    </row>
    <row r="599" spans="1:16" x14ac:dyDescent="0.3">
      <c r="A599" t="s">
        <v>2054</v>
      </c>
      <c r="B599" t="s">
        <v>466</v>
      </c>
      <c r="C599" s="69">
        <v>17073</v>
      </c>
      <c r="D599" s="70">
        <v>0.56827215877830084</v>
      </c>
      <c r="E599" s="70">
        <v>1.0887430091429548E-2</v>
      </c>
      <c r="F599" s="70">
        <v>1.9821711496853169E-2</v>
      </c>
      <c r="G599" s="70">
        <v>0.18452380952380953</v>
      </c>
      <c r="H599" s="70">
        <v>0.41379310344827586</v>
      </c>
      <c r="I599" s="70">
        <v>0.3888888888888889</v>
      </c>
      <c r="J599" s="70">
        <v>0.30648189109246421</v>
      </c>
      <c r="K599" s="70">
        <v>0.76734368777163631</v>
      </c>
      <c r="L599" s="70">
        <v>0.18947739151449186</v>
      </c>
      <c r="M599" s="70">
        <v>0.44536906308697327</v>
      </c>
      <c r="N599" s="70">
        <v>9.3650814887324935E-2</v>
      </c>
      <c r="O599" s="70">
        <v>0</v>
      </c>
      <c r="P599" s="70">
        <v>1.0937970279733657E-4</v>
      </c>
    </row>
    <row r="600" spans="1:16" x14ac:dyDescent="0.3">
      <c r="A600" t="s">
        <v>2486</v>
      </c>
      <c r="B600" t="s">
        <v>466</v>
      </c>
      <c r="C600" s="69">
        <v>17075</v>
      </c>
      <c r="D600" s="70">
        <v>0.54307996187384444</v>
      </c>
      <c r="E600" s="70">
        <v>3.4316209393374037E-3</v>
      </c>
      <c r="F600" s="70">
        <v>3.3446505671356555E-2</v>
      </c>
      <c r="G600" s="70">
        <v>0.22204968944099376</v>
      </c>
      <c r="H600" s="70">
        <v>0.10344827586206896</v>
      </c>
      <c r="I600" s="70">
        <v>0.3888888888888889</v>
      </c>
      <c r="J600" s="70">
        <v>0.33122387385975649</v>
      </c>
      <c r="K600" s="70">
        <v>0.72859351999781807</v>
      </c>
      <c r="L600" s="70">
        <v>0.23506555980989602</v>
      </c>
      <c r="M600" s="70">
        <v>0.5868882523661042</v>
      </c>
      <c r="N600" s="70">
        <v>5.5243131248288939E-2</v>
      </c>
      <c r="O600" s="70">
        <v>0</v>
      </c>
      <c r="P600" s="70">
        <v>6.5272255104802647E-5</v>
      </c>
    </row>
    <row r="601" spans="1:16" x14ac:dyDescent="0.3">
      <c r="A601" t="s">
        <v>2056</v>
      </c>
      <c r="B601" t="s">
        <v>466</v>
      </c>
      <c r="C601" s="69">
        <v>17077</v>
      </c>
      <c r="D601" s="70">
        <v>0.58534315424971095</v>
      </c>
      <c r="E601" s="70">
        <v>2.6295262844148237E-2</v>
      </c>
      <c r="F601" s="70">
        <v>7.0908469152639361E-2</v>
      </c>
      <c r="G601" s="70">
        <v>0.21428571428571427</v>
      </c>
      <c r="H601" s="70">
        <v>0.17241379310344829</v>
      </c>
      <c r="I601" s="70">
        <v>0.44444444444444442</v>
      </c>
      <c r="J601" s="70">
        <v>0.41066189972086087</v>
      </c>
      <c r="K601" s="70">
        <v>0.76653695856407678</v>
      </c>
      <c r="L601" s="70">
        <v>0.35236292202092945</v>
      </c>
      <c r="M601" s="70">
        <v>0.29942447715450349</v>
      </c>
      <c r="N601" s="70">
        <v>0.1601640348451826</v>
      </c>
      <c r="O601" s="70">
        <v>0</v>
      </c>
      <c r="P601" s="70">
        <v>2.653692258644395E-3</v>
      </c>
    </row>
    <row r="602" spans="1:16" x14ac:dyDescent="0.3">
      <c r="A602" t="s">
        <v>2384</v>
      </c>
      <c r="B602" t="s">
        <v>466</v>
      </c>
      <c r="C602" s="69">
        <v>17079</v>
      </c>
      <c r="D602" s="70">
        <v>0.45921466489430657</v>
      </c>
      <c r="E602" s="70">
        <v>2.5344035910432714E-3</v>
      </c>
      <c r="F602" s="70">
        <v>6.1815644007712389E-2</v>
      </c>
      <c r="G602" s="70">
        <v>0.1130952380952381</v>
      </c>
      <c r="H602" s="70">
        <v>0.10344827586206896</v>
      </c>
      <c r="I602" s="70">
        <v>0.22222222222222221</v>
      </c>
      <c r="J602" s="70">
        <v>0.32331489035977468</v>
      </c>
      <c r="K602" s="70">
        <v>0.73157765493137861</v>
      </c>
      <c r="L602" s="70">
        <v>0.33380178251265663</v>
      </c>
      <c r="M602" s="70">
        <v>0.36174098798957782</v>
      </c>
      <c r="N602" s="70">
        <v>1.9195921550394728E-2</v>
      </c>
      <c r="O602" s="70">
        <v>0</v>
      </c>
      <c r="P602" s="70">
        <v>8.1806994136198217E-5</v>
      </c>
    </row>
    <row r="603" spans="1:16" x14ac:dyDescent="0.3">
      <c r="A603" t="s">
        <v>2057</v>
      </c>
      <c r="B603" t="s">
        <v>466</v>
      </c>
      <c r="C603" s="69">
        <v>17081</v>
      </c>
      <c r="D603" s="70">
        <v>0.53117871467082878</v>
      </c>
      <c r="E603" s="70">
        <v>1.1915361564791236E-2</v>
      </c>
      <c r="F603" s="70">
        <v>7.0773650626250573E-2</v>
      </c>
      <c r="G603" s="70">
        <v>0.20238095238095238</v>
      </c>
      <c r="H603" s="70">
        <v>0.13793103448275862</v>
      </c>
      <c r="I603" s="70">
        <v>0.33333333333333331</v>
      </c>
      <c r="J603" s="70">
        <v>0.45762726879564841</v>
      </c>
      <c r="K603" s="70">
        <v>0.68914006229248126</v>
      </c>
      <c r="L603" s="70">
        <v>0.36321569877295384</v>
      </c>
      <c r="M603" s="70">
        <v>0.34294483813003901</v>
      </c>
      <c r="N603" s="70">
        <v>2.8501737961668758E-2</v>
      </c>
      <c r="O603" s="70">
        <v>0</v>
      </c>
      <c r="P603" s="70">
        <v>2.2625605004371549E-4</v>
      </c>
    </row>
    <row r="604" spans="1:16" x14ac:dyDescent="0.3">
      <c r="A604" t="s">
        <v>2487</v>
      </c>
      <c r="B604" t="s">
        <v>466</v>
      </c>
      <c r="C604" s="69">
        <v>17083</v>
      </c>
      <c r="D604" s="70">
        <v>0.44110691243041206</v>
      </c>
      <c r="E604" s="70">
        <v>7.5846986428747994E-3</v>
      </c>
      <c r="F604" s="70">
        <v>3.6284004710375753E-2</v>
      </c>
      <c r="G604" s="70">
        <v>7.7380952380952384E-2</v>
      </c>
      <c r="H604" s="70">
        <v>0.10344827586206896</v>
      </c>
      <c r="I604" s="70">
        <v>0.22222222222222221</v>
      </c>
      <c r="J604" s="70">
        <v>0.38718815564401532</v>
      </c>
      <c r="K604" s="70">
        <v>0.71762914204159856</v>
      </c>
      <c r="L604" s="70">
        <v>0.25173821072826613</v>
      </c>
      <c r="M604" s="70">
        <v>0.3844559052364368</v>
      </c>
      <c r="N604" s="70">
        <v>1.9491853521023052E-4</v>
      </c>
      <c r="O604" s="70">
        <v>0</v>
      </c>
      <c r="P604" s="70">
        <v>2.3038841587457305E-4</v>
      </c>
    </row>
    <row r="605" spans="1:16" x14ac:dyDescent="0.3">
      <c r="A605" t="s">
        <v>2488</v>
      </c>
      <c r="B605" t="s">
        <v>466</v>
      </c>
      <c r="C605" s="69">
        <v>17085</v>
      </c>
      <c r="D605" s="70">
        <v>0.50976439429684051</v>
      </c>
      <c r="E605" s="70">
        <v>5.3959189949834511E-3</v>
      </c>
      <c r="F605" s="70">
        <v>1.0636231514892906E-2</v>
      </c>
      <c r="G605" s="70">
        <v>4.1666666666666664E-2</v>
      </c>
      <c r="H605" s="70">
        <v>0.20689655172413793</v>
      </c>
      <c r="I605" s="70">
        <v>0.5</v>
      </c>
      <c r="J605" s="70">
        <v>0.29268666644736585</v>
      </c>
      <c r="K605" s="70">
        <v>0.80683726857570215</v>
      </c>
      <c r="L605" s="70">
        <v>0.17671929882743215</v>
      </c>
      <c r="M605" s="70">
        <v>0.38814859909122157</v>
      </c>
      <c r="N605" s="70">
        <v>9.5841526113596795E-2</v>
      </c>
      <c r="O605" s="70">
        <v>0</v>
      </c>
      <c r="P605" s="70">
        <v>7.7255612664191764E-4</v>
      </c>
    </row>
    <row r="606" spans="1:16" x14ac:dyDescent="0.3">
      <c r="A606" t="s">
        <v>2128</v>
      </c>
      <c r="B606" t="s">
        <v>466</v>
      </c>
      <c r="C606" s="69">
        <v>17087</v>
      </c>
      <c r="E606" s="70"/>
      <c r="F606" s="70">
        <v>8.0628485738940714E-2</v>
      </c>
      <c r="G606" s="70">
        <v>0.125</v>
      </c>
      <c r="H606" s="70">
        <v>0.13793103448275862</v>
      </c>
      <c r="I606" s="70">
        <v>0.3888888888888889</v>
      </c>
    </row>
    <row r="607" spans="1:16" x14ac:dyDescent="0.3">
      <c r="A607" t="s">
        <v>2489</v>
      </c>
      <c r="B607" t="s">
        <v>466</v>
      </c>
      <c r="C607" s="69">
        <v>17089</v>
      </c>
      <c r="D607" s="70">
        <v>0.51949233973112718</v>
      </c>
      <c r="E607" s="70">
        <v>0.26598489861926322</v>
      </c>
      <c r="F607" s="70">
        <v>2.2421159902246988E-2</v>
      </c>
      <c r="G607" s="70">
        <v>9.5238095238095233E-2</v>
      </c>
      <c r="H607" s="70">
        <v>0.13793103448275862</v>
      </c>
      <c r="I607" s="70">
        <v>0.3888888888888889</v>
      </c>
      <c r="J607" s="70">
        <v>0.38034366552412108</v>
      </c>
      <c r="K607" s="70">
        <v>0.76907907296534572</v>
      </c>
      <c r="L607" s="70">
        <v>0.21452024492280503</v>
      </c>
      <c r="M607" s="70">
        <v>0.50506427797137143</v>
      </c>
      <c r="N607" s="70">
        <v>5.4606734671710205E-2</v>
      </c>
      <c r="O607" s="70">
        <v>0</v>
      </c>
      <c r="P607" s="70">
        <v>2.0582073273190003E-4</v>
      </c>
    </row>
    <row r="608" spans="1:16" x14ac:dyDescent="0.3">
      <c r="A608" t="s">
        <v>2490</v>
      </c>
      <c r="B608" t="s">
        <v>466</v>
      </c>
      <c r="C608" s="69">
        <v>17091</v>
      </c>
      <c r="D608" s="70">
        <v>0.56922116369357034</v>
      </c>
      <c r="E608" s="70">
        <v>4.0428902859808803E-2</v>
      </c>
      <c r="F608" s="70">
        <v>2.9196284351672694E-2</v>
      </c>
      <c r="G608" s="70">
        <v>0.29166666666666663</v>
      </c>
      <c r="H608" s="70">
        <v>0.10344827586206896</v>
      </c>
      <c r="I608" s="70">
        <v>0.44444444444444442</v>
      </c>
      <c r="J608" s="70">
        <v>0.41229325145823831</v>
      </c>
      <c r="K608" s="70">
        <v>0.72011068577141901</v>
      </c>
      <c r="L608" s="70">
        <v>0.20092797433690446</v>
      </c>
      <c r="M608" s="70">
        <v>0.5551282619304827</v>
      </c>
      <c r="N608" s="70">
        <v>5.6559056669366031E-2</v>
      </c>
      <c r="O608" s="70">
        <v>0</v>
      </c>
      <c r="P608" s="70">
        <v>3.7659027930890792E-4</v>
      </c>
    </row>
    <row r="609" spans="1:16" x14ac:dyDescent="0.3">
      <c r="A609" t="s">
        <v>2491</v>
      </c>
      <c r="B609" t="s">
        <v>466</v>
      </c>
      <c r="C609" s="69">
        <v>17093</v>
      </c>
      <c r="D609" s="70">
        <v>0.51337948039482062</v>
      </c>
      <c r="E609" s="70">
        <v>9.8337666896935946E-2</v>
      </c>
      <c r="F609" s="70">
        <v>2.4136951259949586E-2</v>
      </c>
      <c r="G609" s="70">
        <v>9.5238095238095233E-2</v>
      </c>
      <c r="H609" s="70">
        <v>6.8965517241379309E-2</v>
      </c>
      <c r="I609" s="70">
        <v>0.3888888888888889</v>
      </c>
      <c r="J609" s="70">
        <v>0.42127332439926407</v>
      </c>
      <c r="K609" s="70">
        <v>0.76099100133583386</v>
      </c>
      <c r="L609" s="70">
        <v>0.19569750888347609</v>
      </c>
      <c r="M609" s="70">
        <v>0.52897266852752955</v>
      </c>
      <c r="N609" s="70">
        <v>5.3778694423455752E-2</v>
      </c>
      <c r="O609" s="70">
        <v>0</v>
      </c>
      <c r="P609" s="70">
        <v>1.3520555667538995E-4</v>
      </c>
    </row>
    <row r="610" spans="1:16" x14ac:dyDescent="0.3">
      <c r="A610" t="s">
        <v>2492</v>
      </c>
      <c r="B610" t="s">
        <v>466</v>
      </c>
      <c r="C610" s="69">
        <v>17095</v>
      </c>
      <c r="D610" s="70">
        <v>0.54231028493792055</v>
      </c>
      <c r="E610" s="70">
        <v>2.1631803689736526E-2</v>
      </c>
      <c r="F610" s="70">
        <v>2.0592651420053201E-2</v>
      </c>
      <c r="G610" s="70">
        <v>0.1130952380952381</v>
      </c>
      <c r="H610" s="70">
        <v>0.27586206896551724</v>
      </c>
      <c r="I610" s="70">
        <v>0.44444444444444442</v>
      </c>
      <c r="J610" s="70">
        <v>0.37452360969086801</v>
      </c>
      <c r="K610" s="70">
        <v>0.78219394348486615</v>
      </c>
      <c r="L610" s="70">
        <v>0.18907458496295906</v>
      </c>
      <c r="M610" s="70">
        <v>0.44856432487081899</v>
      </c>
      <c r="N610" s="70">
        <v>3.2748917822624173E-2</v>
      </c>
      <c r="O610" s="70">
        <v>0</v>
      </c>
      <c r="P610" s="70">
        <v>8.0082609412473291E-6</v>
      </c>
    </row>
    <row r="611" spans="1:16" x14ac:dyDescent="0.3">
      <c r="A611" t="s">
        <v>2172</v>
      </c>
      <c r="B611" t="s">
        <v>466</v>
      </c>
      <c r="C611" s="69">
        <v>17097</v>
      </c>
      <c r="D611" s="70">
        <v>0.57928126616422748</v>
      </c>
      <c r="E611" s="70">
        <v>0.18328658595997011</v>
      </c>
      <c r="F611" s="70">
        <v>2.0648109411760606E-2</v>
      </c>
      <c r="G611" s="70">
        <v>0.17261904761904762</v>
      </c>
      <c r="H611" s="70">
        <v>0.13793103448275862</v>
      </c>
      <c r="I611" s="70">
        <v>0.61111111111111116</v>
      </c>
      <c r="J611" s="70">
        <v>0.39162894898525835</v>
      </c>
      <c r="K611" s="70">
        <v>0.75239584517401792</v>
      </c>
      <c r="L611" s="70">
        <v>0.19222989007852395</v>
      </c>
      <c r="M611" s="70">
        <v>0.47149457078314544</v>
      </c>
      <c r="N611" s="70">
        <v>0.11348806405167039</v>
      </c>
      <c r="O611" s="70">
        <v>0</v>
      </c>
      <c r="P611" s="70">
        <v>3.4063919237111497E-4</v>
      </c>
    </row>
    <row r="612" spans="1:16" x14ac:dyDescent="0.3">
      <c r="A612" t="s">
        <v>2493</v>
      </c>
      <c r="B612" t="s">
        <v>466</v>
      </c>
      <c r="C612" s="69">
        <v>17099</v>
      </c>
      <c r="D612" s="70">
        <v>0.54939730024089395</v>
      </c>
      <c r="E612" s="70">
        <v>2.6429188739583977E-2</v>
      </c>
      <c r="F612" s="70">
        <v>2.3649233512381938E-2</v>
      </c>
      <c r="G612" s="70">
        <v>0.30952380952380953</v>
      </c>
      <c r="H612" s="70">
        <v>6.8965517241379309E-2</v>
      </c>
      <c r="I612" s="70">
        <v>0.3888888888888889</v>
      </c>
      <c r="J612" s="70">
        <v>0.41187469039811386</v>
      </c>
      <c r="K612" s="70">
        <v>0.7546843825106111</v>
      </c>
      <c r="L612" s="70">
        <v>0.16613238800916197</v>
      </c>
      <c r="M612" s="70">
        <v>0.49949787201578305</v>
      </c>
      <c r="N612" s="70">
        <v>9.2762165035332717E-2</v>
      </c>
      <c r="O612" s="70">
        <v>0</v>
      </c>
      <c r="P612" s="70">
        <v>1.6607813971188595E-4</v>
      </c>
    </row>
    <row r="613" spans="1:16" x14ac:dyDescent="0.3">
      <c r="A613" t="s">
        <v>2060</v>
      </c>
      <c r="B613" t="s">
        <v>466</v>
      </c>
      <c r="C613" s="69">
        <v>17101</v>
      </c>
      <c r="D613" s="70">
        <v>0.52501291444286613</v>
      </c>
      <c r="E613" s="70">
        <v>9.3227601593620819E-3</v>
      </c>
      <c r="F613" s="70">
        <v>6.6974468334162526E-2</v>
      </c>
      <c r="G613" s="70">
        <v>8.9285714285714288E-2</v>
      </c>
      <c r="H613" s="70">
        <v>6.8965517241379309E-2</v>
      </c>
      <c r="I613" s="70">
        <v>0.22222222222222221</v>
      </c>
      <c r="J613" s="70">
        <v>0.42139908274420246</v>
      </c>
      <c r="K613" s="70">
        <v>0.75550414197946059</v>
      </c>
      <c r="L613" s="70">
        <v>0.42194447135938445</v>
      </c>
      <c r="M613" s="70">
        <v>0.35694411885819455</v>
      </c>
      <c r="N613" s="70">
        <v>0.19190897846305205</v>
      </c>
      <c r="O613" s="70">
        <v>0</v>
      </c>
      <c r="P613" s="70">
        <v>4.4324527349982488E-4</v>
      </c>
    </row>
    <row r="614" spans="1:16" x14ac:dyDescent="0.3">
      <c r="A614" t="s">
        <v>2061</v>
      </c>
      <c r="B614" t="s">
        <v>466</v>
      </c>
      <c r="C614" s="69">
        <v>17103</v>
      </c>
      <c r="D614" s="70">
        <v>0.55199087263257318</v>
      </c>
      <c r="E614" s="70">
        <v>9.3649591602695433E-3</v>
      </c>
      <c r="F614" s="70">
        <v>2.1615536207933862E-2</v>
      </c>
      <c r="G614" s="70">
        <v>0.11904761904761904</v>
      </c>
      <c r="H614" s="70">
        <v>0.13793103448275862</v>
      </c>
      <c r="I614" s="70">
        <v>0.44444444444444442</v>
      </c>
      <c r="J614" s="70">
        <v>0.51997924196298451</v>
      </c>
      <c r="K614" s="70">
        <v>0.78256590087588795</v>
      </c>
      <c r="L614" s="70">
        <v>0.18701716492758338</v>
      </c>
      <c r="M614" s="70">
        <v>0.4558897036106761</v>
      </c>
      <c r="N614" s="70">
        <v>6.0308823715947125E-2</v>
      </c>
      <c r="O614" s="70">
        <v>0</v>
      </c>
      <c r="P614" s="70">
        <v>1.6782277469810927E-4</v>
      </c>
    </row>
    <row r="615" spans="1:16" x14ac:dyDescent="0.3">
      <c r="A615" t="s">
        <v>2494</v>
      </c>
      <c r="B615" t="s">
        <v>466</v>
      </c>
      <c r="C615" s="69">
        <v>17105</v>
      </c>
      <c r="D615" s="70">
        <v>0.51789349125293571</v>
      </c>
      <c r="E615" s="70">
        <v>6.6248363689266464E-3</v>
      </c>
      <c r="F615" s="70">
        <v>2.845429702391258E-2</v>
      </c>
      <c r="G615" s="70">
        <v>0.18452380952380953</v>
      </c>
      <c r="H615" s="70">
        <v>6.8965517241379309E-2</v>
      </c>
      <c r="I615" s="70">
        <v>0.3888888888888889</v>
      </c>
      <c r="J615" s="70">
        <v>0.39444706126563611</v>
      </c>
      <c r="K615" s="70">
        <v>0.73945164909322925</v>
      </c>
      <c r="L615" s="70">
        <v>0.17559810294503386</v>
      </c>
      <c r="M615" s="70">
        <v>0.53665840064781822</v>
      </c>
      <c r="N615" s="70">
        <v>4.3259191278608056E-2</v>
      </c>
      <c r="O615" s="70">
        <v>0</v>
      </c>
      <c r="P615" s="70">
        <v>1.4758944050021543E-4</v>
      </c>
    </row>
    <row r="616" spans="1:16" x14ac:dyDescent="0.3">
      <c r="A616" t="s">
        <v>2132</v>
      </c>
      <c r="B616" t="s">
        <v>466</v>
      </c>
      <c r="C616" s="69">
        <v>17107</v>
      </c>
      <c r="D616" s="70">
        <v>0.54884989979321042</v>
      </c>
      <c r="E616" s="70">
        <v>1.0100582673342524E-2</v>
      </c>
      <c r="F616" s="70">
        <v>3.2343929759907249E-2</v>
      </c>
      <c r="G616" s="70">
        <v>0.25</v>
      </c>
      <c r="H616" s="70">
        <v>0.13793103448275862</v>
      </c>
      <c r="I616" s="70">
        <v>0.27777777777777779</v>
      </c>
      <c r="J616" s="70">
        <v>0.49486743389162446</v>
      </c>
      <c r="K616" s="70">
        <v>0.76723871486811124</v>
      </c>
      <c r="L616" s="70">
        <v>0.14615951194789864</v>
      </c>
      <c r="M616" s="70">
        <v>0.50492504029077934</v>
      </c>
      <c r="N616" s="70">
        <v>0.10185143459166664</v>
      </c>
      <c r="O616" s="70">
        <v>0</v>
      </c>
      <c r="P616" s="70">
        <v>3.4387480499707956E-4</v>
      </c>
    </row>
    <row r="617" spans="1:16" x14ac:dyDescent="0.3">
      <c r="A617" t="s">
        <v>2495</v>
      </c>
      <c r="B617" t="s">
        <v>466</v>
      </c>
      <c r="C617" s="69">
        <v>17109</v>
      </c>
      <c r="D617" s="70">
        <v>0.54005845668472552</v>
      </c>
      <c r="E617" s="70">
        <v>1.1333628144311729E-2</v>
      </c>
      <c r="F617" s="70">
        <v>2.2230880021602811E-2</v>
      </c>
      <c r="G617" s="70">
        <v>0.16666666666666666</v>
      </c>
      <c r="H617" s="70">
        <v>0.34482758620689657</v>
      </c>
      <c r="I617" s="70">
        <v>0.27777777777777779</v>
      </c>
      <c r="J617" s="70">
        <v>0.42725630635930967</v>
      </c>
      <c r="K617" s="70">
        <v>0.80483265884485644</v>
      </c>
      <c r="L617" s="70">
        <v>0.15451665104199169</v>
      </c>
      <c r="M617" s="70">
        <v>0.4447931260331095</v>
      </c>
      <c r="N617" s="70">
        <v>2.7004937650562888E-2</v>
      </c>
      <c r="O617" s="70">
        <v>0</v>
      </c>
      <c r="P617" s="70">
        <v>6.8470866994377658E-5</v>
      </c>
    </row>
    <row r="618" spans="1:16" x14ac:dyDescent="0.3">
      <c r="A618" t="s">
        <v>2496</v>
      </c>
      <c r="B618" t="s">
        <v>466</v>
      </c>
      <c r="C618" s="69">
        <v>17111</v>
      </c>
      <c r="D618" s="70">
        <v>0.54793174468975026</v>
      </c>
      <c r="E618" s="70">
        <v>0.16256883142796141</v>
      </c>
      <c r="F618" s="70">
        <v>1.9138386395623461E-2</v>
      </c>
      <c r="G618" s="70">
        <v>0.16071428571428573</v>
      </c>
      <c r="H618" s="70">
        <v>0.13793103448275862</v>
      </c>
      <c r="I618" s="70">
        <v>0.5</v>
      </c>
      <c r="J618" s="70">
        <v>0.43169527339062008</v>
      </c>
      <c r="K618" s="70">
        <v>0.76641837508450461</v>
      </c>
      <c r="L618" s="70">
        <v>0.18426130574121377</v>
      </c>
      <c r="M618" s="70">
        <v>0.41842219535005515</v>
      </c>
      <c r="N618" s="70">
        <v>8.9901367824771053E-2</v>
      </c>
      <c r="O618" s="70">
        <v>0</v>
      </c>
      <c r="P618" s="70">
        <v>4.1729532005609115E-4</v>
      </c>
    </row>
    <row r="619" spans="1:16" x14ac:dyDescent="0.3">
      <c r="A619" t="s">
        <v>2497</v>
      </c>
      <c r="B619" t="s">
        <v>466</v>
      </c>
      <c r="C619" s="69">
        <v>17113</v>
      </c>
      <c r="D619" s="70">
        <v>0.59890850563529463</v>
      </c>
      <c r="E619" s="70">
        <v>3.3461193499206267E-2</v>
      </c>
      <c r="F619" s="70">
        <v>3.030582054630377E-2</v>
      </c>
      <c r="G619" s="70">
        <v>0.39880952380952384</v>
      </c>
      <c r="H619" s="70">
        <v>0.31034482758620691</v>
      </c>
      <c r="I619" s="70">
        <v>0.33333333333333331</v>
      </c>
      <c r="J619" s="70">
        <v>0.41138757567563805</v>
      </c>
      <c r="K619" s="70">
        <v>0.76040124417722088</v>
      </c>
      <c r="L619" s="70">
        <v>0.15217943667436468</v>
      </c>
      <c r="M619" s="70">
        <v>0.5287314757700371</v>
      </c>
      <c r="N619" s="70">
        <v>3.5353162848383239E-2</v>
      </c>
      <c r="O619" s="70">
        <v>0</v>
      </c>
      <c r="P619" s="70">
        <v>7.5244922032314797E-5</v>
      </c>
    </row>
    <row r="620" spans="1:16" x14ac:dyDescent="0.3">
      <c r="A620" t="s">
        <v>2064</v>
      </c>
      <c r="B620" t="s">
        <v>466</v>
      </c>
      <c r="C620" s="69">
        <v>17115</v>
      </c>
      <c r="D620" s="70">
        <v>0.55099101521291671</v>
      </c>
      <c r="E620" s="70">
        <v>7.0881813134549179E-2</v>
      </c>
      <c r="F620" s="70">
        <v>3.9186785741946978E-2</v>
      </c>
      <c r="G620" s="70">
        <v>0.25595238095238093</v>
      </c>
      <c r="H620" s="70">
        <v>6.8965517241379309E-2</v>
      </c>
      <c r="I620" s="70">
        <v>0.33333333333333331</v>
      </c>
      <c r="J620" s="70">
        <v>0.39428040326499902</v>
      </c>
      <c r="K620" s="70">
        <v>0.77596594090593396</v>
      </c>
      <c r="L620" s="70">
        <v>0.2148862632135306</v>
      </c>
      <c r="M620" s="70">
        <v>0.52609638334794029</v>
      </c>
      <c r="N620" s="70">
        <v>0.11529238758339833</v>
      </c>
      <c r="O620" s="70">
        <v>0</v>
      </c>
      <c r="P620" s="70">
        <v>6.4738290006275697E-5</v>
      </c>
    </row>
    <row r="621" spans="1:16" x14ac:dyDescent="0.3">
      <c r="A621" t="s">
        <v>2498</v>
      </c>
      <c r="B621" t="s">
        <v>466</v>
      </c>
      <c r="C621" s="69">
        <v>17117</v>
      </c>
      <c r="D621" s="70">
        <v>0.46922163851906395</v>
      </c>
      <c r="E621" s="70">
        <v>6.9560208243266593E-3</v>
      </c>
      <c r="F621" s="70">
        <v>4.0230584997996748E-2</v>
      </c>
      <c r="G621" s="70">
        <v>0.16666666666666666</v>
      </c>
      <c r="H621" s="70">
        <v>0.13793103448275862</v>
      </c>
      <c r="I621" s="70">
        <v>0.22222222222222221</v>
      </c>
      <c r="J621" s="70">
        <v>0.39826363256277619</v>
      </c>
      <c r="K621" s="70">
        <v>0.71254467145312728</v>
      </c>
      <c r="L621" s="70">
        <v>0.27056036366513686</v>
      </c>
      <c r="M621" s="70">
        <v>0.36011844824260542</v>
      </c>
      <c r="N621" s="70">
        <v>1.0924610501061789E-2</v>
      </c>
      <c r="O621" s="70">
        <v>0</v>
      </c>
      <c r="P621" s="70">
        <v>3.0529711052553106E-4</v>
      </c>
    </row>
    <row r="622" spans="1:16" x14ac:dyDescent="0.3">
      <c r="A622" t="s">
        <v>2065</v>
      </c>
      <c r="B622" t="s">
        <v>466</v>
      </c>
      <c r="C622" s="69">
        <v>17119</v>
      </c>
      <c r="D622" s="70">
        <v>0.58602458701288795</v>
      </c>
      <c r="E622" s="70">
        <v>0.14785386846349635</v>
      </c>
      <c r="F622" s="70">
        <v>4.7995537176397929E-2</v>
      </c>
      <c r="G622" s="70">
        <v>0.36904761904761907</v>
      </c>
      <c r="H622" s="70">
        <v>0.10344827586206896</v>
      </c>
      <c r="I622" s="70">
        <v>0.27777777777777779</v>
      </c>
      <c r="J622" s="70">
        <v>0.42031037485495681</v>
      </c>
      <c r="K622" s="70">
        <v>0.68350847893371036</v>
      </c>
      <c r="L622" s="70">
        <v>0.32348000995622367</v>
      </c>
      <c r="M622" s="70">
        <v>0.35026730423513408</v>
      </c>
      <c r="N622" s="70">
        <v>0.32095012859166216</v>
      </c>
      <c r="O622" s="70">
        <v>0</v>
      </c>
      <c r="P622" s="70">
        <v>4.3980938975456216E-4</v>
      </c>
    </row>
    <row r="623" spans="1:16" x14ac:dyDescent="0.3">
      <c r="A623" t="s">
        <v>2067</v>
      </c>
      <c r="B623" t="s">
        <v>466</v>
      </c>
      <c r="C623" s="69">
        <v>17121</v>
      </c>
      <c r="D623" s="70">
        <v>0.48784010721871707</v>
      </c>
      <c r="E623" s="70">
        <v>1.4437355389949866E-2</v>
      </c>
      <c r="F623" s="70">
        <v>6.2536141996089617E-2</v>
      </c>
      <c r="G623" s="70">
        <v>0.14880952380952381</v>
      </c>
      <c r="H623" s="70">
        <v>6.8965517241379309E-2</v>
      </c>
      <c r="I623" s="70">
        <v>0.33333333333333331</v>
      </c>
      <c r="J623" s="70">
        <v>0.38880111921643928</v>
      </c>
      <c r="K623" s="70">
        <v>0.68168693830403326</v>
      </c>
      <c r="L623" s="70">
        <v>0.33267484342003506</v>
      </c>
      <c r="M623" s="70">
        <v>0.34912735833411279</v>
      </c>
      <c r="N623" s="70">
        <v>4.5748258283436011E-2</v>
      </c>
      <c r="O623" s="70">
        <v>0</v>
      </c>
      <c r="P623" s="70">
        <v>1.316578535761847E-4</v>
      </c>
    </row>
    <row r="624" spans="1:16" x14ac:dyDescent="0.3">
      <c r="A624" t="s">
        <v>2068</v>
      </c>
      <c r="B624" t="s">
        <v>466</v>
      </c>
      <c r="C624" s="69">
        <v>17123</v>
      </c>
      <c r="E624" s="70"/>
      <c r="F624" s="70">
        <v>2.23830724987556E-2</v>
      </c>
      <c r="G624" s="70">
        <v>6.5476190476190479E-2</v>
      </c>
      <c r="H624" s="70">
        <v>0.2413793103448276</v>
      </c>
      <c r="I624" s="70">
        <v>0.3888888888888889</v>
      </c>
    </row>
    <row r="625" spans="1:16" x14ac:dyDescent="0.3">
      <c r="A625" t="s">
        <v>2499</v>
      </c>
      <c r="B625" t="s">
        <v>466</v>
      </c>
      <c r="C625" s="69">
        <v>17125</v>
      </c>
      <c r="D625" s="70">
        <v>0.52211307383318351</v>
      </c>
      <c r="E625" s="70">
        <v>2.5255506819080878E-3</v>
      </c>
      <c r="F625" s="70">
        <v>2.7476319378399498E-2</v>
      </c>
      <c r="G625" s="70">
        <v>0.20238095238095238</v>
      </c>
      <c r="H625" s="70">
        <v>0.20689655172413793</v>
      </c>
      <c r="I625" s="70">
        <v>0.33333333333333331</v>
      </c>
      <c r="J625" s="70">
        <v>0.35400473794130072</v>
      </c>
      <c r="K625" s="70">
        <v>0.7860710703506294</v>
      </c>
      <c r="L625" s="70">
        <v>0.13275337428334394</v>
      </c>
      <c r="M625" s="70">
        <v>0.48421002350674142</v>
      </c>
      <c r="N625" s="70">
        <v>5.4089337526372815E-2</v>
      </c>
      <c r="O625" s="70">
        <v>0</v>
      </c>
      <c r="P625" s="70">
        <v>3.9845427165758829E-5</v>
      </c>
    </row>
    <row r="626" spans="1:16" x14ac:dyDescent="0.3">
      <c r="A626" t="s">
        <v>2500</v>
      </c>
      <c r="B626" t="s">
        <v>466</v>
      </c>
      <c r="C626" s="69">
        <v>17127</v>
      </c>
      <c r="D626" s="70">
        <v>0.60009476597913913</v>
      </c>
      <c r="E626" s="70">
        <v>1.2105171265348975E-2</v>
      </c>
      <c r="F626" s="70">
        <v>9.7327827921224033E-2</v>
      </c>
      <c r="G626" s="70">
        <v>0.125</v>
      </c>
      <c r="H626" s="70">
        <v>0.13793103448275862</v>
      </c>
      <c r="I626" s="70">
        <v>0.33333333333333331</v>
      </c>
      <c r="J626" s="70">
        <v>0.36915471234555902</v>
      </c>
      <c r="K626" s="70">
        <v>0.81833138138564721</v>
      </c>
      <c r="L626" s="70">
        <v>0.53699339636966048</v>
      </c>
      <c r="M626" s="70">
        <v>0.29784050080235946</v>
      </c>
      <c r="N626" s="70">
        <v>0.24859964805953672</v>
      </c>
      <c r="O626" s="70">
        <v>0</v>
      </c>
      <c r="P626" s="70">
        <v>2.2745193523119466E-3</v>
      </c>
    </row>
    <row r="627" spans="1:16" x14ac:dyDescent="0.3">
      <c r="A627" t="s">
        <v>2501</v>
      </c>
      <c r="B627" t="s">
        <v>466</v>
      </c>
      <c r="C627" s="69">
        <v>17129</v>
      </c>
      <c r="D627" s="70">
        <v>0.4813712226650021</v>
      </c>
      <c r="E627" s="70">
        <v>4.9642109210414204E-3</v>
      </c>
      <c r="F627" s="70">
        <v>3.018113110150417E-2</v>
      </c>
      <c r="G627" s="70">
        <v>2.976190476190476E-2</v>
      </c>
      <c r="H627" s="70">
        <v>0.10344827586206896</v>
      </c>
      <c r="I627" s="70">
        <v>0.27777777777777779</v>
      </c>
      <c r="J627" s="70">
        <v>0.44057638909977426</v>
      </c>
      <c r="K627" s="70">
        <v>0.77830157140645717</v>
      </c>
      <c r="L627" s="70">
        <v>0.11675747679456455</v>
      </c>
      <c r="M627" s="70">
        <v>0.47948076327847744</v>
      </c>
      <c r="N627" s="70">
        <v>0.12340197706143065</v>
      </c>
      <c r="O627" s="70">
        <v>0</v>
      </c>
      <c r="P627" s="70">
        <v>1.4614517693501897E-4</v>
      </c>
    </row>
    <row r="628" spans="1:16" x14ac:dyDescent="0.3">
      <c r="A628" t="s">
        <v>2502</v>
      </c>
      <c r="B628" t="s">
        <v>466</v>
      </c>
      <c r="C628" s="69">
        <v>17131</v>
      </c>
      <c r="D628" s="70">
        <v>0.53144577178356001</v>
      </c>
      <c r="E628" s="70">
        <v>2.5170855806970448E-3</v>
      </c>
      <c r="F628" s="70">
        <v>1.8497572075258428E-2</v>
      </c>
      <c r="G628" s="70">
        <v>0.20238095238095238</v>
      </c>
      <c r="H628" s="70">
        <v>0.27586206896551724</v>
      </c>
      <c r="I628" s="70">
        <v>0.44444444444444442</v>
      </c>
      <c r="J628" s="70">
        <v>0.33703115503235337</v>
      </c>
      <c r="K628" s="70">
        <v>0.76137924382861766</v>
      </c>
      <c r="L628" s="70">
        <v>0.17114551510543205</v>
      </c>
      <c r="M628" s="70">
        <v>0.4117849843696812</v>
      </c>
      <c r="N628" s="70">
        <v>4.7441721395130578E-3</v>
      </c>
      <c r="O628" s="70">
        <v>0</v>
      </c>
      <c r="P628" s="70">
        <v>1.250182824751522E-4</v>
      </c>
    </row>
    <row r="629" spans="1:16" x14ac:dyDescent="0.3">
      <c r="A629" t="s">
        <v>2070</v>
      </c>
      <c r="B629" t="s">
        <v>466</v>
      </c>
      <c r="C629" s="69">
        <v>17133</v>
      </c>
      <c r="D629" s="70">
        <v>0.50626061747744056</v>
      </c>
      <c r="E629" s="70">
        <v>2.0205674305758699E-2</v>
      </c>
      <c r="F629" s="70">
        <v>5.5521906548040602E-2</v>
      </c>
      <c r="G629" s="70">
        <v>0.16666666666666666</v>
      </c>
      <c r="H629" s="70">
        <v>0.10344827586206896</v>
      </c>
      <c r="I629" s="70">
        <v>0.27777777777777779</v>
      </c>
      <c r="J629" s="70">
        <v>0.397102104332693</v>
      </c>
      <c r="K629" s="70">
        <v>0.68583035788459656</v>
      </c>
      <c r="L629" s="70">
        <v>0.32273401723289885</v>
      </c>
      <c r="M629" s="70">
        <v>0.36022400623572226</v>
      </c>
      <c r="N629" s="70">
        <v>0.13261692694803337</v>
      </c>
      <c r="O629" s="70">
        <v>0</v>
      </c>
      <c r="P629" s="70">
        <v>9.6113276436626512E-4</v>
      </c>
    </row>
    <row r="630" spans="1:16" x14ac:dyDescent="0.3">
      <c r="A630" t="s">
        <v>2071</v>
      </c>
      <c r="B630" t="s">
        <v>466</v>
      </c>
      <c r="C630" s="69">
        <v>17135</v>
      </c>
      <c r="D630" s="70">
        <v>0.49420942955364433</v>
      </c>
      <c r="E630" s="70">
        <v>1.1071704606781736E-2</v>
      </c>
      <c r="F630" s="70">
        <v>4.5203339834144554E-2</v>
      </c>
      <c r="G630" s="70">
        <v>0.24404761904761904</v>
      </c>
      <c r="H630" s="70">
        <v>6.8965517241379309E-2</v>
      </c>
      <c r="I630" s="70">
        <v>0.22222222222222221</v>
      </c>
      <c r="J630" s="70">
        <v>0.4776419686738525</v>
      </c>
      <c r="K630" s="70">
        <v>0.72532540285598313</v>
      </c>
      <c r="L630" s="70">
        <v>0.27901643037744889</v>
      </c>
      <c r="M630" s="70">
        <v>0.36572542574062633</v>
      </c>
      <c r="N630" s="70">
        <v>1.4896966080362556E-2</v>
      </c>
      <c r="O630" s="70">
        <v>0</v>
      </c>
      <c r="P630" s="70">
        <v>2.5885721241728795E-4</v>
      </c>
    </row>
    <row r="631" spans="1:16" x14ac:dyDescent="0.3">
      <c r="A631" t="s">
        <v>2072</v>
      </c>
      <c r="B631" t="s">
        <v>466</v>
      </c>
      <c r="C631" s="69">
        <v>17137</v>
      </c>
      <c r="D631" s="70">
        <v>0.50099636962485661</v>
      </c>
      <c r="E631" s="70">
        <v>1.2392078105561968E-2</v>
      </c>
      <c r="F631" s="70">
        <v>3.2315952888421838E-2</v>
      </c>
      <c r="G631" s="70">
        <v>0.15476190476190477</v>
      </c>
      <c r="H631" s="70">
        <v>6.8965517241379309E-2</v>
      </c>
      <c r="I631" s="70">
        <v>0.27777777777777779</v>
      </c>
      <c r="J631" s="70">
        <v>0.4538976723822184</v>
      </c>
      <c r="K631" s="70">
        <v>0.78715882890674072</v>
      </c>
      <c r="L631" s="70">
        <v>0.12455757389766185</v>
      </c>
      <c r="M631" s="70">
        <v>0.50592515432364693</v>
      </c>
      <c r="N631" s="70">
        <v>7.1301426015648622E-2</v>
      </c>
      <c r="O631" s="70">
        <v>0</v>
      </c>
      <c r="P631" s="70">
        <v>1.9564348995875815E-4</v>
      </c>
    </row>
    <row r="632" spans="1:16" x14ac:dyDescent="0.3">
      <c r="A632" t="s">
        <v>2503</v>
      </c>
      <c r="B632" t="s">
        <v>466</v>
      </c>
      <c r="C632" s="69">
        <v>17139</v>
      </c>
      <c r="D632" s="70">
        <v>0.43945622369928677</v>
      </c>
      <c r="E632" s="70">
        <v>4.9291303601752181E-3</v>
      </c>
      <c r="F632" s="70">
        <v>4.5944423240666089E-2</v>
      </c>
      <c r="G632" s="70">
        <v>4.1666666666666664E-2</v>
      </c>
      <c r="H632" s="70">
        <v>3.4482758620689655E-2</v>
      </c>
      <c r="I632" s="70">
        <v>0.22222222222222221</v>
      </c>
      <c r="J632" s="70">
        <v>0.38125771714296702</v>
      </c>
      <c r="K632" s="70">
        <v>0.75415598501242509</v>
      </c>
      <c r="L632" s="70">
        <v>0.24958470810967265</v>
      </c>
      <c r="M632" s="70">
        <v>0.41934165024793052</v>
      </c>
      <c r="N632" s="70">
        <v>2.3949686169091641E-2</v>
      </c>
      <c r="O632" s="70">
        <v>0</v>
      </c>
      <c r="P632" s="70">
        <v>5.5792812361035669E-6</v>
      </c>
    </row>
    <row r="633" spans="1:16" x14ac:dyDescent="0.3">
      <c r="A633" t="s">
        <v>2504</v>
      </c>
      <c r="B633" t="s">
        <v>466</v>
      </c>
      <c r="C633" s="69">
        <v>17141</v>
      </c>
      <c r="D633" s="70">
        <v>0.55240798638654942</v>
      </c>
      <c r="E633" s="70">
        <v>1.6763199545471334E-2</v>
      </c>
      <c r="F633" s="70">
        <v>1.8945899232810971E-2</v>
      </c>
      <c r="G633" s="70">
        <v>0.11904761904761904</v>
      </c>
      <c r="H633" s="70">
        <v>0.13793103448275862</v>
      </c>
      <c r="I633" s="70">
        <v>0.5</v>
      </c>
      <c r="J633" s="70">
        <v>0.46841553768440586</v>
      </c>
      <c r="K633" s="70">
        <v>0.7871249092077619</v>
      </c>
      <c r="L633" s="70">
        <v>0.17768723952158638</v>
      </c>
      <c r="M633" s="70">
        <v>0.41820546012967502</v>
      </c>
      <c r="N633" s="70">
        <v>0.10353962656341249</v>
      </c>
      <c r="O633" s="70">
        <v>0</v>
      </c>
      <c r="P633" s="70">
        <v>1.3211946618447748E-4</v>
      </c>
    </row>
    <row r="634" spans="1:16" x14ac:dyDescent="0.3">
      <c r="A634" t="s">
        <v>2505</v>
      </c>
      <c r="B634" t="s">
        <v>466</v>
      </c>
      <c r="C634" s="69">
        <v>17143</v>
      </c>
      <c r="D634" s="70">
        <v>0.58071795601189835</v>
      </c>
      <c r="E634" s="70">
        <v>9.268312353147079E-2</v>
      </c>
      <c r="F634" s="70">
        <v>2.1528320081001147E-2</v>
      </c>
      <c r="G634" s="70">
        <v>0.11904761904761904</v>
      </c>
      <c r="H634" s="70">
        <v>0.2413793103448276</v>
      </c>
      <c r="I634" s="70">
        <v>0.44444444444444442</v>
      </c>
      <c r="J634" s="70">
        <v>0.59183304286916638</v>
      </c>
      <c r="K634" s="70">
        <v>0.77377156296809146</v>
      </c>
      <c r="L634" s="70">
        <v>0.15233881468210259</v>
      </c>
      <c r="M634" s="70">
        <v>0.45403135108063625</v>
      </c>
      <c r="N634" s="70">
        <v>7.244129035933046E-2</v>
      </c>
      <c r="O634" s="70">
        <v>0</v>
      </c>
      <c r="P634" s="70">
        <v>1.7430289824426422E-4</v>
      </c>
    </row>
    <row r="635" spans="1:16" x14ac:dyDescent="0.3">
      <c r="A635" t="s">
        <v>2073</v>
      </c>
      <c r="B635" t="s">
        <v>466</v>
      </c>
      <c r="C635" s="69">
        <v>17145</v>
      </c>
      <c r="D635" s="70">
        <v>0.51197077500536292</v>
      </c>
      <c r="E635" s="70">
        <v>1.0769476777137544E-2</v>
      </c>
      <c r="F635" s="70">
        <v>7.2679019922724464E-2</v>
      </c>
      <c r="G635" s="70">
        <v>0.16071428571428573</v>
      </c>
      <c r="H635" s="70">
        <v>0.10344827586206896</v>
      </c>
      <c r="I635" s="70">
        <v>0.27777777777777779</v>
      </c>
      <c r="J635" s="70">
        <v>0.52577405414091316</v>
      </c>
      <c r="K635" s="70">
        <v>0.70580624248871182</v>
      </c>
      <c r="L635" s="70">
        <v>0.34564266198050164</v>
      </c>
      <c r="M635" s="70">
        <v>0.31111803133758636</v>
      </c>
      <c r="N635" s="70">
        <v>2.7346679096302357E-2</v>
      </c>
      <c r="O635" s="70">
        <v>0</v>
      </c>
      <c r="P635" s="70">
        <v>8.0638087746554661E-4</v>
      </c>
    </row>
    <row r="636" spans="1:16" x14ac:dyDescent="0.3">
      <c r="A636" t="s">
        <v>2506</v>
      </c>
      <c r="B636" t="s">
        <v>466</v>
      </c>
      <c r="C636" s="69">
        <v>17147</v>
      </c>
      <c r="D636" s="70">
        <v>0.53925250419378157</v>
      </c>
      <c r="E636" s="70">
        <v>5.1676334814227277E-3</v>
      </c>
      <c r="F636" s="70">
        <v>3.9088291119482206E-2</v>
      </c>
      <c r="G636" s="70">
        <v>9.5238095238095233E-2</v>
      </c>
      <c r="H636" s="70">
        <v>0.10344827586206896</v>
      </c>
      <c r="I636" s="70">
        <v>0.33333333333333331</v>
      </c>
      <c r="J636" s="70">
        <v>0.32601175144259109</v>
      </c>
      <c r="K636" s="70">
        <v>0.76071341993710417</v>
      </c>
      <c r="L636" s="70">
        <v>0.24646566054458602</v>
      </c>
      <c r="M636" s="70">
        <v>0.55829422931964734</v>
      </c>
      <c r="N636" s="70">
        <v>0.20329302315330774</v>
      </c>
      <c r="O636" s="70">
        <v>0</v>
      </c>
      <c r="P636" s="70">
        <v>1.0446276067606023E-4</v>
      </c>
    </row>
    <row r="637" spans="1:16" x14ac:dyDescent="0.3">
      <c r="A637" t="s">
        <v>2075</v>
      </c>
      <c r="B637" t="s">
        <v>466</v>
      </c>
      <c r="C637" s="69">
        <v>17149</v>
      </c>
      <c r="D637" s="70">
        <v>0.48091744044898638</v>
      </c>
      <c r="E637" s="70">
        <v>1.8616164064311001E-3</v>
      </c>
      <c r="F637" s="70">
        <v>2.8976311349452003E-2</v>
      </c>
      <c r="G637" s="70">
        <v>0.14285714285714285</v>
      </c>
      <c r="H637" s="70">
        <v>0.13793103448275862</v>
      </c>
      <c r="I637" s="70">
        <v>0.22222222222222221</v>
      </c>
      <c r="J637" s="70">
        <v>0.34474031820830792</v>
      </c>
      <c r="K637" s="70">
        <v>0.80345685566043823</v>
      </c>
      <c r="L637" s="70">
        <v>0.14100860968259926</v>
      </c>
      <c r="M637" s="70">
        <v>0.52925763058437114</v>
      </c>
      <c r="N637" s="70">
        <v>2.6963848014371572E-2</v>
      </c>
      <c r="O637" s="70">
        <v>0</v>
      </c>
      <c r="P637" s="70">
        <v>1.7600211811451123E-4</v>
      </c>
    </row>
    <row r="638" spans="1:16" x14ac:dyDescent="0.3">
      <c r="A638" t="s">
        <v>2140</v>
      </c>
      <c r="B638" t="s">
        <v>466</v>
      </c>
      <c r="C638" s="69">
        <v>17151</v>
      </c>
      <c r="E638" s="70"/>
      <c r="F638" s="70">
        <v>8.1649672101145293E-2</v>
      </c>
      <c r="G638" s="70">
        <v>0.13095238095238096</v>
      </c>
      <c r="H638" s="70">
        <v>0.13793103448275862</v>
      </c>
      <c r="I638" s="70">
        <v>0.33333333333333331</v>
      </c>
    </row>
    <row r="639" spans="1:16" x14ac:dyDescent="0.3">
      <c r="A639" t="s">
        <v>2142</v>
      </c>
      <c r="B639" t="s">
        <v>466</v>
      </c>
      <c r="C639" s="69">
        <v>17153</v>
      </c>
      <c r="E639" s="70"/>
      <c r="F639" s="70">
        <v>9.6533583459477657E-2</v>
      </c>
      <c r="G639" s="70">
        <v>9.5238095238095233E-2</v>
      </c>
      <c r="H639" s="70">
        <v>0.13793103448275862</v>
      </c>
      <c r="I639" s="70">
        <v>0.33333333333333331</v>
      </c>
    </row>
    <row r="640" spans="1:16" x14ac:dyDescent="0.3">
      <c r="A640" t="s">
        <v>2316</v>
      </c>
      <c r="B640" t="s">
        <v>466</v>
      </c>
      <c r="C640" s="69">
        <v>17155</v>
      </c>
      <c r="E640" s="70"/>
      <c r="F640" s="70">
        <v>2.1963688740634771E-2</v>
      </c>
      <c r="G640" s="70">
        <v>7.7380952380952384E-2</v>
      </c>
      <c r="H640" s="70">
        <v>0.31034482758620691</v>
      </c>
      <c r="I640" s="70">
        <v>0.33333333333333331</v>
      </c>
    </row>
    <row r="641" spans="1:16" x14ac:dyDescent="0.3">
      <c r="A641" t="s">
        <v>2076</v>
      </c>
      <c r="B641" t="s">
        <v>466</v>
      </c>
      <c r="C641" s="69">
        <v>17157</v>
      </c>
      <c r="D641" s="70">
        <v>0.46440974490161091</v>
      </c>
      <c r="E641" s="70">
        <v>1.0915930545386516E-2</v>
      </c>
      <c r="F641" s="70">
        <v>6.6322077541979954E-2</v>
      </c>
      <c r="G641" s="70">
        <v>0.22619047619047619</v>
      </c>
      <c r="H641" s="70">
        <v>6.8965517241379309E-2</v>
      </c>
      <c r="I641" s="70">
        <v>0.22222222222222221</v>
      </c>
      <c r="J641" s="70">
        <v>0.33324911062720003</v>
      </c>
      <c r="K641" s="70">
        <v>0.69557547285441168</v>
      </c>
      <c r="L641" s="70">
        <v>0.33618500465576956</v>
      </c>
      <c r="M641" s="70">
        <v>0.32445156254485669</v>
      </c>
      <c r="N641" s="70">
        <v>2.2535274322235298E-2</v>
      </c>
      <c r="O641" s="70">
        <v>0</v>
      </c>
      <c r="P641" s="70">
        <v>2.8147053599223549E-4</v>
      </c>
    </row>
    <row r="642" spans="1:16" x14ac:dyDescent="0.3">
      <c r="A642" t="s">
        <v>2507</v>
      </c>
      <c r="B642" t="s">
        <v>466</v>
      </c>
      <c r="C642" s="69">
        <v>17159</v>
      </c>
      <c r="D642" s="70">
        <v>0.49025434038671639</v>
      </c>
      <c r="E642" s="70">
        <v>1.1283571395337933E-2</v>
      </c>
      <c r="F642" s="70">
        <v>6.7127704496963883E-2</v>
      </c>
      <c r="G642" s="70">
        <v>7.7380952380952384E-2</v>
      </c>
      <c r="H642" s="70">
        <v>6.8965517241379309E-2</v>
      </c>
      <c r="I642" s="70">
        <v>0.22222222222222221</v>
      </c>
      <c r="J642" s="70">
        <v>0.46616240010639676</v>
      </c>
      <c r="K642" s="70">
        <v>0.73122914109416615</v>
      </c>
      <c r="L642" s="70">
        <v>0.37590864514851513</v>
      </c>
      <c r="M642" s="70">
        <v>0.3750589169846858</v>
      </c>
      <c r="N642" s="70">
        <v>3.9495759681600809E-2</v>
      </c>
      <c r="O642" s="70">
        <v>0</v>
      </c>
      <c r="P642" s="70">
        <v>1.9907064487592558E-4</v>
      </c>
    </row>
    <row r="643" spans="1:16" x14ac:dyDescent="0.3">
      <c r="A643" t="s">
        <v>2508</v>
      </c>
      <c r="B643" t="s">
        <v>466</v>
      </c>
      <c r="C643" s="69">
        <v>17161</v>
      </c>
      <c r="D643" s="70">
        <v>0.61047003861505322</v>
      </c>
      <c r="E643" s="70">
        <v>0.12189525260554042</v>
      </c>
      <c r="F643" s="70">
        <v>1.7078713016442541E-2</v>
      </c>
      <c r="G643" s="70">
        <v>0.18452380952380953</v>
      </c>
      <c r="H643" s="70">
        <v>0.27586206896551724</v>
      </c>
      <c r="I643" s="70">
        <v>0.44444444444444442</v>
      </c>
      <c r="J643" s="70">
        <v>0.47918773945566295</v>
      </c>
      <c r="K643" s="70">
        <v>0.76786725330121575</v>
      </c>
      <c r="L643" s="70">
        <v>0.20474786883529383</v>
      </c>
      <c r="M643" s="70">
        <v>0.41466096549466686</v>
      </c>
      <c r="N643" s="70">
        <v>0.22940283110455081</v>
      </c>
      <c r="O643" s="70">
        <v>0</v>
      </c>
      <c r="P643" s="70">
        <v>3.0458717172451432E-4</v>
      </c>
    </row>
    <row r="644" spans="1:16" x14ac:dyDescent="0.3">
      <c r="A644" t="s">
        <v>2078</v>
      </c>
      <c r="B644" t="s">
        <v>466</v>
      </c>
      <c r="C644" s="69">
        <v>17163</v>
      </c>
      <c r="D644" s="70">
        <v>0.5743396258099478</v>
      </c>
      <c r="E644" s="70">
        <v>0.16692290097092508</v>
      </c>
      <c r="F644" s="70">
        <v>5.6524337408606143E-2</v>
      </c>
      <c r="G644" s="70">
        <v>0.26190476190476192</v>
      </c>
      <c r="H644" s="70">
        <v>0.10344827586206896</v>
      </c>
      <c r="I644" s="70">
        <v>0.27777777777777779</v>
      </c>
      <c r="J644" s="70">
        <v>0.43005284844702008</v>
      </c>
      <c r="K644" s="70">
        <v>0.67743355501721547</v>
      </c>
      <c r="L644" s="70">
        <v>0.32117385216642974</v>
      </c>
      <c r="M644" s="70">
        <v>0.34611341177908922</v>
      </c>
      <c r="N644" s="70">
        <v>0.36447887258066691</v>
      </c>
      <c r="O644" s="70">
        <v>0</v>
      </c>
      <c r="P644" s="70">
        <v>5.4877467658460705E-4</v>
      </c>
    </row>
    <row r="645" spans="1:16" x14ac:dyDescent="0.3">
      <c r="A645" t="s">
        <v>2144</v>
      </c>
      <c r="B645" t="s">
        <v>466</v>
      </c>
      <c r="C645" s="69">
        <v>17165</v>
      </c>
      <c r="D645" s="70">
        <v>0.59728422901157441</v>
      </c>
      <c r="E645" s="70">
        <v>1.8486088904214392E-2</v>
      </c>
      <c r="F645" s="70">
        <v>8.3700015640162162E-2</v>
      </c>
      <c r="G645" s="70">
        <v>0.10714285714285714</v>
      </c>
      <c r="H645" s="70">
        <v>0.17241379310344829</v>
      </c>
      <c r="I645" s="70">
        <v>0.3888888888888889</v>
      </c>
      <c r="J645" s="70">
        <v>0.44695422013607372</v>
      </c>
      <c r="K645" s="70">
        <v>0.76997069444455635</v>
      </c>
      <c r="L645" s="70">
        <v>0.43053333308667613</v>
      </c>
      <c r="M645" s="70">
        <v>0.28132252495237337</v>
      </c>
      <c r="N645" s="70">
        <v>0.27077565508354923</v>
      </c>
      <c r="O645" s="70">
        <v>0</v>
      </c>
      <c r="P645" s="70">
        <v>1.1894616434949042E-3</v>
      </c>
    </row>
    <row r="646" spans="1:16" x14ac:dyDescent="0.3">
      <c r="A646" t="s">
        <v>2509</v>
      </c>
      <c r="B646" t="s">
        <v>466</v>
      </c>
      <c r="C646" s="69">
        <v>17167</v>
      </c>
      <c r="D646" s="70">
        <v>0.56928778987022077</v>
      </c>
      <c r="E646" s="70">
        <v>7.7883609687983357E-2</v>
      </c>
      <c r="F646" s="70">
        <v>3.5548714138669196E-2</v>
      </c>
      <c r="G646" s="70">
        <v>0.38690476190476192</v>
      </c>
      <c r="H646" s="70">
        <v>6.8965517241379309E-2</v>
      </c>
      <c r="I646" s="70">
        <v>0.33333333333333331</v>
      </c>
      <c r="J646" s="70">
        <v>0.46736394269356152</v>
      </c>
      <c r="K646" s="70">
        <v>0.772966988060791</v>
      </c>
      <c r="L646" s="70">
        <v>0.17224250916481287</v>
      </c>
      <c r="M646" s="70">
        <v>0.46781409847691552</v>
      </c>
      <c r="N646" s="70">
        <v>0.10915070345444114</v>
      </c>
      <c r="O646" s="70">
        <v>0</v>
      </c>
      <c r="P646" s="70">
        <v>1.9031399636928889E-4</v>
      </c>
    </row>
    <row r="647" spans="1:16" x14ac:dyDescent="0.3">
      <c r="A647" t="s">
        <v>2510</v>
      </c>
      <c r="B647" t="s">
        <v>466</v>
      </c>
      <c r="C647" s="69">
        <v>17169</v>
      </c>
      <c r="D647" s="70">
        <v>0.4859043702160511</v>
      </c>
      <c r="E647" s="70">
        <v>1.8327940910017454E-3</v>
      </c>
      <c r="F647" s="70">
        <v>2.2620487341146068E-2</v>
      </c>
      <c r="G647" s="70">
        <v>9.5238095238095233E-2</v>
      </c>
      <c r="H647" s="70">
        <v>0.27586206896551724</v>
      </c>
      <c r="I647" s="70">
        <v>0.22222222222222221</v>
      </c>
      <c r="J647" s="70">
        <v>0.31862651296942118</v>
      </c>
      <c r="K647" s="70">
        <v>0.81920737678340161</v>
      </c>
      <c r="L647" s="70">
        <v>0.1487581296783746</v>
      </c>
      <c r="M647" s="70">
        <v>0.49970977990652687</v>
      </c>
      <c r="N647" s="70">
        <v>0</v>
      </c>
      <c r="O647" s="70">
        <v>0</v>
      </c>
      <c r="P647" s="70">
        <v>0</v>
      </c>
    </row>
    <row r="648" spans="1:16" x14ac:dyDescent="0.3">
      <c r="A648" t="s">
        <v>2145</v>
      </c>
      <c r="B648" t="s">
        <v>466</v>
      </c>
      <c r="C648" s="69">
        <v>17171</v>
      </c>
      <c r="E648" s="70"/>
      <c r="F648" s="70">
        <v>3.127093337386385E-2</v>
      </c>
      <c r="G648" s="70">
        <v>7.1428571428571425E-2</v>
      </c>
      <c r="H648" s="70">
        <v>6.8965517241379309E-2</v>
      </c>
      <c r="I648" s="70">
        <v>0.22222222222222221</v>
      </c>
    </row>
    <row r="649" spans="1:16" x14ac:dyDescent="0.3">
      <c r="A649" t="s">
        <v>2079</v>
      </c>
      <c r="B649" t="s">
        <v>466</v>
      </c>
      <c r="C649" s="69">
        <v>17173</v>
      </c>
      <c r="D649" s="70">
        <v>0.45906567555758537</v>
      </c>
      <c r="E649" s="70">
        <v>2.1777903690720327E-3</v>
      </c>
      <c r="F649" s="70">
        <v>4.7829594128950548E-2</v>
      </c>
      <c r="G649" s="70">
        <v>0.11904761904761904</v>
      </c>
      <c r="H649" s="70">
        <v>6.8965517241379309E-2</v>
      </c>
      <c r="I649" s="70">
        <v>0.27777777777777779</v>
      </c>
      <c r="J649" s="70">
        <v>0.34378236600794443</v>
      </c>
      <c r="K649" s="70">
        <v>0.75361949629920144</v>
      </c>
      <c r="L649" s="70">
        <v>0.23789378969161393</v>
      </c>
      <c r="M649" s="70">
        <v>0.39647558454051085</v>
      </c>
      <c r="N649" s="70">
        <v>2.4101235114810635E-2</v>
      </c>
      <c r="O649" s="70">
        <v>0</v>
      </c>
      <c r="P649" s="70">
        <v>6.4861795209144546E-5</v>
      </c>
    </row>
    <row r="650" spans="1:16" x14ac:dyDescent="0.3">
      <c r="A650" t="s">
        <v>2511</v>
      </c>
      <c r="B650" t="s">
        <v>466</v>
      </c>
      <c r="C650" s="69">
        <v>17175</v>
      </c>
      <c r="E650" s="70"/>
      <c r="F650" s="70">
        <v>2.1519462996968105E-2</v>
      </c>
      <c r="G650" s="70">
        <v>4.1666666666666664E-2</v>
      </c>
      <c r="H650" s="70">
        <v>0.31034482758620691</v>
      </c>
      <c r="I650" s="70">
        <v>0.3888888888888889</v>
      </c>
    </row>
    <row r="651" spans="1:16" x14ac:dyDescent="0.3">
      <c r="A651" t="s">
        <v>2512</v>
      </c>
      <c r="B651" t="s">
        <v>466</v>
      </c>
      <c r="C651" s="69">
        <v>17177</v>
      </c>
      <c r="D651" s="70">
        <v>0.53226962441838921</v>
      </c>
      <c r="E651" s="70">
        <v>1.7442661150021712E-2</v>
      </c>
      <c r="F651" s="70">
        <v>1.4508776158161917E-2</v>
      </c>
      <c r="G651" s="70">
        <v>3.5714285714285712E-2</v>
      </c>
      <c r="H651" s="70">
        <v>0.20689655172413793</v>
      </c>
      <c r="I651" s="70">
        <v>0.5</v>
      </c>
      <c r="J651" s="70">
        <v>0.34640700852038747</v>
      </c>
      <c r="K651" s="70">
        <v>0.79056489392783436</v>
      </c>
      <c r="L651" s="70">
        <v>0.14980482935675249</v>
      </c>
      <c r="M651" s="70">
        <v>0.41075391704510245</v>
      </c>
      <c r="N651" s="70">
        <v>0.17661762016726176</v>
      </c>
      <c r="O651" s="70">
        <v>0</v>
      </c>
      <c r="P651" s="70">
        <v>2.0025862955891027E-4</v>
      </c>
    </row>
    <row r="652" spans="1:16" x14ac:dyDescent="0.3">
      <c r="A652" t="s">
        <v>2513</v>
      </c>
      <c r="B652" t="s">
        <v>466</v>
      </c>
      <c r="C652" s="69">
        <v>17179</v>
      </c>
      <c r="D652" s="70">
        <v>0.63217401155548802</v>
      </c>
      <c r="E652" s="70">
        <v>7.4165621807884191E-2</v>
      </c>
      <c r="F652" s="70">
        <v>2.5437895780152063E-2</v>
      </c>
      <c r="G652" s="70">
        <v>0.33333333333333331</v>
      </c>
      <c r="H652" s="70">
        <v>0.31034482758620691</v>
      </c>
      <c r="I652" s="70">
        <v>0.3888888888888889</v>
      </c>
      <c r="J652" s="70">
        <v>0.55532131605109558</v>
      </c>
      <c r="K652" s="70">
        <v>0.77121950143621354</v>
      </c>
      <c r="L652" s="70">
        <v>0.14837565137255915</v>
      </c>
      <c r="M652" s="70">
        <v>0.48922849680496705</v>
      </c>
      <c r="N652" s="70">
        <v>0.10298891839866786</v>
      </c>
      <c r="O652" s="70">
        <v>0</v>
      </c>
      <c r="P652" s="70">
        <v>2.429220270807296E-4</v>
      </c>
    </row>
    <row r="653" spans="1:16" x14ac:dyDescent="0.3">
      <c r="A653" t="s">
        <v>2151</v>
      </c>
      <c r="B653" t="s">
        <v>466</v>
      </c>
      <c r="C653" s="69">
        <v>17181</v>
      </c>
      <c r="D653" s="70">
        <v>0.56441709626198855</v>
      </c>
      <c r="E653" s="70">
        <v>6.4744863813100909E-3</v>
      </c>
      <c r="F653" s="70">
        <v>7.2329501581396283E-2</v>
      </c>
      <c r="G653" s="70">
        <v>0.13690476190476192</v>
      </c>
      <c r="H653" s="70">
        <v>0.13793103448275862</v>
      </c>
      <c r="I653" s="70">
        <v>0.3888888888888889</v>
      </c>
      <c r="J653" s="70">
        <v>0.54031099324395671</v>
      </c>
      <c r="K653" s="70">
        <v>0.80246268173783319</v>
      </c>
      <c r="L653" s="70">
        <v>0.39654999704622873</v>
      </c>
      <c r="M653" s="70">
        <v>0.31159049716372555</v>
      </c>
      <c r="N653" s="70">
        <v>3.5769955372990715E-4</v>
      </c>
      <c r="O653" s="70">
        <v>0</v>
      </c>
      <c r="P653" s="70">
        <v>3.0747845902712352E-3</v>
      </c>
    </row>
    <row r="654" spans="1:16" x14ac:dyDescent="0.3">
      <c r="A654" t="s">
        <v>2514</v>
      </c>
      <c r="B654" t="s">
        <v>466</v>
      </c>
      <c r="C654" s="69">
        <v>17183</v>
      </c>
      <c r="D654" s="70">
        <v>0.577358154712584</v>
      </c>
      <c r="E654" s="70">
        <v>2.5367551945055709E-2</v>
      </c>
      <c r="F654" s="70">
        <v>4.1555254813061576E-2</v>
      </c>
      <c r="G654" s="70">
        <v>0.20238095238095238</v>
      </c>
      <c r="H654" s="70">
        <v>0.10344827586206896</v>
      </c>
      <c r="I654" s="70">
        <v>0.3888888888888889</v>
      </c>
      <c r="J654" s="70">
        <v>0.38081714066727751</v>
      </c>
      <c r="K654" s="70">
        <v>0.73298518347019193</v>
      </c>
      <c r="L654" s="70">
        <v>0.36085076479763695</v>
      </c>
      <c r="M654" s="70">
        <v>0.56518328711301524</v>
      </c>
      <c r="N654" s="70">
        <v>7.7926159625442928E-2</v>
      </c>
      <c r="O654" s="70">
        <v>0</v>
      </c>
      <c r="P654" s="70">
        <v>3.4375357935513757E-4</v>
      </c>
    </row>
    <row r="655" spans="1:16" x14ac:dyDescent="0.3">
      <c r="A655" t="s">
        <v>2515</v>
      </c>
      <c r="B655" t="s">
        <v>466</v>
      </c>
      <c r="C655" s="69">
        <v>17185</v>
      </c>
      <c r="D655" s="70">
        <v>0.53847908254817167</v>
      </c>
      <c r="E655" s="70">
        <v>1.1359275232791217E-2</v>
      </c>
      <c r="F655" s="70">
        <v>7.2334605821330028E-2</v>
      </c>
      <c r="G655" s="70">
        <v>0.13690476190476192</v>
      </c>
      <c r="H655" s="70">
        <v>0.13793103448275862</v>
      </c>
      <c r="I655" s="70">
        <v>0.22222222222222221</v>
      </c>
      <c r="J655" s="70">
        <v>0.41505619187912557</v>
      </c>
      <c r="K655" s="70">
        <v>0.75055181205322519</v>
      </c>
      <c r="L655" s="70">
        <v>0.44206925879709119</v>
      </c>
      <c r="M655" s="70">
        <v>0.338248460427098</v>
      </c>
      <c r="N655" s="70">
        <v>0.14664163075681266</v>
      </c>
      <c r="O655" s="70">
        <v>0</v>
      </c>
      <c r="P655" s="70">
        <v>2.0687365258358547E-4</v>
      </c>
    </row>
    <row r="656" spans="1:16" x14ac:dyDescent="0.3">
      <c r="A656" t="s">
        <v>2427</v>
      </c>
      <c r="B656" t="s">
        <v>466</v>
      </c>
      <c r="C656" s="69">
        <v>17187</v>
      </c>
      <c r="D656" s="70">
        <v>0.51755917836022614</v>
      </c>
      <c r="E656" s="70">
        <v>4.4740225348168777E-3</v>
      </c>
      <c r="F656" s="70">
        <v>2.0725094032180039E-2</v>
      </c>
      <c r="G656" s="70">
        <v>0.13095238095238096</v>
      </c>
      <c r="H656" s="70">
        <v>0.31034482758620691</v>
      </c>
      <c r="I656" s="70">
        <v>0.3888888888888889</v>
      </c>
      <c r="J656" s="70">
        <v>0.32377322587562296</v>
      </c>
      <c r="K656" s="70">
        <v>0.76983775987977054</v>
      </c>
      <c r="L656" s="70">
        <v>0.17256144688164432</v>
      </c>
      <c r="M656" s="70">
        <v>0.43559429254537069</v>
      </c>
      <c r="N656" s="70">
        <v>6.0614970136715117E-3</v>
      </c>
      <c r="O656" s="70">
        <v>0</v>
      </c>
      <c r="P656" s="70">
        <v>2.296527857904813E-6</v>
      </c>
    </row>
    <row r="657" spans="1:16" x14ac:dyDescent="0.3">
      <c r="A657" t="s">
        <v>1806</v>
      </c>
      <c r="B657" t="s">
        <v>466</v>
      </c>
      <c r="C657" s="69">
        <v>17189</v>
      </c>
      <c r="D657" s="70">
        <v>0.46200068457893884</v>
      </c>
      <c r="E657" s="70">
        <v>3.2448941504114748E-3</v>
      </c>
      <c r="F657" s="70">
        <v>6.5803994920403591E-2</v>
      </c>
      <c r="G657" s="70">
        <v>0.1785714285714286</v>
      </c>
      <c r="H657" s="70">
        <v>6.8965517241379309E-2</v>
      </c>
      <c r="I657" s="70">
        <v>0.27777777777777779</v>
      </c>
      <c r="J657" s="70">
        <v>0.30605066901908151</v>
      </c>
      <c r="K657" s="70">
        <v>0.67471212337598629</v>
      </c>
      <c r="L657" s="70">
        <v>0.33249755854101437</v>
      </c>
      <c r="M657" s="70">
        <v>0.33084109792274774</v>
      </c>
      <c r="N657" s="70">
        <v>4.8778732627802898E-2</v>
      </c>
      <c r="O657" s="70">
        <v>0</v>
      </c>
      <c r="P657" s="70">
        <v>6.9224368098957307E-5</v>
      </c>
    </row>
    <row r="658" spans="1:16" x14ac:dyDescent="0.3">
      <c r="A658" t="s">
        <v>2428</v>
      </c>
      <c r="B658" t="s">
        <v>466</v>
      </c>
      <c r="C658" s="69">
        <v>17191</v>
      </c>
      <c r="D658" s="70">
        <v>0.51441511344415625</v>
      </c>
      <c r="E658" s="70">
        <v>2.5083635086946775E-3</v>
      </c>
      <c r="F658" s="70">
        <v>7.2409218062396738E-2</v>
      </c>
      <c r="G658" s="70">
        <v>0.22023809523809523</v>
      </c>
      <c r="H658" s="70">
        <v>0.13793103448275862</v>
      </c>
      <c r="I658" s="70">
        <v>0.27777777777777779</v>
      </c>
      <c r="J658" s="70">
        <v>0.29262340445191548</v>
      </c>
      <c r="K658" s="70">
        <v>0.71396805465571045</v>
      </c>
      <c r="L658" s="70">
        <v>0.38512665283817599</v>
      </c>
      <c r="M658" s="70">
        <v>0.36052856443644571</v>
      </c>
      <c r="N658" s="70">
        <v>8.2588493137932359E-2</v>
      </c>
      <c r="O658" s="70">
        <v>0</v>
      </c>
      <c r="P658" s="70">
        <v>6.5886635212436078E-6</v>
      </c>
    </row>
    <row r="659" spans="1:16" x14ac:dyDescent="0.3">
      <c r="A659" t="s">
        <v>2153</v>
      </c>
      <c r="B659" t="s">
        <v>466</v>
      </c>
      <c r="C659" s="69">
        <v>17193</v>
      </c>
      <c r="D659" s="70">
        <v>0.50813724439675068</v>
      </c>
      <c r="E659" s="70">
        <v>3.0476298163397224E-3</v>
      </c>
      <c r="F659" s="70">
        <v>8.1983337482599367E-2</v>
      </c>
      <c r="G659" s="70">
        <v>0.125</v>
      </c>
      <c r="H659" s="70">
        <v>0.13793103448275862</v>
      </c>
      <c r="I659" s="70">
        <v>0.27777777777777779</v>
      </c>
      <c r="J659" s="70">
        <v>0.34058561947947008</v>
      </c>
      <c r="K659" s="70">
        <v>0.74425150355995906</v>
      </c>
      <c r="L659" s="70">
        <v>0.4297115127711737</v>
      </c>
      <c r="M659" s="70">
        <v>0.2769392291240535</v>
      </c>
      <c r="N659" s="70">
        <v>9.7891711483144669E-2</v>
      </c>
      <c r="O659" s="70">
        <v>0</v>
      </c>
      <c r="P659" s="70">
        <v>8.9232620814085512E-5</v>
      </c>
    </row>
    <row r="660" spans="1:16" x14ac:dyDescent="0.3">
      <c r="A660" t="s">
        <v>2516</v>
      </c>
      <c r="B660" t="s">
        <v>466</v>
      </c>
      <c r="C660" s="69">
        <v>17195</v>
      </c>
      <c r="D660" s="70">
        <v>0.57125213334271296</v>
      </c>
      <c r="E660" s="70">
        <v>2.0537046666799164E-2</v>
      </c>
      <c r="F660" s="70">
        <v>1.84580845909144E-2</v>
      </c>
      <c r="G660" s="70">
        <v>0.16666666666666666</v>
      </c>
      <c r="H660" s="70">
        <v>0.2413793103448276</v>
      </c>
      <c r="I660" s="70">
        <v>0.44444444444444442</v>
      </c>
      <c r="J660" s="70">
        <v>0.37044879283861132</v>
      </c>
      <c r="K660" s="70">
        <v>0.773470928072713</v>
      </c>
      <c r="L660" s="70">
        <v>0.18678021027025521</v>
      </c>
      <c r="M660" s="70">
        <v>0.46531521577810453</v>
      </c>
      <c r="N660" s="70">
        <v>0.15715548593107137</v>
      </c>
      <c r="O660" s="70">
        <v>0</v>
      </c>
      <c r="P660" s="70">
        <v>7.318868451367429E-5</v>
      </c>
    </row>
    <row r="661" spans="1:16" x14ac:dyDescent="0.3">
      <c r="A661" t="s">
        <v>2517</v>
      </c>
      <c r="B661" t="s">
        <v>466</v>
      </c>
      <c r="C661" s="69">
        <v>17197</v>
      </c>
      <c r="D661" s="70">
        <v>0.58117458928157972</v>
      </c>
      <c r="E661" s="70">
        <v>0.27451069453350524</v>
      </c>
      <c r="F661" s="70">
        <v>2.6774957995987957E-2</v>
      </c>
      <c r="G661" s="70">
        <v>0.39914021164021163</v>
      </c>
      <c r="H661" s="70">
        <v>0.10344827586206896</v>
      </c>
      <c r="I661" s="70">
        <v>0.44444444444444442</v>
      </c>
      <c r="J661" s="70">
        <v>0.34458589299249776</v>
      </c>
      <c r="K661" s="70">
        <v>0.74554697577283868</v>
      </c>
      <c r="L661" s="70">
        <v>0.20134501214654649</v>
      </c>
      <c r="M661" s="70">
        <v>0.54046600302633918</v>
      </c>
      <c r="N661" s="70">
        <v>6.7092459056088113E-2</v>
      </c>
      <c r="O661" s="70">
        <v>0</v>
      </c>
      <c r="P661" s="70">
        <v>4.0335819849482847E-4</v>
      </c>
    </row>
    <row r="662" spans="1:16" x14ac:dyDescent="0.3">
      <c r="A662" t="s">
        <v>2518</v>
      </c>
      <c r="B662" t="s">
        <v>466</v>
      </c>
      <c r="C662" s="69">
        <v>17199</v>
      </c>
      <c r="D662" s="70">
        <v>0.5574012827571313</v>
      </c>
      <c r="E662" s="70">
        <v>5.5992018968670371E-2</v>
      </c>
      <c r="F662" s="70">
        <v>8.1568475873270582E-2</v>
      </c>
      <c r="G662" s="70">
        <v>0.15476190476190477</v>
      </c>
      <c r="H662" s="70">
        <v>0.17241379310344829</v>
      </c>
      <c r="I662" s="70">
        <v>0.3888888888888889</v>
      </c>
      <c r="J662" s="70">
        <v>0.41077287478010577</v>
      </c>
      <c r="K662" s="70">
        <v>0.76227366631166926</v>
      </c>
      <c r="L662" s="70">
        <v>0.39709453819044821</v>
      </c>
      <c r="M662" s="70">
        <v>0.29812372339436638</v>
      </c>
      <c r="N662" s="70">
        <v>8.7503069810844103E-2</v>
      </c>
      <c r="O662" s="70">
        <v>0</v>
      </c>
      <c r="P662" s="70">
        <v>2.314683762226084E-3</v>
      </c>
    </row>
    <row r="663" spans="1:16" x14ac:dyDescent="0.3">
      <c r="A663" t="s">
        <v>2519</v>
      </c>
      <c r="B663" t="s">
        <v>466</v>
      </c>
      <c r="C663" s="69">
        <v>17201</v>
      </c>
      <c r="D663" s="70">
        <v>0.5298201740035452</v>
      </c>
      <c r="E663" s="70">
        <v>0.17263268344369986</v>
      </c>
      <c r="F663" s="70">
        <v>1.6891920259704006E-2</v>
      </c>
      <c r="G663" s="70">
        <v>7.1428571428571425E-2</v>
      </c>
      <c r="H663" s="70">
        <v>0.17241379310344829</v>
      </c>
      <c r="I663" s="70">
        <v>0.5</v>
      </c>
      <c r="J663" s="70">
        <v>0.44252053168006411</v>
      </c>
      <c r="K663" s="70">
        <v>0.78729164958959641</v>
      </c>
      <c r="L663" s="70">
        <v>0.15904639411459306</v>
      </c>
      <c r="M663" s="70">
        <v>0.3992072979768837</v>
      </c>
      <c r="N663" s="70">
        <v>7.0419562539942998E-2</v>
      </c>
      <c r="O663" s="70">
        <v>0</v>
      </c>
      <c r="P663" s="70">
        <v>1.3867309465889299E-4</v>
      </c>
    </row>
    <row r="664" spans="1:16" x14ac:dyDescent="0.3">
      <c r="A664" t="s">
        <v>2520</v>
      </c>
      <c r="B664" t="s">
        <v>466</v>
      </c>
      <c r="C664" s="69">
        <v>17203</v>
      </c>
      <c r="D664" s="70">
        <v>0.57014115817055377</v>
      </c>
      <c r="E664" s="70">
        <v>1.3739927910865923E-2</v>
      </c>
      <c r="F664" s="70">
        <v>2.4511161349512832E-2</v>
      </c>
      <c r="G664" s="70">
        <v>0.19047619047619047</v>
      </c>
      <c r="H664" s="70">
        <v>0.27586206896551724</v>
      </c>
      <c r="I664" s="70">
        <v>0.44444444444444442</v>
      </c>
      <c r="J664" s="70">
        <v>0.43978346315263578</v>
      </c>
      <c r="K664" s="70">
        <v>0.76152548749631366</v>
      </c>
      <c r="L664" s="70">
        <v>0.15760173743394967</v>
      </c>
      <c r="M664" s="70">
        <v>0.49398379544199561</v>
      </c>
      <c r="N664" s="70">
        <v>3.0133784301256662E-2</v>
      </c>
      <c r="O664" s="70">
        <v>0</v>
      </c>
      <c r="P664" s="70">
        <v>3.7768543122737407E-4</v>
      </c>
    </row>
    <row r="665" spans="1:16" x14ac:dyDescent="0.3">
      <c r="A665" t="s">
        <v>2212</v>
      </c>
      <c r="B665" t="s">
        <v>521</v>
      </c>
      <c r="C665" s="69">
        <v>18001</v>
      </c>
      <c r="D665" s="70">
        <v>0.62793840552318136</v>
      </c>
      <c r="E665" s="70">
        <v>2.5893253247063288E-2</v>
      </c>
      <c r="F665" s="70">
        <v>5.5067024837040589E-2</v>
      </c>
      <c r="G665" s="70">
        <v>0.13095238095238096</v>
      </c>
      <c r="H665" s="70">
        <v>0.13793103448275862</v>
      </c>
      <c r="I665" s="70">
        <v>0.5</v>
      </c>
      <c r="J665" s="70">
        <v>0.23054118891102082</v>
      </c>
      <c r="K665" s="70">
        <v>0.68537050835104207</v>
      </c>
      <c r="L665" s="70">
        <v>0.61234054879611965</v>
      </c>
      <c r="M665" s="70">
        <v>0.59020138208418005</v>
      </c>
      <c r="N665" s="70">
        <v>0.16148850712176843</v>
      </c>
      <c r="O665" s="70">
        <v>0</v>
      </c>
      <c r="P665" s="70">
        <v>5.4891988635025896E-4</v>
      </c>
    </row>
    <row r="666" spans="1:16" x14ac:dyDescent="0.3">
      <c r="A666" t="s">
        <v>2521</v>
      </c>
      <c r="B666" t="s">
        <v>521</v>
      </c>
      <c r="C666" s="69">
        <v>18003</v>
      </c>
      <c r="D666" s="70">
        <v>0.61192482918858204</v>
      </c>
      <c r="E666" s="70">
        <v>0.19315223979291452</v>
      </c>
      <c r="F666" s="70">
        <v>4.9322783726192539E-2</v>
      </c>
      <c r="G666" s="70">
        <v>0.15476190476190477</v>
      </c>
      <c r="H666" s="70">
        <v>0.17241379310344829</v>
      </c>
      <c r="I666" s="70">
        <v>0.5</v>
      </c>
      <c r="J666" s="70">
        <v>0.26591132819160906</v>
      </c>
      <c r="K666" s="70">
        <v>0.67892021654863599</v>
      </c>
      <c r="L666" s="70">
        <v>0.51072247020746653</v>
      </c>
      <c r="M666" s="70">
        <v>0.60076919434191989</v>
      </c>
      <c r="N666" s="70">
        <v>9.158218974803678E-2</v>
      </c>
      <c r="O666" s="70">
        <v>0</v>
      </c>
      <c r="P666" s="70">
        <v>8.6868608008352805E-4</v>
      </c>
    </row>
    <row r="667" spans="1:16" x14ac:dyDescent="0.3">
      <c r="A667" t="s">
        <v>2522</v>
      </c>
      <c r="B667" t="s">
        <v>521</v>
      </c>
      <c r="C667" s="69">
        <v>18005</v>
      </c>
      <c r="D667" s="70">
        <v>0.59038407880147414</v>
      </c>
      <c r="E667" s="70">
        <v>4.5696633460727491E-2</v>
      </c>
      <c r="F667" s="70">
        <v>6.5642797169553874E-2</v>
      </c>
      <c r="G667" s="70">
        <v>0.16071428571428573</v>
      </c>
      <c r="H667" s="70">
        <v>0.10344827586206896</v>
      </c>
      <c r="I667" s="70">
        <v>0.3888888888888889</v>
      </c>
      <c r="J667" s="70">
        <v>0.30728737945688855</v>
      </c>
      <c r="K667" s="70">
        <v>0.7536585649021319</v>
      </c>
      <c r="L667" s="70">
        <v>0.55302485763494147</v>
      </c>
      <c r="M667" s="70">
        <v>0.42235488872450561</v>
      </c>
      <c r="N667" s="70">
        <v>0.16220962000308797</v>
      </c>
      <c r="O667" s="70">
        <v>0</v>
      </c>
      <c r="P667" s="70">
        <v>1.548487941244163E-3</v>
      </c>
    </row>
    <row r="668" spans="1:16" x14ac:dyDescent="0.3">
      <c r="A668" t="s">
        <v>2104</v>
      </c>
      <c r="B668" t="s">
        <v>521</v>
      </c>
      <c r="C668" s="69">
        <v>18007</v>
      </c>
      <c r="E668" s="70"/>
      <c r="F668" s="70">
        <v>3.9248737370689124E-2</v>
      </c>
      <c r="G668" s="70">
        <v>7.1428571428571425E-2</v>
      </c>
      <c r="H668" s="70">
        <v>0.10344827586206896</v>
      </c>
      <c r="I668" s="70">
        <v>0.3888888888888889</v>
      </c>
    </row>
    <row r="669" spans="1:16" x14ac:dyDescent="0.3">
      <c r="A669" t="s">
        <v>2523</v>
      </c>
      <c r="B669" t="s">
        <v>521</v>
      </c>
      <c r="C669" s="69">
        <v>18009</v>
      </c>
      <c r="D669" s="70">
        <v>0.59930696043866649</v>
      </c>
      <c r="E669" s="70">
        <v>1.9356376706008524E-2</v>
      </c>
      <c r="F669" s="70">
        <v>5.5854298688243209E-2</v>
      </c>
      <c r="G669" s="70">
        <v>6.5476190476190479E-2</v>
      </c>
      <c r="H669" s="70">
        <v>0.13793103448275862</v>
      </c>
      <c r="I669" s="70">
        <v>0.44444444444444442</v>
      </c>
      <c r="J669" s="70">
        <v>0.24602778735054046</v>
      </c>
      <c r="K669" s="70">
        <v>0.68684814043762266</v>
      </c>
      <c r="L669" s="70">
        <v>0.60030125636768517</v>
      </c>
      <c r="M669" s="70">
        <v>0.64509534819698322</v>
      </c>
      <c r="N669" s="70">
        <v>8.0670366569876431E-2</v>
      </c>
      <c r="O669" s="70">
        <v>0</v>
      </c>
      <c r="P669" s="70">
        <v>2.426843175006385E-4</v>
      </c>
    </row>
    <row r="670" spans="1:16" x14ac:dyDescent="0.3">
      <c r="A670" t="s">
        <v>2105</v>
      </c>
      <c r="B670" t="s">
        <v>521</v>
      </c>
      <c r="C670" s="69">
        <v>18011</v>
      </c>
      <c r="D670" s="70">
        <v>0.65040766357129731</v>
      </c>
      <c r="E670" s="70">
        <v>4.1272941229105339E-2</v>
      </c>
      <c r="F670" s="70">
        <v>5.6079583357004484E-2</v>
      </c>
      <c r="G670" s="70">
        <v>0.26190476190476192</v>
      </c>
      <c r="H670" s="70">
        <v>0.13793103448275862</v>
      </c>
      <c r="I670" s="70">
        <v>0.44444444444444442</v>
      </c>
      <c r="J670" s="70">
        <v>0.25383543714633089</v>
      </c>
      <c r="K670" s="70">
        <v>0.70848612932935495</v>
      </c>
      <c r="L670" s="70">
        <v>0.6328677391094838</v>
      </c>
      <c r="M670" s="70">
        <v>0.61942299234317333</v>
      </c>
      <c r="N670" s="70">
        <v>9.9423957903275281E-2</v>
      </c>
      <c r="O670" s="70">
        <v>0</v>
      </c>
      <c r="P670" s="70">
        <v>1.1303505523829944E-3</v>
      </c>
    </row>
    <row r="671" spans="1:16" x14ac:dyDescent="0.3">
      <c r="A671" t="s">
        <v>2469</v>
      </c>
      <c r="B671" t="s">
        <v>521</v>
      </c>
      <c r="C671" s="69">
        <v>18013</v>
      </c>
      <c r="E671" s="70"/>
      <c r="F671" s="70">
        <v>4.3082511608160984E-2</v>
      </c>
      <c r="G671" s="70">
        <v>2.3809523809523808E-2</v>
      </c>
      <c r="H671" s="70">
        <v>0.10344827586206896</v>
      </c>
      <c r="I671" s="70">
        <v>0.5</v>
      </c>
    </row>
    <row r="672" spans="1:16" x14ac:dyDescent="0.3">
      <c r="A672" t="s">
        <v>2107</v>
      </c>
      <c r="B672" t="s">
        <v>521</v>
      </c>
      <c r="C672" s="69">
        <v>18015</v>
      </c>
      <c r="D672" s="70">
        <v>0.66416615838471105</v>
      </c>
      <c r="E672" s="70">
        <v>4.7950143206515862E-3</v>
      </c>
      <c r="F672" s="70">
        <v>4.466208503519721E-2</v>
      </c>
      <c r="G672" s="70">
        <v>0.13095238095238096</v>
      </c>
      <c r="H672" s="70">
        <v>6.8965517241379309E-2</v>
      </c>
      <c r="I672" s="70">
        <v>0.5</v>
      </c>
      <c r="J672" s="70">
        <v>0.27179061005102245</v>
      </c>
      <c r="K672" s="70">
        <v>0.70826917128251887</v>
      </c>
      <c r="L672" s="70">
        <v>0.43293363770227999</v>
      </c>
      <c r="M672" s="70">
        <v>0.60878510011540377</v>
      </c>
      <c r="N672" s="70">
        <v>0.51646162127336459</v>
      </c>
      <c r="O672" s="70">
        <v>0</v>
      </c>
      <c r="P672" s="70">
        <v>7.2642137273865905E-4</v>
      </c>
    </row>
    <row r="673" spans="1:16" x14ac:dyDescent="0.3">
      <c r="A673" t="s">
        <v>2471</v>
      </c>
      <c r="B673" t="s">
        <v>521</v>
      </c>
      <c r="C673" s="69">
        <v>18017</v>
      </c>
      <c r="D673" s="70">
        <v>0.59657748752617945</v>
      </c>
      <c r="E673" s="70">
        <v>2.205337450416851E-2</v>
      </c>
      <c r="F673" s="70">
        <v>4.3442027270701677E-2</v>
      </c>
      <c r="G673" s="70">
        <v>0.14880952380952384</v>
      </c>
      <c r="H673" s="70">
        <v>0.13793103448275862</v>
      </c>
      <c r="I673" s="70">
        <v>0.5</v>
      </c>
      <c r="J673" s="70">
        <v>0.27721597125023673</v>
      </c>
      <c r="K673" s="70">
        <v>0.70261989254995738</v>
      </c>
      <c r="L673" s="70">
        <v>0.41993999388785785</v>
      </c>
      <c r="M673" s="70">
        <v>0.63837660713969513</v>
      </c>
      <c r="N673" s="70">
        <v>8.0468258477975785E-2</v>
      </c>
      <c r="O673" s="70">
        <v>0</v>
      </c>
      <c r="P673" s="70">
        <v>5.9410212130477601E-4</v>
      </c>
    </row>
    <row r="674" spans="1:16" x14ac:dyDescent="0.3">
      <c r="A674" t="s">
        <v>2109</v>
      </c>
      <c r="B674" t="s">
        <v>521</v>
      </c>
      <c r="C674" s="69">
        <v>18019</v>
      </c>
      <c r="D674" s="70">
        <v>0.62686923365337421</v>
      </c>
      <c r="E674" s="70">
        <v>0.11589886137773342</v>
      </c>
      <c r="F674" s="70">
        <v>7.2851042743296013E-2</v>
      </c>
      <c r="G674" s="70">
        <v>0.23214285714285715</v>
      </c>
      <c r="H674" s="70">
        <v>0.10344827586206896</v>
      </c>
      <c r="I674" s="70">
        <v>0.5</v>
      </c>
      <c r="J674" s="70">
        <v>0.2243648688882412</v>
      </c>
      <c r="K674" s="70">
        <v>0.82779308822801123</v>
      </c>
      <c r="L674" s="70">
        <v>0.67795195740949687</v>
      </c>
      <c r="M674" s="70">
        <v>0.26731228655842043</v>
      </c>
      <c r="N674" s="70">
        <v>0.19042460115822227</v>
      </c>
      <c r="O674" s="70">
        <v>0</v>
      </c>
      <c r="P674" s="70">
        <v>2.8666781058125658E-3</v>
      </c>
    </row>
    <row r="675" spans="1:16" x14ac:dyDescent="0.3">
      <c r="A675" t="s">
        <v>2034</v>
      </c>
      <c r="B675" t="s">
        <v>521</v>
      </c>
      <c r="C675" s="69">
        <v>18021</v>
      </c>
      <c r="D675" s="70">
        <v>0.5068416145847624</v>
      </c>
      <c r="E675" s="70">
        <v>9.7500088992221647E-3</v>
      </c>
      <c r="F675" s="70">
        <v>5.9134079116774249E-2</v>
      </c>
      <c r="G675" s="70">
        <v>1.7857142857142856E-2</v>
      </c>
      <c r="H675" s="70">
        <v>3.4482758620689655E-2</v>
      </c>
      <c r="I675" s="70">
        <v>0.3888888888888889</v>
      </c>
      <c r="J675" s="70">
        <v>0.304394834361848</v>
      </c>
      <c r="K675" s="70">
        <v>0.72950424016456883</v>
      </c>
      <c r="L675" s="70">
        <v>0.45493733367300815</v>
      </c>
      <c r="M675" s="70">
        <v>0.50112320714963843</v>
      </c>
      <c r="N675" s="70">
        <v>1.3049783870486224E-2</v>
      </c>
      <c r="O675" s="70">
        <v>0</v>
      </c>
      <c r="P675" s="70">
        <v>2.3832736944476508E-3</v>
      </c>
    </row>
    <row r="676" spans="1:16" x14ac:dyDescent="0.3">
      <c r="A676" t="s">
        <v>2474</v>
      </c>
      <c r="B676" t="s">
        <v>521</v>
      </c>
      <c r="C676" s="69">
        <v>18023</v>
      </c>
      <c r="D676" s="70">
        <v>0.59972633106388684</v>
      </c>
      <c r="E676" s="70">
        <v>1.3877175375131503E-2</v>
      </c>
      <c r="F676" s="70">
        <v>5.1433339499340258E-2</v>
      </c>
      <c r="G676" s="70">
        <v>0.18452380952380953</v>
      </c>
      <c r="H676" s="70">
        <v>0.10344827586206896</v>
      </c>
      <c r="I676" s="70">
        <v>0.3888888888888889</v>
      </c>
      <c r="J676" s="70">
        <v>0.29398568169766814</v>
      </c>
      <c r="K676" s="70">
        <v>0.70735266242088535</v>
      </c>
      <c r="L676" s="70">
        <v>0.52771641285387139</v>
      </c>
      <c r="M676" s="70">
        <v>0.64461051220134702</v>
      </c>
      <c r="N676" s="70">
        <v>6.2402894829154135E-2</v>
      </c>
      <c r="O676" s="70">
        <v>0</v>
      </c>
      <c r="P676" s="70">
        <v>6.0238450289789853E-4</v>
      </c>
    </row>
    <row r="677" spans="1:16" x14ac:dyDescent="0.3">
      <c r="A677" t="s">
        <v>2114</v>
      </c>
      <c r="B677" t="s">
        <v>521</v>
      </c>
      <c r="C677" s="69">
        <v>18025</v>
      </c>
      <c r="E677" s="70"/>
      <c r="F677" s="70">
        <v>5.8484775212432213E-2</v>
      </c>
      <c r="G677" s="70">
        <v>8.3333333333333329E-2</v>
      </c>
      <c r="H677" s="70">
        <v>0.13793103448275862</v>
      </c>
      <c r="I677" s="70">
        <v>0.44444444444444442</v>
      </c>
    </row>
    <row r="678" spans="1:16" x14ac:dyDescent="0.3">
      <c r="A678" t="s">
        <v>2524</v>
      </c>
      <c r="B678" t="s">
        <v>521</v>
      </c>
      <c r="C678" s="69">
        <v>18027</v>
      </c>
      <c r="D678" s="70">
        <v>0.51852637210543395</v>
      </c>
      <c r="E678" s="70">
        <v>9.6776525295981311E-3</v>
      </c>
      <c r="F678" s="70">
        <v>6.6857472490300274E-2</v>
      </c>
      <c r="G678" s="70">
        <v>0.20238095238095238</v>
      </c>
      <c r="H678" s="70">
        <v>6.8965517241379309E-2</v>
      </c>
      <c r="I678" s="70">
        <v>0.33333333333333331</v>
      </c>
      <c r="J678" s="70">
        <v>0.26272491997663489</v>
      </c>
      <c r="K678" s="70">
        <v>0.7738138248335773</v>
      </c>
      <c r="L678" s="70">
        <v>0.48628123422038694</v>
      </c>
      <c r="M678" s="70">
        <v>0.34503385919866608</v>
      </c>
      <c r="N678" s="70">
        <v>2.2747571893529554E-2</v>
      </c>
      <c r="O678" s="70">
        <v>0</v>
      </c>
      <c r="P678" s="70">
        <v>1.3846980565709974E-3</v>
      </c>
    </row>
    <row r="679" spans="1:16" x14ac:dyDescent="0.3">
      <c r="A679" t="s">
        <v>2525</v>
      </c>
      <c r="B679" t="s">
        <v>521</v>
      </c>
      <c r="C679" s="69">
        <v>18029</v>
      </c>
      <c r="D679" s="70">
        <v>0.61797075086844311</v>
      </c>
      <c r="E679" s="70">
        <v>4.7863479307122106E-2</v>
      </c>
      <c r="F679" s="70">
        <v>5.7173447337856328E-2</v>
      </c>
      <c r="G679" s="70">
        <v>5.9523809523809521E-2</v>
      </c>
      <c r="H679" s="70">
        <v>0.2413793103448276</v>
      </c>
      <c r="I679" s="70">
        <v>0.3888888888888889</v>
      </c>
      <c r="J679" s="70">
        <v>0.29664570890056213</v>
      </c>
      <c r="K679" s="70">
        <v>0.73316278575391203</v>
      </c>
      <c r="L679" s="70">
        <v>0.63939968588106821</v>
      </c>
      <c r="M679" s="70">
        <v>0.44106611710608584</v>
      </c>
      <c r="N679" s="70">
        <v>0.19636174944141652</v>
      </c>
      <c r="O679" s="70">
        <v>0</v>
      </c>
      <c r="P679" s="70">
        <v>1.5612724684784789E-3</v>
      </c>
    </row>
    <row r="680" spans="1:16" x14ac:dyDescent="0.3">
      <c r="A680" t="s">
        <v>2358</v>
      </c>
      <c r="B680" t="s">
        <v>521</v>
      </c>
      <c r="C680" s="69">
        <v>18031</v>
      </c>
      <c r="D680" s="70">
        <v>0.56101809065424568</v>
      </c>
      <c r="E680" s="70">
        <v>1.2107952988424627E-2</v>
      </c>
      <c r="F680" s="70">
        <v>6.8696804045206866E-2</v>
      </c>
      <c r="G680" s="70">
        <v>0.13690476190476192</v>
      </c>
      <c r="H680" s="70">
        <v>0.10344827586206896</v>
      </c>
      <c r="I680" s="70">
        <v>0.33333333333333331</v>
      </c>
      <c r="J680" s="70">
        <v>0.17704263260265682</v>
      </c>
      <c r="K680" s="70">
        <v>0.73751858927682512</v>
      </c>
      <c r="L680" s="70">
        <v>0.61322641885889895</v>
      </c>
      <c r="M680" s="70">
        <v>0.54617993954322652</v>
      </c>
      <c r="N680" s="70">
        <v>5.6388697055369266E-2</v>
      </c>
      <c r="O680" s="70">
        <v>0</v>
      </c>
      <c r="P680" s="70">
        <v>8.5716940087475219E-4</v>
      </c>
    </row>
    <row r="681" spans="1:16" x14ac:dyDescent="0.3">
      <c r="A681" t="s">
        <v>2045</v>
      </c>
      <c r="B681" t="s">
        <v>521</v>
      </c>
      <c r="C681" s="69">
        <v>18033</v>
      </c>
      <c r="D681" s="70">
        <v>0.55220805282900609</v>
      </c>
      <c r="E681" s="70">
        <v>2.3786721119279989E-2</v>
      </c>
      <c r="F681" s="70">
        <v>4.5494606860459787E-2</v>
      </c>
      <c r="G681" s="70">
        <v>5.3571428571428568E-2</v>
      </c>
      <c r="H681" s="70">
        <v>0.13793103448275862</v>
      </c>
      <c r="I681" s="70">
        <v>0.5</v>
      </c>
      <c r="J681" s="70">
        <v>0.23300766918822818</v>
      </c>
      <c r="K681" s="70">
        <v>0.67188884523442294</v>
      </c>
      <c r="L681" s="70">
        <v>0.44490504542405168</v>
      </c>
      <c r="M681" s="70">
        <v>0.57735758943829452</v>
      </c>
      <c r="N681" s="70">
        <v>6.4824308460515331E-2</v>
      </c>
      <c r="O681" s="70">
        <v>0</v>
      </c>
      <c r="P681" s="70">
        <v>1.0604735437872528E-3</v>
      </c>
    </row>
    <row r="682" spans="1:16" x14ac:dyDescent="0.3">
      <c r="A682" t="s">
        <v>268</v>
      </c>
      <c r="B682" t="s">
        <v>521</v>
      </c>
      <c r="C682" s="69">
        <v>18035</v>
      </c>
      <c r="D682" s="70">
        <v>0.63589078588064152</v>
      </c>
      <c r="E682" s="70">
        <v>9.3841064703179933E-2</v>
      </c>
      <c r="F682" s="70">
        <v>5.8067571837178422E-2</v>
      </c>
      <c r="G682" s="70">
        <v>0.17857142857142855</v>
      </c>
      <c r="H682" s="70">
        <v>0.13793103448275862</v>
      </c>
      <c r="I682" s="70">
        <v>0.44444444444444442</v>
      </c>
      <c r="J682" s="70">
        <v>0.32234275572168791</v>
      </c>
      <c r="K682" s="70">
        <v>0.68129644201330575</v>
      </c>
      <c r="L682" s="70">
        <v>0.61885542214586631</v>
      </c>
      <c r="M682" s="70">
        <v>0.62484560559981517</v>
      </c>
      <c r="N682" s="70">
        <v>7.6769515776881264E-2</v>
      </c>
      <c r="O682" s="70">
        <v>0</v>
      </c>
      <c r="P682" s="70">
        <v>6.3275442400921383E-4</v>
      </c>
    </row>
    <row r="683" spans="1:16" x14ac:dyDescent="0.3">
      <c r="A683" t="s">
        <v>2526</v>
      </c>
      <c r="B683" t="s">
        <v>521</v>
      </c>
      <c r="C683" s="69">
        <v>18037</v>
      </c>
      <c r="D683" s="70">
        <v>0.54909290157970148</v>
      </c>
      <c r="E683" s="70">
        <v>2.1097407498142703E-2</v>
      </c>
      <c r="F683" s="70">
        <v>6.6488058344841519E-2</v>
      </c>
      <c r="G683" s="70">
        <v>0.15476190476190474</v>
      </c>
      <c r="H683" s="70">
        <v>0.10344827586206896</v>
      </c>
      <c r="I683" s="70">
        <v>0.3888888888888889</v>
      </c>
      <c r="J683" s="70">
        <v>0.27187394837638501</v>
      </c>
      <c r="K683" s="70">
        <v>0.77871525032979394</v>
      </c>
      <c r="L683" s="70">
        <v>0.51726561271775295</v>
      </c>
      <c r="M683" s="70">
        <v>0.35116143423312129</v>
      </c>
      <c r="N683" s="70">
        <v>7.9990568081977284E-2</v>
      </c>
      <c r="O683" s="70">
        <v>0</v>
      </c>
      <c r="P683" s="70">
        <v>2.046178377783862E-3</v>
      </c>
    </row>
    <row r="684" spans="1:16" x14ac:dyDescent="0.3">
      <c r="A684" t="s">
        <v>2527</v>
      </c>
      <c r="B684" t="s">
        <v>521</v>
      </c>
      <c r="C684" s="69">
        <v>18039</v>
      </c>
      <c r="D684" s="70">
        <v>0.60502537311703775</v>
      </c>
      <c r="E684" s="70">
        <v>0.16506592743310805</v>
      </c>
      <c r="F684" s="70">
        <v>3.80753025207798E-2</v>
      </c>
      <c r="G684" s="70">
        <v>0.23809523809523808</v>
      </c>
      <c r="H684" s="70">
        <v>0.17241379310344829</v>
      </c>
      <c r="I684" s="70">
        <v>0.55555555555555558</v>
      </c>
      <c r="J684" s="70">
        <v>0.27815782040621095</v>
      </c>
      <c r="K684" s="70">
        <v>0.69127361968822054</v>
      </c>
      <c r="L684" s="70">
        <v>0.31164669919052979</v>
      </c>
      <c r="M684" s="70">
        <v>0.58613914950209112</v>
      </c>
      <c r="N684" s="70">
        <v>0.11945114350887721</v>
      </c>
      <c r="O684" s="70">
        <v>0</v>
      </c>
      <c r="P684" s="70">
        <v>3.5427903983614235E-4</v>
      </c>
    </row>
    <row r="685" spans="1:16" x14ac:dyDescent="0.3">
      <c r="A685" t="s">
        <v>2049</v>
      </c>
      <c r="B685" t="s">
        <v>521</v>
      </c>
      <c r="C685" s="69">
        <v>18041</v>
      </c>
      <c r="D685" s="70">
        <v>0.59336522444509709</v>
      </c>
      <c r="E685" s="70">
        <v>2.9105370304260129E-2</v>
      </c>
      <c r="F685" s="70">
        <v>6.4386101840335483E-2</v>
      </c>
      <c r="G685" s="70">
        <v>8.3333333333333329E-2</v>
      </c>
      <c r="H685" s="70">
        <v>0.17241379310344829</v>
      </c>
      <c r="I685" s="70">
        <v>0.33333333333333331</v>
      </c>
      <c r="J685" s="70">
        <v>0.17074164870458119</v>
      </c>
      <c r="K685" s="70">
        <v>0.70527756281805754</v>
      </c>
      <c r="L685" s="70">
        <v>0.66790895701136321</v>
      </c>
      <c r="M685" s="70">
        <v>0.56460937422651902</v>
      </c>
      <c r="N685" s="70">
        <v>0.17118018016383962</v>
      </c>
      <c r="O685" s="70">
        <v>0</v>
      </c>
      <c r="P685" s="70">
        <v>3.3213762665782392E-4</v>
      </c>
    </row>
    <row r="686" spans="1:16" x14ac:dyDescent="0.3">
      <c r="A686" t="s">
        <v>2368</v>
      </c>
      <c r="B686" t="s">
        <v>521</v>
      </c>
      <c r="C686" s="69">
        <v>18043</v>
      </c>
      <c r="D686" s="70">
        <v>0.55950333286065135</v>
      </c>
      <c r="E686" s="70">
        <v>0.18614463291919206</v>
      </c>
      <c r="F686" s="70">
        <v>6.9277516519623508E-2</v>
      </c>
      <c r="G686" s="70">
        <v>4.1666666666666664E-2</v>
      </c>
      <c r="H686" s="70">
        <v>0.13793103448275862</v>
      </c>
      <c r="I686" s="70">
        <v>0.44444444444444442</v>
      </c>
      <c r="J686" s="70">
        <v>0.18927420562626629</v>
      </c>
      <c r="K686" s="70">
        <v>0.81943490721353762</v>
      </c>
      <c r="L686" s="70">
        <v>0.68142880296666031</v>
      </c>
      <c r="M686" s="70">
        <v>0.27309526104493248</v>
      </c>
      <c r="N686" s="70">
        <v>0.10518778214434296</v>
      </c>
      <c r="O686" s="70">
        <v>0</v>
      </c>
      <c r="P686" s="70">
        <v>4.3672456531255984E-3</v>
      </c>
    </row>
    <row r="687" spans="1:16" x14ac:dyDescent="0.3">
      <c r="A687" t="s">
        <v>2528</v>
      </c>
      <c r="B687" t="s">
        <v>521</v>
      </c>
      <c r="C687" s="69">
        <v>18045</v>
      </c>
      <c r="D687" s="70">
        <v>0.53114889806307031</v>
      </c>
      <c r="E687" s="70">
        <v>4.4293490774729005E-3</v>
      </c>
      <c r="F687" s="70">
        <v>4.7599344397578777E-2</v>
      </c>
      <c r="G687" s="70">
        <v>3.5714285714285712E-2</v>
      </c>
      <c r="H687" s="70">
        <v>6.8965517241379309E-2</v>
      </c>
      <c r="I687" s="70">
        <v>0.5</v>
      </c>
      <c r="J687" s="70">
        <v>0.21094141713702264</v>
      </c>
      <c r="K687" s="70">
        <v>0.72035992329690168</v>
      </c>
      <c r="L687" s="70">
        <v>0.39770467980238089</v>
      </c>
      <c r="M687" s="70">
        <v>0.5681149823809144</v>
      </c>
      <c r="N687" s="70">
        <v>7.6186734329026284E-2</v>
      </c>
      <c r="O687" s="70">
        <v>0</v>
      </c>
      <c r="P687" s="70">
        <v>3.4053930056989542E-4</v>
      </c>
    </row>
    <row r="688" spans="1:16" x14ac:dyDescent="0.3">
      <c r="A688" t="s">
        <v>2050</v>
      </c>
      <c r="B688" t="s">
        <v>521</v>
      </c>
      <c r="C688" s="69">
        <v>18047</v>
      </c>
      <c r="D688" s="70">
        <v>0.61830359447098027</v>
      </c>
      <c r="E688" s="70">
        <v>5.1271350707716634E-3</v>
      </c>
      <c r="F688" s="70">
        <v>5.9150982050896743E-2</v>
      </c>
      <c r="G688" s="70">
        <v>7.1428571428571425E-2</v>
      </c>
      <c r="H688" s="70">
        <v>0.20689655172413793</v>
      </c>
      <c r="I688" s="70">
        <v>0.3888888888888889</v>
      </c>
      <c r="J688" s="70">
        <v>0.34937254344291524</v>
      </c>
      <c r="K688" s="70">
        <v>0.73434576333487722</v>
      </c>
      <c r="L688" s="70">
        <v>0.62191502907861929</v>
      </c>
      <c r="M688" s="70">
        <v>0.55527349223651601</v>
      </c>
      <c r="N688" s="70">
        <v>6.7970925579727656E-2</v>
      </c>
      <c r="O688" s="70">
        <v>0</v>
      </c>
      <c r="P688" s="70">
        <v>1.5655610775486208E-3</v>
      </c>
    </row>
    <row r="689" spans="1:16" x14ac:dyDescent="0.3">
      <c r="A689" t="s">
        <v>2120</v>
      </c>
      <c r="B689" t="s">
        <v>521</v>
      </c>
      <c r="C689" s="69">
        <v>18049</v>
      </c>
      <c r="D689" s="70">
        <v>0.63809140146325916</v>
      </c>
      <c r="E689" s="70">
        <v>1.127005491224633E-2</v>
      </c>
      <c r="F689" s="70">
        <v>4.0632472437282074E-2</v>
      </c>
      <c r="G689" s="70">
        <v>0.1130952380952381</v>
      </c>
      <c r="H689" s="70">
        <v>0.13793103448275862</v>
      </c>
      <c r="I689" s="70">
        <v>0.5</v>
      </c>
      <c r="J689" s="70">
        <v>0.36863436425770457</v>
      </c>
      <c r="K689" s="70">
        <v>0.70240428754045403</v>
      </c>
      <c r="L689" s="70">
        <v>0.38108549510902473</v>
      </c>
      <c r="M689" s="70">
        <v>0.64312789772589174</v>
      </c>
      <c r="N689" s="70">
        <v>0.26689377298085359</v>
      </c>
      <c r="O689" s="70">
        <v>0</v>
      </c>
      <c r="P689" s="70">
        <v>8.3195450577436118E-4</v>
      </c>
    </row>
    <row r="690" spans="1:16" x14ac:dyDescent="0.3">
      <c r="A690" t="s">
        <v>2529</v>
      </c>
      <c r="B690" t="s">
        <v>521</v>
      </c>
      <c r="C690" s="69">
        <v>18051</v>
      </c>
      <c r="D690" s="70">
        <v>0.52109561089131018</v>
      </c>
      <c r="E690" s="70">
        <v>8.6223613341052559E-3</v>
      </c>
      <c r="F690" s="70">
        <v>7.487181606020496E-2</v>
      </c>
      <c r="G690" s="70">
        <v>0.19642857142857142</v>
      </c>
      <c r="H690" s="70">
        <v>0.17241379310344829</v>
      </c>
      <c r="I690" s="70">
        <v>0.33333333333333331</v>
      </c>
      <c r="J690" s="70">
        <v>0.22377098513958751</v>
      </c>
      <c r="K690" s="70">
        <v>0.77133401706316262</v>
      </c>
      <c r="L690" s="70">
        <v>0.45029809525865178</v>
      </c>
      <c r="M690" s="70">
        <v>0.33357334613286443</v>
      </c>
      <c r="N690" s="70">
        <v>1.9092335820832942E-2</v>
      </c>
      <c r="O690" s="70">
        <v>0</v>
      </c>
      <c r="P690" s="70">
        <v>1.1090550448608111E-3</v>
      </c>
    </row>
    <row r="691" spans="1:16" x14ac:dyDescent="0.3">
      <c r="A691" t="s">
        <v>2122</v>
      </c>
      <c r="B691" t="s">
        <v>521</v>
      </c>
      <c r="C691" s="69">
        <v>18053</v>
      </c>
      <c r="D691" s="70">
        <v>0.6311711318300226</v>
      </c>
      <c r="E691" s="70">
        <v>4.6425896575193581E-2</v>
      </c>
      <c r="F691" s="70">
        <v>5.3446536469919259E-2</v>
      </c>
      <c r="G691" s="70">
        <v>0.19047619047619047</v>
      </c>
      <c r="H691" s="70">
        <v>0.13793103448275862</v>
      </c>
      <c r="I691" s="70">
        <v>0.5</v>
      </c>
      <c r="J691" s="70">
        <v>0.21851955327431044</v>
      </c>
      <c r="K691" s="70">
        <v>0.69048367045864067</v>
      </c>
      <c r="L691" s="70">
        <v>0.58021554718364243</v>
      </c>
      <c r="M691" s="70">
        <v>0.64389585577656427</v>
      </c>
      <c r="N691" s="70">
        <v>0.10488875651664195</v>
      </c>
      <c r="O691" s="70">
        <v>0</v>
      </c>
      <c r="P691" s="70">
        <v>5.6650699872760467E-4</v>
      </c>
    </row>
    <row r="692" spans="1:16" x14ac:dyDescent="0.3">
      <c r="A692" t="s">
        <v>2052</v>
      </c>
      <c r="B692" t="s">
        <v>521</v>
      </c>
      <c r="C692" s="69">
        <v>18055</v>
      </c>
      <c r="D692" s="70">
        <v>0.50496865908223498</v>
      </c>
      <c r="E692" s="70">
        <v>6.8365669475590378E-3</v>
      </c>
      <c r="F692" s="70">
        <v>5.7291947467880022E-2</v>
      </c>
      <c r="G692" s="70">
        <v>6.5476190476190479E-2</v>
      </c>
      <c r="H692" s="70">
        <v>6.8965517241379309E-2</v>
      </c>
      <c r="I692" s="70">
        <v>0.5</v>
      </c>
      <c r="J692" s="70">
        <v>0.15389500760202435</v>
      </c>
      <c r="K692" s="70">
        <v>0.73854361214719033</v>
      </c>
      <c r="L692" s="70">
        <v>0.44098561437848138</v>
      </c>
      <c r="M692" s="70">
        <v>0.38384458672236965</v>
      </c>
      <c r="N692" s="70">
        <v>8.4860426920656234E-2</v>
      </c>
      <c r="O692" s="70">
        <v>0</v>
      </c>
      <c r="P692" s="70">
        <v>2.6330038942935946E-3</v>
      </c>
    </row>
    <row r="693" spans="1:16" x14ac:dyDescent="0.3">
      <c r="A693" t="s">
        <v>2295</v>
      </c>
      <c r="B693" t="s">
        <v>521</v>
      </c>
      <c r="C693" s="69">
        <v>18057</v>
      </c>
      <c r="D693" s="70">
        <v>0.61124655381962234</v>
      </c>
      <c r="E693" s="70">
        <v>0.26731934470971702</v>
      </c>
      <c r="F693" s="70">
        <v>5.7345420372005629E-2</v>
      </c>
      <c r="G693" s="70">
        <v>0.16071428571428573</v>
      </c>
      <c r="H693" s="70">
        <v>0.10344827586206896</v>
      </c>
      <c r="I693" s="70">
        <v>0.3888888888888889</v>
      </c>
      <c r="J693" s="70">
        <v>0.27115641926138451</v>
      </c>
      <c r="K693" s="70">
        <v>0.69717590974031018</v>
      </c>
      <c r="L693" s="70">
        <v>0.62119350207975077</v>
      </c>
      <c r="M693" s="70">
        <v>0.6181346252166029</v>
      </c>
      <c r="N693" s="70">
        <v>0.1026787071979134</v>
      </c>
      <c r="O693" s="70">
        <v>0</v>
      </c>
      <c r="P693" s="70">
        <v>1.1832318259042023E-3</v>
      </c>
    </row>
    <row r="694" spans="1:16" x14ac:dyDescent="0.3">
      <c r="A694" t="s">
        <v>2378</v>
      </c>
      <c r="B694" t="s">
        <v>521</v>
      </c>
      <c r="C694" s="69">
        <v>18059</v>
      </c>
      <c r="D694" s="70">
        <v>0.61982947263159016</v>
      </c>
      <c r="E694" s="70">
        <v>8.9053337639323049E-2</v>
      </c>
      <c r="F694" s="70">
        <v>6.2348281514539597E-2</v>
      </c>
      <c r="G694" s="70">
        <v>0.22023809523809523</v>
      </c>
      <c r="H694" s="70">
        <v>6.8965517241379309E-2</v>
      </c>
      <c r="I694" s="70">
        <v>0.3888888888888889</v>
      </c>
      <c r="J694" s="70">
        <v>0.29519033853729088</v>
      </c>
      <c r="K694" s="70">
        <v>0.70544277091558361</v>
      </c>
      <c r="L694" s="70">
        <v>0.63951050787904662</v>
      </c>
      <c r="M694" s="70">
        <v>0.61607492559606147</v>
      </c>
      <c r="N694" s="70">
        <v>6.7154736326314496E-2</v>
      </c>
      <c r="O694" s="70">
        <v>0</v>
      </c>
      <c r="P694" s="70">
        <v>5.3797939821447675E-4</v>
      </c>
    </row>
    <row r="695" spans="1:16" x14ac:dyDescent="0.3">
      <c r="A695" t="s">
        <v>2530</v>
      </c>
      <c r="B695" t="s">
        <v>521</v>
      </c>
      <c r="C695" s="69">
        <v>18061</v>
      </c>
      <c r="D695" s="70">
        <v>0.54966495726792353</v>
      </c>
      <c r="E695" s="70">
        <v>5.1619865263414716E-3</v>
      </c>
      <c r="F695" s="70">
        <v>7.3128554553621522E-2</v>
      </c>
      <c r="G695" s="70">
        <v>0.14285714285714285</v>
      </c>
      <c r="H695" s="70">
        <v>0.13793103448275862</v>
      </c>
      <c r="I695" s="70">
        <v>0.44444444444444442</v>
      </c>
      <c r="J695" s="70">
        <v>0.13435904709002061</v>
      </c>
      <c r="K695" s="70">
        <v>0.81599864218118889</v>
      </c>
      <c r="L695" s="70">
        <v>0.66614082930137963</v>
      </c>
      <c r="M695" s="70">
        <v>0.27156222326791729</v>
      </c>
      <c r="N695" s="70">
        <v>2.7130692700156764E-2</v>
      </c>
      <c r="O695" s="70">
        <v>0</v>
      </c>
      <c r="P695" s="70">
        <v>3.9156740888054717E-3</v>
      </c>
    </row>
    <row r="696" spans="1:16" x14ac:dyDescent="0.3">
      <c r="A696" t="s">
        <v>2531</v>
      </c>
      <c r="B696" t="s">
        <v>521</v>
      </c>
      <c r="C696" s="69">
        <v>18063</v>
      </c>
      <c r="D696" s="70">
        <v>0.6156868241469956</v>
      </c>
      <c r="E696" s="70">
        <v>0.1461335557798068</v>
      </c>
      <c r="F696" s="70">
        <v>5.8667392404823424E-2</v>
      </c>
      <c r="G696" s="70">
        <v>0.13095238095238096</v>
      </c>
      <c r="H696" s="70">
        <v>6.8965517241379309E-2</v>
      </c>
      <c r="I696" s="70">
        <v>0.55555555555555558</v>
      </c>
      <c r="J696" s="70">
        <v>0.29094370113694323</v>
      </c>
      <c r="K696" s="70">
        <v>0.70857604840712507</v>
      </c>
      <c r="L696" s="70">
        <v>0.58656624284497449</v>
      </c>
      <c r="M696" s="70">
        <v>0.56724422610533731</v>
      </c>
      <c r="N696" s="70">
        <v>7.5334272608910416E-2</v>
      </c>
      <c r="O696" s="70">
        <v>0</v>
      </c>
      <c r="P696" s="70">
        <v>1.0660174090072066E-3</v>
      </c>
    </row>
    <row r="697" spans="1:16" x14ac:dyDescent="0.3">
      <c r="A697" t="s">
        <v>2054</v>
      </c>
      <c r="B697" t="s">
        <v>521</v>
      </c>
      <c r="C697" s="69">
        <v>18065</v>
      </c>
      <c r="D697" s="70">
        <v>0.59798195221024331</v>
      </c>
      <c r="E697" s="70">
        <v>2.9058124343988134E-2</v>
      </c>
      <c r="F697" s="70">
        <v>6.1631605748854262E-2</v>
      </c>
      <c r="G697" s="70">
        <v>0.19642857142857142</v>
      </c>
      <c r="H697" s="70">
        <v>0.13793103448275862</v>
      </c>
      <c r="I697" s="70">
        <v>0.3888888888888889</v>
      </c>
      <c r="J697" s="70">
        <v>9.0971684823067805E-2</v>
      </c>
      <c r="K697" s="70">
        <v>0.69703927346810735</v>
      </c>
      <c r="L697" s="70">
        <v>0.68588520897484739</v>
      </c>
      <c r="M697" s="70">
        <v>0.66360500632215247</v>
      </c>
      <c r="N697" s="70">
        <v>3.3133347663414692E-2</v>
      </c>
      <c r="O697" s="70">
        <v>0</v>
      </c>
      <c r="P697" s="70">
        <v>8.2627027875681336E-4</v>
      </c>
    </row>
    <row r="698" spans="1:16" x14ac:dyDescent="0.3">
      <c r="A698" t="s">
        <v>2125</v>
      </c>
      <c r="B698" t="s">
        <v>521</v>
      </c>
      <c r="C698" s="69">
        <v>18067</v>
      </c>
      <c r="D698" s="70">
        <v>0.60708059435296924</v>
      </c>
      <c r="E698" s="70">
        <v>9.5691612397916792E-2</v>
      </c>
      <c r="F698" s="70">
        <v>5.0524834765913212E-2</v>
      </c>
      <c r="G698" s="70">
        <v>0.18452380952380953</v>
      </c>
      <c r="H698" s="70">
        <v>0.10344827586206896</v>
      </c>
      <c r="I698" s="70">
        <v>0.3888888888888889</v>
      </c>
      <c r="J698" s="70">
        <v>0.22787030969640729</v>
      </c>
      <c r="K698" s="70">
        <v>0.70361005137167831</v>
      </c>
      <c r="L698" s="70">
        <v>0.55324482874009895</v>
      </c>
      <c r="M698" s="70">
        <v>0.66684071877203965</v>
      </c>
      <c r="N698" s="70">
        <v>0.12164004986467725</v>
      </c>
      <c r="O698" s="70">
        <v>0</v>
      </c>
      <c r="P698" s="70">
        <v>7.3156550115187769E-4</v>
      </c>
    </row>
    <row r="699" spans="1:16" x14ac:dyDescent="0.3">
      <c r="A699" t="s">
        <v>2532</v>
      </c>
      <c r="B699" t="s">
        <v>521</v>
      </c>
      <c r="C699" s="69">
        <v>18069</v>
      </c>
      <c r="D699" s="70">
        <v>0.60971728527190672</v>
      </c>
      <c r="E699" s="70">
        <v>2.1093888523931719E-2</v>
      </c>
      <c r="F699" s="70">
        <v>4.9745840789166169E-2</v>
      </c>
      <c r="G699" s="70">
        <v>0.11904761904761904</v>
      </c>
      <c r="H699" s="70">
        <v>0.13793103448275862</v>
      </c>
      <c r="I699" s="70">
        <v>0.5</v>
      </c>
      <c r="J699" s="70">
        <v>0.28642432485189806</v>
      </c>
      <c r="K699" s="70">
        <v>0.68573859227922807</v>
      </c>
      <c r="L699" s="70">
        <v>0.52898726867587798</v>
      </c>
      <c r="M699" s="70">
        <v>0.61310586792186261</v>
      </c>
      <c r="N699" s="70">
        <v>9.2254924615320852E-2</v>
      </c>
      <c r="O699" s="70">
        <v>0</v>
      </c>
      <c r="P699" s="70">
        <v>1.1232991930522668E-3</v>
      </c>
    </row>
    <row r="700" spans="1:16" x14ac:dyDescent="0.3">
      <c r="A700" t="s">
        <v>2056</v>
      </c>
      <c r="B700" t="s">
        <v>521</v>
      </c>
      <c r="C700" s="69">
        <v>18071</v>
      </c>
      <c r="D700" s="70">
        <v>0.60345463026669555</v>
      </c>
      <c r="E700" s="70">
        <v>2.1525774973719092E-2</v>
      </c>
      <c r="F700" s="70">
        <v>6.5372954260665556E-2</v>
      </c>
      <c r="G700" s="70">
        <v>0.16666666666666666</v>
      </c>
      <c r="H700" s="70">
        <v>6.8965517241379309E-2</v>
      </c>
      <c r="I700" s="70">
        <v>0.5</v>
      </c>
      <c r="J700" s="70">
        <v>0.25842025634813987</v>
      </c>
      <c r="K700" s="70">
        <v>0.78123147549906558</v>
      </c>
      <c r="L700" s="70">
        <v>0.62227313621284286</v>
      </c>
      <c r="M700" s="70">
        <v>0.42088461418093642</v>
      </c>
      <c r="N700" s="70">
        <v>9.8393803333289231E-2</v>
      </c>
      <c r="O700" s="70">
        <v>0</v>
      </c>
      <c r="P700" s="70">
        <v>1.1886392922206977E-3</v>
      </c>
    </row>
    <row r="701" spans="1:16" x14ac:dyDescent="0.3">
      <c r="A701" t="s">
        <v>2384</v>
      </c>
      <c r="B701" t="s">
        <v>521</v>
      </c>
      <c r="C701" s="69">
        <v>18073</v>
      </c>
      <c r="D701" s="70">
        <v>0.58557049368559733</v>
      </c>
      <c r="E701" s="70">
        <v>8.1328582295663743E-3</v>
      </c>
      <c r="F701" s="70">
        <v>3.5707240272865086E-2</v>
      </c>
      <c r="G701" s="70">
        <v>0.19642857142857142</v>
      </c>
      <c r="H701" s="70">
        <v>0.13793103448275862</v>
      </c>
      <c r="I701" s="70">
        <v>0.5</v>
      </c>
      <c r="J701" s="70">
        <v>0.31068088368902491</v>
      </c>
      <c r="K701" s="70">
        <v>0.72101135927850657</v>
      </c>
      <c r="L701" s="70">
        <v>0.25156004426808593</v>
      </c>
      <c r="M701" s="70">
        <v>0.59696193205629677</v>
      </c>
      <c r="N701" s="70">
        <v>0.14371677322012411</v>
      </c>
      <c r="O701" s="70">
        <v>0</v>
      </c>
      <c r="P701" s="70">
        <v>9.8250189641104651E-4</v>
      </c>
    </row>
    <row r="702" spans="1:16" x14ac:dyDescent="0.3">
      <c r="A702" t="s">
        <v>2533</v>
      </c>
      <c r="B702" t="s">
        <v>521</v>
      </c>
      <c r="C702" s="69">
        <v>18075</v>
      </c>
      <c r="D702" s="70">
        <v>0.60521669471851702</v>
      </c>
      <c r="E702" s="70">
        <v>9.512355226075131E-3</v>
      </c>
      <c r="F702" s="70">
        <v>5.7806745972588856E-2</v>
      </c>
      <c r="G702" s="70">
        <v>0.10714285714285714</v>
      </c>
      <c r="H702" s="70">
        <v>0.13793103448275862</v>
      </c>
      <c r="I702" s="70">
        <v>0.44444444444444442</v>
      </c>
      <c r="J702" s="70">
        <v>0.26260031738040274</v>
      </c>
      <c r="K702" s="70">
        <v>0.68752143944276034</v>
      </c>
      <c r="L702" s="70">
        <v>0.63756890723260362</v>
      </c>
      <c r="M702" s="70">
        <v>0.62938732286096521</v>
      </c>
      <c r="N702" s="70">
        <v>2.7569149052160739E-2</v>
      </c>
      <c r="O702" s="70">
        <v>0</v>
      </c>
      <c r="P702" s="70">
        <v>1.3625039993925752E-4</v>
      </c>
    </row>
    <row r="703" spans="1:16" x14ac:dyDescent="0.3">
      <c r="A703" t="s">
        <v>2057</v>
      </c>
      <c r="B703" t="s">
        <v>521</v>
      </c>
      <c r="C703" s="69">
        <v>18077</v>
      </c>
      <c r="D703" s="70">
        <v>0.60330213089693085</v>
      </c>
      <c r="E703" s="70">
        <v>2.6386722571766632E-2</v>
      </c>
      <c r="F703" s="70">
        <v>6.7331480348197359E-2</v>
      </c>
      <c r="G703" s="70">
        <v>0.20238095238095238</v>
      </c>
      <c r="H703" s="70">
        <v>0.10344827586206896</v>
      </c>
      <c r="I703" s="70">
        <v>0.3888888888888889</v>
      </c>
      <c r="J703" s="70">
        <v>0.32422245594110455</v>
      </c>
      <c r="K703" s="70">
        <v>0.79047804938270794</v>
      </c>
      <c r="L703" s="70">
        <v>0.68374472599860947</v>
      </c>
      <c r="M703" s="70">
        <v>0.39391852366674857</v>
      </c>
      <c r="N703" s="70">
        <v>2.729581614105649E-2</v>
      </c>
      <c r="O703" s="70">
        <v>0</v>
      </c>
      <c r="P703" s="70">
        <v>9.33958421978774E-4</v>
      </c>
    </row>
    <row r="704" spans="1:16" x14ac:dyDescent="0.3">
      <c r="A704" t="s">
        <v>2534</v>
      </c>
      <c r="B704" t="s">
        <v>521</v>
      </c>
      <c r="C704" s="69">
        <v>18079</v>
      </c>
      <c r="D704" s="70">
        <v>0.58246079557972386</v>
      </c>
      <c r="E704" s="70">
        <v>1.5916917207500516E-2</v>
      </c>
      <c r="F704" s="70">
        <v>7.0760640677955747E-2</v>
      </c>
      <c r="G704" s="70">
        <v>9.5238095238095233E-2</v>
      </c>
      <c r="H704" s="70">
        <v>6.8965517241379309E-2</v>
      </c>
      <c r="I704" s="70">
        <v>0.44444444444444442</v>
      </c>
      <c r="J704" s="70">
        <v>0.31561072195849488</v>
      </c>
      <c r="K704" s="70">
        <v>0.76303401373950497</v>
      </c>
      <c r="L704" s="70">
        <v>0.64304450873556229</v>
      </c>
      <c r="M704" s="70">
        <v>0.42873074110223824</v>
      </c>
      <c r="N704" s="70">
        <v>4.801092781072492E-2</v>
      </c>
      <c r="O704" s="70">
        <v>0</v>
      </c>
      <c r="P704" s="70">
        <v>1.7668080092605551E-3</v>
      </c>
    </row>
    <row r="705" spans="1:16" x14ac:dyDescent="0.3">
      <c r="A705" t="s">
        <v>2128</v>
      </c>
      <c r="B705" t="s">
        <v>521</v>
      </c>
      <c r="C705" s="69">
        <v>18081</v>
      </c>
      <c r="D705" s="70">
        <v>0.58448231416263929</v>
      </c>
      <c r="E705" s="70">
        <v>0.12009706746177057</v>
      </c>
      <c r="F705" s="70">
        <v>6.2551085387217834E-2</v>
      </c>
      <c r="G705" s="70">
        <v>0.14880952380952381</v>
      </c>
      <c r="H705" s="70">
        <v>6.8965517241379309E-2</v>
      </c>
      <c r="I705" s="70">
        <v>0.44444444444444442</v>
      </c>
      <c r="J705" s="70">
        <v>0.29336257785274927</v>
      </c>
      <c r="K705" s="70">
        <v>0.71930122616088377</v>
      </c>
      <c r="L705" s="70">
        <v>0.57100518091829533</v>
      </c>
      <c r="M705" s="70">
        <v>0.52138324082756138</v>
      </c>
      <c r="N705" s="70">
        <v>5.9211379445759535E-2</v>
      </c>
      <c r="O705" s="70">
        <v>0</v>
      </c>
      <c r="P705" s="70">
        <v>5.6635394407066682E-4</v>
      </c>
    </row>
    <row r="706" spans="1:16" x14ac:dyDescent="0.3">
      <c r="A706" t="s">
        <v>2492</v>
      </c>
      <c r="B706" t="s">
        <v>521</v>
      </c>
      <c r="C706" s="69">
        <v>18083</v>
      </c>
      <c r="D706" s="70">
        <v>0.51484749561233323</v>
      </c>
      <c r="E706" s="70">
        <v>1.5210535167782372E-2</v>
      </c>
      <c r="F706" s="70">
        <v>6.7113807090275798E-2</v>
      </c>
      <c r="G706" s="70">
        <v>0.21428571428571427</v>
      </c>
      <c r="H706" s="70">
        <v>3.4482758620689655E-2</v>
      </c>
      <c r="I706" s="70">
        <v>0.27777777777777779</v>
      </c>
      <c r="J706" s="70">
        <v>0.19818994208346044</v>
      </c>
      <c r="K706" s="70">
        <v>0.77240380118998175</v>
      </c>
      <c r="L706" s="70">
        <v>0.45261407915153429</v>
      </c>
      <c r="M706" s="70">
        <v>0.34913916628152109</v>
      </c>
      <c r="N706" s="70">
        <v>0.17823246427755218</v>
      </c>
      <c r="O706" s="70">
        <v>0</v>
      </c>
      <c r="P706" s="70">
        <v>1.0960112210604848E-3</v>
      </c>
    </row>
    <row r="707" spans="1:16" x14ac:dyDescent="0.3">
      <c r="A707" t="s">
        <v>2535</v>
      </c>
      <c r="B707" t="s">
        <v>521</v>
      </c>
      <c r="C707" s="69">
        <v>18085</v>
      </c>
      <c r="D707" s="70">
        <v>0.62706291912145995</v>
      </c>
      <c r="E707" s="70">
        <v>5.755645060762455E-2</v>
      </c>
      <c r="F707" s="70">
        <v>4.1543067935947302E-2</v>
      </c>
      <c r="G707" s="70">
        <v>0.22023809523809523</v>
      </c>
      <c r="H707" s="70">
        <v>0.13793103448275862</v>
      </c>
      <c r="I707" s="70">
        <v>0.44444444444444442</v>
      </c>
      <c r="J707" s="70">
        <v>0.31163369829130466</v>
      </c>
      <c r="K707" s="70">
        <v>0.68304193686761983</v>
      </c>
      <c r="L707" s="70">
        <v>0.36257319491658652</v>
      </c>
      <c r="M707" s="70">
        <v>0.60578817619973047</v>
      </c>
      <c r="N707" s="70">
        <v>0.29202810957801628</v>
      </c>
      <c r="O707" s="70">
        <v>0</v>
      </c>
      <c r="P707" s="70">
        <v>8.914525754428579E-4</v>
      </c>
    </row>
    <row r="708" spans="1:16" x14ac:dyDescent="0.3">
      <c r="A708" t="s">
        <v>2536</v>
      </c>
      <c r="B708" t="s">
        <v>521</v>
      </c>
      <c r="C708" s="69">
        <v>18087</v>
      </c>
      <c r="D708" s="70">
        <v>0.55005979177001252</v>
      </c>
      <c r="E708" s="70">
        <v>3.6691754015969417E-3</v>
      </c>
      <c r="F708" s="70">
        <v>3.9456474741736636E-2</v>
      </c>
      <c r="G708" s="70">
        <v>0.14285714285714285</v>
      </c>
      <c r="H708" s="70">
        <v>0.17241379310344829</v>
      </c>
      <c r="I708" s="70">
        <v>0.55555555555555558</v>
      </c>
      <c r="J708" s="70">
        <v>0.18336707057546278</v>
      </c>
      <c r="K708" s="70">
        <v>0.67440797997664881</v>
      </c>
      <c r="L708" s="70">
        <v>0.36318779930782574</v>
      </c>
      <c r="M708" s="70">
        <v>0.536675627915571</v>
      </c>
      <c r="N708" s="70">
        <v>5.0575085391459905E-2</v>
      </c>
      <c r="O708" s="70">
        <v>0</v>
      </c>
      <c r="P708" s="70">
        <v>9.2376325755808637E-4</v>
      </c>
    </row>
    <row r="709" spans="1:16" x14ac:dyDescent="0.3">
      <c r="A709" t="s">
        <v>2172</v>
      </c>
      <c r="B709" t="s">
        <v>521</v>
      </c>
      <c r="C709" s="69">
        <v>18089</v>
      </c>
      <c r="D709" s="70">
        <v>0.56805213246149999</v>
      </c>
      <c r="E709" s="70">
        <v>0.26423756822470579</v>
      </c>
      <c r="F709" s="70">
        <v>3.0338653630117431E-2</v>
      </c>
      <c r="G709" s="70">
        <v>0.23809523809523808</v>
      </c>
      <c r="H709" s="70">
        <v>0.10344827586206896</v>
      </c>
      <c r="I709" s="70">
        <v>0.5</v>
      </c>
      <c r="J709" s="70">
        <v>0.29373378587659149</v>
      </c>
      <c r="K709" s="70">
        <v>0.721680445002992</v>
      </c>
      <c r="L709" s="70">
        <v>0.2156052630819644</v>
      </c>
      <c r="M709" s="70">
        <v>0.59703294373967553</v>
      </c>
      <c r="N709" s="70">
        <v>0.10315316949368311</v>
      </c>
      <c r="O709" s="70">
        <v>0</v>
      </c>
      <c r="P709" s="70">
        <v>5.284186648382155E-3</v>
      </c>
    </row>
    <row r="710" spans="1:16" x14ac:dyDescent="0.3">
      <c r="A710" t="s">
        <v>2537</v>
      </c>
      <c r="B710" t="s">
        <v>521</v>
      </c>
      <c r="C710" s="69">
        <v>18091</v>
      </c>
      <c r="D710" s="70">
        <v>0.56827812793966714</v>
      </c>
      <c r="E710" s="70">
        <v>4.8490599724666975E-2</v>
      </c>
      <c r="F710" s="70">
        <v>3.252286231177634E-2</v>
      </c>
      <c r="G710" s="70">
        <v>0.16071428571428573</v>
      </c>
      <c r="H710" s="70">
        <v>0.17241379310344829</v>
      </c>
      <c r="I710" s="70">
        <v>0.55555555555555558</v>
      </c>
      <c r="J710" s="70">
        <v>0.16509228880902188</v>
      </c>
      <c r="K710" s="70">
        <v>0.70789356360690192</v>
      </c>
      <c r="L710" s="70">
        <v>0.25338530721170205</v>
      </c>
      <c r="M710" s="70">
        <v>0.64891978974043762</v>
      </c>
      <c r="N710" s="70">
        <v>0.10820143764386043</v>
      </c>
      <c r="O710" s="70">
        <v>0</v>
      </c>
      <c r="P710" s="70">
        <v>4.7903684329840554E-3</v>
      </c>
    </row>
    <row r="711" spans="1:16" x14ac:dyDescent="0.3">
      <c r="A711" t="s">
        <v>2060</v>
      </c>
      <c r="B711" t="s">
        <v>521</v>
      </c>
      <c r="C711" s="69">
        <v>18093</v>
      </c>
      <c r="D711" s="70">
        <v>0.59357728869037885</v>
      </c>
      <c r="E711" s="70">
        <v>2.3419247324354547E-2</v>
      </c>
      <c r="F711" s="70">
        <v>5.6009619432927989E-2</v>
      </c>
      <c r="G711" s="70">
        <v>0.25</v>
      </c>
      <c r="H711" s="70">
        <v>6.8965517241379309E-2</v>
      </c>
      <c r="I711" s="70">
        <v>0.44444444444444442</v>
      </c>
      <c r="J711" s="70">
        <v>0.33377243095677994</v>
      </c>
      <c r="K711" s="70">
        <v>0.76926733909095724</v>
      </c>
      <c r="L711" s="70">
        <v>0.53451058477983882</v>
      </c>
      <c r="M711" s="70">
        <v>0.39129179568359079</v>
      </c>
      <c r="N711" s="70">
        <v>8.1502135519327112E-2</v>
      </c>
      <c r="O711" s="70">
        <v>0</v>
      </c>
      <c r="P711" s="70">
        <v>4.8009716036560898E-3</v>
      </c>
    </row>
    <row r="712" spans="1:16" x14ac:dyDescent="0.3">
      <c r="A712" t="s">
        <v>2065</v>
      </c>
      <c r="B712" t="s">
        <v>521</v>
      </c>
      <c r="C712" s="69">
        <v>18095</v>
      </c>
      <c r="D712" s="70">
        <v>0.65462788304363828</v>
      </c>
      <c r="E712" s="70">
        <v>0.12579782621516372</v>
      </c>
      <c r="F712" s="70">
        <v>5.7691018484925728E-2</v>
      </c>
      <c r="G712" s="70">
        <v>0.21428571428571427</v>
      </c>
      <c r="H712" s="70">
        <v>0.20689655172413793</v>
      </c>
      <c r="I712" s="70">
        <v>0.44444444444444442</v>
      </c>
      <c r="J712" s="70">
        <v>0.31470696942239368</v>
      </c>
      <c r="K712" s="70">
        <v>0.69490247563610397</v>
      </c>
      <c r="L712" s="70">
        <v>0.60270217241216872</v>
      </c>
      <c r="M712" s="70">
        <v>0.63068779989142643</v>
      </c>
      <c r="N712" s="70">
        <v>6.9144446221550207E-2</v>
      </c>
      <c r="O712" s="70">
        <v>0</v>
      </c>
      <c r="P712" s="70">
        <v>9.2902526096716139E-4</v>
      </c>
    </row>
    <row r="713" spans="1:16" x14ac:dyDescent="0.3">
      <c r="A713" t="s">
        <v>2067</v>
      </c>
      <c r="B713" t="s">
        <v>521</v>
      </c>
      <c r="C713" s="69">
        <v>18097</v>
      </c>
      <c r="D713" s="70">
        <v>0.62752970321413681</v>
      </c>
      <c r="E713" s="70">
        <v>0.68810674333038202</v>
      </c>
      <c r="F713" s="70">
        <v>5.9627727291550428E-2</v>
      </c>
      <c r="G713" s="70">
        <v>0.3392857142857143</v>
      </c>
      <c r="H713" s="70">
        <v>6.8965517241379309E-2</v>
      </c>
      <c r="I713" s="70">
        <v>0.44444444444444442</v>
      </c>
      <c r="J713" s="70">
        <v>0.19984157330954597</v>
      </c>
      <c r="K713" s="70">
        <v>0.70504244259387616</v>
      </c>
      <c r="L713" s="70">
        <v>0.60766987270924022</v>
      </c>
      <c r="M713" s="70">
        <v>0.55078009568924036</v>
      </c>
      <c r="N713" s="70">
        <v>0.12603058361126154</v>
      </c>
      <c r="O713" s="70">
        <v>0</v>
      </c>
      <c r="P713" s="70">
        <v>7.3295599271923709E-4</v>
      </c>
    </row>
    <row r="714" spans="1:16" x14ac:dyDescent="0.3">
      <c r="A714" t="s">
        <v>2068</v>
      </c>
      <c r="B714" t="s">
        <v>521</v>
      </c>
      <c r="C714" s="69">
        <v>18099</v>
      </c>
      <c r="D714" s="70">
        <v>0.57541593864470275</v>
      </c>
      <c r="E714" s="70">
        <v>1.7969947034626566E-2</v>
      </c>
      <c r="F714" s="70">
        <v>3.7873241356478411E-2</v>
      </c>
      <c r="G714" s="70">
        <v>0.18452380952380953</v>
      </c>
      <c r="H714" s="70">
        <v>0.13793103448275862</v>
      </c>
      <c r="I714" s="70">
        <v>0.5</v>
      </c>
      <c r="J714" s="70">
        <v>0.25788659950012083</v>
      </c>
      <c r="K714" s="70">
        <v>0.69996303864481912</v>
      </c>
      <c r="L714" s="70">
        <v>0.3070077667881157</v>
      </c>
      <c r="M714" s="70">
        <v>0.63227057495883754</v>
      </c>
      <c r="N714" s="70">
        <v>8.573854648867188E-2</v>
      </c>
      <c r="O714" s="70">
        <v>0</v>
      </c>
      <c r="P714" s="70">
        <v>1.5829991557584143E-3</v>
      </c>
    </row>
    <row r="715" spans="1:16" x14ac:dyDescent="0.3">
      <c r="A715" t="s">
        <v>2307</v>
      </c>
      <c r="B715" t="s">
        <v>521</v>
      </c>
      <c r="C715" s="69">
        <v>18101</v>
      </c>
      <c r="D715" s="70">
        <v>0.48180366464240854</v>
      </c>
      <c r="E715" s="70">
        <v>2.910620749985627E-3</v>
      </c>
      <c r="F715" s="70">
        <v>5.168855760529012E-2</v>
      </c>
      <c r="G715" s="70">
        <v>7.1428571428571425E-2</v>
      </c>
      <c r="H715" s="70">
        <v>6.8965517241379309E-2</v>
      </c>
      <c r="I715" s="70">
        <v>0.44444444444444442</v>
      </c>
      <c r="J715" s="70">
        <v>8.8197410902398715E-2</v>
      </c>
      <c r="K715" s="70">
        <v>0.77714223286416217</v>
      </c>
      <c r="L715" s="70">
        <v>0.50265140683094756</v>
      </c>
      <c r="M715" s="70">
        <v>0.37441687133155099</v>
      </c>
      <c r="N715" s="70">
        <v>1.0776486102894544E-3</v>
      </c>
      <c r="O715" s="70">
        <v>0</v>
      </c>
      <c r="P715" s="70">
        <v>1.9586849853393197E-3</v>
      </c>
    </row>
    <row r="716" spans="1:16" x14ac:dyDescent="0.3">
      <c r="A716" t="s">
        <v>2538</v>
      </c>
      <c r="B716" t="s">
        <v>521</v>
      </c>
      <c r="C716" s="69">
        <v>18103</v>
      </c>
      <c r="D716" s="70">
        <v>0.62123812528807809</v>
      </c>
      <c r="E716" s="70">
        <v>2.7663738360066838E-2</v>
      </c>
      <c r="F716" s="70">
        <v>4.5556843011807381E-2</v>
      </c>
      <c r="G716" s="70">
        <v>0.14880952380952381</v>
      </c>
      <c r="H716" s="70">
        <v>0.13793103448275862</v>
      </c>
      <c r="I716" s="70">
        <v>0.44444444444444442</v>
      </c>
      <c r="J716" s="70">
        <v>0.26629630911430235</v>
      </c>
      <c r="K716" s="70">
        <v>0.69965467291336336</v>
      </c>
      <c r="L716" s="70">
        <v>0.4716944832522732</v>
      </c>
      <c r="M716" s="70">
        <v>0.6437148276692829</v>
      </c>
      <c r="N716" s="70">
        <v>0.21254418665790972</v>
      </c>
      <c r="O716" s="70">
        <v>0</v>
      </c>
      <c r="P716" s="70">
        <v>6.699020313763619E-4</v>
      </c>
    </row>
    <row r="717" spans="1:16" x14ac:dyDescent="0.3">
      <c r="A717" t="s">
        <v>2070</v>
      </c>
      <c r="B717" t="s">
        <v>521</v>
      </c>
      <c r="C717" s="69">
        <v>18105</v>
      </c>
      <c r="D717" s="70">
        <v>0.56973579967449839</v>
      </c>
      <c r="E717" s="70">
        <v>7.5189622066876918E-2</v>
      </c>
      <c r="F717" s="70">
        <v>4.9613725050356779E-2</v>
      </c>
      <c r="G717" s="70">
        <v>0.15476190476190477</v>
      </c>
      <c r="H717" s="70">
        <v>0.10344827586206896</v>
      </c>
      <c r="I717" s="70">
        <v>0.55555555555555558</v>
      </c>
      <c r="J717" s="70">
        <v>0.27346348044420715</v>
      </c>
      <c r="K717" s="70">
        <v>0.73909217826525742</v>
      </c>
      <c r="L717" s="70">
        <v>0.48222525210737621</v>
      </c>
      <c r="M717" s="70">
        <v>0.41969971899791975</v>
      </c>
      <c r="N717" s="70">
        <v>2.9597588146084583E-2</v>
      </c>
      <c r="O717" s="70">
        <v>0</v>
      </c>
      <c r="P717" s="70">
        <v>9.2381024021834877E-3</v>
      </c>
    </row>
    <row r="718" spans="1:16" x14ac:dyDescent="0.3">
      <c r="A718" t="s">
        <v>2071</v>
      </c>
      <c r="B718" t="s">
        <v>521</v>
      </c>
      <c r="C718" s="69">
        <v>18107</v>
      </c>
      <c r="D718" s="70">
        <v>0.59826522195044862</v>
      </c>
      <c r="E718" s="70">
        <v>1.7172865622340269E-2</v>
      </c>
      <c r="F718" s="70">
        <v>5.3161855877749423E-2</v>
      </c>
      <c r="G718" s="70">
        <v>0.17261904761904762</v>
      </c>
      <c r="H718" s="70">
        <v>6.8965517241379309E-2</v>
      </c>
      <c r="I718" s="70">
        <v>0.44444444444444442</v>
      </c>
      <c r="J718" s="70">
        <v>0.22783442834501927</v>
      </c>
      <c r="K718" s="70">
        <v>0.72724298621959338</v>
      </c>
      <c r="L718" s="70">
        <v>0.49562775667320647</v>
      </c>
      <c r="M718" s="70">
        <v>0.6433951591297592</v>
      </c>
      <c r="N718" s="70">
        <v>0.12403123324541024</v>
      </c>
      <c r="O718" s="70">
        <v>0</v>
      </c>
      <c r="P718" s="70">
        <v>4.1891009221728848E-4</v>
      </c>
    </row>
    <row r="719" spans="1:16" x14ac:dyDescent="0.3">
      <c r="A719" t="s">
        <v>2072</v>
      </c>
      <c r="B719" t="s">
        <v>521</v>
      </c>
      <c r="C719" s="69">
        <v>18109</v>
      </c>
      <c r="D719" s="70">
        <v>0.59080089597280572</v>
      </c>
      <c r="E719" s="70">
        <v>4.8991403187232281E-2</v>
      </c>
      <c r="F719" s="70">
        <v>5.4387220516950184E-2</v>
      </c>
      <c r="G719" s="70">
        <v>0.14880952380952381</v>
      </c>
      <c r="H719" s="70">
        <v>6.8965517241379309E-2</v>
      </c>
      <c r="I719" s="70">
        <v>0.61111111111111116</v>
      </c>
      <c r="J719" s="70">
        <v>0.18168023419898141</v>
      </c>
      <c r="K719" s="70">
        <v>0.7192043167105745</v>
      </c>
      <c r="L719" s="70">
        <v>0.54403541903640185</v>
      </c>
      <c r="M719" s="70">
        <v>0.52239158692034215</v>
      </c>
      <c r="N719" s="70">
        <v>6.8614859276590404E-2</v>
      </c>
      <c r="O719" s="70">
        <v>0</v>
      </c>
      <c r="P719" s="70">
        <v>1.6389444974382228E-3</v>
      </c>
    </row>
    <row r="720" spans="1:16" x14ac:dyDescent="0.3">
      <c r="A720" t="s">
        <v>2135</v>
      </c>
      <c r="B720" t="s">
        <v>521</v>
      </c>
      <c r="C720" s="69">
        <v>18111</v>
      </c>
      <c r="E720" s="70"/>
      <c r="F720" s="70">
        <v>3.5065296432389807E-2</v>
      </c>
      <c r="G720" s="70">
        <v>9.5568783068783053E-2</v>
      </c>
      <c r="H720" s="70">
        <v>6.8965517241379309E-2</v>
      </c>
      <c r="I720" s="70">
        <v>0.5</v>
      </c>
    </row>
    <row r="721" spans="1:16" x14ac:dyDescent="0.3">
      <c r="A721" t="s">
        <v>2539</v>
      </c>
      <c r="B721" t="s">
        <v>521</v>
      </c>
      <c r="C721" s="69">
        <v>18113</v>
      </c>
      <c r="D721" s="70">
        <v>0.57773904545277743</v>
      </c>
      <c r="E721" s="70">
        <v>1.2903670687760008E-2</v>
      </c>
      <c r="F721" s="70">
        <v>4.1446357761978768E-2</v>
      </c>
      <c r="G721" s="70">
        <v>0.10714285714285714</v>
      </c>
      <c r="H721" s="70">
        <v>0.13793103448275862</v>
      </c>
      <c r="I721" s="70">
        <v>0.55555555555555558</v>
      </c>
      <c r="J721" s="70">
        <v>0.16533875741712661</v>
      </c>
      <c r="K721" s="70">
        <v>0.66311438367883146</v>
      </c>
      <c r="L721" s="70">
        <v>0.39419193012468906</v>
      </c>
      <c r="M721" s="70">
        <v>0.59411871344417444</v>
      </c>
      <c r="N721" s="70">
        <v>0.19621519484489752</v>
      </c>
      <c r="O721" s="70">
        <v>0</v>
      </c>
      <c r="P721" s="70">
        <v>1.2079484104576875E-3</v>
      </c>
    </row>
    <row r="722" spans="1:16" x14ac:dyDescent="0.3">
      <c r="A722" t="s">
        <v>1306</v>
      </c>
      <c r="B722" t="s">
        <v>521</v>
      </c>
      <c r="C722" s="69">
        <v>18115</v>
      </c>
      <c r="E722" s="70"/>
      <c r="F722" s="70">
        <v>5.5525128509130155E-2</v>
      </c>
      <c r="G722" s="70">
        <v>5.3571428571428568E-2</v>
      </c>
      <c r="H722" s="70">
        <v>0.20689655172413793</v>
      </c>
      <c r="I722" s="70">
        <v>0.33333333333333331</v>
      </c>
    </row>
    <row r="723" spans="1:16" x14ac:dyDescent="0.3">
      <c r="A723" t="s">
        <v>2184</v>
      </c>
      <c r="B723" t="s">
        <v>521</v>
      </c>
      <c r="C723" s="69">
        <v>18117</v>
      </c>
      <c r="D723" s="70">
        <v>0.58125420072363199</v>
      </c>
      <c r="E723" s="70">
        <v>3.9434057500145388E-3</v>
      </c>
      <c r="F723" s="70">
        <v>5.940811187085554E-2</v>
      </c>
      <c r="G723" s="70">
        <v>0.1130952380952381</v>
      </c>
      <c r="H723" s="70">
        <v>0.13793103448275862</v>
      </c>
      <c r="I723" s="70">
        <v>0.44444444444444442</v>
      </c>
      <c r="J723" s="70">
        <v>0.28939171445787809</v>
      </c>
      <c r="K723" s="70">
        <v>0.7962696861631039</v>
      </c>
      <c r="L723" s="70">
        <v>0.53549292802117021</v>
      </c>
      <c r="M723" s="70">
        <v>0.39314826373168255</v>
      </c>
      <c r="N723" s="70">
        <v>9.9478351001442686E-2</v>
      </c>
      <c r="O723" s="70">
        <v>0</v>
      </c>
      <c r="P723" s="70">
        <v>4.9814069355248718E-3</v>
      </c>
    </row>
    <row r="724" spans="1:16" x14ac:dyDescent="0.3">
      <c r="A724" t="s">
        <v>2540</v>
      </c>
      <c r="B724" t="s">
        <v>521</v>
      </c>
      <c r="C724" s="69">
        <v>18119</v>
      </c>
      <c r="E724" s="70"/>
      <c r="F724" s="70">
        <v>5.3862840871412139E-2</v>
      </c>
      <c r="G724" s="70">
        <v>7.1428571428571425E-2</v>
      </c>
      <c r="H724" s="70">
        <v>6.8965517241379309E-2</v>
      </c>
      <c r="I724" s="70">
        <v>0.5</v>
      </c>
    </row>
    <row r="725" spans="1:16" x14ac:dyDescent="0.3">
      <c r="A725" t="s">
        <v>2541</v>
      </c>
      <c r="B725" t="s">
        <v>521</v>
      </c>
      <c r="C725" s="69">
        <v>18121</v>
      </c>
      <c r="D725" s="70">
        <v>0.52844048621071127</v>
      </c>
      <c r="E725" s="70">
        <v>6.6114118184261534E-3</v>
      </c>
      <c r="F725" s="70">
        <v>5.044059017877206E-2</v>
      </c>
      <c r="G725" s="70">
        <v>3.5714285714285712E-2</v>
      </c>
      <c r="H725" s="70">
        <v>3.4482758620689655E-2</v>
      </c>
      <c r="I725" s="70">
        <v>0.5</v>
      </c>
      <c r="J725" s="70">
        <v>0.30483248962339349</v>
      </c>
      <c r="K725" s="70">
        <v>0.7373804873344274</v>
      </c>
      <c r="L725" s="70">
        <v>0.45546601401248632</v>
      </c>
      <c r="M725" s="70">
        <v>0.49069483174578093</v>
      </c>
      <c r="N725" s="70">
        <v>3.0539835640303525E-3</v>
      </c>
      <c r="O725" s="70">
        <v>0</v>
      </c>
      <c r="P725" s="70">
        <v>4.7196546181322294E-4</v>
      </c>
    </row>
    <row r="726" spans="1:16" x14ac:dyDescent="0.3">
      <c r="A726" t="s">
        <v>2073</v>
      </c>
      <c r="B726" t="s">
        <v>521</v>
      </c>
      <c r="C726" s="69">
        <v>18123</v>
      </c>
      <c r="D726" s="70">
        <v>0.58738488043275128</v>
      </c>
      <c r="E726" s="70">
        <v>8.7475923353141465E-3</v>
      </c>
      <c r="F726" s="70">
        <v>6.1516183225745209E-2</v>
      </c>
      <c r="G726" s="70">
        <v>0.1130952380952381</v>
      </c>
      <c r="H726" s="70">
        <v>0.10344827586206896</v>
      </c>
      <c r="I726" s="70">
        <v>0.3888888888888889</v>
      </c>
      <c r="J726" s="70">
        <v>0.16947782207260806</v>
      </c>
      <c r="K726" s="70">
        <v>0.81157978430046651</v>
      </c>
      <c r="L726" s="70">
        <v>0.66179307385798347</v>
      </c>
      <c r="M726" s="70">
        <v>0.28205259517814907</v>
      </c>
      <c r="N726" s="70">
        <v>0.31003690723239957</v>
      </c>
      <c r="O726" s="70">
        <v>0</v>
      </c>
      <c r="P726" s="70">
        <v>2.0616515191802828E-3</v>
      </c>
    </row>
    <row r="727" spans="1:16" x14ac:dyDescent="0.3">
      <c r="A727" t="s">
        <v>2075</v>
      </c>
      <c r="B727" t="s">
        <v>521</v>
      </c>
      <c r="C727" s="69">
        <v>18125</v>
      </c>
      <c r="E727" s="70"/>
      <c r="F727" s="70">
        <v>6.9827099491705208E-2</v>
      </c>
      <c r="G727" s="70">
        <v>0.22619047619047619</v>
      </c>
      <c r="H727" s="70">
        <v>0.17241379310344829</v>
      </c>
      <c r="I727" s="70">
        <v>0.3888888888888889</v>
      </c>
    </row>
    <row r="728" spans="1:16" x14ac:dyDescent="0.3">
      <c r="A728" t="s">
        <v>2542</v>
      </c>
      <c r="B728" t="s">
        <v>521</v>
      </c>
      <c r="C728" s="69">
        <v>18127</v>
      </c>
      <c r="D728" s="70">
        <v>0.5498354436149302</v>
      </c>
      <c r="E728" s="70">
        <v>0.12175394548815989</v>
      </c>
      <c r="F728" s="70">
        <v>3.1384663727781863E-2</v>
      </c>
      <c r="G728" s="70">
        <v>0.13095238095238096</v>
      </c>
      <c r="H728" s="70">
        <v>0.10344827586206896</v>
      </c>
      <c r="I728" s="70">
        <v>0.55555555555555558</v>
      </c>
      <c r="J728" s="70">
        <v>0.2210199324510296</v>
      </c>
      <c r="K728" s="70">
        <v>0.71151672362174523</v>
      </c>
      <c r="L728" s="70">
        <v>0.24112831898809853</v>
      </c>
      <c r="M728" s="70">
        <v>0.62647681534603827</v>
      </c>
      <c r="N728" s="70">
        <v>8.5919323109600182E-2</v>
      </c>
      <c r="O728" s="70">
        <v>0</v>
      </c>
      <c r="P728" s="70">
        <v>1.0909156508618843E-2</v>
      </c>
    </row>
    <row r="729" spans="1:16" x14ac:dyDescent="0.3">
      <c r="A729" t="s">
        <v>2543</v>
      </c>
      <c r="B729" t="s">
        <v>521</v>
      </c>
      <c r="C729" s="69">
        <v>18129</v>
      </c>
      <c r="D729" s="70">
        <v>0.43116018326678446</v>
      </c>
      <c r="E729" s="70">
        <v>1.1165226729425742E-2</v>
      </c>
      <c r="F729" s="70">
        <v>8.1860534633974663E-2</v>
      </c>
      <c r="G729" s="70">
        <v>7.7380952380952384E-2</v>
      </c>
      <c r="H729" s="70">
        <v>0.13793103448275862</v>
      </c>
      <c r="I729" s="70">
        <v>0.27777777777777779</v>
      </c>
      <c r="J729" s="70">
        <v>-6.1485194939415587E-2</v>
      </c>
      <c r="K729" s="70">
        <v>0.76803340718569135</v>
      </c>
      <c r="L729" s="70">
        <v>0.51319397461326233</v>
      </c>
      <c r="M729" s="70">
        <v>0.27531658802554787</v>
      </c>
      <c r="N729" s="70">
        <v>6.0923620421143271E-2</v>
      </c>
      <c r="O729" s="70">
        <v>0</v>
      </c>
      <c r="P729" s="70">
        <v>6.6421418236590395E-4</v>
      </c>
    </row>
    <row r="730" spans="1:16" x14ac:dyDescent="0.3">
      <c r="A730" t="s">
        <v>2142</v>
      </c>
      <c r="B730" t="s">
        <v>521</v>
      </c>
      <c r="C730" s="69">
        <v>18131</v>
      </c>
      <c r="D730" s="70">
        <v>0.5914403571285225</v>
      </c>
      <c r="E730" s="70">
        <v>2.324181972913369E-3</v>
      </c>
      <c r="F730" s="70">
        <v>3.750252403399805E-2</v>
      </c>
      <c r="G730" s="70">
        <v>0.11904761904761904</v>
      </c>
      <c r="H730" s="70">
        <v>0.17241379310344829</v>
      </c>
      <c r="I730" s="70">
        <v>0.5</v>
      </c>
      <c r="J730" s="70">
        <v>0.26049975672383535</v>
      </c>
      <c r="K730" s="70">
        <v>0.70346474801556469</v>
      </c>
      <c r="L730" s="70">
        <v>0.32691696878254606</v>
      </c>
      <c r="M730" s="70">
        <v>0.63254281201707818</v>
      </c>
      <c r="N730" s="70">
        <v>0.17137786119958442</v>
      </c>
      <c r="O730" s="70">
        <v>0</v>
      </c>
      <c r="P730" s="70">
        <v>2.3405879022773621E-4</v>
      </c>
    </row>
    <row r="731" spans="1:16" x14ac:dyDescent="0.3">
      <c r="A731" t="s">
        <v>2316</v>
      </c>
      <c r="B731" t="s">
        <v>521</v>
      </c>
      <c r="C731" s="69">
        <v>18133</v>
      </c>
      <c r="D731" s="70">
        <v>0.57804197508334521</v>
      </c>
      <c r="E731" s="70">
        <v>1.0970293496768915E-2</v>
      </c>
      <c r="F731" s="70">
        <v>5.5865970078790489E-2</v>
      </c>
      <c r="G731" s="70">
        <v>0.11904761904761904</v>
      </c>
      <c r="H731" s="70">
        <v>6.8965517241379309E-2</v>
      </c>
      <c r="I731" s="70">
        <v>0.5</v>
      </c>
      <c r="J731" s="70">
        <v>0.19574802245014816</v>
      </c>
      <c r="K731" s="70">
        <v>0.72362552771011668</v>
      </c>
      <c r="L731" s="70">
        <v>0.5062013551027994</v>
      </c>
      <c r="M731" s="70">
        <v>0.58578450814207428</v>
      </c>
      <c r="N731" s="70">
        <v>0.10090957983844469</v>
      </c>
      <c r="O731" s="70">
        <v>0</v>
      </c>
      <c r="P731" s="70">
        <v>1.6122758663511144E-3</v>
      </c>
    </row>
    <row r="732" spans="1:16" x14ac:dyDescent="0.3">
      <c r="A732" t="s">
        <v>2076</v>
      </c>
      <c r="B732" t="s">
        <v>521</v>
      </c>
      <c r="C732" s="69">
        <v>18135</v>
      </c>
      <c r="D732" s="70">
        <v>0.61196676701111496</v>
      </c>
      <c r="E732" s="70">
        <v>8.1995678084006377E-3</v>
      </c>
      <c r="F732" s="70">
        <v>6.1338206452397882E-2</v>
      </c>
      <c r="G732" s="70">
        <v>0.16666666666666666</v>
      </c>
      <c r="H732" s="70">
        <v>0.13793103448275862</v>
      </c>
      <c r="I732" s="70">
        <v>0.3888888888888889</v>
      </c>
      <c r="J732" s="70">
        <v>0.22976909793110029</v>
      </c>
      <c r="K732" s="70">
        <v>0.69794321987297092</v>
      </c>
      <c r="L732" s="70">
        <v>0.66063918071525851</v>
      </c>
      <c r="M732" s="70">
        <v>0.62944993004365613</v>
      </c>
      <c r="N732" s="70">
        <v>5.2254623821308251E-2</v>
      </c>
      <c r="O732" s="70">
        <v>0</v>
      </c>
      <c r="P732" s="70">
        <v>5.9905268648976833E-4</v>
      </c>
    </row>
    <row r="733" spans="1:16" x14ac:dyDescent="0.3">
      <c r="A733" t="s">
        <v>2544</v>
      </c>
      <c r="B733" t="s">
        <v>521</v>
      </c>
      <c r="C733" s="69">
        <v>18137</v>
      </c>
      <c r="D733" s="70">
        <v>0.61070334572128193</v>
      </c>
      <c r="E733" s="70">
        <v>4.7993824994616557E-3</v>
      </c>
      <c r="F733" s="70">
        <v>7.0573334950908034E-2</v>
      </c>
      <c r="G733" s="70">
        <v>0.14285714285714285</v>
      </c>
      <c r="H733" s="70">
        <v>0.20689655172413793</v>
      </c>
      <c r="I733" s="70">
        <v>0.44444444444444442</v>
      </c>
      <c r="J733" s="70">
        <v>0.23511313776429174</v>
      </c>
      <c r="K733" s="70">
        <v>0.73663746348300019</v>
      </c>
      <c r="L733" s="70">
        <v>0.62329053789327149</v>
      </c>
      <c r="M733" s="70">
        <v>0.55786962341087998</v>
      </c>
      <c r="N733" s="70">
        <v>2.6073410161952631E-4</v>
      </c>
      <c r="O733" s="70">
        <v>0</v>
      </c>
      <c r="P733" s="70">
        <v>1.2907490708735324E-3</v>
      </c>
    </row>
    <row r="734" spans="1:16" x14ac:dyDescent="0.3">
      <c r="A734" t="s">
        <v>2545</v>
      </c>
      <c r="B734" t="s">
        <v>521</v>
      </c>
      <c r="C734" s="69">
        <v>18139</v>
      </c>
      <c r="D734" s="70">
        <v>0.56468738727999879</v>
      </c>
      <c r="E734" s="70">
        <v>7.0676540861365888E-3</v>
      </c>
      <c r="F734" s="70">
        <v>6.640914335895276E-2</v>
      </c>
      <c r="G734" s="70">
        <v>0.17857142857142858</v>
      </c>
      <c r="H734" s="70">
        <v>0.10344827586206896</v>
      </c>
      <c r="I734" s="70">
        <v>0.3888888888888889</v>
      </c>
      <c r="J734" s="70">
        <v>-3.9331721951805357E-2</v>
      </c>
      <c r="K734" s="70">
        <v>0.72043523634268203</v>
      </c>
      <c r="L734" s="70">
        <v>0.64845821799114944</v>
      </c>
      <c r="M734" s="70">
        <v>0.60785091520616064</v>
      </c>
      <c r="N734" s="70">
        <v>0.11660324811106698</v>
      </c>
      <c r="O734" s="70">
        <v>0</v>
      </c>
      <c r="P734" s="70">
        <v>4.0348959596542478E-4</v>
      </c>
    </row>
    <row r="735" spans="1:16" x14ac:dyDescent="0.3">
      <c r="A735" t="s">
        <v>2546</v>
      </c>
      <c r="B735" t="s">
        <v>521</v>
      </c>
      <c r="C735" s="69">
        <v>18141</v>
      </c>
      <c r="D735" s="70">
        <v>0.58513858012292741</v>
      </c>
      <c r="E735" s="70">
        <v>0.19926093170737058</v>
      </c>
      <c r="F735" s="70">
        <v>3.4501442774350029E-2</v>
      </c>
      <c r="G735" s="70">
        <v>0.1785714285714286</v>
      </c>
      <c r="H735" s="70">
        <v>0.17241379310344829</v>
      </c>
      <c r="I735" s="70">
        <v>0.55555555555555558</v>
      </c>
      <c r="J735" s="70">
        <v>0.25133666006725464</v>
      </c>
      <c r="K735" s="70">
        <v>0.70499061053117174</v>
      </c>
      <c r="L735" s="70">
        <v>0.28653706262406303</v>
      </c>
      <c r="M735" s="70">
        <v>0.62335384729557886</v>
      </c>
      <c r="N735" s="70">
        <v>8.4822266115787859E-2</v>
      </c>
      <c r="O735" s="70">
        <v>0</v>
      </c>
      <c r="P735" s="70">
        <v>7.6235244063126021E-4</v>
      </c>
    </row>
    <row r="736" spans="1:16" x14ac:dyDescent="0.3">
      <c r="A736" t="s">
        <v>2145</v>
      </c>
      <c r="B736" t="s">
        <v>521</v>
      </c>
      <c r="C736" s="69">
        <v>18143</v>
      </c>
      <c r="D736" s="70">
        <v>0.59590635047100793</v>
      </c>
      <c r="E736" s="70">
        <v>2.7221436801929969E-2</v>
      </c>
      <c r="F736" s="70">
        <v>7.4943811140069511E-2</v>
      </c>
      <c r="G736" s="70">
        <v>0.17261904761904764</v>
      </c>
      <c r="H736" s="70">
        <v>6.8965517241379309E-2</v>
      </c>
      <c r="I736" s="70">
        <v>0.5</v>
      </c>
      <c r="J736" s="70">
        <v>0.15261353535175984</v>
      </c>
      <c r="K736" s="70">
        <v>0.79574899264603127</v>
      </c>
      <c r="L736" s="70">
        <v>0.60646013746700556</v>
      </c>
      <c r="M736" s="70">
        <v>0.37668710731418403</v>
      </c>
      <c r="N736" s="70">
        <v>0.1961725461430486</v>
      </c>
      <c r="O736" s="70">
        <v>0</v>
      </c>
      <c r="P736" s="70">
        <v>1.8687063632460738E-3</v>
      </c>
    </row>
    <row r="737" spans="1:16" x14ac:dyDescent="0.3">
      <c r="A737" t="s">
        <v>2079</v>
      </c>
      <c r="B737" t="s">
        <v>521</v>
      </c>
      <c r="C737" s="69">
        <v>18145</v>
      </c>
      <c r="D737" s="70">
        <v>0.60078226430166159</v>
      </c>
      <c r="E737" s="70">
        <v>1.9666463484700063E-2</v>
      </c>
      <c r="F737" s="70">
        <v>6.4833228941008972E-2</v>
      </c>
      <c r="G737" s="70">
        <v>0.29166666666666669</v>
      </c>
      <c r="H737" s="70">
        <v>6.8965517241379309E-2</v>
      </c>
      <c r="I737" s="70">
        <v>0.3888888888888889</v>
      </c>
      <c r="J737" s="70">
        <v>0.22407844100857263</v>
      </c>
      <c r="K737" s="70">
        <v>0.73602319234203173</v>
      </c>
      <c r="L737" s="70">
        <v>0.59919203466866477</v>
      </c>
      <c r="M737" s="70">
        <v>0.51597284099851648</v>
      </c>
      <c r="N737" s="70">
        <v>8.0071800584666217E-2</v>
      </c>
      <c r="O737" s="70">
        <v>0</v>
      </c>
      <c r="P737" s="70">
        <v>4.9264028172442528E-4</v>
      </c>
    </row>
    <row r="738" spans="1:16" x14ac:dyDescent="0.3">
      <c r="A738" t="s">
        <v>2547</v>
      </c>
      <c r="B738" t="s">
        <v>521</v>
      </c>
      <c r="C738" s="69">
        <v>18147</v>
      </c>
      <c r="E738" s="70"/>
      <c r="F738" s="70">
        <v>8.1121683000796627E-2</v>
      </c>
      <c r="G738" s="70">
        <v>3.5714285714285712E-2</v>
      </c>
      <c r="H738" s="70">
        <v>0.17241379310344829</v>
      </c>
      <c r="I738" s="70">
        <v>0.3888888888888889</v>
      </c>
    </row>
    <row r="739" spans="1:16" x14ac:dyDescent="0.3">
      <c r="A739" t="s">
        <v>2548</v>
      </c>
      <c r="B739" t="s">
        <v>521</v>
      </c>
      <c r="C739" s="69">
        <v>18149</v>
      </c>
      <c r="D739" s="70">
        <v>0.56581053509053647</v>
      </c>
      <c r="E739" s="70">
        <v>5.9133915960354628E-3</v>
      </c>
      <c r="F739" s="70">
        <v>3.5236133912942974E-2</v>
      </c>
      <c r="G739" s="70">
        <v>0.10119047619047619</v>
      </c>
      <c r="H739" s="70">
        <v>0.13793103448275862</v>
      </c>
      <c r="I739" s="70">
        <v>0.5</v>
      </c>
      <c r="J739" s="70">
        <v>0.25672675828407326</v>
      </c>
      <c r="K739" s="70">
        <v>0.70273954664058802</v>
      </c>
      <c r="L739" s="70">
        <v>0.28872549296006339</v>
      </c>
      <c r="M739" s="70">
        <v>0.64402158731616488</v>
      </c>
      <c r="N739" s="70">
        <v>0.12826403954272536</v>
      </c>
      <c r="O739" s="70">
        <v>0</v>
      </c>
      <c r="P739" s="70">
        <v>2.4547416332296799E-3</v>
      </c>
    </row>
    <row r="740" spans="1:16" x14ac:dyDescent="0.3">
      <c r="A740" t="s">
        <v>2549</v>
      </c>
      <c r="B740" t="s">
        <v>521</v>
      </c>
      <c r="C740" s="69">
        <v>18151</v>
      </c>
      <c r="D740" s="70">
        <v>0.59891644963281543</v>
      </c>
      <c r="E740" s="70">
        <v>2.3879468361239834E-2</v>
      </c>
      <c r="F740" s="70">
        <v>4.2292187566428767E-2</v>
      </c>
      <c r="G740" s="70">
        <v>0.125</v>
      </c>
      <c r="H740" s="70">
        <v>0.20689655172413793</v>
      </c>
      <c r="I740" s="70">
        <v>0.5</v>
      </c>
      <c r="J740" s="70">
        <v>0.25390640730979708</v>
      </c>
      <c r="K740" s="70">
        <v>0.66724092295101811</v>
      </c>
      <c r="L740" s="70">
        <v>0.41158255611533323</v>
      </c>
      <c r="M740" s="70">
        <v>0.51277928185133015</v>
      </c>
      <c r="N740" s="70">
        <v>0.24034534448086756</v>
      </c>
      <c r="O740" s="70">
        <v>0</v>
      </c>
      <c r="P740" s="70">
        <v>9.176673801292866E-4</v>
      </c>
    </row>
    <row r="741" spans="1:16" x14ac:dyDescent="0.3">
      <c r="A741" t="s">
        <v>2550</v>
      </c>
      <c r="B741" t="s">
        <v>521</v>
      </c>
      <c r="C741" s="69">
        <v>18153</v>
      </c>
      <c r="D741" s="70">
        <v>0.46569330971389628</v>
      </c>
      <c r="E741" s="70">
        <v>2.7536270962969477E-3</v>
      </c>
      <c r="F741" s="70">
        <v>6.0730160007843002E-2</v>
      </c>
      <c r="G741" s="70">
        <v>6.5476190476190479E-2</v>
      </c>
      <c r="H741" s="70">
        <v>3.4482758620689655E-2</v>
      </c>
      <c r="I741" s="70">
        <v>0.33333333333333331</v>
      </c>
      <c r="J741" s="70">
        <v>0.27513358724468118</v>
      </c>
      <c r="K741" s="70">
        <v>0.72923716584683218</v>
      </c>
      <c r="L741" s="70">
        <v>0.39935407400566503</v>
      </c>
      <c r="M741" s="70">
        <v>0.37040268019123324</v>
      </c>
      <c r="N741" s="70">
        <v>3.2518090922887884E-2</v>
      </c>
      <c r="O741" s="70">
        <v>0</v>
      </c>
      <c r="P741" s="70">
        <v>1.6559167649128274E-3</v>
      </c>
    </row>
    <row r="742" spans="1:16" x14ac:dyDescent="0.3">
      <c r="A742" t="s">
        <v>2551</v>
      </c>
      <c r="B742" t="s">
        <v>521</v>
      </c>
      <c r="C742" s="69">
        <v>18155</v>
      </c>
      <c r="E742" s="70"/>
      <c r="F742" s="70">
        <v>5.9344976657100666E-2</v>
      </c>
      <c r="G742" s="70">
        <v>5.9523809523809521E-2</v>
      </c>
      <c r="H742" s="70">
        <v>0.20689655172413793</v>
      </c>
      <c r="I742" s="70">
        <v>0.44444444444444442</v>
      </c>
    </row>
    <row r="743" spans="1:16" x14ac:dyDescent="0.3">
      <c r="A743" t="s">
        <v>2552</v>
      </c>
      <c r="B743" t="s">
        <v>521</v>
      </c>
      <c r="C743" s="69">
        <v>18157</v>
      </c>
      <c r="D743" s="70">
        <v>0.61930135340749004</v>
      </c>
      <c r="E743" s="70">
        <v>9.6088469476101709E-2</v>
      </c>
      <c r="F743" s="70">
        <v>4.6071151355506851E-2</v>
      </c>
      <c r="G743" s="70">
        <v>0.36309523809523808</v>
      </c>
      <c r="H743" s="70">
        <v>0.10344827586206896</v>
      </c>
      <c r="I743" s="70">
        <v>0.44444444444444442</v>
      </c>
      <c r="J743" s="70">
        <v>0.2575527460778031</v>
      </c>
      <c r="K743" s="70">
        <v>0.71736827447727447</v>
      </c>
      <c r="L743" s="70">
        <v>0.42813707927971584</v>
      </c>
      <c r="M743" s="70">
        <v>0.58630964741699754</v>
      </c>
      <c r="N743" s="70">
        <v>0.11475423196145343</v>
      </c>
      <c r="O743" s="70">
        <v>0</v>
      </c>
      <c r="P743" s="70">
        <v>5.6000343454136112E-4</v>
      </c>
    </row>
    <row r="744" spans="1:16" x14ac:dyDescent="0.3">
      <c r="A744" t="s">
        <v>2553</v>
      </c>
      <c r="B744" t="s">
        <v>521</v>
      </c>
      <c r="C744" s="69">
        <v>18159</v>
      </c>
      <c r="D744" s="70">
        <v>0.57621666057760146</v>
      </c>
      <c r="E744" s="70">
        <v>8.5851783374621751E-3</v>
      </c>
      <c r="F744" s="70">
        <v>5.3975391152253166E-2</v>
      </c>
      <c r="G744" s="70">
        <v>9.5238095238095233E-2</v>
      </c>
      <c r="H744" s="70">
        <v>0.10344827586206896</v>
      </c>
      <c r="I744" s="70">
        <v>0.3888888888888889</v>
      </c>
      <c r="J744" s="70">
        <v>0.24252349515110913</v>
      </c>
      <c r="K744" s="70">
        <v>0.69629106385381256</v>
      </c>
      <c r="L744" s="70">
        <v>0.57297930385354434</v>
      </c>
      <c r="M744" s="70">
        <v>0.64937268845080198</v>
      </c>
      <c r="N744" s="70">
        <v>4.5489190115189072E-2</v>
      </c>
      <c r="O744" s="70">
        <v>0</v>
      </c>
      <c r="P744" s="70">
        <v>5.2987792970975395E-4</v>
      </c>
    </row>
    <row r="745" spans="1:16" x14ac:dyDescent="0.3">
      <c r="A745" t="s">
        <v>2151</v>
      </c>
      <c r="B745" t="s">
        <v>521</v>
      </c>
      <c r="C745" s="69">
        <v>18161</v>
      </c>
      <c r="E745" s="70"/>
      <c r="F745" s="70">
        <v>6.5760513201886875E-2</v>
      </c>
      <c r="G745" s="70">
        <v>2.976190476190476E-2</v>
      </c>
      <c r="H745" s="70">
        <v>0.17241379310344829</v>
      </c>
      <c r="I745" s="70">
        <v>0.33333333333333331</v>
      </c>
    </row>
    <row r="746" spans="1:16" x14ac:dyDescent="0.3">
      <c r="A746" t="s">
        <v>2554</v>
      </c>
      <c r="B746" t="s">
        <v>521</v>
      </c>
      <c r="C746" s="69">
        <v>18163</v>
      </c>
      <c r="D746" s="70">
        <v>0.53404549091617592</v>
      </c>
      <c r="E746" s="70">
        <v>0.22913622896184749</v>
      </c>
      <c r="F746" s="70">
        <v>8.1106925889966874E-2</v>
      </c>
      <c r="G746" s="70">
        <v>0.14285714285714285</v>
      </c>
      <c r="H746" s="70">
        <v>0.17241379310344829</v>
      </c>
      <c r="I746" s="70">
        <v>0.27777777777777779</v>
      </c>
      <c r="J746" s="70">
        <v>0.28916728513013068</v>
      </c>
      <c r="K746" s="70">
        <v>0.77766309968230407</v>
      </c>
      <c r="L746" s="70">
        <v>0.51087786618793685</v>
      </c>
      <c r="M746" s="70">
        <v>0.27135160707853345</v>
      </c>
      <c r="N746" s="70">
        <v>0.11622161031484439</v>
      </c>
      <c r="O746" s="70">
        <v>0</v>
      </c>
      <c r="P746" s="70">
        <v>8.1067402305747991E-4</v>
      </c>
    </row>
    <row r="747" spans="1:16" x14ac:dyDescent="0.3">
      <c r="A747" t="s">
        <v>2555</v>
      </c>
      <c r="B747" t="s">
        <v>521</v>
      </c>
      <c r="C747" s="69">
        <v>18165</v>
      </c>
      <c r="D747" s="70">
        <v>0.53458470159494398</v>
      </c>
      <c r="E747" s="70">
        <v>9.6775330232827927E-3</v>
      </c>
      <c r="F747" s="70">
        <v>4.8440323924075691E-2</v>
      </c>
      <c r="G747" s="70">
        <v>7.7380952380952384E-2</v>
      </c>
      <c r="H747" s="70">
        <v>3.4482758620689655E-2</v>
      </c>
      <c r="I747" s="70">
        <v>0.44444444444444442</v>
      </c>
      <c r="J747" s="70">
        <v>0.22297888393636894</v>
      </c>
      <c r="K747" s="70">
        <v>0.73320750399451395</v>
      </c>
      <c r="L747" s="70">
        <v>0.41834729321523584</v>
      </c>
      <c r="M747" s="70">
        <v>0.42160790538123938</v>
      </c>
      <c r="N747" s="70">
        <v>0.24064034583441063</v>
      </c>
      <c r="O747" s="70">
        <v>0</v>
      </c>
      <c r="P747" s="70">
        <v>1.3831540767446806E-3</v>
      </c>
    </row>
    <row r="748" spans="1:16" x14ac:dyDescent="0.3">
      <c r="A748" t="s">
        <v>2556</v>
      </c>
      <c r="B748" t="s">
        <v>521</v>
      </c>
      <c r="C748" s="69">
        <v>18167</v>
      </c>
      <c r="D748" s="70">
        <v>0.53704004888250478</v>
      </c>
      <c r="E748" s="70">
        <v>7.616135835633564E-2</v>
      </c>
      <c r="F748" s="70">
        <v>5.645786425316017E-2</v>
      </c>
      <c r="G748" s="70">
        <v>0.1130952380952381</v>
      </c>
      <c r="H748" s="70">
        <v>3.4482758620689655E-2</v>
      </c>
      <c r="I748" s="70">
        <v>0.44444444444444442</v>
      </c>
      <c r="J748" s="70">
        <v>0.27170682029821319</v>
      </c>
      <c r="K748" s="70">
        <v>0.72226411792808465</v>
      </c>
      <c r="L748" s="70">
        <v>0.40913307459782045</v>
      </c>
      <c r="M748" s="70">
        <v>0.4539327735078213</v>
      </c>
      <c r="N748" s="70">
        <v>0.14755254051350933</v>
      </c>
      <c r="O748" s="70">
        <v>0</v>
      </c>
      <c r="P748" s="70">
        <v>1.9828343369881402E-3</v>
      </c>
    </row>
    <row r="749" spans="1:16" x14ac:dyDescent="0.3">
      <c r="A749" t="s">
        <v>2515</v>
      </c>
      <c r="B749" t="s">
        <v>521</v>
      </c>
      <c r="C749" s="69">
        <v>18169</v>
      </c>
      <c r="D749" s="70">
        <v>0.61835343583943836</v>
      </c>
      <c r="E749" s="70">
        <v>1.3378083420112286E-2</v>
      </c>
      <c r="F749" s="70">
        <v>4.6682788228499167E-2</v>
      </c>
      <c r="G749" s="70">
        <v>0.125</v>
      </c>
      <c r="H749" s="70">
        <v>0.13793103448275862</v>
      </c>
      <c r="I749" s="70">
        <v>0.5</v>
      </c>
      <c r="J749" s="70">
        <v>0.30667237862181779</v>
      </c>
      <c r="K749" s="70">
        <v>0.69093356870658129</v>
      </c>
      <c r="L749" s="70">
        <v>0.48372860852019051</v>
      </c>
      <c r="M749" s="70">
        <v>0.6439065419456429</v>
      </c>
      <c r="N749" s="70">
        <v>0.12125406290111163</v>
      </c>
      <c r="O749" s="70">
        <v>0</v>
      </c>
      <c r="P749" s="70">
        <v>9.45734337144714E-4</v>
      </c>
    </row>
    <row r="750" spans="1:16" x14ac:dyDescent="0.3">
      <c r="A750" t="s">
        <v>2427</v>
      </c>
      <c r="B750" t="s">
        <v>521</v>
      </c>
      <c r="C750" s="69">
        <v>18171</v>
      </c>
      <c r="D750" s="70">
        <v>0.60651603761639949</v>
      </c>
      <c r="E750" s="70">
        <v>4.6516025518275892E-3</v>
      </c>
      <c r="F750" s="70">
        <v>4.2492257447525023E-2</v>
      </c>
      <c r="G750" s="70">
        <v>7.1428571428571425E-2</v>
      </c>
      <c r="H750" s="70">
        <v>6.8965517241379309E-2</v>
      </c>
      <c r="I750" s="70">
        <v>0.5</v>
      </c>
      <c r="J750" s="70">
        <v>0.23379578211992658</v>
      </c>
      <c r="K750" s="70">
        <v>0.71825919136230387</v>
      </c>
      <c r="L750" s="70">
        <v>0.39565272885934533</v>
      </c>
      <c r="M750" s="70">
        <v>0.57157000056897656</v>
      </c>
      <c r="N750" s="70">
        <v>0.39576553713176432</v>
      </c>
      <c r="O750" s="70">
        <v>0</v>
      </c>
      <c r="P750" s="70">
        <v>6.0265562418709449E-4</v>
      </c>
    </row>
    <row r="751" spans="1:16" x14ac:dyDescent="0.3">
      <c r="A751" t="s">
        <v>2557</v>
      </c>
      <c r="B751" t="s">
        <v>521</v>
      </c>
      <c r="C751" s="69">
        <v>18173</v>
      </c>
      <c r="D751" s="70">
        <v>0.55760388172606701</v>
      </c>
      <c r="E751" s="70">
        <v>3.6312986960183882E-2</v>
      </c>
      <c r="F751" s="70">
        <v>7.9536531755581771E-2</v>
      </c>
      <c r="G751" s="70">
        <v>0.13095238095238096</v>
      </c>
      <c r="H751" s="70">
        <v>0.17241379310344829</v>
      </c>
      <c r="I751" s="70">
        <v>0.3888888888888889</v>
      </c>
      <c r="J751" s="70">
        <v>0.35559222110378008</v>
      </c>
      <c r="K751" s="70">
        <v>0.78515849977504393</v>
      </c>
      <c r="L751" s="70">
        <v>0.51619248709862153</v>
      </c>
      <c r="M751" s="70">
        <v>0.27294934477710209</v>
      </c>
      <c r="N751" s="70">
        <v>5.3653878655844665E-2</v>
      </c>
      <c r="O751" s="70">
        <v>0</v>
      </c>
      <c r="P751" s="70">
        <v>1.379214327706332E-3</v>
      </c>
    </row>
    <row r="752" spans="1:16" x14ac:dyDescent="0.3">
      <c r="A752" t="s">
        <v>1806</v>
      </c>
      <c r="B752" t="s">
        <v>521</v>
      </c>
      <c r="C752" s="69">
        <v>18175</v>
      </c>
      <c r="D752" s="70">
        <v>0.57873349602117141</v>
      </c>
      <c r="E752" s="70">
        <v>5.2515729991299701E-3</v>
      </c>
      <c r="F752" s="70">
        <v>6.6624500941126943E-2</v>
      </c>
      <c r="G752" s="70">
        <v>0.22023809523809523</v>
      </c>
      <c r="H752" s="70">
        <v>0.10344827586206896</v>
      </c>
      <c r="I752" s="70">
        <v>0.44444444444444442</v>
      </c>
      <c r="J752" s="70">
        <v>0.2236478030953275</v>
      </c>
      <c r="K752" s="70">
        <v>0.81129560667577316</v>
      </c>
      <c r="L752" s="70">
        <v>0.61639187338679691</v>
      </c>
      <c r="M752" s="70">
        <v>0.31118801773146793</v>
      </c>
      <c r="N752" s="70">
        <v>6.1669337393411912E-2</v>
      </c>
      <c r="O752" s="70">
        <v>0</v>
      </c>
      <c r="P752" s="70">
        <v>2.2312055381974805E-3</v>
      </c>
    </row>
    <row r="753" spans="1:16" x14ac:dyDescent="0.3">
      <c r="A753" t="s">
        <v>2428</v>
      </c>
      <c r="B753" t="s">
        <v>521</v>
      </c>
      <c r="C753" s="69">
        <v>18177</v>
      </c>
      <c r="D753" s="70">
        <v>0.61120529306251559</v>
      </c>
      <c r="E753" s="70">
        <v>4.7897385636076338E-2</v>
      </c>
      <c r="F753" s="70">
        <v>6.3638724571412328E-2</v>
      </c>
      <c r="G753" s="70">
        <v>0.10119047619047619</v>
      </c>
      <c r="H753" s="70">
        <v>0.17241379310344829</v>
      </c>
      <c r="I753" s="70">
        <v>0.44444444444444442</v>
      </c>
      <c r="J753" s="70">
        <v>0.11346506940790133</v>
      </c>
      <c r="K753" s="70">
        <v>0.69474197381614211</v>
      </c>
      <c r="L753" s="70">
        <v>0.7156305812425634</v>
      </c>
      <c r="M753" s="70">
        <v>0.60856967357881342</v>
      </c>
      <c r="N753" s="70">
        <v>0.10675198221343196</v>
      </c>
      <c r="O753" s="70">
        <v>0</v>
      </c>
      <c r="P753" s="70">
        <v>8.6856005704236605E-4</v>
      </c>
    </row>
    <row r="754" spans="1:16" x14ac:dyDescent="0.3">
      <c r="A754" t="s">
        <v>2558</v>
      </c>
      <c r="B754" t="s">
        <v>521</v>
      </c>
      <c r="C754" s="69">
        <v>18179</v>
      </c>
      <c r="D754" s="70">
        <v>0.60668250404996338</v>
      </c>
      <c r="E754" s="70">
        <v>1.7356635102091775E-2</v>
      </c>
      <c r="F754" s="70">
        <v>5.3394217063964564E-2</v>
      </c>
      <c r="G754" s="70">
        <v>0.11904761904761904</v>
      </c>
      <c r="H754" s="70">
        <v>0.13793103448275862</v>
      </c>
      <c r="I754" s="70">
        <v>0.44444444444444442</v>
      </c>
      <c r="J754" s="70">
        <v>0.27431427100615285</v>
      </c>
      <c r="K754" s="70">
        <v>0.69226222160644379</v>
      </c>
      <c r="L754" s="70">
        <v>0.58940427639600135</v>
      </c>
      <c r="M754" s="70">
        <v>0.60575378327490015</v>
      </c>
      <c r="N754" s="70">
        <v>8.2190849963922313E-2</v>
      </c>
      <c r="O754" s="70">
        <v>0</v>
      </c>
      <c r="P754" s="70">
        <v>6.1251175162648202E-4</v>
      </c>
    </row>
    <row r="755" spans="1:16" x14ac:dyDescent="0.3">
      <c r="A755" t="s">
        <v>2153</v>
      </c>
      <c r="B755" t="s">
        <v>521</v>
      </c>
      <c r="C755" s="69">
        <v>18181</v>
      </c>
      <c r="D755" s="70">
        <v>0.60907387325580253</v>
      </c>
      <c r="E755" s="70">
        <v>9.5731628590555694E-3</v>
      </c>
      <c r="F755" s="70">
        <v>4.0235278736086774E-2</v>
      </c>
      <c r="G755" s="70">
        <v>0.11904761904761904</v>
      </c>
      <c r="H755" s="70">
        <v>0.13793103448275862</v>
      </c>
      <c r="I755" s="70">
        <v>0.5</v>
      </c>
      <c r="J755" s="70">
        <v>0.31362963989369358</v>
      </c>
      <c r="K755" s="70">
        <v>0.70915579654637151</v>
      </c>
      <c r="L755" s="70">
        <v>0.38740135071302573</v>
      </c>
      <c r="M755" s="70">
        <v>0.62133490955397308</v>
      </c>
      <c r="N755" s="70">
        <v>0.18225298474626095</v>
      </c>
      <c r="O755" s="70">
        <v>0</v>
      </c>
      <c r="P755" s="70">
        <v>1.8921722960844238E-4</v>
      </c>
    </row>
    <row r="756" spans="1:16" x14ac:dyDescent="0.3">
      <c r="A756" t="s">
        <v>2559</v>
      </c>
      <c r="B756" t="s">
        <v>521</v>
      </c>
      <c r="C756" s="69">
        <v>18183</v>
      </c>
      <c r="D756" s="70">
        <v>0.56161812363748298</v>
      </c>
      <c r="E756" s="70">
        <v>1.3416149393418949E-2</v>
      </c>
      <c r="F756" s="70">
        <v>4.452947719357795E-2</v>
      </c>
      <c r="G756" s="70">
        <v>5.3571428571428568E-2</v>
      </c>
      <c r="H756" s="70">
        <v>0.13793103448275862</v>
      </c>
      <c r="I756" s="70">
        <v>0.5</v>
      </c>
      <c r="J756" s="70">
        <v>0.21044900627345375</v>
      </c>
      <c r="K756" s="70">
        <v>0.670231381776624</v>
      </c>
      <c r="L756" s="70">
        <v>0.43868404895648394</v>
      </c>
      <c r="M756" s="70">
        <v>0.63044152993055735</v>
      </c>
      <c r="N756" s="70">
        <v>8.9741595808470229E-2</v>
      </c>
      <c r="O756" s="70">
        <v>0</v>
      </c>
      <c r="P756" s="70">
        <v>9.8359979850469546E-4</v>
      </c>
    </row>
    <row r="757" spans="1:16" x14ac:dyDescent="0.3">
      <c r="A757" t="s">
        <v>2560</v>
      </c>
      <c r="B757" t="s">
        <v>563</v>
      </c>
      <c r="C757" s="69">
        <v>19001</v>
      </c>
      <c r="E757" s="70"/>
      <c r="F757" s="70">
        <v>6.720586410887042E-3</v>
      </c>
      <c r="G757" s="70">
        <v>0.21428571428571427</v>
      </c>
      <c r="H757" s="70">
        <v>0.44827586206896552</v>
      </c>
      <c r="I757" s="70">
        <v>0.3888888888888889</v>
      </c>
    </row>
    <row r="758" spans="1:16" x14ac:dyDescent="0.3">
      <c r="A758" t="s">
        <v>2212</v>
      </c>
      <c r="B758" t="s">
        <v>563</v>
      </c>
      <c r="C758" s="69">
        <v>19003</v>
      </c>
      <c r="E758" s="70"/>
      <c r="F758" s="70">
        <v>7.9865423359815595E-3</v>
      </c>
      <c r="G758" s="70">
        <v>0.16071428571428573</v>
      </c>
      <c r="H758" s="70">
        <v>0.41379310344827586</v>
      </c>
      <c r="I758" s="70">
        <v>0.33333333333333331</v>
      </c>
    </row>
    <row r="759" spans="1:16" x14ac:dyDescent="0.3">
      <c r="A759" t="s">
        <v>2561</v>
      </c>
      <c r="B759" t="s">
        <v>563</v>
      </c>
      <c r="C759" s="69">
        <v>19005</v>
      </c>
      <c r="D759" s="70">
        <v>0.48329875629479763</v>
      </c>
      <c r="E759" s="70">
        <v>1.7238460504336191E-3</v>
      </c>
      <c r="F759" s="70">
        <v>4.8511327406392203E-3</v>
      </c>
      <c r="G759" s="70">
        <v>3.5714285714285712E-2</v>
      </c>
      <c r="H759" s="70">
        <v>0.10344827586206896</v>
      </c>
      <c r="I759" s="70">
        <v>0.55555555555555558</v>
      </c>
      <c r="J759" s="70">
        <v>0.39939710476826162</v>
      </c>
      <c r="K759" s="70">
        <v>0.83513084794754888</v>
      </c>
      <c r="L759" s="70">
        <v>0.14978453398401209</v>
      </c>
      <c r="M759" s="70">
        <v>0.29999281486737139</v>
      </c>
      <c r="N759" s="70">
        <v>4.5684353996674381E-3</v>
      </c>
      <c r="O759" s="70">
        <v>0</v>
      </c>
      <c r="P759" s="70">
        <v>9.1988781652679484E-4</v>
      </c>
    </row>
    <row r="760" spans="1:16" x14ac:dyDescent="0.3">
      <c r="A760" t="s">
        <v>2562</v>
      </c>
      <c r="B760" t="s">
        <v>563</v>
      </c>
      <c r="C760" s="69">
        <v>19007</v>
      </c>
      <c r="D760" s="70">
        <v>0.60525118511717813</v>
      </c>
      <c r="E760" s="70">
        <v>4.7598835126899837E-3</v>
      </c>
      <c r="F760" s="70">
        <v>1.4247734629709278E-2</v>
      </c>
      <c r="G760" s="70">
        <v>0.14285714285714285</v>
      </c>
      <c r="H760" s="70">
        <v>0.51724137931034486</v>
      </c>
      <c r="I760" s="70">
        <v>0.3888888888888889</v>
      </c>
      <c r="J760" s="70">
        <v>0.47278206619851626</v>
      </c>
      <c r="K760" s="70">
        <v>0.82701748891442617</v>
      </c>
      <c r="L760" s="70">
        <v>0.241428440295926</v>
      </c>
      <c r="M760" s="70">
        <v>0.35907343908392098</v>
      </c>
      <c r="N760" s="70">
        <v>2.7133528038550663E-2</v>
      </c>
      <c r="O760" s="70">
        <v>0</v>
      </c>
      <c r="P760" s="70">
        <v>1.6088760023817666E-3</v>
      </c>
    </row>
    <row r="761" spans="1:16" x14ac:dyDescent="0.3">
      <c r="A761" t="s">
        <v>2563</v>
      </c>
      <c r="B761" t="s">
        <v>563</v>
      </c>
      <c r="C761" s="69">
        <v>19009</v>
      </c>
      <c r="E761" s="70"/>
      <c r="F761" s="70">
        <v>4.7816841246221507E-3</v>
      </c>
      <c r="G761" s="70">
        <v>3.5714285714285712E-2</v>
      </c>
      <c r="H761" s="70">
        <v>0.34482758620689657</v>
      </c>
      <c r="I761" s="70">
        <v>0.33333333333333331</v>
      </c>
    </row>
    <row r="762" spans="1:16" x14ac:dyDescent="0.3">
      <c r="A762" t="s">
        <v>2104</v>
      </c>
      <c r="B762" t="s">
        <v>563</v>
      </c>
      <c r="C762" s="69">
        <v>19011</v>
      </c>
      <c r="D762" s="70">
        <v>0.58649190778379712</v>
      </c>
      <c r="E762" s="70">
        <v>2.3907264993547964E-3</v>
      </c>
      <c r="F762" s="70">
        <v>9.6490242385820595E-3</v>
      </c>
      <c r="G762" s="70">
        <v>0.14285714285714285</v>
      </c>
      <c r="H762" s="70">
        <v>0.34482758620689657</v>
      </c>
      <c r="I762" s="70">
        <v>0.44444444444444442</v>
      </c>
      <c r="J762" s="70">
        <v>0.49185357340289992</v>
      </c>
      <c r="K762" s="70">
        <v>0.82473782238817284</v>
      </c>
      <c r="L762" s="70">
        <v>0.23343544229081367</v>
      </c>
      <c r="M762" s="70">
        <v>0.29388757735560583</v>
      </c>
      <c r="N762" s="70">
        <v>0.11345533169243971</v>
      </c>
      <c r="O762" s="70">
        <v>0</v>
      </c>
      <c r="P762" s="70">
        <v>3.8774085102795484E-4</v>
      </c>
    </row>
    <row r="763" spans="1:16" x14ac:dyDescent="0.3">
      <c r="A763" t="s">
        <v>2564</v>
      </c>
      <c r="B763" t="s">
        <v>563</v>
      </c>
      <c r="C763" s="69">
        <v>19013</v>
      </c>
      <c r="D763" s="70">
        <v>0.61165773055063288</v>
      </c>
      <c r="E763" s="70">
        <v>8.2971836495744494E-2</v>
      </c>
      <c r="F763" s="70">
        <v>7.9391400817292856E-3</v>
      </c>
      <c r="G763" s="70">
        <v>0.20238095238095238</v>
      </c>
      <c r="H763" s="70">
        <v>0.41379310344827586</v>
      </c>
      <c r="I763" s="70">
        <v>0.44444444444444442</v>
      </c>
      <c r="J763" s="70">
        <v>0.43761708511048625</v>
      </c>
      <c r="K763" s="70">
        <v>0.84554587682533</v>
      </c>
      <c r="L763" s="70">
        <v>0.24933420651750024</v>
      </c>
      <c r="M763" s="70">
        <v>0.22392459501266271</v>
      </c>
      <c r="N763" s="70">
        <v>0.19829658482201276</v>
      </c>
      <c r="O763" s="70">
        <v>0</v>
      </c>
      <c r="P763" s="70">
        <v>6.760789727977114E-4</v>
      </c>
    </row>
    <row r="764" spans="1:16" x14ac:dyDescent="0.3">
      <c r="A764" t="s">
        <v>2105</v>
      </c>
      <c r="B764" t="s">
        <v>563</v>
      </c>
      <c r="C764" s="69">
        <v>19015</v>
      </c>
      <c r="D764" s="70">
        <v>0.62526708060212044</v>
      </c>
      <c r="E764" s="70">
        <v>1.2721579128627734E-2</v>
      </c>
      <c r="F764" s="70">
        <v>5.5829782016825038E-3</v>
      </c>
      <c r="G764" s="70">
        <v>0.25595238095238093</v>
      </c>
      <c r="H764" s="70">
        <v>0.37931034482758619</v>
      </c>
      <c r="I764" s="70">
        <v>0.44444444444444442</v>
      </c>
      <c r="J764" s="70">
        <v>0.50606442303244636</v>
      </c>
      <c r="K764" s="70">
        <v>0.82018548532045621</v>
      </c>
      <c r="L764" s="70">
        <v>0.34712788154813529</v>
      </c>
      <c r="M764" s="70">
        <v>0.28382478858631316</v>
      </c>
      <c r="N764" s="70">
        <v>4.8094341143762195E-2</v>
      </c>
      <c r="O764" s="70">
        <v>0</v>
      </c>
      <c r="P764" s="70">
        <v>6.4776273122438255E-4</v>
      </c>
    </row>
    <row r="765" spans="1:16" x14ac:dyDescent="0.3">
      <c r="A765" t="s">
        <v>2565</v>
      </c>
      <c r="B765" t="s">
        <v>563</v>
      </c>
      <c r="C765" s="69">
        <v>19017</v>
      </c>
      <c r="D765" s="70">
        <v>0.58428163170144642</v>
      </c>
      <c r="E765" s="70">
        <v>1.1354655332677493E-2</v>
      </c>
      <c r="F765" s="70">
        <v>6.7791289580973225E-3</v>
      </c>
      <c r="G765" s="70">
        <v>0.14880952380952381</v>
      </c>
      <c r="H765" s="70">
        <v>0.37931034482758619</v>
      </c>
      <c r="I765" s="70">
        <v>0.44444444444444442</v>
      </c>
      <c r="J765" s="70">
        <v>0.44904402177086034</v>
      </c>
      <c r="K765" s="70">
        <v>0.83047104391811855</v>
      </c>
      <c r="L765" s="70">
        <v>0.23790243885757117</v>
      </c>
      <c r="M765" s="70">
        <v>0.24054915621869913</v>
      </c>
      <c r="N765" s="70">
        <v>0.15047609671016701</v>
      </c>
      <c r="O765" s="70">
        <v>0</v>
      </c>
      <c r="P765" s="70">
        <v>8.2218390745178286E-4</v>
      </c>
    </row>
    <row r="766" spans="1:16" x14ac:dyDescent="0.3">
      <c r="A766" t="s">
        <v>2566</v>
      </c>
      <c r="B766" t="s">
        <v>563</v>
      </c>
      <c r="C766" s="69">
        <v>19019</v>
      </c>
      <c r="D766" s="70">
        <v>0.54625019670255426</v>
      </c>
      <c r="E766" s="70">
        <v>4.0119539458432496E-3</v>
      </c>
      <c r="F766" s="70">
        <v>8.6267350445492479E-3</v>
      </c>
      <c r="G766" s="70">
        <v>0.20905923344947736</v>
      </c>
      <c r="H766" s="70">
        <v>0.20689655172413793</v>
      </c>
      <c r="I766" s="70">
        <v>0.3888888888888889</v>
      </c>
      <c r="J766" s="70">
        <v>0.38117938303045568</v>
      </c>
      <c r="K766" s="70">
        <v>0.84086075445646535</v>
      </c>
      <c r="L766" s="70">
        <v>0.20176227185595882</v>
      </c>
      <c r="M766" s="70">
        <v>0.29242310564401874</v>
      </c>
      <c r="N766" s="70">
        <v>0.1703636283018215</v>
      </c>
      <c r="O766" s="70">
        <v>0</v>
      </c>
      <c r="P766" s="70">
        <v>5.2562390810218678E-4</v>
      </c>
    </row>
    <row r="767" spans="1:16" x14ac:dyDescent="0.3">
      <c r="A767" t="s">
        <v>2567</v>
      </c>
      <c r="B767" t="s">
        <v>563</v>
      </c>
      <c r="C767" s="69">
        <v>19021</v>
      </c>
      <c r="D767" s="70">
        <v>0.48992034690926406</v>
      </c>
      <c r="E767" s="70">
        <v>3.8819847282893453E-3</v>
      </c>
      <c r="F767" s="70">
        <v>3.1059964737226008E-3</v>
      </c>
      <c r="G767" s="70">
        <v>0.10119047619047619</v>
      </c>
      <c r="H767" s="70">
        <v>0.10344827586206896</v>
      </c>
      <c r="I767" s="70">
        <v>0.3888888888888889</v>
      </c>
      <c r="J767" s="70">
        <v>0.34630096399488142</v>
      </c>
      <c r="K767" s="70">
        <v>0.81201969354264758</v>
      </c>
      <c r="L767" s="70">
        <v>0.32992128431529472</v>
      </c>
      <c r="M767" s="70">
        <v>0.28878277323524404</v>
      </c>
      <c r="N767" s="70">
        <v>4.8297883757872744E-2</v>
      </c>
      <c r="O767" s="70">
        <v>0</v>
      </c>
      <c r="P767" s="70">
        <v>1.4287572073470243E-4</v>
      </c>
    </row>
    <row r="768" spans="1:16" x14ac:dyDescent="0.3">
      <c r="A768" t="s">
        <v>2027</v>
      </c>
      <c r="B768" t="s">
        <v>563</v>
      </c>
      <c r="C768" s="69">
        <v>19023</v>
      </c>
      <c r="E768" s="70"/>
      <c r="F768" s="70">
        <v>6.0948372994767677E-3</v>
      </c>
      <c r="G768" s="70">
        <v>0.14880952380952381</v>
      </c>
      <c r="H768" s="70">
        <v>0.41379310344827586</v>
      </c>
      <c r="I768" s="70">
        <v>0.44444444444444442</v>
      </c>
    </row>
    <row r="769" spans="1:16" x14ac:dyDescent="0.3">
      <c r="A769" t="s">
        <v>2028</v>
      </c>
      <c r="B769" t="s">
        <v>563</v>
      </c>
      <c r="C769" s="69">
        <v>19025</v>
      </c>
      <c r="E769" s="70"/>
      <c r="F769" s="70">
        <v>4.0807588614593668E-3</v>
      </c>
      <c r="G769" s="70">
        <v>0.19047619047619047</v>
      </c>
      <c r="H769" s="70">
        <v>0.41379310344827586</v>
      </c>
      <c r="I769" s="70">
        <v>0.33333333333333331</v>
      </c>
    </row>
    <row r="770" spans="1:16" x14ac:dyDescent="0.3">
      <c r="A770" t="s">
        <v>2107</v>
      </c>
      <c r="B770" t="s">
        <v>563</v>
      </c>
      <c r="C770" s="69">
        <v>19027</v>
      </c>
      <c r="D770" s="70">
        <v>0.58604218069099168</v>
      </c>
      <c r="E770" s="70">
        <v>5.7192404478771681E-3</v>
      </c>
      <c r="F770" s="70">
        <v>4.5455735981486198E-3</v>
      </c>
      <c r="G770" s="70">
        <v>0.15476190476190477</v>
      </c>
      <c r="H770" s="70">
        <v>0.37931034482758619</v>
      </c>
      <c r="I770" s="70">
        <v>0.33333333333333331</v>
      </c>
      <c r="J770" s="70">
        <v>0.41666021904824119</v>
      </c>
      <c r="K770" s="70">
        <v>0.83224520023407655</v>
      </c>
      <c r="L770" s="70">
        <v>0.37299772475896731</v>
      </c>
      <c r="M770" s="70">
        <v>0.24892609953249786</v>
      </c>
      <c r="N770" s="70">
        <v>0.1540541250080987</v>
      </c>
      <c r="O770" s="70">
        <v>0</v>
      </c>
      <c r="P770" s="70">
        <v>4.7777145795319196E-4</v>
      </c>
    </row>
    <row r="771" spans="1:16" x14ac:dyDescent="0.3">
      <c r="A771" t="s">
        <v>2471</v>
      </c>
      <c r="B771" t="s">
        <v>563</v>
      </c>
      <c r="C771" s="69">
        <v>19029</v>
      </c>
      <c r="D771" s="70">
        <v>0.59726679670741978</v>
      </c>
      <c r="E771" s="70">
        <v>3.6501585833373855E-3</v>
      </c>
      <c r="F771" s="70">
        <v>5.8283373063511288E-3</v>
      </c>
      <c r="G771" s="70">
        <v>0.1728110599078341</v>
      </c>
      <c r="H771" s="70">
        <v>0.44827586206896552</v>
      </c>
      <c r="I771" s="70">
        <v>0.33333333333333331</v>
      </c>
      <c r="J771" s="70">
        <v>0.4168949049786681</v>
      </c>
      <c r="K771" s="70">
        <v>0.8015577438210022</v>
      </c>
      <c r="L771" s="70">
        <v>0.3476177482526831</v>
      </c>
      <c r="M771" s="70">
        <v>0.27979804118560248</v>
      </c>
      <c r="N771" s="70">
        <v>0.14644621281632761</v>
      </c>
      <c r="O771" s="70">
        <v>0</v>
      </c>
      <c r="P771" s="70">
        <v>2.4201752651912634E-4</v>
      </c>
    </row>
    <row r="772" spans="1:16" x14ac:dyDescent="0.3">
      <c r="A772" t="s">
        <v>2568</v>
      </c>
      <c r="B772" t="s">
        <v>563</v>
      </c>
      <c r="C772" s="69">
        <v>19031</v>
      </c>
      <c r="D772" s="70">
        <v>0.5526994913430695</v>
      </c>
      <c r="E772" s="70">
        <v>1.6247274054496321E-3</v>
      </c>
      <c r="F772" s="70">
        <v>1.3490128093044691E-2</v>
      </c>
      <c r="G772" s="70">
        <v>0.18452380952380953</v>
      </c>
      <c r="H772" s="70">
        <v>0.20689655172413793</v>
      </c>
      <c r="I772" s="70">
        <v>0.44444444444444442</v>
      </c>
      <c r="J772" s="70">
        <v>0.47597883019302395</v>
      </c>
      <c r="K772" s="70">
        <v>0.81003986392265959</v>
      </c>
      <c r="L772" s="70">
        <v>0.24366219192239569</v>
      </c>
      <c r="M772" s="70">
        <v>0.35298642122594809</v>
      </c>
      <c r="N772" s="70">
        <v>0</v>
      </c>
      <c r="O772" s="70">
        <v>0</v>
      </c>
      <c r="P772" s="70">
        <v>4.4836487699742469E-4</v>
      </c>
    </row>
    <row r="773" spans="1:16" x14ac:dyDescent="0.3">
      <c r="A773" t="s">
        <v>2569</v>
      </c>
      <c r="B773" t="s">
        <v>563</v>
      </c>
      <c r="C773" s="69">
        <v>19033</v>
      </c>
      <c r="D773" s="70">
        <v>0.56767389319115347</v>
      </c>
      <c r="E773" s="70">
        <v>2.743577556845618E-2</v>
      </c>
      <c r="F773" s="70">
        <v>4.2251635301126522E-3</v>
      </c>
      <c r="G773" s="70">
        <v>0.16666666666666666</v>
      </c>
      <c r="H773" s="70">
        <v>0.34482758620689657</v>
      </c>
      <c r="I773" s="70">
        <v>0.3888888888888889</v>
      </c>
      <c r="J773" s="70">
        <v>0.49485364652166319</v>
      </c>
      <c r="K773" s="70">
        <v>0.83471077423757112</v>
      </c>
      <c r="L773" s="70">
        <v>0.18417977714948067</v>
      </c>
      <c r="M773" s="70">
        <v>0.28349353166145974</v>
      </c>
      <c r="N773" s="70">
        <v>0.10397752113613591</v>
      </c>
      <c r="O773" s="70">
        <v>0</v>
      </c>
      <c r="P773" s="70">
        <v>6.7844227026898918E-4</v>
      </c>
    </row>
    <row r="774" spans="1:16" x14ac:dyDescent="0.3">
      <c r="A774" t="s">
        <v>2030</v>
      </c>
      <c r="B774" t="s">
        <v>563</v>
      </c>
      <c r="C774" s="69">
        <v>19035</v>
      </c>
      <c r="D774" s="70">
        <v>0.47697489842261792</v>
      </c>
      <c r="E774" s="70">
        <v>1.8281417787138561E-3</v>
      </c>
      <c r="F774" s="70">
        <v>2.848952125665433E-3</v>
      </c>
      <c r="G774" s="70">
        <v>0.10714285714285714</v>
      </c>
      <c r="H774" s="70">
        <v>0.10344827586206896</v>
      </c>
      <c r="I774" s="70">
        <v>0.33333333333333331</v>
      </c>
      <c r="J774" s="70">
        <v>0.42638603267462016</v>
      </c>
      <c r="K774" s="70">
        <v>0.78902555957399512</v>
      </c>
      <c r="L774" s="70">
        <v>0.27272973634453618</v>
      </c>
      <c r="M774" s="70">
        <v>0.27206013501843868</v>
      </c>
      <c r="N774" s="70">
        <v>5.0169635966923143E-2</v>
      </c>
      <c r="O774" s="70">
        <v>0</v>
      </c>
      <c r="P774" s="70">
        <v>9.5406919793164144E-4</v>
      </c>
    </row>
    <row r="775" spans="1:16" x14ac:dyDescent="0.3">
      <c r="A775" t="s">
        <v>2570</v>
      </c>
      <c r="B775" t="s">
        <v>563</v>
      </c>
      <c r="C775" s="69">
        <v>19037</v>
      </c>
      <c r="D775" s="70">
        <v>0.51078464236657428</v>
      </c>
      <c r="E775" s="70">
        <v>1.8651872533223994E-3</v>
      </c>
      <c r="F775" s="70">
        <v>6.2236215234326648E-3</v>
      </c>
      <c r="G775" s="70">
        <v>0.17261904761904764</v>
      </c>
      <c r="H775" s="70">
        <v>0.10344827586206896</v>
      </c>
      <c r="I775" s="70">
        <v>0.44444444444444442</v>
      </c>
      <c r="J775" s="70">
        <v>0.43845411012869601</v>
      </c>
      <c r="K775" s="70">
        <v>0.85503019924049728</v>
      </c>
      <c r="L775" s="70">
        <v>0.20707158984393678</v>
      </c>
      <c r="M775" s="70">
        <v>0.29227267498730969</v>
      </c>
      <c r="N775" s="70">
        <v>5.2610015285995222E-3</v>
      </c>
      <c r="O775" s="70">
        <v>0</v>
      </c>
      <c r="P775" s="70">
        <v>4.2436666726847688E-4</v>
      </c>
    </row>
    <row r="776" spans="1:16" x14ac:dyDescent="0.3">
      <c r="A776" t="s">
        <v>2033</v>
      </c>
      <c r="B776" t="s">
        <v>563</v>
      </c>
      <c r="C776" s="69">
        <v>19039</v>
      </c>
      <c r="D776" s="70">
        <v>0.57868584337054141</v>
      </c>
      <c r="E776" s="70">
        <v>5.3900907446923193E-3</v>
      </c>
      <c r="F776" s="70">
        <v>9.5505377933658309E-3</v>
      </c>
      <c r="G776" s="70">
        <v>0.14285714285714285</v>
      </c>
      <c r="H776" s="70">
        <v>0.51724137931034486</v>
      </c>
      <c r="I776" s="70">
        <v>0.3888888888888889</v>
      </c>
      <c r="J776" s="70">
        <v>0.38139076815666229</v>
      </c>
      <c r="K776" s="70">
        <v>0.79470543521347758</v>
      </c>
      <c r="L776" s="70">
        <v>0.28306571347983389</v>
      </c>
      <c r="M776" s="70">
        <v>0.32793855968438473</v>
      </c>
      <c r="N776" s="70">
        <v>1.3665961923102933E-2</v>
      </c>
      <c r="O776" s="70">
        <v>0</v>
      </c>
      <c r="P776" s="70">
        <v>1.6391848197077697E-3</v>
      </c>
    </row>
    <row r="777" spans="1:16" x14ac:dyDescent="0.3">
      <c r="A777" t="s">
        <v>2034</v>
      </c>
      <c r="B777" t="s">
        <v>563</v>
      </c>
      <c r="C777" s="69">
        <v>19041</v>
      </c>
      <c r="D777" s="70">
        <v>0.48648802430092686</v>
      </c>
      <c r="E777" s="70">
        <v>6.5191208611064333E-3</v>
      </c>
      <c r="F777" s="70">
        <v>2.6889427567877182E-3</v>
      </c>
      <c r="G777" s="70">
        <v>0.17857142857142858</v>
      </c>
      <c r="H777" s="70">
        <v>0.10344827586206896</v>
      </c>
      <c r="I777" s="70">
        <v>0.33333333333333331</v>
      </c>
      <c r="J777" s="70">
        <v>0.36264262801735692</v>
      </c>
      <c r="K777" s="70">
        <v>0.82703577833131581</v>
      </c>
      <c r="L777" s="70">
        <v>0.18509048668324463</v>
      </c>
      <c r="M777" s="70">
        <v>0.2770636914985713</v>
      </c>
      <c r="N777" s="70">
        <v>0.13422531525111636</v>
      </c>
      <c r="O777" s="70">
        <v>0</v>
      </c>
      <c r="P777" s="70">
        <v>1.0302986773252703E-3</v>
      </c>
    </row>
    <row r="778" spans="1:16" x14ac:dyDescent="0.3">
      <c r="A778" t="s">
        <v>2349</v>
      </c>
      <c r="B778" t="s">
        <v>563</v>
      </c>
      <c r="C778" s="69">
        <v>19043</v>
      </c>
      <c r="D778" s="70">
        <v>0.69136146894031802</v>
      </c>
      <c r="E778" s="70">
        <v>4.8886661168469261E-4</v>
      </c>
      <c r="F778" s="70">
        <v>6.8217498952806797E-3</v>
      </c>
      <c r="G778" s="70">
        <v>8.3333333333333329E-2</v>
      </c>
      <c r="H778" s="70">
        <v>0.10344827586206896</v>
      </c>
      <c r="I778" s="70">
        <v>0.55555555555555558</v>
      </c>
      <c r="J778" s="70">
        <v>1</v>
      </c>
      <c r="K778" s="70">
        <v>0.82980426199422541</v>
      </c>
      <c r="L778" s="70">
        <v>0.16529333048101214</v>
      </c>
      <c r="M778" s="70">
        <v>0.33870590403547274</v>
      </c>
      <c r="N778" s="70">
        <v>0.33295479684401774</v>
      </c>
      <c r="O778" s="70">
        <v>0</v>
      </c>
      <c r="P778" s="70">
        <v>2.0792286502636361E-3</v>
      </c>
    </row>
    <row r="779" spans="1:16" x14ac:dyDescent="0.3">
      <c r="A779" t="s">
        <v>2474</v>
      </c>
      <c r="B779" t="s">
        <v>563</v>
      </c>
      <c r="C779" s="69">
        <v>19045</v>
      </c>
      <c r="D779" s="70">
        <v>0.59287173386772218</v>
      </c>
      <c r="E779" s="70">
        <v>1.6396369735865959E-2</v>
      </c>
      <c r="F779" s="70">
        <v>1.4359285803800911E-2</v>
      </c>
      <c r="G779" s="70">
        <v>0.22023809523809523</v>
      </c>
      <c r="H779" s="70">
        <v>0.2413793103448276</v>
      </c>
      <c r="I779" s="70">
        <v>0.44444444444444442</v>
      </c>
      <c r="J779" s="70">
        <v>0.44037276675751191</v>
      </c>
      <c r="K779" s="70">
        <v>0.768035355449601</v>
      </c>
      <c r="L779" s="70">
        <v>0.18855012492900178</v>
      </c>
      <c r="M779" s="70">
        <v>0.4299736457713641</v>
      </c>
      <c r="N779" s="70">
        <v>0.18325828321299478</v>
      </c>
      <c r="O779" s="70">
        <v>0</v>
      </c>
      <c r="P779" s="70">
        <v>4.6536036728341641E-4</v>
      </c>
    </row>
    <row r="780" spans="1:16" x14ac:dyDescent="0.3">
      <c r="A780" t="s">
        <v>2114</v>
      </c>
      <c r="B780" t="s">
        <v>563</v>
      </c>
      <c r="C780" s="69">
        <v>19047</v>
      </c>
      <c r="D780" s="70">
        <v>0.57012628540487997</v>
      </c>
      <c r="E780" s="70">
        <v>4.1700620148884867E-3</v>
      </c>
      <c r="F780" s="70">
        <v>3.2307650509335742E-3</v>
      </c>
      <c r="G780" s="70">
        <v>0.17261904761904762</v>
      </c>
      <c r="H780" s="70">
        <v>0.37931034482758619</v>
      </c>
      <c r="I780" s="70">
        <v>0.22222222222222221</v>
      </c>
      <c r="J780" s="70">
        <v>0.43920776127519556</v>
      </c>
      <c r="K780" s="70">
        <v>0.79680104757155812</v>
      </c>
      <c r="L780" s="70">
        <v>0.37032926612644917</v>
      </c>
      <c r="M780" s="70">
        <v>0.27895372220841375</v>
      </c>
      <c r="N780" s="70">
        <v>0.15525072698448933</v>
      </c>
      <c r="O780" s="70">
        <v>0</v>
      </c>
      <c r="P780" s="70">
        <v>7.0138569013386922E-4</v>
      </c>
    </row>
    <row r="781" spans="1:16" x14ac:dyDescent="0.3">
      <c r="A781" t="s">
        <v>2044</v>
      </c>
      <c r="B781" t="s">
        <v>563</v>
      </c>
      <c r="C781" s="69">
        <v>19049</v>
      </c>
      <c r="D781" s="70">
        <v>0.58651235592525797</v>
      </c>
      <c r="E781" s="70">
        <v>2.6872847053286141E-2</v>
      </c>
      <c r="F781" s="70">
        <v>6.3732312872655916E-3</v>
      </c>
      <c r="G781" s="70">
        <v>0.18328840970350405</v>
      </c>
      <c r="H781" s="70">
        <v>0.41379310344827586</v>
      </c>
      <c r="I781" s="70">
        <v>0.44444444444444442</v>
      </c>
      <c r="J781" s="70">
        <v>0.39400988041171514</v>
      </c>
      <c r="K781" s="70">
        <v>0.81399348060464283</v>
      </c>
      <c r="L781" s="70">
        <v>0.3164885996303663</v>
      </c>
      <c r="M781" s="70">
        <v>0.25086990658637542</v>
      </c>
      <c r="N781" s="70">
        <v>7.5962500693766158E-2</v>
      </c>
      <c r="O781" s="70">
        <v>0</v>
      </c>
      <c r="P781" s="70">
        <v>4.1322172915825024E-4</v>
      </c>
    </row>
    <row r="782" spans="1:16" x14ac:dyDescent="0.3">
      <c r="A782" t="s">
        <v>2571</v>
      </c>
      <c r="B782" t="s">
        <v>563</v>
      </c>
      <c r="C782" s="69">
        <v>19051</v>
      </c>
      <c r="E782" s="70"/>
      <c r="F782" s="70">
        <v>1.5689989055198372E-2</v>
      </c>
      <c r="G782" s="70">
        <v>0.12500000000000003</v>
      </c>
      <c r="H782" s="70">
        <v>0.51724137931034486</v>
      </c>
      <c r="I782" s="70">
        <v>0.44444444444444442</v>
      </c>
    </row>
    <row r="783" spans="1:16" x14ac:dyDescent="0.3">
      <c r="A783" t="s">
        <v>2358</v>
      </c>
      <c r="B783" t="s">
        <v>563</v>
      </c>
      <c r="C783" s="69">
        <v>19053</v>
      </c>
      <c r="E783" s="70"/>
      <c r="F783" s="70">
        <v>1.1695640238393147E-2</v>
      </c>
      <c r="G783" s="70">
        <v>0.14285714285714285</v>
      </c>
      <c r="H783" s="70">
        <v>0.51724137931034486</v>
      </c>
      <c r="I783" s="70">
        <v>0.27777777777777779</v>
      </c>
    </row>
    <row r="784" spans="1:16" x14ac:dyDescent="0.3">
      <c r="A784" t="s">
        <v>268</v>
      </c>
      <c r="B784" t="s">
        <v>563</v>
      </c>
      <c r="C784" s="69">
        <v>19055</v>
      </c>
      <c r="D784" s="70">
        <v>0.61823197776663141</v>
      </c>
      <c r="E784" s="70">
        <v>3.4488078239737954E-3</v>
      </c>
      <c r="F784" s="70">
        <v>9.1494014170226713E-3</v>
      </c>
      <c r="G784" s="70">
        <v>0.22531512605042017</v>
      </c>
      <c r="H784" s="70">
        <v>0.20689655172413793</v>
      </c>
      <c r="I784" s="70">
        <v>0.5</v>
      </c>
      <c r="J784" s="70">
        <v>0.42918138146510731</v>
      </c>
      <c r="K784" s="70">
        <v>0.82577390819194552</v>
      </c>
      <c r="L784" s="70">
        <v>0.20333528675246382</v>
      </c>
      <c r="M784" s="70">
        <v>0.33209212411789207</v>
      </c>
      <c r="N784" s="70">
        <v>0.32419911488842063</v>
      </c>
      <c r="O784" s="70">
        <v>0</v>
      </c>
      <c r="P784" s="70">
        <v>5.1135105522189157E-4</v>
      </c>
    </row>
    <row r="785" spans="1:16" x14ac:dyDescent="0.3">
      <c r="A785" t="s">
        <v>2572</v>
      </c>
      <c r="B785" t="s">
        <v>563</v>
      </c>
      <c r="C785" s="69">
        <v>19057</v>
      </c>
      <c r="D785" s="70">
        <v>0.58769787038774535</v>
      </c>
      <c r="E785" s="70">
        <v>2.5523591551966558E-2</v>
      </c>
      <c r="F785" s="70">
        <v>1.8246859959563717E-2</v>
      </c>
      <c r="G785" s="70">
        <v>0.14772727272727273</v>
      </c>
      <c r="H785" s="70">
        <v>0.31034482758620691</v>
      </c>
      <c r="I785" s="70">
        <v>0.5</v>
      </c>
      <c r="J785" s="70">
        <v>0.47881714164344252</v>
      </c>
      <c r="K785" s="70">
        <v>0.77690303724732102</v>
      </c>
      <c r="L785" s="70">
        <v>0.2182454471151789</v>
      </c>
      <c r="M785" s="70">
        <v>0.41471712656180709</v>
      </c>
      <c r="N785" s="70">
        <v>4.0355799122891028E-2</v>
      </c>
      <c r="O785" s="70">
        <v>0</v>
      </c>
      <c r="P785" s="70">
        <v>1.402877498775492E-4</v>
      </c>
    </row>
    <row r="786" spans="1:16" x14ac:dyDescent="0.3">
      <c r="A786" t="s">
        <v>2573</v>
      </c>
      <c r="B786" t="s">
        <v>563</v>
      </c>
      <c r="C786" s="69">
        <v>19059</v>
      </c>
      <c r="D786" s="70">
        <v>0.54088846674226077</v>
      </c>
      <c r="E786" s="70">
        <v>2.1606817427999983E-2</v>
      </c>
      <c r="F786" s="70">
        <v>2.445539994378096E-3</v>
      </c>
      <c r="G786" s="70">
        <v>0.13163919413919412</v>
      </c>
      <c r="H786" s="70">
        <v>0.13793103448275862</v>
      </c>
      <c r="I786" s="70">
        <v>0.33333333333333331</v>
      </c>
      <c r="J786" s="70">
        <v>0.51422846896379237</v>
      </c>
      <c r="K786" s="70">
        <v>0.83181575174615063</v>
      </c>
      <c r="L786" s="70">
        <v>0.11063274068124852</v>
      </c>
      <c r="M786" s="70">
        <v>0.39630253069591359</v>
      </c>
      <c r="N786" s="70">
        <v>0.21473361178019357</v>
      </c>
      <c r="O786" s="70">
        <v>0</v>
      </c>
      <c r="P786" s="70">
        <v>1.0163117267874223E-3</v>
      </c>
    </row>
    <row r="787" spans="1:16" x14ac:dyDescent="0.3">
      <c r="A787" t="s">
        <v>2574</v>
      </c>
      <c r="B787" t="s">
        <v>563</v>
      </c>
      <c r="C787" s="69">
        <v>19061</v>
      </c>
      <c r="D787" s="70">
        <v>0.59908914940990166</v>
      </c>
      <c r="E787" s="70">
        <v>3.8954820673062093E-2</v>
      </c>
      <c r="F787" s="70">
        <v>9.0390764909146978E-3</v>
      </c>
      <c r="G787" s="70">
        <v>0.17857142857142855</v>
      </c>
      <c r="H787" s="70">
        <v>0.27586206896551724</v>
      </c>
      <c r="I787" s="70">
        <v>0.5</v>
      </c>
      <c r="J787" s="70">
        <v>0.52085468541354518</v>
      </c>
      <c r="K787" s="70">
        <v>0.81466651987205818</v>
      </c>
      <c r="L787" s="70">
        <v>0.18548908030731795</v>
      </c>
      <c r="M787" s="70">
        <v>0.37495705968017379</v>
      </c>
      <c r="N787" s="70">
        <v>0.10166141416288646</v>
      </c>
      <c r="O787" s="70">
        <v>0</v>
      </c>
      <c r="P787" s="70">
        <v>7.1338996591692287E-4</v>
      </c>
    </row>
    <row r="788" spans="1:16" x14ac:dyDescent="0.3">
      <c r="A788" t="s">
        <v>2575</v>
      </c>
      <c r="B788" t="s">
        <v>563</v>
      </c>
      <c r="C788" s="69">
        <v>19063</v>
      </c>
      <c r="D788" s="70">
        <v>0.50527204298740958</v>
      </c>
      <c r="E788" s="70">
        <v>4.3682167600253554E-3</v>
      </c>
      <c r="F788" s="70">
        <v>2.5932671050554316E-3</v>
      </c>
      <c r="G788" s="70">
        <v>8.3333333333333329E-2</v>
      </c>
      <c r="H788" s="70">
        <v>0.37931034482758619</v>
      </c>
      <c r="I788" s="70">
        <v>0.27777777777777779</v>
      </c>
      <c r="J788" s="70">
        <v>0.35338171991121509</v>
      </c>
      <c r="K788" s="70">
        <v>0.84822323321370441</v>
      </c>
      <c r="L788" s="70">
        <v>0.10077539471672949</v>
      </c>
      <c r="M788" s="70">
        <v>0.41541712038658102</v>
      </c>
      <c r="N788" s="70">
        <v>3.6315098464325103E-2</v>
      </c>
      <c r="O788" s="70">
        <v>0</v>
      </c>
      <c r="P788" s="70">
        <v>8.6850560000769218E-4</v>
      </c>
    </row>
    <row r="789" spans="1:16" x14ac:dyDescent="0.3">
      <c r="A789" t="s">
        <v>2049</v>
      </c>
      <c r="B789" t="s">
        <v>563</v>
      </c>
      <c r="C789" s="69">
        <v>19065</v>
      </c>
      <c r="D789" s="70">
        <v>0.52845382595389878</v>
      </c>
      <c r="E789" s="70">
        <v>2.8181213950009571E-3</v>
      </c>
      <c r="F789" s="70">
        <v>7.0145190596296089E-3</v>
      </c>
      <c r="G789" s="70">
        <v>0.15476190476190477</v>
      </c>
      <c r="H789" s="70">
        <v>0.10344827586206896</v>
      </c>
      <c r="I789" s="70">
        <v>0.55555555555555558</v>
      </c>
      <c r="J789" s="70">
        <v>0.35149891713871145</v>
      </c>
      <c r="K789" s="70">
        <v>0.85082568258898295</v>
      </c>
      <c r="L789" s="70">
        <v>0.20959660623959703</v>
      </c>
      <c r="M789" s="70">
        <v>0.29346369470580191</v>
      </c>
      <c r="N789" s="70">
        <v>8.5650572272260625E-2</v>
      </c>
      <c r="O789" s="70">
        <v>0</v>
      </c>
      <c r="P789" s="70">
        <v>7.8762793491960945E-4</v>
      </c>
    </row>
    <row r="790" spans="1:16" x14ac:dyDescent="0.3">
      <c r="A790" t="s">
        <v>2368</v>
      </c>
      <c r="B790" t="s">
        <v>563</v>
      </c>
      <c r="C790" s="69">
        <v>19067</v>
      </c>
      <c r="D790" s="70">
        <v>0.49720264575405881</v>
      </c>
      <c r="E790" s="70">
        <v>4.7992321030577226E-3</v>
      </c>
      <c r="F790" s="70">
        <v>5.306420429631478E-3</v>
      </c>
      <c r="G790" s="70">
        <v>0.14880952380952381</v>
      </c>
      <c r="H790" s="70">
        <v>0.10344827586206896</v>
      </c>
      <c r="I790" s="70">
        <v>0.33333333333333331</v>
      </c>
      <c r="J790" s="70">
        <v>0.42818928249842919</v>
      </c>
      <c r="K790" s="70">
        <v>0.85145529861709057</v>
      </c>
      <c r="L790" s="70">
        <v>0.21324085943515669</v>
      </c>
      <c r="M790" s="70">
        <v>0.27024869973283072</v>
      </c>
      <c r="N790" s="70">
        <v>0.1035856468248323</v>
      </c>
      <c r="O790" s="70">
        <v>0</v>
      </c>
      <c r="P790" s="70">
        <v>4.8445978702757784E-4</v>
      </c>
    </row>
    <row r="791" spans="1:16" x14ac:dyDescent="0.3">
      <c r="A791" t="s">
        <v>2050</v>
      </c>
      <c r="B791" t="s">
        <v>563</v>
      </c>
      <c r="C791" s="69">
        <v>19069</v>
      </c>
      <c r="D791" s="70">
        <v>0.55537434928630758</v>
      </c>
      <c r="E791" s="70">
        <v>2.3144459519800656E-3</v>
      </c>
      <c r="F791" s="70">
        <v>5.5165010521703835E-3</v>
      </c>
      <c r="G791" s="70">
        <v>0.1130952380952381</v>
      </c>
      <c r="H791" s="70">
        <v>0.44827586206896552</v>
      </c>
      <c r="I791" s="70">
        <v>0.3888888888888889</v>
      </c>
      <c r="J791" s="70">
        <v>0.35723113652094718</v>
      </c>
      <c r="K791" s="70">
        <v>0.84641883964544029</v>
      </c>
      <c r="L791" s="70">
        <v>0.25560066721545988</v>
      </c>
      <c r="M791" s="70">
        <v>0.24609313783880113</v>
      </c>
      <c r="N791" s="70">
        <v>8.4417718940395195E-2</v>
      </c>
      <c r="O791" s="70">
        <v>0</v>
      </c>
      <c r="P791" s="70">
        <v>1.5674707226424512E-4</v>
      </c>
    </row>
    <row r="792" spans="1:16" x14ac:dyDescent="0.3">
      <c r="A792" t="s">
        <v>2234</v>
      </c>
      <c r="B792" t="s">
        <v>563</v>
      </c>
      <c r="C792" s="69">
        <v>19071</v>
      </c>
      <c r="E792" s="70"/>
      <c r="F792" s="70">
        <v>7.8003068690194223E-3</v>
      </c>
      <c r="G792" s="70">
        <v>0.21428571428571427</v>
      </c>
      <c r="H792" s="70">
        <v>0.13793103448275862</v>
      </c>
      <c r="I792" s="70">
        <v>0.27777777777777779</v>
      </c>
    </row>
    <row r="793" spans="1:16" x14ac:dyDescent="0.3">
      <c r="A793" t="s">
        <v>2052</v>
      </c>
      <c r="B793" t="s">
        <v>563</v>
      </c>
      <c r="C793" s="69">
        <v>19073</v>
      </c>
      <c r="D793" s="70">
        <v>0.60697805725864018</v>
      </c>
      <c r="E793" s="70">
        <v>3.1183597525571705E-3</v>
      </c>
      <c r="F793" s="70">
        <v>5.2331666873307748E-3</v>
      </c>
      <c r="G793" s="70">
        <v>8.3333333333333329E-2</v>
      </c>
      <c r="H793" s="70">
        <v>0.37931034482758619</v>
      </c>
      <c r="I793" s="70">
        <v>0.3888888888888889</v>
      </c>
      <c r="J793" s="70">
        <v>0.57682812725639676</v>
      </c>
      <c r="K793" s="70">
        <v>0.82018622727261015</v>
      </c>
      <c r="L793" s="70">
        <v>0.38604462277810714</v>
      </c>
      <c r="M793" s="70">
        <v>0.25906904359179583</v>
      </c>
      <c r="N793" s="70">
        <v>0.10083798066412501</v>
      </c>
      <c r="O793" s="70">
        <v>0</v>
      </c>
      <c r="P793" s="70">
        <v>1.0846683322549182E-3</v>
      </c>
    </row>
    <row r="794" spans="1:16" x14ac:dyDescent="0.3">
      <c r="A794" t="s">
        <v>2483</v>
      </c>
      <c r="B794" t="s">
        <v>563</v>
      </c>
      <c r="C794" s="69">
        <v>19075</v>
      </c>
      <c r="E794" s="70"/>
      <c r="F794" s="70">
        <v>7.0028658077649786E-3</v>
      </c>
      <c r="G794" s="70">
        <v>0.21428571428571427</v>
      </c>
      <c r="H794" s="70">
        <v>0.48275862068965519</v>
      </c>
      <c r="I794" s="70">
        <v>0.3888888888888889</v>
      </c>
    </row>
    <row r="795" spans="1:16" x14ac:dyDescent="0.3">
      <c r="A795" t="s">
        <v>2576</v>
      </c>
      <c r="B795" t="s">
        <v>563</v>
      </c>
      <c r="C795" s="69">
        <v>19077</v>
      </c>
      <c r="E795" s="70"/>
      <c r="F795" s="70">
        <v>5.3296764960311981E-3</v>
      </c>
      <c r="G795" s="70">
        <v>0.12637362637362637</v>
      </c>
      <c r="H795" s="70">
        <v>0.41379310344827586</v>
      </c>
      <c r="I795" s="70">
        <v>0.33333333333333331</v>
      </c>
    </row>
    <row r="796" spans="1:16" x14ac:dyDescent="0.3">
      <c r="A796" t="s">
        <v>2295</v>
      </c>
      <c r="B796" t="s">
        <v>563</v>
      </c>
      <c r="C796" s="69">
        <v>19079</v>
      </c>
      <c r="D796" s="70">
        <v>0.58010741999313109</v>
      </c>
      <c r="E796" s="70">
        <v>5.1129825176776762E-3</v>
      </c>
      <c r="F796" s="70">
        <v>5.5147410313775682E-3</v>
      </c>
      <c r="G796" s="70">
        <v>0.15476190476190477</v>
      </c>
      <c r="H796" s="70">
        <v>0.41379310344827586</v>
      </c>
      <c r="I796" s="70">
        <v>0.3888888888888889</v>
      </c>
      <c r="J796" s="70">
        <v>0.43982364657465195</v>
      </c>
      <c r="K796" s="70">
        <v>0.82282562183220043</v>
      </c>
      <c r="L796" s="70">
        <v>0.28350296980073275</v>
      </c>
      <c r="M796" s="70">
        <v>0.24803812601077643</v>
      </c>
      <c r="N796" s="70">
        <v>0.11049372548409288</v>
      </c>
      <c r="O796" s="70">
        <v>0</v>
      </c>
      <c r="P796" s="70">
        <v>3.2892446441151291E-4</v>
      </c>
    </row>
    <row r="797" spans="1:16" x14ac:dyDescent="0.3">
      <c r="A797" t="s">
        <v>2378</v>
      </c>
      <c r="B797" t="s">
        <v>563</v>
      </c>
      <c r="C797" s="69">
        <v>19081</v>
      </c>
      <c r="D797" s="70">
        <v>0.51713771385877993</v>
      </c>
      <c r="E797" s="70">
        <v>2.4315563871193978E-3</v>
      </c>
      <c r="F797" s="70">
        <v>3.6051223820535243E-3</v>
      </c>
      <c r="G797" s="70">
        <v>0.17857142857142858</v>
      </c>
      <c r="H797" s="70">
        <v>0.37931034482758619</v>
      </c>
      <c r="I797" s="70">
        <v>0.27777777777777779</v>
      </c>
      <c r="J797" s="70">
        <v>0.38194756455153595</v>
      </c>
      <c r="K797" s="70">
        <v>0.84135519779222956</v>
      </c>
      <c r="L797" s="70">
        <v>0.17946329836947442</v>
      </c>
      <c r="M797" s="70">
        <v>0.27222700597514232</v>
      </c>
      <c r="N797" s="70">
        <v>4.2115314523454711E-2</v>
      </c>
      <c r="O797" s="70">
        <v>0</v>
      </c>
      <c r="P797" s="70">
        <v>2.8499262747193088E-4</v>
      </c>
    </row>
    <row r="798" spans="1:16" x14ac:dyDescent="0.3">
      <c r="A798" t="s">
        <v>2484</v>
      </c>
      <c r="B798" t="s">
        <v>563</v>
      </c>
      <c r="C798" s="69">
        <v>19083</v>
      </c>
      <c r="D798" s="70">
        <v>0.60137971456272044</v>
      </c>
      <c r="E798" s="70">
        <v>4.4365926538405881E-3</v>
      </c>
      <c r="F798" s="70">
        <v>6.162174754626837E-3</v>
      </c>
      <c r="G798" s="70">
        <v>0.23302938196555217</v>
      </c>
      <c r="H798" s="70">
        <v>0.41379310344827586</v>
      </c>
      <c r="I798" s="70">
        <v>0.44444444444444442</v>
      </c>
      <c r="J798" s="70">
        <v>0.44508118973801247</v>
      </c>
      <c r="K798" s="70">
        <v>0.82988646385874543</v>
      </c>
      <c r="L798" s="70">
        <v>0.25370708599673536</v>
      </c>
      <c r="M798" s="70">
        <v>0.24517145372553231</v>
      </c>
      <c r="N798" s="70">
        <v>0.10160715947336105</v>
      </c>
      <c r="O798" s="70">
        <v>0</v>
      </c>
      <c r="P798" s="70">
        <v>2.5650650066394692E-4</v>
      </c>
    </row>
    <row r="799" spans="1:16" x14ac:dyDescent="0.3">
      <c r="A799" t="s">
        <v>2530</v>
      </c>
      <c r="B799" t="s">
        <v>563</v>
      </c>
      <c r="C799" s="69">
        <v>19085</v>
      </c>
      <c r="D799" s="70">
        <v>0.58097732518670697</v>
      </c>
      <c r="E799" s="70">
        <v>1.3526497147884017E-3</v>
      </c>
      <c r="F799" s="70">
        <v>3.1855675112081785E-3</v>
      </c>
      <c r="G799" s="70">
        <v>0.12525879917184266</v>
      </c>
      <c r="H799" s="70">
        <v>0.10344827586206896</v>
      </c>
      <c r="I799" s="70">
        <v>0.33333333333333331</v>
      </c>
      <c r="J799" s="70">
        <v>0.65259759136127449</v>
      </c>
      <c r="K799" s="70">
        <v>0.77297482797929706</v>
      </c>
      <c r="L799" s="70">
        <v>0.34429683781924342</v>
      </c>
      <c r="M799" s="70">
        <v>0.32158772225992316</v>
      </c>
      <c r="N799" s="70">
        <v>0.21442112614886899</v>
      </c>
      <c r="O799" s="70">
        <v>0</v>
      </c>
      <c r="P799" s="70">
        <v>1.1682630141124355E-3</v>
      </c>
    </row>
    <row r="800" spans="1:16" x14ac:dyDescent="0.3">
      <c r="A800" t="s">
        <v>2054</v>
      </c>
      <c r="B800" t="s">
        <v>563</v>
      </c>
      <c r="C800" s="69">
        <v>19087</v>
      </c>
      <c r="D800" s="70">
        <v>0.53043998667399261</v>
      </c>
      <c r="E800" s="70">
        <v>8.493943000210875E-3</v>
      </c>
      <c r="F800" s="70">
        <v>1.7307566922709003E-2</v>
      </c>
      <c r="G800" s="70">
        <v>7.7380952380952384E-2</v>
      </c>
      <c r="H800" s="70">
        <v>0.27586206896551724</v>
      </c>
      <c r="I800" s="70">
        <v>0.44444444444444442</v>
      </c>
      <c r="J800" s="70">
        <v>0.38262522690533435</v>
      </c>
      <c r="K800" s="70">
        <v>0.77654025065971588</v>
      </c>
      <c r="L800" s="70">
        <v>0.2228908666852279</v>
      </c>
      <c r="M800" s="70">
        <v>0.40357763897607679</v>
      </c>
      <c r="N800" s="70">
        <v>2.1406254117909505E-2</v>
      </c>
      <c r="O800" s="70">
        <v>0</v>
      </c>
      <c r="P800" s="70">
        <v>3.8739270341299709E-4</v>
      </c>
    </row>
    <row r="801" spans="1:16" x14ac:dyDescent="0.3">
      <c r="A801" t="s">
        <v>2125</v>
      </c>
      <c r="B801" t="s">
        <v>563</v>
      </c>
      <c r="C801" s="69">
        <v>19089</v>
      </c>
      <c r="D801" s="70">
        <v>0.56674341262022476</v>
      </c>
      <c r="E801" s="70">
        <v>2.3999432958844808E-3</v>
      </c>
      <c r="F801" s="70">
        <v>4.7075391197962096E-3</v>
      </c>
      <c r="G801" s="70">
        <v>0.27976190476190477</v>
      </c>
      <c r="H801" s="70">
        <v>0.13793103448275862</v>
      </c>
      <c r="I801" s="70">
        <v>0.5</v>
      </c>
      <c r="J801" s="70">
        <v>0.40507963647905343</v>
      </c>
      <c r="K801" s="70">
        <v>0.83367797914933128</v>
      </c>
      <c r="L801" s="70">
        <v>0.18484029656360518</v>
      </c>
      <c r="M801" s="70">
        <v>0.45536497087734235</v>
      </c>
      <c r="N801" s="70">
        <v>0</v>
      </c>
      <c r="O801" s="70">
        <v>0</v>
      </c>
      <c r="P801" s="70">
        <v>5.3846830024168563E-4</v>
      </c>
    </row>
    <row r="802" spans="1:16" x14ac:dyDescent="0.3">
      <c r="A802" t="s">
        <v>2167</v>
      </c>
      <c r="B802" t="s">
        <v>563</v>
      </c>
      <c r="C802" s="69">
        <v>19091</v>
      </c>
      <c r="D802" s="70">
        <v>0.57118310994719801</v>
      </c>
      <c r="E802" s="70">
        <v>4.986878493399417E-3</v>
      </c>
      <c r="F802" s="70">
        <v>3.7549900477831964E-3</v>
      </c>
      <c r="G802" s="70">
        <v>7.9166666666666663E-2</v>
      </c>
      <c r="H802" s="70">
        <v>0.41379310344827586</v>
      </c>
      <c r="I802" s="70">
        <v>0.3888888888888889</v>
      </c>
      <c r="J802" s="70">
        <v>0.47723588354201363</v>
      </c>
      <c r="K802" s="70">
        <v>0.82183182985351677</v>
      </c>
      <c r="L802" s="70">
        <v>0.27746666447918172</v>
      </c>
      <c r="M802" s="70">
        <v>0.25082893148908797</v>
      </c>
      <c r="N802" s="70">
        <v>0.11056358109610585</v>
      </c>
      <c r="O802" s="70">
        <v>0</v>
      </c>
      <c r="P802" s="70">
        <v>3.205458943160691E-4</v>
      </c>
    </row>
    <row r="803" spans="1:16" x14ac:dyDescent="0.3">
      <c r="A803" t="s">
        <v>2577</v>
      </c>
      <c r="B803" t="s">
        <v>563</v>
      </c>
      <c r="C803" s="69">
        <v>19093</v>
      </c>
      <c r="E803" s="70"/>
      <c r="F803" s="70">
        <v>3.0619892976906336E-3</v>
      </c>
      <c r="G803" s="70">
        <v>8.1632653061224483E-2</v>
      </c>
      <c r="H803" s="70">
        <v>0.10344827586206896</v>
      </c>
      <c r="I803" s="70">
        <v>0.27777777777777779</v>
      </c>
    </row>
    <row r="804" spans="1:16" x14ac:dyDescent="0.3">
      <c r="A804" t="s">
        <v>563</v>
      </c>
      <c r="B804" t="s">
        <v>563</v>
      </c>
      <c r="C804" s="69">
        <v>19095</v>
      </c>
      <c r="D804" s="70">
        <v>0.57737526736789824</v>
      </c>
      <c r="E804" s="70">
        <v>2.416800918118842E-3</v>
      </c>
      <c r="F804" s="70">
        <v>1.0752849154644199E-2</v>
      </c>
      <c r="G804" s="70">
        <v>0.19642857142857142</v>
      </c>
      <c r="H804" s="70">
        <v>0.31034482758620691</v>
      </c>
      <c r="I804" s="70">
        <v>0.44444444444444442</v>
      </c>
      <c r="J804" s="70">
        <v>0.37865870096998427</v>
      </c>
      <c r="K804" s="70">
        <v>0.8057913222861518</v>
      </c>
      <c r="L804" s="70">
        <v>0.26086715396233606</v>
      </c>
      <c r="M804" s="70">
        <v>0.30462346795167172</v>
      </c>
      <c r="N804" s="70">
        <v>0.14132358110118831</v>
      </c>
      <c r="O804" s="70">
        <v>0</v>
      </c>
      <c r="P804" s="70">
        <v>1.2293449373887179E-3</v>
      </c>
    </row>
    <row r="805" spans="1:16" x14ac:dyDescent="0.3">
      <c r="A805" t="s">
        <v>2056</v>
      </c>
      <c r="B805" t="s">
        <v>563</v>
      </c>
      <c r="C805" s="69">
        <v>19097</v>
      </c>
      <c r="D805" s="70">
        <v>0.57222454670719203</v>
      </c>
      <c r="E805" s="70">
        <v>6.1864851430562711E-3</v>
      </c>
      <c r="F805" s="70">
        <v>1.0484286350930471E-2</v>
      </c>
      <c r="G805" s="70">
        <v>0.10119047619047619</v>
      </c>
      <c r="H805" s="70">
        <v>0.2413793103448276</v>
      </c>
      <c r="I805" s="70">
        <v>0.5</v>
      </c>
      <c r="J805" s="70">
        <v>0.31791778549127681</v>
      </c>
      <c r="K805" s="70">
        <v>0.78752308068829791</v>
      </c>
      <c r="L805" s="70">
        <v>0.18455995515958476</v>
      </c>
      <c r="M805" s="70">
        <v>0.39391882779540294</v>
      </c>
      <c r="N805" s="70">
        <v>0.29140784600719166</v>
      </c>
      <c r="O805" s="70">
        <v>0</v>
      </c>
      <c r="P805" s="70">
        <v>6.1823811884157884E-4</v>
      </c>
    </row>
    <row r="806" spans="1:16" x14ac:dyDescent="0.3">
      <c r="A806" t="s">
        <v>2384</v>
      </c>
      <c r="B806" t="s">
        <v>563</v>
      </c>
      <c r="C806" s="69">
        <v>19099</v>
      </c>
      <c r="D806" s="70">
        <v>0.56475986349997798</v>
      </c>
      <c r="E806" s="70">
        <v>7.7152688948677085E-3</v>
      </c>
      <c r="F806" s="70">
        <v>8.7922769785850705E-3</v>
      </c>
      <c r="G806" s="70">
        <v>0.15046296296296297</v>
      </c>
      <c r="H806" s="70">
        <v>0.34482758620689657</v>
      </c>
      <c r="I806" s="70">
        <v>0.44444444444444442</v>
      </c>
      <c r="J806" s="70">
        <v>0.47606284099916152</v>
      </c>
      <c r="K806" s="70">
        <v>0.80437582044946232</v>
      </c>
      <c r="L806" s="70">
        <v>0.29107332116171813</v>
      </c>
      <c r="M806" s="70">
        <v>0.25251234593942068</v>
      </c>
      <c r="N806" s="70">
        <v>1.9088004533844627E-2</v>
      </c>
      <c r="O806" s="70">
        <v>0</v>
      </c>
      <c r="P806" s="70">
        <v>4.5583080771532822E-4</v>
      </c>
    </row>
    <row r="807" spans="1:16" x14ac:dyDescent="0.3">
      <c r="A807" t="s">
        <v>2057</v>
      </c>
      <c r="B807" t="s">
        <v>563</v>
      </c>
      <c r="C807" s="69">
        <v>19101</v>
      </c>
      <c r="D807" s="70">
        <v>0.55373488596945952</v>
      </c>
      <c r="E807" s="70">
        <v>1.0773922229124457E-2</v>
      </c>
      <c r="F807" s="70">
        <v>1.5892847628579225E-2</v>
      </c>
      <c r="G807" s="70">
        <v>8.9285714285714274E-2</v>
      </c>
      <c r="H807" s="70">
        <v>0.31034482758620691</v>
      </c>
      <c r="I807" s="70">
        <v>0.44444444444444442</v>
      </c>
      <c r="J807" s="70">
        <v>0.42298460028259854</v>
      </c>
      <c r="K807" s="70">
        <v>0.79963376556238419</v>
      </c>
      <c r="L807" s="70">
        <v>0.23813855440812332</v>
      </c>
      <c r="M807" s="70">
        <v>0.36181354732026266</v>
      </c>
      <c r="N807" s="70">
        <v>5.4341785107582807E-2</v>
      </c>
      <c r="O807" s="70">
        <v>0</v>
      </c>
      <c r="P807" s="70">
        <v>7.0936856034990096E-4</v>
      </c>
    </row>
    <row r="808" spans="1:16" x14ac:dyDescent="0.3">
      <c r="A808" t="s">
        <v>2128</v>
      </c>
      <c r="B808" t="s">
        <v>563</v>
      </c>
      <c r="C808" s="69">
        <v>19103</v>
      </c>
      <c r="D808" s="70">
        <v>0.59033301644675007</v>
      </c>
      <c r="E808" s="70">
        <v>5.2693656665191095E-2</v>
      </c>
      <c r="F808" s="70">
        <v>1.2611310633420626E-2</v>
      </c>
      <c r="G808" s="70">
        <v>0.19047619047619047</v>
      </c>
      <c r="H808" s="70">
        <v>0.27586206896551724</v>
      </c>
      <c r="I808" s="70">
        <v>0.44444444444444442</v>
      </c>
      <c r="J808" s="70">
        <v>0.48291832867933027</v>
      </c>
      <c r="K808" s="70">
        <v>0.79607311430499017</v>
      </c>
      <c r="L808" s="70">
        <v>0.25374960223563914</v>
      </c>
      <c r="M808" s="70">
        <v>0.34777604817756175</v>
      </c>
      <c r="N808" s="70">
        <v>0.11318365211905888</v>
      </c>
      <c r="O808" s="70">
        <v>0</v>
      </c>
      <c r="P808" s="70">
        <v>1.4308409714836095E-3</v>
      </c>
    </row>
    <row r="809" spans="1:16" x14ac:dyDescent="0.3">
      <c r="A809" t="s">
        <v>2387</v>
      </c>
      <c r="B809" t="s">
        <v>563</v>
      </c>
      <c r="C809" s="69">
        <v>19105</v>
      </c>
      <c r="D809" s="70">
        <v>0.57301382884237739</v>
      </c>
      <c r="E809" s="70">
        <v>3.9093377680425017E-3</v>
      </c>
      <c r="F809" s="70">
        <v>1.0634161424537601E-2</v>
      </c>
      <c r="G809" s="70">
        <v>0.15598739495798317</v>
      </c>
      <c r="H809" s="70">
        <v>0.2413793103448276</v>
      </c>
      <c r="I809" s="70">
        <v>0.44444444444444442</v>
      </c>
      <c r="J809" s="70">
        <v>0.45547188137895472</v>
      </c>
      <c r="K809" s="70">
        <v>0.82558360197880876</v>
      </c>
      <c r="L809" s="70">
        <v>0.24129109423430009</v>
      </c>
      <c r="M809" s="70">
        <v>0.36301453700842612</v>
      </c>
      <c r="N809" s="70">
        <v>9.4084844550132177E-2</v>
      </c>
      <c r="O809" s="70">
        <v>0</v>
      </c>
      <c r="P809" s="70">
        <v>1.0106386270360844E-3</v>
      </c>
    </row>
    <row r="810" spans="1:16" x14ac:dyDescent="0.3">
      <c r="A810" t="s">
        <v>2578</v>
      </c>
      <c r="B810" t="s">
        <v>563</v>
      </c>
      <c r="C810" s="69">
        <v>19107</v>
      </c>
      <c r="E810" s="70"/>
      <c r="F810" s="70">
        <v>1.2816401550993912E-2</v>
      </c>
      <c r="G810" s="70">
        <v>0.14880952380952381</v>
      </c>
      <c r="H810" s="70">
        <v>0.27586206896551724</v>
      </c>
      <c r="I810" s="70">
        <v>0.44444444444444442</v>
      </c>
    </row>
    <row r="811" spans="1:16" x14ac:dyDescent="0.3">
      <c r="A811" t="s">
        <v>2579</v>
      </c>
      <c r="B811" t="s">
        <v>563</v>
      </c>
      <c r="C811" s="69">
        <v>19109</v>
      </c>
      <c r="D811" s="70">
        <v>0.57057480630905255</v>
      </c>
      <c r="E811" s="70">
        <v>1.8915542704769489E-3</v>
      </c>
      <c r="F811" s="70">
        <v>2.9510183954935135E-3</v>
      </c>
      <c r="G811" s="70">
        <v>0.21428571428571427</v>
      </c>
      <c r="H811" s="70">
        <v>0.41379310344827586</v>
      </c>
      <c r="I811" s="70">
        <v>0.33333333333333331</v>
      </c>
      <c r="J811" s="70">
        <v>0.42438327274157778</v>
      </c>
      <c r="K811" s="70">
        <v>0.82967771999171269</v>
      </c>
      <c r="L811" s="70">
        <v>0.210753866307825</v>
      </c>
      <c r="M811" s="70">
        <v>0.26986278443901057</v>
      </c>
      <c r="N811" s="70">
        <v>0.12122068898095233</v>
      </c>
      <c r="O811" s="70">
        <v>0</v>
      </c>
      <c r="P811" s="70">
        <v>5.8221358791174971E-4</v>
      </c>
    </row>
    <row r="812" spans="1:16" x14ac:dyDescent="0.3">
      <c r="A812" t="s">
        <v>2061</v>
      </c>
      <c r="B812" t="s">
        <v>563</v>
      </c>
      <c r="C812" s="69">
        <v>19111</v>
      </c>
      <c r="D812" s="70">
        <v>0.59583492460311493</v>
      </c>
      <c r="E812" s="70">
        <v>1.4056820346350786E-2</v>
      </c>
      <c r="F812" s="70">
        <v>1.8649162770710114E-2</v>
      </c>
      <c r="G812" s="70">
        <v>0.13690476190476192</v>
      </c>
      <c r="H812" s="70">
        <v>0.27586206896551724</v>
      </c>
      <c r="I812" s="70">
        <v>0.44444444444444442</v>
      </c>
      <c r="J812" s="70">
        <v>0.44601756618829186</v>
      </c>
      <c r="K812" s="70">
        <v>0.81779795817641543</v>
      </c>
      <c r="L812" s="70">
        <v>0.18932903252988309</v>
      </c>
      <c r="M812" s="70">
        <v>0.4664036644363706</v>
      </c>
      <c r="N812" s="70">
        <v>0.14997940596223441</v>
      </c>
      <c r="O812" s="70">
        <v>0</v>
      </c>
      <c r="P812" s="70">
        <v>3.3821619638339161E-4</v>
      </c>
    </row>
    <row r="813" spans="1:16" x14ac:dyDescent="0.3">
      <c r="A813" t="s">
        <v>2580</v>
      </c>
      <c r="B813" t="s">
        <v>563</v>
      </c>
      <c r="C813" s="69">
        <v>19113</v>
      </c>
      <c r="D813" s="70">
        <v>0.60846794986032759</v>
      </c>
      <c r="E813" s="70">
        <v>8.9128568208492132E-2</v>
      </c>
      <c r="F813" s="70">
        <v>1.0544904310682049E-2</v>
      </c>
      <c r="G813" s="70">
        <v>0.29784366576819404</v>
      </c>
      <c r="H813" s="70">
        <v>0.27586206896551724</v>
      </c>
      <c r="I813" s="70">
        <v>0.44444444444444442</v>
      </c>
      <c r="J813" s="70">
        <v>0.4896546223684371</v>
      </c>
      <c r="K813" s="70">
        <v>0.81868504906319683</v>
      </c>
      <c r="L813" s="70">
        <v>0.25279544090798611</v>
      </c>
      <c r="M813" s="70">
        <v>0.32398123161744929</v>
      </c>
      <c r="N813" s="70">
        <v>9.3188701462931969E-2</v>
      </c>
      <c r="O813" s="70">
        <v>0</v>
      </c>
      <c r="P813" s="70">
        <v>1.1820997403738066E-3</v>
      </c>
    </row>
    <row r="814" spans="1:16" x14ac:dyDescent="0.3">
      <c r="A814" t="s">
        <v>2581</v>
      </c>
      <c r="B814" t="s">
        <v>563</v>
      </c>
      <c r="C814" s="69">
        <v>19115</v>
      </c>
      <c r="E814" s="70"/>
      <c r="F814" s="70">
        <v>1.718660574687806E-2</v>
      </c>
      <c r="G814" s="70">
        <v>8.9285714285714288E-2</v>
      </c>
      <c r="H814" s="70">
        <v>0.31034482758620691</v>
      </c>
      <c r="I814" s="70">
        <v>0.5</v>
      </c>
    </row>
    <row r="815" spans="1:16" x14ac:dyDescent="0.3">
      <c r="A815" t="s">
        <v>2582</v>
      </c>
      <c r="B815" t="s">
        <v>563</v>
      </c>
      <c r="C815" s="69">
        <v>19117</v>
      </c>
      <c r="D815" s="70">
        <v>0.59129808487951774</v>
      </c>
      <c r="E815" s="70">
        <v>3.8000095369141685E-3</v>
      </c>
      <c r="F815" s="70">
        <v>1.0258296483101614E-2</v>
      </c>
      <c r="G815" s="70">
        <v>6.5476190476190479E-2</v>
      </c>
      <c r="H815" s="70">
        <v>0.51724137931034486</v>
      </c>
      <c r="I815" s="70">
        <v>0.44444444444444442</v>
      </c>
      <c r="J815" s="70">
        <v>0.43360776948179852</v>
      </c>
      <c r="K815" s="70">
        <v>0.80970021974653006</v>
      </c>
      <c r="L815" s="70">
        <v>0.27336039732345679</v>
      </c>
      <c r="M815" s="70">
        <v>0.34532672852645729</v>
      </c>
      <c r="N815" s="70">
        <v>1.9572240606699549E-2</v>
      </c>
      <c r="O815" s="70">
        <v>0</v>
      </c>
      <c r="P815" s="70">
        <v>4.3091007966567126E-3</v>
      </c>
    </row>
    <row r="816" spans="1:16" x14ac:dyDescent="0.3">
      <c r="A816" t="s">
        <v>2583</v>
      </c>
      <c r="B816" t="s">
        <v>563</v>
      </c>
      <c r="C816" s="69">
        <v>19119</v>
      </c>
      <c r="E816" s="70"/>
      <c r="F816" s="70">
        <v>1.77479808689537E-3</v>
      </c>
      <c r="G816" s="70">
        <v>0.14880952380952381</v>
      </c>
      <c r="H816" s="70">
        <v>0.17241379310344829</v>
      </c>
      <c r="I816" s="70">
        <v>0.27777777777777779</v>
      </c>
    </row>
    <row r="817" spans="1:16" x14ac:dyDescent="0.3">
      <c r="A817" t="s">
        <v>2065</v>
      </c>
      <c r="B817" t="s">
        <v>563</v>
      </c>
      <c r="C817" s="69">
        <v>19121</v>
      </c>
      <c r="D817" s="70">
        <v>0.52247635526263558</v>
      </c>
      <c r="E817" s="70">
        <v>2.1280033224789783E-3</v>
      </c>
      <c r="F817" s="70">
        <v>7.6973685462016876E-3</v>
      </c>
      <c r="G817" s="70">
        <v>0.13690476190476192</v>
      </c>
      <c r="H817" s="70">
        <v>0.44827586206896552</v>
      </c>
      <c r="I817" s="70">
        <v>0.3888888888888889</v>
      </c>
      <c r="J817" s="70">
        <v>0.1648009556316303</v>
      </c>
      <c r="K817" s="70">
        <v>0.81542135567284046</v>
      </c>
      <c r="L817" s="70">
        <v>0.31512306858825517</v>
      </c>
      <c r="M817" s="70">
        <v>0.3054984609978359</v>
      </c>
      <c r="N817" s="70">
        <v>0</v>
      </c>
      <c r="O817" s="70">
        <v>0</v>
      </c>
      <c r="P817" s="70">
        <v>4.4083719730966158E-4</v>
      </c>
    </row>
    <row r="818" spans="1:16" x14ac:dyDescent="0.3">
      <c r="A818" t="s">
        <v>2584</v>
      </c>
      <c r="B818" t="s">
        <v>563</v>
      </c>
      <c r="C818" s="69">
        <v>19123</v>
      </c>
      <c r="D818" s="70">
        <v>0.5678928675094862</v>
      </c>
      <c r="E818" s="70">
        <v>1.1359841662651303E-2</v>
      </c>
      <c r="F818" s="70">
        <v>1.1040793285624071E-2</v>
      </c>
      <c r="G818" s="70">
        <v>0.14880952380952381</v>
      </c>
      <c r="H818" s="70">
        <v>0.34482758620689657</v>
      </c>
      <c r="I818" s="70">
        <v>0.44444444444444442</v>
      </c>
      <c r="J818" s="70">
        <v>0.38322921740834753</v>
      </c>
      <c r="K818" s="70">
        <v>0.80710449502879245</v>
      </c>
      <c r="L818" s="70">
        <v>0.28749546898103789</v>
      </c>
      <c r="M818" s="70">
        <v>0.34264197807353064</v>
      </c>
      <c r="N818" s="70">
        <v>3.7547136830030726E-2</v>
      </c>
      <c r="O818" s="70">
        <v>0</v>
      </c>
      <c r="P818" s="70">
        <v>4.439332473401491E-4</v>
      </c>
    </row>
    <row r="819" spans="1:16" x14ac:dyDescent="0.3">
      <c r="A819" t="s">
        <v>2067</v>
      </c>
      <c r="B819" t="s">
        <v>563</v>
      </c>
      <c r="C819" s="69">
        <v>19125</v>
      </c>
      <c r="D819" s="70">
        <v>0.57302672761078444</v>
      </c>
      <c r="E819" s="70">
        <v>1.1554147143787743E-2</v>
      </c>
      <c r="F819" s="70">
        <v>9.5893551120476532E-3</v>
      </c>
      <c r="G819" s="70">
        <v>0.17857142857142858</v>
      </c>
      <c r="H819" s="70">
        <v>0.37931034482758619</v>
      </c>
      <c r="I819" s="70">
        <v>0.44444444444444442</v>
      </c>
      <c r="J819" s="70">
        <v>0.41431444687310098</v>
      </c>
      <c r="K819" s="70">
        <v>0.79402515084062864</v>
      </c>
      <c r="L819" s="70">
        <v>0.29015156761940114</v>
      </c>
      <c r="M819" s="70">
        <v>0.30293196179330689</v>
      </c>
      <c r="N819" s="70">
        <v>1.9243695196331564E-2</v>
      </c>
      <c r="O819" s="70">
        <v>0</v>
      </c>
      <c r="P819" s="70">
        <v>3.832834159951706E-4</v>
      </c>
    </row>
    <row r="820" spans="1:16" x14ac:dyDescent="0.3">
      <c r="A820" t="s">
        <v>2068</v>
      </c>
      <c r="B820" t="s">
        <v>563</v>
      </c>
      <c r="C820" s="69">
        <v>19127</v>
      </c>
      <c r="D820" s="70">
        <v>0.63937439692527731</v>
      </c>
      <c r="E820" s="70">
        <v>1.5485548570750947E-2</v>
      </c>
      <c r="F820" s="70">
        <v>7.7892588708947611E-3</v>
      </c>
      <c r="G820" s="70">
        <v>0.22023809523809523</v>
      </c>
      <c r="H820" s="70">
        <v>0.41379310344827586</v>
      </c>
      <c r="I820" s="70">
        <v>0.3888888888888889</v>
      </c>
      <c r="J820" s="70">
        <v>0.4929530443282592</v>
      </c>
      <c r="K820" s="70">
        <v>0.81985521746222179</v>
      </c>
      <c r="L820" s="70">
        <v>0.28966332673926604</v>
      </c>
      <c r="M820" s="70">
        <v>0.2687410753963646</v>
      </c>
      <c r="N820" s="70">
        <v>0.25656213101265329</v>
      </c>
      <c r="O820" s="70">
        <v>0</v>
      </c>
      <c r="P820" s="70">
        <v>2.4953296380466274E-3</v>
      </c>
    </row>
    <row r="821" spans="1:16" x14ac:dyDescent="0.3">
      <c r="A821" t="s">
        <v>2585</v>
      </c>
      <c r="B821" t="s">
        <v>563</v>
      </c>
      <c r="C821" s="69">
        <v>19129</v>
      </c>
      <c r="D821" s="70">
        <v>0.50480882552035378</v>
      </c>
      <c r="E821" s="70">
        <v>5.9421023140680115E-3</v>
      </c>
      <c r="F821" s="70">
        <v>5.9995403577411373E-3</v>
      </c>
      <c r="G821" s="70">
        <v>8.3333333333333329E-2</v>
      </c>
      <c r="H821" s="70">
        <v>6.8965517241379309E-2</v>
      </c>
      <c r="I821" s="70">
        <v>0.27777777777777779</v>
      </c>
      <c r="J821" s="70">
        <v>0.49969481452084719</v>
      </c>
      <c r="K821" s="70">
        <v>0.76500206538878268</v>
      </c>
      <c r="L821" s="70">
        <v>0.25097039577804098</v>
      </c>
      <c r="M821" s="70">
        <v>0.32291765288300012</v>
      </c>
      <c r="N821" s="70">
        <v>0.21500964712273113</v>
      </c>
      <c r="O821" s="70">
        <v>0</v>
      </c>
      <c r="P821" s="70">
        <v>6.0349672023607094E-3</v>
      </c>
    </row>
    <row r="822" spans="1:16" x14ac:dyDescent="0.3">
      <c r="A822" t="s">
        <v>2395</v>
      </c>
      <c r="B822" t="s">
        <v>563</v>
      </c>
      <c r="C822" s="69">
        <v>19131</v>
      </c>
      <c r="D822" s="70">
        <v>0.45193169566256591</v>
      </c>
      <c r="E822" s="70">
        <v>2.2319469537273704E-3</v>
      </c>
      <c r="F822" s="70">
        <v>4.0781148715723402E-3</v>
      </c>
      <c r="G822" s="70">
        <v>6.5476190476190479E-2</v>
      </c>
      <c r="H822" s="70">
        <v>0.13793103448275862</v>
      </c>
      <c r="I822" s="70">
        <v>0.3888888888888889</v>
      </c>
      <c r="J822" s="70">
        <v>0.37860290692749665</v>
      </c>
      <c r="K822" s="70">
        <v>0.80906337487653979</v>
      </c>
      <c r="L822" s="70">
        <v>0.15301595758608622</v>
      </c>
      <c r="M822" s="70">
        <v>0.29325154864142111</v>
      </c>
      <c r="N822" s="70">
        <v>3.5753836275278978E-3</v>
      </c>
      <c r="O822" s="70">
        <v>0</v>
      </c>
      <c r="P822" s="70">
        <v>4.0502149731854771E-4</v>
      </c>
    </row>
    <row r="823" spans="1:16" x14ac:dyDescent="0.3">
      <c r="A823" t="s">
        <v>2586</v>
      </c>
      <c r="B823" t="s">
        <v>563</v>
      </c>
      <c r="C823" s="69">
        <v>19133</v>
      </c>
      <c r="D823" s="70">
        <v>0.5189220899987439</v>
      </c>
      <c r="E823" s="70">
        <v>1.3549029850494921E-3</v>
      </c>
      <c r="F823" s="70">
        <v>2.7538970418563647E-3</v>
      </c>
      <c r="G823" s="70">
        <v>0.14880952380952381</v>
      </c>
      <c r="H823" s="70">
        <v>6.8965517241379309E-2</v>
      </c>
      <c r="I823" s="70">
        <v>0.27777777777777779</v>
      </c>
      <c r="J823" s="70">
        <v>0.42352474498024301</v>
      </c>
      <c r="K823" s="70">
        <v>0.76704847435367518</v>
      </c>
      <c r="L823" s="70">
        <v>0.36465980913171381</v>
      </c>
      <c r="M823" s="70">
        <v>0.30219773724071486</v>
      </c>
      <c r="N823" s="70">
        <v>0.20781328476371563</v>
      </c>
      <c r="O823" s="70">
        <v>0</v>
      </c>
      <c r="P823" s="70">
        <v>1.928992364941587E-3</v>
      </c>
    </row>
    <row r="824" spans="1:16" x14ac:dyDescent="0.3">
      <c r="A824" t="s">
        <v>2070</v>
      </c>
      <c r="B824" t="s">
        <v>563</v>
      </c>
      <c r="C824" s="69">
        <v>19135</v>
      </c>
      <c r="D824" s="70">
        <v>0.58232258577163609</v>
      </c>
      <c r="E824" s="70">
        <v>3.5048553478341741E-3</v>
      </c>
      <c r="F824" s="70">
        <v>1.1179696608228991E-2</v>
      </c>
      <c r="G824" s="70">
        <v>0.10714285714285714</v>
      </c>
      <c r="H824" s="70">
        <v>0.48275862068965519</v>
      </c>
      <c r="I824" s="70">
        <v>0.3888888888888889</v>
      </c>
      <c r="J824" s="70">
        <v>0.47051926155837837</v>
      </c>
      <c r="K824" s="70">
        <v>0.81588516116190835</v>
      </c>
      <c r="L824" s="70">
        <v>0.2502539456041844</v>
      </c>
      <c r="M824" s="70">
        <v>0.35090682955256508</v>
      </c>
      <c r="N824" s="70">
        <v>9.7927817847558792E-4</v>
      </c>
      <c r="O824" s="70">
        <v>0</v>
      </c>
      <c r="P824" s="70">
        <v>4.0858920593424877E-4</v>
      </c>
    </row>
    <row r="825" spans="1:16" x14ac:dyDescent="0.3">
      <c r="A825" t="s">
        <v>2071</v>
      </c>
      <c r="B825" t="s">
        <v>563</v>
      </c>
      <c r="C825" s="69">
        <v>19137</v>
      </c>
      <c r="D825" s="70">
        <v>0.51960997804797171</v>
      </c>
      <c r="E825" s="70">
        <v>3.8637494221733571E-3</v>
      </c>
      <c r="F825" s="70">
        <v>6.9379532632639091E-3</v>
      </c>
      <c r="G825" s="70">
        <v>0.11979166666666667</v>
      </c>
      <c r="H825" s="70">
        <v>3.4482758620689655E-2</v>
      </c>
      <c r="I825" s="70">
        <v>0.33333333333333331</v>
      </c>
      <c r="J825" s="70">
        <v>0.38563483669650123</v>
      </c>
      <c r="K825" s="70">
        <v>0.77528315209736476</v>
      </c>
      <c r="L825" s="70">
        <v>0.28907256480659282</v>
      </c>
      <c r="M825" s="70">
        <v>0.354301730828816</v>
      </c>
      <c r="N825" s="70">
        <v>0.26958900527434865</v>
      </c>
      <c r="O825" s="70">
        <v>0</v>
      </c>
      <c r="P825" s="70">
        <v>4.5358144316033096E-4</v>
      </c>
    </row>
    <row r="826" spans="1:16" x14ac:dyDescent="0.3">
      <c r="A826" t="s">
        <v>2587</v>
      </c>
      <c r="B826" t="s">
        <v>563</v>
      </c>
      <c r="C826" s="69">
        <v>19139</v>
      </c>
      <c r="D826" s="70">
        <v>0.59412910409315589</v>
      </c>
      <c r="E826" s="70">
        <v>2.7967542897938187E-2</v>
      </c>
      <c r="F826" s="70">
        <v>1.5652449390156E-2</v>
      </c>
      <c r="G826" s="70">
        <v>0.17857142857142858</v>
      </c>
      <c r="H826" s="70">
        <v>0.2413793103448276</v>
      </c>
      <c r="I826" s="70">
        <v>0.5</v>
      </c>
      <c r="J826" s="70">
        <v>0.50194343659323526</v>
      </c>
      <c r="K826" s="70">
        <v>0.7652950489578273</v>
      </c>
      <c r="L826" s="70">
        <v>0.23543053227866137</v>
      </c>
      <c r="M826" s="70">
        <v>0.37385251691170007</v>
      </c>
      <c r="N826" s="70">
        <v>0.12448065541116925</v>
      </c>
      <c r="O826" s="70">
        <v>0</v>
      </c>
      <c r="P826" s="70">
        <v>6.8756008700815983E-4</v>
      </c>
    </row>
    <row r="827" spans="1:16" x14ac:dyDescent="0.3">
      <c r="A827" t="s">
        <v>2588</v>
      </c>
      <c r="B827" t="s">
        <v>563</v>
      </c>
      <c r="C827" s="69">
        <v>19141</v>
      </c>
      <c r="D827" s="70">
        <v>0.44577396561621907</v>
      </c>
      <c r="E827" s="70">
        <v>1.917912809128927E-3</v>
      </c>
      <c r="F827" s="70">
        <v>2.5423526240623989E-3</v>
      </c>
      <c r="G827" s="70">
        <v>0.13690476190476192</v>
      </c>
      <c r="H827" s="70">
        <v>0.10344827586206896</v>
      </c>
      <c r="I827" s="70">
        <v>0.27777777777777779</v>
      </c>
      <c r="J827" s="70">
        <v>0.41342555530799779</v>
      </c>
      <c r="K827" s="70">
        <v>0.78812666514197671</v>
      </c>
      <c r="L827" s="70">
        <v>0.1854777494989045</v>
      </c>
      <c r="M827" s="70">
        <v>0.29247900804999799</v>
      </c>
      <c r="N827" s="70">
        <v>3.426022798418994E-3</v>
      </c>
      <c r="O827" s="70">
        <v>0</v>
      </c>
      <c r="P827" s="70">
        <v>2.3727871786204856E-4</v>
      </c>
    </row>
    <row r="828" spans="1:16" x14ac:dyDescent="0.3">
      <c r="A828" t="s">
        <v>2312</v>
      </c>
      <c r="B828" t="s">
        <v>563</v>
      </c>
      <c r="C828" s="69">
        <v>19143</v>
      </c>
      <c r="D828" s="70">
        <v>0.4786299009783378</v>
      </c>
      <c r="E828" s="70">
        <v>1.5541848601012009E-3</v>
      </c>
      <c r="F828" s="70">
        <v>2.2479192099556376E-3</v>
      </c>
      <c r="G828" s="70">
        <v>0.15476190476190477</v>
      </c>
      <c r="H828" s="70">
        <v>0.13793103448275862</v>
      </c>
      <c r="I828" s="70">
        <v>0.27777777777777779</v>
      </c>
      <c r="J828" s="70">
        <v>0.41965635019085823</v>
      </c>
      <c r="K828" s="70">
        <v>0.81198377467025296</v>
      </c>
      <c r="L828" s="70">
        <v>0.1012441782664692</v>
      </c>
      <c r="M828" s="70">
        <v>0.4114210288629126</v>
      </c>
      <c r="N828" s="70">
        <v>4.9134693692531352E-2</v>
      </c>
      <c r="O828" s="70">
        <v>0</v>
      </c>
      <c r="P828" s="70">
        <v>1.2203134652016858E-4</v>
      </c>
    </row>
    <row r="829" spans="1:16" x14ac:dyDescent="0.3">
      <c r="A829" t="s">
        <v>2589</v>
      </c>
      <c r="B829" t="s">
        <v>563</v>
      </c>
      <c r="C829" s="69">
        <v>19145</v>
      </c>
      <c r="D829" s="70">
        <v>0.51643312622960724</v>
      </c>
      <c r="E829" s="70">
        <v>7.5437509806872858E-3</v>
      </c>
      <c r="F829" s="70">
        <v>8.9860721896874197E-3</v>
      </c>
      <c r="G829" s="70">
        <v>0.28333333333333333</v>
      </c>
      <c r="H829" s="70">
        <v>0.13793103448275862</v>
      </c>
      <c r="I829" s="70">
        <v>0.27777777777777779</v>
      </c>
      <c r="J829" s="70">
        <v>0.46230374918210343</v>
      </c>
      <c r="K829" s="70">
        <v>0.76888280533516307</v>
      </c>
      <c r="L829" s="70">
        <v>0.2046106279448292</v>
      </c>
      <c r="M829" s="70">
        <v>0.34267114275503258</v>
      </c>
      <c r="N829" s="70">
        <v>6.6345711819011707E-2</v>
      </c>
      <c r="O829" s="70">
        <v>0</v>
      </c>
      <c r="P829" s="70">
        <v>3.3240781663063161E-4</v>
      </c>
    </row>
    <row r="830" spans="1:16" x14ac:dyDescent="0.3">
      <c r="A830" t="s">
        <v>2590</v>
      </c>
      <c r="B830" t="s">
        <v>563</v>
      </c>
      <c r="C830" s="69">
        <v>19147</v>
      </c>
      <c r="D830" s="70">
        <v>0.51275315828490919</v>
      </c>
      <c r="E830" s="70">
        <v>2.0525476675093382E-3</v>
      </c>
      <c r="F830" s="70">
        <v>2.8750038838885996E-3</v>
      </c>
      <c r="G830" s="70">
        <v>0.11904761904761904</v>
      </c>
      <c r="H830" s="70">
        <v>0.34482758620689657</v>
      </c>
      <c r="I830" s="70">
        <v>0.33333333333333331</v>
      </c>
      <c r="J830" s="70">
        <v>0.41071300986847958</v>
      </c>
      <c r="K830" s="70">
        <v>0.81545949016104924</v>
      </c>
      <c r="L830" s="70">
        <v>0.20905099632506305</v>
      </c>
      <c r="M830" s="70">
        <v>0.28542206499470402</v>
      </c>
      <c r="N830" s="70">
        <v>1.3662257880595743E-2</v>
      </c>
      <c r="O830" s="70">
        <v>0</v>
      </c>
      <c r="P830" s="70">
        <v>5.9004330168724111E-4</v>
      </c>
    </row>
    <row r="831" spans="1:16" x14ac:dyDescent="0.3">
      <c r="A831" t="s">
        <v>2591</v>
      </c>
      <c r="B831" t="s">
        <v>563</v>
      </c>
      <c r="C831" s="69">
        <v>19149</v>
      </c>
      <c r="D831" s="70">
        <v>0.46398222615683932</v>
      </c>
      <c r="E831" s="70">
        <v>2.6136084818847868E-3</v>
      </c>
      <c r="F831" s="70">
        <v>2.4935674819505801E-3</v>
      </c>
      <c r="G831" s="70">
        <v>0.27380952380952384</v>
      </c>
      <c r="H831" s="70">
        <v>0.10344827586206896</v>
      </c>
      <c r="I831" s="70">
        <v>0.22222222222222221</v>
      </c>
      <c r="J831" s="70">
        <v>0.38900637212948236</v>
      </c>
      <c r="K831" s="70">
        <v>0.76276387968402237</v>
      </c>
      <c r="L831" s="70">
        <v>0.27115206233204137</v>
      </c>
      <c r="M831" s="70">
        <v>0.23446976073661038</v>
      </c>
      <c r="N831" s="70">
        <v>3.3861640126252257E-2</v>
      </c>
      <c r="O831" s="70">
        <v>0</v>
      </c>
      <c r="P831" s="70">
        <v>6.3729021689411594E-4</v>
      </c>
    </row>
    <row r="832" spans="1:16" x14ac:dyDescent="0.3">
      <c r="A832" t="s">
        <v>2592</v>
      </c>
      <c r="B832" t="s">
        <v>563</v>
      </c>
      <c r="C832" s="69">
        <v>19151</v>
      </c>
      <c r="E832" s="70"/>
      <c r="F832" s="70">
        <v>3.3470049663949244E-3</v>
      </c>
      <c r="G832" s="70">
        <v>0.23642113095238096</v>
      </c>
      <c r="H832" s="70">
        <v>0.34482758620689657</v>
      </c>
      <c r="I832" s="70">
        <v>0.33333333333333331</v>
      </c>
    </row>
    <row r="833" spans="1:16" x14ac:dyDescent="0.3">
      <c r="A833" t="s">
        <v>2139</v>
      </c>
      <c r="B833" t="s">
        <v>563</v>
      </c>
      <c r="C833" s="69">
        <v>19153</v>
      </c>
      <c r="D833" s="70">
        <v>0.61182958938288168</v>
      </c>
      <c r="E833" s="70">
        <v>0.23119689355324186</v>
      </c>
      <c r="F833" s="70">
        <v>7.8795511335491945E-3</v>
      </c>
      <c r="G833" s="70">
        <v>0.23968962585034012</v>
      </c>
      <c r="H833" s="70">
        <v>0.37931034482758619</v>
      </c>
      <c r="I833" s="70">
        <v>0.44444444444444442</v>
      </c>
      <c r="J833" s="70">
        <v>0.4414872919814678</v>
      </c>
      <c r="K833" s="70">
        <v>0.81520988558065099</v>
      </c>
      <c r="L833" s="70">
        <v>0.30886141931349947</v>
      </c>
      <c r="M833" s="70">
        <v>0.26641166927236432</v>
      </c>
      <c r="N833" s="70">
        <v>0.12107428602576063</v>
      </c>
      <c r="O833" s="70">
        <v>0</v>
      </c>
      <c r="P833" s="70">
        <v>4.3319572111659611E-4</v>
      </c>
    </row>
    <row r="834" spans="1:16" x14ac:dyDescent="0.3">
      <c r="A834" t="s">
        <v>2593</v>
      </c>
      <c r="B834" t="s">
        <v>563</v>
      </c>
      <c r="C834" s="69">
        <v>19155</v>
      </c>
      <c r="D834" s="70">
        <v>0.57129016306305358</v>
      </c>
      <c r="E834" s="70">
        <v>2.5609685811935238E-2</v>
      </c>
      <c r="F834" s="70">
        <v>4.6526658355733226E-3</v>
      </c>
      <c r="G834" s="70">
        <v>0.23214285714285715</v>
      </c>
      <c r="H834" s="70">
        <v>0.17241379310344829</v>
      </c>
      <c r="I834" s="70">
        <v>0.27777777777777779</v>
      </c>
      <c r="J834" s="70">
        <v>0.57877812480732038</v>
      </c>
      <c r="K834" s="70">
        <v>0.75963117154509685</v>
      </c>
      <c r="L834" s="70">
        <v>0.28174850389025236</v>
      </c>
      <c r="M834" s="70">
        <v>0.30845221765856362</v>
      </c>
      <c r="N834" s="70">
        <v>0.20534405507817749</v>
      </c>
      <c r="O834" s="70">
        <v>0</v>
      </c>
      <c r="P834" s="70">
        <v>3.4391745131380973E-3</v>
      </c>
    </row>
    <row r="835" spans="1:16" x14ac:dyDescent="0.3">
      <c r="A835" t="s">
        <v>2594</v>
      </c>
      <c r="B835" t="s">
        <v>563</v>
      </c>
      <c r="C835" s="69">
        <v>19157</v>
      </c>
      <c r="D835" s="70">
        <v>0.56150146760692909</v>
      </c>
      <c r="E835" s="70">
        <v>4.696829783948221E-3</v>
      </c>
      <c r="F835" s="70">
        <v>9.6851459203190805E-3</v>
      </c>
      <c r="G835" s="70">
        <v>0.16215728715728717</v>
      </c>
      <c r="H835" s="70">
        <v>0.37931034482758619</v>
      </c>
      <c r="I835" s="70">
        <v>0.44444444444444442</v>
      </c>
      <c r="J835" s="70">
        <v>0.35515097053334327</v>
      </c>
      <c r="K835" s="70">
        <v>0.84538562202997281</v>
      </c>
      <c r="L835" s="70">
        <v>0.28608759832918568</v>
      </c>
      <c r="M835" s="70">
        <v>0.28666963129135914</v>
      </c>
      <c r="N835" s="70">
        <v>5.751339047035571E-3</v>
      </c>
      <c r="O835" s="70">
        <v>0</v>
      </c>
      <c r="P835" s="70">
        <v>1.3439877695837505E-3</v>
      </c>
    </row>
    <row r="836" spans="1:16" x14ac:dyDescent="0.3">
      <c r="A836" t="s">
        <v>2595</v>
      </c>
      <c r="B836" t="s">
        <v>563</v>
      </c>
      <c r="C836" s="69">
        <v>19159</v>
      </c>
      <c r="E836" s="70"/>
      <c r="F836" s="70">
        <v>1.1266839469034977E-2</v>
      </c>
      <c r="G836" s="70">
        <v>0.16071428571428573</v>
      </c>
      <c r="H836" s="70">
        <v>0.51724137931034486</v>
      </c>
      <c r="I836" s="70">
        <v>0.22222222222222221</v>
      </c>
    </row>
    <row r="837" spans="1:16" x14ac:dyDescent="0.3">
      <c r="A837" t="s">
        <v>2596</v>
      </c>
      <c r="B837" t="s">
        <v>563</v>
      </c>
      <c r="C837" s="69">
        <v>19161</v>
      </c>
      <c r="E837" s="70"/>
      <c r="F837" s="70">
        <v>3.4151002603292485E-3</v>
      </c>
      <c r="G837" s="70">
        <v>0.10178571428571427</v>
      </c>
      <c r="H837" s="70">
        <v>0.37931034482758619</v>
      </c>
      <c r="I837" s="70">
        <v>0.33333333333333331</v>
      </c>
    </row>
    <row r="838" spans="1:16" x14ac:dyDescent="0.3">
      <c r="A838" t="s">
        <v>2145</v>
      </c>
      <c r="B838" t="s">
        <v>563</v>
      </c>
      <c r="C838" s="69">
        <v>19163</v>
      </c>
      <c r="D838" s="70">
        <v>0.64302840948145534</v>
      </c>
      <c r="E838" s="70">
        <v>0.11220009712646521</v>
      </c>
      <c r="F838" s="70">
        <v>1.6394896121161753E-2</v>
      </c>
      <c r="G838" s="70">
        <v>0.28125</v>
      </c>
      <c r="H838" s="70">
        <v>0.34482758620689657</v>
      </c>
      <c r="I838" s="70">
        <v>0.5</v>
      </c>
      <c r="J838" s="70">
        <v>0.52831904172043964</v>
      </c>
      <c r="K838" s="70">
        <v>0.76409355889009856</v>
      </c>
      <c r="L838" s="70">
        <v>0.20014611412592118</v>
      </c>
      <c r="M838" s="70">
        <v>0.40686900877153565</v>
      </c>
      <c r="N838" s="70">
        <v>0.13644331116650671</v>
      </c>
      <c r="O838" s="70">
        <v>0</v>
      </c>
      <c r="P838" s="70">
        <v>7.0089176655905498E-4</v>
      </c>
    </row>
    <row r="839" spans="1:16" x14ac:dyDescent="0.3">
      <c r="A839" t="s">
        <v>2079</v>
      </c>
      <c r="B839" t="s">
        <v>563</v>
      </c>
      <c r="C839" s="69">
        <v>19165</v>
      </c>
      <c r="D839" s="70">
        <v>0.49115613053765333</v>
      </c>
      <c r="E839" s="70">
        <v>2.1141493730558454E-3</v>
      </c>
      <c r="F839" s="70">
        <v>4.2301663397297552E-3</v>
      </c>
      <c r="G839" s="70">
        <v>7.738095238095237E-2</v>
      </c>
      <c r="H839" s="70">
        <v>0.10344827586206896</v>
      </c>
      <c r="I839" s="70">
        <v>0.27777777777777779</v>
      </c>
      <c r="J839" s="70">
        <v>0.44286368423435396</v>
      </c>
      <c r="K839" s="70">
        <v>0.79132733594305948</v>
      </c>
      <c r="L839" s="70">
        <v>0.36609542255967215</v>
      </c>
      <c r="M839" s="70">
        <v>0.30358839726617654</v>
      </c>
      <c r="N839" s="70">
        <v>6.1263059143314987E-2</v>
      </c>
      <c r="O839" s="70">
        <v>0</v>
      </c>
      <c r="P839" s="70">
        <v>2.3358552180642228E-4</v>
      </c>
    </row>
    <row r="840" spans="1:16" x14ac:dyDescent="0.3">
      <c r="A840" t="s">
        <v>2597</v>
      </c>
      <c r="B840" t="s">
        <v>563</v>
      </c>
      <c r="C840" s="69">
        <v>19167</v>
      </c>
      <c r="D840" s="70">
        <v>0.46288280214346833</v>
      </c>
      <c r="E840" s="70">
        <v>6.4186189032487129E-3</v>
      </c>
      <c r="F840" s="70">
        <v>2.2738834041507216E-3</v>
      </c>
      <c r="G840" s="70">
        <v>0.13095238095238096</v>
      </c>
      <c r="H840" s="70">
        <v>0.17241379310344829</v>
      </c>
      <c r="I840" s="70">
        <v>0.27777777777777779</v>
      </c>
      <c r="J840" s="70">
        <v>0.43508933928034604</v>
      </c>
      <c r="K840" s="70">
        <v>0.76972188325624424</v>
      </c>
      <c r="L840" s="70">
        <v>0.19547977258491481</v>
      </c>
      <c r="M840" s="70">
        <v>0.26472115773145227</v>
      </c>
      <c r="N840" s="70">
        <v>3.921649426604782E-2</v>
      </c>
      <c r="O840" s="70">
        <v>0</v>
      </c>
      <c r="P840" s="70">
        <v>7.8271046261475525E-4</v>
      </c>
    </row>
    <row r="841" spans="1:16" x14ac:dyDescent="0.3">
      <c r="A841" t="s">
        <v>2598</v>
      </c>
      <c r="B841" t="s">
        <v>563</v>
      </c>
      <c r="C841" s="69">
        <v>19169</v>
      </c>
      <c r="D841" s="70">
        <v>0.66171275572633337</v>
      </c>
      <c r="E841" s="70">
        <v>4.2196542286656008E-2</v>
      </c>
      <c r="F841" s="70">
        <v>6.6665615737755857E-3</v>
      </c>
      <c r="G841" s="70">
        <v>0.3392857142857143</v>
      </c>
      <c r="H841" s="70">
        <v>0.37931034482758619</v>
      </c>
      <c r="I841" s="70">
        <v>0.44444444444444442</v>
      </c>
      <c r="J841" s="70">
        <v>0.50562170918963201</v>
      </c>
      <c r="K841" s="70">
        <v>0.81473875413608166</v>
      </c>
      <c r="L841" s="70">
        <v>0.31431830005913419</v>
      </c>
      <c r="M841" s="70">
        <v>0.26698661092876869</v>
      </c>
      <c r="N841" s="70">
        <v>0.19911593951984949</v>
      </c>
      <c r="O841" s="70">
        <v>0</v>
      </c>
      <c r="P841" s="70">
        <v>9.2887925441544202E-4</v>
      </c>
    </row>
    <row r="842" spans="1:16" x14ac:dyDescent="0.3">
      <c r="A842" t="s">
        <v>2599</v>
      </c>
      <c r="B842" t="s">
        <v>563</v>
      </c>
      <c r="C842" s="69">
        <v>19171</v>
      </c>
      <c r="D842" s="70">
        <v>0.60541325737853191</v>
      </c>
      <c r="E842" s="70">
        <v>2.2473806762270754E-3</v>
      </c>
      <c r="F842" s="70">
        <v>8.2961469506663988E-3</v>
      </c>
      <c r="G842" s="70">
        <v>0.25595238095238093</v>
      </c>
      <c r="H842" s="70">
        <v>0.44827586206896552</v>
      </c>
      <c r="I842" s="70">
        <v>0.3888888888888889</v>
      </c>
      <c r="J842" s="70">
        <v>0.41526973110866106</v>
      </c>
      <c r="K842" s="70">
        <v>0.81674961197361939</v>
      </c>
      <c r="L842" s="70">
        <v>0.24613403373098036</v>
      </c>
      <c r="M842" s="70">
        <v>0.27374316144000405</v>
      </c>
      <c r="N842" s="70">
        <v>0.13830082518952005</v>
      </c>
      <c r="O842" s="70">
        <v>0</v>
      </c>
      <c r="P842" s="70">
        <v>1.4696049842475244E-3</v>
      </c>
    </row>
    <row r="843" spans="1:16" x14ac:dyDescent="0.3">
      <c r="A843" t="s">
        <v>2323</v>
      </c>
      <c r="B843" t="s">
        <v>563</v>
      </c>
      <c r="C843" s="69">
        <v>19173</v>
      </c>
      <c r="E843" s="70"/>
      <c r="F843" s="70">
        <v>9.9886812994430894E-3</v>
      </c>
      <c r="G843" s="70">
        <v>0.24404761904761904</v>
      </c>
      <c r="H843" s="70">
        <v>0.51724137931034486</v>
      </c>
      <c r="I843" s="70">
        <v>0.22222222222222221</v>
      </c>
    </row>
    <row r="844" spans="1:16" x14ac:dyDescent="0.3">
      <c r="A844" t="s">
        <v>2151</v>
      </c>
      <c r="B844" t="s">
        <v>563</v>
      </c>
      <c r="C844" s="69">
        <v>19175</v>
      </c>
      <c r="D844" s="70">
        <v>0.58980546495113328</v>
      </c>
      <c r="E844" s="70">
        <v>6.6121738481219831E-3</v>
      </c>
      <c r="F844" s="70">
        <v>9.0306765205972975E-3</v>
      </c>
      <c r="G844" s="70">
        <v>0.19642857142857142</v>
      </c>
      <c r="H844" s="70">
        <v>0.51724137931034486</v>
      </c>
      <c r="I844" s="70">
        <v>0.33333333333333331</v>
      </c>
      <c r="J844" s="70">
        <v>0.41562736767374425</v>
      </c>
      <c r="K844" s="70">
        <v>0.79092784165663121</v>
      </c>
      <c r="L844" s="70">
        <v>0.29135539428518531</v>
      </c>
      <c r="M844" s="70">
        <v>0.31432140827904065</v>
      </c>
      <c r="N844" s="70">
        <v>4.7037283302112452E-2</v>
      </c>
      <c r="O844" s="70">
        <v>0</v>
      </c>
      <c r="P844" s="70">
        <v>6.1420285958999564E-4</v>
      </c>
    </row>
    <row r="845" spans="1:16" x14ac:dyDescent="0.3">
      <c r="A845" t="s">
        <v>2152</v>
      </c>
      <c r="B845" t="s">
        <v>563</v>
      </c>
      <c r="C845" s="69">
        <v>19177</v>
      </c>
      <c r="E845" s="70"/>
      <c r="F845" s="70">
        <v>1.7054076282600382E-2</v>
      </c>
      <c r="G845" s="70">
        <v>0.19642857142857142</v>
      </c>
      <c r="H845" s="70">
        <v>0.27586206896551724</v>
      </c>
      <c r="I845" s="70">
        <v>0.5</v>
      </c>
    </row>
    <row r="846" spans="1:16" x14ac:dyDescent="0.3">
      <c r="A846" t="s">
        <v>2600</v>
      </c>
      <c r="B846" t="s">
        <v>563</v>
      </c>
      <c r="C846" s="69">
        <v>19179</v>
      </c>
      <c r="D846" s="70">
        <v>0.66173972711393025</v>
      </c>
      <c r="E846" s="70">
        <v>2.6229313097068802E-2</v>
      </c>
      <c r="F846" s="70">
        <v>1.3888164431610409E-2</v>
      </c>
      <c r="G846" s="70">
        <v>0.14285714285714285</v>
      </c>
      <c r="H846" s="70">
        <v>0.51724137931034486</v>
      </c>
      <c r="I846" s="70">
        <v>0.44444444444444442</v>
      </c>
      <c r="J846" s="70">
        <v>0.47436963077126082</v>
      </c>
      <c r="K846" s="70">
        <v>0.80906587494622528</v>
      </c>
      <c r="L846" s="70">
        <v>0.22933677851107853</v>
      </c>
      <c r="M846" s="70">
        <v>0.34225893419258629</v>
      </c>
      <c r="N846" s="70">
        <v>0.2975605385123567</v>
      </c>
      <c r="O846" s="70">
        <v>0</v>
      </c>
      <c r="P846" s="70">
        <v>5.2771308953010986E-4</v>
      </c>
    </row>
    <row r="847" spans="1:16" x14ac:dyDescent="0.3">
      <c r="A847" t="s">
        <v>2427</v>
      </c>
      <c r="B847" t="s">
        <v>563</v>
      </c>
      <c r="C847" s="69">
        <v>19181</v>
      </c>
      <c r="D847" s="70">
        <v>0.58403085970135404</v>
      </c>
      <c r="E847" s="70">
        <v>1.6282608896166256E-2</v>
      </c>
      <c r="F847" s="70">
        <v>8.9683100571525867E-3</v>
      </c>
      <c r="G847" s="70">
        <v>0.20833333333333334</v>
      </c>
      <c r="H847" s="70">
        <v>0.37931034482758619</v>
      </c>
      <c r="I847" s="70">
        <v>0.3888888888888889</v>
      </c>
      <c r="J847" s="70">
        <v>0.42453525935231101</v>
      </c>
      <c r="K847" s="70">
        <v>0.81728542623569822</v>
      </c>
      <c r="L847" s="70">
        <v>0.31012392208527317</v>
      </c>
      <c r="M847" s="70">
        <v>0.2990344241460392</v>
      </c>
      <c r="N847" s="70">
        <v>5.0302652934460824E-2</v>
      </c>
      <c r="O847" s="70">
        <v>0</v>
      </c>
      <c r="P847" s="70">
        <v>5.8603913068216789E-4</v>
      </c>
    </row>
    <row r="848" spans="1:16" x14ac:dyDescent="0.3">
      <c r="A848" t="s">
        <v>1806</v>
      </c>
      <c r="B848" t="s">
        <v>563</v>
      </c>
      <c r="C848" s="69">
        <v>19183</v>
      </c>
      <c r="D848" s="70">
        <v>0.53061463517575014</v>
      </c>
      <c r="E848" s="70">
        <v>3.0250830267433103E-3</v>
      </c>
      <c r="F848" s="70">
        <v>1.4745621566235633E-2</v>
      </c>
      <c r="G848" s="70">
        <v>0.14880952380952381</v>
      </c>
      <c r="H848" s="70">
        <v>0.27586206896551724</v>
      </c>
      <c r="I848" s="70">
        <v>0.44444444444444442</v>
      </c>
      <c r="J848" s="70">
        <v>0.36490016907284301</v>
      </c>
      <c r="K848" s="70">
        <v>0.78548452420959003</v>
      </c>
      <c r="L848" s="70">
        <v>0.24563106579962968</v>
      </c>
      <c r="M848" s="70">
        <v>0.34011499288494146</v>
      </c>
      <c r="N848" s="70">
        <v>3.1259075531119588E-3</v>
      </c>
      <c r="O848" s="70">
        <v>0</v>
      </c>
      <c r="P848" s="70">
        <v>1.6778273412284129E-4</v>
      </c>
    </row>
    <row r="849" spans="1:16" x14ac:dyDescent="0.3">
      <c r="A849" t="s">
        <v>2428</v>
      </c>
      <c r="B849" t="s">
        <v>563</v>
      </c>
      <c r="C849" s="69">
        <v>19185</v>
      </c>
      <c r="E849" s="70"/>
      <c r="F849" s="70">
        <v>1.3402070060164301E-2</v>
      </c>
      <c r="G849" s="70">
        <v>0.24404761904761904</v>
      </c>
      <c r="H849" s="70">
        <v>0.55172413793103448</v>
      </c>
      <c r="I849" s="70">
        <v>0.33333333333333331</v>
      </c>
    </row>
    <row r="850" spans="1:16" x14ac:dyDescent="0.3">
      <c r="A850" t="s">
        <v>2429</v>
      </c>
      <c r="B850" t="s">
        <v>563</v>
      </c>
      <c r="C850" s="69">
        <v>19187</v>
      </c>
      <c r="D850" s="70">
        <v>0.59586046034931894</v>
      </c>
      <c r="E850" s="70">
        <v>1.2883491946038694E-2</v>
      </c>
      <c r="F850" s="70">
        <v>4.6944904396781367E-3</v>
      </c>
      <c r="G850" s="70">
        <v>0.22619047619047619</v>
      </c>
      <c r="H850" s="70">
        <v>0.37931034482758619</v>
      </c>
      <c r="I850" s="70">
        <v>0.3888888888888889</v>
      </c>
      <c r="J850" s="70">
        <v>0.52823620508583802</v>
      </c>
      <c r="K850" s="70">
        <v>0.83283187969174732</v>
      </c>
      <c r="L850" s="70">
        <v>0.29310528614415471</v>
      </c>
      <c r="M850" s="70">
        <v>0.25261260358793514</v>
      </c>
      <c r="N850" s="70">
        <v>3.9593224564919698E-2</v>
      </c>
      <c r="O850" s="70">
        <v>0</v>
      </c>
      <c r="P850" s="70">
        <v>3.8912738649701361E-4</v>
      </c>
    </row>
    <row r="851" spans="1:16" x14ac:dyDescent="0.3">
      <c r="A851" t="s">
        <v>2519</v>
      </c>
      <c r="B851" t="s">
        <v>563</v>
      </c>
      <c r="C851" s="69">
        <v>19189</v>
      </c>
      <c r="D851" s="70">
        <v>0.55447337688088683</v>
      </c>
      <c r="E851" s="70">
        <v>3.3803147449977772E-3</v>
      </c>
      <c r="F851" s="70">
        <v>3.0737426964962283E-3</v>
      </c>
      <c r="G851" s="70">
        <v>0.11904761904761904</v>
      </c>
      <c r="H851" s="70">
        <v>0.34482758620689657</v>
      </c>
      <c r="I851" s="70">
        <v>0.33333333333333331</v>
      </c>
      <c r="J851" s="70">
        <v>0.41981595491939983</v>
      </c>
      <c r="K851" s="70">
        <v>0.8549303252268684</v>
      </c>
      <c r="L851" s="70">
        <v>0.15784259772439485</v>
      </c>
      <c r="M851" s="70">
        <v>0.28207928496675688</v>
      </c>
      <c r="N851" s="70">
        <v>0.22553219727882429</v>
      </c>
      <c r="O851" s="70">
        <v>0</v>
      </c>
      <c r="P851" s="70">
        <v>7.578117326888658E-4</v>
      </c>
    </row>
    <row r="852" spans="1:16" x14ac:dyDescent="0.3">
      <c r="A852" t="s">
        <v>2601</v>
      </c>
      <c r="B852" t="s">
        <v>563</v>
      </c>
      <c r="C852" s="69">
        <v>19191</v>
      </c>
      <c r="D852" s="70">
        <v>0.54464956650921237</v>
      </c>
      <c r="E852" s="70">
        <v>4.9664639734342108E-3</v>
      </c>
      <c r="F852" s="70">
        <v>5.1326456258585472E-3</v>
      </c>
      <c r="G852" s="70">
        <v>0.125</v>
      </c>
      <c r="H852" s="70">
        <v>0.17241379310344829</v>
      </c>
      <c r="I852" s="70">
        <v>0.55555555555555558</v>
      </c>
      <c r="J852" s="70">
        <v>0.40805590048240009</v>
      </c>
      <c r="K852" s="70">
        <v>0.84638212695034476</v>
      </c>
      <c r="L852" s="70">
        <v>0.16209024183656029</v>
      </c>
      <c r="M852" s="70">
        <v>0.29554746869738951</v>
      </c>
      <c r="N852" s="70">
        <v>0.12151860114471473</v>
      </c>
      <c r="O852" s="70">
        <v>0</v>
      </c>
      <c r="P852" s="70">
        <v>9.7654640060525438E-4</v>
      </c>
    </row>
    <row r="853" spans="1:16" x14ac:dyDescent="0.3">
      <c r="A853" t="s">
        <v>2602</v>
      </c>
      <c r="B853" t="s">
        <v>563</v>
      </c>
      <c r="C853" s="69">
        <v>19193</v>
      </c>
      <c r="D853" s="70">
        <v>0.53494993487403897</v>
      </c>
      <c r="E853" s="70">
        <v>2.8326383164614225E-2</v>
      </c>
      <c r="F853" s="70">
        <v>2.5855556249636128E-3</v>
      </c>
      <c r="G853" s="70">
        <v>0.23809523809523808</v>
      </c>
      <c r="H853" s="70">
        <v>0.10344827586206896</v>
      </c>
      <c r="I853" s="70">
        <v>0.27777777777777779</v>
      </c>
      <c r="J853" s="70">
        <v>0.58240991291167854</v>
      </c>
      <c r="K853" s="70">
        <v>0.76353836008924925</v>
      </c>
      <c r="L853" s="70">
        <v>0.32474791783667462</v>
      </c>
      <c r="M853" s="70">
        <v>0.21844559971242186</v>
      </c>
      <c r="N853" s="70">
        <v>0.12488808097810793</v>
      </c>
      <c r="O853" s="70">
        <v>0</v>
      </c>
      <c r="P853" s="70">
        <v>8.7825102421818617E-3</v>
      </c>
    </row>
    <row r="854" spans="1:16" x14ac:dyDescent="0.3">
      <c r="A854" t="s">
        <v>2434</v>
      </c>
      <c r="B854" t="s">
        <v>563</v>
      </c>
      <c r="C854" s="69">
        <v>19195</v>
      </c>
      <c r="E854" s="70"/>
      <c r="F854" s="70">
        <v>3.4764479459625545E-3</v>
      </c>
      <c r="G854" s="70">
        <v>0.16666666666666666</v>
      </c>
      <c r="H854" s="70">
        <v>0.31034482758620691</v>
      </c>
      <c r="I854" s="70">
        <v>0.33333333333333331</v>
      </c>
    </row>
    <row r="855" spans="1:16" x14ac:dyDescent="0.3">
      <c r="A855" t="s">
        <v>2603</v>
      </c>
      <c r="B855" t="s">
        <v>563</v>
      </c>
      <c r="C855" s="69">
        <v>19197</v>
      </c>
      <c r="D855" s="70">
        <v>0.56348069234344245</v>
      </c>
      <c r="E855" s="70">
        <v>3.3056201289573535E-3</v>
      </c>
      <c r="F855" s="70">
        <v>4.7538979652123267E-3</v>
      </c>
      <c r="G855" s="70">
        <v>0.13690476190476192</v>
      </c>
      <c r="H855" s="70">
        <v>0.44827586206896552</v>
      </c>
      <c r="I855" s="70">
        <v>0.3888888888888889</v>
      </c>
      <c r="J855" s="70">
        <v>0.39228834653922573</v>
      </c>
      <c r="K855" s="70">
        <v>0.82658264915200608</v>
      </c>
      <c r="L855" s="70">
        <v>0.25574690205990802</v>
      </c>
      <c r="M855" s="70">
        <v>0.25737771967365891</v>
      </c>
      <c r="N855" s="70">
        <v>7.4774845323039393E-2</v>
      </c>
      <c r="O855" s="70">
        <v>0</v>
      </c>
      <c r="P855" s="70">
        <v>1.7751386321730427E-4</v>
      </c>
    </row>
    <row r="856" spans="1:16" x14ac:dyDescent="0.3">
      <c r="A856" t="s">
        <v>2521</v>
      </c>
      <c r="B856" t="s">
        <v>609</v>
      </c>
      <c r="C856" s="69">
        <v>20001</v>
      </c>
      <c r="D856" s="70">
        <v>0.45959387427951665</v>
      </c>
      <c r="E856" s="70">
        <v>3.3676492907306365E-3</v>
      </c>
      <c r="F856" s="70">
        <v>3.4864637801330187E-2</v>
      </c>
      <c r="G856" s="70">
        <v>9.5238095238095233E-2</v>
      </c>
      <c r="H856" s="70">
        <v>0.13793103448275862</v>
      </c>
      <c r="I856" s="70">
        <v>5.5555555555555552E-2</v>
      </c>
      <c r="J856" s="70">
        <v>0.41471641958890743</v>
      </c>
      <c r="K856" s="70">
        <v>0.74274172379708214</v>
      </c>
      <c r="L856" s="70">
        <v>0.17205313222535576</v>
      </c>
      <c r="M856" s="70">
        <v>0.51892090809364821</v>
      </c>
      <c r="N856" s="70">
        <v>0.10002939346570272</v>
      </c>
      <c r="O856" s="70">
        <v>0</v>
      </c>
      <c r="P856" s="70">
        <v>1.182835533431269E-4</v>
      </c>
    </row>
    <row r="857" spans="1:16" x14ac:dyDescent="0.3">
      <c r="A857" t="s">
        <v>2604</v>
      </c>
      <c r="B857" t="s">
        <v>609</v>
      </c>
      <c r="C857" s="69">
        <v>20003</v>
      </c>
      <c r="D857" s="70">
        <v>0.4493945510944497</v>
      </c>
      <c r="E857" s="70">
        <v>1.865303238628716E-3</v>
      </c>
      <c r="F857" s="70">
        <v>2.9922567930399852E-2</v>
      </c>
      <c r="G857" s="70">
        <v>0.11904761904761904</v>
      </c>
      <c r="H857" s="70">
        <v>0.10344827586206896</v>
      </c>
      <c r="I857" s="70">
        <v>0.1111111111111111</v>
      </c>
      <c r="J857" s="70">
        <v>0.47465584457139076</v>
      </c>
      <c r="K857" s="70">
        <v>0.72954504855681002</v>
      </c>
      <c r="L857" s="70">
        <v>0.14270298890646524</v>
      </c>
      <c r="M857" s="70">
        <v>0.51010326555075669</v>
      </c>
      <c r="N857" s="70">
        <v>0</v>
      </c>
      <c r="O857" s="70">
        <v>0</v>
      </c>
      <c r="P857" s="70">
        <v>1.2084049970449721E-3</v>
      </c>
    </row>
    <row r="858" spans="1:16" x14ac:dyDescent="0.3">
      <c r="A858" t="s">
        <v>2605</v>
      </c>
      <c r="B858" t="s">
        <v>609</v>
      </c>
      <c r="C858" s="69">
        <v>20005</v>
      </c>
      <c r="D858" s="70">
        <v>0.46899984769286479</v>
      </c>
      <c r="E858" s="70">
        <v>7.9435004181751707E-3</v>
      </c>
      <c r="F858" s="70">
        <v>1.6403745245544821E-2</v>
      </c>
      <c r="G858" s="70">
        <v>0.13095238095238096</v>
      </c>
      <c r="H858" s="70">
        <v>0.20689655172413793</v>
      </c>
      <c r="I858" s="70">
        <v>0.16666666666666666</v>
      </c>
      <c r="J858" s="70">
        <v>0.43231010720434659</v>
      </c>
      <c r="K858" s="70">
        <v>0.77133037534238358</v>
      </c>
      <c r="L858" s="70">
        <v>7.8076884545453112E-2</v>
      </c>
      <c r="M858" s="70">
        <v>0.44817497043755444</v>
      </c>
      <c r="N858" s="70">
        <v>6.6986056055791665E-2</v>
      </c>
      <c r="O858" s="70">
        <v>0</v>
      </c>
      <c r="P858" s="70">
        <v>8.7329025495765046E-4</v>
      </c>
    </row>
    <row r="859" spans="1:16" x14ac:dyDescent="0.3">
      <c r="A859" t="s">
        <v>2606</v>
      </c>
      <c r="B859" t="s">
        <v>609</v>
      </c>
      <c r="C859" s="69">
        <v>20007</v>
      </c>
      <c r="E859" s="70"/>
      <c r="F859" s="70">
        <v>2.147863273016145E-2</v>
      </c>
      <c r="G859" s="70">
        <v>9.5238095238095233E-2</v>
      </c>
      <c r="H859" s="70">
        <v>0.20689655172413793</v>
      </c>
      <c r="I859" s="70">
        <v>0.1111111111111111</v>
      </c>
    </row>
    <row r="860" spans="1:16" x14ac:dyDescent="0.3">
      <c r="A860" t="s">
        <v>2607</v>
      </c>
      <c r="B860" t="s">
        <v>609</v>
      </c>
      <c r="C860" s="69">
        <v>20009</v>
      </c>
      <c r="D860" s="70">
        <v>0.47312759162145468</v>
      </c>
      <c r="E860" s="70">
        <v>4.9800162131038639E-3</v>
      </c>
      <c r="F860" s="70">
        <v>1.2077759471334141E-2</v>
      </c>
      <c r="G860" s="70">
        <v>0.36173974540311177</v>
      </c>
      <c r="H860" s="70">
        <v>0.13793103448275862</v>
      </c>
      <c r="I860" s="70">
        <v>5.5555555555555552E-2</v>
      </c>
      <c r="J860" s="70">
        <v>0.45374685554722965</v>
      </c>
      <c r="K860" s="70">
        <v>0.76946670745284473</v>
      </c>
      <c r="L860" s="70">
        <v>4.1661530448828699E-2</v>
      </c>
      <c r="M860" s="70">
        <v>0.29411836385543239</v>
      </c>
      <c r="N860" s="70">
        <v>0.21263652214815079</v>
      </c>
      <c r="O860" s="70">
        <v>0</v>
      </c>
      <c r="P860" s="70">
        <v>1.4395484889146107E-4</v>
      </c>
    </row>
    <row r="861" spans="1:16" x14ac:dyDescent="0.3">
      <c r="A861" t="s">
        <v>2608</v>
      </c>
      <c r="B861" t="s">
        <v>609</v>
      </c>
      <c r="C861" s="69">
        <v>20011</v>
      </c>
      <c r="D861" s="70">
        <v>0.50096066286771712</v>
      </c>
      <c r="E861" s="70">
        <v>3.9728007461858443E-3</v>
      </c>
      <c r="F861" s="70">
        <v>3.6396689990974715E-2</v>
      </c>
      <c r="G861" s="70">
        <v>8.9285714285714288E-2</v>
      </c>
      <c r="H861" s="70">
        <v>0.27586206896551724</v>
      </c>
      <c r="I861" s="70">
        <v>0.16666666666666666</v>
      </c>
      <c r="J861" s="70">
        <v>0.39584401946456965</v>
      </c>
      <c r="K861" s="70">
        <v>0.78550673632199042</v>
      </c>
      <c r="L861" s="70">
        <v>0.21457119731469826</v>
      </c>
      <c r="M861" s="70">
        <v>0.41832145979919011</v>
      </c>
      <c r="N861" s="70">
        <v>9.3522818937757823E-2</v>
      </c>
      <c r="O861" s="70">
        <v>0</v>
      </c>
      <c r="P861" s="70">
        <v>7.0355062018819154E-4</v>
      </c>
    </row>
    <row r="862" spans="1:16" x14ac:dyDescent="0.3">
      <c r="A862" t="s">
        <v>2469</v>
      </c>
      <c r="B862" t="s">
        <v>609</v>
      </c>
      <c r="C862" s="69">
        <v>20013</v>
      </c>
      <c r="D862" s="70">
        <v>0.45576118158888251</v>
      </c>
      <c r="E862" s="70">
        <v>2.0601432688664286E-3</v>
      </c>
      <c r="F862" s="70">
        <v>1.3507806946178006E-2</v>
      </c>
      <c r="G862" s="70">
        <v>0.20238095238095238</v>
      </c>
      <c r="H862" s="70">
        <v>0.17241379310344829</v>
      </c>
      <c r="I862" s="70">
        <v>5.5555555555555552E-2</v>
      </c>
      <c r="J862" s="70">
        <v>0.48564804644286075</v>
      </c>
      <c r="K862" s="70">
        <v>0.77435321679456548</v>
      </c>
      <c r="L862" s="70">
        <v>5.3607497117619404E-2</v>
      </c>
      <c r="M862" s="70">
        <v>0.48830798159133304</v>
      </c>
      <c r="N862" s="70">
        <v>6.7364631269587524E-3</v>
      </c>
      <c r="O862" s="70">
        <v>0</v>
      </c>
      <c r="P862" s="70">
        <v>7.0956287747138359E-4</v>
      </c>
    </row>
    <row r="863" spans="1:16" x14ac:dyDescent="0.3">
      <c r="A863" t="s">
        <v>2027</v>
      </c>
      <c r="B863" t="s">
        <v>609</v>
      </c>
      <c r="C863" s="69">
        <v>20015</v>
      </c>
      <c r="D863" s="70">
        <v>0.48365967741532712</v>
      </c>
      <c r="E863" s="70">
        <v>8.8411268247969455E-3</v>
      </c>
      <c r="F863" s="70">
        <v>2.5390061087520056E-2</v>
      </c>
      <c r="G863" s="70">
        <v>0.23529411764705882</v>
      </c>
      <c r="H863" s="70">
        <v>0.13793103448275862</v>
      </c>
      <c r="I863" s="70">
        <v>5.5555555555555552E-2</v>
      </c>
      <c r="J863" s="70">
        <v>0.58602299115769352</v>
      </c>
      <c r="K863" s="70">
        <v>0.76677144377686612</v>
      </c>
      <c r="L863" s="70">
        <v>3.0208105055453034E-2</v>
      </c>
      <c r="M863" s="70">
        <v>0.46595073872196918</v>
      </c>
      <c r="N863" s="70">
        <v>8.0293650394473559E-2</v>
      </c>
      <c r="O863" s="70">
        <v>0</v>
      </c>
      <c r="P863" s="70">
        <v>7.7295213767770406E-3</v>
      </c>
    </row>
    <row r="864" spans="1:16" x14ac:dyDescent="0.3">
      <c r="A864" t="s">
        <v>2609</v>
      </c>
      <c r="B864" t="s">
        <v>609</v>
      </c>
      <c r="C864" s="69">
        <v>20017</v>
      </c>
      <c r="E864" s="70"/>
      <c r="F864" s="70">
        <v>1.9986934594224785E-2</v>
      </c>
      <c r="G864" s="70">
        <v>0.12500000000000003</v>
      </c>
      <c r="H864" s="70">
        <v>6.8965517241379309E-2</v>
      </c>
      <c r="I864" s="70">
        <v>5.5555555555555552E-2</v>
      </c>
    </row>
    <row r="865" spans="1:16" x14ac:dyDescent="0.3">
      <c r="A865" t="s">
        <v>2610</v>
      </c>
      <c r="B865" t="s">
        <v>609</v>
      </c>
      <c r="C865" s="69">
        <v>20019</v>
      </c>
      <c r="E865" s="70"/>
      <c r="F865" s="70">
        <v>3.6506985593068711E-2</v>
      </c>
      <c r="G865" s="70">
        <v>5.1020408163265307E-2</v>
      </c>
      <c r="H865" s="70">
        <v>0.13793103448275862</v>
      </c>
      <c r="I865" s="70">
        <v>5.5555555555555552E-2</v>
      </c>
    </row>
    <row r="866" spans="1:16" x14ac:dyDescent="0.3">
      <c r="A866" t="s">
        <v>2030</v>
      </c>
      <c r="B866" t="s">
        <v>609</v>
      </c>
      <c r="C866" s="69">
        <v>20021</v>
      </c>
      <c r="D866" s="70">
        <v>0.54418502267049773</v>
      </c>
      <c r="E866" s="70">
        <v>8.8563357008655582E-3</v>
      </c>
      <c r="F866" s="70">
        <v>4.8378381386217029E-2</v>
      </c>
      <c r="G866" s="70">
        <v>0.22023809523809523</v>
      </c>
      <c r="H866" s="70">
        <v>0.34482758620689657</v>
      </c>
      <c r="I866" s="70">
        <v>0.1111111111111111</v>
      </c>
      <c r="J866" s="70">
        <v>0.47342985879412386</v>
      </c>
      <c r="K866" s="70">
        <v>0.79366075696189053</v>
      </c>
      <c r="L866" s="70">
        <v>0.17515668726984474</v>
      </c>
      <c r="M866" s="70">
        <v>0.41982563830691189</v>
      </c>
      <c r="N866" s="70">
        <v>9.7189117976827819E-2</v>
      </c>
      <c r="O866" s="70">
        <v>0</v>
      </c>
      <c r="P866" s="70">
        <v>6.5590054147712023E-3</v>
      </c>
    </row>
    <row r="867" spans="1:16" x14ac:dyDescent="0.3">
      <c r="A867" t="s">
        <v>2221</v>
      </c>
      <c r="B867" t="s">
        <v>609</v>
      </c>
      <c r="C867" s="69">
        <v>20023</v>
      </c>
      <c r="E867" s="70"/>
      <c r="F867" s="70">
        <v>2.7089344806663835E-3</v>
      </c>
      <c r="G867" s="70">
        <v>9.6483942414174961E-2</v>
      </c>
      <c r="H867" s="70">
        <v>6.8965517241379309E-2</v>
      </c>
      <c r="I867" s="70">
        <v>5.5555555555555552E-2</v>
      </c>
    </row>
    <row r="868" spans="1:16" x14ac:dyDescent="0.3">
      <c r="A868" t="s">
        <v>2109</v>
      </c>
      <c r="B868" t="s">
        <v>609</v>
      </c>
      <c r="C868" s="69">
        <v>20025</v>
      </c>
      <c r="E868" s="70"/>
      <c r="F868" s="70">
        <v>1.5442537984259555E-2</v>
      </c>
      <c r="G868" s="70">
        <v>0.1130952380952381</v>
      </c>
      <c r="H868" s="70">
        <v>0.17241379310344829</v>
      </c>
      <c r="I868" s="70">
        <v>5.5555555555555552E-2</v>
      </c>
    </row>
    <row r="869" spans="1:16" x14ac:dyDescent="0.3">
      <c r="A869" t="s">
        <v>2034</v>
      </c>
      <c r="B869" t="s">
        <v>609</v>
      </c>
      <c r="C869" s="69">
        <v>20027</v>
      </c>
      <c r="D869" s="70">
        <v>0.48009990010864845</v>
      </c>
      <c r="E869" s="70">
        <v>1.9219934809874435E-3</v>
      </c>
      <c r="F869" s="70">
        <v>1.1461167100421825E-2</v>
      </c>
      <c r="G869" s="70">
        <v>0.22023809523809523</v>
      </c>
      <c r="H869" s="70">
        <v>0.17241379310344829</v>
      </c>
      <c r="I869" s="70">
        <v>5.5555555555555552E-2</v>
      </c>
      <c r="J869" s="70">
        <v>0.56301861990286983</v>
      </c>
      <c r="K869" s="70">
        <v>0.79444915846206421</v>
      </c>
      <c r="L869" s="70">
        <v>9.6782940374382648E-3</v>
      </c>
      <c r="M869" s="70">
        <v>0.34441795511021428</v>
      </c>
      <c r="N869" s="70">
        <v>0.20231552917007642</v>
      </c>
      <c r="O869" s="70">
        <v>0</v>
      </c>
      <c r="P869" s="70">
        <v>0</v>
      </c>
    </row>
    <row r="870" spans="1:16" x14ac:dyDescent="0.3">
      <c r="A870" t="s">
        <v>2611</v>
      </c>
      <c r="B870" t="s">
        <v>609</v>
      </c>
      <c r="C870" s="69">
        <v>20029</v>
      </c>
      <c r="D870" s="70">
        <v>0.46035361475641651</v>
      </c>
      <c r="E870" s="70">
        <v>1.9442168596311366E-3</v>
      </c>
      <c r="F870" s="70">
        <v>9.5591068701852844E-3</v>
      </c>
      <c r="G870" s="70">
        <v>0.25</v>
      </c>
      <c r="H870" s="70">
        <v>0.2413793103448276</v>
      </c>
      <c r="I870" s="70">
        <v>5.5555555555555552E-2</v>
      </c>
      <c r="J870" s="70">
        <v>0.49175822665642199</v>
      </c>
      <c r="K870" s="70">
        <v>0.76612165760033735</v>
      </c>
      <c r="L870" s="70">
        <v>1.3327754550189886E-2</v>
      </c>
      <c r="M870" s="70">
        <v>0.32070448041825356</v>
      </c>
      <c r="N870" s="70">
        <v>0.12740881942998769</v>
      </c>
      <c r="O870" s="70">
        <v>0</v>
      </c>
      <c r="P870" s="70">
        <v>1.1032526511624288E-4</v>
      </c>
    </row>
    <row r="871" spans="1:16" x14ac:dyDescent="0.3">
      <c r="A871" t="s">
        <v>2612</v>
      </c>
      <c r="B871" t="s">
        <v>609</v>
      </c>
      <c r="C871" s="69">
        <v>20031</v>
      </c>
      <c r="D871" s="70">
        <v>0.47493405587224158</v>
      </c>
      <c r="E871" s="70">
        <v>1.4052399022183787E-3</v>
      </c>
      <c r="F871" s="70">
        <v>2.7208312021736323E-2</v>
      </c>
      <c r="G871" s="70">
        <v>0.10119047619047619</v>
      </c>
      <c r="H871" s="70">
        <v>0.17241379310344829</v>
      </c>
      <c r="I871" s="70">
        <v>5.5555555555555552E-2</v>
      </c>
      <c r="J871" s="70">
        <v>0.51588850013101661</v>
      </c>
      <c r="K871" s="70">
        <v>0.7487322399120947</v>
      </c>
      <c r="L871" s="70">
        <v>0.11402011130355741</v>
      </c>
      <c r="M871" s="70">
        <v>0.50916744757850974</v>
      </c>
      <c r="N871" s="70">
        <v>0.10226320536448129</v>
      </c>
      <c r="O871" s="70">
        <v>0</v>
      </c>
      <c r="P871" s="70">
        <v>1.569299956106834E-3</v>
      </c>
    </row>
    <row r="872" spans="1:16" x14ac:dyDescent="0.3">
      <c r="A872" t="s">
        <v>2613</v>
      </c>
      <c r="B872" t="s">
        <v>609</v>
      </c>
      <c r="C872" s="69">
        <v>20033</v>
      </c>
      <c r="E872" s="70"/>
      <c r="F872" s="70">
        <v>1.925951015346351E-2</v>
      </c>
      <c r="G872" s="70">
        <v>0.16666666666666669</v>
      </c>
      <c r="H872" s="70">
        <v>0.31034482758620691</v>
      </c>
      <c r="I872" s="70">
        <v>5.5555555555555552E-2</v>
      </c>
    </row>
    <row r="873" spans="1:16" x14ac:dyDescent="0.3">
      <c r="A873" t="s">
        <v>2614</v>
      </c>
      <c r="B873" t="s">
        <v>609</v>
      </c>
      <c r="C873" s="69">
        <v>20035</v>
      </c>
      <c r="D873" s="70">
        <v>0.50571478944802306</v>
      </c>
      <c r="E873" s="70">
        <v>8.3936483516371969E-3</v>
      </c>
      <c r="F873" s="70">
        <v>3.2598846966406546E-2</v>
      </c>
      <c r="G873" s="70">
        <v>0.35119047619047616</v>
      </c>
      <c r="H873" s="70">
        <v>0.10344827586206896</v>
      </c>
      <c r="I873" s="70">
        <v>0.1111111111111111</v>
      </c>
      <c r="J873" s="70">
        <v>0.55876042030815576</v>
      </c>
      <c r="K873" s="70">
        <v>0.7829468847231118</v>
      </c>
      <c r="L873" s="70">
        <v>3.21570302253779E-2</v>
      </c>
      <c r="M873" s="70">
        <v>0.41353898950452123</v>
      </c>
      <c r="N873" s="70">
        <v>0.11072137314640529</v>
      </c>
      <c r="O873" s="70">
        <v>0</v>
      </c>
      <c r="P873" s="70">
        <v>3.7112651761775769E-3</v>
      </c>
    </row>
    <row r="874" spans="1:16" x14ac:dyDescent="0.3">
      <c r="A874" t="s">
        <v>2114</v>
      </c>
      <c r="B874" t="s">
        <v>609</v>
      </c>
      <c r="C874" s="69">
        <v>20037</v>
      </c>
      <c r="D874" s="70">
        <v>0.57939758623968929</v>
      </c>
      <c r="E874" s="70">
        <v>1.5581474606452346E-2</v>
      </c>
      <c r="F874" s="70">
        <v>4.2457202492540008E-2</v>
      </c>
      <c r="G874" s="70">
        <v>0.27976190476190477</v>
      </c>
      <c r="H874" s="70">
        <v>0.34482758620689657</v>
      </c>
      <c r="I874" s="70">
        <v>0.16666666666666666</v>
      </c>
      <c r="J874" s="70">
        <v>0.56604948045767212</v>
      </c>
      <c r="K874" s="70">
        <v>0.78579404120254914</v>
      </c>
      <c r="L874" s="70">
        <v>0.20999059010050053</v>
      </c>
      <c r="M874" s="70">
        <v>0.41855470712463366</v>
      </c>
      <c r="N874" s="70">
        <v>4.980485454248143E-2</v>
      </c>
      <c r="O874" s="70">
        <v>0</v>
      </c>
      <c r="P874" s="70">
        <v>5.5529785958793301E-4</v>
      </c>
    </row>
    <row r="875" spans="1:16" x14ac:dyDescent="0.3">
      <c r="A875" t="s">
        <v>2358</v>
      </c>
      <c r="B875" t="s">
        <v>609</v>
      </c>
      <c r="C875" s="69">
        <v>20039</v>
      </c>
      <c r="E875" s="70"/>
      <c r="F875" s="70">
        <v>3.6174367376963926E-3</v>
      </c>
      <c r="G875" s="70">
        <v>0.125</v>
      </c>
      <c r="H875" s="70">
        <v>0.10344827586206896</v>
      </c>
      <c r="I875" s="70">
        <v>5.5555555555555552E-2</v>
      </c>
    </row>
    <row r="876" spans="1:16" x14ac:dyDescent="0.3">
      <c r="A876" t="s">
        <v>2573</v>
      </c>
      <c r="B876" t="s">
        <v>609</v>
      </c>
      <c r="C876" s="69">
        <v>20041</v>
      </c>
      <c r="D876" s="70">
        <v>0.54974366461636082</v>
      </c>
      <c r="E876" s="70">
        <v>2.6490730214589263E-3</v>
      </c>
      <c r="F876" s="70">
        <v>1.4643365248626434E-2</v>
      </c>
      <c r="G876" s="70">
        <v>0.22053571428571428</v>
      </c>
      <c r="H876" s="70">
        <v>0.27586206896551724</v>
      </c>
      <c r="I876" s="70">
        <v>5.5555555555555552E-2</v>
      </c>
      <c r="J876" s="70">
        <v>0.5440509819359024</v>
      </c>
      <c r="K876" s="70">
        <v>0.81087903389549665</v>
      </c>
      <c r="L876" s="70">
        <v>2.9839840466074009E-2</v>
      </c>
      <c r="M876" s="70">
        <v>0.37320847585025219</v>
      </c>
      <c r="N876" s="70">
        <v>0.39269590857670261</v>
      </c>
      <c r="O876" s="70">
        <v>0</v>
      </c>
      <c r="P876" s="70">
        <v>5.8645854113777574E-4</v>
      </c>
    </row>
    <row r="877" spans="1:16" x14ac:dyDescent="0.3">
      <c r="A877" t="s">
        <v>2615</v>
      </c>
      <c r="B877" t="s">
        <v>609</v>
      </c>
      <c r="C877" s="69">
        <v>20043</v>
      </c>
      <c r="D877" s="70">
        <v>0.57630750969424072</v>
      </c>
      <c r="E877" s="70">
        <v>5.7178396791947384E-3</v>
      </c>
      <c r="F877" s="70">
        <v>1.4144390539377289E-2</v>
      </c>
      <c r="G877" s="70">
        <v>6.5476190476190479E-2</v>
      </c>
      <c r="H877" s="70">
        <v>0.10344827586206896</v>
      </c>
      <c r="I877" s="70">
        <v>0.16666666666666666</v>
      </c>
      <c r="J877" s="70">
        <v>0.43188859988536427</v>
      </c>
      <c r="K877" s="70">
        <v>0.7888604945774671</v>
      </c>
      <c r="L877" s="70">
        <v>8.3267442442269274E-2</v>
      </c>
      <c r="M877" s="70">
        <v>0.43915090875968971</v>
      </c>
      <c r="N877" s="70">
        <v>0.7557616170917294</v>
      </c>
      <c r="O877" s="70">
        <v>0</v>
      </c>
      <c r="P877" s="70">
        <v>5.2082978765122755E-4</v>
      </c>
    </row>
    <row r="878" spans="1:16" x14ac:dyDescent="0.3">
      <c r="A878" t="s">
        <v>2230</v>
      </c>
      <c r="B878" t="s">
        <v>609</v>
      </c>
      <c r="C878" s="69">
        <v>20045</v>
      </c>
      <c r="D878" s="70">
        <v>0.54608279142876825</v>
      </c>
      <c r="E878" s="70">
        <v>4.9273038878575627E-2</v>
      </c>
      <c r="F878" s="70">
        <v>2.2172621675621833E-2</v>
      </c>
      <c r="G878" s="70">
        <v>0.2857142857142857</v>
      </c>
      <c r="H878" s="70">
        <v>0.20689655172413793</v>
      </c>
      <c r="I878" s="70">
        <v>0.16666666666666666</v>
      </c>
      <c r="J878" s="70">
        <v>0.56488448585528594</v>
      </c>
      <c r="K878" s="70">
        <v>0.76053842765532087</v>
      </c>
      <c r="L878" s="70">
        <v>8.9663307548209642E-2</v>
      </c>
      <c r="M878" s="70">
        <v>0.46998994305560565</v>
      </c>
      <c r="N878" s="70">
        <v>0.13223541485666426</v>
      </c>
      <c r="O878" s="70">
        <v>0</v>
      </c>
      <c r="P878" s="70">
        <v>9.9684280071726957E-4</v>
      </c>
    </row>
    <row r="879" spans="1:16" x14ac:dyDescent="0.3">
      <c r="A879" t="s">
        <v>2480</v>
      </c>
      <c r="B879" t="s">
        <v>609</v>
      </c>
      <c r="C879" s="69">
        <v>20047</v>
      </c>
      <c r="E879" s="70"/>
      <c r="F879" s="70">
        <v>1.4171061971494384E-2</v>
      </c>
      <c r="G879" s="70">
        <v>0.31473214285714285</v>
      </c>
      <c r="H879" s="70">
        <v>0.13793103448275862</v>
      </c>
      <c r="I879" s="70">
        <v>0.1111111111111111</v>
      </c>
    </row>
    <row r="880" spans="1:16" x14ac:dyDescent="0.3">
      <c r="A880" t="s">
        <v>2616</v>
      </c>
      <c r="B880" t="s">
        <v>609</v>
      </c>
      <c r="C880" s="69">
        <v>20049</v>
      </c>
      <c r="E880" s="70"/>
      <c r="F880" s="70">
        <v>3.3063119958283906E-2</v>
      </c>
      <c r="G880" s="70">
        <v>0.12591575091575091</v>
      </c>
      <c r="H880" s="70">
        <v>0.13793103448275862</v>
      </c>
      <c r="I880" s="70">
        <v>5.5555555555555552E-2</v>
      </c>
    </row>
    <row r="881" spans="1:16" x14ac:dyDescent="0.3">
      <c r="A881" t="s">
        <v>2617</v>
      </c>
      <c r="B881" t="s">
        <v>609</v>
      </c>
      <c r="C881" s="69">
        <v>20051</v>
      </c>
      <c r="D881" s="70">
        <v>0.49779159134648038</v>
      </c>
      <c r="E881" s="70">
        <v>6.8317361571748839E-3</v>
      </c>
      <c r="F881" s="70">
        <v>7.9288890119970524E-3</v>
      </c>
      <c r="G881" s="70">
        <v>0.322265625</v>
      </c>
      <c r="H881" s="70">
        <v>0.20689655172413793</v>
      </c>
      <c r="I881" s="70">
        <v>5.5555555555555552E-2</v>
      </c>
      <c r="J881" s="70">
        <v>0.51495903838500856</v>
      </c>
      <c r="K881" s="70">
        <v>0.72281139140040584</v>
      </c>
      <c r="L881" s="70">
        <v>6.4793300469169049E-2</v>
      </c>
      <c r="M881" s="70">
        <v>0.29078584840281529</v>
      </c>
      <c r="N881" s="70">
        <v>0.27485217259200606</v>
      </c>
      <c r="O881" s="70">
        <v>0</v>
      </c>
      <c r="P881" s="70">
        <v>1.6509415543205453E-4</v>
      </c>
    </row>
    <row r="882" spans="1:16" x14ac:dyDescent="0.3">
      <c r="A882" t="s">
        <v>2618</v>
      </c>
      <c r="B882" t="s">
        <v>609</v>
      </c>
      <c r="C882" s="69">
        <v>20053</v>
      </c>
      <c r="D882" s="70">
        <v>0.46814293489835479</v>
      </c>
      <c r="E882" s="70">
        <v>1.0265164357781784E-3</v>
      </c>
      <c r="F882" s="70">
        <v>1.189735023737358E-2</v>
      </c>
      <c r="G882" s="70">
        <v>0.19047619047619047</v>
      </c>
      <c r="H882" s="70">
        <v>0.13793103448275862</v>
      </c>
      <c r="I882" s="70">
        <v>5.5555555555555552E-2</v>
      </c>
      <c r="J882" s="70">
        <v>0.58582892517200491</v>
      </c>
      <c r="K882" s="70">
        <v>0.77162151620232811</v>
      </c>
      <c r="L882" s="70">
        <v>3.9802796644267738E-2</v>
      </c>
      <c r="M882" s="70">
        <v>0.34330446878961418</v>
      </c>
      <c r="N882" s="70">
        <v>0.17769632582584791</v>
      </c>
      <c r="O882" s="70">
        <v>0</v>
      </c>
      <c r="P882" s="70">
        <v>3.2040552139249039E-4</v>
      </c>
    </row>
    <row r="883" spans="1:16" x14ac:dyDescent="0.3">
      <c r="A883" t="s">
        <v>2619</v>
      </c>
      <c r="B883" t="s">
        <v>609</v>
      </c>
      <c r="C883" s="69">
        <v>20055</v>
      </c>
      <c r="D883" s="70">
        <v>0.55980704147876548</v>
      </c>
      <c r="E883" s="70">
        <v>6.7081331014370513E-3</v>
      </c>
      <c r="F883" s="70">
        <v>8.1734469009043034E-3</v>
      </c>
      <c r="G883" s="70">
        <v>0.29166666666666669</v>
      </c>
      <c r="H883" s="70">
        <v>0.2413793103448276</v>
      </c>
      <c r="I883" s="70">
        <v>5.5555555555555552E-2</v>
      </c>
      <c r="J883" s="70">
        <v>0.51143737598808137</v>
      </c>
      <c r="K883" s="70">
        <v>0.74525559438173261</v>
      </c>
      <c r="L883" s="70">
        <v>0.13098606416517597</v>
      </c>
      <c r="M883" s="70">
        <v>0.22260920469388706</v>
      </c>
      <c r="N883" s="70">
        <v>0.56037533557266217</v>
      </c>
      <c r="O883" s="70">
        <v>0</v>
      </c>
      <c r="P883" s="70">
        <v>1.7080631502637393E-4</v>
      </c>
    </row>
    <row r="884" spans="1:16" x14ac:dyDescent="0.3">
      <c r="A884" t="s">
        <v>2481</v>
      </c>
      <c r="B884" t="s">
        <v>609</v>
      </c>
      <c r="C884" s="69">
        <v>20057</v>
      </c>
      <c r="D884" s="70">
        <v>0.54025373641566088</v>
      </c>
      <c r="E884" s="70">
        <v>6.4777490659088596E-3</v>
      </c>
      <c r="F884" s="70">
        <v>1.2798491468320803E-2</v>
      </c>
      <c r="G884" s="70">
        <v>0.45833333333333331</v>
      </c>
      <c r="H884" s="70">
        <v>0.27586206896551724</v>
      </c>
      <c r="I884" s="70">
        <v>5.5555555555555552E-2</v>
      </c>
      <c r="J884" s="70">
        <v>0.56514054924729473</v>
      </c>
      <c r="K884" s="70">
        <v>0.79497032369911502</v>
      </c>
      <c r="L884" s="70">
        <v>3.4499683019268437E-2</v>
      </c>
      <c r="M884" s="70">
        <v>0.25470046502074378</v>
      </c>
      <c r="N884" s="70">
        <v>0.21891579099829228</v>
      </c>
      <c r="O884" s="70">
        <v>0</v>
      </c>
      <c r="P884" s="70">
        <v>1.6423641307776921E-4</v>
      </c>
    </row>
    <row r="885" spans="1:16" x14ac:dyDescent="0.3">
      <c r="A885" t="s">
        <v>2050</v>
      </c>
      <c r="B885" t="s">
        <v>609</v>
      </c>
      <c r="C885" s="69">
        <v>20059</v>
      </c>
      <c r="D885" s="70">
        <v>0.48648364844776909</v>
      </c>
      <c r="E885" s="70">
        <v>5.5296433119159634E-3</v>
      </c>
      <c r="F885" s="70">
        <v>2.5334126166205836E-2</v>
      </c>
      <c r="G885" s="70">
        <v>0.17857142857142858</v>
      </c>
      <c r="H885" s="70">
        <v>6.8965517241379309E-2</v>
      </c>
      <c r="I885" s="70">
        <v>0.1111111111111111</v>
      </c>
      <c r="J885" s="70">
        <v>0.53939126841095031</v>
      </c>
      <c r="K885" s="70">
        <v>0.75357324582847451</v>
      </c>
      <c r="L885" s="70">
        <v>0.12695641301308605</v>
      </c>
      <c r="M885" s="70">
        <v>0.49654039334708339</v>
      </c>
      <c r="N885" s="70">
        <v>0.10432037879946097</v>
      </c>
      <c r="O885" s="70">
        <v>0</v>
      </c>
      <c r="P885" s="70">
        <v>3.446628745271887E-4</v>
      </c>
    </row>
    <row r="886" spans="1:16" x14ac:dyDescent="0.3">
      <c r="A886" t="s">
        <v>2620</v>
      </c>
      <c r="B886" t="s">
        <v>609</v>
      </c>
      <c r="C886" s="69">
        <v>20061</v>
      </c>
      <c r="D886" s="70">
        <v>0.49374752445130143</v>
      </c>
      <c r="E886" s="70">
        <v>2.7356520671339191E-2</v>
      </c>
      <c r="F886" s="70">
        <v>1.3866781007797787E-2</v>
      </c>
      <c r="G886" s="70">
        <v>6.4285714285714279E-2</v>
      </c>
      <c r="H886" s="70">
        <v>0.31034482758620691</v>
      </c>
      <c r="I886" s="70">
        <v>5.5555555555555552E-2</v>
      </c>
      <c r="J886" s="70">
        <v>0.56908360192662188</v>
      </c>
      <c r="K886" s="70">
        <v>0.79236204955712175</v>
      </c>
      <c r="L886" s="70">
        <v>4.8124597221763071E-2</v>
      </c>
      <c r="M886" s="70">
        <v>0.41876512661650861</v>
      </c>
      <c r="N886" s="70">
        <v>0.16506921941657723</v>
      </c>
      <c r="O886" s="70">
        <v>0</v>
      </c>
      <c r="P886" s="70">
        <v>3.5626805333098146E-3</v>
      </c>
    </row>
    <row r="887" spans="1:16" x14ac:dyDescent="0.3">
      <c r="A887" t="s">
        <v>2621</v>
      </c>
      <c r="B887" t="s">
        <v>609</v>
      </c>
      <c r="C887" s="69">
        <v>20063</v>
      </c>
      <c r="E887" s="70"/>
      <c r="F887" s="70">
        <v>5.5254533032632813E-3</v>
      </c>
      <c r="G887" s="70">
        <v>0.13095238095238096</v>
      </c>
      <c r="H887" s="70">
        <v>6.8965517241379309E-2</v>
      </c>
      <c r="I887" s="70">
        <v>5.5555555555555552E-2</v>
      </c>
    </row>
    <row r="888" spans="1:16" x14ac:dyDescent="0.3">
      <c r="A888" t="s">
        <v>2091</v>
      </c>
      <c r="B888" t="s">
        <v>609</v>
      </c>
      <c r="C888" s="69">
        <v>20065</v>
      </c>
      <c r="E888" s="70"/>
      <c r="F888" s="70">
        <v>5.3657018362101442E-3</v>
      </c>
      <c r="G888" s="70">
        <v>0.14880952380952381</v>
      </c>
      <c r="H888" s="70">
        <v>6.8965517241379309E-2</v>
      </c>
      <c r="I888" s="70">
        <v>5.5555555555555552E-2</v>
      </c>
    </row>
    <row r="889" spans="1:16" x14ac:dyDescent="0.3">
      <c r="A889" t="s">
        <v>2122</v>
      </c>
      <c r="B889" t="s">
        <v>609</v>
      </c>
      <c r="C889" s="69">
        <v>20067</v>
      </c>
      <c r="D889" s="70">
        <v>0.37331861192864629</v>
      </c>
      <c r="E889" s="70">
        <v>1.897740630548483E-3</v>
      </c>
      <c r="F889" s="70">
        <v>9.1583971713385896E-3</v>
      </c>
      <c r="G889" s="70">
        <v>0.1130952380952381</v>
      </c>
      <c r="H889" s="70">
        <v>0.17241379310344829</v>
      </c>
      <c r="I889" s="70">
        <v>5.5555555555555552E-2</v>
      </c>
      <c r="J889" s="70">
        <v>0.46271041719823397</v>
      </c>
      <c r="K889" s="70">
        <v>0.72893159049358325</v>
      </c>
      <c r="L889" s="70">
        <v>0.11914337937756592</v>
      </c>
      <c r="M889" s="70">
        <v>0.1840273740340925</v>
      </c>
      <c r="N889" s="70">
        <v>1.4023890068551751E-4</v>
      </c>
      <c r="O889" s="70">
        <v>0</v>
      </c>
      <c r="P889" s="70">
        <v>4.6011618946741647E-4</v>
      </c>
    </row>
    <row r="890" spans="1:16" x14ac:dyDescent="0.3">
      <c r="A890" t="s">
        <v>2622</v>
      </c>
      <c r="B890" t="s">
        <v>609</v>
      </c>
      <c r="C890" s="69">
        <v>20069</v>
      </c>
      <c r="E890" s="70"/>
      <c r="F890" s="70">
        <v>1.0860913894299268E-2</v>
      </c>
      <c r="G890" s="70">
        <v>0.15756302521008406</v>
      </c>
      <c r="H890" s="70">
        <v>0.2413793103448276</v>
      </c>
      <c r="I890" s="70">
        <v>5.5555555555555552E-2</v>
      </c>
    </row>
    <row r="891" spans="1:16" x14ac:dyDescent="0.3">
      <c r="A891" t="s">
        <v>2623</v>
      </c>
      <c r="B891" t="s">
        <v>609</v>
      </c>
      <c r="C891" s="69">
        <v>20071</v>
      </c>
      <c r="E891" s="70"/>
      <c r="F891" s="70">
        <v>4.2027633966432668E-3</v>
      </c>
      <c r="G891" s="70">
        <v>2.976190476190476E-2</v>
      </c>
      <c r="H891" s="70">
        <v>3.4482758620689655E-2</v>
      </c>
      <c r="I891" s="70">
        <v>5.5555555555555552E-2</v>
      </c>
    </row>
    <row r="892" spans="1:16" x14ac:dyDescent="0.3">
      <c r="A892" t="s">
        <v>2624</v>
      </c>
      <c r="B892" t="s">
        <v>609</v>
      </c>
      <c r="C892" s="69">
        <v>20073</v>
      </c>
      <c r="D892" s="70">
        <v>0.48197653174876059</v>
      </c>
      <c r="E892" s="70">
        <v>7.4551157782854155E-4</v>
      </c>
      <c r="F892" s="70">
        <v>2.7883403153737316E-2</v>
      </c>
      <c r="G892" s="70">
        <v>0.22080498866213152</v>
      </c>
      <c r="H892" s="70">
        <v>0.17241379310344829</v>
      </c>
      <c r="I892" s="70">
        <v>5.5555555555555552E-2</v>
      </c>
      <c r="J892" s="70">
        <v>0.56861727723873501</v>
      </c>
      <c r="K892" s="70">
        <v>0.75755245823996964</v>
      </c>
      <c r="L892" s="70">
        <v>8.3173650998563567E-2</v>
      </c>
      <c r="M892" s="70">
        <v>0.49476089785214983</v>
      </c>
      <c r="N892" s="70">
        <v>2.2454588395328252E-4</v>
      </c>
      <c r="O892" s="70">
        <v>0</v>
      </c>
      <c r="P892" s="70">
        <v>1.8394068598249615E-3</v>
      </c>
    </row>
    <row r="893" spans="1:16" x14ac:dyDescent="0.3">
      <c r="A893" t="s">
        <v>2295</v>
      </c>
      <c r="B893" t="s">
        <v>609</v>
      </c>
      <c r="C893" s="69">
        <v>20075</v>
      </c>
      <c r="E893" s="70"/>
      <c r="F893" s="70">
        <v>5.188904143100484E-3</v>
      </c>
      <c r="G893" s="70">
        <v>7.7380952380952384E-2</v>
      </c>
      <c r="H893" s="70">
        <v>0.13793103448275862</v>
      </c>
      <c r="I893" s="70">
        <v>5.5555555555555552E-2</v>
      </c>
    </row>
    <row r="894" spans="1:16" x14ac:dyDescent="0.3">
      <c r="A894" t="s">
        <v>2625</v>
      </c>
      <c r="B894" t="s">
        <v>609</v>
      </c>
      <c r="C894" s="69">
        <v>20077</v>
      </c>
      <c r="E894" s="70"/>
      <c r="F894" s="70">
        <v>2.7001580906040067E-2</v>
      </c>
      <c r="G894" s="70">
        <v>0.19009216589861749</v>
      </c>
      <c r="H894" s="70">
        <v>0.13793103448275862</v>
      </c>
      <c r="I894" s="70">
        <v>0.1111111111111111</v>
      </c>
    </row>
    <row r="895" spans="1:16" x14ac:dyDescent="0.3">
      <c r="A895" t="s">
        <v>2626</v>
      </c>
      <c r="B895" t="s">
        <v>609</v>
      </c>
      <c r="C895" s="69">
        <v>20079</v>
      </c>
      <c r="D895" s="70">
        <v>0.49662069216405336</v>
      </c>
      <c r="E895" s="70">
        <v>1.3268791868563189E-2</v>
      </c>
      <c r="F895" s="70">
        <v>2.0297137304641832E-2</v>
      </c>
      <c r="G895" s="70">
        <v>0.22619047619047619</v>
      </c>
      <c r="H895" s="70">
        <v>0.13793103448275862</v>
      </c>
      <c r="I895" s="70">
        <v>5.5555555555555552E-2</v>
      </c>
      <c r="J895" s="70">
        <v>0.68601108514418596</v>
      </c>
      <c r="K895" s="70">
        <v>0.77389180744302133</v>
      </c>
      <c r="L895" s="70">
        <v>4.4907210886151933E-2</v>
      </c>
      <c r="M895" s="70">
        <v>0.41653438280221627</v>
      </c>
      <c r="N895" s="70">
        <v>9.3699785982413103E-2</v>
      </c>
      <c r="O895" s="70">
        <v>0</v>
      </c>
      <c r="P895" s="70">
        <v>2.0622567445600251E-4</v>
      </c>
    </row>
    <row r="896" spans="1:16" x14ac:dyDescent="0.3">
      <c r="A896" t="s">
        <v>2627</v>
      </c>
      <c r="B896" t="s">
        <v>609</v>
      </c>
      <c r="C896" s="69">
        <v>20081</v>
      </c>
      <c r="E896" s="70"/>
      <c r="F896" s="70">
        <v>1.0425768277394633E-2</v>
      </c>
      <c r="G896" s="70">
        <v>0.14880952380952381</v>
      </c>
      <c r="H896" s="70">
        <v>0.2413793103448276</v>
      </c>
      <c r="I896" s="70">
        <v>0.1111111111111111</v>
      </c>
    </row>
    <row r="897" spans="1:16" x14ac:dyDescent="0.3">
      <c r="A897" t="s">
        <v>2628</v>
      </c>
      <c r="B897" t="s">
        <v>609</v>
      </c>
      <c r="C897" s="69">
        <v>20083</v>
      </c>
      <c r="E897" s="70"/>
      <c r="F897" s="70">
        <v>1.0751834868040275E-2</v>
      </c>
      <c r="G897" s="70">
        <v>0.25595238095238093</v>
      </c>
      <c r="H897" s="70">
        <v>0.2413793103448276</v>
      </c>
      <c r="I897" s="70">
        <v>5.5555555555555552E-2</v>
      </c>
    </row>
    <row r="898" spans="1:16" x14ac:dyDescent="0.3">
      <c r="A898" t="s">
        <v>2056</v>
      </c>
      <c r="B898" t="s">
        <v>609</v>
      </c>
      <c r="C898" s="69">
        <v>20085</v>
      </c>
      <c r="D898" s="70">
        <v>0.48450534256301275</v>
      </c>
      <c r="E898" s="70">
        <v>1.3195249349316977E-3</v>
      </c>
      <c r="F898" s="70">
        <v>1.5519532492778376E-2</v>
      </c>
      <c r="G898" s="70">
        <v>0.19642857142857142</v>
      </c>
      <c r="H898" s="70">
        <v>0.2413793103448276</v>
      </c>
      <c r="I898" s="70">
        <v>0.1111111111111111</v>
      </c>
      <c r="J898" s="70">
        <v>0.4916260860104974</v>
      </c>
      <c r="K898" s="70">
        <v>0.76085886414418225</v>
      </c>
      <c r="L898" s="70">
        <v>3.3088816950146586E-2</v>
      </c>
      <c r="M898" s="70">
        <v>0.4723328837809761</v>
      </c>
      <c r="N898" s="70">
        <v>6.8593870128725781E-2</v>
      </c>
      <c r="O898" s="70">
        <v>0</v>
      </c>
      <c r="P898" s="70">
        <v>4.3890255603955914E-3</v>
      </c>
    </row>
    <row r="899" spans="1:16" x14ac:dyDescent="0.3">
      <c r="A899" t="s">
        <v>2057</v>
      </c>
      <c r="B899" t="s">
        <v>609</v>
      </c>
      <c r="C899" s="69">
        <v>20087</v>
      </c>
      <c r="D899" s="70">
        <v>0.61184172685159488</v>
      </c>
      <c r="E899" s="70">
        <v>3.0756845672127992E-4</v>
      </c>
      <c r="F899" s="70">
        <v>1.8171442244522561E-2</v>
      </c>
      <c r="G899" s="70">
        <v>0.20833333333333334</v>
      </c>
      <c r="H899" s="70">
        <v>0.20689655172413793</v>
      </c>
      <c r="I899" s="70">
        <v>0.16666666666666666</v>
      </c>
      <c r="J899" s="70">
        <v>0.64641930808304393</v>
      </c>
      <c r="K899" s="70">
        <v>0.76194633015884905</v>
      </c>
      <c r="L899" s="70">
        <v>7.776903415831897E-2</v>
      </c>
      <c r="M899" s="70">
        <v>0.49393847994427553</v>
      </c>
      <c r="N899" s="70">
        <v>0.44396368908305633</v>
      </c>
      <c r="O899" s="70">
        <v>0</v>
      </c>
      <c r="P899" s="70">
        <v>7.568847379507748E-4</v>
      </c>
    </row>
    <row r="900" spans="1:16" x14ac:dyDescent="0.3">
      <c r="A900" t="s">
        <v>2629</v>
      </c>
      <c r="B900" t="s">
        <v>609</v>
      </c>
      <c r="C900" s="69">
        <v>20089</v>
      </c>
      <c r="E900" s="70"/>
      <c r="F900" s="70">
        <v>6.9415301739120831E-3</v>
      </c>
      <c r="G900" s="70">
        <v>0.21428571428571427</v>
      </c>
      <c r="H900" s="70">
        <v>0.13793103448275862</v>
      </c>
      <c r="I900" s="70">
        <v>5.5555555555555552E-2</v>
      </c>
    </row>
    <row r="901" spans="1:16" x14ac:dyDescent="0.3">
      <c r="A901" t="s">
        <v>2128</v>
      </c>
      <c r="B901" t="s">
        <v>609</v>
      </c>
      <c r="C901" s="69">
        <v>20091</v>
      </c>
      <c r="D901" s="70">
        <v>0.53185492366793286</v>
      </c>
      <c r="E901" s="70">
        <v>0.2766947906842499</v>
      </c>
      <c r="F901" s="70">
        <v>2.426700230252914E-2</v>
      </c>
      <c r="G901" s="70">
        <v>0.18452380952380953</v>
      </c>
      <c r="H901" s="70">
        <v>0.34482758620689657</v>
      </c>
      <c r="I901" s="70">
        <v>0.22222222222222221</v>
      </c>
      <c r="J901" s="70">
        <v>0.4670309812798738</v>
      </c>
      <c r="K901" s="70">
        <v>0.76133034213100326</v>
      </c>
      <c r="L901" s="70">
        <v>0.11265061806279345</v>
      </c>
      <c r="M901" s="70">
        <v>0.45753869879860198</v>
      </c>
      <c r="N901" s="70">
        <v>5.3197347212009242E-2</v>
      </c>
      <c r="O901" s="70">
        <v>0</v>
      </c>
      <c r="P901" s="70">
        <v>1.8293097770602387E-3</v>
      </c>
    </row>
    <row r="902" spans="1:16" x14ac:dyDescent="0.3">
      <c r="A902" t="s">
        <v>2630</v>
      </c>
      <c r="B902" t="s">
        <v>609</v>
      </c>
      <c r="C902" s="69">
        <v>20093</v>
      </c>
      <c r="E902" s="70"/>
      <c r="F902" s="70">
        <v>6.5916311426700075E-3</v>
      </c>
      <c r="G902" s="70">
        <v>0.11904761904761904</v>
      </c>
      <c r="H902" s="70">
        <v>0.13793103448275862</v>
      </c>
      <c r="I902" s="70">
        <v>5.5555555555555552E-2</v>
      </c>
    </row>
    <row r="903" spans="1:16" x14ac:dyDescent="0.3">
      <c r="A903" t="s">
        <v>2631</v>
      </c>
      <c r="B903" t="s">
        <v>609</v>
      </c>
      <c r="C903" s="69">
        <v>20095</v>
      </c>
      <c r="D903" s="70">
        <v>0.4566811566824</v>
      </c>
      <c r="E903" s="70">
        <v>1.1829860666983905E-3</v>
      </c>
      <c r="F903" s="70">
        <v>2.1766867714155903E-2</v>
      </c>
      <c r="G903" s="70">
        <v>0.1130952380952381</v>
      </c>
      <c r="H903" s="70">
        <v>0.17241379310344829</v>
      </c>
      <c r="I903" s="70">
        <v>0.1111111111111111</v>
      </c>
      <c r="J903" s="70">
        <v>0.54331146439476641</v>
      </c>
      <c r="K903" s="70">
        <v>0.77263757882565576</v>
      </c>
      <c r="L903" s="70">
        <v>3.3425868686094407E-3</v>
      </c>
      <c r="M903" s="70">
        <v>0.33529528551578358</v>
      </c>
      <c r="N903" s="70">
        <v>0.1773823230773624</v>
      </c>
      <c r="O903" s="70">
        <v>0</v>
      </c>
      <c r="P903" s="70">
        <v>7.4128581240815424E-3</v>
      </c>
    </row>
    <row r="904" spans="1:16" x14ac:dyDescent="0.3">
      <c r="A904" t="s">
        <v>2241</v>
      </c>
      <c r="B904" t="s">
        <v>609</v>
      </c>
      <c r="C904" s="69">
        <v>20097</v>
      </c>
      <c r="E904" s="70"/>
      <c r="F904" s="70">
        <v>1.6230325329951622E-2</v>
      </c>
      <c r="G904" s="70">
        <v>0.22023809523809523</v>
      </c>
      <c r="H904" s="70">
        <v>0.41379310344827586</v>
      </c>
      <c r="I904" s="70">
        <v>0.1111111111111111</v>
      </c>
    </row>
    <row r="905" spans="1:16" x14ac:dyDescent="0.3">
      <c r="A905" t="s">
        <v>2632</v>
      </c>
      <c r="B905" t="s">
        <v>609</v>
      </c>
      <c r="C905" s="69">
        <v>20099</v>
      </c>
      <c r="D905" s="70">
        <v>0.48787379396133013</v>
      </c>
      <c r="E905" s="70">
        <v>4.9650720043759051E-3</v>
      </c>
      <c r="F905" s="70">
        <v>4.528674521574455E-2</v>
      </c>
      <c r="G905" s="70">
        <v>0.15116279069767441</v>
      </c>
      <c r="H905" s="70">
        <v>0.17241379310344829</v>
      </c>
      <c r="I905" s="70">
        <v>0.1111111111111111</v>
      </c>
      <c r="J905" s="70">
        <v>0.42490095504714703</v>
      </c>
      <c r="K905" s="70">
        <v>0.80044883961995084</v>
      </c>
      <c r="L905" s="70">
        <v>0.12458779853808005</v>
      </c>
      <c r="M905" s="70">
        <v>0.43755385689949822</v>
      </c>
      <c r="N905" s="70">
        <v>0.14319622182859157</v>
      </c>
      <c r="O905" s="70">
        <v>0</v>
      </c>
      <c r="P905" s="70">
        <v>1.3191223735799463E-3</v>
      </c>
    </row>
    <row r="906" spans="1:16" x14ac:dyDescent="0.3">
      <c r="A906" t="s">
        <v>2633</v>
      </c>
      <c r="B906" t="s">
        <v>609</v>
      </c>
      <c r="C906" s="69">
        <v>20101</v>
      </c>
      <c r="E906" s="70"/>
      <c r="F906" s="70">
        <v>7.1704824823857882E-3</v>
      </c>
      <c r="G906" s="70">
        <v>0.10119047619047619</v>
      </c>
      <c r="H906" s="70">
        <v>0.20689655172413793</v>
      </c>
      <c r="I906" s="70">
        <v>5.5555555555555552E-2</v>
      </c>
    </row>
    <row r="907" spans="1:16" x14ac:dyDescent="0.3">
      <c r="A907" t="s">
        <v>2634</v>
      </c>
      <c r="B907" t="s">
        <v>609</v>
      </c>
      <c r="C907" s="69">
        <v>20103</v>
      </c>
      <c r="D907" s="70">
        <v>0.55706492672374408</v>
      </c>
      <c r="E907" s="70">
        <v>3.6807247908046202E-2</v>
      </c>
      <c r="F907" s="70">
        <v>1.9571618264271458E-2</v>
      </c>
      <c r="G907" s="70">
        <v>0.25595238095238093</v>
      </c>
      <c r="H907" s="70">
        <v>0.27586206896551724</v>
      </c>
      <c r="I907" s="70">
        <v>0.16666666666666666</v>
      </c>
      <c r="J907" s="70">
        <v>0.65884321347554897</v>
      </c>
      <c r="K907" s="70">
        <v>0.75782541048110896</v>
      </c>
      <c r="L907" s="70">
        <v>7.7175447255766277E-2</v>
      </c>
      <c r="M907" s="70">
        <v>0.47949359997111013</v>
      </c>
      <c r="N907" s="70">
        <v>6.0931836677292253E-2</v>
      </c>
      <c r="O907" s="70">
        <v>0</v>
      </c>
      <c r="P907" s="70">
        <v>1.7304779945383031E-3</v>
      </c>
    </row>
    <row r="908" spans="1:16" x14ac:dyDescent="0.3">
      <c r="A908" t="s">
        <v>2130</v>
      </c>
      <c r="B908" t="s">
        <v>609</v>
      </c>
      <c r="C908" s="69">
        <v>20105</v>
      </c>
      <c r="E908" s="70"/>
      <c r="F908" s="70">
        <v>1.0287922193734211E-2</v>
      </c>
      <c r="G908" s="70">
        <v>7.1428571428571425E-2</v>
      </c>
      <c r="H908" s="70">
        <v>0.10344827586206896</v>
      </c>
      <c r="I908" s="70">
        <v>5.5555555555555552E-2</v>
      </c>
    </row>
    <row r="909" spans="1:16" x14ac:dyDescent="0.3">
      <c r="A909" t="s">
        <v>2580</v>
      </c>
      <c r="B909" t="s">
        <v>609</v>
      </c>
      <c r="C909" s="69">
        <v>20107</v>
      </c>
      <c r="E909" s="70"/>
      <c r="F909" s="70">
        <v>3.1206903969402965E-2</v>
      </c>
      <c r="G909" s="70">
        <v>0.1130952380952381</v>
      </c>
      <c r="H909" s="70">
        <v>0.37931034482758619</v>
      </c>
      <c r="I909" s="70">
        <v>0.16666666666666666</v>
      </c>
    </row>
    <row r="910" spans="1:16" x14ac:dyDescent="0.3">
      <c r="A910" t="s">
        <v>2132</v>
      </c>
      <c r="B910" t="s">
        <v>609</v>
      </c>
      <c r="C910" s="69">
        <v>20109</v>
      </c>
      <c r="E910" s="70"/>
      <c r="F910" s="70">
        <v>4.2218094139234979E-3</v>
      </c>
      <c r="G910" s="70">
        <v>2.705627705627706E-2</v>
      </c>
      <c r="H910" s="70">
        <v>6.8965517241379309E-2</v>
      </c>
      <c r="I910" s="70">
        <v>5.5555555555555552E-2</v>
      </c>
    </row>
    <row r="911" spans="1:16" x14ac:dyDescent="0.3">
      <c r="A911" t="s">
        <v>2583</v>
      </c>
      <c r="B911" t="s">
        <v>609</v>
      </c>
      <c r="C911" s="69">
        <v>20111</v>
      </c>
      <c r="D911" s="70">
        <v>0.51127190562705838</v>
      </c>
      <c r="E911" s="70">
        <v>8.1737812294546009E-3</v>
      </c>
      <c r="F911" s="70">
        <v>2.2011669549543849E-2</v>
      </c>
      <c r="G911" s="70">
        <v>0.22619047619047619</v>
      </c>
      <c r="H911" s="70">
        <v>0.2413793103448276</v>
      </c>
      <c r="I911" s="70">
        <v>5.5555555555555552E-2</v>
      </c>
      <c r="J911" s="70">
        <v>0.48787975862659416</v>
      </c>
      <c r="K911" s="70">
        <v>0.75682449789029738</v>
      </c>
      <c r="L911" s="70">
        <v>9.2387709328821649E-2</v>
      </c>
      <c r="M911" s="70">
        <v>0.50524089148129414</v>
      </c>
      <c r="N911" s="70">
        <v>0.13921502641324907</v>
      </c>
      <c r="O911" s="70">
        <v>0</v>
      </c>
      <c r="P911" s="70">
        <v>9.7339930516327346E-4</v>
      </c>
    </row>
    <row r="912" spans="1:16" x14ac:dyDescent="0.3">
      <c r="A912" t="s">
        <v>2635</v>
      </c>
      <c r="B912" t="s">
        <v>609</v>
      </c>
      <c r="C912" s="69">
        <v>20113</v>
      </c>
      <c r="D912" s="70">
        <v>0.48883041624519968</v>
      </c>
      <c r="E912" s="70">
        <v>5.5961407825312025E-3</v>
      </c>
      <c r="F912" s="70">
        <v>1.5966556751998102E-2</v>
      </c>
      <c r="G912" s="70">
        <v>0.27380952380952384</v>
      </c>
      <c r="H912" s="70">
        <v>0.13793103448275862</v>
      </c>
      <c r="I912" s="70">
        <v>5.5555555555555552E-2</v>
      </c>
      <c r="J912" s="70">
        <v>0.59328934299436475</v>
      </c>
      <c r="K912" s="70">
        <v>0.78399026957038642</v>
      </c>
      <c r="L912" s="70">
        <v>3.6659408893593169E-2</v>
      </c>
      <c r="M912" s="70">
        <v>0.38708264587249203</v>
      </c>
      <c r="N912" s="70">
        <v>0.13190620532024594</v>
      </c>
      <c r="O912" s="70">
        <v>0</v>
      </c>
      <c r="P912" s="70">
        <v>5.2010076830189044E-4</v>
      </c>
    </row>
    <row r="913" spans="1:16" x14ac:dyDescent="0.3">
      <c r="A913" t="s">
        <v>2067</v>
      </c>
      <c r="B913" t="s">
        <v>609</v>
      </c>
      <c r="C913" s="69">
        <v>20115</v>
      </c>
      <c r="D913" s="70">
        <v>0.50274727944989328</v>
      </c>
      <c r="E913" s="70">
        <v>7.3910182366263781E-4</v>
      </c>
      <c r="F913" s="70">
        <v>1.8811539025824643E-2</v>
      </c>
      <c r="G913" s="70">
        <v>0.26190476190476192</v>
      </c>
      <c r="H913" s="70">
        <v>0.13793103448275862</v>
      </c>
      <c r="I913" s="70">
        <v>5.5555555555555552E-2</v>
      </c>
      <c r="J913" s="70">
        <v>0.66043034818828816</v>
      </c>
      <c r="K913" s="70">
        <v>0.77847293843348708</v>
      </c>
      <c r="L913" s="70">
        <v>5.229088962670185E-2</v>
      </c>
      <c r="M913" s="70">
        <v>0.44981126393328907</v>
      </c>
      <c r="N913" s="70">
        <v>7.0251622157059768E-2</v>
      </c>
      <c r="O913" s="70">
        <v>0</v>
      </c>
      <c r="P913" s="70">
        <v>5.3756806448145613E-5</v>
      </c>
    </row>
    <row r="914" spans="1:16" x14ac:dyDescent="0.3">
      <c r="A914" t="s">
        <v>2068</v>
      </c>
      <c r="B914" t="s">
        <v>609</v>
      </c>
      <c r="C914" s="69">
        <v>20117</v>
      </c>
      <c r="D914" s="70">
        <v>0.50545774673151589</v>
      </c>
      <c r="E914" s="70">
        <v>1.0236602714995035E-3</v>
      </c>
      <c r="F914" s="70">
        <v>1.0701626089835478E-2</v>
      </c>
      <c r="G914" s="70">
        <v>0.15476190476190477</v>
      </c>
      <c r="H914" s="70">
        <v>0.20689655172413793</v>
      </c>
      <c r="I914" s="70">
        <v>5.5555555555555552E-2</v>
      </c>
      <c r="J914" s="70">
        <v>0.60292856022795382</v>
      </c>
      <c r="K914" s="70">
        <v>0.76824069389501382</v>
      </c>
      <c r="L914" s="70">
        <v>1.3607771962713342E-2</v>
      </c>
      <c r="M914" s="70">
        <v>0.39683887665631662</v>
      </c>
      <c r="N914" s="70">
        <v>0.28699552577706827</v>
      </c>
      <c r="O914" s="70">
        <v>0</v>
      </c>
      <c r="P914" s="70">
        <v>2.3868225688912928E-3</v>
      </c>
    </row>
    <row r="915" spans="1:16" x14ac:dyDescent="0.3">
      <c r="A915" t="s">
        <v>2636</v>
      </c>
      <c r="B915" t="s">
        <v>609</v>
      </c>
      <c r="C915" s="69">
        <v>20119</v>
      </c>
      <c r="E915" s="70"/>
      <c r="F915" s="70">
        <v>1.3449657292671896E-2</v>
      </c>
      <c r="G915" s="70">
        <v>0.17710944026733499</v>
      </c>
      <c r="H915" s="70">
        <v>0.20689655172413793</v>
      </c>
      <c r="I915" s="70">
        <v>5.5555555555555552E-2</v>
      </c>
    </row>
    <row r="916" spans="1:16" x14ac:dyDescent="0.3">
      <c r="A916" t="s">
        <v>2538</v>
      </c>
      <c r="B916" t="s">
        <v>609</v>
      </c>
      <c r="C916" s="69">
        <v>20121</v>
      </c>
      <c r="D916" s="70">
        <v>0.54776631226560912</v>
      </c>
      <c r="E916" s="70">
        <v>9.9654167626097231E-3</v>
      </c>
      <c r="F916" s="70">
        <v>2.7974253018090298E-2</v>
      </c>
      <c r="G916" s="70">
        <v>0.13690476190476192</v>
      </c>
      <c r="H916" s="70">
        <v>0.34482758620689657</v>
      </c>
      <c r="I916" s="70">
        <v>0.16666666666666666</v>
      </c>
      <c r="J916" s="70">
        <v>0.57583803247200049</v>
      </c>
      <c r="K916" s="70">
        <v>0.74789374490656979</v>
      </c>
      <c r="L916" s="70">
        <v>0.14412777303026703</v>
      </c>
      <c r="M916" s="70">
        <v>0.48800173625535409</v>
      </c>
      <c r="N916" s="70">
        <v>7.4732058901117199E-2</v>
      </c>
      <c r="O916" s="70">
        <v>0</v>
      </c>
      <c r="P916" s="70">
        <v>1.1150306893135844E-3</v>
      </c>
    </row>
    <row r="917" spans="1:16" x14ac:dyDescent="0.3">
      <c r="A917" t="s">
        <v>2395</v>
      </c>
      <c r="B917" t="s">
        <v>609</v>
      </c>
      <c r="C917" s="69">
        <v>20123</v>
      </c>
      <c r="D917" s="70">
        <v>0.42830302110702578</v>
      </c>
      <c r="E917" s="70">
        <v>1.2999174789601557E-3</v>
      </c>
      <c r="F917" s="70">
        <v>8.7696403420191079E-3</v>
      </c>
      <c r="G917" s="70">
        <v>0.29166666666666669</v>
      </c>
      <c r="H917" s="70">
        <v>0.10344827586206896</v>
      </c>
      <c r="I917" s="70">
        <v>5.5555555555555552E-2</v>
      </c>
      <c r="J917" s="70">
        <v>0.53610700430462843</v>
      </c>
      <c r="K917" s="70">
        <v>0.76334080580485519</v>
      </c>
      <c r="L917" s="70">
        <v>2.061413197814015E-2</v>
      </c>
      <c r="M917" s="70">
        <v>0.26911129265318384</v>
      </c>
      <c r="N917" s="70">
        <v>6.8858117100653315E-2</v>
      </c>
      <c r="O917" s="70">
        <v>0</v>
      </c>
      <c r="P917" s="70">
        <v>0</v>
      </c>
    </row>
    <row r="918" spans="1:16" x14ac:dyDescent="0.3">
      <c r="A918" t="s">
        <v>2071</v>
      </c>
      <c r="B918" t="s">
        <v>609</v>
      </c>
      <c r="C918" s="69">
        <v>20125</v>
      </c>
      <c r="D918" s="70">
        <v>0.4575532935719156</v>
      </c>
      <c r="E918" s="70">
        <v>1.0076896575528582E-2</v>
      </c>
      <c r="F918" s="70">
        <v>4.1577709873552457E-2</v>
      </c>
      <c r="G918" s="70">
        <v>9.5238095238095233E-2</v>
      </c>
      <c r="H918" s="70">
        <v>0.17241379310344829</v>
      </c>
      <c r="I918" s="70">
        <v>0.1111111111111111</v>
      </c>
      <c r="J918" s="70">
        <v>0.46760113530923703</v>
      </c>
      <c r="K918" s="70">
        <v>0.78699852752513588</v>
      </c>
      <c r="L918" s="70">
        <v>6.4397968723222399E-2</v>
      </c>
      <c r="M918" s="70">
        <v>0.45039558173712257</v>
      </c>
      <c r="N918" s="70">
        <v>7.0427345097786878E-2</v>
      </c>
      <c r="O918" s="70">
        <v>0</v>
      </c>
      <c r="P918" s="70">
        <v>1.9195644745086118E-3</v>
      </c>
    </row>
    <row r="919" spans="1:16" x14ac:dyDescent="0.3">
      <c r="A919" t="s">
        <v>2637</v>
      </c>
      <c r="B919" t="s">
        <v>609</v>
      </c>
      <c r="C919" s="69">
        <v>20127</v>
      </c>
      <c r="E919" s="70"/>
      <c r="F919" s="70">
        <v>1.7413502958741733E-2</v>
      </c>
      <c r="G919" s="70">
        <v>0.11904761904761904</v>
      </c>
      <c r="H919" s="70">
        <v>0.2413793103448276</v>
      </c>
      <c r="I919" s="70">
        <v>0.1111111111111111</v>
      </c>
    </row>
    <row r="920" spans="1:16" x14ac:dyDescent="0.3">
      <c r="A920" t="s">
        <v>2638</v>
      </c>
      <c r="B920" t="s">
        <v>609</v>
      </c>
      <c r="C920" s="69">
        <v>20129</v>
      </c>
      <c r="E920" s="70"/>
      <c r="F920" s="70">
        <v>8.6770256499789141E-3</v>
      </c>
      <c r="G920" s="70">
        <v>8.9285714285714288E-2</v>
      </c>
      <c r="H920" s="70">
        <v>0.17241379310344829</v>
      </c>
      <c r="I920" s="70">
        <v>5.5555555555555552E-2</v>
      </c>
    </row>
    <row r="921" spans="1:16" x14ac:dyDescent="0.3">
      <c r="A921" t="s">
        <v>2639</v>
      </c>
      <c r="B921" t="s">
        <v>609</v>
      </c>
      <c r="C921" s="69">
        <v>20131</v>
      </c>
      <c r="D921" s="70">
        <v>0.44679296377750355</v>
      </c>
      <c r="E921" s="70">
        <v>1.1383081778093996E-3</v>
      </c>
      <c r="F921" s="70">
        <v>1.2311810317338466E-2</v>
      </c>
      <c r="G921" s="70">
        <v>0.16071428571428573</v>
      </c>
      <c r="H921" s="70">
        <v>0.17241379310344829</v>
      </c>
      <c r="I921" s="70">
        <v>5.5555555555555552E-2</v>
      </c>
      <c r="J921" s="70">
        <v>0.52708660357866011</v>
      </c>
      <c r="K921" s="70">
        <v>0.77792256576085272</v>
      </c>
      <c r="L921" s="70">
        <v>2.9739579221074019E-2</v>
      </c>
      <c r="M921" s="70">
        <v>0.46083616770772834</v>
      </c>
      <c r="N921" s="70">
        <v>1.1349092053324556E-2</v>
      </c>
      <c r="O921" s="70">
        <v>0</v>
      </c>
      <c r="P921" s="70">
        <v>9.5378205297691108E-4</v>
      </c>
    </row>
    <row r="922" spans="1:16" x14ac:dyDescent="0.3">
      <c r="A922" t="s">
        <v>2640</v>
      </c>
      <c r="B922" t="s">
        <v>609</v>
      </c>
      <c r="C922" s="69">
        <v>20133</v>
      </c>
      <c r="D922" s="70">
        <v>0.49968265406188228</v>
      </c>
      <c r="E922" s="70">
        <v>5.5911162745408624E-3</v>
      </c>
      <c r="F922" s="70">
        <v>3.8669293574340895E-2</v>
      </c>
      <c r="G922" s="70">
        <v>0.15476190476190477</v>
      </c>
      <c r="H922" s="70">
        <v>0.17241379310344829</v>
      </c>
      <c r="I922" s="70">
        <v>0.1111111111111111</v>
      </c>
      <c r="J922" s="70">
        <v>0.48580054565902026</v>
      </c>
      <c r="K922" s="70">
        <v>0.77012914324999349</v>
      </c>
      <c r="L922" s="70">
        <v>0.16938994095009532</v>
      </c>
      <c r="M922" s="70">
        <v>0.51231574019315784</v>
      </c>
      <c r="N922" s="70">
        <v>5.5209117385690176E-2</v>
      </c>
      <c r="O922" s="70">
        <v>0</v>
      </c>
      <c r="P922" s="70">
        <v>5.6203183588436178E-4</v>
      </c>
    </row>
    <row r="923" spans="1:16" x14ac:dyDescent="0.3">
      <c r="A923" t="s">
        <v>2641</v>
      </c>
      <c r="B923" t="s">
        <v>609</v>
      </c>
      <c r="C923" s="69">
        <v>20135</v>
      </c>
      <c r="E923" s="70"/>
      <c r="F923" s="70">
        <v>8.7856470122893299E-3</v>
      </c>
      <c r="G923" s="70">
        <v>0.2857142857142857</v>
      </c>
      <c r="H923" s="70">
        <v>0.20689655172413793</v>
      </c>
      <c r="I923" s="70">
        <v>5.5555555555555552E-2</v>
      </c>
    </row>
    <row r="924" spans="1:16" x14ac:dyDescent="0.3">
      <c r="A924" t="s">
        <v>2642</v>
      </c>
      <c r="B924" t="s">
        <v>609</v>
      </c>
      <c r="C924" s="69">
        <v>20137</v>
      </c>
      <c r="D924" s="70">
        <v>0.40266547577329209</v>
      </c>
      <c r="E924" s="70">
        <v>7.5021516330813724E-4</v>
      </c>
      <c r="F924" s="70">
        <v>3.9960848959220852E-3</v>
      </c>
      <c r="G924" s="70">
        <v>0.13690476190476192</v>
      </c>
      <c r="H924" s="70">
        <v>6.8965517241379309E-2</v>
      </c>
      <c r="I924" s="70">
        <v>5.5555555555555552E-2</v>
      </c>
      <c r="J924" s="70">
        <v>0.50076391610505122</v>
      </c>
      <c r="K924" s="70">
        <v>0.68861677499424656</v>
      </c>
      <c r="L924" s="70">
        <v>0.21073286446268566</v>
      </c>
      <c r="M924" s="70">
        <v>0.27897840789755435</v>
      </c>
      <c r="N924" s="70">
        <v>4.5413764347871144E-2</v>
      </c>
      <c r="O924" s="70">
        <v>0</v>
      </c>
      <c r="P924" s="70">
        <v>7.9532919521290422E-4</v>
      </c>
    </row>
    <row r="925" spans="1:16" x14ac:dyDescent="0.3">
      <c r="A925" t="s">
        <v>2643</v>
      </c>
      <c r="B925" t="s">
        <v>609</v>
      </c>
      <c r="C925" s="69">
        <v>20139</v>
      </c>
      <c r="D925" s="70">
        <v>0.49724820813902326</v>
      </c>
      <c r="E925" s="70">
        <v>1.5587775612849401E-3</v>
      </c>
      <c r="F925" s="70">
        <v>2.2579977822036485E-2</v>
      </c>
      <c r="G925" s="70">
        <v>0.15722049689440995</v>
      </c>
      <c r="H925" s="70">
        <v>0.27586206896551724</v>
      </c>
      <c r="I925" s="70">
        <v>0.1111111111111111</v>
      </c>
      <c r="J925" s="70">
        <v>0.48904669378346671</v>
      </c>
      <c r="K925" s="70">
        <v>0.75251780866323326</v>
      </c>
      <c r="L925" s="70">
        <v>0.12771810716533921</v>
      </c>
      <c r="M925" s="70">
        <v>0.49903777480406364</v>
      </c>
      <c r="N925" s="70">
        <v>2.1312046036584896E-2</v>
      </c>
      <c r="O925" s="70">
        <v>0</v>
      </c>
      <c r="P925" s="70">
        <v>1.9209692767227196E-3</v>
      </c>
    </row>
    <row r="926" spans="1:16" x14ac:dyDescent="0.3">
      <c r="A926" t="s">
        <v>2644</v>
      </c>
      <c r="B926" t="s">
        <v>609</v>
      </c>
      <c r="C926" s="69">
        <v>20141</v>
      </c>
      <c r="E926" s="70"/>
      <c r="F926" s="70">
        <v>7.5872708731402764E-3</v>
      </c>
      <c r="G926" s="70">
        <v>0.25</v>
      </c>
      <c r="H926" s="70">
        <v>0.13793103448275862</v>
      </c>
      <c r="I926" s="70">
        <v>5.5555555555555552E-2</v>
      </c>
    </row>
    <row r="927" spans="1:16" x14ac:dyDescent="0.3">
      <c r="A927" t="s">
        <v>2645</v>
      </c>
      <c r="B927" t="s">
        <v>609</v>
      </c>
      <c r="C927" s="69">
        <v>20143</v>
      </c>
      <c r="E927" s="70"/>
      <c r="F927" s="70">
        <v>1.1306897760307178E-2</v>
      </c>
      <c r="G927" s="70">
        <v>0.16071428571428573</v>
      </c>
      <c r="H927" s="70">
        <v>0.20689655172413793</v>
      </c>
      <c r="I927" s="70">
        <v>5.5555555555555552E-2</v>
      </c>
    </row>
    <row r="928" spans="1:16" x14ac:dyDescent="0.3">
      <c r="A928" t="s">
        <v>2646</v>
      </c>
      <c r="B928" t="s">
        <v>609</v>
      </c>
      <c r="C928" s="69">
        <v>20145</v>
      </c>
      <c r="D928" s="70">
        <v>0.46704755975147993</v>
      </c>
      <c r="E928" s="70">
        <v>2.0608010534132839E-3</v>
      </c>
      <c r="F928" s="70">
        <v>1.2606435789959309E-2</v>
      </c>
      <c r="G928" s="70">
        <v>0.22116402116402117</v>
      </c>
      <c r="H928" s="70">
        <v>0.2413793103448276</v>
      </c>
      <c r="I928" s="70">
        <v>5.5555555555555552E-2</v>
      </c>
      <c r="J928" s="70">
        <v>0.48284419123985389</v>
      </c>
      <c r="K928" s="70">
        <v>0.78439508259410329</v>
      </c>
      <c r="L928" s="70">
        <v>5.0907199088857359E-2</v>
      </c>
      <c r="M928" s="70">
        <v>0.28402079171846994</v>
      </c>
      <c r="N928" s="70">
        <v>0.17603294104011208</v>
      </c>
      <c r="O928" s="70">
        <v>0</v>
      </c>
      <c r="P928" s="70">
        <v>1.1365563144032708E-4</v>
      </c>
    </row>
    <row r="929" spans="1:16" x14ac:dyDescent="0.3">
      <c r="A929" t="s">
        <v>2137</v>
      </c>
      <c r="B929" t="s">
        <v>609</v>
      </c>
      <c r="C929" s="69">
        <v>20147</v>
      </c>
      <c r="D929" s="70">
        <v>0.42396193897605866</v>
      </c>
      <c r="E929" s="70">
        <v>9.4391161958776659E-4</v>
      </c>
      <c r="F929" s="70">
        <v>4.8300015034863355E-3</v>
      </c>
      <c r="G929" s="70">
        <v>0.13095238095238096</v>
      </c>
      <c r="H929" s="70">
        <v>0.17241379310344829</v>
      </c>
      <c r="I929" s="70">
        <v>5.5555555555555552E-2</v>
      </c>
      <c r="J929" s="70">
        <v>0.54151443261453014</v>
      </c>
      <c r="K929" s="70">
        <v>0.72612548284344103</v>
      </c>
      <c r="L929" s="70">
        <v>0.16163098223353903</v>
      </c>
      <c r="M929" s="70">
        <v>0.25325138479849557</v>
      </c>
      <c r="N929" s="70">
        <v>4.9625124086985613E-2</v>
      </c>
      <c r="O929" s="70">
        <v>0</v>
      </c>
      <c r="P929" s="70">
        <v>1.1063693011438295E-4</v>
      </c>
    </row>
    <row r="930" spans="1:16" x14ac:dyDescent="0.3">
      <c r="A930" t="s">
        <v>2647</v>
      </c>
      <c r="B930" t="s">
        <v>609</v>
      </c>
      <c r="C930" s="69">
        <v>20149</v>
      </c>
      <c r="D930" s="70">
        <v>0.50735507667754776</v>
      </c>
      <c r="E930" s="70">
        <v>4.0597719944342834E-3</v>
      </c>
      <c r="F930" s="70">
        <v>1.29324088523001E-2</v>
      </c>
      <c r="G930" s="70">
        <v>0.11904761904761904</v>
      </c>
      <c r="H930" s="70">
        <v>0.31034482758620691</v>
      </c>
      <c r="I930" s="70">
        <v>0.1111111111111111</v>
      </c>
      <c r="J930" s="70">
        <v>0.40072961500828552</v>
      </c>
      <c r="K930" s="70">
        <v>0.77853671272506031</v>
      </c>
      <c r="L930" s="70">
        <v>3.681320835319607E-2</v>
      </c>
      <c r="M930" s="70">
        <v>0.42638481111382931</v>
      </c>
      <c r="N930" s="70">
        <v>0.31118248661137299</v>
      </c>
      <c r="O930" s="70">
        <v>0</v>
      </c>
      <c r="P930" s="70">
        <v>1.2112282686132828E-3</v>
      </c>
    </row>
    <row r="931" spans="1:16" x14ac:dyDescent="0.3">
      <c r="A931" t="s">
        <v>2648</v>
      </c>
      <c r="B931" t="s">
        <v>609</v>
      </c>
      <c r="C931" s="69">
        <v>20151</v>
      </c>
      <c r="D931" s="70">
        <v>0.45077030672027085</v>
      </c>
      <c r="E931" s="70">
        <v>2.0367599454529641E-3</v>
      </c>
      <c r="F931" s="70">
        <v>1.8565243333033291E-2</v>
      </c>
      <c r="G931" s="70">
        <v>0.27976190476190477</v>
      </c>
      <c r="H931" s="70">
        <v>0.31034482758620691</v>
      </c>
      <c r="I931" s="70">
        <v>5.5555555555555552E-2</v>
      </c>
      <c r="J931" s="70">
        <v>0.42370628150768141</v>
      </c>
      <c r="K931" s="70">
        <v>0.7735128849830708</v>
      </c>
      <c r="L931" s="70">
        <v>1.2196119848699038E-2</v>
      </c>
      <c r="M931" s="70">
        <v>0.28280766688232967</v>
      </c>
      <c r="N931" s="70">
        <v>7.1428962529373433E-2</v>
      </c>
      <c r="O931" s="70">
        <v>0</v>
      </c>
      <c r="P931" s="70">
        <v>6.6722698230184797E-4</v>
      </c>
    </row>
    <row r="932" spans="1:16" x14ac:dyDescent="0.3">
      <c r="A932" t="s">
        <v>2649</v>
      </c>
      <c r="B932" t="s">
        <v>609</v>
      </c>
      <c r="C932" s="69">
        <v>20153</v>
      </c>
      <c r="E932" s="70"/>
      <c r="F932" s="70">
        <v>3.1870749754441402E-3</v>
      </c>
      <c r="G932" s="70">
        <v>0.18051242236024845</v>
      </c>
      <c r="H932" s="70">
        <v>0.10344827586206896</v>
      </c>
      <c r="I932" s="70">
        <v>5.5555555555555552E-2</v>
      </c>
    </row>
    <row r="933" spans="1:16" x14ac:dyDescent="0.3">
      <c r="A933" t="s">
        <v>2650</v>
      </c>
      <c r="B933" t="s">
        <v>609</v>
      </c>
      <c r="C933" s="69">
        <v>20155</v>
      </c>
      <c r="D933" s="70">
        <v>0.48462086909657337</v>
      </c>
      <c r="E933" s="70">
        <v>9.9716948123082932E-3</v>
      </c>
      <c r="F933" s="70">
        <v>1.8517525984978151E-2</v>
      </c>
      <c r="G933" s="70">
        <v>0.31386554621848739</v>
      </c>
      <c r="H933" s="70">
        <v>0.20689655172413793</v>
      </c>
      <c r="I933" s="70">
        <v>5.5555555555555552E-2</v>
      </c>
      <c r="J933" s="70">
        <v>0.55638011267233078</v>
      </c>
      <c r="K933" s="70">
        <v>0.76535271597656229</v>
      </c>
      <c r="L933" s="70">
        <v>2.7064810950006134E-2</v>
      </c>
      <c r="M933" s="70">
        <v>0.36246798108058459</v>
      </c>
      <c r="N933" s="70">
        <v>7.3607101208693307E-2</v>
      </c>
      <c r="O933" s="70">
        <v>0</v>
      </c>
      <c r="P933" s="70">
        <v>1.6191317944142278E-2</v>
      </c>
    </row>
    <row r="934" spans="1:16" x14ac:dyDescent="0.3">
      <c r="A934" t="s">
        <v>2651</v>
      </c>
      <c r="B934" t="s">
        <v>609</v>
      </c>
      <c r="C934" s="69">
        <v>20157</v>
      </c>
      <c r="E934" s="70"/>
      <c r="F934" s="70">
        <v>7.671593583808132E-3</v>
      </c>
      <c r="G934" s="70">
        <v>0.27976190476190477</v>
      </c>
      <c r="H934" s="70">
        <v>0.17241379310344829</v>
      </c>
      <c r="I934" s="70">
        <v>5.5555555555555552E-2</v>
      </c>
    </row>
    <row r="935" spans="1:16" x14ac:dyDescent="0.3">
      <c r="A935" t="s">
        <v>2652</v>
      </c>
      <c r="B935" t="s">
        <v>609</v>
      </c>
      <c r="C935" s="69">
        <v>20159</v>
      </c>
      <c r="D935" s="70">
        <v>0.47426979138906866</v>
      </c>
      <c r="E935" s="70">
        <v>1.368835442952602E-3</v>
      </c>
      <c r="F935" s="70">
        <v>1.5032322868957153E-2</v>
      </c>
      <c r="G935" s="70">
        <v>0.18042328042328043</v>
      </c>
      <c r="H935" s="70">
        <v>0.17241379310344829</v>
      </c>
      <c r="I935" s="70">
        <v>0.1111111111111111</v>
      </c>
      <c r="J935" s="70">
        <v>0.60188502544329092</v>
      </c>
      <c r="K935" s="70">
        <v>0.77222145733539416</v>
      </c>
      <c r="L935" s="70">
        <v>3.8364223819263958E-2</v>
      </c>
      <c r="M935" s="70">
        <v>0.3220452510223466</v>
      </c>
      <c r="N935" s="70">
        <v>0.12970066798626664</v>
      </c>
      <c r="O935" s="70">
        <v>0</v>
      </c>
      <c r="P935" s="70">
        <v>1.5277753543079743E-3</v>
      </c>
    </row>
    <row r="936" spans="1:16" x14ac:dyDescent="0.3">
      <c r="A936" t="s">
        <v>2653</v>
      </c>
      <c r="B936" t="s">
        <v>609</v>
      </c>
      <c r="C936" s="69">
        <v>20161</v>
      </c>
      <c r="D936" s="70">
        <v>0.49052556722250085</v>
      </c>
      <c r="E936" s="70">
        <v>2.1213406889141077E-2</v>
      </c>
      <c r="F936" s="70">
        <v>1.2286999958098314E-2</v>
      </c>
      <c r="G936" s="70">
        <v>6.8571428571428575E-2</v>
      </c>
      <c r="H936" s="70">
        <v>0.2413793103448276</v>
      </c>
      <c r="I936" s="70">
        <v>5.5555555555555552E-2</v>
      </c>
      <c r="J936" s="70">
        <v>0.67076267422861502</v>
      </c>
      <c r="K936" s="70">
        <v>0.78922143470021255</v>
      </c>
      <c r="L936" s="70">
        <v>2.652402465355673E-2</v>
      </c>
      <c r="M936" s="70">
        <v>0.42436944606317145</v>
      </c>
      <c r="N936" s="70">
        <v>0.13478397408678255</v>
      </c>
      <c r="O936" s="70">
        <v>0</v>
      </c>
      <c r="P936" s="70">
        <v>1.636390177454397E-3</v>
      </c>
    </row>
    <row r="937" spans="1:16" x14ac:dyDescent="0.3">
      <c r="A937" t="s">
        <v>2654</v>
      </c>
      <c r="B937" t="s">
        <v>609</v>
      </c>
      <c r="C937" s="69">
        <v>20163</v>
      </c>
      <c r="E937" s="70"/>
      <c r="F937" s="70">
        <v>6.5309835892607268E-3</v>
      </c>
      <c r="G937" s="70">
        <v>0.24404761904761904</v>
      </c>
      <c r="H937" s="70">
        <v>0.13793103448275862</v>
      </c>
      <c r="I937" s="70">
        <v>5.5555555555555552E-2</v>
      </c>
    </row>
    <row r="938" spans="1:16" x14ac:dyDescent="0.3">
      <c r="A938" t="s">
        <v>2545</v>
      </c>
      <c r="B938" t="s">
        <v>609</v>
      </c>
      <c r="C938" s="69">
        <v>20165</v>
      </c>
      <c r="E938" s="70"/>
      <c r="F938" s="70">
        <v>1.0051132823973061E-2</v>
      </c>
      <c r="G938" s="70">
        <v>0.16071428571428573</v>
      </c>
      <c r="H938" s="70">
        <v>0.20689655172413793</v>
      </c>
      <c r="I938" s="70">
        <v>5.5555555555555552E-2</v>
      </c>
    </row>
    <row r="939" spans="1:16" x14ac:dyDescent="0.3">
      <c r="A939" t="s">
        <v>2077</v>
      </c>
      <c r="B939" t="s">
        <v>609</v>
      </c>
      <c r="C939" s="69">
        <v>20167</v>
      </c>
      <c r="D939" s="70">
        <v>0.42251254196530735</v>
      </c>
      <c r="E939" s="70">
        <v>1.1769211494746842E-3</v>
      </c>
      <c r="F939" s="70">
        <v>9.0969183370967835E-3</v>
      </c>
      <c r="G939" s="70">
        <v>0.19642857142857142</v>
      </c>
      <c r="H939" s="70">
        <v>0.13793103448275862</v>
      </c>
      <c r="I939" s="70">
        <v>5.5555555555555552E-2</v>
      </c>
      <c r="J939" s="70">
        <v>0.52057732012609892</v>
      </c>
      <c r="K939" s="70">
        <v>0.75668950357229292</v>
      </c>
      <c r="L939" s="70">
        <v>4.984682061805349E-2</v>
      </c>
      <c r="M939" s="70">
        <v>0.30578615168925904</v>
      </c>
      <c r="N939" s="70">
        <v>5.6661077188652098E-2</v>
      </c>
      <c r="O939" s="70">
        <v>0</v>
      </c>
      <c r="P939" s="70">
        <v>2.712012635184661E-4</v>
      </c>
    </row>
    <row r="940" spans="1:16" x14ac:dyDescent="0.3">
      <c r="A940" t="s">
        <v>2144</v>
      </c>
      <c r="B940" t="s">
        <v>609</v>
      </c>
      <c r="C940" s="69">
        <v>20169</v>
      </c>
      <c r="D940" s="70">
        <v>0.59583285221364712</v>
      </c>
      <c r="E940" s="70">
        <v>2.2967302308678886E-2</v>
      </c>
      <c r="F940" s="70">
        <v>1.3149548846269118E-2</v>
      </c>
      <c r="G940" s="70">
        <v>0.17261904761904762</v>
      </c>
      <c r="H940" s="70">
        <v>0.17241379310344829</v>
      </c>
      <c r="I940" s="70">
        <v>5.5555555555555552E-2</v>
      </c>
      <c r="J940" s="70">
        <v>0.6422279183264118</v>
      </c>
      <c r="K940" s="70">
        <v>0.81057115516941858</v>
      </c>
      <c r="L940" s="70">
        <v>4.6937220506515151E-2</v>
      </c>
      <c r="M940" s="70">
        <v>0.38850815552425055</v>
      </c>
      <c r="N940" s="70">
        <v>0.64363062117002268</v>
      </c>
      <c r="O940" s="70">
        <v>0</v>
      </c>
      <c r="P940" s="70">
        <v>1.0302014430967741E-4</v>
      </c>
    </row>
    <row r="941" spans="1:16" x14ac:dyDescent="0.3">
      <c r="A941" t="s">
        <v>2145</v>
      </c>
      <c r="B941" t="s">
        <v>609</v>
      </c>
      <c r="C941" s="69">
        <v>20171</v>
      </c>
      <c r="D941" s="70">
        <v>0.41939777522329058</v>
      </c>
      <c r="E941" s="70">
        <v>1.0675059847283883E-3</v>
      </c>
      <c r="F941" s="70">
        <v>6.0404918259753648E-3</v>
      </c>
      <c r="G941" s="70">
        <v>0.11904761904761904</v>
      </c>
      <c r="H941" s="70">
        <v>0.20689655172413793</v>
      </c>
      <c r="I941" s="70">
        <v>5.5555555555555552E-2</v>
      </c>
      <c r="J941" s="70">
        <v>0.54052129210223276</v>
      </c>
      <c r="K941" s="70">
        <v>0.70263635848712191</v>
      </c>
      <c r="L941" s="70">
        <v>0.17672220516169698</v>
      </c>
      <c r="M941" s="70">
        <v>0.22604406436047272</v>
      </c>
      <c r="N941" s="70">
        <v>3.9962078297957782E-2</v>
      </c>
      <c r="O941" s="70">
        <v>0</v>
      </c>
      <c r="P941" s="70">
        <v>1.8957421040315854E-5</v>
      </c>
    </row>
    <row r="942" spans="1:16" x14ac:dyDescent="0.3">
      <c r="A942" t="s">
        <v>2263</v>
      </c>
      <c r="B942" t="s">
        <v>609</v>
      </c>
      <c r="C942" s="69">
        <v>20173</v>
      </c>
      <c r="D942" s="70">
        <v>0.53598009494345755</v>
      </c>
      <c r="E942" s="70">
        <v>0.13604234723247066</v>
      </c>
      <c r="F942" s="70">
        <v>2.4291006901287857E-2</v>
      </c>
      <c r="G942" s="70">
        <v>0.44642857142857145</v>
      </c>
      <c r="H942" s="70">
        <v>0.13793103448275862</v>
      </c>
      <c r="I942" s="70">
        <v>0.1111111111111111</v>
      </c>
      <c r="J942" s="70">
        <v>0.59984569082968586</v>
      </c>
      <c r="K942" s="70">
        <v>0.7761691179815905</v>
      </c>
      <c r="L942" s="70">
        <v>1.777754138195747E-2</v>
      </c>
      <c r="M942" s="70">
        <v>0.4192050237466981</v>
      </c>
      <c r="N942" s="70">
        <v>0.11587179240235759</v>
      </c>
      <c r="O942" s="70">
        <v>0</v>
      </c>
      <c r="P942" s="70">
        <v>1.1813091912122864E-3</v>
      </c>
    </row>
    <row r="943" spans="1:16" x14ac:dyDescent="0.3">
      <c r="A943" t="s">
        <v>2655</v>
      </c>
      <c r="B943" t="s">
        <v>609</v>
      </c>
      <c r="C943" s="69">
        <v>20175</v>
      </c>
      <c r="D943" s="70">
        <v>0.42402937975946881</v>
      </c>
      <c r="E943" s="70">
        <v>7.416516039766223E-3</v>
      </c>
      <c r="F943" s="70">
        <v>1.2771431445047823E-2</v>
      </c>
      <c r="G943" s="70">
        <v>0.19642857142857142</v>
      </c>
      <c r="H943" s="70">
        <v>0.2413793103448276</v>
      </c>
      <c r="I943" s="70">
        <v>5.5555555555555552E-2</v>
      </c>
      <c r="J943" s="70">
        <v>0.53244556058989367</v>
      </c>
      <c r="K943" s="70">
        <v>0.77723054991513685</v>
      </c>
      <c r="L943" s="70">
        <v>5.8530608461993858E-2</v>
      </c>
      <c r="M943" s="70">
        <v>0.20170574142564984</v>
      </c>
      <c r="N943" s="70">
        <v>1.9443886610147242E-2</v>
      </c>
      <c r="O943" s="70">
        <v>0</v>
      </c>
      <c r="P943" s="70">
        <v>8.5197684389402416E-4</v>
      </c>
    </row>
    <row r="944" spans="1:16" x14ac:dyDescent="0.3">
      <c r="A944" t="s">
        <v>2656</v>
      </c>
      <c r="B944" t="s">
        <v>609</v>
      </c>
      <c r="C944" s="69">
        <v>20177</v>
      </c>
      <c r="D944" s="70">
        <v>0.53929104518363935</v>
      </c>
      <c r="E944" s="70">
        <v>9.4757663993962168E-2</v>
      </c>
      <c r="F944" s="70">
        <v>1.8588049503143456E-2</v>
      </c>
      <c r="G944" s="70">
        <v>0.33333333333333331</v>
      </c>
      <c r="H944" s="70">
        <v>0.17241379310344829</v>
      </c>
      <c r="I944" s="70">
        <v>0.16666666666666666</v>
      </c>
      <c r="J944" s="70">
        <v>0.52414510921662172</v>
      </c>
      <c r="K944" s="70">
        <v>0.75682119431335559</v>
      </c>
      <c r="L944" s="70">
        <v>7.8755248235143765E-2</v>
      </c>
      <c r="M944" s="70">
        <v>0.49376848850070842</v>
      </c>
      <c r="N944" s="70">
        <v>0.11955641707738272</v>
      </c>
      <c r="O944" s="70">
        <v>0</v>
      </c>
      <c r="P944" s="70">
        <v>2.1327841376575216E-3</v>
      </c>
    </row>
    <row r="945" spans="1:16" x14ac:dyDescent="0.3">
      <c r="A945" t="s">
        <v>2657</v>
      </c>
      <c r="B945" t="s">
        <v>609</v>
      </c>
      <c r="C945" s="69">
        <v>20179</v>
      </c>
      <c r="E945" s="70"/>
      <c r="F945" s="70">
        <v>4.2741020933832205E-3</v>
      </c>
      <c r="G945" s="70">
        <v>0.125</v>
      </c>
      <c r="H945" s="70">
        <v>6.8965517241379309E-2</v>
      </c>
      <c r="I945" s="70">
        <v>5.5555555555555552E-2</v>
      </c>
    </row>
    <row r="946" spans="1:16" x14ac:dyDescent="0.3">
      <c r="A946" t="s">
        <v>2658</v>
      </c>
      <c r="B946" t="s">
        <v>609</v>
      </c>
      <c r="C946" s="69">
        <v>20181</v>
      </c>
      <c r="D946" s="70">
        <v>0.39779920065656937</v>
      </c>
      <c r="E946" s="70">
        <v>1.2327757015145352E-3</v>
      </c>
      <c r="F946" s="70">
        <v>3.2864981074848722E-3</v>
      </c>
      <c r="G946" s="70">
        <v>0.16343042071197411</v>
      </c>
      <c r="H946" s="70">
        <v>6.8965517241379309E-2</v>
      </c>
      <c r="I946" s="70">
        <v>5.5555555555555552E-2</v>
      </c>
      <c r="J946" s="70">
        <v>0.5553904654235412</v>
      </c>
      <c r="K946" s="70">
        <v>0.63870546538611483</v>
      </c>
      <c r="L946" s="70">
        <v>0.30432738849919072</v>
      </c>
      <c r="M946" s="70">
        <v>0.17120826908907405</v>
      </c>
      <c r="N946" s="70">
        <v>5.7757934195557916E-3</v>
      </c>
      <c r="O946" s="70">
        <v>0</v>
      </c>
      <c r="P946" s="70">
        <v>1.9405311900455744E-5</v>
      </c>
    </row>
    <row r="947" spans="1:16" x14ac:dyDescent="0.3">
      <c r="A947" t="s">
        <v>2659</v>
      </c>
      <c r="B947" t="s">
        <v>609</v>
      </c>
      <c r="C947" s="69">
        <v>20183</v>
      </c>
      <c r="E947" s="70"/>
      <c r="F947" s="70">
        <v>6.1507091885807021E-3</v>
      </c>
      <c r="G947" s="70">
        <v>0.20238095238095238</v>
      </c>
      <c r="H947" s="70">
        <v>0.13793103448275862</v>
      </c>
      <c r="I947" s="70">
        <v>5.5555555555555552E-2</v>
      </c>
    </row>
    <row r="948" spans="1:16" x14ac:dyDescent="0.3">
      <c r="A948" t="s">
        <v>2660</v>
      </c>
      <c r="B948" t="s">
        <v>609</v>
      </c>
      <c r="C948" s="69">
        <v>20185</v>
      </c>
      <c r="E948" s="70"/>
      <c r="F948" s="70">
        <v>1.5911617525931336E-2</v>
      </c>
      <c r="G948" s="70">
        <v>0.33333333333333331</v>
      </c>
      <c r="H948" s="70">
        <v>0.37931034482758619</v>
      </c>
      <c r="I948" s="70">
        <v>5.5555555555555552E-2</v>
      </c>
    </row>
    <row r="949" spans="1:16" x14ac:dyDescent="0.3">
      <c r="A949" t="s">
        <v>2661</v>
      </c>
      <c r="B949" t="s">
        <v>609</v>
      </c>
      <c r="C949" s="69">
        <v>20187</v>
      </c>
      <c r="E949" s="70"/>
      <c r="F949" s="70">
        <v>7.3246167424195095E-3</v>
      </c>
      <c r="G949" s="70">
        <v>6.5476190476190479E-2</v>
      </c>
      <c r="H949" s="70">
        <v>0.17241379310344829</v>
      </c>
      <c r="I949" s="70">
        <v>5.5555555555555552E-2</v>
      </c>
    </row>
    <row r="950" spans="1:16" x14ac:dyDescent="0.3">
      <c r="A950" t="s">
        <v>2662</v>
      </c>
      <c r="B950" t="s">
        <v>609</v>
      </c>
      <c r="C950" s="69">
        <v>20189</v>
      </c>
      <c r="D950" s="70">
        <v>0.40773590141179566</v>
      </c>
      <c r="E950" s="70">
        <v>1.1202957945019353E-3</v>
      </c>
      <c r="F950" s="70">
        <v>1.0813912362680827E-2</v>
      </c>
      <c r="G950" s="70">
        <v>0.11904761904761904</v>
      </c>
      <c r="H950" s="70">
        <v>0.17241379310344829</v>
      </c>
      <c r="I950" s="70">
        <v>5.5555555555555552E-2</v>
      </c>
      <c r="J950" s="70">
        <v>0.58050771777491084</v>
      </c>
      <c r="K950" s="70">
        <v>0.74368363212768962</v>
      </c>
      <c r="L950" s="70">
        <v>0.11229433996092668</v>
      </c>
      <c r="M950" s="70">
        <v>0.18932512916883756</v>
      </c>
      <c r="N950" s="70">
        <v>3.1958326019954381E-2</v>
      </c>
      <c r="O950" s="70">
        <v>0</v>
      </c>
      <c r="P950" s="70">
        <v>1.9044155913098282E-4</v>
      </c>
    </row>
    <row r="951" spans="1:16" x14ac:dyDescent="0.3">
      <c r="A951" t="s">
        <v>2663</v>
      </c>
      <c r="B951" t="s">
        <v>609</v>
      </c>
      <c r="C951" s="69">
        <v>20191</v>
      </c>
      <c r="D951" s="70">
        <v>0.47139083112236363</v>
      </c>
      <c r="E951" s="70">
        <v>2.2407899060985642E-3</v>
      </c>
      <c r="F951" s="70">
        <v>2.9830679269059045E-2</v>
      </c>
      <c r="G951" s="70">
        <v>0.36475636766334435</v>
      </c>
      <c r="H951" s="70">
        <v>6.8965517241379309E-2</v>
      </c>
      <c r="I951" s="70">
        <v>5.5555555555555552E-2</v>
      </c>
      <c r="J951" s="70">
        <v>0.50153052736341242</v>
      </c>
      <c r="K951" s="70">
        <v>0.79098983826193914</v>
      </c>
      <c r="L951" s="70">
        <v>2.2522803281409945E-2</v>
      </c>
      <c r="M951" s="70">
        <v>0.38213570931339019</v>
      </c>
      <c r="N951" s="70">
        <v>0.11370887911506995</v>
      </c>
      <c r="O951" s="70">
        <v>0</v>
      </c>
      <c r="P951" s="70">
        <v>4.958460508181434E-4</v>
      </c>
    </row>
    <row r="952" spans="1:16" x14ac:dyDescent="0.3">
      <c r="A952" t="s">
        <v>2417</v>
      </c>
      <c r="B952" t="s">
        <v>609</v>
      </c>
      <c r="C952" s="69">
        <v>20193</v>
      </c>
      <c r="D952" s="70">
        <v>0.3894271859330446</v>
      </c>
      <c r="E952" s="70">
        <v>1.3142580546821666E-3</v>
      </c>
      <c r="F952" s="70">
        <v>3.8238473074893556E-3</v>
      </c>
      <c r="G952" s="70">
        <v>0.10119047619047619</v>
      </c>
      <c r="H952" s="70">
        <v>6.8965517241379309E-2</v>
      </c>
      <c r="I952" s="70">
        <v>5.5555555555555552E-2</v>
      </c>
      <c r="J952" s="70">
        <v>0.54145995275461389</v>
      </c>
      <c r="K952" s="70">
        <v>0.65795230488480128</v>
      </c>
      <c r="L952" s="70">
        <v>0.25040379090308323</v>
      </c>
      <c r="M952" s="70">
        <v>0.19558422409044324</v>
      </c>
      <c r="N952" s="70">
        <v>5.031750852270906E-2</v>
      </c>
      <c r="O952" s="70">
        <v>0</v>
      </c>
      <c r="P952" s="70">
        <v>2.1506853799171751E-5</v>
      </c>
    </row>
    <row r="953" spans="1:16" x14ac:dyDescent="0.3">
      <c r="A953" t="s">
        <v>2664</v>
      </c>
      <c r="B953" t="s">
        <v>609</v>
      </c>
      <c r="C953" s="69">
        <v>20195</v>
      </c>
      <c r="E953" s="70"/>
      <c r="F953" s="70">
        <v>6.8072810657225187E-3</v>
      </c>
      <c r="G953" s="70">
        <v>0.27976190476190477</v>
      </c>
      <c r="H953" s="70">
        <v>0.20689655172413793</v>
      </c>
      <c r="I953" s="70">
        <v>5.5555555555555552E-2</v>
      </c>
    </row>
    <row r="954" spans="1:16" x14ac:dyDescent="0.3">
      <c r="A954" t="s">
        <v>2665</v>
      </c>
      <c r="B954" t="s">
        <v>609</v>
      </c>
      <c r="C954" s="69">
        <v>20197</v>
      </c>
      <c r="E954" s="70"/>
      <c r="F954" s="70">
        <v>1.639021088482371E-2</v>
      </c>
      <c r="G954" s="70">
        <v>0.17653890824622534</v>
      </c>
      <c r="H954" s="70">
        <v>0.27586206896551724</v>
      </c>
      <c r="I954" s="70">
        <v>5.5555555555555552E-2</v>
      </c>
    </row>
    <row r="955" spans="1:16" x14ac:dyDescent="0.3">
      <c r="A955" t="s">
        <v>2666</v>
      </c>
      <c r="B955" t="s">
        <v>609</v>
      </c>
      <c r="C955" s="69">
        <v>20199</v>
      </c>
      <c r="E955" s="70"/>
      <c r="F955" s="70">
        <v>3.71054450871496E-3</v>
      </c>
      <c r="G955" s="70">
        <v>5.1995798319327734E-2</v>
      </c>
      <c r="H955" s="70">
        <v>3.4482758620689655E-2</v>
      </c>
      <c r="I955" s="70">
        <v>5.5555555555555552E-2</v>
      </c>
    </row>
    <row r="956" spans="1:16" x14ac:dyDescent="0.3">
      <c r="A956" t="s">
        <v>1806</v>
      </c>
      <c r="B956" t="s">
        <v>609</v>
      </c>
      <c r="C956" s="69">
        <v>20201</v>
      </c>
      <c r="E956" s="70"/>
      <c r="F956" s="70">
        <v>8.9451543448160094E-3</v>
      </c>
      <c r="G956" s="70">
        <v>0.14285714285714285</v>
      </c>
      <c r="H956" s="70">
        <v>0.17241379310344829</v>
      </c>
      <c r="I956" s="70">
        <v>5.5555555555555552E-2</v>
      </c>
    </row>
    <row r="957" spans="1:16" x14ac:dyDescent="0.3">
      <c r="A957" t="s">
        <v>2667</v>
      </c>
      <c r="B957" t="s">
        <v>609</v>
      </c>
      <c r="C957" s="69">
        <v>20203</v>
      </c>
      <c r="E957" s="70"/>
      <c r="F957" s="70">
        <v>4.8635424218830261E-3</v>
      </c>
      <c r="G957" s="70">
        <v>8.3333333333333329E-2</v>
      </c>
      <c r="H957" s="70">
        <v>6.8965517241379309E-2</v>
      </c>
      <c r="I957" s="70">
        <v>5.5555555555555552E-2</v>
      </c>
    </row>
    <row r="958" spans="1:16" x14ac:dyDescent="0.3">
      <c r="A958" t="s">
        <v>2668</v>
      </c>
      <c r="B958" t="s">
        <v>609</v>
      </c>
      <c r="C958" s="69">
        <v>20205</v>
      </c>
      <c r="D958" s="70">
        <v>0.44024338378503947</v>
      </c>
      <c r="E958" s="70">
        <v>1.3311127561917854E-3</v>
      </c>
      <c r="F958" s="70">
        <v>3.5380857988219321E-2</v>
      </c>
      <c r="G958" s="70">
        <v>5.3571428571428568E-2</v>
      </c>
      <c r="H958" s="70">
        <v>0.17241379310344829</v>
      </c>
      <c r="I958" s="70">
        <v>5.5555555555555552E-2</v>
      </c>
      <c r="J958" s="70">
        <v>0.53922503134046862</v>
      </c>
      <c r="K958" s="70">
        <v>0.77456755963501434</v>
      </c>
      <c r="L958" s="70">
        <v>8.733264731288512E-2</v>
      </c>
      <c r="M958" s="70">
        <v>0.45324156841120194</v>
      </c>
      <c r="N958" s="70">
        <v>5.0549691130462506E-3</v>
      </c>
      <c r="O958" s="70">
        <v>0</v>
      </c>
      <c r="P958" s="70">
        <v>1.5959736309060108E-4</v>
      </c>
    </row>
    <row r="959" spans="1:16" x14ac:dyDescent="0.3">
      <c r="A959" t="s">
        <v>2669</v>
      </c>
      <c r="B959" t="s">
        <v>609</v>
      </c>
      <c r="C959" s="69">
        <v>20207</v>
      </c>
      <c r="E959" s="70"/>
      <c r="F959" s="70">
        <v>3.1995957660332655E-2</v>
      </c>
      <c r="G959" s="70">
        <v>0.10714285714285714</v>
      </c>
      <c r="H959" s="70">
        <v>0.10344827586206896</v>
      </c>
      <c r="I959" s="70">
        <v>5.5555555555555552E-2</v>
      </c>
    </row>
    <row r="960" spans="1:16" x14ac:dyDescent="0.3">
      <c r="A960" t="s">
        <v>2670</v>
      </c>
      <c r="B960" t="s">
        <v>609</v>
      </c>
      <c r="C960" s="69">
        <v>20209</v>
      </c>
      <c r="D960" s="70">
        <v>0.48743035031491161</v>
      </c>
      <c r="E960" s="70">
        <v>0.30522917949075012</v>
      </c>
      <c r="F960" s="70">
        <v>2.0498681709693441E-2</v>
      </c>
      <c r="G960" s="70">
        <v>0.11904761904761904</v>
      </c>
      <c r="H960" s="70">
        <v>0.31034482758620691</v>
      </c>
      <c r="I960" s="70">
        <v>0.16666666666666666</v>
      </c>
      <c r="J960" s="70">
        <v>0.40848605129193816</v>
      </c>
      <c r="K960" s="70">
        <v>0.76066428776931505</v>
      </c>
      <c r="L960" s="70">
        <v>8.6359225005573026E-2</v>
      </c>
      <c r="M960" s="70">
        <v>0.43571290936031037</v>
      </c>
      <c r="N960" s="70">
        <v>0.10053425516900222</v>
      </c>
      <c r="O960" s="70">
        <v>0</v>
      </c>
      <c r="P960" s="70">
        <v>1.4743861598486478E-3</v>
      </c>
    </row>
    <row r="961" spans="1:16" x14ac:dyDescent="0.3">
      <c r="A961" t="s">
        <v>2560</v>
      </c>
      <c r="B961" t="s">
        <v>677</v>
      </c>
      <c r="C961" s="69">
        <v>21001</v>
      </c>
      <c r="D961" s="70">
        <v>0.59964588549481457</v>
      </c>
      <c r="E961" s="70">
        <v>5.9827736321413109E-3</v>
      </c>
      <c r="F961" s="70">
        <v>9.7056173527178422E-2</v>
      </c>
      <c r="G961" s="70">
        <v>0.13690476190476192</v>
      </c>
      <c r="H961" s="70">
        <v>0</v>
      </c>
      <c r="I961" s="70">
        <v>0.3888888888888889</v>
      </c>
      <c r="J961" s="70">
        <v>0.37251106569529752</v>
      </c>
      <c r="K961" s="70">
        <v>0.83039758110151241</v>
      </c>
      <c r="L961" s="70">
        <v>0.82611668710477804</v>
      </c>
      <c r="M961" s="70">
        <v>0.24906264014163698</v>
      </c>
      <c r="N961" s="70">
        <v>4.5648315824614545E-2</v>
      </c>
      <c r="O961" s="70">
        <v>0</v>
      </c>
      <c r="P961" s="70">
        <v>1.7981036212909918E-2</v>
      </c>
    </row>
    <row r="962" spans="1:16" x14ac:dyDescent="0.3">
      <c r="A962" t="s">
        <v>2521</v>
      </c>
      <c r="B962" t="s">
        <v>677</v>
      </c>
      <c r="C962" s="69">
        <v>21003</v>
      </c>
      <c r="D962" s="70">
        <v>0.57573435756610258</v>
      </c>
      <c r="E962" s="70">
        <v>7.9190241980833676E-3</v>
      </c>
      <c r="F962" s="70">
        <v>0.10908250271887401</v>
      </c>
      <c r="G962" s="70">
        <v>5.9523809523809521E-2</v>
      </c>
      <c r="H962" s="70">
        <v>3.4482758620689655E-2</v>
      </c>
      <c r="I962" s="70">
        <v>0.44444444444444442</v>
      </c>
      <c r="J962" s="70">
        <v>0.23544999398129979</v>
      </c>
      <c r="K962" s="70">
        <v>0.82152308986076383</v>
      </c>
      <c r="L962" s="70">
        <v>0.86578683333671369</v>
      </c>
      <c r="M962" s="70">
        <v>0.2569985894528336</v>
      </c>
      <c r="N962" s="70">
        <v>1.5382012795609816E-2</v>
      </c>
      <c r="O962" s="70">
        <v>0</v>
      </c>
      <c r="P962" s="70">
        <v>3.6777957117060077E-3</v>
      </c>
    </row>
    <row r="963" spans="1:16" x14ac:dyDescent="0.3">
      <c r="A963" t="s">
        <v>2604</v>
      </c>
      <c r="B963" t="s">
        <v>677</v>
      </c>
      <c r="C963" s="69">
        <v>21005</v>
      </c>
      <c r="D963" s="70">
        <v>0.55021228783696186</v>
      </c>
      <c r="E963" s="70">
        <v>2.3279829443271609E-2</v>
      </c>
      <c r="F963" s="70">
        <v>7.2916339250397741E-2</v>
      </c>
      <c r="G963" s="70">
        <v>6.5476190476190479E-2</v>
      </c>
      <c r="H963" s="70">
        <v>0.13793103448275862</v>
      </c>
      <c r="I963" s="70">
        <v>0.33333333333333331</v>
      </c>
      <c r="J963" s="70">
        <v>0.29813879181631731</v>
      </c>
      <c r="K963" s="70">
        <v>0.85421910917973776</v>
      </c>
      <c r="L963" s="70">
        <v>0.67703646826047692</v>
      </c>
      <c r="M963" s="70">
        <v>0.27258830787856575</v>
      </c>
      <c r="N963" s="70">
        <v>7.2996003781419976E-3</v>
      </c>
      <c r="O963" s="70">
        <v>0</v>
      </c>
      <c r="P963" s="70">
        <v>1.2350373007164687E-3</v>
      </c>
    </row>
    <row r="964" spans="1:16" x14ac:dyDescent="0.3">
      <c r="A964" t="s">
        <v>2671</v>
      </c>
      <c r="B964" t="s">
        <v>677</v>
      </c>
      <c r="C964" s="69">
        <v>21007</v>
      </c>
      <c r="E964" s="70"/>
      <c r="F964" s="70">
        <v>0.10414832016428835</v>
      </c>
      <c r="G964" s="70">
        <v>0.11904761904761904</v>
      </c>
      <c r="H964" s="70">
        <v>0.20689655172413793</v>
      </c>
      <c r="I964" s="70">
        <v>0.33333333333333331</v>
      </c>
    </row>
    <row r="965" spans="1:16" x14ac:dyDescent="0.3">
      <c r="A965" t="s">
        <v>2672</v>
      </c>
      <c r="B965" t="s">
        <v>677</v>
      </c>
      <c r="C965" s="69">
        <v>21009</v>
      </c>
      <c r="D965" s="70">
        <v>0.60966127592557862</v>
      </c>
      <c r="E965" s="70">
        <v>1.628188883581197E-2</v>
      </c>
      <c r="F965" s="70">
        <v>0.11459888424402283</v>
      </c>
      <c r="G965" s="70">
        <v>0.13690476190476192</v>
      </c>
      <c r="H965" s="70">
        <v>6.8965517241379309E-2</v>
      </c>
      <c r="I965" s="70">
        <v>0.3888888888888889</v>
      </c>
      <c r="J965" s="70">
        <v>0.3377596684500756</v>
      </c>
      <c r="K965" s="70">
        <v>0.8290480039554563</v>
      </c>
      <c r="L965" s="70">
        <v>0.83766155331470937</v>
      </c>
      <c r="M965" s="70">
        <v>0.26717354943987487</v>
      </c>
      <c r="N965" s="70">
        <v>2.8880468328416925E-2</v>
      </c>
      <c r="O965" s="70">
        <v>0</v>
      </c>
      <c r="P965" s="70">
        <v>4.2005735501217493E-3</v>
      </c>
    </row>
    <row r="966" spans="1:16" x14ac:dyDescent="0.3">
      <c r="A966" t="s">
        <v>2673</v>
      </c>
      <c r="B966" t="s">
        <v>677</v>
      </c>
      <c r="C966" s="69">
        <v>21011</v>
      </c>
      <c r="E966" s="70"/>
      <c r="F966" s="70">
        <v>8.4083076783880967E-2</v>
      </c>
      <c r="G966" s="70">
        <v>2.976190476190476E-2</v>
      </c>
      <c r="H966" s="70">
        <v>0.20689655172413793</v>
      </c>
      <c r="I966" s="70">
        <v>0.55555555555555558</v>
      </c>
    </row>
    <row r="967" spans="1:16" x14ac:dyDescent="0.3">
      <c r="A967" t="s">
        <v>2674</v>
      </c>
      <c r="B967" t="s">
        <v>677</v>
      </c>
      <c r="C967" s="69">
        <v>21013</v>
      </c>
      <c r="D967" s="70">
        <v>0.64915212808948097</v>
      </c>
      <c r="E967" s="70">
        <v>1.6628141259167339E-2</v>
      </c>
      <c r="F967" s="70">
        <v>6.331703852114795E-2</v>
      </c>
      <c r="G967" s="70">
        <v>2.976190476190476E-2</v>
      </c>
      <c r="H967" s="70">
        <v>3.4482758620689655E-2</v>
      </c>
      <c r="I967" s="70">
        <v>0.55555555555555558</v>
      </c>
      <c r="J967" s="70">
        <v>0.14621546368795227</v>
      </c>
      <c r="K967" s="70">
        <v>0.75112543488229166</v>
      </c>
      <c r="L967" s="70">
        <v>0.84507704646338822</v>
      </c>
      <c r="M967" s="70">
        <v>0.22390951355386576</v>
      </c>
      <c r="N967" s="70">
        <v>0.54318484687696056</v>
      </c>
      <c r="O967" s="70">
        <v>0</v>
      </c>
      <c r="P967" s="70">
        <v>1.6689672143345269E-2</v>
      </c>
    </row>
    <row r="968" spans="1:16" x14ac:dyDescent="0.3">
      <c r="A968" t="s">
        <v>2105</v>
      </c>
      <c r="B968" t="s">
        <v>677</v>
      </c>
      <c r="C968" s="69">
        <v>21015</v>
      </c>
      <c r="D968" s="70">
        <v>0.60143633374515071</v>
      </c>
      <c r="E968" s="70">
        <v>0.19761287983142942</v>
      </c>
      <c r="F968" s="70">
        <v>6.0599240062106562E-2</v>
      </c>
      <c r="G968" s="70">
        <v>0.13095238095238096</v>
      </c>
      <c r="H968" s="70">
        <v>0.2413793103448276</v>
      </c>
      <c r="I968" s="70">
        <v>0.5</v>
      </c>
      <c r="J968" s="70">
        <v>0.20671377727200618</v>
      </c>
      <c r="K968" s="70">
        <v>0.74761502529881319</v>
      </c>
      <c r="L968" s="70">
        <v>0.64095162458551902</v>
      </c>
      <c r="M968" s="70">
        <v>0.41744737948455951</v>
      </c>
      <c r="N968" s="70">
        <v>2.6731339112815177E-2</v>
      </c>
      <c r="O968" s="70">
        <v>0</v>
      </c>
      <c r="P968" s="70">
        <v>1.0288042781840079E-3</v>
      </c>
    </row>
    <row r="969" spans="1:16" x14ac:dyDescent="0.3">
      <c r="A969" t="s">
        <v>2608</v>
      </c>
      <c r="B969" t="s">
        <v>677</v>
      </c>
      <c r="C969" s="69">
        <v>21017</v>
      </c>
      <c r="D969" s="70">
        <v>0.5276546232038688</v>
      </c>
      <c r="E969" s="70">
        <v>1.080807380569229E-2</v>
      </c>
      <c r="F969" s="70">
        <v>0.10560730418609145</v>
      </c>
      <c r="G969" s="70">
        <v>1.1904761904761904E-2</v>
      </c>
      <c r="H969" s="70">
        <v>0.10344827586206896</v>
      </c>
      <c r="I969" s="70">
        <v>0.33333333333333331</v>
      </c>
      <c r="J969" s="70">
        <v>0.12147761142548107</v>
      </c>
      <c r="K969" s="70">
        <v>0.83051337608503528</v>
      </c>
      <c r="L969" s="70">
        <v>0.62676101252613625</v>
      </c>
      <c r="M969" s="70">
        <v>0.28116647624633806</v>
      </c>
      <c r="N969" s="70">
        <v>0.19321808213021227</v>
      </c>
      <c r="O969" s="70">
        <v>0</v>
      </c>
      <c r="P969" s="70">
        <v>1.2219734559572723E-3</v>
      </c>
    </row>
    <row r="970" spans="1:16" x14ac:dyDescent="0.3">
      <c r="A970" t="s">
        <v>2675</v>
      </c>
      <c r="B970" t="s">
        <v>677</v>
      </c>
      <c r="C970" s="69">
        <v>21019</v>
      </c>
      <c r="D970" s="70">
        <v>0.59355227528437837</v>
      </c>
      <c r="E970" s="70">
        <v>0.13759395907959182</v>
      </c>
      <c r="F970" s="70">
        <v>7.1787491284698579E-2</v>
      </c>
      <c r="G970" s="70">
        <v>3.5714285714285712E-2</v>
      </c>
      <c r="H970" s="70">
        <v>6.8965517241379309E-2</v>
      </c>
      <c r="I970" s="70">
        <v>0.61111111111111116</v>
      </c>
      <c r="J970" s="70">
        <v>0.36322271917477444</v>
      </c>
      <c r="K970" s="70">
        <v>0.76871057975632795</v>
      </c>
      <c r="L970" s="70">
        <v>0.54306289813378084</v>
      </c>
      <c r="M970" s="70">
        <v>0.23802494040030711</v>
      </c>
      <c r="N970" s="70">
        <v>0.21691246447800783</v>
      </c>
      <c r="O970" s="70">
        <v>0</v>
      </c>
      <c r="P970" s="70">
        <v>1.6929168603963908E-2</v>
      </c>
    </row>
    <row r="971" spans="1:16" x14ac:dyDescent="0.3">
      <c r="A971" t="s">
        <v>2676</v>
      </c>
      <c r="B971" t="s">
        <v>677</v>
      </c>
      <c r="C971" s="69">
        <v>21021</v>
      </c>
      <c r="D971" s="70">
        <v>0.58779663122395609</v>
      </c>
      <c r="E971" s="70">
        <v>5.6593440963091622E-2</v>
      </c>
      <c r="F971" s="70">
        <v>9.6681497422697632E-2</v>
      </c>
      <c r="G971" s="70">
        <v>5.3571428571428568E-2</v>
      </c>
      <c r="H971" s="70">
        <v>0.13793103448275862</v>
      </c>
      <c r="I971" s="70">
        <v>0.3888888888888889</v>
      </c>
      <c r="J971" s="70">
        <v>0.33869813125171599</v>
      </c>
      <c r="K971" s="70">
        <v>0.82935396089045388</v>
      </c>
      <c r="L971" s="70">
        <v>0.72830973907210228</v>
      </c>
      <c r="M971" s="70">
        <v>0.24932487889324484</v>
      </c>
      <c r="N971" s="70">
        <v>7.7306764004307582E-2</v>
      </c>
      <c r="O971" s="70">
        <v>0</v>
      </c>
      <c r="P971" s="70">
        <v>5.9197362872023731E-3</v>
      </c>
    </row>
    <row r="972" spans="1:16" x14ac:dyDescent="0.3">
      <c r="A972" t="s">
        <v>2677</v>
      </c>
      <c r="B972" t="s">
        <v>677</v>
      </c>
      <c r="C972" s="69">
        <v>21023</v>
      </c>
      <c r="E972" s="70"/>
      <c r="F972" s="70">
        <v>6.0751321644096648E-2</v>
      </c>
      <c r="G972" s="70">
        <v>4.1666666666666664E-2</v>
      </c>
      <c r="H972" s="70">
        <v>0.10344827586206896</v>
      </c>
      <c r="I972" s="70">
        <v>0.3888888888888889</v>
      </c>
    </row>
    <row r="973" spans="1:16" x14ac:dyDescent="0.3">
      <c r="A973" t="s">
        <v>2678</v>
      </c>
      <c r="B973" t="s">
        <v>677</v>
      </c>
      <c r="C973" s="69">
        <v>21025</v>
      </c>
      <c r="D973" s="70">
        <v>0.72040721710207556</v>
      </c>
      <c r="E973" s="70">
        <v>4.2098881454404368E-3</v>
      </c>
      <c r="F973" s="70">
        <v>4.8588278681223479E-2</v>
      </c>
      <c r="G973" s="70">
        <v>5.9523809523809521E-3</v>
      </c>
      <c r="H973" s="70">
        <v>0.27586206896551724</v>
      </c>
      <c r="I973" s="70">
        <v>0.55555555555555558</v>
      </c>
      <c r="J973" s="70">
        <v>0.46007973326242141</v>
      </c>
      <c r="K973" s="70">
        <v>0.76787701042233092</v>
      </c>
      <c r="L973" s="70">
        <v>0.61465232064597719</v>
      </c>
      <c r="M973" s="70">
        <v>0.20974855054426153</v>
      </c>
      <c r="N973" s="70">
        <v>0.59946977825587422</v>
      </c>
      <c r="O973" s="70">
        <v>0</v>
      </c>
      <c r="P973" s="70">
        <v>2.3808961141272122E-2</v>
      </c>
    </row>
    <row r="974" spans="1:16" x14ac:dyDescent="0.3">
      <c r="A974" t="s">
        <v>2679</v>
      </c>
      <c r="B974" t="s">
        <v>677</v>
      </c>
      <c r="C974" s="69">
        <v>21027</v>
      </c>
      <c r="E974" s="70"/>
      <c r="F974" s="70">
        <v>7.6117227933543655E-2</v>
      </c>
      <c r="G974" s="70">
        <v>0.10714285714285714</v>
      </c>
      <c r="H974" s="70">
        <v>6.8965517241379309E-2</v>
      </c>
      <c r="I974" s="70">
        <v>0.3888888888888889</v>
      </c>
    </row>
    <row r="975" spans="1:16" x14ac:dyDescent="0.3">
      <c r="A975" t="s">
        <v>2680</v>
      </c>
      <c r="B975" t="s">
        <v>677</v>
      </c>
      <c r="C975" s="69">
        <v>21029</v>
      </c>
      <c r="D975" s="70">
        <v>0.60548712266915194</v>
      </c>
      <c r="E975" s="70">
        <v>0.11175510299755065</v>
      </c>
      <c r="F975" s="70">
        <v>7.0969951656022892E-2</v>
      </c>
      <c r="G975" s="70">
        <v>6.5476190476190479E-2</v>
      </c>
      <c r="H975" s="70">
        <v>0.13793103448275862</v>
      </c>
      <c r="I975" s="70">
        <v>0.44444444444444442</v>
      </c>
      <c r="J975" s="70">
        <v>0.18266396907698373</v>
      </c>
      <c r="K975" s="70">
        <v>0.83733526077301534</v>
      </c>
      <c r="L975" s="70">
        <v>0.71638934595043979</v>
      </c>
      <c r="M975" s="70">
        <v>0.26233066199737098</v>
      </c>
      <c r="N975" s="70">
        <v>0.2731190528342673</v>
      </c>
      <c r="O975" s="70">
        <v>0</v>
      </c>
      <c r="P975" s="70">
        <v>2.7855154791409011E-3</v>
      </c>
    </row>
    <row r="976" spans="1:16" x14ac:dyDescent="0.3">
      <c r="A976" t="s">
        <v>2027</v>
      </c>
      <c r="B976" t="s">
        <v>677</v>
      </c>
      <c r="C976" s="69">
        <v>21031</v>
      </c>
      <c r="E976" s="70"/>
      <c r="F976" s="70">
        <v>8.6671441345890762E-2</v>
      </c>
      <c r="G976" s="70">
        <v>6.5476190476190479E-2</v>
      </c>
      <c r="H976" s="70">
        <v>3.4482758620689655E-2</v>
      </c>
      <c r="I976" s="70">
        <v>0.3888888888888889</v>
      </c>
    </row>
    <row r="977" spans="1:16" x14ac:dyDescent="0.3">
      <c r="A977" t="s">
        <v>2681</v>
      </c>
      <c r="B977" t="s">
        <v>677</v>
      </c>
      <c r="C977" s="69">
        <v>21033</v>
      </c>
      <c r="D977" s="70">
        <v>0.61789908356693157</v>
      </c>
      <c r="E977" s="70">
        <v>1.0472208931897702E-2</v>
      </c>
      <c r="F977" s="70">
        <v>9.543387102910042E-2</v>
      </c>
      <c r="G977" s="70">
        <v>0.10714285714285714</v>
      </c>
      <c r="H977" s="70">
        <v>0.17241379310344829</v>
      </c>
      <c r="I977" s="70">
        <v>0.33333333333333331</v>
      </c>
      <c r="J977" s="70">
        <v>0.47825506533399281</v>
      </c>
      <c r="K977" s="70">
        <v>0.79282183306972753</v>
      </c>
      <c r="L977" s="70">
        <v>0.67577026805618989</v>
      </c>
      <c r="M977" s="70">
        <v>0.2953700796433546</v>
      </c>
      <c r="N977" s="70">
        <v>0.10061070994734868</v>
      </c>
      <c r="O977" s="70">
        <v>0</v>
      </c>
      <c r="P977" s="70">
        <v>3.6566516620412512E-3</v>
      </c>
    </row>
    <row r="978" spans="1:16" x14ac:dyDescent="0.3">
      <c r="A978" t="s">
        <v>2682</v>
      </c>
      <c r="B978" t="s">
        <v>677</v>
      </c>
      <c r="C978" s="69">
        <v>21035</v>
      </c>
      <c r="D978" s="70">
        <v>0.62911678822372907</v>
      </c>
      <c r="E978" s="70">
        <v>2.1573248101653023E-2</v>
      </c>
      <c r="F978" s="70">
        <v>0.11395714386452245</v>
      </c>
      <c r="G978" s="70">
        <v>0.17857142857142858</v>
      </c>
      <c r="H978" s="70">
        <v>0.10344827586206896</v>
      </c>
      <c r="I978" s="70">
        <v>0.3888888888888889</v>
      </c>
      <c r="J978" s="70">
        <v>0.30386307002209878</v>
      </c>
      <c r="K978" s="70">
        <v>0.84286706327924554</v>
      </c>
      <c r="L978" s="70">
        <v>0.78222207826173273</v>
      </c>
      <c r="M978" s="70">
        <v>0.33242086233617085</v>
      </c>
      <c r="N978" s="70">
        <v>5.8750604159471906E-2</v>
      </c>
      <c r="O978" s="70">
        <v>0</v>
      </c>
      <c r="P978" s="70">
        <v>5.2778428965795645E-3</v>
      </c>
    </row>
    <row r="979" spans="1:16" x14ac:dyDescent="0.3">
      <c r="A979" t="s">
        <v>2683</v>
      </c>
      <c r="B979" t="s">
        <v>677</v>
      </c>
      <c r="C979" s="69">
        <v>21037</v>
      </c>
      <c r="D979" s="70">
        <v>0.62064804223380121</v>
      </c>
      <c r="E979" s="70">
        <v>0.16932807565939267</v>
      </c>
      <c r="F979" s="70">
        <v>5.5801655312891343E-2</v>
      </c>
      <c r="G979" s="70">
        <v>3.5714285714285712E-2</v>
      </c>
      <c r="H979" s="70">
        <v>0.2413793103448276</v>
      </c>
      <c r="I979" s="70">
        <v>0.44444444444444442</v>
      </c>
      <c r="J979" s="70">
        <v>0.40292877706837071</v>
      </c>
      <c r="K979" s="70">
        <v>0.73664523818190042</v>
      </c>
      <c r="L979" s="70">
        <v>0.6323295082917475</v>
      </c>
      <c r="M979" s="70">
        <v>0.40050022799592883</v>
      </c>
      <c r="N979" s="70">
        <v>0.11850584200923346</v>
      </c>
      <c r="O979" s="70">
        <v>0</v>
      </c>
      <c r="P979" s="70">
        <v>1.4964820114610447E-4</v>
      </c>
    </row>
    <row r="980" spans="1:16" x14ac:dyDescent="0.3">
      <c r="A980" t="s">
        <v>2684</v>
      </c>
      <c r="B980" t="s">
        <v>677</v>
      </c>
      <c r="C980" s="69">
        <v>21039</v>
      </c>
      <c r="E980" s="70"/>
      <c r="F980" s="70">
        <v>0.10769399416240978</v>
      </c>
      <c r="G980" s="70">
        <v>3.5714285714285712E-2</v>
      </c>
      <c r="H980" s="70">
        <v>0.13793103448275862</v>
      </c>
      <c r="I980" s="70">
        <v>0.27777777777777779</v>
      </c>
    </row>
    <row r="981" spans="1:16" x14ac:dyDescent="0.3">
      <c r="A981" t="s">
        <v>2107</v>
      </c>
      <c r="B981" t="s">
        <v>677</v>
      </c>
      <c r="C981" s="69">
        <v>21041</v>
      </c>
      <c r="D981" s="70">
        <v>0.58771408126861047</v>
      </c>
      <c r="E981" s="70">
        <v>1.9160854078726183E-2</v>
      </c>
      <c r="F981" s="70">
        <v>5.2484649737232138E-2</v>
      </c>
      <c r="G981" s="70">
        <v>6.5476190476190479E-2</v>
      </c>
      <c r="H981" s="70">
        <v>0.13793103448275862</v>
      </c>
      <c r="I981" s="70">
        <v>0.33333333333333331</v>
      </c>
      <c r="J981" s="70">
        <v>0.38889011922019118</v>
      </c>
      <c r="K981" s="70">
        <v>0.79709487364559006</v>
      </c>
      <c r="L981" s="70">
        <v>0.67567945948621222</v>
      </c>
      <c r="M981" s="70">
        <v>0.30180811962916082</v>
      </c>
      <c r="N981" s="70">
        <v>0.15224677713482887</v>
      </c>
      <c r="O981" s="70">
        <v>0</v>
      </c>
      <c r="P981" s="70">
        <v>6.3338694336062984E-4</v>
      </c>
    </row>
    <row r="982" spans="1:16" x14ac:dyDescent="0.3">
      <c r="A982" t="s">
        <v>2685</v>
      </c>
      <c r="B982" t="s">
        <v>677</v>
      </c>
      <c r="C982" s="69">
        <v>21043</v>
      </c>
      <c r="D982" s="70">
        <v>0.65199141503143598</v>
      </c>
      <c r="E982" s="70">
        <v>1.0395210755543052E-2</v>
      </c>
      <c r="F982" s="70">
        <v>6.6348268934530275E-2</v>
      </c>
      <c r="G982" s="70">
        <v>1.1904761904761904E-2</v>
      </c>
      <c r="H982" s="70">
        <v>6.8965517241379309E-2</v>
      </c>
      <c r="I982" s="70">
        <v>0.66666666666666663</v>
      </c>
      <c r="J982" s="70">
        <v>0.3298014186748946</v>
      </c>
      <c r="K982" s="70">
        <v>0.78788548874553066</v>
      </c>
      <c r="L982" s="70">
        <v>0.50177210026178232</v>
      </c>
      <c r="M982" s="70">
        <v>0.25041373868428146</v>
      </c>
      <c r="N982" s="70">
        <v>0.51709252921357629</v>
      </c>
      <c r="O982" s="70">
        <v>0</v>
      </c>
      <c r="P982" s="70">
        <v>2.2505790606756865E-2</v>
      </c>
    </row>
    <row r="983" spans="1:16" x14ac:dyDescent="0.3">
      <c r="A983" t="s">
        <v>2686</v>
      </c>
      <c r="B983" t="s">
        <v>677</v>
      </c>
      <c r="C983" s="69">
        <v>21045</v>
      </c>
      <c r="E983" s="70"/>
      <c r="F983" s="70">
        <v>8.0777597687697683E-2</v>
      </c>
      <c r="G983" s="70">
        <v>5.3571428571428568E-2</v>
      </c>
      <c r="H983" s="70">
        <v>0</v>
      </c>
      <c r="I983" s="70">
        <v>0.5</v>
      </c>
    </row>
    <row r="984" spans="1:16" x14ac:dyDescent="0.3">
      <c r="A984" t="s">
        <v>2473</v>
      </c>
      <c r="B984" t="s">
        <v>677</v>
      </c>
      <c r="C984" s="69">
        <v>21047</v>
      </c>
      <c r="D984" s="70">
        <v>0.68705087502690487</v>
      </c>
      <c r="E984" s="70">
        <v>3.874338396191377E-2</v>
      </c>
      <c r="F984" s="70">
        <v>0.10737065217851033</v>
      </c>
      <c r="G984" s="70">
        <v>0.33333333333333337</v>
      </c>
      <c r="H984" s="70">
        <v>0.10344827586206896</v>
      </c>
      <c r="I984" s="70">
        <v>0.44444444444444442</v>
      </c>
      <c r="J984" s="70">
        <v>0.30892923167316461</v>
      </c>
      <c r="K984" s="70">
        <v>0.80660428406119777</v>
      </c>
      <c r="L984" s="70">
        <v>0.82218705314755791</v>
      </c>
      <c r="M984" s="70">
        <v>0.29341442327208045</v>
      </c>
      <c r="N984" s="70">
        <v>0.17497793143174908</v>
      </c>
      <c r="O984" s="70">
        <v>0</v>
      </c>
      <c r="P984" s="70">
        <v>1.9758211742668644E-3</v>
      </c>
    </row>
    <row r="985" spans="1:16" x14ac:dyDescent="0.3">
      <c r="A985" t="s">
        <v>2109</v>
      </c>
      <c r="B985" t="s">
        <v>677</v>
      </c>
      <c r="C985" s="69">
        <v>21049</v>
      </c>
      <c r="D985" s="70">
        <v>0.56974186585261133</v>
      </c>
      <c r="E985" s="70">
        <v>3.8619396589445465E-2</v>
      </c>
      <c r="F985" s="70">
        <v>9.4504983619349781E-2</v>
      </c>
      <c r="G985" s="70">
        <v>4.7619047619047616E-2</v>
      </c>
      <c r="H985" s="70">
        <v>0.10344827586206896</v>
      </c>
      <c r="I985" s="70">
        <v>0.44444444444444442</v>
      </c>
      <c r="J985" s="70">
        <v>0.359748319859377</v>
      </c>
      <c r="K985" s="70">
        <v>0.82882529017715778</v>
      </c>
      <c r="L985" s="70">
        <v>0.61389257978015699</v>
      </c>
      <c r="M985" s="70">
        <v>0.25456270458195956</v>
      </c>
      <c r="N985" s="70">
        <v>6.1361624052925001E-2</v>
      </c>
      <c r="O985" s="70">
        <v>0</v>
      </c>
      <c r="P985" s="70">
        <v>8.3185019503966839E-3</v>
      </c>
    </row>
    <row r="986" spans="1:16" x14ac:dyDescent="0.3">
      <c r="A986" t="s">
        <v>2034</v>
      </c>
      <c r="B986" t="s">
        <v>677</v>
      </c>
      <c r="C986" s="69">
        <v>21051</v>
      </c>
      <c r="D986" s="70">
        <v>0.65451496639136286</v>
      </c>
      <c r="E986" s="70">
        <v>7.453573438474654E-3</v>
      </c>
      <c r="F986" s="70">
        <v>5.6104535715457225E-2</v>
      </c>
      <c r="G986" s="70">
        <v>2.3809523809523808E-2</v>
      </c>
      <c r="H986" s="70">
        <v>6.8965517241379309E-2</v>
      </c>
      <c r="I986" s="70">
        <v>0.55555555555555558</v>
      </c>
      <c r="J986" s="70">
        <v>0.60631979678946479</v>
      </c>
      <c r="K986" s="70">
        <v>0.74502452680462405</v>
      </c>
      <c r="L986" s="70">
        <v>0.7246192770895481</v>
      </c>
      <c r="M986" s="70">
        <v>0.23209000088964421</v>
      </c>
      <c r="N986" s="70">
        <v>0.18895152462753997</v>
      </c>
      <c r="O986" s="70">
        <v>0</v>
      </c>
      <c r="P986" s="70">
        <v>3.4392114793541879E-2</v>
      </c>
    </row>
    <row r="987" spans="1:16" x14ac:dyDescent="0.3">
      <c r="A987" t="s">
        <v>2474</v>
      </c>
      <c r="B987" t="s">
        <v>677</v>
      </c>
      <c r="C987" s="69">
        <v>21053</v>
      </c>
      <c r="E987" s="70"/>
      <c r="F987" s="70">
        <v>9.9422410331440642E-2</v>
      </c>
      <c r="G987" s="70">
        <v>8.3333333333333329E-2</v>
      </c>
      <c r="H987" s="70">
        <v>3.4482758620689655E-2</v>
      </c>
      <c r="I987" s="70">
        <v>0.44444444444444442</v>
      </c>
    </row>
    <row r="988" spans="1:16" x14ac:dyDescent="0.3">
      <c r="A988" t="s">
        <v>2115</v>
      </c>
      <c r="B988" t="s">
        <v>677</v>
      </c>
      <c r="C988" s="69">
        <v>21055</v>
      </c>
      <c r="D988" s="70">
        <v>0.53057698115101437</v>
      </c>
      <c r="E988" s="70">
        <v>2.8941007844569856E-3</v>
      </c>
      <c r="F988" s="70">
        <v>8.5893850950746073E-2</v>
      </c>
      <c r="G988" s="70">
        <v>0.125</v>
      </c>
      <c r="H988" s="70">
        <v>0.20689655172413793</v>
      </c>
      <c r="I988" s="70">
        <v>0.22222222222222221</v>
      </c>
      <c r="J988" s="70">
        <v>0.27760131341005001</v>
      </c>
      <c r="K988" s="70">
        <v>0.80166490088264686</v>
      </c>
      <c r="L988" s="70">
        <v>0.60541985707187884</v>
      </c>
      <c r="M988" s="70">
        <v>0.29109070137457727</v>
      </c>
      <c r="N988" s="70">
        <v>4.0771556573691867E-3</v>
      </c>
      <c r="O988" s="70">
        <v>0</v>
      </c>
      <c r="P988" s="70">
        <v>3.2333914038771309E-3</v>
      </c>
    </row>
    <row r="989" spans="1:16" x14ac:dyDescent="0.3">
      <c r="A989" t="s">
        <v>2476</v>
      </c>
      <c r="B989" t="s">
        <v>677</v>
      </c>
      <c r="C989" s="69">
        <v>21057</v>
      </c>
      <c r="E989" s="70"/>
      <c r="F989" s="70">
        <v>7.1884530363634208E-2</v>
      </c>
      <c r="G989" s="70">
        <v>8.3333333333333329E-2</v>
      </c>
      <c r="H989" s="70">
        <v>3.4482758620689655E-2</v>
      </c>
      <c r="I989" s="70">
        <v>0.44444444444444442</v>
      </c>
    </row>
    <row r="990" spans="1:16" x14ac:dyDescent="0.3">
      <c r="A990" t="s">
        <v>2524</v>
      </c>
      <c r="B990" t="s">
        <v>677</v>
      </c>
      <c r="C990" s="69">
        <v>21059</v>
      </c>
      <c r="D990" s="70">
        <v>0.63960909191070858</v>
      </c>
      <c r="E990" s="70">
        <v>5.5341512992155603E-2</v>
      </c>
      <c r="F990" s="70">
        <v>8.8841863898033613E-2</v>
      </c>
      <c r="G990" s="70">
        <v>0.17857142857142858</v>
      </c>
      <c r="H990" s="70">
        <v>0.2413793103448276</v>
      </c>
      <c r="I990" s="70">
        <v>0.3888888888888889</v>
      </c>
      <c r="J990" s="70">
        <v>0.35463602084096757</v>
      </c>
      <c r="K990" s="70">
        <v>0.79585051036483534</v>
      </c>
      <c r="L990" s="70">
        <v>0.6388308707146152</v>
      </c>
      <c r="M990" s="70">
        <v>0.26353912193044526</v>
      </c>
      <c r="N990" s="70">
        <v>0.21037338942229969</v>
      </c>
      <c r="O990" s="70">
        <v>0</v>
      </c>
      <c r="P990" s="70">
        <v>1.2283659186047228E-3</v>
      </c>
    </row>
    <row r="991" spans="1:16" x14ac:dyDescent="0.3">
      <c r="A991" t="s">
        <v>2687</v>
      </c>
      <c r="B991" t="s">
        <v>677</v>
      </c>
      <c r="C991" s="69">
        <v>21061</v>
      </c>
      <c r="E991" s="70"/>
      <c r="F991" s="70">
        <v>8.0816773622758437E-2</v>
      </c>
      <c r="G991" s="70">
        <v>6.5476190476190479E-2</v>
      </c>
      <c r="H991" s="70">
        <v>6.8965517241379309E-2</v>
      </c>
      <c r="I991" s="70">
        <v>0.44444444444444442</v>
      </c>
    </row>
    <row r="992" spans="1:16" x14ac:dyDescent="0.3">
      <c r="A992" t="s">
        <v>2688</v>
      </c>
      <c r="B992" t="s">
        <v>677</v>
      </c>
      <c r="C992" s="69">
        <v>21063</v>
      </c>
      <c r="E992" s="70"/>
      <c r="F992" s="70">
        <v>6.1328424223477833E-2</v>
      </c>
      <c r="G992" s="70">
        <v>5.9523809523809521E-3</v>
      </c>
      <c r="H992" s="70">
        <v>0.27586206896551724</v>
      </c>
      <c r="I992" s="70">
        <v>0.61111111111111116</v>
      </c>
    </row>
    <row r="993" spans="1:16" x14ac:dyDescent="0.3">
      <c r="A993" t="s">
        <v>2689</v>
      </c>
      <c r="B993" t="s">
        <v>677</v>
      </c>
      <c r="C993" s="69">
        <v>21065</v>
      </c>
      <c r="D993" s="70">
        <v>0.70004820526431522</v>
      </c>
      <c r="E993" s="70">
        <v>6.1345869508031454E-3</v>
      </c>
      <c r="F993" s="70">
        <v>6.3934504088034777E-2</v>
      </c>
      <c r="G993" s="70">
        <v>4.7619047619047616E-2</v>
      </c>
      <c r="H993" s="70">
        <v>0.34482758620689657</v>
      </c>
      <c r="I993" s="70">
        <v>0.5</v>
      </c>
      <c r="J993" s="70">
        <v>0.46168777974428543</v>
      </c>
      <c r="K993" s="70">
        <v>0.80451507728079397</v>
      </c>
      <c r="L993" s="70">
        <v>0.60521101685287382</v>
      </c>
      <c r="M993" s="70">
        <v>0.22675568826885806</v>
      </c>
      <c r="N993" s="70">
        <v>0.39541694513934794</v>
      </c>
      <c r="O993" s="70">
        <v>0</v>
      </c>
      <c r="P993" s="70">
        <v>1.0974826391483186E-2</v>
      </c>
    </row>
    <row r="994" spans="1:16" x14ac:dyDescent="0.3">
      <c r="A994" t="s">
        <v>2049</v>
      </c>
      <c r="B994" t="s">
        <v>677</v>
      </c>
      <c r="C994" s="69">
        <v>21067</v>
      </c>
      <c r="D994" s="70">
        <v>0.60257573158274913</v>
      </c>
      <c r="E994" s="70">
        <v>0.21925793899343202</v>
      </c>
      <c r="F994" s="70">
        <v>0.10993914928326075</v>
      </c>
      <c r="G994" s="70">
        <v>5.3571428571428568E-2</v>
      </c>
      <c r="H994" s="70">
        <v>0.13793103448275862</v>
      </c>
      <c r="I994" s="70">
        <v>0.44444444444444442</v>
      </c>
      <c r="J994" s="70">
        <v>0.38502572397538998</v>
      </c>
      <c r="K994" s="70">
        <v>0.85325549432983794</v>
      </c>
      <c r="L994" s="70">
        <v>0.64784432792577651</v>
      </c>
      <c r="M994" s="70">
        <v>0.26453093725723731</v>
      </c>
      <c r="N994" s="70">
        <v>8.1444556180745378E-2</v>
      </c>
      <c r="O994" s="70">
        <v>0</v>
      </c>
      <c r="P994" s="70">
        <v>1.0648118355227575E-3</v>
      </c>
    </row>
    <row r="995" spans="1:16" x14ac:dyDescent="0.3">
      <c r="A995" t="s">
        <v>2690</v>
      </c>
      <c r="B995" t="s">
        <v>677</v>
      </c>
      <c r="C995" s="69">
        <v>21069</v>
      </c>
      <c r="D995" s="70">
        <v>0.60342886952550712</v>
      </c>
      <c r="E995" s="70">
        <v>4.184793273333519E-3</v>
      </c>
      <c r="F995" s="70">
        <v>8.2576446396188427E-2</v>
      </c>
      <c r="G995" s="70">
        <v>4.7619047619047616E-2</v>
      </c>
      <c r="H995" s="70">
        <v>0.2413793103448276</v>
      </c>
      <c r="I995" s="70">
        <v>0.55555555555555558</v>
      </c>
      <c r="J995" s="70">
        <v>0.30367408871966661</v>
      </c>
      <c r="K995" s="70">
        <v>0.79009080056066916</v>
      </c>
      <c r="L995" s="70">
        <v>0.5977404360291011</v>
      </c>
      <c r="M995" s="70">
        <v>0.27584746743569349</v>
      </c>
      <c r="N995" s="70">
        <v>7.9889075964758166E-2</v>
      </c>
      <c r="O995" s="70">
        <v>0</v>
      </c>
      <c r="P995" s="70">
        <v>8.8974768325945416E-3</v>
      </c>
    </row>
    <row r="996" spans="1:16" x14ac:dyDescent="0.3">
      <c r="A996" t="s">
        <v>2368</v>
      </c>
      <c r="B996" t="s">
        <v>677</v>
      </c>
      <c r="C996" s="69">
        <v>21071</v>
      </c>
      <c r="D996" s="70">
        <v>0.68408659671614491</v>
      </c>
      <c r="E996" s="70">
        <v>1.1773207839246264E-2</v>
      </c>
      <c r="F996" s="70">
        <v>5.0804453354354732E-2</v>
      </c>
      <c r="G996" s="70">
        <v>1.1904761904761904E-2</v>
      </c>
      <c r="H996" s="70">
        <v>0.2413793103448276</v>
      </c>
      <c r="I996" s="70">
        <v>0.61111111111111116</v>
      </c>
      <c r="J996" s="70">
        <v>0.28287220743897107</v>
      </c>
      <c r="K996" s="70">
        <v>0.75728048497163691</v>
      </c>
      <c r="L996" s="70">
        <v>0.48191350560600832</v>
      </c>
      <c r="M996" s="70">
        <v>0.18822878107918534</v>
      </c>
      <c r="N996" s="70">
        <v>0.73104860582628606</v>
      </c>
      <c r="O996" s="70">
        <v>0</v>
      </c>
      <c r="P996" s="70">
        <v>2.5487242861446005E-2</v>
      </c>
    </row>
    <row r="997" spans="1:16" x14ac:dyDescent="0.3">
      <c r="A997" t="s">
        <v>2050</v>
      </c>
      <c r="B997" t="s">
        <v>677</v>
      </c>
      <c r="C997" s="69">
        <v>21073</v>
      </c>
      <c r="D997" s="70">
        <v>0.57092262015881645</v>
      </c>
      <c r="E997" s="70">
        <v>7.1468661078130588E-2</v>
      </c>
      <c r="F997" s="70">
        <v>7.0091447233425544E-2</v>
      </c>
      <c r="G997" s="70">
        <v>5.9523809523809521E-2</v>
      </c>
      <c r="H997" s="70">
        <v>0.10344827586206896</v>
      </c>
      <c r="I997" s="70">
        <v>0.33333333333333331</v>
      </c>
      <c r="J997" s="70">
        <v>0.30498287933975782</v>
      </c>
      <c r="K997" s="70">
        <v>0.8524277617057</v>
      </c>
      <c r="L997" s="70">
        <v>0.70209703689495873</v>
      </c>
      <c r="M997" s="70">
        <v>0.27725233748435496</v>
      </c>
      <c r="N997" s="70">
        <v>0.11878099149616958</v>
      </c>
      <c r="O997" s="70">
        <v>0</v>
      </c>
      <c r="P997" s="70">
        <v>6.2538668648617131E-4</v>
      </c>
    </row>
    <row r="998" spans="1:16" x14ac:dyDescent="0.3">
      <c r="A998" t="s">
        <v>2120</v>
      </c>
      <c r="B998" t="s">
        <v>677</v>
      </c>
      <c r="C998" s="69">
        <v>21075</v>
      </c>
      <c r="D998" s="70">
        <v>0.56020034975169908</v>
      </c>
      <c r="E998" s="70">
        <v>5.6802868105279344E-3</v>
      </c>
      <c r="F998" s="70">
        <v>0.11928879948265585</v>
      </c>
      <c r="G998" s="70">
        <v>6.5476190476190479E-2</v>
      </c>
      <c r="H998" s="70">
        <v>0.13793103448275862</v>
      </c>
      <c r="I998" s="70">
        <v>0.22222222222222221</v>
      </c>
      <c r="J998" s="70">
        <v>0.28402471419102004</v>
      </c>
      <c r="K998" s="70">
        <v>0.89231490963156124</v>
      </c>
      <c r="L998" s="70">
        <v>0.68262899237406727</v>
      </c>
      <c r="M998" s="70">
        <v>0.32952796130565964</v>
      </c>
      <c r="N998" s="70">
        <v>3.0607671557353132E-2</v>
      </c>
      <c r="O998" s="70">
        <v>0</v>
      </c>
      <c r="P998" s="70">
        <v>5.5313271080423571E-3</v>
      </c>
    </row>
    <row r="999" spans="1:16" x14ac:dyDescent="0.3">
      <c r="A999" t="s">
        <v>2482</v>
      </c>
      <c r="B999" t="s">
        <v>677</v>
      </c>
      <c r="C999" s="69">
        <v>21077</v>
      </c>
      <c r="E999" s="70"/>
      <c r="F999" s="70">
        <v>5.4892073813805842E-2</v>
      </c>
      <c r="G999" s="70">
        <v>5.9523809523809521E-3</v>
      </c>
      <c r="H999" s="70">
        <v>0.17241379310344829</v>
      </c>
      <c r="I999" s="70">
        <v>0.33333333333333331</v>
      </c>
    </row>
    <row r="1000" spans="1:16" x14ac:dyDescent="0.3">
      <c r="A1000" t="s">
        <v>2691</v>
      </c>
      <c r="B1000" t="s">
        <v>677</v>
      </c>
      <c r="C1000" s="69">
        <v>21079</v>
      </c>
      <c r="D1000" s="70">
        <v>0.56649988007711394</v>
      </c>
      <c r="E1000" s="70">
        <v>6.6701773802351969E-3</v>
      </c>
      <c r="F1000" s="70">
        <v>8.8830413577935877E-2</v>
      </c>
      <c r="G1000" s="70">
        <v>5.9523809523809521E-2</v>
      </c>
      <c r="H1000" s="70">
        <v>0.13793103448275862</v>
      </c>
      <c r="I1000" s="70">
        <v>0.44444444444444442</v>
      </c>
      <c r="J1000" s="70">
        <v>0.26262290866344851</v>
      </c>
      <c r="K1000" s="70">
        <v>0.82135425288390551</v>
      </c>
      <c r="L1000" s="70">
        <v>0.71691429252323302</v>
      </c>
      <c r="M1000" s="70">
        <v>0.241004008994542</v>
      </c>
      <c r="N1000" s="70">
        <v>5.7508485478371795E-3</v>
      </c>
      <c r="O1000" s="70">
        <v>0</v>
      </c>
      <c r="P1000" s="70">
        <v>2.2321824545066812E-2</v>
      </c>
    </row>
    <row r="1001" spans="1:16" x14ac:dyDescent="0.3">
      <c r="A1001" t="s">
        <v>2122</v>
      </c>
      <c r="B1001" t="s">
        <v>677</v>
      </c>
      <c r="C1001" s="69">
        <v>21081</v>
      </c>
      <c r="D1001" s="70">
        <v>0.52218695702268259</v>
      </c>
      <c r="E1001" s="70">
        <v>2.0177801701032491E-2</v>
      </c>
      <c r="F1001" s="70">
        <v>5.4944262778254177E-2</v>
      </c>
      <c r="G1001" s="70">
        <v>2.976190476190476E-2</v>
      </c>
      <c r="H1001" s="70">
        <v>0.17241379310344829</v>
      </c>
      <c r="I1001" s="70">
        <v>0.33333333333333331</v>
      </c>
      <c r="J1001" s="70">
        <v>0.2449715306681392</v>
      </c>
      <c r="K1001" s="70">
        <v>0.80459350428186083</v>
      </c>
      <c r="L1001" s="70">
        <v>0.62652395967206165</v>
      </c>
      <c r="M1001" s="70">
        <v>0.30819341589150645</v>
      </c>
      <c r="N1001" s="70">
        <v>4.5812254268915564E-3</v>
      </c>
      <c r="O1001" s="70">
        <v>0</v>
      </c>
      <c r="P1001" s="70">
        <v>2.3038843072847033E-3</v>
      </c>
    </row>
    <row r="1002" spans="1:16" x14ac:dyDescent="0.3">
      <c r="A1002" t="s">
        <v>2692</v>
      </c>
      <c r="B1002" t="s">
        <v>677</v>
      </c>
      <c r="C1002" s="69">
        <v>21083</v>
      </c>
      <c r="D1002" s="70">
        <v>0.57352706361131245</v>
      </c>
      <c r="E1002" s="70">
        <v>9.5246244701000828E-3</v>
      </c>
      <c r="F1002" s="70">
        <v>0.11253632124632215</v>
      </c>
      <c r="G1002" s="70">
        <v>0.13095238095238096</v>
      </c>
      <c r="H1002" s="70">
        <v>0.13793103448275862</v>
      </c>
      <c r="I1002" s="70">
        <v>0.33333333333333331</v>
      </c>
      <c r="J1002" s="70">
        <v>0.27065757328236345</v>
      </c>
      <c r="K1002" s="70">
        <v>0.85734716415501055</v>
      </c>
      <c r="L1002" s="70">
        <v>0.64867276609562163</v>
      </c>
      <c r="M1002" s="70">
        <v>0.31326549768417306</v>
      </c>
      <c r="N1002" s="70">
        <v>2.613485922289711E-2</v>
      </c>
      <c r="O1002" s="70">
        <v>0</v>
      </c>
      <c r="P1002" s="70">
        <v>4.6083409167029139E-3</v>
      </c>
    </row>
    <row r="1003" spans="1:16" x14ac:dyDescent="0.3">
      <c r="A1003" t="s">
        <v>2693</v>
      </c>
      <c r="B1003" t="s">
        <v>677</v>
      </c>
      <c r="C1003" s="69">
        <v>21085</v>
      </c>
      <c r="D1003" s="70">
        <v>0.61150975674249353</v>
      </c>
      <c r="E1003" s="70">
        <v>7.7297386413470708E-3</v>
      </c>
      <c r="F1003" s="70">
        <v>8.2398485087482612E-2</v>
      </c>
      <c r="G1003" s="70">
        <v>0.15476190476190477</v>
      </c>
      <c r="H1003" s="70">
        <v>0.10344827586206896</v>
      </c>
      <c r="I1003" s="70">
        <v>0.44444444444444442</v>
      </c>
      <c r="J1003" s="70">
        <v>0.32988338646311216</v>
      </c>
      <c r="K1003" s="70">
        <v>0.83801080975474695</v>
      </c>
      <c r="L1003" s="70">
        <v>0.78531157035557775</v>
      </c>
      <c r="M1003" s="70">
        <v>0.26841355292750546</v>
      </c>
      <c r="N1003" s="70">
        <v>1.2090101268346256E-2</v>
      </c>
      <c r="O1003" s="70">
        <v>0</v>
      </c>
      <c r="P1003" s="70">
        <v>4.457974445113963E-3</v>
      </c>
    </row>
    <row r="1004" spans="1:16" x14ac:dyDescent="0.3">
      <c r="A1004" t="s">
        <v>2694</v>
      </c>
      <c r="B1004" t="s">
        <v>677</v>
      </c>
      <c r="C1004" s="69">
        <v>21087</v>
      </c>
      <c r="E1004" s="70"/>
      <c r="F1004" s="70">
        <v>9.59882431333485E-2</v>
      </c>
      <c r="G1004" s="70">
        <v>0.10714285714285714</v>
      </c>
      <c r="H1004" s="70">
        <v>0</v>
      </c>
      <c r="I1004" s="70">
        <v>0.5</v>
      </c>
    </row>
    <row r="1005" spans="1:16" x14ac:dyDescent="0.3">
      <c r="A1005" t="s">
        <v>2695</v>
      </c>
      <c r="B1005" t="s">
        <v>677</v>
      </c>
      <c r="C1005" s="69">
        <v>21089</v>
      </c>
      <c r="D1005" s="70">
        <v>0.6686333181950348</v>
      </c>
      <c r="E1005" s="70">
        <v>4.9264322394258986E-2</v>
      </c>
      <c r="F1005" s="70">
        <v>6.6509705751523318E-2</v>
      </c>
      <c r="G1005" s="70">
        <v>2.976190476190476E-2</v>
      </c>
      <c r="H1005" s="70">
        <v>3.4482758620689655E-2</v>
      </c>
      <c r="I1005" s="70">
        <v>0.61111111111111116</v>
      </c>
      <c r="J1005" s="70">
        <v>0.56969665443623807</v>
      </c>
      <c r="K1005" s="70">
        <v>0.76649394246678582</v>
      </c>
      <c r="L1005" s="70">
        <v>0.55357707267160905</v>
      </c>
      <c r="M1005" s="70">
        <v>0.24625928321626681</v>
      </c>
      <c r="N1005" s="70">
        <v>0.41391471733830165</v>
      </c>
      <c r="O1005" s="70">
        <v>0</v>
      </c>
      <c r="P1005" s="70">
        <v>1.3824421080998933E-2</v>
      </c>
    </row>
    <row r="1006" spans="1:16" x14ac:dyDescent="0.3">
      <c r="A1006" t="s">
        <v>2378</v>
      </c>
      <c r="B1006" t="s">
        <v>677</v>
      </c>
      <c r="C1006" s="69">
        <v>21091</v>
      </c>
      <c r="D1006" s="70">
        <v>0.61370471032377949</v>
      </c>
      <c r="E1006" s="70">
        <v>3.8786967283782271E-3</v>
      </c>
      <c r="F1006" s="70">
        <v>7.3156046534767621E-2</v>
      </c>
      <c r="G1006" s="70">
        <v>3.5714285714285712E-2</v>
      </c>
      <c r="H1006" s="70">
        <v>6.8965517241379309E-2</v>
      </c>
      <c r="I1006" s="70">
        <v>0.3888888888888889</v>
      </c>
      <c r="J1006" s="70">
        <v>0.58942523798325752</v>
      </c>
      <c r="K1006" s="70">
        <v>0.81090840165667033</v>
      </c>
      <c r="L1006" s="70">
        <v>0.66548074206805341</v>
      </c>
      <c r="M1006" s="70">
        <v>0.27928030202901727</v>
      </c>
      <c r="N1006" s="70">
        <v>0.11849308940122889</v>
      </c>
      <c r="O1006" s="70">
        <v>0</v>
      </c>
      <c r="P1006" s="70">
        <v>3.7595438110554274E-3</v>
      </c>
    </row>
    <row r="1007" spans="1:16" x14ac:dyDescent="0.3">
      <c r="A1007" t="s">
        <v>2484</v>
      </c>
      <c r="B1007" t="s">
        <v>677</v>
      </c>
      <c r="C1007" s="69">
        <v>21093</v>
      </c>
      <c r="D1007" s="70">
        <v>0.64789499714817522</v>
      </c>
      <c r="E1007" s="70">
        <v>6.793209537949918E-2</v>
      </c>
      <c r="F1007" s="70">
        <v>8.7647541078483465E-2</v>
      </c>
      <c r="G1007" s="70">
        <v>0.17261904761904762</v>
      </c>
      <c r="H1007" s="70">
        <v>0.2413793103448276</v>
      </c>
      <c r="I1007" s="70">
        <v>0.44444444444444442</v>
      </c>
      <c r="J1007" s="70">
        <v>0.3434430692745255</v>
      </c>
      <c r="K1007" s="70">
        <v>0.83736236208586601</v>
      </c>
      <c r="L1007" s="70">
        <v>0.74989902376831941</v>
      </c>
      <c r="M1007" s="70">
        <v>0.27048169044586645</v>
      </c>
      <c r="N1007" s="70">
        <v>5.2831330038294509E-2</v>
      </c>
      <c r="O1007" s="70">
        <v>0</v>
      </c>
      <c r="P1007" s="70">
        <v>2.9963327283026846E-3</v>
      </c>
    </row>
    <row r="1008" spans="1:16" x14ac:dyDescent="0.3">
      <c r="A1008" t="s">
        <v>2696</v>
      </c>
      <c r="B1008" t="s">
        <v>677</v>
      </c>
      <c r="C1008" s="69">
        <v>21095</v>
      </c>
      <c r="D1008" s="70">
        <v>0.62447656718042743</v>
      </c>
      <c r="E1008" s="70">
        <v>1.4704290627277653E-2</v>
      </c>
      <c r="F1008" s="70">
        <v>5.4616124788787142E-2</v>
      </c>
      <c r="G1008" s="70">
        <v>0</v>
      </c>
      <c r="H1008" s="70">
        <v>0.10344827586206896</v>
      </c>
      <c r="I1008" s="70">
        <v>0.55555555555555558</v>
      </c>
      <c r="J1008" s="70">
        <v>0.23726119199641474</v>
      </c>
      <c r="K1008" s="70">
        <v>0.73438396088106273</v>
      </c>
      <c r="L1008" s="70">
        <v>0.7378316015301023</v>
      </c>
      <c r="M1008" s="70">
        <v>0.23096322580068271</v>
      </c>
      <c r="N1008" s="70">
        <v>0.41978488497718652</v>
      </c>
      <c r="O1008" s="70">
        <v>0</v>
      </c>
      <c r="P1008" s="70">
        <v>1.3481819282051411E-2</v>
      </c>
    </row>
    <row r="1009" spans="1:16" x14ac:dyDescent="0.3">
      <c r="A1009" t="s">
        <v>2530</v>
      </c>
      <c r="B1009" t="s">
        <v>677</v>
      </c>
      <c r="C1009" s="69">
        <v>21097</v>
      </c>
      <c r="D1009" s="70">
        <v>0.60959019697356931</v>
      </c>
      <c r="E1009" s="70">
        <v>6.7889822004434429E-3</v>
      </c>
      <c r="F1009" s="70">
        <v>7.9667673342255829E-2</v>
      </c>
      <c r="G1009" s="70">
        <v>5.3571428571428568E-2</v>
      </c>
      <c r="H1009" s="70">
        <v>0.10344827586206896</v>
      </c>
      <c r="I1009" s="70">
        <v>0.33333333333333331</v>
      </c>
      <c r="J1009" s="70">
        <v>0.33685403711772427</v>
      </c>
      <c r="K1009" s="70">
        <v>0.82389325430233606</v>
      </c>
      <c r="L1009" s="70">
        <v>0.62054021015875083</v>
      </c>
      <c r="M1009" s="70">
        <v>0.30647066727113814</v>
      </c>
      <c r="N1009" s="70">
        <v>0.35534250609563051</v>
      </c>
      <c r="O1009" s="70">
        <v>0</v>
      </c>
      <c r="P1009" s="70">
        <v>6.0907865690853341E-4</v>
      </c>
    </row>
    <row r="1010" spans="1:16" x14ac:dyDescent="0.3">
      <c r="A1010" t="s">
        <v>2381</v>
      </c>
      <c r="B1010" t="s">
        <v>677</v>
      </c>
      <c r="C1010" s="69">
        <v>21099</v>
      </c>
      <c r="D1010" s="70">
        <v>0.6179386225708442</v>
      </c>
      <c r="E1010" s="70">
        <v>3.6074246732871796E-3</v>
      </c>
      <c r="F1010" s="70">
        <v>8.7985680147432216E-2</v>
      </c>
      <c r="G1010" s="70">
        <v>8.3333333333333329E-2</v>
      </c>
      <c r="H1010" s="70">
        <v>6.8965517241379309E-2</v>
      </c>
      <c r="I1010" s="70">
        <v>0.5</v>
      </c>
      <c r="J1010" s="70">
        <v>0.30163728069734885</v>
      </c>
      <c r="K1010" s="70">
        <v>0.83404842405006685</v>
      </c>
      <c r="L1010" s="70">
        <v>0.81628974477221872</v>
      </c>
      <c r="M1010" s="70">
        <v>0.25799090435432098</v>
      </c>
      <c r="N1010" s="70">
        <v>0.10119473079201377</v>
      </c>
      <c r="O1010" s="70">
        <v>0</v>
      </c>
      <c r="P1010" s="70">
        <v>3.5583223546816973E-3</v>
      </c>
    </row>
    <row r="1011" spans="1:16" x14ac:dyDescent="0.3">
      <c r="A1011" t="s">
        <v>2485</v>
      </c>
      <c r="B1011" t="s">
        <v>677</v>
      </c>
      <c r="C1011" s="69">
        <v>21101</v>
      </c>
      <c r="D1011" s="70">
        <v>0.59818220673109823</v>
      </c>
      <c r="E1011" s="70">
        <v>2.1832167518510488E-2</v>
      </c>
      <c r="F1011" s="70">
        <v>8.9184693566966913E-2</v>
      </c>
      <c r="G1011" s="70">
        <v>0.20833333333333334</v>
      </c>
      <c r="H1011" s="70">
        <v>0.2413793103448276</v>
      </c>
      <c r="I1011" s="70">
        <v>0.33333333333333331</v>
      </c>
      <c r="J1011" s="70">
        <v>0.31637078136042673</v>
      </c>
      <c r="K1011" s="70">
        <v>0.77421638631508749</v>
      </c>
      <c r="L1011" s="70">
        <v>0.56576378951217265</v>
      </c>
      <c r="M1011" s="70">
        <v>0.26109923424169706</v>
      </c>
      <c r="N1011" s="70">
        <v>0.16694084228859105</v>
      </c>
      <c r="O1011" s="70">
        <v>0</v>
      </c>
      <c r="P1011" s="70">
        <v>7.0921871391607433E-4</v>
      </c>
    </row>
    <row r="1012" spans="1:16" x14ac:dyDescent="0.3">
      <c r="A1012" t="s">
        <v>2054</v>
      </c>
      <c r="B1012" t="s">
        <v>677</v>
      </c>
      <c r="C1012" s="69">
        <v>21103</v>
      </c>
      <c r="E1012" s="70"/>
      <c r="F1012" s="70">
        <v>6.954665236319163E-2</v>
      </c>
      <c r="G1012" s="70">
        <v>0.1130952380952381</v>
      </c>
      <c r="H1012" s="70">
        <v>0.10344827586206896</v>
      </c>
      <c r="I1012" s="70">
        <v>0.33333333333333331</v>
      </c>
    </row>
    <row r="1013" spans="1:16" x14ac:dyDescent="0.3">
      <c r="A1013" t="s">
        <v>2697</v>
      </c>
      <c r="B1013" t="s">
        <v>677</v>
      </c>
      <c r="C1013" s="69">
        <v>21105</v>
      </c>
      <c r="E1013" s="70"/>
      <c r="F1013" s="70">
        <v>0.11428450404429717</v>
      </c>
      <c r="G1013" s="70">
        <v>7.1428571428571425E-2</v>
      </c>
      <c r="H1013" s="70">
        <v>0.13793103448275862</v>
      </c>
      <c r="I1013" s="70">
        <v>0.22222222222222221</v>
      </c>
    </row>
    <row r="1014" spans="1:16" x14ac:dyDescent="0.3">
      <c r="A1014" t="s">
        <v>2698</v>
      </c>
      <c r="B1014" t="s">
        <v>677</v>
      </c>
      <c r="C1014" s="69">
        <v>21107</v>
      </c>
      <c r="D1014" s="70">
        <v>0.56232044556827365</v>
      </c>
      <c r="E1014" s="70">
        <v>2.3472190749440618E-2</v>
      </c>
      <c r="F1014" s="70">
        <v>9.5065050619933145E-2</v>
      </c>
      <c r="G1014" s="70">
        <v>0.14880952380952381</v>
      </c>
      <c r="H1014" s="70">
        <v>0.17241379310344829</v>
      </c>
      <c r="I1014" s="70">
        <v>0.33333333333333331</v>
      </c>
      <c r="J1014" s="70">
        <v>0.20809600717925003</v>
      </c>
      <c r="K1014" s="70">
        <v>0.77261934512347707</v>
      </c>
      <c r="L1014" s="70">
        <v>0.69572519389064147</v>
      </c>
      <c r="M1014" s="70">
        <v>0.27110455451893284</v>
      </c>
      <c r="N1014" s="70">
        <v>7.7772037215549053E-2</v>
      </c>
      <c r="O1014" s="70">
        <v>0</v>
      </c>
      <c r="P1014" s="70">
        <v>5.0964474570301174E-3</v>
      </c>
    </row>
    <row r="1015" spans="1:16" x14ac:dyDescent="0.3">
      <c r="A1015" t="s">
        <v>2056</v>
      </c>
      <c r="B1015" t="s">
        <v>677</v>
      </c>
      <c r="C1015" s="69">
        <v>21109</v>
      </c>
      <c r="E1015" s="70"/>
      <c r="F1015" s="70">
        <v>7.2318055665711978E-2</v>
      </c>
      <c r="G1015" s="70">
        <v>5.9523809523809521E-3</v>
      </c>
      <c r="H1015" s="70">
        <v>0.20689655172413793</v>
      </c>
      <c r="I1015" s="70">
        <v>0.5</v>
      </c>
    </row>
    <row r="1016" spans="1:16" x14ac:dyDescent="0.3">
      <c r="A1016" t="s">
        <v>2057</v>
      </c>
      <c r="B1016" t="s">
        <v>677</v>
      </c>
      <c r="C1016" s="69">
        <v>21111</v>
      </c>
      <c r="D1016" s="70">
        <v>0.61885428669072451</v>
      </c>
      <c r="E1016" s="70">
        <v>0.55182959756719763</v>
      </c>
      <c r="F1016" s="70">
        <v>8.0831356979971708E-2</v>
      </c>
      <c r="G1016" s="70">
        <v>0.14880952380952381</v>
      </c>
      <c r="H1016" s="70">
        <v>0.13793103448275862</v>
      </c>
      <c r="I1016" s="70">
        <v>0.44444444444444442</v>
      </c>
      <c r="J1016" s="70">
        <v>0.30612102762235577</v>
      </c>
      <c r="K1016" s="70">
        <v>0.83497006314807254</v>
      </c>
      <c r="L1016" s="70">
        <v>0.70260840102665989</v>
      </c>
      <c r="M1016" s="70">
        <v>0.266558912243132</v>
      </c>
      <c r="N1016" s="70">
        <v>0.13512338894884776</v>
      </c>
      <c r="O1016" s="70">
        <v>0</v>
      </c>
      <c r="P1016" s="70">
        <v>2.132703066923453E-3</v>
      </c>
    </row>
    <row r="1017" spans="1:16" x14ac:dyDescent="0.3">
      <c r="A1017" t="s">
        <v>2699</v>
      </c>
      <c r="B1017" t="s">
        <v>677</v>
      </c>
      <c r="C1017" s="69">
        <v>21113</v>
      </c>
      <c r="D1017" s="70">
        <v>0.55145660292891907</v>
      </c>
      <c r="E1017" s="70">
        <v>5.6051399712013179E-2</v>
      </c>
      <c r="F1017" s="70">
        <v>9.9961083855208105E-2</v>
      </c>
      <c r="G1017" s="70">
        <v>1.1904761904761904E-2</v>
      </c>
      <c r="H1017" s="70">
        <v>0.13793103448275862</v>
      </c>
      <c r="I1017" s="70">
        <v>0.33333333333333331</v>
      </c>
      <c r="J1017" s="70">
        <v>0.30248361499613263</v>
      </c>
      <c r="K1017" s="70">
        <v>0.8479040401949488</v>
      </c>
      <c r="L1017" s="70">
        <v>0.66766370048917767</v>
      </c>
      <c r="M1017" s="70">
        <v>0.25387558129125848</v>
      </c>
      <c r="N1017" s="70">
        <v>6.6515102936032716E-2</v>
      </c>
      <c r="O1017" s="70">
        <v>0</v>
      </c>
      <c r="P1017" s="70">
        <v>4.7536823077997782E-3</v>
      </c>
    </row>
    <row r="1018" spans="1:16" x14ac:dyDescent="0.3">
      <c r="A1018" t="s">
        <v>2128</v>
      </c>
      <c r="B1018" t="s">
        <v>677</v>
      </c>
      <c r="C1018" s="69">
        <v>21115</v>
      </c>
      <c r="D1018" s="70">
        <v>0.62205732712090789</v>
      </c>
      <c r="E1018" s="70">
        <v>1.705773494592459E-2</v>
      </c>
      <c r="F1018" s="70">
        <v>5.670546072843867E-2</v>
      </c>
      <c r="G1018" s="70">
        <v>2.976190476190476E-2</v>
      </c>
      <c r="H1018" s="70">
        <v>0.17241379310344829</v>
      </c>
      <c r="I1018" s="70">
        <v>0.61111111111111116</v>
      </c>
      <c r="J1018" s="70">
        <v>0.24473997465748989</v>
      </c>
      <c r="K1018" s="70">
        <v>0.7623993718007287</v>
      </c>
      <c r="L1018" s="70">
        <v>0.48650622403083182</v>
      </c>
      <c r="M1018" s="70">
        <v>0.20094347038333471</v>
      </c>
      <c r="N1018" s="70">
        <v>0.482868720503356</v>
      </c>
      <c r="O1018" s="70">
        <v>0</v>
      </c>
      <c r="P1018" s="70">
        <v>2.7916217997370658E-2</v>
      </c>
    </row>
    <row r="1019" spans="1:16" x14ac:dyDescent="0.3">
      <c r="A1019" t="s">
        <v>2700</v>
      </c>
      <c r="B1019" t="s">
        <v>677</v>
      </c>
      <c r="C1019" s="69">
        <v>21117</v>
      </c>
      <c r="D1019" s="70">
        <v>0.64141458931454631</v>
      </c>
      <c r="E1019" s="70">
        <v>0.34098273668568513</v>
      </c>
      <c r="F1019" s="70">
        <v>5.8746418172691398E-2</v>
      </c>
      <c r="G1019" s="70">
        <v>5.9523809523809521E-2</v>
      </c>
      <c r="H1019" s="70">
        <v>0.2413793103448276</v>
      </c>
      <c r="I1019" s="70">
        <v>0.44444444444444442</v>
      </c>
      <c r="J1019" s="70">
        <v>0.49512329086295476</v>
      </c>
      <c r="K1019" s="70">
        <v>0.73824143556527178</v>
      </c>
      <c r="L1019" s="70">
        <v>0.63851327730592022</v>
      </c>
      <c r="M1019" s="70">
        <v>0.40640146856578013</v>
      </c>
      <c r="N1019" s="70">
        <v>8.8119640051340986E-2</v>
      </c>
      <c r="O1019" s="70">
        <v>0</v>
      </c>
      <c r="P1019" s="70">
        <v>5.7280800182141591E-4</v>
      </c>
    </row>
    <row r="1020" spans="1:16" x14ac:dyDescent="0.3">
      <c r="A1020" t="s">
        <v>2701</v>
      </c>
      <c r="B1020" t="s">
        <v>677</v>
      </c>
      <c r="C1020" s="69">
        <v>21119</v>
      </c>
      <c r="E1020" s="70"/>
      <c r="F1020" s="70">
        <v>5.2356610876148707E-2</v>
      </c>
      <c r="G1020" s="70">
        <v>0</v>
      </c>
      <c r="H1020" s="70">
        <v>0.13793103448275862</v>
      </c>
      <c r="I1020" s="70">
        <v>0.55555555555555558</v>
      </c>
    </row>
    <row r="1021" spans="1:16" x14ac:dyDescent="0.3">
      <c r="A1021" t="s">
        <v>2492</v>
      </c>
      <c r="B1021" t="s">
        <v>677</v>
      </c>
      <c r="C1021" s="69">
        <v>21121</v>
      </c>
      <c r="D1021" s="70">
        <v>0.62840803000461731</v>
      </c>
      <c r="E1021" s="70">
        <v>2.1281403318767718E-2</v>
      </c>
      <c r="F1021" s="70">
        <v>6.892757471736298E-2</v>
      </c>
      <c r="G1021" s="70">
        <v>1.1904761904761904E-2</v>
      </c>
      <c r="H1021" s="70">
        <v>0.13793103448275862</v>
      </c>
      <c r="I1021" s="70">
        <v>0.55555555555555558</v>
      </c>
      <c r="J1021" s="70">
        <v>0.24107955155253805</v>
      </c>
      <c r="K1021" s="70">
        <v>0.77257493364886698</v>
      </c>
      <c r="L1021" s="70">
        <v>0.79750496709843721</v>
      </c>
      <c r="M1021" s="70">
        <v>0.22137065461095398</v>
      </c>
      <c r="N1021" s="70">
        <v>0.26813787709414449</v>
      </c>
      <c r="O1021" s="70">
        <v>0</v>
      </c>
      <c r="P1021" s="70">
        <v>3.1776343889407511E-2</v>
      </c>
    </row>
    <row r="1022" spans="1:16" x14ac:dyDescent="0.3">
      <c r="A1022" t="s">
        <v>2702</v>
      </c>
      <c r="B1022" t="s">
        <v>677</v>
      </c>
      <c r="C1022" s="69">
        <v>21123</v>
      </c>
      <c r="D1022" s="70">
        <v>0.59465485214550895</v>
      </c>
      <c r="E1022" s="70">
        <v>5.2298718376257592E-3</v>
      </c>
      <c r="F1022" s="70">
        <v>9.1672094803799495E-2</v>
      </c>
      <c r="G1022" s="70">
        <v>0.10119047619047619</v>
      </c>
      <c r="H1022" s="70">
        <v>0.10344827586206896</v>
      </c>
      <c r="I1022" s="70">
        <v>0.3888888888888889</v>
      </c>
      <c r="J1022" s="70">
        <v>0.30773696123411826</v>
      </c>
      <c r="K1022" s="70">
        <v>0.83957210499860047</v>
      </c>
      <c r="L1022" s="70">
        <v>0.78479914028297493</v>
      </c>
      <c r="M1022" s="70">
        <v>0.26587728980324626</v>
      </c>
      <c r="N1022" s="70">
        <v>5.3414592497143087E-2</v>
      </c>
      <c r="O1022" s="70">
        <v>0</v>
      </c>
      <c r="P1022" s="70">
        <v>3.2923403666257076E-3</v>
      </c>
    </row>
    <row r="1023" spans="1:16" x14ac:dyDescent="0.3">
      <c r="A1023" t="s">
        <v>2703</v>
      </c>
      <c r="B1023" t="s">
        <v>677</v>
      </c>
      <c r="C1023" s="69">
        <v>21125</v>
      </c>
      <c r="D1023" s="70">
        <v>0.61725406243786751</v>
      </c>
      <c r="E1023" s="70">
        <v>6.2746312002379637E-2</v>
      </c>
      <c r="F1023" s="70">
        <v>0.10035908713565489</v>
      </c>
      <c r="G1023" s="70">
        <v>0.14880952380952381</v>
      </c>
      <c r="H1023" s="70">
        <v>0.17241379310344829</v>
      </c>
      <c r="I1023" s="70">
        <v>0.5</v>
      </c>
      <c r="J1023" s="70">
        <v>0.21190562233236393</v>
      </c>
      <c r="K1023" s="70">
        <v>0.7985750873962314</v>
      </c>
      <c r="L1023" s="70">
        <v>0.74942452150880645</v>
      </c>
      <c r="M1023" s="70">
        <v>0.22256305773098811</v>
      </c>
      <c r="N1023" s="70">
        <v>8.2737295995644985E-2</v>
      </c>
      <c r="O1023" s="70">
        <v>0</v>
      </c>
      <c r="P1023" s="70">
        <v>6.483157716720267E-2</v>
      </c>
    </row>
    <row r="1024" spans="1:16" x14ac:dyDescent="0.3">
      <c r="A1024" t="s">
        <v>2060</v>
      </c>
      <c r="B1024" t="s">
        <v>677</v>
      </c>
      <c r="C1024" s="69">
        <v>21127</v>
      </c>
      <c r="D1024" s="70">
        <v>0.62956015907559737</v>
      </c>
      <c r="E1024" s="70">
        <v>4.7779197082056602E-3</v>
      </c>
      <c r="F1024" s="70">
        <v>6.0719632991265579E-2</v>
      </c>
      <c r="G1024" s="70">
        <v>4.7619047619047616E-2</v>
      </c>
      <c r="H1024" s="70">
        <v>6.8965517241379309E-2</v>
      </c>
      <c r="I1024" s="70">
        <v>0.66666666666666663</v>
      </c>
      <c r="J1024" s="70">
        <v>0.24129561869881946</v>
      </c>
      <c r="K1024" s="70">
        <v>0.77781004041840329</v>
      </c>
      <c r="L1024" s="70">
        <v>0.46630077006788412</v>
      </c>
      <c r="M1024" s="70">
        <v>0.21645748920994989</v>
      </c>
      <c r="N1024" s="70">
        <v>0.54430064799850519</v>
      </c>
      <c r="O1024" s="70">
        <v>0</v>
      </c>
      <c r="P1024" s="70">
        <v>2.232379201265166E-2</v>
      </c>
    </row>
    <row r="1025" spans="1:16" x14ac:dyDescent="0.3">
      <c r="A1025" t="s">
        <v>2061</v>
      </c>
      <c r="B1025" t="s">
        <v>677</v>
      </c>
      <c r="C1025" s="69">
        <v>21129</v>
      </c>
      <c r="E1025" s="70"/>
      <c r="F1025" s="70">
        <v>6.5813239259161327E-2</v>
      </c>
      <c r="G1025" s="70">
        <v>2.3809523809523808E-2</v>
      </c>
      <c r="H1025" s="70">
        <v>0.2413793103448276</v>
      </c>
      <c r="I1025" s="70">
        <v>0.55555555555555558</v>
      </c>
    </row>
    <row r="1026" spans="1:16" x14ac:dyDescent="0.3">
      <c r="A1026" t="s">
        <v>2704</v>
      </c>
      <c r="B1026" t="s">
        <v>677</v>
      </c>
      <c r="C1026" s="69">
        <v>21131</v>
      </c>
      <c r="E1026" s="70"/>
      <c r="F1026" s="70">
        <v>5.1523824238325439E-2</v>
      </c>
      <c r="G1026" s="70">
        <v>1.1904761904761904E-2</v>
      </c>
      <c r="H1026" s="70">
        <v>0.10344827586206896</v>
      </c>
      <c r="I1026" s="70">
        <v>0.55555555555555558</v>
      </c>
    </row>
    <row r="1027" spans="1:16" x14ac:dyDescent="0.3">
      <c r="A1027" t="s">
        <v>2705</v>
      </c>
      <c r="B1027" t="s">
        <v>677</v>
      </c>
      <c r="C1027" s="69">
        <v>21133</v>
      </c>
      <c r="E1027" s="70"/>
      <c r="F1027" s="70">
        <v>5.643358593402345E-2</v>
      </c>
      <c r="G1027" s="70">
        <v>1.1904761904761904E-2</v>
      </c>
      <c r="H1027" s="70">
        <v>0.10344827586206896</v>
      </c>
      <c r="I1027" s="70">
        <v>0.55555555555555558</v>
      </c>
    </row>
    <row r="1028" spans="1:16" x14ac:dyDescent="0.3">
      <c r="A1028" t="s">
        <v>2456</v>
      </c>
      <c r="B1028" t="s">
        <v>677</v>
      </c>
      <c r="C1028" s="69">
        <v>21135</v>
      </c>
      <c r="E1028" s="70"/>
      <c r="F1028" s="70">
        <v>5.6073638192126816E-2</v>
      </c>
      <c r="G1028" s="70">
        <v>4.7619047619047616E-2</v>
      </c>
      <c r="H1028" s="70">
        <v>0.10344827586206896</v>
      </c>
      <c r="I1028" s="70">
        <v>0.61111111111111116</v>
      </c>
    </row>
    <row r="1029" spans="1:16" x14ac:dyDescent="0.3">
      <c r="A1029" t="s">
        <v>2130</v>
      </c>
      <c r="B1029" t="s">
        <v>677</v>
      </c>
      <c r="C1029" s="69">
        <v>21137</v>
      </c>
      <c r="D1029" s="70">
        <v>0.57011602984046506</v>
      </c>
      <c r="E1029" s="70">
        <v>7.4677795626724294E-3</v>
      </c>
      <c r="F1029" s="70">
        <v>0.1018952048075769</v>
      </c>
      <c r="G1029" s="70">
        <v>5.9523809523809521E-2</v>
      </c>
      <c r="H1029" s="70">
        <v>3.4482758620689655E-2</v>
      </c>
      <c r="I1029" s="70">
        <v>0.44444444444444442</v>
      </c>
      <c r="J1029" s="70">
        <v>0.27898954733234355</v>
      </c>
      <c r="K1029" s="70">
        <v>0.81394497259447129</v>
      </c>
      <c r="L1029" s="70">
        <v>0.73335023026837909</v>
      </c>
      <c r="M1029" s="70">
        <v>0.23804217290101709</v>
      </c>
      <c r="N1029" s="70">
        <v>9.9855057710915796E-2</v>
      </c>
      <c r="O1029" s="70">
        <v>0</v>
      </c>
      <c r="P1029" s="70">
        <v>1.4047389266174475E-2</v>
      </c>
    </row>
    <row r="1030" spans="1:16" x14ac:dyDescent="0.3">
      <c r="A1030" t="s">
        <v>2494</v>
      </c>
      <c r="B1030" t="s">
        <v>677</v>
      </c>
      <c r="C1030" s="69">
        <v>21139</v>
      </c>
      <c r="D1030" s="70">
        <v>0.56751731459592825</v>
      </c>
      <c r="E1030" s="70">
        <v>1.3351976109960452E-3</v>
      </c>
      <c r="F1030" s="70">
        <v>9.2217402966211878E-2</v>
      </c>
      <c r="G1030" s="70">
        <v>0.10714285714285714</v>
      </c>
      <c r="H1030" s="70">
        <v>0.20689655172413793</v>
      </c>
      <c r="I1030" s="70">
        <v>0.27777777777777779</v>
      </c>
      <c r="J1030" s="70">
        <v>0.33932296737539741</v>
      </c>
      <c r="K1030" s="70">
        <v>0.81437710316525935</v>
      </c>
      <c r="L1030" s="70">
        <v>0.58590242115128921</v>
      </c>
      <c r="M1030" s="70">
        <v>0.28732699287436292</v>
      </c>
      <c r="N1030" s="70">
        <v>8.9071861989793458E-2</v>
      </c>
      <c r="O1030" s="70">
        <v>0</v>
      </c>
      <c r="P1030" s="70">
        <v>5.6919589670417717E-3</v>
      </c>
    </row>
    <row r="1031" spans="1:16" x14ac:dyDescent="0.3">
      <c r="A1031" t="s">
        <v>2132</v>
      </c>
      <c r="B1031" t="s">
        <v>677</v>
      </c>
      <c r="C1031" s="69">
        <v>21141</v>
      </c>
      <c r="D1031" s="70">
        <v>0.62351063816771546</v>
      </c>
      <c r="E1031" s="70">
        <v>9.3473903292677282E-3</v>
      </c>
      <c r="F1031" s="70">
        <v>0.1153444824338697</v>
      </c>
      <c r="G1031" s="70">
        <v>0.12500000000000003</v>
      </c>
      <c r="H1031" s="70">
        <v>3.4482758620689655E-2</v>
      </c>
      <c r="I1031" s="70">
        <v>0.44444444444444442</v>
      </c>
      <c r="J1031" s="70">
        <v>0.37835184950571948</v>
      </c>
      <c r="K1031" s="70">
        <v>0.81527818976882516</v>
      </c>
      <c r="L1031" s="70">
        <v>0.82024704433071216</v>
      </c>
      <c r="M1031" s="70">
        <v>0.27859565247107387</v>
      </c>
      <c r="N1031" s="70">
        <v>6.7562409286158309E-2</v>
      </c>
      <c r="O1031" s="70">
        <v>0</v>
      </c>
      <c r="P1031" s="70">
        <v>3.2443890349672434E-3</v>
      </c>
    </row>
    <row r="1032" spans="1:16" x14ac:dyDescent="0.3">
      <c r="A1032" t="s">
        <v>2583</v>
      </c>
      <c r="B1032" t="s">
        <v>677</v>
      </c>
      <c r="C1032" s="69">
        <v>21143</v>
      </c>
      <c r="E1032" s="70"/>
      <c r="F1032" s="70">
        <v>9.2347917024647189E-2</v>
      </c>
      <c r="G1032" s="70">
        <v>6.5476190476190479E-2</v>
      </c>
      <c r="H1032" s="70">
        <v>0.17241379310344829</v>
      </c>
      <c r="I1032" s="70">
        <v>0.33333333333333331</v>
      </c>
    </row>
    <row r="1033" spans="1:16" x14ac:dyDescent="0.3">
      <c r="A1033" t="s">
        <v>2706</v>
      </c>
      <c r="B1033" t="s">
        <v>677</v>
      </c>
      <c r="C1033" s="69">
        <v>21145</v>
      </c>
      <c r="D1033" s="70">
        <v>0.60424458194193464</v>
      </c>
      <c r="E1033" s="70">
        <v>0.12398703019296342</v>
      </c>
      <c r="F1033" s="70">
        <v>0.1049046857578913</v>
      </c>
      <c r="G1033" s="70">
        <v>0.14880952380952381</v>
      </c>
      <c r="H1033" s="70">
        <v>0.20689655172413793</v>
      </c>
      <c r="I1033" s="70">
        <v>0.33333333333333331</v>
      </c>
      <c r="J1033" s="70">
        <v>0.40647979811698876</v>
      </c>
      <c r="K1033" s="70">
        <v>0.82367058274995397</v>
      </c>
      <c r="L1033" s="70">
        <v>0.57261218964502969</v>
      </c>
      <c r="M1033" s="70">
        <v>0.29512513090562675</v>
      </c>
      <c r="N1033" s="70">
        <v>9.1217694552400447E-2</v>
      </c>
      <c r="O1033" s="70">
        <v>0</v>
      </c>
      <c r="P1033" s="70">
        <v>4.2529853572890229E-3</v>
      </c>
    </row>
    <row r="1034" spans="1:16" x14ac:dyDescent="0.3">
      <c r="A1034" t="s">
        <v>2707</v>
      </c>
      <c r="B1034" t="s">
        <v>677</v>
      </c>
      <c r="C1034" s="69">
        <v>21147</v>
      </c>
      <c r="E1034" s="70"/>
      <c r="F1034" s="70">
        <v>8.270839758580914E-2</v>
      </c>
      <c r="G1034" s="70">
        <v>0.1130952380952381</v>
      </c>
      <c r="H1034" s="70">
        <v>0.13793103448275862</v>
      </c>
      <c r="I1034" s="70">
        <v>0.5</v>
      </c>
    </row>
    <row r="1035" spans="1:16" x14ac:dyDescent="0.3">
      <c r="A1035" t="s">
        <v>2497</v>
      </c>
      <c r="B1035" t="s">
        <v>677</v>
      </c>
      <c r="C1035" s="69">
        <v>21149</v>
      </c>
      <c r="E1035" s="70"/>
      <c r="F1035" s="70">
        <v>9.3954185683967031E-2</v>
      </c>
      <c r="G1035" s="70">
        <v>4.7619047619047616E-2</v>
      </c>
      <c r="H1035" s="70">
        <v>0.17241379310344829</v>
      </c>
      <c r="I1035" s="70">
        <v>0.27777777777777779</v>
      </c>
    </row>
    <row r="1036" spans="1:16" x14ac:dyDescent="0.3">
      <c r="A1036" t="s">
        <v>2065</v>
      </c>
      <c r="B1036" t="s">
        <v>677</v>
      </c>
      <c r="C1036" s="69">
        <v>21151</v>
      </c>
      <c r="D1036" s="70">
        <v>0.60824385407275849</v>
      </c>
      <c r="E1036" s="70">
        <v>4.9191123284723928E-2</v>
      </c>
      <c r="F1036" s="70">
        <v>9.3965797778273324E-2</v>
      </c>
      <c r="G1036" s="70">
        <v>0.14880952380952381</v>
      </c>
      <c r="H1036" s="70">
        <v>0.13793103448275862</v>
      </c>
      <c r="I1036" s="70">
        <v>0.5</v>
      </c>
      <c r="J1036" s="70">
        <v>0.30533908091616596</v>
      </c>
      <c r="K1036" s="70">
        <v>0.8285992418319108</v>
      </c>
      <c r="L1036" s="70">
        <v>0.67105315219182671</v>
      </c>
      <c r="M1036" s="70">
        <v>0.23847799582788709</v>
      </c>
      <c r="N1036" s="70">
        <v>6.1320584823887532E-2</v>
      </c>
      <c r="O1036" s="70">
        <v>0</v>
      </c>
      <c r="P1036" s="70">
        <v>2.1577918097916312E-2</v>
      </c>
    </row>
    <row r="1037" spans="1:16" x14ac:dyDescent="0.3">
      <c r="A1037" t="s">
        <v>2708</v>
      </c>
      <c r="B1037" t="s">
        <v>677</v>
      </c>
      <c r="C1037" s="69">
        <v>21153</v>
      </c>
      <c r="E1037" s="70"/>
      <c r="F1037" s="70">
        <v>5.5893107503332762E-2</v>
      </c>
      <c r="G1037" s="70">
        <v>1.7857142857142856E-2</v>
      </c>
      <c r="H1037" s="70">
        <v>0.2413793103448276</v>
      </c>
      <c r="I1037" s="70">
        <v>0.61111111111111116</v>
      </c>
    </row>
    <row r="1038" spans="1:16" x14ac:dyDescent="0.3">
      <c r="A1038" t="s">
        <v>2067</v>
      </c>
      <c r="B1038" t="s">
        <v>677</v>
      </c>
      <c r="C1038" s="69">
        <v>21155</v>
      </c>
      <c r="D1038" s="70">
        <v>0.56827262354285879</v>
      </c>
      <c r="E1038" s="70">
        <v>6.2454626097905837E-3</v>
      </c>
      <c r="F1038" s="70">
        <v>8.3215183859894265E-2</v>
      </c>
      <c r="G1038" s="70">
        <v>3.5714285714285712E-2</v>
      </c>
      <c r="H1038" s="70">
        <v>0.10344827586206896</v>
      </c>
      <c r="I1038" s="70">
        <v>0.3888888888888889</v>
      </c>
      <c r="J1038" s="70">
        <v>0.31697685755021987</v>
      </c>
      <c r="K1038" s="70">
        <v>0.84502839726884071</v>
      </c>
      <c r="L1038" s="70">
        <v>0.75390821028789679</v>
      </c>
      <c r="M1038" s="70">
        <v>0.25881268073611097</v>
      </c>
      <c r="N1038" s="70">
        <v>2.125741227051417E-2</v>
      </c>
      <c r="O1038" s="70">
        <v>0</v>
      </c>
      <c r="P1038" s="70">
        <v>2.2118467071313075E-3</v>
      </c>
    </row>
    <row r="1039" spans="1:16" x14ac:dyDescent="0.3">
      <c r="A1039" t="s">
        <v>2068</v>
      </c>
      <c r="B1039" t="s">
        <v>677</v>
      </c>
      <c r="C1039" s="69">
        <v>21157</v>
      </c>
      <c r="D1039" s="70">
        <v>0.59960602789838302</v>
      </c>
      <c r="E1039" s="70">
        <v>9.8464506428873316E-3</v>
      </c>
      <c r="F1039" s="70">
        <v>0.10639159857201205</v>
      </c>
      <c r="G1039" s="70">
        <v>0.15476190476190477</v>
      </c>
      <c r="H1039" s="70">
        <v>0.17241379310344829</v>
      </c>
      <c r="I1039" s="70">
        <v>0.3888888888888889</v>
      </c>
      <c r="J1039" s="70">
        <v>0.3330668608494361</v>
      </c>
      <c r="K1039" s="70">
        <v>0.81390110353766409</v>
      </c>
      <c r="L1039" s="70">
        <v>0.6630032956049684</v>
      </c>
      <c r="M1039" s="70">
        <v>0.30306082762786829</v>
      </c>
      <c r="N1039" s="70">
        <v>2.4490701453509817E-2</v>
      </c>
      <c r="O1039" s="70">
        <v>0</v>
      </c>
      <c r="P1039" s="70">
        <v>4.3911255026865964E-3</v>
      </c>
    </row>
    <row r="1040" spans="1:16" x14ac:dyDescent="0.3">
      <c r="A1040" t="s">
        <v>2307</v>
      </c>
      <c r="B1040" t="s">
        <v>677</v>
      </c>
      <c r="C1040" s="69">
        <v>21159</v>
      </c>
      <c r="E1040" s="70"/>
      <c r="F1040" s="70">
        <v>5.5985245080306389E-2</v>
      </c>
      <c r="G1040" s="70">
        <v>1.1904761904761904E-2</v>
      </c>
      <c r="H1040" s="70">
        <v>0.17241379310344829</v>
      </c>
      <c r="I1040" s="70">
        <v>0.66666666666666663</v>
      </c>
    </row>
    <row r="1041" spans="1:16" x14ac:dyDescent="0.3">
      <c r="A1041" t="s">
        <v>2499</v>
      </c>
      <c r="B1041" t="s">
        <v>677</v>
      </c>
      <c r="C1041" s="69">
        <v>21161</v>
      </c>
      <c r="D1041" s="70">
        <v>0.65090111616677793</v>
      </c>
      <c r="E1041" s="70">
        <v>1.6414682282977402E-2</v>
      </c>
      <c r="F1041" s="70">
        <v>8.1642064703688705E-2</v>
      </c>
      <c r="G1041" s="70">
        <v>5.9523809523809521E-2</v>
      </c>
      <c r="H1041" s="70">
        <v>0.10344827586206896</v>
      </c>
      <c r="I1041" s="70">
        <v>0.44444444444444442</v>
      </c>
      <c r="J1041" s="70">
        <v>0.56455785157798355</v>
      </c>
      <c r="K1041" s="70">
        <v>0.78752517838980218</v>
      </c>
      <c r="L1041" s="70">
        <v>0.61185421144565189</v>
      </c>
      <c r="M1041" s="70">
        <v>0.35975129544791162</v>
      </c>
      <c r="N1041" s="70">
        <v>0.20358101083028246</v>
      </c>
      <c r="O1041" s="70">
        <v>0</v>
      </c>
      <c r="P1041" s="70">
        <v>1.6378504125873603E-3</v>
      </c>
    </row>
    <row r="1042" spans="1:16" x14ac:dyDescent="0.3">
      <c r="A1042" t="s">
        <v>2636</v>
      </c>
      <c r="B1042" t="s">
        <v>677</v>
      </c>
      <c r="C1042" s="69">
        <v>21163</v>
      </c>
      <c r="D1042" s="70">
        <v>0.64471127537416129</v>
      </c>
      <c r="E1042" s="70">
        <v>6.9767658233051456E-3</v>
      </c>
      <c r="F1042" s="70">
        <v>7.7955567676322654E-2</v>
      </c>
      <c r="G1042" s="70">
        <v>6.5476190476190479E-2</v>
      </c>
      <c r="H1042" s="70">
        <v>0.13793103448275862</v>
      </c>
      <c r="I1042" s="70">
        <v>0.44444444444444442</v>
      </c>
      <c r="J1042" s="70">
        <v>0.60430650961447818</v>
      </c>
      <c r="K1042" s="70">
        <v>0.83243822145642299</v>
      </c>
      <c r="L1042" s="70">
        <v>0.72354184914510811</v>
      </c>
      <c r="M1042" s="70">
        <v>0.27261985054450644</v>
      </c>
      <c r="N1042" s="70">
        <v>2.6155318194397956E-2</v>
      </c>
      <c r="O1042" s="70">
        <v>0</v>
      </c>
      <c r="P1042" s="70">
        <v>2.4952812788868201E-3</v>
      </c>
    </row>
    <row r="1043" spans="1:16" x14ac:dyDescent="0.3">
      <c r="A1043" t="s">
        <v>2709</v>
      </c>
      <c r="B1043" t="s">
        <v>677</v>
      </c>
      <c r="C1043" s="69">
        <v>21165</v>
      </c>
      <c r="E1043" s="70"/>
      <c r="F1043" s="70">
        <v>5.8303528901597998E-2</v>
      </c>
      <c r="G1043" s="70">
        <v>2.3809523809523808E-2</v>
      </c>
      <c r="H1043" s="70">
        <v>0.27586206896551724</v>
      </c>
      <c r="I1043" s="70">
        <v>0.61111111111111116</v>
      </c>
    </row>
    <row r="1044" spans="1:16" x14ac:dyDescent="0.3">
      <c r="A1044" t="s">
        <v>2502</v>
      </c>
      <c r="B1044" t="s">
        <v>677</v>
      </c>
      <c r="C1044" s="69">
        <v>21167</v>
      </c>
      <c r="D1044" s="70">
        <v>0.58552805079049008</v>
      </c>
      <c r="E1044" s="70">
        <v>1.4703472877876584E-2</v>
      </c>
      <c r="F1044" s="70">
        <v>9.2809365298692881E-2</v>
      </c>
      <c r="G1044" s="70">
        <v>8.3333333333333329E-2</v>
      </c>
      <c r="H1044" s="70">
        <v>0.13793103448275862</v>
      </c>
      <c r="I1044" s="70">
        <v>0.3888888888888889</v>
      </c>
      <c r="J1044" s="70">
        <v>0.32941304055282877</v>
      </c>
      <c r="K1044" s="70">
        <v>0.84152604818416143</v>
      </c>
      <c r="L1044" s="70">
        <v>0.69772031168615001</v>
      </c>
      <c r="M1044" s="70">
        <v>0.24908284291369792</v>
      </c>
      <c r="N1044" s="70">
        <v>7.1461567642785703E-2</v>
      </c>
      <c r="O1044" s="70">
        <v>0</v>
      </c>
      <c r="P1044" s="70">
        <v>2.6040757474990162E-3</v>
      </c>
    </row>
    <row r="1045" spans="1:16" x14ac:dyDescent="0.3">
      <c r="A1045" t="s">
        <v>2710</v>
      </c>
      <c r="B1045" t="s">
        <v>677</v>
      </c>
      <c r="C1045" s="69">
        <v>21169</v>
      </c>
      <c r="E1045" s="70"/>
      <c r="F1045" s="70">
        <v>9.8975996859045845E-2</v>
      </c>
      <c r="G1045" s="70">
        <v>0.10714285714285714</v>
      </c>
      <c r="H1045" s="70">
        <v>0</v>
      </c>
      <c r="I1045" s="70">
        <v>0.3888888888888889</v>
      </c>
    </row>
    <row r="1046" spans="1:16" x14ac:dyDescent="0.3">
      <c r="A1046" t="s">
        <v>2070</v>
      </c>
      <c r="B1046" t="s">
        <v>677</v>
      </c>
      <c r="C1046" s="69">
        <v>21171</v>
      </c>
      <c r="E1046" s="70"/>
      <c r="F1046" s="70">
        <v>0.10556033328086691</v>
      </c>
      <c r="G1046" s="70">
        <v>7.1428571428571425E-2</v>
      </c>
      <c r="H1046" s="70">
        <v>0</v>
      </c>
      <c r="I1046" s="70">
        <v>0.3888888888888889</v>
      </c>
    </row>
    <row r="1047" spans="1:16" x14ac:dyDescent="0.3">
      <c r="A1047" t="s">
        <v>2071</v>
      </c>
      <c r="B1047" t="s">
        <v>677</v>
      </c>
      <c r="C1047" s="69">
        <v>21173</v>
      </c>
      <c r="D1047" s="70">
        <v>0.58992465712083841</v>
      </c>
      <c r="E1047" s="70">
        <v>2.1117962847780627E-2</v>
      </c>
      <c r="F1047" s="70">
        <v>9.587253669925784E-2</v>
      </c>
      <c r="G1047" s="70">
        <v>2.976190476190476E-2</v>
      </c>
      <c r="H1047" s="70">
        <v>0.2413793103448276</v>
      </c>
      <c r="I1047" s="70">
        <v>0.5</v>
      </c>
      <c r="J1047" s="70">
        <v>0.30542016310801728</v>
      </c>
      <c r="K1047" s="70">
        <v>0.81844064574494724</v>
      </c>
      <c r="L1047" s="70">
        <v>0.61140673520493161</v>
      </c>
      <c r="M1047" s="70">
        <v>0.25448360343677146</v>
      </c>
      <c r="N1047" s="70">
        <v>5.0339322729773275E-2</v>
      </c>
      <c r="O1047" s="70">
        <v>0</v>
      </c>
      <c r="P1047" s="70">
        <v>9.4025063851601743E-3</v>
      </c>
    </row>
    <row r="1048" spans="1:16" x14ac:dyDescent="0.3">
      <c r="A1048" t="s">
        <v>2072</v>
      </c>
      <c r="B1048" t="s">
        <v>677</v>
      </c>
      <c r="C1048" s="69">
        <v>21175</v>
      </c>
      <c r="E1048" s="70"/>
      <c r="F1048" s="70">
        <v>6.3170951127281091E-2</v>
      </c>
      <c r="G1048" s="70">
        <v>5.3571428571428568E-2</v>
      </c>
      <c r="H1048" s="70">
        <v>0.31034482758620691</v>
      </c>
      <c r="I1048" s="70">
        <v>0.61111111111111116</v>
      </c>
    </row>
    <row r="1049" spans="1:16" x14ac:dyDescent="0.3">
      <c r="A1049" t="s">
        <v>2711</v>
      </c>
      <c r="B1049" t="s">
        <v>677</v>
      </c>
      <c r="C1049" s="69">
        <v>21177</v>
      </c>
      <c r="D1049" s="70">
        <v>0.61261273917900017</v>
      </c>
      <c r="E1049" s="70">
        <v>1.2046600041258848E-2</v>
      </c>
      <c r="F1049" s="70">
        <v>9.2963227022914263E-2</v>
      </c>
      <c r="G1049" s="70">
        <v>0.20238095238095238</v>
      </c>
      <c r="H1049" s="70">
        <v>0.10344827586206896</v>
      </c>
      <c r="I1049" s="70">
        <v>0.3888888888888889</v>
      </c>
      <c r="J1049" s="70">
        <v>0.35675440784821949</v>
      </c>
      <c r="K1049" s="70">
        <v>0.77378299299919084</v>
      </c>
      <c r="L1049" s="70">
        <v>0.73037447760735696</v>
      </c>
      <c r="M1049" s="70">
        <v>0.27453309695130329</v>
      </c>
      <c r="N1049" s="70">
        <v>9.7285988395373599E-2</v>
      </c>
      <c r="O1049" s="70">
        <v>0</v>
      </c>
      <c r="P1049" s="70">
        <v>8.2611915524660844E-3</v>
      </c>
    </row>
    <row r="1050" spans="1:16" x14ac:dyDescent="0.3">
      <c r="A1050" t="s">
        <v>2712</v>
      </c>
      <c r="B1050" t="s">
        <v>677</v>
      </c>
      <c r="C1050" s="69">
        <v>21179</v>
      </c>
      <c r="D1050" s="70">
        <v>0.59991862982512911</v>
      </c>
      <c r="E1050" s="70">
        <v>2.9354624511851047E-2</v>
      </c>
      <c r="F1050" s="70">
        <v>8.2756931647765153E-2</v>
      </c>
      <c r="G1050" s="70">
        <v>7.1428571428571425E-2</v>
      </c>
      <c r="H1050" s="70">
        <v>0.17241379310344829</v>
      </c>
      <c r="I1050" s="70">
        <v>0.44444444444444442</v>
      </c>
      <c r="J1050" s="70">
        <v>0.3245951238680343</v>
      </c>
      <c r="K1050" s="70">
        <v>0.86195626386197577</v>
      </c>
      <c r="L1050" s="70">
        <v>0.72910457797624351</v>
      </c>
      <c r="M1050" s="70">
        <v>0.26796228267909067</v>
      </c>
      <c r="N1050" s="70">
        <v>8.7133326704286456E-3</v>
      </c>
      <c r="O1050" s="70">
        <v>0</v>
      </c>
      <c r="P1050" s="70">
        <v>2.5402393446918906E-3</v>
      </c>
    </row>
    <row r="1051" spans="1:16" x14ac:dyDescent="0.3">
      <c r="A1051" t="s">
        <v>2713</v>
      </c>
      <c r="B1051" t="s">
        <v>677</v>
      </c>
      <c r="C1051" s="69">
        <v>21181</v>
      </c>
      <c r="E1051" s="70"/>
      <c r="F1051" s="70">
        <v>7.3833471928664324E-2</v>
      </c>
      <c r="G1051" s="70">
        <v>5.9523809523809521E-3</v>
      </c>
      <c r="H1051" s="70">
        <v>0.10344827586206896</v>
      </c>
      <c r="I1051" s="70">
        <v>0.33333333333333331</v>
      </c>
    </row>
    <row r="1052" spans="1:16" x14ac:dyDescent="0.3">
      <c r="A1052" t="s">
        <v>1306</v>
      </c>
      <c r="B1052" t="s">
        <v>677</v>
      </c>
      <c r="C1052" s="69">
        <v>21183</v>
      </c>
      <c r="D1052" s="70">
        <v>0.59298616209288113</v>
      </c>
      <c r="E1052" s="70">
        <v>5.0556549747608681E-3</v>
      </c>
      <c r="F1052" s="70">
        <v>8.3407725655812018E-2</v>
      </c>
      <c r="G1052" s="70">
        <v>0.1130952380952381</v>
      </c>
      <c r="H1052" s="70">
        <v>0.10344827586206896</v>
      </c>
      <c r="I1052" s="70">
        <v>0.3888888888888889</v>
      </c>
      <c r="J1052" s="70">
        <v>0.21294855028548251</v>
      </c>
      <c r="K1052" s="70">
        <v>0.80305143732919548</v>
      </c>
      <c r="L1052" s="70">
        <v>0.71312126528286091</v>
      </c>
      <c r="M1052" s="70">
        <v>0.26153236120788464</v>
      </c>
      <c r="N1052" s="70">
        <v>0.24734489325053938</v>
      </c>
      <c r="O1052" s="70">
        <v>0</v>
      </c>
      <c r="P1052" s="70">
        <v>4.8037539378697081E-3</v>
      </c>
    </row>
    <row r="1053" spans="1:16" x14ac:dyDescent="0.3">
      <c r="A1053" t="s">
        <v>2714</v>
      </c>
      <c r="B1053" t="s">
        <v>677</v>
      </c>
      <c r="C1053" s="69">
        <v>21185</v>
      </c>
      <c r="D1053" s="70">
        <v>0.60549827627161901</v>
      </c>
      <c r="E1053" s="70">
        <v>0.19622544630125183</v>
      </c>
      <c r="F1053" s="70">
        <v>7.2298145360262495E-2</v>
      </c>
      <c r="G1053" s="70">
        <v>7.7380952380952384E-2</v>
      </c>
      <c r="H1053" s="70">
        <v>0.13793103448275862</v>
      </c>
      <c r="I1053" s="70">
        <v>0.44444444444444442</v>
      </c>
      <c r="J1053" s="70">
        <v>0.38923914274208277</v>
      </c>
      <c r="K1053" s="70">
        <v>0.84313472178442062</v>
      </c>
      <c r="L1053" s="70">
        <v>0.68462676184351645</v>
      </c>
      <c r="M1053" s="70">
        <v>0.29492186396134401</v>
      </c>
      <c r="N1053" s="70">
        <v>4.6613363110317399E-2</v>
      </c>
      <c r="O1053" s="70">
        <v>0</v>
      </c>
      <c r="P1053" s="70">
        <v>2.9101389439067965E-3</v>
      </c>
    </row>
    <row r="1054" spans="1:16" x14ac:dyDescent="0.3">
      <c r="A1054" t="s">
        <v>2540</v>
      </c>
      <c r="B1054" t="s">
        <v>677</v>
      </c>
      <c r="C1054" s="69">
        <v>21187</v>
      </c>
      <c r="E1054" s="70"/>
      <c r="F1054" s="70">
        <v>5.4818137904351603E-2</v>
      </c>
      <c r="G1054" s="70">
        <v>2.976190476190476E-2</v>
      </c>
      <c r="H1054" s="70">
        <v>0.17241379310344829</v>
      </c>
      <c r="I1054" s="70">
        <v>0.33333333333333331</v>
      </c>
    </row>
    <row r="1055" spans="1:16" x14ac:dyDescent="0.3">
      <c r="A1055" t="s">
        <v>2715</v>
      </c>
      <c r="B1055" t="s">
        <v>677</v>
      </c>
      <c r="C1055" s="69">
        <v>21189</v>
      </c>
      <c r="E1055" s="70"/>
      <c r="F1055" s="70">
        <v>5.8291174507746631E-2</v>
      </c>
      <c r="G1055" s="70">
        <v>1.1904761904761904E-2</v>
      </c>
      <c r="H1055" s="70">
        <v>0.17241379310344829</v>
      </c>
      <c r="I1055" s="70">
        <v>0.55555555555555558</v>
      </c>
    </row>
    <row r="1056" spans="1:16" x14ac:dyDescent="0.3">
      <c r="A1056" t="s">
        <v>2716</v>
      </c>
      <c r="B1056" t="s">
        <v>677</v>
      </c>
      <c r="C1056" s="69">
        <v>21191</v>
      </c>
      <c r="E1056" s="70"/>
      <c r="F1056" s="70">
        <v>5.6767672375620838E-2</v>
      </c>
      <c r="G1056" s="70">
        <v>8.3333333333333329E-2</v>
      </c>
      <c r="H1056" s="70">
        <v>0.17241379310344829</v>
      </c>
      <c r="I1056" s="70">
        <v>0.3888888888888889</v>
      </c>
    </row>
    <row r="1057" spans="1:16" x14ac:dyDescent="0.3">
      <c r="A1057" t="s">
        <v>2073</v>
      </c>
      <c r="B1057" t="s">
        <v>677</v>
      </c>
      <c r="C1057" s="69">
        <v>21193</v>
      </c>
      <c r="D1057" s="70">
        <v>0.59714508830637236</v>
      </c>
      <c r="E1057" s="70">
        <v>1.5038134059734759E-2</v>
      </c>
      <c r="F1057" s="70">
        <v>5.3060285167145692E-2</v>
      </c>
      <c r="G1057" s="70">
        <v>5.9523809523809521E-3</v>
      </c>
      <c r="H1057" s="70">
        <v>0.17241379310344829</v>
      </c>
      <c r="I1057" s="70">
        <v>0.55555555555555558</v>
      </c>
      <c r="J1057" s="70">
        <v>0.35937190720680373</v>
      </c>
      <c r="K1057" s="70">
        <v>0.74285298175461967</v>
      </c>
      <c r="L1057" s="70">
        <v>0.61803827358198649</v>
      </c>
      <c r="M1057" s="70">
        <v>0.21026377474620339</v>
      </c>
      <c r="N1057" s="70">
        <v>0.21018366510119024</v>
      </c>
      <c r="O1057" s="70">
        <v>0</v>
      </c>
      <c r="P1057" s="70">
        <v>2.4510934358293938E-2</v>
      </c>
    </row>
    <row r="1058" spans="1:16" x14ac:dyDescent="0.3">
      <c r="A1058" t="s">
        <v>2075</v>
      </c>
      <c r="B1058" t="s">
        <v>677</v>
      </c>
      <c r="C1058" s="69">
        <v>21195</v>
      </c>
      <c r="D1058" s="70">
        <v>0.66733056686562453</v>
      </c>
      <c r="E1058" s="70">
        <v>7.0083552879227819E-3</v>
      </c>
      <c r="F1058" s="70">
        <v>5.0241962784448958E-2</v>
      </c>
      <c r="G1058" s="70">
        <v>5.9523809523809521E-3</v>
      </c>
      <c r="H1058" s="70">
        <v>0.13793103448275862</v>
      </c>
      <c r="I1058" s="70">
        <v>0.66666666666666663</v>
      </c>
      <c r="J1058" s="70">
        <v>0.37457157762461502</v>
      </c>
      <c r="K1058" s="70">
        <v>0.75922473073469376</v>
      </c>
      <c r="L1058" s="70">
        <v>0.4613855527085875</v>
      </c>
      <c r="M1058" s="70">
        <v>0.1747116602317291</v>
      </c>
      <c r="N1058" s="70">
        <v>0.64728722602000566</v>
      </c>
      <c r="O1058" s="70">
        <v>0</v>
      </c>
      <c r="P1058" s="70">
        <v>2.1218155058275491E-2</v>
      </c>
    </row>
    <row r="1059" spans="1:16" x14ac:dyDescent="0.3">
      <c r="A1059" t="s">
        <v>2717</v>
      </c>
      <c r="B1059" t="s">
        <v>677</v>
      </c>
      <c r="C1059" s="69">
        <v>21197</v>
      </c>
      <c r="D1059" s="70">
        <v>0.68072512639014748</v>
      </c>
      <c r="E1059" s="70">
        <v>1.7097761650936329E-2</v>
      </c>
      <c r="F1059" s="70">
        <v>6.1943995661533822E-2</v>
      </c>
      <c r="G1059" s="70">
        <v>3.5714285714285712E-2</v>
      </c>
      <c r="H1059" s="70">
        <v>0.31034482758620691</v>
      </c>
      <c r="I1059" s="70">
        <v>0.55555555555555558</v>
      </c>
      <c r="J1059" s="70">
        <v>0.1992805927186389</v>
      </c>
      <c r="K1059" s="70">
        <v>0.80590188311539923</v>
      </c>
      <c r="L1059" s="70">
        <v>0.5964974748882631</v>
      </c>
      <c r="M1059" s="70">
        <v>0.238543843100151</v>
      </c>
      <c r="N1059" s="70">
        <v>0.55167129443014085</v>
      </c>
      <c r="O1059" s="70">
        <v>0</v>
      </c>
      <c r="P1059" s="70">
        <v>9.9580627114548292E-3</v>
      </c>
    </row>
    <row r="1060" spans="1:16" x14ac:dyDescent="0.3">
      <c r="A1060" t="s">
        <v>2142</v>
      </c>
      <c r="B1060" t="s">
        <v>677</v>
      </c>
      <c r="C1060" s="69">
        <v>21199</v>
      </c>
      <c r="D1060" s="70">
        <v>0.62007514842032985</v>
      </c>
      <c r="E1060" s="70">
        <v>3.8876310773346148E-2</v>
      </c>
      <c r="F1060" s="70">
        <v>0.10084948870011841</v>
      </c>
      <c r="G1060" s="70">
        <v>0.17261904761904759</v>
      </c>
      <c r="H1060" s="70">
        <v>0.13793103448275862</v>
      </c>
      <c r="I1060" s="70">
        <v>0.55555555555555558</v>
      </c>
      <c r="J1060" s="70">
        <v>0.20589363629307561</v>
      </c>
      <c r="K1060" s="70">
        <v>0.80231332382682363</v>
      </c>
      <c r="L1060" s="70">
        <v>0.79906876201203358</v>
      </c>
      <c r="M1060" s="70">
        <v>0.22699454135111416</v>
      </c>
      <c r="N1060" s="70">
        <v>4.1622420021328634E-2</v>
      </c>
      <c r="O1060" s="70">
        <v>0</v>
      </c>
      <c r="P1060" s="70">
        <v>2.2718819133531781E-2</v>
      </c>
    </row>
    <row r="1061" spans="1:16" x14ac:dyDescent="0.3">
      <c r="A1061" t="s">
        <v>2718</v>
      </c>
      <c r="B1061" t="s">
        <v>677</v>
      </c>
      <c r="C1061" s="69">
        <v>21201</v>
      </c>
      <c r="E1061" s="70"/>
      <c r="F1061" s="70">
        <v>6.4291872562585728E-2</v>
      </c>
      <c r="G1061" s="70">
        <v>1.7857142857142856E-2</v>
      </c>
      <c r="H1061" s="70">
        <v>0.10344827586206896</v>
      </c>
      <c r="I1061" s="70">
        <v>0.33333333333333331</v>
      </c>
    </row>
    <row r="1062" spans="1:16" x14ac:dyDescent="0.3">
      <c r="A1062" t="s">
        <v>2719</v>
      </c>
      <c r="B1062" t="s">
        <v>677</v>
      </c>
      <c r="C1062" s="69">
        <v>21203</v>
      </c>
      <c r="D1062" s="70">
        <v>0.60208113931375251</v>
      </c>
      <c r="E1062" s="70">
        <v>4.6959801044934293E-3</v>
      </c>
      <c r="F1062" s="70">
        <v>7.5391362747149179E-2</v>
      </c>
      <c r="G1062" s="70">
        <v>4.1666666666666664E-2</v>
      </c>
      <c r="H1062" s="70">
        <v>0.20689655172413793</v>
      </c>
      <c r="I1062" s="70">
        <v>0.5</v>
      </c>
      <c r="J1062" s="70">
        <v>0.31605827485049087</v>
      </c>
      <c r="K1062" s="70">
        <v>0.811914058498998</v>
      </c>
      <c r="L1062" s="70">
        <v>0.75412583894527874</v>
      </c>
      <c r="M1062" s="70">
        <v>0.24643368375765001</v>
      </c>
      <c r="N1062" s="70">
        <v>1.0852222632522796E-2</v>
      </c>
      <c r="O1062" s="70">
        <v>0</v>
      </c>
      <c r="P1062" s="70">
        <v>1.3268052008437189E-2</v>
      </c>
    </row>
    <row r="1063" spans="1:16" x14ac:dyDescent="0.3">
      <c r="A1063" t="s">
        <v>2720</v>
      </c>
      <c r="B1063" t="s">
        <v>677</v>
      </c>
      <c r="C1063" s="69">
        <v>21205</v>
      </c>
      <c r="D1063" s="70">
        <v>0.61958852403551179</v>
      </c>
      <c r="E1063" s="70">
        <v>1.2975175827119727E-2</v>
      </c>
      <c r="F1063" s="70">
        <v>6.1427986915476601E-2</v>
      </c>
      <c r="G1063" s="70">
        <v>1.7857142857142856E-2</v>
      </c>
      <c r="H1063" s="70">
        <v>0.27586206896551724</v>
      </c>
      <c r="I1063" s="70">
        <v>0.61111111111111116</v>
      </c>
      <c r="J1063" s="70">
        <v>0.11153708345244259</v>
      </c>
      <c r="K1063" s="70">
        <v>0.78739278302604099</v>
      </c>
      <c r="L1063" s="70">
        <v>0.55870648082743091</v>
      </c>
      <c r="M1063" s="70">
        <v>0.25241019995829117</v>
      </c>
      <c r="N1063" s="70">
        <v>0.3769450621507543</v>
      </c>
      <c r="O1063" s="70">
        <v>0</v>
      </c>
      <c r="P1063" s="70">
        <v>9.9109054044725677E-3</v>
      </c>
    </row>
    <row r="1064" spans="1:16" x14ac:dyDescent="0.3">
      <c r="A1064" t="s">
        <v>2077</v>
      </c>
      <c r="B1064" t="s">
        <v>677</v>
      </c>
      <c r="C1064" s="69">
        <v>21207</v>
      </c>
      <c r="E1064" s="70"/>
      <c r="F1064" s="70">
        <v>0.10185991629707725</v>
      </c>
      <c r="G1064" s="70">
        <v>7.7380952380952384E-2</v>
      </c>
      <c r="H1064" s="70">
        <v>3.4482758620689655E-2</v>
      </c>
      <c r="I1064" s="70">
        <v>0.44444444444444442</v>
      </c>
    </row>
    <row r="1065" spans="1:16" x14ac:dyDescent="0.3">
      <c r="A1065" t="s">
        <v>2145</v>
      </c>
      <c r="B1065" t="s">
        <v>677</v>
      </c>
      <c r="C1065" s="69">
        <v>21209</v>
      </c>
      <c r="D1065" s="70">
        <v>0.56677803538285842</v>
      </c>
      <c r="E1065" s="70">
        <v>4.0932362410234471E-2</v>
      </c>
      <c r="F1065" s="70">
        <v>8.4116183417275003E-2</v>
      </c>
      <c r="G1065" s="70">
        <v>0.14285714285714285</v>
      </c>
      <c r="H1065" s="70">
        <v>0.10344827586206896</v>
      </c>
      <c r="I1065" s="70">
        <v>0.33333333333333331</v>
      </c>
      <c r="J1065" s="70">
        <v>0.26385113864689447</v>
      </c>
      <c r="K1065" s="70">
        <v>0.84363046846856216</v>
      </c>
      <c r="L1065" s="70">
        <v>0.64758911752094717</v>
      </c>
      <c r="M1065" s="70">
        <v>0.27212025264607914</v>
      </c>
      <c r="N1065" s="70">
        <v>0.11059111097844718</v>
      </c>
      <c r="O1065" s="70">
        <v>0</v>
      </c>
      <c r="P1065" s="70">
        <v>5.3597620096587249E-4</v>
      </c>
    </row>
    <row r="1066" spans="1:16" x14ac:dyDescent="0.3">
      <c r="A1066" t="s">
        <v>2079</v>
      </c>
      <c r="B1066" t="s">
        <v>677</v>
      </c>
      <c r="C1066" s="69">
        <v>21211</v>
      </c>
      <c r="D1066" s="70">
        <v>0.58916922716665587</v>
      </c>
      <c r="E1066" s="70">
        <v>3.0241984420427904E-2</v>
      </c>
      <c r="F1066" s="70">
        <v>8.1597277532452578E-2</v>
      </c>
      <c r="G1066" s="70">
        <v>0.10714285714285714</v>
      </c>
      <c r="H1066" s="70">
        <v>0.13793103448275862</v>
      </c>
      <c r="I1066" s="70">
        <v>0.3888888888888889</v>
      </c>
      <c r="J1066" s="70">
        <v>0.24585798836768105</v>
      </c>
      <c r="K1066" s="70">
        <v>0.88825793565289923</v>
      </c>
      <c r="L1066" s="70">
        <v>0.72976579571000311</v>
      </c>
      <c r="M1066" s="70">
        <v>0.29385864070271356</v>
      </c>
      <c r="N1066" s="70">
        <v>3.7761753408825323E-2</v>
      </c>
      <c r="O1066" s="70">
        <v>0</v>
      </c>
      <c r="P1066" s="70">
        <v>1.7098142715045068E-3</v>
      </c>
    </row>
    <row r="1067" spans="1:16" x14ac:dyDescent="0.3">
      <c r="A1067" t="s">
        <v>2721</v>
      </c>
      <c r="B1067" t="s">
        <v>677</v>
      </c>
      <c r="C1067" s="69">
        <v>21213</v>
      </c>
      <c r="D1067" s="70">
        <v>0.57869582101082673</v>
      </c>
      <c r="E1067" s="70">
        <v>1.6152148522416421E-2</v>
      </c>
      <c r="F1067" s="70">
        <v>0.13192647695831172</v>
      </c>
      <c r="G1067" s="70">
        <v>0.10714285714285714</v>
      </c>
      <c r="H1067" s="70">
        <v>3.4482758620689655E-2</v>
      </c>
      <c r="I1067" s="70">
        <v>0.27777777777777779</v>
      </c>
      <c r="J1067" s="70">
        <v>0.38241616732967193</v>
      </c>
      <c r="K1067" s="70">
        <v>0.80284111860402407</v>
      </c>
      <c r="L1067" s="70">
        <v>0.83572157309697082</v>
      </c>
      <c r="M1067" s="70">
        <v>0.26595834568037408</v>
      </c>
      <c r="N1067" s="70">
        <v>2.1595820864915183E-2</v>
      </c>
      <c r="O1067" s="70">
        <v>0</v>
      </c>
      <c r="P1067" s="70">
        <v>1.130004138685174E-3</v>
      </c>
    </row>
    <row r="1068" spans="1:16" x14ac:dyDescent="0.3">
      <c r="A1068" t="s">
        <v>2547</v>
      </c>
      <c r="B1068" t="s">
        <v>677</v>
      </c>
      <c r="C1068" s="69">
        <v>21215</v>
      </c>
      <c r="E1068" s="70"/>
      <c r="F1068" s="70">
        <v>7.1019454162226325E-2</v>
      </c>
      <c r="G1068" s="70">
        <v>5.3571428571428568E-2</v>
      </c>
      <c r="H1068" s="70">
        <v>0.10344827586206896</v>
      </c>
      <c r="I1068" s="70">
        <v>0.3888888888888889</v>
      </c>
    </row>
    <row r="1069" spans="1:16" x14ac:dyDescent="0.3">
      <c r="A1069" t="s">
        <v>2323</v>
      </c>
      <c r="B1069" t="s">
        <v>677</v>
      </c>
      <c r="C1069" s="69">
        <v>21217</v>
      </c>
      <c r="D1069" s="70">
        <v>0.61597991996380252</v>
      </c>
      <c r="E1069" s="70">
        <v>2.1165563666472348E-2</v>
      </c>
      <c r="F1069" s="70">
        <v>9.1918699881555599E-2</v>
      </c>
      <c r="G1069" s="70">
        <v>6.5476190476190479E-2</v>
      </c>
      <c r="H1069" s="70">
        <v>3.4482758620689655E-2</v>
      </c>
      <c r="I1069" s="70">
        <v>0.5</v>
      </c>
      <c r="J1069" s="70">
        <v>0.38352721138162926</v>
      </c>
      <c r="K1069" s="70">
        <v>0.84148717928383543</v>
      </c>
      <c r="L1069" s="70">
        <v>0.81390449891262462</v>
      </c>
      <c r="M1069" s="70">
        <v>0.25638026874738529</v>
      </c>
      <c r="N1069" s="70">
        <v>5.4029370255770932E-2</v>
      </c>
      <c r="O1069" s="70">
        <v>0</v>
      </c>
      <c r="P1069" s="70">
        <v>4.1142026924293361E-3</v>
      </c>
    </row>
    <row r="1070" spans="1:16" x14ac:dyDescent="0.3">
      <c r="A1070" t="s">
        <v>2722</v>
      </c>
      <c r="B1070" t="s">
        <v>677</v>
      </c>
      <c r="C1070" s="69">
        <v>21219</v>
      </c>
      <c r="E1070" s="70"/>
      <c r="F1070" s="70">
        <v>0.10966146857105354</v>
      </c>
      <c r="G1070" s="70">
        <v>5.9523809523809521E-2</v>
      </c>
      <c r="H1070" s="70">
        <v>0.10344827586206896</v>
      </c>
      <c r="I1070" s="70">
        <v>0.44444444444444442</v>
      </c>
    </row>
    <row r="1071" spans="1:16" x14ac:dyDescent="0.3">
      <c r="A1071" t="s">
        <v>2723</v>
      </c>
      <c r="B1071" t="s">
        <v>677</v>
      </c>
      <c r="C1071" s="69">
        <v>21221</v>
      </c>
      <c r="D1071" s="70">
        <v>0.60793374901000619</v>
      </c>
      <c r="E1071" s="70">
        <v>3.3643404775866386E-3</v>
      </c>
      <c r="F1071" s="70">
        <v>9.6568472927089907E-2</v>
      </c>
      <c r="G1071" s="70">
        <v>0.13095238095238096</v>
      </c>
      <c r="H1071" s="70">
        <v>0.10344827586206896</v>
      </c>
      <c r="I1071" s="70">
        <v>0.3888888888888889</v>
      </c>
      <c r="J1071" s="70">
        <v>0.42061877047806773</v>
      </c>
      <c r="K1071" s="70">
        <v>0.80082615150925185</v>
      </c>
      <c r="L1071" s="70">
        <v>0.72524413465989035</v>
      </c>
      <c r="M1071" s="70">
        <v>0.29864435378489029</v>
      </c>
      <c r="N1071" s="70">
        <v>3.6438107943762531E-2</v>
      </c>
      <c r="O1071" s="70">
        <v>0</v>
      </c>
      <c r="P1071" s="70">
        <v>3.9116757852495692E-3</v>
      </c>
    </row>
    <row r="1072" spans="1:16" x14ac:dyDescent="0.3">
      <c r="A1072" t="s">
        <v>2724</v>
      </c>
      <c r="B1072" t="s">
        <v>677</v>
      </c>
      <c r="C1072" s="69">
        <v>21223</v>
      </c>
      <c r="D1072" s="70">
        <v>0.61980252871547203</v>
      </c>
      <c r="E1072" s="70">
        <v>4.8551267273038417E-3</v>
      </c>
      <c r="F1072" s="70">
        <v>5.3745762250245244E-2</v>
      </c>
      <c r="G1072" s="70">
        <v>6.5476190476190479E-2</v>
      </c>
      <c r="H1072" s="70">
        <v>3.4482758620689655E-2</v>
      </c>
      <c r="I1072" s="70">
        <v>0.3888888888888889</v>
      </c>
      <c r="J1072" s="70">
        <v>0.36921394944597591</v>
      </c>
      <c r="K1072" s="70">
        <v>0.7897465708616318</v>
      </c>
      <c r="L1072" s="70">
        <v>0.68900808985513295</v>
      </c>
      <c r="M1072" s="70">
        <v>0.34128962075766756</v>
      </c>
      <c r="N1072" s="70">
        <v>0.33165801969989733</v>
      </c>
      <c r="O1072" s="70">
        <v>0</v>
      </c>
      <c r="P1072" s="70">
        <v>7.0898364714610954E-4</v>
      </c>
    </row>
    <row r="1073" spans="1:16" x14ac:dyDescent="0.3">
      <c r="A1073" t="s">
        <v>2151</v>
      </c>
      <c r="B1073" t="s">
        <v>677</v>
      </c>
      <c r="C1073" s="69">
        <v>21225</v>
      </c>
      <c r="D1073" s="70">
        <v>0.54300978766400865</v>
      </c>
      <c r="E1073" s="70">
        <v>5.457685931502294E-3</v>
      </c>
      <c r="F1073" s="70">
        <v>8.8873506666085428E-2</v>
      </c>
      <c r="G1073" s="70">
        <v>0.14285714285714285</v>
      </c>
      <c r="H1073" s="70">
        <v>0.20689655172413793</v>
      </c>
      <c r="I1073" s="70">
        <v>0.33333333333333331</v>
      </c>
      <c r="J1073" s="70">
        <v>0.31947278768271065</v>
      </c>
      <c r="K1073" s="70">
        <v>0.77014713801514079</v>
      </c>
      <c r="L1073" s="70">
        <v>0.54436371103772896</v>
      </c>
      <c r="M1073" s="70">
        <v>0.27130928501293922</v>
      </c>
      <c r="N1073" s="70">
        <v>6.2022996619377057E-3</v>
      </c>
      <c r="O1073" s="70">
        <v>0</v>
      </c>
      <c r="P1073" s="70">
        <v>1.110281724409898E-3</v>
      </c>
    </row>
    <row r="1074" spans="1:16" x14ac:dyDescent="0.3">
      <c r="A1074" t="s">
        <v>2427</v>
      </c>
      <c r="B1074" t="s">
        <v>677</v>
      </c>
      <c r="C1074" s="69">
        <v>21227</v>
      </c>
      <c r="D1074" s="70">
        <v>0.61392093073537179</v>
      </c>
      <c r="E1074" s="70">
        <v>6.1975324947117626E-2</v>
      </c>
      <c r="F1074" s="70">
        <v>0.10887385492473169</v>
      </c>
      <c r="G1074" s="70">
        <v>0.18452380952380953</v>
      </c>
      <c r="H1074" s="70">
        <v>3.4482758620689655E-2</v>
      </c>
      <c r="I1074" s="70">
        <v>0.3888888888888889</v>
      </c>
      <c r="J1074" s="70">
        <v>0.3441211403731308</v>
      </c>
      <c r="K1074" s="70">
        <v>0.81120524544215489</v>
      </c>
      <c r="L1074" s="70">
        <v>0.84396394254843321</v>
      </c>
      <c r="M1074" s="70">
        <v>0.26400474480016306</v>
      </c>
      <c r="N1074" s="70">
        <v>5.2251098741283614E-2</v>
      </c>
      <c r="O1074" s="70">
        <v>0</v>
      </c>
      <c r="P1074" s="70">
        <v>2.8255355739006979E-3</v>
      </c>
    </row>
    <row r="1075" spans="1:16" x14ac:dyDescent="0.3">
      <c r="A1075" t="s">
        <v>1806</v>
      </c>
      <c r="B1075" t="s">
        <v>677</v>
      </c>
      <c r="C1075" s="69">
        <v>21229</v>
      </c>
      <c r="E1075" s="70"/>
      <c r="F1075" s="70">
        <v>7.9688115650040831E-2</v>
      </c>
      <c r="G1075" s="70">
        <v>3.5714285714285712E-2</v>
      </c>
      <c r="H1075" s="70">
        <v>0.13793103448275862</v>
      </c>
      <c r="I1075" s="70">
        <v>0.3888888888888889</v>
      </c>
    </row>
    <row r="1076" spans="1:16" x14ac:dyDescent="0.3">
      <c r="A1076" t="s">
        <v>2428</v>
      </c>
      <c r="B1076" t="s">
        <v>677</v>
      </c>
      <c r="C1076" s="69">
        <v>21231</v>
      </c>
      <c r="D1076" s="70">
        <v>0.67435065393794724</v>
      </c>
      <c r="E1076" s="70">
        <v>9.6565683838704189E-3</v>
      </c>
      <c r="F1076" s="70">
        <v>9.0630524693215572E-2</v>
      </c>
      <c r="G1076" s="70">
        <v>0.14285714285714285</v>
      </c>
      <c r="H1076" s="70">
        <v>0.13793103448275862</v>
      </c>
      <c r="I1076" s="70">
        <v>0.55555555555555558</v>
      </c>
      <c r="J1076" s="70">
        <v>0.40314384793097646</v>
      </c>
      <c r="K1076" s="70">
        <v>0.7972310946796477</v>
      </c>
      <c r="L1076" s="70">
        <v>0.87204671025318459</v>
      </c>
      <c r="M1076" s="70">
        <v>0.22506941376018069</v>
      </c>
      <c r="N1076" s="70">
        <v>0.10294836035013001</v>
      </c>
      <c r="O1076" s="70">
        <v>0</v>
      </c>
      <c r="P1076" s="70">
        <v>6.4836119501326924E-3</v>
      </c>
    </row>
    <row r="1077" spans="1:16" x14ac:dyDescent="0.3">
      <c r="A1077" t="s">
        <v>2429</v>
      </c>
      <c r="B1077" t="s">
        <v>677</v>
      </c>
      <c r="C1077" s="69">
        <v>21233</v>
      </c>
      <c r="E1077" s="70"/>
      <c r="F1077" s="70">
        <v>9.0850462522674452E-2</v>
      </c>
      <c r="G1077" s="70">
        <v>0.17261904761904762</v>
      </c>
      <c r="H1077" s="70">
        <v>0.20689655172413793</v>
      </c>
      <c r="I1077" s="70">
        <v>0.27777777777777779</v>
      </c>
    </row>
    <row r="1078" spans="1:16" x14ac:dyDescent="0.3">
      <c r="A1078" t="s">
        <v>2559</v>
      </c>
      <c r="B1078" t="s">
        <v>677</v>
      </c>
      <c r="C1078" s="69">
        <v>21235</v>
      </c>
      <c r="D1078" s="70">
        <v>0.59179985709712501</v>
      </c>
      <c r="E1078" s="70">
        <v>2.0364248182258789E-2</v>
      </c>
      <c r="F1078" s="70">
        <v>8.7162483673483712E-2</v>
      </c>
      <c r="G1078" s="70">
        <v>5.9523809523809521E-2</v>
      </c>
      <c r="H1078" s="70">
        <v>0.13793103448275862</v>
      </c>
      <c r="I1078" s="70">
        <v>0.5</v>
      </c>
      <c r="J1078" s="70">
        <v>0.15142994216720185</v>
      </c>
      <c r="K1078" s="70">
        <v>0.78431591915332244</v>
      </c>
      <c r="L1078" s="70">
        <v>0.81547912407341538</v>
      </c>
      <c r="M1078" s="70">
        <v>0.21571695037779015</v>
      </c>
      <c r="N1078" s="70">
        <v>0.14823114991546343</v>
      </c>
      <c r="O1078" s="70">
        <v>0</v>
      </c>
      <c r="P1078" s="70">
        <v>2.5987046966311295E-2</v>
      </c>
    </row>
    <row r="1079" spans="1:16" x14ac:dyDescent="0.3">
      <c r="A1079" t="s">
        <v>2725</v>
      </c>
      <c r="B1079" t="s">
        <v>677</v>
      </c>
      <c r="C1079" s="69">
        <v>21237</v>
      </c>
      <c r="E1079" s="70"/>
      <c r="F1079" s="70">
        <v>6.3449658677275242E-2</v>
      </c>
      <c r="G1079" s="70">
        <v>1.1904761904761904E-2</v>
      </c>
      <c r="H1079" s="70">
        <v>0.31034482758620691</v>
      </c>
      <c r="I1079" s="70">
        <v>0.55555555555555558</v>
      </c>
    </row>
    <row r="1080" spans="1:16" x14ac:dyDescent="0.3">
      <c r="A1080" t="s">
        <v>2520</v>
      </c>
      <c r="B1080" t="s">
        <v>677</v>
      </c>
      <c r="C1080" s="69">
        <v>21239</v>
      </c>
      <c r="D1080" s="70">
        <v>0.56267975009050519</v>
      </c>
      <c r="E1080" s="70">
        <v>3.8505927511010236E-2</v>
      </c>
      <c r="F1080" s="70">
        <v>9.5514193562223473E-2</v>
      </c>
      <c r="G1080" s="70">
        <v>3.5714285714285712E-2</v>
      </c>
      <c r="H1080" s="70">
        <v>0.13793103448275862</v>
      </c>
      <c r="I1080" s="70">
        <v>0.33333333333333331</v>
      </c>
      <c r="J1080" s="70">
        <v>0.31676443403756355</v>
      </c>
      <c r="K1080" s="70">
        <v>0.86129922006081494</v>
      </c>
      <c r="L1080" s="70">
        <v>0.66290626062513525</v>
      </c>
      <c r="M1080" s="70">
        <v>0.27027289409165289</v>
      </c>
      <c r="N1080" s="70">
        <v>6.5614487978016195E-2</v>
      </c>
      <c r="O1080" s="70">
        <v>0</v>
      </c>
      <c r="P1080" s="70">
        <v>2.4614947248939594E-3</v>
      </c>
    </row>
    <row r="1081" spans="1:16" x14ac:dyDescent="0.3">
      <c r="A1081" t="s">
        <v>734</v>
      </c>
      <c r="B1081" t="s">
        <v>733</v>
      </c>
      <c r="C1081" s="69">
        <v>22001</v>
      </c>
      <c r="D1081" s="70">
        <v>0.6473834995835972</v>
      </c>
      <c r="E1081" s="70">
        <v>1.9435750987572869E-2</v>
      </c>
      <c r="F1081" s="70">
        <v>0.59515574394093496</v>
      </c>
      <c r="G1081" s="70">
        <v>0.42261904761904762</v>
      </c>
      <c r="H1081" s="70">
        <v>3.4482758620689655E-2</v>
      </c>
      <c r="I1081" s="70">
        <v>0.27777777777777779</v>
      </c>
      <c r="J1081" s="70">
        <v>0.2475457713506185</v>
      </c>
      <c r="K1081" s="70">
        <v>0.65432126281679159</v>
      </c>
      <c r="L1081" s="70">
        <v>0.23354186547221853</v>
      </c>
      <c r="M1081" s="70">
        <v>0.64669080812719593</v>
      </c>
      <c r="N1081" s="70">
        <v>8.1387337326145115E-2</v>
      </c>
      <c r="O1081" s="70">
        <v>1.1511461790257754E-3</v>
      </c>
      <c r="P1081" s="70">
        <v>5.9018586758905591E-3</v>
      </c>
    </row>
    <row r="1082" spans="1:16" x14ac:dyDescent="0.3">
      <c r="A1082" t="s">
        <v>735</v>
      </c>
      <c r="B1082" t="s">
        <v>733</v>
      </c>
      <c r="C1082" s="69">
        <v>22003</v>
      </c>
      <c r="D1082" s="70">
        <v>0.61551004129689035</v>
      </c>
      <c r="E1082" s="70">
        <v>4.9847128283382188E-3</v>
      </c>
      <c r="F1082" s="70">
        <v>0.52328643808085562</v>
      </c>
      <c r="G1082" s="70">
        <v>0.10119047619047619</v>
      </c>
      <c r="H1082" s="70">
        <v>6.8965517241379309E-2</v>
      </c>
      <c r="I1082" s="70">
        <v>0.27777777777777779</v>
      </c>
      <c r="J1082" s="70">
        <v>0.41168824396531012</v>
      </c>
      <c r="K1082" s="70">
        <v>0.70084225810406831</v>
      </c>
      <c r="L1082" s="70">
        <v>0.25191361984581273</v>
      </c>
      <c r="M1082" s="70">
        <v>0.64511627679511863</v>
      </c>
      <c r="N1082" s="70">
        <v>3.1179839953709747E-2</v>
      </c>
      <c r="O1082" s="70">
        <v>0</v>
      </c>
      <c r="P1082" s="70">
        <v>3.1036916507286773E-2</v>
      </c>
    </row>
    <row r="1083" spans="1:16" x14ac:dyDescent="0.3">
      <c r="A1083" t="s">
        <v>736</v>
      </c>
      <c r="B1083" t="s">
        <v>733</v>
      </c>
      <c r="C1083" s="69">
        <v>22005</v>
      </c>
      <c r="D1083" s="70">
        <v>0.60812907656347437</v>
      </c>
      <c r="E1083" s="70">
        <v>0.2018438012597327</v>
      </c>
      <c r="F1083" s="70">
        <v>0.71159693228050591</v>
      </c>
      <c r="G1083" s="70">
        <v>0.13095238095238096</v>
      </c>
      <c r="H1083" s="70">
        <v>3.4482758620689655E-2</v>
      </c>
      <c r="I1083" s="70">
        <v>0.27777777777777779</v>
      </c>
      <c r="J1083" s="70">
        <v>0.2645439853538783</v>
      </c>
      <c r="K1083" s="70">
        <v>0.65117526857434904</v>
      </c>
      <c r="L1083" s="70">
        <v>1.5721515015970029E-2</v>
      </c>
      <c r="M1083" s="70">
        <v>0.68280078890952101</v>
      </c>
      <c r="N1083" s="70">
        <v>0.17677622733805912</v>
      </c>
      <c r="O1083" s="70">
        <v>5.2776511735657956E-2</v>
      </c>
      <c r="P1083" s="70">
        <v>7.9027389115557903E-3</v>
      </c>
    </row>
    <row r="1084" spans="1:16" x14ac:dyDescent="0.3">
      <c r="A1084" t="s">
        <v>737</v>
      </c>
      <c r="B1084" t="s">
        <v>733</v>
      </c>
      <c r="C1084" s="69">
        <v>22007</v>
      </c>
      <c r="D1084" s="70">
        <v>0.65059871353781906</v>
      </c>
      <c r="E1084" s="70">
        <v>2.7801103298757252E-2</v>
      </c>
      <c r="F1084" s="70">
        <v>0.78600574319528593</v>
      </c>
      <c r="G1084" s="70">
        <v>0.11904761904761904</v>
      </c>
      <c r="H1084" s="70">
        <v>0</v>
      </c>
      <c r="I1084" s="70">
        <v>0.27777777777777779</v>
      </c>
      <c r="J1084" s="70">
        <v>0.32287057370130456</v>
      </c>
      <c r="K1084" s="70">
        <v>0.62884987512825452</v>
      </c>
      <c r="L1084" s="70">
        <v>1.1234472997566981E-2</v>
      </c>
      <c r="M1084" s="70">
        <v>0.66904399784849133</v>
      </c>
      <c r="N1084" s="70">
        <v>0.14612629382632181</v>
      </c>
      <c r="O1084" s="70">
        <v>0.25548861613230711</v>
      </c>
      <c r="P1084" s="70">
        <v>2.5985792699107722E-5</v>
      </c>
    </row>
    <row r="1085" spans="1:16" x14ac:dyDescent="0.3">
      <c r="A1085" t="s">
        <v>738</v>
      </c>
      <c r="B1085" t="s">
        <v>733</v>
      </c>
      <c r="C1085" s="69">
        <v>22009</v>
      </c>
      <c r="D1085" s="70">
        <v>0.65558285635787661</v>
      </c>
      <c r="E1085" s="70">
        <v>9.4972425090329333E-3</v>
      </c>
      <c r="F1085" s="70">
        <v>0.48557633748801904</v>
      </c>
      <c r="G1085" s="70">
        <v>0.26785714285714285</v>
      </c>
      <c r="H1085" s="70">
        <v>0.13793103448275862</v>
      </c>
      <c r="I1085" s="70">
        <v>0.27777777777777779</v>
      </c>
      <c r="J1085" s="70">
        <v>0.35877973318040851</v>
      </c>
      <c r="K1085" s="70">
        <v>0.70299643027369529</v>
      </c>
      <c r="L1085" s="70">
        <v>0.22482750882174848</v>
      </c>
      <c r="M1085" s="70">
        <v>0.61057553243069584</v>
      </c>
      <c r="N1085" s="70">
        <v>0.169432023032594</v>
      </c>
      <c r="O1085" s="70">
        <v>0</v>
      </c>
      <c r="P1085" s="70">
        <v>5.3583547433177798E-3</v>
      </c>
    </row>
    <row r="1086" spans="1:16" x14ac:dyDescent="0.3">
      <c r="A1086" t="s">
        <v>739</v>
      </c>
      <c r="B1086" t="s">
        <v>733</v>
      </c>
      <c r="C1086" s="69">
        <v>22011</v>
      </c>
      <c r="D1086" s="70">
        <v>0.6331795432328835</v>
      </c>
      <c r="E1086" s="70">
        <v>8.9689716196895471E-3</v>
      </c>
      <c r="F1086" s="70">
        <v>0.51852584188750672</v>
      </c>
      <c r="G1086" s="70">
        <v>0.34523809523809529</v>
      </c>
      <c r="H1086" s="70">
        <v>0.10344827586206896</v>
      </c>
      <c r="I1086" s="70">
        <v>0.33333333333333331</v>
      </c>
      <c r="J1086" s="70">
        <v>0.28916337477352116</v>
      </c>
      <c r="K1086" s="70">
        <v>0.71377950561332315</v>
      </c>
      <c r="L1086" s="70">
        <v>0.1335703801934417</v>
      </c>
      <c r="M1086" s="70">
        <v>0.60926964511414849</v>
      </c>
      <c r="N1086" s="70">
        <v>3.7242784568404998E-2</v>
      </c>
      <c r="O1086" s="70">
        <v>0</v>
      </c>
      <c r="P1086" s="70">
        <v>4.6781726024309717E-2</v>
      </c>
    </row>
    <row r="1087" spans="1:16" x14ac:dyDescent="0.3">
      <c r="A1087" t="s">
        <v>740</v>
      </c>
      <c r="B1087" t="s">
        <v>733</v>
      </c>
      <c r="C1087" s="69">
        <v>22013</v>
      </c>
      <c r="D1087" s="70">
        <v>0.54875673513862977</v>
      </c>
      <c r="E1087" s="70">
        <v>2.2255331472832017E-3</v>
      </c>
      <c r="F1087" s="70">
        <v>0.29279753585239354</v>
      </c>
      <c r="G1087" s="70">
        <v>0.22023809523809523</v>
      </c>
      <c r="H1087" s="70">
        <v>0.20689655172413793</v>
      </c>
      <c r="I1087" s="70">
        <v>0.33333333333333331</v>
      </c>
      <c r="J1087" s="70">
        <v>0.30890154685481769</v>
      </c>
      <c r="K1087" s="70">
        <v>0.75408508414285524</v>
      </c>
      <c r="L1087" s="70">
        <v>6.362793839615305E-2</v>
      </c>
      <c r="M1087" s="70">
        <v>0.49195233199849675</v>
      </c>
      <c r="N1087" s="70">
        <v>2.4328485386086254E-2</v>
      </c>
      <c r="O1087" s="70">
        <v>0</v>
      </c>
      <c r="P1087" s="70">
        <v>1.6817256193626614E-2</v>
      </c>
    </row>
    <row r="1088" spans="1:16" x14ac:dyDescent="0.3">
      <c r="A1088" t="s">
        <v>741</v>
      </c>
      <c r="B1088" t="s">
        <v>733</v>
      </c>
      <c r="C1088" s="69">
        <v>22015</v>
      </c>
      <c r="D1088" s="70">
        <v>0.62743135171359254</v>
      </c>
      <c r="E1088" s="70">
        <v>5.5773066569978186E-2</v>
      </c>
      <c r="F1088" s="70">
        <v>0.26069758865261056</v>
      </c>
      <c r="G1088" s="70">
        <v>0.52976190476190477</v>
      </c>
      <c r="H1088" s="70">
        <v>0.20689655172413793</v>
      </c>
      <c r="I1088" s="70">
        <v>0.33333333333333331</v>
      </c>
      <c r="J1088" s="70">
        <v>8.1075327901451472E-2</v>
      </c>
      <c r="K1088" s="70">
        <v>0.7491015770919015</v>
      </c>
      <c r="L1088" s="70">
        <v>0.17262243720406895</v>
      </c>
      <c r="M1088" s="70">
        <v>0.46188629119170244</v>
      </c>
      <c r="N1088" s="70">
        <v>0.29675122838670615</v>
      </c>
      <c r="O1088" s="70">
        <v>0</v>
      </c>
      <c r="P1088" s="70">
        <v>9.8084505694028389E-3</v>
      </c>
    </row>
    <row r="1089" spans="1:16" x14ac:dyDescent="0.3">
      <c r="A1089" t="s">
        <v>742</v>
      </c>
      <c r="B1089" t="s">
        <v>733</v>
      </c>
      <c r="C1089" s="69">
        <v>22017</v>
      </c>
      <c r="D1089" s="70">
        <v>0.63499327351068702</v>
      </c>
      <c r="E1089" s="70">
        <v>0.10735024191511051</v>
      </c>
      <c r="F1089" s="70">
        <v>0.26351424217626201</v>
      </c>
      <c r="G1089" s="70">
        <v>0.63690476190476186</v>
      </c>
      <c r="H1089" s="70">
        <v>0.27586206896551724</v>
      </c>
      <c r="I1089" s="70">
        <v>0.27777777777777779</v>
      </c>
      <c r="J1089" s="70">
        <v>0.10869698072633026</v>
      </c>
      <c r="K1089" s="70">
        <v>0.75141613479267988</v>
      </c>
      <c r="L1089" s="70">
        <v>0.17185836853476849</v>
      </c>
      <c r="M1089" s="70">
        <v>0.4739498030596126</v>
      </c>
      <c r="N1089" s="70">
        <v>0.1661330394331024</v>
      </c>
      <c r="O1089" s="70">
        <v>0</v>
      </c>
      <c r="P1089" s="70">
        <v>1.3206619382844061E-2</v>
      </c>
    </row>
    <row r="1090" spans="1:16" x14ac:dyDescent="0.3">
      <c r="A1090" t="s">
        <v>743</v>
      </c>
      <c r="B1090" t="s">
        <v>733</v>
      </c>
      <c r="C1090" s="69">
        <v>22019</v>
      </c>
      <c r="D1090" s="70">
        <v>0.69775170489586014</v>
      </c>
      <c r="E1090" s="70">
        <v>0.10807938238153712</v>
      </c>
      <c r="F1090" s="70">
        <v>0.60790577444362726</v>
      </c>
      <c r="G1090" s="70">
        <v>0.45238095238095238</v>
      </c>
      <c r="H1090" s="70">
        <v>6.8965517241379309E-2</v>
      </c>
      <c r="I1090" s="70">
        <v>0.27777777777777779</v>
      </c>
      <c r="J1090" s="70">
        <v>0.19024355397255155</v>
      </c>
      <c r="K1090" s="70">
        <v>0.64643341230335716</v>
      </c>
      <c r="L1090" s="70">
        <v>0.18964909165702709</v>
      </c>
      <c r="M1090" s="70">
        <v>0.65115938714934829</v>
      </c>
      <c r="N1090" s="70">
        <v>0.20549292018460633</v>
      </c>
      <c r="O1090" s="70">
        <v>0.14512931143070834</v>
      </c>
      <c r="P1090" s="70">
        <v>1.4451189680679245E-2</v>
      </c>
    </row>
    <row r="1091" spans="1:16" x14ac:dyDescent="0.3">
      <c r="A1091" t="s">
        <v>744</v>
      </c>
      <c r="B1091" t="s">
        <v>733</v>
      </c>
      <c r="C1091" s="69">
        <v>22021</v>
      </c>
      <c r="E1091" s="70"/>
      <c r="F1091" s="70">
        <v>0.34167316005992393</v>
      </c>
      <c r="G1091" s="70">
        <v>0.14285714285714285</v>
      </c>
      <c r="H1091" s="70">
        <v>0.10344827586206896</v>
      </c>
      <c r="I1091" s="70">
        <v>0.27777777777777779</v>
      </c>
    </row>
    <row r="1092" spans="1:16" x14ac:dyDescent="0.3">
      <c r="A1092" t="s">
        <v>745</v>
      </c>
      <c r="B1092" t="s">
        <v>733</v>
      </c>
      <c r="C1092" s="69">
        <v>22023</v>
      </c>
      <c r="E1092" s="70"/>
      <c r="F1092" s="70">
        <v>0.70814337508940584</v>
      </c>
      <c r="G1092" s="70">
        <v>0.18452380952380953</v>
      </c>
      <c r="H1092" s="70">
        <v>6.8965517241379309E-2</v>
      </c>
      <c r="I1092" s="70">
        <v>0.22222222222222221</v>
      </c>
    </row>
    <row r="1093" spans="1:16" x14ac:dyDescent="0.3">
      <c r="A1093" t="s">
        <v>746</v>
      </c>
      <c r="B1093" t="s">
        <v>733</v>
      </c>
      <c r="C1093" s="69">
        <v>22025</v>
      </c>
      <c r="E1093" s="70"/>
      <c r="F1093" s="70">
        <v>0.39199553766726547</v>
      </c>
      <c r="G1093" s="70">
        <v>0.20238095238095238</v>
      </c>
      <c r="H1093" s="70">
        <v>0.10344827586206896</v>
      </c>
      <c r="I1093" s="70">
        <v>0.27777777777777779</v>
      </c>
    </row>
    <row r="1094" spans="1:16" x14ac:dyDescent="0.3">
      <c r="A1094" t="s">
        <v>747</v>
      </c>
      <c r="B1094" t="s">
        <v>733</v>
      </c>
      <c r="C1094" s="69">
        <v>22027</v>
      </c>
      <c r="D1094" s="70">
        <v>0.60132868891880875</v>
      </c>
      <c r="E1094" s="70">
        <v>2.9969150257798376E-3</v>
      </c>
      <c r="F1094" s="70">
        <v>0.25661751723977594</v>
      </c>
      <c r="G1094" s="70">
        <v>0.25595238095238093</v>
      </c>
      <c r="H1094" s="70">
        <v>0.20689655172413793</v>
      </c>
      <c r="I1094" s="70">
        <v>0.3888888888888889</v>
      </c>
      <c r="J1094" s="70">
        <v>0.34876423619918429</v>
      </c>
      <c r="K1094" s="70">
        <v>0.75577932096395684</v>
      </c>
      <c r="L1094" s="70">
        <v>0.18013682662975392</v>
      </c>
      <c r="M1094" s="70">
        <v>0.47360477837055648</v>
      </c>
      <c r="N1094" s="70">
        <v>9.1372038941741104E-2</v>
      </c>
      <c r="O1094" s="70">
        <v>0</v>
      </c>
      <c r="P1094" s="70">
        <v>1.4874160198842896E-2</v>
      </c>
    </row>
    <row r="1095" spans="1:16" x14ac:dyDescent="0.3">
      <c r="A1095" t="s">
        <v>748</v>
      </c>
      <c r="B1095" t="s">
        <v>733</v>
      </c>
      <c r="C1095" s="69">
        <v>22029</v>
      </c>
      <c r="D1095" s="70">
        <v>0.67346124294880205</v>
      </c>
      <c r="E1095" s="70">
        <v>1.0559800140003633E-2</v>
      </c>
      <c r="F1095" s="70">
        <v>0.44611452998779999</v>
      </c>
      <c r="G1095" s="70">
        <v>0.21428571428571427</v>
      </c>
      <c r="H1095" s="70">
        <v>0.10344827586206896</v>
      </c>
      <c r="I1095" s="70">
        <v>0.27777777777777779</v>
      </c>
      <c r="J1095" s="70">
        <v>0.40757344223617792</v>
      </c>
      <c r="K1095" s="70">
        <v>0.71000305334539759</v>
      </c>
      <c r="L1095" s="70">
        <v>0.16241399079450622</v>
      </c>
      <c r="M1095" s="70">
        <v>0.60165664005071939</v>
      </c>
      <c r="N1095" s="70">
        <v>0.40451588914929226</v>
      </c>
      <c r="O1095" s="70">
        <v>0</v>
      </c>
      <c r="P1095" s="70">
        <v>1.7108568771777878E-3</v>
      </c>
    </row>
    <row r="1096" spans="1:16" x14ac:dyDescent="0.3">
      <c r="A1096" t="s">
        <v>749</v>
      </c>
      <c r="B1096" t="s">
        <v>733</v>
      </c>
      <c r="C1096" s="69">
        <v>22031</v>
      </c>
      <c r="D1096" s="70">
        <v>0.6035225231197574</v>
      </c>
      <c r="E1096" s="70">
        <v>3.281523073417226E-3</v>
      </c>
      <c r="F1096" s="70">
        <v>0.30543174321089533</v>
      </c>
      <c r="G1096" s="70">
        <v>0.47619047619047616</v>
      </c>
      <c r="H1096" s="70">
        <v>0.17241379310344829</v>
      </c>
      <c r="I1096" s="70">
        <v>0.27777777777777779</v>
      </c>
      <c r="J1096" s="70">
        <v>0.41114802059098876</v>
      </c>
      <c r="K1096" s="70">
        <v>0.75237730490832211</v>
      </c>
      <c r="L1096" s="70">
        <v>8.0765241117006337E-2</v>
      </c>
      <c r="M1096" s="70">
        <v>0.48969271684701976</v>
      </c>
      <c r="N1096" s="70">
        <v>7.9129156100046782E-3</v>
      </c>
      <c r="O1096" s="70">
        <v>0</v>
      </c>
      <c r="P1096" s="70">
        <v>1.0022726648466691E-2</v>
      </c>
    </row>
    <row r="1097" spans="1:16" x14ac:dyDescent="0.3">
      <c r="A1097" t="s">
        <v>750</v>
      </c>
      <c r="B1097" t="s">
        <v>733</v>
      </c>
      <c r="C1097" s="69">
        <v>22033</v>
      </c>
      <c r="D1097" s="70">
        <v>0.63715460203309826</v>
      </c>
      <c r="E1097" s="70">
        <v>0.32124293888757643</v>
      </c>
      <c r="F1097" s="70">
        <v>0.62803853022258693</v>
      </c>
      <c r="G1097" s="70">
        <v>0.26785714285714285</v>
      </c>
      <c r="H1097" s="70">
        <v>0</v>
      </c>
      <c r="I1097" s="70">
        <v>0.27777777777777779</v>
      </c>
      <c r="J1097" s="70">
        <v>0.31761323940764352</v>
      </c>
      <c r="K1097" s="70">
        <v>0.66419200100257336</v>
      </c>
      <c r="L1097" s="70">
        <v>9.5137503163906526E-2</v>
      </c>
      <c r="M1097" s="70">
        <v>0.69372318888945894</v>
      </c>
      <c r="N1097" s="70">
        <v>0.1880941378732669</v>
      </c>
      <c r="O1097" s="70">
        <v>1.3573635803451603E-2</v>
      </c>
      <c r="P1097" s="70">
        <v>3.9979520272377007E-3</v>
      </c>
    </row>
    <row r="1098" spans="1:16" x14ac:dyDescent="0.3">
      <c r="A1098" t="s">
        <v>751</v>
      </c>
      <c r="B1098" t="s">
        <v>733</v>
      </c>
      <c r="C1098" s="69">
        <v>22035</v>
      </c>
      <c r="D1098" s="70">
        <v>0.55032316209576815</v>
      </c>
      <c r="E1098" s="70">
        <v>4.2773039531763214E-3</v>
      </c>
      <c r="F1098" s="70">
        <v>0.3221061919303142</v>
      </c>
      <c r="G1098" s="70">
        <v>0.23809523809523808</v>
      </c>
      <c r="H1098" s="70">
        <v>0.2413793103448276</v>
      </c>
      <c r="I1098" s="70">
        <v>0.16666666666666666</v>
      </c>
      <c r="J1098" s="70">
        <v>0.50835954022713536</v>
      </c>
      <c r="K1098" s="70">
        <v>0.74891768989960839</v>
      </c>
      <c r="L1098" s="70">
        <v>2.279845126312946E-2</v>
      </c>
      <c r="M1098" s="70">
        <v>0.4513863459798832</v>
      </c>
      <c r="N1098" s="70">
        <v>1.9886058798713007E-2</v>
      </c>
      <c r="O1098" s="70">
        <v>0</v>
      </c>
      <c r="P1098" s="70">
        <v>1.1268663050212559E-3</v>
      </c>
    </row>
    <row r="1099" spans="1:16" x14ac:dyDescent="0.3">
      <c r="A1099" t="s">
        <v>752</v>
      </c>
      <c r="B1099" t="s">
        <v>733</v>
      </c>
      <c r="C1099" s="69">
        <v>22037</v>
      </c>
      <c r="E1099" s="70"/>
      <c r="F1099" s="70">
        <v>0.56383486376611436</v>
      </c>
      <c r="G1099" s="70">
        <v>8.3333333333333329E-2</v>
      </c>
      <c r="H1099" s="70">
        <v>6.8965517241379309E-2</v>
      </c>
      <c r="I1099" s="70">
        <v>0.27777777777777779</v>
      </c>
    </row>
    <row r="1100" spans="1:16" x14ac:dyDescent="0.3">
      <c r="A1100" t="s">
        <v>753</v>
      </c>
      <c r="B1100" t="s">
        <v>733</v>
      </c>
      <c r="C1100" s="69">
        <v>22039</v>
      </c>
      <c r="D1100" s="70">
        <v>0.60247472713619799</v>
      </c>
      <c r="E1100" s="70">
        <v>9.4997450142656811E-3</v>
      </c>
      <c r="F1100" s="70">
        <v>0.51633327590751021</v>
      </c>
      <c r="G1100" s="70">
        <v>0.19642857142857142</v>
      </c>
      <c r="H1100" s="70">
        <v>6.8965517241379309E-2</v>
      </c>
      <c r="I1100" s="70">
        <v>0.27777777777777779</v>
      </c>
      <c r="J1100" s="70">
        <v>0.32857462253562664</v>
      </c>
      <c r="K1100" s="70">
        <v>0.68568467352564011</v>
      </c>
      <c r="L1100" s="70">
        <v>0.25809081351500907</v>
      </c>
      <c r="M1100" s="70">
        <v>0.62220371568879029</v>
      </c>
      <c r="N1100" s="70">
        <v>1.9566791291917469E-2</v>
      </c>
      <c r="O1100" s="70">
        <v>0</v>
      </c>
      <c r="P1100" s="70">
        <v>4.9267972206281704E-3</v>
      </c>
    </row>
    <row r="1101" spans="1:16" x14ac:dyDescent="0.3">
      <c r="A1101" t="s">
        <v>754</v>
      </c>
      <c r="B1101" t="s">
        <v>733</v>
      </c>
      <c r="C1101" s="69">
        <v>22041</v>
      </c>
      <c r="D1101" s="70">
        <v>0.55097306390860135</v>
      </c>
      <c r="E1101" s="70">
        <v>3.8281410866763512E-3</v>
      </c>
      <c r="F1101" s="70">
        <v>0.362658116111232</v>
      </c>
      <c r="G1101" s="70">
        <v>0.22619047619047619</v>
      </c>
      <c r="H1101" s="70">
        <v>0.17241379310344829</v>
      </c>
      <c r="I1101" s="70">
        <v>0.27777777777777779</v>
      </c>
      <c r="J1101" s="70">
        <v>0.26525859518893408</v>
      </c>
      <c r="K1101" s="70">
        <v>0.72744277648417444</v>
      </c>
      <c r="L1101" s="70">
        <v>9.7473161780464973E-2</v>
      </c>
      <c r="M1101" s="70">
        <v>0.50903093257630694</v>
      </c>
      <c r="N1101" s="70">
        <v>8.359330448538535E-2</v>
      </c>
      <c r="O1101" s="70">
        <v>0</v>
      </c>
      <c r="P1101" s="70">
        <v>2.0964513861254455E-3</v>
      </c>
    </row>
    <row r="1102" spans="1:16" x14ac:dyDescent="0.3">
      <c r="A1102" t="s">
        <v>755</v>
      </c>
      <c r="B1102" t="s">
        <v>733</v>
      </c>
      <c r="C1102" s="69">
        <v>22043</v>
      </c>
      <c r="D1102" s="70">
        <v>0.55088804146313786</v>
      </c>
      <c r="E1102" s="70">
        <v>6.5676984426965264E-3</v>
      </c>
      <c r="F1102" s="70">
        <v>0.3841582973622702</v>
      </c>
      <c r="G1102" s="70">
        <v>0.21428571428571427</v>
      </c>
      <c r="H1102" s="70">
        <v>6.8965517241379309E-2</v>
      </c>
      <c r="I1102" s="70">
        <v>0.27777777777777779</v>
      </c>
      <c r="J1102" s="70">
        <v>0.28138310305216024</v>
      </c>
      <c r="K1102" s="70">
        <v>0.70922082372168938</v>
      </c>
      <c r="L1102" s="70">
        <v>0.1351421850038638</v>
      </c>
      <c r="M1102" s="70">
        <v>0.56310194333670993</v>
      </c>
      <c r="N1102" s="70">
        <v>2.3710324084881815E-2</v>
      </c>
      <c r="O1102" s="70">
        <v>0</v>
      </c>
      <c r="P1102" s="70">
        <v>6.5769359889343085E-2</v>
      </c>
    </row>
    <row r="1103" spans="1:16" x14ac:dyDescent="0.3">
      <c r="A1103" t="s">
        <v>756</v>
      </c>
      <c r="B1103" t="s">
        <v>733</v>
      </c>
      <c r="C1103" s="69">
        <v>22045</v>
      </c>
      <c r="D1103" s="70">
        <v>0.62570669090476927</v>
      </c>
      <c r="E1103" s="70">
        <v>2.5262032155121659E-2</v>
      </c>
      <c r="F1103" s="70">
        <v>0.8243510245442528</v>
      </c>
      <c r="G1103" s="70">
        <v>0.10119047619047619</v>
      </c>
      <c r="H1103" s="70">
        <v>3.4482758620689655E-2</v>
      </c>
      <c r="I1103" s="70">
        <v>0.22222222222222221</v>
      </c>
      <c r="J1103" s="70">
        <v>0.32495304922593504</v>
      </c>
      <c r="K1103" s="70">
        <v>0.63098552069208569</v>
      </c>
      <c r="L1103" s="70">
        <v>0.15517019062856929</v>
      </c>
      <c r="M1103" s="70">
        <v>0.6760643241939901</v>
      </c>
      <c r="N1103" s="70">
        <v>8.8973145718222554E-2</v>
      </c>
      <c r="O1103" s="70">
        <v>3.4964746988315809E-2</v>
      </c>
      <c r="P1103" s="70">
        <v>5.07449056148423E-5</v>
      </c>
    </row>
    <row r="1104" spans="1:16" x14ac:dyDescent="0.3">
      <c r="A1104" t="s">
        <v>757</v>
      </c>
      <c r="B1104" t="s">
        <v>733</v>
      </c>
      <c r="C1104" s="69">
        <v>22047</v>
      </c>
      <c r="D1104" s="70">
        <v>0.56334830606644704</v>
      </c>
      <c r="E1104" s="70">
        <v>9.3904142634045323E-3</v>
      </c>
      <c r="F1104" s="70">
        <v>0.68089118259181014</v>
      </c>
      <c r="G1104" s="70">
        <v>8.9285714285714288E-2</v>
      </c>
      <c r="H1104" s="70">
        <v>3.4482758620689655E-2</v>
      </c>
      <c r="I1104" s="70">
        <v>0.27777777777777779</v>
      </c>
      <c r="J1104" s="70">
        <v>0.18269818397016518</v>
      </c>
      <c r="K1104" s="70">
        <v>0.64586031991187653</v>
      </c>
      <c r="L1104" s="70">
        <v>0.10208881926843823</v>
      </c>
      <c r="M1104" s="70">
        <v>0.67155218741234313</v>
      </c>
      <c r="N1104" s="70">
        <v>6.2503760878861378E-2</v>
      </c>
      <c r="O1104" s="70">
        <v>3.7815748534475058E-2</v>
      </c>
      <c r="P1104" s="70">
        <v>1.6043456047302643E-4</v>
      </c>
    </row>
    <row r="1105" spans="1:16" x14ac:dyDescent="0.3">
      <c r="A1105" t="s">
        <v>758</v>
      </c>
      <c r="B1105" t="s">
        <v>733</v>
      </c>
      <c r="C1105" s="69">
        <v>22049</v>
      </c>
      <c r="D1105" s="70">
        <v>0.54895127668969923</v>
      </c>
      <c r="E1105" s="70">
        <v>5.119727177267051E-3</v>
      </c>
      <c r="F1105" s="70">
        <v>0.31400899844440722</v>
      </c>
      <c r="G1105" s="70">
        <v>0.20833333333333334</v>
      </c>
      <c r="H1105" s="70">
        <v>0.17241379310344829</v>
      </c>
      <c r="I1105" s="70">
        <v>0.33333333333333331</v>
      </c>
      <c r="J1105" s="70">
        <v>0.36056614069472159</v>
      </c>
      <c r="K1105" s="70">
        <v>0.7455085504970137</v>
      </c>
      <c r="L1105" s="70">
        <v>9.0065867990745604E-3</v>
      </c>
      <c r="M1105" s="70">
        <v>0.51765588701898979</v>
      </c>
      <c r="N1105" s="70">
        <v>3.887066842134098E-2</v>
      </c>
      <c r="O1105" s="70">
        <v>0</v>
      </c>
      <c r="P1105" s="70">
        <v>1.4242654264902668E-2</v>
      </c>
    </row>
    <row r="1106" spans="1:16" x14ac:dyDescent="0.3">
      <c r="A1106" t="s">
        <v>759</v>
      </c>
      <c r="B1106" t="s">
        <v>733</v>
      </c>
      <c r="C1106" s="69">
        <v>22051</v>
      </c>
      <c r="D1106" s="70">
        <v>0.69110405232843686</v>
      </c>
      <c r="E1106" s="70">
        <v>0.13492935532468622</v>
      </c>
      <c r="F1106" s="70">
        <v>0.88474370631680033</v>
      </c>
      <c r="G1106" s="70">
        <v>0.26190476190476192</v>
      </c>
      <c r="H1106" s="70">
        <v>0</v>
      </c>
      <c r="I1106" s="70">
        <v>0.22222222222222221</v>
      </c>
      <c r="J1106" s="70">
        <v>0.19228649829344588</v>
      </c>
      <c r="K1106" s="70">
        <v>0.64557325208904337</v>
      </c>
      <c r="L1106" s="70">
        <v>0.1949007949109369</v>
      </c>
      <c r="M1106" s="70">
        <v>0.6331270404953071</v>
      </c>
      <c r="N1106" s="70">
        <v>0.22772060771791444</v>
      </c>
      <c r="O1106" s="70">
        <v>0.15014674987286722</v>
      </c>
      <c r="P1106" s="70">
        <v>4.098170345977618E-3</v>
      </c>
    </row>
    <row r="1107" spans="1:16" x14ac:dyDescent="0.3">
      <c r="A1107" t="s">
        <v>760</v>
      </c>
      <c r="B1107" t="s">
        <v>733</v>
      </c>
      <c r="C1107" s="69">
        <v>22053</v>
      </c>
      <c r="D1107" s="70">
        <v>0.64111158312183514</v>
      </c>
      <c r="E1107" s="70">
        <v>1.3547250430467294E-2</v>
      </c>
      <c r="F1107" s="70">
        <v>0.59314231443024512</v>
      </c>
      <c r="G1107" s="70">
        <v>0.22619047619047619</v>
      </c>
      <c r="H1107" s="70">
        <v>6.8965517241379309E-2</v>
      </c>
      <c r="I1107" s="70">
        <v>0.27777777777777779</v>
      </c>
      <c r="J1107" s="70">
        <v>0.32309985789115281</v>
      </c>
      <c r="K1107" s="70">
        <v>0.6632313923943729</v>
      </c>
      <c r="L1107" s="70">
        <v>0.23476050134594689</v>
      </c>
      <c r="M1107" s="70">
        <v>0.65155435316479249</v>
      </c>
      <c r="N1107" s="70">
        <v>7.3058575858524225E-2</v>
      </c>
      <c r="O1107" s="70">
        <v>5.3739848553818449E-2</v>
      </c>
      <c r="P1107" s="70">
        <v>4.0472668632263124E-3</v>
      </c>
    </row>
    <row r="1108" spans="1:16" x14ac:dyDescent="0.3">
      <c r="A1108" t="s">
        <v>761</v>
      </c>
      <c r="B1108" t="s">
        <v>733</v>
      </c>
      <c r="C1108" s="69">
        <v>22055</v>
      </c>
      <c r="D1108" s="70">
        <v>0.61539484107647402</v>
      </c>
      <c r="E1108" s="70">
        <v>0.38827273263601553</v>
      </c>
      <c r="F1108" s="70">
        <v>0.63361422248330801</v>
      </c>
      <c r="G1108" s="70">
        <v>0.23809523809523808</v>
      </c>
      <c r="H1108" s="70">
        <v>3.4482758620689655E-2</v>
      </c>
      <c r="I1108" s="70">
        <v>0.22222222222222221</v>
      </c>
      <c r="J1108" s="70">
        <v>0.30609180010291348</v>
      </c>
      <c r="K1108" s="70">
        <v>0.64871536511473193</v>
      </c>
      <c r="L1108" s="70">
        <v>0.20830031984148051</v>
      </c>
      <c r="M1108" s="70">
        <v>0.67781050301322099</v>
      </c>
      <c r="N1108" s="70">
        <v>6.2731277779210365E-2</v>
      </c>
      <c r="O1108" s="70">
        <v>7.9934257106151155E-3</v>
      </c>
      <c r="P1108" s="70">
        <v>2.3706973624039772E-3</v>
      </c>
    </row>
    <row r="1109" spans="1:16" x14ac:dyDescent="0.3">
      <c r="A1109" t="s">
        <v>762</v>
      </c>
      <c r="B1109" t="s">
        <v>733</v>
      </c>
      <c r="C1109" s="69">
        <v>22057</v>
      </c>
      <c r="D1109" s="70">
        <v>0.70077846346045347</v>
      </c>
      <c r="E1109" s="70">
        <v>2.8225793118537353E-2</v>
      </c>
      <c r="F1109" s="70">
        <v>0.92925517519129186</v>
      </c>
      <c r="G1109" s="70">
        <v>0.18546365914786966</v>
      </c>
      <c r="H1109" s="70">
        <v>0</v>
      </c>
      <c r="I1109" s="70">
        <v>0.22222222222222221</v>
      </c>
      <c r="J1109" s="70">
        <v>0.2928252493061626</v>
      </c>
      <c r="K1109" s="70">
        <v>0.62051467183648334</v>
      </c>
      <c r="L1109" s="70">
        <v>0.11172505407798539</v>
      </c>
      <c r="M1109" s="70">
        <v>0.66300368174569213</v>
      </c>
      <c r="N1109" s="70">
        <v>0.15900492266208394</v>
      </c>
      <c r="O1109" s="70">
        <v>0.27718386224872443</v>
      </c>
      <c r="P1109" s="70">
        <v>3.3542696830264414E-3</v>
      </c>
    </row>
    <row r="1110" spans="1:16" x14ac:dyDescent="0.3">
      <c r="A1110" t="s">
        <v>763</v>
      </c>
      <c r="B1110" t="s">
        <v>733</v>
      </c>
      <c r="C1110" s="69">
        <v>22059</v>
      </c>
      <c r="D1110" s="70">
        <v>0.55899468372356031</v>
      </c>
      <c r="E1110" s="70">
        <v>4.5632289068748954E-3</v>
      </c>
      <c r="F1110" s="70">
        <v>0.38775157771212859</v>
      </c>
      <c r="G1110" s="70">
        <v>0.19047619047619047</v>
      </c>
      <c r="H1110" s="70">
        <v>6.8965517241379309E-2</v>
      </c>
      <c r="I1110" s="70">
        <v>0.27777777777777779</v>
      </c>
      <c r="J1110" s="70">
        <v>0.3314519647619934</v>
      </c>
      <c r="K1110" s="70">
        <v>0.72048920287455065</v>
      </c>
      <c r="L1110" s="70">
        <v>0.10400118132593368</v>
      </c>
      <c r="M1110" s="70">
        <v>0.56124042587915868</v>
      </c>
      <c r="N1110" s="70">
        <v>8.8264634093509195E-2</v>
      </c>
      <c r="O1110" s="70">
        <v>0</v>
      </c>
      <c r="P1110" s="70">
        <v>3.3174702933565864E-2</v>
      </c>
    </row>
    <row r="1111" spans="1:16" x14ac:dyDescent="0.3">
      <c r="A1111" t="s">
        <v>764</v>
      </c>
      <c r="B1111" t="s">
        <v>733</v>
      </c>
      <c r="C1111" s="69">
        <v>22061</v>
      </c>
      <c r="D1111" s="70">
        <v>0.48643051448483865</v>
      </c>
      <c r="E1111" s="70">
        <v>2.9642239501274582E-2</v>
      </c>
      <c r="F1111" s="70">
        <v>0.2754856528959661</v>
      </c>
      <c r="G1111" s="70">
        <v>0.17857142857142858</v>
      </c>
      <c r="H1111" s="70">
        <v>0.20689655172413793</v>
      </c>
      <c r="I1111" s="70">
        <v>0.3888888888888889</v>
      </c>
      <c r="J1111" s="70">
        <v>5.5324912625016008E-2</v>
      </c>
      <c r="K1111" s="70">
        <v>0.7420526576798635</v>
      </c>
      <c r="L1111" s="70">
        <v>5.1151494882863364E-2</v>
      </c>
      <c r="M1111" s="70">
        <v>0.46290992786412694</v>
      </c>
      <c r="N1111" s="70">
        <v>2.6920794224533515E-2</v>
      </c>
      <c r="O1111" s="70">
        <v>0</v>
      </c>
      <c r="P1111" s="70">
        <v>1.6643548969609411E-2</v>
      </c>
    </row>
    <row r="1112" spans="1:16" x14ac:dyDescent="0.3">
      <c r="A1112" t="s">
        <v>765</v>
      </c>
      <c r="B1112" t="s">
        <v>733</v>
      </c>
      <c r="C1112" s="69">
        <v>22063</v>
      </c>
      <c r="D1112" s="70">
        <v>0.70688515005850694</v>
      </c>
      <c r="E1112" s="70">
        <v>8.921675489538608E-2</v>
      </c>
      <c r="F1112" s="70">
        <v>0.66652369665968181</v>
      </c>
      <c r="G1112" s="70">
        <v>0.22023809523809523</v>
      </c>
      <c r="H1112" s="70">
        <v>3.4482758620689655E-2</v>
      </c>
      <c r="I1112" s="70">
        <v>0.33333333333333331</v>
      </c>
      <c r="J1112" s="70">
        <v>0.2656597177622449</v>
      </c>
      <c r="K1112" s="70">
        <v>0.66947546817836423</v>
      </c>
      <c r="L1112" s="70">
        <v>5.5284843738482116E-2</v>
      </c>
      <c r="M1112" s="70">
        <v>0.70633527097166793</v>
      </c>
      <c r="N1112" s="70">
        <v>0.51242713014321084</v>
      </c>
      <c r="O1112" s="70">
        <v>2.1004933263104272E-3</v>
      </c>
      <c r="P1112" s="70">
        <v>2.8882582522278401E-2</v>
      </c>
    </row>
    <row r="1113" spans="1:16" x14ac:dyDescent="0.3">
      <c r="A1113" t="s">
        <v>766</v>
      </c>
      <c r="B1113" t="s">
        <v>733</v>
      </c>
      <c r="C1113" s="69">
        <v>22065</v>
      </c>
      <c r="D1113" s="70">
        <v>0.59213760201971422</v>
      </c>
      <c r="E1113" s="70">
        <v>4.9627430224118956E-3</v>
      </c>
      <c r="F1113" s="70">
        <v>0.35449262214216049</v>
      </c>
      <c r="G1113" s="70">
        <v>0.39142416225749554</v>
      </c>
      <c r="H1113" s="70">
        <v>0.2413793103448276</v>
      </c>
      <c r="I1113" s="70">
        <v>0.22222222222222221</v>
      </c>
      <c r="J1113" s="70">
        <v>0.30981332369021286</v>
      </c>
      <c r="K1113" s="70">
        <v>0.7185870520438763</v>
      </c>
      <c r="L1113" s="70">
        <v>8.8852015669172807E-2</v>
      </c>
      <c r="M1113" s="70">
        <v>0.51260594829032136</v>
      </c>
      <c r="N1113" s="70">
        <v>8.76241842987628E-2</v>
      </c>
      <c r="O1113" s="70">
        <v>0</v>
      </c>
      <c r="P1113" s="70">
        <v>4.4638402551414464E-4</v>
      </c>
    </row>
    <row r="1114" spans="1:16" x14ac:dyDescent="0.3">
      <c r="A1114" t="s">
        <v>767</v>
      </c>
      <c r="B1114" t="s">
        <v>733</v>
      </c>
      <c r="C1114" s="69">
        <v>22067</v>
      </c>
      <c r="D1114" s="70">
        <v>0.56332947288369173</v>
      </c>
      <c r="E1114" s="70">
        <v>8.5623763239132313E-3</v>
      </c>
      <c r="F1114" s="70">
        <v>0.29850925660432809</v>
      </c>
      <c r="G1114" s="70">
        <v>0.26190476190476192</v>
      </c>
      <c r="H1114" s="70">
        <v>0.27586206896551724</v>
      </c>
      <c r="I1114" s="70">
        <v>0.33333333333333331</v>
      </c>
      <c r="J1114" s="70">
        <v>0.33814630807849139</v>
      </c>
      <c r="K1114" s="70">
        <v>0.74736124294779915</v>
      </c>
      <c r="L1114" s="70">
        <v>4.4139683221957077E-2</v>
      </c>
      <c r="M1114" s="70">
        <v>0.43040720329644261</v>
      </c>
      <c r="N1114" s="70">
        <v>4.2118587665818524E-2</v>
      </c>
      <c r="O1114" s="70">
        <v>0</v>
      </c>
      <c r="P1114" s="70">
        <v>1.32413331173968E-2</v>
      </c>
    </row>
    <row r="1115" spans="1:16" x14ac:dyDescent="0.3">
      <c r="A1115" t="s">
        <v>768</v>
      </c>
      <c r="B1115" t="s">
        <v>733</v>
      </c>
      <c r="C1115" s="69">
        <v>22069</v>
      </c>
      <c r="D1115" s="70">
        <v>0.59202810916529203</v>
      </c>
      <c r="E1115" s="70">
        <v>6.7551209483201957E-3</v>
      </c>
      <c r="F1115" s="70">
        <v>0.34737448358041934</v>
      </c>
      <c r="G1115" s="70">
        <v>0.38690476190476192</v>
      </c>
      <c r="H1115" s="70">
        <v>0.10344827586206896</v>
      </c>
      <c r="I1115" s="70">
        <v>0.27777777777777779</v>
      </c>
      <c r="J1115" s="70">
        <v>0.32118703582739477</v>
      </c>
      <c r="K1115" s="70">
        <v>0.73186403427814228</v>
      </c>
      <c r="L1115" s="70">
        <v>4.2010863151211317E-2</v>
      </c>
      <c r="M1115" s="70">
        <v>0.47950952225763738</v>
      </c>
      <c r="N1115" s="70">
        <v>0.23142184369268093</v>
      </c>
      <c r="O1115" s="70">
        <v>0</v>
      </c>
      <c r="P1115" s="70">
        <v>5.4073089726947281E-3</v>
      </c>
    </row>
    <row r="1116" spans="1:16" x14ac:dyDescent="0.3">
      <c r="A1116" t="s">
        <v>769</v>
      </c>
      <c r="B1116" t="s">
        <v>733</v>
      </c>
      <c r="C1116" s="69">
        <v>22071</v>
      </c>
      <c r="D1116" s="70">
        <v>0.61175251802285902</v>
      </c>
      <c r="E1116" s="70">
        <v>0.18008941018953786</v>
      </c>
      <c r="F1116" s="70">
        <v>0.79252400984028204</v>
      </c>
      <c r="G1116" s="70">
        <v>0.13690476190476192</v>
      </c>
      <c r="H1116" s="70">
        <v>0</v>
      </c>
      <c r="I1116" s="70">
        <v>0.22222222222222221</v>
      </c>
      <c r="J1116" s="70">
        <v>0.14992347341113671</v>
      </c>
      <c r="K1116" s="70">
        <v>0.63654952600471393</v>
      </c>
      <c r="L1116" s="70">
        <v>0.21805994667871204</v>
      </c>
      <c r="M1116" s="70">
        <v>0.61811411515636661</v>
      </c>
      <c r="N1116" s="70">
        <v>0.14634544597162902</v>
      </c>
      <c r="O1116" s="70">
        <v>0.10124186401586877</v>
      </c>
      <c r="P1116" s="70">
        <v>2.5353186942547595E-3</v>
      </c>
    </row>
    <row r="1117" spans="1:16" x14ac:dyDescent="0.3">
      <c r="A1117" t="s">
        <v>770</v>
      </c>
      <c r="B1117" t="s">
        <v>733</v>
      </c>
      <c r="C1117" s="69">
        <v>22073</v>
      </c>
      <c r="D1117" s="70">
        <v>0.54171017301787616</v>
      </c>
      <c r="E1117" s="70">
        <v>8.709241172577023E-2</v>
      </c>
      <c r="F1117" s="70">
        <v>0.30881129373048782</v>
      </c>
      <c r="G1117" s="70">
        <v>0.22023809523809523</v>
      </c>
      <c r="H1117" s="70">
        <v>0.20689655172413793</v>
      </c>
      <c r="I1117" s="70">
        <v>0.33333333333333331</v>
      </c>
      <c r="J1117" s="70">
        <v>0.24829369157708156</v>
      </c>
      <c r="K1117" s="70">
        <v>0.72544909040993966</v>
      </c>
      <c r="L1117" s="70">
        <v>7.8999691329651369E-3</v>
      </c>
      <c r="M1117" s="70">
        <v>0.4559224774040187</v>
      </c>
      <c r="N1117" s="70">
        <v>0.16606149428213041</v>
      </c>
      <c r="O1117" s="70">
        <v>0</v>
      </c>
      <c r="P1117" s="70">
        <v>5.2349240247396385E-3</v>
      </c>
    </row>
    <row r="1118" spans="1:16" x14ac:dyDescent="0.3">
      <c r="A1118" t="s">
        <v>771</v>
      </c>
      <c r="B1118" t="s">
        <v>733</v>
      </c>
      <c r="C1118" s="69">
        <v>22075</v>
      </c>
      <c r="D1118" s="70">
        <v>0.6145248887910415</v>
      </c>
      <c r="E1118" s="70">
        <v>7.4738204306072208E-3</v>
      </c>
      <c r="F1118" s="70">
        <v>0.95197793750102633</v>
      </c>
      <c r="G1118" s="70">
        <v>0.13839285714285715</v>
      </c>
      <c r="H1118" s="70">
        <v>0</v>
      </c>
      <c r="I1118" s="70">
        <v>0.16666666666666666</v>
      </c>
      <c r="J1118" s="70">
        <v>1.4464342799506858E-2</v>
      </c>
      <c r="K1118" s="70">
        <v>0.60828457103026889</v>
      </c>
      <c r="L1118" s="70">
        <v>0.25701126549169101</v>
      </c>
      <c r="M1118" s="70">
        <v>0.63057645158099629</v>
      </c>
      <c r="N1118" s="70">
        <v>0.21304249700673822</v>
      </c>
      <c r="O1118" s="70">
        <v>3.1082562076933527E-2</v>
      </c>
      <c r="P1118" s="70">
        <v>2.6627754069797314E-2</v>
      </c>
    </row>
    <row r="1119" spans="1:16" x14ac:dyDescent="0.3">
      <c r="A1119" t="s">
        <v>772</v>
      </c>
      <c r="B1119" t="s">
        <v>733</v>
      </c>
      <c r="C1119" s="69">
        <v>22077</v>
      </c>
      <c r="D1119" s="70">
        <v>0.61200568348712858</v>
      </c>
      <c r="E1119" s="70">
        <v>1.4622892717287967E-2</v>
      </c>
      <c r="F1119" s="70">
        <v>0.57039902020724509</v>
      </c>
      <c r="G1119" s="70">
        <v>0.125</v>
      </c>
      <c r="H1119" s="70">
        <v>0.13793103448275862</v>
      </c>
      <c r="I1119" s="70">
        <v>0.22222222222222221</v>
      </c>
      <c r="J1119" s="70">
        <v>0.20067579268038674</v>
      </c>
      <c r="K1119" s="70">
        <v>0.65935175032466764</v>
      </c>
      <c r="L1119" s="70">
        <v>0.19379902497466531</v>
      </c>
      <c r="M1119" s="70">
        <v>0.67016758283250244</v>
      </c>
      <c r="N1119" s="70">
        <v>0.2445205267734418</v>
      </c>
      <c r="O1119" s="70">
        <v>0</v>
      </c>
      <c r="P1119" s="70">
        <v>1.6053447923156275E-3</v>
      </c>
    </row>
    <row r="1120" spans="1:16" x14ac:dyDescent="0.3">
      <c r="A1120" t="s">
        <v>773</v>
      </c>
      <c r="B1120" t="s">
        <v>733</v>
      </c>
      <c r="C1120" s="69">
        <v>22079</v>
      </c>
      <c r="D1120" s="70">
        <v>0.6478596579732897</v>
      </c>
      <c r="E1120" s="70">
        <v>3.418620088378891E-2</v>
      </c>
      <c r="F1120" s="70">
        <v>0.43992183263729767</v>
      </c>
      <c r="G1120" s="70">
        <v>0.5</v>
      </c>
      <c r="H1120" s="70">
        <v>0.10344827586206896</v>
      </c>
      <c r="I1120" s="70">
        <v>0.27777777777777779</v>
      </c>
      <c r="J1120" s="70">
        <v>0.22197216223452204</v>
      </c>
      <c r="K1120" s="70">
        <v>0.71803153819269094</v>
      </c>
      <c r="L1120" s="70">
        <v>0.16489007228962718</v>
      </c>
      <c r="M1120" s="70">
        <v>0.56017724835954308</v>
      </c>
      <c r="N1120" s="70">
        <v>0.1992024497461268</v>
      </c>
      <c r="O1120" s="70">
        <v>0</v>
      </c>
      <c r="P1120" s="70">
        <v>1.7508082686562659E-2</v>
      </c>
    </row>
    <row r="1121" spans="1:16" x14ac:dyDescent="0.3">
      <c r="A1121" t="s">
        <v>774</v>
      </c>
      <c r="B1121" t="s">
        <v>733</v>
      </c>
      <c r="C1121" s="69">
        <v>22081</v>
      </c>
      <c r="E1121" s="70"/>
      <c r="F1121" s="70">
        <v>0.31698324884343038</v>
      </c>
      <c r="G1121" s="70">
        <v>0.10714285714285714</v>
      </c>
      <c r="H1121" s="70">
        <v>0.17241379310344829</v>
      </c>
      <c r="I1121" s="70">
        <v>0.27777777777777779</v>
      </c>
    </row>
    <row r="1122" spans="1:16" x14ac:dyDescent="0.3">
      <c r="A1122" t="s">
        <v>775</v>
      </c>
      <c r="B1122" t="s">
        <v>733</v>
      </c>
      <c r="C1122" s="69">
        <v>22083</v>
      </c>
      <c r="D1122" s="70">
        <v>0.54840671095844085</v>
      </c>
      <c r="E1122" s="70">
        <v>4.9427039317657328E-3</v>
      </c>
      <c r="F1122" s="70">
        <v>0.33454889705775359</v>
      </c>
      <c r="G1122" s="70">
        <v>0.22023809523809523</v>
      </c>
      <c r="H1122" s="70">
        <v>0.2413793103448276</v>
      </c>
      <c r="I1122" s="70">
        <v>0.27777777777777779</v>
      </c>
      <c r="J1122" s="70">
        <v>0.32327953634499479</v>
      </c>
      <c r="K1122" s="70">
        <v>0.72240453767318502</v>
      </c>
      <c r="L1122" s="70">
        <v>4.5835989774492429E-2</v>
      </c>
      <c r="M1122" s="70">
        <v>0.50826966577564348</v>
      </c>
      <c r="N1122" s="70">
        <v>3.4513295404351885E-2</v>
      </c>
      <c r="O1122" s="70">
        <v>0</v>
      </c>
      <c r="P1122" s="70">
        <v>3.000582109647256E-3</v>
      </c>
    </row>
    <row r="1123" spans="1:16" x14ac:dyDescent="0.3">
      <c r="A1123" t="s">
        <v>776</v>
      </c>
      <c r="B1123" t="s">
        <v>733</v>
      </c>
      <c r="C1123" s="69">
        <v>22085</v>
      </c>
      <c r="D1123" s="70">
        <v>0.54741716918324701</v>
      </c>
      <c r="E1123" s="70">
        <v>1.5487446179909558E-3</v>
      </c>
      <c r="F1123" s="70">
        <v>0.35606166124572897</v>
      </c>
      <c r="G1123" s="70">
        <v>0.23214285714285715</v>
      </c>
      <c r="H1123" s="70">
        <v>6.8965517241379309E-2</v>
      </c>
      <c r="I1123" s="70">
        <v>0.27777777777777779</v>
      </c>
      <c r="J1123" s="70">
        <v>0.43742901176347965</v>
      </c>
      <c r="K1123" s="70">
        <v>0.72513445293930923</v>
      </c>
      <c r="L1123" s="70">
        <v>1.6903491005036134E-2</v>
      </c>
      <c r="M1123" s="70">
        <v>0.52073129814527797</v>
      </c>
      <c r="N1123" s="70">
        <v>5.3294053263309216E-2</v>
      </c>
      <c r="O1123" s="70">
        <v>0</v>
      </c>
      <c r="P1123" s="70">
        <v>1.7915407934666647E-2</v>
      </c>
    </row>
    <row r="1124" spans="1:16" x14ac:dyDescent="0.3">
      <c r="A1124" t="s">
        <v>777</v>
      </c>
      <c r="B1124" t="s">
        <v>733</v>
      </c>
      <c r="C1124" s="69">
        <v>22087</v>
      </c>
      <c r="D1124" s="70">
        <v>0.61233446032940664</v>
      </c>
      <c r="E1124" s="70">
        <v>7.5472835976045241E-3</v>
      </c>
      <c r="F1124" s="70">
        <v>0.96515340768295643</v>
      </c>
      <c r="G1124" s="70">
        <v>4.9107142857142856E-2</v>
      </c>
      <c r="H1124" s="70">
        <v>0</v>
      </c>
      <c r="I1124" s="70">
        <v>0.16666666666666666</v>
      </c>
      <c r="J1124" s="70">
        <v>0.10370274799339754</v>
      </c>
      <c r="K1124" s="70">
        <v>0.63150361898786067</v>
      </c>
      <c r="L1124" s="70">
        <v>0.24353150698542708</v>
      </c>
      <c r="M1124" s="70">
        <v>0.62957331820545614</v>
      </c>
      <c r="N1124" s="70">
        <v>0.15626431818206038</v>
      </c>
      <c r="O1124" s="70">
        <v>7.8362198158574689E-2</v>
      </c>
      <c r="P1124" s="70">
        <v>3.4328012605838358E-3</v>
      </c>
    </row>
    <row r="1125" spans="1:16" x14ac:dyDescent="0.3">
      <c r="A1125" t="s">
        <v>778</v>
      </c>
      <c r="B1125" t="s">
        <v>733</v>
      </c>
      <c r="C1125" s="69">
        <v>22089</v>
      </c>
      <c r="D1125" s="70">
        <v>0.72366281634833185</v>
      </c>
      <c r="E1125" s="70">
        <v>6.3772928016858813E-2</v>
      </c>
      <c r="F1125" s="70">
        <v>0.78899323878817296</v>
      </c>
      <c r="G1125" s="70">
        <v>6.5476190476190479E-2</v>
      </c>
      <c r="H1125" s="70">
        <v>0</v>
      </c>
      <c r="I1125" s="70">
        <v>0.27777777777777779</v>
      </c>
      <c r="J1125" s="70">
        <v>0.32853011995499648</v>
      </c>
      <c r="K1125" s="70">
        <v>0.64573705079573285</v>
      </c>
      <c r="L1125" s="70">
        <v>0.14347795550282974</v>
      </c>
      <c r="M1125" s="70">
        <v>0.64134469054573651</v>
      </c>
      <c r="N1125" s="70">
        <v>0.23369152248116232</v>
      </c>
      <c r="O1125" s="70">
        <v>0.45224447953116859</v>
      </c>
      <c r="P1125" s="70">
        <v>4.1684946833523735E-4</v>
      </c>
    </row>
    <row r="1126" spans="1:16" x14ac:dyDescent="0.3">
      <c r="A1126" t="s">
        <v>779</v>
      </c>
      <c r="B1126" t="s">
        <v>733</v>
      </c>
      <c r="C1126" s="69">
        <v>22091</v>
      </c>
      <c r="E1126" s="70"/>
      <c r="F1126" s="70">
        <v>0.58831430530955187</v>
      </c>
      <c r="G1126" s="70">
        <v>0.10714285714285714</v>
      </c>
      <c r="H1126" s="70">
        <v>0</v>
      </c>
      <c r="I1126" s="70">
        <v>0.33333333333333331</v>
      </c>
    </row>
    <row r="1127" spans="1:16" x14ac:dyDescent="0.3">
      <c r="A1127" t="s">
        <v>780</v>
      </c>
      <c r="B1127" t="s">
        <v>733</v>
      </c>
      <c r="C1127" s="69">
        <v>22093</v>
      </c>
      <c r="D1127" s="70">
        <v>0.64346977666104421</v>
      </c>
      <c r="E1127" s="70">
        <v>6.503568834860636E-2</v>
      </c>
      <c r="F1127" s="70">
        <v>0.75448124601474253</v>
      </c>
      <c r="G1127" s="70">
        <v>2.976190476190476E-2</v>
      </c>
      <c r="H1127" s="70">
        <v>0</v>
      </c>
      <c r="I1127" s="70">
        <v>0.27777777777777779</v>
      </c>
      <c r="J1127" s="70">
        <v>0.28688568298635703</v>
      </c>
      <c r="K1127" s="70">
        <v>0.64398099678170051</v>
      </c>
      <c r="L1127" s="70">
        <v>4.3014915690194652E-2</v>
      </c>
      <c r="M1127" s="70">
        <v>0.67551477038107133</v>
      </c>
      <c r="N1127" s="70">
        <v>0.16578645472117789</v>
      </c>
      <c r="O1127" s="70">
        <v>0.30351956550436271</v>
      </c>
      <c r="P1127" s="70">
        <v>5.0315305080074913E-4</v>
      </c>
    </row>
    <row r="1128" spans="1:16" x14ac:dyDescent="0.3">
      <c r="A1128" t="s">
        <v>781</v>
      </c>
      <c r="B1128" t="s">
        <v>733</v>
      </c>
      <c r="C1128" s="69">
        <v>22095</v>
      </c>
      <c r="D1128" s="70">
        <v>0.64644248664307813</v>
      </c>
      <c r="E1128" s="70">
        <v>4.819032004308299E-2</v>
      </c>
      <c r="F1128" s="70">
        <v>0.74004793373160171</v>
      </c>
      <c r="G1128" s="70">
        <v>0.10714285714285714</v>
      </c>
      <c r="H1128" s="70">
        <v>3.4482758620689655E-2</v>
      </c>
      <c r="I1128" s="70">
        <v>0.27777777777777779</v>
      </c>
      <c r="J1128" s="70">
        <v>0.39336406941668456</v>
      </c>
      <c r="K1128" s="70">
        <v>0.65051491254402583</v>
      </c>
      <c r="L1128" s="70">
        <v>8.2738533013626853E-2</v>
      </c>
      <c r="M1128" s="70">
        <v>0.66007714782812177</v>
      </c>
      <c r="N1128" s="70">
        <v>0.13455378211485172</v>
      </c>
      <c r="O1128" s="70">
        <v>0.11400183539329671</v>
      </c>
      <c r="P1128" s="70">
        <v>1.2215311945984453E-3</v>
      </c>
    </row>
    <row r="1129" spans="1:16" x14ac:dyDescent="0.3">
      <c r="A1129" t="s">
        <v>782</v>
      </c>
      <c r="B1129" t="s">
        <v>733</v>
      </c>
      <c r="C1129" s="69">
        <v>22097</v>
      </c>
      <c r="D1129" s="70">
        <v>0.64250542940728961</v>
      </c>
      <c r="E1129" s="70">
        <v>2.5536852322800452E-2</v>
      </c>
      <c r="F1129" s="70">
        <v>0.56452517137454317</v>
      </c>
      <c r="G1129" s="70">
        <v>0.35119047619047616</v>
      </c>
      <c r="H1129" s="70">
        <v>3.4482758620689655E-2</v>
      </c>
      <c r="I1129" s="70">
        <v>0.27777777777777779</v>
      </c>
      <c r="J1129" s="70">
        <v>0.31406774156621159</v>
      </c>
      <c r="K1129" s="70">
        <v>0.67750914248724947</v>
      </c>
      <c r="L1129" s="70">
        <v>0.24607909061996339</v>
      </c>
      <c r="M1129" s="70">
        <v>0.64408719157677374</v>
      </c>
      <c r="N1129" s="70">
        <v>5.3299379160747944E-2</v>
      </c>
      <c r="O1129" s="70">
        <v>0</v>
      </c>
      <c r="P1129" s="70">
        <v>1.3440137517904032E-2</v>
      </c>
    </row>
    <row r="1130" spans="1:16" x14ac:dyDescent="0.3">
      <c r="A1130" t="s">
        <v>783</v>
      </c>
      <c r="B1130" t="s">
        <v>733</v>
      </c>
      <c r="C1130" s="69">
        <v>22099</v>
      </c>
      <c r="D1130" s="70">
        <v>0.63852514077158906</v>
      </c>
      <c r="E1130" s="70">
        <v>2.8088461669544335E-2</v>
      </c>
      <c r="F1130" s="70">
        <v>0.6944105218046166</v>
      </c>
      <c r="G1130" s="70">
        <v>0.13690476190476192</v>
      </c>
      <c r="H1130" s="70">
        <v>6.8965517241379309E-2</v>
      </c>
      <c r="I1130" s="70">
        <v>0.22222222222222221</v>
      </c>
      <c r="J1130" s="70">
        <v>0.27265834890334761</v>
      </c>
      <c r="K1130" s="70">
        <v>0.64867553649663989</v>
      </c>
      <c r="L1130" s="70">
        <v>0.19554511946809663</v>
      </c>
      <c r="M1130" s="70">
        <v>0.68218436695323581</v>
      </c>
      <c r="N1130" s="70">
        <v>0.22463671574030203</v>
      </c>
      <c r="O1130" s="70">
        <v>9.9484656007085732E-3</v>
      </c>
      <c r="P1130" s="70">
        <v>6.2928854959586815E-4</v>
      </c>
    </row>
    <row r="1131" spans="1:16" x14ac:dyDescent="0.3">
      <c r="A1131" t="s">
        <v>784</v>
      </c>
      <c r="B1131" t="s">
        <v>733</v>
      </c>
      <c r="C1131" s="69">
        <v>22101</v>
      </c>
      <c r="D1131" s="70">
        <v>0.73298766376736268</v>
      </c>
      <c r="E1131" s="70">
        <v>2.8117127837966251E-2</v>
      </c>
      <c r="F1131" s="70">
        <v>0.88630372906118482</v>
      </c>
      <c r="G1131" s="70">
        <v>0.125</v>
      </c>
      <c r="H1131" s="70">
        <v>3.4482758620689655E-2</v>
      </c>
      <c r="I1131" s="70">
        <v>0.22222222222222221</v>
      </c>
      <c r="J1131" s="70">
        <v>8.8445185560493134E-2</v>
      </c>
      <c r="K1131" s="70">
        <v>0.6065689774232389</v>
      </c>
      <c r="L1131" s="70">
        <v>7.068479142969282E-2</v>
      </c>
      <c r="M1131" s="70">
        <v>0.69057603943915435</v>
      </c>
      <c r="N1131" s="70">
        <v>0.35591295081411728</v>
      </c>
      <c r="O1131" s="70">
        <v>0.54359292516075486</v>
      </c>
      <c r="P1131" s="70">
        <v>1.0644103961926965E-6</v>
      </c>
    </row>
    <row r="1132" spans="1:16" x14ac:dyDescent="0.3">
      <c r="A1132" t="s">
        <v>785</v>
      </c>
      <c r="B1132" t="s">
        <v>733</v>
      </c>
      <c r="C1132" s="69">
        <v>22103</v>
      </c>
      <c r="D1132" s="70">
        <v>0.68974685895611298</v>
      </c>
      <c r="E1132" s="70">
        <v>9.3853212628266042E-2</v>
      </c>
      <c r="F1132" s="70">
        <v>0.72741077286737144</v>
      </c>
      <c r="G1132" s="70">
        <v>0.21428571428571427</v>
      </c>
      <c r="H1132" s="70">
        <v>0</v>
      </c>
      <c r="I1132" s="70">
        <v>0.33333333333333331</v>
      </c>
      <c r="J1132" s="70">
        <v>0.10325772524435399</v>
      </c>
      <c r="K1132" s="70">
        <v>0.65823602158910755</v>
      </c>
      <c r="L1132" s="70">
        <v>0.19673647397202407</v>
      </c>
      <c r="M1132" s="70">
        <v>0.67942722193374705</v>
      </c>
      <c r="N1132" s="70">
        <v>0.31819753949344481</v>
      </c>
      <c r="O1132" s="70">
        <v>9.4827171373576491E-2</v>
      </c>
      <c r="P1132" s="70">
        <v>8.4302051879736564E-2</v>
      </c>
    </row>
    <row r="1133" spans="1:16" x14ac:dyDescent="0.3">
      <c r="A1133" t="s">
        <v>786</v>
      </c>
      <c r="B1133" t="s">
        <v>733</v>
      </c>
      <c r="C1133" s="69">
        <v>22105</v>
      </c>
      <c r="D1133" s="70">
        <v>0.69369053028022609</v>
      </c>
      <c r="E1133" s="70">
        <v>8.3400764256162968E-2</v>
      </c>
      <c r="F1133" s="70">
        <v>0.6389420994483791</v>
      </c>
      <c r="G1133" s="70">
        <v>0.33333333333333331</v>
      </c>
      <c r="H1133" s="70">
        <v>6.8965517241379309E-2</v>
      </c>
      <c r="I1133" s="70">
        <v>0.33333333333333331</v>
      </c>
      <c r="J1133" s="70">
        <v>0.27993986880185823</v>
      </c>
      <c r="K1133" s="70">
        <v>0.68102640426724736</v>
      </c>
      <c r="L1133" s="70">
        <v>4.2905590761445025E-2</v>
      </c>
      <c r="M1133" s="70">
        <v>0.72788828378932613</v>
      </c>
      <c r="N1133" s="70">
        <v>0.23774724283489218</v>
      </c>
      <c r="O1133" s="70">
        <v>6.0730993784274675E-3</v>
      </c>
      <c r="P1133" s="70">
        <v>7.9356223815615606E-2</v>
      </c>
    </row>
    <row r="1134" spans="1:16" x14ac:dyDescent="0.3">
      <c r="A1134" t="s">
        <v>787</v>
      </c>
      <c r="B1134" t="s">
        <v>733</v>
      </c>
      <c r="C1134" s="69">
        <v>22107</v>
      </c>
      <c r="E1134" s="70"/>
      <c r="F1134" s="70">
        <v>0.38757479182815852</v>
      </c>
      <c r="G1134" s="70">
        <v>0.22023809523809523</v>
      </c>
      <c r="H1134" s="70">
        <v>0.13793103448275862</v>
      </c>
      <c r="I1134" s="70">
        <v>0.22222222222222221</v>
      </c>
    </row>
    <row r="1135" spans="1:16" x14ac:dyDescent="0.3">
      <c r="A1135" t="s">
        <v>788</v>
      </c>
      <c r="B1135" t="s">
        <v>733</v>
      </c>
      <c r="C1135" s="69">
        <v>22109</v>
      </c>
      <c r="D1135" s="70">
        <v>0.72881929246115862</v>
      </c>
      <c r="E1135" s="70">
        <v>2.369262184433581E-2</v>
      </c>
      <c r="F1135" s="70">
        <v>1</v>
      </c>
      <c r="G1135" s="70">
        <v>0.14285714285714285</v>
      </c>
      <c r="H1135" s="70">
        <v>0</v>
      </c>
      <c r="I1135" s="70">
        <v>0.22222222222222221</v>
      </c>
      <c r="J1135" s="70">
        <v>0.1874552885898125</v>
      </c>
      <c r="K1135" s="70">
        <v>0.6284710405907209</v>
      </c>
      <c r="L1135" s="70">
        <v>8.9825361015435229E-2</v>
      </c>
      <c r="M1135" s="70">
        <v>0.6534891427707602</v>
      </c>
      <c r="N1135" s="70">
        <v>0.22252516034148545</v>
      </c>
      <c r="O1135" s="70">
        <v>0.45613657482847109</v>
      </c>
      <c r="P1135" s="70">
        <v>2.0085394901840964E-4</v>
      </c>
    </row>
    <row r="1136" spans="1:16" x14ac:dyDescent="0.3">
      <c r="A1136" t="s">
        <v>789</v>
      </c>
      <c r="B1136" t="s">
        <v>733</v>
      </c>
      <c r="C1136" s="69">
        <v>22111</v>
      </c>
      <c r="D1136" s="70">
        <v>0.5798393606679626</v>
      </c>
      <c r="E1136" s="70">
        <v>3.8725753431773837E-3</v>
      </c>
      <c r="F1136" s="70">
        <v>0.27130323516444077</v>
      </c>
      <c r="G1136" s="70">
        <v>0.2857142857142857</v>
      </c>
      <c r="H1136" s="70">
        <v>0.20689655172413793</v>
      </c>
      <c r="I1136" s="70">
        <v>0.3888888888888889</v>
      </c>
      <c r="J1136" s="70">
        <v>0.41264940337912254</v>
      </c>
      <c r="K1136" s="70">
        <v>0.73478655481267752</v>
      </c>
      <c r="L1136" s="70">
        <v>6.7207773447869087E-2</v>
      </c>
      <c r="M1136" s="70">
        <v>0.43642234586019391</v>
      </c>
      <c r="N1136" s="70">
        <v>5.1401642996703786E-2</v>
      </c>
      <c r="O1136" s="70">
        <v>0</v>
      </c>
      <c r="P1136" s="70">
        <v>1.1375721709816558E-2</v>
      </c>
    </row>
    <row r="1137" spans="1:16" x14ac:dyDescent="0.3">
      <c r="A1137" t="s">
        <v>790</v>
      </c>
      <c r="B1137" t="s">
        <v>733</v>
      </c>
      <c r="C1137" s="69">
        <v>22113</v>
      </c>
      <c r="D1137" s="70">
        <v>0.64024426191201789</v>
      </c>
      <c r="E1137" s="70">
        <v>9.0652512959046843E-3</v>
      </c>
      <c r="F1137" s="70">
        <v>0.72171237228704821</v>
      </c>
      <c r="G1137" s="70">
        <v>0.25595238095238093</v>
      </c>
      <c r="H1137" s="70">
        <v>0</v>
      </c>
      <c r="I1137" s="70">
        <v>0.22222222222222221</v>
      </c>
      <c r="J1137" s="70">
        <v>0.33491878898932126</v>
      </c>
      <c r="K1137" s="70">
        <v>0.63761433079285335</v>
      </c>
      <c r="L1137" s="70">
        <v>0.20218530365157339</v>
      </c>
      <c r="M1137" s="70">
        <v>0.67340253721931909</v>
      </c>
      <c r="N1137" s="70">
        <v>8.0626588884638431E-2</v>
      </c>
      <c r="O1137" s="70">
        <v>3.6175365095005428E-2</v>
      </c>
      <c r="P1137" s="70">
        <v>4.700743153760726E-4</v>
      </c>
    </row>
    <row r="1138" spans="1:16" x14ac:dyDescent="0.3">
      <c r="A1138" t="s">
        <v>791</v>
      </c>
      <c r="B1138" t="s">
        <v>733</v>
      </c>
      <c r="C1138" s="69">
        <v>22115</v>
      </c>
      <c r="D1138" s="70">
        <v>0.59158254289185164</v>
      </c>
      <c r="E1138" s="70">
        <v>1.1906942474729241E-2</v>
      </c>
      <c r="F1138" s="70">
        <v>0.43505101305713123</v>
      </c>
      <c r="G1138" s="70">
        <v>0.26785714285714285</v>
      </c>
      <c r="H1138" s="70">
        <v>6.8965517241379309E-2</v>
      </c>
      <c r="I1138" s="70">
        <v>0.33333333333333331</v>
      </c>
      <c r="J1138" s="70">
        <v>0.26180996572596488</v>
      </c>
      <c r="K1138" s="70">
        <v>0.71513415438080707</v>
      </c>
      <c r="L1138" s="70">
        <v>0.13516246709543592</v>
      </c>
      <c r="M1138" s="70">
        <v>0.58754562478528072</v>
      </c>
      <c r="N1138" s="70">
        <v>7.1484304230205131E-2</v>
      </c>
      <c r="O1138" s="70">
        <v>0</v>
      </c>
      <c r="P1138" s="70">
        <v>4.8359565952103868E-2</v>
      </c>
    </row>
    <row r="1139" spans="1:16" x14ac:dyDescent="0.3">
      <c r="A1139" t="s">
        <v>792</v>
      </c>
      <c r="B1139" t="s">
        <v>733</v>
      </c>
      <c r="C1139" s="69">
        <v>22117</v>
      </c>
      <c r="D1139" s="70">
        <v>0.61015206254570342</v>
      </c>
      <c r="E1139" s="70">
        <v>1.2216629230309818E-2</v>
      </c>
      <c r="F1139" s="70">
        <v>0.61964334051599512</v>
      </c>
      <c r="G1139" s="70">
        <v>0.19047619047619047</v>
      </c>
      <c r="H1139" s="70">
        <v>0</v>
      </c>
      <c r="I1139" s="70">
        <v>0.27777777777777779</v>
      </c>
      <c r="J1139" s="70">
        <v>0.18881240532079821</v>
      </c>
      <c r="K1139" s="70">
        <v>0.68335449970172946</v>
      </c>
      <c r="L1139" s="70">
        <v>0.15003389599848715</v>
      </c>
      <c r="M1139" s="70">
        <v>0.6798250312225772</v>
      </c>
      <c r="N1139" s="70">
        <v>0.15823614573722827</v>
      </c>
      <c r="O1139" s="70">
        <v>0</v>
      </c>
      <c r="P1139" s="70">
        <v>6.8348964415068394E-2</v>
      </c>
    </row>
    <row r="1140" spans="1:16" x14ac:dyDescent="0.3">
      <c r="A1140" t="s">
        <v>793</v>
      </c>
      <c r="B1140" t="s">
        <v>733</v>
      </c>
      <c r="C1140" s="69">
        <v>22119</v>
      </c>
      <c r="D1140" s="70">
        <v>0.5976752234482694</v>
      </c>
      <c r="E1140" s="70">
        <v>1.8049854201586332E-2</v>
      </c>
      <c r="F1140" s="70">
        <v>0.26408870528117601</v>
      </c>
      <c r="G1140" s="70">
        <v>0.32738095238095238</v>
      </c>
      <c r="H1140" s="70">
        <v>0.20689655172413793</v>
      </c>
      <c r="I1140" s="70">
        <v>0.33333333333333331</v>
      </c>
      <c r="J1140" s="70">
        <v>0.30488794173682671</v>
      </c>
      <c r="K1140" s="70">
        <v>0.75966707898766284</v>
      </c>
      <c r="L1140" s="70">
        <v>0.1913280242934815</v>
      </c>
      <c r="M1140" s="70">
        <v>0.46163035484677262</v>
      </c>
      <c r="N1140" s="70">
        <v>9.1675675007754517E-2</v>
      </c>
      <c r="O1140" s="70">
        <v>0</v>
      </c>
      <c r="P1140" s="70">
        <v>1.3935849487456801E-2</v>
      </c>
    </row>
    <row r="1141" spans="1:16" x14ac:dyDescent="0.3">
      <c r="A1141" t="s">
        <v>794</v>
      </c>
      <c r="B1141" t="s">
        <v>733</v>
      </c>
      <c r="C1141" s="69">
        <v>22121</v>
      </c>
      <c r="D1141" s="70">
        <v>0.60082006175323333</v>
      </c>
      <c r="E1141" s="70">
        <v>7.4660208589829011E-2</v>
      </c>
      <c r="F1141" s="70">
        <v>0.63491975244773358</v>
      </c>
      <c r="G1141" s="70">
        <v>7.1428571428571425E-2</v>
      </c>
      <c r="H1141" s="70">
        <v>0</v>
      </c>
      <c r="I1141" s="70">
        <v>0.22222222222222221</v>
      </c>
      <c r="J1141" s="70">
        <v>0.30415742942237262</v>
      </c>
      <c r="K1141" s="70">
        <v>0.65540570295828671</v>
      </c>
      <c r="L1141" s="70">
        <v>0.11039021800617695</v>
      </c>
      <c r="M1141" s="70">
        <v>0.68627389247170056</v>
      </c>
      <c r="N1141" s="70">
        <v>0.14452154031447526</v>
      </c>
      <c r="O1141" s="70">
        <v>0.14042140744083378</v>
      </c>
      <c r="P1141" s="70">
        <v>6.3138033484056691E-4</v>
      </c>
    </row>
    <row r="1142" spans="1:16" x14ac:dyDescent="0.3">
      <c r="A1142" t="s">
        <v>795</v>
      </c>
      <c r="B1142" t="s">
        <v>733</v>
      </c>
      <c r="C1142" s="69">
        <v>22123</v>
      </c>
      <c r="E1142" s="70"/>
      <c r="F1142" s="70">
        <v>0.31159042690558553</v>
      </c>
      <c r="G1142" s="70">
        <v>0.19642857142857142</v>
      </c>
      <c r="H1142" s="70">
        <v>0.27586206896551724</v>
      </c>
      <c r="I1142" s="70">
        <v>0.27777777777777779</v>
      </c>
    </row>
    <row r="1143" spans="1:16" x14ac:dyDescent="0.3">
      <c r="A1143" t="s">
        <v>796</v>
      </c>
      <c r="B1143" t="s">
        <v>733</v>
      </c>
      <c r="C1143" s="69">
        <v>22125</v>
      </c>
      <c r="E1143" s="70"/>
      <c r="F1143" s="70">
        <v>0.49843544545423224</v>
      </c>
      <c r="G1143" s="70">
        <v>5.3571428571428568E-2</v>
      </c>
      <c r="H1143" s="70">
        <v>6.8965517241379309E-2</v>
      </c>
      <c r="I1143" s="70">
        <v>0.27777777777777779</v>
      </c>
    </row>
    <row r="1144" spans="1:16" x14ac:dyDescent="0.3">
      <c r="A1144" t="s">
        <v>797</v>
      </c>
      <c r="B1144" t="s">
        <v>733</v>
      </c>
      <c r="C1144" s="69">
        <v>22127</v>
      </c>
      <c r="D1144" s="70">
        <v>0.59388648146269918</v>
      </c>
      <c r="E1144" s="70">
        <v>3.2049837285780766E-3</v>
      </c>
      <c r="F1144" s="70">
        <v>0.34750949157392547</v>
      </c>
      <c r="G1144" s="70">
        <v>0.32142857142857145</v>
      </c>
      <c r="H1144" s="70">
        <v>0.10344827586206896</v>
      </c>
      <c r="I1144" s="70">
        <v>0.27777777777777779</v>
      </c>
      <c r="J1144" s="70">
        <v>0.40210518061720413</v>
      </c>
      <c r="K1144" s="70">
        <v>0.74910234960629918</v>
      </c>
      <c r="L1144" s="70">
        <v>9.6767527671755421E-2</v>
      </c>
      <c r="M1144" s="70">
        <v>0.54814617762189055</v>
      </c>
      <c r="N1144" s="70">
        <v>6.9773174250632342E-2</v>
      </c>
      <c r="O1144" s="70">
        <v>0</v>
      </c>
      <c r="P1144" s="70">
        <v>2.0034919072406638E-2</v>
      </c>
    </row>
    <row r="1145" spans="1:16" x14ac:dyDescent="0.3">
      <c r="A1145" t="s">
        <v>2726</v>
      </c>
      <c r="B1145" t="s">
        <v>798</v>
      </c>
      <c r="C1145" s="69">
        <v>23001</v>
      </c>
      <c r="D1145" s="70">
        <v>0.58235807167466014</v>
      </c>
      <c r="E1145" s="70">
        <v>5.2661906800011461E-2</v>
      </c>
      <c r="F1145" s="70">
        <v>0.21972149667297869</v>
      </c>
      <c r="G1145" s="70">
        <v>2.976190476190476E-2</v>
      </c>
      <c r="H1145" s="70">
        <v>0.13793103448275862</v>
      </c>
      <c r="I1145" s="70">
        <v>0.72222222222222221</v>
      </c>
      <c r="J1145" s="70">
        <v>-9.6367737031658268E-2</v>
      </c>
      <c r="K1145" s="70">
        <v>0.70660067738419352</v>
      </c>
      <c r="L1145" s="70">
        <v>0.65717526249873803</v>
      </c>
      <c r="M1145" s="70">
        <v>0.38720686578827146</v>
      </c>
      <c r="N1145" s="70">
        <v>0.10251165468868942</v>
      </c>
      <c r="O1145" s="70">
        <v>3.3289721470955708E-6</v>
      </c>
      <c r="P1145" s="70">
        <v>1.2331855596416971E-2</v>
      </c>
    </row>
    <row r="1146" spans="1:16" x14ac:dyDescent="0.3">
      <c r="A1146" t="s">
        <v>2727</v>
      </c>
      <c r="B1146" t="s">
        <v>798</v>
      </c>
      <c r="C1146" s="69">
        <v>23003</v>
      </c>
      <c r="D1146" s="70">
        <v>0.47260590113840545</v>
      </c>
      <c r="E1146" s="70">
        <v>8.1292710468321009E-4</v>
      </c>
      <c r="F1146" s="70">
        <v>0.13480814314712403</v>
      </c>
      <c r="G1146" s="70">
        <v>0.125</v>
      </c>
      <c r="H1146" s="70">
        <v>0.10344827586206896</v>
      </c>
      <c r="I1146" s="70">
        <v>0.55555555555555558</v>
      </c>
      <c r="J1146" s="70">
        <v>-0.14158269820104238</v>
      </c>
      <c r="K1146" s="70">
        <v>0.68663881504954105</v>
      </c>
      <c r="L1146" s="70">
        <v>0.37172875508470965</v>
      </c>
      <c r="M1146" s="70">
        <v>0.41847277655365162</v>
      </c>
      <c r="N1146" s="70">
        <v>7.6842255570462786E-2</v>
      </c>
      <c r="O1146" s="70">
        <v>0</v>
      </c>
      <c r="P1146" s="70">
        <v>5.5869842771866232E-3</v>
      </c>
    </row>
    <row r="1147" spans="1:16" x14ac:dyDescent="0.3">
      <c r="A1147" t="s">
        <v>2476</v>
      </c>
      <c r="B1147" t="s">
        <v>798</v>
      </c>
      <c r="C1147" s="69">
        <v>23005</v>
      </c>
      <c r="D1147" s="70">
        <v>0.67815126850988328</v>
      </c>
      <c r="E1147" s="70">
        <v>8.9890321158975411E-2</v>
      </c>
      <c r="F1147" s="70">
        <v>0.26518001329207824</v>
      </c>
      <c r="G1147" s="70">
        <v>2.976190476190476E-2</v>
      </c>
      <c r="H1147" s="70">
        <v>0.20689655172413793</v>
      </c>
      <c r="I1147" s="70">
        <v>0.88888888888888884</v>
      </c>
      <c r="J1147" s="70">
        <v>-3.9016301852871908E-2</v>
      </c>
      <c r="K1147" s="70">
        <v>0.65015698934850052</v>
      </c>
      <c r="L1147" s="70">
        <v>0.65904994223590663</v>
      </c>
      <c r="M1147" s="70">
        <v>0.42708267446813936</v>
      </c>
      <c r="N1147" s="70">
        <v>0.12109372995866161</v>
      </c>
      <c r="O1147" s="70">
        <v>0.12966174982218392</v>
      </c>
      <c r="P1147" s="70">
        <v>1.3930871903736057E-2</v>
      </c>
    </row>
    <row r="1148" spans="1:16" x14ac:dyDescent="0.3">
      <c r="A1148" t="s">
        <v>2050</v>
      </c>
      <c r="B1148" t="s">
        <v>798</v>
      </c>
      <c r="C1148" s="69">
        <v>23007</v>
      </c>
      <c r="D1148" s="70">
        <v>0.62080474997979163</v>
      </c>
      <c r="E1148" s="70">
        <v>1.4097961975368283E-3</v>
      </c>
      <c r="F1148" s="70">
        <v>0.1317316299747027</v>
      </c>
      <c r="G1148" s="70">
        <v>1.7857142857142856E-2</v>
      </c>
      <c r="H1148" s="70">
        <v>0.10344827586206896</v>
      </c>
      <c r="I1148" s="70">
        <v>0.72222222222222221</v>
      </c>
      <c r="J1148" s="70">
        <v>9.7049550402726337E-2</v>
      </c>
      <c r="K1148" s="70">
        <v>0.74340071998578849</v>
      </c>
      <c r="L1148" s="70">
        <v>0.64227483666306584</v>
      </c>
      <c r="M1148" s="70">
        <v>0.51465693552958924</v>
      </c>
      <c r="N1148" s="70">
        <v>8.6764762792375563E-2</v>
      </c>
      <c r="O1148" s="70">
        <v>0</v>
      </c>
      <c r="P1148" s="70">
        <v>9.7676029138083244E-3</v>
      </c>
    </row>
    <row r="1149" spans="1:16" x14ac:dyDescent="0.3">
      <c r="A1149" t="s">
        <v>2378</v>
      </c>
      <c r="B1149" t="s">
        <v>798</v>
      </c>
      <c r="C1149" s="69">
        <v>23009</v>
      </c>
      <c r="D1149" s="70">
        <v>0.6498436397594759</v>
      </c>
      <c r="E1149" s="70">
        <v>1.515174343397999E-3</v>
      </c>
      <c r="F1149" s="70">
        <v>0.24359082025298825</v>
      </c>
      <c r="G1149" s="70">
        <v>5.9523809523809521E-3</v>
      </c>
      <c r="H1149" s="70">
        <v>0.2413793103448276</v>
      </c>
      <c r="I1149" s="70">
        <v>0.94444444444444442</v>
      </c>
      <c r="J1149" s="70">
        <v>4.9809766117555609E-3</v>
      </c>
      <c r="K1149" s="70">
        <v>0.65364763777351098</v>
      </c>
      <c r="L1149" s="70">
        <v>0.54796939818021673</v>
      </c>
      <c r="M1149" s="70">
        <v>0.45636457099424654</v>
      </c>
      <c r="N1149" s="70">
        <v>3.9818032314443315E-2</v>
      </c>
      <c r="O1149" s="70">
        <v>6.3256352070254637E-2</v>
      </c>
      <c r="P1149" s="70">
        <v>1.133405013813025E-2</v>
      </c>
    </row>
    <row r="1150" spans="1:16" x14ac:dyDescent="0.3">
      <c r="A1150" t="s">
        <v>2728</v>
      </c>
      <c r="B1150" t="s">
        <v>798</v>
      </c>
      <c r="C1150" s="69">
        <v>23011</v>
      </c>
      <c r="D1150" s="70">
        <v>0.59322929245259415</v>
      </c>
      <c r="E1150" s="70">
        <v>2.4849914148017155E-2</v>
      </c>
      <c r="F1150" s="70">
        <v>0.22527532676441298</v>
      </c>
      <c r="G1150" s="70">
        <v>6.5476190476190479E-2</v>
      </c>
      <c r="H1150" s="70">
        <v>0.13793103448275862</v>
      </c>
      <c r="I1150" s="70">
        <v>0.88888888888888884</v>
      </c>
      <c r="J1150" s="70">
        <v>-3.3873685655997354E-2</v>
      </c>
      <c r="K1150" s="70">
        <v>0.68685821912818257</v>
      </c>
      <c r="L1150" s="70">
        <v>0.57221924851714367</v>
      </c>
      <c r="M1150" s="70">
        <v>0.30846877904969866</v>
      </c>
      <c r="N1150" s="70">
        <v>6.6275007829810786E-2</v>
      </c>
      <c r="O1150" s="70">
        <v>1.0043522998125552E-3</v>
      </c>
      <c r="P1150" s="70">
        <v>1.4321031222341232E-2</v>
      </c>
    </row>
    <row r="1151" spans="1:16" x14ac:dyDescent="0.3">
      <c r="A1151" t="s">
        <v>2492</v>
      </c>
      <c r="B1151" t="s">
        <v>798</v>
      </c>
      <c r="C1151" s="69">
        <v>23013</v>
      </c>
      <c r="D1151" s="70">
        <v>0.60528522508063132</v>
      </c>
      <c r="E1151" s="70">
        <v>5.9275782071290415E-3</v>
      </c>
      <c r="F1151" s="70">
        <v>0.32192222223370826</v>
      </c>
      <c r="G1151" s="70">
        <v>0</v>
      </c>
      <c r="H1151" s="70">
        <v>0.13793103448275862</v>
      </c>
      <c r="I1151" s="70">
        <v>0.88888888888888884</v>
      </c>
      <c r="J1151" s="70">
        <v>-0.16372064160224614</v>
      </c>
      <c r="K1151" s="70">
        <v>0.62259716822952138</v>
      </c>
      <c r="L1151" s="70">
        <v>0.6082331985573709</v>
      </c>
      <c r="M1151" s="70">
        <v>0.49158726717869916</v>
      </c>
      <c r="N1151" s="70">
        <v>2.1390747514603872E-2</v>
      </c>
      <c r="O1151" s="70">
        <v>5.446792349956861E-2</v>
      </c>
      <c r="P1151" s="70">
        <v>9.1494641552696231E-3</v>
      </c>
    </row>
    <row r="1152" spans="1:16" x14ac:dyDescent="0.3">
      <c r="A1152" t="s">
        <v>2130</v>
      </c>
      <c r="B1152" t="s">
        <v>798</v>
      </c>
      <c r="C1152" s="69">
        <v>23015</v>
      </c>
      <c r="E1152" s="70"/>
      <c r="F1152" s="70">
        <v>0.27953324756810988</v>
      </c>
      <c r="G1152" s="70">
        <v>5.9523809523809521E-3</v>
      </c>
      <c r="H1152" s="70">
        <v>0.13793103448275862</v>
      </c>
      <c r="I1152" s="70">
        <v>0.94444444444444442</v>
      </c>
    </row>
    <row r="1153" spans="1:16" x14ac:dyDescent="0.3">
      <c r="A1153" t="s">
        <v>2729</v>
      </c>
      <c r="B1153" t="s">
        <v>798</v>
      </c>
      <c r="C1153" s="69">
        <v>23017</v>
      </c>
      <c r="D1153" s="70">
        <v>0.6233005641271705</v>
      </c>
      <c r="E1153" s="70">
        <v>2.3065248697755241E-3</v>
      </c>
      <c r="F1153" s="70">
        <v>0.13847128673021175</v>
      </c>
      <c r="G1153" s="70">
        <v>7.1428571428571425E-2</v>
      </c>
      <c r="H1153" s="70">
        <v>0.13793103448275862</v>
      </c>
      <c r="I1153" s="70">
        <v>0.77777777777777779</v>
      </c>
      <c r="J1153" s="70">
        <v>-3.9230628893130538E-2</v>
      </c>
      <c r="K1153" s="70">
        <v>0.71009893867678819</v>
      </c>
      <c r="L1153" s="70">
        <v>0.60245199962421625</v>
      </c>
      <c r="M1153" s="70">
        <v>0.40577768623201715</v>
      </c>
      <c r="N1153" s="70">
        <v>0.26609130362069677</v>
      </c>
      <c r="O1153" s="70">
        <v>0</v>
      </c>
      <c r="P1153" s="70">
        <v>1.071467292482705E-2</v>
      </c>
    </row>
    <row r="1154" spans="1:16" x14ac:dyDescent="0.3">
      <c r="A1154" t="s">
        <v>2730</v>
      </c>
      <c r="B1154" t="s">
        <v>798</v>
      </c>
      <c r="C1154" s="69">
        <v>23019</v>
      </c>
      <c r="D1154" s="70">
        <v>0.6113822987759544</v>
      </c>
      <c r="E1154" s="70">
        <v>9.5449488846655016E-3</v>
      </c>
      <c r="F1154" s="70">
        <v>0.19967453761663417</v>
      </c>
      <c r="G1154" s="70">
        <v>8.9285714285714288E-2</v>
      </c>
      <c r="H1154" s="70">
        <v>0.2413793103448276</v>
      </c>
      <c r="I1154" s="70">
        <v>0.72222222222222221</v>
      </c>
      <c r="J1154" s="70">
        <v>9.2228510231836661E-2</v>
      </c>
      <c r="K1154" s="70">
        <v>0.72323955667618711</v>
      </c>
      <c r="L1154" s="70">
        <v>0.47482816933273603</v>
      </c>
      <c r="M1154" s="70">
        <v>0.35094923996135019</v>
      </c>
      <c r="N1154" s="70">
        <v>6.9400047837869017E-2</v>
      </c>
      <c r="O1154" s="70">
        <v>4.4599872045805913E-2</v>
      </c>
      <c r="P1154" s="70">
        <v>1.4783190080939422E-2</v>
      </c>
    </row>
    <row r="1155" spans="1:16" x14ac:dyDescent="0.3">
      <c r="A1155" t="s">
        <v>2731</v>
      </c>
      <c r="B1155" t="s">
        <v>798</v>
      </c>
      <c r="C1155" s="69">
        <v>23021</v>
      </c>
      <c r="E1155" s="70"/>
      <c r="F1155" s="70">
        <v>0.14952185174215793</v>
      </c>
      <c r="G1155" s="70">
        <v>1.7857142857142856E-2</v>
      </c>
      <c r="H1155" s="70">
        <v>0.10344827586206896</v>
      </c>
      <c r="I1155" s="70">
        <v>0.66666666666666663</v>
      </c>
    </row>
    <row r="1156" spans="1:16" x14ac:dyDescent="0.3">
      <c r="A1156" t="s">
        <v>2732</v>
      </c>
      <c r="B1156" t="s">
        <v>798</v>
      </c>
      <c r="C1156" s="69">
        <v>23023</v>
      </c>
      <c r="D1156" s="70">
        <v>0.67148387994361125</v>
      </c>
      <c r="E1156" s="70">
        <v>2.1859814843830257E-2</v>
      </c>
      <c r="F1156" s="70">
        <v>0.27277874771924471</v>
      </c>
      <c r="G1156" s="70">
        <v>5.9523809523809521E-3</v>
      </c>
      <c r="H1156" s="70">
        <v>0.13793103448275862</v>
      </c>
      <c r="I1156" s="70">
        <v>0.88888888888888884</v>
      </c>
      <c r="J1156" s="70">
        <v>8.0013489552322195E-2</v>
      </c>
      <c r="K1156" s="70">
        <v>0.65302884969145814</v>
      </c>
      <c r="L1156" s="70">
        <v>0.64968651113875053</v>
      </c>
      <c r="M1156" s="70">
        <v>0.42290460248821393</v>
      </c>
      <c r="N1156" s="70">
        <v>8.7059418331426677E-2</v>
      </c>
      <c r="O1156" s="70">
        <v>0.10688713851891893</v>
      </c>
      <c r="P1156" s="70">
        <v>1.4593296658239937E-2</v>
      </c>
    </row>
    <row r="1157" spans="1:16" x14ac:dyDescent="0.3">
      <c r="A1157" t="s">
        <v>2733</v>
      </c>
      <c r="B1157" t="s">
        <v>798</v>
      </c>
      <c r="C1157" s="69">
        <v>23025</v>
      </c>
      <c r="D1157" s="70">
        <v>0.57859528185681486</v>
      </c>
      <c r="E1157" s="70">
        <v>1.1251855686450021E-3</v>
      </c>
      <c r="F1157" s="70">
        <v>0.15024478785818918</v>
      </c>
      <c r="G1157" s="70">
        <v>7.7380952380952384E-2</v>
      </c>
      <c r="H1157" s="70">
        <v>0.10344827586206896</v>
      </c>
      <c r="I1157" s="70">
        <v>0.66666666666666663</v>
      </c>
      <c r="J1157" s="70">
        <v>0.14258078187741699</v>
      </c>
      <c r="K1157" s="70">
        <v>0.7105528546834472</v>
      </c>
      <c r="L1157" s="70">
        <v>0.50130662479544308</v>
      </c>
      <c r="M1157" s="70">
        <v>0.41580534756171994</v>
      </c>
      <c r="N1157" s="70">
        <v>8.2355007764934346E-2</v>
      </c>
      <c r="O1157" s="70">
        <v>0</v>
      </c>
      <c r="P1157" s="70">
        <v>1.0154548952491431E-2</v>
      </c>
    </row>
    <row r="1158" spans="1:16" x14ac:dyDescent="0.3">
      <c r="A1158" t="s">
        <v>2734</v>
      </c>
      <c r="B1158" t="s">
        <v>798</v>
      </c>
      <c r="C1158" s="69">
        <v>23027</v>
      </c>
      <c r="D1158" s="70">
        <v>0.67970988389888143</v>
      </c>
      <c r="E1158" s="70">
        <v>2.7121183357062622E-3</v>
      </c>
      <c r="F1158" s="70">
        <v>0.23037242342831174</v>
      </c>
      <c r="G1158" s="70">
        <v>2.3809523809523808E-2</v>
      </c>
      <c r="H1158" s="70">
        <v>0.27586206896551724</v>
      </c>
      <c r="I1158" s="70">
        <v>0.77777777777777779</v>
      </c>
      <c r="J1158" s="70">
        <v>0.16948521913101092</v>
      </c>
      <c r="K1158" s="70">
        <v>0.64856393544462099</v>
      </c>
      <c r="L1158" s="70">
        <v>0.59806116003391119</v>
      </c>
      <c r="M1158" s="70">
        <v>0.40890277970264288</v>
      </c>
      <c r="N1158" s="70">
        <v>8.1281691013043639E-2</v>
      </c>
      <c r="O1158" s="70">
        <v>0.13782606582820264</v>
      </c>
      <c r="P1158" s="70">
        <v>8.4499504839715637E-3</v>
      </c>
    </row>
    <row r="1159" spans="1:16" x14ac:dyDescent="0.3">
      <c r="A1159" t="s">
        <v>1806</v>
      </c>
      <c r="B1159" t="s">
        <v>798</v>
      </c>
      <c r="C1159" s="69">
        <v>23029</v>
      </c>
      <c r="D1159" s="70">
        <v>0.61551131579680807</v>
      </c>
      <c r="E1159" s="70">
        <v>3.889002639750274E-4</v>
      </c>
      <c r="F1159" s="70">
        <v>0.23630794407190292</v>
      </c>
      <c r="G1159" s="70">
        <v>2.3809523809523808E-2</v>
      </c>
      <c r="H1159" s="70">
        <v>0.31034482758620691</v>
      </c>
      <c r="I1159" s="70">
        <v>0.5</v>
      </c>
      <c r="J1159" s="70">
        <v>0.14437058050868151</v>
      </c>
      <c r="K1159" s="70">
        <v>0.69176017281480295</v>
      </c>
      <c r="L1159" s="70">
        <v>0.50794763783695984</v>
      </c>
      <c r="M1159" s="70">
        <v>0.52600435494539088</v>
      </c>
      <c r="N1159" s="70">
        <v>3.687859526469521E-2</v>
      </c>
      <c r="O1159" s="70">
        <v>6.0956116527929122E-2</v>
      </c>
      <c r="P1159" s="70">
        <v>4.6239120487821641E-3</v>
      </c>
    </row>
    <row r="1160" spans="1:16" x14ac:dyDescent="0.3">
      <c r="A1160" t="s">
        <v>2735</v>
      </c>
      <c r="B1160" t="s">
        <v>798</v>
      </c>
      <c r="C1160" s="69">
        <v>23031</v>
      </c>
      <c r="D1160" s="70">
        <v>0.79342425564215135</v>
      </c>
      <c r="E1160" s="70">
        <v>5.1449182921751969E-2</v>
      </c>
      <c r="F1160" s="70">
        <v>0.27906786297435576</v>
      </c>
      <c r="G1160" s="70">
        <v>7.1428571428571425E-2</v>
      </c>
      <c r="H1160" s="70">
        <v>0.20689655172413793</v>
      </c>
      <c r="I1160" s="70">
        <v>0.94444444444444442</v>
      </c>
      <c r="J1160" s="70">
        <v>0.22185351700194414</v>
      </c>
      <c r="K1160" s="70">
        <v>0.66864220973114297</v>
      </c>
      <c r="L1160" s="70">
        <v>0.64939829723261988</v>
      </c>
      <c r="M1160" s="70">
        <v>0.54858129967797165</v>
      </c>
      <c r="N1160" s="70">
        <v>0.16154752803670083</v>
      </c>
      <c r="O1160" s="70">
        <v>0.16014232956652166</v>
      </c>
      <c r="P1160" s="70">
        <v>1.0578267174189459E-2</v>
      </c>
    </row>
    <row r="1161" spans="1:16" x14ac:dyDescent="0.3">
      <c r="A1161" t="s">
        <v>2736</v>
      </c>
      <c r="B1161" t="s">
        <v>809</v>
      </c>
      <c r="C1161" s="69">
        <v>24001</v>
      </c>
      <c r="D1161" s="70">
        <v>0.60401794899371908</v>
      </c>
      <c r="E1161" s="70">
        <v>5.8405576158214983E-2</v>
      </c>
      <c r="F1161" s="70">
        <v>0.1192853094376299</v>
      </c>
      <c r="G1161" s="70">
        <v>4.7619047619047616E-2</v>
      </c>
      <c r="H1161" s="70">
        <v>0.31034482758620691</v>
      </c>
      <c r="I1161" s="70">
        <v>0.72222222222222221</v>
      </c>
      <c r="J1161" s="70">
        <v>-1.5236950116531131E-2</v>
      </c>
      <c r="K1161" s="70">
        <v>0.74198500031504477</v>
      </c>
      <c r="L1161" s="70">
        <v>0.56521836204678699</v>
      </c>
      <c r="M1161" s="70">
        <v>0.37687669940395108</v>
      </c>
      <c r="N1161" s="70">
        <v>0.11135752536143133</v>
      </c>
      <c r="O1161" s="70">
        <v>0</v>
      </c>
      <c r="P1161" s="70">
        <v>6.5099898124919148E-3</v>
      </c>
    </row>
    <row r="1162" spans="1:16" x14ac:dyDescent="0.3">
      <c r="A1162" t="s">
        <v>2737</v>
      </c>
      <c r="B1162" t="s">
        <v>809</v>
      </c>
      <c r="C1162" s="69">
        <v>24003</v>
      </c>
      <c r="D1162" s="70">
        <v>0.59320120251588315</v>
      </c>
      <c r="E1162" s="70">
        <v>0.3058070056905508</v>
      </c>
      <c r="F1162" s="70">
        <v>0.36436987736076765</v>
      </c>
      <c r="G1162" s="70">
        <v>8.9285714285714288E-2</v>
      </c>
      <c r="H1162" s="70">
        <v>0.10344827586206896</v>
      </c>
      <c r="I1162" s="70">
        <v>0.5</v>
      </c>
      <c r="J1162" s="70">
        <v>0.18104967051833265</v>
      </c>
      <c r="K1162" s="70">
        <v>0.70122687904937853</v>
      </c>
      <c r="L1162" s="70">
        <v>0.48693971536492681</v>
      </c>
      <c r="M1162" s="70">
        <v>0.26413470343431628</v>
      </c>
      <c r="N1162" s="70">
        <v>9.9960242739823429E-2</v>
      </c>
      <c r="O1162" s="70">
        <v>0.14092367077012583</v>
      </c>
      <c r="P1162" s="70">
        <v>1.3667708169489872E-3</v>
      </c>
    </row>
    <row r="1163" spans="1:16" x14ac:dyDescent="0.3">
      <c r="A1163" t="s">
        <v>2738</v>
      </c>
      <c r="B1163" t="s">
        <v>809</v>
      </c>
      <c r="C1163" s="69">
        <v>24005</v>
      </c>
      <c r="D1163" s="70">
        <v>0.61762087414913769</v>
      </c>
      <c r="E1163" s="70">
        <v>0.30024727923179478</v>
      </c>
      <c r="F1163" s="70">
        <v>0.30116567765777241</v>
      </c>
      <c r="G1163" s="70">
        <v>0.10714285714285714</v>
      </c>
      <c r="H1163" s="70">
        <v>0.31034482758620691</v>
      </c>
      <c r="I1163" s="70">
        <v>0.55555555555555558</v>
      </c>
      <c r="J1163" s="70">
        <v>0.11732651056732973</v>
      </c>
      <c r="K1163" s="70">
        <v>0.71266036987627168</v>
      </c>
      <c r="L1163" s="70">
        <v>0.45835687060492092</v>
      </c>
      <c r="M1163" s="70">
        <v>0.32906339855422928</v>
      </c>
      <c r="N1163" s="70">
        <v>7.6168402430125945E-2</v>
      </c>
      <c r="O1163" s="70">
        <v>8.4967311389989836E-2</v>
      </c>
      <c r="P1163" s="70">
        <v>6.8125168883623882E-4</v>
      </c>
    </row>
    <row r="1164" spans="1:16" x14ac:dyDescent="0.3">
      <c r="A1164" t="s">
        <v>2739</v>
      </c>
      <c r="B1164" t="s">
        <v>809</v>
      </c>
      <c r="C1164" s="69">
        <v>24009</v>
      </c>
      <c r="D1164" s="70">
        <v>0.5530760428762338</v>
      </c>
      <c r="E1164" s="70">
        <v>0.10704437012392964</v>
      </c>
      <c r="F1164" s="70">
        <v>0.38470381979401924</v>
      </c>
      <c r="G1164" s="70">
        <v>6.5476190476190479E-2</v>
      </c>
      <c r="H1164" s="70">
        <v>6.8965517241379309E-2</v>
      </c>
      <c r="I1164" s="70">
        <v>0.44444444444444442</v>
      </c>
      <c r="J1164" s="70">
        <v>0.10209296799869212</v>
      </c>
      <c r="K1164" s="70">
        <v>0.65744582863440215</v>
      </c>
      <c r="L1164" s="70">
        <v>0.61304881693193958</v>
      </c>
      <c r="M1164" s="70">
        <v>0.20563031615467603</v>
      </c>
      <c r="N1164" s="70">
        <v>9.6082308491699547E-2</v>
      </c>
      <c r="O1164" s="70">
        <v>9.2238872112273773E-2</v>
      </c>
      <c r="P1164" s="70">
        <v>4.2031428667797166E-3</v>
      </c>
    </row>
    <row r="1165" spans="1:16" x14ac:dyDescent="0.3">
      <c r="A1165" t="s">
        <v>2740</v>
      </c>
      <c r="B1165" t="s">
        <v>809</v>
      </c>
      <c r="C1165" s="69">
        <v>24011</v>
      </c>
      <c r="D1165" s="70">
        <v>0.51896207308320808</v>
      </c>
      <c r="E1165" s="70">
        <v>1.26081962057816E-2</v>
      </c>
      <c r="F1165" s="70">
        <v>0.40391896378695485</v>
      </c>
      <c r="G1165" s="70">
        <v>2.3809523809523808E-2</v>
      </c>
      <c r="H1165" s="70">
        <v>0</v>
      </c>
      <c r="I1165" s="70">
        <v>0.44444444444444442</v>
      </c>
      <c r="J1165" s="70">
        <v>7.137793914452537E-3</v>
      </c>
      <c r="K1165" s="70">
        <v>0.66944722721349914</v>
      </c>
      <c r="L1165" s="70">
        <v>0.58555840681393534</v>
      </c>
      <c r="M1165" s="70">
        <v>0.2491147044444979</v>
      </c>
      <c r="N1165" s="70">
        <v>9.185369050548671E-2</v>
      </c>
      <c r="O1165" s="70">
        <v>8.7119713759586312E-2</v>
      </c>
      <c r="P1165" s="70">
        <v>3.2729609080028726E-3</v>
      </c>
    </row>
    <row r="1166" spans="1:16" x14ac:dyDescent="0.3">
      <c r="A1166" t="s">
        <v>2107</v>
      </c>
      <c r="B1166" t="s">
        <v>809</v>
      </c>
      <c r="C1166" s="69">
        <v>24013</v>
      </c>
      <c r="D1166" s="70">
        <v>0.5591792370875347</v>
      </c>
      <c r="E1166" s="70">
        <v>0.11023091169948307</v>
      </c>
      <c r="F1166" s="70">
        <v>0.26177442779735344</v>
      </c>
      <c r="G1166" s="70">
        <v>9.5238095238095233E-2</v>
      </c>
      <c r="H1166" s="70">
        <v>0.17241379310344829</v>
      </c>
      <c r="I1166" s="70">
        <v>0.61111111111111116</v>
      </c>
      <c r="J1166" s="70">
        <v>9.9596955691580918E-2</v>
      </c>
      <c r="K1166" s="70">
        <v>0.71751704058666332</v>
      </c>
      <c r="L1166" s="70">
        <v>0.42154198827167783</v>
      </c>
      <c r="M1166" s="70">
        <v>0.35544838785027627</v>
      </c>
      <c r="N1166" s="70">
        <v>2.9250485880257141E-2</v>
      </c>
      <c r="O1166" s="70">
        <v>0</v>
      </c>
      <c r="P1166" s="70">
        <v>6.1329610694482999E-4</v>
      </c>
    </row>
    <row r="1167" spans="1:16" x14ac:dyDescent="0.3">
      <c r="A1167" t="s">
        <v>2741</v>
      </c>
      <c r="B1167" t="s">
        <v>809</v>
      </c>
      <c r="C1167" s="69">
        <v>24015</v>
      </c>
      <c r="D1167" s="70">
        <v>0.58702504473784123</v>
      </c>
      <c r="E1167" s="70">
        <v>9.4699304146936863E-2</v>
      </c>
      <c r="F1167" s="70">
        <v>0.33765219004648922</v>
      </c>
      <c r="G1167" s="70">
        <v>8.9285714285714288E-2</v>
      </c>
      <c r="H1167" s="70">
        <v>3.4482758620689655E-2</v>
      </c>
      <c r="I1167" s="70">
        <v>0.61111111111111116</v>
      </c>
      <c r="J1167" s="70">
        <v>6.5347874578238846E-2</v>
      </c>
      <c r="K1167" s="70">
        <v>0.6893904161169675</v>
      </c>
      <c r="L1167" s="70">
        <v>0.45903602911328556</v>
      </c>
      <c r="M1167" s="70">
        <v>0.36650506459264015</v>
      </c>
      <c r="N1167" s="70">
        <v>0.11321865209123558</v>
      </c>
      <c r="O1167" s="70">
        <v>0.13319363210313773</v>
      </c>
      <c r="P1167" s="70">
        <v>2.9479991686690403E-3</v>
      </c>
    </row>
    <row r="1168" spans="1:16" x14ac:dyDescent="0.3">
      <c r="A1168" t="s">
        <v>2742</v>
      </c>
      <c r="B1168" t="s">
        <v>809</v>
      </c>
      <c r="C1168" s="69">
        <v>24017</v>
      </c>
      <c r="D1168" s="70">
        <v>0.52975214005914628</v>
      </c>
      <c r="E1168" s="70">
        <v>6.3085611544663356E-2</v>
      </c>
      <c r="F1168" s="70">
        <v>0.3623075646946361</v>
      </c>
      <c r="G1168" s="70">
        <v>0.1130952380952381</v>
      </c>
      <c r="H1168" s="70">
        <v>6.8965517241379309E-2</v>
      </c>
      <c r="I1168" s="70">
        <v>0.5</v>
      </c>
      <c r="J1168" s="70">
        <v>-1.0918022911663473E-2</v>
      </c>
      <c r="K1168" s="70">
        <v>0.69254019028187419</v>
      </c>
      <c r="L1168" s="70">
        <v>0.56634573051172366</v>
      </c>
      <c r="M1168" s="70">
        <v>0.2069071828688511</v>
      </c>
      <c r="N1168" s="70">
        <v>9.6303781541449571E-2</v>
      </c>
      <c r="O1168" s="70">
        <v>1.9438203786088123E-2</v>
      </c>
      <c r="P1168" s="70">
        <v>4.0366571724364964E-3</v>
      </c>
    </row>
    <row r="1169" spans="1:16" x14ac:dyDescent="0.3">
      <c r="A1169" t="s">
        <v>2743</v>
      </c>
      <c r="B1169" t="s">
        <v>809</v>
      </c>
      <c r="C1169" s="69">
        <v>24019</v>
      </c>
      <c r="D1169" s="70">
        <v>0.54276692289643313</v>
      </c>
      <c r="E1169" s="70">
        <v>5.9112278346752532E-3</v>
      </c>
      <c r="F1169" s="70">
        <v>0.46907247539556896</v>
      </c>
      <c r="G1169" s="70">
        <v>4.1666666666666664E-2</v>
      </c>
      <c r="H1169" s="70">
        <v>6.8965517241379309E-2</v>
      </c>
      <c r="I1169" s="70">
        <v>0.44444444444444442</v>
      </c>
      <c r="J1169" s="70">
        <v>1.9105834263320472E-2</v>
      </c>
      <c r="K1169" s="70">
        <v>0.65515077036099356</v>
      </c>
      <c r="L1169" s="70">
        <v>0.65132411624884945</v>
      </c>
      <c r="M1169" s="70">
        <v>0.21191564919644321</v>
      </c>
      <c r="N1169" s="70">
        <v>4.2041779163602189E-2</v>
      </c>
      <c r="O1169" s="70">
        <v>7.2566338101629491E-2</v>
      </c>
      <c r="P1169" s="70">
        <v>7.1117564764263154E-3</v>
      </c>
    </row>
    <row r="1170" spans="1:16" x14ac:dyDescent="0.3">
      <c r="A1170" t="s">
        <v>2744</v>
      </c>
      <c r="B1170" t="s">
        <v>809</v>
      </c>
      <c r="C1170" s="69">
        <v>24021</v>
      </c>
      <c r="D1170" s="70">
        <v>0.59968856396444903</v>
      </c>
      <c r="E1170" s="70">
        <v>0.1110359534711706</v>
      </c>
      <c r="F1170" s="70">
        <v>0.24095274414076293</v>
      </c>
      <c r="G1170" s="70">
        <v>0.18452380952380953</v>
      </c>
      <c r="H1170" s="70">
        <v>0.2413793103448276</v>
      </c>
      <c r="I1170" s="70">
        <v>0.61111111111111116</v>
      </c>
      <c r="J1170" s="70">
        <v>0.15350618460907675</v>
      </c>
      <c r="K1170" s="70">
        <v>0.71747943466243813</v>
      </c>
      <c r="L1170" s="70">
        <v>0.43335580019596281</v>
      </c>
      <c r="M1170" s="70">
        <v>0.30633004046236989</v>
      </c>
      <c r="N1170" s="70">
        <v>7.4244964100035199E-2</v>
      </c>
      <c r="O1170" s="70">
        <v>0</v>
      </c>
      <c r="P1170" s="70">
        <v>1.8947477612382224E-3</v>
      </c>
    </row>
    <row r="1171" spans="1:16" x14ac:dyDescent="0.3">
      <c r="A1171" t="s">
        <v>2745</v>
      </c>
      <c r="B1171" t="s">
        <v>809</v>
      </c>
      <c r="C1171" s="69">
        <v>24023</v>
      </c>
      <c r="D1171" s="70">
        <v>0.9146077829704824</v>
      </c>
      <c r="E1171" s="70">
        <v>7.3353020001612713E-3</v>
      </c>
      <c r="F1171" s="70">
        <v>0.14255191823172655</v>
      </c>
      <c r="G1171" s="70">
        <v>8.9285714285714274E-2</v>
      </c>
      <c r="H1171" s="70">
        <v>1</v>
      </c>
      <c r="I1171" s="70">
        <v>0.72222222222222221</v>
      </c>
      <c r="J1171" s="70">
        <v>0.11988661175938237</v>
      </c>
      <c r="K1171" s="70">
        <v>0.75817300226366591</v>
      </c>
      <c r="L1171" s="70">
        <v>0.75116819453332007</v>
      </c>
      <c r="M1171" s="70">
        <v>0.7475072373442192</v>
      </c>
      <c r="N1171" s="70">
        <v>0.187209084251233</v>
      </c>
      <c r="O1171" s="70">
        <v>0</v>
      </c>
      <c r="P1171" s="70">
        <v>3.6916599614907493E-3</v>
      </c>
    </row>
    <row r="1172" spans="1:16" x14ac:dyDescent="0.3">
      <c r="A1172" t="s">
        <v>2746</v>
      </c>
      <c r="B1172" t="s">
        <v>809</v>
      </c>
      <c r="C1172" s="69">
        <v>24025</v>
      </c>
      <c r="D1172" s="70">
        <v>0.57693721959737487</v>
      </c>
      <c r="E1172" s="70">
        <v>0.15884255413313025</v>
      </c>
      <c r="F1172" s="70">
        <v>0.31432960795177173</v>
      </c>
      <c r="G1172" s="70">
        <v>6.5476190476190479E-2</v>
      </c>
      <c r="H1172" s="70">
        <v>0.17241379310344829</v>
      </c>
      <c r="I1172" s="70">
        <v>0.55555555555555558</v>
      </c>
      <c r="J1172" s="70">
        <v>0.10234419983375541</v>
      </c>
      <c r="K1172" s="70">
        <v>0.70382580956598062</v>
      </c>
      <c r="L1172" s="70">
        <v>0.44013655015875602</v>
      </c>
      <c r="M1172" s="70">
        <v>0.36317604408452014</v>
      </c>
      <c r="N1172" s="70">
        <v>7.4466858101232852E-2</v>
      </c>
      <c r="O1172" s="70">
        <v>5.8974197151498292E-2</v>
      </c>
      <c r="P1172" s="70">
        <v>1.5998096428117134E-3</v>
      </c>
    </row>
    <row r="1173" spans="1:16" x14ac:dyDescent="0.3">
      <c r="A1173" t="s">
        <v>2125</v>
      </c>
      <c r="B1173" t="s">
        <v>809</v>
      </c>
      <c r="C1173" s="69">
        <v>24027</v>
      </c>
      <c r="D1173" s="70">
        <v>0.55522651196562356</v>
      </c>
      <c r="E1173" s="70">
        <v>0.33903854240118986</v>
      </c>
      <c r="F1173" s="70">
        <v>0.29873363335169845</v>
      </c>
      <c r="G1173" s="70">
        <v>6.5476190476190479E-2</v>
      </c>
      <c r="H1173" s="70">
        <v>0.13793103448275862</v>
      </c>
      <c r="I1173" s="70">
        <v>0.55555555555555558</v>
      </c>
      <c r="J1173" s="70">
        <v>0.15968277192881247</v>
      </c>
      <c r="K1173" s="70">
        <v>0.71287856251855608</v>
      </c>
      <c r="L1173" s="70">
        <v>0.46973133334148681</v>
      </c>
      <c r="M1173" s="70">
        <v>0.30357100422226663</v>
      </c>
      <c r="N1173" s="70">
        <v>3.993970599106289E-2</v>
      </c>
      <c r="O1173" s="70">
        <v>5.9818460324015214E-4</v>
      </c>
      <c r="P1173" s="70">
        <v>8.6587339634570828E-4</v>
      </c>
    </row>
    <row r="1174" spans="1:16" x14ac:dyDescent="0.3">
      <c r="A1174" t="s">
        <v>2275</v>
      </c>
      <c r="B1174" t="s">
        <v>809</v>
      </c>
      <c r="C1174" s="69">
        <v>24029</v>
      </c>
      <c r="D1174" s="70">
        <v>0.61161544589268557</v>
      </c>
      <c r="E1174" s="70">
        <v>4.8871649629523319E-3</v>
      </c>
      <c r="F1174" s="70">
        <v>0.38770191266565318</v>
      </c>
      <c r="G1174" s="70">
        <v>1.1904761904761904E-2</v>
      </c>
      <c r="H1174" s="70">
        <v>0</v>
      </c>
      <c r="I1174" s="70">
        <v>0.5</v>
      </c>
      <c r="J1174" s="70">
        <v>0.3152593838347677</v>
      </c>
      <c r="K1174" s="70">
        <v>0.71249787042569279</v>
      </c>
      <c r="L1174" s="70">
        <v>0.46203627798753505</v>
      </c>
      <c r="M1174" s="70">
        <v>0.29357451135264384</v>
      </c>
      <c r="N1174" s="70">
        <v>0.14750271634114792</v>
      </c>
      <c r="O1174" s="70">
        <v>0.1915574000303924</v>
      </c>
      <c r="P1174" s="70">
        <v>1.7081835145998307E-3</v>
      </c>
    </row>
    <row r="1175" spans="1:16" x14ac:dyDescent="0.3">
      <c r="A1175" t="s">
        <v>2071</v>
      </c>
      <c r="B1175" t="s">
        <v>809</v>
      </c>
      <c r="C1175" s="69">
        <v>24031</v>
      </c>
      <c r="D1175" s="70">
        <v>0.55152471738341258</v>
      </c>
      <c r="E1175" s="70">
        <v>0.35995998566968862</v>
      </c>
      <c r="F1175" s="70">
        <v>0.29132336129964354</v>
      </c>
      <c r="G1175" s="70">
        <v>7.7380952380952384E-2</v>
      </c>
      <c r="H1175" s="70">
        <v>0.13793103448275862</v>
      </c>
      <c r="I1175" s="70">
        <v>0.61111111111111116</v>
      </c>
      <c r="J1175" s="70">
        <v>0.11379197532940225</v>
      </c>
      <c r="K1175" s="70">
        <v>0.70520407851919131</v>
      </c>
      <c r="L1175" s="70">
        <v>0.46195671916118097</v>
      </c>
      <c r="M1175" s="70">
        <v>0.2731416425282705</v>
      </c>
      <c r="N1175" s="70">
        <v>5.3556286218455443E-2</v>
      </c>
      <c r="O1175" s="70">
        <v>8.2650584160301016E-6</v>
      </c>
      <c r="P1175" s="70">
        <v>1.2572582383632788E-3</v>
      </c>
    </row>
    <row r="1176" spans="1:16" x14ac:dyDescent="0.3">
      <c r="A1176" t="s">
        <v>2747</v>
      </c>
      <c r="B1176" t="s">
        <v>809</v>
      </c>
      <c r="C1176" s="69">
        <v>24033</v>
      </c>
      <c r="D1176" s="70">
        <v>0.54938928483147398</v>
      </c>
      <c r="E1176" s="70">
        <v>0.40266794276025941</v>
      </c>
      <c r="F1176" s="70">
        <v>0.33318891875259682</v>
      </c>
      <c r="G1176" s="70">
        <v>0.10119047619047619</v>
      </c>
      <c r="H1176" s="70">
        <v>0.10344827586206896</v>
      </c>
      <c r="I1176" s="70">
        <v>0.5</v>
      </c>
      <c r="J1176" s="70">
        <v>7.1761698736207427E-2</v>
      </c>
      <c r="K1176" s="70">
        <v>0.70028505965641219</v>
      </c>
      <c r="L1176" s="70">
        <v>0.51245186328960912</v>
      </c>
      <c r="M1176" s="70">
        <v>0.25077207762274978</v>
      </c>
      <c r="N1176" s="70">
        <v>9.9777281885962757E-2</v>
      </c>
      <c r="O1176" s="70">
        <v>4.1250808564234007E-2</v>
      </c>
      <c r="P1176" s="70">
        <v>1.9789376282076938E-3</v>
      </c>
    </row>
    <row r="1177" spans="1:16" x14ac:dyDescent="0.3">
      <c r="A1177" t="s">
        <v>2748</v>
      </c>
      <c r="B1177" t="s">
        <v>809</v>
      </c>
      <c r="C1177" s="69">
        <v>24035</v>
      </c>
      <c r="D1177" s="70">
        <v>0.6041517385158176</v>
      </c>
      <c r="E1177" s="70">
        <v>2.5859431668225758E-2</v>
      </c>
      <c r="F1177" s="70">
        <v>0.39289908742223784</v>
      </c>
      <c r="G1177" s="70">
        <v>5.9523809523809521E-2</v>
      </c>
      <c r="H1177" s="70">
        <v>0</v>
      </c>
      <c r="I1177" s="70">
        <v>0.44444444444444442</v>
      </c>
      <c r="J1177" s="70">
        <v>0.19329000891350812</v>
      </c>
      <c r="K1177" s="70">
        <v>0.68008076011369401</v>
      </c>
      <c r="L1177" s="70">
        <v>0.49865621922602682</v>
      </c>
      <c r="M1177" s="70">
        <v>0.25914614132866182</v>
      </c>
      <c r="N1177" s="70">
        <v>0.19475105767144676</v>
      </c>
      <c r="O1177" s="70">
        <v>0.26123920703186426</v>
      </c>
      <c r="P1177" s="70">
        <v>2.8127350904951962E-3</v>
      </c>
    </row>
    <row r="1178" spans="1:16" x14ac:dyDescent="0.3">
      <c r="A1178" t="s">
        <v>2749</v>
      </c>
      <c r="B1178" t="s">
        <v>809</v>
      </c>
      <c r="C1178" s="69">
        <v>24037</v>
      </c>
      <c r="D1178" s="70">
        <v>0.59321022878812846</v>
      </c>
      <c r="E1178" s="70">
        <v>4.9966471160718909E-2</v>
      </c>
      <c r="F1178" s="70">
        <v>0.46801459636295611</v>
      </c>
      <c r="G1178" s="70">
        <v>6.5476190476190479E-2</v>
      </c>
      <c r="H1178" s="70">
        <v>6.8965517241379309E-2</v>
      </c>
      <c r="I1178" s="70">
        <v>0.5</v>
      </c>
      <c r="J1178" s="70">
        <v>0.14928059912312669</v>
      </c>
      <c r="K1178" s="70">
        <v>0.63193046475437686</v>
      </c>
      <c r="L1178" s="70">
        <v>0.65985588737086975</v>
      </c>
      <c r="M1178" s="70">
        <v>0.17817675013593764</v>
      </c>
      <c r="N1178" s="70">
        <v>0.11790723160778085</v>
      </c>
      <c r="O1178" s="70">
        <v>8.7803038006590575E-2</v>
      </c>
      <c r="P1178" s="70">
        <v>5.3398697772397514E-3</v>
      </c>
    </row>
    <row r="1179" spans="1:16" x14ac:dyDescent="0.3">
      <c r="A1179" t="s">
        <v>2733</v>
      </c>
      <c r="B1179" t="s">
        <v>809</v>
      </c>
      <c r="C1179" s="69">
        <v>24039</v>
      </c>
      <c r="D1179" s="70">
        <v>0.66041886039322828</v>
      </c>
      <c r="E1179" s="70">
        <v>8.3219073375897165E-3</v>
      </c>
      <c r="F1179" s="70">
        <v>0.52742501724508417</v>
      </c>
      <c r="G1179" s="70">
        <v>1.1904761904761904E-2</v>
      </c>
      <c r="H1179" s="70">
        <v>3.4482758620689655E-2</v>
      </c>
      <c r="I1179" s="70">
        <v>0.27777777777777779</v>
      </c>
      <c r="J1179" s="70">
        <v>0.11522110756887903</v>
      </c>
      <c r="K1179" s="70">
        <v>0.60204301504724678</v>
      </c>
      <c r="L1179" s="70">
        <v>0.69473733467835375</v>
      </c>
      <c r="M1179" s="70">
        <v>0.18682752330188762</v>
      </c>
      <c r="N1179" s="70">
        <v>0.38529286722754297</v>
      </c>
      <c r="O1179" s="70">
        <v>0.41179603753356386</v>
      </c>
      <c r="P1179" s="70">
        <v>1.7512215955458366E-2</v>
      </c>
    </row>
    <row r="1180" spans="1:16" x14ac:dyDescent="0.3">
      <c r="A1180" t="s">
        <v>2412</v>
      </c>
      <c r="B1180" t="s">
        <v>809</v>
      </c>
      <c r="C1180" s="69">
        <v>24041</v>
      </c>
      <c r="D1180" s="70">
        <v>0.48044056083858805</v>
      </c>
      <c r="E1180" s="70">
        <v>1.1819756677985691E-2</v>
      </c>
      <c r="F1180" s="70">
        <v>0.43310478800086322</v>
      </c>
      <c r="G1180" s="70">
        <v>2.976190476190476E-2</v>
      </c>
      <c r="H1180" s="70">
        <v>0</v>
      </c>
      <c r="I1180" s="70">
        <v>0.3888888888888889</v>
      </c>
      <c r="J1180" s="70">
        <v>-2.5582741532695259E-2</v>
      </c>
      <c r="K1180" s="70">
        <v>0.65773038973440856</v>
      </c>
      <c r="L1180" s="70">
        <v>0.57983364370553048</v>
      </c>
      <c r="M1180" s="70">
        <v>0.22703548922220951</v>
      </c>
      <c r="N1180" s="70">
        <v>3.846916721297515E-2</v>
      </c>
      <c r="O1180" s="70">
        <v>4.2929939041615239E-2</v>
      </c>
      <c r="P1180" s="70">
        <v>3.060878647781574E-3</v>
      </c>
    </row>
    <row r="1181" spans="1:16" x14ac:dyDescent="0.3">
      <c r="A1181" t="s">
        <v>1806</v>
      </c>
      <c r="B1181" t="s">
        <v>809</v>
      </c>
      <c r="C1181" s="69">
        <v>24043</v>
      </c>
      <c r="D1181" s="70">
        <v>0.56895135338018332</v>
      </c>
      <c r="E1181" s="70">
        <v>8.719243056745607E-2</v>
      </c>
      <c r="F1181" s="70">
        <v>0.20784939195895041</v>
      </c>
      <c r="G1181" s="70">
        <v>5.3571428571428568E-2</v>
      </c>
      <c r="H1181" s="70">
        <v>0.27586206896551724</v>
      </c>
      <c r="I1181" s="70">
        <v>0.66666666666666663</v>
      </c>
      <c r="J1181" s="70">
        <v>6.9593176572116278E-2</v>
      </c>
      <c r="K1181" s="70">
        <v>0.73712950327523663</v>
      </c>
      <c r="L1181" s="70">
        <v>0.42313357200041135</v>
      </c>
      <c r="M1181" s="70">
        <v>0.31505341050300989</v>
      </c>
      <c r="N1181" s="70">
        <v>6.0102511343759428E-2</v>
      </c>
      <c r="O1181" s="70">
        <v>0</v>
      </c>
      <c r="P1181" s="70">
        <v>3.8558566683048099E-3</v>
      </c>
    </row>
    <row r="1182" spans="1:16" x14ac:dyDescent="0.3">
      <c r="A1182" t="s">
        <v>2750</v>
      </c>
      <c r="B1182" t="s">
        <v>809</v>
      </c>
      <c r="C1182" s="69">
        <v>24045</v>
      </c>
      <c r="D1182" s="70">
        <v>0.54952532610566573</v>
      </c>
      <c r="E1182" s="70">
        <v>8.4516535367726478E-2</v>
      </c>
      <c r="F1182" s="70">
        <v>0.46349602478501795</v>
      </c>
      <c r="G1182" s="70">
        <v>2.976190476190476E-2</v>
      </c>
      <c r="H1182" s="70">
        <v>3.4482758620689655E-2</v>
      </c>
      <c r="I1182" s="70">
        <v>0.3888888888888889</v>
      </c>
      <c r="J1182" s="70">
        <v>9.1465425898681021E-2</v>
      </c>
      <c r="K1182" s="70">
        <v>0.61605474807868255</v>
      </c>
      <c r="L1182" s="70">
        <v>0.72702262196516387</v>
      </c>
      <c r="M1182" s="70">
        <v>0.20636361000595452</v>
      </c>
      <c r="N1182" s="70">
        <v>9.8875479072567371E-2</v>
      </c>
      <c r="O1182" s="70">
        <v>5.6900277595841035E-2</v>
      </c>
      <c r="P1182" s="70">
        <v>3.4662279470648255E-3</v>
      </c>
    </row>
    <row r="1183" spans="1:16" x14ac:dyDescent="0.3">
      <c r="A1183" t="s">
        <v>2751</v>
      </c>
      <c r="B1183" t="s">
        <v>809</v>
      </c>
      <c r="C1183" s="69">
        <v>24047</v>
      </c>
      <c r="D1183" s="70">
        <v>0.66633480141486701</v>
      </c>
      <c r="E1183" s="70">
        <v>2.7163632986186223E-2</v>
      </c>
      <c r="F1183" s="70">
        <v>0.54453128700467801</v>
      </c>
      <c r="G1183" s="70">
        <v>4.1666666666666664E-2</v>
      </c>
      <c r="H1183" s="70">
        <v>6.8965517241379309E-2</v>
      </c>
      <c r="I1183" s="70">
        <v>0.44444444444444442</v>
      </c>
      <c r="J1183" s="70">
        <v>-7.9474034447437766E-2</v>
      </c>
      <c r="K1183" s="70">
        <v>0.54666221890893574</v>
      </c>
      <c r="L1183" s="70">
        <v>0.74874154021922257</v>
      </c>
      <c r="M1183" s="70">
        <v>0.2157983555301751</v>
      </c>
      <c r="N1183" s="70">
        <v>0.44865891672957559</v>
      </c>
      <c r="O1183" s="70">
        <v>0.31227584795148178</v>
      </c>
      <c r="P1183" s="70">
        <v>1.9972589732934263E-3</v>
      </c>
    </row>
    <row r="1184" spans="1:16" x14ac:dyDescent="0.3">
      <c r="A1184" t="s">
        <v>826</v>
      </c>
      <c r="B1184" t="s">
        <v>809</v>
      </c>
      <c r="C1184" s="69">
        <v>24510</v>
      </c>
      <c r="D1184" s="70">
        <v>0.52371057428817946</v>
      </c>
      <c r="E1184" s="70">
        <v>0.57418577599398968</v>
      </c>
      <c r="F1184" s="70">
        <v>0.32996656632120391</v>
      </c>
      <c r="G1184" s="70">
        <v>1.1904761904761904E-2</v>
      </c>
      <c r="H1184" s="70">
        <v>0</v>
      </c>
      <c r="I1184" s="70">
        <v>0.55555555555555558</v>
      </c>
      <c r="J1184" s="70">
        <v>8.8020208573900832E-2</v>
      </c>
      <c r="K1184" s="70">
        <v>0.72387268679198746</v>
      </c>
      <c r="L1184" s="70">
        <v>0.47510646079879576</v>
      </c>
      <c r="M1184" s="70">
        <v>0.29759292887168437</v>
      </c>
      <c r="N1184" s="70">
        <v>5.0631063486152622E-2</v>
      </c>
      <c r="O1184" s="70">
        <v>5.6133338275962744E-2</v>
      </c>
      <c r="P1184" s="70">
        <v>3.6979878153334809E-4</v>
      </c>
    </row>
    <row r="1185" spans="1:16" x14ac:dyDescent="0.3">
      <c r="A1185" t="s">
        <v>2752</v>
      </c>
      <c r="B1185" t="s">
        <v>827</v>
      </c>
      <c r="C1185" s="69">
        <v>25001</v>
      </c>
      <c r="D1185" s="70">
        <v>0.71744847284447455</v>
      </c>
      <c r="E1185" s="70">
        <v>0.16876248720021875</v>
      </c>
      <c r="F1185" s="70">
        <v>0.42258986799132053</v>
      </c>
      <c r="G1185" s="70">
        <v>2.976190476190476E-2</v>
      </c>
      <c r="H1185" s="70">
        <v>0</v>
      </c>
      <c r="I1185" s="70">
        <v>0.61111111111111116</v>
      </c>
      <c r="J1185" s="70">
        <v>0.19373683901327254</v>
      </c>
      <c r="K1185" s="70">
        <v>0.57102749748572534</v>
      </c>
      <c r="L1185" s="70">
        <v>0.84636583834779999</v>
      </c>
      <c r="M1185" s="70">
        <v>0.54340458545928005</v>
      </c>
      <c r="N1185" s="70">
        <v>0.16518137409307748</v>
      </c>
      <c r="O1185" s="70">
        <v>0.1604761066888668</v>
      </c>
      <c r="P1185" s="70">
        <v>3.3118869957297239E-3</v>
      </c>
    </row>
    <row r="1186" spans="1:16" x14ac:dyDescent="0.3">
      <c r="A1186" t="s">
        <v>2753</v>
      </c>
      <c r="B1186" t="s">
        <v>827</v>
      </c>
      <c r="C1186" s="69">
        <v>25003</v>
      </c>
      <c r="D1186" s="70">
        <v>0.63248060949387519</v>
      </c>
      <c r="E1186" s="70">
        <v>5.0170990627805737E-2</v>
      </c>
      <c r="F1186" s="70">
        <v>0.19070287382318482</v>
      </c>
      <c r="G1186" s="70">
        <v>0.15476190476190477</v>
      </c>
      <c r="H1186" s="70">
        <v>0.17241379310344829</v>
      </c>
      <c r="I1186" s="70">
        <v>0.83333333333333337</v>
      </c>
      <c r="J1186" s="70">
        <v>-0.13943868690644115</v>
      </c>
      <c r="K1186" s="70">
        <v>0.71709575765328926</v>
      </c>
      <c r="L1186" s="70">
        <v>0.45114587795432576</v>
      </c>
      <c r="M1186" s="70">
        <v>0.567729083699267</v>
      </c>
      <c r="N1186" s="70">
        <v>0.17156048181884226</v>
      </c>
      <c r="O1186" s="70">
        <v>0</v>
      </c>
      <c r="P1186" s="70">
        <v>7.593110663976871E-3</v>
      </c>
    </row>
    <row r="1187" spans="1:16" x14ac:dyDescent="0.3">
      <c r="A1187" t="s">
        <v>2754</v>
      </c>
      <c r="B1187" t="s">
        <v>827</v>
      </c>
      <c r="C1187" s="69">
        <v>25005</v>
      </c>
      <c r="D1187" s="70">
        <v>0.66906100311748673</v>
      </c>
      <c r="E1187" s="70">
        <v>0.35021292709405605</v>
      </c>
      <c r="F1187" s="70">
        <v>0.44025418434597618</v>
      </c>
      <c r="G1187" s="70">
        <v>5.3571428571428568E-2</v>
      </c>
      <c r="H1187" s="70">
        <v>0</v>
      </c>
      <c r="I1187" s="70">
        <v>0.61111111111111116</v>
      </c>
      <c r="J1187" s="70">
        <v>-5.0199306879970471E-2</v>
      </c>
      <c r="K1187" s="70">
        <v>0.66020446139342603</v>
      </c>
      <c r="L1187" s="70">
        <v>0.82604939291511248</v>
      </c>
      <c r="M1187" s="70">
        <v>0.54282173635913977</v>
      </c>
      <c r="N1187" s="70">
        <v>0.16427853948767232</v>
      </c>
      <c r="O1187" s="70">
        <v>5.2023527900679066E-2</v>
      </c>
      <c r="P1187" s="70">
        <v>7.6309119460046546E-3</v>
      </c>
    </row>
    <row r="1188" spans="1:16" x14ac:dyDescent="0.3">
      <c r="A1188" t="s">
        <v>2755</v>
      </c>
      <c r="B1188" t="s">
        <v>827</v>
      </c>
      <c r="C1188" s="69">
        <v>25007</v>
      </c>
      <c r="D1188" s="70">
        <v>0.6292493331880068</v>
      </c>
      <c r="E1188" s="70">
        <v>1.6782619215114342E-2</v>
      </c>
      <c r="F1188" s="70">
        <v>0.59154806494679291</v>
      </c>
      <c r="G1188" s="70">
        <v>1.1904761904761904E-2</v>
      </c>
      <c r="H1188" s="70">
        <v>0</v>
      </c>
      <c r="I1188" s="70">
        <v>0.44444444444444442</v>
      </c>
      <c r="J1188" s="70">
        <v>-0.31572273294207193</v>
      </c>
      <c r="K1188" s="70">
        <v>0.57705299296574453</v>
      </c>
      <c r="L1188" s="70">
        <v>0.88069725884350092</v>
      </c>
      <c r="M1188" s="70">
        <v>0.60451780941171129</v>
      </c>
      <c r="N1188" s="70">
        <v>8.7124395356013462E-2</v>
      </c>
      <c r="O1188" s="70">
        <v>0.22798472103987125</v>
      </c>
      <c r="P1188" s="70">
        <v>1.3708263258950418E-3</v>
      </c>
    </row>
    <row r="1189" spans="1:16" x14ac:dyDescent="0.3">
      <c r="A1189" t="s">
        <v>2756</v>
      </c>
      <c r="B1189" t="s">
        <v>827</v>
      </c>
      <c r="C1189" s="69">
        <v>25009</v>
      </c>
      <c r="D1189" s="70">
        <v>0.68874912021549728</v>
      </c>
      <c r="E1189" s="70">
        <v>0.3568912470990121</v>
      </c>
      <c r="F1189" s="70">
        <v>0.32539764104080693</v>
      </c>
      <c r="G1189" s="70">
        <v>7.1428571428571425E-2</v>
      </c>
      <c r="H1189" s="70">
        <v>3.4482758620689655E-2</v>
      </c>
      <c r="I1189" s="70">
        <v>0.72222222222222221</v>
      </c>
      <c r="J1189" s="70">
        <v>0.13866487858862803</v>
      </c>
      <c r="K1189" s="70">
        <v>0.69111422429163938</v>
      </c>
      <c r="L1189" s="70">
        <v>0.69195705494185844</v>
      </c>
      <c r="M1189" s="70">
        <v>0.47642275968546866</v>
      </c>
      <c r="N1189" s="70">
        <v>0.15246803328005101</v>
      </c>
      <c r="O1189" s="70">
        <v>9.631373349082778E-2</v>
      </c>
      <c r="P1189" s="70">
        <v>4.6094646650361951E-3</v>
      </c>
    </row>
    <row r="1190" spans="1:16" x14ac:dyDescent="0.3">
      <c r="A1190" t="s">
        <v>2050</v>
      </c>
      <c r="B1190" t="s">
        <v>827</v>
      </c>
      <c r="C1190" s="69">
        <v>25011</v>
      </c>
      <c r="D1190" s="70">
        <v>0.59513939985331199</v>
      </c>
      <c r="E1190" s="70">
        <v>2.5593469672814204E-2</v>
      </c>
      <c r="F1190" s="70">
        <v>0.19861951232469785</v>
      </c>
      <c r="G1190" s="70">
        <v>0.13690476190476192</v>
      </c>
      <c r="H1190" s="70">
        <v>0.17241379310344829</v>
      </c>
      <c r="I1190" s="70">
        <v>0.72222222222222221</v>
      </c>
      <c r="J1190" s="70">
        <v>-0.25933730813979416</v>
      </c>
      <c r="K1190" s="70">
        <v>0.7203653857967951</v>
      </c>
      <c r="L1190" s="70">
        <v>0.52516353558319051</v>
      </c>
      <c r="M1190" s="70">
        <v>0.54349065715126432</v>
      </c>
      <c r="N1190" s="70">
        <v>0.1786360487243899</v>
      </c>
      <c r="O1190" s="70">
        <v>0</v>
      </c>
      <c r="P1190" s="70">
        <v>3.809093776864299E-3</v>
      </c>
    </row>
    <row r="1191" spans="1:16" x14ac:dyDescent="0.3">
      <c r="A1191" t="s">
        <v>2757</v>
      </c>
      <c r="B1191" t="s">
        <v>827</v>
      </c>
      <c r="C1191" s="69">
        <v>25013</v>
      </c>
      <c r="D1191" s="70">
        <v>0.6646976553304208</v>
      </c>
      <c r="E1191" s="70">
        <v>0.26122309319969456</v>
      </c>
      <c r="F1191" s="70">
        <v>0.26751197279504463</v>
      </c>
      <c r="G1191" s="70">
        <v>0.1130952380952381</v>
      </c>
      <c r="H1191" s="70">
        <v>0.20689655172413793</v>
      </c>
      <c r="I1191" s="70">
        <v>0.72222222222222221</v>
      </c>
      <c r="J1191" s="70">
        <v>-0.13461395701569218</v>
      </c>
      <c r="K1191" s="70">
        <v>0.72746382265709542</v>
      </c>
      <c r="L1191" s="70">
        <v>0.62010611154586093</v>
      </c>
      <c r="M1191" s="70">
        <v>0.58726394196646026</v>
      </c>
      <c r="N1191" s="70">
        <v>0.16604161276138096</v>
      </c>
      <c r="O1191" s="70">
        <v>0</v>
      </c>
      <c r="P1191" s="70">
        <v>1.0186676398046131E-2</v>
      </c>
    </row>
    <row r="1192" spans="1:16" x14ac:dyDescent="0.3">
      <c r="A1192" t="s">
        <v>2758</v>
      </c>
      <c r="B1192" t="s">
        <v>827</v>
      </c>
      <c r="C1192" s="69">
        <v>25015</v>
      </c>
      <c r="D1192" s="70">
        <v>0.61822517586267345</v>
      </c>
      <c r="E1192" s="70">
        <v>0.10903576835585654</v>
      </c>
      <c r="F1192" s="70">
        <v>0.24444471973908732</v>
      </c>
      <c r="G1192" s="70">
        <v>7.7380952380952384E-2</v>
      </c>
      <c r="H1192" s="70">
        <v>0.17241379310344829</v>
      </c>
      <c r="I1192" s="70">
        <v>0.72222222222222221</v>
      </c>
      <c r="J1192" s="70">
        <v>-0.26925747486775731</v>
      </c>
      <c r="K1192" s="70">
        <v>0.73613336378998429</v>
      </c>
      <c r="L1192" s="70">
        <v>0.58781291915485523</v>
      </c>
      <c r="M1192" s="70">
        <v>0.60811180533564935</v>
      </c>
      <c r="N1192" s="70">
        <v>0.16704273546223933</v>
      </c>
      <c r="O1192" s="70">
        <v>0</v>
      </c>
      <c r="P1192" s="70">
        <v>1.0115581660143745E-2</v>
      </c>
    </row>
    <row r="1193" spans="1:16" x14ac:dyDescent="0.3">
      <c r="A1193" t="s">
        <v>2270</v>
      </c>
      <c r="B1193" t="s">
        <v>827</v>
      </c>
      <c r="C1193" s="69">
        <v>25017</v>
      </c>
      <c r="D1193" s="70">
        <v>0.74003988999079784</v>
      </c>
      <c r="E1193" s="70">
        <v>0.65285383041707934</v>
      </c>
      <c r="F1193" s="70">
        <v>0.31676180756098965</v>
      </c>
      <c r="G1193" s="70">
        <v>0.14285714285714285</v>
      </c>
      <c r="H1193" s="70">
        <v>0.13793103448275862</v>
      </c>
      <c r="I1193" s="70">
        <v>0.77777777777777779</v>
      </c>
      <c r="J1193" s="70">
        <v>0.20875221995753318</v>
      </c>
      <c r="K1193" s="70">
        <v>0.71337742948317351</v>
      </c>
      <c r="L1193" s="70">
        <v>0.68749781499685791</v>
      </c>
      <c r="M1193" s="70">
        <v>0.50788515370442755</v>
      </c>
      <c r="N1193" s="70">
        <v>0.14759506492903879</v>
      </c>
      <c r="O1193" s="70">
        <v>1.2760100592474831E-2</v>
      </c>
      <c r="P1193" s="70">
        <v>5.4603386109263029E-3</v>
      </c>
    </row>
    <row r="1194" spans="1:16" x14ac:dyDescent="0.3">
      <c r="A1194" t="s">
        <v>2759</v>
      </c>
      <c r="B1194" t="s">
        <v>827</v>
      </c>
      <c r="C1194" s="69">
        <v>25019</v>
      </c>
      <c r="D1194" s="70">
        <v>0.46395982500040622</v>
      </c>
      <c r="E1194" s="70">
        <v>1.4912602737802781E-2</v>
      </c>
      <c r="F1194" s="70">
        <v>0.50348809318992094</v>
      </c>
      <c r="G1194" s="70">
        <v>0</v>
      </c>
      <c r="H1194" s="70">
        <v>0</v>
      </c>
      <c r="I1194" s="70">
        <v>0.33333333333333331</v>
      </c>
      <c r="J1194" s="70">
        <v>-0.35719996866504433</v>
      </c>
      <c r="K1194" s="70">
        <v>0.53176356692009397</v>
      </c>
      <c r="L1194" s="70">
        <v>0.81226291289051866</v>
      </c>
      <c r="M1194" s="70">
        <v>0.40262439622647356</v>
      </c>
      <c r="N1194" s="70">
        <v>2.6058558177255615E-2</v>
      </c>
      <c r="O1194" s="70">
        <v>4.0783207319274893E-2</v>
      </c>
      <c r="P1194" s="70">
        <v>6.3974695915130803E-4</v>
      </c>
    </row>
    <row r="1195" spans="1:16" x14ac:dyDescent="0.3">
      <c r="A1195" t="s">
        <v>2760</v>
      </c>
      <c r="B1195" t="s">
        <v>827</v>
      </c>
      <c r="C1195" s="69">
        <v>25021</v>
      </c>
      <c r="D1195" s="70">
        <v>0.72185323835653492</v>
      </c>
      <c r="E1195" s="70">
        <v>0.71321709474442374</v>
      </c>
      <c r="F1195" s="70">
        <v>0.36753302027185636</v>
      </c>
      <c r="G1195" s="70">
        <v>4.7619047619047616E-2</v>
      </c>
      <c r="H1195" s="70">
        <v>0</v>
      </c>
      <c r="I1195" s="70">
        <v>0.66666666666666663</v>
      </c>
      <c r="J1195" s="70">
        <v>0.32658385024315589</v>
      </c>
      <c r="K1195" s="70">
        <v>0.6899668832166812</v>
      </c>
      <c r="L1195" s="70">
        <v>0.78779666871386766</v>
      </c>
      <c r="M1195" s="70">
        <v>0.51374494803799275</v>
      </c>
      <c r="N1195" s="70">
        <v>0.13011555092763291</v>
      </c>
      <c r="O1195" s="70">
        <v>2.9645582344421981E-2</v>
      </c>
      <c r="P1195" s="70">
        <v>9.071351468734442E-3</v>
      </c>
    </row>
    <row r="1196" spans="1:16" x14ac:dyDescent="0.3">
      <c r="A1196" t="s">
        <v>2591</v>
      </c>
      <c r="B1196" t="s">
        <v>827</v>
      </c>
      <c r="C1196" s="69">
        <v>25023</v>
      </c>
      <c r="D1196" s="70">
        <v>0.67928788020770192</v>
      </c>
      <c r="E1196" s="70">
        <v>0.27128171820452718</v>
      </c>
      <c r="F1196" s="70">
        <v>0.41666509084005987</v>
      </c>
      <c r="G1196" s="70">
        <v>2.976190476190476E-2</v>
      </c>
      <c r="H1196" s="70">
        <v>0</v>
      </c>
      <c r="I1196" s="70">
        <v>0.61111111111111116</v>
      </c>
      <c r="J1196" s="70">
        <v>-2.1799226505763172E-2</v>
      </c>
      <c r="K1196" s="70">
        <v>0.66042101487908245</v>
      </c>
      <c r="L1196" s="70">
        <v>0.8527197305491373</v>
      </c>
      <c r="M1196" s="70">
        <v>0.53548844210395696</v>
      </c>
      <c r="N1196" s="70">
        <v>0.17122557680958736</v>
      </c>
      <c r="O1196" s="70">
        <v>8.7694912456405871E-2</v>
      </c>
      <c r="P1196" s="70">
        <v>1.5017710147400189E-2</v>
      </c>
    </row>
    <row r="1197" spans="1:16" x14ac:dyDescent="0.3">
      <c r="A1197" t="s">
        <v>2761</v>
      </c>
      <c r="B1197" t="s">
        <v>827</v>
      </c>
      <c r="C1197" s="69">
        <v>25025</v>
      </c>
      <c r="D1197" s="70">
        <v>0.72328236631989729</v>
      </c>
      <c r="E1197" s="70">
        <v>0.45134954014663847</v>
      </c>
      <c r="F1197" s="70">
        <v>0.39306683305460283</v>
      </c>
      <c r="G1197" s="70">
        <v>1.1904761904761904E-2</v>
      </c>
      <c r="H1197" s="70">
        <v>0</v>
      </c>
      <c r="I1197" s="70">
        <v>0.72222222222222221</v>
      </c>
      <c r="J1197" s="70">
        <v>0.15430157971620814</v>
      </c>
      <c r="K1197" s="70">
        <v>0.68490053170700249</v>
      </c>
      <c r="L1197" s="70">
        <v>0.73462624376969332</v>
      </c>
      <c r="M1197" s="70">
        <v>0.46505164965709828</v>
      </c>
      <c r="N1197" s="70">
        <v>0.14601482304756586</v>
      </c>
      <c r="O1197" s="70">
        <v>0.26239290222182637</v>
      </c>
      <c r="P1197" s="70">
        <v>1.3274351742776798E-3</v>
      </c>
    </row>
    <row r="1198" spans="1:16" x14ac:dyDescent="0.3">
      <c r="A1198" t="s">
        <v>2751</v>
      </c>
      <c r="B1198" t="s">
        <v>827</v>
      </c>
      <c r="C1198" s="69">
        <v>25027</v>
      </c>
      <c r="D1198" s="70">
        <v>0.74378246880861065</v>
      </c>
      <c r="E1198" s="70">
        <v>0.24265908331125646</v>
      </c>
      <c r="F1198" s="70">
        <v>0.29601437374600392</v>
      </c>
      <c r="G1198" s="70">
        <v>0.3392857142857143</v>
      </c>
      <c r="H1198" s="70">
        <v>0.2413793103448276</v>
      </c>
      <c r="I1198" s="70">
        <v>0.88888888888888884</v>
      </c>
      <c r="J1198" s="70">
        <v>-0.18555642888619359</v>
      </c>
      <c r="K1198" s="70">
        <v>0.70745685544963655</v>
      </c>
      <c r="L1198" s="70">
        <v>0.67582476734912833</v>
      </c>
      <c r="M1198" s="70">
        <v>0.59299911014873496</v>
      </c>
      <c r="N1198" s="70">
        <v>0.11586015015515343</v>
      </c>
      <c r="O1198" s="70">
        <v>0</v>
      </c>
      <c r="P1198" s="70">
        <v>5.0059406878039513E-3</v>
      </c>
    </row>
    <row r="1199" spans="1:16" x14ac:dyDescent="0.3">
      <c r="A1199" t="s">
        <v>2762</v>
      </c>
      <c r="B1199" t="s">
        <v>838</v>
      </c>
      <c r="C1199" s="69">
        <v>26001</v>
      </c>
      <c r="D1199" s="70">
        <v>0.42301868109952556</v>
      </c>
      <c r="E1199" s="70">
        <v>4.6327144508071503E-5</v>
      </c>
      <c r="F1199" s="70">
        <v>2.327521502298174E-2</v>
      </c>
      <c r="G1199" s="70">
        <v>0.10714285714285714</v>
      </c>
      <c r="H1199" s="70">
        <v>0.10344827586206896</v>
      </c>
      <c r="I1199" s="70">
        <v>0.72222222222222221</v>
      </c>
      <c r="J1199" s="70">
        <v>-0.12532292546807069</v>
      </c>
      <c r="K1199" s="70">
        <v>0.71414444646981801</v>
      </c>
      <c r="L1199" s="70">
        <v>2.8096763134323306E-2</v>
      </c>
      <c r="M1199" s="70">
        <v>0.40490463927847514</v>
      </c>
      <c r="N1199" s="70">
        <v>0.10300901448204455</v>
      </c>
      <c r="O1199" s="70">
        <v>0</v>
      </c>
      <c r="P1199" s="70">
        <v>1.0425928690790084E-2</v>
      </c>
    </row>
    <row r="1200" spans="1:16" x14ac:dyDescent="0.3">
      <c r="A1200" t="s">
        <v>2763</v>
      </c>
      <c r="B1200" t="s">
        <v>838</v>
      </c>
      <c r="C1200" s="69">
        <v>26003</v>
      </c>
      <c r="D1200" s="70">
        <v>0.48854252538734122</v>
      </c>
      <c r="E1200" s="70">
        <v>3.8618186925186676E-4</v>
      </c>
      <c r="F1200" s="70">
        <v>6.0947114469775496E-3</v>
      </c>
      <c r="G1200" s="70">
        <v>1.7857142857142856E-2</v>
      </c>
      <c r="H1200" s="70">
        <v>0.13793103448275862</v>
      </c>
      <c r="I1200" s="70">
        <v>0.72222222222222221</v>
      </c>
      <c r="J1200" s="70">
        <v>-0.16824279210668766</v>
      </c>
      <c r="K1200" s="70">
        <v>0.82042743282538533</v>
      </c>
      <c r="L1200" s="70">
        <v>0.17345034020015096</v>
      </c>
      <c r="M1200" s="70">
        <v>0.62795721835372664</v>
      </c>
      <c r="N1200" s="70">
        <v>7.6385183131076465E-2</v>
      </c>
      <c r="O1200" s="70">
        <v>0</v>
      </c>
      <c r="P1200" s="70">
        <v>1.2048576251377356E-3</v>
      </c>
    </row>
    <row r="1201" spans="1:16" x14ac:dyDescent="0.3">
      <c r="A1201" t="s">
        <v>2764</v>
      </c>
      <c r="B1201" t="s">
        <v>838</v>
      </c>
      <c r="C1201" s="69">
        <v>26005</v>
      </c>
      <c r="D1201" s="70">
        <v>0.50572593074003036</v>
      </c>
      <c r="E1201" s="70">
        <v>1.0870510007270455E-2</v>
      </c>
      <c r="F1201" s="70">
        <v>2.8839852521739984E-2</v>
      </c>
      <c r="G1201" s="70">
        <v>0.20833333333333334</v>
      </c>
      <c r="H1201" s="70">
        <v>0.10344827586206896</v>
      </c>
      <c r="I1201" s="70">
        <v>0.77777777777777779</v>
      </c>
      <c r="J1201" s="70">
        <v>-0.1825740872423017</v>
      </c>
      <c r="K1201" s="70">
        <v>0.7416533303807219</v>
      </c>
      <c r="L1201" s="70">
        <v>0.23061084511912353</v>
      </c>
      <c r="M1201" s="70">
        <v>0.53530807734814423</v>
      </c>
      <c r="N1201" s="70">
        <v>5.5552587868032001E-2</v>
      </c>
      <c r="O1201" s="70">
        <v>0</v>
      </c>
      <c r="P1201" s="70">
        <v>1.2897612673160893E-3</v>
      </c>
    </row>
    <row r="1202" spans="1:16" x14ac:dyDescent="0.3">
      <c r="A1202" t="s">
        <v>2765</v>
      </c>
      <c r="B1202" t="s">
        <v>838</v>
      </c>
      <c r="C1202" s="69">
        <v>26007</v>
      </c>
      <c r="D1202" s="70">
        <v>0.36425051133703046</v>
      </c>
      <c r="E1202" s="70">
        <v>2.6450678467237949E-3</v>
      </c>
      <c r="F1202" s="70">
        <v>2.1936600883484838E-2</v>
      </c>
      <c r="G1202" s="70">
        <v>5.3571428571428568E-2</v>
      </c>
      <c r="H1202" s="70">
        <v>6.8965517241379309E-2</v>
      </c>
      <c r="I1202" s="70">
        <v>0.66666666666666663</v>
      </c>
      <c r="J1202" s="70">
        <v>-0.40388400626239118</v>
      </c>
      <c r="K1202" s="70">
        <v>0.74476440037400038</v>
      </c>
      <c r="L1202" s="70">
        <v>9.0630869109994225E-2</v>
      </c>
      <c r="M1202" s="70">
        <v>0.39973709515208877</v>
      </c>
      <c r="N1202" s="70">
        <v>0.15637476977567358</v>
      </c>
      <c r="O1202" s="70">
        <v>0</v>
      </c>
      <c r="P1202" s="70">
        <v>2.0413109463068603E-3</v>
      </c>
    </row>
    <row r="1203" spans="1:16" x14ac:dyDescent="0.3">
      <c r="A1203" t="s">
        <v>2766</v>
      </c>
      <c r="B1203" t="s">
        <v>838</v>
      </c>
      <c r="C1203" s="69">
        <v>26009</v>
      </c>
      <c r="E1203" s="70"/>
      <c r="F1203" s="70">
        <v>1.2799147566309619E-2</v>
      </c>
      <c r="G1203" s="70">
        <v>4.7619047619047616E-2</v>
      </c>
      <c r="H1203" s="70">
        <v>0.10344827586206896</v>
      </c>
      <c r="I1203" s="70">
        <v>0.72222222222222221</v>
      </c>
    </row>
    <row r="1204" spans="1:16" x14ac:dyDescent="0.3">
      <c r="A1204" t="s">
        <v>2767</v>
      </c>
      <c r="B1204" t="s">
        <v>838</v>
      </c>
      <c r="C1204" s="69">
        <v>26011</v>
      </c>
      <c r="E1204" s="70"/>
      <c r="F1204" s="70">
        <v>2.9250833108050371E-2</v>
      </c>
      <c r="G1204" s="70">
        <v>5.3571428571428568E-2</v>
      </c>
      <c r="H1204" s="70">
        <v>6.8965517241379309E-2</v>
      </c>
      <c r="I1204" s="70">
        <v>0.61111111111111116</v>
      </c>
    </row>
    <row r="1205" spans="1:16" x14ac:dyDescent="0.3">
      <c r="A1205" t="s">
        <v>2768</v>
      </c>
      <c r="B1205" t="s">
        <v>838</v>
      </c>
      <c r="C1205" s="69">
        <v>26013</v>
      </c>
      <c r="E1205" s="70"/>
      <c r="F1205" s="70">
        <v>3.9572997228548941E-3</v>
      </c>
      <c r="G1205" s="70">
        <v>1.1904761904761904E-2</v>
      </c>
      <c r="H1205" s="70">
        <v>6.8965517241379309E-2</v>
      </c>
      <c r="I1205" s="70">
        <v>0.55555555555555558</v>
      </c>
    </row>
    <row r="1206" spans="1:16" x14ac:dyDescent="0.3">
      <c r="A1206" t="s">
        <v>2769</v>
      </c>
      <c r="B1206" t="s">
        <v>838</v>
      </c>
      <c r="C1206" s="69">
        <v>26015</v>
      </c>
      <c r="D1206" s="70">
        <v>0.49199495817854377</v>
      </c>
      <c r="E1206" s="70">
        <v>1.025566572476045E-2</v>
      </c>
      <c r="F1206" s="70">
        <v>3.1475640406717784E-2</v>
      </c>
      <c r="G1206" s="70">
        <v>0.13095238095238096</v>
      </c>
      <c r="H1206" s="70">
        <v>0.10344827586206896</v>
      </c>
      <c r="I1206" s="70">
        <v>0.66666666666666663</v>
      </c>
      <c r="J1206" s="70">
        <v>-0.15552877751169933</v>
      </c>
      <c r="K1206" s="70">
        <v>0.75111111032979394</v>
      </c>
      <c r="L1206" s="70">
        <v>0.23662166048695774</v>
      </c>
      <c r="M1206" s="70">
        <v>0.48249328032268723</v>
      </c>
      <c r="N1206" s="70">
        <v>0.18309256981409511</v>
      </c>
      <c r="O1206" s="70">
        <v>0</v>
      </c>
      <c r="P1206" s="70">
        <v>2.0228986979710793E-3</v>
      </c>
    </row>
    <row r="1207" spans="1:16" x14ac:dyDescent="0.3">
      <c r="A1207" t="s">
        <v>2280</v>
      </c>
      <c r="B1207" t="s">
        <v>838</v>
      </c>
      <c r="C1207" s="69">
        <v>26017</v>
      </c>
      <c r="D1207" s="70">
        <v>0.4588906320216497</v>
      </c>
      <c r="E1207" s="70">
        <v>4.0144479481723908E-2</v>
      </c>
      <c r="F1207" s="70">
        <v>3.0774422581385526E-2</v>
      </c>
      <c r="G1207" s="70">
        <v>7.1428571428571425E-2</v>
      </c>
      <c r="H1207" s="70">
        <v>0.31034482758620691</v>
      </c>
      <c r="I1207" s="70">
        <v>0.55555555555555558</v>
      </c>
      <c r="J1207" s="70">
        <v>-0.1345098563552842</v>
      </c>
      <c r="K1207" s="70">
        <v>0.75653903592416494</v>
      </c>
      <c r="L1207" s="70">
        <v>0.11311587652395082</v>
      </c>
      <c r="M1207" s="70">
        <v>0.27452726242536857</v>
      </c>
      <c r="N1207" s="70">
        <v>0.29026484426029669</v>
      </c>
      <c r="O1207" s="70">
        <v>0</v>
      </c>
      <c r="P1207" s="70">
        <v>6.5191044125483856E-4</v>
      </c>
    </row>
    <row r="1208" spans="1:16" x14ac:dyDescent="0.3">
      <c r="A1208" t="s">
        <v>2770</v>
      </c>
      <c r="B1208" t="s">
        <v>838</v>
      </c>
      <c r="C1208" s="69">
        <v>26019</v>
      </c>
      <c r="E1208" s="70"/>
      <c r="F1208" s="70">
        <v>1.1766539787029203E-2</v>
      </c>
      <c r="G1208" s="70">
        <v>4.1666666666666664E-2</v>
      </c>
      <c r="H1208" s="70">
        <v>0.13793103448275862</v>
      </c>
      <c r="I1208" s="70">
        <v>0.72222222222222221</v>
      </c>
    </row>
    <row r="1209" spans="1:16" x14ac:dyDescent="0.3">
      <c r="A1209" t="s">
        <v>2334</v>
      </c>
      <c r="B1209" t="s">
        <v>838</v>
      </c>
      <c r="C1209" s="69">
        <v>26021</v>
      </c>
      <c r="D1209" s="70">
        <v>0.50651028392992548</v>
      </c>
      <c r="E1209" s="70">
        <v>3.3240894196257434E-2</v>
      </c>
      <c r="F1209" s="70">
        <v>3.0625347434462817E-2</v>
      </c>
      <c r="G1209" s="70">
        <v>0.20238095238095238</v>
      </c>
      <c r="H1209" s="70">
        <v>0.17241379310344829</v>
      </c>
      <c r="I1209" s="70">
        <v>0.55555555555555558</v>
      </c>
      <c r="J1209" s="70">
        <v>-0.11388518117341444</v>
      </c>
      <c r="K1209" s="70">
        <v>0.70057109408642393</v>
      </c>
      <c r="L1209" s="70">
        <v>0.2477820051560381</v>
      </c>
      <c r="M1209" s="70">
        <v>0.59277450774383822</v>
      </c>
      <c r="N1209" s="70">
        <v>0.11564284015234609</v>
      </c>
      <c r="O1209" s="70">
        <v>0</v>
      </c>
      <c r="P1209" s="70">
        <v>2.5657456831502772E-4</v>
      </c>
    </row>
    <row r="1210" spans="1:16" x14ac:dyDescent="0.3">
      <c r="A1210" t="s">
        <v>2771</v>
      </c>
      <c r="B1210" t="s">
        <v>838</v>
      </c>
      <c r="C1210" s="69">
        <v>26023</v>
      </c>
      <c r="D1210" s="70">
        <v>0.49764106366674865</v>
      </c>
      <c r="E1210" s="70">
        <v>1.3451166899321854E-2</v>
      </c>
      <c r="F1210" s="70">
        <v>4.0443840333363776E-2</v>
      </c>
      <c r="G1210" s="70">
        <v>0.15476190476190477</v>
      </c>
      <c r="H1210" s="70">
        <v>0.20689655172413793</v>
      </c>
      <c r="I1210" s="70">
        <v>0.5</v>
      </c>
      <c r="J1210" s="70">
        <v>-0.1336763065144482</v>
      </c>
      <c r="K1210" s="70">
        <v>0.6751526125023094</v>
      </c>
      <c r="L1210" s="70">
        <v>0.39548715833012432</v>
      </c>
      <c r="M1210" s="70">
        <v>0.50918018611368709</v>
      </c>
      <c r="N1210" s="70">
        <v>0.11183606617256428</v>
      </c>
      <c r="O1210" s="70">
        <v>0</v>
      </c>
      <c r="P1210" s="70">
        <v>1.8726503553718411E-4</v>
      </c>
    </row>
    <row r="1211" spans="1:16" x14ac:dyDescent="0.3">
      <c r="A1211" t="s">
        <v>2028</v>
      </c>
      <c r="B1211" t="s">
        <v>838</v>
      </c>
      <c r="C1211" s="69">
        <v>26025</v>
      </c>
      <c r="D1211" s="70">
        <v>0.48940443321197225</v>
      </c>
      <c r="E1211" s="70">
        <v>5.2934547228641479E-2</v>
      </c>
      <c r="F1211" s="70">
        <v>3.7596402574034314E-2</v>
      </c>
      <c r="G1211" s="70">
        <v>9.5238095238095233E-2</v>
      </c>
      <c r="H1211" s="70">
        <v>0.10344827586206896</v>
      </c>
      <c r="I1211" s="70">
        <v>0.55555555555555558</v>
      </c>
      <c r="J1211" s="70">
        <v>6.3805924814873238E-2</v>
      </c>
      <c r="K1211" s="70">
        <v>0.70944825464273342</v>
      </c>
      <c r="L1211" s="70">
        <v>0.2954947845719928</v>
      </c>
      <c r="M1211" s="70">
        <v>0.47864214926214632</v>
      </c>
      <c r="N1211" s="70">
        <v>7.9911906429912721E-2</v>
      </c>
      <c r="O1211" s="70">
        <v>0</v>
      </c>
      <c r="P1211" s="70">
        <v>4.0715635332820934E-4</v>
      </c>
    </row>
    <row r="1212" spans="1:16" x14ac:dyDescent="0.3">
      <c r="A1212" t="s">
        <v>2471</v>
      </c>
      <c r="B1212" t="s">
        <v>838</v>
      </c>
      <c r="C1212" s="69">
        <v>26027</v>
      </c>
      <c r="D1212" s="70">
        <v>0.47993315375235901</v>
      </c>
      <c r="E1212" s="70">
        <v>1.7868966673581017E-2</v>
      </c>
      <c r="F1212" s="70">
        <v>3.3531178817017171E-2</v>
      </c>
      <c r="G1212" s="70">
        <v>0.10714285714285714</v>
      </c>
      <c r="H1212" s="70">
        <v>0.17241379310344829</v>
      </c>
      <c r="I1212" s="70">
        <v>0.55555555555555558</v>
      </c>
      <c r="J1212" s="70">
        <v>-0.17679484047159857</v>
      </c>
      <c r="K1212" s="70">
        <v>0.69815535231061132</v>
      </c>
      <c r="L1212" s="70">
        <v>0.28302318962606277</v>
      </c>
      <c r="M1212" s="70">
        <v>0.60218114947004164</v>
      </c>
      <c r="N1212" s="70">
        <v>9.7311863111369121E-2</v>
      </c>
      <c r="O1212" s="70">
        <v>0</v>
      </c>
      <c r="P1212" s="70">
        <v>2.0369786133967032E-4</v>
      </c>
    </row>
    <row r="1213" spans="1:16" x14ac:dyDescent="0.3">
      <c r="A1213" t="s">
        <v>2772</v>
      </c>
      <c r="B1213" t="s">
        <v>838</v>
      </c>
      <c r="C1213" s="69">
        <v>26029</v>
      </c>
      <c r="D1213" s="70">
        <v>0.43053843426174665</v>
      </c>
      <c r="E1213" s="70">
        <v>2.7477974122945797E-3</v>
      </c>
      <c r="F1213" s="70">
        <v>1.2731646394573158E-2</v>
      </c>
      <c r="G1213" s="70">
        <v>2.3809523809523808E-2</v>
      </c>
      <c r="H1213" s="70">
        <v>0.10344827586206896</v>
      </c>
      <c r="I1213" s="70">
        <v>0.72222222222222221</v>
      </c>
      <c r="J1213" s="70">
        <v>-0.31851129636420039</v>
      </c>
      <c r="K1213" s="70">
        <v>0.83811869579306641</v>
      </c>
      <c r="L1213" s="70">
        <v>0.2176748967734663</v>
      </c>
      <c r="M1213" s="70">
        <v>0.44799887264057231</v>
      </c>
      <c r="N1213" s="70">
        <v>7.8899002938346674E-2</v>
      </c>
      <c r="O1213" s="70">
        <v>0</v>
      </c>
      <c r="P1213" s="70">
        <v>2.1312267475025507E-3</v>
      </c>
    </row>
    <row r="1214" spans="1:16" x14ac:dyDescent="0.3">
      <c r="A1214" t="s">
        <v>2773</v>
      </c>
      <c r="B1214" t="s">
        <v>838</v>
      </c>
      <c r="C1214" s="69">
        <v>26031</v>
      </c>
      <c r="D1214" s="70">
        <v>0.47327243420576581</v>
      </c>
      <c r="E1214" s="70">
        <v>2.3026219737970152E-3</v>
      </c>
      <c r="F1214" s="70">
        <v>1.5269662758137383E-2</v>
      </c>
      <c r="G1214" s="70">
        <v>1.1904761904761904E-2</v>
      </c>
      <c r="H1214" s="70">
        <v>0.13793103448275862</v>
      </c>
      <c r="I1214" s="70">
        <v>0.72222222222222221</v>
      </c>
      <c r="J1214" s="70">
        <v>-6.0308279154974435E-2</v>
      </c>
      <c r="K1214" s="70">
        <v>0.82261294463261581</v>
      </c>
      <c r="L1214" s="70">
        <v>0.19138478399198292</v>
      </c>
      <c r="M1214" s="70">
        <v>0.42283755316602101</v>
      </c>
      <c r="N1214" s="70">
        <v>7.3597217702820933E-2</v>
      </c>
      <c r="O1214" s="70">
        <v>0</v>
      </c>
      <c r="P1214" s="70">
        <v>2.3422094118199744E-3</v>
      </c>
    </row>
    <row r="1215" spans="1:16" x14ac:dyDescent="0.3">
      <c r="A1215" t="s">
        <v>2774</v>
      </c>
      <c r="B1215" t="s">
        <v>838</v>
      </c>
      <c r="C1215" s="69">
        <v>26033</v>
      </c>
      <c r="D1215" s="70">
        <v>0.46960214423498625</v>
      </c>
      <c r="E1215" s="70">
        <v>1.9590672433919252E-3</v>
      </c>
      <c r="F1215" s="70">
        <v>1.2029845473279992E-2</v>
      </c>
      <c r="G1215" s="70">
        <v>1.1904761904761904E-2</v>
      </c>
      <c r="H1215" s="70">
        <v>0.13793103448275862</v>
      </c>
      <c r="I1215" s="70">
        <v>0.77777777777777779</v>
      </c>
      <c r="J1215" s="70">
        <v>-0.10697781123408158</v>
      </c>
      <c r="K1215" s="70">
        <v>0.85030403842272084</v>
      </c>
      <c r="L1215" s="70">
        <v>7.2537455114258589E-2</v>
      </c>
      <c r="M1215" s="70">
        <v>0.47681671048239105</v>
      </c>
      <c r="N1215" s="70">
        <v>8.8377347207634863E-2</v>
      </c>
      <c r="O1215" s="70">
        <v>0</v>
      </c>
      <c r="P1215" s="70">
        <v>9.4754043153368658E-4</v>
      </c>
    </row>
    <row r="1216" spans="1:16" x14ac:dyDescent="0.3">
      <c r="A1216" t="s">
        <v>2775</v>
      </c>
      <c r="B1216" t="s">
        <v>838</v>
      </c>
      <c r="C1216" s="69">
        <v>26035</v>
      </c>
      <c r="D1216" s="70">
        <v>0.43342622098028405</v>
      </c>
      <c r="E1216" s="70">
        <v>8.9071436290047157E-3</v>
      </c>
      <c r="F1216" s="70">
        <v>2.04938845119104E-2</v>
      </c>
      <c r="G1216" s="70">
        <v>1.1904761904761904E-2</v>
      </c>
      <c r="H1216" s="70">
        <v>0.13793103448275862</v>
      </c>
      <c r="I1216" s="70">
        <v>0.66666666666666663</v>
      </c>
      <c r="J1216" s="70">
        <v>-5.9722092530239163E-2</v>
      </c>
      <c r="K1216" s="70">
        <v>0.79029537715153941</v>
      </c>
      <c r="L1216" s="70">
        <v>6.0687905963250466E-2</v>
      </c>
      <c r="M1216" s="70">
        <v>0.4085358531346433</v>
      </c>
      <c r="N1216" s="70">
        <v>9.8542317756838027E-2</v>
      </c>
      <c r="O1216" s="70">
        <v>0</v>
      </c>
      <c r="P1216" s="70">
        <v>7.4641798965845458E-3</v>
      </c>
    </row>
    <row r="1217" spans="1:16" x14ac:dyDescent="0.3">
      <c r="A1217" t="s">
        <v>2474</v>
      </c>
      <c r="B1217" t="s">
        <v>838</v>
      </c>
      <c r="C1217" s="69">
        <v>26037</v>
      </c>
      <c r="D1217" s="70">
        <v>0.44112362343755274</v>
      </c>
      <c r="E1217" s="70">
        <v>2.8630505912104837E-2</v>
      </c>
      <c r="F1217" s="70">
        <v>3.3837594798411204E-2</v>
      </c>
      <c r="G1217" s="70">
        <v>0.14880952380952381</v>
      </c>
      <c r="H1217" s="70">
        <v>0.17241379310344829</v>
      </c>
      <c r="I1217" s="70">
        <v>0.61111111111111116</v>
      </c>
      <c r="J1217" s="70">
        <v>-0.20348959364596261</v>
      </c>
      <c r="K1217" s="70">
        <v>0.74952590531603758</v>
      </c>
      <c r="L1217" s="70">
        <v>0.21939432044333596</v>
      </c>
      <c r="M1217" s="70">
        <v>0.34575353911495699</v>
      </c>
      <c r="N1217" s="70">
        <v>0.10325971968116346</v>
      </c>
      <c r="O1217" s="70">
        <v>0</v>
      </c>
      <c r="P1217" s="70">
        <v>2.388789761166516E-4</v>
      </c>
    </row>
    <row r="1218" spans="1:16" x14ac:dyDescent="0.3">
      <c r="A1218" t="s">
        <v>2114</v>
      </c>
      <c r="B1218" t="s">
        <v>838</v>
      </c>
      <c r="C1218" s="69">
        <v>26039</v>
      </c>
      <c r="D1218" s="70">
        <v>0.49747707499291105</v>
      </c>
      <c r="E1218" s="70">
        <v>4.5610844513826587E-3</v>
      </c>
      <c r="F1218" s="70">
        <v>1.8117811683974555E-2</v>
      </c>
      <c r="G1218" s="70">
        <v>6.5476190476190479E-2</v>
      </c>
      <c r="H1218" s="70">
        <v>3.4482758620689655E-2</v>
      </c>
      <c r="I1218" s="70">
        <v>0.83333333333333337</v>
      </c>
      <c r="J1218" s="70">
        <v>5.993865077819352E-2</v>
      </c>
      <c r="K1218" s="70">
        <v>0.83814483673795126</v>
      </c>
      <c r="L1218" s="70">
        <v>8.0233740032781872E-2</v>
      </c>
      <c r="M1218" s="70">
        <v>0.46059464396317951</v>
      </c>
      <c r="N1218" s="70">
        <v>4.3002951588448961E-2</v>
      </c>
      <c r="O1218" s="70">
        <v>0</v>
      </c>
      <c r="P1218" s="70">
        <v>2.6133623695398216E-2</v>
      </c>
    </row>
    <row r="1219" spans="1:16" x14ac:dyDescent="0.3">
      <c r="A1219" t="s">
        <v>2227</v>
      </c>
      <c r="B1219" t="s">
        <v>838</v>
      </c>
      <c r="C1219" s="69">
        <v>26041</v>
      </c>
      <c r="D1219" s="70">
        <v>0.48907733685346522</v>
      </c>
      <c r="E1219" s="70">
        <v>5.3710053536506494E-3</v>
      </c>
      <c r="F1219" s="70">
        <v>7.506300539713324E-3</v>
      </c>
      <c r="G1219" s="70">
        <v>6.5476190476190479E-2</v>
      </c>
      <c r="H1219" s="70">
        <v>0.17241379310344829</v>
      </c>
      <c r="I1219" s="70">
        <v>0.83333333333333337</v>
      </c>
      <c r="J1219" s="70">
        <v>-0.14799378639673136</v>
      </c>
      <c r="K1219" s="70">
        <v>0.7759891496976794</v>
      </c>
      <c r="L1219" s="70">
        <v>0.18193451810158076</v>
      </c>
      <c r="M1219" s="70">
        <v>0.48245301068736968</v>
      </c>
      <c r="N1219" s="70">
        <v>4.3845214548112015E-2</v>
      </c>
      <c r="O1219" s="70">
        <v>0</v>
      </c>
      <c r="P1219" s="70">
        <v>2.9736616057849186E-3</v>
      </c>
    </row>
    <row r="1220" spans="1:16" x14ac:dyDescent="0.3">
      <c r="A1220" t="s">
        <v>2573</v>
      </c>
      <c r="B1220" t="s">
        <v>838</v>
      </c>
      <c r="C1220" s="69">
        <v>26043</v>
      </c>
      <c r="D1220" s="70">
        <v>0.37911488901074814</v>
      </c>
      <c r="E1220" s="70">
        <v>9.4434656978343596E-3</v>
      </c>
      <c r="F1220" s="70">
        <v>4.5607468305567762E-3</v>
      </c>
      <c r="G1220" s="70">
        <v>4.7619047619047616E-2</v>
      </c>
      <c r="H1220" s="70">
        <v>0.13793103448275862</v>
      </c>
      <c r="I1220" s="70">
        <v>0.77777777777777779</v>
      </c>
      <c r="J1220" s="70">
        <v>-0.48119341215259215</v>
      </c>
      <c r="K1220" s="70">
        <v>0.81851173621050677</v>
      </c>
      <c r="L1220" s="70">
        <v>9.1092828941153878E-2</v>
      </c>
      <c r="M1220" s="70">
        <v>0.44466546434659776</v>
      </c>
      <c r="N1220" s="70">
        <v>2.3526154850272561E-2</v>
      </c>
      <c r="O1220" s="70">
        <v>0</v>
      </c>
      <c r="P1220" s="70">
        <v>9.8007214424071058E-3</v>
      </c>
    </row>
    <row r="1221" spans="1:16" x14ac:dyDescent="0.3">
      <c r="A1221" t="s">
        <v>2776</v>
      </c>
      <c r="B1221" t="s">
        <v>838</v>
      </c>
      <c r="C1221" s="69">
        <v>26045</v>
      </c>
      <c r="D1221" s="70">
        <v>0.43123712447688417</v>
      </c>
      <c r="E1221" s="70">
        <v>4.4239894225744029E-2</v>
      </c>
      <c r="F1221" s="70">
        <v>3.6377699155481065E-2</v>
      </c>
      <c r="G1221" s="70">
        <v>0.15476190476190477</v>
      </c>
      <c r="H1221" s="70">
        <v>0.13793103448275862</v>
      </c>
      <c r="I1221" s="70">
        <v>0.55555555555555558</v>
      </c>
      <c r="J1221" s="70">
        <v>-0.17755527074078223</v>
      </c>
      <c r="K1221" s="70">
        <v>0.74596208517858198</v>
      </c>
      <c r="L1221" s="70">
        <v>0.24626595700420897</v>
      </c>
      <c r="M1221" s="70">
        <v>0.36713975364491169</v>
      </c>
      <c r="N1221" s="70">
        <v>6.5412779561962398E-2</v>
      </c>
      <c r="O1221" s="70">
        <v>0</v>
      </c>
      <c r="P1221" s="70">
        <v>1.2579696690920013E-4</v>
      </c>
    </row>
    <row r="1222" spans="1:16" x14ac:dyDescent="0.3">
      <c r="A1222" t="s">
        <v>2575</v>
      </c>
      <c r="B1222" t="s">
        <v>838</v>
      </c>
      <c r="C1222" s="69">
        <v>26047</v>
      </c>
      <c r="D1222" s="70">
        <v>0.44066350585456693</v>
      </c>
      <c r="E1222" s="70">
        <v>3.6315253868048998E-3</v>
      </c>
      <c r="F1222" s="70">
        <v>1.2647183106498663E-2</v>
      </c>
      <c r="G1222" s="70">
        <v>1.7857142857142856E-2</v>
      </c>
      <c r="H1222" s="70">
        <v>0.13793103448275862</v>
      </c>
      <c r="I1222" s="70">
        <v>0.66666666666666663</v>
      </c>
      <c r="J1222" s="70">
        <v>-0.14074293651214465</v>
      </c>
      <c r="K1222" s="70">
        <v>0.81507319410420098</v>
      </c>
      <c r="L1222" s="70">
        <v>0.21318692926654509</v>
      </c>
      <c r="M1222" s="70">
        <v>0.4283429209129973</v>
      </c>
      <c r="N1222" s="70">
        <v>2.4962932514898728E-2</v>
      </c>
      <c r="O1222" s="70">
        <v>0</v>
      </c>
      <c r="P1222" s="70">
        <v>2.6549669806427579E-3</v>
      </c>
    </row>
    <row r="1223" spans="1:16" x14ac:dyDescent="0.3">
      <c r="A1223" t="s">
        <v>2777</v>
      </c>
      <c r="B1223" t="s">
        <v>838</v>
      </c>
      <c r="C1223" s="69">
        <v>26049</v>
      </c>
      <c r="D1223" s="70">
        <v>0.5325827500412329</v>
      </c>
      <c r="E1223" s="70">
        <v>0.239472050479136</v>
      </c>
      <c r="F1223" s="70">
        <v>4.3356865314896485E-2</v>
      </c>
      <c r="G1223" s="70">
        <v>0.35119047619047616</v>
      </c>
      <c r="H1223" s="70">
        <v>0.20689655172413793</v>
      </c>
      <c r="I1223" s="70">
        <v>0.66666666666666663</v>
      </c>
      <c r="J1223" s="70">
        <v>-2.5455927822964821E-2</v>
      </c>
      <c r="K1223" s="70">
        <v>0.75876439313490929</v>
      </c>
      <c r="L1223" s="70">
        <v>0.21182839842776091</v>
      </c>
      <c r="M1223" s="70">
        <v>0.33018206865529376</v>
      </c>
      <c r="N1223" s="70">
        <v>8.9401684664680958E-2</v>
      </c>
      <c r="O1223" s="70">
        <v>0</v>
      </c>
      <c r="P1223" s="70">
        <v>1.8501449173268075E-4</v>
      </c>
    </row>
    <row r="1224" spans="1:16" x14ac:dyDescent="0.3">
      <c r="A1224" t="s">
        <v>2778</v>
      </c>
      <c r="B1224" t="s">
        <v>838</v>
      </c>
      <c r="C1224" s="69">
        <v>26051</v>
      </c>
      <c r="D1224" s="70">
        <v>0.40086447027805588</v>
      </c>
      <c r="E1224" s="70">
        <v>2.5675357840847291E-3</v>
      </c>
      <c r="F1224" s="70">
        <v>2.460586777205034E-2</v>
      </c>
      <c r="G1224" s="70">
        <v>6.5476190476190479E-2</v>
      </c>
      <c r="H1224" s="70">
        <v>0.10344827586206896</v>
      </c>
      <c r="I1224" s="70">
        <v>0.61111111111111116</v>
      </c>
      <c r="J1224" s="70">
        <v>1.6714986760708924E-2</v>
      </c>
      <c r="K1224" s="70">
        <v>0.77715917445387295</v>
      </c>
      <c r="L1224" s="70">
        <v>3.8846957232827606E-2</v>
      </c>
      <c r="M1224" s="70">
        <v>0.29158386826391691</v>
      </c>
      <c r="N1224" s="70">
        <v>4.6875119065197854E-2</v>
      </c>
      <c r="O1224" s="70">
        <v>0</v>
      </c>
      <c r="P1224" s="70">
        <v>5.9975010394439383E-3</v>
      </c>
    </row>
    <row r="1225" spans="1:16" x14ac:dyDescent="0.3">
      <c r="A1225" t="s">
        <v>2779</v>
      </c>
      <c r="B1225" t="s">
        <v>838</v>
      </c>
      <c r="C1225" s="69">
        <v>26053</v>
      </c>
      <c r="D1225" s="70">
        <v>0.4247090158822151</v>
      </c>
      <c r="E1225" s="70">
        <v>1.2488969973472308E-3</v>
      </c>
      <c r="F1225" s="70">
        <v>2.8589416723990369E-3</v>
      </c>
      <c r="G1225" s="70">
        <v>2.3809523809523808E-2</v>
      </c>
      <c r="H1225" s="70">
        <v>0.17241379310344829</v>
      </c>
      <c r="I1225" s="70">
        <v>0.55555555555555558</v>
      </c>
      <c r="J1225" s="70">
        <v>-0.21915957081239296</v>
      </c>
      <c r="K1225" s="70">
        <v>0.84020005927848762</v>
      </c>
      <c r="L1225" s="70">
        <v>3.2535660688305781E-2</v>
      </c>
      <c r="M1225" s="70">
        <v>0.66477434150224313</v>
      </c>
      <c r="N1225" s="70">
        <v>2.3829959602489362E-2</v>
      </c>
      <c r="O1225" s="70">
        <v>0</v>
      </c>
      <c r="P1225" s="70">
        <v>2.8849561512379112E-3</v>
      </c>
    </row>
    <row r="1226" spans="1:16" x14ac:dyDescent="0.3">
      <c r="A1226" t="s">
        <v>2780</v>
      </c>
      <c r="B1226" t="s">
        <v>838</v>
      </c>
      <c r="C1226" s="69">
        <v>26055</v>
      </c>
      <c r="D1226" s="70">
        <v>0.45956734970189095</v>
      </c>
      <c r="E1226" s="70">
        <v>3.9657517645025994E-2</v>
      </c>
      <c r="F1226" s="70">
        <v>1.2925311179997982E-2</v>
      </c>
      <c r="G1226" s="70">
        <v>6.5476190476190479E-2</v>
      </c>
      <c r="H1226" s="70">
        <v>0.13793103448275862</v>
      </c>
      <c r="I1226" s="70">
        <v>0.77777777777777779</v>
      </c>
      <c r="J1226" s="70">
        <v>-0.17227180782231202</v>
      </c>
      <c r="K1226" s="70">
        <v>0.8172749876595311</v>
      </c>
      <c r="L1226" s="70">
        <v>0.13070912987102046</v>
      </c>
      <c r="M1226" s="70">
        <v>0.46816324414502414</v>
      </c>
      <c r="N1226" s="70">
        <v>2.9414141161048266E-2</v>
      </c>
      <c r="O1226" s="70">
        <v>0</v>
      </c>
      <c r="P1226" s="70">
        <v>4.6380409908814441E-3</v>
      </c>
    </row>
    <row r="1227" spans="1:16" x14ac:dyDescent="0.3">
      <c r="A1227" t="s">
        <v>2781</v>
      </c>
      <c r="B1227" t="s">
        <v>838</v>
      </c>
      <c r="C1227" s="69">
        <v>26057</v>
      </c>
      <c r="D1227" s="70">
        <v>0.40739962998025786</v>
      </c>
      <c r="E1227" s="70">
        <v>6.5501083603101279E-3</v>
      </c>
      <c r="F1227" s="70">
        <v>2.8825251066715209E-2</v>
      </c>
      <c r="G1227" s="70">
        <v>0.1130952380952381</v>
      </c>
      <c r="H1227" s="70">
        <v>0.10344827586206896</v>
      </c>
      <c r="I1227" s="70">
        <v>0.55555555555555558</v>
      </c>
      <c r="J1227" s="70">
        <v>-7.7537628788509255E-2</v>
      </c>
      <c r="K1227" s="70">
        <v>0.77338688254660726</v>
      </c>
      <c r="L1227" s="70">
        <v>0.1397613166847724</v>
      </c>
      <c r="M1227" s="70">
        <v>0.29311678126450563</v>
      </c>
      <c r="N1227" s="70">
        <v>8.4022155722869377E-2</v>
      </c>
      <c r="O1227" s="70">
        <v>0</v>
      </c>
      <c r="P1227" s="70">
        <v>4.5415875791849053E-4</v>
      </c>
    </row>
    <row r="1228" spans="1:16" x14ac:dyDescent="0.3">
      <c r="A1228" t="s">
        <v>2782</v>
      </c>
      <c r="B1228" t="s">
        <v>838</v>
      </c>
      <c r="C1228" s="69">
        <v>26059</v>
      </c>
      <c r="D1228" s="70">
        <v>0.51033420337974911</v>
      </c>
      <c r="E1228" s="70">
        <v>1.254296902503931E-2</v>
      </c>
      <c r="F1228" s="70">
        <v>4.4241862844574847E-2</v>
      </c>
      <c r="G1228" s="70">
        <v>0.19642857142857142</v>
      </c>
      <c r="H1228" s="70">
        <v>0.20689655172413793</v>
      </c>
      <c r="I1228" s="70">
        <v>0.5</v>
      </c>
      <c r="J1228" s="70">
        <v>-0.12392220775285705</v>
      </c>
      <c r="K1228" s="70">
        <v>0.68965899211114057</v>
      </c>
      <c r="L1228" s="70">
        <v>0.39053546901823943</v>
      </c>
      <c r="M1228" s="70">
        <v>0.47341833032583713</v>
      </c>
      <c r="N1228" s="70">
        <v>0.14559284559780891</v>
      </c>
      <c r="O1228" s="70">
        <v>0</v>
      </c>
      <c r="P1228" s="70">
        <v>1.7200787407263383E-4</v>
      </c>
    </row>
    <row r="1229" spans="1:16" x14ac:dyDescent="0.3">
      <c r="A1229" t="s">
        <v>2783</v>
      </c>
      <c r="B1229" t="s">
        <v>838</v>
      </c>
      <c r="C1229" s="69">
        <v>26061</v>
      </c>
      <c r="D1229" s="70">
        <v>0.36147641924903251</v>
      </c>
      <c r="E1229" s="70">
        <v>3.7817084088477659E-3</v>
      </c>
      <c r="F1229" s="70">
        <v>3.4766449165438752E-3</v>
      </c>
      <c r="G1229" s="70">
        <v>0</v>
      </c>
      <c r="H1229" s="70">
        <v>0.10344827586206896</v>
      </c>
      <c r="I1229" s="70">
        <v>0.5</v>
      </c>
      <c r="J1229" s="70">
        <v>-0.26147241839734231</v>
      </c>
      <c r="K1229" s="70">
        <v>0.78780759760323327</v>
      </c>
      <c r="L1229" s="70">
        <v>3.3444065387576924E-2</v>
      </c>
      <c r="M1229" s="70">
        <v>0.51089825548231893</v>
      </c>
      <c r="N1229" s="70">
        <v>0.10875949959905719</v>
      </c>
      <c r="O1229" s="70">
        <v>0</v>
      </c>
      <c r="P1229" s="70">
        <v>7.2800056916857568E-4</v>
      </c>
    </row>
    <row r="1230" spans="1:16" x14ac:dyDescent="0.3">
      <c r="A1230" t="s">
        <v>2784</v>
      </c>
      <c r="B1230" t="s">
        <v>838</v>
      </c>
      <c r="C1230" s="69">
        <v>26063</v>
      </c>
      <c r="D1230" s="70">
        <v>0.3746992744137545</v>
      </c>
      <c r="E1230" s="70">
        <v>5.2920913406153736E-4</v>
      </c>
      <c r="F1230" s="70">
        <v>4.0390239172618185E-2</v>
      </c>
      <c r="G1230" s="70">
        <v>6.5476190476190479E-2</v>
      </c>
      <c r="H1230" s="70">
        <v>0.13793103448275862</v>
      </c>
      <c r="I1230" s="70">
        <v>0.61111111111111116</v>
      </c>
      <c r="J1230" s="70">
        <v>-0.19549250534510151</v>
      </c>
      <c r="K1230" s="70">
        <v>0.75340049791388564</v>
      </c>
      <c r="L1230" s="70">
        <v>6.8484654846425005E-2</v>
      </c>
      <c r="M1230" s="70">
        <v>0.31990682063402498</v>
      </c>
      <c r="N1230" s="70">
        <v>5.1038581588956987E-2</v>
      </c>
      <c r="O1230" s="70">
        <v>0</v>
      </c>
      <c r="P1230" s="70">
        <v>2.1528151526632435E-4</v>
      </c>
    </row>
    <row r="1231" spans="1:16" x14ac:dyDescent="0.3">
      <c r="A1231" t="s">
        <v>2785</v>
      </c>
      <c r="B1231" t="s">
        <v>838</v>
      </c>
      <c r="C1231" s="69">
        <v>26065</v>
      </c>
      <c r="D1231" s="70">
        <v>0.45263943738432633</v>
      </c>
      <c r="E1231" s="70">
        <v>0.1007267427960352</v>
      </c>
      <c r="F1231" s="70">
        <v>3.9923565189419752E-2</v>
      </c>
      <c r="G1231" s="70">
        <v>0.14880952380952381</v>
      </c>
      <c r="H1231" s="70">
        <v>0.13793103448275862</v>
      </c>
      <c r="I1231" s="70">
        <v>0.55555555555555558</v>
      </c>
      <c r="J1231" s="70">
        <v>-8.6461606712089106E-2</v>
      </c>
      <c r="K1231" s="70">
        <v>0.73923836419920086</v>
      </c>
      <c r="L1231" s="70">
        <v>0.24991081279626337</v>
      </c>
      <c r="M1231" s="70">
        <v>0.34525950585019161</v>
      </c>
      <c r="N1231" s="70">
        <v>0.10739909309182051</v>
      </c>
      <c r="O1231" s="70">
        <v>0</v>
      </c>
      <c r="P1231" s="70">
        <v>2.2155177685667809E-4</v>
      </c>
    </row>
    <row r="1232" spans="1:16" x14ac:dyDescent="0.3">
      <c r="A1232" t="s">
        <v>2786</v>
      </c>
      <c r="B1232" t="s">
        <v>838</v>
      </c>
      <c r="C1232" s="69">
        <v>26067</v>
      </c>
      <c r="D1232" s="70">
        <v>0.45027399632037762</v>
      </c>
      <c r="E1232" s="70">
        <v>1.4728569015923041E-2</v>
      </c>
      <c r="F1232" s="70">
        <v>2.9139357200618686E-2</v>
      </c>
      <c r="G1232" s="70">
        <v>8.9285714285714288E-2</v>
      </c>
      <c r="H1232" s="70">
        <v>0.17241379310344829</v>
      </c>
      <c r="I1232" s="70">
        <v>0.5</v>
      </c>
      <c r="J1232" s="70">
        <v>-5.3114241102223264E-2</v>
      </c>
      <c r="K1232" s="70">
        <v>0.76902219106575964</v>
      </c>
      <c r="L1232" s="70">
        <v>0.20264681086904612</v>
      </c>
      <c r="M1232" s="70">
        <v>0.38384732111567332</v>
      </c>
      <c r="N1232" s="70">
        <v>0.13245323436661344</v>
      </c>
      <c r="O1232" s="70">
        <v>0</v>
      </c>
      <c r="P1232" s="70">
        <v>3.988024065403781E-4</v>
      </c>
    </row>
    <row r="1233" spans="1:16" x14ac:dyDescent="0.3">
      <c r="A1233" t="s">
        <v>2787</v>
      </c>
      <c r="B1233" t="s">
        <v>838</v>
      </c>
      <c r="C1233" s="69">
        <v>26069</v>
      </c>
      <c r="D1233" s="70">
        <v>0.44673148361492426</v>
      </c>
      <c r="E1233" s="70">
        <v>3.9236668115325809E-3</v>
      </c>
      <c r="F1233" s="70">
        <v>2.6413882194420975E-2</v>
      </c>
      <c r="G1233" s="70">
        <v>9.5238095238095233E-2</v>
      </c>
      <c r="H1233" s="70">
        <v>0.13793103448275862</v>
      </c>
      <c r="I1233" s="70">
        <v>0.66666666666666663</v>
      </c>
      <c r="J1233" s="70">
        <v>-1.7625934501845415E-2</v>
      </c>
      <c r="K1233" s="70">
        <v>0.72147111336671832</v>
      </c>
      <c r="L1233" s="70">
        <v>1.6980051916385432E-2</v>
      </c>
      <c r="M1233" s="70">
        <v>0.40910703296075979</v>
      </c>
      <c r="N1233" s="70">
        <v>0.14524341675235752</v>
      </c>
      <c r="O1233" s="70">
        <v>0</v>
      </c>
      <c r="P1233" s="70">
        <v>7.153926483407032E-3</v>
      </c>
    </row>
    <row r="1234" spans="1:16" x14ac:dyDescent="0.3">
      <c r="A1234" t="s">
        <v>2788</v>
      </c>
      <c r="B1234" t="s">
        <v>838</v>
      </c>
      <c r="C1234" s="69">
        <v>26071</v>
      </c>
      <c r="D1234" s="70">
        <v>0.43508898723740552</v>
      </c>
      <c r="E1234" s="70">
        <v>8.8200993380073737E-4</v>
      </c>
      <c r="F1234" s="70">
        <v>4.1566911161390746E-3</v>
      </c>
      <c r="G1234" s="70">
        <v>2.3809523809523808E-2</v>
      </c>
      <c r="H1234" s="70">
        <v>0.10344827586206896</v>
      </c>
      <c r="I1234" s="70">
        <v>0.66666666666666663</v>
      </c>
      <c r="J1234" s="70">
        <v>-0.18754929994300854</v>
      </c>
      <c r="K1234" s="70">
        <v>0.81148834824374982</v>
      </c>
      <c r="L1234" s="70">
        <v>8.518179824832825E-2</v>
      </c>
      <c r="M1234" s="70">
        <v>0.59725678864922838</v>
      </c>
      <c r="N1234" s="70">
        <v>4.3586241848138078E-2</v>
      </c>
      <c r="O1234" s="70">
        <v>0</v>
      </c>
      <c r="P1234" s="70">
        <v>2.9753431361231228E-3</v>
      </c>
    </row>
    <row r="1235" spans="1:16" x14ac:dyDescent="0.3">
      <c r="A1235" t="s">
        <v>2789</v>
      </c>
      <c r="B1235" t="s">
        <v>838</v>
      </c>
      <c r="C1235" s="69">
        <v>26073</v>
      </c>
      <c r="D1235" s="70">
        <v>0.42343479211662149</v>
      </c>
      <c r="E1235" s="70">
        <v>1.5112087313039708E-2</v>
      </c>
      <c r="F1235" s="70">
        <v>2.3335755267436972E-2</v>
      </c>
      <c r="G1235" s="70">
        <v>5.3571428571428568E-2</v>
      </c>
      <c r="H1235" s="70">
        <v>0.17241379310344829</v>
      </c>
      <c r="I1235" s="70">
        <v>0.72222222222222221</v>
      </c>
      <c r="J1235" s="70">
        <v>-0.14864119649279584</v>
      </c>
      <c r="K1235" s="70">
        <v>0.78906661212768037</v>
      </c>
      <c r="L1235" s="70">
        <v>0.12502623167681021</v>
      </c>
      <c r="M1235" s="70">
        <v>0.30579534748476811</v>
      </c>
      <c r="N1235" s="70">
        <v>4.9205263990593669E-2</v>
      </c>
      <c r="O1235" s="70">
        <v>0</v>
      </c>
      <c r="P1235" s="70">
        <v>1.4081747777651243E-3</v>
      </c>
    </row>
    <row r="1236" spans="1:16" x14ac:dyDescent="0.3">
      <c r="A1236" t="s">
        <v>2056</v>
      </c>
      <c r="B1236" t="s">
        <v>838</v>
      </c>
      <c r="C1236" s="69">
        <v>26075</v>
      </c>
      <c r="D1236" s="70">
        <v>0.44630547431694156</v>
      </c>
      <c r="E1236" s="70">
        <v>4.671241783519315E-2</v>
      </c>
      <c r="F1236" s="70">
        <v>4.2435040620949618E-2</v>
      </c>
      <c r="G1236" s="70">
        <v>0.1130952380952381</v>
      </c>
      <c r="H1236" s="70">
        <v>0.10344827586206896</v>
      </c>
      <c r="I1236" s="70">
        <v>0.61111111111111116</v>
      </c>
      <c r="J1236" s="70">
        <v>-0.19493233682710853</v>
      </c>
      <c r="K1236" s="70">
        <v>0.70752734935114669</v>
      </c>
      <c r="L1236" s="70">
        <v>0.33612292631835788</v>
      </c>
      <c r="M1236" s="70">
        <v>0.39402223232759714</v>
      </c>
      <c r="N1236" s="70">
        <v>9.3284836226953424E-2</v>
      </c>
      <c r="O1236" s="70">
        <v>0</v>
      </c>
      <c r="P1236" s="70">
        <v>3.5848083619626809E-4</v>
      </c>
    </row>
    <row r="1237" spans="1:16" x14ac:dyDescent="0.3">
      <c r="A1237" t="s">
        <v>2790</v>
      </c>
      <c r="B1237" t="s">
        <v>838</v>
      </c>
      <c r="C1237" s="69">
        <v>26077</v>
      </c>
      <c r="D1237" s="70">
        <v>0.49805281650460004</v>
      </c>
      <c r="E1237" s="70">
        <v>0.13897458889739947</v>
      </c>
      <c r="F1237" s="70">
        <v>3.3642922561931535E-2</v>
      </c>
      <c r="G1237" s="70">
        <v>0.14285714285714285</v>
      </c>
      <c r="H1237" s="70">
        <v>6.8965517241379309E-2</v>
      </c>
      <c r="I1237" s="70">
        <v>0.66666666666666663</v>
      </c>
      <c r="J1237" s="70">
        <v>-4.9114143327868322E-2</v>
      </c>
      <c r="K1237" s="70">
        <v>0.71552370190450265</v>
      </c>
      <c r="L1237" s="70">
        <v>0.27051074831574184</v>
      </c>
      <c r="M1237" s="70">
        <v>0.50982477328119458</v>
      </c>
      <c r="N1237" s="70">
        <v>0.10308204281647544</v>
      </c>
      <c r="O1237" s="70">
        <v>0</v>
      </c>
      <c r="P1237" s="70">
        <v>3.455557924262707E-4</v>
      </c>
    </row>
    <row r="1238" spans="1:16" x14ac:dyDescent="0.3">
      <c r="A1238" t="s">
        <v>2791</v>
      </c>
      <c r="B1238" t="s">
        <v>838</v>
      </c>
      <c r="C1238" s="69">
        <v>26079</v>
      </c>
      <c r="D1238" s="70">
        <v>0.47268165834555925</v>
      </c>
      <c r="E1238" s="70">
        <v>2.4483936715986652E-3</v>
      </c>
      <c r="F1238" s="70">
        <v>1.4620884516412065E-2</v>
      </c>
      <c r="G1238" s="70">
        <v>4.7619047619047616E-2</v>
      </c>
      <c r="H1238" s="70">
        <v>3.4482758620689655E-2</v>
      </c>
      <c r="I1238" s="70">
        <v>0.77777777777777779</v>
      </c>
      <c r="J1238" s="70">
        <v>1.5214789694127252E-2</v>
      </c>
      <c r="K1238" s="70">
        <v>0.80954075982902263</v>
      </c>
      <c r="L1238" s="70">
        <v>0.1278044297116486</v>
      </c>
      <c r="M1238" s="70">
        <v>0.48067217857896827</v>
      </c>
      <c r="N1238" s="70">
        <v>1.4962951860123285E-2</v>
      </c>
      <c r="O1238" s="70">
        <v>0</v>
      </c>
      <c r="P1238" s="70">
        <v>1.4177817950430743E-2</v>
      </c>
    </row>
    <row r="1239" spans="1:16" x14ac:dyDescent="0.3">
      <c r="A1239" t="s">
        <v>2275</v>
      </c>
      <c r="B1239" t="s">
        <v>838</v>
      </c>
      <c r="C1239" s="69">
        <v>26081</v>
      </c>
      <c r="D1239" s="70">
        <v>0.48733769015900108</v>
      </c>
      <c r="E1239" s="70">
        <v>0.16576234057059142</v>
      </c>
      <c r="F1239" s="70">
        <v>2.5505770027765013E-2</v>
      </c>
      <c r="G1239" s="70">
        <v>0.24404761904761904</v>
      </c>
      <c r="H1239" s="70">
        <v>0.17241379310344829</v>
      </c>
      <c r="I1239" s="70">
        <v>0.55555555555555558</v>
      </c>
      <c r="J1239" s="70">
        <v>-0.11490311512451201</v>
      </c>
      <c r="K1239" s="70">
        <v>0.75933829013727505</v>
      </c>
      <c r="L1239" s="70">
        <v>0.21091556470898665</v>
      </c>
      <c r="M1239" s="70">
        <v>0.44648117021954875</v>
      </c>
      <c r="N1239" s="70">
        <v>0.10935700303553024</v>
      </c>
      <c r="O1239" s="70">
        <v>0</v>
      </c>
      <c r="P1239" s="70">
        <v>6.1915993177725777E-4</v>
      </c>
    </row>
    <row r="1240" spans="1:16" x14ac:dyDescent="0.3">
      <c r="A1240" t="s">
        <v>2792</v>
      </c>
      <c r="B1240" t="s">
        <v>838</v>
      </c>
      <c r="C1240" s="69">
        <v>26083</v>
      </c>
      <c r="E1240" s="70"/>
      <c r="F1240" s="70">
        <v>2.8145793982024951E-3</v>
      </c>
      <c r="G1240" s="70">
        <v>0</v>
      </c>
      <c r="H1240" s="70">
        <v>0.10344827586206896</v>
      </c>
      <c r="I1240" s="70">
        <v>0.44444444444444442</v>
      </c>
    </row>
    <row r="1241" spans="1:16" x14ac:dyDescent="0.3">
      <c r="A1241" t="s">
        <v>2172</v>
      </c>
      <c r="B1241" t="s">
        <v>838</v>
      </c>
      <c r="C1241" s="69">
        <v>26085</v>
      </c>
      <c r="E1241" s="70"/>
      <c r="F1241" s="70">
        <v>1.5862130741888913E-2</v>
      </c>
      <c r="G1241" s="70">
        <v>1.7857142857142856E-2</v>
      </c>
      <c r="H1241" s="70">
        <v>3.4482758620689655E-2</v>
      </c>
      <c r="I1241" s="70">
        <v>0.83333333333333337</v>
      </c>
    </row>
    <row r="1242" spans="1:16" x14ac:dyDescent="0.3">
      <c r="A1242" t="s">
        <v>2793</v>
      </c>
      <c r="B1242" t="s">
        <v>838</v>
      </c>
      <c r="C1242" s="69">
        <v>26087</v>
      </c>
      <c r="D1242" s="70">
        <v>0.42830875853656541</v>
      </c>
      <c r="E1242" s="70">
        <v>1.1577736352989546E-2</v>
      </c>
      <c r="F1242" s="70">
        <v>4.645876743322129E-2</v>
      </c>
      <c r="G1242" s="70">
        <v>0.125</v>
      </c>
      <c r="H1242" s="70">
        <v>0.17241379310344829</v>
      </c>
      <c r="I1242" s="70">
        <v>0.61111111111111116</v>
      </c>
      <c r="J1242" s="70">
        <v>-0.21706907382975585</v>
      </c>
      <c r="K1242" s="70">
        <v>0.74570696762795419</v>
      </c>
      <c r="L1242" s="70">
        <v>0.19673154045948549</v>
      </c>
      <c r="M1242" s="70">
        <v>0.33268331465170331</v>
      </c>
      <c r="N1242" s="70">
        <v>0.10406591311938941</v>
      </c>
      <c r="O1242" s="70">
        <v>0</v>
      </c>
      <c r="P1242" s="70">
        <v>3.9752165725174551E-4</v>
      </c>
    </row>
    <row r="1243" spans="1:16" x14ac:dyDescent="0.3">
      <c r="A1243" t="s">
        <v>2794</v>
      </c>
      <c r="B1243" t="s">
        <v>838</v>
      </c>
      <c r="C1243" s="69">
        <v>26089</v>
      </c>
      <c r="D1243" s="70">
        <v>0.45481391506717844</v>
      </c>
      <c r="E1243" s="70">
        <v>6.0895704722587732E-4</v>
      </c>
      <c r="F1243" s="70">
        <v>1.2774759581151629E-2</v>
      </c>
      <c r="G1243" s="70">
        <v>5.9523809523809521E-3</v>
      </c>
      <c r="H1243" s="70">
        <v>0.13793103448275862</v>
      </c>
      <c r="I1243" s="70">
        <v>0.66666666666666663</v>
      </c>
      <c r="J1243" s="70">
        <v>-0.20936911399488681</v>
      </c>
      <c r="K1243" s="70">
        <v>0.81819142730910355</v>
      </c>
      <c r="L1243" s="70">
        <v>0.15581379940165219</v>
      </c>
      <c r="M1243" s="70">
        <v>0.47759778348576609</v>
      </c>
      <c r="N1243" s="70">
        <v>0.18016568105485506</v>
      </c>
      <c r="O1243" s="70">
        <v>0</v>
      </c>
      <c r="P1243" s="70">
        <v>2.8133010201938681E-3</v>
      </c>
    </row>
    <row r="1244" spans="1:16" x14ac:dyDescent="0.3">
      <c r="A1244" t="s">
        <v>2795</v>
      </c>
      <c r="B1244" t="s">
        <v>838</v>
      </c>
      <c r="C1244" s="69">
        <v>26091</v>
      </c>
      <c r="D1244" s="70">
        <v>0.52098209310216348</v>
      </c>
      <c r="E1244" s="70">
        <v>2.16275336154764E-2</v>
      </c>
      <c r="F1244" s="70">
        <v>4.9304507591875275E-2</v>
      </c>
      <c r="G1244" s="70">
        <v>0.21428571428571427</v>
      </c>
      <c r="H1244" s="70">
        <v>0.17241379310344829</v>
      </c>
      <c r="I1244" s="70">
        <v>0.55555555555555558</v>
      </c>
      <c r="J1244" s="70">
        <v>-0.1587282861408017</v>
      </c>
      <c r="K1244" s="70">
        <v>0.69483761342047601</v>
      </c>
      <c r="L1244" s="70">
        <v>0.47233124531387127</v>
      </c>
      <c r="M1244" s="70">
        <v>0.50166754708517958</v>
      </c>
      <c r="N1244" s="70">
        <v>7.3837056229757073E-2</v>
      </c>
      <c r="O1244" s="70">
        <v>0</v>
      </c>
      <c r="P1244" s="70">
        <v>1.5938553450854301E-4</v>
      </c>
    </row>
    <row r="1245" spans="1:16" x14ac:dyDescent="0.3">
      <c r="A1245" t="s">
        <v>2494</v>
      </c>
      <c r="B1245" t="s">
        <v>838</v>
      </c>
      <c r="C1245" s="69">
        <v>26093</v>
      </c>
      <c r="D1245" s="70">
        <v>0.49356487094993912</v>
      </c>
      <c r="E1245" s="70">
        <v>0.12211021297216677</v>
      </c>
      <c r="F1245" s="70">
        <v>4.3344139799478237E-2</v>
      </c>
      <c r="G1245" s="70">
        <v>0.21428571428571427</v>
      </c>
      <c r="H1245" s="70">
        <v>0.13793103448275862</v>
      </c>
      <c r="I1245" s="70">
        <v>0.61111111111111116</v>
      </c>
      <c r="J1245" s="70">
        <v>-0.11133938476545642</v>
      </c>
      <c r="K1245" s="70">
        <v>0.73099029963090711</v>
      </c>
      <c r="L1245" s="70">
        <v>0.30599986774336141</v>
      </c>
      <c r="M1245" s="70">
        <v>0.34343234690830371</v>
      </c>
      <c r="N1245" s="70">
        <v>0.16369816723624364</v>
      </c>
      <c r="O1245" s="70">
        <v>0</v>
      </c>
      <c r="P1245" s="70">
        <v>6.6384337414614365E-4</v>
      </c>
    </row>
    <row r="1246" spans="1:16" x14ac:dyDescent="0.3">
      <c r="A1246" t="s">
        <v>2796</v>
      </c>
      <c r="B1246" t="s">
        <v>838</v>
      </c>
      <c r="C1246" s="69">
        <v>26095</v>
      </c>
      <c r="D1246" s="70">
        <v>0.44043137707438712</v>
      </c>
      <c r="E1246" s="70">
        <v>4.1511295166150945E-4</v>
      </c>
      <c r="F1246" s="70">
        <v>8.3099769665454255E-3</v>
      </c>
      <c r="G1246" s="70">
        <v>5.9523809523809521E-3</v>
      </c>
      <c r="H1246" s="70">
        <v>0.17241379310344829</v>
      </c>
      <c r="I1246" s="70">
        <v>0.77777777777777779</v>
      </c>
      <c r="J1246" s="70">
        <v>-0.35729650495005733</v>
      </c>
      <c r="K1246" s="70">
        <v>0.86106199441258047</v>
      </c>
      <c r="L1246" s="70">
        <v>0.20722066543456649</v>
      </c>
      <c r="M1246" s="70">
        <v>0.50045739858518967</v>
      </c>
      <c r="N1246" s="70">
        <v>0</v>
      </c>
      <c r="O1246" s="70">
        <v>0</v>
      </c>
      <c r="P1246" s="70">
        <v>1.5349391931756165E-3</v>
      </c>
    </row>
    <row r="1247" spans="1:16" x14ac:dyDescent="0.3">
      <c r="A1247" t="s">
        <v>2797</v>
      </c>
      <c r="B1247" t="s">
        <v>838</v>
      </c>
      <c r="C1247" s="69">
        <v>26097</v>
      </c>
      <c r="D1247" s="70">
        <v>0.46628732571247661</v>
      </c>
      <c r="E1247" s="70">
        <v>5.7463788786730715E-4</v>
      </c>
      <c r="F1247" s="70">
        <v>1.0912304249935174E-2</v>
      </c>
      <c r="G1247" s="70">
        <v>1.7857142857142856E-2</v>
      </c>
      <c r="H1247" s="70">
        <v>0.10344827586206896</v>
      </c>
      <c r="I1247" s="70">
        <v>0.66666666666666663</v>
      </c>
      <c r="J1247" s="70">
        <v>6.6591054668611274E-2</v>
      </c>
      <c r="K1247" s="70">
        <v>0.79668943206399978</v>
      </c>
      <c r="L1247" s="70">
        <v>0.17349450189175386</v>
      </c>
      <c r="M1247" s="70">
        <v>0.42634788154720094</v>
      </c>
      <c r="N1247" s="70">
        <v>4.1673095327392301E-2</v>
      </c>
      <c r="O1247" s="70">
        <v>0</v>
      </c>
      <c r="P1247" s="70">
        <v>1.5803360398752185E-3</v>
      </c>
    </row>
    <row r="1248" spans="1:16" x14ac:dyDescent="0.3">
      <c r="A1248" t="s">
        <v>2798</v>
      </c>
      <c r="B1248" t="s">
        <v>838</v>
      </c>
      <c r="C1248" s="69">
        <v>26099</v>
      </c>
      <c r="D1248" s="70">
        <v>0.50706899284615692</v>
      </c>
      <c r="E1248" s="70">
        <v>0.2912988794621269</v>
      </c>
      <c r="F1248" s="70">
        <v>5.3739763853524448E-2</v>
      </c>
      <c r="G1248" s="70">
        <v>0.125</v>
      </c>
      <c r="H1248" s="70">
        <v>0.17241379310344829</v>
      </c>
      <c r="I1248" s="70">
        <v>0.66666666666666663</v>
      </c>
      <c r="J1248" s="70">
        <v>-6.2571518116481553E-2</v>
      </c>
      <c r="K1248" s="70">
        <v>0.71580312349423403</v>
      </c>
      <c r="L1248" s="70">
        <v>0.34126597452012253</v>
      </c>
      <c r="M1248" s="70">
        <v>0.40872680251053023</v>
      </c>
      <c r="N1248" s="70">
        <v>8.5799634616468418E-2</v>
      </c>
      <c r="O1248" s="70">
        <v>0</v>
      </c>
      <c r="P1248" s="70">
        <v>3.5428739177470697E-5</v>
      </c>
    </row>
    <row r="1249" spans="1:16" x14ac:dyDescent="0.3">
      <c r="A1249" t="s">
        <v>2799</v>
      </c>
      <c r="B1249" t="s">
        <v>838</v>
      </c>
      <c r="C1249" s="69">
        <v>26101</v>
      </c>
      <c r="D1249" s="70">
        <v>0.46087592335911448</v>
      </c>
      <c r="E1249" s="70">
        <v>3.5401871569653589E-3</v>
      </c>
      <c r="F1249" s="70">
        <v>1.3088996119635515E-2</v>
      </c>
      <c r="G1249" s="70">
        <v>2.3809523809523808E-2</v>
      </c>
      <c r="H1249" s="70">
        <v>0.13793103448275862</v>
      </c>
      <c r="I1249" s="70">
        <v>0.83333333333333337</v>
      </c>
      <c r="J1249" s="70">
        <v>-0.21515973344825096</v>
      </c>
      <c r="K1249" s="70">
        <v>0.80189184683161374</v>
      </c>
      <c r="L1249" s="70">
        <v>3.2719989370164355E-2</v>
      </c>
      <c r="M1249" s="70">
        <v>0.50400049582296125</v>
      </c>
      <c r="N1249" s="70">
        <v>0.14346227698183645</v>
      </c>
      <c r="O1249" s="70">
        <v>0</v>
      </c>
      <c r="P1249" s="70">
        <v>3.4296956010862064E-3</v>
      </c>
    </row>
    <row r="1250" spans="1:16" x14ac:dyDescent="0.3">
      <c r="A1250" t="s">
        <v>2800</v>
      </c>
      <c r="B1250" t="s">
        <v>838</v>
      </c>
      <c r="C1250" s="69">
        <v>26103</v>
      </c>
      <c r="D1250" s="70">
        <v>0.39764318108947483</v>
      </c>
      <c r="E1250" s="70">
        <v>3.1958874941303912E-3</v>
      </c>
      <c r="F1250" s="70">
        <v>4.5506276536295236E-3</v>
      </c>
      <c r="G1250" s="70">
        <v>2.976190476190476E-2</v>
      </c>
      <c r="H1250" s="70">
        <v>0.13793103448275862</v>
      </c>
      <c r="I1250" s="70">
        <v>0.61111111111111116</v>
      </c>
      <c r="J1250" s="70">
        <v>-0.36777802927523429</v>
      </c>
      <c r="K1250" s="70">
        <v>0.78793784789501031</v>
      </c>
      <c r="L1250" s="70">
        <v>0.13514960961584899</v>
      </c>
      <c r="M1250" s="70">
        <v>0.49894146408938178</v>
      </c>
      <c r="N1250" s="70">
        <v>0.12427059404978241</v>
      </c>
      <c r="O1250" s="70">
        <v>0</v>
      </c>
      <c r="P1250" s="70">
        <v>4.0172749850943953E-3</v>
      </c>
    </row>
    <row r="1251" spans="1:16" x14ac:dyDescent="0.3">
      <c r="A1251" t="s">
        <v>2499</v>
      </c>
      <c r="B1251" t="s">
        <v>838</v>
      </c>
      <c r="C1251" s="69">
        <v>26105</v>
      </c>
      <c r="D1251" s="70">
        <v>0.40055470956682687</v>
      </c>
      <c r="E1251" s="70">
        <v>3.3846831372038874E-3</v>
      </c>
      <c r="F1251" s="70">
        <v>1.4448650920036802E-2</v>
      </c>
      <c r="G1251" s="70">
        <v>2.976190476190476E-2</v>
      </c>
      <c r="H1251" s="70">
        <v>3.4482758620689655E-2</v>
      </c>
      <c r="I1251" s="70">
        <v>0.83333333333333337</v>
      </c>
      <c r="J1251" s="70">
        <v>-0.3957205325841382</v>
      </c>
      <c r="K1251" s="70">
        <v>0.77849727700732729</v>
      </c>
      <c r="L1251" s="70">
        <v>9.4544931101197105E-2</v>
      </c>
      <c r="M1251" s="70">
        <v>0.52572401210937214</v>
      </c>
      <c r="N1251" s="70">
        <v>5.9683400877744867E-2</v>
      </c>
      <c r="O1251" s="70">
        <v>0</v>
      </c>
      <c r="P1251" s="70">
        <v>5.5319013480924625E-3</v>
      </c>
    </row>
    <row r="1252" spans="1:16" x14ac:dyDescent="0.3">
      <c r="A1252" t="s">
        <v>2801</v>
      </c>
      <c r="B1252" t="s">
        <v>838</v>
      </c>
      <c r="C1252" s="69">
        <v>26107</v>
      </c>
      <c r="D1252" s="70">
        <v>0.39995483995383729</v>
      </c>
      <c r="E1252" s="70">
        <v>7.9543006464649953E-3</v>
      </c>
      <c r="F1252" s="70">
        <v>2.0547667686863037E-2</v>
      </c>
      <c r="G1252" s="70">
        <v>7.7380952380952384E-2</v>
      </c>
      <c r="H1252" s="70">
        <v>0.17241379310344829</v>
      </c>
      <c r="I1252" s="70">
        <v>0.61111111111111116</v>
      </c>
      <c r="J1252" s="70">
        <v>-0.27308609009792773</v>
      </c>
      <c r="K1252" s="70">
        <v>0.79760614257883733</v>
      </c>
      <c r="L1252" s="70">
        <v>0.12867518471869105</v>
      </c>
      <c r="M1252" s="70">
        <v>0.40284555613493489</v>
      </c>
      <c r="N1252" s="70">
        <v>3.3711023535214275E-2</v>
      </c>
      <c r="O1252" s="70">
        <v>0</v>
      </c>
      <c r="P1252" s="70">
        <v>6.1166231149340925E-3</v>
      </c>
    </row>
    <row r="1253" spans="1:16" x14ac:dyDescent="0.3">
      <c r="A1253" t="s">
        <v>2802</v>
      </c>
      <c r="B1253" t="s">
        <v>838</v>
      </c>
      <c r="C1253" s="69">
        <v>26109</v>
      </c>
      <c r="D1253" s="70">
        <v>0.42347818700889323</v>
      </c>
      <c r="E1253" s="70">
        <v>1.5314279478352661E-3</v>
      </c>
      <c r="F1253" s="70">
        <v>5.8944629396253598E-3</v>
      </c>
      <c r="G1253" s="70">
        <v>8.9285714285714288E-2</v>
      </c>
      <c r="H1253" s="70">
        <v>0.17241379310344829</v>
      </c>
      <c r="I1253" s="70">
        <v>0.77777777777777779</v>
      </c>
      <c r="J1253" s="70">
        <v>-0.29177083553767935</v>
      </c>
      <c r="K1253" s="70">
        <v>0.82310182613620353</v>
      </c>
      <c r="L1253" s="70">
        <v>4.0014558855137598E-2</v>
      </c>
      <c r="M1253" s="70">
        <v>0.32726501382138429</v>
      </c>
      <c r="N1253" s="70">
        <v>0.14721656873872796</v>
      </c>
      <c r="O1253" s="70">
        <v>0</v>
      </c>
      <c r="P1253" s="70">
        <v>2.4192910144934941E-3</v>
      </c>
    </row>
    <row r="1254" spans="1:16" x14ac:dyDescent="0.3">
      <c r="A1254" t="s">
        <v>2803</v>
      </c>
      <c r="B1254" t="s">
        <v>838</v>
      </c>
      <c r="C1254" s="69">
        <v>26111</v>
      </c>
      <c r="D1254" s="70">
        <v>0.48110074865036551</v>
      </c>
      <c r="E1254" s="70">
        <v>3.8720293775221654E-2</v>
      </c>
      <c r="F1254" s="70">
        <v>2.6696053110733361E-2</v>
      </c>
      <c r="G1254" s="70">
        <v>4.7619047619047616E-2</v>
      </c>
      <c r="H1254" s="70">
        <v>0.27586206896551724</v>
      </c>
      <c r="I1254" s="70">
        <v>0.61111111111111116</v>
      </c>
      <c r="J1254" s="70">
        <v>-3.6018241071798962E-2</v>
      </c>
      <c r="K1254" s="70">
        <v>0.77379758893026929</v>
      </c>
      <c r="L1254" s="70">
        <v>9.5968172448925151E-2</v>
      </c>
      <c r="M1254" s="70">
        <v>0.31323723711957152</v>
      </c>
      <c r="N1254" s="70">
        <v>0.26629301399706601</v>
      </c>
      <c r="O1254" s="70">
        <v>0</v>
      </c>
      <c r="P1254" s="70">
        <v>3.9301735971817948E-3</v>
      </c>
    </row>
    <row r="1255" spans="1:16" x14ac:dyDescent="0.3">
      <c r="A1255" t="s">
        <v>2804</v>
      </c>
      <c r="B1255" t="s">
        <v>838</v>
      </c>
      <c r="C1255" s="69">
        <v>26113</v>
      </c>
      <c r="E1255" s="70"/>
      <c r="F1255" s="70">
        <v>1.6553212555458611E-2</v>
      </c>
      <c r="G1255" s="70">
        <v>1.7857142857142856E-2</v>
      </c>
      <c r="H1255" s="70">
        <v>6.8965517241379309E-2</v>
      </c>
      <c r="I1255" s="70">
        <v>0.72222222222222221</v>
      </c>
    </row>
    <row r="1256" spans="1:16" x14ac:dyDescent="0.3">
      <c r="A1256" t="s">
        <v>2070</v>
      </c>
      <c r="B1256" t="s">
        <v>838</v>
      </c>
      <c r="C1256" s="69">
        <v>26115</v>
      </c>
      <c r="D1256" s="70">
        <v>0.59352179320804055</v>
      </c>
      <c r="E1256" s="70">
        <v>7.3792622118410409E-2</v>
      </c>
      <c r="F1256" s="70">
        <v>5.5705921205073949E-2</v>
      </c>
      <c r="G1256" s="70">
        <v>0.2857142857142857</v>
      </c>
      <c r="H1256" s="70">
        <v>0.17241379310344829</v>
      </c>
      <c r="I1256" s="70">
        <v>0.61111111111111116</v>
      </c>
      <c r="J1256" s="70">
        <v>-7.4161011092082438E-2</v>
      </c>
      <c r="K1256" s="70">
        <v>0.68683798921270856</v>
      </c>
      <c r="L1256" s="70">
        <v>0.55088368326893244</v>
      </c>
      <c r="M1256" s="70">
        <v>0.4617171707542358</v>
      </c>
      <c r="N1256" s="70">
        <v>0.18399988443485121</v>
      </c>
      <c r="O1256" s="70">
        <v>0</v>
      </c>
      <c r="P1256" s="70">
        <v>6.7648974465400543E-5</v>
      </c>
    </row>
    <row r="1257" spans="1:16" x14ac:dyDescent="0.3">
      <c r="A1257" t="s">
        <v>2805</v>
      </c>
      <c r="B1257" t="s">
        <v>838</v>
      </c>
      <c r="C1257" s="69">
        <v>26117</v>
      </c>
      <c r="D1257" s="70">
        <v>0.44379805618576607</v>
      </c>
      <c r="E1257" s="70">
        <v>4.6880173961319849E-3</v>
      </c>
      <c r="F1257" s="70">
        <v>2.4468149298697294E-2</v>
      </c>
      <c r="G1257" s="70">
        <v>9.5238095238095233E-2</v>
      </c>
      <c r="H1257" s="70">
        <v>0.13793103448275862</v>
      </c>
      <c r="I1257" s="70">
        <v>0.66666666666666663</v>
      </c>
      <c r="J1257" s="70">
        <v>-0.1330527544376891</v>
      </c>
      <c r="K1257" s="70">
        <v>0.78570185845976748</v>
      </c>
      <c r="L1257" s="70">
        <v>0.18761468500929121</v>
      </c>
      <c r="M1257" s="70">
        <v>0.36679152910081764</v>
      </c>
      <c r="N1257" s="70">
        <v>6.0944062872733289E-2</v>
      </c>
      <c r="O1257" s="70">
        <v>0</v>
      </c>
      <c r="P1257" s="70">
        <v>1.7734953231324459E-3</v>
      </c>
    </row>
    <row r="1258" spans="1:16" x14ac:dyDescent="0.3">
      <c r="A1258" t="s">
        <v>2806</v>
      </c>
      <c r="B1258" t="s">
        <v>838</v>
      </c>
      <c r="C1258" s="69">
        <v>26119</v>
      </c>
      <c r="E1258" s="70"/>
      <c r="F1258" s="70">
        <v>1.9262753150324104E-2</v>
      </c>
      <c r="G1258" s="70">
        <v>1.7857142857142856E-2</v>
      </c>
      <c r="H1258" s="70">
        <v>0.10344827586206896</v>
      </c>
      <c r="I1258" s="70">
        <v>0.77777777777777779</v>
      </c>
    </row>
    <row r="1259" spans="1:16" x14ac:dyDescent="0.3">
      <c r="A1259" t="s">
        <v>2807</v>
      </c>
      <c r="B1259" t="s">
        <v>838</v>
      </c>
      <c r="C1259" s="69">
        <v>26121</v>
      </c>
      <c r="D1259" s="70">
        <v>0.40148688303402541</v>
      </c>
      <c r="E1259" s="70">
        <v>3.263184386842842E-2</v>
      </c>
      <c r="F1259" s="70">
        <v>1.9140604051942688E-2</v>
      </c>
      <c r="G1259" s="70">
        <v>1.7857142857142856E-2</v>
      </c>
      <c r="H1259" s="70">
        <v>0.10344827586206896</v>
      </c>
      <c r="I1259" s="70">
        <v>0.72222222222222221</v>
      </c>
      <c r="J1259" s="70">
        <v>-0.4215774526080639</v>
      </c>
      <c r="K1259" s="70">
        <v>0.73151036201212094</v>
      </c>
      <c r="L1259" s="70">
        <v>0.20631854821328943</v>
      </c>
      <c r="M1259" s="70">
        <v>0.52597276599739362</v>
      </c>
      <c r="N1259" s="70">
        <v>7.6012352372692438E-2</v>
      </c>
      <c r="O1259" s="70">
        <v>0</v>
      </c>
      <c r="P1259" s="70">
        <v>3.9913544972178033E-3</v>
      </c>
    </row>
    <row r="1260" spans="1:16" x14ac:dyDescent="0.3">
      <c r="A1260" t="s">
        <v>2808</v>
      </c>
      <c r="B1260" t="s">
        <v>838</v>
      </c>
      <c r="C1260" s="69">
        <v>26123</v>
      </c>
      <c r="D1260" s="70">
        <v>0.48874134249816376</v>
      </c>
      <c r="E1260" s="70">
        <v>5.6401013374974135E-3</v>
      </c>
      <c r="F1260" s="70">
        <v>1.8842459980302491E-2</v>
      </c>
      <c r="G1260" s="70">
        <v>5.9523809523809521E-2</v>
      </c>
      <c r="H1260" s="70">
        <v>0.10344827586206896</v>
      </c>
      <c r="I1260" s="70">
        <v>0.77777777777777779</v>
      </c>
      <c r="J1260" s="70">
        <v>-1.5439794701316061E-2</v>
      </c>
      <c r="K1260" s="70">
        <v>0.77665135032781518</v>
      </c>
      <c r="L1260" s="70">
        <v>0.16571507492302168</v>
      </c>
      <c r="M1260" s="70">
        <v>0.43525114589579866</v>
      </c>
      <c r="N1260" s="70">
        <v>9.0522828269057137E-2</v>
      </c>
      <c r="O1260" s="70">
        <v>0</v>
      </c>
      <c r="P1260" s="70">
        <v>3.977347752106692E-3</v>
      </c>
    </row>
    <row r="1261" spans="1:16" x14ac:dyDescent="0.3">
      <c r="A1261" t="s">
        <v>2809</v>
      </c>
      <c r="B1261" t="s">
        <v>838</v>
      </c>
      <c r="C1261" s="69">
        <v>26125</v>
      </c>
      <c r="D1261" s="70">
        <v>0.56323363846030039</v>
      </c>
      <c r="E1261" s="70">
        <v>0.43079801784197042</v>
      </c>
      <c r="F1261" s="70">
        <v>4.808540869830058E-2</v>
      </c>
      <c r="G1261" s="70">
        <v>0.26785714285714285</v>
      </c>
      <c r="H1261" s="70">
        <v>0.17241379310344829</v>
      </c>
      <c r="I1261" s="70">
        <v>0.66666666666666663</v>
      </c>
      <c r="J1261" s="70">
        <v>9.8664832106647699E-2</v>
      </c>
      <c r="K1261" s="70">
        <v>0.72995236176998601</v>
      </c>
      <c r="L1261" s="70">
        <v>0.3210722722487675</v>
      </c>
      <c r="M1261" s="70">
        <v>0.37478923773210165</v>
      </c>
      <c r="N1261" s="70">
        <v>0.10483388652456879</v>
      </c>
      <c r="O1261" s="70">
        <v>0</v>
      </c>
      <c r="P1261" s="70">
        <v>2.1438516125264916E-4</v>
      </c>
    </row>
    <row r="1262" spans="1:16" x14ac:dyDescent="0.3">
      <c r="A1262" t="s">
        <v>2810</v>
      </c>
      <c r="B1262" t="s">
        <v>838</v>
      </c>
      <c r="C1262" s="69">
        <v>26127</v>
      </c>
      <c r="D1262" s="70">
        <v>0.48975261860693198</v>
      </c>
      <c r="E1262" s="70">
        <v>9.896038711623594E-4</v>
      </c>
      <c r="F1262" s="70">
        <v>1.5383098203391307E-2</v>
      </c>
      <c r="G1262" s="70">
        <v>4.1666666666666664E-2</v>
      </c>
      <c r="H1262" s="70">
        <v>0.10344827586206896</v>
      </c>
      <c r="I1262" s="70">
        <v>0.83333333333333337</v>
      </c>
      <c r="J1262" s="70">
        <v>-0.11147047095882257</v>
      </c>
      <c r="K1262" s="70">
        <v>0.79321596962969143</v>
      </c>
      <c r="L1262" s="70">
        <v>0.13812803622552453</v>
      </c>
      <c r="M1262" s="70">
        <v>0.55236216941687055</v>
      </c>
      <c r="N1262" s="70">
        <v>5.3566855471059271E-2</v>
      </c>
      <c r="O1262" s="70">
        <v>0</v>
      </c>
      <c r="P1262" s="70">
        <v>1.6359523717882699E-3</v>
      </c>
    </row>
    <row r="1263" spans="1:16" x14ac:dyDescent="0.3">
      <c r="A1263" t="s">
        <v>2811</v>
      </c>
      <c r="B1263" t="s">
        <v>838</v>
      </c>
      <c r="C1263" s="69">
        <v>26129</v>
      </c>
      <c r="E1263" s="70"/>
      <c r="F1263" s="70">
        <v>2.3281220654064051E-2</v>
      </c>
      <c r="G1263" s="70">
        <v>0.14880952380952381</v>
      </c>
      <c r="H1263" s="70">
        <v>0.10344827586206896</v>
      </c>
      <c r="I1263" s="70">
        <v>0.66666666666666663</v>
      </c>
    </row>
    <row r="1264" spans="1:16" x14ac:dyDescent="0.3">
      <c r="A1264" t="s">
        <v>2812</v>
      </c>
      <c r="B1264" t="s">
        <v>838</v>
      </c>
      <c r="C1264" s="69">
        <v>26131</v>
      </c>
      <c r="E1264" s="70"/>
      <c r="F1264" s="70">
        <v>2.8226663806035102E-3</v>
      </c>
      <c r="G1264" s="70">
        <v>5.9523809523809521E-3</v>
      </c>
      <c r="H1264" s="70">
        <v>0.10344827586206896</v>
      </c>
      <c r="I1264" s="70">
        <v>0.5</v>
      </c>
    </row>
    <row r="1265" spans="1:16" x14ac:dyDescent="0.3">
      <c r="A1265" t="s">
        <v>2312</v>
      </c>
      <c r="B1265" t="s">
        <v>838</v>
      </c>
      <c r="C1265" s="69">
        <v>26133</v>
      </c>
      <c r="E1265" s="70"/>
      <c r="F1265" s="70">
        <v>1.7644577801964708E-2</v>
      </c>
      <c r="G1265" s="70">
        <v>6.5476190476190479E-2</v>
      </c>
      <c r="H1265" s="70">
        <v>0.13793103448275862</v>
      </c>
      <c r="I1265" s="70">
        <v>0.66666666666666663</v>
      </c>
    </row>
    <row r="1266" spans="1:16" x14ac:dyDescent="0.3">
      <c r="A1266" t="s">
        <v>2813</v>
      </c>
      <c r="B1266" t="s">
        <v>838</v>
      </c>
      <c r="C1266" s="69">
        <v>26135</v>
      </c>
      <c r="E1266" s="70"/>
      <c r="F1266" s="70">
        <v>2.096696838478064E-2</v>
      </c>
      <c r="G1266" s="70">
        <v>4.7619047619047616E-2</v>
      </c>
      <c r="H1266" s="70">
        <v>6.8965517241379309E-2</v>
      </c>
      <c r="I1266" s="70">
        <v>0.77777777777777779</v>
      </c>
    </row>
    <row r="1267" spans="1:16" x14ac:dyDescent="0.3">
      <c r="A1267" t="s">
        <v>2814</v>
      </c>
      <c r="B1267" t="s">
        <v>838</v>
      </c>
      <c r="C1267" s="69">
        <v>26137</v>
      </c>
      <c r="D1267" s="70">
        <v>0.44276870455533268</v>
      </c>
      <c r="E1267" s="70">
        <v>1.1289684724577011E-2</v>
      </c>
      <c r="F1267" s="70">
        <v>1.6100591915246223E-2</v>
      </c>
      <c r="G1267" s="70">
        <v>2.3809523809523808E-2</v>
      </c>
      <c r="H1267" s="70">
        <v>0.10344827586206896</v>
      </c>
      <c r="I1267" s="70">
        <v>0.72222222222222221</v>
      </c>
      <c r="J1267" s="70">
        <v>-0.24027417271764581</v>
      </c>
      <c r="K1267" s="70">
        <v>0.8529387286867155</v>
      </c>
      <c r="L1267" s="70">
        <v>0.14241715301684824</v>
      </c>
      <c r="M1267" s="70">
        <v>0.47646460088665987</v>
      </c>
      <c r="N1267" s="70">
        <v>8.0873979914279082E-2</v>
      </c>
      <c r="O1267" s="70">
        <v>0</v>
      </c>
      <c r="P1267" s="70">
        <v>1.0986944903130347E-2</v>
      </c>
    </row>
    <row r="1268" spans="1:16" x14ac:dyDescent="0.3">
      <c r="A1268" t="s">
        <v>2645</v>
      </c>
      <c r="B1268" t="s">
        <v>838</v>
      </c>
      <c r="C1268" s="69">
        <v>26139</v>
      </c>
      <c r="D1268" s="70">
        <v>0.5222404521461832</v>
      </c>
      <c r="E1268" s="70">
        <v>5.4649523443794389E-2</v>
      </c>
      <c r="F1268" s="70">
        <v>2.4621060242873315E-2</v>
      </c>
      <c r="G1268" s="70">
        <v>0.16666666666666666</v>
      </c>
      <c r="H1268" s="70">
        <v>0.17241379310344829</v>
      </c>
      <c r="I1268" s="70">
        <v>0.66666666666666663</v>
      </c>
      <c r="J1268" s="70">
        <v>-5.0563945355092885E-2</v>
      </c>
      <c r="K1268" s="70">
        <v>0.75098445216394816</v>
      </c>
      <c r="L1268" s="70">
        <v>0.21298204308505725</v>
      </c>
      <c r="M1268" s="70">
        <v>0.50772057090794587</v>
      </c>
      <c r="N1268" s="70">
        <v>0.129108322616731</v>
      </c>
      <c r="O1268" s="70">
        <v>0</v>
      </c>
      <c r="P1268" s="70">
        <v>1.2856566921213282E-3</v>
      </c>
    </row>
    <row r="1269" spans="1:16" x14ac:dyDescent="0.3">
      <c r="A1269" t="s">
        <v>2815</v>
      </c>
      <c r="B1269" t="s">
        <v>838</v>
      </c>
      <c r="C1269" s="69">
        <v>26141</v>
      </c>
      <c r="D1269" s="70">
        <v>0.35326937225349642</v>
      </c>
      <c r="E1269" s="70">
        <v>2.3375550063251593E-4</v>
      </c>
      <c r="F1269" s="70">
        <v>1.8933352870980278E-2</v>
      </c>
      <c r="G1269" s="70">
        <v>4.1666666666666664E-2</v>
      </c>
      <c r="H1269" s="70">
        <v>0.13793103448275862</v>
      </c>
      <c r="I1269" s="70">
        <v>0.66666666666666663</v>
      </c>
      <c r="J1269" s="70">
        <v>-0.53488227017902101</v>
      </c>
      <c r="K1269" s="70">
        <v>0.82186492651072662</v>
      </c>
      <c r="L1269" s="70">
        <v>0.13661675254054398</v>
      </c>
      <c r="M1269" s="70">
        <v>0.4214241888911906</v>
      </c>
      <c r="N1269" s="70">
        <v>3.582893403230035E-2</v>
      </c>
      <c r="O1269" s="70">
        <v>0</v>
      </c>
      <c r="P1269" s="70">
        <v>4.6515195709422009E-4</v>
      </c>
    </row>
    <row r="1270" spans="1:16" x14ac:dyDescent="0.3">
      <c r="A1270" t="s">
        <v>2816</v>
      </c>
      <c r="B1270" t="s">
        <v>838</v>
      </c>
      <c r="C1270" s="69">
        <v>26143</v>
      </c>
      <c r="D1270" s="70">
        <v>0.42706779441074222</v>
      </c>
      <c r="E1270" s="70">
        <v>8.2387136064051864E-3</v>
      </c>
      <c r="F1270" s="70">
        <v>2.030108289793911E-2</v>
      </c>
      <c r="G1270" s="70">
        <v>4.1666666666666664E-2</v>
      </c>
      <c r="H1270" s="70">
        <v>0.10344827586206896</v>
      </c>
      <c r="I1270" s="70">
        <v>0.72222222222222221</v>
      </c>
      <c r="J1270" s="70">
        <v>-0.13207272947980805</v>
      </c>
      <c r="K1270" s="70">
        <v>0.80754900567814902</v>
      </c>
      <c r="L1270" s="70">
        <v>1.7613908821021134E-2</v>
      </c>
      <c r="M1270" s="70">
        <v>0.41129137462893461</v>
      </c>
      <c r="N1270" s="70">
        <v>0.10976340051224209</v>
      </c>
      <c r="O1270" s="70">
        <v>0</v>
      </c>
      <c r="P1270" s="70">
        <v>9.5814908073274859E-3</v>
      </c>
    </row>
    <row r="1271" spans="1:16" x14ac:dyDescent="0.3">
      <c r="A1271" t="s">
        <v>2817</v>
      </c>
      <c r="B1271" t="s">
        <v>838</v>
      </c>
      <c r="C1271" s="69">
        <v>26145</v>
      </c>
      <c r="D1271" s="70">
        <v>0.53164876446580667</v>
      </c>
      <c r="E1271" s="70">
        <v>6.5229974451342793E-2</v>
      </c>
      <c r="F1271" s="70">
        <v>3.4333078124278701E-2</v>
      </c>
      <c r="G1271" s="70">
        <v>0.13095238095238096</v>
      </c>
      <c r="H1271" s="70">
        <v>0.34482758620689657</v>
      </c>
      <c r="I1271" s="70">
        <v>0.72222222222222221</v>
      </c>
      <c r="J1271" s="70">
        <v>-0.15668052803670773</v>
      </c>
      <c r="K1271" s="70">
        <v>0.75789742973146257</v>
      </c>
      <c r="L1271" s="70">
        <v>0.13032841059059505</v>
      </c>
      <c r="M1271" s="70">
        <v>0.34158828575914929</v>
      </c>
      <c r="N1271" s="70">
        <v>0.32246871305495234</v>
      </c>
      <c r="O1271" s="70">
        <v>0</v>
      </c>
      <c r="P1271" s="70">
        <v>4.6111604494135166E-4</v>
      </c>
    </row>
    <row r="1272" spans="1:16" x14ac:dyDescent="0.3">
      <c r="A1272" t="s">
        <v>2078</v>
      </c>
      <c r="B1272" t="s">
        <v>838</v>
      </c>
      <c r="C1272" s="69">
        <v>26147</v>
      </c>
      <c r="D1272" s="70">
        <v>0.49358030367730443</v>
      </c>
      <c r="E1272" s="70">
        <v>5.0544234414331861E-2</v>
      </c>
      <c r="F1272" s="70">
        <v>5.4180378953532865E-2</v>
      </c>
      <c r="G1272" s="70">
        <v>0.17857142857142855</v>
      </c>
      <c r="H1272" s="70">
        <v>0.17241379310344829</v>
      </c>
      <c r="I1272" s="70">
        <v>0.72222222222222221</v>
      </c>
      <c r="J1272" s="70">
        <v>-0.26438543950032084</v>
      </c>
      <c r="K1272" s="70">
        <v>0.71317520592842232</v>
      </c>
      <c r="L1272" s="70">
        <v>0.27146148210692039</v>
      </c>
      <c r="M1272" s="70">
        <v>0.41650179329291692</v>
      </c>
      <c r="N1272" s="70">
        <v>0.17582536130485543</v>
      </c>
      <c r="O1272" s="70">
        <v>0</v>
      </c>
      <c r="P1272" s="70">
        <v>2.2721111408453864E-4</v>
      </c>
    </row>
    <row r="1273" spans="1:16" x14ac:dyDescent="0.3">
      <c r="A1273" t="s">
        <v>2546</v>
      </c>
      <c r="B1273" t="s">
        <v>838</v>
      </c>
      <c r="C1273" s="69">
        <v>26149</v>
      </c>
      <c r="D1273" s="70">
        <v>0.47797930697266944</v>
      </c>
      <c r="E1273" s="70">
        <v>2.91561261301834E-2</v>
      </c>
      <c r="F1273" s="70">
        <v>3.647101504860157E-2</v>
      </c>
      <c r="G1273" s="70">
        <v>9.5238095238095233E-2</v>
      </c>
      <c r="H1273" s="70">
        <v>0.20689655172413793</v>
      </c>
      <c r="I1273" s="70">
        <v>0.55555555555555558</v>
      </c>
      <c r="J1273" s="70">
        <v>-0.16517268959591719</v>
      </c>
      <c r="K1273" s="70">
        <v>0.68050759736202204</v>
      </c>
      <c r="L1273" s="70">
        <v>0.31031529250150508</v>
      </c>
      <c r="M1273" s="70">
        <v>0.55849843910965635</v>
      </c>
      <c r="N1273" s="70">
        <v>8.4596306640564792E-2</v>
      </c>
      <c r="O1273" s="70">
        <v>0</v>
      </c>
      <c r="P1273" s="70">
        <v>1.5808199733394508E-4</v>
      </c>
    </row>
    <row r="1274" spans="1:16" x14ac:dyDescent="0.3">
      <c r="A1274" t="s">
        <v>2818</v>
      </c>
      <c r="B1274" t="s">
        <v>838</v>
      </c>
      <c r="C1274" s="69">
        <v>26151</v>
      </c>
      <c r="D1274" s="70">
        <v>0.45981506649352666</v>
      </c>
      <c r="E1274" s="70">
        <v>1.1151894472350601E-3</v>
      </c>
      <c r="F1274" s="70">
        <v>4.5436041135423787E-2</v>
      </c>
      <c r="G1274" s="70">
        <v>7.7380952380952384E-2</v>
      </c>
      <c r="H1274" s="70">
        <v>0.13793103448275862</v>
      </c>
      <c r="I1274" s="70">
        <v>0.61111111111111116</v>
      </c>
      <c r="J1274" s="70">
        <v>1.8465810650849054E-2</v>
      </c>
      <c r="K1274" s="70">
        <v>0.72938690800312833</v>
      </c>
      <c r="L1274" s="70">
        <v>0.15456313208262021</v>
      </c>
      <c r="M1274" s="70">
        <v>0.35575279012366345</v>
      </c>
      <c r="N1274" s="70">
        <v>0.14309934317912576</v>
      </c>
      <c r="O1274" s="70">
        <v>0</v>
      </c>
      <c r="P1274" s="70">
        <v>1.3560467110920984E-4</v>
      </c>
    </row>
    <row r="1275" spans="1:16" x14ac:dyDescent="0.3">
      <c r="A1275" t="s">
        <v>2819</v>
      </c>
      <c r="B1275" t="s">
        <v>838</v>
      </c>
      <c r="C1275" s="69">
        <v>26153</v>
      </c>
      <c r="D1275" s="70">
        <v>0.54317176340878237</v>
      </c>
      <c r="E1275" s="70">
        <v>1.2602853129632192E-3</v>
      </c>
      <c r="F1275" s="70">
        <v>7.7454348610997538E-3</v>
      </c>
      <c r="G1275" s="70">
        <v>2.976190476190476E-2</v>
      </c>
      <c r="H1275" s="70">
        <v>0.2413793103448276</v>
      </c>
      <c r="I1275" s="70">
        <v>0.77777777777777779</v>
      </c>
      <c r="J1275" s="70">
        <v>-6.8979809442534318E-2</v>
      </c>
      <c r="K1275" s="70">
        <v>0.81230061685159161</v>
      </c>
      <c r="L1275" s="70">
        <v>0.23323631965317046</v>
      </c>
      <c r="M1275" s="70">
        <v>0.54062969335665689</v>
      </c>
      <c r="N1275" s="70">
        <v>0.10986559735690321</v>
      </c>
      <c r="O1275" s="70">
        <v>0</v>
      </c>
      <c r="P1275" s="70">
        <v>1.6499780975381424E-3</v>
      </c>
    </row>
    <row r="1276" spans="1:16" x14ac:dyDescent="0.3">
      <c r="A1276" t="s">
        <v>2820</v>
      </c>
      <c r="B1276" t="s">
        <v>838</v>
      </c>
      <c r="C1276" s="69">
        <v>26155</v>
      </c>
      <c r="D1276" s="70">
        <v>0.42197592870508766</v>
      </c>
      <c r="E1276" s="70">
        <v>1.7720698053824018E-2</v>
      </c>
      <c r="F1276" s="70">
        <v>3.8966246802550841E-2</v>
      </c>
      <c r="G1276" s="70">
        <v>0.17857142857142858</v>
      </c>
      <c r="H1276" s="70">
        <v>0.20689655172413793</v>
      </c>
      <c r="I1276" s="70">
        <v>0.61111111111111116</v>
      </c>
      <c r="J1276" s="70">
        <v>-0.30855843104377717</v>
      </c>
      <c r="K1276" s="70">
        <v>0.75408288543223656</v>
      </c>
      <c r="L1276" s="70">
        <v>0.20875864029257701</v>
      </c>
      <c r="M1276" s="70">
        <v>0.31165418885226293</v>
      </c>
      <c r="N1276" s="70">
        <v>8.4555409735735124E-2</v>
      </c>
      <c r="O1276" s="70">
        <v>0</v>
      </c>
      <c r="P1276" s="70">
        <v>1.5318030170884703E-4</v>
      </c>
    </row>
    <row r="1277" spans="1:16" x14ac:dyDescent="0.3">
      <c r="A1277" t="s">
        <v>2821</v>
      </c>
      <c r="B1277" t="s">
        <v>838</v>
      </c>
      <c r="C1277" s="69">
        <v>26157</v>
      </c>
      <c r="D1277" s="70">
        <v>0.42625590940288771</v>
      </c>
      <c r="E1277" s="70">
        <v>3.7445583575300874E-3</v>
      </c>
      <c r="F1277" s="70">
        <v>3.9957260552088987E-2</v>
      </c>
      <c r="G1277" s="70">
        <v>0.10714285714285714</v>
      </c>
      <c r="H1277" s="70">
        <v>0.2413793103448276</v>
      </c>
      <c r="I1277" s="70">
        <v>0.55555555555555558</v>
      </c>
      <c r="J1277" s="70">
        <v>-5.7689420653711854E-2</v>
      </c>
      <c r="K1277" s="70">
        <v>0.75432859129752061</v>
      </c>
      <c r="L1277" s="70">
        <v>0.12694574786212398</v>
      </c>
      <c r="M1277" s="70">
        <v>0.30425195721379356</v>
      </c>
      <c r="N1277" s="70">
        <v>3.5170319206758484E-2</v>
      </c>
      <c r="O1277" s="70">
        <v>0</v>
      </c>
      <c r="P1277" s="70">
        <v>3.0867178478726935E-4</v>
      </c>
    </row>
    <row r="1278" spans="1:16" x14ac:dyDescent="0.3">
      <c r="A1278" t="s">
        <v>2152</v>
      </c>
      <c r="B1278" t="s">
        <v>838</v>
      </c>
      <c r="C1278" s="69">
        <v>26159</v>
      </c>
      <c r="D1278" s="70">
        <v>0.45409817423611992</v>
      </c>
      <c r="E1278" s="70">
        <v>1.1131947834680312E-2</v>
      </c>
      <c r="F1278" s="70">
        <v>3.0766017231905494E-2</v>
      </c>
      <c r="G1278" s="70">
        <v>0.16666666666666666</v>
      </c>
      <c r="H1278" s="70">
        <v>6.8965517241379309E-2</v>
      </c>
      <c r="I1278" s="70">
        <v>0.61111111111111116</v>
      </c>
      <c r="J1278" s="70">
        <v>-0.19951283550048404</v>
      </c>
      <c r="K1278" s="70">
        <v>0.70935292839479402</v>
      </c>
      <c r="L1278" s="70">
        <v>0.24764382240981464</v>
      </c>
      <c r="M1278" s="70">
        <v>0.54212483580491155</v>
      </c>
      <c r="N1278" s="70">
        <v>6.7262668765841735E-2</v>
      </c>
      <c r="O1278" s="70">
        <v>0</v>
      </c>
      <c r="P1278" s="70">
        <v>6.184631689210954E-4</v>
      </c>
    </row>
    <row r="1279" spans="1:16" x14ac:dyDescent="0.3">
      <c r="A1279" t="s">
        <v>2822</v>
      </c>
      <c r="B1279" t="s">
        <v>838</v>
      </c>
      <c r="C1279" s="69">
        <v>26161</v>
      </c>
      <c r="D1279" s="70">
        <v>0.52888716791829393</v>
      </c>
      <c r="E1279" s="70">
        <v>0.1234448401644158</v>
      </c>
      <c r="F1279" s="70">
        <v>4.7010345880266508E-2</v>
      </c>
      <c r="G1279" s="70">
        <v>0.20238095238095238</v>
      </c>
      <c r="H1279" s="70">
        <v>0.10344827586206896</v>
      </c>
      <c r="I1279" s="70">
        <v>0.66666666666666663</v>
      </c>
      <c r="J1279" s="70">
        <v>-4.8335347659886591E-2</v>
      </c>
      <c r="K1279" s="70">
        <v>0.7168722191221697</v>
      </c>
      <c r="L1279" s="70">
        <v>0.41244609262548682</v>
      </c>
      <c r="M1279" s="70">
        <v>0.43995407740955261</v>
      </c>
      <c r="N1279" s="70">
        <v>7.4070380199453251E-2</v>
      </c>
      <c r="O1279" s="70">
        <v>0</v>
      </c>
      <c r="P1279" s="70">
        <v>2.3207696862054822E-4</v>
      </c>
    </row>
    <row r="1280" spans="1:16" x14ac:dyDescent="0.3">
      <c r="A1280" t="s">
        <v>2428</v>
      </c>
      <c r="B1280" t="s">
        <v>838</v>
      </c>
      <c r="C1280" s="69">
        <v>26163</v>
      </c>
      <c r="D1280" s="70">
        <v>0.57517453473896996</v>
      </c>
      <c r="E1280" s="70">
        <v>0.57346290333549488</v>
      </c>
      <c r="F1280" s="70">
        <v>5.4857925317366232E-2</v>
      </c>
      <c r="G1280" s="70">
        <v>0.20238095238095238</v>
      </c>
      <c r="H1280" s="70">
        <v>0.13793103448275862</v>
      </c>
      <c r="I1280" s="70">
        <v>0.66666666666666663</v>
      </c>
      <c r="J1280" s="70">
        <v>0.16189389586894914</v>
      </c>
      <c r="K1280" s="70">
        <v>0.71050230605532416</v>
      </c>
      <c r="L1280" s="70">
        <v>0.41947861447146828</v>
      </c>
      <c r="M1280" s="70">
        <v>0.42842331684501561</v>
      </c>
      <c r="N1280" s="70">
        <v>6.1397195431703064E-2</v>
      </c>
      <c r="O1280" s="70">
        <v>0</v>
      </c>
      <c r="P1280" s="70">
        <v>5.2235523843494309E-5</v>
      </c>
    </row>
    <row r="1281" spans="1:16" x14ac:dyDescent="0.3">
      <c r="A1281" t="s">
        <v>2823</v>
      </c>
      <c r="B1281" t="s">
        <v>838</v>
      </c>
      <c r="C1281" s="69">
        <v>26165</v>
      </c>
      <c r="D1281" s="70">
        <v>0.50836049113692139</v>
      </c>
      <c r="E1281" s="70">
        <v>1.1317029778157614E-2</v>
      </c>
      <c r="F1281" s="70">
        <v>1.4132134232671701E-2</v>
      </c>
      <c r="G1281" s="70">
        <v>4.1666666666666664E-2</v>
      </c>
      <c r="H1281" s="70">
        <v>0.10344827586206896</v>
      </c>
      <c r="I1281" s="70">
        <v>0.88888888888888884</v>
      </c>
      <c r="J1281" s="70">
        <v>-9.2975119228870209E-2</v>
      </c>
      <c r="K1281" s="70">
        <v>0.83237070010314285</v>
      </c>
      <c r="L1281" s="70">
        <v>2.3100377740356167E-2</v>
      </c>
      <c r="M1281" s="70">
        <v>0.51877291372442746</v>
      </c>
      <c r="N1281" s="70">
        <v>0.17937499089940864</v>
      </c>
      <c r="O1281" s="70">
        <v>0</v>
      </c>
      <c r="P1281" s="70">
        <v>4.4848312079722747E-3</v>
      </c>
    </row>
    <row r="1282" spans="1:16" x14ac:dyDescent="0.3">
      <c r="A1282" t="s">
        <v>2824</v>
      </c>
      <c r="B1282" t="s">
        <v>901</v>
      </c>
      <c r="C1282" s="69">
        <v>27001</v>
      </c>
      <c r="E1282" s="70"/>
      <c r="F1282" s="70">
        <v>4.1675436677985402E-4</v>
      </c>
      <c r="G1282" s="70">
        <v>0.11904761904761904</v>
      </c>
      <c r="H1282" s="70">
        <v>0.37931034482758619</v>
      </c>
      <c r="I1282" s="70">
        <v>0.55555555555555558</v>
      </c>
    </row>
    <row r="1283" spans="1:16" x14ac:dyDescent="0.3">
      <c r="A1283" t="s">
        <v>2825</v>
      </c>
      <c r="B1283" t="s">
        <v>901</v>
      </c>
      <c r="C1283" s="69">
        <v>27003</v>
      </c>
      <c r="D1283" s="70">
        <v>0.52034326226225158</v>
      </c>
      <c r="E1283" s="70">
        <v>0.22960325739903081</v>
      </c>
      <c r="F1283" s="70">
        <v>9.3892710939967269E-4</v>
      </c>
      <c r="G1283" s="70">
        <v>0.19642857142857142</v>
      </c>
      <c r="H1283" s="70">
        <v>3.4482758620689655E-2</v>
      </c>
      <c r="I1283" s="70">
        <v>0.61111111111111116</v>
      </c>
      <c r="J1283" s="70">
        <v>0.13227662363597409</v>
      </c>
      <c r="K1283" s="70">
        <v>0.88505569597950862</v>
      </c>
      <c r="L1283" s="70">
        <v>0.11462135649986066</v>
      </c>
      <c r="M1283" s="70">
        <v>0.45104661390941075</v>
      </c>
      <c r="N1283" s="70">
        <v>0.11171828745490012</v>
      </c>
      <c r="O1283" s="70">
        <v>0</v>
      </c>
      <c r="P1283" s="70">
        <v>3.482589403058152E-2</v>
      </c>
    </row>
    <row r="1284" spans="1:16" x14ac:dyDescent="0.3">
      <c r="A1284" t="s">
        <v>2826</v>
      </c>
      <c r="B1284" t="s">
        <v>901</v>
      </c>
      <c r="C1284" s="69">
        <v>27005</v>
      </c>
      <c r="D1284" s="70">
        <v>0.56359913681538654</v>
      </c>
      <c r="E1284" s="70">
        <v>4.9770713497064708E-3</v>
      </c>
      <c r="F1284" s="70">
        <v>0</v>
      </c>
      <c r="G1284" s="70">
        <v>7.1428571428571425E-2</v>
      </c>
      <c r="H1284" s="70">
        <v>0.2413793103448276</v>
      </c>
      <c r="I1284" s="70">
        <v>0.55555555555555558</v>
      </c>
      <c r="J1284" s="70">
        <v>0.14521835025246249</v>
      </c>
      <c r="K1284" s="70">
        <v>0.86206391902231994</v>
      </c>
      <c r="L1284" s="70">
        <v>5.2352988805432668E-2</v>
      </c>
      <c r="M1284" s="70">
        <v>0.42601798047927802</v>
      </c>
      <c r="N1284" s="70">
        <v>0.42380002794032956</v>
      </c>
      <c r="O1284" s="70">
        <v>0</v>
      </c>
      <c r="P1284" s="70">
        <v>8.5402568611973265E-3</v>
      </c>
    </row>
    <row r="1285" spans="1:16" x14ac:dyDescent="0.3">
      <c r="A1285" t="s">
        <v>2827</v>
      </c>
      <c r="B1285" t="s">
        <v>901</v>
      </c>
      <c r="C1285" s="69">
        <v>27007</v>
      </c>
      <c r="D1285" s="70">
        <v>0.49259674196220554</v>
      </c>
      <c r="E1285" s="70">
        <v>2.1962224956248266E-3</v>
      </c>
      <c r="F1285" s="70">
        <v>0</v>
      </c>
      <c r="G1285" s="70">
        <v>8.3333333333333329E-2</v>
      </c>
      <c r="H1285" s="70">
        <v>0.13793103448275862</v>
      </c>
      <c r="I1285" s="70">
        <v>0.61111111111111116</v>
      </c>
      <c r="J1285" s="70">
        <v>0.19584887893424704</v>
      </c>
      <c r="K1285" s="70">
        <v>0.81043950675693532</v>
      </c>
      <c r="L1285" s="70">
        <v>8.5104351811833664E-2</v>
      </c>
      <c r="M1285" s="70">
        <v>0.40254346776693462</v>
      </c>
      <c r="N1285" s="70">
        <v>6.1780778074836305E-2</v>
      </c>
      <c r="O1285" s="70">
        <v>0</v>
      </c>
      <c r="P1285" s="70">
        <v>4.7238380381854059E-2</v>
      </c>
    </row>
    <row r="1286" spans="1:16" x14ac:dyDescent="0.3">
      <c r="A1286" t="s">
        <v>2104</v>
      </c>
      <c r="B1286" t="s">
        <v>901</v>
      </c>
      <c r="C1286" s="69">
        <v>27009</v>
      </c>
      <c r="D1286" s="70">
        <v>0.51876480545051318</v>
      </c>
      <c r="E1286" s="70">
        <v>1.719698327198927E-2</v>
      </c>
      <c r="F1286" s="70">
        <v>7.43084993072342E-4</v>
      </c>
      <c r="G1286" s="70">
        <v>5.3571428571428568E-2</v>
      </c>
      <c r="H1286" s="70">
        <v>0</v>
      </c>
      <c r="I1286" s="70">
        <v>0.55555555555555558</v>
      </c>
      <c r="J1286" s="70">
        <v>0.3738547978953834</v>
      </c>
      <c r="K1286" s="70">
        <v>0.85483011759513539</v>
      </c>
      <c r="L1286" s="70">
        <v>0.13128418083555032</v>
      </c>
      <c r="M1286" s="70">
        <v>0.47998482086656269</v>
      </c>
      <c r="N1286" s="70">
        <v>0.10250036672476454</v>
      </c>
      <c r="O1286" s="70">
        <v>0</v>
      </c>
      <c r="P1286" s="70">
        <v>1.2377812398077481E-2</v>
      </c>
    </row>
    <row r="1287" spans="1:16" x14ac:dyDescent="0.3">
      <c r="A1287" t="s">
        <v>2828</v>
      </c>
      <c r="B1287" t="s">
        <v>901</v>
      </c>
      <c r="C1287" s="69">
        <v>27011</v>
      </c>
      <c r="E1287" s="70"/>
      <c r="F1287" s="70">
        <v>4.3940751249052084E-4</v>
      </c>
      <c r="G1287" s="70">
        <v>4.1666666666666664E-2</v>
      </c>
      <c r="H1287" s="70">
        <v>0.17241379310344829</v>
      </c>
      <c r="I1287" s="70">
        <v>0.27777777777777779</v>
      </c>
    </row>
    <row r="1288" spans="1:16" x14ac:dyDescent="0.3">
      <c r="A1288" t="s">
        <v>2829</v>
      </c>
      <c r="B1288" t="s">
        <v>901</v>
      </c>
      <c r="C1288" s="69">
        <v>27013</v>
      </c>
      <c r="D1288" s="70">
        <v>0.47587744174167751</v>
      </c>
      <c r="E1288" s="70">
        <v>1.6824719193184023E-2</v>
      </c>
      <c r="F1288" s="70">
        <v>1.7243524605707863E-3</v>
      </c>
      <c r="G1288" s="70">
        <v>0.19642857142857142</v>
      </c>
      <c r="H1288" s="70">
        <v>0.10344827586206896</v>
      </c>
      <c r="I1288" s="70">
        <v>0.33333333333333331</v>
      </c>
      <c r="J1288" s="70">
        <v>0.29616172465280999</v>
      </c>
      <c r="K1288" s="70">
        <v>0.89291237539683188</v>
      </c>
      <c r="L1288" s="70">
        <v>7.6298825410525031E-2</v>
      </c>
      <c r="M1288" s="70">
        <v>0.40476049769921107</v>
      </c>
      <c r="N1288" s="70">
        <v>4.7385062732437179E-2</v>
      </c>
      <c r="O1288" s="70">
        <v>0</v>
      </c>
      <c r="P1288" s="70">
        <v>2.1989270447535515E-4</v>
      </c>
    </row>
    <row r="1289" spans="1:16" x14ac:dyDescent="0.3">
      <c r="A1289" t="s">
        <v>2469</v>
      </c>
      <c r="B1289" t="s">
        <v>901</v>
      </c>
      <c r="C1289" s="69">
        <v>27015</v>
      </c>
      <c r="D1289" s="70">
        <v>0.46579494665967086</v>
      </c>
      <c r="E1289" s="70">
        <v>7.8955852802815828E-3</v>
      </c>
      <c r="F1289" s="70">
        <v>1.2060738135974886E-3</v>
      </c>
      <c r="G1289" s="70">
        <v>9.5238095238095233E-2</v>
      </c>
      <c r="H1289" s="70">
        <v>3.4482758620689655E-2</v>
      </c>
      <c r="I1289" s="70">
        <v>0.33333333333333331</v>
      </c>
      <c r="J1289" s="70">
        <v>0.35932617102136577</v>
      </c>
      <c r="K1289" s="70">
        <v>0.89913488999545188</v>
      </c>
      <c r="L1289" s="70">
        <v>9.749351762185407E-2</v>
      </c>
      <c r="M1289" s="70">
        <v>0.37039617969735134</v>
      </c>
      <c r="N1289" s="70">
        <v>0.11159686276734401</v>
      </c>
      <c r="O1289" s="70">
        <v>0</v>
      </c>
      <c r="P1289" s="70">
        <v>6.1855444829235734E-4</v>
      </c>
    </row>
    <row r="1290" spans="1:16" x14ac:dyDescent="0.3">
      <c r="A1290" t="s">
        <v>2830</v>
      </c>
      <c r="B1290" t="s">
        <v>901</v>
      </c>
      <c r="C1290" s="69">
        <v>27017</v>
      </c>
      <c r="D1290" s="70">
        <v>0.55346134192747465</v>
      </c>
      <c r="E1290" s="70">
        <v>1.0631503984641053E-2</v>
      </c>
      <c r="F1290" s="70">
        <v>6.1936788113442097E-4</v>
      </c>
      <c r="G1290" s="70">
        <v>3.5714285714285712E-2</v>
      </c>
      <c r="H1290" s="70">
        <v>0.2413793103448276</v>
      </c>
      <c r="I1290" s="70">
        <v>0.5</v>
      </c>
      <c r="J1290" s="70">
        <v>0.21219610506092293</v>
      </c>
      <c r="K1290" s="70">
        <v>0.84628106945895154</v>
      </c>
      <c r="L1290" s="70">
        <v>0.14585701508101775</v>
      </c>
      <c r="M1290" s="70">
        <v>0.61014790066274238</v>
      </c>
      <c r="N1290" s="70">
        <v>0.10734538079991643</v>
      </c>
      <c r="O1290" s="70">
        <v>0</v>
      </c>
      <c r="P1290" s="70">
        <v>3.6696655894334733E-2</v>
      </c>
    </row>
    <row r="1291" spans="1:16" x14ac:dyDescent="0.3">
      <c r="A1291" t="s">
        <v>2831</v>
      </c>
      <c r="B1291" t="s">
        <v>901</v>
      </c>
      <c r="C1291" s="69">
        <v>27019</v>
      </c>
      <c r="D1291" s="70">
        <v>0.49254486984277501</v>
      </c>
      <c r="E1291" s="70">
        <v>6.7615530566452045E-2</v>
      </c>
      <c r="F1291" s="70">
        <v>1.0411897020506998E-3</v>
      </c>
      <c r="G1291" s="70">
        <v>8.3333333333333329E-2</v>
      </c>
      <c r="H1291" s="70">
        <v>6.8965517241379309E-2</v>
      </c>
      <c r="I1291" s="70">
        <v>0.3888888888888889</v>
      </c>
      <c r="J1291" s="70">
        <v>0.34279310851671685</v>
      </c>
      <c r="K1291" s="70">
        <v>0.90295084667700398</v>
      </c>
      <c r="L1291" s="70">
        <v>0.10942679301118903</v>
      </c>
      <c r="M1291" s="70">
        <v>0.42669576012366189</v>
      </c>
      <c r="N1291" s="70">
        <v>0.10930457169869374</v>
      </c>
      <c r="O1291" s="70">
        <v>0</v>
      </c>
      <c r="P1291" s="70">
        <v>1.6743848051355131E-3</v>
      </c>
    </row>
    <row r="1292" spans="1:16" x14ac:dyDescent="0.3">
      <c r="A1292" t="s">
        <v>2471</v>
      </c>
      <c r="B1292" t="s">
        <v>901</v>
      </c>
      <c r="C1292" s="69">
        <v>27021</v>
      </c>
      <c r="E1292" s="70"/>
      <c r="F1292" s="70">
        <v>7.882226087660592E-5</v>
      </c>
      <c r="G1292" s="70">
        <v>0.16071428571428573</v>
      </c>
      <c r="H1292" s="70">
        <v>0.44827586206896552</v>
      </c>
      <c r="I1292" s="70">
        <v>0.55555555555555558</v>
      </c>
    </row>
    <row r="1293" spans="1:16" x14ac:dyDescent="0.3">
      <c r="A1293" t="s">
        <v>2774</v>
      </c>
      <c r="B1293" t="s">
        <v>901</v>
      </c>
      <c r="C1293" s="69">
        <v>27023</v>
      </c>
      <c r="D1293" s="70">
        <v>0.38082637566335886</v>
      </c>
      <c r="E1293" s="70">
        <v>3.0636529176110323E-3</v>
      </c>
      <c r="F1293" s="70">
        <v>8.4036538689074268E-4</v>
      </c>
      <c r="G1293" s="70">
        <v>4.1666666666666664E-2</v>
      </c>
      <c r="H1293" s="70">
        <v>0</v>
      </c>
      <c r="I1293" s="70">
        <v>0.22222222222222221</v>
      </c>
      <c r="J1293" s="70">
        <v>0.20684808107974892</v>
      </c>
      <c r="K1293" s="70">
        <v>0.84704998448156865</v>
      </c>
      <c r="L1293" s="70">
        <v>7.6411087210449258E-2</v>
      </c>
      <c r="M1293" s="70">
        <v>0.33663503643606213</v>
      </c>
      <c r="N1293" s="70">
        <v>0.15069354020389814</v>
      </c>
      <c r="O1293" s="70">
        <v>0</v>
      </c>
      <c r="P1293" s="70">
        <v>3.8647232340352592E-4</v>
      </c>
    </row>
    <row r="1294" spans="1:16" x14ac:dyDescent="0.3">
      <c r="A1294" t="s">
        <v>2832</v>
      </c>
      <c r="B1294" t="s">
        <v>901</v>
      </c>
      <c r="C1294" s="69">
        <v>27025</v>
      </c>
      <c r="D1294" s="70">
        <v>0.54135816005783166</v>
      </c>
      <c r="E1294" s="70">
        <v>3.4832874706526969E-2</v>
      </c>
      <c r="F1294" s="70">
        <v>8.7980123617853207E-4</v>
      </c>
      <c r="G1294" s="70">
        <v>4.1666666666666664E-2</v>
      </c>
      <c r="H1294" s="70">
        <v>0</v>
      </c>
      <c r="I1294" s="70">
        <v>0.66666666666666663</v>
      </c>
      <c r="J1294" s="70">
        <v>0.32642251196688737</v>
      </c>
      <c r="K1294" s="70">
        <v>0.88526851417549712</v>
      </c>
      <c r="L1294" s="70">
        <v>8.1308314346940608E-2</v>
      </c>
      <c r="M1294" s="70">
        <v>0.48458005033079082</v>
      </c>
      <c r="N1294" s="70">
        <v>0.16640067647343981</v>
      </c>
      <c r="O1294" s="70">
        <v>0</v>
      </c>
      <c r="P1294" s="70">
        <v>2.3207415119346431E-2</v>
      </c>
    </row>
    <row r="1295" spans="1:16" x14ac:dyDescent="0.3">
      <c r="A1295" t="s">
        <v>2034</v>
      </c>
      <c r="B1295" t="s">
        <v>901</v>
      </c>
      <c r="C1295" s="69">
        <v>27027</v>
      </c>
      <c r="D1295" s="70">
        <v>0.46519783731516318</v>
      </c>
      <c r="E1295" s="70">
        <v>9.3108947745477264E-3</v>
      </c>
      <c r="F1295" s="70">
        <v>0</v>
      </c>
      <c r="G1295" s="70">
        <v>0.19642857142857142</v>
      </c>
      <c r="H1295" s="70">
        <v>0.2413793103448276</v>
      </c>
      <c r="I1295" s="70">
        <v>0.22222222222222221</v>
      </c>
      <c r="J1295" s="70">
        <v>0.27847654831241941</v>
      </c>
      <c r="K1295" s="70">
        <v>0.8097988064614513</v>
      </c>
      <c r="L1295" s="70">
        <v>2.5300021712747638E-2</v>
      </c>
      <c r="M1295" s="70">
        <v>0.32909305765152064</v>
      </c>
      <c r="N1295" s="70">
        <v>0.19706270265231504</v>
      </c>
      <c r="O1295" s="70">
        <v>0</v>
      </c>
      <c r="P1295" s="70">
        <v>1.1316893221883661E-4</v>
      </c>
    </row>
    <row r="1296" spans="1:16" x14ac:dyDescent="0.3">
      <c r="A1296" t="s">
        <v>2449</v>
      </c>
      <c r="B1296" t="s">
        <v>901</v>
      </c>
      <c r="C1296" s="69">
        <v>27029</v>
      </c>
      <c r="E1296" s="70"/>
      <c r="F1296" s="70">
        <v>0</v>
      </c>
      <c r="G1296" s="70">
        <v>9.5238095238095233E-2</v>
      </c>
      <c r="H1296" s="70">
        <v>0.17241379310344829</v>
      </c>
      <c r="I1296" s="70">
        <v>0.5</v>
      </c>
    </row>
    <row r="1297" spans="1:16" x14ac:dyDescent="0.3">
      <c r="A1297" t="s">
        <v>2353</v>
      </c>
      <c r="B1297" t="s">
        <v>901</v>
      </c>
      <c r="C1297" s="69">
        <v>27031</v>
      </c>
      <c r="E1297" s="70"/>
      <c r="F1297" s="70">
        <v>4.0471181330861624E-4</v>
      </c>
      <c r="G1297" s="70">
        <v>0</v>
      </c>
      <c r="H1297" s="70">
        <v>0.55172413793103448</v>
      </c>
      <c r="I1297" s="70">
        <v>0.5</v>
      </c>
    </row>
    <row r="1298" spans="1:16" x14ac:dyDescent="0.3">
      <c r="A1298" t="s">
        <v>2833</v>
      </c>
      <c r="B1298" t="s">
        <v>901</v>
      </c>
      <c r="C1298" s="69">
        <v>27033</v>
      </c>
      <c r="D1298" s="70">
        <v>0.46230589255301846</v>
      </c>
      <c r="E1298" s="70">
        <v>2.0777877549369491E-3</v>
      </c>
      <c r="F1298" s="70">
        <v>1.2710811692498636E-3</v>
      </c>
      <c r="G1298" s="70">
        <v>7.7380952380952384E-2</v>
      </c>
      <c r="H1298" s="70">
        <v>0.17241379310344829</v>
      </c>
      <c r="I1298" s="70">
        <v>0.27777777777777779</v>
      </c>
      <c r="J1298" s="70">
        <v>0.26050706787158429</v>
      </c>
      <c r="K1298" s="70">
        <v>0.86291096717279026</v>
      </c>
      <c r="L1298" s="70">
        <v>5.5884097799459638E-2</v>
      </c>
      <c r="M1298" s="70">
        <v>0.39151054786367939</v>
      </c>
      <c r="N1298" s="70">
        <v>0.18567912482724427</v>
      </c>
      <c r="O1298" s="70">
        <v>0</v>
      </c>
      <c r="P1298" s="70">
        <v>2.4162083228809259E-4</v>
      </c>
    </row>
    <row r="1299" spans="1:16" x14ac:dyDescent="0.3">
      <c r="A1299" t="s">
        <v>2834</v>
      </c>
      <c r="B1299" t="s">
        <v>901</v>
      </c>
      <c r="C1299" s="69">
        <v>27035</v>
      </c>
      <c r="D1299" s="70">
        <v>0.58124589567930074</v>
      </c>
      <c r="E1299" s="70">
        <v>1.4034683466504124E-2</v>
      </c>
      <c r="F1299" s="70">
        <v>3.259649888566071E-4</v>
      </c>
      <c r="G1299" s="70">
        <v>0.20238095238095238</v>
      </c>
      <c r="H1299" s="70">
        <v>0.20689655172413793</v>
      </c>
      <c r="I1299" s="70">
        <v>0.55555555555555558</v>
      </c>
      <c r="J1299" s="70">
        <v>0.21748014306698046</v>
      </c>
      <c r="K1299" s="70">
        <v>0.84302684165208297</v>
      </c>
      <c r="L1299" s="70">
        <v>0.16921955496299854</v>
      </c>
      <c r="M1299" s="70">
        <v>0.49689751053797809</v>
      </c>
      <c r="N1299" s="70">
        <v>0.13348329887199578</v>
      </c>
      <c r="O1299" s="70">
        <v>0</v>
      </c>
      <c r="P1299" s="70">
        <v>4.8333746460568053E-2</v>
      </c>
    </row>
    <row r="1300" spans="1:16" x14ac:dyDescent="0.3">
      <c r="A1300" t="s">
        <v>2835</v>
      </c>
      <c r="B1300" t="s">
        <v>901</v>
      </c>
      <c r="C1300" s="69">
        <v>27037</v>
      </c>
      <c r="D1300" s="70">
        <v>0.5236306322207539</v>
      </c>
      <c r="E1300" s="70">
        <v>0.18974442278553447</v>
      </c>
      <c r="F1300" s="70">
        <v>1.2598013761731339E-3</v>
      </c>
      <c r="G1300" s="70">
        <v>0.10119047619047619</v>
      </c>
      <c r="H1300" s="70">
        <v>0.10344827586206896</v>
      </c>
      <c r="I1300" s="70">
        <v>0.55555555555555558</v>
      </c>
      <c r="J1300" s="70">
        <v>0.30341928161208437</v>
      </c>
      <c r="K1300" s="70">
        <v>0.9223754711798221</v>
      </c>
      <c r="L1300" s="70">
        <v>7.9894713676035137E-2</v>
      </c>
      <c r="M1300" s="70">
        <v>0.43084481885697623</v>
      </c>
      <c r="N1300" s="70">
        <v>8.9145002208973242E-2</v>
      </c>
      <c r="O1300" s="70">
        <v>0</v>
      </c>
      <c r="P1300" s="70">
        <v>1.6247502082182123E-3</v>
      </c>
    </row>
    <row r="1301" spans="1:16" x14ac:dyDescent="0.3">
      <c r="A1301" t="s">
        <v>2359</v>
      </c>
      <c r="B1301" t="s">
        <v>901</v>
      </c>
      <c r="C1301" s="69">
        <v>27039</v>
      </c>
      <c r="D1301" s="70">
        <v>0.46922230520924446</v>
      </c>
      <c r="E1301" s="70">
        <v>7.5991596207094425E-3</v>
      </c>
      <c r="F1301" s="70">
        <v>2.3861451995688915E-3</v>
      </c>
      <c r="G1301" s="70">
        <v>4.1666666666666664E-2</v>
      </c>
      <c r="H1301" s="70">
        <v>0.13793103448275862</v>
      </c>
      <c r="I1301" s="70">
        <v>0.33333333333333331</v>
      </c>
      <c r="J1301" s="70">
        <v>0.33709234485937406</v>
      </c>
      <c r="K1301" s="70">
        <v>0.88804298891369071</v>
      </c>
      <c r="L1301" s="70">
        <v>8.0003830551885882E-2</v>
      </c>
      <c r="M1301" s="70">
        <v>0.44119925281216166</v>
      </c>
      <c r="N1301" s="70">
        <v>5.8015823008713704E-2</v>
      </c>
      <c r="O1301" s="70">
        <v>0</v>
      </c>
      <c r="P1301" s="70">
        <v>9.9408101688842711E-5</v>
      </c>
    </row>
    <row r="1302" spans="1:16" x14ac:dyDescent="0.3">
      <c r="A1302" t="s">
        <v>2230</v>
      </c>
      <c r="B1302" t="s">
        <v>901</v>
      </c>
      <c r="C1302" s="69">
        <v>27041</v>
      </c>
      <c r="D1302" s="70">
        <v>0.48699737921203906</v>
      </c>
      <c r="E1302" s="70">
        <v>1.4526137605019911E-2</v>
      </c>
      <c r="F1302" s="70">
        <v>4.0459348676694426E-4</v>
      </c>
      <c r="G1302" s="70">
        <v>8.9285714285714288E-2</v>
      </c>
      <c r="H1302" s="70">
        <v>0</v>
      </c>
      <c r="I1302" s="70">
        <v>0.44444444444444442</v>
      </c>
      <c r="J1302" s="70">
        <v>0.37515122782854399</v>
      </c>
      <c r="K1302" s="70">
        <v>0.84915742631017865</v>
      </c>
      <c r="L1302" s="70">
        <v>5.300486339025906E-2</v>
      </c>
      <c r="M1302" s="70">
        <v>0.39557637901764225</v>
      </c>
      <c r="N1302" s="70">
        <v>0.19498777856347355</v>
      </c>
      <c r="O1302" s="70">
        <v>0</v>
      </c>
      <c r="P1302" s="70">
        <v>5.6359325918179312E-3</v>
      </c>
    </row>
    <row r="1303" spans="1:16" x14ac:dyDescent="0.3">
      <c r="A1303" t="s">
        <v>2836</v>
      </c>
      <c r="B1303" t="s">
        <v>901</v>
      </c>
      <c r="C1303" s="69">
        <v>27043</v>
      </c>
      <c r="D1303" s="70">
        <v>0.47123068070611929</v>
      </c>
      <c r="E1303" s="70">
        <v>1.3871329090549504E-3</v>
      </c>
      <c r="F1303" s="70">
        <v>2.2907792704273491E-3</v>
      </c>
      <c r="G1303" s="70">
        <v>0.10119047619047619</v>
      </c>
      <c r="H1303" s="70">
        <v>6.8965517241379309E-2</v>
      </c>
      <c r="I1303" s="70">
        <v>0.33333333333333331</v>
      </c>
      <c r="J1303" s="70">
        <v>0.30300148711930003</v>
      </c>
      <c r="K1303" s="70">
        <v>0.8706492888838776</v>
      </c>
      <c r="L1303" s="70">
        <v>7.3244677279217518E-2</v>
      </c>
      <c r="M1303" s="70">
        <v>0.42910098107058819</v>
      </c>
      <c r="N1303" s="70">
        <v>0.14779390123414859</v>
      </c>
      <c r="O1303" s="70">
        <v>0</v>
      </c>
      <c r="P1303" s="70">
        <v>1.2951976357301624E-4</v>
      </c>
    </row>
    <row r="1304" spans="1:16" x14ac:dyDescent="0.3">
      <c r="A1304" t="s">
        <v>2837</v>
      </c>
      <c r="B1304" t="s">
        <v>901</v>
      </c>
      <c r="C1304" s="69">
        <v>27045</v>
      </c>
      <c r="D1304" s="70">
        <v>0.552990175602735</v>
      </c>
      <c r="E1304" s="70">
        <v>5.7385625311091068E-4</v>
      </c>
      <c r="F1304" s="70">
        <v>3.4893990537814001E-3</v>
      </c>
      <c r="G1304" s="70">
        <v>8.9285714285714288E-2</v>
      </c>
      <c r="H1304" s="70">
        <v>0.13793103448275862</v>
      </c>
      <c r="I1304" s="70">
        <v>0.55555555555555558</v>
      </c>
      <c r="J1304" s="70">
        <v>0.38360977973156418</v>
      </c>
      <c r="K1304" s="70">
        <v>0.8637927974980576</v>
      </c>
      <c r="L1304" s="70">
        <v>0.10871807818691494</v>
      </c>
      <c r="M1304" s="70">
        <v>0.45726626091325884</v>
      </c>
      <c r="N1304" s="70">
        <v>0.13257823574964378</v>
      </c>
      <c r="O1304" s="70">
        <v>0</v>
      </c>
      <c r="P1304" s="70">
        <v>1.6808536465852226E-3</v>
      </c>
    </row>
    <row r="1305" spans="1:16" x14ac:dyDescent="0.3">
      <c r="A1305" t="s">
        <v>2838</v>
      </c>
      <c r="B1305" t="s">
        <v>901</v>
      </c>
      <c r="C1305" s="69">
        <v>27047</v>
      </c>
      <c r="D1305" s="70">
        <v>0.52554495725876427</v>
      </c>
      <c r="E1305" s="70">
        <v>9.1558122136228288E-3</v>
      </c>
      <c r="F1305" s="70">
        <v>2.6126209760637151E-3</v>
      </c>
      <c r="G1305" s="70">
        <v>0.3571428571428571</v>
      </c>
      <c r="H1305" s="70">
        <v>6.8965517241379309E-2</v>
      </c>
      <c r="I1305" s="70">
        <v>0.3888888888888889</v>
      </c>
      <c r="J1305" s="70">
        <v>0.24259573950568589</v>
      </c>
      <c r="K1305" s="70">
        <v>0.86824664231519266</v>
      </c>
      <c r="L1305" s="70">
        <v>0.10817739612519663</v>
      </c>
      <c r="M1305" s="70">
        <v>0.41062108489995386</v>
      </c>
      <c r="N1305" s="70">
        <v>0.1506170563904661</v>
      </c>
      <c r="O1305" s="70">
        <v>0</v>
      </c>
      <c r="P1305" s="70">
        <v>3.5450410656358771E-4</v>
      </c>
    </row>
    <row r="1306" spans="1:16" x14ac:dyDescent="0.3">
      <c r="A1306" t="s">
        <v>2839</v>
      </c>
      <c r="B1306" t="s">
        <v>901</v>
      </c>
      <c r="C1306" s="69">
        <v>27049</v>
      </c>
      <c r="D1306" s="70">
        <v>0.53173256876881647</v>
      </c>
      <c r="E1306" s="70">
        <v>1.1542662028640228E-2</v>
      </c>
      <c r="F1306" s="70">
        <v>1.6755421530181014E-3</v>
      </c>
      <c r="G1306" s="70">
        <v>6.5476190476190479E-2</v>
      </c>
      <c r="H1306" s="70">
        <v>6.8965517241379309E-2</v>
      </c>
      <c r="I1306" s="70">
        <v>0.55555555555555558</v>
      </c>
      <c r="J1306" s="70">
        <v>0.38362577527588837</v>
      </c>
      <c r="K1306" s="70">
        <v>0.92197964202707006</v>
      </c>
      <c r="L1306" s="70">
        <v>7.0642630548674534E-2</v>
      </c>
      <c r="M1306" s="70">
        <v>0.44574620628949591</v>
      </c>
      <c r="N1306" s="70">
        <v>0.11468570150536937</v>
      </c>
      <c r="O1306" s="70">
        <v>0</v>
      </c>
      <c r="P1306" s="70">
        <v>4.6025057656936473E-4</v>
      </c>
    </row>
    <row r="1307" spans="1:16" x14ac:dyDescent="0.3">
      <c r="A1307" t="s">
        <v>2122</v>
      </c>
      <c r="B1307" t="s">
        <v>901</v>
      </c>
      <c r="C1307" s="69">
        <v>27051</v>
      </c>
      <c r="E1307" s="70"/>
      <c r="F1307" s="70">
        <v>3.8714299355939501E-4</v>
      </c>
      <c r="G1307" s="70">
        <v>8.3333333333333329E-2</v>
      </c>
      <c r="H1307" s="70">
        <v>6.8965517241379309E-2</v>
      </c>
      <c r="I1307" s="70">
        <v>0.33333333333333331</v>
      </c>
    </row>
    <row r="1308" spans="1:16" x14ac:dyDescent="0.3">
      <c r="A1308" t="s">
        <v>2840</v>
      </c>
      <c r="B1308" t="s">
        <v>901</v>
      </c>
      <c r="C1308" s="69">
        <v>27053</v>
      </c>
      <c r="D1308" s="70">
        <v>0.51503414860917973</v>
      </c>
      <c r="E1308" s="70">
        <v>0.41481840683613802</v>
      </c>
      <c r="F1308" s="70">
        <v>1.0481061142112243E-3</v>
      </c>
      <c r="G1308" s="70">
        <v>0.23214285714285715</v>
      </c>
      <c r="H1308" s="70">
        <v>3.4482758620689655E-2</v>
      </c>
      <c r="I1308" s="70">
        <v>0.55555555555555558</v>
      </c>
      <c r="J1308" s="70">
        <v>0.16652980120610955</v>
      </c>
      <c r="K1308" s="70">
        <v>0.90432780331022056</v>
      </c>
      <c r="L1308" s="70">
        <v>0.10594922037681462</v>
      </c>
      <c r="M1308" s="70">
        <v>0.42427959002683796</v>
      </c>
      <c r="N1308" s="70">
        <v>0.11922256443067804</v>
      </c>
      <c r="O1308" s="70">
        <v>0</v>
      </c>
      <c r="P1308" s="70">
        <v>2.7200520542388414E-3</v>
      </c>
    </row>
    <row r="1309" spans="1:16" x14ac:dyDescent="0.3">
      <c r="A1309" t="s">
        <v>2055</v>
      </c>
      <c r="B1309" t="s">
        <v>901</v>
      </c>
      <c r="C1309" s="69">
        <v>27055</v>
      </c>
      <c r="D1309" s="70">
        <v>0.4838151806671423</v>
      </c>
      <c r="E1309" s="70">
        <v>4.7926704380343455E-3</v>
      </c>
      <c r="F1309" s="70">
        <v>3.2533167977651786E-3</v>
      </c>
      <c r="G1309" s="70">
        <v>5.9523809523809521E-2</v>
      </c>
      <c r="H1309" s="70">
        <v>0.13793103448275862</v>
      </c>
      <c r="I1309" s="70">
        <v>0.55555555555555558</v>
      </c>
      <c r="J1309" s="70">
        <v>0.26252973506639615</v>
      </c>
      <c r="K1309" s="70">
        <v>0.85243860057397147</v>
      </c>
      <c r="L1309" s="70">
        <v>0.11538454831425453</v>
      </c>
      <c r="M1309" s="70">
        <v>0.32202716989136826</v>
      </c>
      <c r="N1309" s="70">
        <v>8.1714238483732882E-2</v>
      </c>
      <c r="O1309" s="70">
        <v>0</v>
      </c>
      <c r="P1309" s="70">
        <v>1.5579973509524362E-3</v>
      </c>
    </row>
    <row r="1310" spans="1:16" x14ac:dyDescent="0.3">
      <c r="A1310" t="s">
        <v>2841</v>
      </c>
      <c r="B1310" t="s">
        <v>901</v>
      </c>
      <c r="C1310" s="69">
        <v>27057</v>
      </c>
      <c r="D1310" s="70">
        <v>0.52156360606473418</v>
      </c>
      <c r="E1310" s="70">
        <v>1.5200793076045028E-3</v>
      </c>
      <c r="F1310" s="70">
        <v>0</v>
      </c>
      <c r="G1310" s="70">
        <v>8.9285714285714288E-2</v>
      </c>
      <c r="H1310" s="70">
        <v>0.10344827586206896</v>
      </c>
      <c r="I1310" s="70">
        <v>0.61111111111111116</v>
      </c>
      <c r="J1310" s="70">
        <v>0.21299709915716883</v>
      </c>
      <c r="K1310" s="70">
        <v>0.84395093949786371</v>
      </c>
      <c r="L1310" s="70">
        <v>8.2470461172278076E-2</v>
      </c>
      <c r="M1310" s="70">
        <v>0.46799715916872747</v>
      </c>
      <c r="N1310" s="70">
        <v>8.4170727646467505E-2</v>
      </c>
      <c r="O1310" s="70">
        <v>0</v>
      </c>
      <c r="P1310" s="70">
        <v>8.3107564540528589E-2</v>
      </c>
    </row>
    <row r="1311" spans="1:16" x14ac:dyDescent="0.3">
      <c r="A1311" t="s">
        <v>2842</v>
      </c>
      <c r="B1311" t="s">
        <v>901</v>
      </c>
      <c r="C1311" s="69">
        <v>27059</v>
      </c>
      <c r="D1311" s="70">
        <v>0.50211776364877159</v>
      </c>
      <c r="E1311" s="70">
        <v>1.3994059767680716E-2</v>
      </c>
      <c r="F1311" s="70">
        <v>8.3418249449606838E-4</v>
      </c>
      <c r="G1311" s="70">
        <v>5.3571428571428568E-2</v>
      </c>
      <c r="H1311" s="70">
        <v>0</v>
      </c>
      <c r="I1311" s="70">
        <v>0.55555555555555558</v>
      </c>
      <c r="J1311" s="70">
        <v>0.2307299164019844</v>
      </c>
      <c r="K1311" s="70">
        <v>0.8603229935271739</v>
      </c>
      <c r="L1311" s="70">
        <v>0.11645421022180652</v>
      </c>
      <c r="M1311" s="70">
        <v>0.53338465641732447</v>
      </c>
      <c r="N1311" s="70">
        <v>9.929456976980533E-2</v>
      </c>
      <c r="O1311" s="70">
        <v>0</v>
      </c>
      <c r="P1311" s="70">
        <v>3.2253957231325549E-2</v>
      </c>
    </row>
    <row r="1312" spans="1:16" x14ac:dyDescent="0.3">
      <c r="A1312" t="s">
        <v>2843</v>
      </c>
      <c r="B1312" t="s">
        <v>901</v>
      </c>
      <c r="C1312" s="69">
        <v>27061</v>
      </c>
      <c r="D1312" s="70">
        <v>0.56663411280040576</v>
      </c>
      <c r="E1312" s="70">
        <v>1.9766621413508222E-3</v>
      </c>
      <c r="F1312" s="70">
        <v>1.9616400648363159E-5</v>
      </c>
      <c r="G1312" s="70">
        <v>4.1666666666666664E-2</v>
      </c>
      <c r="H1312" s="70">
        <v>0.34482758620689657</v>
      </c>
      <c r="I1312" s="70">
        <v>0.55555555555555558</v>
      </c>
      <c r="J1312" s="70">
        <v>0.20622589572692757</v>
      </c>
      <c r="K1312" s="70">
        <v>0.83176729258081572</v>
      </c>
      <c r="L1312" s="70">
        <v>0.19224179243912362</v>
      </c>
      <c r="M1312" s="70">
        <v>0.54906487467884979</v>
      </c>
      <c r="N1312" s="70">
        <v>6.2392077212157018E-2</v>
      </c>
      <c r="O1312" s="70">
        <v>0</v>
      </c>
      <c r="P1312" s="70">
        <v>1.7600108923262043E-2</v>
      </c>
    </row>
    <row r="1313" spans="1:16" x14ac:dyDescent="0.3">
      <c r="A1313" t="s">
        <v>2056</v>
      </c>
      <c r="B1313" t="s">
        <v>901</v>
      </c>
      <c r="C1313" s="69">
        <v>27063</v>
      </c>
      <c r="D1313" s="70">
        <v>0.45922323393622366</v>
      </c>
      <c r="E1313" s="70">
        <v>2.0127887560485386E-3</v>
      </c>
      <c r="F1313" s="70">
        <v>1.8663003803480341E-3</v>
      </c>
      <c r="G1313" s="70">
        <v>8.3333333333333329E-2</v>
      </c>
      <c r="H1313" s="70">
        <v>0.17241379310344829</v>
      </c>
      <c r="I1313" s="70">
        <v>0.27777777777777779</v>
      </c>
      <c r="J1313" s="70">
        <v>0.30687313643538672</v>
      </c>
      <c r="K1313" s="70">
        <v>0.84958849357324928</v>
      </c>
      <c r="L1313" s="70">
        <v>6.7633161579093215E-2</v>
      </c>
      <c r="M1313" s="70">
        <v>0.4123981114878057</v>
      </c>
      <c r="N1313" s="70">
        <v>9.8093424428527809E-2</v>
      </c>
      <c r="O1313" s="70">
        <v>0</v>
      </c>
      <c r="P1313" s="70">
        <v>3.5925659609751387E-4</v>
      </c>
    </row>
    <row r="1314" spans="1:16" x14ac:dyDescent="0.3">
      <c r="A1314" t="s">
        <v>2844</v>
      </c>
      <c r="B1314" t="s">
        <v>901</v>
      </c>
      <c r="C1314" s="69">
        <v>27065</v>
      </c>
      <c r="D1314" s="70">
        <v>0.5156473711467533</v>
      </c>
      <c r="E1314" s="70">
        <v>3.0936560719801213E-3</v>
      </c>
      <c r="F1314" s="70">
        <v>7.0141375518357118E-4</v>
      </c>
      <c r="G1314" s="70">
        <v>5.3571428571428568E-2</v>
      </c>
      <c r="H1314" s="70">
        <v>0</v>
      </c>
      <c r="I1314" s="70">
        <v>0.66666666666666663</v>
      </c>
      <c r="J1314" s="70">
        <v>0.17185031270184695</v>
      </c>
      <c r="K1314" s="70">
        <v>0.85221775649376963</v>
      </c>
      <c r="L1314" s="70">
        <v>0.1369029109937058</v>
      </c>
      <c r="M1314" s="70">
        <v>0.52168389973411589</v>
      </c>
      <c r="N1314" s="70">
        <v>0.12760474348194994</v>
      </c>
      <c r="O1314" s="70">
        <v>0</v>
      </c>
      <c r="P1314" s="70">
        <v>1.8090864698819323E-2</v>
      </c>
    </row>
    <row r="1315" spans="1:16" x14ac:dyDescent="0.3">
      <c r="A1315" t="s">
        <v>2845</v>
      </c>
      <c r="B1315" t="s">
        <v>901</v>
      </c>
      <c r="C1315" s="69">
        <v>27067</v>
      </c>
      <c r="D1315" s="70">
        <v>0.51837885538991002</v>
      </c>
      <c r="E1315" s="70">
        <v>1.2777685689211079E-2</v>
      </c>
      <c r="F1315" s="70">
        <v>8.9374934546168974E-4</v>
      </c>
      <c r="G1315" s="70">
        <v>0.16666666666666666</v>
      </c>
      <c r="H1315" s="70">
        <v>0</v>
      </c>
      <c r="I1315" s="70">
        <v>0.44444444444444442</v>
      </c>
      <c r="J1315" s="70">
        <v>0.37245465069732003</v>
      </c>
      <c r="K1315" s="70">
        <v>0.85644617117166522</v>
      </c>
      <c r="L1315" s="70">
        <v>0.10971319853851151</v>
      </c>
      <c r="M1315" s="70">
        <v>0.39405047860029929</v>
      </c>
      <c r="N1315" s="70">
        <v>0.21751855262178202</v>
      </c>
      <c r="O1315" s="70">
        <v>0</v>
      </c>
      <c r="P1315" s="70">
        <v>6.0616909659465441E-4</v>
      </c>
    </row>
    <row r="1316" spans="1:16" x14ac:dyDescent="0.3">
      <c r="A1316" t="s">
        <v>2846</v>
      </c>
      <c r="B1316" t="s">
        <v>901</v>
      </c>
      <c r="C1316" s="69">
        <v>27069</v>
      </c>
      <c r="E1316" s="70"/>
      <c r="F1316" s="70">
        <v>0</v>
      </c>
      <c r="G1316" s="70">
        <v>0.13690476190476192</v>
      </c>
      <c r="H1316" s="70">
        <v>0.13793103448275862</v>
      </c>
      <c r="I1316" s="70">
        <v>0.22222222222222221</v>
      </c>
    </row>
    <row r="1317" spans="1:16" x14ac:dyDescent="0.3">
      <c r="A1317" t="s">
        <v>2847</v>
      </c>
      <c r="B1317" t="s">
        <v>901</v>
      </c>
      <c r="C1317" s="69">
        <v>27071</v>
      </c>
      <c r="D1317" s="70">
        <v>0.4551386933045603</v>
      </c>
      <c r="E1317" s="70">
        <v>1.2017864654053736E-3</v>
      </c>
      <c r="F1317" s="70">
        <v>0</v>
      </c>
      <c r="G1317" s="70">
        <v>1.7857142857142856E-2</v>
      </c>
      <c r="H1317" s="70">
        <v>0.27586206896551724</v>
      </c>
      <c r="I1317" s="70">
        <v>0.5</v>
      </c>
      <c r="J1317" s="70">
        <v>0.1669105776899989</v>
      </c>
      <c r="K1317" s="70">
        <v>0.77900509099540083</v>
      </c>
      <c r="L1317" s="70">
        <v>8.6609088205274631E-2</v>
      </c>
      <c r="M1317" s="70">
        <v>0.3932502169819842</v>
      </c>
      <c r="N1317" s="70">
        <v>2.0152092695671951E-2</v>
      </c>
      <c r="O1317" s="70">
        <v>0</v>
      </c>
      <c r="P1317" s="70">
        <v>1.0497100703480172E-2</v>
      </c>
    </row>
    <row r="1318" spans="1:16" x14ac:dyDescent="0.3">
      <c r="A1318" t="s">
        <v>2848</v>
      </c>
      <c r="B1318" t="s">
        <v>901</v>
      </c>
      <c r="C1318" s="69">
        <v>27073</v>
      </c>
      <c r="E1318" s="70"/>
      <c r="F1318" s="70">
        <v>6.6652610707830951E-4</v>
      </c>
      <c r="G1318" s="70">
        <v>2.3809523809523808E-2</v>
      </c>
      <c r="H1318" s="70">
        <v>0</v>
      </c>
      <c r="I1318" s="70">
        <v>0.27777777777777779</v>
      </c>
    </row>
    <row r="1319" spans="1:16" x14ac:dyDescent="0.3">
      <c r="A1319" t="s">
        <v>2172</v>
      </c>
      <c r="B1319" t="s">
        <v>901</v>
      </c>
      <c r="C1319" s="69">
        <v>27075</v>
      </c>
      <c r="D1319" s="70">
        <v>0.47663732798177405</v>
      </c>
      <c r="E1319" s="70">
        <v>2.6364198593743917E-4</v>
      </c>
      <c r="F1319" s="70">
        <v>2.1481131072634922E-4</v>
      </c>
      <c r="G1319" s="70">
        <v>2.976190476190476E-2</v>
      </c>
      <c r="H1319" s="70">
        <v>0.31034482758620691</v>
      </c>
      <c r="I1319" s="70">
        <v>0.5</v>
      </c>
      <c r="J1319" s="70">
        <v>0.16934042869503874</v>
      </c>
      <c r="K1319" s="70">
        <v>0.73037505379191081</v>
      </c>
      <c r="L1319" s="70">
        <v>7.2511659264012443E-2</v>
      </c>
      <c r="M1319" s="70">
        <v>0.52860751869684841</v>
      </c>
      <c r="N1319" s="70">
        <v>8.4597589160224657E-3</v>
      </c>
      <c r="O1319" s="70">
        <v>0</v>
      </c>
      <c r="P1319" s="70">
        <v>6.8137221805459709E-3</v>
      </c>
    </row>
    <row r="1320" spans="1:16" x14ac:dyDescent="0.3">
      <c r="A1320" t="s">
        <v>2849</v>
      </c>
      <c r="B1320" t="s">
        <v>901</v>
      </c>
      <c r="C1320" s="69">
        <v>27077</v>
      </c>
      <c r="E1320" s="70"/>
      <c r="F1320" s="70">
        <v>0</v>
      </c>
      <c r="G1320" s="70">
        <v>4.7619047619047616E-2</v>
      </c>
      <c r="H1320" s="70">
        <v>6.8965517241379309E-2</v>
      </c>
      <c r="I1320" s="70">
        <v>0.5</v>
      </c>
    </row>
    <row r="1321" spans="1:16" x14ac:dyDescent="0.3">
      <c r="A1321" t="s">
        <v>2850</v>
      </c>
      <c r="B1321" t="s">
        <v>901</v>
      </c>
      <c r="C1321" s="69">
        <v>27079</v>
      </c>
      <c r="D1321" s="70">
        <v>0.46814404208548188</v>
      </c>
      <c r="E1321" s="70">
        <v>7.2194747006926333E-3</v>
      </c>
      <c r="F1321" s="70">
        <v>1.3509717960518118E-3</v>
      </c>
      <c r="G1321" s="70">
        <v>0.1130952380952381</v>
      </c>
      <c r="H1321" s="70">
        <v>0.10344827586206896</v>
      </c>
      <c r="I1321" s="70">
        <v>0.3888888888888889</v>
      </c>
      <c r="J1321" s="70">
        <v>0.26036089261609047</v>
      </c>
      <c r="K1321" s="70">
        <v>0.90424278079898035</v>
      </c>
      <c r="L1321" s="70">
        <v>6.7756360940587082E-2</v>
      </c>
      <c r="M1321" s="70">
        <v>0.45117261225581451</v>
      </c>
      <c r="N1321" s="70">
        <v>2.354764854649528E-2</v>
      </c>
      <c r="O1321" s="70">
        <v>0</v>
      </c>
      <c r="P1321" s="70">
        <v>5.7637288867024093E-4</v>
      </c>
    </row>
    <row r="1322" spans="1:16" x14ac:dyDescent="0.3">
      <c r="A1322" t="s">
        <v>2130</v>
      </c>
      <c r="B1322" t="s">
        <v>901</v>
      </c>
      <c r="C1322" s="69">
        <v>27081</v>
      </c>
      <c r="E1322" s="70"/>
      <c r="F1322" s="70">
        <v>8.9813282175891791E-4</v>
      </c>
      <c r="G1322" s="70">
        <v>6.5476190476190479E-2</v>
      </c>
      <c r="H1322" s="70">
        <v>0.13793103448275862</v>
      </c>
      <c r="I1322" s="70">
        <v>0.22222222222222221</v>
      </c>
    </row>
    <row r="1323" spans="1:16" x14ac:dyDescent="0.3">
      <c r="A1323" t="s">
        <v>2583</v>
      </c>
      <c r="B1323" t="s">
        <v>901</v>
      </c>
      <c r="C1323" s="69">
        <v>27083</v>
      </c>
      <c r="D1323" s="70">
        <v>0.43011553877095732</v>
      </c>
      <c r="E1323" s="70">
        <v>4.9529194683011592E-3</v>
      </c>
      <c r="F1323" s="70">
        <v>1.032243995723944E-3</v>
      </c>
      <c r="G1323" s="70">
        <v>0.13095238095238096</v>
      </c>
      <c r="H1323" s="70">
        <v>0.13793103448275862</v>
      </c>
      <c r="I1323" s="70">
        <v>0.22222222222222221</v>
      </c>
      <c r="J1323" s="70">
        <v>0.2949221784364211</v>
      </c>
      <c r="K1323" s="70">
        <v>0.8510359477753312</v>
      </c>
      <c r="L1323" s="70">
        <v>6.0869678835734707E-2</v>
      </c>
      <c r="M1323" s="70">
        <v>0.33589022596502988</v>
      </c>
      <c r="N1323" s="70">
        <v>9.1571118316945976E-2</v>
      </c>
      <c r="O1323" s="70">
        <v>0</v>
      </c>
      <c r="P1323" s="70">
        <v>5.2984337812234604E-6</v>
      </c>
    </row>
    <row r="1324" spans="1:16" x14ac:dyDescent="0.3">
      <c r="A1324" t="s">
        <v>2851</v>
      </c>
      <c r="B1324" t="s">
        <v>901</v>
      </c>
      <c r="C1324" s="69">
        <v>27085</v>
      </c>
      <c r="D1324" s="70">
        <v>0.44881183773047956</v>
      </c>
      <c r="E1324" s="70">
        <v>1.0276301926533032E-2</v>
      </c>
      <c r="F1324" s="70">
        <v>1.0336433025085632E-3</v>
      </c>
      <c r="G1324" s="70">
        <v>7.7380952380952384E-2</v>
      </c>
      <c r="H1324" s="70">
        <v>3.4482758620689655E-2</v>
      </c>
      <c r="I1324" s="70">
        <v>0.33333333333333331</v>
      </c>
      <c r="J1324" s="70">
        <v>0.31446561749763868</v>
      </c>
      <c r="K1324" s="70">
        <v>0.87763624231559001</v>
      </c>
      <c r="L1324" s="70">
        <v>0.11468244615701607</v>
      </c>
      <c r="M1324" s="70">
        <v>0.40250157996526514</v>
      </c>
      <c r="N1324" s="70">
        <v>6.3277995675879509E-2</v>
      </c>
      <c r="O1324" s="70">
        <v>0</v>
      </c>
      <c r="P1324" s="70">
        <v>6.9702202296652063E-5</v>
      </c>
    </row>
    <row r="1325" spans="1:16" x14ac:dyDescent="0.3">
      <c r="A1325" t="s">
        <v>2852</v>
      </c>
      <c r="B1325" t="s">
        <v>901</v>
      </c>
      <c r="C1325" s="69">
        <v>27087</v>
      </c>
      <c r="E1325" s="70"/>
      <c r="F1325" s="70">
        <v>0</v>
      </c>
      <c r="G1325" s="70">
        <v>5.9523809523809521E-2</v>
      </c>
      <c r="H1325" s="70">
        <v>0.17241379310344829</v>
      </c>
      <c r="I1325" s="70">
        <v>0.44444444444444442</v>
      </c>
    </row>
    <row r="1326" spans="1:16" x14ac:dyDescent="0.3">
      <c r="A1326" t="s">
        <v>2068</v>
      </c>
      <c r="B1326" t="s">
        <v>901</v>
      </c>
      <c r="C1326" s="69">
        <v>27089</v>
      </c>
      <c r="E1326" s="70"/>
      <c r="F1326" s="70">
        <v>0</v>
      </c>
      <c r="G1326" s="70">
        <v>9.5238095238095233E-2</v>
      </c>
      <c r="H1326" s="70">
        <v>0.31034482758620691</v>
      </c>
      <c r="I1326" s="70">
        <v>0.33333333333333331</v>
      </c>
    </row>
    <row r="1327" spans="1:16" x14ac:dyDescent="0.3">
      <c r="A1327" t="s">
        <v>2307</v>
      </c>
      <c r="B1327" t="s">
        <v>901</v>
      </c>
      <c r="C1327" s="69">
        <v>27091</v>
      </c>
      <c r="D1327" s="70">
        <v>0.47410754462579136</v>
      </c>
      <c r="E1327" s="70">
        <v>6.5245919862009522E-3</v>
      </c>
      <c r="F1327" s="70">
        <v>2.1182536210519517E-3</v>
      </c>
      <c r="G1327" s="70">
        <v>6.5476190476190479E-2</v>
      </c>
      <c r="H1327" s="70">
        <v>6.8965517241379309E-2</v>
      </c>
      <c r="I1327" s="70">
        <v>0.33333333333333331</v>
      </c>
      <c r="J1327" s="70">
        <v>0.27334056263553186</v>
      </c>
      <c r="K1327" s="70">
        <v>0.85948601320208218</v>
      </c>
      <c r="L1327" s="70">
        <v>9.4838482264809967E-2</v>
      </c>
      <c r="M1327" s="70">
        <v>0.41296440336096185</v>
      </c>
      <c r="N1327" s="70">
        <v>0.23332604458154357</v>
      </c>
      <c r="O1327" s="70">
        <v>0</v>
      </c>
      <c r="P1327" s="70">
        <v>7.3981969040155785E-5</v>
      </c>
    </row>
    <row r="1328" spans="1:16" x14ac:dyDescent="0.3">
      <c r="A1328" t="s">
        <v>2853</v>
      </c>
      <c r="B1328" t="s">
        <v>901</v>
      </c>
      <c r="C1328" s="69">
        <v>27093</v>
      </c>
      <c r="D1328" s="70">
        <v>0.43593264585903307</v>
      </c>
      <c r="E1328" s="70">
        <v>3.8477705738021407E-3</v>
      </c>
      <c r="F1328" s="70">
        <v>9.5221096367055524E-4</v>
      </c>
      <c r="G1328" s="70">
        <v>5.3571428571428568E-2</v>
      </c>
      <c r="H1328" s="70">
        <v>0</v>
      </c>
      <c r="I1328" s="70">
        <v>0.5</v>
      </c>
      <c r="J1328" s="70">
        <v>0.19138489536539302</v>
      </c>
      <c r="K1328" s="70">
        <v>0.86263540660369342</v>
      </c>
      <c r="L1328" s="70">
        <v>0.11416259030783296</v>
      </c>
      <c r="M1328" s="70">
        <v>0.40505549745797303</v>
      </c>
      <c r="N1328" s="70">
        <v>2.7207321954205006E-2</v>
      </c>
      <c r="O1328" s="70">
        <v>0</v>
      </c>
      <c r="P1328" s="70">
        <v>2.2195911876367832E-4</v>
      </c>
    </row>
    <row r="1329" spans="1:16" x14ac:dyDescent="0.3">
      <c r="A1329" t="s">
        <v>2854</v>
      </c>
      <c r="B1329" t="s">
        <v>901</v>
      </c>
      <c r="C1329" s="69">
        <v>27095</v>
      </c>
      <c r="D1329" s="70">
        <v>0.53315740824080327</v>
      </c>
      <c r="E1329" s="70">
        <v>4.0559466115548341E-3</v>
      </c>
      <c r="F1329" s="70">
        <v>6.9711770783877091E-4</v>
      </c>
      <c r="G1329" s="70">
        <v>8.9285714285714288E-2</v>
      </c>
      <c r="H1329" s="70">
        <v>0</v>
      </c>
      <c r="I1329" s="70">
        <v>0.61111111111111116</v>
      </c>
      <c r="J1329" s="70">
        <v>0.25748626570537553</v>
      </c>
      <c r="K1329" s="70">
        <v>0.84633275215250348</v>
      </c>
      <c r="L1329" s="70">
        <v>0.13861127606843121</v>
      </c>
      <c r="M1329" s="70">
        <v>0.52448683977539912</v>
      </c>
      <c r="N1329" s="70">
        <v>0.11815058207438624</v>
      </c>
      <c r="O1329" s="70">
        <v>0</v>
      </c>
      <c r="P1329" s="70">
        <v>4.9695564019499941E-2</v>
      </c>
    </row>
    <row r="1330" spans="1:16" x14ac:dyDescent="0.3">
      <c r="A1330" t="s">
        <v>2855</v>
      </c>
      <c r="B1330" t="s">
        <v>901</v>
      </c>
      <c r="C1330" s="69">
        <v>27097</v>
      </c>
      <c r="D1330" s="70">
        <v>0.5138310027628018</v>
      </c>
      <c r="E1330" s="70">
        <v>3.5269176214292506E-3</v>
      </c>
      <c r="F1330" s="70">
        <v>6.2890462913280955E-4</v>
      </c>
      <c r="G1330" s="70">
        <v>0.1130952380952381</v>
      </c>
      <c r="H1330" s="70">
        <v>0</v>
      </c>
      <c r="I1330" s="70">
        <v>0.66666666666666663</v>
      </c>
      <c r="J1330" s="70">
        <v>0.151427710077842</v>
      </c>
      <c r="K1330" s="70">
        <v>0.85882591850361156</v>
      </c>
      <c r="L1330" s="70">
        <v>0.16807169130800861</v>
      </c>
      <c r="M1330" s="70">
        <v>0.44502771375357431</v>
      </c>
      <c r="N1330" s="70">
        <v>9.7177582887287353E-2</v>
      </c>
      <c r="O1330" s="70">
        <v>0</v>
      </c>
      <c r="P1330" s="70">
        <v>3.9388694595053654E-2</v>
      </c>
    </row>
    <row r="1331" spans="1:16" x14ac:dyDescent="0.3">
      <c r="A1331" t="s">
        <v>2856</v>
      </c>
      <c r="B1331" t="s">
        <v>901</v>
      </c>
      <c r="C1331" s="69">
        <v>27099</v>
      </c>
      <c r="D1331" s="70">
        <v>0.50996209152970484</v>
      </c>
      <c r="E1331" s="70">
        <v>1.0699087333522027E-2</v>
      </c>
      <c r="F1331" s="70">
        <v>3.1802742536074014E-3</v>
      </c>
      <c r="G1331" s="70">
        <v>0.13095238095238096</v>
      </c>
      <c r="H1331" s="70">
        <v>0.13793103448275862</v>
      </c>
      <c r="I1331" s="70">
        <v>0.44444444444444442</v>
      </c>
      <c r="J1331" s="70">
        <v>0.27997030430333125</v>
      </c>
      <c r="K1331" s="70">
        <v>0.86187028503226004</v>
      </c>
      <c r="L1331" s="70">
        <v>9.6128377633440384E-2</v>
      </c>
      <c r="M1331" s="70">
        <v>0.41827664667283621</v>
      </c>
      <c r="N1331" s="70">
        <v>0.14834313268173727</v>
      </c>
      <c r="O1331" s="70">
        <v>0</v>
      </c>
      <c r="P1331" s="70">
        <v>8.5872680128444538E-5</v>
      </c>
    </row>
    <row r="1332" spans="1:16" x14ac:dyDescent="0.3">
      <c r="A1332" t="s">
        <v>2396</v>
      </c>
      <c r="B1332" t="s">
        <v>901</v>
      </c>
      <c r="C1332" s="69">
        <v>27101</v>
      </c>
      <c r="E1332" s="70"/>
      <c r="F1332" s="70">
        <v>1.1478438045754318E-3</v>
      </c>
      <c r="G1332" s="70">
        <v>0.22619047619047619</v>
      </c>
      <c r="H1332" s="70">
        <v>0.13793103448275862</v>
      </c>
      <c r="I1332" s="70">
        <v>0.22222222222222221</v>
      </c>
    </row>
    <row r="1333" spans="1:16" x14ac:dyDescent="0.3">
      <c r="A1333" t="s">
        <v>2857</v>
      </c>
      <c r="B1333" t="s">
        <v>901</v>
      </c>
      <c r="C1333" s="69">
        <v>27103</v>
      </c>
      <c r="D1333" s="70">
        <v>0.47003450596880303</v>
      </c>
      <c r="E1333" s="70">
        <v>1.191666144089721E-2</v>
      </c>
      <c r="F1333" s="70">
        <v>1.2053011572781777E-3</v>
      </c>
      <c r="G1333" s="70">
        <v>0.11904761904761904</v>
      </c>
      <c r="H1333" s="70">
        <v>6.8965517241379309E-2</v>
      </c>
      <c r="I1333" s="70">
        <v>0.3888888888888889</v>
      </c>
      <c r="J1333" s="70">
        <v>0.31970190543831356</v>
      </c>
      <c r="K1333" s="70">
        <v>0.89875392094597761</v>
      </c>
      <c r="L1333" s="70">
        <v>7.8119281844362509E-2</v>
      </c>
      <c r="M1333" s="70">
        <v>0.39045480070001176</v>
      </c>
      <c r="N1333" s="70">
        <v>5.8472960412364043E-2</v>
      </c>
      <c r="O1333" s="70">
        <v>0</v>
      </c>
      <c r="P1333" s="70">
        <v>1.7604159700000254E-4</v>
      </c>
    </row>
    <row r="1334" spans="1:16" x14ac:dyDescent="0.3">
      <c r="A1334" t="s">
        <v>2858</v>
      </c>
      <c r="B1334" t="s">
        <v>901</v>
      </c>
      <c r="C1334" s="69">
        <v>27105</v>
      </c>
      <c r="D1334" s="70">
        <v>0.47407079504590627</v>
      </c>
      <c r="E1334" s="70">
        <v>5.0919050290526829E-3</v>
      </c>
      <c r="F1334" s="70">
        <v>1.4369523134392579E-3</v>
      </c>
      <c r="G1334" s="70">
        <v>0.17857142857142858</v>
      </c>
      <c r="H1334" s="70">
        <v>0.20689655172413793</v>
      </c>
      <c r="I1334" s="70">
        <v>0.22222222222222221</v>
      </c>
      <c r="J1334" s="70">
        <v>0.22743426795016172</v>
      </c>
      <c r="K1334" s="70">
        <v>0.83365800131176926</v>
      </c>
      <c r="L1334" s="70">
        <v>6.0343289262918834E-2</v>
      </c>
      <c r="M1334" s="70">
        <v>0.41396800017416735</v>
      </c>
      <c r="N1334" s="70">
        <v>0.19914901682495523</v>
      </c>
      <c r="O1334" s="70">
        <v>0</v>
      </c>
      <c r="P1334" s="70">
        <v>6.1367439768706663E-5</v>
      </c>
    </row>
    <row r="1335" spans="1:16" x14ac:dyDescent="0.3">
      <c r="A1335" t="s">
        <v>2859</v>
      </c>
      <c r="B1335" t="s">
        <v>901</v>
      </c>
      <c r="C1335" s="69">
        <v>27107</v>
      </c>
      <c r="E1335" s="70"/>
      <c r="F1335" s="70">
        <v>0</v>
      </c>
      <c r="G1335" s="70">
        <v>9.5238095238095233E-2</v>
      </c>
      <c r="H1335" s="70">
        <v>0.20689655172413793</v>
      </c>
      <c r="I1335" s="70">
        <v>0.22222222222222221</v>
      </c>
    </row>
    <row r="1336" spans="1:16" x14ac:dyDescent="0.3">
      <c r="A1336" t="s">
        <v>2860</v>
      </c>
      <c r="B1336" t="s">
        <v>901</v>
      </c>
      <c r="C1336" s="69">
        <v>27109</v>
      </c>
      <c r="D1336" s="70">
        <v>0.57160225069763415</v>
      </c>
      <c r="E1336" s="70">
        <v>6.0014102851576871E-2</v>
      </c>
      <c r="F1336" s="70">
        <v>2.8076299029108098E-3</v>
      </c>
      <c r="G1336" s="70">
        <v>0.17857142857142858</v>
      </c>
      <c r="H1336" s="70">
        <v>0.20689655172413793</v>
      </c>
      <c r="I1336" s="70">
        <v>0.55555555555555558</v>
      </c>
      <c r="J1336" s="70">
        <v>0.39140113135849852</v>
      </c>
      <c r="K1336" s="70">
        <v>0.88337811590070459</v>
      </c>
      <c r="L1336" s="70">
        <v>8.1541432547802523E-2</v>
      </c>
      <c r="M1336" s="70">
        <v>0.43218180186586835</v>
      </c>
      <c r="N1336" s="70">
        <v>9.305472856281792E-2</v>
      </c>
      <c r="O1336" s="70">
        <v>0</v>
      </c>
      <c r="P1336" s="70">
        <v>5.3488389474156794E-4</v>
      </c>
    </row>
    <row r="1337" spans="1:16" x14ac:dyDescent="0.3">
      <c r="A1337" t="s">
        <v>2861</v>
      </c>
      <c r="B1337" t="s">
        <v>901</v>
      </c>
      <c r="C1337" s="69">
        <v>27111</v>
      </c>
      <c r="D1337" s="70">
        <v>0.53878579895193723</v>
      </c>
      <c r="E1337" s="70">
        <v>2.5151044026669881E-3</v>
      </c>
      <c r="F1337" s="70">
        <v>1.8855376531169138E-4</v>
      </c>
      <c r="G1337" s="70">
        <v>0.39285714285714285</v>
      </c>
      <c r="H1337" s="70">
        <v>0.2413793103448276</v>
      </c>
      <c r="I1337" s="70">
        <v>0.55555555555555558</v>
      </c>
      <c r="J1337" s="70">
        <v>0.2257335342163852</v>
      </c>
      <c r="K1337" s="70">
        <v>0.82726711243046869</v>
      </c>
      <c r="L1337" s="70">
        <v>5.773559211182893E-2</v>
      </c>
      <c r="M1337" s="70">
        <v>0.34415643858085165</v>
      </c>
      <c r="N1337" s="70">
        <v>1.7346116638036171E-2</v>
      </c>
      <c r="O1337" s="70">
        <v>0</v>
      </c>
      <c r="P1337" s="70">
        <v>1.4638593991775405E-3</v>
      </c>
    </row>
    <row r="1338" spans="1:16" x14ac:dyDescent="0.3">
      <c r="A1338" t="s">
        <v>2862</v>
      </c>
      <c r="B1338" t="s">
        <v>901</v>
      </c>
      <c r="C1338" s="69">
        <v>27113</v>
      </c>
      <c r="D1338" s="70">
        <v>0.42968371363998364</v>
      </c>
      <c r="E1338" s="70">
        <v>5.3119892732756543E-3</v>
      </c>
      <c r="F1338" s="70">
        <v>0</v>
      </c>
      <c r="G1338" s="70">
        <v>4.1666666666666664E-2</v>
      </c>
      <c r="H1338" s="70">
        <v>0.17241379310344829</v>
      </c>
      <c r="I1338" s="70">
        <v>0.3888888888888889</v>
      </c>
      <c r="J1338" s="70">
        <v>0.28211225201634882</v>
      </c>
      <c r="K1338" s="70">
        <v>0.8136992670428802</v>
      </c>
      <c r="L1338" s="70">
        <v>2.0239916496724745E-2</v>
      </c>
      <c r="M1338" s="70">
        <v>0.36550857334148262</v>
      </c>
      <c r="N1338" s="70">
        <v>3.5344391803097244E-2</v>
      </c>
      <c r="O1338" s="70">
        <v>0</v>
      </c>
      <c r="P1338" s="70">
        <v>4.4236957376145442E-3</v>
      </c>
    </row>
    <row r="1339" spans="1:16" x14ac:dyDescent="0.3">
      <c r="A1339" t="s">
        <v>2863</v>
      </c>
      <c r="B1339" t="s">
        <v>901</v>
      </c>
      <c r="C1339" s="69">
        <v>27115</v>
      </c>
      <c r="D1339" s="70">
        <v>0.50084005623914651</v>
      </c>
      <c r="E1339" s="70">
        <v>9.4493957248302485E-4</v>
      </c>
      <c r="F1339" s="70">
        <v>6.7081360986587571E-4</v>
      </c>
      <c r="G1339" s="70">
        <v>2.976190476190476E-2</v>
      </c>
      <c r="H1339" s="70">
        <v>0.10344827586206896</v>
      </c>
      <c r="I1339" s="70">
        <v>0.61111111111111116</v>
      </c>
      <c r="J1339" s="70">
        <v>0.13120020249454795</v>
      </c>
      <c r="K1339" s="70">
        <v>0.85724702720969526</v>
      </c>
      <c r="L1339" s="70">
        <v>0.10526358737471941</v>
      </c>
      <c r="M1339" s="70">
        <v>0.56589996220068628</v>
      </c>
      <c r="N1339" s="70">
        <v>5.8852131845007156E-2</v>
      </c>
      <c r="O1339" s="70">
        <v>0</v>
      </c>
      <c r="P1339" s="70">
        <v>1.2629643240265435E-2</v>
      </c>
    </row>
    <row r="1340" spans="1:16" x14ac:dyDescent="0.3">
      <c r="A1340" t="s">
        <v>2864</v>
      </c>
      <c r="B1340" t="s">
        <v>901</v>
      </c>
      <c r="C1340" s="69">
        <v>27117</v>
      </c>
      <c r="D1340" s="70">
        <v>0.38796102447440511</v>
      </c>
      <c r="E1340" s="70">
        <v>2.0016197380026452E-3</v>
      </c>
      <c r="F1340" s="70">
        <v>1.0802033442951918E-3</v>
      </c>
      <c r="G1340" s="70">
        <v>5.9523809523809521E-2</v>
      </c>
      <c r="H1340" s="70">
        <v>0.13793103448275862</v>
      </c>
      <c r="I1340" s="70">
        <v>0.22222222222222221</v>
      </c>
      <c r="J1340" s="70">
        <v>0.25863565924602966</v>
      </c>
      <c r="K1340" s="70">
        <v>0.82489167995008439</v>
      </c>
      <c r="L1340" s="70">
        <v>1.7930517790948047E-2</v>
      </c>
      <c r="M1340" s="70">
        <v>0.38389282496532168</v>
      </c>
      <c r="N1340" s="70">
        <v>1.1596016739419967E-2</v>
      </c>
      <c r="O1340" s="70">
        <v>0</v>
      </c>
      <c r="P1340" s="70">
        <v>3.2221454448108996E-4</v>
      </c>
    </row>
    <row r="1341" spans="1:16" x14ac:dyDescent="0.3">
      <c r="A1341" t="s">
        <v>2139</v>
      </c>
      <c r="B1341" t="s">
        <v>901</v>
      </c>
      <c r="C1341" s="69">
        <v>27119</v>
      </c>
      <c r="D1341" s="70">
        <v>0.52438037913514446</v>
      </c>
      <c r="E1341" s="70">
        <v>2.5490500883514735E-3</v>
      </c>
      <c r="F1341" s="70">
        <v>0</v>
      </c>
      <c r="G1341" s="70">
        <v>0.29166666666666669</v>
      </c>
      <c r="H1341" s="70">
        <v>0.34482758620689657</v>
      </c>
      <c r="I1341" s="70">
        <v>0.3888888888888889</v>
      </c>
      <c r="J1341" s="70">
        <v>0.25082847053887775</v>
      </c>
      <c r="K1341" s="70">
        <v>0.81970883100436875</v>
      </c>
      <c r="L1341" s="70">
        <v>4.6440187556977874E-2</v>
      </c>
      <c r="M1341" s="70">
        <v>0.34277424911229742</v>
      </c>
      <c r="N1341" s="70">
        <v>0.10711324010510083</v>
      </c>
      <c r="O1341" s="70">
        <v>0</v>
      </c>
      <c r="P1341" s="70">
        <v>2.1667273074447662E-4</v>
      </c>
    </row>
    <row r="1342" spans="1:16" x14ac:dyDescent="0.3">
      <c r="A1342" t="s">
        <v>2140</v>
      </c>
      <c r="B1342" t="s">
        <v>901</v>
      </c>
      <c r="C1342" s="69">
        <v>27121</v>
      </c>
      <c r="E1342" s="70"/>
      <c r="F1342" s="70">
        <v>4.562884161106505E-4</v>
      </c>
      <c r="G1342" s="70">
        <v>8.9285714285714288E-2</v>
      </c>
      <c r="H1342" s="70">
        <v>0</v>
      </c>
      <c r="I1342" s="70">
        <v>0.5</v>
      </c>
    </row>
    <row r="1343" spans="1:16" x14ac:dyDescent="0.3">
      <c r="A1343" t="s">
        <v>2865</v>
      </c>
      <c r="B1343" t="s">
        <v>901</v>
      </c>
      <c r="C1343" s="69">
        <v>27123</v>
      </c>
      <c r="D1343" s="70">
        <v>0.44426813817038352</v>
      </c>
      <c r="E1343" s="70">
        <v>0.5228118697725499</v>
      </c>
      <c r="F1343" s="70">
        <v>1.0899669310428641E-3</v>
      </c>
      <c r="G1343" s="70">
        <v>7.1428571428571425E-2</v>
      </c>
      <c r="H1343" s="70">
        <v>3.4482758620689655E-2</v>
      </c>
      <c r="I1343" s="70">
        <v>0.55555555555555558</v>
      </c>
      <c r="J1343" s="70">
        <v>0</v>
      </c>
      <c r="K1343" s="70">
        <v>0.90949575081363765</v>
      </c>
      <c r="L1343" s="70">
        <v>9.9862137796947678E-2</v>
      </c>
      <c r="M1343" s="70">
        <v>0.39483532940435717</v>
      </c>
      <c r="N1343" s="70">
        <v>0.12587710229258947</v>
      </c>
      <c r="O1343" s="70">
        <v>0</v>
      </c>
      <c r="P1343" s="70">
        <v>3.7736701360900856E-3</v>
      </c>
    </row>
    <row r="1344" spans="1:16" x14ac:dyDescent="0.3">
      <c r="A1344" t="s">
        <v>2866</v>
      </c>
      <c r="B1344" t="s">
        <v>901</v>
      </c>
      <c r="C1344" s="69">
        <v>27125</v>
      </c>
      <c r="E1344" s="70"/>
      <c r="F1344" s="70">
        <v>0</v>
      </c>
      <c r="G1344" s="70">
        <v>7.7380952380952384E-2</v>
      </c>
      <c r="H1344" s="70">
        <v>0.17241379310344829</v>
      </c>
      <c r="I1344" s="70">
        <v>0.33333333333333331</v>
      </c>
    </row>
    <row r="1345" spans="1:16" x14ac:dyDescent="0.3">
      <c r="A1345" t="s">
        <v>2867</v>
      </c>
      <c r="B1345" t="s">
        <v>901</v>
      </c>
      <c r="C1345" s="69">
        <v>27127</v>
      </c>
      <c r="D1345" s="70">
        <v>0.44200844916632359</v>
      </c>
      <c r="E1345" s="70">
        <v>1.7078045606946177E-3</v>
      </c>
      <c r="F1345" s="70">
        <v>1.0940304187879045E-3</v>
      </c>
      <c r="G1345" s="70">
        <v>0.21428571428571427</v>
      </c>
      <c r="H1345" s="70">
        <v>3.4482758620689655E-2</v>
      </c>
      <c r="I1345" s="70">
        <v>0.33333333333333331</v>
      </c>
      <c r="J1345" s="70">
        <v>0.21377269759604112</v>
      </c>
      <c r="K1345" s="70">
        <v>0.89966725384949675</v>
      </c>
      <c r="L1345" s="70">
        <v>6.7331875451305631E-2</v>
      </c>
      <c r="M1345" s="70">
        <v>0.35978582124297365</v>
      </c>
      <c r="N1345" s="70">
        <v>6.1348537237152966E-2</v>
      </c>
      <c r="O1345" s="70">
        <v>0</v>
      </c>
      <c r="P1345" s="70">
        <v>1.2722791949293234E-4</v>
      </c>
    </row>
    <row r="1346" spans="1:16" x14ac:dyDescent="0.3">
      <c r="A1346" t="s">
        <v>2868</v>
      </c>
      <c r="B1346" t="s">
        <v>901</v>
      </c>
      <c r="C1346" s="69">
        <v>27129</v>
      </c>
      <c r="E1346" s="70"/>
      <c r="F1346" s="70">
        <v>9.8919673388914294E-4</v>
      </c>
      <c r="G1346" s="70">
        <v>0.11904761904761904</v>
      </c>
      <c r="H1346" s="70">
        <v>3.4482758620689655E-2</v>
      </c>
      <c r="I1346" s="70">
        <v>0.33333333333333331</v>
      </c>
    </row>
    <row r="1347" spans="1:16" x14ac:dyDescent="0.3">
      <c r="A1347" t="s">
        <v>2652</v>
      </c>
      <c r="B1347" t="s">
        <v>901</v>
      </c>
      <c r="C1347" s="69">
        <v>27131</v>
      </c>
      <c r="D1347" s="70">
        <v>0.49345149921916309</v>
      </c>
      <c r="E1347" s="70">
        <v>2.583716900943394E-2</v>
      </c>
      <c r="F1347" s="70">
        <v>1.5337676215308634E-3</v>
      </c>
      <c r="G1347" s="70">
        <v>0.14880952380952381</v>
      </c>
      <c r="H1347" s="70">
        <v>6.8965517241379309E-2</v>
      </c>
      <c r="I1347" s="70">
        <v>0.3888888888888889</v>
      </c>
      <c r="J1347" s="70">
        <v>0.31356439503917505</v>
      </c>
      <c r="K1347" s="70">
        <v>0.91996053299111491</v>
      </c>
      <c r="L1347" s="70">
        <v>7.0101091750990829E-2</v>
      </c>
      <c r="M1347" s="70">
        <v>0.45307310308082671</v>
      </c>
      <c r="N1347" s="70">
        <v>7.4259000127016528E-2</v>
      </c>
      <c r="O1347" s="70">
        <v>0</v>
      </c>
      <c r="P1347" s="70">
        <v>4.0082494277237209E-4</v>
      </c>
    </row>
    <row r="1348" spans="1:16" x14ac:dyDescent="0.3">
      <c r="A1348" t="s">
        <v>2869</v>
      </c>
      <c r="B1348" t="s">
        <v>901</v>
      </c>
      <c r="C1348" s="69">
        <v>27133</v>
      </c>
      <c r="D1348" s="70">
        <v>0.38665965858201551</v>
      </c>
      <c r="E1348" s="70">
        <v>1.9524559724704111E-3</v>
      </c>
      <c r="F1348" s="70">
        <v>1.1734462946509515E-3</v>
      </c>
      <c r="G1348" s="70">
        <v>4.7619047619047616E-2</v>
      </c>
      <c r="H1348" s="70">
        <v>0.13793103448275862</v>
      </c>
      <c r="I1348" s="70">
        <v>0.22222222222222221</v>
      </c>
      <c r="J1348" s="70">
        <v>0.29240331793942692</v>
      </c>
      <c r="K1348" s="70">
        <v>0.81136728089815635</v>
      </c>
      <c r="L1348" s="70">
        <v>3.4083920105801115E-2</v>
      </c>
      <c r="M1348" s="70">
        <v>0.28637861040722062</v>
      </c>
      <c r="N1348" s="70">
        <v>7.8076087415712286E-2</v>
      </c>
      <c r="O1348" s="70">
        <v>0</v>
      </c>
      <c r="P1348" s="70">
        <v>3.3744064403382258E-4</v>
      </c>
    </row>
    <row r="1349" spans="1:16" x14ac:dyDescent="0.3">
      <c r="A1349" t="s">
        <v>2870</v>
      </c>
      <c r="B1349" t="s">
        <v>901</v>
      </c>
      <c r="C1349" s="69">
        <v>27135</v>
      </c>
      <c r="D1349" s="70">
        <v>0.4475874054601835</v>
      </c>
      <c r="E1349" s="70">
        <v>8.1055539800854086E-4</v>
      </c>
      <c r="F1349" s="70">
        <v>0</v>
      </c>
      <c r="G1349" s="70">
        <v>0.11904761904761904</v>
      </c>
      <c r="H1349" s="70">
        <v>0.17241379310344829</v>
      </c>
      <c r="I1349" s="70">
        <v>0.44444444444444442</v>
      </c>
      <c r="J1349" s="70">
        <v>0.33212146321587338</v>
      </c>
      <c r="K1349" s="70">
        <v>0.77629118841156775</v>
      </c>
      <c r="L1349" s="70">
        <v>1.6258630963245653E-2</v>
      </c>
      <c r="M1349" s="70">
        <v>0.33663043268455306</v>
      </c>
      <c r="N1349" s="70">
        <v>8.5724551412420594E-3</v>
      </c>
      <c r="O1349" s="70">
        <v>0</v>
      </c>
      <c r="P1349" s="70">
        <v>7.0308189522055881E-3</v>
      </c>
    </row>
    <row r="1350" spans="1:16" x14ac:dyDescent="0.3">
      <c r="A1350" t="s">
        <v>2871</v>
      </c>
      <c r="B1350" t="s">
        <v>901</v>
      </c>
      <c r="C1350" s="69">
        <v>27137</v>
      </c>
      <c r="D1350" s="70">
        <v>0.64827880384340597</v>
      </c>
      <c r="E1350" s="70">
        <v>8.8808175148265556E-3</v>
      </c>
      <c r="F1350" s="70">
        <v>1.511346426526459E-4</v>
      </c>
      <c r="G1350" s="70">
        <v>0.23809523809523808</v>
      </c>
      <c r="H1350" s="70">
        <v>0.62068965517241381</v>
      </c>
      <c r="I1350" s="70">
        <v>0.55555555555555558</v>
      </c>
      <c r="J1350" s="70">
        <v>0.15200495621877408</v>
      </c>
      <c r="K1350" s="70">
        <v>0.79158401592388339</v>
      </c>
      <c r="L1350" s="70">
        <v>0.12503942352675373</v>
      </c>
      <c r="M1350" s="70">
        <v>0.58039680123254911</v>
      </c>
      <c r="N1350" s="70">
        <v>0.12293479244736555</v>
      </c>
      <c r="O1350" s="70">
        <v>0</v>
      </c>
      <c r="P1350" s="70">
        <v>1.8550066760658516E-2</v>
      </c>
    </row>
    <row r="1351" spans="1:16" x14ac:dyDescent="0.3">
      <c r="A1351" t="s">
        <v>2145</v>
      </c>
      <c r="B1351" t="s">
        <v>901</v>
      </c>
      <c r="C1351" s="69">
        <v>27139</v>
      </c>
      <c r="D1351" s="70">
        <v>0.47042189335319234</v>
      </c>
      <c r="E1351" s="70">
        <v>9.1726617496715374E-2</v>
      </c>
      <c r="F1351" s="70">
        <v>1.1550096308199679E-3</v>
      </c>
      <c r="G1351" s="70">
        <v>2.976190476190476E-2</v>
      </c>
      <c r="H1351" s="70">
        <v>0.10344827586206896</v>
      </c>
      <c r="I1351" s="70">
        <v>0.44444444444444442</v>
      </c>
      <c r="J1351" s="70">
        <v>0.25049178650206549</v>
      </c>
      <c r="K1351" s="70">
        <v>0.91163527879766248</v>
      </c>
      <c r="L1351" s="70">
        <v>8.6754954160109157E-2</v>
      </c>
      <c r="M1351" s="70">
        <v>0.42329303076197616</v>
      </c>
      <c r="N1351" s="70">
        <v>7.2324311797006519E-2</v>
      </c>
      <c r="O1351" s="70">
        <v>0</v>
      </c>
      <c r="P1351" s="70">
        <v>2.3924307399120883E-3</v>
      </c>
    </row>
    <row r="1352" spans="1:16" x14ac:dyDescent="0.3">
      <c r="A1352" t="s">
        <v>2872</v>
      </c>
      <c r="B1352" t="s">
        <v>901</v>
      </c>
      <c r="C1352" s="69">
        <v>27141</v>
      </c>
      <c r="D1352" s="70">
        <v>0.49994416250992091</v>
      </c>
      <c r="E1352" s="70">
        <v>5.1747784404965615E-2</v>
      </c>
      <c r="F1352" s="70">
        <v>7.9144386138229467E-4</v>
      </c>
      <c r="G1352" s="70">
        <v>1.7857142857142856E-2</v>
      </c>
      <c r="H1352" s="70">
        <v>0</v>
      </c>
      <c r="I1352" s="70">
        <v>0.61111111111111116</v>
      </c>
      <c r="J1352" s="70">
        <v>0.2179689346993984</v>
      </c>
      <c r="K1352" s="70">
        <v>0.867567158406779</v>
      </c>
      <c r="L1352" s="70">
        <v>0.13656507526907105</v>
      </c>
      <c r="M1352" s="70">
        <v>0.44925542338294616</v>
      </c>
      <c r="N1352" s="70">
        <v>0.11866417120940968</v>
      </c>
      <c r="O1352" s="70">
        <v>0</v>
      </c>
      <c r="P1352" s="70">
        <v>5.1875022987041344E-2</v>
      </c>
    </row>
    <row r="1353" spans="1:16" x14ac:dyDescent="0.3">
      <c r="A1353" t="s">
        <v>2873</v>
      </c>
      <c r="B1353" t="s">
        <v>901</v>
      </c>
      <c r="C1353" s="69">
        <v>27143</v>
      </c>
      <c r="E1353" s="70"/>
      <c r="F1353" s="70">
        <v>1.0991219017599913E-3</v>
      </c>
      <c r="G1353" s="70">
        <v>9.5238095238095233E-2</v>
      </c>
      <c r="H1353" s="70">
        <v>6.8965517241379309E-2</v>
      </c>
      <c r="I1353" s="70">
        <v>0.44444444444444442</v>
      </c>
    </row>
    <row r="1354" spans="1:16" x14ac:dyDescent="0.3">
      <c r="A1354" t="s">
        <v>2874</v>
      </c>
      <c r="B1354" t="s">
        <v>901</v>
      </c>
      <c r="C1354" s="69">
        <v>27145</v>
      </c>
      <c r="D1354" s="70">
        <v>0.53302526018374885</v>
      </c>
      <c r="E1354" s="70">
        <v>2.1649549784707792E-2</v>
      </c>
      <c r="F1354" s="70">
        <v>7.0903641355260798E-4</v>
      </c>
      <c r="G1354" s="70">
        <v>0.18452380952380953</v>
      </c>
      <c r="H1354" s="70">
        <v>0</v>
      </c>
      <c r="I1354" s="70">
        <v>0.61111111111111116</v>
      </c>
      <c r="J1354" s="70">
        <v>0.31987122959765935</v>
      </c>
      <c r="K1354" s="70">
        <v>0.8554177525927531</v>
      </c>
      <c r="L1354" s="70">
        <v>0.12985005716573475</v>
      </c>
      <c r="M1354" s="70">
        <v>0.46562539143574333</v>
      </c>
      <c r="N1354" s="70">
        <v>5.8753095506105947E-2</v>
      </c>
      <c r="O1354" s="70">
        <v>0</v>
      </c>
      <c r="P1354" s="70">
        <v>9.3424176543000972E-3</v>
      </c>
    </row>
    <row r="1355" spans="1:16" x14ac:dyDescent="0.3">
      <c r="A1355" t="s">
        <v>2875</v>
      </c>
      <c r="B1355" t="s">
        <v>901</v>
      </c>
      <c r="C1355" s="69">
        <v>27147</v>
      </c>
      <c r="D1355" s="70">
        <v>0.49468377860506363</v>
      </c>
      <c r="E1355" s="70">
        <v>1.7764678738751184E-2</v>
      </c>
      <c r="F1355" s="70">
        <v>2.080755103765096E-3</v>
      </c>
      <c r="G1355" s="70">
        <v>0.15476190476190477</v>
      </c>
      <c r="H1355" s="70">
        <v>6.8965517241379309E-2</v>
      </c>
      <c r="I1355" s="70">
        <v>0.3888888888888889</v>
      </c>
      <c r="J1355" s="70">
        <v>0.37979274399754653</v>
      </c>
      <c r="K1355" s="70">
        <v>0.88909810777759668</v>
      </c>
      <c r="L1355" s="70">
        <v>6.4083515098236565E-2</v>
      </c>
      <c r="M1355" s="70">
        <v>0.4150803990441479</v>
      </c>
      <c r="N1355" s="70">
        <v>8.2778234290944788E-2</v>
      </c>
      <c r="O1355" s="70">
        <v>0</v>
      </c>
      <c r="P1355" s="70">
        <v>1.187998408485322E-4</v>
      </c>
    </row>
    <row r="1356" spans="1:16" x14ac:dyDescent="0.3">
      <c r="A1356" t="s">
        <v>2662</v>
      </c>
      <c r="B1356" t="s">
        <v>901</v>
      </c>
      <c r="C1356" s="69">
        <v>27149</v>
      </c>
      <c r="D1356" s="70">
        <v>0.37363427756830747</v>
      </c>
      <c r="E1356" s="70">
        <v>2.0423230917176265E-3</v>
      </c>
      <c r="F1356" s="70">
        <v>4.147835674228876E-4</v>
      </c>
      <c r="G1356" s="70">
        <v>4.1666666666666664E-2</v>
      </c>
      <c r="H1356" s="70">
        <v>0</v>
      </c>
      <c r="I1356" s="70">
        <v>0.27777777777777779</v>
      </c>
      <c r="J1356" s="70">
        <v>0.24595998997322727</v>
      </c>
      <c r="K1356" s="70">
        <v>0.84475542272413617</v>
      </c>
      <c r="L1356" s="70">
        <v>6.1689190315560284E-2</v>
      </c>
      <c r="M1356" s="70">
        <v>0.35751395355000781</v>
      </c>
      <c r="N1356" s="70">
        <v>1.5444131766077345E-2</v>
      </c>
      <c r="O1356" s="70">
        <v>0</v>
      </c>
      <c r="P1356" s="70">
        <v>1.9747914777888576E-3</v>
      </c>
    </row>
    <row r="1357" spans="1:16" x14ac:dyDescent="0.3">
      <c r="A1357" t="s">
        <v>2876</v>
      </c>
      <c r="B1357" t="s">
        <v>901</v>
      </c>
      <c r="C1357" s="69">
        <v>27151</v>
      </c>
      <c r="D1357" s="70">
        <v>0.42526441088380479</v>
      </c>
      <c r="E1357" s="70">
        <v>1.192143096980293E-3</v>
      </c>
      <c r="F1357" s="70">
        <v>6.9682725857892695E-4</v>
      </c>
      <c r="G1357" s="70">
        <v>0.11904761904761904</v>
      </c>
      <c r="H1357" s="70">
        <v>0</v>
      </c>
      <c r="I1357" s="70">
        <v>0.33333333333333331</v>
      </c>
      <c r="J1357" s="70">
        <v>0.33033537618937558</v>
      </c>
      <c r="K1357" s="70">
        <v>0.8445868558026447</v>
      </c>
      <c r="L1357" s="70">
        <v>8.2768947465706788E-2</v>
      </c>
      <c r="M1357" s="70">
        <v>0.33158288738989078</v>
      </c>
      <c r="N1357" s="70">
        <v>5.9039538985376908E-2</v>
      </c>
      <c r="O1357" s="70">
        <v>0</v>
      </c>
      <c r="P1357" s="70">
        <v>1.0576319182707553E-3</v>
      </c>
    </row>
    <row r="1358" spans="1:16" x14ac:dyDescent="0.3">
      <c r="A1358" t="s">
        <v>2722</v>
      </c>
      <c r="B1358" t="s">
        <v>901</v>
      </c>
      <c r="C1358" s="69">
        <v>27153</v>
      </c>
      <c r="D1358" s="70">
        <v>0.49376390934241293</v>
      </c>
      <c r="E1358" s="70">
        <v>1.521325628126502E-3</v>
      </c>
      <c r="F1358" s="70">
        <v>4.2930462880054368E-4</v>
      </c>
      <c r="G1358" s="70">
        <v>4.7619047619047616E-2</v>
      </c>
      <c r="H1358" s="70">
        <v>0</v>
      </c>
      <c r="I1358" s="70">
        <v>0.61111111111111116</v>
      </c>
      <c r="J1358" s="70">
        <v>0.26856930630056886</v>
      </c>
      <c r="K1358" s="70">
        <v>0.8507873901478431</v>
      </c>
      <c r="L1358" s="70">
        <v>0.14804405029515996</v>
      </c>
      <c r="M1358" s="70">
        <v>0.44198502084019847</v>
      </c>
      <c r="N1358" s="70">
        <v>6.8258264262820154E-2</v>
      </c>
      <c r="O1358" s="70">
        <v>0</v>
      </c>
      <c r="P1358" s="70">
        <v>4.297663159754243E-3</v>
      </c>
    </row>
    <row r="1359" spans="1:16" x14ac:dyDescent="0.3">
      <c r="A1359" t="s">
        <v>2877</v>
      </c>
      <c r="B1359" t="s">
        <v>901</v>
      </c>
      <c r="C1359" s="69">
        <v>27155</v>
      </c>
      <c r="E1359" s="70"/>
      <c r="F1359" s="70">
        <v>3.5884707445668016E-4</v>
      </c>
      <c r="G1359" s="70">
        <v>7.1428571428571425E-2</v>
      </c>
      <c r="H1359" s="70">
        <v>0.17241379310344829</v>
      </c>
      <c r="I1359" s="70">
        <v>0.22222222222222221</v>
      </c>
    </row>
    <row r="1360" spans="1:16" x14ac:dyDescent="0.3">
      <c r="A1360" t="s">
        <v>2878</v>
      </c>
      <c r="B1360" t="s">
        <v>901</v>
      </c>
      <c r="C1360" s="69">
        <v>27157</v>
      </c>
      <c r="D1360" s="70">
        <v>0.45909218576989064</v>
      </c>
      <c r="E1360" s="70">
        <v>4.935407861894928E-3</v>
      </c>
      <c r="F1360" s="70">
        <v>2.308125537784679E-3</v>
      </c>
      <c r="G1360" s="70">
        <v>2.976190476190476E-2</v>
      </c>
      <c r="H1360" s="70">
        <v>0.17241379310344829</v>
      </c>
      <c r="I1360" s="70">
        <v>0.55555555555555558</v>
      </c>
      <c r="J1360" s="70">
        <v>9.4376702094353143E-2</v>
      </c>
      <c r="K1360" s="70">
        <v>0.89406741798898803</v>
      </c>
      <c r="L1360" s="70">
        <v>7.4758317325521476E-2</v>
      </c>
      <c r="M1360" s="70">
        <v>0.3721449684543483</v>
      </c>
      <c r="N1360" s="70">
        <v>7.363551585631796E-2</v>
      </c>
      <c r="O1360" s="70">
        <v>0</v>
      </c>
      <c r="P1360" s="70">
        <v>6.6660382647783234E-4</v>
      </c>
    </row>
    <row r="1361" spans="1:16" x14ac:dyDescent="0.3">
      <c r="A1361" t="s">
        <v>2879</v>
      </c>
      <c r="B1361" t="s">
        <v>901</v>
      </c>
      <c r="C1361" s="69">
        <v>27159</v>
      </c>
      <c r="D1361" s="70">
        <v>0.48343888721793388</v>
      </c>
      <c r="E1361" s="70">
        <v>2.817969617931875E-3</v>
      </c>
      <c r="F1361" s="70">
        <v>1.5981498668493388E-4</v>
      </c>
      <c r="G1361" s="70">
        <v>0.12500000000000003</v>
      </c>
      <c r="H1361" s="70">
        <v>0.10344827586206896</v>
      </c>
      <c r="I1361" s="70">
        <v>0.55555555555555558</v>
      </c>
      <c r="J1361" s="70">
        <v>0.16188251014086463</v>
      </c>
      <c r="K1361" s="70">
        <v>0.85988005831486192</v>
      </c>
      <c r="L1361" s="70">
        <v>0.12100436092215733</v>
      </c>
      <c r="M1361" s="70">
        <v>0.43156333318125584</v>
      </c>
      <c r="N1361" s="70">
        <v>2.1835677141663352E-2</v>
      </c>
      <c r="O1361" s="70">
        <v>0</v>
      </c>
      <c r="P1361" s="70">
        <v>9.7260766471557319E-3</v>
      </c>
    </row>
    <row r="1362" spans="1:16" x14ac:dyDescent="0.3">
      <c r="A1362" t="s">
        <v>2880</v>
      </c>
      <c r="B1362" t="s">
        <v>901</v>
      </c>
      <c r="C1362" s="69">
        <v>27161</v>
      </c>
      <c r="D1362" s="70">
        <v>0.50318414848582793</v>
      </c>
      <c r="E1362" s="70">
        <v>6.0382382628186362E-3</v>
      </c>
      <c r="F1362" s="70">
        <v>1.8998703938177303E-3</v>
      </c>
      <c r="G1362" s="70">
        <v>0.13690476190476192</v>
      </c>
      <c r="H1362" s="70">
        <v>6.8965517241379309E-2</v>
      </c>
      <c r="I1362" s="70">
        <v>0.5</v>
      </c>
      <c r="J1362" s="70">
        <v>0.29142986909309304</v>
      </c>
      <c r="K1362" s="70">
        <v>0.91387403015631441</v>
      </c>
      <c r="L1362" s="70">
        <v>6.5622173274282575E-2</v>
      </c>
      <c r="M1362" s="70">
        <v>0.454396057837756</v>
      </c>
      <c r="N1362" s="70">
        <v>5.4327766345143171E-2</v>
      </c>
      <c r="O1362" s="70">
        <v>0</v>
      </c>
      <c r="P1362" s="70">
        <v>2.5348456228652051E-4</v>
      </c>
    </row>
    <row r="1363" spans="1:16" x14ac:dyDescent="0.3">
      <c r="A1363" t="s">
        <v>1806</v>
      </c>
      <c r="B1363" t="s">
        <v>901</v>
      </c>
      <c r="C1363" s="69">
        <v>27163</v>
      </c>
      <c r="D1363" s="70">
        <v>0.5211463101627597</v>
      </c>
      <c r="E1363" s="70">
        <v>0.1696448854330373</v>
      </c>
      <c r="F1363" s="70">
        <v>1.0673372390381634E-3</v>
      </c>
      <c r="G1363" s="70">
        <v>0.10714285714285714</v>
      </c>
      <c r="H1363" s="70">
        <v>6.8965517241379309E-2</v>
      </c>
      <c r="I1363" s="70">
        <v>0.61111111111111116</v>
      </c>
      <c r="J1363" s="70">
        <v>0.25462332340788785</v>
      </c>
      <c r="K1363" s="70">
        <v>0.90506828811704521</v>
      </c>
      <c r="L1363" s="70">
        <v>8.1864428156527475E-2</v>
      </c>
      <c r="M1363" s="70">
        <v>0.43309582048565437</v>
      </c>
      <c r="N1363" s="70">
        <v>0.10759037036887081</v>
      </c>
      <c r="O1363" s="70">
        <v>0</v>
      </c>
      <c r="P1363" s="70">
        <v>5.946945371113144E-3</v>
      </c>
    </row>
    <row r="1364" spans="1:16" x14ac:dyDescent="0.3">
      <c r="A1364" t="s">
        <v>2881</v>
      </c>
      <c r="B1364" t="s">
        <v>901</v>
      </c>
      <c r="C1364" s="69">
        <v>27165</v>
      </c>
      <c r="D1364" s="70">
        <v>0.41086972159196344</v>
      </c>
      <c r="E1364" s="70">
        <v>2.2741473534771766E-3</v>
      </c>
      <c r="F1364" s="70">
        <v>1.6491060490062171E-3</v>
      </c>
      <c r="G1364" s="70">
        <v>0.11904761904761904</v>
      </c>
      <c r="H1364" s="70">
        <v>6.8965517241379309E-2</v>
      </c>
      <c r="I1364" s="70">
        <v>0.27777777777777779</v>
      </c>
      <c r="J1364" s="70">
        <v>0.22237699684578191</v>
      </c>
      <c r="K1364" s="70">
        <v>0.87785315935706021</v>
      </c>
      <c r="L1364" s="70">
        <v>3.7452476020102599E-2</v>
      </c>
      <c r="M1364" s="70">
        <v>0.39713396585916444</v>
      </c>
      <c r="N1364" s="70">
        <v>2.9017808584696256E-2</v>
      </c>
      <c r="O1364" s="70">
        <v>0</v>
      </c>
      <c r="P1364" s="70">
        <v>9.2177655079220915E-6</v>
      </c>
    </row>
    <row r="1365" spans="1:16" x14ac:dyDescent="0.3">
      <c r="A1365" t="s">
        <v>2882</v>
      </c>
      <c r="B1365" t="s">
        <v>901</v>
      </c>
      <c r="C1365" s="69">
        <v>27167</v>
      </c>
      <c r="D1365" s="70">
        <v>0.4262949446786829</v>
      </c>
      <c r="E1365" s="70">
        <v>1.5186816361753997E-3</v>
      </c>
      <c r="F1365" s="70">
        <v>1.1568234274703809E-4</v>
      </c>
      <c r="G1365" s="70">
        <v>0.14285714285714285</v>
      </c>
      <c r="H1365" s="70">
        <v>0.13793103448275862</v>
      </c>
      <c r="I1365" s="70">
        <v>0.22222222222222221</v>
      </c>
      <c r="J1365" s="70">
        <v>0.33618416930683931</v>
      </c>
      <c r="K1365" s="70">
        <v>0.83769970860693233</v>
      </c>
      <c r="L1365" s="70">
        <v>2.1265103582528835E-2</v>
      </c>
      <c r="M1365" s="70">
        <v>0.29350939240445195</v>
      </c>
      <c r="N1365" s="70">
        <v>0.1154926504458596</v>
      </c>
      <c r="O1365" s="70">
        <v>0</v>
      </c>
      <c r="P1365" s="70">
        <v>2.6672911368119445E-4</v>
      </c>
    </row>
    <row r="1366" spans="1:16" x14ac:dyDescent="0.3">
      <c r="A1366" t="s">
        <v>2883</v>
      </c>
      <c r="B1366" t="s">
        <v>901</v>
      </c>
      <c r="C1366" s="69">
        <v>27169</v>
      </c>
      <c r="D1366" s="70">
        <v>0.60345098165730071</v>
      </c>
      <c r="E1366" s="70">
        <v>1.7003344614167394E-2</v>
      </c>
      <c r="F1366" s="70">
        <v>2.7195921585979801E-3</v>
      </c>
      <c r="G1366" s="70">
        <v>0.10119047619047619</v>
      </c>
      <c r="H1366" s="70">
        <v>0.17241379310344829</v>
      </c>
      <c r="I1366" s="70">
        <v>0.61111111111111116</v>
      </c>
      <c r="J1366" s="70">
        <v>0.28189747557295347</v>
      </c>
      <c r="K1366" s="70">
        <v>0.88803739658200886</v>
      </c>
      <c r="L1366" s="70">
        <v>0.10107035956964386</v>
      </c>
      <c r="M1366" s="70">
        <v>0.33490441614613631</v>
      </c>
      <c r="N1366" s="70">
        <v>0.48826223231776317</v>
      </c>
      <c r="O1366" s="70">
        <v>0</v>
      </c>
      <c r="P1366" s="70">
        <v>1.7721720578108249E-3</v>
      </c>
    </row>
    <row r="1367" spans="1:16" x14ac:dyDescent="0.3">
      <c r="A1367" t="s">
        <v>2603</v>
      </c>
      <c r="B1367" t="s">
        <v>901</v>
      </c>
      <c r="C1367" s="69">
        <v>27171</v>
      </c>
      <c r="D1367" s="70">
        <v>0.51545827798145238</v>
      </c>
      <c r="E1367" s="70">
        <v>5.0694584544312381E-2</v>
      </c>
      <c r="F1367" s="70">
        <v>9.7426034204598606E-4</v>
      </c>
      <c r="G1367" s="70">
        <v>0.14880952380952381</v>
      </c>
      <c r="H1367" s="70">
        <v>0</v>
      </c>
      <c r="I1367" s="70">
        <v>0.55555555555555558</v>
      </c>
      <c r="J1367" s="70">
        <v>0.31280483779991775</v>
      </c>
      <c r="K1367" s="70">
        <v>0.87909395778035226</v>
      </c>
      <c r="L1367" s="70">
        <v>0.13038008485923644</v>
      </c>
      <c r="M1367" s="70">
        <v>0.42936261869849623</v>
      </c>
      <c r="N1367" s="70">
        <v>8.3515233179615372E-2</v>
      </c>
      <c r="O1367" s="70">
        <v>0</v>
      </c>
      <c r="P1367" s="70">
        <v>7.8590743553828956E-3</v>
      </c>
    </row>
    <row r="1368" spans="1:16" x14ac:dyDescent="0.3">
      <c r="A1368" t="s">
        <v>2884</v>
      </c>
      <c r="B1368" t="s">
        <v>901</v>
      </c>
      <c r="C1368" s="69">
        <v>27173</v>
      </c>
      <c r="D1368" s="70">
        <v>0.4179283441517736</v>
      </c>
      <c r="E1368" s="70">
        <v>6.6293049934331002E-4</v>
      </c>
      <c r="F1368" s="70">
        <v>8.5822550079230813E-4</v>
      </c>
      <c r="G1368" s="70">
        <v>0.11904761904761904</v>
      </c>
      <c r="H1368" s="70">
        <v>0</v>
      </c>
      <c r="I1368" s="70">
        <v>0.22222222222222221</v>
      </c>
      <c r="J1368" s="70">
        <v>0.40076990524945133</v>
      </c>
      <c r="K1368" s="70">
        <v>0.85454405725409011</v>
      </c>
      <c r="L1368" s="70">
        <v>8.2354784187464544E-2</v>
      </c>
      <c r="M1368" s="70">
        <v>0.33750480632128516</v>
      </c>
      <c r="N1368" s="70">
        <v>4.6257717019314575E-2</v>
      </c>
      <c r="O1368" s="70">
        <v>0</v>
      </c>
      <c r="P1368" s="70">
        <v>2.6211711682230764E-3</v>
      </c>
    </row>
    <row r="1369" spans="1:16" x14ac:dyDescent="0.3">
      <c r="A1369" t="s">
        <v>2212</v>
      </c>
      <c r="B1369" t="s">
        <v>963</v>
      </c>
      <c r="C1369" s="69">
        <v>28001</v>
      </c>
      <c r="D1369" s="70">
        <v>0.61676395696898501</v>
      </c>
      <c r="E1369" s="70">
        <v>2.503503703013513E-2</v>
      </c>
      <c r="F1369" s="70">
        <v>0.39372105395718204</v>
      </c>
      <c r="G1369" s="70">
        <v>0.11904761904761904</v>
      </c>
      <c r="H1369" s="70">
        <v>0.17241379310344829</v>
      </c>
      <c r="I1369" s="70">
        <v>0.27777777777777779</v>
      </c>
      <c r="J1369" s="70">
        <v>0.53102008453492067</v>
      </c>
      <c r="K1369" s="70">
        <v>0.71679409087366697</v>
      </c>
      <c r="L1369" s="70">
        <v>0.1764027913942626</v>
      </c>
      <c r="M1369" s="70">
        <v>0.61294889243923145</v>
      </c>
      <c r="N1369" s="70">
        <v>4.206648006795384E-2</v>
      </c>
      <c r="O1369" s="70">
        <v>0</v>
      </c>
      <c r="P1369" s="70">
        <v>7.0039686541327325E-3</v>
      </c>
    </row>
    <row r="1370" spans="1:16" x14ac:dyDescent="0.3">
      <c r="A1370" t="s">
        <v>2885</v>
      </c>
      <c r="B1370" t="s">
        <v>963</v>
      </c>
      <c r="C1370" s="69">
        <v>28003</v>
      </c>
      <c r="D1370" s="70">
        <v>0.59436769833302028</v>
      </c>
      <c r="E1370" s="70">
        <v>2.148276008186752E-2</v>
      </c>
      <c r="F1370" s="70">
        <v>0.19553384252013881</v>
      </c>
      <c r="G1370" s="70">
        <v>0.15476190476190477</v>
      </c>
      <c r="H1370" s="70">
        <v>6.8965517241379309E-2</v>
      </c>
      <c r="I1370" s="70">
        <v>0.3888888888888889</v>
      </c>
      <c r="J1370" s="70">
        <v>0.32271510433094108</v>
      </c>
      <c r="K1370" s="70">
        <v>0.74277839064168261</v>
      </c>
      <c r="L1370" s="70">
        <v>0.70955294389803403</v>
      </c>
      <c r="M1370" s="70">
        <v>0.24573370442224551</v>
      </c>
      <c r="N1370" s="70">
        <v>6.3488145052360861E-2</v>
      </c>
      <c r="O1370" s="70">
        <v>0</v>
      </c>
      <c r="P1370" s="70">
        <v>4.6054074040423706E-2</v>
      </c>
    </row>
    <row r="1371" spans="1:16" x14ac:dyDescent="0.3">
      <c r="A1371" t="s">
        <v>2886</v>
      </c>
      <c r="B1371" t="s">
        <v>963</v>
      </c>
      <c r="C1371" s="69">
        <v>28005</v>
      </c>
      <c r="E1371" s="70"/>
      <c r="F1371" s="70">
        <v>0.51200150622229923</v>
      </c>
      <c r="G1371" s="70">
        <v>0.15476190476190477</v>
      </c>
      <c r="H1371" s="70">
        <v>0.10344827586206896</v>
      </c>
      <c r="I1371" s="70">
        <v>0.27777777777777779</v>
      </c>
    </row>
    <row r="1372" spans="1:16" x14ac:dyDescent="0.3">
      <c r="A1372" t="s">
        <v>2887</v>
      </c>
      <c r="B1372" t="s">
        <v>963</v>
      </c>
      <c r="C1372" s="69">
        <v>28007</v>
      </c>
      <c r="D1372" s="70">
        <v>0.56250024739869742</v>
      </c>
      <c r="E1372" s="70">
        <v>4.9503414009802044E-3</v>
      </c>
      <c r="F1372" s="70">
        <v>0.30630766350478983</v>
      </c>
      <c r="G1372" s="70">
        <v>0.36309523809523808</v>
      </c>
      <c r="H1372" s="70">
        <v>0.17241379310344829</v>
      </c>
      <c r="I1372" s="70">
        <v>0.33333333333333331</v>
      </c>
      <c r="J1372" s="70">
        <v>0.21028478602582509</v>
      </c>
      <c r="K1372" s="70">
        <v>0.74257306912427923</v>
      </c>
      <c r="L1372" s="70">
        <v>0.12574280563770895</v>
      </c>
      <c r="M1372" s="70">
        <v>0.44274769592363866</v>
      </c>
      <c r="N1372" s="70">
        <v>3.429730261291962E-2</v>
      </c>
      <c r="O1372" s="70">
        <v>0</v>
      </c>
      <c r="P1372" s="70">
        <v>5.0128514519897027E-2</v>
      </c>
    </row>
    <row r="1373" spans="1:16" x14ac:dyDescent="0.3">
      <c r="A1373" t="s">
        <v>2104</v>
      </c>
      <c r="B1373" t="s">
        <v>963</v>
      </c>
      <c r="C1373" s="69">
        <v>28009</v>
      </c>
      <c r="E1373" s="70"/>
      <c r="F1373" s="70">
        <v>0.18023664249194324</v>
      </c>
      <c r="G1373" s="70">
        <v>8.3333333333333329E-2</v>
      </c>
      <c r="H1373" s="70">
        <v>6.8965517241379309E-2</v>
      </c>
      <c r="I1373" s="70">
        <v>0.33333333333333331</v>
      </c>
    </row>
    <row r="1374" spans="1:16" x14ac:dyDescent="0.3">
      <c r="A1374" t="s">
        <v>2888</v>
      </c>
      <c r="B1374" t="s">
        <v>963</v>
      </c>
      <c r="C1374" s="69">
        <v>28011</v>
      </c>
      <c r="D1374" s="70">
        <v>0.591527418630861</v>
      </c>
      <c r="E1374" s="70">
        <v>6.4583435324116981E-3</v>
      </c>
      <c r="F1374" s="70">
        <v>0.24725737408469683</v>
      </c>
      <c r="G1374" s="70">
        <v>0.26785714285714285</v>
      </c>
      <c r="H1374" s="70">
        <v>0.31034482758620691</v>
      </c>
      <c r="I1374" s="70">
        <v>0.22222222222222221</v>
      </c>
      <c r="J1374" s="70">
        <v>0.33407183992829143</v>
      </c>
      <c r="K1374" s="70">
        <v>0.77825963880729943</v>
      </c>
      <c r="L1374" s="70">
        <v>0.32505185254796504</v>
      </c>
      <c r="M1374" s="70">
        <v>0.33614793097321916</v>
      </c>
      <c r="N1374" s="70">
        <v>0.10297207691359672</v>
      </c>
      <c r="O1374" s="70">
        <v>0</v>
      </c>
      <c r="P1374" s="70">
        <v>2.4565593978569225E-4</v>
      </c>
    </row>
    <row r="1375" spans="1:16" x14ac:dyDescent="0.3">
      <c r="A1375" t="s">
        <v>2028</v>
      </c>
      <c r="B1375" t="s">
        <v>963</v>
      </c>
      <c r="C1375" s="69">
        <v>28013</v>
      </c>
      <c r="E1375" s="70"/>
      <c r="F1375" s="70">
        <v>0.24348385239981671</v>
      </c>
      <c r="G1375" s="70">
        <v>0.15476190476190477</v>
      </c>
      <c r="H1375" s="70">
        <v>3.4482758620689655E-2</v>
      </c>
      <c r="I1375" s="70">
        <v>0.3888888888888889</v>
      </c>
    </row>
    <row r="1376" spans="1:16" x14ac:dyDescent="0.3">
      <c r="A1376" t="s">
        <v>2107</v>
      </c>
      <c r="B1376" t="s">
        <v>963</v>
      </c>
      <c r="C1376" s="69">
        <v>28015</v>
      </c>
      <c r="E1376" s="70"/>
      <c r="F1376" s="70">
        <v>0.26156238267146059</v>
      </c>
      <c r="G1376" s="70">
        <v>0.11904761904761904</v>
      </c>
      <c r="H1376" s="70">
        <v>0.10344827586206896</v>
      </c>
      <c r="I1376" s="70">
        <v>0.33333333333333331</v>
      </c>
    </row>
    <row r="1377" spans="1:16" x14ac:dyDescent="0.3">
      <c r="A1377" t="s">
        <v>2570</v>
      </c>
      <c r="B1377" t="s">
        <v>963</v>
      </c>
      <c r="C1377" s="69">
        <v>28017</v>
      </c>
      <c r="D1377" s="70">
        <v>0.54861974094211219</v>
      </c>
      <c r="E1377" s="70">
        <v>3.5088459504371587E-3</v>
      </c>
      <c r="F1377" s="70">
        <v>0.26151731278687096</v>
      </c>
      <c r="G1377" s="70">
        <v>0.15476190476190477</v>
      </c>
      <c r="H1377" s="70">
        <v>3.4482758620689655E-2</v>
      </c>
      <c r="I1377" s="70">
        <v>0.3888888888888889</v>
      </c>
      <c r="J1377" s="70">
        <v>0.35692554721982223</v>
      </c>
      <c r="K1377" s="70">
        <v>0.74083205917159722</v>
      </c>
      <c r="L1377" s="70">
        <v>0.37799171582512264</v>
      </c>
      <c r="M1377" s="70">
        <v>0.34254494049605666</v>
      </c>
      <c r="N1377" s="70">
        <v>4.3454952458700222E-2</v>
      </c>
      <c r="O1377" s="70">
        <v>0</v>
      </c>
      <c r="P1377" s="70">
        <v>1.0900798340911084E-2</v>
      </c>
    </row>
    <row r="1378" spans="1:16" x14ac:dyDescent="0.3">
      <c r="A1378" t="s">
        <v>2032</v>
      </c>
      <c r="B1378" t="s">
        <v>963</v>
      </c>
      <c r="C1378" s="69">
        <v>28019</v>
      </c>
      <c r="E1378" s="70"/>
      <c r="F1378" s="70">
        <v>0.28919243222166896</v>
      </c>
      <c r="G1378" s="70">
        <v>0.17857142857142858</v>
      </c>
      <c r="H1378" s="70">
        <v>0.20689655172413793</v>
      </c>
      <c r="I1378" s="70">
        <v>0.33333333333333331</v>
      </c>
    </row>
    <row r="1379" spans="1:16" x14ac:dyDescent="0.3">
      <c r="A1379" t="s">
        <v>2889</v>
      </c>
      <c r="B1379" t="s">
        <v>963</v>
      </c>
      <c r="C1379" s="69">
        <v>28021</v>
      </c>
      <c r="E1379" s="70"/>
      <c r="F1379" s="70">
        <v>0.35418309238553236</v>
      </c>
      <c r="G1379" s="70">
        <v>0.20833333333333334</v>
      </c>
      <c r="H1379" s="70">
        <v>0.13793103448275862</v>
      </c>
      <c r="I1379" s="70">
        <v>0.27777777777777779</v>
      </c>
    </row>
    <row r="1380" spans="1:16" x14ac:dyDescent="0.3">
      <c r="A1380" t="s">
        <v>2033</v>
      </c>
      <c r="B1380" t="s">
        <v>963</v>
      </c>
      <c r="C1380" s="69">
        <v>28023</v>
      </c>
      <c r="E1380" s="70"/>
      <c r="F1380" s="70">
        <v>0.43963994482200131</v>
      </c>
      <c r="G1380" s="70">
        <v>0.23809523809523808</v>
      </c>
      <c r="H1380" s="70">
        <v>6.8965517241379309E-2</v>
      </c>
      <c r="I1380" s="70">
        <v>0.33333333333333331</v>
      </c>
    </row>
    <row r="1381" spans="1:16" x14ac:dyDescent="0.3">
      <c r="A1381" t="s">
        <v>2034</v>
      </c>
      <c r="B1381" t="s">
        <v>963</v>
      </c>
      <c r="C1381" s="69">
        <v>28025</v>
      </c>
      <c r="D1381" s="70">
        <v>0.5643145250756546</v>
      </c>
      <c r="E1381" s="70">
        <v>1.101536992654442E-2</v>
      </c>
      <c r="F1381" s="70">
        <v>0.28473243128713671</v>
      </c>
      <c r="G1381" s="70">
        <v>0.1130952380952381</v>
      </c>
      <c r="H1381" s="70">
        <v>6.8965517241379309E-2</v>
      </c>
      <c r="I1381" s="70">
        <v>0.3888888888888889</v>
      </c>
      <c r="J1381" s="70">
        <v>0.44465568262815863</v>
      </c>
      <c r="K1381" s="70">
        <v>0.73297263450506867</v>
      </c>
      <c r="L1381" s="70">
        <v>0.33841979591046717</v>
      </c>
      <c r="M1381" s="70">
        <v>0.35287257763383428</v>
      </c>
      <c r="N1381" s="70">
        <v>5.564089316431256E-2</v>
      </c>
      <c r="O1381" s="70">
        <v>0</v>
      </c>
      <c r="P1381" s="70">
        <v>9.6500829385576803E-3</v>
      </c>
    </row>
    <row r="1382" spans="1:16" x14ac:dyDescent="0.3">
      <c r="A1382" t="s">
        <v>2890</v>
      </c>
      <c r="B1382" t="s">
        <v>963</v>
      </c>
      <c r="C1382" s="69">
        <v>28027</v>
      </c>
      <c r="D1382" s="70">
        <v>0.56336487475651864</v>
      </c>
      <c r="E1382" s="70">
        <v>9.9547699220242925E-3</v>
      </c>
      <c r="F1382" s="70">
        <v>0.22329492527498901</v>
      </c>
      <c r="G1382" s="70">
        <v>0.22619047619047619</v>
      </c>
      <c r="H1382" s="70">
        <v>6.8965517241379309E-2</v>
      </c>
      <c r="I1382" s="70">
        <v>0.27777777777777779</v>
      </c>
      <c r="J1382" s="70">
        <v>0.32135141108082477</v>
      </c>
      <c r="K1382" s="70">
        <v>0.77627435597843142</v>
      </c>
      <c r="L1382" s="70">
        <v>0.50090232549250391</v>
      </c>
      <c r="M1382" s="70">
        <v>0.30203090466726384</v>
      </c>
      <c r="N1382" s="70">
        <v>8.8026719212370666E-2</v>
      </c>
      <c r="O1382" s="70">
        <v>0</v>
      </c>
      <c r="P1382" s="70">
        <v>3.8438823162593799E-4</v>
      </c>
    </row>
    <row r="1383" spans="1:16" x14ac:dyDescent="0.3">
      <c r="A1383" t="s">
        <v>2891</v>
      </c>
      <c r="B1383" t="s">
        <v>963</v>
      </c>
      <c r="C1383" s="69">
        <v>28029</v>
      </c>
      <c r="D1383" s="70">
        <v>0.60720068166463426</v>
      </c>
      <c r="E1383" s="70">
        <v>7.7230415646914307E-3</v>
      </c>
      <c r="F1383" s="70">
        <v>0.41280919905129482</v>
      </c>
      <c r="G1383" s="70">
        <v>0.35714285714285715</v>
      </c>
      <c r="H1383" s="70">
        <v>0.10344827586206896</v>
      </c>
      <c r="I1383" s="70">
        <v>0.27777777777777779</v>
      </c>
      <c r="J1383" s="70">
        <v>0.37663545938196558</v>
      </c>
      <c r="K1383" s="70">
        <v>0.7099445064351847</v>
      </c>
      <c r="L1383" s="70">
        <v>0.11269937443344319</v>
      </c>
      <c r="M1383" s="70">
        <v>0.60412840635143306</v>
      </c>
      <c r="N1383" s="70">
        <v>1.1330379892770905E-4</v>
      </c>
      <c r="O1383" s="70">
        <v>0</v>
      </c>
      <c r="P1383" s="70">
        <v>4.7217867977503984E-2</v>
      </c>
    </row>
    <row r="1384" spans="1:16" x14ac:dyDescent="0.3">
      <c r="A1384" t="s">
        <v>2040</v>
      </c>
      <c r="B1384" t="s">
        <v>963</v>
      </c>
      <c r="C1384" s="69">
        <v>28031</v>
      </c>
      <c r="E1384" s="70"/>
      <c r="F1384" s="70">
        <v>0.49790857548721351</v>
      </c>
      <c r="G1384" s="70">
        <v>0.23214285714285715</v>
      </c>
      <c r="H1384" s="70">
        <v>0.10344827586206896</v>
      </c>
      <c r="I1384" s="70">
        <v>0.33333333333333331</v>
      </c>
    </row>
    <row r="1385" spans="1:16" x14ac:dyDescent="0.3">
      <c r="A1385" t="s">
        <v>2287</v>
      </c>
      <c r="B1385" t="s">
        <v>963</v>
      </c>
      <c r="C1385" s="69">
        <v>28033</v>
      </c>
      <c r="D1385" s="70">
        <v>0.56501956226891015</v>
      </c>
      <c r="E1385" s="70">
        <v>0.13190356837192782</v>
      </c>
      <c r="F1385" s="70">
        <v>0.19058838371588943</v>
      </c>
      <c r="G1385" s="70">
        <v>0.17261904761904759</v>
      </c>
      <c r="H1385" s="70">
        <v>6.8965517241379309E-2</v>
      </c>
      <c r="I1385" s="70">
        <v>0.3888888888888889</v>
      </c>
      <c r="J1385" s="70">
        <v>0.15657607812696583</v>
      </c>
      <c r="K1385" s="70">
        <v>0.77146165168086478</v>
      </c>
      <c r="L1385" s="70">
        <v>0.69313334024968176</v>
      </c>
      <c r="M1385" s="70">
        <v>0.27925618001830732</v>
      </c>
      <c r="N1385" s="70">
        <v>6.2721203315267204E-2</v>
      </c>
      <c r="O1385" s="70">
        <v>0</v>
      </c>
      <c r="P1385" s="70">
        <v>9.1690587818452143E-3</v>
      </c>
    </row>
    <row r="1386" spans="1:16" x14ac:dyDescent="0.3">
      <c r="A1386" t="s">
        <v>2892</v>
      </c>
      <c r="B1386" t="s">
        <v>963</v>
      </c>
      <c r="C1386" s="69">
        <v>28035</v>
      </c>
      <c r="D1386" s="70">
        <v>0.57555843759639003</v>
      </c>
      <c r="E1386" s="70">
        <v>5.6425299334110821E-2</v>
      </c>
      <c r="F1386" s="70">
        <v>0.60818546815066399</v>
      </c>
      <c r="G1386" s="70">
        <v>0.23214285714285715</v>
      </c>
      <c r="H1386" s="70">
        <v>0</v>
      </c>
      <c r="I1386" s="70">
        <v>0.33333333333333331</v>
      </c>
      <c r="J1386" s="70">
        <v>3.0665743052549922E-2</v>
      </c>
      <c r="K1386" s="70">
        <v>0.69123659476317312</v>
      </c>
      <c r="L1386" s="70">
        <v>0.13905981478228055</v>
      </c>
      <c r="M1386" s="70">
        <v>0.62601613024111591</v>
      </c>
      <c r="N1386" s="70">
        <v>8.635592755897295E-2</v>
      </c>
      <c r="O1386" s="70">
        <v>0</v>
      </c>
      <c r="P1386" s="70">
        <v>9.8486237179664898E-2</v>
      </c>
    </row>
    <row r="1387" spans="1:16" x14ac:dyDescent="0.3">
      <c r="A1387" t="s">
        <v>2050</v>
      </c>
      <c r="B1387" t="s">
        <v>963</v>
      </c>
      <c r="C1387" s="69">
        <v>28037</v>
      </c>
      <c r="E1387" s="70"/>
      <c r="F1387" s="70">
        <v>0.42736177354994587</v>
      </c>
      <c r="G1387" s="70">
        <v>8.3333333333333329E-2</v>
      </c>
      <c r="H1387" s="70">
        <v>6.8965517241379309E-2</v>
      </c>
      <c r="I1387" s="70">
        <v>0.27777777777777779</v>
      </c>
    </row>
    <row r="1388" spans="1:16" x14ac:dyDescent="0.3">
      <c r="A1388" t="s">
        <v>2893</v>
      </c>
      <c r="B1388" t="s">
        <v>963</v>
      </c>
      <c r="C1388" s="69">
        <v>28039</v>
      </c>
      <c r="D1388" s="70">
        <v>0.68394696694431512</v>
      </c>
      <c r="E1388" s="70">
        <v>4.3189957508440657E-3</v>
      </c>
      <c r="F1388" s="70">
        <v>0.71884600109802521</v>
      </c>
      <c r="G1388" s="70">
        <v>0.11904761904761904</v>
      </c>
      <c r="H1388" s="70">
        <v>0</v>
      </c>
      <c r="I1388" s="70">
        <v>0.33333333333333331</v>
      </c>
      <c r="J1388" s="70">
        <v>0.34515740351594465</v>
      </c>
      <c r="K1388" s="70">
        <v>0.6590962335827123</v>
      </c>
      <c r="L1388" s="70">
        <v>0.40274490451118983</v>
      </c>
      <c r="M1388" s="70">
        <v>0.66895203791870239</v>
      </c>
      <c r="N1388" s="70">
        <v>9.411029016485507E-3</v>
      </c>
      <c r="O1388" s="70">
        <v>0</v>
      </c>
      <c r="P1388" s="70">
        <v>0.12475159200168291</v>
      </c>
    </row>
    <row r="1389" spans="1:16" x14ac:dyDescent="0.3">
      <c r="A1389" t="s">
        <v>2052</v>
      </c>
      <c r="B1389" t="s">
        <v>963</v>
      </c>
      <c r="C1389" s="69">
        <v>28041</v>
      </c>
      <c r="E1389" s="70"/>
      <c r="F1389" s="70">
        <v>0.61738951220276883</v>
      </c>
      <c r="G1389" s="70">
        <v>0.15476190476190474</v>
      </c>
      <c r="H1389" s="70">
        <v>0</v>
      </c>
      <c r="I1389" s="70">
        <v>0.27777777777777779</v>
      </c>
    </row>
    <row r="1390" spans="1:16" x14ac:dyDescent="0.3">
      <c r="A1390" t="s">
        <v>2894</v>
      </c>
      <c r="B1390" t="s">
        <v>963</v>
      </c>
      <c r="C1390" s="69">
        <v>28043</v>
      </c>
      <c r="D1390" s="70">
        <v>0.58693453716690347</v>
      </c>
      <c r="E1390" s="70">
        <v>1.4278628022811686E-2</v>
      </c>
      <c r="F1390" s="70">
        <v>0.24443237477013702</v>
      </c>
      <c r="G1390" s="70">
        <v>0.17261904761904762</v>
      </c>
      <c r="H1390" s="70">
        <v>0.10344827586206896</v>
      </c>
      <c r="I1390" s="70">
        <v>0.27777777777777779</v>
      </c>
      <c r="J1390" s="70">
        <v>0.41170822519659728</v>
      </c>
      <c r="K1390" s="70">
        <v>0.73554024149932695</v>
      </c>
      <c r="L1390" s="70">
        <v>0.33391387186818672</v>
      </c>
      <c r="M1390" s="70">
        <v>0.35500900910381061</v>
      </c>
      <c r="N1390" s="70">
        <v>0.24713011971061799</v>
      </c>
      <c r="O1390" s="70">
        <v>0</v>
      </c>
      <c r="P1390" s="70">
        <v>2.014504138278677E-2</v>
      </c>
    </row>
    <row r="1391" spans="1:16" x14ac:dyDescent="0.3">
      <c r="A1391" t="s">
        <v>2378</v>
      </c>
      <c r="B1391" t="s">
        <v>963</v>
      </c>
      <c r="C1391" s="69">
        <v>28045</v>
      </c>
      <c r="D1391" s="70">
        <v>0.77294637135983224</v>
      </c>
      <c r="E1391" s="70">
        <v>3.9650392575887011E-2</v>
      </c>
      <c r="F1391" s="70">
        <v>0.82418215765561553</v>
      </c>
      <c r="G1391" s="70">
        <v>0.20833333333333334</v>
      </c>
      <c r="H1391" s="70">
        <v>0</v>
      </c>
      <c r="I1391" s="70">
        <v>0.33333333333333331</v>
      </c>
      <c r="J1391" s="70">
        <v>0.18688494594491778</v>
      </c>
      <c r="K1391" s="70">
        <v>0.64180750283754895</v>
      </c>
      <c r="L1391" s="70">
        <v>0.26813117973234768</v>
      </c>
      <c r="M1391" s="70">
        <v>0.67130209549153708</v>
      </c>
      <c r="N1391" s="70">
        <v>0.39523685384042301</v>
      </c>
      <c r="O1391" s="70">
        <v>0.16073137528159107</v>
      </c>
      <c r="P1391" s="70">
        <v>0.13139824561766372</v>
      </c>
    </row>
    <row r="1392" spans="1:16" x14ac:dyDescent="0.3">
      <c r="A1392" t="s">
        <v>2530</v>
      </c>
      <c r="B1392" t="s">
        <v>963</v>
      </c>
      <c r="C1392" s="69">
        <v>28047</v>
      </c>
      <c r="D1392" s="70">
        <v>0.83039637056728299</v>
      </c>
      <c r="E1392" s="70">
        <v>0.11571527453992267</v>
      </c>
      <c r="F1392" s="70">
        <v>0.93530410104053952</v>
      </c>
      <c r="G1392" s="70">
        <v>0.36904761904761907</v>
      </c>
      <c r="H1392" s="70">
        <v>0</v>
      </c>
      <c r="I1392" s="70">
        <v>0.33333333333333331</v>
      </c>
      <c r="J1392" s="70">
        <v>0.21407580649373187</v>
      </c>
      <c r="K1392" s="70">
        <v>0.62354877026964961</v>
      </c>
      <c r="L1392" s="70">
        <v>0.31098566253860299</v>
      </c>
      <c r="M1392" s="70">
        <v>0.65422956292338363</v>
      </c>
      <c r="N1392" s="70">
        <v>0.37163275200872514</v>
      </c>
      <c r="O1392" s="70">
        <v>0.19708837170013838</v>
      </c>
      <c r="P1392" s="70">
        <v>9.6119973359966554E-2</v>
      </c>
    </row>
    <row r="1393" spans="1:16" x14ac:dyDescent="0.3">
      <c r="A1393" t="s">
        <v>2895</v>
      </c>
      <c r="B1393" t="s">
        <v>963</v>
      </c>
      <c r="C1393" s="69">
        <v>28049</v>
      </c>
      <c r="D1393" s="70">
        <v>0.61606896104795761</v>
      </c>
      <c r="E1393" s="70">
        <v>0.10285367351900197</v>
      </c>
      <c r="F1393" s="70">
        <v>0.37960483411571594</v>
      </c>
      <c r="G1393" s="70">
        <v>0.60119047619047605</v>
      </c>
      <c r="H1393" s="70">
        <v>0.13793103448275862</v>
      </c>
      <c r="I1393" s="70">
        <v>0.27777777777777779</v>
      </c>
      <c r="J1393" s="70">
        <v>0.17679002995981097</v>
      </c>
      <c r="K1393" s="70">
        <v>0.71633035181334859</v>
      </c>
      <c r="L1393" s="70">
        <v>0.10574292032423478</v>
      </c>
      <c r="M1393" s="70">
        <v>0.54807021395586897</v>
      </c>
      <c r="N1393" s="70">
        <v>8.7918625335657252E-2</v>
      </c>
      <c r="O1393" s="70">
        <v>0</v>
      </c>
      <c r="P1393" s="70">
        <v>1.4404323224429826E-2</v>
      </c>
    </row>
    <row r="1394" spans="1:16" x14ac:dyDescent="0.3">
      <c r="A1394" t="s">
        <v>2301</v>
      </c>
      <c r="B1394" t="s">
        <v>963</v>
      </c>
      <c r="C1394" s="69">
        <v>28051</v>
      </c>
      <c r="D1394" s="70">
        <v>0.61714280407923339</v>
      </c>
      <c r="E1394" s="70">
        <v>1.4390565581230571E-3</v>
      </c>
      <c r="F1394" s="70">
        <v>0.29449721654091765</v>
      </c>
      <c r="G1394" s="70">
        <v>0.27380952380952384</v>
      </c>
      <c r="H1394" s="70">
        <v>0.20689655172413793</v>
      </c>
      <c r="I1394" s="70">
        <v>0.33333333333333331</v>
      </c>
      <c r="J1394" s="70">
        <v>0.50793513235765586</v>
      </c>
      <c r="K1394" s="70">
        <v>0.74329568588363004</v>
      </c>
      <c r="L1394" s="70">
        <v>0.11534362209033253</v>
      </c>
      <c r="M1394" s="70">
        <v>0.43228269554092436</v>
      </c>
      <c r="N1394" s="70">
        <v>0.11205313775687356</v>
      </c>
      <c r="O1394" s="70">
        <v>0</v>
      </c>
      <c r="P1394" s="70">
        <v>3.1622621051679664E-2</v>
      </c>
    </row>
    <row r="1395" spans="1:16" x14ac:dyDescent="0.3">
      <c r="A1395" t="s">
        <v>2896</v>
      </c>
      <c r="B1395" t="s">
        <v>963</v>
      </c>
      <c r="C1395" s="69">
        <v>28053</v>
      </c>
      <c r="D1395" s="70">
        <v>0.5563668395697523</v>
      </c>
      <c r="E1395" s="70">
        <v>3.5890808354316437E-3</v>
      </c>
      <c r="F1395" s="70">
        <v>0.30563719744446421</v>
      </c>
      <c r="G1395" s="70">
        <v>0.27380952380952384</v>
      </c>
      <c r="H1395" s="70">
        <v>0.2413793103448276</v>
      </c>
      <c r="I1395" s="70">
        <v>0.22222222222222221</v>
      </c>
      <c r="J1395" s="70">
        <v>0.31622649438313521</v>
      </c>
      <c r="K1395" s="70">
        <v>0.77811427224776963</v>
      </c>
      <c r="L1395" s="70">
        <v>9.9044801114329756E-2</v>
      </c>
      <c r="M1395" s="70">
        <v>0.43076609213980099</v>
      </c>
      <c r="N1395" s="70">
        <v>8.1440678305406453E-2</v>
      </c>
      <c r="O1395" s="70">
        <v>0</v>
      </c>
      <c r="P1395" s="70">
        <v>1.9608813901015832E-3</v>
      </c>
    </row>
    <row r="1396" spans="1:16" x14ac:dyDescent="0.3">
      <c r="A1396" t="s">
        <v>2897</v>
      </c>
      <c r="B1396" t="s">
        <v>963</v>
      </c>
      <c r="C1396" s="69">
        <v>28055</v>
      </c>
      <c r="E1396" s="70"/>
      <c r="F1396" s="70">
        <v>0.32802697841574918</v>
      </c>
      <c r="G1396" s="70">
        <v>0.20238095238095238</v>
      </c>
      <c r="H1396" s="70">
        <v>0.27586206896551724</v>
      </c>
      <c r="I1396" s="70">
        <v>0.16666666666666666</v>
      </c>
    </row>
    <row r="1397" spans="1:16" x14ac:dyDescent="0.3">
      <c r="A1397" t="s">
        <v>2898</v>
      </c>
      <c r="B1397" t="s">
        <v>963</v>
      </c>
      <c r="C1397" s="69">
        <v>28057</v>
      </c>
      <c r="D1397" s="70">
        <v>0.55868153320311376</v>
      </c>
      <c r="E1397" s="70">
        <v>4.2225648876951394E-3</v>
      </c>
      <c r="F1397" s="70">
        <v>0.21570871816247161</v>
      </c>
      <c r="G1397" s="70">
        <v>0.13690476190476192</v>
      </c>
      <c r="H1397" s="70">
        <v>3.4482758620689655E-2</v>
      </c>
      <c r="I1397" s="70">
        <v>0.33333333333333331</v>
      </c>
      <c r="J1397" s="70">
        <v>0.38927324750856845</v>
      </c>
      <c r="K1397" s="70">
        <v>0.72009178974660371</v>
      </c>
      <c r="L1397" s="70">
        <v>0.54747517781548594</v>
      </c>
      <c r="M1397" s="70">
        <v>0.28794851503929342</v>
      </c>
      <c r="N1397" s="70">
        <v>6.6114767918471096E-2</v>
      </c>
      <c r="O1397" s="70">
        <v>0</v>
      </c>
      <c r="P1397" s="70">
        <v>3.0711931732062703E-2</v>
      </c>
    </row>
    <row r="1398" spans="1:16" x14ac:dyDescent="0.3">
      <c r="A1398" t="s">
        <v>2056</v>
      </c>
      <c r="B1398" t="s">
        <v>963</v>
      </c>
      <c r="C1398" s="69">
        <v>28059</v>
      </c>
      <c r="D1398" s="70">
        <v>0.91032698478711371</v>
      </c>
      <c r="E1398" s="70">
        <v>9.6385753526926049E-2</v>
      </c>
      <c r="F1398" s="70">
        <v>0.8903156142051446</v>
      </c>
      <c r="G1398" s="70">
        <v>0.26785714285714285</v>
      </c>
      <c r="H1398" s="70">
        <v>0</v>
      </c>
      <c r="I1398" s="70">
        <v>0.33333333333333331</v>
      </c>
      <c r="J1398" s="70">
        <v>0.31582071938368933</v>
      </c>
      <c r="K1398" s="70">
        <v>0.61861295288108498</v>
      </c>
      <c r="L1398" s="70">
        <v>0.38596696612277603</v>
      </c>
      <c r="M1398" s="70">
        <v>0.63048569461443615</v>
      </c>
      <c r="N1398" s="70">
        <v>0.49916893552856795</v>
      </c>
      <c r="O1398" s="70">
        <v>0.39615346786366662</v>
      </c>
      <c r="P1398" s="70">
        <v>0.16281713799978703</v>
      </c>
    </row>
    <row r="1399" spans="1:16" x14ac:dyDescent="0.3">
      <c r="A1399" t="s">
        <v>2384</v>
      </c>
      <c r="B1399" t="s">
        <v>963</v>
      </c>
      <c r="C1399" s="69">
        <v>28061</v>
      </c>
      <c r="E1399" s="70"/>
      <c r="F1399" s="70">
        <v>0.44429771589802164</v>
      </c>
      <c r="G1399" s="70">
        <v>0.32738095238095238</v>
      </c>
      <c r="H1399" s="70">
        <v>0.10344827586206896</v>
      </c>
      <c r="I1399" s="70">
        <v>0.33333333333333331</v>
      </c>
    </row>
    <row r="1400" spans="1:16" x14ac:dyDescent="0.3">
      <c r="A1400" t="s">
        <v>2057</v>
      </c>
      <c r="B1400" t="s">
        <v>963</v>
      </c>
      <c r="C1400" s="69">
        <v>28063</v>
      </c>
      <c r="E1400" s="70"/>
      <c r="F1400" s="70">
        <v>0.37606455376686998</v>
      </c>
      <c r="G1400" s="70">
        <v>0.17857142857142858</v>
      </c>
      <c r="H1400" s="70">
        <v>0.13793103448275862</v>
      </c>
      <c r="I1400" s="70">
        <v>0.27777777777777779</v>
      </c>
    </row>
    <row r="1401" spans="1:16" x14ac:dyDescent="0.3">
      <c r="A1401" t="s">
        <v>2899</v>
      </c>
      <c r="B1401" t="s">
        <v>963</v>
      </c>
      <c r="C1401" s="69">
        <v>28065</v>
      </c>
      <c r="E1401" s="70"/>
      <c r="F1401" s="70">
        <v>0.48942667043626525</v>
      </c>
      <c r="G1401" s="70">
        <v>0.22619047619047619</v>
      </c>
      <c r="H1401" s="70">
        <v>6.8965517241379309E-2</v>
      </c>
      <c r="I1401" s="70">
        <v>0.33333333333333331</v>
      </c>
    </row>
    <row r="1402" spans="1:16" x14ac:dyDescent="0.3">
      <c r="A1402" t="s">
        <v>2387</v>
      </c>
      <c r="B1402" t="s">
        <v>963</v>
      </c>
      <c r="C1402" s="69">
        <v>28067</v>
      </c>
      <c r="D1402" s="70">
        <v>0.66593622974180233</v>
      </c>
      <c r="E1402" s="70">
        <v>2.2458994652713584E-2</v>
      </c>
      <c r="F1402" s="70">
        <v>0.51915765720773965</v>
      </c>
      <c r="G1402" s="70">
        <v>0.5</v>
      </c>
      <c r="H1402" s="70">
        <v>6.8965517241379309E-2</v>
      </c>
      <c r="I1402" s="70">
        <v>0.27777777777777779</v>
      </c>
      <c r="J1402" s="70">
        <v>0.45114653268129901</v>
      </c>
      <c r="K1402" s="70">
        <v>0.69649049883551695</v>
      </c>
      <c r="L1402" s="70">
        <v>0.11709926259679403</v>
      </c>
      <c r="M1402" s="70">
        <v>0.56793681689908881</v>
      </c>
      <c r="N1402" s="70">
        <v>4.3880637026378053E-2</v>
      </c>
      <c r="O1402" s="70">
        <v>0</v>
      </c>
      <c r="P1402" s="70">
        <v>4.9842835179881924E-2</v>
      </c>
    </row>
    <row r="1403" spans="1:16" x14ac:dyDescent="0.3">
      <c r="A1403" t="s">
        <v>2900</v>
      </c>
      <c r="B1403" t="s">
        <v>963</v>
      </c>
      <c r="C1403" s="69">
        <v>28069</v>
      </c>
      <c r="E1403" s="70"/>
      <c r="F1403" s="70">
        <v>0.35420638440268903</v>
      </c>
      <c r="G1403" s="70">
        <v>0.29761904761904762</v>
      </c>
      <c r="H1403" s="70">
        <v>0.17241379310344829</v>
      </c>
      <c r="I1403" s="70">
        <v>0.33333333333333331</v>
      </c>
    </row>
    <row r="1404" spans="1:16" x14ac:dyDescent="0.3">
      <c r="A1404" t="s">
        <v>2129</v>
      </c>
      <c r="B1404" t="s">
        <v>963</v>
      </c>
      <c r="C1404" s="69">
        <v>28071</v>
      </c>
      <c r="D1404" s="70">
        <v>0.51180942632051918</v>
      </c>
      <c r="E1404" s="70">
        <v>1.4648444671702864E-2</v>
      </c>
      <c r="F1404" s="70">
        <v>0.20483772955479576</v>
      </c>
      <c r="G1404" s="70">
        <v>0.21428571428571427</v>
      </c>
      <c r="H1404" s="70">
        <v>6.8965517241379309E-2</v>
      </c>
      <c r="I1404" s="70">
        <v>0.33333333333333331</v>
      </c>
      <c r="J1404" s="70">
        <v>2.5038707872468757E-2</v>
      </c>
      <c r="K1404" s="70">
        <v>0.7626733672418704</v>
      </c>
      <c r="L1404" s="70">
        <v>0.56855518797758375</v>
      </c>
      <c r="M1404" s="70">
        <v>0.28336321597666309</v>
      </c>
      <c r="N1404" s="70">
        <v>4.3313385272651758E-2</v>
      </c>
      <c r="O1404" s="70">
        <v>0</v>
      </c>
      <c r="P1404" s="70">
        <v>2.5949564636939662E-2</v>
      </c>
    </row>
    <row r="1405" spans="1:16" x14ac:dyDescent="0.3">
      <c r="A1405" t="s">
        <v>2058</v>
      </c>
      <c r="B1405" t="s">
        <v>963</v>
      </c>
      <c r="C1405" s="69">
        <v>28073</v>
      </c>
      <c r="D1405" s="70">
        <v>0.58694368793203189</v>
      </c>
      <c r="E1405" s="70">
        <v>4.5980802238530342E-2</v>
      </c>
      <c r="F1405" s="70">
        <v>0.58285890251697359</v>
      </c>
      <c r="G1405" s="70">
        <v>0.27380952380952384</v>
      </c>
      <c r="H1405" s="70">
        <v>0</v>
      </c>
      <c r="I1405" s="70">
        <v>0.27777777777777779</v>
      </c>
      <c r="J1405" s="70">
        <v>0.11703358797817076</v>
      </c>
      <c r="K1405" s="70">
        <v>0.68324682946701554</v>
      </c>
      <c r="L1405" s="70">
        <v>0.11604847778426586</v>
      </c>
      <c r="M1405" s="70">
        <v>0.62982256492950606</v>
      </c>
      <c r="N1405" s="70">
        <v>6.7572826692112883E-2</v>
      </c>
      <c r="O1405" s="70">
        <v>0</v>
      </c>
      <c r="P1405" s="70">
        <v>0.15359873396482335</v>
      </c>
    </row>
    <row r="1406" spans="1:16" x14ac:dyDescent="0.3">
      <c r="A1406" t="s">
        <v>2059</v>
      </c>
      <c r="B1406" t="s">
        <v>963</v>
      </c>
      <c r="C1406" s="69">
        <v>28075</v>
      </c>
      <c r="D1406" s="70">
        <v>0.56701308702198838</v>
      </c>
      <c r="E1406" s="70">
        <v>3.1335148015901364E-2</v>
      </c>
      <c r="F1406" s="70">
        <v>0.36923402481028827</v>
      </c>
      <c r="G1406" s="70">
        <v>0.26785714285714285</v>
      </c>
      <c r="H1406" s="70">
        <v>0.17241379310344829</v>
      </c>
      <c r="I1406" s="70">
        <v>0.27777777777777779</v>
      </c>
      <c r="J1406" s="70">
        <v>0.19292526443657934</v>
      </c>
      <c r="K1406" s="70">
        <v>0.71443795592790116</v>
      </c>
      <c r="L1406" s="70">
        <v>0.19345643245934385</v>
      </c>
      <c r="M1406" s="70">
        <v>0.47742966108692075</v>
      </c>
      <c r="N1406" s="70">
        <v>0.12183640152209634</v>
      </c>
      <c r="O1406" s="70">
        <v>0</v>
      </c>
      <c r="P1406" s="70">
        <v>1.5866609069249658E-2</v>
      </c>
    </row>
    <row r="1407" spans="1:16" x14ac:dyDescent="0.3">
      <c r="A1407" t="s">
        <v>2060</v>
      </c>
      <c r="B1407" t="s">
        <v>963</v>
      </c>
      <c r="C1407" s="69">
        <v>28077</v>
      </c>
      <c r="E1407" s="70"/>
      <c r="F1407" s="70">
        <v>0.47372374730600414</v>
      </c>
      <c r="G1407" s="70">
        <v>0.19642857142857142</v>
      </c>
      <c r="H1407" s="70">
        <v>6.8965517241379309E-2</v>
      </c>
      <c r="I1407" s="70">
        <v>0.27777777777777779</v>
      </c>
    </row>
    <row r="1408" spans="1:16" x14ac:dyDescent="0.3">
      <c r="A1408" t="s">
        <v>2901</v>
      </c>
      <c r="B1408" t="s">
        <v>963</v>
      </c>
      <c r="C1408" s="69">
        <v>28079</v>
      </c>
      <c r="D1408" s="70">
        <v>0.63274716284235866</v>
      </c>
      <c r="E1408" s="70">
        <v>5.4304213650029206E-3</v>
      </c>
      <c r="F1408" s="70">
        <v>0.34527395481443268</v>
      </c>
      <c r="G1408" s="70">
        <v>0.48809523809523808</v>
      </c>
      <c r="H1408" s="70">
        <v>0.20689655172413793</v>
      </c>
      <c r="I1408" s="70">
        <v>0.33333333333333331</v>
      </c>
      <c r="J1408" s="70">
        <v>0.27672456156451203</v>
      </c>
      <c r="K1408" s="70">
        <v>0.73538659245764226</v>
      </c>
      <c r="L1408" s="70">
        <v>4.5289943238748846E-2</v>
      </c>
      <c r="M1408" s="70">
        <v>0.47976126107916506</v>
      </c>
      <c r="N1408" s="70">
        <v>0.14055126945263743</v>
      </c>
      <c r="O1408" s="70">
        <v>0</v>
      </c>
      <c r="P1408" s="70">
        <v>7.6902627401937082E-2</v>
      </c>
    </row>
    <row r="1409" spans="1:16" x14ac:dyDescent="0.3">
      <c r="A1409" t="s">
        <v>2061</v>
      </c>
      <c r="B1409" t="s">
        <v>963</v>
      </c>
      <c r="C1409" s="69">
        <v>28081</v>
      </c>
      <c r="D1409" s="70">
        <v>0.60326147365353178</v>
      </c>
      <c r="E1409" s="70">
        <v>8.3939687139340705E-2</v>
      </c>
      <c r="F1409" s="70">
        <v>0.24033660237759641</v>
      </c>
      <c r="G1409" s="70">
        <v>0.22619047619047619</v>
      </c>
      <c r="H1409" s="70">
        <v>6.8965517241379309E-2</v>
      </c>
      <c r="I1409" s="70">
        <v>0.3888888888888889</v>
      </c>
      <c r="J1409" s="70">
        <v>0.41260148392034368</v>
      </c>
      <c r="K1409" s="70">
        <v>0.7256734475283888</v>
      </c>
      <c r="L1409" s="70">
        <v>0.51335311085763247</v>
      </c>
      <c r="M1409" s="70">
        <v>0.27675623122773696</v>
      </c>
      <c r="N1409" s="70">
        <v>0.11173814203633553</v>
      </c>
      <c r="O1409" s="70">
        <v>0</v>
      </c>
      <c r="P1409" s="70">
        <v>1.7938222919228797E-2</v>
      </c>
    </row>
    <row r="1410" spans="1:16" x14ac:dyDescent="0.3">
      <c r="A1410" t="s">
        <v>2902</v>
      </c>
      <c r="B1410" t="s">
        <v>963</v>
      </c>
      <c r="C1410" s="69">
        <v>28083</v>
      </c>
      <c r="D1410" s="70">
        <v>0.6073724535510725</v>
      </c>
      <c r="E1410" s="70">
        <v>1.9406740825755997E-2</v>
      </c>
      <c r="F1410" s="70">
        <v>0.27761843921397483</v>
      </c>
      <c r="G1410" s="70">
        <v>0.34523809523809523</v>
      </c>
      <c r="H1410" s="70">
        <v>0.17241379310344829</v>
      </c>
      <c r="I1410" s="70">
        <v>0.22222222222222221</v>
      </c>
      <c r="J1410" s="70">
        <v>0.52654883884252546</v>
      </c>
      <c r="K1410" s="70">
        <v>0.75524120383380933</v>
      </c>
      <c r="L1410" s="70">
        <v>0.21935162638884761</v>
      </c>
      <c r="M1410" s="70">
        <v>0.35238926418211769</v>
      </c>
      <c r="N1410" s="70">
        <v>0.12577797505605531</v>
      </c>
      <c r="O1410" s="70">
        <v>0</v>
      </c>
      <c r="P1410" s="70">
        <v>5.9647868177675877E-3</v>
      </c>
    </row>
    <row r="1411" spans="1:16" x14ac:dyDescent="0.3">
      <c r="A1411" t="s">
        <v>2130</v>
      </c>
      <c r="B1411" t="s">
        <v>963</v>
      </c>
      <c r="C1411" s="69">
        <v>28085</v>
      </c>
      <c r="D1411" s="70">
        <v>0.62453663182091246</v>
      </c>
      <c r="E1411" s="70">
        <v>1.1347306800295599E-2</v>
      </c>
      <c r="F1411" s="70">
        <v>0.47064282511824412</v>
      </c>
      <c r="G1411" s="70">
        <v>0.30357142857142855</v>
      </c>
      <c r="H1411" s="70">
        <v>0.10344827586206896</v>
      </c>
      <c r="I1411" s="70">
        <v>0.27777777777777779</v>
      </c>
      <c r="J1411" s="70">
        <v>0.36726693483767531</v>
      </c>
      <c r="K1411" s="70">
        <v>0.70532934759298294</v>
      </c>
      <c r="L1411" s="70">
        <v>0.12633921869925405</v>
      </c>
      <c r="M1411" s="70">
        <v>0.66336625772626945</v>
      </c>
      <c r="N1411" s="70">
        <v>1.3861177952510729E-2</v>
      </c>
      <c r="O1411" s="70">
        <v>0</v>
      </c>
      <c r="P1411" s="70">
        <v>5.6020347893809927E-2</v>
      </c>
    </row>
    <row r="1412" spans="1:16" x14ac:dyDescent="0.3">
      <c r="A1412" t="s">
        <v>2063</v>
      </c>
      <c r="B1412" t="s">
        <v>963</v>
      </c>
      <c r="C1412" s="69">
        <v>28087</v>
      </c>
      <c r="D1412" s="70">
        <v>0.65634374656001604</v>
      </c>
      <c r="E1412" s="70">
        <v>4.5373178565068117E-2</v>
      </c>
      <c r="F1412" s="70">
        <v>0.30546368677916674</v>
      </c>
      <c r="G1412" s="70">
        <v>0.34523809523809523</v>
      </c>
      <c r="H1412" s="70">
        <v>0.10344827586206896</v>
      </c>
      <c r="I1412" s="70">
        <v>0.33333333333333331</v>
      </c>
      <c r="J1412" s="70">
        <v>0.41017994266235608</v>
      </c>
      <c r="K1412" s="70">
        <v>0.75449768843986442</v>
      </c>
      <c r="L1412" s="70">
        <v>0.29114324092643384</v>
      </c>
      <c r="M1412" s="70">
        <v>0.36979720834751306</v>
      </c>
      <c r="N1412" s="70">
        <v>0.32120132767880255</v>
      </c>
      <c r="O1412" s="70">
        <v>0</v>
      </c>
      <c r="P1412" s="70">
        <v>1.0570812793777352E-2</v>
      </c>
    </row>
    <row r="1413" spans="1:16" x14ac:dyDescent="0.3">
      <c r="A1413" t="s">
        <v>2065</v>
      </c>
      <c r="B1413" t="s">
        <v>963</v>
      </c>
      <c r="C1413" s="69">
        <v>28089</v>
      </c>
      <c r="D1413" s="70">
        <v>0.55237279674665363</v>
      </c>
      <c r="E1413" s="70">
        <v>5.0977970667942754E-2</v>
      </c>
      <c r="F1413" s="70">
        <v>0.35691336810421531</v>
      </c>
      <c r="G1413" s="70">
        <v>0.35714285714285715</v>
      </c>
      <c r="H1413" s="70">
        <v>0.20689655172413793</v>
      </c>
      <c r="I1413" s="70">
        <v>0.27777777777777779</v>
      </c>
      <c r="J1413" s="70">
        <v>0.1338937558334212</v>
      </c>
      <c r="K1413" s="70">
        <v>0.72052506125269511</v>
      </c>
      <c r="L1413" s="70">
        <v>6.6648741806966991E-2</v>
      </c>
      <c r="M1413" s="70">
        <v>0.5245219177734104</v>
      </c>
      <c r="N1413" s="70">
        <v>6.8926719932307229E-2</v>
      </c>
      <c r="O1413" s="70">
        <v>0</v>
      </c>
      <c r="P1413" s="70">
        <v>1.76087212271792E-2</v>
      </c>
    </row>
    <row r="1414" spans="1:16" x14ac:dyDescent="0.3">
      <c r="A1414" t="s">
        <v>2067</v>
      </c>
      <c r="B1414" t="s">
        <v>963</v>
      </c>
      <c r="C1414" s="69">
        <v>28091</v>
      </c>
      <c r="D1414" s="70">
        <v>0.61624761474408718</v>
      </c>
      <c r="E1414" s="70">
        <v>8.9528501151425466E-3</v>
      </c>
      <c r="F1414" s="70">
        <v>0.54956231556556845</v>
      </c>
      <c r="G1414" s="70">
        <v>0.26785714285714285</v>
      </c>
      <c r="H1414" s="70">
        <v>0</v>
      </c>
      <c r="I1414" s="70">
        <v>0.33333333333333331</v>
      </c>
      <c r="J1414" s="70">
        <v>0.26019833591346736</v>
      </c>
      <c r="K1414" s="70">
        <v>0.69555382656985987</v>
      </c>
      <c r="L1414" s="70">
        <v>4.5619898301632641E-2</v>
      </c>
      <c r="M1414" s="70">
        <v>0.65054428051678426</v>
      </c>
      <c r="N1414" s="70">
        <v>0.1067291787036498</v>
      </c>
      <c r="O1414" s="70">
        <v>0</v>
      </c>
      <c r="P1414" s="70">
        <v>0.137245514829858</v>
      </c>
    </row>
    <row r="1415" spans="1:16" x14ac:dyDescent="0.3">
      <c r="A1415" t="s">
        <v>2068</v>
      </c>
      <c r="B1415" t="s">
        <v>963</v>
      </c>
      <c r="C1415" s="69">
        <v>28093</v>
      </c>
      <c r="D1415" s="70">
        <v>0.6032799909624722</v>
      </c>
      <c r="E1415" s="70">
        <v>4.4950981943872046E-3</v>
      </c>
      <c r="F1415" s="70">
        <v>0.19259972025937488</v>
      </c>
      <c r="G1415" s="70">
        <v>0.1130952380952381</v>
      </c>
      <c r="H1415" s="70">
        <v>3.4482758620689655E-2</v>
      </c>
      <c r="I1415" s="70">
        <v>0.44444444444444442</v>
      </c>
      <c r="J1415" s="70">
        <v>0.40413784870310637</v>
      </c>
      <c r="K1415" s="70">
        <v>0.79777830405025052</v>
      </c>
      <c r="L1415" s="70">
        <v>0.6785032784527234</v>
      </c>
      <c r="M1415" s="70">
        <v>0.28574262444531451</v>
      </c>
      <c r="N1415" s="70">
        <v>2.6185481414727897E-3</v>
      </c>
      <c r="O1415" s="70">
        <v>0</v>
      </c>
      <c r="P1415" s="70">
        <v>2.9130905015282108E-2</v>
      </c>
    </row>
    <row r="1416" spans="1:16" x14ac:dyDescent="0.3">
      <c r="A1416" t="s">
        <v>2070</v>
      </c>
      <c r="B1416" t="s">
        <v>963</v>
      </c>
      <c r="C1416" s="69">
        <v>28095</v>
      </c>
      <c r="D1416" s="70">
        <v>0.59653408139798314</v>
      </c>
      <c r="E1416" s="70">
        <v>7.901564327961139E-3</v>
      </c>
      <c r="F1416" s="70">
        <v>0.25737782289126981</v>
      </c>
      <c r="G1416" s="70">
        <v>0.33333333333333331</v>
      </c>
      <c r="H1416" s="70">
        <v>3.4482758620689655E-2</v>
      </c>
      <c r="I1416" s="70">
        <v>0.3888888888888889</v>
      </c>
      <c r="J1416" s="70">
        <v>0.24559959434933906</v>
      </c>
      <c r="K1416" s="70">
        <v>0.72304844562402515</v>
      </c>
      <c r="L1416" s="70">
        <v>0.4249505307529699</v>
      </c>
      <c r="M1416" s="70">
        <v>0.30496122625902267</v>
      </c>
      <c r="N1416" s="70">
        <v>0.22443921873812625</v>
      </c>
      <c r="O1416" s="70">
        <v>0</v>
      </c>
      <c r="P1416" s="70">
        <v>1.2100997577998804E-2</v>
      </c>
    </row>
    <row r="1417" spans="1:16" x14ac:dyDescent="0.3">
      <c r="A1417" t="s">
        <v>2071</v>
      </c>
      <c r="B1417" t="s">
        <v>963</v>
      </c>
      <c r="C1417" s="69">
        <v>28097</v>
      </c>
      <c r="D1417" s="70">
        <v>0.5486555230874699</v>
      </c>
      <c r="E1417" s="70">
        <v>5.2560872513905572E-3</v>
      </c>
      <c r="F1417" s="70">
        <v>0.26812605179331739</v>
      </c>
      <c r="G1417" s="70">
        <v>0.14880952380952381</v>
      </c>
      <c r="H1417" s="70">
        <v>0.10344827586206896</v>
      </c>
      <c r="I1417" s="70">
        <v>0.33333333333333331</v>
      </c>
      <c r="J1417" s="70">
        <v>0.41863657752598527</v>
      </c>
      <c r="K1417" s="70">
        <v>0.74124223586768478</v>
      </c>
      <c r="L1417" s="70">
        <v>0.24532103256866822</v>
      </c>
      <c r="M1417" s="70">
        <v>0.38742168673340083</v>
      </c>
      <c r="N1417" s="70">
        <v>4.8647115411680548E-2</v>
      </c>
      <c r="O1417" s="70">
        <v>0</v>
      </c>
      <c r="P1417" s="70">
        <v>1.7491947692021413E-2</v>
      </c>
    </row>
    <row r="1418" spans="1:16" x14ac:dyDescent="0.3">
      <c r="A1418" t="s">
        <v>2903</v>
      </c>
      <c r="B1418" t="s">
        <v>963</v>
      </c>
      <c r="C1418" s="69">
        <v>28099</v>
      </c>
      <c r="D1418" s="70">
        <v>0.60485308045002961</v>
      </c>
      <c r="E1418" s="70">
        <v>8.8549895842494029E-3</v>
      </c>
      <c r="F1418" s="70">
        <v>0.35376734509085794</v>
      </c>
      <c r="G1418" s="70">
        <v>0.45833333333333331</v>
      </c>
      <c r="H1418" s="70">
        <v>0.13793103448275862</v>
      </c>
      <c r="I1418" s="70">
        <v>0.33333333333333331</v>
      </c>
      <c r="J1418" s="70">
        <v>0.29417330786470269</v>
      </c>
      <c r="K1418" s="70">
        <v>0.73136213028429309</v>
      </c>
      <c r="L1418" s="70">
        <v>0.11536304767168237</v>
      </c>
      <c r="M1418" s="70">
        <v>0.47518337501979696</v>
      </c>
      <c r="N1418" s="70">
        <v>5.7284109386706736E-2</v>
      </c>
      <c r="O1418" s="70">
        <v>0</v>
      </c>
      <c r="P1418" s="70">
        <v>3.357979278908723E-2</v>
      </c>
    </row>
    <row r="1419" spans="1:16" x14ac:dyDescent="0.3">
      <c r="A1419" t="s">
        <v>2135</v>
      </c>
      <c r="B1419" t="s">
        <v>963</v>
      </c>
      <c r="C1419" s="69">
        <v>28101</v>
      </c>
      <c r="D1419" s="70">
        <v>0.64983717861433565</v>
      </c>
      <c r="E1419" s="70">
        <v>3.9729648133121761E-3</v>
      </c>
      <c r="F1419" s="70">
        <v>0.39377527065304652</v>
      </c>
      <c r="G1419" s="70">
        <v>0.36309523809523808</v>
      </c>
      <c r="H1419" s="70">
        <v>0.17241379310344829</v>
      </c>
      <c r="I1419" s="70">
        <v>0.27777777777777779</v>
      </c>
      <c r="J1419" s="70">
        <v>0.61822132230746119</v>
      </c>
      <c r="K1419" s="70">
        <v>0.70706274216568599</v>
      </c>
      <c r="L1419" s="70">
        <v>0.10466070927703246</v>
      </c>
      <c r="M1419" s="70">
        <v>0.52738933252158549</v>
      </c>
      <c r="N1419" s="70">
        <v>1.6617860628580821E-2</v>
      </c>
      <c r="O1419" s="70">
        <v>0</v>
      </c>
      <c r="P1419" s="70">
        <v>3.1691984530473068E-2</v>
      </c>
    </row>
    <row r="1420" spans="1:16" x14ac:dyDescent="0.3">
      <c r="A1420" t="s">
        <v>2904</v>
      </c>
      <c r="B1420" t="s">
        <v>963</v>
      </c>
      <c r="C1420" s="69">
        <v>28103</v>
      </c>
      <c r="D1420" s="70">
        <v>0.59311464548520787</v>
      </c>
      <c r="E1420" s="70">
        <v>2.1756652947077849E-3</v>
      </c>
      <c r="F1420" s="70">
        <v>0.33357570125315295</v>
      </c>
      <c r="G1420" s="70">
        <v>0.29166666666666669</v>
      </c>
      <c r="H1420" s="70">
        <v>0.13793103448275862</v>
      </c>
      <c r="I1420" s="70">
        <v>0.33333333333333331</v>
      </c>
      <c r="J1420" s="70">
        <v>0.35921057829763303</v>
      </c>
      <c r="K1420" s="70">
        <v>0.74668833014425107</v>
      </c>
      <c r="L1420" s="70">
        <v>0.22424207360091714</v>
      </c>
      <c r="M1420" s="70">
        <v>0.39557186986172116</v>
      </c>
      <c r="N1420" s="70">
        <v>0.10264731322910675</v>
      </c>
      <c r="O1420" s="70">
        <v>0</v>
      </c>
      <c r="P1420" s="70">
        <v>7.4106932251668412E-3</v>
      </c>
    </row>
    <row r="1421" spans="1:16" x14ac:dyDescent="0.3">
      <c r="A1421" t="s">
        <v>2905</v>
      </c>
      <c r="B1421" t="s">
        <v>963</v>
      </c>
      <c r="C1421" s="69">
        <v>28105</v>
      </c>
      <c r="D1421" s="70">
        <v>0.54005814070209579</v>
      </c>
      <c r="E1421" s="70">
        <v>2.425480835263923E-2</v>
      </c>
      <c r="F1421" s="70">
        <v>0.30238619727826355</v>
      </c>
      <c r="G1421" s="70">
        <v>0.17261904761904762</v>
      </c>
      <c r="H1421" s="70">
        <v>0.17241379310344829</v>
      </c>
      <c r="I1421" s="70">
        <v>0.33333333333333331</v>
      </c>
      <c r="J1421" s="70">
        <v>0.24316180052619393</v>
      </c>
      <c r="K1421" s="70">
        <v>0.73329295205298883</v>
      </c>
      <c r="L1421" s="70">
        <v>0.25114898523561147</v>
      </c>
      <c r="M1421" s="70">
        <v>0.36050536554913371</v>
      </c>
      <c r="N1421" s="70">
        <v>8.7471328492590192E-2</v>
      </c>
      <c r="O1421" s="70">
        <v>0</v>
      </c>
      <c r="P1421" s="70">
        <v>1.3640696104302207E-2</v>
      </c>
    </row>
    <row r="1422" spans="1:16" x14ac:dyDescent="0.3">
      <c r="A1422" t="s">
        <v>2906</v>
      </c>
      <c r="B1422" t="s">
        <v>963</v>
      </c>
      <c r="C1422" s="69">
        <v>28107</v>
      </c>
      <c r="D1422" s="70">
        <v>0.54838998979526155</v>
      </c>
      <c r="E1422" s="70">
        <v>7.7601343860985387E-3</v>
      </c>
      <c r="F1422" s="70">
        <v>0.21174500155312442</v>
      </c>
      <c r="G1422" s="70">
        <v>0.125</v>
      </c>
      <c r="H1422" s="70">
        <v>6.8965517241379309E-2</v>
      </c>
      <c r="I1422" s="70">
        <v>0.27777777777777779</v>
      </c>
      <c r="J1422" s="70">
        <v>0.3331278542242348</v>
      </c>
      <c r="K1422" s="70">
        <v>0.75967240491992571</v>
      </c>
      <c r="L1422" s="70">
        <v>0.53967617135646051</v>
      </c>
      <c r="M1422" s="70">
        <v>0.29914252204908448</v>
      </c>
      <c r="N1422" s="70">
        <v>7.4020321174803103E-2</v>
      </c>
      <c r="O1422" s="70">
        <v>0</v>
      </c>
      <c r="P1422" s="70">
        <v>2.2037450062793083E-2</v>
      </c>
    </row>
    <row r="1423" spans="1:16" x14ac:dyDescent="0.3">
      <c r="A1423" t="s">
        <v>2907</v>
      </c>
      <c r="B1423" t="s">
        <v>963</v>
      </c>
      <c r="C1423" s="69">
        <v>28109</v>
      </c>
      <c r="D1423" s="70">
        <v>0.72718960865226678</v>
      </c>
      <c r="E1423" s="70">
        <v>1.9065162564392692E-2</v>
      </c>
      <c r="F1423" s="70">
        <v>0.68626412861635011</v>
      </c>
      <c r="G1423" s="70">
        <v>0.2857142857142857</v>
      </c>
      <c r="H1423" s="70">
        <v>0</v>
      </c>
      <c r="I1423" s="70">
        <v>0.27777777777777779</v>
      </c>
      <c r="J1423" s="70">
        <v>0.35882514994635295</v>
      </c>
      <c r="K1423" s="70">
        <v>0.65359853903397813</v>
      </c>
      <c r="L1423" s="70">
        <v>0.26581053069508842</v>
      </c>
      <c r="M1423" s="70">
        <v>0.69254070066961937</v>
      </c>
      <c r="N1423" s="70">
        <v>0.23256315622439847</v>
      </c>
      <c r="O1423" s="70">
        <v>0</v>
      </c>
      <c r="P1423" s="70">
        <v>0.14203158488315287</v>
      </c>
    </row>
    <row r="1424" spans="1:16" x14ac:dyDescent="0.3">
      <c r="A1424" t="s">
        <v>2073</v>
      </c>
      <c r="B1424" t="s">
        <v>963</v>
      </c>
      <c r="C1424" s="69">
        <v>28111</v>
      </c>
      <c r="E1424" s="70"/>
      <c r="F1424" s="70">
        <v>0.62057189935383406</v>
      </c>
      <c r="G1424" s="70">
        <v>0.10714285714285714</v>
      </c>
      <c r="H1424" s="70">
        <v>0</v>
      </c>
      <c r="I1424" s="70">
        <v>0.33333333333333331</v>
      </c>
    </row>
    <row r="1425" spans="1:16" x14ac:dyDescent="0.3">
      <c r="A1425" t="s">
        <v>2075</v>
      </c>
      <c r="B1425" t="s">
        <v>963</v>
      </c>
      <c r="C1425" s="69">
        <v>28113</v>
      </c>
      <c r="D1425" s="70">
        <v>0.63454021760076973</v>
      </c>
      <c r="E1425" s="70">
        <v>2.4440567907335429E-2</v>
      </c>
      <c r="F1425" s="70">
        <v>0.53580449110536066</v>
      </c>
      <c r="G1425" s="70">
        <v>0.13690476190476192</v>
      </c>
      <c r="H1425" s="70">
        <v>6.8965517241379309E-2</v>
      </c>
      <c r="I1425" s="70">
        <v>0.27777777777777779</v>
      </c>
      <c r="J1425" s="70">
        <v>0.50187721698036114</v>
      </c>
      <c r="K1425" s="70">
        <v>0.68926688899981947</v>
      </c>
      <c r="L1425" s="70">
        <v>9.3880680802723201E-2</v>
      </c>
      <c r="M1425" s="70">
        <v>0.71402053935808707</v>
      </c>
      <c r="N1425" s="70">
        <v>2.1317000531278895E-2</v>
      </c>
      <c r="O1425" s="70">
        <v>0</v>
      </c>
      <c r="P1425" s="70">
        <v>9.726507566888995E-2</v>
      </c>
    </row>
    <row r="1426" spans="1:16" x14ac:dyDescent="0.3">
      <c r="A1426" t="s">
        <v>2908</v>
      </c>
      <c r="B1426" t="s">
        <v>963</v>
      </c>
      <c r="C1426" s="69">
        <v>28115</v>
      </c>
      <c r="D1426" s="70">
        <v>0.54825274776922039</v>
      </c>
      <c r="E1426" s="70">
        <v>7.6603498749520035E-3</v>
      </c>
      <c r="F1426" s="70">
        <v>0.23262590634545979</v>
      </c>
      <c r="G1426" s="70">
        <v>0.13690476190476192</v>
      </c>
      <c r="H1426" s="70">
        <v>6.8965517241379309E-2</v>
      </c>
      <c r="I1426" s="70">
        <v>0.3888888888888889</v>
      </c>
      <c r="J1426" s="70">
        <v>0.32404553211541781</v>
      </c>
      <c r="K1426" s="70">
        <v>0.74411583925950764</v>
      </c>
      <c r="L1426" s="70">
        <v>0.48299794888304676</v>
      </c>
      <c r="M1426" s="70">
        <v>0.30136134542958826</v>
      </c>
      <c r="N1426" s="70">
        <v>9.1704071334959333E-3</v>
      </c>
      <c r="O1426" s="70">
        <v>0</v>
      </c>
      <c r="P1426" s="70">
        <v>2.141036737337566E-2</v>
      </c>
    </row>
    <row r="1427" spans="1:16" x14ac:dyDescent="0.3">
      <c r="A1427" t="s">
        <v>2909</v>
      </c>
      <c r="B1427" t="s">
        <v>963</v>
      </c>
      <c r="C1427" s="69">
        <v>28117</v>
      </c>
      <c r="D1427" s="70">
        <v>0.59946743668487079</v>
      </c>
      <c r="E1427" s="70">
        <v>9.7663098100292389E-3</v>
      </c>
      <c r="F1427" s="70">
        <v>0.21318222521461089</v>
      </c>
      <c r="G1427" s="70">
        <v>0.22023809523809523</v>
      </c>
      <c r="H1427" s="70">
        <v>6.8965517241379309E-2</v>
      </c>
      <c r="I1427" s="70">
        <v>0.33333333333333331</v>
      </c>
      <c r="J1427" s="70">
        <v>0.44157991143349756</v>
      </c>
      <c r="K1427" s="70">
        <v>0.73410121298591291</v>
      </c>
      <c r="L1427" s="70">
        <v>0.63150747268013263</v>
      </c>
      <c r="M1427" s="70">
        <v>0.2672629326562444</v>
      </c>
      <c r="N1427" s="70">
        <v>1.3288303269567137E-2</v>
      </c>
      <c r="O1427" s="70">
        <v>0</v>
      </c>
      <c r="P1427" s="70">
        <v>4.0225919866835241E-2</v>
      </c>
    </row>
    <row r="1428" spans="1:16" x14ac:dyDescent="0.3">
      <c r="A1428" t="s">
        <v>2403</v>
      </c>
      <c r="B1428" t="s">
        <v>963</v>
      </c>
      <c r="C1428" s="69">
        <v>28119</v>
      </c>
      <c r="D1428" s="70">
        <v>0.56905885007917667</v>
      </c>
      <c r="E1428" s="70">
        <v>4.1470718811641239E-3</v>
      </c>
      <c r="F1428" s="70">
        <v>0.2267480567229638</v>
      </c>
      <c r="G1428" s="70">
        <v>0.10714285714285714</v>
      </c>
      <c r="H1428" s="70">
        <v>3.4482758620689655E-2</v>
      </c>
      <c r="I1428" s="70">
        <v>0.22222222222222221</v>
      </c>
      <c r="J1428" s="70">
        <v>0.35933000896177231</v>
      </c>
      <c r="K1428" s="70">
        <v>0.7581882238666432</v>
      </c>
      <c r="L1428" s="70">
        <v>0.52831373395097436</v>
      </c>
      <c r="M1428" s="70">
        <v>0.29498608699258067</v>
      </c>
      <c r="N1428" s="70">
        <v>0.27541542476201936</v>
      </c>
      <c r="O1428" s="70">
        <v>0</v>
      </c>
      <c r="P1428" s="70">
        <v>6.5196622433416462E-3</v>
      </c>
    </row>
    <row r="1429" spans="1:16" x14ac:dyDescent="0.3">
      <c r="A1429" t="s">
        <v>2910</v>
      </c>
      <c r="B1429" t="s">
        <v>963</v>
      </c>
      <c r="C1429" s="69">
        <v>28121</v>
      </c>
      <c r="D1429" s="70">
        <v>0.62503379112993962</v>
      </c>
      <c r="E1429" s="70">
        <v>8.0122610500421396E-2</v>
      </c>
      <c r="F1429" s="70">
        <v>0.40185434311821888</v>
      </c>
      <c r="G1429" s="70">
        <v>0.60119047619047616</v>
      </c>
      <c r="H1429" s="70">
        <v>0.17241379310344829</v>
      </c>
      <c r="I1429" s="70">
        <v>0.27777777777777779</v>
      </c>
      <c r="J1429" s="70">
        <v>0.11042707912088522</v>
      </c>
      <c r="K1429" s="70">
        <v>0.71910989845529338</v>
      </c>
      <c r="L1429" s="70">
        <v>8.7602175368449442E-2</v>
      </c>
      <c r="M1429" s="70">
        <v>0.5446150467519244</v>
      </c>
      <c r="N1429" s="70">
        <v>0.15600217739555455</v>
      </c>
      <c r="O1429" s="70">
        <v>0</v>
      </c>
      <c r="P1429" s="70">
        <v>1.9088712299479855E-2</v>
      </c>
    </row>
    <row r="1430" spans="1:16" x14ac:dyDescent="0.3">
      <c r="A1430" t="s">
        <v>2145</v>
      </c>
      <c r="B1430" t="s">
        <v>963</v>
      </c>
      <c r="C1430" s="69">
        <v>28123</v>
      </c>
      <c r="D1430" s="70">
        <v>0.66452848829610511</v>
      </c>
      <c r="E1430" s="70">
        <v>7.8742914257164086E-3</v>
      </c>
      <c r="F1430" s="70">
        <v>0.39729003333063778</v>
      </c>
      <c r="G1430" s="70">
        <v>0.3392857142857143</v>
      </c>
      <c r="H1430" s="70">
        <v>0.17241379310344829</v>
      </c>
      <c r="I1430" s="70">
        <v>0.33333333333333331</v>
      </c>
      <c r="J1430" s="70">
        <v>0.71770920795860726</v>
      </c>
      <c r="K1430" s="70">
        <v>0.71051403100623067</v>
      </c>
      <c r="L1430" s="70">
        <v>1.2183859539221496E-3</v>
      </c>
      <c r="M1430" s="70">
        <v>0.55952073466382601</v>
      </c>
      <c r="N1430" s="70">
        <v>3.157579620117909E-2</v>
      </c>
      <c r="O1430" s="70">
        <v>0</v>
      </c>
      <c r="P1430" s="70">
        <v>2.2476824658708417E-2</v>
      </c>
    </row>
    <row r="1431" spans="1:16" x14ac:dyDescent="0.3">
      <c r="A1431" t="s">
        <v>2911</v>
      </c>
      <c r="B1431" t="s">
        <v>963</v>
      </c>
      <c r="C1431" s="69">
        <v>28125</v>
      </c>
      <c r="E1431" s="70"/>
      <c r="F1431" s="70">
        <v>0.32237824060500075</v>
      </c>
      <c r="G1431" s="70">
        <v>0.26190476190476192</v>
      </c>
      <c r="H1431" s="70">
        <v>0.27586206896551724</v>
      </c>
      <c r="I1431" s="70">
        <v>0.16666666666666666</v>
      </c>
    </row>
    <row r="1432" spans="1:16" x14ac:dyDescent="0.3">
      <c r="A1432" t="s">
        <v>2721</v>
      </c>
      <c r="B1432" t="s">
        <v>963</v>
      </c>
      <c r="C1432" s="69">
        <v>28127</v>
      </c>
      <c r="D1432" s="70">
        <v>0.64898750320764742</v>
      </c>
      <c r="E1432" s="70">
        <v>3.8452538323351243E-3</v>
      </c>
      <c r="F1432" s="70">
        <v>0.42903488170791459</v>
      </c>
      <c r="G1432" s="70">
        <v>0.47619047619047616</v>
      </c>
      <c r="H1432" s="70">
        <v>0.10344827586206896</v>
      </c>
      <c r="I1432" s="70">
        <v>0.33333333333333331</v>
      </c>
      <c r="J1432" s="70">
        <v>0.36830019389907703</v>
      </c>
      <c r="K1432" s="70">
        <v>0.71253844087046136</v>
      </c>
      <c r="L1432" s="70">
        <v>4.6637725284422997E-2</v>
      </c>
      <c r="M1432" s="70">
        <v>0.60423845281547595</v>
      </c>
      <c r="N1432" s="70">
        <v>9.3940196731879658E-2</v>
      </c>
      <c r="O1432" s="70">
        <v>0</v>
      </c>
      <c r="P1432" s="70">
        <v>4.0843375497735937E-2</v>
      </c>
    </row>
    <row r="1433" spans="1:16" x14ac:dyDescent="0.3">
      <c r="A1433" t="s">
        <v>2659</v>
      </c>
      <c r="B1433" t="s">
        <v>963</v>
      </c>
      <c r="C1433" s="69">
        <v>28129</v>
      </c>
      <c r="E1433" s="70"/>
      <c r="F1433" s="70">
        <v>0.42945061545184299</v>
      </c>
      <c r="G1433" s="70">
        <v>0.48809523809523808</v>
      </c>
      <c r="H1433" s="70">
        <v>0.10344827586206896</v>
      </c>
      <c r="I1433" s="70">
        <v>0.27777777777777779</v>
      </c>
    </row>
    <row r="1434" spans="1:16" x14ac:dyDescent="0.3">
      <c r="A1434" t="s">
        <v>2150</v>
      </c>
      <c r="B1434" t="s">
        <v>963</v>
      </c>
      <c r="C1434" s="69">
        <v>28131</v>
      </c>
      <c r="D1434" s="70">
        <v>0.64817620117302344</v>
      </c>
      <c r="E1434" s="70">
        <v>6.4797863741382035E-3</v>
      </c>
      <c r="F1434" s="70">
        <v>0.72553947470888758</v>
      </c>
      <c r="G1434" s="70">
        <v>9.5238095238095233E-2</v>
      </c>
      <c r="H1434" s="70">
        <v>0</v>
      </c>
      <c r="I1434" s="70">
        <v>0.33333333333333331</v>
      </c>
      <c r="J1434" s="70">
        <v>0.23943008558486872</v>
      </c>
      <c r="K1434" s="70">
        <v>0.65099069468262905</v>
      </c>
      <c r="L1434" s="70">
        <v>0.31234315568875587</v>
      </c>
      <c r="M1434" s="70">
        <v>0.67702234915130954</v>
      </c>
      <c r="N1434" s="70">
        <v>6.5750556176763014E-3</v>
      </c>
      <c r="O1434" s="70">
        <v>0</v>
      </c>
      <c r="P1434" s="70">
        <v>0.16402214201695389</v>
      </c>
    </row>
    <row r="1435" spans="1:16" x14ac:dyDescent="0.3">
      <c r="A1435" t="s">
        <v>2912</v>
      </c>
      <c r="B1435" t="s">
        <v>963</v>
      </c>
      <c r="C1435" s="69">
        <v>28133</v>
      </c>
      <c r="D1435" s="70">
        <v>0.60567492948728252</v>
      </c>
      <c r="E1435" s="70">
        <v>7.6266015884210482E-3</v>
      </c>
      <c r="F1435" s="70">
        <v>0.26647730845156964</v>
      </c>
      <c r="G1435" s="70">
        <v>0.22619047619047619</v>
      </c>
      <c r="H1435" s="70">
        <v>0.31034482758620691</v>
      </c>
      <c r="I1435" s="70">
        <v>0.22222222222222221</v>
      </c>
      <c r="J1435" s="70">
        <v>0.43021525564274582</v>
      </c>
      <c r="K1435" s="70">
        <v>0.78375807122162444</v>
      </c>
      <c r="L1435" s="70">
        <v>0.25372258407330389</v>
      </c>
      <c r="M1435" s="70">
        <v>0.36297249942320975</v>
      </c>
      <c r="N1435" s="70">
        <v>0.13802436319782133</v>
      </c>
      <c r="O1435" s="70">
        <v>0</v>
      </c>
      <c r="P1435" s="70">
        <v>4.4631035453856176E-4</v>
      </c>
    </row>
    <row r="1436" spans="1:16" x14ac:dyDescent="0.3">
      <c r="A1436" t="s">
        <v>2913</v>
      </c>
      <c r="B1436" t="s">
        <v>963</v>
      </c>
      <c r="C1436" s="69">
        <v>28135</v>
      </c>
      <c r="D1436" s="70">
        <v>0.60552560297670988</v>
      </c>
      <c r="E1436" s="70">
        <v>2.1688616142003067E-3</v>
      </c>
      <c r="F1436" s="70">
        <v>0.23820196658001985</v>
      </c>
      <c r="G1436" s="70">
        <v>0.16071428571428573</v>
      </c>
      <c r="H1436" s="70">
        <v>3.4482758620689655E-2</v>
      </c>
      <c r="I1436" s="70">
        <v>0.27777777777777779</v>
      </c>
      <c r="J1436" s="70">
        <v>0.39156553587139498</v>
      </c>
      <c r="K1436" s="70">
        <v>0.75747078108956567</v>
      </c>
      <c r="L1436" s="70">
        <v>0.45384983653755329</v>
      </c>
      <c r="M1436" s="70">
        <v>0.35447535973105859</v>
      </c>
      <c r="N1436" s="70">
        <v>0.31265225625633392</v>
      </c>
      <c r="O1436" s="70">
        <v>0</v>
      </c>
      <c r="P1436" s="70">
        <v>1.244511036354312E-2</v>
      </c>
    </row>
    <row r="1437" spans="1:16" x14ac:dyDescent="0.3">
      <c r="A1437" t="s">
        <v>2914</v>
      </c>
      <c r="B1437" t="s">
        <v>963</v>
      </c>
      <c r="C1437" s="69">
        <v>28137</v>
      </c>
      <c r="D1437" s="70">
        <v>0.56366330213346483</v>
      </c>
      <c r="E1437" s="70">
        <v>6.4484554450514276E-3</v>
      </c>
      <c r="F1437" s="70">
        <v>0.19897009336986876</v>
      </c>
      <c r="G1437" s="70">
        <v>8.9285714285714288E-2</v>
      </c>
      <c r="H1437" s="70">
        <v>3.4482758620689655E-2</v>
      </c>
      <c r="I1437" s="70">
        <v>0.33333333333333331</v>
      </c>
      <c r="J1437" s="70">
        <v>0.43850939511390752</v>
      </c>
      <c r="K1437" s="70">
        <v>0.75951904416772098</v>
      </c>
      <c r="L1437" s="70">
        <v>0.63565714576144283</v>
      </c>
      <c r="M1437" s="70">
        <v>0.2660737005606108</v>
      </c>
      <c r="N1437" s="70">
        <v>1.9138644460834481E-2</v>
      </c>
      <c r="O1437" s="70">
        <v>0</v>
      </c>
      <c r="P1437" s="70">
        <v>1.1704355562490559E-2</v>
      </c>
    </row>
    <row r="1438" spans="1:16" x14ac:dyDescent="0.3">
      <c r="A1438" t="s">
        <v>2915</v>
      </c>
      <c r="B1438" t="s">
        <v>963</v>
      </c>
      <c r="C1438" s="69">
        <v>28139</v>
      </c>
      <c r="D1438" s="70">
        <v>0.60693553498051234</v>
      </c>
      <c r="E1438" s="70">
        <v>5.1789166730331713E-3</v>
      </c>
      <c r="F1438" s="70">
        <v>0.18655248481216433</v>
      </c>
      <c r="G1438" s="70">
        <v>0.16666666666666666</v>
      </c>
      <c r="H1438" s="70">
        <v>6.8965517241379309E-2</v>
      </c>
      <c r="I1438" s="70">
        <v>0.33333333333333331</v>
      </c>
      <c r="J1438" s="70">
        <v>0.44316140011415994</v>
      </c>
      <c r="K1438" s="70">
        <v>0.7734592009601774</v>
      </c>
      <c r="L1438" s="70">
        <v>0.65837148113912192</v>
      </c>
      <c r="M1438" s="70">
        <v>0.28802631804065915</v>
      </c>
      <c r="N1438" s="70">
        <v>5.4392870327076979E-2</v>
      </c>
      <c r="O1438" s="70">
        <v>0</v>
      </c>
      <c r="P1438" s="70">
        <v>2.7676906677057647E-2</v>
      </c>
    </row>
    <row r="1439" spans="1:16" x14ac:dyDescent="0.3">
      <c r="A1439" t="s">
        <v>2916</v>
      </c>
      <c r="B1439" t="s">
        <v>963</v>
      </c>
      <c r="C1439" s="69">
        <v>28141</v>
      </c>
      <c r="E1439" s="70"/>
      <c r="F1439" s="70">
        <v>0.19181598912441625</v>
      </c>
      <c r="G1439" s="70">
        <v>0.18452380952380953</v>
      </c>
      <c r="H1439" s="70">
        <v>6.8965517241379309E-2</v>
      </c>
      <c r="I1439" s="70">
        <v>0.3888888888888889</v>
      </c>
    </row>
    <row r="1440" spans="1:16" x14ac:dyDescent="0.3">
      <c r="A1440" t="s">
        <v>2917</v>
      </c>
      <c r="B1440" t="s">
        <v>963</v>
      </c>
      <c r="C1440" s="69">
        <v>28143</v>
      </c>
      <c r="D1440" s="70">
        <v>0.56342010740843762</v>
      </c>
      <c r="E1440" s="70">
        <v>2.3731970252951849E-3</v>
      </c>
      <c r="F1440" s="70">
        <v>0.20240009049499746</v>
      </c>
      <c r="G1440" s="70">
        <v>5.9523809523809521E-2</v>
      </c>
      <c r="H1440" s="70">
        <v>6.8965517241379309E-2</v>
      </c>
      <c r="I1440" s="70">
        <v>0.27777777777777779</v>
      </c>
      <c r="J1440" s="70">
        <v>0.40107037408916701</v>
      </c>
      <c r="K1440" s="70">
        <v>0.75570495429258711</v>
      </c>
      <c r="L1440" s="70">
        <v>0.64150350838083836</v>
      </c>
      <c r="M1440" s="70">
        <v>0.28983023739170899</v>
      </c>
      <c r="N1440" s="70">
        <v>8.697220475995128E-2</v>
      </c>
      <c r="O1440" s="70">
        <v>0</v>
      </c>
      <c r="P1440" s="70">
        <v>1.7233898636936425E-3</v>
      </c>
    </row>
    <row r="1441" spans="1:16" x14ac:dyDescent="0.3">
      <c r="A1441" t="s">
        <v>2151</v>
      </c>
      <c r="B1441" t="s">
        <v>963</v>
      </c>
      <c r="C1441" s="69">
        <v>28145</v>
      </c>
      <c r="D1441" s="70">
        <v>0.57429784200533363</v>
      </c>
      <c r="E1441" s="70">
        <v>1.0084973668379316E-2</v>
      </c>
      <c r="F1441" s="70">
        <v>0.21056687517202272</v>
      </c>
      <c r="G1441" s="70">
        <v>0.23214285714285715</v>
      </c>
      <c r="H1441" s="70">
        <v>3.4482758620689655E-2</v>
      </c>
      <c r="I1441" s="70">
        <v>0.33333333333333331</v>
      </c>
      <c r="J1441" s="70">
        <v>0.39249395991033292</v>
      </c>
      <c r="K1441" s="70">
        <v>0.74507384767010032</v>
      </c>
      <c r="L1441" s="70">
        <v>0.57935757013960598</v>
      </c>
      <c r="M1441" s="70">
        <v>0.27391501437012439</v>
      </c>
      <c r="N1441" s="70">
        <v>1.595583272393632E-2</v>
      </c>
      <c r="O1441" s="70">
        <v>0</v>
      </c>
      <c r="P1441" s="70">
        <v>2.1927845128520931E-2</v>
      </c>
    </row>
    <row r="1442" spans="1:16" x14ac:dyDescent="0.3">
      <c r="A1442" t="s">
        <v>2918</v>
      </c>
      <c r="B1442" t="s">
        <v>963</v>
      </c>
      <c r="C1442" s="69">
        <v>28147</v>
      </c>
      <c r="E1442" s="70"/>
      <c r="F1442" s="70">
        <v>0.55634822317976174</v>
      </c>
      <c r="G1442" s="70">
        <v>0.16666666666666666</v>
      </c>
      <c r="H1442" s="70">
        <v>3.4482758620689655E-2</v>
      </c>
      <c r="I1442" s="70">
        <v>0.27777777777777779</v>
      </c>
    </row>
    <row r="1443" spans="1:16" x14ac:dyDescent="0.3">
      <c r="A1443" t="s">
        <v>2427</v>
      </c>
      <c r="B1443" t="s">
        <v>963</v>
      </c>
      <c r="C1443" s="69">
        <v>28149</v>
      </c>
      <c r="D1443" s="70">
        <v>0.55648737668516035</v>
      </c>
      <c r="E1443" s="70">
        <v>2.6899088012661776E-2</v>
      </c>
      <c r="F1443" s="70">
        <v>0.32182954866386915</v>
      </c>
      <c r="G1443" s="70">
        <v>0.3392857142857143</v>
      </c>
      <c r="H1443" s="70">
        <v>0.20689655172413793</v>
      </c>
      <c r="I1443" s="70">
        <v>0.27777777777777779</v>
      </c>
      <c r="J1443" s="70">
        <v>0.2163258310607051</v>
      </c>
      <c r="K1443" s="70">
        <v>0.70844750862285255</v>
      </c>
      <c r="L1443" s="70">
        <v>0.11176203789569054</v>
      </c>
      <c r="M1443" s="70">
        <v>0.52784426122468553</v>
      </c>
      <c r="N1443" s="70">
        <v>3.8174602334215997E-2</v>
      </c>
      <c r="O1443" s="70">
        <v>0</v>
      </c>
      <c r="P1443" s="70">
        <v>2.8535588057690495E-3</v>
      </c>
    </row>
    <row r="1444" spans="1:16" x14ac:dyDescent="0.3">
      <c r="A1444" t="s">
        <v>1806</v>
      </c>
      <c r="B1444" t="s">
        <v>963</v>
      </c>
      <c r="C1444" s="69">
        <v>28151</v>
      </c>
      <c r="D1444" s="70">
        <v>0.61326894578208668</v>
      </c>
      <c r="E1444" s="70">
        <v>2.5005324088124909E-2</v>
      </c>
      <c r="F1444" s="70">
        <v>0.28488900373284759</v>
      </c>
      <c r="G1444" s="70">
        <v>0.22619047619047619</v>
      </c>
      <c r="H1444" s="70">
        <v>0.31034482758620691</v>
      </c>
      <c r="I1444" s="70">
        <v>0.16666666666666666</v>
      </c>
      <c r="J1444" s="70">
        <v>0.52657236867484014</v>
      </c>
      <c r="K1444" s="70">
        <v>0.79196999758059539</v>
      </c>
      <c r="L1444" s="70">
        <v>0.22364542299515749</v>
      </c>
      <c r="M1444" s="70">
        <v>0.35844784165426963</v>
      </c>
      <c r="N1444" s="70">
        <v>0.14294271817835275</v>
      </c>
      <c r="O1444" s="70">
        <v>0</v>
      </c>
      <c r="P1444" s="70">
        <v>2.4837184282847753E-4</v>
      </c>
    </row>
    <row r="1445" spans="1:16" x14ac:dyDescent="0.3">
      <c r="A1445" t="s">
        <v>2428</v>
      </c>
      <c r="B1445" t="s">
        <v>963</v>
      </c>
      <c r="C1445" s="69">
        <v>28153</v>
      </c>
      <c r="D1445" s="70">
        <v>0.60335768508629839</v>
      </c>
      <c r="E1445" s="70">
        <v>3.8047161227230592E-3</v>
      </c>
      <c r="F1445" s="70">
        <v>0.51614477096410027</v>
      </c>
      <c r="G1445" s="70">
        <v>0.17261904761904762</v>
      </c>
      <c r="H1445" s="70">
        <v>3.4482758620689655E-2</v>
      </c>
      <c r="I1445" s="70">
        <v>0.33333333333333331</v>
      </c>
      <c r="J1445" s="70">
        <v>0.37800953293952427</v>
      </c>
      <c r="K1445" s="70">
        <v>0.69386021999772163</v>
      </c>
      <c r="L1445" s="70">
        <v>0.22241545973773261</v>
      </c>
      <c r="M1445" s="70">
        <v>0.55448566225026941</v>
      </c>
      <c r="N1445" s="70">
        <v>3.7014185412776103E-2</v>
      </c>
      <c r="O1445" s="70">
        <v>0</v>
      </c>
      <c r="P1445" s="70">
        <v>4.0552808462504281E-2</v>
      </c>
    </row>
    <row r="1446" spans="1:16" x14ac:dyDescent="0.3">
      <c r="A1446" t="s">
        <v>2429</v>
      </c>
      <c r="B1446" t="s">
        <v>963</v>
      </c>
      <c r="C1446" s="69">
        <v>28155</v>
      </c>
      <c r="E1446" s="70"/>
      <c r="F1446" s="70">
        <v>0.27085634062733271</v>
      </c>
      <c r="G1446" s="70">
        <v>0.10714285714285714</v>
      </c>
      <c r="H1446" s="70">
        <v>0.13793103448275862</v>
      </c>
      <c r="I1446" s="70">
        <v>0.3888888888888889</v>
      </c>
    </row>
    <row r="1447" spans="1:16" x14ac:dyDescent="0.3">
      <c r="A1447" t="s">
        <v>2433</v>
      </c>
      <c r="B1447" t="s">
        <v>963</v>
      </c>
      <c r="C1447" s="69">
        <v>28157</v>
      </c>
      <c r="E1447" s="70"/>
      <c r="F1447" s="70">
        <v>0.44321119080730431</v>
      </c>
      <c r="G1447" s="70">
        <v>7.1428571428571425E-2</v>
      </c>
      <c r="H1447" s="70">
        <v>6.8965517241379309E-2</v>
      </c>
      <c r="I1447" s="70">
        <v>0.27777777777777779</v>
      </c>
    </row>
    <row r="1448" spans="1:16" x14ac:dyDescent="0.3">
      <c r="A1448" t="s">
        <v>2086</v>
      </c>
      <c r="B1448" t="s">
        <v>963</v>
      </c>
      <c r="C1448" s="69">
        <v>28159</v>
      </c>
      <c r="D1448" s="70">
        <v>0.59361089049084825</v>
      </c>
      <c r="E1448" s="70">
        <v>4.6266748937610165E-3</v>
      </c>
      <c r="F1448" s="70">
        <v>0.31631944250446198</v>
      </c>
      <c r="G1448" s="70">
        <v>0.25</v>
      </c>
      <c r="H1448" s="70">
        <v>0.17241379310344829</v>
      </c>
      <c r="I1448" s="70">
        <v>0.33333333333333331</v>
      </c>
      <c r="J1448" s="70">
        <v>0.44937506299305413</v>
      </c>
      <c r="K1448" s="70">
        <v>0.73830385847638114</v>
      </c>
      <c r="L1448" s="70">
        <v>0.17487308861528139</v>
      </c>
      <c r="M1448" s="70">
        <v>0.43153885668701303</v>
      </c>
      <c r="N1448" s="70">
        <v>3.6475926706248149E-2</v>
      </c>
      <c r="O1448" s="70">
        <v>0</v>
      </c>
      <c r="P1448" s="70">
        <v>3.2097599034220096E-2</v>
      </c>
    </row>
    <row r="1449" spans="1:16" x14ac:dyDescent="0.3">
      <c r="A1449" t="s">
        <v>2919</v>
      </c>
      <c r="B1449" t="s">
        <v>963</v>
      </c>
      <c r="C1449" s="69">
        <v>28161</v>
      </c>
      <c r="D1449" s="70">
        <v>0.5851727178437901</v>
      </c>
      <c r="E1449" s="70">
        <v>3.2065443882318824E-3</v>
      </c>
      <c r="F1449" s="70">
        <v>0.2231920665658591</v>
      </c>
      <c r="G1449" s="70">
        <v>7.7380952380952384E-2</v>
      </c>
      <c r="H1449" s="70">
        <v>3.4482758620689655E-2</v>
      </c>
      <c r="I1449" s="70">
        <v>0.27777777777777779</v>
      </c>
      <c r="J1449" s="70">
        <v>0.56141576082742772</v>
      </c>
      <c r="K1449" s="70">
        <v>0.76414476384647212</v>
      </c>
      <c r="L1449" s="70">
        <v>0.47568429003608059</v>
      </c>
      <c r="M1449" s="70">
        <v>0.31762100798692511</v>
      </c>
      <c r="N1449" s="70">
        <v>0.14085517648055207</v>
      </c>
      <c r="O1449" s="70">
        <v>0</v>
      </c>
      <c r="P1449" s="70">
        <v>2.0459236774115253E-2</v>
      </c>
    </row>
    <row r="1450" spans="1:16" x14ac:dyDescent="0.3">
      <c r="A1450" t="s">
        <v>2920</v>
      </c>
      <c r="B1450" t="s">
        <v>963</v>
      </c>
      <c r="C1450" s="69">
        <v>28163</v>
      </c>
      <c r="D1450" s="70">
        <v>0.67554020906896839</v>
      </c>
      <c r="E1450" s="70">
        <v>7.5698504946735586E-3</v>
      </c>
      <c r="F1450" s="70">
        <v>0.31575490075876178</v>
      </c>
      <c r="G1450" s="70">
        <v>0.27380952380952384</v>
      </c>
      <c r="H1450" s="70">
        <v>0.2413793103448276</v>
      </c>
      <c r="I1450" s="70">
        <v>0.27777777777777779</v>
      </c>
      <c r="J1450" s="70">
        <v>0.65586762843444502</v>
      </c>
      <c r="K1450" s="70">
        <v>0.74598725071250049</v>
      </c>
      <c r="L1450" s="70">
        <v>8.750778247191433E-3</v>
      </c>
      <c r="M1450" s="70">
        <v>0.4608920609782467</v>
      </c>
      <c r="N1450" s="70">
        <v>0.35382351012860092</v>
      </c>
      <c r="O1450" s="70">
        <v>0</v>
      </c>
      <c r="P1450" s="70">
        <v>5.7355530070525235E-3</v>
      </c>
    </row>
    <row r="1451" spans="1:16" x14ac:dyDescent="0.3">
      <c r="A1451" t="s">
        <v>2560</v>
      </c>
      <c r="B1451" t="s">
        <v>1000</v>
      </c>
      <c r="C1451" s="69">
        <v>29001</v>
      </c>
      <c r="D1451" s="70">
        <v>0.49142519514209737</v>
      </c>
      <c r="E1451" s="70">
        <v>6.8640797285325775E-3</v>
      </c>
      <c r="F1451" s="70">
        <v>1.893827770113005E-2</v>
      </c>
      <c r="G1451" s="70">
        <v>5.9523809523809521E-2</v>
      </c>
      <c r="H1451" s="70">
        <v>0.2413793103448276</v>
      </c>
      <c r="I1451" s="70">
        <v>0.22222222222222221</v>
      </c>
      <c r="J1451" s="70">
        <v>0.37851880125878362</v>
      </c>
      <c r="K1451" s="70">
        <v>0.84757759199551408</v>
      </c>
      <c r="L1451" s="70">
        <v>0.20220605201234543</v>
      </c>
      <c r="M1451" s="70">
        <v>0.45098279509948963</v>
      </c>
      <c r="N1451" s="70">
        <v>7.8162799759095881E-3</v>
      </c>
      <c r="O1451" s="70">
        <v>0</v>
      </c>
      <c r="P1451" s="70">
        <v>3.7373545714451987E-4</v>
      </c>
    </row>
    <row r="1452" spans="1:16" x14ac:dyDescent="0.3">
      <c r="A1452" t="s">
        <v>2921</v>
      </c>
      <c r="B1452" t="s">
        <v>1000</v>
      </c>
      <c r="C1452" s="69">
        <v>29003</v>
      </c>
      <c r="D1452" s="70">
        <v>0.43016325812877459</v>
      </c>
      <c r="E1452" s="70">
        <v>4.2386090062867289E-3</v>
      </c>
      <c r="F1452" s="70">
        <v>1.5083408224375948E-2</v>
      </c>
      <c r="G1452" s="70">
        <v>8.9285714285714288E-2</v>
      </c>
      <c r="H1452" s="70">
        <v>0.13793103448275862</v>
      </c>
      <c r="I1452" s="70">
        <v>0.22222222222222221</v>
      </c>
      <c r="J1452" s="70">
        <v>0.29901921474817261</v>
      </c>
      <c r="K1452" s="70">
        <v>0.79673910562581229</v>
      </c>
      <c r="L1452" s="70">
        <v>0.10964391558397206</v>
      </c>
      <c r="M1452" s="70">
        <v>0.44641106136951636</v>
      </c>
      <c r="N1452" s="70">
        <v>8.773304099038693E-3</v>
      </c>
      <c r="O1452" s="70">
        <v>0</v>
      </c>
      <c r="P1452" s="70">
        <v>1.559266745745196E-3</v>
      </c>
    </row>
    <row r="1453" spans="1:16" x14ac:dyDescent="0.3">
      <c r="A1453" t="s">
        <v>2605</v>
      </c>
      <c r="B1453" t="s">
        <v>1000</v>
      </c>
      <c r="C1453" s="69">
        <v>29005</v>
      </c>
      <c r="E1453" s="70"/>
      <c r="F1453" s="70">
        <v>9.8530162119093729E-3</v>
      </c>
      <c r="G1453" s="70">
        <v>8.3333333333333329E-2</v>
      </c>
      <c r="H1453" s="70">
        <v>0.20689655172413793</v>
      </c>
      <c r="I1453" s="70">
        <v>0.16666666666666666</v>
      </c>
    </row>
    <row r="1454" spans="1:16" x14ac:dyDescent="0.3">
      <c r="A1454" t="s">
        <v>2922</v>
      </c>
      <c r="B1454" t="s">
        <v>1000</v>
      </c>
      <c r="C1454" s="69">
        <v>29007</v>
      </c>
      <c r="D1454" s="70">
        <v>0.4652922771541253</v>
      </c>
      <c r="E1454" s="70">
        <v>5.7385461126955115E-3</v>
      </c>
      <c r="F1454" s="70">
        <v>3.4783188857936562E-2</v>
      </c>
      <c r="G1454" s="70">
        <v>8.9285714285714288E-2</v>
      </c>
      <c r="H1454" s="70">
        <v>0.13793103448275862</v>
      </c>
      <c r="I1454" s="70">
        <v>0.22222222222222221</v>
      </c>
      <c r="J1454" s="70">
        <v>0.35869151552784373</v>
      </c>
      <c r="K1454" s="70">
        <v>0.80252067532513727</v>
      </c>
      <c r="L1454" s="70">
        <v>0.14527289042944927</v>
      </c>
      <c r="M1454" s="70">
        <v>0.47924795828608063</v>
      </c>
      <c r="N1454" s="70">
        <v>2.9908907545042569E-2</v>
      </c>
      <c r="O1454" s="70">
        <v>0</v>
      </c>
      <c r="P1454" s="70">
        <v>4.7720038860927123E-4</v>
      </c>
    </row>
    <row r="1455" spans="1:16" x14ac:dyDescent="0.3">
      <c r="A1455" t="s">
        <v>2769</v>
      </c>
      <c r="B1455" t="s">
        <v>1000</v>
      </c>
      <c r="C1455" s="69">
        <v>29009</v>
      </c>
      <c r="D1455" s="70">
        <v>0.54199709129345253</v>
      </c>
      <c r="E1455" s="70">
        <v>6.0553627728756566E-3</v>
      </c>
      <c r="F1455" s="70">
        <v>5.3343507865274441E-2</v>
      </c>
      <c r="G1455" s="70">
        <v>0.23291925465838509</v>
      </c>
      <c r="H1455" s="70">
        <v>0.17241379310344829</v>
      </c>
      <c r="I1455" s="70">
        <v>0.27777777777777779</v>
      </c>
      <c r="J1455" s="70">
        <v>0.34997542086973088</v>
      </c>
      <c r="K1455" s="70">
        <v>0.77200766543378807</v>
      </c>
      <c r="L1455" s="70">
        <v>0.26145708573991827</v>
      </c>
      <c r="M1455" s="70">
        <v>0.39821563776286423</v>
      </c>
      <c r="N1455" s="70">
        <v>0.15415675268503309</v>
      </c>
      <c r="O1455" s="70">
        <v>0</v>
      </c>
      <c r="P1455" s="70">
        <v>7.2925096284084849E-3</v>
      </c>
    </row>
    <row r="1456" spans="1:16" x14ac:dyDescent="0.3">
      <c r="A1456" t="s">
        <v>2607</v>
      </c>
      <c r="B1456" t="s">
        <v>1000</v>
      </c>
      <c r="C1456" s="69">
        <v>29011</v>
      </c>
      <c r="D1456" s="70">
        <v>0.5375755735115133</v>
      </c>
      <c r="E1456" s="70">
        <v>3.0313576621840491E-3</v>
      </c>
      <c r="F1456" s="70">
        <v>4.6619666386994739E-2</v>
      </c>
      <c r="G1456" s="70">
        <v>0.18452380952380953</v>
      </c>
      <c r="H1456" s="70">
        <v>0.27586206896551724</v>
      </c>
      <c r="I1456" s="70">
        <v>0.22222222222222221</v>
      </c>
      <c r="J1456" s="70">
        <v>0.31432224033059414</v>
      </c>
      <c r="K1456" s="70">
        <v>0.79188181218938314</v>
      </c>
      <c r="L1456" s="70">
        <v>0.24328908279533545</v>
      </c>
      <c r="M1456" s="70">
        <v>0.43975699569812066</v>
      </c>
      <c r="N1456" s="70">
        <v>0.13850348877305285</v>
      </c>
      <c r="O1456" s="70">
        <v>0</v>
      </c>
      <c r="P1456" s="70">
        <v>7.1864014917953319E-4</v>
      </c>
    </row>
    <row r="1457" spans="1:16" x14ac:dyDescent="0.3">
      <c r="A1457" t="s">
        <v>2923</v>
      </c>
      <c r="B1457" t="s">
        <v>1000</v>
      </c>
      <c r="C1457" s="69">
        <v>29013</v>
      </c>
      <c r="D1457" s="70">
        <v>0.51313813722414947</v>
      </c>
      <c r="E1457" s="70">
        <v>1.5705761281410912E-3</v>
      </c>
      <c r="F1457" s="70">
        <v>3.4643917299619E-2</v>
      </c>
      <c r="G1457" s="70">
        <v>0.1130952380952381</v>
      </c>
      <c r="H1457" s="70">
        <v>0.27586206896551724</v>
      </c>
      <c r="I1457" s="70">
        <v>0.22222222222222221</v>
      </c>
      <c r="J1457" s="70">
        <v>0.37799394887722909</v>
      </c>
      <c r="K1457" s="70">
        <v>0.76372473803740037</v>
      </c>
      <c r="L1457" s="70">
        <v>0.23966753636791044</v>
      </c>
      <c r="M1457" s="70">
        <v>0.4830622261694445</v>
      </c>
      <c r="N1457" s="70">
        <v>2.5289610284256466E-2</v>
      </c>
      <c r="O1457" s="70">
        <v>0</v>
      </c>
      <c r="P1457" s="70">
        <v>1.3231818462176156E-3</v>
      </c>
    </row>
    <row r="1458" spans="1:16" x14ac:dyDescent="0.3">
      <c r="A1458" t="s">
        <v>2104</v>
      </c>
      <c r="B1458" t="s">
        <v>1000</v>
      </c>
      <c r="C1458" s="69">
        <v>29015</v>
      </c>
      <c r="D1458" s="70">
        <v>0.5725780212919831</v>
      </c>
      <c r="E1458" s="70">
        <v>2.5171695837472E-3</v>
      </c>
      <c r="F1458" s="70">
        <v>3.5992336769014768E-2</v>
      </c>
      <c r="G1458" s="70">
        <v>0.13690476190476192</v>
      </c>
      <c r="H1458" s="70">
        <v>0.27586206896551724</v>
      </c>
      <c r="I1458" s="70">
        <v>0.22222222222222221</v>
      </c>
      <c r="J1458" s="70">
        <v>0.28133066627417125</v>
      </c>
      <c r="K1458" s="70">
        <v>0.80072581264837128</v>
      </c>
      <c r="L1458" s="70">
        <v>0.29942990509795481</v>
      </c>
      <c r="M1458" s="70">
        <v>0.46719841942786972</v>
      </c>
      <c r="N1458" s="70">
        <v>0.30695398959250303</v>
      </c>
      <c r="O1458" s="70">
        <v>0</v>
      </c>
      <c r="P1458" s="70">
        <v>4.1271531915707633E-3</v>
      </c>
    </row>
    <row r="1459" spans="1:16" x14ac:dyDescent="0.3">
      <c r="A1459" t="s">
        <v>2924</v>
      </c>
      <c r="B1459" t="s">
        <v>1000</v>
      </c>
      <c r="C1459" s="69">
        <v>29017</v>
      </c>
      <c r="E1459" s="70"/>
      <c r="F1459" s="70">
        <v>7.2439575864061106E-2</v>
      </c>
      <c r="G1459" s="70">
        <v>0.14285714285714285</v>
      </c>
      <c r="H1459" s="70">
        <v>0.17241379310344829</v>
      </c>
      <c r="I1459" s="70">
        <v>0.27777777777777779</v>
      </c>
    </row>
    <row r="1460" spans="1:16" x14ac:dyDescent="0.3">
      <c r="A1460" t="s">
        <v>2105</v>
      </c>
      <c r="B1460" t="s">
        <v>1000</v>
      </c>
      <c r="C1460" s="69">
        <v>29019</v>
      </c>
      <c r="D1460" s="70">
        <v>0.49487482719122722</v>
      </c>
      <c r="E1460" s="70">
        <v>5.698393236186905E-2</v>
      </c>
      <c r="F1460" s="70">
        <v>3.1496034485706668E-2</v>
      </c>
      <c r="G1460" s="70">
        <v>0.21428571428571427</v>
      </c>
      <c r="H1460" s="70">
        <v>0.17241379310344829</v>
      </c>
      <c r="I1460" s="70">
        <v>0.27777777777777779</v>
      </c>
      <c r="J1460" s="70">
        <v>0.31143111108480526</v>
      </c>
      <c r="K1460" s="70">
        <v>0.78404432511974531</v>
      </c>
      <c r="L1460" s="70">
        <v>0.17543837469764903</v>
      </c>
      <c r="M1460" s="70">
        <v>0.4207585268989314</v>
      </c>
      <c r="N1460" s="70">
        <v>5.7688229125565905E-2</v>
      </c>
      <c r="O1460" s="70">
        <v>0</v>
      </c>
      <c r="P1460" s="70">
        <v>1.2594975162711739E-3</v>
      </c>
    </row>
    <row r="1461" spans="1:16" x14ac:dyDescent="0.3">
      <c r="A1461" t="s">
        <v>2566</v>
      </c>
      <c r="B1461" t="s">
        <v>1000</v>
      </c>
      <c r="C1461" s="69">
        <v>29021</v>
      </c>
      <c r="D1461" s="70">
        <v>0.49251999534926089</v>
      </c>
      <c r="E1461" s="70">
        <v>5.498240345448565E-2</v>
      </c>
      <c r="F1461" s="70">
        <v>1.6983481164270689E-2</v>
      </c>
      <c r="G1461" s="70">
        <v>0.14285714285714285</v>
      </c>
      <c r="H1461" s="70">
        <v>0.17241379310344829</v>
      </c>
      <c r="I1461" s="70">
        <v>0.22222222222222221</v>
      </c>
      <c r="J1461" s="70">
        <v>0.41360523712851627</v>
      </c>
      <c r="K1461" s="70">
        <v>0.78969646528765924</v>
      </c>
      <c r="L1461" s="70">
        <v>9.0182750939363995E-2</v>
      </c>
      <c r="M1461" s="70">
        <v>0.44356022566877101</v>
      </c>
      <c r="N1461" s="70">
        <v>0.14245205240381528</v>
      </c>
      <c r="O1461" s="70">
        <v>0</v>
      </c>
      <c r="P1461" s="70">
        <v>9.7804713289042881E-4</v>
      </c>
    </row>
    <row r="1462" spans="1:16" x14ac:dyDescent="0.3">
      <c r="A1462" t="s">
        <v>2027</v>
      </c>
      <c r="B1462" t="s">
        <v>1000</v>
      </c>
      <c r="C1462" s="69">
        <v>29023</v>
      </c>
      <c r="D1462" s="70">
        <v>0.59647104570852172</v>
      </c>
      <c r="E1462" s="70">
        <v>1.6264677419985444E-2</v>
      </c>
      <c r="F1462" s="70">
        <v>9.9855809131663489E-2</v>
      </c>
      <c r="G1462" s="70">
        <v>0.25</v>
      </c>
      <c r="H1462" s="70">
        <v>0.17241379310344829</v>
      </c>
      <c r="I1462" s="70">
        <v>0.3888888888888889</v>
      </c>
      <c r="J1462" s="70">
        <v>0.2107157549859871</v>
      </c>
      <c r="K1462" s="70">
        <v>0.83934250521339149</v>
      </c>
      <c r="L1462" s="70">
        <v>0.3402361440354591</v>
      </c>
      <c r="M1462" s="70">
        <v>0.33498458760400718</v>
      </c>
      <c r="N1462" s="70">
        <v>0.30945962238385405</v>
      </c>
      <c r="O1462" s="70">
        <v>0</v>
      </c>
      <c r="P1462" s="70">
        <v>2.9740718715299957E-3</v>
      </c>
    </row>
    <row r="1463" spans="1:16" x14ac:dyDescent="0.3">
      <c r="A1463" t="s">
        <v>2681</v>
      </c>
      <c r="B1463" t="s">
        <v>1000</v>
      </c>
      <c r="C1463" s="69">
        <v>29025</v>
      </c>
      <c r="E1463" s="70"/>
      <c r="F1463" s="70">
        <v>2.1393719388086253E-2</v>
      </c>
      <c r="G1463" s="70">
        <v>7.1428571428571425E-2</v>
      </c>
      <c r="H1463" s="70">
        <v>0.2413793103448276</v>
      </c>
      <c r="I1463" s="70">
        <v>0.22222222222222221</v>
      </c>
    </row>
    <row r="1464" spans="1:16" x14ac:dyDescent="0.3">
      <c r="A1464" t="s">
        <v>2925</v>
      </c>
      <c r="B1464" t="s">
        <v>1000</v>
      </c>
      <c r="C1464" s="69">
        <v>29027</v>
      </c>
      <c r="D1464" s="70">
        <v>0.46426933862611142</v>
      </c>
      <c r="E1464" s="70">
        <v>7.3987368628367434E-3</v>
      </c>
      <c r="F1464" s="70">
        <v>3.424000126554759E-2</v>
      </c>
      <c r="G1464" s="70">
        <v>0.14285714285714285</v>
      </c>
      <c r="H1464" s="70">
        <v>0.10344827586206896</v>
      </c>
      <c r="I1464" s="70">
        <v>0.22222222222222221</v>
      </c>
      <c r="J1464" s="70">
        <v>0.31209388715524644</v>
      </c>
      <c r="K1464" s="70">
        <v>0.78489977526936594</v>
      </c>
      <c r="L1464" s="70">
        <v>0.20523261439622983</v>
      </c>
      <c r="M1464" s="70">
        <v>0.43921462335475964</v>
      </c>
      <c r="N1464" s="70">
        <v>4.9212525787481275E-2</v>
      </c>
      <c r="O1464" s="70">
        <v>0</v>
      </c>
      <c r="P1464" s="70">
        <v>1.8629711657449784E-3</v>
      </c>
    </row>
    <row r="1465" spans="1:16" x14ac:dyDescent="0.3">
      <c r="A1465" t="s">
        <v>2342</v>
      </c>
      <c r="B1465" t="s">
        <v>1000</v>
      </c>
      <c r="C1465" s="69">
        <v>29029</v>
      </c>
      <c r="D1465" s="70">
        <v>0.53775456640400998</v>
      </c>
      <c r="E1465" s="70">
        <v>1.6206954712751659E-2</v>
      </c>
      <c r="F1465" s="70">
        <v>3.5691041191744544E-2</v>
      </c>
      <c r="G1465" s="70">
        <v>0.14285714285714285</v>
      </c>
      <c r="H1465" s="70">
        <v>0.31034482758620691</v>
      </c>
      <c r="I1465" s="70">
        <v>0.27777777777777779</v>
      </c>
      <c r="J1465" s="70">
        <v>0.30886929281674652</v>
      </c>
      <c r="K1465" s="70">
        <v>0.76199170864601085</v>
      </c>
      <c r="L1465" s="70">
        <v>0.2648032187566674</v>
      </c>
      <c r="M1465" s="70">
        <v>0.42760850022321772</v>
      </c>
      <c r="N1465" s="70">
        <v>0.12057876190256743</v>
      </c>
      <c r="O1465" s="70">
        <v>0</v>
      </c>
      <c r="P1465" s="70">
        <v>8.0626716277393956E-3</v>
      </c>
    </row>
    <row r="1466" spans="1:16" x14ac:dyDescent="0.3">
      <c r="A1466" t="s">
        <v>2926</v>
      </c>
      <c r="B1466" t="s">
        <v>1000</v>
      </c>
      <c r="C1466" s="69">
        <v>29031</v>
      </c>
      <c r="D1466" s="70">
        <v>0.54991111618809929</v>
      </c>
      <c r="E1466" s="70">
        <v>3.9315279964136876E-2</v>
      </c>
      <c r="F1466" s="70">
        <v>7.9023838595371487E-2</v>
      </c>
      <c r="G1466" s="70">
        <v>0.25</v>
      </c>
      <c r="H1466" s="70">
        <v>0.20689655172413793</v>
      </c>
      <c r="I1466" s="70">
        <v>0.27777777777777779</v>
      </c>
      <c r="J1466" s="70">
        <v>0.26639464393081191</v>
      </c>
      <c r="K1466" s="70">
        <v>0.83089588211565601</v>
      </c>
      <c r="L1466" s="70">
        <v>0.38803592738722498</v>
      </c>
      <c r="M1466" s="70">
        <v>0.29829043548636558</v>
      </c>
      <c r="N1466" s="70">
        <v>0.12017352539554753</v>
      </c>
      <c r="O1466" s="70">
        <v>0</v>
      </c>
      <c r="P1466" s="70">
        <v>1.1966785501831617E-3</v>
      </c>
    </row>
    <row r="1467" spans="1:16" x14ac:dyDescent="0.3">
      <c r="A1467" t="s">
        <v>2107</v>
      </c>
      <c r="B1467" t="s">
        <v>1000</v>
      </c>
      <c r="C1467" s="69">
        <v>29033</v>
      </c>
      <c r="D1467" s="70">
        <v>0.51158191821913201</v>
      </c>
      <c r="E1467" s="70">
        <v>1.9121922564347322E-3</v>
      </c>
      <c r="F1467" s="70">
        <v>2.5013544199956741E-2</v>
      </c>
      <c r="G1467" s="70">
        <v>8.9285714285714288E-2</v>
      </c>
      <c r="H1467" s="70">
        <v>0.27586206896551724</v>
      </c>
      <c r="I1467" s="70">
        <v>0.22222222222222221</v>
      </c>
      <c r="J1467" s="70">
        <v>0.37469964929411576</v>
      </c>
      <c r="K1467" s="70">
        <v>0.76380900871801205</v>
      </c>
      <c r="L1467" s="70">
        <v>0.11221305357717049</v>
      </c>
      <c r="M1467" s="70">
        <v>0.46506690143386537</v>
      </c>
      <c r="N1467" s="70">
        <v>0.19977010145319796</v>
      </c>
      <c r="O1467" s="70">
        <v>0</v>
      </c>
      <c r="P1467" s="70">
        <v>1.2486903422858741E-3</v>
      </c>
    </row>
    <row r="1468" spans="1:16" x14ac:dyDescent="0.3">
      <c r="A1468" t="s">
        <v>2685</v>
      </c>
      <c r="B1468" t="s">
        <v>1000</v>
      </c>
      <c r="C1468" s="69">
        <v>29035</v>
      </c>
      <c r="E1468" s="70"/>
      <c r="F1468" s="70">
        <v>6.6758602720737234E-2</v>
      </c>
      <c r="G1468" s="70">
        <v>0.17857142857142858</v>
      </c>
      <c r="H1468" s="70">
        <v>0.13793103448275862</v>
      </c>
      <c r="I1468" s="70">
        <v>0.3888888888888889</v>
      </c>
    </row>
    <row r="1469" spans="1:16" x14ac:dyDescent="0.3">
      <c r="A1469" t="s">
        <v>2471</v>
      </c>
      <c r="B1469" t="s">
        <v>1000</v>
      </c>
      <c r="C1469" s="69">
        <v>29037</v>
      </c>
      <c r="D1469" s="70">
        <v>0.52455785287213597</v>
      </c>
      <c r="E1469" s="70">
        <v>3.4438187373940311E-2</v>
      </c>
      <c r="F1469" s="70">
        <v>2.9911912885854753E-2</v>
      </c>
      <c r="G1469" s="70">
        <v>0.17857142857142858</v>
      </c>
      <c r="H1469" s="70">
        <v>0.34482758620689657</v>
      </c>
      <c r="I1469" s="70">
        <v>0.27777777777777779</v>
      </c>
      <c r="J1469" s="70">
        <v>0.32397797183125715</v>
      </c>
      <c r="K1469" s="70">
        <v>0.76540302849089015</v>
      </c>
      <c r="L1469" s="70">
        <v>0.13000525108671038</v>
      </c>
      <c r="M1469" s="70">
        <v>0.46394333906018159</v>
      </c>
      <c r="N1469" s="70">
        <v>7.7008427701993801E-2</v>
      </c>
      <c r="O1469" s="70">
        <v>0</v>
      </c>
      <c r="P1469" s="70">
        <v>1.9154750526349997E-3</v>
      </c>
    </row>
    <row r="1470" spans="1:16" x14ac:dyDescent="0.3">
      <c r="A1470" t="s">
        <v>2568</v>
      </c>
      <c r="B1470" t="s">
        <v>1000</v>
      </c>
      <c r="C1470" s="69">
        <v>29039</v>
      </c>
      <c r="D1470" s="70">
        <v>0.53487096493774033</v>
      </c>
      <c r="E1470" s="70">
        <v>2.4871671334597656E-3</v>
      </c>
      <c r="F1470" s="70">
        <v>4.5049144164381667E-2</v>
      </c>
      <c r="G1470" s="70">
        <v>0.1130952380952381</v>
      </c>
      <c r="H1470" s="70">
        <v>0.31034482758620691</v>
      </c>
      <c r="I1470" s="70">
        <v>0.27777777777777779</v>
      </c>
      <c r="J1470" s="70">
        <v>0.40831855113616311</v>
      </c>
      <c r="K1470" s="70">
        <v>0.79472982611129361</v>
      </c>
      <c r="L1470" s="70">
        <v>0.22784649096158177</v>
      </c>
      <c r="M1470" s="70">
        <v>0.45318761826878579</v>
      </c>
      <c r="N1470" s="70">
        <v>1.2109512251073361E-2</v>
      </c>
      <c r="O1470" s="70">
        <v>0</v>
      </c>
      <c r="P1470" s="70">
        <v>1.8698262258863246E-3</v>
      </c>
    </row>
    <row r="1471" spans="1:16" x14ac:dyDescent="0.3">
      <c r="A1471" t="s">
        <v>2927</v>
      </c>
      <c r="B1471" t="s">
        <v>1000</v>
      </c>
      <c r="C1471" s="69">
        <v>29041</v>
      </c>
      <c r="E1471" s="70"/>
      <c r="F1471" s="70">
        <v>2.5873652592881775E-2</v>
      </c>
      <c r="G1471" s="70">
        <v>0.19047619047619047</v>
      </c>
      <c r="H1471" s="70">
        <v>0.2413793103448276</v>
      </c>
      <c r="I1471" s="70">
        <v>0.22222222222222221</v>
      </c>
    </row>
    <row r="1472" spans="1:16" x14ac:dyDescent="0.3">
      <c r="A1472" t="s">
        <v>2473</v>
      </c>
      <c r="B1472" t="s">
        <v>1000</v>
      </c>
      <c r="C1472" s="69">
        <v>29043</v>
      </c>
      <c r="D1472" s="70">
        <v>0.50745260490078958</v>
      </c>
      <c r="E1472" s="70">
        <v>3.0768323048073587E-2</v>
      </c>
      <c r="F1472" s="70">
        <v>5.1765570686846771E-2</v>
      </c>
      <c r="G1472" s="70">
        <v>0.23214285714285715</v>
      </c>
      <c r="H1472" s="70">
        <v>0.2413793103448276</v>
      </c>
      <c r="I1472" s="70">
        <v>0.22222222222222221</v>
      </c>
      <c r="J1472" s="70">
        <v>0.32767089282430845</v>
      </c>
      <c r="K1472" s="70">
        <v>0.74583735460713541</v>
      </c>
      <c r="L1472" s="70">
        <v>0.27529157643519281</v>
      </c>
      <c r="M1472" s="70">
        <v>0.3548302865834877</v>
      </c>
      <c r="N1472" s="70">
        <v>4.508229029157923E-2</v>
      </c>
      <c r="O1472" s="70">
        <v>0</v>
      </c>
      <c r="P1472" s="70">
        <v>1.2553833720634804E-2</v>
      </c>
    </row>
    <row r="1473" spans="1:16" x14ac:dyDescent="0.3">
      <c r="A1473" t="s">
        <v>2109</v>
      </c>
      <c r="B1473" t="s">
        <v>1000</v>
      </c>
      <c r="C1473" s="69">
        <v>29045</v>
      </c>
      <c r="E1473" s="70"/>
      <c r="F1473" s="70">
        <v>1.9441633180723797E-2</v>
      </c>
      <c r="G1473" s="70">
        <v>7.7380952380952384E-2</v>
      </c>
      <c r="H1473" s="70">
        <v>0.31034482758620691</v>
      </c>
      <c r="I1473" s="70">
        <v>0.3888888888888889</v>
      </c>
    </row>
    <row r="1474" spans="1:16" x14ac:dyDescent="0.3">
      <c r="A1474" t="s">
        <v>2034</v>
      </c>
      <c r="B1474" t="s">
        <v>1000</v>
      </c>
      <c r="C1474" s="69">
        <v>29047</v>
      </c>
      <c r="D1474" s="70">
        <v>0.53778837544672353</v>
      </c>
      <c r="E1474" s="70">
        <v>0.16405477928409318</v>
      </c>
      <c r="F1474" s="70">
        <v>2.1650546760711032E-2</v>
      </c>
      <c r="G1474" s="70">
        <v>0.26190476190476192</v>
      </c>
      <c r="H1474" s="70">
        <v>0.34482758620689657</v>
      </c>
      <c r="I1474" s="70">
        <v>0.27777777777777779</v>
      </c>
      <c r="J1474" s="70">
        <v>0.35961360347487992</v>
      </c>
      <c r="K1474" s="70">
        <v>0.76742024884747662</v>
      </c>
      <c r="L1474" s="70">
        <v>8.1401753730403856E-2</v>
      </c>
      <c r="M1474" s="70">
        <v>0.45061136702753612</v>
      </c>
      <c r="N1474" s="70">
        <v>9.0662150794090651E-2</v>
      </c>
      <c r="O1474" s="70">
        <v>0</v>
      </c>
      <c r="P1474" s="70">
        <v>2.8822941391045752E-3</v>
      </c>
    </row>
    <row r="1475" spans="1:16" x14ac:dyDescent="0.3">
      <c r="A1475" t="s">
        <v>2474</v>
      </c>
      <c r="B1475" t="s">
        <v>1000</v>
      </c>
      <c r="C1475" s="69">
        <v>29049</v>
      </c>
      <c r="D1475" s="70">
        <v>0.47238520711417675</v>
      </c>
      <c r="E1475" s="70">
        <v>3.5500143322889982E-3</v>
      </c>
      <c r="F1475" s="70">
        <v>2.0622861322289344E-2</v>
      </c>
      <c r="G1475" s="70">
        <v>0.125</v>
      </c>
      <c r="H1475" s="70">
        <v>0.2413793103448276</v>
      </c>
      <c r="I1475" s="70">
        <v>0.27777777777777779</v>
      </c>
      <c r="J1475" s="70">
        <v>0.24138347801171242</v>
      </c>
      <c r="K1475" s="70">
        <v>0.79655950136255071</v>
      </c>
      <c r="L1475" s="70">
        <v>0.13310093164165301</v>
      </c>
      <c r="M1475" s="70">
        <v>0.47718648311304107</v>
      </c>
      <c r="N1475" s="70">
        <v>2.0139256637429326E-2</v>
      </c>
      <c r="O1475" s="70">
        <v>0</v>
      </c>
      <c r="P1475" s="70">
        <v>2.2581816510765943E-3</v>
      </c>
    </row>
    <row r="1476" spans="1:16" x14ac:dyDescent="0.3">
      <c r="A1476" t="s">
        <v>2928</v>
      </c>
      <c r="B1476" t="s">
        <v>1000</v>
      </c>
      <c r="C1476" s="69">
        <v>29051</v>
      </c>
      <c r="D1476" s="70">
        <v>0.47354942781885334</v>
      </c>
      <c r="E1476" s="70">
        <v>5.1035033526558797E-2</v>
      </c>
      <c r="F1476" s="70">
        <v>3.5723347394264415E-2</v>
      </c>
      <c r="G1476" s="70">
        <v>7.1428571428571425E-2</v>
      </c>
      <c r="H1476" s="70">
        <v>0.10344827586206896</v>
      </c>
      <c r="I1476" s="70">
        <v>0.22222222222222221</v>
      </c>
      <c r="J1476" s="70">
        <v>0.37757268873282129</v>
      </c>
      <c r="K1476" s="70">
        <v>0.7938955959290166</v>
      </c>
      <c r="L1476" s="70">
        <v>0.23777788075174539</v>
      </c>
      <c r="M1476" s="70">
        <v>0.44855687550837181</v>
      </c>
      <c r="N1476" s="70">
        <v>4.8611923272709627E-2</v>
      </c>
      <c r="O1476" s="70">
        <v>0</v>
      </c>
      <c r="P1476" s="70">
        <v>1.9261485116804605E-3</v>
      </c>
    </row>
    <row r="1477" spans="1:16" x14ac:dyDescent="0.3">
      <c r="A1477" t="s">
        <v>2929</v>
      </c>
      <c r="B1477" t="s">
        <v>1000</v>
      </c>
      <c r="C1477" s="69">
        <v>29053</v>
      </c>
      <c r="D1477" s="70">
        <v>0.4795446694649127</v>
      </c>
      <c r="E1477" s="70">
        <v>4.7344590056903231E-3</v>
      </c>
      <c r="F1477" s="70">
        <v>3.2085643901343441E-2</v>
      </c>
      <c r="G1477" s="70">
        <v>6.5476190476190479E-2</v>
      </c>
      <c r="H1477" s="70">
        <v>0.20689655172413793</v>
      </c>
      <c r="I1477" s="70">
        <v>0.22222222222222221</v>
      </c>
      <c r="J1477" s="70">
        <v>0.44497527310439072</v>
      </c>
      <c r="K1477" s="70">
        <v>0.77230479930250551</v>
      </c>
      <c r="L1477" s="70">
        <v>0.15789768615176628</v>
      </c>
      <c r="M1477" s="70">
        <v>0.43999462804483702</v>
      </c>
      <c r="N1477" s="70">
        <v>2.7662891129946288E-2</v>
      </c>
      <c r="O1477" s="70">
        <v>0</v>
      </c>
      <c r="P1477" s="70">
        <v>1.2872973460698899E-3</v>
      </c>
    </row>
    <row r="1478" spans="1:16" x14ac:dyDescent="0.3">
      <c r="A1478" t="s">
        <v>2114</v>
      </c>
      <c r="B1478" t="s">
        <v>1000</v>
      </c>
      <c r="C1478" s="69">
        <v>29055</v>
      </c>
      <c r="D1478" s="70">
        <v>0.4834723210925207</v>
      </c>
      <c r="E1478" s="70">
        <v>4.3884027140174324E-3</v>
      </c>
      <c r="F1478" s="70">
        <v>4.6541503595245566E-2</v>
      </c>
      <c r="G1478" s="70">
        <v>9.5238095238095233E-2</v>
      </c>
      <c r="H1478" s="70">
        <v>0.17241379310344829</v>
      </c>
      <c r="I1478" s="70">
        <v>0.33333333333333331</v>
      </c>
      <c r="J1478" s="70">
        <v>0.24297768567406072</v>
      </c>
      <c r="K1478" s="70">
        <v>0.79358123838937622</v>
      </c>
      <c r="L1478" s="70">
        <v>0.29365713012108519</v>
      </c>
      <c r="M1478" s="70">
        <v>0.40465405185579439</v>
      </c>
      <c r="N1478" s="70">
        <v>1.6466592667681869E-3</v>
      </c>
      <c r="O1478" s="70">
        <v>0</v>
      </c>
      <c r="P1478" s="70">
        <v>6.1774646730312572E-3</v>
      </c>
    </row>
    <row r="1479" spans="1:16" x14ac:dyDescent="0.3">
      <c r="A1479" t="s">
        <v>2356</v>
      </c>
      <c r="B1479" t="s">
        <v>1000</v>
      </c>
      <c r="C1479" s="69">
        <v>29057</v>
      </c>
      <c r="E1479" s="70"/>
      <c r="F1479" s="70">
        <v>4.9869835162727673E-2</v>
      </c>
      <c r="G1479" s="70">
        <v>0.11904761904761904</v>
      </c>
      <c r="H1479" s="70">
        <v>0.27586206896551724</v>
      </c>
      <c r="I1479" s="70">
        <v>0.16666666666666666</v>
      </c>
    </row>
    <row r="1480" spans="1:16" x14ac:dyDescent="0.3">
      <c r="A1480" t="s">
        <v>2044</v>
      </c>
      <c r="B1480" t="s">
        <v>1000</v>
      </c>
      <c r="C1480" s="69">
        <v>29059</v>
      </c>
      <c r="D1480" s="70">
        <v>0.48615641250119263</v>
      </c>
      <c r="E1480" s="70">
        <v>2.3082196740821714E-3</v>
      </c>
      <c r="F1480" s="70">
        <v>4.7920181689543304E-2</v>
      </c>
      <c r="G1480" s="70">
        <v>7.1428571428571425E-2</v>
      </c>
      <c r="H1480" s="70">
        <v>0.27586206896551724</v>
      </c>
      <c r="I1480" s="70">
        <v>0.27777777777777779</v>
      </c>
      <c r="J1480" s="70">
        <v>0.31973761440315346</v>
      </c>
      <c r="K1480" s="70">
        <v>0.77306375935789462</v>
      </c>
      <c r="L1480" s="70">
        <v>0.27463083366727331</v>
      </c>
      <c r="M1480" s="70">
        <v>0.3482628710927656</v>
      </c>
      <c r="N1480" s="70">
        <v>2.3096775388031479E-3</v>
      </c>
      <c r="O1480" s="70">
        <v>0</v>
      </c>
      <c r="P1480" s="70">
        <v>1.2497379729846466E-2</v>
      </c>
    </row>
    <row r="1481" spans="1:16" x14ac:dyDescent="0.3">
      <c r="A1481" t="s">
        <v>2524</v>
      </c>
      <c r="B1481" t="s">
        <v>1000</v>
      </c>
      <c r="C1481" s="69">
        <v>29061</v>
      </c>
      <c r="E1481" s="70"/>
      <c r="F1481" s="70">
        <v>1.9178889479752482E-2</v>
      </c>
      <c r="G1481" s="70">
        <v>0.1130952380952381</v>
      </c>
      <c r="H1481" s="70">
        <v>0.31034482758620691</v>
      </c>
      <c r="I1481" s="70">
        <v>0.16666666666666666</v>
      </c>
    </row>
    <row r="1482" spans="1:16" x14ac:dyDescent="0.3">
      <c r="A1482" t="s">
        <v>2045</v>
      </c>
      <c r="B1482" t="s">
        <v>1000</v>
      </c>
      <c r="C1482" s="69">
        <v>29063</v>
      </c>
      <c r="D1482" s="70">
        <v>0.48540851087120246</v>
      </c>
      <c r="E1482" s="70">
        <v>1.9950080391231335E-3</v>
      </c>
      <c r="F1482" s="70">
        <v>1.8282758304150337E-2</v>
      </c>
      <c r="G1482" s="70">
        <v>0.11904761904761904</v>
      </c>
      <c r="H1482" s="70">
        <v>0.27586206896551724</v>
      </c>
      <c r="I1482" s="70">
        <v>0.27777777777777779</v>
      </c>
      <c r="J1482" s="70">
        <v>0.3016170798227118</v>
      </c>
      <c r="K1482" s="70">
        <v>0.7973119745111007</v>
      </c>
      <c r="L1482" s="70">
        <v>0.13372230263129617</v>
      </c>
      <c r="M1482" s="70">
        <v>0.47473987028347603</v>
      </c>
      <c r="N1482" s="70">
        <v>0</v>
      </c>
      <c r="O1482" s="70">
        <v>0</v>
      </c>
      <c r="P1482" s="70">
        <v>1.4317610564688454E-3</v>
      </c>
    </row>
    <row r="1483" spans="1:16" x14ac:dyDescent="0.3">
      <c r="A1483" t="s">
        <v>2930</v>
      </c>
      <c r="B1483" t="s">
        <v>1000</v>
      </c>
      <c r="C1483" s="69">
        <v>29065</v>
      </c>
      <c r="D1483" s="70">
        <v>0.48962118392299053</v>
      </c>
      <c r="E1483" s="70">
        <v>2.7260176565973024E-3</v>
      </c>
      <c r="F1483" s="70">
        <v>5.4562473337164942E-2</v>
      </c>
      <c r="G1483" s="70">
        <v>6.5476190476190479E-2</v>
      </c>
      <c r="H1483" s="70">
        <v>0.2413793103448276</v>
      </c>
      <c r="I1483" s="70">
        <v>0.33333333333333331</v>
      </c>
      <c r="J1483" s="70">
        <v>0.21080478164944363</v>
      </c>
      <c r="K1483" s="70">
        <v>0.78154873969146454</v>
      </c>
      <c r="L1483" s="70">
        <v>0.30169538821786634</v>
      </c>
      <c r="M1483" s="70">
        <v>0.36082092021853063</v>
      </c>
      <c r="N1483" s="70">
        <v>6.1858116401982105E-2</v>
      </c>
      <c r="O1483" s="70">
        <v>0</v>
      </c>
      <c r="P1483" s="70">
        <v>9.1408374702688054E-3</v>
      </c>
    </row>
    <row r="1484" spans="1:16" x14ac:dyDescent="0.3">
      <c r="A1484" t="s">
        <v>2230</v>
      </c>
      <c r="B1484" t="s">
        <v>1000</v>
      </c>
      <c r="C1484" s="69">
        <v>29067</v>
      </c>
      <c r="D1484" s="70">
        <v>0.47481628287577143</v>
      </c>
      <c r="E1484" s="70">
        <v>1.4784885591465863E-3</v>
      </c>
      <c r="F1484" s="70">
        <v>5.5298233311716107E-2</v>
      </c>
      <c r="G1484" s="70">
        <v>0.19047619047619047</v>
      </c>
      <c r="H1484" s="70">
        <v>0.2413793103448276</v>
      </c>
      <c r="I1484" s="70">
        <v>0.22222222222222221</v>
      </c>
      <c r="J1484" s="70">
        <v>0.33367653464017905</v>
      </c>
      <c r="K1484" s="70">
        <v>0.72655797588637638</v>
      </c>
      <c r="L1484" s="70">
        <v>0.26340702193477777</v>
      </c>
      <c r="M1484" s="70">
        <v>0.29893142321806698</v>
      </c>
      <c r="N1484" s="70">
        <v>7.6389706557679331E-3</v>
      </c>
      <c r="O1484" s="70">
        <v>0</v>
      </c>
      <c r="P1484" s="70">
        <v>7.838804858568485E-3</v>
      </c>
    </row>
    <row r="1485" spans="1:16" x14ac:dyDescent="0.3">
      <c r="A1485" t="s">
        <v>2931</v>
      </c>
      <c r="B1485" t="s">
        <v>1000</v>
      </c>
      <c r="C1485" s="69">
        <v>29069</v>
      </c>
      <c r="D1485" s="70">
        <v>0.54736427124903941</v>
      </c>
      <c r="E1485" s="70">
        <v>1.0934055475573589E-2</v>
      </c>
      <c r="F1485" s="70">
        <v>0.12846050363820158</v>
      </c>
      <c r="G1485" s="70">
        <v>0.20238095238095238</v>
      </c>
      <c r="H1485" s="70">
        <v>6.8965517241379309E-2</v>
      </c>
      <c r="I1485" s="70">
        <v>0.33333333333333331</v>
      </c>
      <c r="J1485" s="70">
        <v>0.37223609081892001</v>
      </c>
      <c r="K1485" s="70">
        <v>0.87000195260898394</v>
      </c>
      <c r="L1485" s="70">
        <v>0.42028517855808722</v>
      </c>
      <c r="M1485" s="70">
        <v>0.29778405513142259</v>
      </c>
      <c r="N1485" s="70">
        <v>1.2377734228351931E-2</v>
      </c>
      <c r="O1485" s="70">
        <v>0</v>
      </c>
      <c r="P1485" s="70">
        <v>2.6869037560289772E-4</v>
      </c>
    </row>
    <row r="1486" spans="1:16" x14ac:dyDescent="0.3">
      <c r="A1486" t="s">
        <v>2050</v>
      </c>
      <c r="B1486" t="s">
        <v>1000</v>
      </c>
      <c r="C1486" s="69">
        <v>29071</v>
      </c>
      <c r="D1486" s="70">
        <v>0.49689808613324637</v>
      </c>
      <c r="E1486" s="70">
        <v>1.905581839275395E-2</v>
      </c>
      <c r="F1486" s="70">
        <v>4.2914052212563114E-2</v>
      </c>
      <c r="G1486" s="70">
        <v>0.13095238095238096</v>
      </c>
      <c r="H1486" s="70">
        <v>0.13793103448275862</v>
      </c>
      <c r="I1486" s="70">
        <v>0.3888888888888889</v>
      </c>
      <c r="J1486" s="70">
        <v>0.26738390259319328</v>
      </c>
      <c r="K1486" s="70">
        <v>0.75241384444208426</v>
      </c>
      <c r="L1486" s="70">
        <v>0.27457002716370427</v>
      </c>
      <c r="M1486" s="70">
        <v>0.39048261085997515</v>
      </c>
      <c r="N1486" s="70">
        <v>6.8764029621113332E-2</v>
      </c>
      <c r="O1486" s="70">
        <v>0</v>
      </c>
      <c r="P1486" s="70">
        <v>2.29532805028628E-3</v>
      </c>
    </row>
    <row r="1487" spans="1:16" x14ac:dyDescent="0.3">
      <c r="A1487" t="s">
        <v>2932</v>
      </c>
      <c r="B1487" t="s">
        <v>1000</v>
      </c>
      <c r="C1487" s="69">
        <v>29073</v>
      </c>
      <c r="D1487" s="70">
        <v>0.45012184300679769</v>
      </c>
      <c r="E1487" s="70">
        <v>1.9856685976470394E-3</v>
      </c>
      <c r="F1487" s="70">
        <v>3.9894599143427099E-2</v>
      </c>
      <c r="G1487" s="70">
        <v>4.1666666666666664E-2</v>
      </c>
      <c r="H1487" s="70">
        <v>0.13793103448275862</v>
      </c>
      <c r="I1487" s="70">
        <v>0.22222222222222221</v>
      </c>
      <c r="J1487" s="70">
        <v>0.30553148063585794</v>
      </c>
      <c r="K1487" s="70">
        <v>0.7958060985137938</v>
      </c>
      <c r="L1487" s="70">
        <v>0.26257783180874089</v>
      </c>
      <c r="M1487" s="70">
        <v>0.41366379285314642</v>
      </c>
      <c r="N1487" s="70">
        <v>4.3938425069241158E-3</v>
      </c>
      <c r="O1487" s="70">
        <v>0</v>
      </c>
      <c r="P1487" s="70">
        <v>1.65318932915335E-3</v>
      </c>
    </row>
    <row r="1488" spans="1:16" x14ac:dyDescent="0.3">
      <c r="A1488" t="s">
        <v>2933</v>
      </c>
      <c r="B1488" t="s">
        <v>1000</v>
      </c>
      <c r="C1488" s="69">
        <v>29075</v>
      </c>
      <c r="E1488" s="70"/>
      <c r="F1488" s="70">
        <v>1.5537061246321515E-2</v>
      </c>
      <c r="G1488" s="70">
        <v>8.3333333333333329E-2</v>
      </c>
      <c r="H1488" s="70">
        <v>0.20689655172413793</v>
      </c>
      <c r="I1488" s="70">
        <v>0.22222222222222221</v>
      </c>
    </row>
    <row r="1489" spans="1:16" x14ac:dyDescent="0.3">
      <c r="A1489" t="s">
        <v>2052</v>
      </c>
      <c r="B1489" t="s">
        <v>1000</v>
      </c>
      <c r="C1489" s="69">
        <v>29077</v>
      </c>
      <c r="D1489" s="70">
        <v>0.55239905870051464</v>
      </c>
      <c r="E1489" s="70">
        <v>0.12001555428133774</v>
      </c>
      <c r="F1489" s="70">
        <v>5.6645294945124811E-2</v>
      </c>
      <c r="G1489" s="70">
        <v>0.34523809523809523</v>
      </c>
      <c r="H1489" s="70">
        <v>0.27586206896551724</v>
      </c>
      <c r="I1489" s="70">
        <v>0.27777777777777779</v>
      </c>
      <c r="J1489" s="70">
        <v>0.31739307057609933</v>
      </c>
      <c r="K1489" s="70">
        <v>0.75430694625062988</v>
      </c>
      <c r="L1489" s="70">
        <v>0.27177542062475984</v>
      </c>
      <c r="M1489" s="70">
        <v>0.36048274043591227</v>
      </c>
      <c r="N1489" s="70">
        <v>6.634226282574783E-2</v>
      </c>
      <c r="O1489" s="70">
        <v>0</v>
      </c>
      <c r="P1489" s="70">
        <v>5.1616304392322308E-3</v>
      </c>
    </row>
    <row r="1490" spans="1:16" x14ac:dyDescent="0.3">
      <c r="A1490" t="s">
        <v>2483</v>
      </c>
      <c r="B1490" t="s">
        <v>1000</v>
      </c>
      <c r="C1490" s="69">
        <v>29079</v>
      </c>
      <c r="D1490" s="70">
        <v>0.45413020722663577</v>
      </c>
      <c r="E1490" s="70">
        <v>4.739143794126527E-3</v>
      </c>
      <c r="F1490" s="70">
        <v>1.9101192703642526E-2</v>
      </c>
      <c r="G1490" s="70">
        <v>7.1428571428571425E-2</v>
      </c>
      <c r="H1490" s="70">
        <v>0.2413793103448276</v>
      </c>
      <c r="I1490" s="70">
        <v>0.16666666666666666</v>
      </c>
      <c r="J1490" s="70">
        <v>0.21318588534892838</v>
      </c>
      <c r="K1490" s="70">
        <v>0.84169851733697931</v>
      </c>
      <c r="L1490" s="70">
        <v>0.19367644388490707</v>
      </c>
      <c r="M1490" s="70">
        <v>0.41186588530682339</v>
      </c>
      <c r="N1490" s="70">
        <v>8.5674246252201172E-2</v>
      </c>
      <c r="O1490" s="70">
        <v>0</v>
      </c>
      <c r="P1490" s="70">
        <v>4.8084274025526376E-4</v>
      </c>
    </row>
    <row r="1491" spans="1:16" x14ac:dyDescent="0.3">
      <c r="A1491" t="s">
        <v>2530</v>
      </c>
      <c r="B1491" t="s">
        <v>1000</v>
      </c>
      <c r="C1491" s="69">
        <v>29081</v>
      </c>
      <c r="D1491" s="70">
        <v>0.51292008248818355</v>
      </c>
      <c r="E1491" s="70">
        <v>1.3147689824460804E-3</v>
      </c>
      <c r="F1491" s="70">
        <v>1.516857950512952E-2</v>
      </c>
      <c r="G1491" s="70">
        <v>0.16666666666666666</v>
      </c>
      <c r="H1491" s="70">
        <v>0.2413793103448276</v>
      </c>
      <c r="I1491" s="70">
        <v>0.27777777777777779</v>
      </c>
      <c r="J1491" s="70">
        <v>0.33066414233225888</v>
      </c>
      <c r="K1491" s="70">
        <v>0.82082709580730073</v>
      </c>
      <c r="L1491" s="70">
        <v>0.1888075066082508</v>
      </c>
      <c r="M1491" s="70">
        <v>0.39933677120482147</v>
      </c>
      <c r="N1491" s="70">
        <v>9.4111309576320551E-2</v>
      </c>
      <c r="O1491" s="70">
        <v>0</v>
      </c>
      <c r="P1491" s="70">
        <v>1.0674955845832548E-3</v>
      </c>
    </row>
    <row r="1492" spans="1:16" x14ac:dyDescent="0.3">
      <c r="A1492" t="s">
        <v>2054</v>
      </c>
      <c r="B1492" t="s">
        <v>1000</v>
      </c>
      <c r="C1492" s="69">
        <v>29083</v>
      </c>
      <c r="D1492" s="70">
        <v>0.51614452449943404</v>
      </c>
      <c r="E1492" s="70">
        <v>5.8036517704075198E-3</v>
      </c>
      <c r="F1492" s="70">
        <v>3.6232521971452589E-2</v>
      </c>
      <c r="G1492" s="70">
        <v>8.3333333333333329E-2</v>
      </c>
      <c r="H1492" s="70">
        <v>0.2413793103448276</v>
      </c>
      <c r="I1492" s="70">
        <v>0.22222222222222221</v>
      </c>
      <c r="J1492" s="70">
        <v>0.38181545787663218</v>
      </c>
      <c r="K1492" s="70">
        <v>0.78315562722985799</v>
      </c>
      <c r="L1492" s="70">
        <v>0.19041295817324658</v>
      </c>
      <c r="M1492" s="70">
        <v>0.49836178811176324</v>
      </c>
      <c r="N1492" s="70">
        <v>0.1114997729516467</v>
      </c>
      <c r="O1492" s="70">
        <v>0</v>
      </c>
      <c r="P1492" s="70">
        <v>3.3348629846290836E-3</v>
      </c>
    </row>
    <row r="1493" spans="1:16" x14ac:dyDescent="0.3">
      <c r="A1493" t="s">
        <v>2934</v>
      </c>
      <c r="B1493" t="s">
        <v>1000</v>
      </c>
      <c r="C1493" s="69">
        <v>29085</v>
      </c>
      <c r="E1493" s="70"/>
      <c r="F1493" s="70">
        <v>4.1615646529384973E-2</v>
      </c>
      <c r="G1493" s="70">
        <v>7.7380952380952384E-2</v>
      </c>
      <c r="H1493" s="70">
        <v>0.27586206896551724</v>
      </c>
      <c r="I1493" s="70">
        <v>0.27777777777777779</v>
      </c>
    </row>
    <row r="1494" spans="1:16" x14ac:dyDescent="0.3">
      <c r="A1494" t="s">
        <v>2935</v>
      </c>
      <c r="B1494" t="s">
        <v>1000</v>
      </c>
      <c r="C1494" s="69">
        <v>29087</v>
      </c>
      <c r="E1494" s="70"/>
      <c r="F1494" s="70">
        <v>1.2199819580670049E-2</v>
      </c>
      <c r="G1494" s="70">
        <v>2.976190476190476E-2</v>
      </c>
      <c r="H1494" s="70">
        <v>0.13793103448275862</v>
      </c>
      <c r="I1494" s="70">
        <v>0.22222222222222221</v>
      </c>
    </row>
    <row r="1495" spans="1:16" x14ac:dyDescent="0.3">
      <c r="A1495" t="s">
        <v>2125</v>
      </c>
      <c r="B1495" t="s">
        <v>1000</v>
      </c>
      <c r="C1495" s="69">
        <v>29089</v>
      </c>
      <c r="D1495" s="70">
        <v>0.48365394905089287</v>
      </c>
      <c r="E1495" s="70">
        <v>3.4188733471964255E-3</v>
      </c>
      <c r="F1495" s="70">
        <v>2.8563807989822276E-2</v>
      </c>
      <c r="G1495" s="70">
        <v>6.5476190476190479E-2</v>
      </c>
      <c r="H1495" s="70">
        <v>0.17241379310344829</v>
      </c>
      <c r="I1495" s="70">
        <v>0.22222222222222221</v>
      </c>
      <c r="J1495" s="70">
        <v>0.29597906268833574</v>
      </c>
      <c r="K1495" s="70">
        <v>0.77153253884205486</v>
      </c>
      <c r="L1495" s="70">
        <v>0.14804137751857654</v>
      </c>
      <c r="M1495" s="70">
        <v>0.40688130597582683</v>
      </c>
      <c r="N1495" s="70">
        <v>0.27909538331483658</v>
      </c>
      <c r="O1495" s="70">
        <v>0</v>
      </c>
      <c r="P1495" s="70">
        <v>9.1321687541470753E-4</v>
      </c>
    </row>
    <row r="1496" spans="1:16" x14ac:dyDescent="0.3">
      <c r="A1496" t="s">
        <v>2936</v>
      </c>
      <c r="B1496" t="s">
        <v>1000</v>
      </c>
      <c r="C1496" s="69">
        <v>29091</v>
      </c>
      <c r="D1496" s="70">
        <v>0.53841212533481853</v>
      </c>
      <c r="E1496" s="70">
        <v>5.6735486206835528E-3</v>
      </c>
      <c r="F1496" s="70">
        <v>7.7987475025636702E-2</v>
      </c>
      <c r="G1496" s="70">
        <v>0.36309523809523808</v>
      </c>
      <c r="H1496" s="70">
        <v>0.20689655172413793</v>
      </c>
      <c r="I1496" s="70">
        <v>0.22222222222222221</v>
      </c>
      <c r="J1496" s="70">
        <v>0.2175929295013628</v>
      </c>
      <c r="K1496" s="70">
        <v>0.74008477842764908</v>
      </c>
      <c r="L1496" s="70">
        <v>0.32152043317274581</v>
      </c>
      <c r="M1496" s="70">
        <v>0.31116199396017485</v>
      </c>
      <c r="N1496" s="70">
        <v>0.19289946619925735</v>
      </c>
      <c r="O1496" s="70">
        <v>0</v>
      </c>
      <c r="P1496" s="70">
        <v>8.3747363739913455E-3</v>
      </c>
    </row>
    <row r="1497" spans="1:16" x14ac:dyDescent="0.3">
      <c r="A1497" t="s">
        <v>2788</v>
      </c>
      <c r="B1497" t="s">
        <v>1000</v>
      </c>
      <c r="C1497" s="69">
        <v>29093</v>
      </c>
      <c r="D1497" s="70">
        <v>0.49897756414963512</v>
      </c>
      <c r="E1497" s="70">
        <v>2.3850738431660883E-3</v>
      </c>
      <c r="F1497" s="70">
        <v>5.0220900020408722E-2</v>
      </c>
      <c r="G1497" s="70">
        <v>0.13095238095238096</v>
      </c>
      <c r="H1497" s="70">
        <v>0.10344827586206896</v>
      </c>
      <c r="I1497" s="70">
        <v>0.33333333333333331</v>
      </c>
      <c r="J1497" s="70">
        <v>0.19887816193241251</v>
      </c>
      <c r="K1497" s="70">
        <v>0.77875416552834043</v>
      </c>
      <c r="L1497" s="70">
        <v>0.3606042582866622</v>
      </c>
      <c r="M1497" s="70">
        <v>0.34203047949140697</v>
      </c>
      <c r="N1497" s="70">
        <v>0.16409772206752549</v>
      </c>
      <c r="O1497" s="70">
        <v>0</v>
      </c>
      <c r="P1497" s="70">
        <v>4.5570763695362108E-3</v>
      </c>
    </row>
    <row r="1498" spans="1:16" x14ac:dyDescent="0.3">
      <c r="A1498" t="s">
        <v>2056</v>
      </c>
      <c r="B1498" t="s">
        <v>1000</v>
      </c>
      <c r="C1498" s="69">
        <v>29095</v>
      </c>
      <c r="D1498" s="70">
        <v>0.5434726895621278</v>
      </c>
      <c r="E1498" s="70">
        <v>0.29588450772142949</v>
      </c>
      <c r="F1498" s="70">
        <v>2.4498508439439015E-2</v>
      </c>
      <c r="G1498" s="70">
        <v>0.26785714285714285</v>
      </c>
      <c r="H1498" s="70">
        <v>0.44827586206896552</v>
      </c>
      <c r="I1498" s="70">
        <v>0.27777777777777779</v>
      </c>
      <c r="J1498" s="70">
        <v>0.27966512401333654</v>
      </c>
      <c r="K1498" s="70">
        <v>0.76056662907206618</v>
      </c>
      <c r="L1498" s="70">
        <v>0.1007404308185367</v>
      </c>
      <c r="M1498" s="70">
        <v>0.46379724558761098</v>
      </c>
      <c r="N1498" s="70">
        <v>6.1908506533956471E-2</v>
      </c>
      <c r="O1498" s="70">
        <v>0</v>
      </c>
      <c r="P1498" s="70">
        <v>1.7673341474416038E-3</v>
      </c>
    </row>
    <row r="1499" spans="1:16" x14ac:dyDescent="0.3">
      <c r="A1499" t="s">
        <v>2384</v>
      </c>
      <c r="B1499" t="s">
        <v>1000</v>
      </c>
      <c r="C1499" s="69">
        <v>29097</v>
      </c>
      <c r="D1499" s="70">
        <v>0.52838501460982479</v>
      </c>
      <c r="E1499" s="70">
        <v>6.3655981007755727E-2</v>
      </c>
      <c r="F1499" s="70">
        <v>5.15610753098854E-2</v>
      </c>
      <c r="G1499" s="70">
        <v>0.34371833839918942</v>
      </c>
      <c r="H1499" s="70">
        <v>0.27586206896551724</v>
      </c>
      <c r="I1499" s="70">
        <v>0.22222222222222221</v>
      </c>
      <c r="J1499" s="70">
        <v>0.24893269858622524</v>
      </c>
      <c r="K1499" s="70">
        <v>0.79025026729386771</v>
      </c>
      <c r="L1499" s="70">
        <v>0.19380250468888782</v>
      </c>
      <c r="M1499" s="70">
        <v>0.41353762515143938</v>
      </c>
      <c r="N1499" s="70">
        <v>6.8005360008587784E-2</v>
      </c>
      <c r="O1499" s="70">
        <v>0</v>
      </c>
      <c r="P1499" s="70">
        <v>4.3710016306134237E-3</v>
      </c>
    </row>
    <row r="1500" spans="1:16" x14ac:dyDescent="0.3">
      <c r="A1500" t="s">
        <v>2057</v>
      </c>
      <c r="B1500" t="s">
        <v>1000</v>
      </c>
      <c r="C1500" s="69">
        <v>29099</v>
      </c>
      <c r="D1500" s="70">
        <v>0.48800555631329001</v>
      </c>
      <c r="E1500" s="70">
        <v>0.10175242278316286</v>
      </c>
      <c r="F1500" s="70">
        <v>4.2863735736767529E-2</v>
      </c>
      <c r="G1500" s="70">
        <v>0.16666666666666666</v>
      </c>
      <c r="H1500" s="70">
        <v>0.13793103448275862</v>
      </c>
      <c r="I1500" s="70">
        <v>0.27777777777777779</v>
      </c>
      <c r="J1500" s="70">
        <v>0.24519284676027681</v>
      </c>
      <c r="K1500" s="70">
        <v>0.70529402720671963</v>
      </c>
      <c r="L1500" s="70">
        <v>0.30930791729432411</v>
      </c>
      <c r="M1500" s="70">
        <v>0.37423258025284906</v>
      </c>
      <c r="N1500" s="70">
        <v>0.15023746994044956</v>
      </c>
      <c r="O1500" s="70">
        <v>0</v>
      </c>
      <c r="P1500" s="70">
        <v>3.1285933425524732E-3</v>
      </c>
    </row>
    <row r="1501" spans="1:16" x14ac:dyDescent="0.3">
      <c r="A1501" t="s">
        <v>2128</v>
      </c>
      <c r="B1501" t="s">
        <v>1000</v>
      </c>
      <c r="C1501" s="69">
        <v>29101</v>
      </c>
      <c r="D1501" s="70">
        <v>0.46549512215129957</v>
      </c>
      <c r="E1501" s="70">
        <v>1.2063286163648776E-2</v>
      </c>
      <c r="F1501" s="70">
        <v>3.0089560796573541E-2</v>
      </c>
      <c r="G1501" s="70">
        <v>0.17857142857142858</v>
      </c>
      <c r="H1501" s="70">
        <v>0.31034482758620691</v>
      </c>
      <c r="I1501" s="70">
        <v>0.22222222222222221</v>
      </c>
      <c r="J1501" s="70">
        <v>0.13264330353539491</v>
      </c>
      <c r="K1501" s="70">
        <v>0.78400480051285104</v>
      </c>
      <c r="L1501" s="70">
        <v>0.15348502625143368</v>
      </c>
      <c r="M1501" s="70">
        <v>0.46444233121904488</v>
      </c>
      <c r="N1501" s="70">
        <v>2.3080574570392868E-2</v>
      </c>
      <c r="O1501" s="70">
        <v>0</v>
      </c>
      <c r="P1501" s="70">
        <v>2.4600699763960422E-3</v>
      </c>
    </row>
    <row r="1502" spans="1:16" x14ac:dyDescent="0.3">
      <c r="A1502" t="s">
        <v>2492</v>
      </c>
      <c r="B1502" t="s">
        <v>1000</v>
      </c>
      <c r="C1502" s="69">
        <v>29103</v>
      </c>
      <c r="E1502" s="70"/>
      <c r="F1502" s="70">
        <v>2.2178765160586447E-2</v>
      </c>
      <c r="G1502" s="70">
        <v>4.1666666666666664E-2</v>
      </c>
      <c r="H1502" s="70">
        <v>0.2413793103448276</v>
      </c>
      <c r="I1502" s="70">
        <v>0.22222222222222221</v>
      </c>
    </row>
    <row r="1503" spans="1:16" x14ac:dyDescent="0.3">
      <c r="A1503" t="s">
        <v>2937</v>
      </c>
      <c r="B1503" t="s">
        <v>1000</v>
      </c>
      <c r="C1503" s="69">
        <v>29105</v>
      </c>
      <c r="D1503" s="70">
        <v>0.49659814800689317</v>
      </c>
      <c r="E1503" s="70">
        <v>9.6578011930244043E-3</v>
      </c>
      <c r="F1503" s="70">
        <v>5.0364537736011843E-2</v>
      </c>
      <c r="G1503" s="70">
        <v>0.17261904761904762</v>
      </c>
      <c r="H1503" s="70">
        <v>0.31034482758620691</v>
      </c>
      <c r="I1503" s="70">
        <v>0.27777777777777779</v>
      </c>
      <c r="J1503" s="70">
        <v>0.22744032503543057</v>
      </c>
      <c r="K1503" s="70">
        <v>0.78458419185493977</v>
      </c>
      <c r="L1503" s="70">
        <v>0.28502947130926976</v>
      </c>
      <c r="M1503" s="70">
        <v>0.31835085660186963</v>
      </c>
      <c r="N1503" s="70">
        <v>1.5838239636404631E-2</v>
      </c>
      <c r="O1503" s="70">
        <v>0</v>
      </c>
      <c r="P1503" s="70">
        <v>1.2763971082813394E-2</v>
      </c>
    </row>
    <row r="1504" spans="1:16" x14ac:dyDescent="0.3">
      <c r="A1504" t="s">
        <v>2129</v>
      </c>
      <c r="B1504" t="s">
        <v>1000</v>
      </c>
      <c r="C1504" s="69">
        <v>29107</v>
      </c>
      <c r="D1504" s="70">
        <v>0.42929413970763636</v>
      </c>
      <c r="E1504" s="70">
        <v>5.5183991046923557E-3</v>
      </c>
      <c r="F1504" s="70">
        <v>2.699145292826053E-2</v>
      </c>
      <c r="G1504" s="70">
        <v>0.1130952380952381</v>
      </c>
      <c r="H1504" s="70">
        <v>0.2413793103448276</v>
      </c>
      <c r="I1504" s="70">
        <v>0.22222222222222221</v>
      </c>
      <c r="J1504" s="70">
        <v>0.17292388452759688</v>
      </c>
      <c r="K1504" s="70">
        <v>0.76901380905169892</v>
      </c>
      <c r="L1504" s="70">
        <v>9.63481075352524E-2</v>
      </c>
      <c r="M1504" s="70">
        <v>0.47455395101434483</v>
      </c>
      <c r="N1504" s="70">
        <v>4.5939264307797443E-3</v>
      </c>
      <c r="O1504" s="70">
        <v>0</v>
      </c>
      <c r="P1504" s="70">
        <v>1.2495427684474736E-3</v>
      </c>
    </row>
    <row r="1505" spans="1:16" x14ac:dyDescent="0.3">
      <c r="A1505" t="s">
        <v>2060</v>
      </c>
      <c r="B1505" t="s">
        <v>1000</v>
      </c>
      <c r="C1505" s="69">
        <v>29109</v>
      </c>
      <c r="D1505" s="70">
        <v>0.52548512035442108</v>
      </c>
      <c r="E1505" s="70">
        <v>1.0788822675973597E-2</v>
      </c>
      <c r="F1505" s="70">
        <v>5.7116399470897035E-2</v>
      </c>
      <c r="G1505" s="70">
        <v>0.17261904761904762</v>
      </c>
      <c r="H1505" s="70">
        <v>0.27586206896551724</v>
      </c>
      <c r="I1505" s="70">
        <v>0.27777777777777779</v>
      </c>
      <c r="J1505" s="70">
        <v>0.32179646127694744</v>
      </c>
      <c r="K1505" s="70">
        <v>0.77433223413875363</v>
      </c>
      <c r="L1505" s="70">
        <v>0.26300386431956108</v>
      </c>
      <c r="M1505" s="70">
        <v>0.39508700794813301</v>
      </c>
      <c r="N1505" s="70">
        <v>5.30747993045598E-2</v>
      </c>
      <c r="O1505" s="70">
        <v>0</v>
      </c>
      <c r="P1505" s="70">
        <v>7.2568213092458417E-3</v>
      </c>
    </row>
    <row r="1506" spans="1:16" x14ac:dyDescent="0.3">
      <c r="A1506" t="s">
        <v>2456</v>
      </c>
      <c r="B1506" t="s">
        <v>1000</v>
      </c>
      <c r="C1506" s="69">
        <v>29111</v>
      </c>
      <c r="E1506" s="70"/>
      <c r="F1506" s="70">
        <v>2.2602172543781662E-2</v>
      </c>
      <c r="G1506" s="70">
        <v>8.9285714285714288E-2</v>
      </c>
      <c r="H1506" s="70">
        <v>0.20689655172413793</v>
      </c>
      <c r="I1506" s="70">
        <v>0.22222222222222221</v>
      </c>
    </row>
    <row r="1507" spans="1:16" x14ac:dyDescent="0.3">
      <c r="A1507" t="s">
        <v>2130</v>
      </c>
      <c r="B1507" t="s">
        <v>1000</v>
      </c>
      <c r="C1507" s="69">
        <v>29113</v>
      </c>
      <c r="D1507" s="70">
        <v>0.43024777220774835</v>
      </c>
      <c r="E1507" s="70">
        <v>7.1086512857686818E-3</v>
      </c>
      <c r="F1507" s="70">
        <v>3.8179242058266137E-2</v>
      </c>
      <c r="G1507" s="70">
        <v>0.10714285714285714</v>
      </c>
      <c r="H1507" s="70">
        <v>0.13793103448275862</v>
      </c>
      <c r="I1507" s="70">
        <v>0.22222222222222221</v>
      </c>
      <c r="J1507" s="70">
        <v>0.20898485855140247</v>
      </c>
      <c r="K1507" s="70">
        <v>0.76030915506036334</v>
      </c>
      <c r="L1507" s="70">
        <v>0.21134422441183517</v>
      </c>
      <c r="M1507" s="70">
        <v>0.37763195753472595</v>
      </c>
      <c r="N1507" s="70">
        <v>6.1059040383622802E-2</v>
      </c>
      <c r="O1507" s="70">
        <v>0</v>
      </c>
      <c r="P1507" s="70">
        <v>2.2814815734934859E-3</v>
      </c>
    </row>
    <row r="1508" spans="1:16" x14ac:dyDescent="0.3">
      <c r="A1508" t="s">
        <v>2580</v>
      </c>
      <c r="B1508" t="s">
        <v>1000</v>
      </c>
      <c r="C1508" s="69">
        <v>29115</v>
      </c>
      <c r="D1508" s="70">
        <v>0.49019660290644396</v>
      </c>
      <c r="E1508" s="70">
        <v>2.8123856023861945E-3</v>
      </c>
      <c r="F1508" s="70">
        <v>2.2100976179985462E-2</v>
      </c>
      <c r="G1508" s="70">
        <v>0.10119047619047619</v>
      </c>
      <c r="H1508" s="70">
        <v>0.27586206896551724</v>
      </c>
      <c r="I1508" s="70">
        <v>0.22222222222222221</v>
      </c>
      <c r="J1508" s="70">
        <v>0.26895952339174706</v>
      </c>
      <c r="K1508" s="70">
        <v>0.83827916785783063</v>
      </c>
      <c r="L1508" s="70">
        <v>0.13484657663844601</v>
      </c>
      <c r="M1508" s="70">
        <v>0.42387861576112879</v>
      </c>
      <c r="N1508" s="70">
        <v>0.13526126143993242</v>
      </c>
      <c r="O1508" s="70">
        <v>0</v>
      </c>
      <c r="P1508" s="70">
        <v>8.6399515780298888E-4</v>
      </c>
    </row>
    <row r="1509" spans="1:16" x14ac:dyDescent="0.3">
      <c r="A1509" t="s">
        <v>2494</v>
      </c>
      <c r="B1509" t="s">
        <v>1000</v>
      </c>
      <c r="C1509" s="69">
        <v>29117</v>
      </c>
      <c r="D1509" s="70">
        <v>0.48390420461003891</v>
      </c>
      <c r="E1509" s="70">
        <v>8.2301045580270519E-3</v>
      </c>
      <c r="F1509" s="70">
        <v>2.1654528514148712E-2</v>
      </c>
      <c r="G1509" s="70">
        <v>4.1666666666666664E-2</v>
      </c>
      <c r="H1509" s="70">
        <v>0.31034482758620691</v>
      </c>
      <c r="I1509" s="70">
        <v>0.22222222222222221</v>
      </c>
      <c r="J1509" s="70">
        <v>0.27204489222106204</v>
      </c>
      <c r="K1509" s="70">
        <v>0.81205530090658395</v>
      </c>
      <c r="L1509" s="70">
        <v>0.1493229974937908</v>
      </c>
      <c r="M1509" s="70">
        <v>0.42884110583873231</v>
      </c>
      <c r="N1509" s="70">
        <v>0.13331445946433301</v>
      </c>
      <c r="O1509" s="70">
        <v>0</v>
      </c>
      <c r="P1509" s="70">
        <v>8.891273107511559E-4</v>
      </c>
    </row>
    <row r="1510" spans="1:16" x14ac:dyDescent="0.3">
      <c r="A1510" t="s">
        <v>2938</v>
      </c>
      <c r="B1510" t="s">
        <v>1000</v>
      </c>
      <c r="C1510" s="69">
        <v>29119</v>
      </c>
      <c r="D1510" s="70">
        <v>0.51804662786567934</v>
      </c>
      <c r="E1510" s="70">
        <v>2.8880866185453113E-4</v>
      </c>
      <c r="F1510" s="70">
        <v>4.7170292599087588E-2</v>
      </c>
      <c r="G1510" s="70">
        <v>0.16071428571428573</v>
      </c>
      <c r="H1510" s="70">
        <v>0.17241379310344829</v>
      </c>
      <c r="I1510" s="70">
        <v>0.27777777777777779</v>
      </c>
      <c r="J1510" s="70">
        <v>0.11284378711721975</v>
      </c>
      <c r="K1510" s="70">
        <v>0.7762042906983464</v>
      </c>
      <c r="L1510" s="70">
        <v>0.2175689122335969</v>
      </c>
      <c r="M1510" s="70">
        <v>0.40877883141687371</v>
      </c>
      <c r="N1510" s="70">
        <v>0.38271942692865385</v>
      </c>
      <c r="O1510" s="70">
        <v>0</v>
      </c>
      <c r="P1510" s="70">
        <v>4.960196204451448E-3</v>
      </c>
    </row>
    <row r="1511" spans="1:16" x14ac:dyDescent="0.3">
      <c r="A1511" t="s">
        <v>2064</v>
      </c>
      <c r="B1511" t="s">
        <v>1000</v>
      </c>
      <c r="C1511" s="69">
        <v>29121</v>
      </c>
      <c r="D1511" s="70">
        <v>0.50859754093107246</v>
      </c>
      <c r="E1511" s="70">
        <v>2.2669217417710451E-3</v>
      </c>
      <c r="F1511" s="70">
        <v>2.3322508025805905E-2</v>
      </c>
      <c r="G1511" s="70">
        <v>0.125</v>
      </c>
      <c r="H1511" s="70">
        <v>0.27586206896551724</v>
      </c>
      <c r="I1511" s="70">
        <v>0.22222222222222221</v>
      </c>
      <c r="J1511" s="70">
        <v>0.32331459238810123</v>
      </c>
      <c r="K1511" s="70">
        <v>0.83396384311006511</v>
      </c>
      <c r="L1511" s="70">
        <v>0.17121994508091665</v>
      </c>
      <c r="M1511" s="70">
        <v>0.5179581275623939</v>
      </c>
      <c r="N1511" s="70">
        <v>2.0779314170471675E-2</v>
      </c>
      <c r="O1511" s="70">
        <v>0</v>
      </c>
      <c r="P1511" s="70">
        <v>7.9398029509507523E-4</v>
      </c>
    </row>
    <row r="1512" spans="1:16" x14ac:dyDescent="0.3">
      <c r="A1512" t="s">
        <v>2065</v>
      </c>
      <c r="B1512" t="s">
        <v>1000</v>
      </c>
      <c r="C1512" s="69">
        <v>29123</v>
      </c>
      <c r="D1512" s="70">
        <v>0.51772197687712174</v>
      </c>
      <c r="E1512" s="70">
        <v>2.9464341797511315E-3</v>
      </c>
      <c r="F1512" s="70">
        <v>6.0695782292704809E-2</v>
      </c>
      <c r="G1512" s="70">
        <v>0.19047619047619047</v>
      </c>
      <c r="H1512" s="70">
        <v>6.8965517241379309E-2</v>
      </c>
      <c r="I1512" s="70">
        <v>0.33333333333333331</v>
      </c>
      <c r="J1512" s="70">
        <v>0.28509390567810577</v>
      </c>
      <c r="K1512" s="70">
        <v>0.81294230155247293</v>
      </c>
      <c r="L1512" s="70">
        <v>0.33788722809568889</v>
      </c>
      <c r="M1512" s="70">
        <v>0.39561068658601711</v>
      </c>
      <c r="N1512" s="70">
        <v>7.3351157022609609E-2</v>
      </c>
      <c r="O1512" s="70">
        <v>0</v>
      </c>
      <c r="P1512" s="70">
        <v>1.1904614811730735E-3</v>
      </c>
    </row>
    <row r="1513" spans="1:16" x14ac:dyDescent="0.3">
      <c r="A1513" t="s">
        <v>2939</v>
      </c>
      <c r="B1513" t="s">
        <v>1000</v>
      </c>
      <c r="C1513" s="69">
        <v>29125</v>
      </c>
      <c r="E1513" s="70"/>
      <c r="F1513" s="70">
        <v>4.3915692386859821E-2</v>
      </c>
      <c r="G1513" s="70">
        <v>4.7619047619047616E-2</v>
      </c>
      <c r="H1513" s="70">
        <v>0.31034482758620691</v>
      </c>
      <c r="I1513" s="70">
        <v>0.27777777777777779</v>
      </c>
    </row>
    <row r="1514" spans="1:16" x14ac:dyDescent="0.3">
      <c r="A1514" t="s">
        <v>2067</v>
      </c>
      <c r="B1514" t="s">
        <v>1000</v>
      </c>
      <c r="C1514" s="69">
        <v>29127</v>
      </c>
      <c r="D1514" s="70">
        <v>0.44005836816479615</v>
      </c>
      <c r="E1514" s="70">
        <v>1.4001917974789276E-2</v>
      </c>
      <c r="F1514" s="70">
        <v>2.6152865334917379E-2</v>
      </c>
      <c r="G1514" s="70">
        <v>4.1666666666666664E-2</v>
      </c>
      <c r="H1514" s="70">
        <v>0.20689655172413793</v>
      </c>
      <c r="I1514" s="70">
        <v>0.27777777777777779</v>
      </c>
      <c r="J1514" s="70">
        <v>3.953421495043298E-2</v>
      </c>
      <c r="K1514" s="70">
        <v>0.83605440783281781</v>
      </c>
      <c r="L1514" s="70">
        <v>0.16048755448635577</v>
      </c>
      <c r="M1514" s="70">
        <v>0.49615162754753489</v>
      </c>
      <c r="N1514" s="70">
        <v>8.9948603593802676E-2</v>
      </c>
      <c r="O1514" s="70">
        <v>0</v>
      </c>
      <c r="P1514" s="70">
        <v>9.1804658699491692E-4</v>
      </c>
    </row>
    <row r="1515" spans="1:16" x14ac:dyDescent="0.3">
      <c r="A1515" t="s">
        <v>2502</v>
      </c>
      <c r="B1515" t="s">
        <v>1000</v>
      </c>
      <c r="C1515" s="69">
        <v>29129</v>
      </c>
      <c r="E1515" s="70"/>
      <c r="F1515" s="70">
        <v>1.5220993354347088E-2</v>
      </c>
      <c r="G1515" s="70">
        <v>0.10714285714285714</v>
      </c>
      <c r="H1515" s="70">
        <v>0.2413793103448276</v>
      </c>
      <c r="I1515" s="70">
        <v>0.27777777777777779</v>
      </c>
    </row>
    <row r="1516" spans="1:16" x14ac:dyDescent="0.3">
      <c r="A1516" t="s">
        <v>2134</v>
      </c>
      <c r="B1516" t="s">
        <v>1000</v>
      </c>
      <c r="C1516" s="69">
        <v>29131</v>
      </c>
      <c r="D1516" s="70">
        <v>0.48235527621215091</v>
      </c>
      <c r="E1516" s="70">
        <v>2.9992955382969178E-3</v>
      </c>
      <c r="F1516" s="70">
        <v>3.725778283777742E-2</v>
      </c>
      <c r="G1516" s="70">
        <v>0.14880952380952381</v>
      </c>
      <c r="H1516" s="70">
        <v>0.31034482758620691</v>
      </c>
      <c r="I1516" s="70">
        <v>0.27777777777777779</v>
      </c>
      <c r="J1516" s="70">
        <v>0.10879741593629859</v>
      </c>
      <c r="K1516" s="70">
        <v>0.78620132630313755</v>
      </c>
      <c r="L1516" s="70">
        <v>0.24123568306906831</v>
      </c>
      <c r="M1516" s="70">
        <v>0.46563652460310112</v>
      </c>
      <c r="N1516" s="70">
        <v>4.5181823102926379E-3</v>
      </c>
      <c r="O1516" s="70">
        <v>0</v>
      </c>
      <c r="P1516" s="70">
        <v>4.1193940816868961E-3</v>
      </c>
    </row>
    <row r="1517" spans="1:16" x14ac:dyDescent="0.3">
      <c r="A1517" t="s">
        <v>963</v>
      </c>
      <c r="B1517" t="s">
        <v>1000</v>
      </c>
      <c r="C1517" s="69">
        <v>29133</v>
      </c>
      <c r="D1517" s="70">
        <v>0.55182383445057759</v>
      </c>
      <c r="E1517" s="70">
        <v>8.8868862756298524E-3</v>
      </c>
      <c r="F1517" s="70">
        <v>0.11349795952621394</v>
      </c>
      <c r="G1517" s="70">
        <v>0.19047619047619047</v>
      </c>
      <c r="H1517" s="70">
        <v>0.13793103448275862</v>
      </c>
      <c r="I1517" s="70">
        <v>0.22222222222222221</v>
      </c>
      <c r="J1517" s="70">
        <v>0.3527348252833658</v>
      </c>
      <c r="K1517" s="70">
        <v>0.8790725648341875</v>
      </c>
      <c r="L1517" s="70">
        <v>0.50250769532744044</v>
      </c>
      <c r="M1517" s="70">
        <v>0.30229262051801925</v>
      </c>
      <c r="N1517" s="70">
        <v>2.701146229352518E-2</v>
      </c>
      <c r="O1517" s="70">
        <v>0</v>
      </c>
      <c r="P1517" s="70">
        <v>3.9490318679695269E-4</v>
      </c>
    </row>
    <row r="1518" spans="1:16" x14ac:dyDescent="0.3">
      <c r="A1518" t="s">
        <v>2940</v>
      </c>
      <c r="B1518" t="s">
        <v>1000</v>
      </c>
      <c r="C1518" s="69">
        <v>29135</v>
      </c>
      <c r="D1518" s="70">
        <v>0.46166693105075779</v>
      </c>
      <c r="E1518" s="70">
        <v>4.7579762237975574E-3</v>
      </c>
      <c r="F1518" s="70">
        <v>3.5208975059915423E-2</v>
      </c>
      <c r="G1518" s="70">
        <v>0.11904761904761904</v>
      </c>
      <c r="H1518" s="70">
        <v>0.17241379310344829</v>
      </c>
      <c r="I1518" s="70">
        <v>0.22222222222222221</v>
      </c>
      <c r="J1518" s="70">
        <v>0.29709958199597447</v>
      </c>
      <c r="K1518" s="70">
        <v>0.78793054167649612</v>
      </c>
      <c r="L1518" s="70">
        <v>0.19040770300312546</v>
      </c>
      <c r="M1518" s="70">
        <v>0.45442182388587121</v>
      </c>
      <c r="N1518" s="70">
        <v>1.5353499680278479E-3</v>
      </c>
      <c r="O1518" s="70">
        <v>0</v>
      </c>
      <c r="P1518" s="70">
        <v>2.1304826594367747E-3</v>
      </c>
    </row>
    <row r="1519" spans="1:16" x14ac:dyDescent="0.3">
      <c r="A1519" t="s">
        <v>2070</v>
      </c>
      <c r="B1519" t="s">
        <v>1000</v>
      </c>
      <c r="C1519" s="69">
        <v>29137</v>
      </c>
      <c r="E1519" s="70"/>
      <c r="F1519" s="70">
        <v>3.0036844654341196E-2</v>
      </c>
      <c r="G1519" s="70">
        <v>0.10119047619047619</v>
      </c>
      <c r="H1519" s="70">
        <v>0.20689655172413793</v>
      </c>
      <c r="I1519" s="70">
        <v>0.22222222222222221</v>
      </c>
    </row>
    <row r="1520" spans="1:16" x14ac:dyDescent="0.3">
      <c r="A1520" t="s">
        <v>2071</v>
      </c>
      <c r="B1520" t="s">
        <v>1000</v>
      </c>
      <c r="C1520" s="69">
        <v>29139</v>
      </c>
      <c r="D1520" s="70">
        <v>0.44654894148225732</v>
      </c>
      <c r="E1520" s="70">
        <v>1.7386602284085351E-3</v>
      </c>
      <c r="F1520" s="70">
        <v>3.6425808742063137E-2</v>
      </c>
      <c r="G1520" s="70">
        <v>0.13095238095238096</v>
      </c>
      <c r="H1520" s="70">
        <v>0.10344827586206896</v>
      </c>
      <c r="I1520" s="70">
        <v>0.27777777777777779</v>
      </c>
      <c r="J1520" s="70">
        <v>0.29758146177185246</v>
      </c>
      <c r="K1520" s="70">
        <v>0.78542142858975716</v>
      </c>
      <c r="L1520" s="70">
        <v>0.17691353406841029</v>
      </c>
      <c r="M1520" s="70">
        <v>0.39866922043564001</v>
      </c>
      <c r="N1520" s="70">
        <v>0</v>
      </c>
      <c r="O1520" s="70">
        <v>0</v>
      </c>
      <c r="P1520" s="70">
        <v>4.8693405074506219E-4</v>
      </c>
    </row>
    <row r="1521" spans="1:16" x14ac:dyDescent="0.3">
      <c r="A1521" t="s">
        <v>2072</v>
      </c>
      <c r="B1521" t="s">
        <v>1000</v>
      </c>
      <c r="C1521" s="69">
        <v>29141</v>
      </c>
      <c r="E1521" s="70"/>
      <c r="F1521" s="70">
        <v>3.4072302078707255E-2</v>
      </c>
      <c r="G1521" s="70">
        <v>0.13690476190476192</v>
      </c>
      <c r="H1521" s="70">
        <v>0.27586206896551724</v>
      </c>
      <c r="I1521" s="70">
        <v>0.22222222222222221</v>
      </c>
    </row>
    <row r="1522" spans="1:16" x14ac:dyDescent="0.3">
      <c r="A1522" t="s">
        <v>2941</v>
      </c>
      <c r="B1522" t="s">
        <v>1000</v>
      </c>
      <c r="C1522" s="69">
        <v>29143</v>
      </c>
      <c r="D1522" s="70">
        <v>0.57036056396733226</v>
      </c>
      <c r="E1522" s="70">
        <v>4.8980581715365734E-3</v>
      </c>
      <c r="F1522" s="70">
        <v>0.11928777914010978</v>
      </c>
      <c r="G1522" s="70">
        <v>0.21428571428571427</v>
      </c>
      <c r="H1522" s="70">
        <v>0.10344827586206896</v>
      </c>
      <c r="I1522" s="70">
        <v>0.33333333333333331</v>
      </c>
      <c r="J1522" s="70">
        <v>0.30926091309212833</v>
      </c>
      <c r="K1522" s="70">
        <v>0.89064923884957459</v>
      </c>
      <c r="L1522" s="70">
        <v>0.46403294347762569</v>
      </c>
      <c r="M1522" s="70">
        <v>0.31115388929316623</v>
      </c>
      <c r="N1522" s="70">
        <v>7.3903749088415321E-2</v>
      </c>
      <c r="O1522" s="70">
        <v>0</v>
      </c>
      <c r="P1522" s="70">
        <v>4.2869428768532443E-4</v>
      </c>
    </row>
    <row r="1523" spans="1:16" x14ac:dyDescent="0.3">
      <c r="A1523" t="s">
        <v>2135</v>
      </c>
      <c r="B1523" t="s">
        <v>1000</v>
      </c>
      <c r="C1523" s="69">
        <v>29145</v>
      </c>
      <c r="D1523" s="70">
        <v>0.51030655918194212</v>
      </c>
      <c r="E1523" s="70">
        <v>1.7903183958729356E-2</v>
      </c>
      <c r="F1523" s="70">
        <v>5.5627054790418476E-2</v>
      </c>
      <c r="G1523" s="70">
        <v>0.29166666666666669</v>
      </c>
      <c r="H1523" s="70">
        <v>0.20689655172413793</v>
      </c>
      <c r="I1523" s="70">
        <v>0.27777777777777779</v>
      </c>
      <c r="J1523" s="70">
        <v>0.20931327942352881</v>
      </c>
      <c r="K1523" s="70">
        <v>0.77881123995551882</v>
      </c>
      <c r="L1523" s="70">
        <v>0.19672857213198389</v>
      </c>
      <c r="M1523" s="70">
        <v>0.41782341134998441</v>
      </c>
      <c r="N1523" s="70">
        <v>8.0925905552481914E-2</v>
      </c>
      <c r="O1523" s="70">
        <v>0</v>
      </c>
      <c r="P1523" s="70">
        <v>7.3152946702955855E-3</v>
      </c>
    </row>
    <row r="1524" spans="1:16" x14ac:dyDescent="0.3">
      <c r="A1524" t="s">
        <v>2942</v>
      </c>
      <c r="B1524" t="s">
        <v>1000</v>
      </c>
      <c r="C1524" s="69">
        <v>29147</v>
      </c>
      <c r="D1524" s="70">
        <v>0.44724305032919792</v>
      </c>
      <c r="E1524" s="70">
        <v>3.354671982541592E-3</v>
      </c>
      <c r="F1524" s="70">
        <v>1.2389581271213434E-2</v>
      </c>
      <c r="G1524" s="70">
        <v>0.16666666666666666</v>
      </c>
      <c r="H1524" s="70">
        <v>0.2413793103448276</v>
      </c>
      <c r="I1524" s="70">
        <v>0.16666666666666666</v>
      </c>
      <c r="J1524" s="70">
        <v>0.269988753086503</v>
      </c>
      <c r="K1524" s="70">
        <v>0.80857806424191159</v>
      </c>
      <c r="L1524" s="70">
        <v>0.13512125698269278</v>
      </c>
      <c r="M1524" s="70">
        <v>0.36994824716279523</v>
      </c>
      <c r="N1524" s="70">
        <v>3.9987060446698391E-2</v>
      </c>
      <c r="O1524" s="70">
        <v>0</v>
      </c>
      <c r="P1524" s="70">
        <v>3.8279447801605821E-4</v>
      </c>
    </row>
    <row r="1525" spans="1:16" x14ac:dyDescent="0.3">
      <c r="A1525" t="s">
        <v>1385</v>
      </c>
      <c r="B1525" t="s">
        <v>1000</v>
      </c>
      <c r="C1525" s="69">
        <v>29149</v>
      </c>
      <c r="D1525" s="70">
        <v>0.52901156446080211</v>
      </c>
      <c r="E1525" s="70">
        <v>1.2199952235941408E-3</v>
      </c>
      <c r="F1525" s="70">
        <v>7.7564798945988001E-2</v>
      </c>
      <c r="G1525" s="70">
        <v>0.13095238095238096</v>
      </c>
      <c r="H1525" s="70">
        <v>0.13793103448275862</v>
      </c>
      <c r="I1525" s="70">
        <v>0.3888888888888889</v>
      </c>
      <c r="J1525" s="70">
        <v>0.45163389500014994</v>
      </c>
      <c r="K1525" s="70">
        <v>0.74587993233570704</v>
      </c>
      <c r="L1525" s="70">
        <v>0.29332932775052667</v>
      </c>
      <c r="M1525" s="70">
        <v>0.29885599580681416</v>
      </c>
      <c r="N1525" s="70">
        <v>8.2591059938900119E-2</v>
      </c>
      <c r="O1525" s="70">
        <v>0</v>
      </c>
      <c r="P1525" s="70">
        <v>7.7334248261992974E-3</v>
      </c>
    </row>
    <row r="1526" spans="1:16" x14ac:dyDescent="0.3">
      <c r="A1526" t="s">
        <v>2643</v>
      </c>
      <c r="B1526" t="s">
        <v>1000</v>
      </c>
      <c r="C1526" s="69">
        <v>29151</v>
      </c>
      <c r="E1526" s="70"/>
      <c r="F1526" s="70">
        <v>3.4682040018644555E-2</v>
      </c>
      <c r="G1526" s="70">
        <v>6.5476190476190479E-2</v>
      </c>
      <c r="H1526" s="70">
        <v>0.10344827586206896</v>
      </c>
      <c r="I1526" s="70">
        <v>0.22222222222222221</v>
      </c>
    </row>
    <row r="1527" spans="1:16" x14ac:dyDescent="0.3">
      <c r="A1527" t="s">
        <v>2943</v>
      </c>
      <c r="B1527" t="s">
        <v>1000</v>
      </c>
      <c r="C1527" s="69">
        <v>29153</v>
      </c>
      <c r="E1527" s="70"/>
      <c r="F1527" s="70">
        <v>6.1710870541008114E-2</v>
      </c>
      <c r="G1527" s="70">
        <v>0.18452380952380953</v>
      </c>
      <c r="H1527" s="70">
        <v>0.17241379310344829</v>
      </c>
      <c r="I1527" s="70">
        <v>0.33333333333333331</v>
      </c>
    </row>
    <row r="1528" spans="1:16" x14ac:dyDescent="0.3">
      <c r="A1528" t="s">
        <v>2944</v>
      </c>
      <c r="B1528" t="s">
        <v>1000</v>
      </c>
      <c r="C1528" s="69">
        <v>29155</v>
      </c>
      <c r="D1528" s="70">
        <v>0.57212211961057879</v>
      </c>
      <c r="E1528" s="70">
        <v>6.167580664259183E-3</v>
      </c>
      <c r="F1528" s="70">
        <v>0.13266409831461889</v>
      </c>
      <c r="G1528" s="70">
        <v>0.17857142857142858</v>
      </c>
      <c r="H1528" s="70">
        <v>6.8965517241379309E-2</v>
      </c>
      <c r="I1528" s="70">
        <v>0.33333333333333331</v>
      </c>
      <c r="J1528" s="70">
        <v>0.35630430340649627</v>
      </c>
      <c r="K1528" s="70">
        <v>0.9050893816262251</v>
      </c>
      <c r="L1528" s="70">
        <v>0.54553065621798824</v>
      </c>
      <c r="M1528" s="70">
        <v>0.30020057976114689</v>
      </c>
      <c r="N1528" s="70">
        <v>6.8186059333932795E-3</v>
      </c>
      <c r="O1528" s="70">
        <v>0</v>
      </c>
      <c r="P1528" s="70">
        <v>1.0155162001614134E-3</v>
      </c>
    </row>
    <row r="1529" spans="1:16" x14ac:dyDescent="0.3">
      <c r="A1529" t="s">
        <v>2073</v>
      </c>
      <c r="B1529" t="s">
        <v>1000</v>
      </c>
      <c r="C1529" s="69">
        <v>29157</v>
      </c>
      <c r="D1529" s="70">
        <v>0.51202604094411042</v>
      </c>
      <c r="E1529" s="70">
        <v>8.3466188245295281E-3</v>
      </c>
      <c r="F1529" s="70">
        <v>6.7613985014355685E-2</v>
      </c>
      <c r="G1529" s="70">
        <v>0.21428571428571427</v>
      </c>
      <c r="H1529" s="70">
        <v>0.20689655172413793</v>
      </c>
      <c r="I1529" s="70">
        <v>0.3888888888888889</v>
      </c>
      <c r="J1529" s="70">
        <v>0.19731344819990748</v>
      </c>
      <c r="K1529" s="70">
        <v>0.79193387753409139</v>
      </c>
      <c r="L1529" s="70">
        <v>0.34536897184020227</v>
      </c>
      <c r="M1529" s="70">
        <v>0.28431167493878973</v>
      </c>
      <c r="N1529" s="70">
        <v>3.399745545067407E-2</v>
      </c>
      <c r="O1529" s="70">
        <v>0</v>
      </c>
      <c r="P1529" s="70">
        <v>7.7606855536537997E-4</v>
      </c>
    </row>
    <row r="1530" spans="1:16" x14ac:dyDescent="0.3">
      <c r="A1530" t="s">
        <v>2945</v>
      </c>
      <c r="B1530" t="s">
        <v>1000</v>
      </c>
      <c r="C1530" s="69">
        <v>29159</v>
      </c>
      <c r="D1530" s="70">
        <v>0.53118820459873495</v>
      </c>
      <c r="E1530" s="70">
        <v>1.7752516611158699E-2</v>
      </c>
      <c r="F1530" s="70">
        <v>3.3513257487561683E-2</v>
      </c>
      <c r="G1530" s="70">
        <v>0.21428571428571427</v>
      </c>
      <c r="H1530" s="70">
        <v>0.31034482758620691</v>
      </c>
      <c r="I1530" s="70">
        <v>0.22222222222222221</v>
      </c>
      <c r="J1530" s="70">
        <v>0.39520972401299176</v>
      </c>
      <c r="K1530" s="70">
        <v>0.79074211709942432</v>
      </c>
      <c r="L1530" s="70">
        <v>0.15579700358012094</v>
      </c>
      <c r="M1530" s="70">
        <v>0.4790581866713004</v>
      </c>
      <c r="N1530" s="70">
        <v>2.2937765208029193E-2</v>
      </c>
      <c r="O1530" s="70">
        <v>0</v>
      </c>
      <c r="P1530" s="70">
        <v>2.0109315767031931E-3</v>
      </c>
    </row>
    <row r="1531" spans="1:16" x14ac:dyDescent="0.3">
      <c r="A1531" t="s">
        <v>2946</v>
      </c>
      <c r="B1531" t="s">
        <v>1000</v>
      </c>
      <c r="C1531" s="69">
        <v>29161</v>
      </c>
      <c r="D1531" s="70">
        <v>0.50349802754720696</v>
      </c>
      <c r="E1531" s="70">
        <v>1.1645998213660483E-2</v>
      </c>
      <c r="F1531" s="70">
        <v>4.6791194198189966E-2</v>
      </c>
      <c r="G1531" s="70">
        <v>0.18452380952380951</v>
      </c>
      <c r="H1531" s="70">
        <v>0.31034482758620691</v>
      </c>
      <c r="I1531" s="70">
        <v>0.3888888888888889</v>
      </c>
      <c r="J1531" s="70">
        <v>2.4547467704126406E-2</v>
      </c>
      <c r="K1531" s="70">
        <v>0.82326855556445222</v>
      </c>
      <c r="L1531" s="70">
        <v>0.26835830423457369</v>
      </c>
      <c r="M1531" s="70">
        <v>0.40729495974796037</v>
      </c>
      <c r="N1531" s="70">
        <v>2.9813439940700577E-2</v>
      </c>
      <c r="O1531" s="70">
        <v>0</v>
      </c>
      <c r="P1531" s="70">
        <v>5.3938585209851809E-3</v>
      </c>
    </row>
    <row r="1532" spans="1:16" x14ac:dyDescent="0.3">
      <c r="A1532" t="s">
        <v>2075</v>
      </c>
      <c r="B1532" t="s">
        <v>1000</v>
      </c>
      <c r="C1532" s="69">
        <v>29163</v>
      </c>
      <c r="D1532" s="70">
        <v>0.44788332314361173</v>
      </c>
      <c r="E1532" s="70">
        <v>3.2132921152868915E-3</v>
      </c>
      <c r="F1532" s="70">
        <v>3.2311722440065152E-2</v>
      </c>
      <c r="G1532" s="70">
        <v>5.9523809523809521E-2</v>
      </c>
      <c r="H1532" s="70">
        <v>0.10344827586206896</v>
      </c>
      <c r="I1532" s="70">
        <v>0.22222222222222221</v>
      </c>
      <c r="J1532" s="70">
        <v>0.30118883493639853</v>
      </c>
      <c r="K1532" s="70">
        <v>0.80166730395563546</v>
      </c>
      <c r="L1532" s="70">
        <v>0.15766785238809053</v>
      </c>
      <c r="M1532" s="70">
        <v>0.4550187997261913</v>
      </c>
      <c r="N1532" s="70">
        <v>8.0574861349832286E-2</v>
      </c>
      <c r="O1532" s="70">
        <v>0</v>
      </c>
      <c r="P1532" s="70">
        <v>6.5014006774602266E-4</v>
      </c>
    </row>
    <row r="1533" spans="1:16" x14ac:dyDescent="0.3">
      <c r="A1533" t="s">
        <v>2947</v>
      </c>
      <c r="B1533" t="s">
        <v>1000</v>
      </c>
      <c r="C1533" s="69">
        <v>29165</v>
      </c>
      <c r="D1533" s="70">
        <v>0.52815521369573315</v>
      </c>
      <c r="E1533" s="70">
        <v>8.7549548773822802E-2</v>
      </c>
      <c r="F1533" s="70">
        <v>1.8689076000705275E-2</v>
      </c>
      <c r="G1533" s="70">
        <v>0.21428571428571427</v>
      </c>
      <c r="H1533" s="70">
        <v>0.31034482758620691</v>
      </c>
      <c r="I1533" s="70">
        <v>0.22222222222222221</v>
      </c>
      <c r="J1533" s="70">
        <v>0.46254587856356821</v>
      </c>
      <c r="K1533" s="70">
        <v>0.77008955393395728</v>
      </c>
      <c r="L1533" s="70">
        <v>7.9200724494399549E-2</v>
      </c>
      <c r="M1533" s="70">
        <v>0.44664168407035421</v>
      </c>
      <c r="N1533" s="70">
        <v>8.4760482501967382E-2</v>
      </c>
      <c r="O1533" s="70">
        <v>0</v>
      </c>
      <c r="P1533" s="70">
        <v>2.3468943439331515E-3</v>
      </c>
    </row>
    <row r="1534" spans="1:16" x14ac:dyDescent="0.3">
      <c r="A1534" t="s">
        <v>2139</v>
      </c>
      <c r="B1534" t="s">
        <v>1000</v>
      </c>
      <c r="C1534" s="69">
        <v>29167</v>
      </c>
      <c r="D1534" s="70">
        <v>0.50380825011535491</v>
      </c>
      <c r="E1534" s="70">
        <v>5.1033958189532665E-3</v>
      </c>
      <c r="F1534" s="70">
        <v>4.8936169007109842E-2</v>
      </c>
      <c r="G1534" s="70">
        <v>0.10119047619047619</v>
      </c>
      <c r="H1534" s="70">
        <v>0.27586206896551724</v>
      </c>
      <c r="I1534" s="70">
        <v>0.27777777777777779</v>
      </c>
      <c r="J1534" s="70">
        <v>0.30273324464744583</v>
      </c>
      <c r="K1534" s="70">
        <v>0.7943268670896213</v>
      </c>
      <c r="L1534" s="70">
        <v>0.27982773975979713</v>
      </c>
      <c r="M1534" s="70">
        <v>0.38307649806990357</v>
      </c>
      <c r="N1534" s="70">
        <v>1.8206290464486873E-2</v>
      </c>
      <c r="O1534" s="70">
        <v>0</v>
      </c>
      <c r="P1534" s="70">
        <v>8.8218718369531372E-3</v>
      </c>
    </row>
    <row r="1535" spans="1:16" x14ac:dyDescent="0.3">
      <c r="A1535" t="s">
        <v>2142</v>
      </c>
      <c r="B1535" t="s">
        <v>1000</v>
      </c>
      <c r="C1535" s="69">
        <v>29169</v>
      </c>
      <c r="D1535" s="70">
        <v>0.50107249795238318</v>
      </c>
      <c r="E1535" s="70">
        <v>2.8572881226334151E-2</v>
      </c>
      <c r="F1535" s="70">
        <v>4.2772824580607896E-2</v>
      </c>
      <c r="G1535" s="70">
        <v>0.125</v>
      </c>
      <c r="H1535" s="70">
        <v>0.31034482758620691</v>
      </c>
      <c r="I1535" s="70">
        <v>0.3888888888888889</v>
      </c>
      <c r="J1535" s="70">
        <v>0.12431293249956023</v>
      </c>
      <c r="K1535" s="70">
        <v>0.7929609832968042</v>
      </c>
      <c r="L1535" s="70">
        <v>0.28186641271530838</v>
      </c>
      <c r="M1535" s="70">
        <v>0.3469647776005888</v>
      </c>
      <c r="N1535" s="70">
        <v>5.8609769629896377E-2</v>
      </c>
      <c r="O1535" s="70">
        <v>0</v>
      </c>
      <c r="P1535" s="70">
        <v>5.5124029147940777E-3</v>
      </c>
    </row>
    <row r="1536" spans="1:16" x14ac:dyDescent="0.3">
      <c r="A1536" t="s">
        <v>2316</v>
      </c>
      <c r="B1536" t="s">
        <v>1000</v>
      </c>
      <c r="C1536" s="69">
        <v>29171</v>
      </c>
      <c r="E1536" s="70"/>
      <c r="F1536" s="70">
        <v>1.5344679828401958E-2</v>
      </c>
      <c r="G1536" s="70">
        <v>4.1666666666666664E-2</v>
      </c>
      <c r="H1536" s="70">
        <v>0.2413793103448276</v>
      </c>
      <c r="I1536" s="70">
        <v>0.27777777777777779</v>
      </c>
    </row>
    <row r="1537" spans="1:16" x14ac:dyDescent="0.3">
      <c r="A1537" t="s">
        <v>2948</v>
      </c>
      <c r="B1537" t="s">
        <v>1000</v>
      </c>
      <c r="C1537" s="69">
        <v>29173</v>
      </c>
      <c r="D1537" s="70">
        <v>0.55117196986945116</v>
      </c>
      <c r="E1537" s="70">
        <v>1.0795053928743491E-3</v>
      </c>
      <c r="F1537" s="70">
        <v>2.9532313674716464E-2</v>
      </c>
      <c r="G1537" s="70">
        <v>2.976190476190476E-2</v>
      </c>
      <c r="H1537" s="70">
        <v>0.20689655172413793</v>
      </c>
      <c r="I1537" s="70">
        <v>0.27777777777777779</v>
      </c>
      <c r="J1537" s="70">
        <v>0.28786843378301025</v>
      </c>
      <c r="K1537" s="70">
        <v>0.8356013808432482</v>
      </c>
      <c r="L1537" s="70">
        <v>0.15658531823376601</v>
      </c>
      <c r="M1537" s="70">
        <v>0.49398090467704842</v>
      </c>
      <c r="N1537" s="70">
        <v>0.40636532276910881</v>
      </c>
      <c r="O1537" s="70">
        <v>0</v>
      </c>
      <c r="P1537" s="70">
        <v>5.4884067452768282E-4</v>
      </c>
    </row>
    <row r="1538" spans="1:16" x14ac:dyDescent="0.3">
      <c r="A1538" t="s">
        <v>2076</v>
      </c>
      <c r="B1538" t="s">
        <v>1000</v>
      </c>
      <c r="C1538" s="69">
        <v>29175</v>
      </c>
      <c r="D1538" s="70">
        <v>0.46054592603279237</v>
      </c>
      <c r="E1538" s="70">
        <v>9.7819951048824082E-3</v>
      </c>
      <c r="F1538" s="70">
        <v>2.7662476981026331E-2</v>
      </c>
      <c r="G1538" s="70">
        <v>5.9523809523809521E-2</v>
      </c>
      <c r="H1538" s="70">
        <v>0.20689655172413793</v>
      </c>
      <c r="I1538" s="70">
        <v>0.22222222222222221</v>
      </c>
      <c r="J1538" s="70">
        <v>0.41052955699044819</v>
      </c>
      <c r="K1538" s="70">
        <v>0.80989503939879748</v>
      </c>
      <c r="L1538" s="70">
        <v>0.13094854648810061</v>
      </c>
      <c r="M1538" s="70">
        <v>0.39919594687657589</v>
      </c>
      <c r="N1538" s="70">
        <v>9.2841928015844569E-3</v>
      </c>
      <c r="O1538" s="70">
        <v>0</v>
      </c>
      <c r="P1538" s="70">
        <v>7.1765430204215558E-4</v>
      </c>
    </row>
    <row r="1539" spans="1:16" x14ac:dyDescent="0.3">
      <c r="A1539" t="s">
        <v>2949</v>
      </c>
      <c r="B1539" t="s">
        <v>1000</v>
      </c>
      <c r="C1539" s="69">
        <v>29177</v>
      </c>
      <c r="D1539" s="70">
        <v>0.50704925961125058</v>
      </c>
      <c r="E1539" s="70">
        <v>4.6983857545294504E-3</v>
      </c>
      <c r="F1539" s="70">
        <v>2.2535649031906475E-2</v>
      </c>
      <c r="G1539" s="70">
        <v>0.24404761904761904</v>
      </c>
      <c r="H1539" s="70">
        <v>0.27586206896551724</v>
      </c>
      <c r="I1539" s="70">
        <v>0.27777777777777779</v>
      </c>
      <c r="J1539" s="70">
        <v>0.25491166654442154</v>
      </c>
      <c r="K1539" s="70">
        <v>0.77381785502023837</v>
      </c>
      <c r="L1539" s="70">
        <v>9.3093186330510849E-2</v>
      </c>
      <c r="M1539" s="70">
        <v>0.45629469540578221</v>
      </c>
      <c r="N1539" s="70">
        <v>0.10572190822815832</v>
      </c>
      <c r="O1539" s="70">
        <v>0</v>
      </c>
      <c r="P1539" s="70">
        <v>2.719684624387072E-3</v>
      </c>
    </row>
    <row r="1540" spans="1:16" x14ac:dyDescent="0.3">
      <c r="A1540" t="s">
        <v>2950</v>
      </c>
      <c r="B1540" t="s">
        <v>1000</v>
      </c>
      <c r="C1540" s="69">
        <v>29179</v>
      </c>
      <c r="E1540" s="70"/>
      <c r="F1540" s="70">
        <v>4.8884872605858699E-2</v>
      </c>
      <c r="G1540" s="70">
        <v>5.9523809523809521E-2</v>
      </c>
      <c r="H1540" s="70">
        <v>6.8965517241379309E-2</v>
      </c>
      <c r="I1540" s="70">
        <v>0.3888888888888889</v>
      </c>
    </row>
    <row r="1541" spans="1:16" x14ac:dyDescent="0.3">
      <c r="A1541" t="s">
        <v>2544</v>
      </c>
      <c r="B1541" t="s">
        <v>1000</v>
      </c>
      <c r="C1541" s="69">
        <v>29181</v>
      </c>
      <c r="E1541" s="70"/>
      <c r="F1541" s="70">
        <v>8.9402770594780287E-2</v>
      </c>
      <c r="G1541" s="70">
        <v>0.16666666666666666</v>
      </c>
      <c r="H1541" s="70">
        <v>0.17241379310344829</v>
      </c>
      <c r="I1541" s="70">
        <v>0.3888888888888889</v>
      </c>
    </row>
    <row r="1542" spans="1:16" x14ac:dyDescent="0.3">
      <c r="A1542" t="s">
        <v>2951</v>
      </c>
      <c r="B1542" t="s">
        <v>1000</v>
      </c>
      <c r="C1542" s="69">
        <v>29183</v>
      </c>
      <c r="D1542" s="70">
        <v>0.48949699250212125</v>
      </c>
      <c r="E1542" s="70">
        <v>0.14438149812533868</v>
      </c>
      <c r="F1542" s="70">
        <v>4.3492333730660512E-2</v>
      </c>
      <c r="G1542" s="70">
        <v>0.25595238095238093</v>
      </c>
      <c r="H1542" s="70">
        <v>0.17241379310344829</v>
      </c>
      <c r="I1542" s="70">
        <v>0.27777777777777779</v>
      </c>
      <c r="J1542" s="70">
        <v>0.20399468377341531</v>
      </c>
      <c r="K1542" s="70">
        <v>0.73651347136175394</v>
      </c>
      <c r="L1542" s="70">
        <v>0.26906139546913704</v>
      </c>
      <c r="M1542" s="70">
        <v>0.370713149807816</v>
      </c>
      <c r="N1542" s="70">
        <v>8.8658565190769728E-2</v>
      </c>
      <c r="O1542" s="70">
        <v>0</v>
      </c>
      <c r="P1542" s="70">
        <v>1.4285545942468968E-3</v>
      </c>
    </row>
    <row r="1543" spans="1:16" x14ac:dyDescent="0.3">
      <c r="A1543" t="s">
        <v>2078</v>
      </c>
      <c r="B1543" t="s">
        <v>1000</v>
      </c>
      <c r="C1543" s="69">
        <v>29185</v>
      </c>
      <c r="E1543" s="70"/>
      <c r="F1543" s="70">
        <v>3.9827285572182493E-2</v>
      </c>
      <c r="G1543" s="70">
        <v>0.10714285714285714</v>
      </c>
      <c r="H1543" s="70">
        <v>0.27586206896551724</v>
      </c>
      <c r="I1543" s="70">
        <v>0.22222222222222221</v>
      </c>
    </row>
    <row r="1544" spans="1:16" x14ac:dyDescent="0.3">
      <c r="A1544" t="s">
        <v>2952</v>
      </c>
      <c r="B1544" t="s">
        <v>1000</v>
      </c>
      <c r="C1544" s="69">
        <v>29186</v>
      </c>
      <c r="D1544" s="70">
        <v>0.47082276860875516</v>
      </c>
      <c r="E1544" s="70">
        <v>2.7647430360315008E-3</v>
      </c>
      <c r="F1544" s="70">
        <v>5.526434616136728E-2</v>
      </c>
      <c r="G1544" s="70">
        <v>5.9523809523809521E-2</v>
      </c>
      <c r="H1544" s="70">
        <v>0.10344827586206896</v>
      </c>
      <c r="I1544" s="70">
        <v>0.27777777777777779</v>
      </c>
      <c r="J1544" s="70">
        <v>0.29241795434153439</v>
      </c>
      <c r="K1544" s="70">
        <v>0.69229633803935142</v>
      </c>
      <c r="L1544" s="70">
        <v>0.32309141369799504</v>
      </c>
      <c r="M1544" s="70">
        <v>0.32073202398616324</v>
      </c>
      <c r="N1544" s="70">
        <v>0.20254013688543329</v>
      </c>
      <c r="O1544" s="70">
        <v>0</v>
      </c>
      <c r="P1544" s="70">
        <v>5.9122355547750523E-4</v>
      </c>
    </row>
    <row r="1545" spans="1:16" x14ac:dyDescent="0.3">
      <c r="A1545" t="s">
        <v>2953</v>
      </c>
      <c r="B1545" t="s">
        <v>1000</v>
      </c>
      <c r="C1545" s="69">
        <v>29187</v>
      </c>
      <c r="D1545" s="70">
        <v>0.49601436515307495</v>
      </c>
      <c r="E1545" s="70">
        <v>3.0166702753937444E-2</v>
      </c>
      <c r="F1545" s="70">
        <v>6.152504373186482E-2</v>
      </c>
      <c r="G1545" s="70">
        <v>0.22023809523809523</v>
      </c>
      <c r="H1545" s="70">
        <v>0.10344827586206896</v>
      </c>
      <c r="I1545" s="70">
        <v>0.27777777777777779</v>
      </c>
      <c r="J1545" s="70">
        <v>0.27954273691840925</v>
      </c>
      <c r="K1545" s="70">
        <v>0.7546730270585732</v>
      </c>
      <c r="L1545" s="70">
        <v>0.32264942504141181</v>
      </c>
      <c r="M1545" s="70">
        <v>0.3870810502498222</v>
      </c>
      <c r="N1545" s="70">
        <v>4.0610728542453657E-2</v>
      </c>
      <c r="O1545" s="70">
        <v>0</v>
      </c>
      <c r="P1545" s="70">
        <v>4.6809433254306641E-3</v>
      </c>
    </row>
    <row r="1546" spans="1:16" x14ac:dyDescent="0.3">
      <c r="A1546" t="s">
        <v>2871</v>
      </c>
      <c r="B1546" t="s">
        <v>1000</v>
      </c>
      <c r="C1546" s="69">
        <v>29189</v>
      </c>
      <c r="D1546" s="70">
        <v>0.57071569694872393</v>
      </c>
      <c r="E1546" s="70">
        <v>0.50573413956088953</v>
      </c>
      <c r="F1546" s="70">
        <v>4.3385890375314061E-2</v>
      </c>
      <c r="G1546" s="70">
        <v>0.38690476190476192</v>
      </c>
      <c r="H1546" s="70">
        <v>0.27586206896551724</v>
      </c>
      <c r="I1546" s="70">
        <v>0.3888888888888889</v>
      </c>
      <c r="J1546" s="70">
        <v>0.26634598317892394</v>
      </c>
      <c r="K1546" s="70">
        <v>0.70731353125047991</v>
      </c>
      <c r="L1546" s="70">
        <v>0.29397436643890545</v>
      </c>
      <c r="M1546" s="70">
        <v>0.36488014491121323</v>
      </c>
      <c r="N1546" s="70">
        <v>9.2653654451649095E-2</v>
      </c>
      <c r="O1546" s="70">
        <v>0</v>
      </c>
      <c r="P1546" s="70">
        <v>1.3309691770100279E-3</v>
      </c>
    </row>
    <row r="1547" spans="1:16" x14ac:dyDescent="0.3">
      <c r="A1547" t="s">
        <v>2144</v>
      </c>
      <c r="B1547" t="s">
        <v>1000</v>
      </c>
      <c r="C1547" s="69">
        <v>29195</v>
      </c>
      <c r="D1547" s="70">
        <v>0.48573334636775145</v>
      </c>
      <c r="E1547" s="70">
        <v>4.7899229691959633E-3</v>
      </c>
      <c r="F1547" s="70">
        <v>2.8642290650623042E-2</v>
      </c>
      <c r="G1547" s="70">
        <v>0.16666666666666666</v>
      </c>
      <c r="H1547" s="70">
        <v>0.27586206896551724</v>
      </c>
      <c r="I1547" s="70">
        <v>0.22222222222222221</v>
      </c>
      <c r="J1547" s="70">
        <v>0.40861193934837037</v>
      </c>
      <c r="K1547" s="70">
        <v>0.77307589419705647</v>
      </c>
      <c r="L1547" s="70">
        <v>0.12219992740333029</v>
      </c>
      <c r="M1547" s="70">
        <v>0.39673203146909508</v>
      </c>
      <c r="N1547" s="70">
        <v>6.6392238692719614E-3</v>
      </c>
      <c r="O1547" s="70">
        <v>0</v>
      </c>
      <c r="P1547" s="70">
        <v>7.4688982427597217E-4</v>
      </c>
    </row>
    <row r="1548" spans="1:16" x14ac:dyDescent="0.3">
      <c r="A1548" t="s">
        <v>2510</v>
      </c>
      <c r="B1548" t="s">
        <v>1000</v>
      </c>
      <c r="C1548" s="69">
        <v>29197</v>
      </c>
      <c r="E1548" s="70"/>
      <c r="F1548" s="70">
        <v>1.6582558830740821E-2</v>
      </c>
      <c r="G1548" s="70">
        <v>6.5476190476190479E-2</v>
      </c>
      <c r="H1548" s="70">
        <v>0.2413793103448276</v>
      </c>
      <c r="I1548" s="70">
        <v>0.22222222222222221</v>
      </c>
    </row>
    <row r="1549" spans="1:16" x14ac:dyDescent="0.3">
      <c r="A1549" t="s">
        <v>2954</v>
      </c>
      <c r="B1549" t="s">
        <v>1000</v>
      </c>
      <c r="C1549" s="69">
        <v>29199</v>
      </c>
      <c r="E1549" s="70"/>
      <c r="F1549" s="70">
        <v>1.8701713653500318E-2</v>
      </c>
      <c r="G1549" s="70">
        <v>4.7619047619047616E-2</v>
      </c>
      <c r="H1549" s="70">
        <v>0.31034482758620691</v>
      </c>
      <c r="I1549" s="70">
        <v>0.27777777777777779</v>
      </c>
    </row>
    <row r="1550" spans="1:16" x14ac:dyDescent="0.3">
      <c r="A1550" t="s">
        <v>2145</v>
      </c>
      <c r="B1550" t="s">
        <v>1000</v>
      </c>
      <c r="C1550" s="69">
        <v>29201</v>
      </c>
      <c r="D1550" s="70">
        <v>0.56609748723533981</v>
      </c>
      <c r="E1550" s="70">
        <v>1.9510873315398299E-2</v>
      </c>
      <c r="F1550" s="70">
        <v>9.9412791838616413E-2</v>
      </c>
      <c r="G1550" s="70">
        <v>0.24404761904761904</v>
      </c>
      <c r="H1550" s="70">
        <v>0.17241379310344829</v>
      </c>
      <c r="I1550" s="70">
        <v>0.16666666666666666</v>
      </c>
      <c r="J1550" s="70">
        <v>0.39348036619181209</v>
      </c>
      <c r="K1550" s="70">
        <v>0.86976903065054767</v>
      </c>
      <c r="L1550" s="70">
        <v>0.41014170602788763</v>
      </c>
      <c r="M1550" s="70">
        <v>0.30221024141836517</v>
      </c>
      <c r="N1550" s="70">
        <v>0.13962084447917464</v>
      </c>
      <c r="O1550" s="70">
        <v>0</v>
      </c>
      <c r="P1550" s="70">
        <v>9.4540365140482802E-4</v>
      </c>
    </row>
    <row r="1551" spans="1:16" x14ac:dyDescent="0.3">
      <c r="A1551" t="s">
        <v>2955</v>
      </c>
      <c r="B1551" t="s">
        <v>1000</v>
      </c>
      <c r="C1551" s="69">
        <v>29203</v>
      </c>
      <c r="E1551" s="70"/>
      <c r="F1551" s="70">
        <v>5.5204292764207137E-2</v>
      </c>
      <c r="G1551" s="70">
        <v>7.7380952380952384E-2</v>
      </c>
      <c r="H1551" s="70">
        <v>0.2413793103448276</v>
      </c>
      <c r="I1551" s="70">
        <v>0.3888888888888889</v>
      </c>
    </row>
    <row r="1552" spans="1:16" x14ac:dyDescent="0.3">
      <c r="A1552" t="s">
        <v>2079</v>
      </c>
      <c r="B1552" t="s">
        <v>1000</v>
      </c>
      <c r="C1552" s="69">
        <v>29205</v>
      </c>
      <c r="E1552" s="70"/>
      <c r="F1552" s="70">
        <v>2.6409332131886037E-2</v>
      </c>
      <c r="G1552" s="70">
        <v>0.1130952380952381</v>
      </c>
      <c r="H1552" s="70">
        <v>0.20689655172413793</v>
      </c>
      <c r="I1552" s="70">
        <v>0.22222222222222221</v>
      </c>
    </row>
    <row r="1553" spans="1:16" x14ac:dyDescent="0.3">
      <c r="A1553" t="s">
        <v>2956</v>
      </c>
      <c r="B1553" t="s">
        <v>1000</v>
      </c>
      <c r="C1553" s="69">
        <v>29207</v>
      </c>
      <c r="D1553" s="70">
        <v>0.54313283491628783</v>
      </c>
      <c r="E1553" s="70">
        <v>4.6436663515725396E-3</v>
      </c>
      <c r="F1553" s="70">
        <v>0.10481337483860756</v>
      </c>
      <c r="G1553" s="70">
        <v>0.21428571428571427</v>
      </c>
      <c r="H1553" s="70">
        <v>0.17241379310344829</v>
      </c>
      <c r="I1553" s="70">
        <v>0.33333333333333331</v>
      </c>
      <c r="J1553" s="70">
        <v>0.27579651989333703</v>
      </c>
      <c r="K1553" s="70">
        <v>0.85210637834622283</v>
      </c>
      <c r="L1553" s="70">
        <v>0.39017749718933731</v>
      </c>
      <c r="M1553" s="70">
        <v>0.32146694563292855</v>
      </c>
      <c r="N1553" s="70">
        <v>1.9771795646732853E-2</v>
      </c>
      <c r="O1553" s="70">
        <v>0</v>
      </c>
      <c r="P1553" s="70">
        <v>1.0090142127276915E-3</v>
      </c>
    </row>
    <row r="1554" spans="1:16" x14ac:dyDescent="0.3">
      <c r="A1554" t="s">
        <v>2150</v>
      </c>
      <c r="B1554" t="s">
        <v>1000</v>
      </c>
      <c r="C1554" s="69">
        <v>29209</v>
      </c>
      <c r="D1554" s="70">
        <v>0.5088043975515304</v>
      </c>
      <c r="E1554" s="70">
        <v>7.8871705566887877E-3</v>
      </c>
      <c r="F1554" s="70">
        <v>4.8467933438397719E-2</v>
      </c>
      <c r="G1554" s="70">
        <v>0.13095238095238096</v>
      </c>
      <c r="H1554" s="70">
        <v>0.17241379310344829</v>
      </c>
      <c r="I1554" s="70">
        <v>0.27777777777777779</v>
      </c>
      <c r="J1554" s="70">
        <v>0.29086374954384381</v>
      </c>
      <c r="K1554" s="70">
        <v>0.74856132860385305</v>
      </c>
      <c r="L1554" s="70">
        <v>0.25930191450499324</v>
      </c>
      <c r="M1554" s="70">
        <v>0.3460380540501013</v>
      </c>
      <c r="N1554" s="70">
        <v>0.23627012596345587</v>
      </c>
      <c r="O1554" s="70">
        <v>0</v>
      </c>
      <c r="P1554" s="70">
        <v>4.8122146897032932E-3</v>
      </c>
    </row>
    <row r="1555" spans="1:16" x14ac:dyDescent="0.3">
      <c r="A1555" t="s">
        <v>2550</v>
      </c>
      <c r="B1555" t="s">
        <v>1000</v>
      </c>
      <c r="C1555" s="69">
        <v>29211</v>
      </c>
      <c r="E1555" s="70"/>
      <c r="F1555" s="70">
        <v>1.7879919833915545E-2</v>
      </c>
      <c r="G1555" s="70">
        <v>2.3809523809523808E-2</v>
      </c>
      <c r="H1555" s="70">
        <v>0.2413793103448276</v>
      </c>
      <c r="I1555" s="70">
        <v>0.16666666666666666</v>
      </c>
    </row>
    <row r="1556" spans="1:16" x14ac:dyDescent="0.3">
      <c r="A1556" t="s">
        <v>2957</v>
      </c>
      <c r="B1556" t="s">
        <v>1000</v>
      </c>
      <c r="C1556" s="69">
        <v>29213</v>
      </c>
      <c r="D1556" s="70">
        <v>0.41832075813943981</v>
      </c>
      <c r="E1556" s="70">
        <v>2.638533630379505E-2</v>
      </c>
      <c r="F1556" s="70">
        <v>5.2725675001003391E-2</v>
      </c>
      <c r="G1556" s="70">
        <v>5.3571428571428568E-2</v>
      </c>
      <c r="H1556" s="70">
        <v>0.13793103448275862</v>
      </c>
      <c r="I1556" s="70">
        <v>0.27777777777777779</v>
      </c>
      <c r="J1556" s="70">
        <v>0.11525296300288133</v>
      </c>
      <c r="K1556" s="70">
        <v>0.73337349720263367</v>
      </c>
      <c r="L1556" s="70">
        <v>0.25895836823022605</v>
      </c>
      <c r="M1556" s="70">
        <v>0.32938068019847699</v>
      </c>
      <c r="N1556" s="70">
        <v>0.10405149459134819</v>
      </c>
      <c r="O1556" s="70">
        <v>0</v>
      </c>
      <c r="P1556" s="70">
        <v>5.0976299350278713E-3</v>
      </c>
    </row>
    <row r="1557" spans="1:16" x14ac:dyDescent="0.3">
      <c r="A1557" t="s">
        <v>1532</v>
      </c>
      <c r="B1557" t="s">
        <v>1000</v>
      </c>
      <c r="C1557" s="69">
        <v>29215</v>
      </c>
      <c r="D1557" s="70">
        <v>0.55580483207100528</v>
      </c>
      <c r="E1557" s="70">
        <v>7.2590574472580327E-5</v>
      </c>
      <c r="F1557" s="70">
        <v>5.8485586563528535E-2</v>
      </c>
      <c r="G1557" s="70">
        <v>0.24404761904761904</v>
      </c>
      <c r="H1557" s="70">
        <v>0.27586206896551724</v>
      </c>
      <c r="I1557" s="70">
        <v>0.3888888888888889</v>
      </c>
      <c r="J1557" s="70">
        <v>0.4308696303054293</v>
      </c>
      <c r="K1557" s="70">
        <v>0.74050064649111913</v>
      </c>
      <c r="L1557" s="70">
        <v>0.29945424328205367</v>
      </c>
      <c r="M1557" s="70">
        <v>0.30273001488734458</v>
      </c>
      <c r="N1557" s="70">
        <v>0</v>
      </c>
      <c r="O1557" s="70">
        <v>0</v>
      </c>
      <c r="P1557" s="70">
        <v>6.9842868500630071E-3</v>
      </c>
    </row>
    <row r="1558" spans="1:16" x14ac:dyDescent="0.3">
      <c r="A1558" t="s">
        <v>2958</v>
      </c>
      <c r="B1558" t="s">
        <v>1000</v>
      </c>
      <c r="C1558" s="69">
        <v>29217</v>
      </c>
      <c r="D1558" s="70">
        <v>0.52346150806961422</v>
      </c>
      <c r="E1558" s="70">
        <v>4.2409653573140518E-3</v>
      </c>
      <c r="F1558" s="70">
        <v>4.1348496440832418E-2</v>
      </c>
      <c r="G1558" s="70">
        <v>0.17261904761904762</v>
      </c>
      <c r="H1558" s="70">
        <v>0.27586206896551724</v>
      </c>
      <c r="I1558" s="70">
        <v>0.27777777777777779</v>
      </c>
      <c r="J1558" s="70">
        <v>0.3331862875599032</v>
      </c>
      <c r="K1558" s="70">
        <v>0.78730428362538274</v>
      </c>
      <c r="L1558" s="70">
        <v>0.26813497667689723</v>
      </c>
      <c r="M1558" s="70">
        <v>0.40420247883633298</v>
      </c>
      <c r="N1558" s="70">
        <v>2.5958827599255965E-2</v>
      </c>
      <c r="O1558" s="70">
        <v>0</v>
      </c>
      <c r="P1558" s="70">
        <v>1.5277749798003376E-3</v>
      </c>
    </row>
    <row r="1559" spans="1:16" x14ac:dyDescent="0.3">
      <c r="A1559" t="s">
        <v>2427</v>
      </c>
      <c r="B1559" t="s">
        <v>1000</v>
      </c>
      <c r="C1559" s="69">
        <v>29219</v>
      </c>
      <c r="D1559" s="70">
        <v>0.44025300062800238</v>
      </c>
      <c r="E1559" s="70">
        <v>1.0337552653109377E-2</v>
      </c>
      <c r="F1559" s="70">
        <v>3.5908771706679797E-2</v>
      </c>
      <c r="G1559" s="70">
        <v>5.9523809523809521E-2</v>
      </c>
      <c r="H1559" s="70">
        <v>0.13793103448275862</v>
      </c>
      <c r="I1559" s="70">
        <v>0.27777777777777779</v>
      </c>
      <c r="J1559" s="70">
        <v>0.25632548132373661</v>
      </c>
      <c r="K1559" s="70">
        <v>0.77908310803691827</v>
      </c>
      <c r="L1559" s="70">
        <v>0.22769433292389324</v>
      </c>
      <c r="M1559" s="70">
        <v>0.37430004371923087</v>
      </c>
      <c r="N1559" s="70">
        <v>2.63462064393747E-2</v>
      </c>
      <c r="O1559" s="70">
        <v>0</v>
      </c>
      <c r="P1559" s="70">
        <v>1.6599868149856456E-3</v>
      </c>
    </row>
    <row r="1560" spans="1:16" x14ac:dyDescent="0.3">
      <c r="A1560" t="s">
        <v>1806</v>
      </c>
      <c r="B1560" t="s">
        <v>1000</v>
      </c>
      <c r="C1560" s="69">
        <v>29221</v>
      </c>
      <c r="D1560" s="70">
        <v>0.50177456785284158</v>
      </c>
      <c r="E1560" s="70">
        <v>2.1973453382298975E-3</v>
      </c>
      <c r="F1560" s="70">
        <v>4.7683136068896945E-2</v>
      </c>
      <c r="G1560" s="70">
        <v>0.18452380952380953</v>
      </c>
      <c r="H1560" s="70">
        <v>0.13793103448275862</v>
      </c>
      <c r="I1560" s="70">
        <v>0.33333333333333331</v>
      </c>
      <c r="J1560" s="70">
        <v>0.25930208662341192</v>
      </c>
      <c r="K1560" s="70">
        <v>0.77712387594626364</v>
      </c>
      <c r="L1560" s="70">
        <v>0.29079386088856707</v>
      </c>
      <c r="M1560" s="70">
        <v>0.39414064698251156</v>
      </c>
      <c r="N1560" s="70">
        <v>5.0353464778479989E-2</v>
      </c>
      <c r="O1560" s="70">
        <v>0</v>
      </c>
      <c r="P1560" s="70">
        <v>5.5195085404302893E-3</v>
      </c>
    </row>
    <row r="1561" spans="1:16" x14ac:dyDescent="0.3">
      <c r="A1561" t="s">
        <v>2428</v>
      </c>
      <c r="B1561" t="s">
        <v>1000</v>
      </c>
      <c r="C1561" s="69">
        <v>29223</v>
      </c>
      <c r="E1561" s="70"/>
      <c r="F1561" s="70">
        <v>6.7534978512338389E-2</v>
      </c>
      <c r="G1561" s="70">
        <v>0.14285714285714285</v>
      </c>
      <c r="H1561" s="70">
        <v>0.17241379310344829</v>
      </c>
      <c r="I1561" s="70">
        <v>0.3888888888888889</v>
      </c>
    </row>
    <row r="1562" spans="1:16" x14ac:dyDescent="0.3">
      <c r="A1562" t="s">
        <v>2429</v>
      </c>
      <c r="B1562" t="s">
        <v>1000</v>
      </c>
      <c r="C1562" s="69">
        <v>29225</v>
      </c>
      <c r="D1562" s="70">
        <v>0.5135509797062956</v>
      </c>
      <c r="E1562" s="70">
        <v>5.7800202677891314E-3</v>
      </c>
      <c r="F1562" s="70">
        <v>5.6789453253421919E-2</v>
      </c>
      <c r="G1562" s="70">
        <v>0.19642857142857142</v>
      </c>
      <c r="H1562" s="70">
        <v>0.31034482758620691</v>
      </c>
      <c r="I1562" s="70">
        <v>0.27777777777777779</v>
      </c>
      <c r="J1562" s="70">
        <v>0.32118862588487757</v>
      </c>
      <c r="K1562" s="70">
        <v>0.74505124797015809</v>
      </c>
      <c r="L1562" s="70">
        <v>0.27471160459525207</v>
      </c>
      <c r="M1562" s="70">
        <v>0.33856957086868433</v>
      </c>
      <c r="N1562" s="70">
        <v>1.0051784612584224E-2</v>
      </c>
      <c r="O1562" s="70">
        <v>0</v>
      </c>
      <c r="P1562" s="70">
        <v>8.012260890125052E-3</v>
      </c>
    </row>
    <row r="1563" spans="1:16" x14ac:dyDescent="0.3">
      <c r="A1563" t="s">
        <v>2434</v>
      </c>
      <c r="B1563" t="s">
        <v>1000</v>
      </c>
      <c r="C1563" s="69">
        <v>29227</v>
      </c>
      <c r="E1563" s="70"/>
      <c r="F1563" s="70">
        <v>1.2626595661997017E-2</v>
      </c>
      <c r="G1563" s="70">
        <v>6.5476190476190479E-2</v>
      </c>
      <c r="H1563" s="70">
        <v>0.20689655172413793</v>
      </c>
      <c r="I1563" s="70">
        <v>0.22222222222222221</v>
      </c>
    </row>
    <row r="1564" spans="1:16" x14ac:dyDescent="0.3">
      <c r="A1564" t="s">
        <v>2603</v>
      </c>
      <c r="B1564" t="s">
        <v>1000</v>
      </c>
      <c r="C1564" s="69">
        <v>29229</v>
      </c>
      <c r="D1564" s="70">
        <v>0.51900387358663358</v>
      </c>
      <c r="E1564" s="70">
        <v>2.4122323068120929E-3</v>
      </c>
      <c r="F1564" s="70">
        <v>5.6393785935028799E-2</v>
      </c>
      <c r="G1564" s="70">
        <v>0.14285714285714285</v>
      </c>
      <c r="H1564" s="70">
        <v>0.34482758620689657</v>
      </c>
      <c r="I1564" s="70">
        <v>0.27777777777777779</v>
      </c>
      <c r="J1564" s="70">
        <v>0.39010829682787679</v>
      </c>
      <c r="K1564" s="70">
        <v>0.74042178457765861</v>
      </c>
      <c r="L1564" s="70">
        <v>0.30024880291957556</v>
      </c>
      <c r="M1564" s="70">
        <v>0.30238994674742747</v>
      </c>
      <c r="N1564" s="70">
        <v>4.5572556259037425E-3</v>
      </c>
      <c r="O1564" s="70">
        <v>0</v>
      </c>
      <c r="P1564" s="70">
        <v>6.3017060904299281E-3</v>
      </c>
    </row>
    <row r="1565" spans="1:16" x14ac:dyDescent="0.3">
      <c r="A1565" t="s">
        <v>1041</v>
      </c>
      <c r="B1565" t="s">
        <v>1000</v>
      </c>
      <c r="C1565" s="69">
        <v>29510</v>
      </c>
      <c r="D1565" s="70">
        <v>0.39048350202519416</v>
      </c>
      <c r="E1565" s="70">
        <v>0.45496279556466229</v>
      </c>
      <c r="F1565" s="70">
        <v>4.9939483811607017E-2</v>
      </c>
      <c r="G1565" s="70">
        <v>0</v>
      </c>
      <c r="H1565" s="70">
        <v>0</v>
      </c>
      <c r="I1565" s="70">
        <v>0.27777777777777779</v>
      </c>
      <c r="J1565" s="70">
        <v>0.1667048084942217</v>
      </c>
      <c r="K1565" s="70">
        <v>0.6922937786931147</v>
      </c>
      <c r="L1565" s="70">
        <v>0.31066683233288689</v>
      </c>
      <c r="M1565" s="70">
        <v>0.35523557702745218</v>
      </c>
      <c r="N1565" s="70">
        <v>7.7658575381635828E-2</v>
      </c>
      <c r="O1565" s="70">
        <v>0</v>
      </c>
      <c r="P1565" s="70">
        <v>2.2013290744831901E-4</v>
      </c>
    </row>
    <row r="1566" spans="1:16" x14ac:dyDescent="0.3">
      <c r="A1566" t="s">
        <v>2959</v>
      </c>
      <c r="B1566" t="s">
        <v>1042</v>
      </c>
      <c r="C1566" s="69">
        <v>30001</v>
      </c>
      <c r="D1566" s="70">
        <v>0.48592760496998882</v>
      </c>
      <c r="E1566" s="70">
        <v>2.3857407114606313E-4</v>
      </c>
      <c r="F1566" s="70">
        <v>0</v>
      </c>
      <c r="G1566" s="70">
        <v>2.976190476190476E-2</v>
      </c>
      <c r="H1566" s="70">
        <v>0</v>
      </c>
      <c r="I1566" s="70">
        <v>0.61111111111111116</v>
      </c>
      <c r="J1566" s="70">
        <v>0.26524880711749488</v>
      </c>
      <c r="K1566" s="70">
        <v>0.93123590711354198</v>
      </c>
      <c r="L1566" s="70">
        <v>7.5520799355820512E-2</v>
      </c>
      <c r="M1566" s="70">
        <v>0.25132905882956502</v>
      </c>
      <c r="N1566" s="70">
        <v>0.23717463203968356</v>
      </c>
      <c r="O1566" s="70">
        <v>0</v>
      </c>
      <c r="P1566" s="70">
        <v>9.7732221759478906E-4</v>
      </c>
    </row>
    <row r="1567" spans="1:16" x14ac:dyDescent="0.3">
      <c r="A1567" t="s">
        <v>2960</v>
      </c>
      <c r="B1567" t="s">
        <v>1042</v>
      </c>
      <c r="C1567" s="69">
        <v>30003</v>
      </c>
      <c r="D1567" s="70">
        <v>0.46835814867434872</v>
      </c>
      <c r="E1567" s="70">
        <v>1.4844508238168658E-4</v>
      </c>
      <c r="F1567" s="70">
        <v>0</v>
      </c>
      <c r="G1567" s="70">
        <v>3.5714285714285712E-2</v>
      </c>
      <c r="H1567" s="70">
        <v>3.4482758620689655E-2</v>
      </c>
      <c r="I1567" s="70">
        <v>0.61111111111111116</v>
      </c>
      <c r="J1567" s="70">
        <v>0.29714041139505115</v>
      </c>
      <c r="K1567" s="70">
        <v>0.85240856837415979</v>
      </c>
      <c r="L1567" s="70">
        <v>1.6475853135940296E-2</v>
      </c>
      <c r="M1567" s="70">
        <v>0.16624061050778779</v>
      </c>
      <c r="N1567" s="70">
        <v>0.29481504189400992</v>
      </c>
      <c r="O1567" s="70">
        <v>0</v>
      </c>
      <c r="P1567" s="70">
        <v>7.1099155943165114E-3</v>
      </c>
    </row>
    <row r="1568" spans="1:16" x14ac:dyDescent="0.3">
      <c r="A1568" t="s">
        <v>2440</v>
      </c>
      <c r="B1568" t="s">
        <v>1042</v>
      </c>
      <c r="C1568" s="69">
        <v>30005</v>
      </c>
      <c r="E1568" s="70"/>
      <c r="F1568" s="70">
        <v>0</v>
      </c>
      <c r="G1568" s="70">
        <v>5.9523809523809521E-3</v>
      </c>
      <c r="H1568" s="70">
        <v>0</v>
      </c>
      <c r="I1568" s="70">
        <v>0.44444444444444442</v>
      </c>
    </row>
    <row r="1569" spans="1:16" x14ac:dyDescent="0.3">
      <c r="A1569" t="s">
        <v>2961</v>
      </c>
      <c r="B1569" t="s">
        <v>1042</v>
      </c>
      <c r="C1569" s="69">
        <v>30007</v>
      </c>
      <c r="E1569" s="70"/>
      <c r="F1569" s="70">
        <v>0</v>
      </c>
      <c r="G1569" s="70">
        <v>0</v>
      </c>
      <c r="H1569" s="70">
        <v>0</v>
      </c>
      <c r="I1569" s="70">
        <v>0.66666666666666663</v>
      </c>
    </row>
    <row r="1570" spans="1:16" x14ac:dyDescent="0.3">
      <c r="A1570" t="s">
        <v>2962</v>
      </c>
      <c r="B1570" t="s">
        <v>1042</v>
      </c>
      <c r="C1570" s="69">
        <v>30009</v>
      </c>
      <c r="E1570" s="70"/>
      <c r="F1570" s="70">
        <v>0</v>
      </c>
      <c r="G1570" s="70">
        <v>1.7857142857142856E-2</v>
      </c>
      <c r="H1570" s="70">
        <v>3.4482758620689655E-2</v>
      </c>
      <c r="I1570" s="70">
        <v>0.5</v>
      </c>
    </row>
    <row r="1571" spans="1:16" x14ac:dyDescent="0.3">
      <c r="A1571" t="s">
        <v>2685</v>
      </c>
      <c r="B1571" t="s">
        <v>1042</v>
      </c>
      <c r="C1571" s="69">
        <v>30011</v>
      </c>
      <c r="E1571" s="70"/>
      <c r="F1571" s="70">
        <v>0</v>
      </c>
      <c r="G1571" s="70">
        <v>6.5476190476190479E-2</v>
      </c>
      <c r="H1571" s="70">
        <v>0.10344827586206896</v>
      </c>
      <c r="I1571" s="70">
        <v>0.1111111111111111</v>
      </c>
    </row>
    <row r="1572" spans="1:16" x14ac:dyDescent="0.3">
      <c r="A1572" t="s">
        <v>2963</v>
      </c>
      <c r="B1572" t="s">
        <v>1042</v>
      </c>
      <c r="C1572" s="69">
        <v>30013</v>
      </c>
      <c r="D1572" s="70">
        <v>0.43995084328352829</v>
      </c>
      <c r="E1572" s="70">
        <v>6.2466032703096391E-3</v>
      </c>
      <c r="F1572" s="70">
        <v>0</v>
      </c>
      <c r="G1572" s="70">
        <v>2.3809523809523808E-2</v>
      </c>
      <c r="H1572" s="70">
        <v>3.4482758620689655E-2</v>
      </c>
      <c r="I1572" s="70">
        <v>0.61111111111111116</v>
      </c>
      <c r="J1572" s="70">
        <v>0.37265202782921975</v>
      </c>
      <c r="K1572" s="70">
        <v>0.81015411206081978</v>
      </c>
      <c r="L1572" s="70">
        <v>9.5490023840316199E-2</v>
      </c>
      <c r="M1572" s="70">
        <v>0.16014221625852235</v>
      </c>
      <c r="N1572" s="70">
        <v>6.5657730364174341E-2</v>
      </c>
      <c r="O1572" s="70">
        <v>0</v>
      </c>
      <c r="P1572" s="70">
        <v>1.5572243170925051E-3</v>
      </c>
    </row>
    <row r="1573" spans="1:16" x14ac:dyDescent="0.3">
      <c r="A1573" t="s">
        <v>2964</v>
      </c>
      <c r="B1573" t="s">
        <v>1042</v>
      </c>
      <c r="C1573" s="69">
        <v>30015</v>
      </c>
      <c r="E1573" s="70"/>
      <c r="F1573" s="70">
        <v>0</v>
      </c>
      <c r="G1573" s="70">
        <v>6.5476190476190479E-2</v>
      </c>
      <c r="H1573" s="70">
        <v>3.4482758620689655E-2</v>
      </c>
      <c r="I1573" s="70">
        <v>0.66666666666666663</v>
      </c>
    </row>
    <row r="1574" spans="1:16" x14ac:dyDescent="0.3">
      <c r="A1574" t="s">
        <v>2226</v>
      </c>
      <c r="B1574" t="s">
        <v>1042</v>
      </c>
      <c r="C1574" s="69">
        <v>30017</v>
      </c>
      <c r="D1574" s="70">
        <v>0.47593038500687501</v>
      </c>
      <c r="E1574" s="70">
        <v>1.0712783481201279E-3</v>
      </c>
      <c r="F1574" s="70">
        <v>0</v>
      </c>
      <c r="G1574" s="70">
        <v>2.976190476190476E-2</v>
      </c>
      <c r="H1574" s="70">
        <v>0.10344827586206896</v>
      </c>
      <c r="I1574" s="70">
        <v>0.22222222222222221</v>
      </c>
      <c r="J1574" s="70">
        <v>0.37983854884323809</v>
      </c>
      <c r="K1574" s="70">
        <v>0.8243529196610847</v>
      </c>
      <c r="L1574" s="70">
        <v>5.1459763412565994E-3</v>
      </c>
      <c r="M1574" s="70">
        <v>0.16403003622146264</v>
      </c>
      <c r="N1574" s="70">
        <v>0.62089987566441285</v>
      </c>
      <c r="O1574" s="70">
        <v>0</v>
      </c>
      <c r="P1574" s="70">
        <v>3.2348963569783177E-3</v>
      </c>
    </row>
    <row r="1575" spans="1:16" x14ac:dyDescent="0.3">
      <c r="A1575" t="s">
        <v>2965</v>
      </c>
      <c r="B1575" t="s">
        <v>1042</v>
      </c>
      <c r="C1575" s="69">
        <v>30019</v>
      </c>
      <c r="E1575" s="70"/>
      <c r="F1575" s="70">
        <v>0</v>
      </c>
      <c r="G1575" s="70">
        <v>1.1904761904761904E-2</v>
      </c>
      <c r="H1575" s="70">
        <v>6.8965517241379309E-2</v>
      </c>
      <c r="I1575" s="70">
        <v>5.5555555555555552E-2</v>
      </c>
    </row>
    <row r="1576" spans="1:16" x14ac:dyDescent="0.3">
      <c r="A1576" t="s">
        <v>2357</v>
      </c>
      <c r="B1576" t="s">
        <v>1042</v>
      </c>
      <c r="C1576" s="69">
        <v>30021</v>
      </c>
      <c r="D1576" s="70">
        <v>0.32866618579713147</v>
      </c>
      <c r="E1576" s="70">
        <v>7.443950208647558E-4</v>
      </c>
      <c r="F1576" s="70">
        <v>0</v>
      </c>
      <c r="G1576" s="70">
        <v>2.976190476190476E-2</v>
      </c>
      <c r="H1576" s="70">
        <v>0.10344827586206896</v>
      </c>
      <c r="I1576" s="70">
        <v>5.5555555555555552E-2</v>
      </c>
      <c r="J1576" s="70">
        <v>0.34417556993149401</v>
      </c>
      <c r="K1576" s="70">
        <v>0.80834419835301741</v>
      </c>
      <c r="L1576" s="70">
        <v>8.7801292791875908E-3</v>
      </c>
      <c r="M1576" s="70">
        <v>0.18856914452331078</v>
      </c>
      <c r="N1576" s="70">
        <v>8.6043231188324909E-2</v>
      </c>
      <c r="O1576" s="70">
        <v>0</v>
      </c>
      <c r="P1576" s="70">
        <v>2.0260997595711536E-4</v>
      </c>
    </row>
    <row r="1577" spans="1:16" x14ac:dyDescent="0.3">
      <c r="A1577" t="s">
        <v>2966</v>
      </c>
      <c r="B1577" t="s">
        <v>1042</v>
      </c>
      <c r="C1577" s="69">
        <v>30023</v>
      </c>
      <c r="D1577" s="70">
        <v>0.43077372325253294</v>
      </c>
      <c r="E1577" s="70">
        <v>1.6894714988622403E-3</v>
      </c>
      <c r="F1577" s="70">
        <v>0</v>
      </c>
      <c r="G1577" s="70">
        <v>0</v>
      </c>
      <c r="H1577" s="70">
        <v>0</v>
      </c>
      <c r="I1577" s="70">
        <v>0.61111111111111116</v>
      </c>
      <c r="J1577" s="70">
        <v>0.32198867589253471</v>
      </c>
      <c r="K1577" s="70">
        <v>0.85538414850875755</v>
      </c>
      <c r="L1577" s="70">
        <v>7.930208359735319E-4</v>
      </c>
      <c r="M1577" s="70">
        <v>0.28289733486047175</v>
      </c>
      <c r="N1577" s="70">
        <v>5.6231005221638493E-2</v>
      </c>
      <c r="O1577" s="70">
        <v>0</v>
      </c>
      <c r="P1577" s="70">
        <v>1.2810069397759508E-3</v>
      </c>
    </row>
    <row r="1578" spans="1:16" x14ac:dyDescent="0.3">
      <c r="A1578" t="s">
        <v>2967</v>
      </c>
      <c r="B1578" t="s">
        <v>1042</v>
      </c>
      <c r="C1578" s="69">
        <v>30025</v>
      </c>
      <c r="E1578" s="70"/>
      <c r="F1578" s="70">
        <v>0</v>
      </c>
      <c r="G1578" s="70">
        <v>5.3571428571428568E-2</v>
      </c>
      <c r="H1578" s="70">
        <v>0.10344827586206896</v>
      </c>
      <c r="I1578" s="70">
        <v>0.1111111111111111</v>
      </c>
    </row>
    <row r="1579" spans="1:16" x14ac:dyDescent="0.3">
      <c r="A1579" t="s">
        <v>2968</v>
      </c>
      <c r="B1579" t="s">
        <v>1042</v>
      </c>
      <c r="C1579" s="69">
        <v>30027</v>
      </c>
      <c r="D1579" s="70">
        <v>0.45715854715665921</v>
      </c>
      <c r="E1579" s="70">
        <v>2.7923486610700686E-4</v>
      </c>
      <c r="F1579" s="70">
        <v>0</v>
      </c>
      <c r="G1579" s="70">
        <v>8.3333333333333329E-2</v>
      </c>
      <c r="H1579" s="70">
        <v>3.4482758620689655E-2</v>
      </c>
      <c r="I1579" s="70">
        <v>0.55555555555555558</v>
      </c>
      <c r="J1579" s="70">
        <v>0.34194660014170553</v>
      </c>
      <c r="K1579" s="70">
        <v>0.79580857528750359</v>
      </c>
      <c r="L1579" s="70">
        <v>7.8506273036675137E-2</v>
      </c>
      <c r="M1579" s="70">
        <v>0.2739916032043001</v>
      </c>
      <c r="N1579" s="70">
        <v>9.5632972920410148E-2</v>
      </c>
      <c r="O1579" s="70">
        <v>0</v>
      </c>
      <c r="P1579" s="70">
        <v>8.715878673124333E-4</v>
      </c>
    </row>
    <row r="1580" spans="1:16" x14ac:dyDescent="0.3">
      <c r="A1580" t="s">
        <v>2969</v>
      </c>
      <c r="B1580" t="s">
        <v>1042</v>
      </c>
      <c r="C1580" s="69">
        <v>30029</v>
      </c>
      <c r="D1580" s="70">
        <v>0.53446563072687348</v>
      </c>
      <c r="E1580" s="70">
        <v>3.3046706150321355E-3</v>
      </c>
      <c r="F1580" s="70">
        <v>0</v>
      </c>
      <c r="G1580" s="70">
        <v>0</v>
      </c>
      <c r="H1580" s="70">
        <v>0.10344827586206896</v>
      </c>
      <c r="I1580" s="70">
        <v>0.88888888888888884</v>
      </c>
      <c r="J1580" s="70">
        <v>0.40089137053379809</v>
      </c>
      <c r="K1580" s="70">
        <v>0.75477344621628117</v>
      </c>
      <c r="L1580" s="70">
        <v>3.7211180609415057E-2</v>
      </c>
      <c r="M1580" s="70">
        <v>0.23660647924913955</v>
      </c>
      <c r="N1580" s="70">
        <v>0.19260441985506313</v>
      </c>
      <c r="O1580" s="70">
        <v>0</v>
      </c>
      <c r="P1580" s="70">
        <v>2.7900834526252565E-2</v>
      </c>
    </row>
    <row r="1581" spans="1:16" x14ac:dyDescent="0.3">
      <c r="A1581" t="s">
        <v>2482</v>
      </c>
      <c r="B1581" t="s">
        <v>1042</v>
      </c>
      <c r="C1581" s="69">
        <v>30031</v>
      </c>
      <c r="D1581" s="70">
        <v>0.45493787231349947</v>
      </c>
      <c r="E1581" s="70">
        <v>6.9264120710452242E-3</v>
      </c>
      <c r="F1581" s="70">
        <v>0</v>
      </c>
      <c r="G1581" s="70">
        <v>5.9523809523809521E-3</v>
      </c>
      <c r="H1581" s="70">
        <v>0</v>
      </c>
      <c r="I1581" s="70">
        <v>0.66666666666666663</v>
      </c>
      <c r="J1581" s="70">
        <v>0.31213784792966592</v>
      </c>
      <c r="K1581" s="70">
        <v>0.88932011817085765</v>
      </c>
      <c r="L1581" s="70">
        <v>1.4426388097061203E-2</v>
      </c>
      <c r="M1581" s="70">
        <v>0.31849231745773809</v>
      </c>
      <c r="N1581" s="70">
        <v>3.5158796361535509E-2</v>
      </c>
      <c r="O1581" s="70">
        <v>0</v>
      </c>
      <c r="P1581" s="70">
        <v>6.996031976499905E-3</v>
      </c>
    </row>
    <row r="1582" spans="1:16" x14ac:dyDescent="0.3">
      <c r="A1582" t="s">
        <v>2235</v>
      </c>
      <c r="B1582" t="s">
        <v>1042</v>
      </c>
      <c r="C1582" s="69">
        <v>30033</v>
      </c>
      <c r="E1582" s="70"/>
      <c r="F1582" s="70">
        <v>0</v>
      </c>
      <c r="G1582" s="70">
        <v>0</v>
      </c>
      <c r="H1582" s="70">
        <v>6.8965517241379309E-2</v>
      </c>
      <c r="I1582" s="70">
        <v>0.16666666666666666</v>
      </c>
    </row>
    <row r="1583" spans="1:16" x14ac:dyDescent="0.3">
      <c r="A1583" t="s">
        <v>2970</v>
      </c>
      <c r="B1583" t="s">
        <v>1042</v>
      </c>
      <c r="C1583" s="69">
        <v>30035</v>
      </c>
      <c r="D1583" s="70">
        <v>0.46056622717181317</v>
      </c>
      <c r="E1583" s="70">
        <v>5.3757321050142137E-4</v>
      </c>
      <c r="F1583" s="70">
        <v>0</v>
      </c>
      <c r="G1583" s="70">
        <v>1.1904761904761904E-2</v>
      </c>
      <c r="H1583" s="70">
        <v>3.4482758620689655E-2</v>
      </c>
      <c r="I1583" s="70">
        <v>0.72222222222222221</v>
      </c>
      <c r="J1583" s="70">
        <v>0.27897093517878263</v>
      </c>
      <c r="K1583" s="70">
        <v>0.80992900079041463</v>
      </c>
      <c r="L1583" s="70">
        <v>0.13378789944884834</v>
      </c>
      <c r="M1583" s="70">
        <v>0.24044138248752445</v>
      </c>
      <c r="N1583" s="70">
        <v>7.0699056648967969E-3</v>
      </c>
      <c r="O1583" s="70">
        <v>0</v>
      </c>
      <c r="P1583" s="70">
        <v>3.8167497042156204E-2</v>
      </c>
    </row>
    <row r="1584" spans="1:16" x14ac:dyDescent="0.3">
      <c r="A1584" t="s">
        <v>2971</v>
      </c>
      <c r="B1584" t="s">
        <v>1042</v>
      </c>
      <c r="C1584" s="69">
        <v>30037</v>
      </c>
      <c r="E1584" s="70"/>
      <c r="F1584" s="70">
        <v>0</v>
      </c>
      <c r="G1584" s="70">
        <v>0</v>
      </c>
      <c r="H1584" s="70">
        <v>3.4482758620689655E-2</v>
      </c>
      <c r="I1584" s="70">
        <v>0.5</v>
      </c>
    </row>
    <row r="1585" spans="1:16" x14ac:dyDescent="0.3">
      <c r="A1585" t="s">
        <v>2972</v>
      </c>
      <c r="B1585" t="s">
        <v>1042</v>
      </c>
      <c r="C1585" s="69">
        <v>30039</v>
      </c>
      <c r="E1585" s="70"/>
      <c r="F1585" s="70">
        <v>0</v>
      </c>
      <c r="G1585" s="70">
        <v>0</v>
      </c>
      <c r="H1585" s="70">
        <v>0</v>
      </c>
      <c r="I1585" s="70">
        <v>0.77777777777777779</v>
      </c>
    </row>
    <row r="1586" spans="1:16" x14ac:dyDescent="0.3">
      <c r="A1586" t="s">
        <v>2973</v>
      </c>
      <c r="B1586" t="s">
        <v>1042</v>
      </c>
      <c r="C1586" s="69">
        <v>30041</v>
      </c>
      <c r="D1586" s="70">
        <v>0.42931625024967818</v>
      </c>
      <c r="E1586" s="70">
        <v>7.5512105292954452E-4</v>
      </c>
      <c r="F1586" s="70">
        <v>0</v>
      </c>
      <c r="G1586" s="70">
        <v>1.1904761904761904E-2</v>
      </c>
      <c r="H1586" s="70">
        <v>6.8965517241379309E-2</v>
      </c>
      <c r="I1586" s="70">
        <v>0.5</v>
      </c>
      <c r="J1586" s="70">
        <v>0.46061365403732396</v>
      </c>
      <c r="K1586" s="70">
        <v>0.75868730897615599</v>
      </c>
      <c r="L1586" s="70">
        <v>8.9112314474103047E-2</v>
      </c>
      <c r="M1586" s="70">
        <v>8.2824936581471831E-2</v>
      </c>
      <c r="N1586" s="70">
        <v>0.14532211810836179</v>
      </c>
      <c r="O1586" s="70">
        <v>0</v>
      </c>
      <c r="P1586" s="70">
        <v>5.0501450874442817E-3</v>
      </c>
    </row>
    <row r="1587" spans="1:16" x14ac:dyDescent="0.3">
      <c r="A1587" t="s">
        <v>2057</v>
      </c>
      <c r="B1587" t="s">
        <v>1042</v>
      </c>
      <c r="C1587" s="69">
        <v>30043</v>
      </c>
      <c r="E1587" s="70"/>
      <c r="F1587" s="70">
        <v>0</v>
      </c>
      <c r="G1587" s="70">
        <v>0</v>
      </c>
      <c r="H1587" s="70">
        <v>0</v>
      </c>
      <c r="I1587" s="70">
        <v>0.66666666666666663</v>
      </c>
    </row>
    <row r="1588" spans="1:16" x14ac:dyDescent="0.3">
      <c r="A1588" t="s">
        <v>2974</v>
      </c>
      <c r="B1588" t="s">
        <v>1042</v>
      </c>
      <c r="C1588" s="69">
        <v>30045</v>
      </c>
      <c r="E1588" s="70"/>
      <c r="F1588" s="70">
        <v>0</v>
      </c>
      <c r="G1588" s="70">
        <v>5.3571428571428568E-2</v>
      </c>
      <c r="H1588" s="70">
        <v>3.4482758620689655E-2</v>
      </c>
      <c r="I1588" s="70">
        <v>0.5</v>
      </c>
    </row>
    <row r="1589" spans="1:16" x14ac:dyDescent="0.3">
      <c r="A1589" t="s">
        <v>2172</v>
      </c>
      <c r="B1589" t="s">
        <v>1042</v>
      </c>
      <c r="C1589" s="69">
        <v>30047</v>
      </c>
      <c r="D1589" s="70">
        <v>0.47413485192841148</v>
      </c>
      <c r="E1589" s="70">
        <v>1.037446211599344E-3</v>
      </c>
      <c r="F1589" s="70">
        <v>0</v>
      </c>
      <c r="G1589" s="70">
        <v>0</v>
      </c>
      <c r="H1589" s="70">
        <v>0</v>
      </c>
      <c r="I1589" s="70">
        <v>0.88888888888888884</v>
      </c>
      <c r="J1589" s="70">
        <v>0.32200340233684083</v>
      </c>
      <c r="K1589" s="70">
        <v>0.75890706003051578</v>
      </c>
      <c r="L1589" s="70">
        <v>5.2080022510480752E-2</v>
      </c>
      <c r="M1589" s="70">
        <v>0.23460317125690275</v>
      </c>
      <c r="N1589" s="70">
        <v>6.1718414159353009E-2</v>
      </c>
      <c r="O1589" s="70">
        <v>0</v>
      </c>
      <c r="P1589" s="70">
        <v>2.585682706800032E-2</v>
      </c>
    </row>
    <row r="1590" spans="1:16" x14ac:dyDescent="0.3">
      <c r="A1590" t="s">
        <v>2975</v>
      </c>
      <c r="B1590" t="s">
        <v>1042</v>
      </c>
      <c r="C1590" s="69">
        <v>30049</v>
      </c>
      <c r="D1590" s="70">
        <v>0.43539008694695047</v>
      </c>
      <c r="E1590" s="70">
        <v>4.2675870773510663E-3</v>
      </c>
      <c r="F1590" s="70">
        <v>0</v>
      </c>
      <c r="G1590" s="70">
        <v>0</v>
      </c>
      <c r="H1590" s="70">
        <v>0</v>
      </c>
      <c r="I1590" s="70">
        <v>0.72222222222222221</v>
      </c>
      <c r="J1590" s="70">
        <v>0.29552097990218379</v>
      </c>
      <c r="K1590" s="70">
        <v>0.83856195009379775</v>
      </c>
      <c r="L1590" s="70">
        <v>7.8418988379621871E-2</v>
      </c>
      <c r="M1590" s="70">
        <v>0.17839570998546797</v>
      </c>
      <c r="N1590" s="70">
        <v>2.102954495031276E-2</v>
      </c>
      <c r="O1590" s="70">
        <v>0</v>
      </c>
      <c r="P1590" s="70">
        <v>1.8359577838776245E-2</v>
      </c>
    </row>
    <row r="1591" spans="1:16" x14ac:dyDescent="0.3">
      <c r="A1591" t="s">
        <v>2305</v>
      </c>
      <c r="B1591" t="s">
        <v>1042</v>
      </c>
      <c r="C1591" s="69">
        <v>30051</v>
      </c>
      <c r="E1591" s="70"/>
      <c r="F1591" s="70">
        <v>0</v>
      </c>
      <c r="G1591" s="70">
        <v>5.9523809523809521E-3</v>
      </c>
      <c r="H1591" s="70">
        <v>0</v>
      </c>
      <c r="I1591" s="70">
        <v>0.27777777777777779</v>
      </c>
    </row>
    <row r="1592" spans="1:16" x14ac:dyDescent="0.3">
      <c r="A1592" t="s">
        <v>2130</v>
      </c>
      <c r="B1592" t="s">
        <v>1042</v>
      </c>
      <c r="C1592" s="69">
        <v>30053</v>
      </c>
      <c r="D1592" s="70">
        <v>0.47213652606448286</v>
      </c>
      <c r="E1592" s="70">
        <v>4.5534528520674164E-4</v>
      </c>
      <c r="F1592" s="70">
        <v>0</v>
      </c>
      <c r="G1592" s="70">
        <v>0</v>
      </c>
      <c r="H1592" s="70">
        <v>0</v>
      </c>
      <c r="I1592" s="70">
        <v>0.88888888888888884</v>
      </c>
      <c r="J1592" s="70">
        <v>0.26331867487410016</v>
      </c>
      <c r="K1592" s="70">
        <v>0.7402194000100446</v>
      </c>
      <c r="L1592" s="70">
        <v>8.4082394878462488E-2</v>
      </c>
      <c r="M1592" s="70">
        <v>0.24025695541856187</v>
      </c>
      <c r="N1592" s="70">
        <v>3.6945939848581452E-2</v>
      </c>
      <c r="O1592" s="70">
        <v>0</v>
      </c>
      <c r="P1592" s="70">
        <v>8.0466082885087414E-2</v>
      </c>
    </row>
    <row r="1593" spans="1:16" x14ac:dyDescent="0.3">
      <c r="A1593" t="s">
        <v>2976</v>
      </c>
      <c r="B1593" t="s">
        <v>1042</v>
      </c>
      <c r="C1593" s="69">
        <v>30055</v>
      </c>
      <c r="E1593" s="70"/>
      <c r="F1593" s="70">
        <v>0</v>
      </c>
      <c r="G1593" s="70">
        <v>2.3809523809523808E-2</v>
      </c>
      <c r="H1593" s="70">
        <v>0.13793103448275862</v>
      </c>
      <c r="I1593" s="70">
        <v>5.5555555555555552E-2</v>
      </c>
    </row>
    <row r="1594" spans="1:16" x14ac:dyDescent="0.3">
      <c r="A1594" t="s">
        <v>2065</v>
      </c>
      <c r="B1594" t="s">
        <v>1042</v>
      </c>
      <c r="C1594" s="69">
        <v>30057</v>
      </c>
      <c r="E1594" s="70"/>
      <c r="F1594" s="70">
        <v>0</v>
      </c>
      <c r="G1594" s="70">
        <v>0</v>
      </c>
      <c r="H1594" s="70">
        <v>0</v>
      </c>
      <c r="I1594" s="70">
        <v>0.55555555555555558</v>
      </c>
    </row>
    <row r="1595" spans="1:16" x14ac:dyDescent="0.3">
      <c r="A1595" t="s">
        <v>2977</v>
      </c>
      <c r="B1595" t="s">
        <v>1042</v>
      </c>
      <c r="C1595" s="69">
        <v>30059</v>
      </c>
      <c r="E1595" s="70"/>
      <c r="F1595" s="70">
        <v>0</v>
      </c>
      <c r="G1595" s="70">
        <v>5.9523809523809521E-3</v>
      </c>
      <c r="H1595" s="70">
        <v>0</v>
      </c>
      <c r="I1595" s="70">
        <v>0.66666666666666663</v>
      </c>
    </row>
    <row r="1596" spans="1:16" x14ac:dyDescent="0.3">
      <c r="A1596" t="s">
        <v>2247</v>
      </c>
      <c r="B1596" t="s">
        <v>1042</v>
      </c>
      <c r="C1596" s="69">
        <v>30061</v>
      </c>
      <c r="E1596" s="70"/>
      <c r="F1596" s="70">
        <v>0</v>
      </c>
      <c r="G1596" s="70">
        <v>0</v>
      </c>
      <c r="H1596" s="70">
        <v>0</v>
      </c>
      <c r="I1596" s="70">
        <v>0.83333333333333337</v>
      </c>
    </row>
    <row r="1597" spans="1:16" x14ac:dyDescent="0.3">
      <c r="A1597" t="s">
        <v>2978</v>
      </c>
      <c r="B1597" t="s">
        <v>1042</v>
      </c>
      <c r="C1597" s="69">
        <v>30063</v>
      </c>
      <c r="D1597" s="70">
        <v>0.47325101300696792</v>
      </c>
      <c r="E1597" s="70">
        <v>1.032074199073321E-2</v>
      </c>
      <c r="F1597" s="70">
        <v>0</v>
      </c>
      <c r="G1597" s="70">
        <v>0</v>
      </c>
      <c r="H1597" s="70">
        <v>6.8965517241379309E-2</v>
      </c>
      <c r="I1597" s="70">
        <v>0.83333333333333337</v>
      </c>
      <c r="J1597" s="70">
        <v>0.26847410427183022</v>
      </c>
      <c r="K1597" s="70">
        <v>0.76102656124658974</v>
      </c>
      <c r="L1597" s="70">
        <v>3.0839104815241856E-2</v>
      </c>
      <c r="M1597" s="70">
        <v>0.22479465002991481</v>
      </c>
      <c r="N1597" s="70">
        <v>7.5771278813100154E-2</v>
      </c>
      <c r="O1597" s="70">
        <v>0</v>
      </c>
      <c r="P1597" s="70">
        <v>7.6483657893052795E-2</v>
      </c>
    </row>
    <row r="1598" spans="1:16" x14ac:dyDescent="0.3">
      <c r="A1598" t="s">
        <v>2979</v>
      </c>
      <c r="B1598" t="s">
        <v>1042</v>
      </c>
      <c r="C1598" s="69">
        <v>30065</v>
      </c>
      <c r="E1598" s="70"/>
      <c r="F1598" s="70">
        <v>0</v>
      </c>
      <c r="G1598" s="70">
        <v>1.1904761904761904E-2</v>
      </c>
      <c r="H1598" s="70">
        <v>0</v>
      </c>
      <c r="I1598" s="70">
        <v>0.16666666666666666</v>
      </c>
    </row>
    <row r="1599" spans="1:16" x14ac:dyDescent="0.3">
      <c r="A1599" t="s">
        <v>2253</v>
      </c>
      <c r="B1599" t="s">
        <v>1042</v>
      </c>
      <c r="C1599" s="69">
        <v>30067</v>
      </c>
      <c r="D1599" s="70">
        <v>0.46914363687919503</v>
      </c>
      <c r="E1599" s="70">
        <v>8.2391209049748461E-4</v>
      </c>
      <c r="F1599" s="70">
        <v>0</v>
      </c>
      <c r="G1599" s="70">
        <v>1.1904761904761904E-2</v>
      </c>
      <c r="H1599" s="70">
        <v>3.4482758620689655E-2</v>
      </c>
      <c r="I1599" s="70">
        <v>0.5</v>
      </c>
      <c r="J1599" s="70">
        <v>0.34451058038554888</v>
      </c>
      <c r="K1599" s="70">
        <v>0.87291501594989063</v>
      </c>
      <c r="L1599" s="70">
        <v>4.492756836216015E-2</v>
      </c>
      <c r="M1599" s="70">
        <v>0.29754544710710551</v>
      </c>
      <c r="N1599" s="70">
        <v>0.20504835502924787</v>
      </c>
      <c r="O1599" s="70">
        <v>0</v>
      </c>
      <c r="P1599" s="70">
        <v>8.0474151184621329E-3</v>
      </c>
    </row>
    <row r="1600" spans="1:16" x14ac:dyDescent="0.3">
      <c r="A1600" t="s">
        <v>2980</v>
      </c>
      <c r="B1600" t="s">
        <v>1042</v>
      </c>
      <c r="C1600" s="69">
        <v>30069</v>
      </c>
      <c r="E1600" s="70"/>
      <c r="F1600" s="70">
        <v>0</v>
      </c>
      <c r="G1600" s="70">
        <v>1.1904761904761904E-2</v>
      </c>
      <c r="H1600" s="70">
        <v>3.4482758620689655E-2</v>
      </c>
      <c r="I1600" s="70">
        <v>0.22222222222222221</v>
      </c>
    </row>
    <row r="1601" spans="1:16" x14ac:dyDescent="0.3">
      <c r="A1601" t="s">
        <v>2137</v>
      </c>
      <c r="B1601" t="s">
        <v>1042</v>
      </c>
      <c r="C1601" s="69">
        <v>30071</v>
      </c>
      <c r="E1601" s="70"/>
      <c r="F1601" s="70">
        <v>0</v>
      </c>
      <c r="G1601" s="70">
        <v>2.976190476190476E-2</v>
      </c>
      <c r="H1601" s="70">
        <v>0.10344827586206896</v>
      </c>
      <c r="I1601" s="70">
        <v>0.27777777777777779</v>
      </c>
    </row>
    <row r="1602" spans="1:16" x14ac:dyDescent="0.3">
      <c r="A1602" t="s">
        <v>2981</v>
      </c>
      <c r="B1602" t="s">
        <v>1042</v>
      </c>
      <c r="C1602" s="69">
        <v>30073</v>
      </c>
      <c r="D1602" s="70">
        <v>0.38821112747281666</v>
      </c>
      <c r="E1602" s="70">
        <v>3.5882933108122663E-4</v>
      </c>
      <c r="F1602" s="70">
        <v>0</v>
      </c>
      <c r="G1602" s="70">
        <v>0</v>
      </c>
      <c r="H1602" s="70">
        <v>3.4482758620689655E-2</v>
      </c>
      <c r="I1602" s="70">
        <v>0.55555555555555558</v>
      </c>
      <c r="J1602" s="70">
        <v>0.29143120281970181</v>
      </c>
      <c r="K1602" s="70">
        <v>0.77497282636418141</v>
      </c>
      <c r="L1602" s="70">
        <v>0.14835686882142976</v>
      </c>
      <c r="M1602" s="70">
        <v>9.5445646155021796E-2</v>
      </c>
      <c r="N1602" s="70">
        <v>1.8841799447220111E-2</v>
      </c>
      <c r="O1602" s="70">
        <v>0</v>
      </c>
      <c r="P1602" s="70">
        <v>1.7600000395883854E-4</v>
      </c>
    </row>
    <row r="1603" spans="1:16" x14ac:dyDescent="0.3">
      <c r="A1603" t="s">
        <v>2982</v>
      </c>
      <c r="B1603" t="s">
        <v>1042</v>
      </c>
      <c r="C1603" s="69">
        <v>30075</v>
      </c>
      <c r="E1603" s="70"/>
      <c r="F1603" s="70">
        <v>0</v>
      </c>
      <c r="G1603" s="70">
        <v>8.3333333333333329E-2</v>
      </c>
      <c r="H1603" s="70">
        <v>6.8965517241379309E-2</v>
      </c>
      <c r="I1603" s="70">
        <v>0.22222222222222221</v>
      </c>
    </row>
    <row r="1604" spans="1:16" x14ac:dyDescent="0.3">
      <c r="A1604" t="s">
        <v>2717</v>
      </c>
      <c r="B1604" t="s">
        <v>1042</v>
      </c>
      <c r="C1604" s="69">
        <v>30077</v>
      </c>
      <c r="D1604" s="70">
        <v>0.45675083796847787</v>
      </c>
      <c r="E1604" s="70">
        <v>3.4868835540217112E-4</v>
      </c>
      <c r="F1604" s="70">
        <v>0</v>
      </c>
      <c r="G1604" s="70">
        <v>5.9523809523809521E-3</v>
      </c>
      <c r="H1604" s="70">
        <v>0</v>
      </c>
      <c r="I1604" s="70">
        <v>0.83333333333333337</v>
      </c>
      <c r="J1604" s="70">
        <v>0.28077083025795246</v>
      </c>
      <c r="K1604" s="70">
        <v>0.76234407138675675</v>
      </c>
      <c r="L1604" s="70">
        <v>4.552675477765291E-2</v>
      </c>
      <c r="M1604" s="70">
        <v>0.22314051280423736</v>
      </c>
      <c r="N1604" s="70">
        <v>0.10043780372386989</v>
      </c>
      <c r="O1604" s="70">
        <v>0</v>
      </c>
      <c r="P1604" s="70">
        <v>6.6079143311745647E-3</v>
      </c>
    </row>
    <row r="1605" spans="1:16" x14ac:dyDescent="0.3">
      <c r="A1605" t="s">
        <v>2141</v>
      </c>
      <c r="B1605" t="s">
        <v>1042</v>
      </c>
      <c r="C1605" s="69">
        <v>30079</v>
      </c>
      <c r="E1605" s="70"/>
      <c r="F1605" s="70">
        <v>0</v>
      </c>
      <c r="G1605" s="70">
        <v>2.3809523809523808E-2</v>
      </c>
      <c r="H1605" s="70">
        <v>6.8965517241379309E-2</v>
      </c>
      <c r="I1605" s="70">
        <v>0.1111111111111111</v>
      </c>
    </row>
    <row r="1606" spans="1:16" x14ac:dyDescent="0.3">
      <c r="A1606" t="s">
        <v>2983</v>
      </c>
      <c r="B1606" t="s">
        <v>1042</v>
      </c>
      <c r="C1606" s="69">
        <v>30081</v>
      </c>
      <c r="D1606" s="70">
        <v>0.49035840109534357</v>
      </c>
      <c r="E1606" s="70">
        <v>1.041772431301572E-3</v>
      </c>
      <c r="F1606" s="70">
        <v>0</v>
      </c>
      <c r="G1606" s="70">
        <v>1.1904761904761904E-2</v>
      </c>
      <c r="H1606" s="70">
        <v>3.4482758620689655E-2</v>
      </c>
      <c r="I1606" s="70">
        <v>0.83333333333333337</v>
      </c>
      <c r="J1606" s="70">
        <v>0.28112804327195551</v>
      </c>
      <c r="K1606" s="70">
        <v>0.7917600256457783</v>
      </c>
      <c r="L1606" s="70">
        <v>1.2267262035744199E-2</v>
      </c>
      <c r="M1606" s="70">
        <v>0.19716153350361673</v>
      </c>
      <c r="N1606" s="70">
        <v>0.17345362792678914</v>
      </c>
      <c r="O1606" s="70">
        <v>0</v>
      </c>
      <c r="P1606" s="70">
        <v>8.8773445653860833E-2</v>
      </c>
    </row>
    <row r="1607" spans="1:16" x14ac:dyDescent="0.3">
      <c r="A1607" t="s">
        <v>2507</v>
      </c>
      <c r="B1607" t="s">
        <v>1042</v>
      </c>
      <c r="C1607" s="69">
        <v>30083</v>
      </c>
      <c r="D1607" s="70">
        <v>0.37462055377581377</v>
      </c>
      <c r="E1607" s="70">
        <v>8.5340479351812414E-4</v>
      </c>
      <c r="F1607" s="70">
        <v>0</v>
      </c>
      <c r="G1607" s="70">
        <v>2.976190476190476E-2</v>
      </c>
      <c r="H1607" s="70">
        <v>0.17241379310344829</v>
      </c>
      <c r="I1607" s="70">
        <v>5.5555555555555552E-2</v>
      </c>
      <c r="J1607" s="70">
        <v>0.35530896859354633</v>
      </c>
      <c r="K1607" s="70">
        <v>0.78966425142216057</v>
      </c>
      <c r="L1607" s="70">
        <v>7.9943611844138195E-3</v>
      </c>
      <c r="M1607" s="70">
        <v>0.28344329495434401</v>
      </c>
      <c r="N1607" s="70">
        <v>0.15658483799826856</v>
      </c>
      <c r="O1607" s="70">
        <v>0</v>
      </c>
      <c r="P1607" s="70">
        <v>1.3457547674660031E-3</v>
      </c>
    </row>
    <row r="1608" spans="1:16" x14ac:dyDescent="0.3">
      <c r="A1608" t="s">
        <v>2984</v>
      </c>
      <c r="B1608" t="s">
        <v>1042</v>
      </c>
      <c r="C1608" s="69">
        <v>30085</v>
      </c>
      <c r="D1608" s="70">
        <v>0.36125038208763999</v>
      </c>
      <c r="E1608" s="70">
        <v>4.757684333402343E-4</v>
      </c>
      <c r="F1608" s="70">
        <v>0</v>
      </c>
      <c r="G1608" s="70">
        <v>5.3571428571428568E-2</v>
      </c>
      <c r="H1608" s="70">
        <v>0.27586206896551724</v>
      </c>
      <c r="I1608" s="70">
        <v>5.5555555555555552E-2</v>
      </c>
      <c r="J1608" s="70">
        <v>0.28526894013452664</v>
      </c>
      <c r="K1608" s="70">
        <v>0.79875647301311314</v>
      </c>
      <c r="L1608" s="70">
        <v>1.0191141917044656E-2</v>
      </c>
      <c r="M1608" s="70">
        <v>0.23595658707673559</v>
      </c>
      <c r="N1608" s="70">
        <v>6.3795813877101107E-2</v>
      </c>
      <c r="O1608" s="70">
        <v>0</v>
      </c>
      <c r="P1608" s="70">
        <v>7.0144151361830375E-3</v>
      </c>
    </row>
    <row r="1609" spans="1:16" x14ac:dyDescent="0.3">
      <c r="A1609" t="s">
        <v>2985</v>
      </c>
      <c r="B1609" t="s">
        <v>1042</v>
      </c>
      <c r="C1609" s="69">
        <v>30087</v>
      </c>
      <c r="E1609" s="70"/>
      <c r="F1609" s="70">
        <v>0</v>
      </c>
      <c r="G1609" s="70">
        <v>5.9523809523809521E-3</v>
      </c>
      <c r="H1609" s="70">
        <v>0.10344827586206896</v>
      </c>
      <c r="I1609" s="70">
        <v>0.16666666666666666</v>
      </c>
    </row>
    <row r="1610" spans="1:16" x14ac:dyDescent="0.3">
      <c r="A1610" t="s">
        <v>2986</v>
      </c>
      <c r="B1610" t="s">
        <v>1042</v>
      </c>
      <c r="C1610" s="69">
        <v>30089</v>
      </c>
      <c r="E1610" s="70"/>
      <c r="F1610" s="70">
        <v>0</v>
      </c>
      <c r="G1610" s="70">
        <v>0</v>
      </c>
      <c r="H1610" s="70">
        <v>0</v>
      </c>
      <c r="I1610" s="70">
        <v>0.83333333333333337</v>
      </c>
    </row>
    <row r="1611" spans="1:16" x14ac:dyDescent="0.3">
      <c r="A1611" t="s">
        <v>2657</v>
      </c>
      <c r="B1611" t="s">
        <v>1042</v>
      </c>
      <c r="C1611" s="69">
        <v>30091</v>
      </c>
      <c r="E1611" s="70"/>
      <c r="F1611" s="70">
        <v>0</v>
      </c>
      <c r="G1611" s="70">
        <v>3.5714285714285712E-2</v>
      </c>
      <c r="H1611" s="70">
        <v>0.10344827586206896</v>
      </c>
      <c r="I1611" s="70">
        <v>5.5555555555555552E-2</v>
      </c>
    </row>
    <row r="1612" spans="1:16" x14ac:dyDescent="0.3">
      <c r="A1612" t="s">
        <v>2987</v>
      </c>
      <c r="B1612" t="s">
        <v>1042</v>
      </c>
      <c r="C1612" s="69">
        <v>30093</v>
      </c>
      <c r="D1612" s="70">
        <v>0.43278493059827683</v>
      </c>
      <c r="E1612" s="70">
        <v>1.2021123328435707E-2</v>
      </c>
      <c r="F1612" s="70">
        <v>0</v>
      </c>
      <c r="G1612" s="70">
        <v>0</v>
      </c>
      <c r="H1612" s="70">
        <v>0</v>
      </c>
      <c r="I1612" s="70">
        <v>0.61111111111111116</v>
      </c>
      <c r="J1612" s="70">
        <v>0.27010785258312708</v>
      </c>
      <c r="K1612" s="70">
        <v>0.85602092396706397</v>
      </c>
      <c r="L1612" s="70">
        <v>4.8206566484028466E-3</v>
      </c>
      <c r="M1612" s="70">
        <v>0.32988578054969586</v>
      </c>
      <c r="N1612" s="70">
        <v>6.2457009289830751E-2</v>
      </c>
      <c r="O1612" s="70">
        <v>0</v>
      </c>
      <c r="P1612" s="70">
        <v>5.2261029505633943E-3</v>
      </c>
    </row>
    <row r="1613" spans="1:16" x14ac:dyDescent="0.3">
      <c r="A1613" t="s">
        <v>2988</v>
      </c>
      <c r="B1613" t="s">
        <v>1042</v>
      </c>
      <c r="C1613" s="69">
        <v>30095</v>
      </c>
      <c r="E1613" s="70"/>
      <c r="F1613" s="70">
        <v>0</v>
      </c>
      <c r="G1613" s="70">
        <v>0</v>
      </c>
      <c r="H1613" s="70">
        <v>3.4482758620689655E-2</v>
      </c>
      <c r="I1613" s="70">
        <v>0.5</v>
      </c>
    </row>
    <row r="1614" spans="1:16" x14ac:dyDescent="0.3">
      <c r="A1614" t="s">
        <v>2989</v>
      </c>
      <c r="B1614" t="s">
        <v>1042</v>
      </c>
      <c r="C1614" s="69">
        <v>30097</v>
      </c>
      <c r="E1614" s="70"/>
      <c r="F1614" s="70">
        <v>0</v>
      </c>
      <c r="G1614" s="70">
        <v>5.9523809523809521E-3</v>
      </c>
      <c r="H1614" s="70">
        <v>3.4482758620689655E-2</v>
      </c>
      <c r="I1614" s="70">
        <v>0.5</v>
      </c>
    </row>
    <row r="1615" spans="1:16" x14ac:dyDescent="0.3">
      <c r="A1615" t="s">
        <v>2464</v>
      </c>
      <c r="B1615" t="s">
        <v>1042</v>
      </c>
      <c r="C1615" s="69">
        <v>30099</v>
      </c>
      <c r="E1615" s="70"/>
      <c r="F1615" s="70">
        <v>0</v>
      </c>
      <c r="G1615" s="70">
        <v>1.1904761904761904E-2</v>
      </c>
      <c r="H1615" s="70">
        <v>3.4482758620689655E-2</v>
      </c>
      <c r="I1615" s="70">
        <v>0.55555555555555558</v>
      </c>
    </row>
    <row r="1616" spans="1:16" x14ac:dyDescent="0.3">
      <c r="A1616" t="s">
        <v>2990</v>
      </c>
      <c r="B1616" t="s">
        <v>1042</v>
      </c>
      <c r="C1616" s="69">
        <v>30101</v>
      </c>
      <c r="D1616" s="70">
        <v>0.3283232535379384</v>
      </c>
      <c r="E1616" s="70">
        <v>2.9608416307406657E-4</v>
      </c>
      <c r="F1616" s="70">
        <v>0</v>
      </c>
      <c r="G1616" s="70">
        <v>1.1904761904761904E-2</v>
      </c>
      <c r="H1616" s="70">
        <v>0</v>
      </c>
      <c r="I1616" s="70">
        <v>0.27777777777777779</v>
      </c>
      <c r="J1616" s="70">
        <v>0.30245184848439732</v>
      </c>
      <c r="K1616" s="70">
        <v>0.77978865392230645</v>
      </c>
      <c r="L1616" s="70">
        <v>0.16826966774396462</v>
      </c>
      <c r="M1616" s="70">
        <v>6.6189799824175846E-2</v>
      </c>
      <c r="N1616" s="70">
        <v>1.4726484933278959E-2</v>
      </c>
      <c r="O1616" s="70">
        <v>0</v>
      </c>
      <c r="P1616" s="70">
        <v>2.0762147072635414E-3</v>
      </c>
    </row>
    <row r="1617" spans="1:16" x14ac:dyDescent="0.3">
      <c r="A1617" t="s">
        <v>2991</v>
      </c>
      <c r="B1617" t="s">
        <v>1042</v>
      </c>
      <c r="C1617" s="69">
        <v>30103</v>
      </c>
      <c r="E1617" s="70"/>
      <c r="F1617" s="70">
        <v>0</v>
      </c>
      <c r="G1617" s="70">
        <v>5.9523809523809521E-3</v>
      </c>
      <c r="H1617" s="70">
        <v>6.8965517241379309E-2</v>
      </c>
      <c r="I1617" s="70">
        <v>0.1111111111111111</v>
      </c>
    </row>
    <row r="1618" spans="1:16" x14ac:dyDescent="0.3">
      <c r="A1618" t="s">
        <v>2466</v>
      </c>
      <c r="B1618" t="s">
        <v>1042</v>
      </c>
      <c r="C1618" s="69">
        <v>30105</v>
      </c>
      <c r="D1618" s="70">
        <v>0.35804257920100924</v>
      </c>
      <c r="E1618" s="70">
        <v>3.5004177524977116E-4</v>
      </c>
      <c r="F1618" s="70">
        <v>0</v>
      </c>
      <c r="G1618" s="70">
        <v>7.7380952380952384E-2</v>
      </c>
      <c r="H1618" s="70">
        <v>0.17241379310344829</v>
      </c>
      <c r="I1618" s="70">
        <v>0.1111111111111111</v>
      </c>
      <c r="J1618" s="70">
        <v>0.275246658281666</v>
      </c>
      <c r="K1618" s="70">
        <v>0.80362661111585298</v>
      </c>
      <c r="L1618" s="70">
        <v>2.7596572056177333E-2</v>
      </c>
      <c r="M1618" s="70">
        <v>0.19996003729988054</v>
      </c>
      <c r="N1618" s="70">
        <v>0.10206162661429735</v>
      </c>
      <c r="O1618" s="70">
        <v>0</v>
      </c>
      <c r="P1618" s="70">
        <v>7.1612404592664351E-4</v>
      </c>
    </row>
    <row r="1619" spans="1:16" x14ac:dyDescent="0.3">
      <c r="A1619" t="s">
        <v>2992</v>
      </c>
      <c r="B1619" t="s">
        <v>1042</v>
      </c>
      <c r="C1619" s="69">
        <v>30107</v>
      </c>
      <c r="E1619" s="70"/>
      <c r="F1619" s="70">
        <v>0</v>
      </c>
      <c r="G1619" s="70">
        <v>0</v>
      </c>
      <c r="H1619" s="70">
        <v>3.4482758620689655E-2</v>
      </c>
      <c r="I1619" s="70">
        <v>0.5</v>
      </c>
    </row>
    <row r="1620" spans="1:16" x14ac:dyDescent="0.3">
      <c r="A1620" t="s">
        <v>2993</v>
      </c>
      <c r="B1620" t="s">
        <v>1042</v>
      </c>
      <c r="C1620" s="69">
        <v>30109</v>
      </c>
      <c r="E1620" s="70"/>
      <c r="F1620" s="70">
        <v>0</v>
      </c>
      <c r="G1620" s="70">
        <v>1.7857142857142856E-2</v>
      </c>
      <c r="H1620" s="70">
        <v>3.4482758620689655E-2</v>
      </c>
      <c r="I1620" s="70">
        <v>5.5555555555555552E-2</v>
      </c>
    </row>
    <row r="1621" spans="1:16" x14ac:dyDescent="0.3">
      <c r="A1621" t="s">
        <v>2994</v>
      </c>
      <c r="B1621" t="s">
        <v>1042</v>
      </c>
      <c r="C1621" s="69">
        <v>30111</v>
      </c>
      <c r="D1621" s="70">
        <v>0.36713454421492114</v>
      </c>
      <c r="E1621" s="70">
        <v>1.0017573873200564E-2</v>
      </c>
      <c r="F1621" s="70">
        <v>0</v>
      </c>
      <c r="G1621" s="70">
        <v>4.1666666666666664E-2</v>
      </c>
      <c r="H1621" s="70">
        <v>3.4482758620689655E-2</v>
      </c>
      <c r="I1621" s="70">
        <v>0.16666666666666666</v>
      </c>
      <c r="J1621" s="70">
        <v>0.40545895048321606</v>
      </c>
      <c r="K1621" s="70">
        <v>0.80971478609636782</v>
      </c>
      <c r="L1621" s="70">
        <v>1.0010530672961832E-2</v>
      </c>
      <c r="M1621" s="70">
        <v>0.20667956996794248</v>
      </c>
      <c r="N1621" s="70">
        <v>0.13548617318757353</v>
      </c>
      <c r="O1621" s="70">
        <v>0</v>
      </c>
      <c r="P1621" s="70">
        <v>4.8968137439624566E-3</v>
      </c>
    </row>
    <row r="1622" spans="1:16" x14ac:dyDescent="0.3">
      <c r="A1622" t="s">
        <v>2212</v>
      </c>
      <c r="B1622" t="s">
        <v>1079</v>
      </c>
      <c r="C1622" s="69">
        <v>31001</v>
      </c>
      <c r="D1622" s="70">
        <v>0.43535598940130571</v>
      </c>
      <c r="E1622" s="70">
        <v>8.2557777979978316E-3</v>
      </c>
      <c r="F1622" s="70">
        <v>4.2123789089288394E-3</v>
      </c>
      <c r="G1622" s="70">
        <v>0.20238095238095238</v>
      </c>
      <c r="H1622" s="70">
        <v>0.2413793103448276</v>
      </c>
      <c r="I1622" s="70">
        <v>5.5555555555555552E-2</v>
      </c>
      <c r="J1622" s="70">
        <v>0.47050621570408313</v>
      </c>
      <c r="K1622" s="70">
        <v>0.74581142068815831</v>
      </c>
      <c r="L1622" s="70">
        <v>0.11213953300874514</v>
      </c>
      <c r="M1622" s="70">
        <v>0.27074636370032584</v>
      </c>
      <c r="N1622" s="70">
        <v>4.8649047515429818E-2</v>
      </c>
      <c r="O1622" s="70">
        <v>0</v>
      </c>
      <c r="P1622" s="70">
        <v>9.5962196856929651E-4</v>
      </c>
    </row>
    <row r="1623" spans="1:16" x14ac:dyDescent="0.3">
      <c r="A1623" t="s">
        <v>2995</v>
      </c>
      <c r="B1623" t="s">
        <v>1079</v>
      </c>
      <c r="C1623" s="69">
        <v>31003</v>
      </c>
      <c r="E1623" s="70"/>
      <c r="F1623" s="70">
        <v>1.7893481206159179E-3</v>
      </c>
      <c r="G1623" s="70">
        <v>0.13690476190476192</v>
      </c>
      <c r="H1623" s="70">
        <v>0.10344827586206896</v>
      </c>
      <c r="I1623" s="70">
        <v>5.5555555555555552E-2</v>
      </c>
    </row>
    <row r="1624" spans="1:16" x14ac:dyDescent="0.3">
      <c r="A1624" t="s">
        <v>2996</v>
      </c>
      <c r="B1624" t="s">
        <v>1079</v>
      </c>
      <c r="C1624" s="69">
        <v>31005</v>
      </c>
      <c r="E1624" s="70"/>
      <c r="F1624" s="70">
        <v>8.2774246808426429E-4</v>
      </c>
      <c r="G1624" s="70">
        <v>1.7857142857142856E-2</v>
      </c>
      <c r="H1624" s="70">
        <v>0</v>
      </c>
      <c r="I1624" s="70">
        <v>5.5555555555555552E-2</v>
      </c>
    </row>
    <row r="1625" spans="1:16" x14ac:dyDescent="0.3">
      <c r="A1625" t="s">
        <v>2997</v>
      </c>
      <c r="B1625" t="s">
        <v>1079</v>
      </c>
      <c r="C1625" s="69">
        <v>31007</v>
      </c>
      <c r="E1625" s="70"/>
      <c r="F1625" s="70">
        <v>1.3103241147461735E-4</v>
      </c>
      <c r="G1625" s="70">
        <v>8.6405529953917051E-2</v>
      </c>
      <c r="H1625" s="70">
        <v>0</v>
      </c>
      <c r="I1625" s="70">
        <v>0.1111111111111111</v>
      </c>
    </row>
    <row r="1626" spans="1:16" x14ac:dyDescent="0.3">
      <c r="A1626" t="s">
        <v>2440</v>
      </c>
      <c r="B1626" t="s">
        <v>1079</v>
      </c>
      <c r="C1626" s="69">
        <v>31009</v>
      </c>
      <c r="E1626" s="70"/>
      <c r="F1626" s="70">
        <v>1.0883828002740668E-3</v>
      </c>
      <c r="G1626" s="70">
        <v>2.976190476190476E-2</v>
      </c>
      <c r="H1626" s="70">
        <v>3.4482758620689655E-2</v>
      </c>
      <c r="I1626" s="70">
        <v>0.1111111111111111</v>
      </c>
    </row>
    <row r="1627" spans="1:16" x14ac:dyDescent="0.3">
      <c r="A1627" t="s">
        <v>2105</v>
      </c>
      <c r="B1627" t="s">
        <v>1079</v>
      </c>
      <c r="C1627" s="69">
        <v>31011</v>
      </c>
      <c r="E1627" s="70"/>
      <c r="F1627" s="70">
        <v>2.1647555402622698E-3</v>
      </c>
      <c r="G1627" s="70">
        <v>0.11904761904761904</v>
      </c>
      <c r="H1627" s="70">
        <v>6.8965517241379309E-2</v>
      </c>
      <c r="I1627" s="70">
        <v>5.5555555555555552E-2</v>
      </c>
    </row>
    <row r="1628" spans="1:16" x14ac:dyDescent="0.3">
      <c r="A1628" t="s">
        <v>2998</v>
      </c>
      <c r="B1628" t="s">
        <v>1079</v>
      </c>
      <c r="C1628" s="69">
        <v>31013</v>
      </c>
      <c r="D1628" s="70">
        <v>0.36995891675459941</v>
      </c>
      <c r="E1628" s="70">
        <v>1.9410678126653889E-3</v>
      </c>
      <c r="F1628" s="70">
        <v>1.4442560797539418E-4</v>
      </c>
      <c r="G1628" s="70">
        <v>7.5581395348837205E-2</v>
      </c>
      <c r="H1628" s="70">
        <v>0</v>
      </c>
      <c r="I1628" s="70">
        <v>5.5555555555555552E-2</v>
      </c>
      <c r="J1628" s="70">
        <v>0.36286008635966754</v>
      </c>
      <c r="K1628" s="70">
        <v>0.69394154537860941</v>
      </c>
      <c r="L1628" s="70">
        <v>0.17798723459717036</v>
      </c>
      <c r="M1628" s="70">
        <v>0.1866597418648086</v>
      </c>
      <c r="N1628" s="70">
        <v>0.27485145103536845</v>
      </c>
      <c r="O1628" s="70">
        <v>0</v>
      </c>
      <c r="P1628" s="70">
        <v>1.4447914624366209E-3</v>
      </c>
    </row>
    <row r="1629" spans="1:16" x14ac:dyDescent="0.3">
      <c r="A1629" t="s">
        <v>2675</v>
      </c>
      <c r="B1629" t="s">
        <v>1079</v>
      </c>
      <c r="C1629" s="69">
        <v>31015</v>
      </c>
      <c r="E1629" s="70"/>
      <c r="F1629" s="70">
        <v>9.3839340451744736E-4</v>
      </c>
      <c r="G1629" s="70">
        <v>5.9523809523809521E-2</v>
      </c>
      <c r="H1629" s="70">
        <v>6.8965517241379309E-2</v>
      </c>
      <c r="I1629" s="70">
        <v>5.5555555555555552E-2</v>
      </c>
    </row>
    <row r="1630" spans="1:16" x14ac:dyDescent="0.3">
      <c r="A1630" t="s">
        <v>2469</v>
      </c>
      <c r="B1630" t="s">
        <v>1079</v>
      </c>
      <c r="C1630" s="69">
        <v>31017</v>
      </c>
      <c r="E1630" s="70"/>
      <c r="F1630" s="70">
        <v>1.0303790210656981E-3</v>
      </c>
      <c r="G1630" s="70">
        <v>9.5238095238095233E-2</v>
      </c>
      <c r="H1630" s="70">
        <v>3.4482758620689655E-2</v>
      </c>
      <c r="I1630" s="70">
        <v>5.5555555555555552E-2</v>
      </c>
    </row>
    <row r="1631" spans="1:16" x14ac:dyDescent="0.3">
      <c r="A1631" t="s">
        <v>2999</v>
      </c>
      <c r="B1631" t="s">
        <v>1079</v>
      </c>
      <c r="C1631" s="69">
        <v>31019</v>
      </c>
      <c r="D1631" s="70">
        <v>0.46129004584158484</v>
      </c>
      <c r="E1631" s="70">
        <v>7.6388650539504577E-3</v>
      </c>
      <c r="F1631" s="70">
        <v>3.232314774697246E-3</v>
      </c>
      <c r="G1631" s="70">
        <v>0.35119047619047616</v>
      </c>
      <c r="H1631" s="70">
        <v>0.20689655172413793</v>
      </c>
      <c r="I1631" s="70">
        <v>0.1111111111111111</v>
      </c>
      <c r="J1631" s="70">
        <v>0.39057644720036305</v>
      </c>
      <c r="K1631" s="70">
        <v>0.73729682623041704</v>
      </c>
      <c r="L1631" s="70">
        <v>0.20689405212399137</v>
      </c>
      <c r="M1631" s="70">
        <v>0.2459054513035113</v>
      </c>
      <c r="N1631" s="70">
        <v>2.5697464478164761E-2</v>
      </c>
      <c r="O1631" s="70">
        <v>0</v>
      </c>
      <c r="P1631" s="70">
        <v>1.7541286167335331E-3</v>
      </c>
    </row>
    <row r="1632" spans="1:16" x14ac:dyDescent="0.3">
      <c r="A1632" t="s">
        <v>3000</v>
      </c>
      <c r="B1632" t="s">
        <v>1079</v>
      </c>
      <c r="C1632" s="69">
        <v>31021</v>
      </c>
      <c r="E1632" s="70"/>
      <c r="F1632" s="70">
        <v>2.9900546738550341E-3</v>
      </c>
      <c r="G1632" s="70">
        <v>0.10714285714285714</v>
      </c>
      <c r="H1632" s="70">
        <v>6.8965517241379309E-2</v>
      </c>
      <c r="I1632" s="70">
        <v>0.1111111111111111</v>
      </c>
    </row>
    <row r="1633" spans="1:16" x14ac:dyDescent="0.3">
      <c r="A1633" t="s">
        <v>2027</v>
      </c>
      <c r="B1633" t="s">
        <v>1079</v>
      </c>
      <c r="C1633" s="69">
        <v>31023</v>
      </c>
      <c r="D1633" s="70">
        <v>0.40362581270847919</v>
      </c>
      <c r="E1633" s="70">
        <v>1.0777506429056098E-3</v>
      </c>
      <c r="F1633" s="70">
        <v>3.9189836562503275E-3</v>
      </c>
      <c r="G1633" s="70">
        <v>0.14285714285714285</v>
      </c>
      <c r="H1633" s="70">
        <v>6.8965517241379309E-2</v>
      </c>
      <c r="I1633" s="70">
        <v>5.5555555555555552E-2</v>
      </c>
      <c r="J1633" s="70">
        <v>0.44207395737603944</v>
      </c>
      <c r="K1633" s="70">
        <v>0.75522090108454709</v>
      </c>
      <c r="L1633" s="70">
        <v>0.19578783288680507</v>
      </c>
      <c r="M1633" s="70">
        <v>0.31836280273886203</v>
      </c>
      <c r="N1633" s="70">
        <v>1.1300608053087793E-2</v>
      </c>
      <c r="O1633" s="70">
        <v>0</v>
      </c>
      <c r="P1633" s="70">
        <v>1.4274494624451082E-3</v>
      </c>
    </row>
    <row r="1634" spans="1:16" x14ac:dyDescent="0.3">
      <c r="A1634" t="s">
        <v>2471</v>
      </c>
      <c r="B1634" t="s">
        <v>1079</v>
      </c>
      <c r="C1634" s="69">
        <v>31025</v>
      </c>
      <c r="D1634" s="70">
        <v>0.47381961921356819</v>
      </c>
      <c r="E1634" s="70">
        <v>3.1140283787576225E-3</v>
      </c>
      <c r="F1634" s="70">
        <v>6.324346726171489E-3</v>
      </c>
      <c r="G1634" s="70">
        <v>0.13690476190476192</v>
      </c>
      <c r="H1634" s="70">
        <v>0.10344827586206896</v>
      </c>
      <c r="I1634" s="70">
        <v>0.22222222222222221</v>
      </c>
      <c r="J1634" s="70">
        <v>0.53794729394636431</v>
      </c>
      <c r="K1634" s="70">
        <v>0.75114037776627418</v>
      </c>
      <c r="L1634" s="70">
        <v>0.23488716363923476</v>
      </c>
      <c r="M1634" s="70">
        <v>0.30626044041876016</v>
      </c>
      <c r="N1634" s="70">
        <v>4.0604456435168572E-2</v>
      </c>
      <c r="O1634" s="70">
        <v>0</v>
      </c>
      <c r="P1634" s="70">
        <v>2.7599799515212629E-3</v>
      </c>
    </row>
    <row r="1635" spans="1:16" x14ac:dyDescent="0.3">
      <c r="A1635" t="s">
        <v>2568</v>
      </c>
      <c r="B1635" t="s">
        <v>1079</v>
      </c>
      <c r="C1635" s="69">
        <v>31027</v>
      </c>
      <c r="E1635" s="70"/>
      <c r="F1635" s="70">
        <v>1.9308713026043205E-3</v>
      </c>
      <c r="G1635" s="70">
        <v>0.19047619047619047</v>
      </c>
      <c r="H1635" s="70">
        <v>3.4482758620689655E-2</v>
      </c>
      <c r="I1635" s="70">
        <v>0.1111111111111111</v>
      </c>
    </row>
    <row r="1636" spans="1:16" x14ac:dyDescent="0.3">
      <c r="A1636" t="s">
        <v>2609</v>
      </c>
      <c r="B1636" t="s">
        <v>1079</v>
      </c>
      <c r="C1636" s="69">
        <v>31029</v>
      </c>
      <c r="E1636" s="70"/>
      <c r="F1636" s="70">
        <v>1.8905358530747819E-3</v>
      </c>
      <c r="G1636" s="70">
        <v>8.9285714285714288E-2</v>
      </c>
      <c r="H1636" s="70">
        <v>0</v>
      </c>
      <c r="I1636" s="70">
        <v>5.5555555555555552E-2</v>
      </c>
    </row>
    <row r="1637" spans="1:16" x14ac:dyDescent="0.3">
      <c r="A1637" t="s">
        <v>3001</v>
      </c>
      <c r="B1637" t="s">
        <v>1079</v>
      </c>
      <c r="C1637" s="69">
        <v>31031</v>
      </c>
      <c r="D1637" s="70">
        <v>0.37719754665401323</v>
      </c>
      <c r="E1637" s="70">
        <v>1.4233757801724724E-4</v>
      </c>
      <c r="F1637" s="70">
        <v>7.2590700170043301E-4</v>
      </c>
      <c r="G1637" s="70">
        <v>0.21428571428571427</v>
      </c>
      <c r="H1637" s="70">
        <v>0</v>
      </c>
      <c r="I1637" s="70">
        <v>0.16666666666666666</v>
      </c>
      <c r="J1637" s="70">
        <v>0.40557473632721713</v>
      </c>
      <c r="K1637" s="70">
        <v>0.75016449267594931</v>
      </c>
      <c r="L1637" s="70">
        <v>0.13987400014407328</v>
      </c>
      <c r="M1637" s="70">
        <v>0.13847137904632539</v>
      </c>
      <c r="N1637" s="70">
        <v>4.240495212807837E-2</v>
      </c>
      <c r="O1637" s="70">
        <v>0</v>
      </c>
      <c r="P1637" s="70">
        <v>6.6451739962748047E-3</v>
      </c>
    </row>
    <row r="1638" spans="1:16" x14ac:dyDescent="0.3">
      <c r="A1638" t="s">
        <v>2221</v>
      </c>
      <c r="B1638" t="s">
        <v>1079</v>
      </c>
      <c r="C1638" s="69">
        <v>31033</v>
      </c>
      <c r="D1638" s="70">
        <v>0.4348925926931197</v>
      </c>
      <c r="E1638" s="70">
        <v>1.4138177649317097E-3</v>
      </c>
      <c r="F1638" s="70">
        <v>2.4808006774598305E-4</v>
      </c>
      <c r="G1638" s="70">
        <v>0.123015873015873</v>
      </c>
      <c r="H1638" s="70">
        <v>3.4482758620689655E-2</v>
      </c>
      <c r="I1638" s="70">
        <v>0.1111111111111111</v>
      </c>
      <c r="J1638" s="70">
        <v>0.39443883257707174</v>
      </c>
      <c r="K1638" s="70">
        <v>0.68760133510551147</v>
      </c>
      <c r="L1638" s="70">
        <v>0.26525667939869768</v>
      </c>
      <c r="M1638" s="70">
        <v>0.21392137800685251</v>
      </c>
      <c r="N1638" s="70">
        <v>0.31849144285548164</v>
      </c>
      <c r="O1638" s="70">
        <v>0</v>
      </c>
      <c r="P1638" s="70">
        <v>1.4819391426153224E-3</v>
      </c>
    </row>
    <row r="1639" spans="1:16" x14ac:dyDescent="0.3">
      <c r="A1639" t="s">
        <v>2034</v>
      </c>
      <c r="B1639" t="s">
        <v>1079</v>
      </c>
      <c r="C1639" s="69">
        <v>31035</v>
      </c>
      <c r="E1639" s="70"/>
      <c r="F1639" s="70">
        <v>4.8187960267011059E-3</v>
      </c>
      <c r="G1639" s="70">
        <v>0.22619047619047619</v>
      </c>
      <c r="H1639" s="70">
        <v>0.20689655172413793</v>
      </c>
      <c r="I1639" s="70">
        <v>5.5555555555555552E-2</v>
      </c>
    </row>
    <row r="1640" spans="1:16" x14ac:dyDescent="0.3">
      <c r="A1640" t="s">
        <v>3002</v>
      </c>
      <c r="B1640" t="s">
        <v>1079</v>
      </c>
      <c r="C1640" s="69">
        <v>31037</v>
      </c>
      <c r="D1640" s="70">
        <v>0.40736343131211644</v>
      </c>
      <c r="E1640" s="70">
        <v>3.0701018438143899E-3</v>
      </c>
      <c r="F1640" s="70">
        <v>2.8410507450392841E-3</v>
      </c>
      <c r="G1640" s="70">
        <v>0.125</v>
      </c>
      <c r="H1640" s="70">
        <v>6.8965517241379309E-2</v>
      </c>
      <c r="I1640" s="70">
        <v>0.1111111111111111</v>
      </c>
      <c r="J1640" s="70">
        <v>0.3880873479051935</v>
      </c>
      <c r="K1640" s="70">
        <v>0.7439532428806741</v>
      </c>
      <c r="L1640" s="70">
        <v>0.22278231333198656</v>
      </c>
      <c r="M1640" s="70">
        <v>0.31300094934436895</v>
      </c>
      <c r="N1640" s="70">
        <v>3.6495606581581609E-2</v>
      </c>
      <c r="O1640" s="70">
        <v>0</v>
      </c>
      <c r="P1640" s="70">
        <v>1.7118863676768715E-3</v>
      </c>
    </row>
    <row r="1641" spans="1:16" x14ac:dyDescent="0.3">
      <c r="A1641" t="s">
        <v>3003</v>
      </c>
      <c r="B1641" t="s">
        <v>1079</v>
      </c>
      <c r="C1641" s="69">
        <v>31039</v>
      </c>
      <c r="D1641" s="70">
        <v>0.49601353957942879</v>
      </c>
      <c r="E1641" s="70">
        <v>1.5846799089981598E-3</v>
      </c>
      <c r="F1641" s="70">
        <v>2.7518406804779645E-3</v>
      </c>
      <c r="G1641" s="70">
        <v>0.15476190476190477</v>
      </c>
      <c r="H1641" s="70">
        <v>6.8965517241379309E-2</v>
      </c>
      <c r="I1641" s="70">
        <v>0.1111111111111111</v>
      </c>
      <c r="J1641" s="70">
        <v>0.54353641224072824</v>
      </c>
      <c r="K1641" s="70">
        <v>0.76556935255661651</v>
      </c>
      <c r="L1641" s="70">
        <v>0.31914825407930103</v>
      </c>
      <c r="M1641" s="70">
        <v>0.26380121165629777</v>
      </c>
      <c r="N1641" s="70">
        <v>0.22101498723284571</v>
      </c>
      <c r="O1641" s="70">
        <v>0</v>
      </c>
      <c r="P1641" s="70">
        <v>1.5624306621816542E-3</v>
      </c>
    </row>
    <row r="1642" spans="1:16" x14ac:dyDescent="0.3">
      <c r="A1642" t="s">
        <v>2226</v>
      </c>
      <c r="B1642" t="s">
        <v>1079</v>
      </c>
      <c r="C1642" s="69">
        <v>31041</v>
      </c>
      <c r="D1642" s="70">
        <v>0.50830383455402139</v>
      </c>
      <c r="E1642" s="70">
        <v>4.5544570372945309E-4</v>
      </c>
      <c r="F1642" s="70">
        <v>1.6445569592599227E-3</v>
      </c>
      <c r="G1642" s="70">
        <v>0.42261904761904762</v>
      </c>
      <c r="H1642" s="70">
        <v>0.10344827586206896</v>
      </c>
      <c r="I1642" s="70">
        <v>5.5555555555555552E-2</v>
      </c>
      <c r="J1642" s="70">
        <v>0.44432728587568693</v>
      </c>
      <c r="K1642" s="70">
        <v>0.72427182032587578</v>
      </c>
      <c r="L1642" s="70">
        <v>0.19665181086073111</v>
      </c>
      <c r="M1642" s="70">
        <v>0.24791547629339139</v>
      </c>
      <c r="N1642" s="70">
        <v>0.31517514972738125</v>
      </c>
      <c r="O1642" s="70">
        <v>0</v>
      </c>
      <c r="P1642" s="70">
        <v>1.3755786296718079E-3</v>
      </c>
    </row>
    <row r="1643" spans="1:16" x14ac:dyDescent="0.3">
      <c r="A1643" t="s">
        <v>2835</v>
      </c>
      <c r="B1643" t="s">
        <v>1079</v>
      </c>
      <c r="C1643" s="69">
        <v>31043</v>
      </c>
      <c r="D1643" s="70">
        <v>0.44373553745418015</v>
      </c>
      <c r="E1643" s="70">
        <v>2.1972482568661033E-2</v>
      </c>
      <c r="F1643" s="70">
        <v>2.3811944176476852E-3</v>
      </c>
      <c r="G1643" s="70">
        <v>4.1666666666666664E-2</v>
      </c>
      <c r="H1643" s="70">
        <v>0.10344827586206896</v>
      </c>
      <c r="I1643" s="70">
        <v>0.16666666666666666</v>
      </c>
      <c r="J1643" s="70">
        <v>0.42293946342786348</v>
      </c>
      <c r="K1643" s="70">
        <v>0.76508709851139822</v>
      </c>
      <c r="L1643" s="70">
        <v>0.32488841831374943</v>
      </c>
      <c r="M1643" s="70">
        <v>0.23414058840497806</v>
      </c>
      <c r="N1643" s="70">
        <v>0.13031301108523793</v>
      </c>
      <c r="O1643" s="70">
        <v>0</v>
      </c>
      <c r="P1643" s="70">
        <v>2.2363546095119369E-3</v>
      </c>
    </row>
    <row r="1644" spans="1:16" x14ac:dyDescent="0.3">
      <c r="A1644" t="s">
        <v>3004</v>
      </c>
      <c r="B1644" t="s">
        <v>1079</v>
      </c>
      <c r="C1644" s="69">
        <v>31045</v>
      </c>
      <c r="D1644" s="70">
        <v>0.33709550982217817</v>
      </c>
      <c r="E1644" s="70">
        <v>5.5593260577120509E-4</v>
      </c>
      <c r="F1644" s="70">
        <v>1.1281848019248818E-4</v>
      </c>
      <c r="G1644" s="70">
        <v>8.0882352941176475E-2</v>
      </c>
      <c r="H1644" s="70">
        <v>0</v>
      </c>
      <c r="I1644" s="70">
        <v>0.16666666666666666</v>
      </c>
      <c r="J1644" s="70">
        <v>0.41561901481826158</v>
      </c>
      <c r="K1644" s="70">
        <v>0.74500784325013858</v>
      </c>
      <c r="L1644" s="70">
        <v>0.10311804367687455</v>
      </c>
      <c r="M1644" s="70">
        <v>0.15341520575282325</v>
      </c>
      <c r="N1644" s="70">
        <v>0</v>
      </c>
      <c r="O1644" s="70">
        <v>0</v>
      </c>
      <c r="P1644" s="70">
        <v>1.7320976256643464E-3</v>
      </c>
    </row>
    <row r="1645" spans="1:16" x14ac:dyDescent="0.3">
      <c r="A1645" t="s">
        <v>2357</v>
      </c>
      <c r="B1645" t="s">
        <v>1079</v>
      </c>
      <c r="C1645" s="69">
        <v>31047</v>
      </c>
      <c r="D1645" s="70">
        <v>0.43400269167117367</v>
      </c>
      <c r="E1645" s="70">
        <v>3.8844517467248141E-3</v>
      </c>
      <c r="F1645" s="70">
        <v>2.6941840570443758E-3</v>
      </c>
      <c r="G1645" s="70">
        <v>0.23809523809523808</v>
      </c>
      <c r="H1645" s="70">
        <v>0.20689655172413793</v>
      </c>
      <c r="I1645" s="70">
        <v>0.1111111111111111</v>
      </c>
      <c r="J1645" s="70">
        <v>0.34429394454770035</v>
      </c>
      <c r="K1645" s="70">
        <v>0.70049933990657187</v>
      </c>
      <c r="L1645" s="70">
        <v>0.26554417060015606</v>
      </c>
      <c r="M1645" s="70">
        <v>0.24601260200414587</v>
      </c>
      <c r="N1645" s="70">
        <v>2.9243719034745753E-2</v>
      </c>
      <c r="O1645" s="70">
        <v>0</v>
      </c>
      <c r="P1645" s="70">
        <v>1.2590200194371418E-3</v>
      </c>
    </row>
    <row r="1646" spans="1:16" x14ac:dyDescent="0.3">
      <c r="A1646" t="s">
        <v>3005</v>
      </c>
      <c r="B1646" t="s">
        <v>1079</v>
      </c>
      <c r="C1646" s="69">
        <v>31049</v>
      </c>
      <c r="E1646" s="70"/>
      <c r="F1646" s="70">
        <v>5.6763922046576564E-4</v>
      </c>
      <c r="G1646" s="70">
        <v>3.5714285714285712E-2</v>
      </c>
      <c r="H1646" s="70">
        <v>0</v>
      </c>
      <c r="I1646" s="70">
        <v>5.5555555555555552E-2</v>
      </c>
    </row>
    <row r="1647" spans="1:16" x14ac:dyDescent="0.3">
      <c r="A1647" t="s">
        <v>3006</v>
      </c>
      <c r="B1647" t="s">
        <v>1079</v>
      </c>
      <c r="C1647" s="69">
        <v>31051</v>
      </c>
      <c r="E1647" s="70"/>
      <c r="F1647" s="70">
        <v>2.2284236039538672E-3</v>
      </c>
      <c r="G1647" s="70">
        <v>8.9285714285714288E-2</v>
      </c>
      <c r="H1647" s="70">
        <v>0.10344827586206896</v>
      </c>
      <c r="I1647" s="70">
        <v>0.1111111111111111</v>
      </c>
    </row>
    <row r="1648" spans="1:16" x14ac:dyDescent="0.3">
      <c r="A1648" t="s">
        <v>2359</v>
      </c>
      <c r="B1648" t="s">
        <v>1079</v>
      </c>
      <c r="C1648" s="69">
        <v>31053</v>
      </c>
      <c r="D1648" s="70">
        <v>0.511753162326813</v>
      </c>
      <c r="E1648" s="70">
        <v>1.2905794036526233E-2</v>
      </c>
      <c r="F1648" s="70">
        <v>3.1641049122847803E-3</v>
      </c>
      <c r="G1648" s="70">
        <v>9.5238095238095233E-2</v>
      </c>
      <c r="H1648" s="70">
        <v>0.10344827586206896</v>
      </c>
      <c r="I1648" s="70">
        <v>5.5555555555555552E-2</v>
      </c>
      <c r="J1648" s="70">
        <v>0.41296290215068093</v>
      </c>
      <c r="K1648" s="70">
        <v>0.73628192988592744</v>
      </c>
      <c r="L1648" s="70">
        <v>0.26995488390711381</v>
      </c>
      <c r="M1648" s="70">
        <v>0.31304494866924537</v>
      </c>
      <c r="N1648" s="70">
        <v>0.53828266443338868</v>
      </c>
      <c r="O1648" s="70">
        <v>0</v>
      </c>
      <c r="P1648" s="70">
        <v>2.1042012981956821E-3</v>
      </c>
    </row>
    <row r="1649" spans="1:16" x14ac:dyDescent="0.3">
      <c r="A1649" t="s">
        <v>2230</v>
      </c>
      <c r="B1649" t="s">
        <v>1079</v>
      </c>
      <c r="C1649" s="69">
        <v>31055</v>
      </c>
      <c r="D1649" s="70">
        <v>0.47374433734728894</v>
      </c>
      <c r="E1649" s="70">
        <v>0.28884170349320692</v>
      </c>
      <c r="F1649" s="70">
        <v>4.0624221772105375E-3</v>
      </c>
      <c r="G1649" s="70">
        <v>0.11904761904761904</v>
      </c>
      <c r="H1649" s="70">
        <v>0.10344827586206896</v>
      </c>
      <c r="I1649" s="70">
        <v>0.27777777777777779</v>
      </c>
      <c r="J1649" s="70">
        <v>0.42509386438027863</v>
      </c>
      <c r="K1649" s="70">
        <v>0.76124086975762806</v>
      </c>
      <c r="L1649" s="70">
        <v>0.2607187614687827</v>
      </c>
      <c r="M1649" s="70">
        <v>0.3033190964922115</v>
      </c>
      <c r="N1649" s="70">
        <v>8.4481650229629029E-2</v>
      </c>
      <c r="O1649" s="70">
        <v>0</v>
      </c>
      <c r="P1649" s="70">
        <v>2.9367984405483465E-3</v>
      </c>
    </row>
    <row r="1650" spans="1:16" x14ac:dyDescent="0.3">
      <c r="A1650" t="s">
        <v>3007</v>
      </c>
      <c r="B1650" t="s">
        <v>1079</v>
      </c>
      <c r="C1650" s="69">
        <v>31057</v>
      </c>
      <c r="E1650" s="70"/>
      <c r="F1650" s="70">
        <v>2.4249444337060963E-3</v>
      </c>
      <c r="G1650" s="70">
        <v>6.3051146384479714E-2</v>
      </c>
      <c r="H1650" s="70">
        <v>6.8965517241379309E-2</v>
      </c>
      <c r="I1650" s="70">
        <v>5.5555555555555552E-2</v>
      </c>
    </row>
    <row r="1651" spans="1:16" x14ac:dyDescent="0.3">
      <c r="A1651" t="s">
        <v>2837</v>
      </c>
      <c r="B1651" t="s">
        <v>1079</v>
      </c>
      <c r="C1651" s="69">
        <v>31059</v>
      </c>
      <c r="E1651" s="70"/>
      <c r="F1651" s="70">
        <v>5.378981079095773E-3</v>
      </c>
      <c r="G1651" s="70">
        <v>0.21428571428571427</v>
      </c>
      <c r="H1651" s="70">
        <v>0.2413793103448276</v>
      </c>
      <c r="I1651" s="70">
        <v>5.5555555555555552E-2</v>
      </c>
    </row>
    <row r="1652" spans="1:16" x14ac:dyDescent="0.3">
      <c r="A1652" t="s">
        <v>2050</v>
      </c>
      <c r="B1652" t="s">
        <v>1079</v>
      </c>
      <c r="C1652" s="69">
        <v>31061</v>
      </c>
      <c r="E1652" s="70"/>
      <c r="F1652" s="70">
        <v>3.8982809552207689E-3</v>
      </c>
      <c r="G1652" s="70">
        <v>9.5238095238095233E-2</v>
      </c>
      <c r="H1652" s="70">
        <v>0.17241379310344829</v>
      </c>
      <c r="I1652" s="70">
        <v>5.5555555555555552E-2</v>
      </c>
    </row>
    <row r="1653" spans="1:16" x14ac:dyDescent="0.3">
      <c r="A1653" t="s">
        <v>3008</v>
      </c>
      <c r="B1653" t="s">
        <v>1079</v>
      </c>
      <c r="C1653" s="69">
        <v>31063</v>
      </c>
      <c r="E1653" s="70"/>
      <c r="F1653" s="70">
        <v>2.6390865920030383E-3</v>
      </c>
      <c r="G1653" s="70">
        <v>0.18452380952380953</v>
      </c>
      <c r="H1653" s="70">
        <v>3.4482758620689655E-2</v>
      </c>
      <c r="I1653" s="70">
        <v>5.5555555555555552E-2</v>
      </c>
    </row>
    <row r="1654" spans="1:16" x14ac:dyDescent="0.3">
      <c r="A1654" t="s">
        <v>3009</v>
      </c>
      <c r="B1654" t="s">
        <v>1079</v>
      </c>
      <c r="C1654" s="69">
        <v>31065</v>
      </c>
      <c r="E1654" s="70"/>
      <c r="F1654" s="70">
        <v>3.3809343192827868E-3</v>
      </c>
      <c r="G1654" s="70">
        <v>0.13095238095238096</v>
      </c>
      <c r="H1654" s="70">
        <v>0.13793103448275862</v>
      </c>
      <c r="I1654" s="70">
        <v>5.5555555555555552E-2</v>
      </c>
    </row>
    <row r="1655" spans="1:16" x14ac:dyDescent="0.3">
      <c r="A1655" t="s">
        <v>3010</v>
      </c>
      <c r="B1655" t="s">
        <v>1079</v>
      </c>
      <c r="C1655" s="69">
        <v>31067</v>
      </c>
      <c r="D1655" s="70">
        <v>0.45763778566826363</v>
      </c>
      <c r="E1655" s="70">
        <v>4.3705085499328913E-3</v>
      </c>
      <c r="F1655" s="70">
        <v>7.8216260842231163E-3</v>
      </c>
      <c r="G1655" s="70">
        <v>0.25595238095238093</v>
      </c>
      <c r="H1655" s="70">
        <v>0.20689655172413793</v>
      </c>
      <c r="I1655" s="70">
        <v>5.5555555555555552E-2</v>
      </c>
      <c r="J1655" s="70">
        <v>0.4120996062021558</v>
      </c>
      <c r="K1655" s="70">
        <v>0.74974251370365519</v>
      </c>
      <c r="L1655" s="70">
        <v>3.3263675402871687E-2</v>
      </c>
      <c r="M1655" s="70">
        <v>0.34310024887185697</v>
      </c>
      <c r="N1655" s="70">
        <v>0.19425901915884322</v>
      </c>
      <c r="O1655" s="70">
        <v>0</v>
      </c>
      <c r="P1655" s="70">
        <v>3.8073718926674065E-3</v>
      </c>
    </row>
    <row r="1656" spans="1:16" x14ac:dyDescent="0.3">
      <c r="A1656" t="s">
        <v>3011</v>
      </c>
      <c r="B1656" t="s">
        <v>1079</v>
      </c>
      <c r="C1656" s="69">
        <v>31069</v>
      </c>
      <c r="E1656" s="70"/>
      <c r="F1656" s="70">
        <v>4.0795224672794781E-4</v>
      </c>
      <c r="G1656" s="70">
        <v>5.3571428571428568E-2</v>
      </c>
      <c r="H1656" s="70">
        <v>0</v>
      </c>
      <c r="I1656" s="70">
        <v>5.5555555555555552E-2</v>
      </c>
    </row>
    <row r="1657" spans="1:16" x14ac:dyDescent="0.3">
      <c r="A1657" t="s">
        <v>2235</v>
      </c>
      <c r="B1657" t="s">
        <v>1079</v>
      </c>
      <c r="C1657" s="69">
        <v>31071</v>
      </c>
      <c r="E1657" s="70"/>
      <c r="F1657" s="70">
        <v>1.3874792782439978E-3</v>
      </c>
      <c r="G1657" s="70">
        <v>7.7380952380952384E-2</v>
      </c>
      <c r="H1657" s="70">
        <v>3.4482758620689655E-2</v>
      </c>
      <c r="I1657" s="70">
        <v>5.5555555555555552E-2</v>
      </c>
    </row>
    <row r="1658" spans="1:16" x14ac:dyDescent="0.3">
      <c r="A1658" t="s">
        <v>3012</v>
      </c>
      <c r="B1658" t="s">
        <v>1079</v>
      </c>
      <c r="C1658" s="69">
        <v>31073</v>
      </c>
      <c r="E1658" s="70"/>
      <c r="F1658" s="70">
        <v>3.0160198425347074E-3</v>
      </c>
      <c r="G1658" s="70">
        <v>2.976190476190476E-2</v>
      </c>
      <c r="H1658" s="70">
        <v>0.20689655172413793</v>
      </c>
      <c r="I1658" s="70">
        <v>5.5555555555555552E-2</v>
      </c>
    </row>
    <row r="1659" spans="1:16" x14ac:dyDescent="0.3">
      <c r="A1659" t="s">
        <v>2122</v>
      </c>
      <c r="B1659" t="s">
        <v>1079</v>
      </c>
      <c r="C1659" s="69">
        <v>31075</v>
      </c>
      <c r="E1659" s="70"/>
      <c r="F1659" s="70">
        <v>6.7648195885963995E-4</v>
      </c>
      <c r="G1659" s="70">
        <v>1.7857142857142856E-2</v>
      </c>
      <c r="H1659" s="70">
        <v>0</v>
      </c>
      <c r="I1659" s="70">
        <v>5.5555555555555552E-2</v>
      </c>
    </row>
    <row r="1660" spans="1:16" x14ac:dyDescent="0.3">
      <c r="A1660" t="s">
        <v>2623</v>
      </c>
      <c r="B1660" t="s">
        <v>1079</v>
      </c>
      <c r="C1660" s="69">
        <v>31077</v>
      </c>
      <c r="E1660" s="70"/>
      <c r="F1660" s="70">
        <v>1.9573584170559412E-3</v>
      </c>
      <c r="G1660" s="70">
        <v>7.7380952380952384E-2</v>
      </c>
      <c r="H1660" s="70">
        <v>0.17241379310344829</v>
      </c>
      <c r="I1660" s="70">
        <v>5.5555555555555552E-2</v>
      </c>
    </row>
    <row r="1661" spans="1:16" x14ac:dyDescent="0.3">
      <c r="A1661" t="s">
        <v>2377</v>
      </c>
      <c r="B1661" t="s">
        <v>1079</v>
      </c>
      <c r="C1661" s="69">
        <v>31079</v>
      </c>
      <c r="D1661" s="70">
        <v>0.49532708768272221</v>
      </c>
      <c r="E1661" s="70">
        <v>3.0249588835013365E-2</v>
      </c>
      <c r="F1661" s="70">
        <v>3.8713936245141608E-3</v>
      </c>
      <c r="G1661" s="70">
        <v>0.48214285714285715</v>
      </c>
      <c r="H1661" s="70">
        <v>0.2413793103448276</v>
      </c>
      <c r="I1661" s="70">
        <v>5.5555555555555552E-2</v>
      </c>
      <c r="J1661" s="70">
        <v>0.41682848226936403</v>
      </c>
      <c r="K1661" s="70">
        <v>0.74937143447309684</v>
      </c>
      <c r="L1661" s="70">
        <v>0.13280141233023235</v>
      </c>
      <c r="M1661" s="70">
        <v>0.25233323187536266</v>
      </c>
      <c r="N1661" s="70">
        <v>0.11300473201503329</v>
      </c>
      <c r="O1661" s="70">
        <v>0</v>
      </c>
      <c r="P1661" s="70">
        <v>1.5408884082217991E-3</v>
      </c>
    </row>
    <row r="1662" spans="1:16" x14ac:dyDescent="0.3">
      <c r="A1662" t="s">
        <v>2295</v>
      </c>
      <c r="B1662" t="s">
        <v>1079</v>
      </c>
      <c r="C1662" s="69">
        <v>31081</v>
      </c>
      <c r="D1662" s="70">
        <v>0.45646571245570106</v>
      </c>
      <c r="E1662" s="70">
        <v>2.1462066142558115E-3</v>
      </c>
      <c r="F1662" s="70">
        <v>4.2447955949049682E-3</v>
      </c>
      <c r="G1662" s="70">
        <v>0.19047619047619047</v>
      </c>
      <c r="H1662" s="70">
        <v>0.27586206896551724</v>
      </c>
      <c r="I1662" s="70">
        <v>5.5555555555555552E-2</v>
      </c>
      <c r="J1662" s="70">
        <v>0.45970043007572203</v>
      </c>
      <c r="K1662" s="70">
        <v>0.73678784829909172</v>
      </c>
      <c r="L1662" s="70">
        <v>0.11400951220771263</v>
      </c>
      <c r="M1662" s="70">
        <v>0.28685447009784398</v>
      </c>
      <c r="N1662" s="70">
        <v>0.13150474862485934</v>
      </c>
      <c r="O1662" s="70">
        <v>0</v>
      </c>
      <c r="P1662" s="70">
        <v>1.7083601760645092E-3</v>
      </c>
    </row>
    <row r="1663" spans="1:16" x14ac:dyDescent="0.3">
      <c r="A1663" t="s">
        <v>2696</v>
      </c>
      <c r="B1663" t="s">
        <v>1079</v>
      </c>
      <c r="C1663" s="69">
        <v>31083</v>
      </c>
      <c r="E1663" s="70"/>
      <c r="F1663" s="70">
        <v>3.5714544572032244E-3</v>
      </c>
      <c r="G1663" s="70">
        <v>7.1428571428571425E-2</v>
      </c>
      <c r="H1663" s="70">
        <v>0.17241379310344829</v>
      </c>
      <c r="I1663" s="70">
        <v>5.5555555555555552E-2</v>
      </c>
    </row>
    <row r="1664" spans="1:16" x14ac:dyDescent="0.3">
      <c r="A1664" t="s">
        <v>3013</v>
      </c>
      <c r="B1664" t="s">
        <v>1079</v>
      </c>
      <c r="C1664" s="69">
        <v>31085</v>
      </c>
      <c r="E1664" s="70"/>
      <c r="F1664" s="70">
        <v>2.3889429953302824E-3</v>
      </c>
      <c r="G1664" s="70">
        <v>2.3809523809523808E-2</v>
      </c>
      <c r="H1664" s="70">
        <v>0</v>
      </c>
      <c r="I1664" s="70">
        <v>5.5555555555555552E-2</v>
      </c>
    </row>
    <row r="1665" spans="1:16" x14ac:dyDescent="0.3">
      <c r="A1665" t="s">
        <v>3014</v>
      </c>
      <c r="B1665" t="s">
        <v>1079</v>
      </c>
      <c r="C1665" s="69">
        <v>31087</v>
      </c>
      <c r="E1665" s="70"/>
      <c r="F1665" s="70">
        <v>2.7350629089646313E-3</v>
      </c>
      <c r="G1665" s="70">
        <v>6.8877551020408156E-2</v>
      </c>
      <c r="H1665" s="70">
        <v>0.10344827586206896</v>
      </c>
      <c r="I1665" s="70">
        <v>5.5555555555555552E-2</v>
      </c>
    </row>
    <row r="1666" spans="1:16" x14ac:dyDescent="0.3">
      <c r="A1666" t="s">
        <v>2935</v>
      </c>
      <c r="B1666" t="s">
        <v>1079</v>
      </c>
      <c r="C1666" s="69">
        <v>31089</v>
      </c>
      <c r="D1666" s="70">
        <v>0.3832953252639294</v>
      </c>
      <c r="E1666" s="70">
        <v>3.9964255543814526E-4</v>
      </c>
      <c r="F1666" s="70">
        <v>1.291011893361751E-3</v>
      </c>
      <c r="G1666" s="70">
        <v>0.29761904761904762</v>
      </c>
      <c r="H1666" s="70">
        <v>6.8965517241379309E-2</v>
      </c>
      <c r="I1666" s="70">
        <v>5.5555555555555552E-2</v>
      </c>
      <c r="J1666" s="70">
        <v>0.40585790567381141</v>
      </c>
      <c r="K1666" s="70">
        <v>0.75566116601740552</v>
      </c>
      <c r="L1666" s="70">
        <v>9.8247758647332054E-2</v>
      </c>
      <c r="M1666" s="70">
        <v>0.20959064874415226</v>
      </c>
      <c r="N1666" s="70">
        <v>4.8361555413194184E-4</v>
      </c>
      <c r="O1666" s="70">
        <v>0</v>
      </c>
      <c r="P1666" s="70">
        <v>1.6873778250278998E-3</v>
      </c>
    </row>
    <row r="1667" spans="1:16" x14ac:dyDescent="0.3">
      <c r="A1667" t="s">
        <v>3015</v>
      </c>
      <c r="B1667" t="s">
        <v>1079</v>
      </c>
      <c r="C1667" s="69">
        <v>31091</v>
      </c>
      <c r="E1667" s="70"/>
      <c r="F1667" s="70">
        <v>9.3450574819961215E-4</v>
      </c>
      <c r="G1667" s="70">
        <v>1.7857142857142856E-2</v>
      </c>
      <c r="H1667" s="70">
        <v>0</v>
      </c>
      <c r="I1667" s="70">
        <v>5.5555555555555552E-2</v>
      </c>
    </row>
    <row r="1668" spans="1:16" x14ac:dyDescent="0.3">
      <c r="A1668" t="s">
        <v>2125</v>
      </c>
      <c r="B1668" t="s">
        <v>1079</v>
      </c>
      <c r="C1668" s="69">
        <v>31093</v>
      </c>
      <c r="E1668" s="70"/>
      <c r="F1668" s="70">
        <v>2.6342412567164231E-3</v>
      </c>
      <c r="G1668" s="70">
        <v>0.21428571428571427</v>
      </c>
      <c r="H1668" s="70">
        <v>0.20689655172413793</v>
      </c>
      <c r="I1668" s="70">
        <v>5.5555555555555552E-2</v>
      </c>
    </row>
    <row r="1669" spans="1:16" x14ac:dyDescent="0.3">
      <c r="A1669" t="s">
        <v>2057</v>
      </c>
      <c r="B1669" t="s">
        <v>1079</v>
      </c>
      <c r="C1669" s="69">
        <v>31095</v>
      </c>
      <c r="D1669" s="70">
        <v>0.40798011615798685</v>
      </c>
      <c r="E1669" s="70">
        <v>1.7246341037124213E-3</v>
      </c>
      <c r="F1669" s="70">
        <v>7.0256248955279637E-3</v>
      </c>
      <c r="G1669" s="70">
        <v>0.13690476190476192</v>
      </c>
      <c r="H1669" s="70">
        <v>0.20689655172413793</v>
      </c>
      <c r="I1669" s="70">
        <v>5.5555555555555552E-2</v>
      </c>
      <c r="J1669" s="70">
        <v>0.40349450816087262</v>
      </c>
      <c r="K1669" s="70">
        <v>0.73992386935730392</v>
      </c>
      <c r="L1669" s="70">
        <v>1.1727579811910688E-2</v>
      </c>
      <c r="M1669" s="70">
        <v>0.34359898572901865</v>
      </c>
      <c r="N1669" s="70">
        <v>0.10632159433461247</v>
      </c>
      <c r="O1669" s="70">
        <v>0</v>
      </c>
      <c r="P1669" s="70">
        <v>5.5487994727211063E-3</v>
      </c>
    </row>
    <row r="1670" spans="1:16" x14ac:dyDescent="0.3">
      <c r="A1670" t="s">
        <v>2128</v>
      </c>
      <c r="B1670" t="s">
        <v>1079</v>
      </c>
      <c r="C1670" s="69">
        <v>31097</v>
      </c>
      <c r="E1670" s="70"/>
      <c r="F1670" s="70">
        <v>8.1893831077404344E-3</v>
      </c>
      <c r="G1670" s="70">
        <v>7.1428571428571425E-2</v>
      </c>
      <c r="H1670" s="70">
        <v>0.13793103448275862</v>
      </c>
      <c r="I1670" s="70">
        <v>5.5555555555555552E-2</v>
      </c>
    </row>
    <row r="1671" spans="1:16" x14ac:dyDescent="0.3">
      <c r="A1671" t="s">
        <v>3016</v>
      </c>
      <c r="B1671" t="s">
        <v>1079</v>
      </c>
      <c r="C1671" s="69">
        <v>31099</v>
      </c>
      <c r="D1671" s="70">
        <v>0.41323932177047995</v>
      </c>
      <c r="E1671" s="70">
        <v>1.4282448941540145E-3</v>
      </c>
      <c r="F1671" s="70">
        <v>3.6792097497809423E-3</v>
      </c>
      <c r="G1671" s="70">
        <v>7.1428571428571425E-2</v>
      </c>
      <c r="H1671" s="70">
        <v>0.20689655172413793</v>
      </c>
      <c r="I1671" s="70">
        <v>5.5555555555555552E-2</v>
      </c>
      <c r="J1671" s="70">
        <v>0.46649647113445758</v>
      </c>
      <c r="K1671" s="70">
        <v>0.74043495839052387</v>
      </c>
      <c r="L1671" s="70">
        <v>0.17856697171393765</v>
      </c>
      <c r="M1671" s="70">
        <v>0.27066568661530088</v>
      </c>
      <c r="N1671" s="70">
        <v>4.8757135125973017E-2</v>
      </c>
      <c r="O1671" s="70">
        <v>0</v>
      </c>
      <c r="P1671" s="70">
        <v>5.1751193109741012E-4</v>
      </c>
    </row>
    <row r="1672" spans="1:16" x14ac:dyDescent="0.3">
      <c r="A1672" t="s">
        <v>3017</v>
      </c>
      <c r="B1672" t="s">
        <v>1079</v>
      </c>
      <c r="C1672" s="69">
        <v>31101</v>
      </c>
      <c r="D1672" s="70">
        <v>0.39324875359738964</v>
      </c>
      <c r="E1672" s="70">
        <v>9.1288831944763202E-4</v>
      </c>
      <c r="F1672" s="70">
        <v>1.123926692137894E-3</v>
      </c>
      <c r="G1672" s="70">
        <v>9.5238095238095233E-2</v>
      </c>
      <c r="H1672" s="70">
        <v>0</v>
      </c>
      <c r="I1672" s="70">
        <v>0.1111111111111111</v>
      </c>
      <c r="J1672" s="70">
        <v>0.38707013470488244</v>
      </c>
      <c r="K1672" s="70">
        <v>0.69663334496669205</v>
      </c>
      <c r="L1672" s="70">
        <v>0.33282773848407515</v>
      </c>
      <c r="M1672" s="70">
        <v>0.1627753192161551</v>
      </c>
      <c r="N1672" s="70">
        <v>0.15421219132411176</v>
      </c>
      <c r="O1672" s="70">
        <v>0</v>
      </c>
      <c r="P1672" s="70">
        <v>3.1761298252647968E-3</v>
      </c>
    </row>
    <row r="1673" spans="1:16" x14ac:dyDescent="0.3">
      <c r="A1673" t="s">
        <v>3018</v>
      </c>
      <c r="B1673" t="s">
        <v>1079</v>
      </c>
      <c r="C1673" s="69">
        <v>31103</v>
      </c>
      <c r="E1673" s="70"/>
      <c r="F1673" s="70">
        <v>9.0620297719815328E-4</v>
      </c>
      <c r="G1673" s="70">
        <v>5.9523809523809521E-2</v>
      </c>
      <c r="H1673" s="70">
        <v>3.4482758620689655E-2</v>
      </c>
      <c r="I1673" s="70">
        <v>0.1111111111111111</v>
      </c>
    </row>
    <row r="1674" spans="1:16" x14ac:dyDescent="0.3">
      <c r="A1674" t="s">
        <v>3019</v>
      </c>
      <c r="B1674" t="s">
        <v>1079</v>
      </c>
      <c r="C1674" s="69">
        <v>31105</v>
      </c>
      <c r="E1674" s="70"/>
      <c r="F1674" s="70">
        <v>1.4227426857281109E-4</v>
      </c>
      <c r="G1674" s="70">
        <v>7.0129870129870125E-2</v>
      </c>
      <c r="H1674" s="70">
        <v>0</v>
      </c>
      <c r="I1674" s="70">
        <v>0.16666666666666666</v>
      </c>
    </row>
    <row r="1675" spans="1:16" x14ac:dyDescent="0.3">
      <c r="A1675" t="s">
        <v>2492</v>
      </c>
      <c r="B1675" t="s">
        <v>1079</v>
      </c>
      <c r="C1675" s="69">
        <v>31107</v>
      </c>
      <c r="E1675" s="70"/>
      <c r="F1675" s="70">
        <v>1.3030800137877748E-3</v>
      </c>
      <c r="G1675" s="70">
        <v>0.16071428571428573</v>
      </c>
      <c r="H1675" s="70">
        <v>0.10344827586206896</v>
      </c>
      <c r="I1675" s="70">
        <v>0.1111111111111111</v>
      </c>
    </row>
    <row r="1676" spans="1:16" x14ac:dyDescent="0.3">
      <c r="A1676" t="s">
        <v>3020</v>
      </c>
      <c r="B1676" t="s">
        <v>1079</v>
      </c>
      <c r="C1676" s="69">
        <v>31109</v>
      </c>
      <c r="D1676" s="70">
        <v>0.44558861615767409</v>
      </c>
      <c r="E1676" s="70">
        <v>5.7885966992062159E-2</v>
      </c>
      <c r="F1676" s="70">
        <v>5.9681319170287609E-3</v>
      </c>
      <c r="G1676" s="70">
        <v>0.22698412698412698</v>
      </c>
      <c r="H1676" s="70">
        <v>0.10344827586206896</v>
      </c>
      <c r="I1676" s="70">
        <v>0.1111111111111111</v>
      </c>
      <c r="J1676" s="70">
        <v>0.47319082193012579</v>
      </c>
      <c r="K1676" s="70">
        <v>0.749555001219536</v>
      </c>
      <c r="L1676" s="70">
        <v>0.13254086376345328</v>
      </c>
      <c r="M1676" s="70">
        <v>0.28600677530247032</v>
      </c>
      <c r="N1676" s="70">
        <v>0.10779950136970869</v>
      </c>
      <c r="O1676" s="70">
        <v>0</v>
      </c>
      <c r="P1676" s="70">
        <v>6.3244958804277527E-3</v>
      </c>
    </row>
    <row r="1677" spans="1:16" x14ac:dyDescent="0.3">
      <c r="A1677" t="s">
        <v>2130</v>
      </c>
      <c r="B1677" t="s">
        <v>1079</v>
      </c>
      <c r="C1677" s="69">
        <v>31111</v>
      </c>
      <c r="D1677" s="70">
        <v>0.44743030880335366</v>
      </c>
      <c r="E1677" s="70">
        <v>2.5141899163357833E-3</v>
      </c>
      <c r="F1677" s="70">
        <v>1.752573540675146E-3</v>
      </c>
      <c r="G1677" s="70">
        <v>0.29166666666666669</v>
      </c>
      <c r="H1677" s="70">
        <v>0</v>
      </c>
      <c r="I1677" s="70">
        <v>5.5555555555555552E-2</v>
      </c>
      <c r="J1677" s="70">
        <v>0.37518377949793968</v>
      </c>
      <c r="K1677" s="70">
        <v>0.6954343430454667</v>
      </c>
      <c r="L1677" s="70">
        <v>0.29025586161954814</v>
      </c>
      <c r="M1677" s="70">
        <v>0.16880290443327498</v>
      </c>
      <c r="N1677" s="70">
        <v>0.33077432544097202</v>
      </c>
      <c r="O1677" s="70">
        <v>0</v>
      </c>
      <c r="P1677" s="70">
        <v>2.6081718034482266E-3</v>
      </c>
    </row>
    <row r="1678" spans="1:16" x14ac:dyDescent="0.3">
      <c r="A1678" t="s">
        <v>2132</v>
      </c>
      <c r="B1678" t="s">
        <v>1079</v>
      </c>
      <c r="C1678" s="69">
        <v>31113</v>
      </c>
      <c r="E1678" s="70"/>
      <c r="F1678" s="70">
        <v>1.1740685907164654E-3</v>
      </c>
      <c r="G1678" s="70">
        <v>7.1428571428571425E-2</v>
      </c>
      <c r="H1678" s="70">
        <v>3.4482758620689655E-2</v>
      </c>
      <c r="I1678" s="70">
        <v>5.5555555555555552E-2</v>
      </c>
    </row>
    <row r="1679" spans="1:16" x14ac:dyDescent="0.3">
      <c r="A1679" t="s">
        <v>3021</v>
      </c>
      <c r="B1679" t="s">
        <v>1079</v>
      </c>
      <c r="C1679" s="69">
        <v>31115</v>
      </c>
      <c r="E1679" s="70"/>
      <c r="F1679" s="70">
        <v>1.1740187128958541E-3</v>
      </c>
      <c r="G1679" s="70">
        <v>5.9523809523809521E-2</v>
      </c>
      <c r="H1679" s="70">
        <v>6.8965517241379309E-2</v>
      </c>
      <c r="I1679" s="70">
        <v>5.5555555555555552E-2</v>
      </c>
    </row>
    <row r="1680" spans="1:16" x14ac:dyDescent="0.3">
      <c r="A1680" t="s">
        <v>2635</v>
      </c>
      <c r="B1680" t="s">
        <v>1079</v>
      </c>
      <c r="C1680" s="69">
        <v>31117</v>
      </c>
      <c r="E1680" s="70"/>
      <c r="F1680" s="70">
        <v>1.0632485485125302E-3</v>
      </c>
      <c r="G1680" s="70">
        <v>5.9523809523809521E-3</v>
      </c>
      <c r="H1680" s="70">
        <v>0</v>
      </c>
      <c r="I1680" s="70">
        <v>5.5555555555555552E-2</v>
      </c>
    </row>
    <row r="1681" spans="1:16" x14ac:dyDescent="0.3">
      <c r="A1681" t="s">
        <v>2065</v>
      </c>
      <c r="B1681" t="s">
        <v>1079</v>
      </c>
      <c r="C1681" s="69">
        <v>31119</v>
      </c>
      <c r="D1681" s="70">
        <v>0.43995503048175688</v>
      </c>
      <c r="E1681" s="70">
        <v>1.0993648224380325E-2</v>
      </c>
      <c r="F1681" s="70">
        <v>2.3302004029169964E-3</v>
      </c>
      <c r="G1681" s="70">
        <v>0.18452380952380953</v>
      </c>
      <c r="H1681" s="70">
        <v>6.8965517241379309E-2</v>
      </c>
      <c r="I1681" s="70">
        <v>5.5555555555555552E-2</v>
      </c>
      <c r="J1681" s="70">
        <v>0.43515631945199446</v>
      </c>
      <c r="K1681" s="70">
        <v>0.73789855679326966</v>
      </c>
      <c r="L1681" s="70">
        <v>0.23957100273207155</v>
      </c>
      <c r="M1681" s="70">
        <v>0.22524904304597251</v>
      </c>
      <c r="N1681" s="70">
        <v>0.21361739017944054</v>
      </c>
      <c r="O1681" s="70">
        <v>0</v>
      </c>
      <c r="P1681" s="70">
        <v>1.2210034219762177E-2</v>
      </c>
    </row>
    <row r="1682" spans="1:16" x14ac:dyDescent="0.3">
      <c r="A1682" t="s">
        <v>3022</v>
      </c>
      <c r="B1682" t="s">
        <v>1079</v>
      </c>
      <c r="C1682" s="69">
        <v>31121</v>
      </c>
      <c r="D1682" s="70">
        <v>0.44904960407751127</v>
      </c>
      <c r="E1682" s="70">
        <v>2.3684930849874547E-3</v>
      </c>
      <c r="F1682" s="70">
        <v>3.5095523788939396E-3</v>
      </c>
      <c r="G1682" s="70">
        <v>0.1130952380952381</v>
      </c>
      <c r="H1682" s="70">
        <v>0.2413793103448276</v>
      </c>
      <c r="I1682" s="70">
        <v>5.5555555555555552E-2</v>
      </c>
      <c r="J1682" s="70">
        <v>0.37928202154588381</v>
      </c>
      <c r="K1682" s="70">
        <v>0.75945923164923879</v>
      </c>
      <c r="L1682" s="70">
        <v>0.13406642994424312</v>
      </c>
      <c r="M1682" s="70">
        <v>0.26243137151180196</v>
      </c>
      <c r="N1682" s="70">
        <v>0.27007768258602843</v>
      </c>
      <c r="O1682" s="70">
        <v>0</v>
      </c>
      <c r="P1682" s="70">
        <v>1.1833621026412079E-3</v>
      </c>
    </row>
    <row r="1683" spans="1:16" x14ac:dyDescent="0.3">
      <c r="A1683" t="s">
        <v>3023</v>
      </c>
      <c r="B1683" t="s">
        <v>1079</v>
      </c>
      <c r="C1683" s="69">
        <v>31123</v>
      </c>
      <c r="E1683" s="70"/>
      <c r="F1683" s="70">
        <v>1.4877868123749514E-4</v>
      </c>
      <c r="G1683" s="70">
        <v>0.14880952380952381</v>
      </c>
      <c r="H1683" s="70">
        <v>0</v>
      </c>
      <c r="I1683" s="70">
        <v>0.1111111111111111</v>
      </c>
    </row>
    <row r="1684" spans="1:16" x14ac:dyDescent="0.3">
      <c r="A1684" t="s">
        <v>3024</v>
      </c>
      <c r="B1684" t="s">
        <v>1079</v>
      </c>
      <c r="C1684" s="69">
        <v>31125</v>
      </c>
      <c r="E1684" s="70"/>
      <c r="F1684" s="70">
        <v>2.8401918037014103E-3</v>
      </c>
      <c r="G1684" s="70">
        <v>8.9285714285714288E-2</v>
      </c>
      <c r="H1684" s="70">
        <v>0.20689655172413793</v>
      </c>
      <c r="I1684" s="70">
        <v>0.1111111111111111</v>
      </c>
    </row>
    <row r="1685" spans="1:16" x14ac:dyDescent="0.3">
      <c r="A1685" t="s">
        <v>2639</v>
      </c>
      <c r="B1685" t="s">
        <v>1079</v>
      </c>
      <c r="C1685" s="69">
        <v>31127</v>
      </c>
      <c r="D1685" s="70">
        <v>0.42476170823771681</v>
      </c>
      <c r="E1685" s="70">
        <v>2.5014423907042571E-3</v>
      </c>
      <c r="F1685" s="70">
        <v>9.0488472117199754E-3</v>
      </c>
      <c r="G1685" s="70">
        <v>0.10714285714285714</v>
      </c>
      <c r="H1685" s="70">
        <v>0.13793103448275862</v>
      </c>
      <c r="I1685" s="70">
        <v>0.16666666666666666</v>
      </c>
      <c r="J1685" s="70">
        <v>0.40736805325850389</v>
      </c>
      <c r="K1685" s="70">
        <v>0.76985815924644629</v>
      </c>
      <c r="L1685" s="70">
        <v>9.2901340569010976E-2</v>
      </c>
      <c r="M1685" s="70">
        <v>0.37053226093424108</v>
      </c>
      <c r="N1685" s="70">
        <v>3.6584033571614792E-2</v>
      </c>
      <c r="O1685" s="70">
        <v>0</v>
      </c>
      <c r="P1685" s="70">
        <v>1.9304712580930727E-3</v>
      </c>
    </row>
    <row r="1686" spans="1:16" x14ac:dyDescent="0.3">
      <c r="A1686" t="s">
        <v>3025</v>
      </c>
      <c r="B1686" t="s">
        <v>1079</v>
      </c>
      <c r="C1686" s="69">
        <v>31129</v>
      </c>
      <c r="E1686" s="70"/>
      <c r="F1686" s="70">
        <v>5.8455108207134086E-3</v>
      </c>
      <c r="G1686" s="70">
        <v>0.21428571428571427</v>
      </c>
      <c r="H1686" s="70">
        <v>0.17241379310344829</v>
      </c>
      <c r="I1686" s="70">
        <v>5.5555555555555552E-2</v>
      </c>
    </row>
    <row r="1687" spans="1:16" x14ac:dyDescent="0.3">
      <c r="A1687" t="s">
        <v>3026</v>
      </c>
      <c r="B1687" t="s">
        <v>1079</v>
      </c>
      <c r="C1687" s="69">
        <v>31131</v>
      </c>
      <c r="D1687" s="70">
        <v>0.45090032370690164</v>
      </c>
      <c r="E1687" s="70">
        <v>2.9975732361678894E-3</v>
      </c>
      <c r="F1687" s="70">
        <v>7.4818128998362559E-3</v>
      </c>
      <c r="G1687" s="70">
        <v>0.13690476190476192</v>
      </c>
      <c r="H1687" s="70">
        <v>0.10344827586206896</v>
      </c>
      <c r="I1687" s="70">
        <v>0.16666666666666666</v>
      </c>
      <c r="J1687" s="70">
        <v>0.46245421456610791</v>
      </c>
      <c r="K1687" s="70">
        <v>0.7525019315190894</v>
      </c>
      <c r="L1687" s="70">
        <v>0.16481690962355572</v>
      </c>
      <c r="M1687" s="70">
        <v>0.33436202025446538</v>
      </c>
      <c r="N1687" s="70">
        <v>9.8278325883716544E-2</v>
      </c>
      <c r="O1687" s="70">
        <v>0</v>
      </c>
      <c r="P1687" s="70">
        <v>2.2745409690043917E-3</v>
      </c>
    </row>
    <row r="1688" spans="1:16" x14ac:dyDescent="0.3">
      <c r="A1688" t="s">
        <v>2646</v>
      </c>
      <c r="B1688" t="s">
        <v>1079</v>
      </c>
      <c r="C1688" s="69">
        <v>31133</v>
      </c>
      <c r="E1688" s="70"/>
      <c r="F1688" s="70">
        <v>9.7036532083636488E-3</v>
      </c>
      <c r="G1688" s="70">
        <v>7.1428571428571425E-2</v>
      </c>
      <c r="H1688" s="70">
        <v>0.10344827586206896</v>
      </c>
      <c r="I1688" s="70">
        <v>5.5555555555555552E-2</v>
      </c>
    </row>
    <row r="1689" spans="1:16" x14ac:dyDescent="0.3">
      <c r="A1689" t="s">
        <v>3027</v>
      </c>
      <c r="B1689" t="s">
        <v>1079</v>
      </c>
      <c r="C1689" s="69">
        <v>31135</v>
      </c>
      <c r="E1689" s="70"/>
      <c r="F1689" s="70">
        <v>1.5259452814341871E-3</v>
      </c>
      <c r="G1689" s="70">
        <v>9.5238095238095233E-2</v>
      </c>
      <c r="H1689" s="70">
        <v>0</v>
      </c>
      <c r="I1689" s="70">
        <v>5.5555555555555552E-2</v>
      </c>
    </row>
    <row r="1690" spans="1:16" x14ac:dyDescent="0.3">
      <c r="A1690" t="s">
        <v>2946</v>
      </c>
      <c r="B1690" t="s">
        <v>1079</v>
      </c>
      <c r="C1690" s="69">
        <v>31137</v>
      </c>
      <c r="D1690" s="70">
        <v>0.40858275486258372</v>
      </c>
      <c r="E1690" s="70">
        <v>2.1217161552595032E-3</v>
      </c>
      <c r="F1690" s="70">
        <v>3.4614428671260414E-3</v>
      </c>
      <c r="G1690" s="70">
        <v>0.1130952380952381</v>
      </c>
      <c r="H1690" s="70">
        <v>0.20689655172413793</v>
      </c>
      <c r="I1690" s="70">
        <v>5.5555555555555552E-2</v>
      </c>
      <c r="J1690" s="70">
        <v>0.40199078673862748</v>
      </c>
      <c r="K1690" s="70">
        <v>0.71761394060337136</v>
      </c>
      <c r="L1690" s="70">
        <v>0.22543440763518055</v>
      </c>
      <c r="M1690" s="70">
        <v>0.27972186968229001</v>
      </c>
      <c r="N1690" s="70">
        <v>1.5839011187697209E-2</v>
      </c>
      <c r="O1690" s="70">
        <v>0</v>
      </c>
      <c r="P1690" s="70">
        <v>3.6839009544374228E-4</v>
      </c>
    </row>
    <row r="1691" spans="1:16" x14ac:dyDescent="0.3">
      <c r="A1691" t="s">
        <v>2402</v>
      </c>
      <c r="B1691" t="s">
        <v>1079</v>
      </c>
      <c r="C1691" s="69">
        <v>31139</v>
      </c>
      <c r="E1691" s="70"/>
      <c r="F1691" s="70">
        <v>2.1179785431215915E-3</v>
      </c>
      <c r="G1691" s="70">
        <v>0.13095238095238096</v>
      </c>
      <c r="H1691" s="70">
        <v>6.8965517241379309E-2</v>
      </c>
      <c r="I1691" s="70">
        <v>5.5555555555555552E-2</v>
      </c>
    </row>
    <row r="1692" spans="1:16" x14ac:dyDescent="0.3">
      <c r="A1692" t="s">
        <v>2947</v>
      </c>
      <c r="B1692" t="s">
        <v>1079</v>
      </c>
      <c r="C1692" s="69">
        <v>31141</v>
      </c>
      <c r="D1692" s="70">
        <v>0.46843501832068896</v>
      </c>
      <c r="E1692" s="70">
        <v>6.7996003254913112E-3</v>
      </c>
      <c r="F1692" s="70">
        <v>2.7529956521391359E-3</v>
      </c>
      <c r="G1692" s="70">
        <v>0.1130952380952381</v>
      </c>
      <c r="H1692" s="70">
        <v>6.8965517241379309E-2</v>
      </c>
      <c r="I1692" s="70">
        <v>0.1111111111111111</v>
      </c>
      <c r="J1692" s="70">
        <v>0.43432775474624857</v>
      </c>
      <c r="K1692" s="70">
        <v>0.74852338946362107</v>
      </c>
      <c r="L1692" s="70">
        <v>0.19141150071494398</v>
      </c>
      <c r="M1692" s="70">
        <v>0.30596161388919646</v>
      </c>
      <c r="N1692" s="70">
        <v>0.33812175882735884</v>
      </c>
      <c r="O1692" s="70">
        <v>0</v>
      </c>
      <c r="P1692" s="70">
        <v>1.6077096121203322E-3</v>
      </c>
    </row>
    <row r="1693" spans="1:16" x14ac:dyDescent="0.3">
      <c r="A1693" t="s">
        <v>2139</v>
      </c>
      <c r="B1693" t="s">
        <v>1079</v>
      </c>
      <c r="C1693" s="69">
        <v>31143</v>
      </c>
      <c r="E1693" s="70"/>
      <c r="F1693" s="70">
        <v>3.766741550566873E-3</v>
      </c>
      <c r="G1693" s="70">
        <v>0.17857142857142858</v>
      </c>
      <c r="H1693" s="70">
        <v>0.20689655172413793</v>
      </c>
      <c r="I1693" s="70">
        <v>5.5555555555555552E-2</v>
      </c>
    </row>
    <row r="1694" spans="1:16" x14ac:dyDescent="0.3">
      <c r="A1694" t="s">
        <v>3028</v>
      </c>
      <c r="B1694" t="s">
        <v>1079</v>
      </c>
      <c r="C1694" s="69">
        <v>31145</v>
      </c>
      <c r="D1694" s="70">
        <v>0.37750399760657311</v>
      </c>
      <c r="E1694" s="70">
        <v>2.9547201210600588E-3</v>
      </c>
      <c r="F1694" s="70">
        <v>3.0333011380463035E-3</v>
      </c>
      <c r="G1694" s="70">
        <v>0.11019536019536018</v>
      </c>
      <c r="H1694" s="70">
        <v>0.10344827586206896</v>
      </c>
      <c r="I1694" s="70">
        <v>5.5555555555555552E-2</v>
      </c>
      <c r="J1694" s="70">
        <v>0.37283667238694196</v>
      </c>
      <c r="K1694" s="70">
        <v>0.66685143693679694</v>
      </c>
      <c r="L1694" s="70">
        <v>0.27125118497195277</v>
      </c>
      <c r="M1694" s="70">
        <v>0.23122344820720794</v>
      </c>
      <c r="N1694" s="70">
        <v>5.020778386532751E-2</v>
      </c>
      <c r="O1694" s="70">
        <v>0</v>
      </c>
      <c r="P1694" s="70">
        <v>1.7250547009040227E-3</v>
      </c>
    </row>
    <row r="1695" spans="1:16" x14ac:dyDescent="0.3">
      <c r="A1695" t="s">
        <v>3029</v>
      </c>
      <c r="B1695" t="s">
        <v>1079</v>
      </c>
      <c r="C1695" s="69">
        <v>31147</v>
      </c>
      <c r="D1695" s="70">
        <v>0.40583496745641251</v>
      </c>
      <c r="E1695" s="70">
        <v>1.639481057694099E-3</v>
      </c>
      <c r="F1695" s="70">
        <v>1.0814304670031973E-2</v>
      </c>
      <c r="G1695" s="70">
        <v>5.8583959899749377E-2</v>
      </c>
      <c r="H1695" s="70">
        <v>0.10344827586206896</v>
      </c>
      <c r="I1695" s="70">
        <v>0.1111111111111111</v>
      </c>
      <c r="J1695" s="70">
        <v>0.41807319530193932</v>
      </c>
      <c r="K1695" s="70">
        <v>0.77644648171166775</v>
      </c>
      <c r="L1695" s="70">
        <v>7.2234396133345341E-2</v>
      </c>
      <c r="M1695" s="70">
        <v>0.45242608271623924</v>
      </c>
      <c r="N1695" s="70">
        <v>3.0329663085558174E-3</v>
      </c>
      <c r="O1695" s="70">
        <v>0</v>
      </c>
      <c r="P1695" s="70">
        <v>2.2173577909313547E-4</v>
      </c>
    </row>
    <row r="1696" spans="1:16" x14ac:dyDescent="0.3">
      <c r="A1696" t="s">
        <v>2869</v>
      </c>
      <c r="B1696" t="s">
        <v>1079</v>
      </c>
      <c r="C1696" s="69">
        <v>31149</v>
      </c>
      <c r="E1696" s="70"/>
      <c r="F1696" s="70">
        <v>1.1430202136137634E-3</v>
      </c>
      <c r="G1696" s="70">
        <v>8.3333333333333329E-2</v>
      </c>
      <c r="H1696" s="70">
        <v>3.4482758620689655E-2</v>
      </c>
      <c r="I1696" s="70">
        <v>5.5555555555555552E-2</v>
      </c>
    </row>
    <row r="1697" spans="1:16" x14ac:dyDescent="0.3">
      <c r="A1697" t="s">
        <v>2144</v>
      </c>
      <c r="B1697" t="s">
        <v>1079</v>
      </c>
      <c r="C1697" s="69">
        <v>31151</v>
      </c>
      <c r="D1697" s="70">
        <v>0.44635735453485997</v>
      </c>
      <c r="E1697" s="70">
        <v>2.3814249032374593E-3</v>
      </c>
      <c r="F1697" s="70">
        <v>5.9971649326579848E-3</v>
      </c>
      <c r="G1697" s="70">
        <v>0.13095238095238096</v>
      </c>
      <c r="H1697" s="70">
        <v>0.17241379310344829</v>
      </c>
      <c r="I1697" s="70">
        <v>5.5555555555555552E-2</v>
      </c>
      <c r="J1697" s="70">
        <v>0.47240912134306651</v>
      </c>
      <c r="K1697" s="70">
        <v>0.75272939599957056</v>
      </c>
      <c r="L1697" s="70">
        <v>8.6991367033139408E-2</v>
      </c>
      <c r="M1697" s="70">
        <v>0.29842990951646459</v>
      </c>
      <c r="N1697" s="70">
        <v>0.2258052539622688</v>
      </c>
      <c r="O1697" s="70">
        <v>0</v>
      </c>
      <c r="P1697" s="70">
        <v>5.4457002175640323E-3</v>
      </c>
    </row>
    <row r="1698" spans="1:16" x14ac:dyDescent="0.3">
      <c r="A1698" t="s">
        <v>3030</v>
      </c>
      <c r="B1698" t="s">
        <v>1079</v>
      </c>
      <c r="C1698" s="69">
        <v>31153</v>
      </c>
      <c r="D1698" s="70">
        <v>0.45078019621799365</v>
      </c>
      <c r="E1698" s="70">
        <v>0.15325563720338362</v>
      </c>
      <c r="F1698" s="70">
        <v>5.2366471968221294E-3</v>
      </c>
      <c r="G1698" s="70">
        <v>8.3333333333333329E-2</v>
      </c>
      <c r="H1698" s="70">
        <v>0.10344827586206896</v>
      </c>
      <c r="I1698" s="70">
        <v>0.16666666666666666</v>
      </c>
      <c r="J1698" s="70">
        <v>0.43603289853796962</v>
      </c>
      <c r="K1698" s="70">
        <v>0.75549597988978956</v>
      </c>
      <c r="L1698" s="70">
        <v>0.24442485211810633</v>
      </c>
      <c r="M1698" s="70">
        <v>0.30783114788284593</v>
      </c>
      <c r="N1698" s="70">
        <v>0.12274361709882803</v>
      </c>
      <c r="O1698" s="70">
        <v>0</v>
      </c>
      <c r="P1698" s="70">
        <v>3.3821477063328293E-3</v>
      </c>
    </row>
    <row r="1699" spans="1:16" x14ac:dyDescent="0.3">
      <c r="A1699" t="s">
        <v>3031</v>
      </c>
      <c r="B1699" t="s">
        <v>1079</v>
      </c>
      <c r="C1699" s="69">
        <v>31155</v>
      </c>
      <c r="D1699" s="70">
        <v>0.43662812374285775</v>
      </c>
      <c r="E1699" s="70">
        <v>2.374847092486422E-3</v>
      </c>
      <c r="F1699" s="70">
        <v>4.4102813906995893E-3</v>
      </c>
      <c r="G1699" s="70">
        <v>0.14880952380952381</v>
      </c>
      <c r="H1699" s="70">
        <v>0.10344827586206896</v>
      </c>
      <c r="I1699" s="70">
        <v>5.5555555555555552E-2</v>
      </c>
      <c r="J1699" s="70">
        <v>0.39052256700134974</v>
      </c>
      <c r="K1699" s="70">
        <v>0.74718038134635389</v>
      </c>
      <c r="L1699" s="70">
        <v>0.19142566120214796</v>
      </c>
      <c r="M1699" s="70">
        <v>0.32231860215511443</v>
      </c>
      <c r="N1699" s="70">
        <v>0.19152192924284533</v>
      </c>
      <c r="O1699" s="70">
        <v>0</v>
      </c>
      <c r="P1699" s="70">
        <v>3.4368802054942091E-3</v>
      </c>
    </row>
    <row r="1700" spans="1:16" x14ac:dyDescent="0.3">
      <c r="A1700" t="s">
        <v>3032</v>
      </c>
      <c r="B1700" t="s">
        <v>1079</v>
      </c>
      <c r="C1700" s="69">
        <v>31157</v>
      </c>
      <c r="D1700" s="70">
        <v>0.43444376165197801</v>
      </c>
      <c r="E1700" s="70">
        <v>9.341597478990056E-3</v>
      </c>
      <c r="F1700" s="70">
        <v>1.3456604635769297E-4</v>
      </c>
      <c r="G1700" s="70">
        <v>0.22619047619047619</v>
      </c>
      <c r="H1700" s="70">
        <v>0</v>
      </c>
      <c r="I1700" s="70">
        <v>0.1111111111111111</v>
      </c>
      <c r="J1700" s="70">
        <v>0.37970939858689096</v>
      </c>
      <c r="K1700" s="70">
        <v>0.69396179611758868</v>
      </c>
      <c r="L1700" s="70">
        <v>0.19629012686501973</v>
      </c>
      <c r="M1700" s="70">
        <v>0.16407647551664445</v>
      </c>
      <c r="N1700" s="70">
        <v>0.37232107436430173</v>
      </c>
      <c r="O1700" s="70">
        <v>0</v>
      </c>
      <c r="P1700" s="70">
        <v>4.0354458927730208E-3</v>
      </c>
    </row>
    <row r="1701" spans="1:16" x14ac:dyDescent="0.3">
      <c r="A1701" t="s">
        <v>2655</v>
      </c>
      <c r="B1701" t="s">
        <v>1079</v>
      </c>
      <c r="C1701" s="69">
        <v>31159</v>
      </c>
      <c r="D1701" s="70">
        <v>0.4667249359962844</v>
      </c>
      <c r="E1701" s="70">
        <v>2.6194637732887176E-3</v>
      </c>
      <c r="F1701" s="70">
        <v>4.8540349279389506E-3</v>
      </c>
      <c r="G1701" s="70">
        <v>0.24404761904761904</v>
      </c>
      <c r="H1701" s="70">
        <v>0.17241379310344829</v>
      </c>
      <c r="I1701" s="70">
        <v>5.5555555555555552E-2</v>
      </c>
      <c r="J1701" s="70">
        <v>0.4042531357697296</v>
      </c>
      <c r="K1701" s="70">
        <v>0.73800509284563276</v>
      </c>
      <c r="L1701" s="70">
        <v>0.12746714776111001</v>
      </c>
      <c r="M1701" s="70">
        <v>0.28677790361728434</v>
      </c>
      <c r="N1701" s="70">
        <v>0.27142780907354697</v>
      </c>
      <c r="O1701" s="70">
        <v>0</v>
      </c>
      <c r="P1701" s="70">
        <v>2.6220847954300645E-3</v>
      </c>
    </row>
    <row r="1702" spans="1:16" x14ac:dyDescent="0.3">
      <c r="A1702" t="s">
        <v>2657</v>
      </c>
      <c r="B1702" t="s">
        <v>1079</v>
      </c>
      <c r="C1702" s="69">
        <v>31161</v>
      </c>
      <c r="E1702" s="70"/>
      <c r="F1702" s="70">
        <v>1.4425423405080526E-4</v>
      </c>
      <c r="G1702" s="70">
        <v>0.20238095238095238</v>
      </c>
      <c r="H1702" s="70">
        <v>0</v>
      </c>
      <c r="I1702" s="70">
        <v>0.22222222222222221</v>
      </c>
    </row>
    <row r="1703" spans="1:16" x14ac:dyDescent="0.3">
      <c r="A1703" t="s">
        <v>2658</v>
      </c>
      <c r="B1703" t="s">
        <v>1079</v>
      </c>
      <c r="C1703" s="69">
        <v>31163</v>
      </c>
      <c r="E1703" s="70"/>
      <c r="F1703" s="70">
        <v>2.2237127143072059E-3</v>
      </c>
      <c r="G1703" s="70">
        <v>0.125</v>
      </c>
      <c r="H1703" s="70">
        <v>0.20689655172413793</v>
      </c>
      <c r="I1703" s="70">
        <v>5.5555555555555552E-2</v>
      </c>
    </row>
    <row r="1704" spans="1:16" x14ac:dyDescent="0.3">
      <c r="A1704" t="s">
        <v>2597</v>
      </c>
      <c r="B1704" t="s">
        <v>1079</v>
      </c>
      <c r="C1704" s="69">
        <v>31165</v>
      </c>
      <c r="E1704" s="70"/>
      <c r="F1704" s="70">
        <v>1.1303367647050811E-4</v>
      </c>
      <c r="G1704" s="70">
        <v>6.3137755102040824E-2</v>
      </c>
      <c r="H1704" s="70">
        <v>0</v>
      </c>
      <c r="I1704" s="70">
        <v>0.16666666666666666</v>
      </c>
    </row>
    <row r="1705" spans="1:16" x14ac:dyDescent="0.3">
      <c r="A1705" t="s">
        <v>2661</v>
      </c>
      <c r="B1705" t="s">
        <v>1079</v>
      </c>
      <c r="C1705" s="69">
        <v>31167</v>
      </c>
      <c r="D1705" s="70">
        <v>0.43219707820754755</v>
      </c>
      <c r="E1705" s="70">
        <v>7.186296124503858E-4</v>
      </c>
      <c r="F1705" s="70">
        <v>2.4350077187376374E-3</v>
      </c>
      <c r="G1705" s="70">
        <v>0.17857142857142858</v>
      </c>
      <c r="H1705" s="70">
        <v>3.4482758620689655E-2</v>
      </c>
      <c r="I1705" s="70">
        <v>0.1111111111111111</v>
      </c>
      <c r="J1705" s="70">
        <v>0.58495273887535237</v>
      </c>
      <c r="K1705" s="70">
        <v>0.73924952005700095</v>
      </c>
      <c r="L1705" s="70">
        <v>0.25065432106027719</v>
      </c>
      <c r="M1705" s="70">
        <v>0.22440516052956366</v>
      </c>
      <c r="N1705" s="70">
        <v>0</v>
      </c>
      <c r="O1705" s="70">
        <v>0</v>
      </c>
      <c r="P1705" s="70">
        <v>1.0861128828509731E-2</v>
      </c>
    </row>
    <row r="1706" spans="1:16" x14ac:dyDescent="0.3">
      <c r="A1706" t="s">
        <v>3033</v>
      </c>
      <c r="B1706" t="s">
        <v>1079</v>
      </c>
      <c r="C1706" s="69">
        <v>31169</v>
      </c>
      <c r="E1706" s="70"/>
      <c r="F1706" s="70">
        <v>6.3363070739640218E-3</v>
      </c>
      <c r="G1706" s="70">
        <v>0.3392857142857143</v>
      </c>
      <c r="H1706" s="70">
        <v>0.13793103448275862</v>
      </c>
      <c r="I1706" s="70">
        <v>5.5555555555555552E-2</v>
      </c>
    </row>
    <row r="1707" spans="1:16" x14ac:dyDescent="0.3">
      <c r="A1707" t="s">
        <v>2417</v>
      </c>
      <c r="B1707" t="s">
        <v>1079</v>
      </c>
      <c r="C1707" s="69">
        <v>31171</v>
      </c>
      <c r="E1707" s="70"/>
      <c r="F1707" s="70">
        <v>9.5347259488918936E-4</v>
      </c>
      <c r="G1707" s="70">
        <v>4.1666666666666664E-2</v>
      </c>
      <c r="H1707" s="70">
        <v>0</v>
      </c>
      <c r="I1707" s="70">
        <v>0.27777777777777779</v>
      </c>
    </row>
    <row r="1708" spans="1:16" x14ac:dyDescent="0.3">
      <c r="A1708" t="s">
        <v>3034</v>
      </c>
      <c r="B1708" t="s">
        <v>1079</v>
      </c>
      <c r="C1708" s="69">
        <v>31173</v>
      </c>
      <c r="E1708" s="70"/>
      <c r="F1708" s="70">
        <v>2.4637263135065986E-3</v>
      </c>
      <c r="G1708" s="70">
        <v>6.5476190476190479E-2</v>
      </c>
      <c r="H1708" s="70">
        <v>6.8965517241379309E-2</v>
      </c>
      <c r="I1708" s="70">
        <v>0.16666666666666666</v>
      </c>
    </row>
    <row r="1709" spans="1:16" x14ac:dyDescent="0.3">
      <c r="A1709" t="s">
        <v>2466</v>
      </c>
      <c r="B1709" t="s">
        <v>1079</v>
      </c>
      <c r="C1709" s="69">
        <v>31175</v>
      </c>
      <c r="E1709" s="70"/>
      <c r="F1709" s="70">
        <v>1.7901696412307652E-3</v>
      </c>
      <c r="G1709" s="70">
        <v>0.14880952380952381</v>
      </c>
      <c r="H1709" s="70">
        <v>0.17241379310344829</v>
      </c>
      <c r="I1709" s="70">
        <v>5.5555555555555552E-2</v>
      </c>
    </row>
    <row r="1710" spans="1:16" x14ac:dyDescent="0.3">
      <c r="A1710" t="s">
        <v>1806</v>
      </c>
      <c r="B1710" t="s">
        <v>1079</v>
      </c>
      <c r="C1710" s="69">
        <v>31177</v>
      </c>
      <c r="D1710" s="70">
        <v>0.47797686969379516</v>
      </c>
      <c r="E1710" s="70">
        <v>5.9188172584600319E-3</v>
      </c>
      <c r="F1710" s="70">
        <v>3.3504058397061391E-3</v>
      </c>
      <c r="G1710" s="70">
        <v>7.1428571428571425E-2</v>
      </c>
      <c r="H1710" s="70">
        <v>0.13793103448275862</v>
      </c>
      <c r="I1710" s="70">
        <v>0.16666666666666666</v>
      </c>
      <c r="J1710" s="70">
        <v>0.45492282134182632</v>
      </c>
      <c r="K1710" s="70">
        <v>0.771716231544749</v>
      </c>
      <c r="L1710" s="70">
        <v>0.31722142923261981</v>
      </c>
      <c r="M1710" s="70">
        <v>0.30532422993023839</v>
      </c>
      <c r="N1710" s="70">
        <v>0.12738214533673109</v>
      </c>
      <c r="O1710" s="70">
        <v>0</v>
      </c>
      <c r="P1710" s="70">
        <v>7.1086602046623679E-3</v>
      </c>
    </row>
    <row r="1711" spans="1:16" x14ac:dyDescent="0.3">
      <c r="A1711" t="s">
        <v>2428</v>
      </c>
      <c r="B1711" t="s">
        <v>1079</v>
      </c>
      <c r="C1711" s="69">
        <v>31179</v>
      </c>
      <c r="D1711" s="70">
        <v>0.40228590210714033</v>
      </c>
      <c r="E1711" s="70">
        <v>1.9851266592425367E-3</v>
      </c>
      <c r="F1711" s="70">
        <v>2.3530820805237732E-3</v>
      </c>
      <c r="G1711" s="70">
        <v>0.14880952380952381</v>
      </c>
      <c r="H1711" s="70">
        <v>3.4482758620689655E-2</v>
      </c>
      <c r="I1711" s="70">
        <v>5.5555555555555552E-2</v>
      </c>
      <c r="J1711" s="70">
        <v>0.42868824331550537</v>
      </c>
      <c r="K1711" s="70">
        <v>0.74608266014894553</v>
      </c>
      <c r="L1711" s="70">
        <v>0.29278775706715565</v>
      </c>
      <c r="M1711" s="70">
        <v>0.22186726901987486</v>
      </c>
      <c r="N1711" s="70">
        <v>5.7092488867170881E-2</v>
      </c>
      <c r="O1711" s="70">
        <v>0</v>
      </c>
      <c r="P1711" s="70">
        <v>1.12707788358074E-3</v>
      </c>
    </row>
    <row r="1712" spans="1:16" x14ac:dyDescent="0.3">
      <c r="A1712" t="s">
        <v>2429</v>
      </c>
      <c r="B1712" t="s">
        <v>1079</v>
      </c>
      <c r="C1712" s="69">
        <v>31181</v>
      </c>
      <c r="E1712" s="70"/>
      <c r="F1712" s="70">
        <v>5.0510378681790291E-3</v>
      </c>
      <c r="G1712" s="70">
        <v>0.16071428571428573</v>
      </c>
      <c r="H1712" s="70">
        <v>0.17241379310344829</v>
      </c>
      <c r="I1712" s="70">
        <v>5.5555555555555552E-2</v>
      </c>
    </row>
    <row r="1713" spans="1:16" x14ac:dyDescent="0.3">
      <c r="A1713" t="s">
        <v>2430</v>
      </c>
      <c r="B1713" t="s">
        <v>1079</v>
      </c>
      <c r="C1713" s="69">
        <v>31183</v>
      </c>
      <c r="E1713" s="70"/>
      <c r="F1713" s="70">
        <v>1.7526634234612719E-3</v>
      </c>
      <c r="G1713" s="70">
        <v>2.976190476190476E-2</v>
      </c>
      <c r="H1713" s="70">
        <v>3.4482758620689655E-2</v>
      </c>
      <c r="I1713" s="70">
        <v>5.5555555555555552E-2</v>
      </c>
    </row>
    <row r="1714" spans="1:16" x14ac:dyDescent="0.3">
      <c r="A1714" t="s">
        <v>2735</v>
      </c>
      <c r="B1714" t="s">
        <v>1079</v>
      </c>
      <c r="C1714" s="69">
        <v>31185</v>
      </c>
      <c r="D1714" s="70">
        <v>0.45245720967645997</v>
      </c>
      <c r="E1714" s="70">
        <v>3.5051043569127222E-3</v>
      </c>
      <c r="F1714" s="70">
        <v>4.6306343405982482E-3</v>
      </c>
      <c r="G1714" s="70">
        <v>0.23809523809523808</v>
      </c>
      <c r="H1714" s="70">
        <v>0.2413793103448276</v>
      </c>
      <c r="I1714" s="70">
        <v>5.5555555555555552E-2</v>
      </c>
      <c r="J1714" s="70">
        <v>0.44247218845793346</v>
      </c>
      <c r="K1714" s="70">
        <v>0.75487308726730273</v>
      </c>
      <c r="L1714" s="70">
        <v>0.11880633595763448</v>
      </c>
      <c r="M1714" s="70">
        <v>0.28853169887348584</v>
      </c>
      <c r="N1714" s="70">
        <v>9.0847273100145967E-2</v>
      </c>
      <c r="O1714" s="70">
        <v>0</v>
      </c>
      <c r="P1714" s="70">
        <v>1.6951692109128105E-3</v>
      </c>
    </row>
    <row r="1715" spans="1:16" x14ac:dyDescent="0.3">
      <c r="A1715" t="s">
        <v>3035</v>
      </c>
      <c r="B1715" t="s">
        <v>1120</v>
      </c>
      <c r="C1715" s="69">
        <v>32001</v>
      </c>
      <c r="D1715" s="70">
        <v>0.20593801206278919</v>
      </c>
      <c r="E1715" s="70">
        <v>7.0356102566687846E-4</v>
      </c>
      <c r="F1715" s="70">
        <v>4.1402136794458597E-4</v>
      </c>
      <c r="G1715" s="70">
        <v>0</v>
      </c>
      <c r="H1715" s="70">
        <v>0</v>
      </c>
      <c r="I1715" s="70">
        <v>5.5555555555555552E-2</v>
      </c>
      <c r="J1715" s="70">
        <v>9.6625402659079665E-2</v>
      </c>
      <c r="K1715" s="70">
        <v>0.6947621557394541</v>
      </c>
      <c r="L1715" s="70">
        <v>2.0227328534018069E-2</v>
      </c>
      <c r="M1715" s="70">
        <v>8.4617950922129842E-2</v>
      </c>
      <c r="N1715" s="70">
        <v>6.4427366893630392E-2</v>
      </c>
      <c r="O1715" s="70">
        <v>0</v>
      </c>
      <c r="P1715" s="70">
        <v>1.4995515705287872E-3</v>
      </c>
    </row>
    <row r="1716" spans="1:16" x14ac:dyDescent="0.3">
      <c r="A1716" t="s">
        <v>2109</v>
      </c>
      <c r="B1716" t="s">
        <v>1120</v>
      </c>
      <c r="C1716" s="69">
        <v>32003</v>
      </c>
      <c r="D1716" s="70">
        <v>0.3126411155833716</v>
      </c>
      <c r="E1716" s="70">
        <v>2.0644025748717439E-2</v>
      </c>
      <c r="F1716" s="70">
        <v>3.7827066853108522E-3</v>
      </c>
      <c r="G1716" s="70">
        <v>2.3809523809523808E-2</v>
      </c>
      <c r="H1716" s="70">
        <v>0</v>
      </c>
      <c r="I1716" s="70">
        <v>0.61111111111111116</v>
      </c>
      <c r="J1716" s="70">
        <v>0.12088895295300478</v>
      </c>
      <c r="K1716" s="70">
        <v>0.63479364622997769</v>
      </c>
      <c r="L1716" s="70">
        <v>8.7713764491956864E-2</v>
      </c>
      <c r="M1716" s="70">
        <v>2.2525611710166416E-2</v>
      </c>
      <c r="N1716" s="70">
        <v>3.4684733819482581E-2</v>
      </c>
      <c r="O1716" s="70">
        <v>0</v>
      </c>
      <c r="P1716" s="70">
        <v>6.3448157421709507E-3</v>
      </c>
    </row>
    <row r="1717" spans="1:16" x14ac:dyDescent="0.3">
      <c r="A1717" t="s">
        <v>2230</v>
      </c>
      <c r="B1717" t="s">
        <v>1120</v>
      </c>
      <c r="C1717" s="69">
        <v>32005</v>
      </c>
      <c r="D1717" s="70">
        <v>0.38982744627823179</v>
      </c>
      <c r="E1717" s="70">
        <v>1.3036997636152967E-2</v>
      </c>
      <c r="F1717" s="70">
        <v>3.5441335115498468E-4</v>
      </c>
      <c r="G1717" s="70">
        <v>0</v>
      </c>
      <c r="H1717" s="70">
        <v>0</v>
      </c>
      <c r="I1717" s="70">
        <v>0.66666666666666663</v>
      </c>
      <c r="J1717" s="70">
        <v>0.14415044865821885</v>
      </c>
      <c r="K1717" s="70">
        <v>0.62055593999129977</v>
      </c>
      <c r="L1717" s="70">
        <v>8.3952032487098885E-2</v>
      </c>
      <c r="M1717" s="70">
        <v>0.19655879944474916</v>
      </c>
      <c r="N1717" s="70">
        <v>0.16538281343053035</v>
      </c>
      <c r="O1717" s="70">
        <v>0</v>
      </c>
      <c r="P1717" s="70">
        <v>4.9632402614940827E-2</v>
      </c>
    </row>
    <row r="1718" spans="1:16" x14ac:dyDescent="0.3">
      <c r="A1718" t="s">
        <v>3036</v>
      </c>
      <c r="B1718" t="s">
        <v>1120</v>
      </c>
      <c r="C1718" s="69">
        <v>32007</v>
      </c>
      <c r="D1718" s="70">
        <v>0.61706084702666553</v>
      </c>
      <c r="E1718" s="70">
        <v>9.0265811862549254E-4</v>
      </c>
      <c r="F1718" s="70">
        <v>2.9531334157370986E-4</v>
      </c>
      <c r="G1718" s="70">
        <v>1.1904761904761904E-2</v>
      </c>
      <c r="H1718" s="70">
        <v>0</v>
      </c>
      <c r="I1718" s="70">
        <v>0.72222222222222221</v>
      </c>
      <c r="J1718" s="70">
        <v>9.9892393454151754E-2</v>
      </c>
      <c r="K1718" s="70">
        <v>0.75147662726333986</v>
      </c>
      <c r="L1718" s="70">
        <v>0.10044785322713742</v>
      </c>
      <c r="M1718" s="70">
        <v>0.20709590642829928</v>
      </c>
      <c r="N1718" s="70">
        <v>0.15732925780172921</v>
      </c>
      <c r="O1718" s="70">
        <v>0</v>
      </c>
      <c r="P1718" s="70">
        <v>1</v>
      </c>
    </row>
    <row r="1719" spans="1:16" x14ac:dyDescent="0.3">
      <c r="A1719" t="s">
        <v>3037</v>
      </c>
      <c r="B1719" t="s">
        <v>1120</v>
      </c>
      <c r="C1719" s="69">
        <v>32009</v>
      </c>
      <c r="E1719" s="70"/>
      <c r="F1719" s="70">
        <v>1.3897947331933469E-3</v>
      </c>
      <c r="G1719" s="70">
        <v>0</v>
      </c>
      <c r="H1719" s="70">
        <v>0</v>
      </c>
      <c r="I1719" s="70">
        <v>0.16666666666666666</v>
      </c>
    </row>
    <row r="1720" spans="1:16" x14ac:dyDescent="0.3">
      <c r="A1720" t="s">
        <v>3038</v>
      </c>
      <c r="B1720" t="s">
        <v>1120</v>
      </c>
      <c r="C1720" s="69">
        <v>32011</v>
      </c>
      <c r="E1720" s="70"/>
      <c r="F1720" s="70">
        <v>4.344993702059138E-4</v>
      </c>
      <c r="G1720" s="70">
        <v>0</v>
      </c>
      <c r="H1720" s="70">
        <v>0</v>
      </c>
      <c r="I1720" s="70">
        <v>0.33333333333333331</v>
      </c>
    </row>
    <row r="1721" spans="1:16" x14ac:dyDescent="0.3">
      <c r="A1721" t="s">
        <v>2167</v>
      </c>
      <c r="B1721" t="s">
        <v>1120</v>
      </c>
      <c r="C1721" s="69">
        <v>32013</v>
      </c>
      <c r="D1721" s="70">
        <v>0.31340967367852085</v>
      </c>
      <c r="E1721" s="70">
        <v>3.5845914660381475E-4</v>
      </c>
      <c r="F1721" s="70">
        <v>6.6535185398177116E-5</v>
      </c>
      <c r="G1721" s="70">
        <v>0</v>
      </c>
      <c r="H1721" s="70">
        <v>0</v>
      </c>
      <c r="I1721" s="70">
        <v>0.16666666666666666</v>
      </c>
      <c r="J1721" s="70">
        <v>0.11472666262705258</v>
      </c>
      <c r="K1721" s="70">
        <v>0.67294148281599653</v>
      </c>
      <c r="L1721" s="70">
        <v>6.6492926265185132E-2</v>
      </c>
      <c r="M1721" s="70">
        <v>0.17597140906671907</v>
      </c>
      <c r="N1721" s="70">
        <v>2.3044233930380648E-2</v>
      </c>
      <c r="O1721" s="70">
        <v>0</v>
      </c>
      <c r="P1721" s="70">
        <v>0.32954459598166169</v>
      </c>
    </row>
    <row r="1722" spans="1:16" x14ac:dyDescent="0.3">
      <c r="A1722" t="s">
        <v>3039</v>
      </c>
      <c r="B1722" t="s">
        <v>1120</v>
      </c>
      <c r="C1722" s="69">
        <v>32015</v>
      </c>
      <c r="D1722" s="70">
        <v>0.33036294912255376</v>
      </c>
      <c r="E1722" s="70">
        <v>1.4096849825792656E-4</v>
      </c>
      <c r="F1722" s="70">
        <v>3.9337240211557555E-4</v>
      </c>
      <c r="G1722" s="70">
        <v>5.9523809523809521E-3</v>
      </c>
      <c r="H1722" s="70">
        <v>0</v>
      </c>
      <c r="I1722" s="70">
        <v>0.22222222222222221</v>
      </c>
      <c r="J1722" s="70">
        <v>0.13621172506406345</v>
      </c>
      <c r="K1722" s="70">
        <v>0.70625768171595749</v>
      </c>
      <c r="L1722" s="70">
        <v>6.9808540948568143E-2</v>
      </c>
      <c r="M1722" s="70">
        <v>0.13774704256761341</v>
      </c>
      <c r="N1722" s="70">
        <v>0.26370751872756154</v>
      </c>
      <c r="O1722" s="70">
        <v>0</v>
      </c>
      <c r="P1722" s="70">
        <v>9.0968700379157857E-2</v>
      </c>
    </row>
    <row r="1723" spans="1:16" x14ac:dyDescent="0.3">
      <c r="A1723" t="s">
        <v>2130</v>
      </c>
      <c r="B1723" t="s">
        <v>1120</v>
      </c>
      <c r="C1723" s="69">
        <v>32017</v>
      </c>
      <c r="E1723" s="70"/>
      <c r="F1723" s="70">
        <v>2.5062476057496441E-3</v>
      </c>
      <c r="G1723" s="70">
        <v>5.9523809523809521E-3</v>
      </c>
      <c r="H1723" s="70">
        <v>0</v>
      </c>
      <c r="I1723" s="70">
        <v>0.55555555555555558</v>
      </c>
    </row>
    <row r="1724" spans="1:16" x14ac:dyDescent="0.3">
      <c r="A1724" t="s">
        <v>2583</v>
      </c>
      <c r="B1724" t="s">
        <v>1120</v>
      </c>
      <c r="C1724" s="69">
        <v>32019</v>
      </c>
      <c r="D1724" s="70">
        <v>0.32077925799619816</v>
      </c>
      <c r="E1724" s="70">
        <v>3.389120261624419E-3</v>
      </c>
      <c r="F1724" s="70">
        <v>4.8552604752795175E-4</v>
      </c>
      <c r="G1724" s="70">
        <v>0</v>
      </c>
      <c r="H1724" s="70">
        <v>0</v>
      </c>
      <c r="I1724" s="70">
        <v>0.55555555555555558</v>
      </c>
      <c r="J1724" s="70">
        <v>8.9594498824625779E-2</v>
      </c>
      <c r="K1724" s="70">
        <v>0.67951106489085811</v>
      </c>
      <c r="L1724" s="70">
        <v>3.5747564880038545E-2</v>
      </c>
      <c r="M1724" s="70">
        <v>0.10696914556340568</v>
      </c>
      <c r="N1724" s="70">
        <v>4.0314062732894944E-2</v>
      </c>
      <c r="O1724" s="70">
        <v>0</v>
      </c>
      <c r="P1724" s="70">
        <v>7.7711309818473157E-2</v>
      </c>
    </row>
    <row r="1725" spans="1:16" x14ac:dyDescent="0.3">
      <c r="A1725" t="s">
        <v>2247</v>
      </c>
      <c r="B1725" t="s">
        <v>1120</v>
      </c>
      <c r="C1725" s="69">
        <v>32021</v>
      </c>
      <c r="D1725" s="70">
        <v>0.41595907374098995</v>
      </c>
      <c r="E1725" s="70">
        <v>1.5823569435397341E-4</v>
      </c>
      <c r="F1725" s="70">
        <v>6.9099159848358047E-4</v>
      </c>
      <c r="G1725" s="70">
        <v>5.9523809523809521E-3</v>
      </c>
      <c r="H1725" s="70">
        <v>0</v>
      </c>
      <c r="I1725" s="70">
        <v>0.55555555555555558</v>
      </c>
      <c r="J1725" s="70">
        <v>0.12193664696242634</v>
      </c>
      <c r="K1725" s="70">
        <v>0.66666442755050115</v>
      </c>
      <c r="L1725" s="70">
        <v>3.2179000348083749E-2</v>
      </c>
      <c r="M1725" s="70">
        <v>7.6568576297538882E-2</v>
      </c>
      <c r="N1725" s="70">
        <v>0.59649982044272498</v>
      </c>
      <c r="O1725" s="70">
        <v>0</v>
      </c>
      <c r="P1725" s="70">
        <v>3.9730499739544631E-4</v>
      </c>
    </row>
    <row r="1726" spans="1:16" x14ac:dyDescent="0.3">
      <c r="A1726" t="s">
        <v>3040</v>
      </c>
      <c r="B1726" t="s">
        <v>1120</v>
      </c>
      <c r="C1726" s="69">
        <v>32023</v>
      </c>
      <c r="D1726" s="70">
        <v>0.37761220599410811</v>
      </c>
      <c r="E1726" s="70">
        <v>1.1098209821903274E-3</v>
      </c>
      <c r="F1726" s="70">
        <v>1.5777630645725598E-3</v>
      </c>
      <c r="G1726" s="70">
        <v>0</v>
      </c>
      <c r="H1726" s="70">
        <v>0</v>
      </c>
      <c r="I1726" s="70">
        <v>0.44444444444444442</v>
      </c>
      <c r="J1726" s="70">
        <v>9.3185628546613372E-2</v>
      </c>
      <c r="K1726" s="70">
        <v>0.60194316735815567</v>
      </c>
      <c r="L1726" s="70">
        <v>9.6487716279605909E-2</v>
      </c>
      <c r="M1726" s="70">
        <v>2.2177908695494641E-2</v>
      </c>
      <c r="N1726" s="70">
        <v>0.60389709748398468</v>
      </c>
      <c r="O1726" s="70">
        <v>0</v>
      </c>
      <c r="P1726" s="70">
        <v>3.149315398654711E-3</v>
      </c>
    </row>
    <row r="1727" spans="1:16" x14ac:dyDescent="0.3">
      <c r="A1727" t="s">
        <v>3041</v>
      </c>
      <c r="B1727" t="s">
        <v>1120</v>
      </c>
      <c r="C1727" s="69">
        <v>32027</v>
      </c>
      <c r="E1727" s="70"/>
      <c r="F1727" s="70">
        <v>1.0689647101251389E-4</v>
      </c>
      <c r="G1727" s="70">
        <v>0</v>
      </c>
      <c r="H1727" s="70">
        <v>0</v>
      </c>
      <c r="I1727" s="70">
        <v>5.5555555555555552E-2</v>
      </c>
    </row>
    <row r="1728" spans="1:16" x14ac:dyDescent="0.3">
      <c r="A1728" t="s">
        <v>3042</v>
      </c>
      <c r="B1728" t="s">
        <v>1120</v>
      </c>
      <c r="C1728" s="69">
        <v>32029</v>
      </c>
      <c r="D1728" s="70">
        <v>0.36934309900815149</v>
      </c>
      <c r="E1728" s="70">
        <v>6.3785000646078473E-4</v>
      </c>
      <c r="F1728" s="70">
        <v>2.292468540016149E-4</v>
      </c>
      <c r="G1728" s="70">
        <v>0</v>
      </c>
      <c r="H1728" s="70">
        <v>0</v>
      </c>
      <c r="I1728" s="70">
        <v>0.55555555555555558</v>
      </c>
      <c r="J1728" s="70">
        <v>0.1026265127246636</v>
      </c>
      <c r="K1728" s="70">
        <v>0.67189469996166151</v>
      </c>
      <c r="L1728" s="70">
        <v>5.7058276453988761E-2</v>
      </c>
      <c r="M1728" s="70">
        <v>0.14739986829594723</v>
      </c>
      <c r="N1728" s="70">
        <v>0</v>
      </c>
      <c r="O1728" s="70">
        <v>0</v>
      </c>
      <c r="P1728" s="70">
        <v>0.29121754874801492</v>
      </c>
    </row>
    <row r="1729" spans="1:16" x14ac:dyDescent="0.3">
      <c r="A1729" t="s">
        <v>3043</v>
      </c>
      <c r="B1729" t="s">
        <v>1120</v>
      </c>
      <c r="C1729" s="69">
        <v>32031</v>
      </c>
      <c r="D1729" s="70">
        <v>0.38019498265961993</v>
      </c>
      <c r="E1729" s="70">
        <v>1.238103832581962E-2</v>
      </c>
      <c r="F1729" s="70">
        <v>7.1110358118304246E-5</v>
      </c>
      <c r="G1729" s="70">
        <v>1.1904761904761904E-2</v>
      </c>
      <c r="H1729" s="70">
        <v>0</v>
      </c>
      <c r="I1729" s="70">
        <v>0.72222222222222221</v>
      </c>
      <c r="J1729" s="70">
        <v>0.11350536659081507</v>
      </c>
      <c r="K1729" s="70">
        <v>0.69555778794085354</v>
      </c>
      <c r="L1729" s="70">
        <v>7.2424215064305492E-2</v>
      </c>
      <c r="M1729" s="70">
        <v>0.18143643114991698</v>
      </c>
      <c r="N1729" s="70">
        <v>4.7105450772108905E-2</v>
      </c>
      <c r="O1729" s="70">
        <v>0</v>
      </c>
      <c r="P1729" s="70">
        <v>3.5404589451833002E-2</v>
      </c>
    </row>
    <row r="1730" spans="1:16" x14ac:dyDescent="0.3">
      <c r="A1730" t="s">
        <v>3044</v>
      </c>
      <c r="B1730" t="s">
        <v>1120</v>
      </c>
      <c r="C1730" s="69">
        <v>32033</v>
      </c>
      <c r="D1730" s="70">
        <v>0.4175145299326295</v>
      </c>
      <c r="E1730" s="70">
        <v>1.4473118599023625E-4</v>
      </c>
      <c r="F1730" s="70">
        <v>8.314159940009091E-4</v>
      </c>
      <c r="G1730" s="70">
        <v>0</v>
      </c>
      <c r="H1730" s="70">
        <v>0</v>
      </c>
      <c r="I1730" s="70">
        <v>0.66666666666666663</v>
      </c>
      <c r="J1730" s="70">
        <v>0.28318990152672446</v>
      </c>
      <c r="K1730" s="70">
        <v>0.76700614614784413</v>
      </c>
      <c r="L1730" s="70">
        <v>8.2766076170356528E-2</v>
      </c>
      <c r="M1730" s="70">
        <v>0.20963259193125075</v>
      </c>
      <c r="N1730" s="70">
        <v>2.4911256249926406E-2</v>
      </c>
      <c r="O1730" s="70">
        <v>0</v>
      </c>
      <c r="P1730" s="70">
        <v>2.9130612446426243E-2</v>
      </c>
    </row>
    <row r="1731" spans="1:16" x14ac:dyDescent="0.3">
      <c r="A1731" t="s">
        <v>1131</v>
      </c>
      <c r="B1731" t="s">
        <v>1120</v>
      </c>
      <c r="C1731" s="69">
        <v>32510</v>
      </c>
      <c r="D1731" s="70">
        <v>0.31854970933429594</v>
      </c>
      <c r="E1731" s="70">
        <v>5.0225803666952618E-2</v>
      </c>
      <c r="F1731" s="70">
        <v>2.679638577774538E-4</v>
      </c>
      <c r="G1731" s="70">
        <v>0</v>
      </c>
      <c r="H1731" s="70">
        <v>6.8965517241379309E-2</v>
      </c>
      <c r="I1731" s="70">
        <v>0.44444444444444442</v>
      </c>
      <c r="J1731" s="70">
        <v>0.11745341555858739</v>
      </c>
      <c r="K1731" s="70">
        <v>0.6283855641601489</v>
      </c>
      <c r="L1731" s="70">
        <v>8.2792937016074195E-2</v>
      </c>
      <c r="M1731" s="70">
        <v>0.16559796847517297</v>
      </c>
      <c r="N1731" s="70">
        <v>4.4663745719649463E-2</v>
      </c>
      <c r="O1731" s="70">
        <v>0</v>
      </c>
      <c r="P1731" s="70">
        <v>2.2294588540264955E-2</v>
      </c>
    </row>
    <row r="1732" spans="1:16" x14ac:dyDescent="0.3">
      <c r="A1732" t="s">
        <v>3045</v>
      </c>
      <c r="B1732" t="s">
        <v>1132</v>
      </c>
      <c r="C1732" s="69">
        <v>33001</v>
      </c>
      <c r="D1732" s="70">
        <v>0.57281617813472974</v>
      </c>
      <c r="E1732" s="70">
        <v>2.3855157815917283E-2</v>
      </c>
      <c r="F1732" s="70">
        <v>0.19790916416969973</v>
      </c>
      <c r="G1732" s="70">
        <v>5.9523809523809521E-2</v>
      </c>
      <c r="H1732" s="70">
        <v>6.8965517241379309E-2</v>
      </c>
      <c r="I1732" s="70">
        <v>0.77777777777777779</v>
      </c>
      <c r="J1732" s="70">
        <v>-4.8531889713652174E-2</v>
      </c>
      <c r="K1732" s="70">
        <v>0.73593629339400113</v>
      </c>
      <c r="L1732" s="70">
        <v>0.48527729093298311</v>
      </c>
      <c r="M1732" s="70">
        <v>0.41005590875760523</v>
      </c>
      <c r="N1732" s="70">
        <v>0.13818365830467258</v>
      </c>
      <c r="O1732" s="70">
        <v>0</v>
      </c>
      <c r="P1732" s="70">
        <v>6.8272205262091962E-3</v>
      </c>
    </row>
    <row r="1733" spans="1:16" x14ac:dyDescent="0.3">
      <c r="A1733" t="s">
        <v>2107</v>
      </c>
      <c r="B1733" t="s">
        <v>1132</v>
      </c>
      <c r="C1733" s="69">
        <v>33003</v>
      </c>
      <c r="D1733" s="70">
        <v>0.60885946587633122</v>
      </c>
      <c r="E1733" s="70">
        <v>5.8439941550005366E-3</v>
      </c>
      <c r="F1733" s="70">
        <v>0.16213646620381392</v>
      </c>
      <c r="G1733" s="70">
        <v>4.1666666666666664E-2</v>
      </c>
      <c r="H1733" s="70">
        <v>0.13793103448275862</v>
      </c>
      <c r="I1733" s="70">
        <v>0.77777777777777779</v>
      </c>
      <c r="J1733" s="70">
        <v>-5.271426399976268E-2</v>
      </c>
      <c r="K1733" s="70">
        <v>0.74203379402245218</v>
      </c>
      <c r="L1733" s="70">
        <v>0.65680287649255431</v>
      </c>
      <c r="M1733" s="70">
        <v>0.41722102581598802</v>
      </c>
      <c r="N1733" s="70">
        <v>0.12080208328208888</v>
      </c>
      <c r="O1733" s="70">
        <v>0</v>
      </c>
      <c r="P1733" s="70">
        <v>6.4603694790313047E-3</v>
      </c>
    </row>
    <row r="1734" spans="1:16" x14ac:dyDescent="0.3">
      <c r="A1734" t="s">
        <v>3046</v>
      </c>
      <c r="B1734" t="s">
        <v>1132</v>
      </c>
      <c r="C1734" s="69">
        <v>33005</v>
      </c>
      <c r="D1734" s="70">
        <v>0.65564466911865327</v>
      </c>
      <c r="E1734" s="70">
        <v>1.6357151249504969E-2</v>
      </c>
      <c r="F1734" s="70">
        <v>0.1932891865139412</v>
      </c>
      <c r="G1734" s="70">
        <v>6.5476190476190479E-2</v>
      </c>
      <c r="H1734" s="70">
        <v>0.17241379310344829</v>
      </c>
      <c r="I1734" s="70">
        <v>0.88888888888888884</v>
      </c>
      <c r="J1734" s="70">
        <v>-8.6138402148392107E-2</v>
      </c>
      <c r="K1734" s="70">
        <v>0.73643028944076094</v>
      </c>
      <c r="L1734" s="70">
        <v>0.45217158881308978</v>
      </c>
      <c r="M1734" s="70">
        <v>0.47182713204744592</v>
      </c>
      <c r="N1734" s="70">
        <v>0.34284120565174497</v>
      </c>
      <c r="O1734" s="70">
        <v>0</v>
      </c>
      <c r="P1734" s="70">
        <v>4.2175961265072635E-3</v>
      </c>
    </row>
    <row r="1735" spans="1:16" x14ac:dyDescent="0.3">
      <c r="A1735" t="s">
        <v>3047</v>
      </c>
      <c r="B1735" t="s">
        <v>1132</v>
      </c>
      <c r="C1735" s="69">
        <v>33007</v>
      </c>
      <c r="D1735" s="70">
        <v>0.54686822837071136</v>
      </c>
      <c r="E1735" s="70">
        <v>2.0473191715985098E-3</v>
      </c>
      <c r="F1735" s="70">
        <v>0.1077963612072708</v>
      </c>
      <c r="G1735" s="70">
        <v>0</v>
      </c>
      <c r="H1735" s="70">
        <v>6.8965517241379309E-2</v>
      </c>
      <c r="I1735" s="70">
        <v>0.72222222222222221</v>
      </c>
      <c r="J1735" s="70">
        <v>-9.4153541392427278E-2</v>
      </c>
      <c r="K1735" s="70">
        <v>0.75557224624259356</v>
      </c>
      <c r="L1735" s="70">
        <v>0.51507008885354388</v>
      </c>
      <c r="M1735" s="70">
        <v>0.51612542807819839</v>
      </c>
      <c r="N1735" s="70">
        <v>0.11039205530335987</v>
      </c>
      <c r="O1735" s="70">
        <v>0</v>
      </c>
      <c r="P1735" s="70">
        <v>1.6512624901158025E-3</v>
      </c>
    </row>
    <row r="1736" spans="1:16" x14ac:dyDescent="0.3">
      <c r="A1736" t="s">
        <v>3048</v>
      </c>
      <c r="B1736" t="s">
        <v>1132</v>
      </c>
      <c r="C1736" s="69">
        <v>33009</v>
      </c>
      <c r="D1736" s="70">
        <v>0.61443803843245648</v>
      </c>
      <c r="E1736" s="70">
        <v>8.7195301756974077E-3</v>
      </c>
      <c r="F1736" s="70">
        <v>0.11638173552648384</v>
      </c>
      <c r="G1736" s="70">
        <v>5.3571428571428568E-2</v>
      </c>
      <c r="H1736" s="70">
        <v>0.20689655172413793</v>
      </c>
      <c r="I1736" s="70">
        <v>0.83333333333333337</v>
      </c>
      <c r="J1736" s="70">
        <v>6.1116692638760989E-2</v>
      </c>
      <c r="K1736" s="70">
        <v>0.75497612526738411</v>
      </c>
      <c r="L1736" s="70">
        <v>0.42223668928703589</v>
      </c>
      <c r="M1736" s="70">
        <v>0.42296303357300874</v>
      </c>
      <c r="N1736" s="70">
        <v>0.16376747125909011</v>
      </c>
      <c r="O1736" s="70">
        <v>0</v>
      </c>
      <c r="P1736" s="70">
        <v>2.4544679051004101E-3</v>
      </c>
    </row>
    <row r="1737" spans="1:16" x14ac:dyDescent="0.3">
      <c r="A1737" t="s">
        <v>2300</v>
      </c>
      <c r="B1737" t="s">
        <v>1132</v>
      </c>
      <c r="C1737" s="69">
        <v>33011</v>
      </c>
      <c r="D1737" s="70">
        <v>0.69054873879469736</v>
      </c>
      <c r="E1737" s="70">
        <v>0.18823214672589003</v>
      </c>
      <c r="F1737" s="70">
        <v>0.2407528282399711</v>
      </c>
      <c r="G1737" s="70">
        <v>0.13690476190476192</v>
      </c>
      <c r="H1737" s="70">
        <v>0.27586206896551724</v>
      </c>
      <c r="I1737" s="70">
        <v>1</v>
      </c>
      <c r="J1737" s="70">
        <v>-0.17851617565502445</v>
      </c>
      <c r="K1737" s="70">
        <v>0.72998142510645769</v>
      </c>
      <c r="L1737" s="70">
        <v>0.57118838689488327</v>
      </c>
      <c r="M1737" s="70">
        <v>0.50828122140561871</v>
      </c>
      <c r="N1737" s="70">
        <v>0.11880369468283651</v>
      </c>
      <c r="O1737" s="70">
        <v>0</v>
      </c>
      <c r="P1737" s="70">
        <v>1.072019855065301E-2</v>
      </c>
    </row>
    <row r="1738" spans="1:16" x14ac:dyDescent="0.3">
      <c r="A1738" t="s">
        <v>3049</v>
      </c>
      <c r="B1738" t="s">
        <v>1132</v>
      </c>
      <c r="C1738" s="69">
        <v>33013</v>
      </c>
      <c r="D1738" s="70">
        <v>0.56585984179982385</v>
      </c>
      <c r="E1738" s="70">
        <v>3.9880672813248974E-2</v>
      </c>
      <c r="F1738" s="70">
        <v>0.20285692727192919</v>
      </c>
      <c r="G1738" s="70">
        <v>4.1666666666666664E-2</v>
      </c>
      <c r="H1738" s="70">
        <v>0.10344827586206896</v>
      </c>
      <c r="I1738" s="70">
        <v>0.94444444444444442</v>
      </c>
      <c r="J1738" s="70">
        <v>-0.24937486604432207</v>
      </c>
      <c r="K1738" s="70">
        <v>0.74034372258680015</v>
      </c>
      <c r="L1738" s="70">
        <v>0.48498204437034115</v>
      </c>
      <c r="M1738" s="70">
        <v>0.3824343616298862</v>
      </c>
      <c r="N1738" s="70">
        <v>0.13860907527741009</v>
      </c>
      <c r="O1738" s="70">
        <v>0</v>
      </c>
      <c r="P1738" s="70">
        <v>8.1229245171133765E-3</v>
      </c>
    </row>
    <row r="1739" spans="1:16" x14ac:dyDescent="0.3">
      <c r="A1739" t="s">
        <v>3050</v>
      </c>
      <c r="B1739" t="s">
        <v>1132</v>
      </c>
      <c r="C1739" s="69">
        <v>33015</v>
      </c>
      <c r="D1739" s="70">
        <v>0.71159601291753027</v>
      </c>
      <c r="E1739" s="70">
        <v>0.290539777706942</v>
      </c>
      <c r="F1739" s="70">
        <v>0.2816320306080658</v>
      </c>
      <c r="G1739" s="70">
        <v>8.9285714285714288E-2</v>
      </c>
      <c r="H1739" s="70">
        <v>0.20689655172413793</v>
      </c>
      <c r="I1739" s="70">
        <v>0.83333333333333337</v>
      </c>
      <c r="J1739" s="70">
        <v>-5.0927275695505057E-2</v>
      </c>
      <c r="K1739" s="70">
        <v>0.71703460528683483</v>
      </c>
      <c r="L1739" s="70">
        <v>0.63215897779230046</v>
      </c>
      <c r="M1739" s="70">
        <v>0.53331010446512206</v>
      </c>
      <c r="N1739" s="70">
        <v>0.16456178660224222</v>
      </c>
      <c r="O1739" s="70">
        <v>0.10174921109159704</v>
      </c>
      <c r="P1739" s="70">
        <v>8.9982119329937178E-3</v>
      </c>
    </row>
    <row r="1740" spans="1:16" x14ac:dyDescent="0.3">
      <c r="A1740" t="s">
        <v>3051</v>
      </c>
      <c r="B1740" t="s">
        <v>1132</v>
      </c>
      <c r="C1740" s="69">
        <v>33017</v>
      </c>
      <c r="D1740" s="70">
        <v>0.6153115622806381</v>
      </c>
      <c r="E1740" s="70">
        <v>0.12070246556261924</v>
      </c>
      <c r="F1740" s="70">
        <v>0.25030924203932542</v>
      </c>
      <c r="G1740" s="70">
        <v>6.5476190476190479E-2</v>
      </c>
      <c r="H1740" s="70">
        <v>0.10344827586206896</v>
      </c>
      <c r="I1740" s="70">
        <v>0.88888888888888884</v>
      </c>
      <c r="J1740" s="70">
        <v>-0.26850240003118758</v>
      </c>
      <c r="K1740" s="70">
        <v>0.71130721417863152</v>
      </c>
      <c r="L1740" s="70">
        <v>0.60001181684105864</v>
      </c>
      <c r="M1740" s="70">
        <v>0.51560224101747065</v>
      </c>
      <c r="N1740" s="70">
        <v>0.10311725039778109</v>
      </c>
      <c r="O1740" s="70">
        <v>6.049533795179976E-2</v>
      </c>
      <c r="P1740" s="70">
        <v>1.1862053760476922E-2</v>
      </c>
    </row>
    <row r="1741" spans="1:16" x14ac:dyDescent="0.3">
      <c r="A1741" t="s">
        <v>2550</v>
      </c>
      <c r="B1741" t="s">
        <v>1132</v>
      </c>
      <c r="C1741" s="69">
        <v>33019</v>
      </c>
      <c r="D1741" s="70">
        <v>0.54850084999129012</v>
      </c>
      <c r="E1741" s="70">
        <v>1.3700349022026546E-2</v>
      </c>
      <c r="F1741" s="70">
        <v>0.1589869969600706</v>
      </c>
      <c r="G1741" s="70">
        <v>2.3809523809523808E-2</v>
      </c>
      <c r="H1741" s="70">
        <v>0.10344827586206896</v>
      </c>
      <c r="I1741" s="70">
        <v>0.77777777777777779</v>
      </c>
      <c r="J1741" s="70">
        <v>-0.13620361695604549</v>
      </c>
      <c r="K1741" s="70">
        <v>0.73991911561800361</v>
      </c>
      <c r="L1741" s="70">
        <v>0.43133032675788602</v>
      </c>
      <c r="M1741" s="70">
        <v>0.44829567310458768</v>
      </c>
      <c r="N1741" s="70">
        <v>0.1612248648826487</v>
      </c>
      <c r="O1741" s="70">
        <v>0</v>
      </c>
      <c r="P1741" s="70">
        <v>3.1241601725151146E-3</v>
      </c>
    </row>
    <row r="1742" spans="1:16" x14ac:dyDescent="0.3">
      <c r="A1742" t="s">
        <v>3052</v>
      </c>
      <c r="B1742" t="s">
        <v>1140</v>
      </c>
      <c r="C1742" s="69">
        <v>34001</v>
      </c>
      <c r="D1742" s="70">
        <v>0.56476030805307509</v>
      </c>
      <c r="E1742" s="70">
        <v>0.12013256862087068</v>
      </c>
      <c r="F1742" s="70">
        <v>0.42473543712157386</v>
      </c>
      <c r="G1742" s="70">
        <v>4.1666666666666664E-2</v>
      </c>
      <c r="H1742" s="70">
        <v>0</v>
      </c>
      <c r="I1742" s="70">
        <v>0.44444444444444442</v>
      </c>
      <c r="J1742" s="70">
        <v>-0.24048911045316385</v>
      </c>
      <c r="K1742" s="70">
        <v>0.61921597786347427</v>
      </c>
      <c r="L1742" s="70">
        <v>0.68585930184940702</v>
      </c>
      <c r="M1742" s="70">
        <v>0.29866241933794491</v>
      </c>
      <c r="N1742" s="70">
        <v>0.22066515270947992</v>
      </c>
      <c r="O1742" s="70">
        <v>0.17301536458430908</v>
      </c>
      <c r="P1742" s="70">
        <v>0.12432197816971614</v>
      </c>
    </row>
    <row r="1743" spans="1:16" x14ac:dyDescent="0.3">
      <c r="A1743" t="s">
        <v>3053</v>
      </c>
      <c r="B1743" t="s">
        <v>1140</v>
      </c>
      <c r="C1743" s="69">
        <v>34003</v>
      </c>
      <c r="D1743" s="70">
        <v>0.7209985453675305</v>
      </c>
      <c r="E1743" s="70">
        <v>0.82035495952508575</v>
      </c>
      <c r="F1743" s="70">
        <v>0.31014232178939355</v>
      </c>
      <c r="G1743" s="70">
        <v>5.9523809523809521E-2</v>
      </c>
      <c r="H1743" s="70">
        <v>6.8965517241379309E-2</v>
      </c>
      <c r="I1743" s="70">
        <v>0.61111111111111116</v>
      </c>
      <c r="J1743" s="70">
        <v>0.14252737272578458</v>
      </c>
      <c r="K1743" s="70">
        <v>0.72953139730905237</v>
      </c>
      <c r="L1743" s="70">
        <v>0.69715252388095594</v>
      </c>
      <c r="M1743" s="70">
        <v>0.53067879702668441</v>
      </c>
      <c r="N1743" s="70">
        <v>0.13774576601425634</v>
      </c>
      <c r="O1743" s="70">
        <v>0.15852655287000395</v>
      </c>
      <c r="P1743" s="70">
        <v>0.11861291491021109</v>
      </c>
    </row>
    <row r="1744" spans="1:16" x14ac:dyDescent="0.3">
      <c r="A1744" t="s">
        <v>3054</v>
      </c>
      <c r="B1744" t="s">
        <v>1140</v>
      </c>
      <c r="C1744" s="69">
        <v>34005</v>
      </c>
      <c r="D1744" s="70">
        <v>0.59693996861223764</v>
      </c>
      <c r="E1744" s="70">
        <v>0.20125398449105941</v>
      </c>
      <c r="F1744" s="70">
        <v>0.38762374563126722</v>
      </c>
      <c r="G1744" s="70">
        <v>8.9285714285714288E-2</v>
      </c>
      <c r="H1744" s="70">
        <v>3.4482758620689655E-2</v>
      </c>
      <c r="I1744" s="70">
        <v>0.61111111111111116</v>
      </c>
      <c r="J1744" s="70">
        <v>-5.036187405350287E-2</v>
      </c>
      <c r="K1744" s="70">
        <v>0.68875305046257762</v>
      </c>
      <c r="L1744" s="70">
        <v>0.54295063124551779</v>
      </c>
      <c r="M1744" s="70">
        <v>0.36638589760128837</v>
      </c>
      <c r="N1744" s="70">
        <v>0.13894524433874128</v>
      </c>
      <c r="O1744" s="70">
        <v>9.2146090570070463E-2</v>
      </c>
      <c r="P1744" s="70">
        <v>4.9867098032697496E-2</v>
      </c>
    </row>
    <row r="1745" spans="1:16" x14ac:dyDescent="0.3">
      <c r="A1745" t="s">
        <v>2342</v>
      </c>
      <c r="B1745" t="s">
        <v>1140</v>
      </c>
      <c r="C1745" s="69">
        <v>34007</v>
      </c>
      <c r="D1745" s="70">
        <v>0.58702084114289699</v>
      </c>
      <c r="E1745" s="70">
        <v>0.49603967950123617</v>
      </c>
      <c r="F1745" s="70">
        <v>0.37409424592093571</v>
      </c>
      <c r="G1745" s="70">
        <v>4.1666666666666664E-2</v>
      </c>
      <c r="H1745" s="70">
        <v>6.8965517241379309E-2</v>
      </c>
      <c r="I1745" s="70">
        <v>0.5</v>
      </c>
      <c r="J1745" s="70">
        <v>0.14369578296609922</v>
      </c>
      <c r="K1745" s="70">
        <v>0.68399728260723758</v>
      </c>
      <c r="L1745" s="70">
        <v>0.52976291299842748</v>
      </c>
      <c r="M1745" s="70">
        <v>0.35307700372766543</v>
      </c>
      <c r="N1745" s="70">
        <v>8.477745595316262E-2</v>
      </c>
      <c r="O1745" s="70">
        <v>8.3114861348257241E-2</v>
      </c>
      <c r="P1745" s="70">
        <v>3.8998930400527113E-2</v>
      </c>
    </row>
    <row r="1746" spans="1:16" x14ac:dyDescent="0.3">
      <c r="A1746" t="s">
        <v>3055</v>
      </c>
      <c r="B1746" t="s">
        <v>1140</v>
      </c>
      <c r="C1746" s="69">
        <v>34009</v>
      </c>
      <c r="D1746" s="70">
        <v>0.58897008730644451</v>
      </c>
      <c r="E1746" s="70">
        <v>6.9420017955969457E-2</v>
      </c>
      <c r="F1746" s="70">
        <v>0.44692812545378885</v>
      </c>
      <c r="G1746" s="70">
        <v>3.5714285714285712E-2</v>
      </c>
      <c r="H1746" s="70">
        <v>0</v>
      </c>
      <c r="I1746" s="70">
        <v>0.3888888888888889</v>
      </c>
      <c r="J1746" s="70">
        <v>-0.20689507885581854</v>
      </c>
      <c r="K1746" s="70">
        <v>0.57652364127649103</v>
      </c>
      <c r="L1746" s="70">
        <v>0.68514853913889295</v>
      </c>
      <c r="M1746" s="70">
        <v>0.27561391761072412</v>
      </c>
      <c r="N1746" s="70">
        <v>0.32227179279990947</v>
      </c>
      <c r="O1746" s="70">
        <v>0.31595295396706274</v>
      </c>
      <c r="P1746" s="70">
        <v>7.1640399965021501E-2</v>
      </c>
    </row>
    <row r="1747" spans="1:16" x14ac:dyDescent="0.3">
      <c r="A1747" t="s">
        <v>2476</v>
      </c>
      <c r="B1747" t="s">
        <v>1140</v>
      </c>
      <c r="C1747" s="69">
        <v>34011</v>
      </c>
      <c r="D1747" s="70">
        <v>0.54912003803392417</v>
      </c>
      <c r="E1747" s="70">
        <v>6.6768034975511245E-2</v>
      </c>
      <c r="F1747" s="70">
        <v>0.39890088691144387</v>
      </c>
      <c r="G1747" s="70">
        <v>4.1666666666666664E-2</v>
      </c>
      <c r="H1747" s="70">
        <v>0</v>
      </c>
      <c r="I1747" s="70">
        <v>0.55555555555555558</v>
      </c>
      <c r="J1747" s="70">
        <v>-3.1935767253728491E-3</v>
      </c>
      <c r="K1747" s="70">
        <v>0.65034565387550358</v>
      </c>
      <c r="L1747" s="70">
        <v>0.57318641689876093</v>
      </c>
      <c r="M1747" s="70">
        <v>0.31475094741079046</v>
      </c>
      <c r="N1747" s="70">
        <v>9.7358595313646823E-2</v>
      </c>
      <c r="O1747" s="70">
        <v>2.4944771188354722E-2</v>
      </c>
      <c r="P1747" s="70">
        <v>6.1258361793143208E-2</v>
      </c>
    </row>
    <row r="1748" spans="1:16" x14ac:dyDescent="0.3">
      <c r="A1748" t="s">
        <v>2756</v>
      </c>
      <c r="B1748" t="s">
        <v>1140</v>
      </c>
      <c r="C1748" s="69">
        <v>34013</v>
      </c>
      <c r="D1748" s="70">
        <v>0.6453590233717158</v>
      </c>
      <c r="E1748" s="70">
        <v>0.75875935218899371</v>
      </c>
      <c r="F1748" s="70">
        <v>0.32047332305895682</v>
      </c>
      <c r="G1748" s="70">
        <v>5.9523809523809521E-3</v>
      </c>
      <c r="H1748" s="70">
        <v>6.8965517241379309E-2</v>
      </c>
      <c r="I1748" s="70">
        <v>0.5</v>
      </c>
      <c r="J1748" s="70">
        <v>0.13425031046416899</v>
      </c>
      <c r="K1748" s="70">
        <v>0.72259171724928684</v>
      </c>
      <c r="L1748" s="70">
        <v>0.68366521151058901</v>
      </c>
      <c r="M1748" s="70">
        <v>0.55988149236430984</v>
      </c>
      <c r="N1748" s="70">
        <v>8.8875745893898003E-2</v>
      </c>
      <c r="O1748" s="70">
        <v>3.5878645099741369E-2</v>
      </c>
      <c r="P1748" s="70">
        <v>7.003230088477054E-2</v>
      </c>
    </row>
    <row r="1749" spans="1:16" x14ac:dyDescent="0.3">
      <c r="A1749" t="s">
        <v>3056</v>
      </c>
      <c r="B1749" t="s">
        <v>1140</v>
      </c>
      <c r="C1749" s="69">
        <v>34015</v>
      </c>
      <c r="D1749" s="70">
        <v>0.53194624244885569</v>
      </c>
      <c r="E1749" s="70">
        <v>0.30930849085506701</v>
      </c>
      <c r="F1749" s="70">
        <v>0.37157002270378281</v>
      </c>
      <c r="G1749" s="70">
        <v>4.1666666666666664E-2</v>
      </c>
      <c r="H1749" s="70">
        <v>0</v>
      </c>
      <c r="I1749" s="70">
        <v>0.5</v>
      </c>
      <c r="J1749" s="70">
        <v>-3.9318443391221182E-2</v>
      </c>
      <c r="K1749" s="70">
        <v>0.67285996919940572</v>
      </c>
      <c r="L1749" s="70">
        <v>0.51982489697182643</v>
      </c>
      <c r="M1749" s="70">
        <v>0.33953096644331954</v>
      </c>
      <c r="N1749" s="70">
        <v>9.9315633118673946E-2</v>
      </c>
      <c r="O1749" s="70">
        <v>9.2439198868235997E-2</v>
      </c>
      <c r="P1749" s="70">
        <v>3.1980474485020303E-2</v>
      </c>
    </row>
    <row r="1750" spans="1:16" x14ac:dyDescent="0.3">
      <c r="A1750" t="s">
        <v>3057</v>
      </c>
      <c r="B1750" t="s">
        <v>1140</v>
      </c>
      <c r="C1750" s="69">
        <v>34017</v>
      </c>
      <c r="D1750" s="70">
        <v>0.78349761556985276</v>
      </c>
      <c r="E1750" s="70">
        <v>0.94878651916657708</v>
      </c>
      <c r="F1750" s="70">
        <v>0.34377164477057248</v>
      </c>
      <c r="G1750" s="70">
        <v>5.9523809523809521E-3</v>
      </c>
      <c r="H1750" s="70">
        <v>0</v>
      </c>
      <c r="I1750" s="70">
        <v>0.61111111111111116</v>
      </c>
      <c r="J1750" s="70">
        <v>5.6897468712629989E-2</v>
      </c>
      <c r="K1750" s="70">
        <v>0.6962850963083479</v>
      </c>
      <c r="L1750" s="70">
        <v>0.65647899624960682</v>
      </c>
      <c r="M1750" s="70">
        <v>0.39165707251223575</v>
      </c>
      <c r="N1750" s="70">
        <v>0.45740838629683672</v>
      </c>
      <c r="O1750" s="70">
        <v>0.62636254874643815</v>
      </c>
      <c r="P1750" s="70">
        <v>2.7580224036277811E-2</v>
      </c>
    </row>
    <row r="1751" spans="1:16" x14ac:dyDescent="0.3">
      <c r="A1751" t="s">
        <v>3058</v>
      </c>
      <c r="B1751" t="s">
        <v>1140</v>
      </c>
      <c r="C1751" s="69">
        <v>34019</v>
      </c>
      <c r="D1751" s="70">
        <v>0.60236902051675656</v>
      </c>
      <c r="E1751" s="70">
        <v>9.9195923124421784E-2</v>
      </c>
      <c r="F1751" s="70">
        <v>0.28574342384495821</v>
      </c>
      <c r="G1751" s="70">
        <v>5.3571428571428568E-2</v>
      </c>
      <c r="H1751" s="70">
        <v>6.8965517241379309E-2</v>
      </c>
      <c r="I1751" s="70">
        <v>0.66666666666666663</v>
      </c>
      <c r="J1751" s="70">
        <v>-9.0845943664521978E-2</v>
      </c>
      <c r="K1751" s="70">
        <v>0.71480454555428574</v>
      </c>
      <c r="L1751" s="70">
        <v>0.56803868747014397</v>
      </c>
      <c r="M1751" s="70">
        <v>0.62795998387325624</v>
      </c>
      <c r="N1751" s="70">
        <v>6.1563757831790071E-2</v>
      </c>
      <c r="O1751" s="70">
        <v>0</v>
      </c>
      <c r="P1751" s="70">
        <v>2.1561889690995532E-2</v>
      </c>
    </row>
    <row r="1752" spans="1:16" x14ac:dyDescent="0.3">
      <c r="A1752" t="s">
        <v>2502</v>
      </c>
      <c r="B1752" t="s">
        <v>1140</v>
      </c>
      <c r="C1752" s="69">
        <v>34021</v>
      </c>
      <c r="D1752" s="70">
        <v>0.58480658180492684</v>
      </c>
      <c r="E1752" s="70">
        <v>0.41664327085565445</v>
      </c>
      <c r="F1752" s="70">
        <v>0.34478016275120577</v>
      </c>
      <c r="G1752" s="70">
        <v>5.9523809523809521E-2</v>
      </c>
      <c r="H1752" s="70">
        <v>0</v>
      </c>
      <c r="I1752" s="70">
        <v>0.61111111111111116</v>
      </c>
      <c r="J1752" s="70">
        <v>5.9513147517713232E-3</v>
      </c>
      <c r="K1752" s="70">
        <v>0.6915388610470028</v>
      </c>
      <c r="L1752" s="70">
        <v>0.57019681497131192</v>
      </c>
      <c r="M1752" s="70">
        <v>0.44785871161442781</v>
      </c>
      <c r="N1752" s="70">
        <v>0.1056670130248121</v>
      </c>
      <c r="O1752" s="70">
        <v>3.5099770659494517E-2</v>
      </c>
      <c r="P1752" s="70">
        <v>1.9476095399536018E-2</v>
      </c>
    </row>
    <row r="1753" spans="1:16" x14ac:dyDescent="0.3">
      <c r="A1753" t="s">
        <v>2270</v>
      </c>
      <c r="B1753" t="s">
        <v>1140</v>
      </c>
      <c r="C1753" s="69">
        <v>34023</v>
      </c>
      <c r="D1753" s="70">
        <v>0.63814495726784159</v>
      </c>
      <c r="E1753" s="70">
        <v>0.62355584617004822</v>
      </c>
      <c r="F1753" s="70">
        <v>0.35295608947040347</v>
      </c>
      <c r="G1753" s="70">
        <v>1.1904761904761904E-2</v>
      </c>
      <c r="H1753" s="70">
        <v>3.4482758620689655E-2</v>
      </c>
      <c r="I1753" s="70">
        <v>0.61111111111111116</v>
      </c>
      <c r="J1753" s="70">
        <v>8.1430489535643483E-2</v>
      </c>
      <c r="K1753" s="70">
        <v>0.71388380147916264</v>
      </c>
      <c r="L1753" s="70">
        <v>0.62351347862328055</v>
      </c>
      <c r="M1753" s="70">
        <v>0.4574210502783484</v>
      </c>
      <c r="N1753" s="70">
        <v>0.12380635781503534</v>
      </c>
      <c r="O1753" s="70">
        <v>0.10583613449710377</v>
      </c>
      <c r="P1753" s="70">
        <v>3.8555256364080678E-2</v>
      </c>
    </row>
    <row r="1754" spans="1:16" x14ac:dyDescent="0.3">
      <c r="A1754" t="s">
        <v>3059</v>
      </c>
      <c r="B1754" t="s">
        <v>1140</v>
      </c>
      <c r="C1754" s="69">
        <v>34025</v>
      </c>
      <c r="D1754" s="70">
        <v>0.61801032565276504</v>
      </c>
      <c r="E1754" s="70">
        <v>0.35807827202869463</v>
      </c>
      <c r="F1754" s="70">
        <v>0.37933959666588501</v>
      </c>
      <c r="G1754" s="70">
        <v>4.1666666666666664E-2</v>
      </c>
      <c r="H1754" s="70">
        <v>6.8965517241379309E-2</v>
      </c>
      <c r="I1754" s="70">
        <v>0.61111111111111116</v>
      </c>
      <c r="J1754" s="70">
        <v>-6.4999473463821358E-2</v>
      </c>
      <c r="K1754" s="70">
        <v>0.66778066384973112</v>
      </c>
      <c r="L1754" s="70">
        <v>0.6499856494403965</v>
      </c>
      <c r="M1754" s="70">
        <v>0.40813667056461411</v>
      </c>
      <c r="N1754" s="70">
        <v>0.12564406435336675</v>
      </c>
      <c r="O1754" s="70">
        <v>0.11185110419706103</v>
      </c>
      <c r="P1754" s="70">
        <v>5.5876857335360318E-2</v>
      </c>
    </row>
    <row r="1755" spans="1:16" x14ac:dyDescent="0.3">
      <c r="A1755" t="s">
        <v>2637</v>
      </c>
      <c r="B1755" t="s">
        <v>1140</v>
      </c>
      <c r="C1755" s="69">
        <v>34027</v>
      </c>
      <c r="D1755" s="70">
        <v>0.73093386389839876</v>
      </c>
      <c r="E1755" s="70">
        <v>0.50099303878935542</v>
      </c>
      <c r="F1755" s="70">
        <v>0.2662710648142777</v>
      </c>
      <c r="G1755" s="70">
        <v>7.7380952380952384E-2</v>
      </c>
      <c r="H1755" s="70">
        <v>0.10344827586206896</v>
      </c>
      <c r="I1755" s="70">
        <v>0.66666666666666663</v>
      </c>
      <c r="J1755" s="70">
        <v>0.18224470243170995</v>
      </c>
      <c r="K1755" s="70">
        <v>0.72315397978403761</v>
      </c>
      <c r="L1755" s="70">
        <v>0.67542361815487861</v>
      </c>
      <c r="M1755" s="70">
        <v>0.72917340514905804</v>
      </c>
      <c r="N1755" s="70">
        <v>0.13428694802953142</v>
      </c>
      <c r="O1755" s="70">
        <v>0</v>
      </c>
      <c r="P1755" s="70">
        <v>5.5587325536481422E-2</v>
      </c>
    </row>
    <row r="1756" spans="1:16" x14ac:dyDescent="0.3">
      <c r="A1756" t="s">
        <v>3060</v>
      </c>
      <c r="B1756" t="s">
        <v>1140</v>
      </c>
      <c r="C1756" s="69">
        <v>34029</v>
      </c>
      <c r="D1756" s="70">
        <v>0.6034834901195133</v>
      </c>
      <c r="E1756" s="70">
        <v>0.21151387602435537</v>
      </c>
      <c r="F1756" s="70">
        <v>0.4170273154437053</v>
      </c>
      <c r="G1756" s="70">
        <v>6.5476190476190479E-2</v>
      </c>
      <c r="H1756" s="70">
        <v>0</v>
      </c>
      <c r="I1756" s="70">
        <v>0.3888888888888889</v>
      </c>
      <c r="J1756" s="70">
        <v>-0.12552965645983419</v>
      </c>
      <c r="K1756" s="70">
        <v>0.64482908307601383</v>
      </c>
      <c r="L1756" s="70">
        <v>0.69455518730825949</v>
      </c>
      <c r="M1756" s="70">
        <v>0.37052935455187647</v>
      </c>
      <c r="N1756" s="70">
        <v>0.23789893556227362</v>
      </c>
      <c r="O1756" s="70">
        <v>0.18000768608110476</v>
      </c>
      <c r="P1756" s="70">
        <v>0.10985675726737661</v>
      </c>
    </row>
    <row r="1757" spans="1:16" x14ac:dyDescent="0.3">
      <c r="A1757" t="s">
        <v>3061</v>
      </c>
      <c r="B1757" t="s">
        <v>1140</v>
      </c>
      <c r="C1757" s="69">
        <v>34031</v>
      </c>
      <c r="D1757" s="70">
        <v>0.6862423714911513</v>
      </c>
      <c r="E1757" s="70">
        <v>0.42175612748417596</v>
      </c>
      <c r="F1757" s="70">
        <v>0.24098489572850129</v>
      </c>
      <c r="G1757" s="70">
        <v>1.1904761904761904E-2</v>
      </c>
      <c r="H1757" s="70">
        <v>0.13793103448275862</v>
      </c>
      <c r="I1757" s="70">
        <v>0.61111111111111116</v>
      </c>
      <c r="J1757" s="70">
        <v>0.14947718858701467</v>
      </c>
      <c r="K1757" s="70">
        <v>0.72890804500383977</v>
      </c>
      <c r="L1757" s="70">
        <v>0.71147842896997837</v>
      </c>
      <c r="M1757" s="70">
        <v>0.63729573037407894</v>
      </c>
      <c r="N1757" s="70">
        <v>9.023533205279767E-2</v>
      </c>
      <c r="O1757" s="70">
        <v>3.446027161608928E-3</v>
      </c>
      <c r="P1757" s="70">
        <v>6.9915764426814062E-2</v>
      </c>
    </row>
    <row r="1758" spans="1:16" x14ac:dyDescent="0.3">
      <c r="A1758" t="s">
        <v>3062</v>
      </c>
      <c r="B1758" t="s">
        <v>1140</v>
      </c>
      <c r="C1758" s="69">
        <v>34033</v>
      </c>
      <c r="D1758" s="70">
        <v>0.55560295485456801</v>
      </c>
      <c r="E1758" s="70">
        <v>4.0534862828424424E-2</v>
      </c>
      <c r="F1758" s="70">
        <v>0.37410818975763233</v>
      </c>
      <c r="G1758" s="70">
        <v>2.976190476190476E-2</v>
      </c>
      <c r="H1758" s="70">
        <v>0</v>
      </c>
      <c r="I1758" s="70">
        <v>0.5</v>
      </c>
      <c r="J1758" s="70">
        <v>-0.31753444933670771</v>
      </c>
      <c r="K1758" s="70">
        <v>0.67127286636926176</v>
      </c>
      <c r="L1758" s="70">
        <v>0.49009476998968704</v>
      </c>
      <c r="M1758" s="70">
        <v>0.33760626630112422</v>
      </c>
      <c r="N1758" s="70">
        <v>0.25156800187860878</v>
      </c>
      <c r="O1758" s="70">
        <v>0.39327311173490553</v>
      </c>
      <c r="P1758" s="70">
        <v>1.6674270509445692E-2</v>
      </c>
    </row>
    <row r="1759" spans="1:16" x14ac:dyDescent="0.3">
      <c r="A1759" t="s">
        <v>2733</v>
      </c>
      <c r="B1759" t="s">
        <v>1140</v>
      </c>
      <c r="C1759" s="69">
        <v>34035</v>
      </c>
      <c r="D1759" s="70">
        <v>0.6272445023542903</v>
      </c>
      <c r="E1759" s="70">
        <v>0.44481531034991179</v>
      </c>
      <c r="F1759" s="70">
        <v>0.31458386005984934</v>
      </c>
      <c r="G1759" s="70">
        <v>1.7857142857142856E-2</v>
      </c>
      <c r="H1759" s="70">
        <v>6.8965517241379309E-2</v>
      </c>
      <c r="I1759" s="70">
        <v>0.66666666666666663</v>
      </c>
      <c r="J1759" s="70">
        <v>4.4676654610449076E-2</v>
      </c>
      <c r="K1759" s="70">
        <v>0.71214708979224339</v>
      </c>
      <c r="L1759" s="70">
        <v>0.59953410434147658</v>
      </c>
      <c r="M1759" s="70">
        <v>0.56511797120813545</v>
      </c>
      <c r="N1759" s="70">
        <v>7.7981908193310939E-2</v>
      </c>
      <c r="O1759" s="70">
        <v>7.6905855338319775E-4</v>
      </c>
      <c r="P1759" s="70">
        <v>3.2710959645443904E-2</v>
      </c>
    </row>
    <row r="1760" spans="1:16" x14ac:dyDescent="0.3">
      <c r="A1760" t="s">
        <v>2277</v>
      </c>
      <c r="B1760" t="s">
        <v>1140</v>
      </c>
      <c r="C1760" s="69">
        <v>34037</v>
      </c>
      <c r="D1760" s="70">
        <v>0.66793303027333206</v>
      </c>
      <c r="E1760" s="70">
        <v>0.10991136283358065</v>
      </c>
      <c r="F1760" s="70">
        <v>0.22551557750706766</v>
      </c>
      <c r="G1760" s="70">
        <v>1.7857142857142856E-2</v>
      </c>
      <c r="H1760" s="70">
        <v>0.34482758620689657</v>
      </c>
      <c r="I1760" s="70">
        <v>0.66666666666666663</v>
      </c>
      <c r="J1760" s="70">
        <v>-0.22060070084750813</v>
      </c>
      <c r="K1760" s="70">
        <v>0.72952212917528381</v>
      </c>
      <c r="L1760" s="70">
        <v>0.61669564093458629</v>
      </c>
      <c r="M1760" s="70">
        <v>0.7480725576891164</v>
      </c>
      <c r="N1760" s="70">
        <v>0.11851510264005442</v>
      </c>
      <c r="O1760" s="70">
        <v>0</v>
      </c>
      <c r="P1760" s="70">
        <v>5.5097741029282152E-2</v>
      </c>
    </row>
    <row r="1761" spans="1:16" x14ac:dyDescent="0.3">
      <c r="A1761" t="s">
        <v>2151</v>
      </c>
      <c r="B1761" t="s">
        <v>1140</v>
      </c>
      <c r="C1761" s="69">
        <v>34039</v>
      </c>
      <c r="D1761" s="70">
        <v>0.62706389292204978</v>
      </c>
      <c r="E1761" s="70">
        <v>0.75935108982793331</v>
      </c>
      <c r="F1761" s="70">
        <v>0.3352729616468576</v>
      </c>
      <c r="G1761" s="70">
        <v>3.5714285714285712E-2</v>
      </c>
      <c r="H1761" s="70">
        <v>6.8965517241379309E-2</v>
      </c>
      <c r="I1761" s="70">
        <v>0.5</v>
      </c>
      <c r="J1761" s="70">
        <v>0.1242564279610438</v>
      </c>
      <c r="K1761" s="70">
        <v>0.710611076724736</v>
      </c>
      <c r="L1761" s="70">
        <v>0.65785258109333122</v>
      </c>
      <c r="M1761" s="70">
        <v>0.48039827499641391</v>
      </c>
      <c r="N1761" s="70">
        <v>9.4536388046949887E-2</v>
      </c>
      <c r="O1761" s="70">
        <v>5.8164089281580095E-2</v>
      </c>
      <c r="P1761" s="70">
        <v>3.4346422160145253E-2</v>
      </c>
    </row>
    <row r="1762" spans="1:16" x14ac:dyDescent="0.3">
      <c r="A1762" t="s">
        <v>2427</v>
      </c>
      <c r="B1762" t="s">
        <v>1140</v>
      </c>
      <c r="C1762" s="69">
        <v>34041</v>
      </c>
      <c r="D1762" s="70">
        <v>0.56748818373204613</v>
      </c>
      <c r="E1762" s="70">
        <v>6.6868638876093386E-2</v>
      </c>
      <c r="F1762" s="70">
        <v>0.23047129299075264</v>
      </c>
      <c r="G1762" s="70">
        <v>2.3809523809523808E-2</v>
      </c>
      <c r="H1762" s="70">
        <v>0.10344827586206896</v>
      </c>
      <c r="I1762" s="70">
        <v>0.66666666666666663</v>
      </c>
      <c r="J1762" s="70">
        <v>-0.29955542778531408</v>
      </c>
      <c r="K1762" s="70">
        <v>0.72741284090747993</v>
      </c>
      <c r="L1762" s="70">
        <v>0.57816594033286839</v>
      </c>
      <c r="M1762" s="70">
        <v>0.70152533620574353</v>
      </c>
      <c r="N1762" s="70">
        <v>5.1026182207139482E-2</v>
      </c>
      <c r="O1762" s="70">
        <v>0</v>
      </c>
      <c r="P1762" s="70">
        <v>2.2613244934957501E-2</v>
      </c>
    </row>
    <row r="1763" spans="1:16" x14ac:dyDescent="0.3">
      <c r="A1763" t="s">
        <v>3063</v>
      </c>
      <c r="B1763" t="s">
        <v>1152</v>
      </c>
      <c r="C1763" s="69">
        <v>35001</v>
      </c>
      <c r="D1763" s="70">
        <v>0.37273590735207202</v>
      </c>
      <c r="E1763" s="70">
        <v>7.6655096361902764E-2</v>
      </c>
      <c r="F1763" s="70">
        <v>6.6026657538219456E-3</v>
      </c>
      <c r="G1763" s="70">
        <v>5.9523809523809521E-3</v>
      </c>
      <c r="H1763" s="70">
        <v>3.4482758620689655E-2</v>
      </c>
      <c r="I1763" s="70">
        <v>0.66666666666666663</v>
      </c>
      <c r="J1763" s="70">
        <v>-1.293283378887947E-2</v>
      </c>
      <c r="K1763" s="70">
        <v>0.71009581983359593</v>
      </c>
      <c r="L1763" s="70">
        <v>2.2770116459161983E-2</v>
      </c>
      <c r="M1763" s="70">
        <v>0.12531182756669595</v>
      </c>
      <c r="N1763" s="70">
        <v>0.2725170412836172</v>
      </c>
      <c r="O1763" s="70">
        <v>0</v>
      </c>
      <c r="P1763" s="70">
        <v>1.1288845132643591E-2</v>
      </c>
    </row>
    <row r="1764" spans="1:16" x14ac:dyDescent="0.3">
      <c r="A1764" t="s">
        <v>3064</v>
      </c>
      <c r="B1764" t="s">
        <v>1152</v>
      </c>
      <c r="C1764" s="69">
        <v>35003</v>
      </c>
      <c r="E1764" s="70"/>
      <c r="F1764" s="70">
        <v>6.579661253280745E-3</v>
      </c>
      <c r="G1764" s="70">
        <v>0</v>
      </c>
      <c r="H1764" s="70">
        <v>0</v>
      </c>
      <c r="I1764" s="70">
        <v>0.77777777777777779</v>
      </c>
    </row>
    <row r="1765" spans="1:16" x14ac:dyDescent="0.3">
      <c r="A1765" t="s">
        <v>3065</v>
      </c>
      <c r="B1765" t="s">
        <v>1152</v>
      </c>
      <c r="C1765" s="69">
        <v>35005</v>
      </c>
      <c r="D1765" s="70">
        <v>0.33036202115557289</v>
      </c>
      <c r="E1765" s="70">
        <v>1.7816874400910414E-3</v>
      </c>
      <c r="F1765" s="70">
        <v>1.8458667283937275E-2</v>
      </c>
      <c r="G1765" s="70">
        <v>8.3333333333333329E-2</v>
      </c>
      <c r="H1765" s="70">
        <v>6.8965517241379309E-2</v>
      </c>
      <c r="I1765" s="70">
        <v>0.22222222222222221</v>
      </c>
      <c r="J1765" s="70">
        <v>4.8646305163027231E-2</v>
      </c>
      <c r="K1765" s="70">
        <v>0.83912920223354148</v>
      </c>
      <c r="L1765" s="70">
        <v>5.3188597341648158E-2</v>
      </c>
      <c r="M1765" s="70">
        <v>0.2043572498737278</v>
      </c>
      <c r="N1765" s="70">
        <v>8.6568038000259501E-2</v>
      </c>
      <c r="O1765" s="70">
        <v>0</v>
      </c>
      <c r="P1765" s="70">
        <v>8.3954645448742066E-3</v>
      </c>
    </row>
    <row r="1766" spans="1:16" x14ac:dyDescent="0.3">
      <c r="A1766" t="s">
        <v>3066</v>
      </c>
      <c r="B1766" t="s">
        <v>1152</v>
      </c>
      <c r="C1766" s="69">
        <v>35006</v>
      </c>
      <c r="D1766" s="70">
        <v>0.40017003646448057</v>
      </c>
      <c r="E1766" s="70">
        <v>8.6663356127521056E-4</v>
      </c>
      <c r="F1766" s="70">
        <v>6.5644335510594695E-3</v>
      </c>
      <c r="G1766" s="70">
        <v>0</v>
      </c>
      <c r="H1766" s="70">
        <v>0</v>
      </c>
      <c r="I1766" s="70">
        <v>0.66666666666666663</v>
      </c>
      <c r="J1766" s="70">
        <v>1.5970614512569318E-2</v>
      </c>
      <c r="K1766" s="70">
        <v>0.80079753292372402</v>
      </c>
      <c r="L1766" s="70">
        <v>6.2517515597119599E-2</v>
      </c>
      <c r="M1766" s="70">
        <v>0.14251773331601203</v>
      </c>
      <c r="N1766" s="70">
        <v>0.26621359680933404</v>
      </c>
      <c r="O1766" s="70">
        <v>0</v>
      </c>
      <c r="P1766" s="70">
        <v>1.7137772973063202E-2</v>
      </c>
    </row>
    <row r="1767" spans="1:16" x14ac:dyDescent="0.3">
      <c r="A1767" t="s">
        <v>3002</v>
      </c>
      <c r="B1767" t="s">
        <v>1152</v>
      </c>
      <c r="C1767" s="69">
        <v>35007</v>
      </c>
      <c r="D1767" s="70">
        <v>0.32185738184073659</v>
      </c>
      <c r="E1767" s="70">
        <v>3.8888482710236727E-4</v>
      </c>
      <c r="F1767" s="70">
        <v>4.9351551071412005E-3</v>
      </c>
      <c r="G1767" s="70">
        <v>3.5714285714285712E-2</v>
      </c>
      <c r="H1767" s="70">
        <v>0</v>
      </c>
      <c r="I1767" s="70">
        <v>0.55555555555555558</v>
      </c>
      <c r="J1767" s="70">
        <v>-0.12009608858492675</v>
      </c>
      <c r="K1767" s="70">
        <v>0.68805714084668834</v>
      </c>
      <c r="L1767" s="70">
        <v>0.11370984686772555</v>
      </c>
      <c r="M1767" s="70">
        <v>0.25835332882842399</v>
      </c>
      <c r="N1767" s="70">
        <v>5.0230914218797024E-2</v>
      </c>
      <c r="O1767" s="70">
        <v>0</v>
      </c>
      <c r="P1767" s="70">
        <v>4.7586864232315694E-3</v>
      </c>
    </row>
    <row r="1768" spans="1:16" x14ac:dyDescent="0.3">
      <c r="A1768" t="s">
        <v>3067</v>
      </c>
      <c r="B1768" t="s">
        <v>1152</v>
      </c>
      <c r="C1768" s="69">
        <v>35009</v>
      </c>
      <c r="D1768" s="70">
        <v>0.321163619725643</v>
      </c>
      <c r="E1768" s="70">
        <v>6.2621186067660095E-3</v>
      </c>
      <c r="F1768" s="70">
        <v>1.8692099384549212E-2</v>
      </c>
      <c r="G1768" s="70">
        <v>0.10119047619047619</v>
      </c>
      <c r="H1768" s="70">
        <v>6.8965517241379309E-2</v>
      </c>
      <c r="I1768" s="70">
        <v>5.5555555555555552E-2</v>
      </c>
      <c r="J1768" s="70">
        <v>3.0089029539116036E-2</v>
      </c>
      <c r="K1768" s="70">
        <v>0.79679817610373627</v>
      </c>
      <c r="L1768" s="70">
        <v>0.19738581548802708</v>
      </c>
      <c r="M1768" s="70">
        <v>0.28102769605709282</v>
      </c>
      <c r="N1768" s="70">
        <v>3.3553148731353941E-2</v>
      </c>
      <c r="O1768" s="70">
        <v>0</v>
      </c>
      <c r="P1768" s="70">
        <v>4.5314457831157695E-3</v>
      </c>
    </row>
    <row r="1769" spans="1:16" x14ac:dyDescent="0.3">
      <c r="A1769" t="s">
        <v>3068</v>
      </c>
      <c r="B1769" t="s">
        <v>1152</v>
      </c>
      <c r="C1769" s="69">
        <v>35011</v>
      </c>
      <c r="E1769" s="70"/>
      <c r="F1769" s="70">
        <v>1.4175903854744695E-2</v>
      </c>
      <c r="G1769" s="70">
        <v>1.7857142857142856E-2</v>
      </c>
      <c r="H1769" s="70">
        <v>6.8965517241379309E-2</v>
      </c>
      <c r="I1769" s="70">
        <v>0.16666666666666666</v>
      </c>
    </row>
    <row r="1770" spans="1:16" x14ac:dyDescent="0.3">
      <c r="A1770" t="s">
        <v>3069</v>
      </c>
      <c r="B1770" t="s">
        <v>1152</v>
      </c>
      <c r="C1770" s="69">
        <v>35013</v>
      </c>
      <c r="D1770" s="70">
        <v>0.23982083893109879</v>
      </c>
      <c r="E1770" s="70">
        <v>6.9362687817143831E-3</v>
      </c>
      <c r="F1770" s="70">
        <v>1.3386118030095862E-2</v>
      </c>
      <c r="G1770" s="70">
        <v>1.7857142857142856E-2</v>
      </c>
      <c r="H1770" s="70">
        <v>0</v>
      </c>
      <c r="I1770" s="70">
        <v>0.1111111111111111</v>
      </c>
      <c r="J1770" s="70">
        <v>-1.3115034598822885E-2</v>
      </c>
      <c r="K1770" s="70">
        <v>0.81921942942646808</v>
      </c>
      <c r="L1770" s="70">
        <v>5.202322874749752E-2</v>
      </c>
      <c r="M1770" s="70">
        <v>0.12234946369233896</v>
      </c>
      <c r="N1770" s="70">
        <v>6.0980857450942463E-2</v>
      </c>
      <c r="O1770" s="70">
        <v>0</v>
      </c>
      <c r="P1770" s="70">
        <v>1.8290731015030912E-3</v>
      </c>
    </row>
    <row r="1771" spans="1:16" x14ac:dyDescent="0.3">
      <c r="A1771" t="s">
        <v>3070</v>
      </c>
      <c r="B1771" t="s">
        <v>1152</v>
      </c>
      <c r="C1771" s="69">
        <v>35015</v>
      </c>
      <c r="D1771" s="70">
        <v>0.34013530887773735</v>
      </c>
      <c r="E1771" s="70">
        <v>2.8178253169896797E-3</v>
      </c>
      <c r="F1771" s="70">
        <v>2.3608830316110739E-2</v>
      </c>
      <c r="G1771" s="70">
        <v>8.3333333333333329E-2</v>
      </c>
      <c r="H1771" s="70">
        <v>0.10344827586206896</v>
      </c>
      <c r="I1771" s="70">
        <v>0.22222222222222221</v>
      </c>
      <c r="J1771" s="70">
        <v>7.967630883425704E-3</v>
      </c>
      <c r="K1771" s="70">
        <v>0.81785945630088908</v>
      </c>
      <c r="L1771" s="70">
        <v>7.525609236463332E-2</v>
      </c>
      <c r="M1771" s="70">
        <v>0.18633009790790622</v>
      </c>
      <c r="N1771" s="70">
        <v>0.15275418812184588</v>
      </c>
      <c r="O1771" s="70">
        <v>0</v>
      </c>
      <c r="P1771" s="70">
        <v>8.802266200634087E-3</v>
      </c>
    </row>
    <row r="1772" spans="1:16" x14ac:dyDescent="0.3">
      <c r="A1772" t="s">
        <v>2122</v>
      </c>
      <c r="B1772" t="s">
        <v>1152</v>
      </c>
      <c r="C1772" s="69">
        <v>35017</v>
      </c>
      <c r="D1772" s="70">
        <v>0.40123481368552771</v>
      </c>
      <c r="E1772" s="70">
        <v>1.5783691758206775E-3</v>
      </c>
      <c r="F1772" s="70">
        <v>7.019095141822018E-3</v>
      </c>
      <c r="G1772" s="70">
        <v>3.5714285714285712E-2</v>
      </c>
      <c r="H1772" s="70">
        <v>0</v>
      </c>
      <c r="I1772" s="70">
        <v>0.66666666666666663</v>
      </c>
      <c r="J1772" s="70">
        <v>-2.3776342329977267E-2</v>
      </c>
      <c r="K1772" s="70">
        <v>0.75669306391542979</v>
      </c>
      <c r="L1772" s="70">
        <v>0.14076534091676904</v>
      </c>
      <c r="M1772" s="70">
        <v>0.26652672808566497</v>
      </c>
      <c r="N1772" s="70">
        <v>6.0227282271335676E-2</v>
      </c>
      <c r="O1772" s="70">
        <v>0</v>
      </c>
      <c r="P1772" s="70">
        <v>7.3813858752062159E-2</v>
      </c>
    </row>
    <row r="1773" spans="1:16" x14ac:dyDescent="0.3">
      <c r="A1773" t="s">
        <v>3071</v>
      </c>
      <c r="B1773" t="s">
        <v>1152</v>
      </c>
      <c r="C1773" s="69">
        <v>35019</v>
      </c>
      <c r="D1773" s="70">
        <v>0.25535415921627824</v>
      </c>
      <c r="E1773" s="70">
        <v>2.2053324812161269E-4</v>
      </c>
      <c r="F1773" s="70">
        <v>1.0802960475296899E-2</v>
      </c>
      <c r="G1773" s="70">
        <v>1.7857142857142856E-2</v>
      </c>
      <c r="H1773" s="70">
        <v>3.4482758620689655E-2</v>
      </c>
      <c r="I1773" s="70">
        <v>0.22222222222222221</v>
      </c>
      <c r="J1773" s="70">
        <v>-4.4757750636901003E-2</v>
      </c>
      <c r="K1773" s="70">
        <v>0.73631159033398519</v>
      </c>
      <c r="L1773" s="70">
        <v>9.6274859847757634E-4</v>
      </c>
      <c r="M1773" s="70">
        <v>0.21455000812321934</v>
      </c>
      <c r="N1773" s="70">
        <v>6.2554401383325284E-2</v>
      </c>
      <c r="O1773" s="70">
        <v>0</v>
      </c>
      <c r="P1773" s="70">
        <v>7.4499164056897769E-3</v>
      </c>
    </row>
    <row r="1774" spans="1:16" x14ac:dyDescent="0.3">
      <c r="A1774" t="s">
        <v>3072</v>
      </c>
      <c r="B1774" t="s">
        <v>1152</v>
      </c>
      <c r="C1774" s="69">
        <v>35021</v>
      </c>
      <c r="E1774" s="70"/>
      <c r="F1774" s="70">
        <v>9.410874610189959E-3</v>
      </c>
      <c r="G1774" s="70">
        <v>2.976190476190476E-2</v>
      </c>
      <c r="H1774" s="70">
        <v>0</v>
      </c>
      <c r="I1774" s="70">
        <v>0.1111111111111111</v>
      </c>
    </row>
    <row r="1775" spans="1:16" x14ac:dyDescent="0.3">
      <c r="A1775" t="s">
        <v>3073</v>
      </c>
      <c r="B1775" t="s">
        <v>1152</v>
      </c>
      <c r="C1775" s="69">
        <v>35023</v>
      </c>
      <c r="E1775" s="70"/>
      <c r="F1775" s="70">
        <v>9.8089275646452839E-3</v>
      </c>
      <c r="G1775" s="70">
        <v>3.968253968253968E-3</v>
      </c>
      <c r="H1775" s="70">
        <v>0</v>
      </c>
      <c r="I1775" s="70">
        <v>0.27777777777777779</v>
      </c>
    </row>
    <row r="1776" spans="1:16" x14ac:dyDescent="0.3">
      <c r="A1776" t="s">
        <v>3074</v>
      </c>
      <c r="B1776" t="s">
        <v>1152</v>
      </c>
      <c r="C1776" s="69">
        <v>35025</v>
      </c>
      <c r="D1776" s="70">
        <v>0.36335416542188981</v>
      </c>
      <c r="E1776" s="70">
        <v>2.8724564285449688E-3</v>
      </c>
      <c r="F1776" s="70">
        <v>3.0433128076777678E-2</v>
      </c>
      <c r="G1776" s="70">
        <v>0.23214285714285715</v>
      </c>
      <c r="H1776" s="70">
        <v>0.34482758620689657</v>
      </c>
      <c r="I1776" s="70">
        <v>0</v>
      </c>
      <c r="J1776" s="70">
        <v>1.8970689439560173E-3</v>
      </c>
      <c r="K1776" s="70">
        <v>0.74384323857115109</v>
      </c>
      <c r="L1776" s="70">
        <v>4.8498661607143306E-2</v>
      </c>
      <c r="M1776" s="70">
        <v>0.24996702305187538</v>
      </c>
      <c r="N1776" s="70">
        <v>0.1271913326832744</v>
      </c>
      <c r="O1776" s="70">
        <v>0</v>
      </c>
      <c r="P1776" s="70">
        <v>1.7572344703862538E-2</v>
      </c>
    </row>
    <row r="1777" spans="1:16" x14ac:dyDescent="0.3">
      <c r="A1777" t="s">
        <v>2130</v>
      </c>
      <c r="B1777" t="s">
        <v>1152</v>
      </c>
      <c r="C1777" s="69">
        <v>35027</v>
      </c>
      <c r="D1777" s="70">
        <v>0.47862049507256155</v>
      </c>
      <c r="E1777" s="70">
        <v>1.0382151579868227E-3</v>
      </c>
      <c r="F1777" s="70">
        <v>1.109719813639283E-2</v>
      </c>
      <c r="G1777" s="70">
        <v>3.9583333333333331E-2</v>
      </c>
      <c r="H1777" s="70">
        <v>3.4482758620689655E-2</v>
      </c>
      <c r="I1777" s="70">
        <v>0.72222222222222221</v>
      </c>
      <c r="J1777" s="70">
        <v>7.5867851647018827E-3</v>
      </c>
      <c r="K1777" s="70">
        <v>0.78567001688500415</v>
      </c>
      <c r="L1777" s="70">
        <v>8.5841894373539951E-2</v>
      </c>
      <c r="M1777" s="70">
        <v>0.47489450285729784</v>
      </c>
      <c r="N1777" s="70">
        <v>7.6782337617146243E-2</v>
      </c>
      <c r="O1777" s="70">
        <v>0</v>
      </c>
      <c r="P1777" s="70">
        <v>0.12807314254137453</v>
      </c>
    </row>
    <row r="1778" spans="1:16" x14ac:dyDescent="0.3">
      <c r="A1778" t="s">
        <v>3075</v>
      </c>
      <c r="B1778" t="s">
        <v>1152</v>
      </c>
      <c r="C1778" s="69">
        <v>35028</v>
      </c>
      <c r="D1778" s="70">
        <v>0.37112939105390758</v>
      </c>
      <c r="E1778" s="70">
        <v>4.1105584074924838E-2</v>
      </c>
      <c r="F1778" s="70">
        <v>3.8135031906685354E-3</v>
      </c>
      <c r="G1778" s="70">
        <v>0</v>
      </c>
      <c r="H1778" s="70">
        <v>0</v>
      </c>
      <c r="I1778" s="70">
        <v>0.66666666666666663</v>
      </c>
      <c r="J1778" s="70">
        <v>-0.13188216426457536</v>
      </c>
      <c r="K1778" s="70">
        <v>0.72812226009600567</v>
      </c>
      <c r="L1778" s="70">
        <v>8.2858258508391541E-2</v>
      </c>
      <c r="M1778" s="70">
        <v>0.32232514469038326</v>
      </c>
      <c r="N1778" s="70">
        <v>2.4273132815135951E-2</v>
      </c>
      <c r="O1778" s="70">
        <v>0</v>
      </c>
      <c r="P1778" s="70">
        <v>0.13863609017444156</v>
      </c>
    </row>
    <row r="1779" spans="1:16" x14ac:dyDescent="0.3">
      <c r="A1779" t="s">
        <v>3076</v>
      </c>
      <c r="B1779" t="s">
        <v>1152</v>
      </c>
      <c r="C1779" s="69">
        <v>35029</v>
      </c>
      <c r="D1779" s="70">
        <v>0.23210313898985718</v>
      </c>
      <c r="E1779" s="70">
        <v>7.8687634043435447E-4</v>
      </c>
      <c r="F1779" s="70">
        <v>1.1237078348273109E-2</v>
      </c>
      <c r="G1779" s="70">
        <v>8.9285714285714281E-3</v>
      </c>
      <c r="H1779" s="70">
        <v>0</v>
      </c>
      <c r="I1779" s="70">
        <v>0.1111111111111111</v>
      </c>
      <c r="J1779" s="70">
        <v>-6.3397932491568625E-3</v>
      </c>
      <c r="K1779" s="70">
        <v>0.80129728095474184</v>
      </c>
      <c r="L1779" s="70">
        <v>2.9882439472558159E-2</v>
      </c>
      <c r="M1779" s="70">
        <v>0.12726584267008406</v>
      </c>
      <c r="N1779" s="70">
        <v>5.9736323767200672E-2</v>
      </c>
      <c r="O1779" s="70">
        <v>0</v>
      </c>
      <c r="P1779" s="70">
        <v>4.367283563968611E-3</v>
      </c>
    </row>
    <row r="1780" spans="1:16" x14ac:dyDescent="0.3">
      <c r="A1780" t="s">
        <v>3077</v>
      </c>
      <c r="B1780" t="s">
        <v>1152</v>
      </c>
      <c r="C1780" s="69">
        <v>35031</v>
      </c>
      <c r="D1780" s="70">
        <v>0.37323747902620058</v>
      </c>
      <c r="E1780" s="70">
        <v>1.4382384120057859E-3</v>
      </c>
      <c r="F1780" s="70">
        <v>5.7277724251149787E-3</v>
      </c>
      <c r="G1780" s="70">
        <v>0</v>
      </c>
      <c r="H1780" s="70">
        <v>0</v>
      </c>
      <c r="I1780" s="70">
        <v>0.55555555555555558</v>
      </c>
      <c r="J1780" s="70">
        <v>1.3589924219279669E-2</v>
      </c>
      <c r="K1780" s="70">
        <v>0.73684721224242855</v>
      </c>
      <c r="L1780" s="70">
        <v>0.12549766400828807</v>
      </c>
      <c r="M1780" s="70">
        <v>0.14624487364952093</v>
      </c>
      <c r="N1780" s="70">
        <v>0.23317424232383022</v>
      </c>
      <c r="O1780" s="70">
        <v>0</v>
      </c>
      <c r="P1780" s="70">
        <v>2.8597745734754092E-2</v>
      </c>
    </row>
    <row r="1781" spans="1:16" x14ac:dyDescent="0.3">
      <c r="A1781" t="s">
        <v>3078</v>
      </c>
      <c r="B1781" t="s">
        <v>1152</v>
      </c>
      <c r="C1781" s="69">
        <v>35033</v>
      </c>
      <c r="E1781" s="70"/>
      <c r="F1781" s="70">
        <v>5.7934625076439226E-3</v>
      </c>
      <c r="G1781" s="70">
        <v>5.9523809523809521E-3</v>
      </c>
      <c r="H1781" s="70">
        <v>0</v>
      </c>
      <c r="I1781" s="70">
        <v>0.66666666666666663</v>
      </c>
    </row>
    <row r="1782" spans="1:16" x14ac:dyDescent="0.3">
      <c r="A1782" t="s">
        <v>2251</v>
      </c>
      <c r="B1782" t="s">
        <v>1152</v>
      </c>
      <c r="C1782" s="69">
        <v>35035</v>
      </c>
      <c r="D1782" s="70">
        <v>0.42453008417933036</v>
      </c>
      <c r="E1782" s="70">
        <v>1.9907053999682128E-3</v>
      </c>
      <c r="F1782" s="70">
        <v>1.4874052746553871E-2</v>
      </c>
      <c r="G1782" s="70">
        <v>4.1666666666666664E-2</v>
      </c>
      <c r="H1782" s="70">
        <v>3.4482758620689655E-2</v>
      </c>
      <c r="I1782" s="70">
        <v>0.72222222222222221</v>
      </c>
      <c r="J1782" s="70">
        <v>-2.0913137863160236E-2</v>
      </c>
      <c r="K1782" s="70">
        <v>0.8355154267581989</v>
      </c>
      <c r="L1782" s="70">
        <v>4.9625250161419499E-2</v>
      </c>
      <c r="M1782" s="70">
        <v>0.15861188710002433</v>
      </c>
      <c r="N1782" s="70">
        <v>0.25413208872852794</v>
      </c>
      <c r="O1782" s="70">
        <v>0</v>
      </c>
      <c r="P1782" s="70">
        <v>8.6013915716065068E-3</v>
      </c>
    </row>
    <row r="1783" spans="1:16" x14ac:dyDescent="0.3">
      <c r="A1783" t="s">
        <v>3079</v>
      </c>
      <c r="B1783" t="s">
        <v>1152</v>
      </c>
      <c r="C1783" s="69">
        <v>35037</v>
      </c>
      <c r="D1783" s="70">
        <v>0.25515066733924302</v>
      </c>
      <c r="E1783" s="70">
        <v>3.2122038916990013E-4</v>
      </c>
      <c r="F1783" s="70">
        <v>1.3984231293234971E-2</v>
      </c>
      <c r="G1783" s="70">
        <v>0.14285714285714285</v>
      </c>
      <c r="H1783" s="70">
        <v>3.4482758620689655E-2</v>
      </c>
      <c r="I1783" s="70">
        <v>0</v>
      </c>
      <c r="J1783" s="70">
        <v>-2.6404980996959548E-2</v>
      </c>
      <c r="K1783" s="70">
        <v>0.77962169117498126</v>
      </c>
      <c r="L1783" s="70">
        <v>4.2445963011220882E-2</v>
      </c>
      <c r="M1783" s="70">
        <v>0.22281136902431456</v>
      </c>
      <c r="N1783" s="70">
        <v>4.7688075575831781E-2</v>
      </c>
      <c r="O1783" s="70">
        <v>0</v>
      </c>
      <c r="P1783" s="70">
        <v>3.9437118460842269E-3</v>
      </c>
    </row>
    <row r="1784" spans="1:16" x14ac:dyDescent="0.3">
      <c r="A1784" t="s">
        <v>3080</v>
      </c>
      <c r="B1784" t="s">
        <v>1152</v>
      </c>
      <c r="C1784" s="69">
        <v>35039</v>
      </c>
      <c r="D1784" s="70">
        <v>0.41638371549762931</v>
      </c>
      <c r="E1784" s="70">
        <v>2.0432239513528726E-3</v>
      </c>
      <c r="F1784" s="70">
        <v>3.2796989611478789E-3</v>
      </c>
      <c r="G1784" s="70">
        <v>5.9523809523809521E-3</v>
      </c>
      <c r="H1784" s="70">
        <v>0</v>
      </c>
      <c r="I1784" s="70">
        <v>0.77777777777777779</v>
      </c>
      <c r="J1784" s="70">
        <v>-3.572810751793102E-2</v>
      </c>
      <c r="K1784" s="70">
        <v>0.6692933167059294</v>
      </c>
      <c r="L1784" s="70">
        <v>3.2151022072008692E-2</v>
      </c>
      <c r="M1784" s="70">
        <v>0.16760581125988794</v>
      </c>
      <c r="N1784" s="70">
        <v>0.40750438862203214</v>
      </c>
      <c r="O1784" s="70">
        <v>0</v>
      </c>
      <c r="P1784" s="70">
        <v>3.0707786571921025E-2</v>
      </c>
    </row>
    <row r="1785" spans="1:16" x14ac:dyDescent="0.3">
      <c r="A1785" t="s">
        <v>2984</v>
      </c>
      <c r="B1785" t="s">
        <v>1152</v>
      </c>
      <c r="C1785" s="69">
        <v>35041</v>
      </c>
      <c r="D1785" s="70">
        <v>0.3236141253535022</v>
      </c>
      <c r="E1785" s="70">
        <v>8.7421164623285321E-4</v>
      </c>
      <c r="F1785" s="70">
        <v>2.09766742623556E-2</v>
      </c>
      <c r="G1785" s="70">
        <v>0.1130952380952381</v>
      </c>
      <c r="H1785" s="70">
        <v>0.10344827586206896</v>
      </c>
      <c r="I1785" s="70">
        <v>5.5555555555555552E-2</v>
      </c>
      <c r="J1785" s="70">
        <v>4.3810780350247956E-3</v>
      </c>
      <c r="K1785" s="70">
        <v>0.75549160235097879</v>
      </c>
      <c r="L1785" s="70">
        <v>0.17588159153205352</v>
      </c>
      <c r="M1785" s="70">
        <v>0.26557009263911951</v>
      </c>
      <c r="N1785" s="70">
        <v>0.10059604971009511</v>
      </c>
      <c r="O1785" s="70">
        <v>0</v>
      </c>
      <c r="P1785" s="70">
        <v>4.9077663165930097E-3</v>
      </c>
    </row>
    <row r="1786" spans="1:16" x14ac:dyDescent="0.3">
      <c r="A1786" t="s">
        <v>3081</v>
      </c>
      <c r="B1786" t="s">
        <v>1152</v>
      </c>
      <c r="C1786" s="69">
        <v>35043</v>
      </c>
      <c r="D1786" s="70">
        <v>0.38980152415081298</v>
      </c>
      <c r="E1786" s="70">
        <v>7.2182826524190185E-3</v>
      </c>
      <c r="F1786" s="70">
        <v>4.7963141137099038E-3</v>
      </c>
      <c r="G1786" s="70">
        <v>1.1904761904761904E-2</v>
      </c>
      <c r="H1786" s="70">
        <v>0</v>
      </c>
      <c r="I1786" s="70">
        <v>0.83333333333333337</v>
      </c>
      <c r="J1786" s="70">
        <v>-3.1362578367185889E-3</v>
      </c>
      <c r="K1786" s="70">
        <v>0.6949195918558011</v>
      </c>
      <c r="L1786" s="70">
        <v>3.6089686963816391E-2</v>
      </c>
      <c r="M1786" s="70">
        <v>0.12989015240958568</v>
      </c>
      <c r="N1786" s="70">
        <v>0.20632524920263012</v>
      </c>
      <c r="O1786" s="70">
        <v>0</v>
      </c>
      <c r="P1786" s="70">
        <v>1.3002529249209908E-2</v>
      </c>
    </row>
    <row r="1787" spans="1:16" x14ac:dyDescent="0.3">
      <c r="A1787" t="s">
        <v>2261</v>
      </c>
      <c r="B1787" t="s">
        <v>1152</v>
      </c>
      <c r="C1787" s="69">
        <v>35045</v>
      </c>
      <c r="D1787" s="70">
        <v>0.35835706939101925</v>
      </c>
      <c r="E1787" s="70">
        <v>4.9664087506172986E-3</v>
      </c>
      <c r="F1787" s="70">
        <v>4.6811216067919837E-3</v>
      </c>
      <c r="G1787" s="70">
        <v>2.3809523809523808E-2</v>
      </c>
      <c r="H1787" s="70">
        <v>0</v>
      </c>
      <c r="I1787" s="70">
        <v>0.55555555555555558</v>
      </c>
      <c r="J1787" s="70">
        <v>4.3533777142607515E-3</v>
      </c>
      <c r="K1787" s="70">
        <v>0.74539216181830581</v>
      </c>
      <c r="L1787" s="70">
        <v>0.11933232259608878</v>
      </c>
      <c r="M1787" s="70">
        <v>8.2072096109348111E-2</v>
      </c>
      <c r="N1787" s="70">
        <v>0.22108172000094514</v>
      </c>
      <c r="O1787" s="70">
        <v>0</v>
      </c>
      <c r="P1787" s="70">
        <v>1.5390403235823196E-2</v>
      </c>
    </row>
    <row r="1788" spans="1:16" x14ac:dyDescent="0.3">
      <c r="A1788" t="s">
        <v>2262</v>
      </c>
      <c r="B1788" t="s">
        <v>1152</v>
      </c>
      <c r="C1788" s="69">
        <v>35047</v>
      </c>
      <c r="D1788" s="70">
        <v>0.42271918835263206</v>
      </c>
      <c r="E1788" s="70">
        <v>1.0462218595523609E-3</v>
      </c>
      <c r="F1788" s="70">
        <v>7.4960749255253128E-3</v>
      </c>
      <c r="G1788" s="70">
        <v>3.5714285714285712E-2</v>
      </c>
      <c r="H1788" s="70">
        <v>0</v>
      </c>
      <c r="I1788" s="70">
        <v>0.72222222222222221</v>
      </c>
      <c r="J1788" s="70">
        <v>3.6458711922723139E-2</v>
      </c>
      <c r="K1788" s="70">
        <v>0.73416430006759537</v>
      </c>
      <c r="L1788" s="70">
        <v>2.5211327725865536E-2</v>
      </c>
      <c r="M1788" s="70">
        <v>0.32473127158327703</v>
      </c>
      <c r="N1788" s="70">
        <v>0.15811082327078851</v>
      </c>
      <c r="O1788" s="70">
        <v>0</v>
      </c>
      <c r="P1788" s="70">
        <v>4.5756768273116387E-2</v>
      </c>
    </row>
    <row r="1789" spans="1:16" x14ac:dyDescent="0.3">
      <c r="A1789" t="s">
        <v>3082</v>
      </c>
      <c r="B1789" t="s">
        <v>1152</v>
      </c>
      <c r="C1789" s="69">
        <v>35049</v>
      </c>
      <c r="D1789" s="70">
        <v>0.37871291630187204</v>
      </c>
      <c r="E1789" s="70">
        <v>1.8497252353902968E-2</v>
      </c>
      <c r="F1789" s="70">
        <v>5.8613327557781297E-3</v>
      </c>
      <c r="G1789" s="70">
        <v>2.3809523809523808E-2</v>
      </c>
      <c r="H1789" s="70">
        <v>3.4482758620689655E-2</v>
      </c>
      <c r="I1789" s="70">
        <v>0.66666666666666663</v>
      </c>
      <c r="J1789" s="70">
        <v>-1.279583875194836E-2</v>
      </c>
      <c r="K1789" s="70">
        <v>0.69212894898337329</v>
      </c>
      <c r="L1789" s="70">
        <v>6.1500849450148179E-2</v>
      </c>
      <c r="M1789" s="70">
        <v>0.23617282251507682</v>
      </c>
      <c r="N1789" s="70">
        <v>9.2345780967247895E-2</v>
      </c>
      <c r="O1789" s="70">
        <v>0</v>
      </c>
      <c r="P1789" s="70">
        <v>7.2131957300012178E-2</v>
      </c>
    </row>
    <row r="1790" spans="1:16" x14ac:dyDescent="0.3">
      <c r="A1790" t="s">
        <v>2199</v>
      </c>
      <c r="B1790" t="s">
        <v>1152</v>
      </c>
      <c r="C1790" s="69">
        <v>35051</v>
      </c>
      <c r="D1790" s="70">
        <v>0.33385950751299753</v>
      </c>
      <c r="E1790" s="70">
        <v>7.1669407098927558E-4</v>
      </c>
      <c r="F1790" s="70">
        <v>8.9702269922521619E-3</v>
      </c>
      <c r="G1790" s="70">
        <v>5.9523809523809521E-3</v>
      </c>
      <c r="H1790" s="70">
        <v>0</v>
      </c>
      <c r="I1790" s="70">
        <v>0.55555555555555558</v>
      </c>
      <c r="J1790" s="70">
        <v>-1.1046714812216502E-2</v>
      </c>
      <c r="K1790" s="70">
        <v>0.80356457210782006</v>
      </c>
      <c r="L1790" s="70">
        <v>6.800887919409658E-2</v>
      </c>
      <c r="M1790" s="70">
        <v>0.12477958652608762</v>
      </c>
      <c r="N1790" s="70">
        <v>9.0060316034659485E-2</v>
      </c>
      <c r="O1790" s="70">
        <v>0</v>
      </c>
      <c r="P1790" s="70">
        <v>4.7108883394341473E-3</v>
      </c>
    </row>
    <row r="1791" spans="1:16" x14ac:dyDescent="0.3">
      <c r="A1791" t="s">
        <v>3083</v>
      </c>
      <c r="B1791" t="s">
        <v>1152</v>
      </c>
      <c r="C1791" s="69">
        <v>35053</v>
      </c>
      <c r="D1791" s="70">
        <v>0.39564861655190364</v>
      </c>
      <c r="E1791" s="70">
        <v>4.4532462385127677E-4</v>
      </c>
      <c r="F1791" s="70">
        <v>8.2766656833890197E-3</v>
      </c>
      <c r="G1791" s="70">
        <v>1.1904761904761904E-2</v>
      </c>
      <c r="H1791" s="70">
        <v>3.4482758620689655E-2</v>
      </c>
      <c r="I1791" s="70">
        <v>0.61111111111111116</v>
      </c>
      <c r="J1791" s="70">
        <v>-9.1506154128541337E-3</v>
      </c>
      <c r="K1791" s="70">
        <v>0.73990241034171067</v>
      </c>
      <c r="L1791" s="70">
        <v>1.6044092471033687E-2</v>
      </c>
      <c r="M1791" s="70">
        <v>0.12252280280719423</v>
      </c>
      <c r="N1791" s="70">
        <v>0.41424323318660777</v>
      </c>
      <c r="O1791" s="70">
        <v>0</v>
      </c>
      <c r="P1791" s="70">
        <v>6.6953646908738196E-3</v>
      </c>
    </row>
    <row r="1792" spans="1:16" x14ac:dyDescent="0.3">
      <c r="A1792" t="s">
        <v>3084</v>
      </c>
      <c r="B1792" t="s">
        <v>1152</v>
      </c>
      <c r="C1792" s="69">
        <v>35055</v>
      </c>
      <c r="D1792" s="70">
        <v>0.37007670587515185</v>
      </c>
      <c r="E1792" s="70">
        <v>3.2609255147704255E-3</v>
      </c>
      <c r="F1792" s="70">
        <v>3.4030528505694254E-3</v>
      </c>
      <c r="G1792" s="70">
        <v>0</v>
      </c>
      <c r="H1792" s="70">
        <v>0</v>
      </c>
      <c r="I1792" s="70">
        <v>0.66666666666666663</v>
      </c>
      <c r="J1792" s="70">
        <v>-5.0533446603001778E-3</v>
      </c>
      <c r="K1792" s="70">
        <v>0.71187473418644709</v>
      </c>
      <c r="L1792" s="70">
        <v>4.4833057136183518E-2</v>
      </c>
      <c r="M1792" s="70">
        <v>0.2742816499264214</v>
      </c>
      <c r="N1792" s="70">
        <v>0.11494088775832847</v>
      </c>
      <c r="O1792" s="70">
        <v>0</v>
      </c>
      <c r="P1792" s="70">
        <v>1.866185662965764E-2</v>
      </c>
    </row>
    <row r="1793" spans="1:16" x14ac:dyDescent="0.3">
      <c r="A1793" t="s">
        <v>3085</v>
      </c>
      <c r="B1793" t="s">
        <v>1152</v>
      </c>
      <c r="C1793" s="69">
        <v>35057</v>
      </c>
      <c r="D1793" s="70">
        <v>0.37466482942149271</v>
      </c>
      <c r="E1793" s="70">
        <v>3.1571675773173395E-5</v>
      </c>
      <c r="F1793" s="70">
        <v>9.4299385221287575E-3</v>
      </c>
      <c r="G1793" s="70">
        <v>0</v>
      </c>
      <c r="H1793" s="70">
        <v>3.4482758620689655E-2</v>
      </c>
      <c r="I1793" s="70">
        <v>0.44444444444444442</v>
      </c>
      <c r="J1793" s="70">
        <v>0.22541421900852363</v>
      </c>
      <c r="K1793" s="70">
        <v>0.72555456975924704</v>
      </c>
      <c r="L1793" s="70">
        <v>5.6233203069721863E-2</v>
      </c>
      <c r="M1793" s="70">
        <v>0.30532174379388977</v>
      </c>
      <c r="N1793" s="70">
        <v>0</v>
      </c>
      <c r="O1793" s="70">
        <v>0</v>
      </c>
      <c r="P1793" s="70">
        <v>5.1410737852184696E-2</v>
      </c>
    </row>
    <row r="1794" spans="1:16" x14ac:dyDescent="0.3">
      <c r="A1794" t="s">
        <v>2151</v>
      </c>
      <c r="B1794" t="s">
        <v>1152</v>
      </c>
      <c r="C1794" s="69">
        <v>35059</v>
      </c>
      <c r="E1794" s="70"/>
      <c r="F1794" s="70">
        <v>8.0227068791274645E-3</v>
      </c>
      <c r="G1794" s="70">
        <v>8.3333333333333329E-2</v>
      </c>
      <c r="H1794" s="70">
        <v>0</v>
      </c>
      <c r="I1794" s="70">
        <v>0.16666666666666666</v>
      </c>
    </row>
    <row r="1795" spans="1:16" x14ac:dyDescent="0.3">
      <c r="A1795" t="s">
        <v>3086</v>
      </c>
      <c r="B1795" t="s">
        <v>1152</v>
      </c>
      <c r="C1795" s="69">
        <v>35061</v>
      </c>
      <c r="D1795" s="70">
        <v>0.39228845787111488</v>
      </c>
      <c r="E1795" s="70">
        <v>3.1058893957444347E-2</v>
      </c>
      <c r="F1795" s="70">
        <v>7.8108261834663661E-3</v>
      </c>
      <c r="G1795" s="70">
        <v>2.976190476190476E-2</v>
      </c>
      <c r="H1795" s="70">
        <v>3.4482758620689655E-2</v>
      </c>
      <c r="I1795" s="70">
        <v>0.44444444444444442</v>
      </c>
      <c r="J1795" s="70">
        <v>-7.0619216972523283E-2</v>
      </c>
      <c r="K1795" s="70">
        <v>0.70384865902821092</v>
      </c>
      <c r="L1795" s="70">
        <v>8.9220702516431688E-3</v>
      </c>
      <c r="M1795" s="70">
        <v>0.11807734089257531</v>
      </c>
      <c r="N1795" s="70">
        <v>0.63616790358494579</v>
      </c>
      <c r="O1795" s="70">
        <v>0</v>
      </c>
      <c r="P1795" s="70">
        <v>2.6523730186514553E-2</v>
      </c>
    </row>
    <row r="1796" spans="1:16" x14ac:dyDescent="0.3">
      <c r="A1796" t="s">
        <v>3087</v>
      </c>
      <c r="B1796" t="s">
        <v>1177</v>
      </c>
      <c r="C1796" s="69">
        <v>36001</v>
      </c>
      <c r="D1796" s="70">
        <v>0.62761231295574416</v>
      </c>
      <c r="E1796" s="70">
        <v>0.17686742444258255</v>
      </c>
      <c r="F1796" s="70">
        <v>0.19674040168243867</v>
      </c>
      <c r="G1796" s="70">
        <v>4.1666666666666664E-2</v>
      </c>
      <c r="H1796" s="70">
        <v>0.20689655172413793</v>
      </c>
      <c r="I1796" s="70">
        <v>0.72222222222222221</v>
      </c>
      <c r="J1796" s="70">
        <v>0.14004760977752434</v>
      </c>
      <c r="K1796" s="70">
        <v>0.74247145592876296</v>
      </c>
      <c r="L1796" s="70">
        <v>0.37013496060163265</v>
      </c>
      <c r="M1796" s="70">
        <v>0.4864088041893932</v>
      </c>
      <c r="N1796" s="70">
        <v>0.10909651884910943</v>
      </c>
      <c r="O1796" s="70">
        <v>1.6355011646477343E-2</v>
      </c>
      <c r="P1796" s="70">
        <v>7.078913513163991E-2</v>
      </c>
    </row>
    <row r="1797" spans="1:16" x14ac:dyDescent="0.3">
      <c r="A1797" t="s">
        <v>2736</v>
      </c>
      <c r="B1797" t="s">
        <v>1177</v>
      </c>
      <c r="C1797" s="69">
        <v>36003</v>
      </c>
      <c r="D1797" s="70">
        <v>0.63743480328926672</v>
      </c>
      <c r="E1797" s="70">
        <v>4.158377676984632E-3</v>
      </c>
      <c r="F1797" s="70">
        <v>0.10564883827186081</v>
      </c>
      <c r="G1797" s="70">
        <v>4.7619047619047616E-2</v>
      </c>
      <c r="H1797" s="70">
        <v>6.8965517241379309E-2</v>
      </c>
      <c r="I1797" s="70">
        <v>0.72222222222222221</v>
      </c>
      <c r="J1797" s="70">
        <v>0.17785766424435678</v>
      </c>
      <c r="K1797" s="70">
        <v>0.72322164492273677</v>
      </c>
      <c r="L1797" s="70">
        <v>0.41081156502450356</v>
      </c>
      <c r="M1797" s="70">
        <v>0.63428857802504301</v>
      </c>
      <c r="N1797" s="70">
        <v>0.25173771551843199</v>
      </c>
      <c r="O1797" s="70">
        <v>0</v>
      </c>
      <c r="P1797" s="70">
        <v>9.017592578949787E-3</v>
      </c>
    </row>
    <row r="1798" spans="1:16" x14ac:dyDescent="0.3">
      <c r="A1798" t="s">
        <v>3088</v>
      </c>
      <c r="B1798" t="s">
        <v>1177</v>
      </c>
      <c r="C1798" s="69">
        <v>36005</v>
      </c>
      <c r="D1798" s="70">
        <v>0.7291702309022724</v>
      </c>
      <c r="E1798" s="70">
        <v>0.79191522369188594</v>
      </c>
      <c r="F1798" s="70">
        <v>0.34858948382185745</v>
      </c>
      <c r="G1798" s="70">
        <v>5.9523809523809521E-3</v>
      </c>
      <c r="H1798" s="70">
        <v>3.4482758620689655E-2</v>
      </c>
      <c r="I1798" s="70">
        <v>0.61111111111111116</v>
      </c>
      <c r="J1798" s="70">
        <v>0.17371522672154013</v>
      </c>
      <c r="K1798" s="70">
        <v>0.69898385477990554</v>
      </c>
      <c r="L1798" s="70">
        <v>0.68920360276758041</v>
      </c>
      <c r="M1798" s="70">
        <v>0.39860537331344165</v>
      </c>
      <c r="N1798" s="70">
        <v>0.29774483529918</v>
      </c>
      <c r="O1798" s="70">
        <v>0.29645802443842206</v>
      </c>
      <c r="P1798" s="70">
        <v>5.0071126939011279E-2</v>
      </c>
    </row>
    <row r="1799" spans="1:16" x14ac:dyDescent="0.3">
      <c r="A1799" t="s">
        <v>3089</v>
      </c>
      <c r="B1799" t="s">
        <v>1177</v>
      </c>
      <c r="C1799" s="69">
        <v>36007</v>
      </c>
      <c r="D1799" s="70">
        <v>0.61496385595326208</v>
      </c>
      <c r="E1799" s="70">
        <v>7.2660646976111937E-2</v>
      </c>
      <c r="F1799" s="70">
        <v>0.15179240208247716</v>
      </c>
      <c r="G1799" s="70">
        <v>4.1666666666666664E-2</v>
      </c>
      <c r="H1799" s="70">
        <v>0.17241379310344829</v>
      </c>
      <c r="I1799" s="70">
        <v>0.72222222222222221</v>
      </c>
      <c r="J1799" s="70">
        <v>-0.10249462221851788</v>
      </c>
      <c r="K1799" s="70">
        <v>0.72155085208035574</v>
      </c>
      <c r="L1799" s="70">
        <v>0.42823921292572759</v>
      </c>
      <c r="M1799" s="70">
        <v>0.64993044554236579</v>
      </c>
      <c r="N1799" s="70">
        <v>0.24049086984714635</v>
      </c>
      <c r="O1799" s="70">
        <v>0</v>
      </c>
      <c r="P1799" s="70">
        <v>1.4485256658318674E-2</v>
      </c>
    </row>
    <row r="1800" spans="1:16" x14ac:dyDescent="0.3">
      <c r="A1800" t="s">
        <v>3090</v>
      </c>
      <c r="B1800" t="s">
        <v>1177</v>
      </c>
      <c r="C1800" s="69">
        <v>36009</v>
      </c>
      <c r="D1800" s="70">
        <v>0.70535534049360149</v>
      </c>
      <c r="E1800" s="70">
        <v>1.2236268916004604E-2</v>
      </c>
      <c r="F1800" s="70">
        <v>8.7040390327172479E-2</v>
      </c>
      <c r="G1800" s="70">
        <v>9.5238095238095233E-2</v>
      </c>
      <c r="H1800" s="70">
        <v>6.8965517241379309E-2</v>
      </c>
      <c r="I1800" s="70">
        <v>0.83333333333333337</v>
      </c>
      <c r="J1800" s="70">
        <v>9.8938409793658366E-2</v>
      </c>
      <c r="K1800" s="70">
        <v>0.72653449100210155</v>
      </c>
      <c r="L1800" s="70">
        <v>0.46476762871792715</v>
      </c>
      <c r="M1800" s="70">
        <v>0.70352785132092943</v>
      </c>
      <c r="N1800" s="70">
        <v>0.39990395490314984</v>
      </c>
      <c r="O1800" s="70">
        <v>0</v>
      </c>
      <c r="P1800" s="70">
        <v>8.9305495993726239E-3</v>
      </c>
    </row>
    <row r="1801" spans="1:16" x14ac:dyDescent="0.3">
      <c r="A1801" t="s">
        <v>3091</v>
      </c>
      <c r="B1801" t="s">
        <v>1177</v>
      </c>
      <c r="C1801" s="69">
        <v>36011</v>
      </c>
      <c r="D1801" s="70">
        <v>0.59528587459455229</v>
      </c>
      <c r="E1801" s="70">
        <v>1.2480759778597198E-2</v>
      </c>
      <c r="F1801" s="70">
        <v>0.15002698325509753</v>
      </c>
      <c r="G1801" s="70">
        <v>3.5714285714285712E-2</v>
      </c>
      <c r="H1801" s="70">
        <v>0.2413793103448276</v>
      </c>
      <c r="I1801" s="70">
        <v>0.83333333333333337</v>
      </c>
      <c r="J1801" s="70">
        <v>-1.7143358027448388E-2</v>
      </c>
      <c r="K1801" s="70">
        <v>0.72084320714743533</v>
      </c>
      <c r="L1801" s="70">
        <v>0.25698860661188683</v>
      </c>
      <c r="M1801" s="70">
        <v>0.64509244368318008</v>
      </c>
      <c r="N1801" s="70">
        <v>6.600997226686238E-2</v>
      </c>
      <c r="O1801" s="70">
        <v>0</v>
      </c>
      <c r="P1801" s="70">
        <v>1.0767069182780741E-2</v>
      </c>
    </row>
    <row r="1802" spans="1:16" x14ac:dyDescent="0.3">
      <c r="A1802" t="s">
        <v>2610</v>
      </c>
      <c r="B1802" t="s">
        <v>1177</v>
      </c>
      <c r="C1802" s="69">
        <v>36013</v>
      </c>
      <c r="D1802" s="70">
        <v>0.64562903928290927</v>
      </c>
      <c r="E1802" s="70">
        <v>1.9824499374218828E-2</v>
      </c>
      <c r="F1802" s="70">
        <v>9.7884825305815534E-2</v>
      </c>
      <c r="G1802" s="70">
        <v>0.22619047619047619</v>
      </c>
      <c r="H1802" s="70">
        <v>6.8965517241379309E-2</v>
      </c>
      <c r="I1802" s="70">
        <v>0.66666666666666663</v>
      </c>
      <c r="J1802" s="70">
        <v>2.2599914005118876E-2</v>
      </c>
      <c r="K1802" s="70">
        <v>0.72916113848239084</v>
      </c>
      <c r="L1802" s="70">
        <v>0.50063563041576509</v>
      </c>
      <c r="M1802" s="70">
        <v>0.6724482847063058</v>
      </c>
      <c r="N1802" s="70">
        <v>0.19881923996211212</v>
      </c>
      <c r="O1802" s="70">
        <v>0</v>
      </c>
      <c r="P1802" s="70">
        <v>8.5298734360255476E-3</v>
      </c>
    </row>
    <row r="1803" spans="1:16" x14ac:dyDescent="0.3">
      <c r="A1803" t="s">
        <v>3092</v>
      </c>
      <c r="B1803" t="s">
        <v>1177</v>
      </c>
      <c r="C1803" s="69">
        <v>36015</v>
      </c>
      <c r="D1803" s="70">
        <v>0.65545534107896408</v>
      </c>
      <c r="E1803" s="70">
        <v>7.1506952949962857E-2</v>
      </c>
      <c r="F1803" s="70">
        <v>0.13193052505543679</v>
      </c>
      <c r="G1803" s="70">
        <v>5.3571428571428568E-2</v>
      </c>
      <c r="H1803" s="70">
        <v>0.20689655172413793</v>
      </c>
      <c r="I1803" s="70">
        <v>0.72222222222222221</v>
      </c>
      <c r="J1803" s="70">
        <v>2.2118946331404668E-2</v>
      </c>
      <c r="K1803" s="70">
        <v>0.7233181379941992</v>
      </c>
      <c r="L1803" s="70">
        <v>0.37947266718604805</v>
      </c>
      <c r="M1803" s="70">
        <v>0.66494077913547345</v>
      </c>
      <c r="N1803" s="70">
        <v>0.3187995868357017</v>
      </c>
      <c r="O1803" s="70">
        <v>0</v>
      </c>
      <c r="P1803" s="70">
        <v>1.7210611953398503E-2</v>
      </c>
    </row>
    <row r="1804" spans="1:16" x14ac:dyDescent="0.3">
      <c r="A1804" t="s">
        <v>3093</v>
      </c>
      <c r="B1804" t="s">
        <v>1177</v>
      </c>
      <c r="C1804" s="69">
        <v>36017</v>
      </c>
      <c r="D1804" s="70">
        <v>0.67956723431426902</v>
      </c>
      <c r="E1804" s="70">
        <v>3.2490252721508244E-3</v>
      </c>
      <c r="F1804" s="70">
        <v>0.15822073580984197</v>
      </c>
      <c r="G1804" s="70">
        <v>7.7380952380952384E-2</v>
      </c>
      <c r="H1804" s="70">
        <v>0.34482758620689657</v>
      </c>
      <c r="I1804" s="70">
        <v>0.72222222222222221</v>
      </c>
      <c r="J1804" s="70">
        <v>-8.0306474689408672E-3</v>
      </c>
      <c r="K1804" s="70">
        <v>0.73011284529024467</v>
      </c>
      <c r="L1804" s="70">
        <v>0.37552375827372841</v>
      </c>
      <c r="M1804" s="70">
        <v>0.65137456815654005</v>
      </c>
      <c r="N1804" s="70">
        <v>0.29782024823146386</v>
      </c>
      <c r="O1804" s="70">
        <v>0</v>
      </c>
      <c r="P1804" s="70">
        <v>1.0235086501786686E-2</v>
      </c>
    </row>
    <row r="1805" spans="1:16" x14ac:dyDescent="0.3">
      <c r="A1805" t="s">
        <v>2474</v>
      </c>
      <c r="B1805" t="s">
        <v>1177</v>
      </c>
      <c r="C1805" s="69">
        <v>36019</v>
      </c>
      <c r="D1805" s="70">
        <v>0.46612911133328511</v>
      </c>
      <c r="E1805" s="70">
        <v>1.326913967905986E-2</v>
      </c>
      <c r="F1805" s="70">
        <v>0.13018669134075925</v>
      </c>
      <c r="G1805" s="70">
        <v>0</v>
      </c>
      <c r="H1805" s="70">
        <v>0.17241379310344829</v>
      </c>
      <c r="I1805" s="70">
        <v>0.55555555555555558</v>
      </c>
      <c r="J1805" s="70">
        <v>5.4227134103797786E-2</v>
      </c>
      <c r="K1805" s="70">
        <v>0.74135417747612442</v>
      </c>
      <c r="L1805" s="70">
        <v>0.16886386037411344</v>
      </c>
      <c r="M1805" s="70">
        <v>0.40656497497737487</v>
      </c>
      <c r="N1805" s="70">
        <v>6.1053191314571924E-2</v>
      </c>
      <c r="O1805" s="70">
        <v>0</v>
      </c>
      <c r="P1805" s="70">
        <v>1.4259122701938369E-2</v>
      </c>
    </row>
    <row r="1806" spans="1:16" x14ac:dyDescent="0.3">
      <c r="A1806" t="s">
        <v>2111</v>
      </c>
      <c r="B1806" t="s">
        <v>1177</v>
      </c>
      <c r="C1806" s="69">
        <v>36021</v>
      </c>
      <c r="D1806" s="70">
        <v>0.648448875542326</v>
      </c>
      <c r="E1806" s="70">
        <v>1.4262870254544143E-2</v>
      </c>
      <c r="F1806" s="70">
        <v>0.19860627397236094</v>
      </c>
      <c r="G1806" s="70">
        <v>9.5238095238095233E-2</v>
      </c>
      <c r="H1806" s="70">
        <v>0.2413793103448276</v>
      </c>
      <c r="I1806" s="70">
        <v>0.72222222222222221</v>
      </c>
      <c r="J1806" s="70">
        <v>4.9931379272091639E-2</v>
      </c>
      <c r="K1806" s="70">
        <v>0.72903956206169829</v>
      </c>
      <c r="L1806" s="70">
        <v>0.38907295697430699</v>
      </c>
      <c r="M1806" s="70">
        <v>0.54086524777476908</v>
      </c>
      <c r="N1806" s="70">
        <v>0.18884027616621182</v>
      </c>
      <c r="O1806" s="70">
        <v>2.4184500407708424E-2</v>
      </c>
      <c r="P1806" s="70">
        <v>2.6462626333669064E-2</v>
      </c>
    </row>
    <row r="1807" spans="1:16" x14ac:dyDescent="0.3">
      <c r="A1807" t="s">
        <v>3094</v>
      </c>
      <c r="B1807" t="s">
        <v>1177</v>
      </c>
      <c r="C1807" s="69">
        <v>36023</v>
      </c>
      <c r="D1807" s="70">
        <v>0.62613818531515264</v>
      </c>
      <c r="E1807" s="70">
        <v>1.6200494128188487E-2</v>
      </c>
      <c r="F1807" s="70">
        <v>0.13815151211406471</v>
      </c>
      <c r="G1807" s="70">
        <v>1.1904761904761904E-2</v>
      </c>
      <c r="H1807" s="70">
        <v>0.17241379310344829</v>
      </c>
      <c r="I1807" s="70">
        <v>0.61111111111111116</v>
      </c>
      <c r="J1807" s="70">
        <v>7.7778454301194608E-2</v>
      </c>
      <c r="K1807" s="70">
        <v>0.75933377967537508</v>
      </c>
      <c r="L1807" s="70">
        <v>0.34753672228465332</v>
      </c>
      <c r="M1807" s="70">
        <v>0.66612266926771579</v>
      </c>
      <c r="N1807" s="70">
        <v>0.30276681656070936</v>
      </c>
      <c r="O1807" s="70">
        <v>0</v>
      </c>
      <c r="P1807" s="70">
        <v>8.4218328892040582E-3</v>
      </c>
    </row>
    <row r="1808" spans="1:16" x14ac:dyDescent="0.3">
      <c r="A1808" t="s">
        <v>268</v>
      </c>
      <c r="B1808" t="s">
        <v>1177</v>
      </c>
      <c r="C1808" s="69">
        <v>36025</v>
      </c>
      <c r="D1808" s="70">
        <v>0.71009102001870206</v>
      </c>
      <c r="E1808" s="70">
        <v>3.1655345397424194E-3</v>
      </c>
      <c r="F1808" s="70">
        <v>0.12178115214667583</v>
      </c>
      <c r="G1808" s="70">
        <v>5.3571428571428568E-2</v>
      </c>
      <c r="H1808" s="70">
        <v>0.34482758620689657</v>
      </c>
      <c r="I1808" s="70">
        <v>0.88888888888888884</v>
      </c>
      <c r="J1808" s="70">
        <v>0.11983380647298499</v>
      </c>
      <c r="K1808" s="70">
        <v>0.72551446391077579</v>
      </c>
      <c r="L1808" s="70">
        <v>0.40078377640928076</v>
      </c>
      <c r="M1808" s="70">
        <v>0.64706305876089398</v>
      </c>
      <c r="N1808" s="70">
        <v>0.20121442085810876</v>
      </c>
      <c r="O1808" s="70">
        <v>0</v>
      </c>
      <c r="P1808" s="70">
        <v>7.1141903826887854E-3</v>
      </c>
    </row>
    <row r="1809" spans="1:16" x14ac:dyDescent="0.3">
      <c r="A1809" t="s">
        <v>3095</v>
      </c>
      <c r="B1809" t="s">
        <v>1177</v>
      </c>
      <c r="C1809" s="69">
        <v>36027</v>
      </c>
      <c r="D1809" s="70">
        <v>0.7153630290474452</v>
      </c>
      <c r="E1809" s="70">
        <v>0.19330400778457152</v>
      </c>
      <c r="F1809" s="70">
        <v>0.22809412028475287</v>
      </c>
      <c r="G1809" s="70">
        <v>4.1666666666666664E-2</v>
      </c>
      <c r="H1809" s="70">
        <v>0.10344827586206896</v>
      </c>
      <c r="I1809" s="70">
        <v>0.72222222222222221</v>
      </c>
      <c r="J1809" s="70">
        <v>0.2284098782339819</v>
      </c>
      <c r="K1809" s="70">
        <v>0.74266636590462387</v>
      </c>
      <c r="L1809" s="70">
        <v>0.55746523637155032</v>
      </c>
      <c r="M1809" s="70">
        <v>0.6230996218070024</v>
      </c>
      <c r="N1809" s="70">
        <v>0.16559129696354252</v>
      </c>
      <c r="O1809" s="70">
        <v>8.2092745753679641E-2</v>
      </c>
      <c r="P1809" s="70">
        <v>4.1900433298256032E-2</v>
      </c>
    </row>
    <row r="1810" spans="1:16" x14ac:dyDescent="0.3">
      <c r="A1810" t="s">
        <v>3096</v>
      </c>
      <c r="B1810" t="s">
        <v>1177</v>
      </c>
      <c r="C1810" s="69">
        <v>36029</v>
      </c>
      <c r="D1810" s="70">
        <v>0.61881213066274243</v>
      </c>
      <c r="E1810" s="70">
        <v>0.2034257760918643</v>
      </c>
      <c r="F1810" s="70">
        <v>0.10297980304728649</v>
      </c>
      <c r="G1810" s="70">
        <v>0.1130952380952381</v>
      </c>
      <c r="H1810" s="70">
        <v>0.13793103448275862</v>
      </c>
      <c r="I1810" s="70">
        <v>0.72222222222222221</v>
      </c>
      <c r="J1810" s="70">
        <v>1.7955998609638646E-2</v>
      </c>
      <c r="K1810" s="70">
        <v>0.70803666917351338</v>
      </c>
      <c r="L1810" s="70">
        <v>0.43126957671968863</v>
      </c>
      <c r="M1810" s="70">
        <v>0.67793848783488508</v>
      </c>
      <c r="N1810" s="70">
        <v>0.1132722479577445</v>
      </c>
      <c r="O1810" s="70">
        <v>0</v>
      </c>
      <c r="P1810" s="70">
        <v>3.4621163999653599E-2</v>
      </c>
    </row>
    <row r="1811" spans="1:16" x14ac:dyDescent="0.3">
      <c r="A1811" t="s">
        <v>2756</v>
      </c>
      <c r="B1811" t="s">
        <v>1177</v>
      </c>
      <c r="C1811" s="69">
        <v>36031</v>
      </c>
      <c r="D1811" s="70">
        <v>0.55677743779821964</v>
      </c>
      <c r="E1811" s="70">
        <v>2.1782569804688142E-3</v>
      </c>
      <c r="F1811" s="70">
        <v>9.6074921939644758E-2</v>
      </c>
      <c r="G1811" s="70">
        <v>1.7857142857142856E-2</v>
      </c>
      <c r="H1811" s="70">
        <v>6.8965517241379309E-2</v>
      </c>
      <c r="I1811" s="70">
        <v>0.72222222222222221</v>
      </c>
      <c r="J1811" s="70">
        <v>7.3641177301286692E-2</v>
      </c>
      <c r="K1811" s="70">
        <v>0.76494471700789002</v>
      </c>
      <c r="L1811" s="70">
        <v>0.26129127735612329</v>
      </c>
      <c r="M1811" s="70">
        <v>0.62468598251199448</v>
      </c>
      <c r="N1811" s="70">
        <v>0.11797625225357179</v>
      </c>
      <c r="O1811" s="70">
        <v>0</v>
      </c>
      <c r="P1811" s="70">
        <v>4.9722041300399155E-3</v>
      </c>
    </row>
    <row r="1812" spans="1:16" x14ac:dyDescent="0.3">
      <c r="A1812" t="s">
        <v>2050</v>
      </c>
      <c r="B1812" t="s">
        <v>1177</v>
      </c>
      <c r="C1812" s="69">
        <v>36033</v>
      </c>
      <c r="D1812" s="70">
        <v>0.54775376643321294</v>
      </c>
      <c r="E1812" s="70">
        <v>3.978942654828327E-3</v>
      </c>
      <c r="F1812" s="70">
        <v>0.11585430807292264</v>
      </c>
      <c r="G1812" s="70">
        <v>5.9523809523809521E-3</v>
      </c>
      <c r="H1812" s="70">
        <v>0.13793103448275862</v>
      </c>
      <c r="I1812" s="70">
        <v>0.61111111111111116</v>
      </c>
      <c r="J1812" s="70">
        <v>0.19023158839784388</v>
      </c>
      <c r="K1812" s="70">
        <v>0.7722751603281528</v>
      </c>
      <c r="L1812" s="70">
        <v>0.12783121367525188</v>
      </c>
      <c r="M1812" s="70">
        <v>0.67787187131780646</v>
      </c>
      <c r="N1812" s="70">
        <v>6.2030001204154334E-2</v>
      </c>
      <c r="O1812" s="70">
        <v>0</v>
      </c>
      <c r="P1812" s="70">
        <v>6.9309496311466762E-3</v>
      </c>
    </row>
    <row r="1813" spans="1:16" x14ac:dyDescent="0.3">
      <c r="A1813" t="s">
        <v>2120</v>
      </c>
      <c r="B1813" t="s">
        <v>1177</v>
      </c>
      <c r="C1813" s="69">
        <v>36035</v>
      </c>
      <c r="D1813" s="70">
        <v>0.55256794453229208</v>
      </c>
      <c r="E1813" s="70">
        <v>1.7790654128686904E-2</v>
      </c>
      <c r="F1813" s="70">
        <v>0.15958150045518993</v>
      </c>
      <c r="G1813" s="70">
        <v>2.976190476190476E-2</v>
      </c>
      <c r="H1813" s="70">
        <v>0.13793103448275862</v>
      </c>
      <c r="I1813" s="70">
        <v>0.77777777777777779</v>
      </c>
      <c r="J1813" s="70">
        <v>-0.15554341982080597</v>
      </c>
      <c r="K1813" s="70">
        <v>0.72936746703100475</v>
      </c>
      <c r="L1813" s="70">
        <v>0.33330983324294722</v>
      </c>
      <c r="M1813" s="70">
        <v>0.58829765887092988</v>
      </c>
      <c r="N1813" s="70">
        <v>0.11071325705512872</v>
      </c>
      <c r="O1813" s="70">
        <v>0</v>
      </c>
      <c r="P1813" s="70">
        <v>2.0623242649401987E-2</v>
      </c>
    </row>
    <row r="1814" spans="1:16" x14ac:dyDescent="0.3">
      <c r="A1814" t="s">
        <v>2777</v>
      </c>
      <c r="B1814" t="s">
        <v>1177</v>
      </c>
      <c r="C1814" s="69">
        <v>36037</v>
      </c>
      <c r="D1814" s="70">
        <v>0.57786601103396629</v>
      </c>
      <c r="E1814" s="70">
        <v>1.6546460475863407E-2</v>
      </c>
      <c r="F1814" s="70">
        <v>0.11538081113347802</v>
      </c>
      <c r="G1814" s="70">
        <v>1.1904761904761904E-2</v>
      </c>
      <c r="H1814" s="70">
        <v>0.13793103448275862</v>
      </c>
      <c r="I1814" s="70">
        <v>0.66666666666666663</v>
      </c>
      <c r="J1814" s="70">
        <v>6.2755099742474674E-2</v>
      </c>
      <c r="K1814" s="70">
        <v>0.74566806973670052</v>
      </c>
      <c r="L1814" s="70">
        <v>0.33095516593151902</v>
      </c>
      <c r="M1814" s="70">
        <v>0.61370138564288756</v>
      </c>
      <c r="N1814" s="70">
        <v>0.1555429943782681</v>
      </c>
      <c r="O1814" s="70">
        <v>0</v>
      </c>
      <c r="P1814" s="70">
        <v>1.6384443692240649E-2</v>
      </c>
    </row>
    <row r="1815" spans="1:16" x14ac:dyDescent="0.3">
      <c r="A1815" t="s">
        <v>2052</v>
      </c>
      <c r="B1815" t="s">
        <v>1177</v>
      </c>
      <c r="C1815" s="69">
        <v>36039</v>
      </c>
      <c r="D1815" s="70">
        <v>0.62616999922900496</v>
      </c>
      <c r="E1815" s="70">
        <v>9.7718144721533028E-3</v>
      </c>
      <c r="F1815" s="70">
        <v>0.16240647893244067</v>
      </c>
      <c r="G1815" s="70">
        <v>5.9523809523809521E-2</v>
      </c>
      <c r="H1815" s="70">
        <v>6.8965517241379309E-2</v>
      </c>
      <c r="I1815" s="70">
        <v>0.83333333333333337</v>
      </c>
      <c r="J1815" s="70">
        <v>3.0991178650623057E-2</v>
      </c>
      <c r="K1815" s="70">
        <v>0.71475898690473527</v>
      </c>
      <c r="L1815" s="70">
        <v>0.44167069339239823</v>
      </c>
      <c r="M1815" s="70">
        <v>0.56292794904071164</v>
      </c>
      <c r="N1815" s="70">
        <v>0.15698713970734757</v>
      </c>
      <c r="O1815" s="70">
        <v>2.7165686997049576E-2</v>
      </c>
      <c r="P1815" s="70">
        <v>3.6967963122323672E-2</v>
      </c>
    </row>
    <row r="1816" spans="1:16" x14ac:dyDescent="0.3">
      <c r="A1816" t="s">
        <v>2295</v>
      </c>
      <c r="B1816" t="s">
        <v>1177</v>
      </c>
      <c r="C1816" s="69">
        <v>36041</v>
      </c>
      <c r="E1816" s="70"/>
      <c r="F1816" s="70">
        <v>0.1080454352575274</v>
      </c>
      <c r="G1816" s="70">
        <v>1.7857142857142856E-2</v>
      </c>
      <c r="H1816" s="70">
        <v>0.13793103448275862</v>
      </c>
      <c r="I1816" s="70">
        <v>0.72222222222222221</v>
      </c>
    </row>
    <row r="1817" spans="1:16" x14ac:dyDescent="0.3">
      <c r="A1817" t="s">
        <v>3097</v>
      </c>
      <c r="B1817" t="s">
        <v>1177</v>
      </c>
      <c r="C1817" s="69">
        <v>36043</v>
      </c>
      <c r="D1817" s="70">
        <v>0.57667413676956636</v>
      </c>
      <c r="E1817" s="70">
        <v>8.5093607464009659E-3</v>
      </c>
      <c r="F1817" s="70">
        <v>0.13758003792411144</v>
      </c>
      <c r="G1817" s="70">
        <v>1.7857142857142856E-2</v>
      </c>
      <c r="H1817" s="70">
        <v>0.17241379310344829</v>
      </c>
      <c r="I1817" s="70">
        <v>0.61111111111111116</v>
      </c>
      <c r="J1817" s="70">
        <v>8.0464375514876327E-2</v>
      </c>
      <c r="K1817" s="70">
        <v>0.7324885053291631</v>
      </c>
      <c r="L1817" s="70">
        <v>0.27931036857713026</v>
      </c>
      <c r="M1817" s="70">
        <v>0.59194398504060008</v>
      </c>
      <c r="N1817" s="70">
        <v>0.21581830491652082</v>
      </c>
      <c r="O1817" s="70">
        <v>0</v>
      </c>
      <c r="P1817" s="70">
        <v>1.2010345773773454E-2</v>
      </c>
    </row>
    <row r="1818" spans="1:16" x14ac:dyDescent="0.3">
      <c r="A1818" t="s">
        <v>2057</v>
      </c>
      <c r="B1818" t="s">
        <v>1177</v>
      </c>
      <c r="C1818" s="69">
        <v>36045</v>
      </c>
      <c r="D1818" s="70">
        <v>0.53074983685967736</v>
      </c>
      <c r="E1818" s="70">
        <v>1.5253836582888574E-2</v>
      </c>
      <c r="F1818" s="70">
        <v>0.13038158299876984</v>
      </c>
      <c r="G1818" s="70">
        <v>1.1904761904761904E-2</v>
      </c>
      <c r="H1818" s="70">
        <v>0.13793103448275862</v>
      </c>
      <c r="I1818" s="70">
        <v>0.66666666666666663</v>
      </c>
      <c r="J1818" s="70">
        <v>-1.5593758717492264E-2</v>
      </c>
      <c r="K1818" s="70">
        <v>0.76938009001852725</v>
      </c>
      <c r="L1818" s="70">
        <v>0.18042301232337848</v>
      </c>
      <c r="M1818" s="70">
        <v>0.63951746466148118</v>
      </c>
      <c r="N1818" s="70">
        <v>8.7665668311854253E-2</v>
      </c>
      <c r="O1818" s="70">
        <v>0</v>
      </c>
      <c r="P1818" s="70">
        <v>1.5677997001880731E-2</v>
      </c>
    </row>
    <row r="1819" spans="1:16" x14ac:dyDescent="0.3">
      <c r="A1819" t="s">
        <v>2171</v>
      </c>
      <c r="B1819" t="s">
        <v>1177</v>
      </c>
      <c r="C1819" s="69">
        <v>36047</v>
      </c>
      <c r="D1819" s="70">
        <v>0.638288811327543</v>
      </c>
      <c r="E1819" s="70">
        <v>0.56995983968780906</v>
      </c>
      <c r="F1819" s="70">
        <v>0.37438095268629418</v>
      </c>
      <c r="G1819" s="70">
        <v>1.7857142857142856E-2</v>
      </c>
      <c r="H1819" s="70">
        <v>0</v>
      </c>
      <c r="I1819" s="70">
        <v>0.66666666666666663</v>
      </c>
      <c r="J1819" s="70">
        <v>0.13126519174921766</v>
      </c>
      <c r="K1819" s="70">
        <v>0.66786485860810541</v>
      </c>
      <c r="L1819" s="70">
        <v>0.65412162799244644</v>
      </c>
      <c r="M1819" s="70">
        <v>0.38956731534908812</v>
      </c>
      <c r="N1819" s="70">
        <v>0.17243610145179256</v>
      </c>
      <c r="O1819" s="70">
        <v>6.9666155624417386E-2</v>
      </c>
      <c r="P1819" s="70">
        <v>1.1786471488163889E-2</v>
      </c>
    </row>
    <row r="1820" spans="1:16" x14ac:dyDescent="0.3">
      <c r="A1820" t="s">
        <v>2456</v>
      </c>
      <c r="B1820" t="s">
        <v>1177</v>
      </c>
      <c r="C1820" s="69">
        <v>36049</v>
      </c>
      <c r="D1820" s="70">
        <v>0.57678096242336441</v>
      </c>
      <c r="E1820" s="70">
        <v>9.6072899518703184E-4</v>
      </c>
      <c r="F1820" s="70">
        <v>0.13937987944473779</v>
      </c>
      <c r="G1820" s="70">
        <v>1.7857142857142856E-2</v>
      </c>
      <c r="H1820" s="70">
        <v>0.10344827586206896</v>
      </c>
      <c r="I1820" s="70">
        <v>0.66666666666666663</v>
      </c>
      <c r="J1820" s="70">
        <v>0.18286509246295191</v>
      </c>
      <c r="K1820" s="70">
        <v>0.74002277332411515</v>
      </c>
      <c r="L1820" s="70">
        <v>0.23724012058860475</v>
      </c>
      <c r="M1820" s="70">
        <v>0.72901454673955601</v>
      </c>
      <c r="N1820" s="70">
        <v>3.0485395784718695E-2</v>
      </c>
      <c r="O1820" s="70">
        <v>0</v>
      </c>
      <c r="P1820" s="70">
        <v>4.5462078224170928E-3</v>
      </c>
    </row>
    <row r="1821" spans="1:16" x14ac:dyDescent="0.3">
      <c r="A1821" t="s">
        <v>2494</v>
      </c>
      <c r="B1821" t="s">
        <v>1177</v>
      </c>
      <c r="C1821" s="69">
        <v>36051</v>
      </c>
      <c r="D1821" s="70">
        <v>0.61892097319470551</v>
      </c>
      <c r="E1821" s="70">
        <v>2.682926943853714E-2</v>
      </c>
      <c r="F1821" s="70">
        <v>0.12173534364419193</v>
      </c>
      <c r="G1821" s="70">
        <v>5.9523809523809521E-3</v>
      </c>
      <c r="H1821" s="70">
        <v>0.13793103448275862</v>
      </c>
      <c r="I1821" s="70">
        <v>0.77777777777777779</v>
      </c>
      <c r="J1821" s="70">
        <v>0.15386737941773532</v>
      </c>
      <c r="K1821" s="70">
        <v>0.71917763051324368</v>
      </c>
      <c r="L1821" s="70">
        <v>0.33002291851594606</v>
      </c>
      <c r="M1821" s="70">
        <v>0.57922454855499561</v>
      </c>
      <c r="N1821" s="70">
        <v>0.21506651516175854</v>
      </c>
      <c r="O1821" s="70">
        <v>0</v>
      </c>
      <c r="P1821" s="70">
        <v>1.9105015696426246E-2</v>
      </c>
    </row>
    <row r="1822" spans="1:16" x14ac:dyDescent="0.3">
      <c r="A1822" t="s">
        <v>2065</v>
      </c>
      <c r="B1822" t="s">
        <v>1177</v>
      </c>
      <c r="C1822" s="69">
        <v>36053</v>
      </c>
      <c r="D1822" s="70">
        <v>0.62050852516230948</v>
      </c>
      <c r="E1822" s="70">
        <v>1.9229149668411955E-2</v>
      </c>
      <c r="F1822" s="70">
        <v>0.14637038586707909</v>
      </c>
      <c r="G1822" s="70">
        <v>4.1666666666666664E-2</v>
      </c>
      <c r="H1822" s="70">
        <v>0.31034482758620691</v>
      </c>
      <c r="I1822" s="70">
        <v>0.72222222222222221</v>
      </c>
      <c r="J1822" s="70">
        <v>3.4281087976546797E-2</v>
      </c>
      <c r="K1822" s="70">
        <v>0.73410470679478546</v>
      </c>
      <c r="L1822" s="70">
        <v>0.25389748995031541</v>
      </c>
      <c r="M1822" s="70">
        <v>0.62731301847447352</v>
      </c>
      <c r="N1822" s="70">
        <v>0.17989382641135637</v>
      </c>
      <c r="O1822" s="70">
        <v>0</v>
      </c>
      <c r="P1822" s="70">
        <v>1.7614952317269335E-2</v>
      </c>
    </row>
    <row r="1823" spans="1:16" x14ac:dyDescent="0.3">
      <c r="A1823" t="s">
        <v>2070</v>
      </c>
      <c r="B1823" t="s">
        <v>1177</v>
      </c>
      <c r="C1823" s="69">
        <v>36055</v>
      </c>
      <c r="D1823" s="70">
        <v>0.5647356560655642</v>
      </c>
      <c r="E1823" s="70">
        <v>0.15069039442770499</v>
      </c>
      <c r="F1823" s="70">
        <v>0.12574029451323676</v>
      </c>
      <c r="G1823" s="70">
        <v>5.9523809523809521E-3</v>
      </c>
      <c r="H1823" s="70">
        <v>0.13793103448275862</v>
      </c>
      <c r="I1823" s="70">
        <v>0.72222222222222221</v>
      </c>
      <c r="J1823" s="70">
        <v>0.10349485325727913</v>
      </c>
      <c r="K1823" s="70">
        <v>0.70634007656435049</v>
      </c>
      <c r="L1823" s="70">
        <v>0.29058653637649862</v>
      </c>
      <c r="M1823" s="70">
        <v>0.5494639585385076</v>
      </c>
      <c r="N1823" s="70">
        <v>9.8535179061076741E-2</v>
      </c>
      <c r="O1823" s="70">
        <v>0</v>
      </c>
      <c r="P1823" s="70">
        <v>5.1709220274801466E-2</v>
      </c>
    </row>
    <row r="1824" spans="1:16" x14ac:dyDescent="0.3">
      <c r="A1824" t="s">
        <v>2071</v>
      </c>
      <c r="B1824" t="s">
        <v>1177</v>
      </c>
      <c r="C1824" s="69">
        <v>36057</v>
      </c>
      <c r="D1824" s="70">
        <v>0.58002197809422029</v>
      </c>
      <c r="E1824" s="70">
        <v>2.8614531825942164E-2</v>
      </c>
      <c r="F1824" s="70">
        <v>0.17762744839232172</v>
      </c>
      <c r="G1824" s="70">
        <v>5.3571428571428568E-2</v>
      </c>
      <c r="H1824" s="70">
        <v>6.8965517241379309E-2</v>
      </c>
      <c r="I1824" s="70">
        <v>0.66666666666666663</v>
      </c>
      <c r="J1824" s="70">
        <v>0.18167673731691605</v>
      </c>
      <c r="K1824" s="70">
        <v>0.73179920235384166</v>
      </c>
      <c r="L1824" s="70">
        <v>0.31991590731495495</v>
      </c>
      <c r="M1824" s="70">
        <v>0.50890309336416539</v>
      </c>
      <c r="N1824" s="70">
        <v>0.13731050621874757</v>
      </c>
      <c r="O1824" s="70">
        <v>0</v>
      </c>
      <c r="P1824" s="70">
        <v>2.1112731807945359E-2</v>
      </c>
    </row>
    <row r="1825" spans="1:16" x14ac:dyDescent="0.3">
      <c r="A1825" t="s">
        <v>2309</v>
      </c>
      <c r="B1825" t="s">
        <v>1177</v>
      </c>
      <c r="C1825" s="69">
        <v>36059</v>
      </c>
      <c r="D1825" s="70">
        <v>0.70156372278442836</v>
      </c>
      <c r="E1825" s="70">
        <v>0.50277018354188519</v>
      </c>
      <c r="F1825" s="70">
        <v>0.42221550458948798</v>
      </c>
      <c r="G1825" s="70">
        <v>4.7619047619047616E-2</v>
      </c>
      <c r="H1825" s="70">
        <v>6.8965517241379309E-2</v>
      </c>
      <c r="I1825" s="70">
        <v>0.61111111111111116</v>
      </c>
      <c r="J1825" s="70">
        <v>0.23942864114787457</v>
      </c>
      <c r="K1825" s="70">
        <v>0.67014994361173108</v>
      </c>
      <c r="L1825" s="70">
        <v>0.69050623675742961</v>
      </c>
      <c r="M1825" s="70">
        <v>0.43219401415801217</v>
      </c>
      <c r="N1825" s="70">
        <v>0.1102840134443601</v>
      </c>
      <c r="O1825" s="70">
        <v>8.5483759389181416E-2</v>
      </c>
      <c r="P1825" s="70">
        <v>9.0477193626753868E-2</v>
      </c>
    </row>
    <row r="1826" spans="1:16" x14ac:dyDescent="0.3">
      <c r="A1826" t="s">
        <v>1177</v>
      </c>
      <c r="B1826" t="s">
        <v>1177</v>
      </c>
      <c r="C1826" s="69">
        <v>36061</v>
      </c>
      <c r="D1826" s="70">
        <v>0.82578915250406837</v>
      </c>
      <c r="E1826" s="70">
        <v>1</v>
      </c>
      <c r="F1826" s="70">
        <v>0.34485975607798458</v>
      </c>
      <c r="G1826" s="70">
        <v>0</v>
      </c>
      <c r="H1826" s="70">
        <v>3.4482758620689655E-2</v>
      </c>
      <c r="I1826" s="70">
        <v>0.66666666666666663</v>
      </c>
      <c r="J1826" s="70">
        <v>0.1449350026284574</v>
      </c>
      <c r="K1826" s="70">
        <v>0.70157579758465483</v>
      </c>
      <c r="L1826" s="70">
        <v>0.68951076478571482</v>
      </c>
      <c r="M1826" s="70">
        <v>0.39076871335607277</v>
      </c>
      <c r="N1826" s="70">
        <v>0.40971337642045474</v>
      </c>
      <c r="O1826" s="70">
        <v>0.67067184504790966</v>
      </c>
      <c r="P1826" s="70">
        <v>2.9403816273352184E-2</v>
      </c>
    </row>
    <row r="1827" spans="1:16" x14ac:dyDescent="0.3">
      <c r="A1827" t="s">
        <v>3098</v>
      </c>
      <c r="B1827" t="s">
        <v>1177</v>
      </c>
      <c r="C1827" s="69">
        <v>36063</v>
      </c>
      <c r="D1827" s="70">
        <v>0.57391474123155561</v>
      </c>
      <c r="E1827" s="70">
        <v>5.8393421893242564E-2</v>
      </c>
      <c r="F1827" s="70">
        <v>9.710424041868683E-2</v>
      </c>
      <c r="G1827" s="70">
        <v>1.1904761904761904E-2</v>
      </c>
      <c r="H1827" s="70">
        <v>0.13793103448275862</v>
      </c>
      <c r="I1827" s="70">
        <v>0.66666666666666663</v>
      </c>
      <c r="J1827" s="70">
        <v>9.5372748383499337E-2</v>
      </c>
      <c r="K1827" s="70">
        <v>0.69316904588701977</v>
      </c>
      <c r="L1827" s="70">
        <v>0.40004095126805705</v>
      </c>
      <c r="M1827" s="70">
        <v>0.57853256406853426</v>
      </c>
      <c r="N1827" s="70">
        <v>0.12985719733040524</v>
      </c>
      <c r="O1827" s="70">
        <v>0</v>
      </c>
      <c r="P1827" s="70">
        <v>2.6776686032270618E-2</v>
      </c>
    </row>
    <row r="1828" spans="1:16" x14ac:dyDescent="0.3">
      <c r="A1828" t="s">
        <v>2459</v>
      </c>
      <c r="B1828" t="s">
        <v>1177</v>
      </c>
      <c r="C1828" s="69">
        <v>36065</v>
      </c>
      <c r="D1828" s="70">
        <v>0.69738198707072097</v>
      </c>
      <c r="E1828" s="70">
        <v>6.0253924452513534E-2</v>
      </c>
      <c r="F1828" s="70">
        <v>0.15190842304759253</v>
      </c>
      <c r="G1828" s="70">
        <v>7.7380952380952384E-2</v>
      </c>
      <c r="H1828" s="70">
        <v>0.65517241379310343</v>
      </c>
      <c r="I1828" s="70">
        <v>0.72222222222222221</v>
      </c>
      <c r="J1828" s="70">
        <v>2.7633397067736439E-2</v>
      </c>
      <c r="K1828" s="70">
        <v>0.73169008667642155</v>
      </c>
      <c r="L1828" s="70">
        <v>0.27996953878195185</v>
      </c>
      <c r="M1828" s="70">
        <v>0.63480047865692402</v>
      </c>
      <c r="N1828" s="70">
        <v>0.1492275268567681</v>
      </c>
      <c r="O1828" s="70">
        <v>0</v>
      </c>
      <c r="P1828" s="70">
        <v>1.775601443506682E-2</v>
      </c>
    </row>
    <row r="1829" spans="1:16" x14ac:dyDescent="0.3">
      <c r="A1829" t="s">
        <v>3099</v>
      </c>
      <c r="B1829" t="s">
        <v>1177</v>
      </c>
      <c r="C1829" s="69">
        <v>36067</v>
      </c>
      <c r="D1829" s="70">
        <v>0.58409808681118436</v>
      </c>
      <c r="E1829" s="70">
        <v>0.17169076277805254</v>
      </c>
      <c r="F1829" s="70">
        <v>0.14668065498733748</v>
      </c>
      <c r="G1829" s="70">
        <v>3.5714285714285712E-2</v>
      </c>
      <c r="H1829" s="70">
        <v>0.2413793103448276</v>
      </c>
      <c r="I1829" s="70">
        <v>0.77777777777777779</v>
      </c>
      <c r="J1829" s="70">
        <v>-5.9789968635980094E-2</v>
      </c>
      <c r="K1829" s="70">
        <v>0.72725476331766714</v>
      </c>
      <c r="L1829" s="70">
        <v>0.24153554776680911</v>
      </c>
      <c r="M1829" s="70">
        <v>0.6538291908674605</v>
      </c>
      <c r="N1829" s="70">
        <v>0.10688248769271386</v>
      </c>
      <c r="O1829" s="70">
        <v>0</v>
      </c>
      <c r="P1829" s="70">
        <v>1.6436912784346294E-2</v>
      </c>
    </row>
    <row r="1830" spans="1:16" x14ac:dyDescent="0.3">
      <c r="A1830" t="s">
        <v>3100</v>
      </c>
      <c r="B1830" t="s">
        <v>1177</v>
      </c>
      <c r="C1830" s="69">
        <v>36069</v>
      </c>
      <c r="D1830" s="70">
        <v>0.56319878123650635</v>
      </c>
      <c r="E1830" s="70">
        <v>4.0806065544413773E-2</v>
      </c>
      <c r="F1830" s="70">
        <v>0.12991600379676982</v>
      </c>
      <c r="G1830" s="70">
        <v>1.7857142857142856E-2</v>
      </c>
      <c r="H1830" s="70">
        <v>0.13793103448275862</v>
      </c>
      <c r="I1830" s="70">
        <v>0.77777777777777779</v>
      </c>
      <c r="J1830" s="70">
        <v>1.1894261506606824E-2</v>
      </c>
      <c r="K1830" s="70">
        <v>0.70860164464424913</v>
      </c>
      <c r="L1830" s="70">
        <v>0.31817533484030147</v>
      </c>
      <c r="M1830" s="70">
        <v>0.59022132918181514</v>
      </c>
      <c r="N1830" s="70">
        <v>6.3578817192175896E-2</v>
      </c>
      <c r="O1830" s="70">
        <v>0</v>
      </c>
      <c r="P1830" s="70">
        <v>2.8424311247729161E-2</v>
      </c>
    </row>
    <row r="1831" spans="1:16" x14ac:dyDescent="0.3">
      <c r="A1831" t="s">
        <v>2184</v>
      </c>
      <c r="B1831" t="s">
        <v>1177</v>
      </c>
      <c r="C1831" s="69">
        <v>36071</v>
      </c>
      <c r="D1831" s="70">
        <v>0.73890172993931447</v>
      </c>
      <c r="E1831" s="70">
        <v>0.20698896700189529</v>
      </c>
      <c r="F1831" s="70">
        <v>0.23841307146504243</v>
      </c>
      <c r="G1831" s="70">
        <v>5.3571428571428568E-2</v>
      </c>
      <c r="H1831" s="70">
        <v>0.27586206896551724</v>
      </c>
      <c r="I1831" s="70">
        <v>0.77777777777777779</v>
      </c>
      <c r="J1831" s="70">
        <v>0.11194489430994414</v>
      </c>
      <c r="K1831" s="70">
        <v>0.73281646829173197</v>
      </c>
      <c r="L1831" s="70">
        <v>0.59897415527500131</v>
      </c>
      <c r="M1831" s="70">
        <v>0.62126785652921523</v>
      </c>
      <c r="N1831" s="70">
        <v>0.13563555583259959</v>
      </c>
      <c r="O1831" s="70">
        <v>3.7035911914327278E-2</v>
      </c>
      <c r="P1831" s="70">
        <v>6.9729788570391762E-2</v>
      </c>
    </row>
    <row r="1832" spans="1:16" x14ac:dyDescent="0.3">
      <c r="A1832" t="s">
        <v>3101</v>
      </c>
      <c r="B1832" t="s">
        <v>1177</v>
      </c>
      <c r="C1832" s="69">
        <v>36073</v>
      </c>
      <c r="D1832" s="70">
        <v>0.57145802086987429</v>
      </c>
      <c r="E1832" s="70">
        <v>7.0047779006129117E-3</v>
      </c>
      <c r="F1832" s="70">
        <v>0.10835436303278959</v>
      </c>
      <c r="G1832" s="70">
        <v>5.9523809523809521E-3</v>
      </c>
      <c r="H1832" s="70">
        <v>0.13793103448275862</v>
      </c>
      <c r="I1832" s="70">
        <v>0.61111111111111116</v>
      </c>
      <c r="J1832" s="70">
        <v>0.2411242066983085</v>
      </c>
      <c r="K1832" s="70">
        <v>0.72028224885366054</v>
      </c>
      <c r="L1832" s="70">
        <v>0.34612599656224907</v>
      </c>
      <c r="M1832" s="70">
        <v>0.59014542868154496</v>
      </c>
      <c r="N1832" s="70">
        <v>4.9535243798173381E-2</v>
      </c>
      <c r="O1832" s="70">
        <v>0</v>
      </c>
      <c r="P1832" s="70">
        <v>1.4648193191948034E-2</v>
      </c>
    </row>
    <row r="1833" spans="1:16" x14ac:dyDescent="0.3">
      <c r="A1833" t="s">
        <v>3102</v>
      </c>
      <c r="B1833" t="s">
        <v>1177</v>
      </c>
      <c r="C1833" s="69">
        <v>36075</v>
      </c>
      <c r="D1833" s="70">
        <v>0.53842286757961888</v>
      </c>
      <c r="E1833" s="70">
        <v>1.4998437755685576E-2</v>
      </c>
      <c r="F1833" s="70">
        <v>0.14529827640177728</v>
      </c>
      <c r="G1833" s="70">
        <v>3.5714285714285712E-2</v>
      </c>
      <c r="H1833" s="70">
        <v>0.10344827586206896</v>
      </c>
      <c r="I1833" s="70">
        <v>0.66666666666666663</v>
      </c>
      <c r="J1833" s="70">
        <v>-6.2244433567690854E-2</v>
      </c>
      <c r="K1833" s="70">
        <v>0.71039713079421185</v>
      </c>
      <c r="L1833" s="70">
        <v>0.24569392493123943</v>
      </c>
      <c r="M1833" s="70">
        <v>0.70652515262666749</v>
      </c>
      <c r="N1833" s="70">
        <v>9.6172192234665915E-2</v>
      </c>
      <c r="O1833" s="70">
        <v>0</v>
      </c>
      <c r="P1833" s="70">
        <v>1.4217461225917175E-2</v>
      </c>
    </row>
    <row r="1834" spans="1:16" x14ac:dyDescent="0.3">
      <c r="A1834" t="s">
        <v>2814</v>
      </c>
      <c r="B1834" t="s">
        <v>1177</v>
      </c>
      <c r="C1834" s="69">
        <v>36077</v>
      </c>
      <c r="D1834" s="70">
        <v>0.72422968739979166</v>
      </c>
      <c r="E1834" s="70">
        <v>8.5898086123327531E-3</v>
      </c>
      <c r="F1834" s="70">
        <v>0.1444527723317133</v>
      </c>
      <c r="G1834" s="70">
        <v>5.3571428571428568E-2</v>
      </c>
      <c r="H1834" s="70">
        <v>0.37931034482758619</v>
      </c>
      <c r="I1834" s="70">
        <v>0.83333333333333337</v>
      </c>
      <c r="J1834" s="70">
        <v>0.14929140164927862</v>
      </c>
      <c r="K1834" s="70">
        <v>0.72161619754274986</v>
      </c>
      <c r="L1834" s="70">
        <v>0.34888656582394195</v>
      </c>
      <c r="M1834" s="70">
        <v>0.61686060372583074</v>
      </c>
      <c r="N1834" s="70">
        <v>0.32446885138821163</v>
      </c>
      <c r="O1834" s="70">
        <v>0</v>
      </c>
      <c r="P1834" s="70">
        <v>8.7009089867080714E-3</v>
      </c>
    </row>
    <row r="1835" spans="1:16" x14ac:dyDescent="0.3">
      <c r="A1835" t="s">
        <v>2316</v>
      </c>
      <c r="B1835" t="s">
        <v>1177</v>
      </c>
      <c r="C1835" s="69">
        <v>36079</v>
      </c>
      <c r="D1835" s="70">
        <v>0.71730998474483343</v>
      </c>
      <c r="E1835" s="70">
        <v>0.29995203897716788</v>
      </c>
      <c r="F1835" s="70">
        <v>0.20976686280613968</v>
      </c>
      <c r="G1835" s="70">
        <v>4.7619047619047616E-2</v>
      </c>
      <c r="H1835" s="70">
        <v>0.20689655172413793</v>
      </c>
      <c r="I1835" s="70">
        <v>0.72222222222222221</v>
      </c>
      <c r="J1835" s="70">
        <v>0.14630286570064191</v>
      </c>
      <c r="K1835" s="70">
        <v>0.72885573668116543</v>
      </c>
      <c r="L1835" s="70">
        <v>0.67945825363412582</v>
      </c>
      <c r="M1835" s="70">
        <v>0.66978094551390666</v>
      </c>
      <c r="N1835" s="70">
        <v>9.2208829925076063E-2</v>
      </c>
      <c r="O1835" s="70">
        <v>1.1310240982546655E-3</v>
      </c>
      <c r="P1835" s="70">
        <v>4.2040005821452946E-2</v>
      </c>
    </row>
    <row r="1836" spans="1:16" x14ac:dyDescent="0.3">
      <c r="A1836" t="s">
        <v>3103</v>
      </c>
      <c r="B1836" t="s">
        <v>1177</v>
      </c>
      <c r="C1836" s="69">
        <v>36081</v>
      </c>
      <c r="D1836" s="70">
        <v>0.65985230885855695</v>
      </c>
      <c r="E1836" s="70">
        <v>0.51330773251625283</v>
      </c>
      <c r="F1836" s="70">
        <v>0.41409018285212479</v>
      </c>
      <c r="G1836" s="70">
        <v>1.1904761904761904E-2</v>
      </c>
      <c r="H1836" s="70">
        <v>3.4482758620689655E-2</v>
      </c>
      <c r="I1836" s="70">
        <v>0.55555555555555558</v>
      </c>
      <c r="J1836" s="70">
        <v>0.15425684468179773</v>
      </c>
      <c r="K1836" s="70">
        <v>0.67098951175211619</v>
      </c>
      <c r="L1836" s="70">
        <v>0.66765239773629392</v>
      </c>
      <c r="M1836" s="70">
        <v>0.3893511510888481</v>
      </c>
      <c r="N1836" s="70">
        <v>0.14853447260663952</v>
      </c>
      <c r="O1836" s="70">
        <v>0.18954699105866726</v>
      </c>
      <c r="P1836" s="70">
        <v>2.5854835792323536E-2</v>
      </c>
    </row>
    <row r="1837" spans="1:16" x14ac:dyDescent="0.3">
      <c r="A1837" t="s">
        <v>3104</v>
      </c>
      <c r="B1837" t="s">
        <v>1177</v>
      </c>
      <c r="C1837" s="69">
        <v>36083</v>
      </c>
      <c r="D1837" s="70">
        <v>0.61391965016876482</v>
      </c>
      <c r="E1837" s="70">
        <v>7.9645908855061426E-2</v>
      </c>
      <c r="F1837" s="70">
        <v>0.17311438321402067</v>
      </c>
      <c r="G1837" s="70">
        <v>6.5476190476190479E-2</v>
      </c>
      <c r="H1837" s="70">
        <v>0.17241379310344829</v>
      </c>
      <c r="I1837" s="70">
        <v>0.72222222222222221</v>
      </c>
      <c r="J1837" s="70">
        <v>8.1735084036965944E-2</v>
      </c>
      <c r="K1837" s="70">
        <v>0.7330461755994605</v>
      </c>
      <c r="L1837" s="70">
        <v>0.38261062323730399</v>
      </c>
      <c r="M1837" s="70">
        <v>0.48454356451899488</v>
      </c>
      <c r="N1837" s="70">
        <v>0.14186150526279237</v>
      </c>
      <c r="O1837" s="70">
        <v>2.4963448723148884E-2</v>
      </c>
      <c r="P1837" s="70">
        <v>5.3147698096676306E-2</v>
      </c>
    </row>
    <row r="1838" spans="1:16" x14ac:dyDescent="0.3">
      <c r="A1838" t="s">
        <v>2405</v>
      </c>
      <c r="B1838" t="s">
        <v>1177</v>
      </c>
      <c r="C1838" s="69">
        <v>36085</v>
      </c>
      <c r="D1838" s="70">
        <v>0.73462865032891289</v>
      </c>
      <c r="E1838" s="70">
        <v>0.56069050228000761</v>
      </c>
      <c r="F1838" s="70">
        <v>0.38925207540686019</v>
      </c>
      <c r="G1838" s="70">
        <v>1.1904761904761904E-2</v>
      </c>
      <c r="H1838" s="70">
        <v>0</v>
      </c>
      <c r="I1838" s="70">
        <v>0.72222222222222221</v>
      </c>
      <c r="J1838" s="70">
        <v>0.23402598633335861</v>
      </c>
      <c r="K1838" s="70">
        <v>0.68946151731082417</v>
      </c>
      <c r="L1838" s="70">
        <v>0.65790532064268759</v>
      </c>
      <c r="M1838" s="70">
        <v>0.39800327413578934</v>
      </c>
      <c r="N1838" s="70">
        <v>0.2213985114130754</v>
      </c>
      <c r="O1838" s="70">
        <v>0.25450442214084601</v>
      </c>
      <c r="P1838" s="70">
        <v>5.3225365497078202E-2</v>
      </c>
    </row>
    <row r="1839" spans="1:16" x14ac:dyDescent="0.3">
      <c r="A1839" t="s">
        <v>3105</v>
      </c>
      <c r="B1839" t="s">
        <v>1177</v>
      </c>
      <c r="C1839" s="69">
        <v>36087</v>
      </c>
      <c r="D1839" s="70">
        <v>0.84896865601175509</v>
      </c>
      <c r="E1839" s="70">
        <v>0.72149225533085215</v>
      </c>
      <c r="F1839" s="70">
        <v>0.25627650769896065</v>
      </c>
      <c r="G1839" s="70">
        <v>1.1904761904761904E-2</v>
      </c>
      <c r="H1839" s="70">
        <v>0.10344827586206896</v>
      </c>
      <c r="I1839" s="70">
        <v>0.83333333333333337</v>
      </c>
      <c r="J1839" s="70">
        <v>0.3433014082975448</v>
      </c>
      <c r="K1839" s="70">
        <v>0.73134659501693211</v>
      </c>
      <c r="L1839" s="70">
        <v>0.70162727315021167</v>
      </c>
      <c r="M1839" s="70">
        <v>0.62877794375022089</v>
      </c>
      <c r="N1839" s="70">
        <v>0.19748955601699411</v>
      </c>
      <c r="O1839" s="70">
        <v>0.27194451959219951</v>
      </c>
      <c r="P1839" s="70">
        <v>0.11773461428964506</v>
      </c>
    </row>
    <row r="1840" spans="1:16" x14ac:dyDescent="0.3">
      <c r="A1840" t="s">
        <v>3106</v>
      </c>
      <c r="B1840" t="s">
        <v>1177</v>
      </c>
      <c r="C1840" s="69">
        <v>36089</v>
      </c>
      <c r="D1840" s="70">
        <v>0.61026218905951857</v>
      </c>
      <c r="E1840" s="70">
        <v>5.2528894325796762E-3</v>
      </c>
      <c r="F1840" s="70">
        <v>0.12118388076554866</v>
      </c>
      <c r="G1840" s="70">
        <v>4.1666666666666664E-2</v>
      </c>
      <c r="H1840" s="70">
        <v>0.2413793103448276</v>
      </c>
      <c r="I1840" s="70">
        <v>0.88888888888888884</v>
      </c>
      <c r="J1840" s="70">
        <v>0.19169217578812484</v>
      </c>
      <c r="K1840" s="70">
        <v>0.77222071932721548</v>
      </c>
      <c r="L1840" s="70">
        <v>0.10609463135468634</v>
      </c>
      <c r="M1840" s="70">
        <v>0.58196301300077025</v>
      </c>
      <c r="N1840" s="70">
        <v>6.3502889189135048E-2</v>
      </c>
      <c r="O1840" s="70">
        <v>0</v>
      </c>
      <c r="P1840" s="70">
        <v>8.4605262450384959E-3</v>
      </c>
    </row>
    <row r="1841" spans="1:16" x14ac:dyDescent="0.3">
      <c r="A1841" t="s">
        <v>3107</v>
      </c>
      <c r="B1841" t="s">
        <v>1177</v>
      </c>
      <c r="C1841" s="69">
        <v>36091</v>
      </c>
      <c r="D1841" s="70">
        <v>0.61529832265251938</v>
      </c>
      <c r="E1841" s="70">
        <v>9.2856053547388698E-2</v>
      </c>
      <c r="F1841" s="70">
        <v>0.17313468604077537</v>
      </c>
      <c r="G1841" s="70">
        <v>3.7499999999999999E-2</v>
      </c>
      <c r="H1841" s="70">
        <v>0.20689655172413793</v>
      </c>
      <c r="I1841" s="70">
        <v>0.77777777777777779</v>
      </c>
      <c r="J1841" s="70">
        <v>8.9096739091618249E-2</v>
      </c>
      <c r="K1841" s="70">
        <v>0.73771803575394856</v>
      </c>
      <c r="L1841" s="70">
        <v>0.38388520226540523</v>
      </c>
      <c r="M1841" s="70">
        <v>0.47672212945777481</v>
      </c>
      <c r="N1841" s="70">
        <v>9.3364294656507196E-2</v>
      </c>
      <c r="O1841" s="70">
        <v>0</v>
      </c>
      <c r="P1841" s="70">
        <v>6.5855239705999241E-2</v>
      </c>
    </row>
    <row r="1842" spans="1:16" x14ac:dyDescent="0.3">
      <c r="A1842" t="s">
        <v>3108</v>
      </c>
      <c r="B1842" t="s">
        <v>1177</v>
      </c>
      <c r="C1842" s="69">
        <v>36093</v>
      </c>
      <c r="D1842" s="70">
        <v>0.63741388638161678</v>
      </c>
      <c r="E1842" s="70">
        <v>0.22840639704525681</v>
      </c>
      <c r="F1842" s="70">
        <v>0.19198578743258768</v>
      </c>
      <c r="G1842" s="70">
        <v>5.3571428571428568E-2</v>
      </c>
      <c r="H1842" s="70">
        <v>0.20689655172413793</v>
      </c>
      <c r="I1842" s="70">
        <v>0.77777777777777779</v>
      </c>
      <c r="J1842" s="70">
        <v>0.16023064255562297</v>
      </c>
      <c r="K1842" s="70">
        <v>0.73775512000973054</v>
      </c>
      <c r="L1842" s="70">
        <v>0.35325955049078323</v>
      </c>
      <c r="M1842" s="70">
        <v>0.46686643724466836</v>
      </c>
      <c r="N1842" s="70">
        <v>0.13627601580060394</v>
      </c>
      <c r="O1842" s="70">
        <v>0</v>
      </c>
      <c r="P1842" s="70">
        <v>6.6667663733851454E-2</v>
      </c>
    </row>
    <row r="1843" spans="1:16" x14ac:dyDescent="0.3">
      <c r="A1843" t="s">
        <v>3109</v>
      </c>
      <c r="B1843" t="s">
        <v>1177</v>
      </c>
      <c r="C1843" s="69">
        <v>36095</v>
      </c>
      <c r="D1843" s="70">
        <v>0.63100191494159374</v>
      </c>
      <c r="E1843" s="70">
        <v>3.8527829822673746E-3</v>
      </c>
      <c r="F1843" s="70">
        <v>0.1518061153893028</v>
      </c>
      <c r="G1843" s="70">
        <v>3.5714285714285712E-2</v>
      </c>
      <c r="H1843" s="70">
        <v>0.13793103448275862</v>
      </c>
      <c r="I1843" s="70">
        <v>0.83333333333333337</v>
      </c>
      <c r="J1843" s="70">
        <v>0.18956984952303163</v>
      </c>
      <c r="K1843" s="70">
        <v>0.72674556150086622</v>
      </c>
      <c r="L1843" s="70">
        <v>0.33621118644027859</v>
      </c>
      <c r="M1843" s="70">
        <v>0.51578127433106369</v>
      </c>
      <c r="N1843" s="70">
        <v>0.18586146058099548</v>
      </c>
      <c r="O1843" s="70">
        <v>0</v>
      </c>
      <c r="P1843" s="70">
        <v>6.6329652153843581E-3</v>
      </c>
    </row>
    <row r="1844" spans="1:16" x14ac:dyDescent="0.3">
      <c r="A1844" t="s">
        <v>2510</v>
      </c>
      <c r="B1844" t="s">
        <v>1177</v>
      </c>
      <c r="C1844" s="69">
        <v>36097</v>
      </c>
      <c r="D1844" s="70">
        <v>0.70715133406366348</v>
      </c>
      <c r="E1844" s="70">
        <v>6.3446700602973359E-3</v>
      </c>
      <c r="F1844" s="70">
        <v>0.14338637981139582</v>
      </c>
      <c r="G1844" s="70">
        <v>4.7619047619047616E-2</v>
      </c>
      <c r="H1844" s="70">
        <v>0.27586206896551724</v>
      </c>
      <c r="I1844" s="70">
        <v>0.83333333333333337</v>
      </c>
      <c r="J1844" s="70">
        <v>7.2135856731656428E-2</v>
      </c>
      <c r="K1844" s="70">
        <v>0.72781369691768261</v>
      </c>
      <c r="L1844" s="70">
        <v>0.33521069132316422</v>
      </c>
      <c r="M1844" s="70">
        <v>0.60471697142138936</v>
      </c>
      <c r="N1844" s="70">
        <v>0.43947060672736299</v>
      </c>
      <c r="O1844" s="70">
        <v>0</v>
      </c>
      <c r="P1844" s="70">
        <v>1.6510714917626148E-2</v>
      </c>
    </row>
    <row r="1845" spans="1:16" x14ac:dyDescent="0.3">
      <c r="A1845" t="s">
        <v>3110</v>
      </c>
      <c r="B1845" t="s">
        <v>1177</v>
      </c>
      <c r="C1845" s="69">
        <v>36099</v>
      </c>
      <c r="D1845" s="70">
        <v>0.62194877117280623</v>
      </c>
      <c r="E1845" s="70">
        <v>1.6433915019813727E-2</v>
      </c>
      <c r="F1845" s="70">
        <v>0.15681398092613097</v>
      </c>
      <c r="G1845" s="70">
        <v>5.9523809523809521E-3</v>
      </c>
      <c r="H1845" s="70">
        <v>0.27586206896551724</v>
      </c>
      <c r="I1845" s="70">
        <v>0.83333333333333337</v>
      </c>
      <c r="J1845" s="70">
        <v>0.1103199292961156</v>
      </c>
      <c r="K1845" s="70">
        <v>0.70773448043171727</v>
      </c>
      <c r="L1845" s="70">
        <v>0.29358461491697457</v>
      </c>
      <c r="M1845" s="70">
        <v>0.61313424869639344</v>
      </c>
      <c r="N1845" s="70">
        <v>6.2133535965884147E-2</v>
      </c>
      <c r="O1845" s="70">
        <v>0</v>
      </c>
      <c r="P1845" s="70">
        <v>1.5960989850351388E-2</v>
      </c>
    </row>
    <row r="1846" spans="1:16" x14ac:dyDescent="0.3">
      <c r="A1846" t="s">
        <v>2549</v>
      </c>
      <c r="B1846" t="s">
        <v>1177</v>
      </c>
      <c r="C1846" s="69">
        <v>36101</v>
      </c>
      <c r="D1846" s="70">
        <v>0.68493044278305337</v>
      </c>
      <c r="E1846" s="70">
        <v>1.2510439278032536E-2</v>
      </c>
      <c r="F1846" s="70">
        <v>0.11950581291823835</v>
      </c>
      <c r="G1846" s="70">
        <v>4.1666666666666664E-2</v>
      </c>
      <c r="H1846" s="70">
        <v>0.2413793103448276</v>
      </c>
      <c r="I1846" s="70">
        <v>0.83333333333333337</v>
      </c>
      <c r="J1846" s="70">
        <v>-6.124045192169502E-2</v>
      </c>
      <c r="K1846" s="70">
        <v>0.72730987395028557</v>
      </c>
      <c r="L1846" s="70">
        <v>0.34987671060272796</v>
      </c>
      <c r="M1846" s="70">
        <v>0.61011946829914476</v>
      </c>
      <c r="N1846" s="70">
        <v>0.51377454920559029</v>
      </c>
      <c r="O1846" s="70">
        <v>0</v>
      </c>
      <c r="P1846" s="70">
        <v>1.047705050927504E-2</v>
      </c>
    </row>
    <row r="1847" spans="1:16" x14ac:dyDescent="0.3">
      <c r="A1847" t="s">
        <v>2761</v>
      </c>
      <c r="B1847" t="s">
        <v>1177</v>
      </c>
      <c r="C1847" s="69">
        <v>36103</v>
      </c>
      <c r="D1847" s="70">
        <v>0.77184483505794488</v>
      </c>
      <c r="E1847" s="70">
        <v>0.23788358816821456</v>
      </c>
      <c r="F1847" s="70">
        <v>0.51378264945391683</v>
      </c>
      <c r="G1847" s="70">
        <v>8.9285714285714274E-2</v>
      </c>
      <c r="H1847" s="70">
        <v>6.8965517241379309E-2</v>
      </c>
      <c r="I1847" s="70">
        <v>0.77777777777777779</v>
      </c>
      <c r="J1847" s="70">
        <v>0.23135063464184047</v>
      </c>
      <c r="K1847" s="70">
        <v>0.63405655288829044</v>
      </c>
      <c r="L1847" s="70">
        <v>0.75225647211493996</v>
      </c>
      <c r="M1847" s="70">
        <v>0.47033859912125869</v>
      </c>
      <c r="N1847" s="70">
        <v>9.3350096002591337E-2</v>
      </c>
      <c r="O1847" s="70">
        <v>9.2293876001036848E-2</v>
      </c>
      <c r="P1847" s="70">
        <v>9.2437288892677646E-2</v>
      </c>
    </row>
    <row r="1848" spans="1:16" x14ac:dyDescent="0.3">
      <c r="A1848" t="s">
        <v>2550</v>
      </c>
      <c r="B1848" t="s">
        <v>1177</v>
      </c>
      <c r="C1848" s="69">
        <v>36105</v>
      </c>
      <c r="D1848" s="70">
        <v>0.68876434877063064</v>
      </c>
      <c r="E1848" s="70">
        <v>1.2172928447483246E-2</v>
      </c>
      <c r="F1848" s="70">
        <v>0.19684002985451432</v>
      </c>
      <c r="G1848" s="70">
        <v>6.5476190476190479E-2</v>
      </c>
      <c r="H1848" s="70">
        <v>0.27586206896551724</v>
      </c>
      <c r="I1848" s="70">
        <v>0.72222222222222221</v>
      </c>
      <c r="J1848" s="70">
        <v>6.7825441801722133E-2</v>
      </c>
      <c r="K1848" s="70">
        <v>0.71351102489909124</v>
      </c>
      <c r="L1848" s="70">
        <v>0.5863665546841299</v>
      </c>
      <c r="M1848" s="70">
        <v>0.68391487540843343</v>
      </c>
      <c r="N1848" s="70">
        <v>6.2576965896466899E-2</v>
      </c>
      <c r="O1848" s="70">
        <v>0</v>
      </c>
      <c r="P1848" s="70">
        <v>3.0561255938896616E-2</v>
      </c>
    </row>
    <row r="1849" spans="1:16" x14ac:dyDescent="0.3">
      <c r="A1849" t="s">
        <v>3111</v>
      </c>
      <c r="B1849" t="s">
        <v>1177</v>
      </c>
      <c r="C1849" s="69">
        <v>36107</v>
      </c>
      <c r="D1849" s="70">
        <v>0.64108995198891994</v>
      </c>
      <c r="E1849" s="70">
        <v>1.930529335319171E-2</v>
      </c>
      <c r="F1849" s="70">
        <v>0.14497006819151703</v>
      </c>
      <c r="G1849" s="70">
        <v>5.3571428571428568E-2</v>
      </c>
      <c r="H1849" s="70">
        <v>0.13793103448275862</v>
      </c>
      <c r="I1849" s="70">
        <v>0.66666666666666663</v>
      </c>
      <c r="J1849" s="70">
        <v>9.0790648915976976E-2</v>
      </c>
      <c r="K1849" s="70">
        <v>0.73275859314916392</v>
      </c>
      <c r="L1849" s="70">
        <v>0.42782659451175736</v>
      </c>
      <c r="M1849" s="70">
        <v>0.67413075727357907</v>
      </c>
      <c r="N1849" s="70">
        <v>0.22511900942252402</v>
      </c>
      <c r="O1849" s="70">
        <v>0</v>
      </c>
      <c r="P1849" s="70">
        <v>1.5696139167086173E-2</v>
      </c>
    </row>
    <row r="1850" spans="1:16" x14ac:dyDescent="0.3">
      <c r="A1850" t="s">
        <v>3112</v>
      </c>
      <c r="B1850" t="s">
        <v>1177</v>
      </c>
      <c r="C1850" s="69">
        <v>36109</v>
      </c>
      <c r="D1850" s="70">
        <v>0.61007924284657589</v>
      </c>
      <c r="E1850" s="70">
        <v>4.3216157182370485E-2</v>
      </c>
      <c r="F1850" s="70">
        <v>0.15357265240581428</v>
      </c>
      <c r="G1850" s="70">
        <v>1.7857142857142856E-2</v>
      </c>
      <c r="H1850" s="70">
        <v>0.2413793103448276</v>
      </c>
      <c r="I1850" s="70">
        <v>0.66666666666666663</v>
      </c>
      <c r="J1850" s="70">
        <v>0.1370271437672286</v>
      </c>
      <c r="K1850" s="70">
        <v>0.74768275331582856</v>
      </c>
      <c r="L1850" s="70">
        <v>0.33472088177497122</v>
      </c>
      <c r="M1850" s="70">
        <v>0.62485603214506602</v>
      </c>
      <c r="N1850" s="70">
        <v>7.9139859099177076E-2</v>
      </c>
      <c r="O1850" s="70">
        <v>0</v>
      </c>
      <c r="P1850" s="70">
        <v>1.3245798167597316E-2</v>
      </c>
    </row>
    <row r="1851" spans="1:16" x14ac:dyDescent="0.3">
      <c r="A1851" t="s">
        <v>3113</v>
      </c>
      <c r="B1851" t="s">
        <v>1177</v>
      </c>
      <c r="C1851" s="69">
        <v>36111</v>
      </c>
      <c r="D1851" s="70">
        <v>0.6931588225373625</v>
      </c>
      <c r="E1851" s="70">
        <v>6.3102103030941034E-2</v>
      </c>
      <c r="F1851" s="70">
        <v>0.18302292599853301</v>
      </c>
      <c r="G1851" s="70">
        <v>7.7380952380952384E-2</v>
      </c>
      <c r="H1851" s="70">
        <v>6.8965517241379309E-2</v>
      </c>
      <c r="I1851" s="70">
        <v>0.72222222222222221</v>
      </c>
      <c r="J1851" s="70">
        <v>0.14014109427989874</v>
      </c>
      <c r="K1851" s="70">
        <v>0.74118621698004661</v>
      </c>
      <c r="L1851" s="70">
        <v>0.57042661795020899</v>
      </c>
      <c r="M1851" s="70">
        <v>0.65467314111858566</v>
      </c>
      <c r="N1851" s="70">
        <v>0.14308165270450696</v>
      </c>
      <c r="O1851" s="70">
        <v>7.6262848032646255E-2</v>
      </c>
      <c r="P1851" s="70">
        <v>4.9519117820483863E-2</v>
      </c>
    </row>
    <row r="1852" spans="1:16" x14ac:dyDescent="0.3">
      <c r="A1852" t="s">
        <v>2427</v>
      </c>
      <c r="B1852" t="s">
        <v>1177</v>
      </c>
      <c r="C1852" s="69">
        <v>36113</v>
      </c>
      <c r="D1852" s="70">
        <v>0.58120976186925832</v>
      </c>
      <c r="E1852" s="70">
        <v>2.3470066091987731E-2</v>
      </c>
      <c r="F1852" s="70">
        <v>0.11050320977348356</v>
      </c>
      <c r="G1852" s="70">
        <v>5.9523809523809521E-3</v>
      </c>
      <c r="H1852" s="70">
        <v>0.20689655172413793</v>
      </c>
      <c r="I1852" s="70">
        <v>0.77777777777777779</v>
      </c>
      <c r="J1852" s="70">
        <v>6.5049287144674423E-2</v>
      </c>
      <c r="K1852" s="70">
        <v>0.71227477038021436</v>
      </c>
      <c r="L1852" s="70">
        <v>0.37208536350611537</v>
      </c>
      <c r="M1852" s="70">
        <v>0.4953991447851106</v>
      </c>
      <c r="N1852" s="70">
        <v>9.5313584849353455E-2</v>
      </c>
      <c r="O1852" s="70">
        <v>0</v>
      </c>
      <c r="P1852" s="70">
        <v>3.2169408699689338E-2</v>
      </c>
    </row>
    <row r="1853" spans="1:16" x14ac:dyDescent="0.3">
      <c r="A1853" t="s">
        <v>1806</v>
      </c>
      <c r="B1853" t="s">
        <v>1177</v>
      </c>
      <c r="C1853" s="69">
        <v>36115</v>
      </c>
      <c r="D1853" s="70">
        <v>0.54573227848606753</v>
      </c>
      <c r="E1853" s="70">
        <v>8.3686039172730323E-3</v>
      </c>
      <c r="F1853" s="70">
        <v>0.14228011737114851</v>
      </c>
      <c r="G1853" s="70">
        <v>2.3809523809523808E-2</v>
      </c>
      <c r="H1853" s="70">
        <v>0.13793103448275862</v>
      </c>
      <c r="I1853" s="70">
        <v>0.66666666666666663</v>
      </c>
      <c r="J1853" s="70">
        <v>1.0976700731778154E-2</v>
      </c>
      <c r="K1853" s="70">
        <v>0.72866137567358558</v>
      </c>
      <c r="L1853" s="70">
        <v>0.34576004275989408</v>
      </c>
      <c r="M1853" s="70">
        <v>0.46017763885174912</v>
      </c>
      <c r="N1853" s="70">
        <v>0.16073988613336762</v>
      </c>
      <c r="O1853" s="70">
        <v>0</v>
      </c>
      <c r="P1853" s="70">
        <v>2.1022673077884638E-2</v>
      </c>
    </row>
    <row r="1854" spans="1:16" x14ac:dyDescent="0.3">
      <c r="A1854" t="s">
        <v>2428</v>
      </c>
      <c r="B1854" t="s">
        <v>1177</v>
      </c>
      <c r="C1854" s="69">
        <v>36117</v>
      </c>
      <c r="D1854" s="70">
        <v>0.54658217042890855</v>
      </c>
      <c r="E1854" s="70">
        <v>1.5173020902979369E-2</v>
      </c>
      <c r="F1854" s="70">
        <v>0.13418347841818809</v>
      </c>
      <c r="G1854" s="70">
        <v>2.3809523809523808E-2</v>
      </c>
      <c r="H1854" s="70">
        <v>0.10344827586206896</v>
      </c>
      <c r="I1854" s="70">
        <v>0.72222222222222221</v>
      </c>
      <c r="J1854" s="70">
        <v>1.5668694852166768E-2</v>
      </c>
      <c r="K1854" s="70">
        <v>0.70046927377089196</v>
      </c>
      <c r="L1854" s="70">
        <v>0.29024933848132251</v>
      </c>
      <c r="M1854" s="70">
        <v>0.57423242263220642</v>
      </c>
      <c r="N1854" s="70">
        <v>0.10385459234697618</v>
      </c>
      <c r="O1854" s="70">
        <v>0</v>
      </c>
      <c r="P1854" s="70">
        <v>3.4089586555364086E-2</v>
      </c>
    </row>
    <row r="1855" spans="1:16" x14ac:dyDescent="0.3">
      <c r="A1855" t="s">
        <v>3114</v>
      </c>
      <c r="B1855" t="s">
        <v>1177</v>
      </c>
      <c r="C1855" s="69">
        <v>36119</v>
      </c>
      <c r="D1855" s="70">
        <v>0.79688240694449697</v>
      </c>
      <c r="E1855" s="70">
        <v>0.58313945378561249</v>
      </c>
      <c r="F1855" s="70">
        <v>0.27522572870253698</v>
      </c>
      <c r="G1855" s="70">
        <v>3.5714285714285712E-2</v>
      </c>
      <c r="H1855" s="70">
        <v>0.13793103448275862</v>
      </c>
      <c r="I1855" s="70">
        <v>0.72222222222222221</v>
      </c>
      <c r="J1855" s="70">
        <v>0.40116505731864982</v>
      </c>
      <c r="K1855" s="70">
        <v>0.72466954634252945</v>
      </c>
      <c r="L1855" s="70">
        <v>0.70327019692284176</v>
      </c>
      <c r="M1855" s="70">
        <v>0.57916255135747585</v>
      </c>
      <c r="N1855" s="70">
        <v>0.12746135054441307</v>
      </c>
      <c r="O1855" s="70">
        <v>0.16039712768589831</v>
      </c>
      <c r="P1855" s="70">
        <v>7.24584042248132E-2</v>
      </c>
    </row>
    <row r="1856" spans="1:16" x14ac:dyDescent="0.3">
      <c r="A1856" t="s">
        <v>1883</v>
      </c>
      <c r="B1856" t="s">
        <v>1177</v>
      </c>
      <c r="C1856" s="69">
        <v>36121</v>
      </c>
      <c r="D1856" s="70">
        <v>0.59127736445836176</v>
      </c>
      <c r="E1856" s="70">
        <v>7.510368942631504E-3</v>
      </c>
      <c r="F1856" s="70">
        <v>0.11312815902103407</v>
      </c>
      <c r="G1856" s="70">
        <v>2.3809523809523808E-2</v>
      </c>
      <c r="H1856" s="70">
        <v>0.10344827586206896</v>
      </c>
      <c r="I1856" s="70">
        <v>0.77777777777777779</v>
      </c>
      <c r="J1856" s="70">
        <v>1.0061773755836558E-2</v>
      </c>
      <c r="K1856" s="70">
        <v>0.72277561666704782</v>
      </c>
      <c r="L1856" s="70">
        <v>0.39710031038129945</v>
      </c>
      <c r="M1856" s="70">
        <v>0.6217874528675057</v>
      </c>
      <c r="N1856" s="70">
        <v>0.14370516115724016</v>
      </c>
      <c r="O1856" s="70">
        <v>0</v>
      </c>
      <c r="P1856" s="70">
        <v>9.6002769713277522E-3</v>
      </c>
    </row>
    <row r="1857" spans="1:16" x14ac:dyDescent="0.3">
      <c r="A1857" t="s">
        <v>3115</v>
      </c>
      <c r="B1857" t="s">
        <v>1177</v>
      </c>
      <c r="C1857" s="69">
        <v>36123</v>
      </c>
      <c r="D1857" s="70">
        <v>0.59625408979266992</v>
      </c>
      <c r="E1857" s="70">
        <v>7.4519116174829479E-3</v>
      </c>
      <c r="F1857" s="70">
        <v>0.14153374880262867</v>
      </c>
      <c r="G1857" s="70">
        <v>2.976190476190476E-2</v>
      </c>
      <c r="H1857" s="70">
        <v>0.2413793103448276</v>
      </c>
      <c r="I1857" s="70">
        <v>0.72222222222222221</v>
      </c>
      <c r="J1857" s="70">
        <v>0.10774195708585248</v>
      </c>
      <c r="K1857" s="70">
        <v>0.71099963356347284</v>
      </c>
      <c r="L1857" s="70">
        <v>0.32465175834233972</v>
      </c>
      <c r="M1857" s="70">
        <v>0.58899135253524848</v>
      </c>
      <c r="N1857" s="70">
        <v>6.7933854895721943E-2</v>
      </c>
      <c r="O1857" s="70">
        <v>0</v>
      </c>
      <c r="P1857" s="70">
        <v>1.2582834323080242E-2</v>
      </c>
    </row>
    <row r="1858" spans="1:16" x14ac:dyDescent="0.3">
      <c r="A1858" t="s">
        <v>3116</v>
      </c>
      <c r="B1858" t="s">
        <v>1209</v>
      </c>
      <c r="C1858" s="69">
        <v>37001</v>
      </c>
      <c r="D1858" s="70">
        <v>0.54248474631389132</v>
      </c>
      <c r="E1858" s="70">
        <v>0.1186192702465608</v>
      </c>
      <c r="F1858" s="70">
        <v>0.39037403593648484</v>
      </c>
      <c r="G1858" s="70">
        <v>2.3809523809523808E-2</v>
      </c>
      <c r="H1858" s="70">
        <v>0.13793103448275862</v>
      </c>
      <c r="I1858" s="70">
        <v>0.55555555555555558</v>
      </c>
      <c r="J1858" s="70">
        <v>-9.8271479792113925E-2</v>
      </c>
      <c r="K1858" s="70">
        <v>0.73026648838031938</v>
      </c>
      <c r="L1858" s="70">
        <v>0.74514965988552206</v>
      </c>
      <c r="M1858" s="70">
        <v>0.13494141603680787</v>
      </c>
      <c r="N1858" s="70">
        <v>4.3696789007640256E-2</v>
      </c>
      <c r="O1858" s="70">
        <v>0</v>
      </c>
      <c r="P1858" s="70">
        <v>1.8517281870225465E-2</v>
      </c>
    </row>
    <row r="1859" spans="1:16" x14ac:dyDescent="0.3">
      <c r="A1859" t="s">
        <v>2467</v>
      </c>
      <c r="B1859" t="s">
        <v>1209</v>
      </c>
      <c r="C1859" s="69">
        <v>37003</v>
      </c>
      <c r="D1859" s="70">
        <v>0.59375324178091671</v>
      </c>
      <c r="E1859" s="70">
        <v>4.1971406869431516E-2</v>
      </c>
      <c r="F1859" s="70">
        <v>0.22379740429495454</v>
      </c>
      <c r="G1859" s="70">
        <v>3.5714285714285712E-2</v>
      </c>
      <c r="H1859" s="70">
        <v>0.37931034482758619</v>
      </c>
      <c r="I1859" s="70">
        <v>0.5</v>
      </c>
      <c r="J1859" s="70">
        <v>0.17371585203139692</v>
      </c>
      <c r="K1859" s="70">
        <v>0.73714227244136965</v>
      </c>
      <c r="L1859" s="70">
        <v>0.55943131006190749</v>
      </c>
      <c r="M1859" s="70">
        <v>0.17971573028225121</v>
      </c>
      <c r="N1859" s="70">
        <v>9.1084901254672238E-2</v>
      </c>
      <c r="O1859" s="70">
        <v>0</v>
      </c>
      <c r="P1859" s="70">
        <v>5.5522625831434982E-2</v>
      </c>
    </row>
    <row r="1860" spans="1:16" x14ac:dyDescent="0.3">
      <c r="A1860" t="s">
        <v>3117</v>
      </c>
      <c r="B1860" t="s">
        <v>1209</v>
      </c>
      <c r="C1860" s="69">
        <v>37005</v>
      </c>
      <c r="E1860" s="70"/>
      <c r="F1860" s="70">
        <v>0.15402175138804608</v>
      </c>
      <c r="G1860" s="70">
        <v>2.3809523809523808E-2</v>
      </c>
      <c r="H1860" s="70">
        <v>0.41379310344827586</v>
      </c>
      <c r="I1860" s="70">
        <v>0.61111111111111116</v>
      </c>
    </row>
    <row r="1861" spans="1:16" x14ac:dyDescent="0.3">
      <c r="A1861" t="s">
        <v>3118</v>
      </c>
      <c r="B1861" t="s">
        <v>1209</v>
      </c>
      <c r="C1861" s="69">
        <v>37007</v>
      </c>
      <c r="D1861" s="70">
        <v>0.5751787565768709</v>
      </c>
      <c r="E1861" s="70">
        <v>6.8266625879838914E-3</v>
      </c>
      <c r="F1861" s="70">
        <v>0.43212048856032176</v>
      </c>
      <c r="G1861" s="70">
        <v>2.3809523809523808E-2</v>
      </c>
      <c r="H1861" s="70">
        <v>0.13793103448275862</v>
      </c>
      <c r="I1861" s="70">
        <v>0.33333333333333331</v>
      </c>
      <c r="J1861" s="70">
        <v>0.2756747552112806</v>
      </c>
      <c r="K1861" s="70">
        <v>0.71861639662029286</v>
      </c>
      <c r="L1861" s="70">
        <v>0.73070124226087951</v>
      </c>
      <c r="M1861" s="70">
        <v>0.12377834706416178</v>
      </c>
      <c r="N1861" s="70">
        <v>3.0671331106228213E-3</v>
      </c>
      <c r="O1861" s="70">
        <v>0</v>
      </c>
      <c r="P1861" s="70">
        <v>6.4572760779373586E-2</v>
      </c>
    </row>
    <row r="1862" spans="1:16" x14ac:dyDescent="0.3">
      <c r="A1862" t="s">
        <v>3119</v>
      </c>
      <c r="B1862" t="s">
        <v>1209</v>
      </c>
      <c r="C1862" s="69">
        <v>37009</v>
      </c>
      <c r="D1862" s="70">
        <v>0.57405509387454678</v>
      </c>
      <c r="E1862" s="70">
        <v>8.9501469204674288E-3</v>
      </c>
      <c r="F1862" s="70">
        <v>0.11164484377420994</v>
      </c>
      <c r="G1862" s="70">
        <v>0</v>
      </c>
      <c r="H1862" s="70">
        <v>0.37931034482758619</v>
      </c>
      <c r="I1862" s="70">
        <v>0.61111111111111116</v>
      </c>
      <c r="J1862" s="70">
        <v>0.1670782857613182</v>
      </c>
      <c r="K1862" s="70">
        <v>0.73444062218039352</v>
      </c>
      <c r="L1862" s="70">
        <v>0.49478216900759947</v>
      </c>
      <c r="M1862" s="70">
        <v>0.25715842459886917</v>
      </c>
      <c r="N1862" s="70">
        <v>6.5988114113040036E-2</v>
      </c>
      <c r="O1862" s="70">
        <v>0</v>
      </c>
      <c r="P1862" s="70">
        <v>1.653586531746766E-2</v>
      </c>
    </row>
    <row r="1863" spans="1:16" x14ac:dyDescent="0.3">
      <c r="A1863" t="s">
        <v>3120</v>
      </c>
      <c r="B1863" t="s">
        <v>1209</v>
      </c>
      <c r="C1863" s="69">
        <v>37011</v>
      </c>
      <c r="D1863" s="70">
        <v>0.64233556627533228</v>
      </c>
      <c r="E1863" s="70">
        <v>7.199318255858944E-3</v>
      </c>
      <c r="F1863" s="70">
        <v>0.10406303462269681</v>
      </c>
      <c r="G1863" s="70">
        <v>1.1904761904761904E-2</v>
      </c>
      <c r="H1863" s="70">
        <v>0.34482758620689657</v>
      </c>
      <c r="I1863" s="70">
        <v>0.77777777777777779</v>
      </c>
      <c r="J1863" s="70">
        <v>0.1670546048064605</v>
      </c>
      <c r="K1863" s="70">
        <v>0.73346516017338814</v>
      </c>
      <c r="L1863" s="70">
        <v>0.59807686874163368</v>
      </c>
      <c r="M1863" s="70">
        <v>0.28310099381254483</v>
      </c>
      <c r="N1863" s="70">
        <v>0.10911448076432087</v>
      </c>
      <c r="O1863" s="70">
        <v>0</v>
      </c>
      <c r="P1863" s="70">
        <v>4.6233818016244682E-2</v>
      </c>
    </row>
    <row r="1864" spans="1:16" x14ac:dyDescent="0.3">
      <c r="A1864" t="s">
        <v>3121</v>
      </c>
      <c r="B1864" t="s">
        <v>1209</v>
      </c>
      <c r="C1864" s="69">
        <v>37013</v>
      </c>
      <c r="D1864" s="70">
        <v>0.70760073338828577</v>
      </c>
      <c r="E1864" s="70">
        <v>1.4252119190651863E-2</v>
      </c>
      <c r="F1864" s="70">
        <v>0.75798306631903278</v>
      </c>
      <c r="G1864" s="70">
        <v>0.18452380952380953</v>
      </c>
      <c r="H1864" s="70">
        <v>3.4482758620689655E-2</v>
      </c>
      <c r="I1864" s="70">
        <v>0.27777777777777779</v>
      </c>
      <c r="J1864" s="70">
        <v>7.444756180770648E-2</v>
      </c>
      <c r="K1864" s="70">
        <v>0.68461771625666068</v>
      </c>
      <c r="L1864" s="70">
        <v>0.81212144716292767</v>
      </c>
      <c r="M1864" s="70">
        <v>0.13880375626601443</v>
      </c>
      <c r="N1864" s="70">
        <v>0.32194270339108638</v>
      </c>
      <c r="O1864" s="70">
        <v>0.18691073676080289</v>
      </c>
      <c r="P1864" s="70">
        <v>2.4669802607869506E-2</v>
      </c>
    </row>
    <row r="1865" spans="1:16" x14ac:dyDescent="0.3">
      <c r="A1865" t="s">
        <v>3122</v>
      </c>
      <c r="B1865" t="s">
        <v>1209</v>
      </c>
      <c r="C1865" s="69">
        <v>37015</v>
      </c>
      <c r="D1865" s="70">
        <v>0.67010938938555242</v>
      </c>
      <c r="E1865" s="70">
        <v>2.5837953046104244E-3</v>
      </c>
      <c r="F1865" s="70">
        <v>0.6352039671123092</v>
      </c>
      <c r="G1865" s="70">
        <v>0.22023809523809523</v>
      </c>
      <c r="H1865" s="70">
        <v>3.4482758620689655E-2</v>
      </c>
      <c r="I1865" s="70">
        <v>0.3888888888888889</v>
      </c>
      <c r="J1865" s="70">
        <v>9.4046625427163563E-2</v>
      </c>
      <c r="K1865" s="70">
        <v>0.69602059302618624</v>
      </c>
      <c r="L1865" s="70">
        <v>0.81876386907749488</v>
      </c>
      <c r="M1865" s="70">
        <v>0.16447119770586982</v>
      </c>
      <c r="N1865" s="70">
        <v>0.19544119216450476</v>
      </c>
      <c r="O1865" s="70">
        <v>4.6062165456812597E-2</v>
      </c>
      <c r="P1865" s="70">
        <v>1.9309712589892579E-2</v>
      </c>
    </row>
    <row r="1866" spans="1:16" x14ac:dyDescent="0.3">
      <c r="A1866" t="s">
        <v>3123</v>
      </c>
      <c r="B1866" t="s">
        <v>1209</v>
      </c>
      <c r="C1866" s="69">
        <v>37017</v>
      </c>
      <c r="D1866" s="70">
        <v>0.64575648072653735</v>
      </c>
      <c r="E1866" s="70">
        <v>2.2133251100585416E-3</v>
      </c>
      <c r="F1866" s="70">
        <v>0.69756172402952077</v>
      </c>
      <c r="G1866" s="70">
        <v>0.125</v>
      </c>
      <c r="H1866" s="70">
        <v>0.17241379310344829</v>
      </c>
      <c r="I1866" s="70">
        <v>0.3888888888888889</v>
      </c>
      <c r="J1866" s="70">
        <v>3.7495479394438917E-2</v>
      </c>
      <c r="K1866" s="70">
        <v>0.70152866593630925</v>
      </c>
      <c r="L1866" s="70">
        <v>0.77898035811037558</v>
      </c>
      <c r="M1866" s="70">
        <v>0.16250395833032638</v>
      </c>
      <c r="N1866" s="70">
        <v>4.5242844388923627E-2</v>
      </c>
      <c r="O1866" s="70">
        <v>0</v>
      </c>
      <c r="P1866" s="70">
        <v>8.2915907276995188E-2</v>
      </c>
    </row>
    <row r="1867" spans="1:16" x14ac:dyDescent="0.3">
      <c r="A1867" t="s">
        <v>3124</v>
      </c>
      <c r="B1867" t="s">
        <v>1209</v>
      </c>
      <c r="C1867" s="69">
        <v>37019</v>
      </c>
      <c r="D1867" s="70">
        <v>0.65096510606984004</v>
      </c>
      <c r="E1867" s="70">
        <v>5.5799575356397686E-2</v>
      </c>
      <c r="F1867" s="70">
        <v>0.9034457059181038</v>
      </c>
      <c r="G1867" s="70">
        <v>7.7380952380952384E-2</v>
      </c>
      <c r="H1867" s="70">
        <v>3.4482758620689655E-2</v>
      </c>
      <c r="I1867" s="70">
        <v>0.33333333333333331</v>
      </c>
      <c r="J1867" s="70">
        <v>-7.7637512958408345E-2</v>
      </c>
      <c r="K1867" s="70">
        <v>0.59713448511975231</v>
      </c>
      <c r="L1867" s="70">
        <v>0.67326852365705414</v>
      </c>
      <c r="M1867" s="70">
        <v>0.17827968293672214</v>
      </c>
      <c r="N1867" s="70">
        <v>0.19060823557633977</v>
      </c>
      <c r="O1867" s="70">
        <v>0.17769442319890991</v>
      </c>
      <c r="P1867" s="70">
        <v>0.1302917621735985</v>
      </c>
    </row>
    <row r="1868" spans="1:16" x14ac:dyDescent="0.3">
      <c r="A1868" t="s">
        <v>3125</v>
      </c>
      <c r="B1868" t="s">
        <v>1209</v>
      </c>
      <c r="C1868" s="69">
        <v>37021</v>
      </c>
      <c r="D1868" s="70">
        <v>0.60606225784031242</v>
      </c>
      <c r="E1868" s="70">
        <v>0.17242220748567422</v>
      </c>
      <c r="F1868" s="70">
        <v>0.12362824668820886</v>
      </c>
      <c r="G1868" s="70">
        <v>2.976190476190476E-2</v>
      </c>
      <c r="H1868" s="70">
        <v>0.34482758620689657</v>
      </c>
      <c r="I1868" s="70">
        <v>0.77777777777777779</v>
      </c>
      <c r="J1868" s="70">
        <v>6.6523389278015863E-2</v>
      </c>
      <c r="K1868" s="70">
        <v>0.76429055842855886</v>
      </c>
      <c r="L1868" s="70">
        <v>0.55164425209759416</v>
      </c>
      <c r="M1868" s="70">
        <v>0.20914603828382114</v>
      </c>
      <c r="N1868" s="70">
        <v>8.5719469322778005E-2</v>
      </c>
      <c r="O1868" s="70">
        <v>0</v>
      </c>
      <c r="P1868" s="70">
        <v>4.2969593859980927E-2</v>
      </c>
    </row>
    <row r="1869" spans="1:16" x14ac:dyDescent="0.3">
      <c r="A1869" t="s">
        <v>2340</v>
      </c>
      <c r="B1869" t="s">
        <v>1209</v>
      </c>
      <c r="C1869" s="69">
        <v>37023</v>
      </c>
      <c r="D1869" s="70">
        <v>0.62462506977495269</v>
      </c>
      <c r="E1869" s="70">
        <v>0.10322178788665796</v>
      </c>
      <c r="F1869" s="70">
        <v>0.18457653580246364</v>
      </c>
      <c r="G1869" s="70">
        <v>5.3571428571428568E-2</v>
      </c>
      <c r="H1869" s="70">
        <v>0.37931034482758619</v>
      </c>
      <c r="I1869" s="70">
        <v>0.66666666666666663</v>
      </c>
      <c r="J1869" s="70">
        <v>0.12562674292666209</v>
      </c>
      <c r="K1869" s="70">
        <v>0.73776138940761549</v>
      </c>
      <c r="L1869" s="70">
        <v>0.62345773814702821</v>
      </c>
      <c r="M1869" s="70">
        <v>0.1898993189479225</v>
      </c>
      <c r="N1869" s="70">
        <v>6.1479920678959799E-2</v>
      </c>
      <c r="O1869" s="70">
        <v>0</v>
      </c>
      <c r="P1869" s="70">
        <v>6.5710731190954039E-2</v>
      </c>
    </row>
    <row r="1870" spans="1:16" x14ac:dyDescent="0.3">
      <c r="A1870" t="s">
        <v>3126</v>
      </c>
      <c r="B1870" t="s">
        <v>1209</v>
      </c>
      <c r="C1870" s="69">
        <v>37025</v>
      </c>
      <c r="D1870" s="70">
        <v>0.51981169487759804</v>
      </c>
      <c r="E1870" s="70">
        <v>0.18922584216282215</v>
      </c>
      <c r="F1870" s="70">
        <v>0.36429795087911898</v>
      </c>
      <c r="G1870" s="70">
        <v>5.3571428571428568E-2</v>
      </c>
      <c r="H1870" s="70">
        <v>0.13793103448275862</v>
      </c>
      <c r="I1870" s="70">
        <v>0.44444444444444442</v>
      </c>
      <c r="J1870" s="70">
        <v>4.4529918591099234E-2</v>
      </c>
      <c r="K1870" s="70">
        <v>0.73045913085270842</v>
      </c>
      <c r="L1870" s="70">
        <v>0.541322760174199</v>
      </c>
      <c r="M1870" s="70">
        <v>0.12987418280181454</v>
      </c>
      <c r="N1870" s="70">
        <v>8.2191737663952963E-2</v>
      </c>
      <c r="O1870" s="70">
        <v>0</v>
      </c>
      <c r="P1870" s="70">
        <v>4.1255254954481561E-2</v>
      </c>
    </row>
    <row r="1871" spans="1:16" x14ac:dyDescent="0.3">
      <c r="A1871" t="s">
        <v>2681</v>
      </c>
      <c r="B1871" t="s">
        <v>1209</v>
      </c>
      <c r="C1871" s="69">
        <v>37027</v>
      </c>
      <c r="D1871" s="70">
        <v>0.62205891993314399</v>
      </c>
      <c r="E1871" s="70">
        <v>0.10939558504874719</v>
      </c>
      <c r="F1871" s="70">
        <v>0.15042164784306539</v>
      </c>
      <c r="G1871" s="70">
        <v>7.1428571428571425E-2</v>
      </c>
      <c r="H1871" s="70">
        <v>0.41379310344827586</v>
      </c>
      <c r="I1871" s="70">
        <v>0.66666666666666663</v>
      </c>
      <c r="J1871" s="70">
        <v>0.12427675399252752</v>
      </c>
      <c r="K1871" s="70">
        <v>0.73016777083549611</v>
      </c>
      <c r="L1871" s="70">
        <v>0.58093307956745033</v>
      </c>
      <c r="M1871" s="70">
        <v>0.18464449898150279</v>
      </c>
      <c r="N1871" s="70">
        <v>8.7037264204510301E-2</v>
      </c>
      <c r="O1871" s="70">
        <v>0</v>
      </c>
      <c r="P1871" s="70">
        <v>6.6004766755544675E-2</v>
      </c>
    </row>
    <row r="1872" spans="1:16" x14ac:dyDescent="0.3">
      <c r="A1872" t="s">
        <v>2342</v>
      </c>
      <c r="B1872" t="s">
        <v>1209</v>
      </c>
      <c r="C1872" s="69">
        <v>37029</v>
      </c>
      <c r="D1872" s="70">
        <v>1</v>
      </c>
      <c r="E1872" s="70">
        <v>8.6814861401385401E-5</v>
      </c>
      <c r="F1872" s="70">
        <v>0.72073508448432144</v>
      </c>
      <c r="G1872" s="70">
        <v>1.1904761904761904E-2</v>
      </c>
      <c r="H1872" s="70">
        <v>0</v>
      </c>
      <c r="I1872" s="70">
        <v>0.33333333333333331</v>
      </c>
      <c r="J1872" s="70">
        <v>0.18898459186761241</v>
      </c>
      <c r="K1872" s="70">
        <v>0.67947590984641959</v>
      </c>
      <c r="L1872" s="70">
        <v>0.79566246700197318</v>
      </c>
      <c r="M1872" s="70">
        <v>0.21376692494076643</v>
      </c>
      <c r="N1872" s="70">
        <v>1</v>
      </c>
      <c r="O1872" s="70">
        <v>1</v>
      </c>
      <c r="P1872" s="70">
        <v>0</v>
      </c>
    </row>
    <row r="1873" spans="1:16" x14ac:dyDescent="0.3">
      <c r="A1873" t="s">
        <v>3127</v>
      </c>
      <c r="B1873" t="s">
        <v>1209</v>
      </c>
      <c r="C1873" s="69">
        <v>37031</v>
      </c>
      <c r="D1873" s="70">
        <v>0.80840871092223843</v>
      </c>
      <c r="E1873" s="70">
        <v>3.7831454729394823E-2</v>
      </c>
      <c r="F1873" s="70">
        <v>0.96599210824893855</v>
      </c>
      <c r="G1873" s="70">
        <v>0.26190476190476192</v>
      </c>
      <c r="H1873" s="70">
        <v>3.4482758620689655E-2</v>
      </c>
      <c r="I1873" s="70">
        <v>0.27777777777777779</v>
      </c>
      <c r="J1873" s="70">
        <v>0.17419739871607023</v>
      </c>
      <c r="K1873" s="70">
        <v>0.57545338050186357</v>
      </c>
      <c r="L1873" s="70">
        <v>0.71312687251980234</v>
      </c>
      <c r="M1873" s="70">
        <v>0.2104714980725205</v>
      </c>
      <c r="N1873" s="70">
        <v>0.3857535312834956</v>
      </c>
      <c r="O1873" s="70">
        <v>0.35179533408203667</v>
      </c>
      <c r="P1873" s="70">
        <v>4.5706552398567281E-2</v>
      </c>
    </row>
    <row r="1874" spans="1:16" x14ac:dyDescent="0.3">
      <c r="A1874" t="s">
        <v>3128</v>
      </c>
      <c r="B1874" t="s">
        <v>1209</v>
      </c>
      <c r="C1874" s="69">
        <v>37033</v>
      </c>
      <c r="D1874" s="70">
        <v>0.5336416705237419</v>
      </c>
      <c r="E1874" s="70">
        <v>3.0202769896682291E-4</v>
      </c>
      <c r="F1874" s="70">
        <v>0.32073077419433432</v>
      </c>
      <c r="G1874" s="70">
        <v>2.976190476190476E-2</v>
      </c>
      <c r="H1874" s="70">
        <v>0.10344827586206896</v>
      </c>
      <c r="I1874" s="70">
        <v>0.44444444444444442</v>
      </c>
      <c r="J1874" s="70">
        <v>0.16738627253540109</v>
      </c>
      <c r="K1874" s="70">
        <v>0.74104275051830726</v>
      </c>
      <c r="L1874" s="70">
        <v>0.69939065513165111</v>
      </c>
      <c r="M1874" s="70">
        <v>0.12171789903190182</v>
      </c>
      <c r="N1874" s="70">
        <v>0</v>
      </c>
      <c r="O1874" s="70">
        <v>0</v>
      </c>
      <c r="P1874" s="70">
        <v>1.0328372838696476E-2</v>
      </c>
    </row>
    <row r="1875" spans="1:16" x14ac:dyDescent="0.3">
      <c r="A1875" t="s">
        <v>3129</v>
      </c>
      <c r="B1875" t="s">
        <v>1209</v>
      </c>
      <c r="C1875" s="69">
        <v>37035</v>
      </c>
      <c r="D1875" s="70">
        <v>0.59106837221477249</v>
      </c>
      <c r="E1875" s="70">
        <v>0.22279593315147594</v>
      </c>
      <c r="F1875" s="70">
        <v>0.2949078289508375</v>
      </c>
      <c r="G1875" s="70">
        <v>0.1130952380952381</v>
      </c>
      <c r="H1875" s="70">
        <v>0.34482758620689657</v>
      </c>
      <c r="I1875" s="70">
        <v>0.5</v>
      </c>
      <c r="J1875" s="70">
        <v>7.2570239911177642E-2</v>
      </c>
      <c r="K1875" s="70">
        <v>0.73875884984226847</v>
      </c>
      <c r="L1875" s="70">
        <v>0.56008947850892188</v>
      </c>
      <c r="M1875" s="70">
        <v>0.17325148021210321</v>
      </c>
      <c r="N1875" s="70">
        <v>6.7528234386842911E-2</v>
      </c>
      <c r="O1875" s="70">
        <v>0</v>
      </c>
      <c r="P1875" s="70">
        <v>5.7132163120672728E-2</v>
      </c>
    </row>
    <row r="1876" spans="1:16" x14ac:dyDescent="0.3">
      <c r="A1876" t="s">
        <v>2346</v>
      </c>
      <c r="B1876" t="s">
        <v>1209</v>
      </c>
      <c r="C1876" s="69">
        <v>37037</v>
      </c>
      <c r="D1876" s="70">
        <v>0.53434083023259937</v>
      </c>
      <c r="E1876" s="70">
        <v>1.5688148298381912E-2</v>
      </c>
      <c r="F1876" s="70">
        <v>0.42922215845289236</v>
      </c>
      <c r="G1876" s="70">
        <v>4.7619047619047616E-2</v>
      </c>
      <c r="H1876" s="70">
        <v>0.10344827586206896</v>
      </c>
      <c r="I1876" s="70">
        <v>0.3888888888888889</v>
      </c>
      <c r="J1876" s="70">
        <v>-9.2939952549727936E-2</v>
      </c>
      <c r="K1876" s="70">
        <v>0.73948692637523616</v>
      </c>
      <c r="L1876" s="70">
        <v>0.78503684350735858</v>
      </c>
      <c r="M1876" s="70">
        <v>0.15692520296428633</v>
      </c>
      <c r="N1876" s="70">
        <v>5.1625590290491102E-2</v>
      </c>
      <c r="O1876" s="70">
        <v>0</v>
      </c>
      <c r="P1876" s="70">
        <v>3.2394917775183253E-2</v>
      </c>
    </row>
    <row r="1877" spans="1:16" x14ac:dyDescent="0.3">
      <c r="A1877" t="s">
        <v>2030</v>
      </c>
      <c r="B1877" t="s">
        <v>1209</v>
      </c>
      <c r="C1877" s="69">
        <v>37039</v>
      </c>
      <c r="E1877" s="70"/>
      <c r="F1877" s="70">
        <v>9.6748809898913019E-2</v>
      </c>
      <c r="G1877" s="70">
        <v>5.3571428571428568E-2</v>
      </c>
      <c r="H1877" s="70">
        <v>6.8965517241379309E-2</v>
      </c>
      <c r="I1877" s="70">
        <v>0.61111111111111116</v>
      </c>
    </row>
    <row r="1878" spans="1:16" x14ac:dyDescent="0.3">
      <c r="A1878" t="s">
        <v>3130</v>
      </c>
      <c r="B1878" t="s">
        <v>1209</v>
      </c>
      <c r="C1878" s="69">
        <v>37041</v>
      </c>
      <c r="D1878" s="70">
        <v>0.66068034943995679</v>
      </c>
      <c r="E1878" s="70">
        <v>1.0743978533260349E-2</v>
      </c>
      <c r="F1878" s="70">
        <v>0.69062527014247999</v>
      </c>
      <c r="G1878" s="70">
        <v>8.3333333333333329E-2</v>
      </c>
      <c r="H1878" s="70">
        <v>0</v>
      </c>
      <c r="I1878" s="70">
        <v>0.27777777777777779</v>
      </c>
      <c r="J1878" s="70">
        <v>8.2808236631432386E-2</v>
      </c>
      <c r="K1878" s="70">
        <v>0.69836910782098904</v>
      </c>
      <c r="L1878" s="70">
        <v>0.81153728362554334</v>
      </c>
      <c r="M1878" s="70">
        <v>0.17461844826738793</v>
      </c>
      <c r="N1878" s="70">
        <v>0.19483433035618752</v>
      </c>
      <c r="O1878" s="70">
        <v>0.24368328148832971</v>
      </c>
      <c r="P1878" s="70">
        <v>8.7261134599990291E-3</v>
      </c>
    </row>
    <row r="1879" spans="1:16" x14ac:dyDescent="0.3">
      <c r="A1879" t="s">
        <v>2034</v>
      </c>
      <c r="B1879" t="s">
        <v>1209</v>
      </c>
      <c r="C1879" s="69">
        <v>37043</v>
      </c>
      <c r="E1879" s="70"/>
      <c r="F1879" s="70">
        <v>9.3175489388097762E-2</v>
      </c>
      <c r="G1879" s="70">
        <v>2.3809523809523808E-2</v>
      </c>
      <c r="H1879" s="70">
        <v>6.8965517241379309E-2</v>
      </c>
      <c r="I1879" s="70">
        <v>0.55555555555555558</v>
      </c>
    </row>
    <row r="1880" spans="1:16" x14ac:dyDescent="0.3">
      <c r="A1880" t="s">
        <v>2110</v>
      </c>
      <c r="B1880" t="s">
        <v>1209</v>
      </c>
      <c r="C1880" s="69">
        <v>37045</v>
      </c>
      <c r="D1880" s="70">
        <v>0.59294311010226031</v>
      </c>
      <c r="E1880" s="70">
        <v>6.9242964805738494E-2</v>
      </c>
      <c r="F1880" s="70">
        <v>0.289209754755134</v>
      </c>
      <c r="G1880" s="70">
        <v>0.10714285714285714</v>
      </c>
      <c r="H1880" s="70">
        <v>0.20689655172413793</v>
      </c>
      <c r="I1880" s="70">
        <v>0.44444444444444442</v>
      </c>
      <c r="J1880" s="70">
        <v>0.24319207828136427</v>
      </c>
      <c r="K1880" s="70">
        <v>0.75222991233467118</v>
      </c>
      <c r="L1880" s="70">
        <v>0.60450966330544764</v>
      </c>
      <c r="M1880" s="70">
        <v>0.17557400457680544</v>
      </c>
      <c r="N1880" s="70">
        <v>6.5469438949581696E-2</v>
      </c>
      <c r="O1880" s="70">
        <v>0</v>
      </c>
      <c r="P1880" s="70">
        <v>4.2760841134730714E-2</v>
      </c>
    </row>
    <row r="1881" spans="1:16" x14ac:dyDescent="0.3">
      <c r="A1881" t="s">
        <v>3131</v>
      </c>
      <c r="B1881" t="s">
        <v>1209</v>
      </c>
      <c r="C1881" s="69">
        <v>37047</v>
      </c>
      <c r="D1881" s="70">
        <v>0.62452806454464294</v>
      </c>
      <c r="E1881" s="70">
        <v>1.0343537334782377E-2</v>
      </c>
      <c r="F1881" s="70">
        <v>0.75492401818903587</v>
      </c>
      <c r="G1881" s="70">
        <v>0.14285714285714285</v>
      </c>
      <c r="H1881" s="70">
        <v>3.4482758620689655E-2</v>
      </c>
      <c r="I1881" s="70">
        <v>0.3888888888888889</v>
      </c>
      <c r="J1881" s="70">
        <v>9.5089799760993035E-2</v>
      </c>
      <c r="K1881" s="70">
        <v>0.69066163769838573</v>
      </c>
      <c r="L1881" s="70">
        <v>0.72744770305978146</v>
      </c>
      <c r="M1881" s="70">
        <v>0.15129094941358426</v>
      </c>
      <c r="N1881" s="70">
        <v>4.0209230481763801E-2</v>
      </c>
      <c r="O1881" s="70">
        <v>0</v>
      </c>
      <c r="P1881" s="70">
        <v>6.1729107620968733E-2</v>
      </c>
    </row>
    <row r="1882" spans="1:16" x14ac:dyDescent="0.3">
      <c r="A1882" t="s">
        <v>3132</v>
      </c>
      <c r="B1882" t="s">
        <v>1209</v>
      </c>
      <c r="C1882" s="69">
        <v>37049</v>
      </c>
      <c r="D1882" s="70">
        <v>0.6629248171736204</v>
      </c>
      <c r="E1882" s="70">
        <v>6.3599006600202165E-2</v>
      </c>
      <c r="F1882" s="70">
        <v>0.79247644822176355</v>
      </c>
      <c r="G1882" s="70">
        <v>0.10119047619047619</v>
      </c>
      <c r="H1882" s="70">
        <v>6.8965517241379309E-2</v>
      </c>
      <c r="I1882" s="70">
        <v>0.27777777777777779</v>
      </c>
      <c r="J1882" s="70">
        <v>-5.0871446981306703E-2</v>
      </c>
      <c r="K1882" s="70">
        <v>0.63390955484334988</v>
      </c>
      <c r="L1882" s="70">
        <v>0.76996806090172731</v>
      </c>
      <c r="M1882" s="70">
        <v>0.18504157844548788</v>
      </c>
      <c r="N1882" s="70">
        <v>0.24680813624947037</v>
      </c>
      <c r="O1882" s="70">
        <v>0.19251806025959214</v>
      </c>
      <c r="P1882" s="70">
        <v>5.9625360901593261E-2</v>
      </c>
    </row>
    <row r="1883" spans="1:16" x14ac:dyDescent="0.3">
      <c r="A1883" t="s">
        <v>2476</v>
      </c>
      <c r="B1883" t="s">
        <v>1209</v>
      </c>
      <c r="C1883" s="69">
        <v>37051</v>
      </c>
      <c r="D1883" s="70">
        <v>0.64405362860966719</v>
      </c>
      <c r="E1883" s="70">
        <v>0.19842880309851324</v>
      </c>
      <c r="F1883" s="70">
        <v>0.57869602978919954</v>
      </c>
      <c r="G1883" s="70">
        <v>0.19047619047619047</v>
      </c>
      <c r="H1883" s="70">
        <v>0.13793103448275862</v>
      </c>
      <c r="I1883" s="70">
        <v>0.3888888888888889</v>
      </c>
      <c r="J1883" s="70">
        <v>1.8646123778145264E-2</v>
      </c>
      <c r="K1883" s="70">
        <v>0.71363337143015326</v>
      </c>
      <c r="L1883" s="70">
        <v>0.81018460184686791</v>
      </c>
      <c r="M1883" s="70">
        <v>0.14663097433815481</v>
      </c>
      <c r="N1883" s="70">
        <v>7.2865522169661551E-2</v>
      </c>
      <c r="O1883" s="70">
        <v>0</v>
      </c>
      <c r="P1883" s="70">
        <v>0.12616021455918702</v>
      </c>
    </row>
    <row r="1884" spans="1:16" x14ac:dyDescent="0.3">
      <c r="A1884" t="s">
        <v>3133</v>
      </c>
      <c r="B1884" t="s">
        <v>1209</v>
      </c>
      <c r="C1884" s="69">
        <v>37053</v>
      </c>
      <c r="D1884" s="70">
        <v>0.737837039353341</v>
      </c>
      <c r="E1884" s="70">
        <v>4.5366897593110914E-3</v>
      </c>
      <c r="F1884" s="70">
        <v>0.75007290432956775</v>
      </c>
      <c r="G1884" s="70">
        <v>1.7857142857142856E-2</v>
      </c>
      <c r="H1884" s="70">
        <v>0</v>
      </c>
      <c r="I1884" s="70">
        <v>0.22222222222222221</v>
      </c>
      <c r="J1884" s="70">
        <v>0.14361056644360276</v>
      </c>
      <c r="K1884" s="70">
        <v>0.59469274716262521</v>
      </c>
      <c r="L1884" s="70">
        <v>0.74364201885701875</v>
      </c>
      <c r="M1884" s="70">
        <v>0.26851348171423489</v>
      </c>
      <c r="N1884" s="70">
        <v>0.83098187471498119</v>
      </c>
      <c r="O1884" s="70">
        <v>7.3464450147776819E-2</v>
      </c>
      <c r="P1884" s="70">
        <v>2.7078845812367053E-3</v>
      </c>
    </row>
    <row r="1885" spans="1:16" x14ac:dyDescent="0.3">
      <c r="A1885" t="s">
        <v>3134</v>
      </c>
      <c r="B1885" t="s">
        <v>1209</v>
      </c>
      <c r="C1885" s="69">
        <v>37055</v>
      </c>
      <c r="D1885" s="70">
        <v>0.91638182220377551</v>
      </c>
      <c r="E1885" s="70">
        <v>2.7268099767743283E-2</v>
      </c>
      <c r="F1885" s="70">
        <v>0.93399989767442015</v>
      </c>
      <c r="G1885" s="70">
        <v>0.13095238095238096</v>
      </c>
      <c r="H1885" s="70">
        <v>0</v>
      </c>
      <c r="I1885" s="70">
        <v>0.27777777777777779</v>
      </c>
      <c r="J1885" s="70">
        <v>0.62211983115024283</v>
      </c>
      <c r="K1885" s="70">
        <v>0.5852389780738797</v>
      </c>
      <c r="L1885" s="70">
        <v>0.73848424572692062</v>
      </c>
      <c r="M1885" s="70">
        <v>0.28287349427428932</v>
      </c>
      <c r="N1885" s="70">
        <v>0.65416886498567917</v>
      </c>
      <c r="O1885" s="70">
        <v>0.29139882121353078</v>
      </c>
      <c r="P1885" s="70">
        <v>1.3451960080056299E-2</v>
      </c>
    </row>
    <row r="1886" spans="1:16" x14ac:dyDescent="0.3">
      <c r="A1886" t="s">
        <v>3135</v>
      </c>
      <c r="B1886" t="s">
        <v>1209</v>
      </c>
      <c r="C1886" s="69">
        <v>37057</v>
      </c>
      <c r="D1886" s="70">
        <v>0.51752985453158806</v>
      </c>
      <c r="E1886" s="70">
        <v>0.10119657080541497</v>
      </c>
      <c r="F1886" s="70">
        <v>0.34234298139774272</v>
      </c>
      <c r="G1886" s="70">
        <v>7.1428571428571425E-2</v>
      </c>
      <c r="H1886" s="70">
        <v>0.17241379310344829</v>
      </c>
      <c r="I1886" s="70">
        <v>0.3888888888888889</v>
      </c>
      <c r="J1886" s="70">
        <v>6.8137508776383096E-2</v>
      </c>
      <c r="K1886" s="70">
        <v>0.72659796724264214</v>
      </c>
      <c r="L1886" s="70">
        <v>0.58404919476007822</v>
      </c>
      <c r="M1886" s="70">
        <v>0.13111048532931832</v>
      </c>
      <c r="N1886" s="70">
        <v>4.7959456630757402E-2</v>
      </c>
      <c r="O1886" s="70">
        <v>0</v>
      </c>
      <c r="P1886" s="70">
        <v>2.5667889632190681E-2</v>
      </c>
    </row>
    <row r="1887" spans="1:16" x14ac:dyDescent="0.3">
      <c r="A1887" t="s">
        <v>3136</v>
      </c>
      <c r="B1887" t="s">
        <v>1209</v>
      </c>
      <c r="C1887" s="69">
        <v>37059</v>
      </c>
      <c r="D1887" s="70">
        <v>0.49801549904437969</v>
      </c>
      <c r="E1887" s="70">
        <v>3.3500556419061675E-2</v>
      </c>
      <c r="F1887" s="70">
        <v>0.32099692554852444</v>
      </c>
      <c r="G1887" s="70">
        <v>1.1904761904761904E-2</v>
      </c>
      <c r="H1887" s="70">
        <v>0.31034482758620691</v>
      </c>
      <c r="I1887" s="70">
        <v>0.3888888888888889</v>
      </c>
      <c r="J1887" s="70">
        <v>-2.8331495274560487E-2</v>
      </c>
      <c r="K1887" s="70">
        <v>0.72636986313948337</v>
      </c>
      <c r="L1887" s="70">
        <v>0.5214330364202524</v>
      </c>
      <c r="M1887" s="70">
        <v>0.12309024454386683</v>
      </c>
      <c r="N1887" s="70">
        <v>5.5190167489485957E-2</v>
      </c>
      <c r="O1887" s="70">
        <v>0</v>
      </c>
      <c r="P1887" s="70">
        <v>3.2233215449106893E-2</v>
      </c>
    </row>
    <row r="1888" spans="1:16" x14ac:dyDescent="0.3">
      <c r="A1888" t="s">
        <v>3137</v>
      </c>
      <c r="B1888" t="s">
        <v>1209</v>
      </c>
      <c r="C1888" s="69">
        <v>37061</v>
      </c>
      <c r="D1888" s="70">
        <v>0.6812238982774943</v>
      </c>
      <c r="E1888" s="70">
        <v>5.9080476987982489E-3</v>
      </c>
      <c r="F1888" s="70">
        <v>0.72835458632940564</v>
      </c>
      <c r="G1888" s="70">
        <v>0.29166666666666669</v>
      </c>
      <c r="H1888" s="70">
        <v>6.8965517241379309E-2</v>
      </c>
      <c r="I1888" s="70">
        <v>0.3888888888888889</v>
      </c>
      <c r="J1888" s="70">
        <v>0.15390759231576751</v>
      </c>
      <c r="K1888" s="70">
        <v>0.67617758776264747</v>
      </c>
      <c r="L1888" s="70">
        <v>0.76468708400769647</v>
      </c>
      <c r="M1888" s="70">
        <v>0.16703726420401913</v>
      </c>
      <c r="N1888" s="70">
        <v>9.4785742549293603E-2</v>
      </c>
      <c r="O1888" s="70">
        <v>0</v>
      </c>
      <c r="P1888" s="70">
        <v>3.3406745431758672E-2</v>
      </c>
    </row>
    <row r="1889" spans="1:16" x14ac:dyDescent="0.3">
      <c r="A1889" t="s">
        <v>3138</v>
      </c>
      <c r="B1889" t="s">
        <v>1209</v>
      </c>
      <c r="C1889" s="69">
        <v>37063</v>
      </c>
      <c r="D1889" s="70">
        <v>0.60681599779317641</v>
      </c>
      <c r="E1889" s="70">
        <v>0.33396512867785128</v>
      </c>
      <c r="F1889" s="70">
        <v>0.42428377011781648</v>
      </c>
      <c r="G1889" s="70">
        <v>5.3571428571428568E-2</v>
      </c>
      <c r="H1889" s="70">
        <v>0.13793103448275862</v>
      </c>
      <c r="I1889" s="70">
        <v>0.5</v>
      </c>
      <c r="J1889" s="70">
        <v>3.6124178882659466E-2</v>
      </c>
      <c r="K1889" s="70">
        <v>0.72052814233011364</v>
      </c>
      <c r="L1889" s="70">
        <v>0.83157934260666233</v>
      </c>
      <c r="M1889" s="70">
        <v>0.15206181940787281</v>
      </c>
      <c r="N1889" s="70">
        <v>0.11499995444159118</v>
      </c>
      <c r="O1889" s="70">
        <v>0</v>
      </c>
      <c r="P1889" s="70">
        <v>2.8935532984528618E-2</v>
      </c>
    </row>
    <row r="1890" spans="1:16" x14ac:dyDescent="0.3">
      <c r="A1890" t="s">
        <v>3139</v>
      </c>
      <c r="B1890" t="s">
        <v>1209</v>
      </c>
      <c r="C1890" s="69">
        <v>37065</v>
      </c>
      <c r="D1890" s="70">
        <v>0.65210756315326723</v>
      </c>
      <c r="E1890" s="70">
        <v>3.2731786487537787E-2</v>
      </c>
      <c r="F1890" s="70">
        <v>0.58762242551268584</v>
      </c>
      <c r="G1890" s="70">
        <v>7.7380952380952384E-2</v>
      </c>
      <c r="H1890" s="70">
        <v>0.13793103448275862</v>
      </c>
      <c r="I1890" s="70">
        <v>0.33333333333333331</v>
      </c>
      <c r="J1890" s="70">
        <v>0.21054875501475465</v>
      </c>
      <c r="K1890" s="70">
        <v>0.71502978142065943</v>
      </c>
      <c r="L1890" s="70">
        <v>0.83471034049363435</v>
      </c>
      <c r="M1890" s="70">
        <v>0.12965633826840489</v>
      </c>
      <c r="N1890" s="70">
        <v>0.18071533008133805</v>
      </c>
      <c r="O1890" s="70">
        <v>0</v>
      </c>
      <c r="P1890" s="70">
        <v>1.7002210356202998E-2</v>
      </c>
    </row>
    <row r="1891" spans="1:16" x14ac:dyDescent="0.3">
      <c r="A1891" t="s">
        <v>2369</v>
      </c>
      <c r="B1891" t="s">
        <v>1209</v>
      </c>
      <c r="C1891" s="69">
        <v>37067</v>
      </c>
      <c r="D1891" s="70">
        <v>0.55070014531881473</v>
      </c>
      <c r="E1891" s="70">
        <v>0.39225074881163952</v>
      </c>
      <c r="F1891" s="70">
        <v>0.30447199230226279</v>
      </c>
      <c r="G1891" s="70">
        <v>0.14285714285714285</v>
      </c>
      <c r="H1891" s="70">
        <v>0.13793103448275862</v>
      </c>
      <c r="I1891" s="70">
        <v>0.55555555555555558</v>
      </c>
      <c r="J1891" s="70">
        <v>6.6299124559757464E-2</v>
      </c>
      <c r="K1891" s="70">
        <v>0.73617034052039487</v>
      </c>
      <c r="L1891" s="70">
        <v>0.55963321768689167</v>
      </c>
      <c r="M1891" s="70">
        <v>0.12758259593121554</v>
      </c>
      <c r="N1891" s="70">
        <v>6.0257473284850552E-2</v>
      </c>
      <c r="O1891" s="70">
        <v>0</v>
      </c>
      <c r="P1891" s="70">
        <v>3.1827635765411366E-2</v>
      </c>
    </row>
    <row r="1892" spans="1:16" x14ac:dyDescent="0.3">
      <c r="A1892" t="s">
        <v>2050</v>
      </c>
      <c r="B1892" t="s">
        <v>1209</v>
      </c>
      <c r="C1892" s="69">
        <v>37069</v>
      </c>
      <c r="D1892" s="70">
        <v>0.5635912504883599</v>
      </c>
      <c r="E1892" s="70">
        <v>1.3855459231812672E-2</v>
      </c>
      <c r="F1892" s="70">
        <v>0.48257685738252004</v>
      </c>
      <c r="G1892" s="70">
        <v>7.7380952380952384E-2</v>
      </c>
      <c r="H1892" s="70">
        <v>0.10344827586206896</v>
      </c>
      <c r="I1892" s="70">
        <v>0.3888888888888889</v>
      </c>
      <c r="J1892" s="70">
        <v>-3.4494670490013486E-2</v>
      </c>
      <c r="K1892" s="70">
        <v>0.72244936012256877</v>
      </c>
      <c r="L1892" s="70">
        <v>0.83413226921790429</v>
      </c>
      <c r="M1892" s="70">
        <v>0.15615144178542714</v>
      </c>
      <c r="N1892" s="70">
        <v>2.3298639551591446E-2</v>
      </c>
      <c r="O1892" s="70">
        <v>0</v>
      </c>
      <c r="P1892" s="70">
        <v>3.2485957067093833E-2</v>
      </c>
    </row>
    <row r="1893" spans="1:16" x14ac:dyDescent="0.3">
      <c r="A1893" t="s">
        <v>3140</v>
      </c>
      <c r="B1893" t="s">
        <v>1209</v>
      </c>
      <c r="C1893" s="69">
        <v>37071</v>
      </c>
      <c r="D1893" s="70">
        <v>0.55922626836719436</v>
      </c>
      <c r="E1893" s="70">
        <v>0.25517487576569697</v>
      </c>
      <c r="F1893" s="70">
        <v>0.32303467590467172</v>
      </c>
      <c r="G1893" s="70">
        <v>6.5476190476190479E-2</v>
      </c>
      <c r="H1893" s="70">
        <v>0.2413793103448276</v>
      </c>
      <c r="I1893" s="70">
        <v>0.5</v>
      </c>
      <c r="J1893" s="70">
        <v>6.9815870592558185E-2</v>
      </c>
      <c r="K1893" s="70">
        <v>0.72839287728988811</v>
      </c>
      <c r="L1893" s="70">
        <v>0.58178969068942188</v>
      </c>
      <c r="M1893" s="70">
        <v>0.1429537126490831</v>
      </c>
      <c r="N1893" s="70">
        <v>6.4781844841002079E-2</v>
      </c>
      <c r="O1893" s="70">
        <v>0</v>
      </c>
      <c r="P1893" s="70">
        <v>4.7113925056568549E-2</v>
      </c>
    </row>
    <row r="1894" spans="1:16" x14ac:dyDescent="0.3">
      <c r="A1894" t="s">
        <v>3141</v>
      </c>
      <c r="B1894" t="s">
        <v>1209</v>
      </c>
      <c r="C1894" s="69">
        <v>37073</v>
      </c>
      <c r="E1894" s="70"/>
      <c r="F1894" s="70">
        <v>0.61056835424015687</v>
      </c>
      <c r="G1894" s="70">
        <v>2.3809523809523808E-2</v>
      </c>
      <c r="H1894" s="70">
        <v>3.4482758620689655E-2</v>
      </c>
      <c r="I1894" s="70">
        <v>0.3888888888888889</v>
      </c>
    </row>
    <row r="1895" spans="1:16" x14ac:dyDescent="0.3">
      <c r="A1895" t="s">
        <v>2091</v>
      </c>
      <c r="B1895" t="s">
        <v>1209</v>
      </c>
      <c r="C1895" s="69">
        <v>37075</v>
      </c>
      <c r="E1895" s="70"/>
      <c r="F1895" s="70">
        <v>8.0190818919336257E-2</v>
      </c>
      <c r="G1895" s="70">
        <v>1.1904761904761904E-2</v>
      </c>
      <c r="H1895" s="70">
        <v>0.10344827586206896</v>
      </c>
      <c r="I1895" s="70">
        <v>0.61111111111111116</v>
      </c>
    </row>
    <row r="1896" spans="1:16" x14ac:dyDescent="0.3">
      <c r="A1896" t="s">
        <v>3142</v>
      </c>
      <c r="B1896" t="s">
        <v>1209</v>
      </c>
      <c r="C1896" s="69">
        <v>37077</v>
      </c>
      <c r="D1896" s="70">
        <v>0.58022865341302676</v>
      </c>
      <c r="E1896" s="70">
        <v>3.351924425275718E-2</v>
      </c>
      <c r="F1896" s="70">
        <v>0.42238509625660131</v>
      </c>
      <c r="G1896" s="70">
        <v>7.1428571428571425E-2</v>
      </c>
      <c r="H1896" s="70">
        <v>0.13793103448275862</v>
      </c>
      <c r="I1896" s="70">
        <v>0.44444444444444442</v>
      </c>
      <c r="J1896" s="70">
        <v>-2.6234944462009326E-3</v>
      </c>
      <c r="K1896" s="70">
        <v>0.71527133895683237</v>
      </c>
      <c r="L1896" s="70">
        <v>0.84240863737773952</v>
      </c>
      <c r="M1896" s="70">
        <v>0.15090739813319079</v>
      </c>
      <c r="N1896" s="70">
        <v>5.6764722447877267E-2</v>
      </c>
      <c r="O1896" s="70">
        <v>0</v>
      </c>
      <c r="P1896" s="70">
        <v>2.9653264643378485E-2</v>
      </c>
    </row>
    <row r="1897" spans="1:16" x14ac:dyDescent="0.3">
      <c r="A1897" t="s">
        <v>2052</v>
      </c>
      <c r="B1897" t="s">
        <v>1209</v>
      </c>
      <c r="C1897" s="69">
        <v>37079</v>
      </c>
      <c r="E1897" s="70"/>
      <c r="F1897" s="70">
        <v>0.65052841874313228</v>
      </c>
      <c r="G1897" s="70">
        <v>0.1130952380952381</v>
      </c>
      <c r="H1897" s="70">
        <v>3.4482758620689655E-2</v>
      </c>
      <c r="I1897" s="70">
        <v>0.33333333333333331</v>
      </c>
    </row>
    <row r="1898" spans="1:16" x14ac:dyDescent="0.3">
      <c r="A1898" t="s">
        <v>3143</v>
      </c>
      <c r="B1898" t="s">
        <v>1209</v>
      </c>
      <c r="C1898" s="69">
        <v>37081</v>
      </c>
      <c r="D1898" s="70">
        <v>0.55180008068306308</v>
      </c>
      <c r="E1898" s="70">
        <v>0.2609121231613058</v>
      </c>
      <c r="F1898" s="70">
        <v>0.36144265707131612</v>
      </c>
      <c r="G1898" s="70">
        <v>0.10714285714285714</v>
      </c>
      <c r="H1898" s="70">
        <v>0.17241379310344829</v>
      </c>
      <c r="I1898" s="70">
        <v>0.5</v>
      </c>
      <c r="J1898" s="70">
        <v>1.1110599251428706E-2</v>
      </c>
      <c r="K1898" s="70">
        <v>0.73390759127835603</v>
      </c>
      <c r="L1898" s="70">
        <v>0.64085126942425008</v>
      </c>
      <c r="M1898" s="70">
        <v>0.12792663381276276</v>
      </c>
      <c r="N1898" s="70">
        <v>5.6380008012949866E-2</v>
      </c>
      <c r="O1898" s="70">
        <v>0</v>
      </c>
      <c r="P1898" s="70">
        <v>1.6848633679283246E-2</v>
      </c>
    </row>
    <row r="1899" spans="1:16" x14ac:dyDescent="0.3">
      <c r="A1899" t="s">
        <v>3144</v>
      </c>
      <c r="B1899" t="s">
        <v>1209</v>
      </c>
      <c r="C1899" s="69">
        <v>37083</v>
      </c>
      <c r="D1899" s="70">
        <v>0.60606859530359425</v>
      </c>
      <c r="E1899" s="70">
        <v>1.5719199713312156E-2</v>
      </c>
      <c r="F1899" s="70">
        <v>0.53163178483360563</v>
      </c>
      <c r="G1899" s="70">
        <v>0.10119047619047619</v>
      </c>
      <c r="H1899" s="70">
        <v>0.10344827586206896</v>
      </c>
      <c r="I1899" s="70">
        <v>0.3888888888888889</v>
      </c>
      <c r="J1899" s="70">
        <v>0.16071474207851458</v>
      </c>
      <c r="K1899" s="70">
        <v>0.71644414824798963</v>
      </c>
      <c r="L1899" s="70">
        <v>0.7461321795861855</v>
      </c>
      <c r="M1899" s="70">
        <v>0.15573748943848603</v>
      </c>
      <c r="N1899" s="70">
        <v>8.1397198892726563E-2</v>
      </c>
      <c r="O1899" s="70">
        <v>0</v>
      </c>
      <c r="P1899" s="70">
        <v>1.0734964237292616E-2</v>
      </c>
    </row>
    <row r="1900" spans="1:16" x14ac:dyDescent="0.3">
      <c r="A1900" t="s">
        <v>3145</v>
      </c>
      <c r="B1900" t="s">
        <v>1209</v>
      </c>
      <c r="C1900" s="69">
        <v>37085</v>
      </c>
      <c r="D1900" s="70">
        <v>0.60020067577123115</v>
      </c>
      <c r="E1900" s="70">
        <v>5.7618986437486308E-2</v>
      </c>
      <c r="F1900" s="70">
        <v>0.51411752167592228</v>
      </c>
      <c r="G1900" s="70">
        <v>0.125</v>
      </c>
      <c r="H1900" s="70">
        <v>0.13793103448275862</v>
      </c>
      <c r="I1900" s="70">
        <v>0.33333333333333331</v>
      </c>
      <c r="J1900" s="70">
        <v>-8.9501371531252899E-2</v>
      </c>
      <c r="K1900" s="70">
        <v>0.70123952474313389</v>
      </c>
      <c r="L1900" s="70">
        <v>0.82544238588493113</v>
      </c>
      <c r="M1900" s="70">
        <v>0.1532785260630167</v>
      </c>
      <c r="N1900" s="70">
        <v>4.2387911787601137E-2</v>
      </c>
      <c r="O1900" s="70">
        <v>0</v>
      </c>
      <c r="P1900" s="70">
        <v>0.2240810911231805</v>
      </c>
    </row>
    <row r="1901" spans="1:16" x14ac:dyDescent="0.3">
      <c r="A1901" t="s">
        <v>3146</v>
      </c>
      <c r="B1901" t="s">
        <v>1209</v>
      </c>
      <c r="C1901" s="69">
        <v>37087</v>
      </c>
      <c r="D1901" s="70">
        <v>0.60112124844290604</v>
      </c>
      <c r="E1901" s="70">
        <v>3.227849152649153E-2</v>
      </c>
      <c r="F1901" s="70">
        <v>9.0098661087822288E-2</v>
      </c>
      <c r="G1901" s="70">
        <v>1.1904761904761904E-2</v>
      </c>
      <c r="H1901" s="70">
        <v>0.13793103448275862</v>
      </c>
      <c r="I1901" s="70">
        <v>0.77777777777777779</v>
      </c>
      <c r="J1901" s="70">
        <v>0.19632605069586631</v>
      </c>
      <c r="K1901" s="70">
        <v>0.75193157806303146</v>
      </c>
      <c r="L1901" s="70">
        <v>0.55888533867827905</v>
      </c>
      <c r="M1901" s="70">
        <v>0.26065625541764803</v>
      </c>
      <c r="N1901" s="70">
        <v>0.15952819856415398</v>
      </c>
      <c r="O1901" s="70">
        <v>0</v>
      </c>
      <c r="P1901" s="70">
        <v>2.6821486128380551E-2</v>
      </c>
    </row>
    <row r="1902" spans="1:16" x14ac:dyDescent="0.3">
      <c r="A1902" t="s">
        <v>2485</v>
      </c>
      <c r="B1902" t="s">
        <v>1209</v>
      </c>
      <c r="C1902" s="69">
        <v>37089</v>
      </c>
      <c r="D1902" s="70">
        <v>0.73012749059489801</v>
      </c>
      <c r="E1902" s="70">
        <v>0.20194739626556388</v>
      </c>
      <c r="F1902" s="70">
        <v>0.16745385621336936</v>
      </c>
      <c r="G1902" s="70">
        <v>1.7857142857142856E-2</v>
      </c>
      <c r="H1902" s="70">
        <v>0.55172413793103448</v>
      </c>
      <c r="I1902" s="70">
        <v>0.66666666666666663</v>
      </c>
      <c r="J1902" s="70">
        <v>0.22996025834652023</v>
      </c>
      <c r="K1902" s="70">
        <v>0.75216245424184225</v>
      </c>
      <c r="L1902" s="70">
        <v>0.72206023925124274</v>
      </c>
      <c r="M1902" s="70">
        <v>0.2749656515750592</v>
      </c>
      <c r="N1902" s="70">
        <v>0.18812906672944399</v>
      </c>
      <c r="O1902" s="70">
        <v>0</v>
      </c>
      <c r="P1902" s="70">
        <v>3.8670865798804202E-2</v>
      </c>
    </row>
    <row r="1903" spans="1:16" x14ac:dyDescent="0.3">
      <c r="A1903" t="s">
        <v>3147</v>
      </c>
      <c r="B1903" t="s">
        <v>1209</v>
      </c>
      <c r="C1903" s="69">
        <v>37091</v>
      </c>
      <c r="D1903" s="70">
        <v>0.59522384565263264</v>
      </c>
      <c r="E1903" s="70">
        <v>8.7876275276670187E-3</v>
      </c>
      <c r="F1903" s="70">
        <v>0.58560429479644183</v>
      </c>
      <c r="G1903" s="70">
        <v>0.10714285714285714</v>
      </c>
      <c r="H1903" s="70">
        <v>3.4482758620689655E-2</v>
      </c>
      <c r="I1903" s="70">
        <v>0.3888888888888889</v>
      </c>
      <c r="J1903" s="70">
        <v>0.12178546025756662</v>
      </c>
      <c r="K1903" s="70">
        <v>0.69796193346255009</v>
      </c>
      <c r="L1903" s="70">
        <v>0.79320313080020444</v>
      </c>
      <c r="M1903" s="70">
        <v>0.18151791722802227</v>
      </c>
      <c r="N1903" s="70">
        <v>1.43919280221751E-2</v>
      </c>
      <c r="O1903" s="70">
        <v>0</v>
      </c>
      <c r="P1903" s="70">
        <v>1.7726021697407467E-2</v>
      </c>
    </row>
    <row r="1904" spans="1:16" x14ac:dyDescent="0.3">
      <c r="A1904" t="s">
        <v>3148</v>
      </c>
      <c r="B1904" t="s">
        <v>1209</v>
      </c>
      <c r="C1904" s="69">
        <v>37093</v>
      </c>
      <c r="D1904" s="70">
        <v>0.59100724448189168</v>
      </c>
      <c r="E1904" s="70">
        <v>4.6646847927778019E-2</v>
      </c>
      <c r="F1904" s="70">
        <v>0.53753323197005143</v>
      </c>
      <c r="G1904" s="70">
        <v>3.5714285714285712E-2</v>
      </c>
      <c r="H1904" s="70">
        <v>0.13793103448275862</v>
      </c>
      <c r="I1904" s="70">
        <v>0.27777777777777779</v>
      </c>
      <c r="J1904" s="70">
        <v>-3.3237651324983887E-2</v>
      </c>
      <c r="K1904" s="70">
        <v>0.71108669371828548</v>
      </c>
      <c r="L1904" s="70">
        <v>0.77669809591069749</v>
      </c>
      <c r="M1904" s="70">
        <v>0.14371027274966405</v>
      </c>
      <c r="N1904" s="70">
        <v>4.8642529680784731E-2</v>
      </c>
      <c r="O1904" s="70">
        <v>0</v>
      </c>
      <c r="P1904" s="70">
        <v>0.28600262141428873</v>
      </c>
    </row>
    <row r="1905" spans="1:16" x14ac:dyDescent="0.3">
      <c r="A1905" t="s">
        <v>3149</v>
      </c>
      <c r="B1905" t="s">
        <v>1209</v>
      </c>
      <c r="C1905" s="69">
        <v>37095</v>
      </c>
      <c r="E1905" s="70"/>
      <c r="F1905" s="70">
        <v>0.87249138123679215</v>
      </c>
      <c r="G1905" s="70">
        <v>7.1428571428571425E-2</v>
      </c>
      <c r="H1905" s="70">
        <v>0</v>
      </c>
      <c r="I1905" s="70">
        <v>0.27777777777777779</v>
      </c>
    </row>
    <row r="1906" spans="1:16" x14ac:dyDescent="0.3">
      <c r="A1906" t="s">
        <v>3150</v>
      </c>
      <c r="B1906" t="s">
        <v>1209</v>
      </c>
      <c r="C1906" s="69">
        <v>37097</v>
      </c>
      <c r="D1906" s="70">
        <v>0.58931778859836237</v>
      </c>
      <c r="E1906" s="70">
        <v>0.12754277545962367</v>
      </c>
      <c r="F1906" s="70">
        <v>0.30314067550036666</v>
      </c>
      <c r="G1906" s="70">
        <v>8.3333333333333329E-2</v>
      </c>
      <c r="H1906" s="70">
        <v>0.31034482758620691</v>
      </c>
      <c r="I1906" s="70">
        <v>0.55555555555555558</v>
      </c>
      <c r="J1906" s="70">
        <v>8.5088323086911707E-2</v>
      </c>
      <c r="K1906" s="70">
        <v>0.73386808523922986</v>
      </c>
      <c r="L1906" s="70">
        <v>0.51654211050278154</v>
      </c>
      <c r="M1906" s="70">
        <v>0.1455341180196795</v>
      </c>
      <c r="N1906" s="70">
        <v>0.13844977487781607</v>
      </c>
      <c r="O1906" s="70">
        <v>0</v>
      </c>
      <c r="P1906" s="70">
        <v>4.1649649835045134E-2</v>
      </c>
    </row>
    <row r="1907" spans="1:16" x14ac:dyDescent="0.3">
      <c r="A1907" t="s">
        <v>2056</v>
      </c>
      <c r="B1907" t="s">
        <v>1209</v>
      </c>
      <c r="C1907" s="69">
        <v>37099</v>
      </c>
      <c r="D1907" s="70">
        <v>0.5983364294741268</v>
      </c>
      <c r="E1907" s="70">
        <v>1.1431883424516598E-2</v>
      </c>
      <c r="F1907" s="70">
        <v>8.4423770258056655E-2</v>
      </c>
      <c r="G1907" s="70">
        <v>1.1904761904761904E-2</v>
      </c>
      <c r="H1907" s="70">
        <v>0.10344827586206896</v>
      </c>
      <c r="I1907" s="70">
        <v>0.77777777777777779</v>
      </c>
      <c r="J1907" s="70">
        <v>8.4712931397144017E-2</v>
      </c>
      <c r="K1907" s="70">
        <v>0.75800241211706854</v>
      </c>
      <c r="L1907" s="70">
        <v>0.63247996135381723</v>
      </c>
      <c r="M1907" s="70">
        <v>0.29468268646038021</v>
      </c>
      <c r="N1907" s="70">
        <v>0.18015008429106147</v>
      </c>
      <c r="O1907" s="70">
        <v>0</v>
      </c>
      <c r="P1907" s="70">
        <v>3.0510717712549637E-2</v>
      </c>
    </row>
    <row r="1908" spans="1:16" x14ac:dyDescent="0.3">
      <c r="A1908" t="s">
        <v>3151</v>
      </c>
      <c r="B1908" t="s">
        <v>1209</v>
      </c>
      <c r="C1908" s="69">
        <v>37101</v>
      </c>
      <c r="D1908" s="70">
        <v>0.61593852848968289</v>
      </c>
      <c r="E1908" s="70">
        <v>8.2647376664449393E-2</v>
      </c>
      <c r="F1908" s="70">
        <v>0.56067736100242616</v>
      </c>
      <c r="G1908" s="70">
        <v>0.10119047619047619</v>
      </c>
      <c r="H1908" s="70">
        <v>0.13793103448275862</v>
      </c>
      <c r="I1908" s="70">
        <v>0.44444444444444442</v>
      </c>
      <c r="J1908" s="70">
        <v>-1.0589036896044049E-2</v>
      </c>
      <c r="K1908" s="70">
        <v>0.70450063609014624</v>
      </c>
      <c r="L1908" s="70">
        <v>0.84813724441246441</v>
      </c>
      <c r="M1908" s="70">
        <v>0.14598176930743054</v>
      </c>
      <c r="N1908" s="70">
        <v>6.6870491057890155E-2</v>
      </c>
      <c r="O1908" s="70">
        <v>0</v>
      </c>
      <c r="P1908" s="70">
        <v>4.5971326379664612E-2</v>
      </c>
    </row>
    <row r="1909" spans="1:16" x14ac:dyDescent="0.3">
      <c r="A1909" t="s">
        <v>2387</v>
      </c>
      <c r="B1909" t="s">
        <v>1209</v>
      </c>
      <c r="C1909" s="69">
        <v>37103</v>
      </c>
      <c r="E1909" s="70"/>
      <c r="F1909" s="70">
        <v>0.78205701760927415</v>
      </c>
      <c r="G1909" s="70">
        <v>7.7380952380952384E-2</v>
      </c>
      <c r="H1909" s="70">
        <v>6.8965517241379309E-2</v>
      </c>
      <c r="I1909" s="70">
        <v>0.27777777777777779</v>
      </c>
    </row>
    <row r="1910" spans="1:16" x14ac:dyDescent="0.3">
      <c r="A1910" t="s">
        <v>2061</v>
      </c>
      <c r="B1910" t="s">
        <v>1209</v>
      </c>
      <c r="C1910" s="69">
        <v>37105</v>
      </c>
      <c r="D1910" s="70">
        <v>0.57767499856219662</v>
      </c>
      <c r="E1910" s="70">
        <v>8.0098177098409246E-2</v>
      </c>
      <c r="F1910" s="70">
        <v>0.46178331073858181</v>
      </c>
      <c r="G1910" s="70">
        <v>4.1666666666666664E-2</v>
      </c>
      <c r="H1910" s="70">
        <v>0.13793103448275862</v>
      </c>
      <c r="I1910" s="70">
        <v>0.27777777777777779</v>
      </c>
      <c r="J1910" s="70">
        <v>0.10647159521222807</v>
      </c>
      <c r="K1910" s="70">
        <v>0.70696328004794717</v>
      </c>
      <c r="L1910" s="70">
        <v>0.79133780873876058</v>
      </c>
      <c r="M1910" s="70">
        <v>0.15821050619399019</v>
      </c>
      <c r="N1910" s="70">
        <v>6.4356998898232265E-2</v>
      </c>
      <c r="O1910" s="70">
        <v>0</v>
      </c>
      <c r="P1910" s="70">
        <v>0.10944711504907546</v>
      </c>
    </row>
    <row r="1911" spans="1:16" x14ac:dyDescent="0.3">
      <c r="A1911" t="s">
        <v>3152</v>
      </c>
      <c r="B1911" t="s">
        <v>1209</v>
      </c>
      <c r="C1911" s="69">
        <v>37107</v>
      </c>
      <c r="D1911" s="70">
        <v>0.65743531344823702</v>
      </c>
      <c r="E1911" s="70">
        <v>6.94243780625175E-2</v>
      </c>
      <c r="F1911" s="70">
        <v>0.70291924448190035</v>
      </c>
      <c r="G1911" s="70">
        <v>0.1380952380952381</v>
      </c>
      <c r="H1911" s="70">
        <v>3.4482758620689655E-2</v>
      </c>
      <c r="I1911" s="70">
        <v>0.3888888888888889</v>
      </c>
      <c r="J1911" s="70">
        <v>0.14204415866237732</v>
      </c>
      <c r="K1911" s="70">
        <v>0.71849109059918093</v>
      </c>
      <c r="L1911" s="70">
        <v>0.81948017601721523</v>
      </c>
      <c r="M1911" s="70">
        <v>0.13054228535185286</v>
      </c>
      <c r="N1911" s="70">
        <v>0.154767093452993</v>
      </c>
      <c r="O1911" s="70">
        <v>4.9156014308761938E-4</v>
      </c>
      <c r="P1911" s="70">
        <v>2.0067674978786303E-2</v>
      </c>
    </row>
    <row r="1912" spans="1:16" x14ac:dyDescent="0.3">
      <c r="A1912" t="s">
        <v>2130</v>
      </c>
      <c r="B1912" t="s">
        <v>1209</v>
      </c>
      <c r="C1912" s="69">
        <v>37109</v>
      </c>
      <c r="D1912" s="70">
        <v>0.59807278361943272</v>
      </c>
      <c r="E1912" s="70">
        <v>0.11798635289753857</v>
      </c>
      <c r="F1912" s="70">
        <v>0.3125105776823518</v>
      </c>
      <c r="G1912" s="70">
        <v>0.11904761904761904</v>
      </c>
      <c r="H1912" s="70">
        <v>0.27586206896551724</v>
      </c>
      <c r="I1912" s="70">
        <v>0.5</v>
      </c>
      <c r="J1912" s="70">
        <v>9.5713707209306359E-2</v>
      </c>
      <c r="K1912" s="70">
        <v>0.73535824956825024</v>
      </c>
      <c r="L1912" s="70">
        <v>0.55690321525266429</v>
      </c>
      <c r="M1912" s="70">
        <v>0.15843978639428341</v>
      </c>
      <c r="N1912" s="70">
        <v>0.15722857545919447</v>
      </c>
      <c r="O1912" s="70">
        <v>0</v>
      </c>
      <c r="P1912" s="70">
        <v>4.5726150550027087E-2</v>
      </c>
    </row>
    <row r="1913" spans="1:16" x14ac:dyDescent="0.3">
      <c r="A1913" t="s">
        <v>3153</v>
      </c>
      <c r="B1913" t="s">
        <v>1209</v>
      </c>
      <c r="C1913" s="69">
        <v>37111</v>
      </c>
      <c r="D1913" s="70">
        <v>0.68267364568321043</v>
      </c>
      <c r="E1913" s="70">
        <v>2.9336001391474346E-2</v>
      </c>
      <c r="F1913" s="70">
        <v>0.12964071038717653</v>
      </c>
      <c r="G1913" s="70">
        <v>1.1904761904761904E-2</v>
      </c>
      <c r="H1913" s="70">
        <v>0.68965517241379315</v>
      </c>
      <c r="I1913" s="70">
        <v>0.61111111111111116</v>
      </c>
      <c r="J1913" s="70">
        <v>7.436707142206346E-2</v>
      </c>
      <c r="K1913" s="70">
        <v>0.7476353481358281</v>
      </c>
      <c r="L1913" s="70">
        <v>0.75344563210995319</v>
      </c>
      <c r="M1913" s="70">
        <v>0.22092598867633212</v>
      </c>
      <c r="N1913" s="70">
        <v>9.8422142898921164E-2</v>
      </c>
      <c r="O1913" s="70">
        <v>0</v>
      </c>
      <c r="P1913" s="70">
        <v>3.7937089002429931E-2</v>
      </c>
    </row>
    <row r="1914" spans="1:16" x14ac:dyDescent="0.3">
      <c r="A1914" t="s">
        <v>2064</v>
      </c>
      <c r="B1914" t="s">
        <v>1209</v>
      </c>
      <c r="C1914" s="69">
        <v>37113</v>
      </c>
      <c r="D1914" s="70">
        <v>0.54194709421055276</v>
      </c>
      <c r="E1914" s="70">
        <v>1.1841678586907574E-2</v>
      </c>
      <c r="F1914" s="70">
        <v>9.1527025101266743E-2</v>
      </c>
      <c r="G1914" s="70">
        <v>1.7857142857142856E-2</v>
      </c>
      <c r="H1914" s="70">
        <v>3.4482758620689655E-2</v>
      </c>
      <c r="I1914" s="70">
        <v>0.66666666666666663</v>
      </c>
      <c r="J1914" s="70">
        <v>7.0345650755757577E-2</v>
      </c>
      <c r="K1914" s="70">
        <v>0.73655677696052002</v>
      </c>
      <c r="L1914" s="70">
        <v>0.61584400892465829</v>
      </c>
      <c r="M1914" s="70">
        <v>0.3070167022901068</v>
      </c>
      <c r="N1914" s="70">
        <v>0.1127741001617865</v>
      </c>
      <c r="O1914" s="70">
        <v>0</v>
      </c>
      <c r="P1914" s="70">
        <v>2.624139445410827E-2</v>
      </c>
    </row>
    <row r="1915" spans="1:16" x14ac:dyDescent="0.3">
      <c r="A1915" t="s">
        <v>2065</v>
      </c>
      <c r="B1915" t="s">
        <v>1209</v>
      </c>
      <c r="C1915" s="69">
        <v>37115</v>
      </c>
      <c r="D1915" s="70">
        <v>0.54880277087247065</v>
      </c>
      <c r="E1915" s="70">
        <v>2.360650040471248E-3</v>
      </c>
      <c r="F1915" s="70">
        <v>8.0280698490377209E-2</v>
      </c>
      <c r="G1915" s="70">
        <v>2.3809523809523808E-2</v>
      </c>
      <c r="H1915" s="70">
        <v>0.13793103448275862</v>
      </c>
      <c r="I1915" s="70">
        <v>0.77777777777777779</v>
      </c>
      <c r="J1915" s="70">
        <v>0.149437678048157</v>
      </c>
      <c r="K1915" s="70">
        <v>0.76202614705616445</v>
      </c>
      <c r="L1915" s="70">
        <v>0.50201059599388875</v>
      </c>
      <c r="M1915" s="70">
        <v>0.20952861272894599</v>
      </c>
      <c r="N1915" s="70">
        <v>2.8231038882557825E-2</v>
      </c>
      <c r="O1915" s="70">
        <v>0</v>
      </c>
      <c r="P1915" s="70">
        <v>4.2172646214435637E-2</v>
      </c>
    </row>
    <row r="1916" spans="1:16" x14ac:dyDescent="0.3">
      <c r="A1916" t="s">
        <v>2307</v>
      </c>
      <c r="B1916" t="s">
        <v>1209</v>
      </c>
      <c r="C1916" s="69">
        <v>37117</v>
      </c>
      <c r="D1916" s="70">
        <v>0.64840471131869082</v>
      </c>
      <c r="E1916" s="70">
        <v>5.581624444608314E-3</v>
      </c>
      <c r="F1916" s="70">
        <v>0.65082328633881292</v>
      </c>
      <c r="G1916" s="70">
        <v>7.7380952380952384E-2</v>
      </c>
      <c r="H1916" s="70">
        <v>3.4482758620689655E-2</v>
      </c>
      <c r="I1916" s="70">
        <v>0.3888888888888889</v>
      </c>
      <c r="J1916" s="70">
        <v>0.23466417465747746</v>
      </c>
      <c r="K1916" s="70">
        <v>0.68957542321288079</v>
      </c>
      <c r="L1916" s="70">
        <v>0.84264277575704449</v>
      </c>
      <c r="M1916" s="70">
        <v>0.14765723057501301</v>
      </c>
      <c r="N1916" s="70">
        <v>0.13009133561420871</v>
      </c>
      <c r="O1916" s="70">
        <v>0</v>
      </c>
      <c r="P1916" s="70">
        <v>9.4172828475996648E-3</v>
      </c>
    </row>
    <row r="1917" spans="1:16" x14ac:dyDescent="0.3">
      <c r="A1917" t="s">
        <v>3154</v>
      </c>
      <c r="B1917" t="s">
        <v>1209</v>
      </c>
      <c r="C1917" s="69">
        <v>37119</v>
      </c>
      <c r="D1917" s="70">
        <v>0.59307203566446787</v>
      </c>
      <c r="E1917" s="70">
        <v>0.61514873854491781</v>
      </c>
      <c r="F1917" s="70">
        <v>0.36519219512777623</v>
      </c>
      <c r="G1917" s="70">
        <v>0.13690476190476192</v>
      </c>
      <c r="H1917" s="70">
        <v>0.20689655172413793</v>
      </c>
      <c r="I1917" s="70">
        <v>0.5</v>
      </c>
      <c r="J1917" s="70">
        <v>0.13567989888329887</v>
      </c>
      <c r="K1917" s="70">
        <v>0.72830298422011108</v>
      </c>
      <c r="L1917" s="70">
        <v>0.59454021697661086</v>
      </c>
      <c r="M1917" s="70">
        <v>0.13337872180366478</v>
      </c>
      <c r="N1917" s="70">
        <v>8.9400501859960402E-2</v>
      </c>
      <c r="O1917" s="70">
        <v>0</v>
      </c>
      <c r="P1917" s="70">
        <v>4.1771104475065136E-2</v>
      </c>
    </row>
    <row r="1918" spans="1:16" x14ac:dyDescent="0.3">
      <c r="A1918" t="s">
        <v>2395</v>
      </c>
      <c r="B1918" t="s">
        <v>1209</v>
      </c>
      <c r="C1918" s="69">
        <v>37121</v>
      </c>
      <c r="D1918" s="70">
        <v>0.62064114883800892</v>
      </c>
      <c r="E1918" s="70">
        <v>1.7352820480354525E-2</v>
      </c>
      <c r="F1918" s="70">
        <v>7.9284338408276353E-2</v>
      </c>
      <c r="G1918" s="70">
        <v>0</v>
      </c>
      <c r="H1918" s="70">
        <v>0.41379310344827586</v>
      </c>
      <c r="I1918" s="70">
        <v>0.72222222222222221</v>
      </c>
      <c r="J1918" s="70">
        <v>0.13022400070150333</v>
      </c>
      <c r="K1918" s="70">
        <v>0.72908541850562347</v>
      </c>
      <c r="L1918" s="70">
        <v>0.63292361040310563</v>
      </c>
      <c r="M1918" s="70">
        <v>0.27578488750387786</v>
      </c>
      <c r="N1918" s="70">
        <v>4.4066135932502581E-2</v>
      </c>
      <c r="O1918" s="70">
        <v>0</v>
      </c>
      <c r="P1918" s="70">
        <v>4.0981140434480999E-2</v>
      </c>
    </row>
    <row r="1919" spans="1:16" x14ac:dyDescent="0.3">
      <c r="A1919" t="s">
        <v>2071</v>
      </c>
      <c r="B1919" t="s">
        <v>1209</v>
      </c>
      <c r="C1919" s="69">
        <v>37123</v>
      </c>
      <c r="D1919" s="70">
        <v>0.53771290956760387</v>
      </c>
      <c r="E1919" s="70">
        <v>8.2405432447062721E-3</v>
      </c>
      <c r="F1919" s="70">
        <v>0.37945009071760755</v>
      </c>
      <c r="G1919" s="70">
        <v>2.976190476190476E-2</v>
      </c>
      <c r="H1919" s="70">
        <v>0.13793103448275862</v>
      </c>
      <c r="I1919" s="70">
        <v>0.3888888888888889</v>
      </c>
      <c r="J1919" s="70">
        <v>0.12406865887310807</v>
      </c>
      <c r="K1919" s="70">
        <v>0.71558587520731876</v>
      </c>
      <c r="L1919" s="70">
        <v>0.68279788652020501</v>
      </c>
      <c r="M1919" s="70">
        <v>0.14561645202209719</v>
      </c>
      <c r="N1919" s="70">
        <v>1.7431329775652673E-3</v>
      </c>
      <c r="O1919" s="70">
        <v>0</v>
      </c>
      <c r="P1919" s="70">
        <v>5.2535073239105064E-2</v>
      </c>
    </row>
    <row r="1920" spans="1:16" x14ac:dyDescent="0.3">
      <c r="A1920" t="s">
        <v>3155</v>
      </c>
      <c r="B1920" t="s">
        <v>1209</v>
      </c>
      <c r="C1920" s="69">
        <v>37125</v>
      </c>
      <c r="D1920" s="70">
        <v>0.63356318715590387</v>
      </c>
      <c r="E1920" s="70">
        <v>5.3153180148506798E-2</v>
      </c>
      <c r="F1920" s="70">
        <v>0.45847346083965834</v>
      </c>
      <c r="G1920" s="70">
        <v>7.1428571428571425E-2</v>
      </c>
      <c r="H1920" s="70">
        <v>0.13793103448275862</v>
      </c>
      <c r="I1920" s="70">
        <v>0.33333333333333331</v>
      </c>
      <c r="J1920" s="70">
        <v>0.14772266862006006</v>
      </c>
      <c r="K1920" s="70">
        <v>0.70619189919379888</v>
      </c>
      <c r="L1920" s="70">
        <v>0.77316682181236518</v>
      </c>
      <c r="M1920" s="70">
        <v>0.15163337223646567</v>
      </c>
      <c r="N1920" s="70">
        <v>5.3210031121783248E-2</v>
      </c>
      <c r="O1920" s="70">
        <v>0</v>
      </c>
      <c r="P1920" s="70">
        <v>0.29915845256370549</v>
      </c>
    </row>
    <row r="1921" spans="1:16" x14ac:dyDescent="0.3">
      <c r="A1921" t="s">
        <v>3156</v>
      </c>
      <c r="B1921" t="s">
        <v>1209</v>
      </c>
      <c r="C1921" s="69">
        <v>37127</v>
      </c>
      <c r="D1921" s="70">
        <v>0.62919946458278486</v>
      </c>
      <c r="E1921" s="70">
        <v>4.7019844242686328E-2</v>
      </c>
      <c r="F1921" s="70">
        <v>0.5388920674515274</v>
      </c>
      <c r="G1921" s="70">
        <v>0.1130952380952381</v>
      </c>
      <c r="H1921" s="70">
        <v>0.13793103448275862</v>
      </c>
      <c r="I1921" s="70">
        <v>0.33333333333333331</v>
      </c>
      <c r="J1921" s="70">
        <v>0.18919095171552802</v>
      </c>
      <c r="K1921" s="70">
        <v>0.72587584270737815</v>
      </c>
      <c r="L1921" s="70">
        <v>0.83766751719582344</v>
      </c>
      <c r="M1921" s="70">
        <v>0.13514988459063781</v>
      </c>
      <c r="N1921" s="70">
        <v>8.1362488085981982E-2</v>
      </c>
      <c r="O1921" s="70">
        <v>0</v>
      </c>
      <c r="P1921" s="70">
        <v>1.8177641082579472E-2</v>
      </c>
    </row>
    <row r="1922" spans="1:16" x14ac:dyDescent="0.3">
      <c r="A1922" t="s">
        <v>3157</v>
      </c>
      <c r="B1922" t="s">
        <v>1209</v>
      </c>
      <c r="C1922" s="69">
        <v>37129</v>
      </c>
      <c r="D1922" s="70">
        <v>0.66631885531475854</v>
      </c>
      <c r="E1922" s="70">
        <v>0.2778311420376704</v>
      </c>
      <c r="F1922" s="70">
        <v>0.97496404148043669</v>
      </c>
      <c r="G1922" s="70">
        <v>8.3333333333333329E-2</v>
      </c>
      <c r="H1922" s="70">
        <v>6.8965517241379309E-2</v>
      </c>
      <c r="I1922" s="70">
        <v>0.33333333333333331</v>
      </c>
      <c r="J1922" s="70">
        <v>3.0647412813415792E-2</v>
      </c>
      <c r="K1922" s="70">
        <v>0.58052196786910393</v>
      </c>
      <c r="L1922" s="70">
        <v>0.6323839071753582</v>
      </c>
      <c r="M1922" s="70">
        <v>0.19263071798719658</v>
      </c>
      <c r="N1922" s="70">
        <v>0.15991707319312795</v>
      </c>
      <c r="O1922" s="70">
        <v>0.16855075972693551</v>
      </c>
      <c r="P1922" s="70">
        <v>6.8941119733303552E-2</v>
      </c>
    </row>
    <row r="1923" spans="1:16" x14ac:dyDescent="0.3">
      <c r="A1923" t="s">
        <v>3158</v>
      </c>
      <c r="B1923" t="s">
        <v>1209</v>
      </c>
      <c r="C1923" s="69">
        <v>37131</v>
      </c>
      <c r="D1923" s="70">
        <v>0.60260838364570612</v>
      </c>
      <c r="E1923" s="70">
        <v>2.6858884918149789E-3</v>
      </c>
      <c r="F1923" s="70">
        <v>0.53489268076944785</v>
      </c>
      <c r="G1923" s="70">
        <v>7.7380952380952384E-2</v>
      </c>
      <c r="H1923" s="70">
        <v>3.4482758620689655E-2</v>
      </c>
      <c r="I1923" s="70">
        <v>0.3888888888888889</v>
      </c>
      <c r="J1923" s="70">
        <v>0.20965400053566627</v>
      </c>
      <c r="K1923" s="70">
        <v>0.71572898585290334</v>
      </c>
      <c r="L1923" s="70">
        <v>0.74328718968877949</v>
      </c>
      <c r="M1923" s="70">
        <v>0.15910444180733782</v>
      </c>
      <c r="N1923" s="70">
        <v>0.10271746902819433</v>
      </c>
      <c r="O1923" s="70">
        <v>0</v>
      </c>
      <c r="P1923" s="70">
        <v>1.3075968041865702E-2</v>
      </c>
    </row>
    <row r="1924" spans="1:16" x14ac:dyDescent="0.3">
      <c r="A1924" t="s">
        <v>3159</v>
      </c>
      <c r="B1924" t="s">
        <v>1209</v>
      </c>
      <c r="C1924" s="69">
        <v>37133</v>
      </c>
      <c r="D1924" s="70">
        <v>0.64738624814367363</v>
      </c>
      <c r="E1924" s="70">
        <v>9.5148558411224618E-2</v>
      </c>
      <c r="F1924" s="70">
        <v>0.85521387284837658</v>
      </c>
      <c r="G1924" s="70">
        <v>0.14285714285714285</v>
      </c>
      <c r="H1924" s="70">
        <v>3.4482758620689655E-2</v>
      </c>
      <c r="I1924" s="70">
        <v>0.33333333333333331</v>
      </c>
      <c r="J1924" s="70">
        <v>-3.0642013230322791E-2</v>
      </c>
      <c r="K1924" s="70">
        <v>0.62345745905700412</v>
      </c>
      <c r="L1924" s="70">
        <v>0.71012487181045381</v>
      </c>
      <c r="M1924" s="70">
        <v>0.17533888590117608</v>
      </c>
      <c r="N1924" s="70">
        <v>0.13814980020310422</v>
      </c>
      <c r="O1924" s="70">
        <v>0.13795623264477314</v>
      </c>
      <c r="P1924" s="70">
        <v>8.0316622365273246E-2</v>
      </c>
    </row>
    <row r="1925" spans="1:16" x14ac:dyDescent="0.3">
      <c r="A1925" t="s">
        <v>2184</v>
      </c>
      <c r="B1925" t="s">
        <v>1209</v>
      </c>
      <c r="C1925" s="69">
        <v>37135</v>
      </c>
      <c r="D1925" s="70">
        <v>0.58599814101653658</v>
      </c>
      <c r="E1925" s="70">
        <v>8.8913369959198518E-2</v>
      </c>
      <c r="F1925" s="70">
        <v>0.40349064462350992</v>
      </c>
      <c r="G1925" s="70">
        <v>5.3571428571428568E-2</v>
      </c>
      <c r="H1925" s="70">
        <v>0.13793103448275862</v>
      </c>
      <c r="I1925" s="70">
        <v>0.5</v>
      </c>
      <c r="J1925" s="70">
        <v>1.3627421588568799E-2</v>
      </c>
      <c r="K1925" s="70">
        <v>0.72993116364992705</v>
      </c>
      <c r="L1925" s="70">
        <v>0.82982839962331156</v>
      </c>
      <c r="M1925" s="70">
        <v>0.15256573027566589</v>
      </c>
      <c r="N1925" s="70">
        <v>4.7149659409243434E-2</v>
      </c>
      <c r="O1925" s="70">
        <v>0</v>
      </c>
      <c r="P1925" s="70">
        <v>2.8999088216091418E-2</v>
      </c>
    </row>
    <row r="1926" spans="1:16" x14ac:dyDescent="0.3">
      <c r="A1926" t="s">
        <v>3160</v>
      </c>
      <c r="B1926" t="s">
        <v>1209</v>
      </c>
      <c r="C1926" s="69">
        <v>37137</v>
      </c>
      <c r="E1926" s="70"/>
      <c r="F1926" s="70">
        <v>0.89058676803865078</v>
      </c>
      <c r="G1926" s="70">
        <v>5.9523809523809521E-2</v>
      </c>
      <c r="H1926" s="70">
        <v>0</v>
      </c>
      <c r="I1926" s="70">
        <v>0.27777777777777779</v>
      </c>
    </row>
    <row r="1927" spans="1:16" x14ac:dyDescent="0.3">
      <c r="A1927" t="s">
        <v>3161</v>
      </c>
      <c r="B1927" t="s">
        <v>1209</v>
      </c>
      <c r="C1927" s="69">
        <v>37139</v>
      </c>
      <c r="D1927" s="70">
        <v>0.71917924419935575</v>
      </c>
      <c r="E1927" s="70">
        <v>5.1024011068647894E-2</v>
      </c>
      <c r="F1927" s="70">
        <v>0.71787903425237165</v>
      </c>
      <c r="G1927" s="70">
        <v>0.11904761904761904</v>
      </c>
      <c r="H1927" s="70">
        <v>0</v>
      </c>
      <c r="I1927" s="70">
        <v>0.33333333333333331</v>
      </c>
      <c r="J1927" s="70">
        <v>0.25911692060797048</v>
      </c>
      <c r="K1927" s="70">
        <v>0.68250706403786277</v>
      </c>
      <c r="L1927" s="70">
        <v>0.79582463954164895</v>
      </c>
      <c r="M1927" s="70">
        <v>0.21268621856717215</v>
      </c>
      <c r="N1927" s="70">
        <v>0.22030333941453242</v>
      </c>
      <c r="O1927" s="70">
        <v>0.20669913379048369</v>
      </c>
      <c r="P1927" s="70">
        <v>8.1264059449539482E-3</v>
      </c>
    </row>
    <row r="1928" spans="1:16" x14ac:dyDescent="0.3">
      <c r="A1928" t="s">
        <v>3162</v>
      </c>
      <c r="B1928" t="s">
        <v>1209</v>
      </c>
      <c r="C1928" s="69">
        <v>37141</v>
      </c>
      <c r="D1928" s="70">
        <v>0.68529573975003211</v>
      </c>
      <c r="E1928" s="70">
        <v>1.8513159690150455E-2</v>
      </c>
      <c r="F1928" s="70">
        <v>0.82838288802235183</v>
      </c>
      <c r="G1928" s="70">
        <v>0.11904761904761904</v>
      </c>
      <c r="H1928" s="70">
        <v>0.10344827586206896</v>
      </c>
      <c r="I1928" s="70">
        <v>0.33333333333333331</v>
      </c>
      <c r="J1928" s="70">
        <v>2.9600132578373066E-2</v>
      </c>
      <c r="K1928" s="70">
        <v>0.58440509447092703</v>
      </c>
      <c r="L1928" s="70">
        <v>0.65177403763400366</v>
      </c>
      <c r="M1928" s="70">
        <v>0.18626624879866513</v>
      </c>
      <c r="N1928" s="70">
        <v>0.16235202400044962</v>
      </c>
      <c r="O1928" s="70">
        <v>0.21409280127512037</v>
      </c>
      <c r="P1928" s="70">
        <v>0.17530584707134572</v>
      </c>
    </row>
    <row r="1929" spans="1:16" x14ac:dyDescent="0.3">
      <c r="A1929" t="s">
        <v>3163</v>
      </c>
      <c r="B1929" t="s">
        <v>1209</v>
      </c>
      <c r="C1929" s="69">
        <v>37143</v>
      </c>
      <c r="E1929" s="70"/>
      <c r="F1929" s="70">
        <v>0.7264946605905882</v>
      </c>
      <c r="G1929" s="70">
        <v>7.1428571428571425E-2</v>
      </c>
      <c r="H1929" s="70">
        <v>0</v>
      </c>
      <c r="I1929" s="70">
        <v>0.27777777777777779</v>
      </c>
    </row>
    <row r="1930" spans="1:16" x14ac:dyDescent="0.3">
      <c r="A1930" t="s">
        <v>3164</v>
      </c>
      <c r="B1930" t="s">
        <v>1209</v>
      </c>
      <c r="C1930" s="69">
        <v>37145</v>
      </c>
      <c r="D1930" s="70">
        <v>0.55900017531261825</v>
      </c>
      <c r="E1930" s="70">
        <v>1.2166658967104565E-2</v>
      </c>
      <c r="F1930" s="70">
        <v>0.37827389431707914</v>
      </c>
      <c r="G1930" s="70">
        <v>5.9523809523809521E-2</v>
      </c>
      <c r="H1930" s="70">
        <v>0.17241379310344829</v>
      </c>
      <c r="I1930" s="70">
        <v>0.3888888888888889</v>
      </c>
      <c r="J1930" s="70">
        <v>5.5697318196391316E-2</v>
      </c>
      <c r="K1930" s="70">
        <v>0.74658602821885944</v>
      </c>
      <c r="L1930" s="70">
        <v>0.78225971803561767</v>
      </c>
      <c r="M1930" s="70">
        <v>0.14338687012440252</v>
      </c>
      <c r="N1930" s="70">
        <v>2.1883975535433493E-2</v>
      </c>
      <c r="O1930" s="70">
        <v>0</v>
      </c>
      <c r="P1930" s="70">
        <v>1.4706028796615282E-2</v>
      </c>
    </row>
    <row r="1931" spans="1:16" x14ac:dyDescent="0.3">
      <c r="A1931" t="s">
        <v>3165</v>
      </c>
      <c r="B1931" t="s">
        <v>1209</v>
      </c>
      <c r="C1931" s="69">
        <v>37147</v>
      </c>
      <c r="D1931" s="70">
        <v>0.62290451749259024</v>
      </c>
      <c r="E1931" s="70">
        <v>8.4833903394921722E-2</v>
      </c>
      <c r="F1931" s="70">
        <v>0.66490976215572095</v>
      </c>
      <c r="G1931" s="70">
        <v>0.14880952380952381</v>
      </c>
      <c r="H1931" s="70">
        <v>3.4482758620689655E-2</v>
      </c>
      <c r="I1931" s="70">
        <v>0.33333333333333331</v>
      </c>
      <c r="J1931" s="70">
        <v>2.7543023638456357E-2</v>
      </c>
      <c r="K1931" s="70">
        <v>0.70973411759109484</v>
      </c>
      <c r="L1931" s="70">
        <v>0.84572283040264162</v>
      </c>
      <c r="M1931" s="70">
        <v>0.12205915288109717</v>
      </c>
      <c r="N1931" s="70">
        <v>0.16883499438484065</v>
      </c>
      <c r="O1931" s="70">
        <v>5.2527183309611404E-3</v>
      </c>
      <c r="P1931" s="70">
        <v>1.8872427124337551E-2</v>
      </c>
    </row>
    <row r="1932" spans="1:16" x14ac:dyDescent="0.3">
      <c r="A1932" t="s">
        <v>2139</v>
      </c>
      <c r="B1932" t="s">
        <v>1209</v>
      </c>
      <c r="C1932" s="69">
        <v>37149</v>
      </c>
      <c r="D1932" s="70">
        <v>0.6160180512522978</v>
      </c>
      <c r="E1932" s="70">
        <v>5.3173934463900223E-3</v>
      </c>
      <c r="F1932" s="70">
        <v>0.1917857875330477</v>
      </c>
      <c r="G1932" s="70">
        <v>1.1904761904761904E-2</v>
      </c>
      <c r="H1932" s="70">
        <v>0.34482758620689657</v>
      </c>
      <c r="I1932" s="70">
        <v>0.5</v>
      </c>
      <c r="J1932" s="70">
        <v>0.17766556214045959</v>
      </c>
      <c r="K1932" s="70">
        <v>0.72577810712685098</v>
      </c>
      <c r="L1932" s="70">
        <v>0.79837225592507832</v>
      </c>
      <c r="M1932" s="70">
        <v>0.24917679045419999</v>
      </c>
      <c r="N1932" s="70">
        <v>2.0403014309375651E-2</v>
      </c>
      <c r="O1932" s="70">
        <v>0</v>
      </c>
      <c r="P1932" s="70">
        <v>2.5595030520571958E-2</v>
      </c>
    </row>
    <row r="1933" spans="1:16" x14ac:dyDescent="0.3">
      <c r="A1933" t="s">
        <v>2076</v>
      </c>
      <c r="B1933" t="s">
        <v>1209</v>
      </c>
      <c r="C1933" s="69">
        <v>37151</v>
      </c>
      <c r="D1933" s="70">
        <v>0.53835402811992694</v>
      </c>
      <c r="E1933" s="70">
        <v>4.8822943641013125E-2</v>
      </c>
      <c r="F1933" s="70">
        <v>0.36640808457287055</v>
      </c>
      <c r="G1933" s="70">
        <v>0.10714285714285714</v>
      </c>
      <c r="H1933" s="70">
        <v>0.17241379310344829</v>
      </c>
      <c r="I1933" s="70">
        <v>0.44444444444444442</v>
      </c>
      <c r="J1933" s="70">
        <v>7.998693741728362E-4</v>
      </c>
      <c r="K1933" s="70">
        <v>0.72560861961935719</v>
      </c>
      <c r="L1933" s="70">
        <v>0.66036282790090195</v>
      </c>
      <c r="M1933" s="70">
        <v>0.14185710109481023</v>
      </c>
      <c r="N1933" s="70">
        <v>2.2139467891984968E-2</v>
      </c>
      <c r="O1933" s="70">
        <v>0</v>
      </c>
      <c r="P1933" s="70">
        <v>2.0371534882200015E-2</v>
      </c>
    </row>
    <row r="1934" spans="1:16" x14ac:dyDescent="0.3">
      <c r="A1934" t="s">
        <v>2405</v>
      </c>
      <c r="B1934" t="s">
        <v>1209</v>
      </c>
      <c r="C1934" s="69">
        <v>37153</v>
      </c>
      <c r="D1934" s="70">
        <v>0.61286811856806223</v>
      </c>
      <c r="E1934" s="70">
        <v>3.8641358953154431E-2</v>
      </c>
      <c r="F1934" s="70">
        <v>0.46002560451686231</v>
      </c>
      <c r="G1934" s="70">
        <v>2.976190476190476E-2</v>
      </c>
      <c r="H1934" s="70">
        <v>0.13793103448275862</v>
      </c>
      <c r="I1934" s="70">
        <v>0.33333333333333331</v>
      </c>
      <c r="J1934" s="70">
        <v>9.6805437517594933E-2</v>
      </c>
      <c r="K1934" s="70">
        <v>0.71975315592968148</v>
      </c>
      <c r="L1934" s="70">
        <v>0.75344406245699758</v>
      </c>
      <c r="M1934" s="70">
        <v>0.12672497055405163</v>
      </c>
      <c r="N1934" s="70">
        <v>4.6943738243238033E-2</v>
      </c>
      <c r="O1934" s="70">
        <v>0</v>
      </c>
      <c r="P1934" s="70">
        <v>0.32521281844359767</v>
      </c>
    </row>
    <row r="1935" spans="1:16" x14ac:dyDescent="0.3">
      <c r="A1935" t="s">
        <v>3166</v>
      </c>
      <c r="B1935" t="s">
        <v>1209</v>
      </c>
      <c r="C1935" s="69">
        <v>37155</v>
      </c>
      <c r="D1935" s="70">
        <v>0.72087803255474414</v>
      </c>
      <c r="E1935" s="70">
        <v>3.9350520129030876E-2</v>
      </c>
      <c r="F1935" s="70">
        <v>0.61903179413482678</v>
      </c>
      <c r="G1935" s="70">
        <v>0.25</v>
      </c>
      <c r="H1935" s="70">
        <v>0.17241379310344829</v>
      </c>
      <c r="I1935" s="70">
        <v>0.33333333333333331</v>
      </c>
      <c r="J1935" s="70">
        <v>0.16229198411656806</v>
      </c>
      <c r="K1935" s="70">
        <v>0.72630087517778141</v>
      </c>
      <c r="L1935" s="70">
        <v>0.81597759507277334</v>
      </c>
      <c r="M1935" s="70">
        <v>0.14306406013162645</v>
      </c>
      <c r="N1935" s="70">
        <v>0.23706129687216265</v>
      </c>
      <c r="O1935" s="70">
        <v>0</v>
      </c>
      <c r="P1935" s="70">
        <v>0.10444755361511866</v>
      </c>
    </row>
    <row r="1936" spans="1:16" x14ac:dyDescent="0.3">
      <c r="A1936" t="s">
        <v>3050</v>
      </c>
      <c r="B1936" t="s">
        <v>1209</v>
      </c>
      <c r="C1936" s="69">
        <v>37157</v>
      </c>
      <c r="D1936" s="70">
        <v>0.55018322058629565</v>
      </c>
      <c r="E1936" s="70">
        <v>3.8244335295038588E-2</v>
      </c>
      <c r="F1936" s="70">
        <v>0.30202060585429785</v>
      </c>
      <c r="G1936" s="70">
        <v>5.9523809523809521E-2</v>
      </c>
      <c r="H1936" s="70">
        <v>0.13793103448275862</v>
      </c>
      <c r="I1936" s="70">
        <v>0.55555555555555558</v>
      </c>
      <c r="J1936" s="70">
        <v>7.8728182461622331E-2</v>
      </c>
      <c r="K1936" s="70">
        <v>0.74025717525714263</v>
      </c>
      <c r="L1936" s="70">
        <v>0.67841478772303021</v>
      </c>
      <c r="M1936" s="70">
        <v>0.11934225765118041</v>
      </c>
      <c r="N1936" s="70">
        <v>3.1202312921291355E-2</v>
      </c>
      <c r="O1936" s="70">
        <v>0</v>
      </c>
      <c r="P1936" s="70">
        <v>1.7054786418734175E-2</v>
      </c>
    </row>
    <row r="1937" spans="1:16" x14ac:dyDescent="0.3">
      <c r="A1937" t="s">
        <v>2720</v>
      </c>
      <c r="B1937" t="s">
        <v>1209</v>
      </c>
      <c r="C1937" s="69">
        <v>37159</v>
      </c>
      <c r="D1937" s="70">
        <v>0.51343043820721834</v>
      </c>
      <c r="E1937" s="70">
        <v>9.3235150283604407E-2</v>
      </c>
      <c r="F1937" s="70">
        <v>0.35711057033401122</v>
      </c>
      <c r="G1937" s="70">
        <v>5.9523809523809521E-2</v>
      </c>
      <c r="H1937" s="70">
        <v>0.2413793103448276</v>
      </c>
      <c r="I1937" s="70">
        <v>0.33333333333333331</v>
      </c>
      <c r="J1937" s="70">
        <v>8.5592199504717276E-2</v>
      </c>
      <c r="K1937" s="70">
        <v>0.73218303991957268</v>
      </c>
      <c r="L1937" s="70">
        <v>0.51080105396721753</v>
      </c>
      <c r="M1937" s="70">
        <v>0.12730923094838761</v>
      </c>
      <c r="N1937" s="70">
        <v>5.3086469047451963E-2</v>
      </c>
      <c r="O1937" s="70">
        <v>0</v>
      </c>
      <c r="P1937" s="70">
        <v>3.8010767278232757E-2</v>
      </c>
    </row>
    <row r="1938" spans="1:16" x14ac:dyDescent="0.3">
      <c r="A1938" t="s">
        <v>3167</v>
      </c>
      <c r="B1938" t="s">
        <v>1209</v>
      </c>
      <c r="C1938" s="69">
        <v>37161</v>
      </c>
      <c r="D1938" s="70">
        <v>0.56179998968406464</v>
      </c>
      <c r="E1938" s="70">
        <v>4.227284103499631E-2</v>
      </c>
      <c r="F1938" s="70">
        <v>0.20899877637307296</v>
      </c>
      <c r="G1938" s="70">
        <v>6.5476190476190479E-2</v>
      </c>
      <c r="H1938" s="70">
        <v>0.31034482758620691</v>
      </c>
      <c r="I1938" s="70">
        <v>0.5</v>
      </c>
      <c r="J1938" s="70">
        <v>5.789245754531909E-2</v>
      </c>
      <c r="K1938" s="70">
        <v>0.74155152610630415</v>
      </c>
      <c r="L1938" s="70">
        <v>0.62128311378680823</v>
      </c>
      <c r="M1938" s="70">
        <v>0.20125617168368587</v>
      </c>
      <c r="N1938" s="70">
        <v>3.8851531830589689E-2</v>
      </c>
      <c r="O1938" s="70">
        <v>0</v>
      </c>
      <c r="P1938" s="70">
        <v>3.1807628235678571E-2</v>
      </c>
    </row>
    <row r="1939" spans="1:16" x14ac:dyDescent="0.3">
      <c r="A1939" t="s">
        <v>3168</v>
      </c>
      <c r="B1939" t="s">
        <v>1209</v>
      </c>
      <c r="C1939" s="69">
        <v>37163</v>
      </c>
      <c r="D1939" s="70">
        <v>0.64881978311638722</v>
      </c>
      <c r="E1939" s="70">
        <v>6.6476669631373199E-3</v>
      </c>
      <c r="F1939" s="70">
        <v>0.65566100503930003</v>
      </c>
      <c r="G1939" s="70">
        <v>0.17261904761904762</v>
      </c>
      <c r="H1939" s="70">
        <v>0.13793103448275862</v>
      </c>
      <c r="I1939" s="70">
        <v>0.3888888888888889</v>
      </c>
      <c r="J1939" s="70">
        <v>0.13319354179552861</v>
      </c>
      <c r="K1939" s="70">
        <v>0.69373864585272849</v>
      </c>
      <c r="L1939" s="70">
        <v>0.79377222665052483</v>
      </c>
      <c r="M1939" s="70">
        <v>0.16373745648605686</v>
      </c>
      <c r="N1939" s="70">
        <v>4.5018250733997844E-2</v>
      </c>
      <c r="O1939" s="70">
        <v>0</v>
      </c>
      <c r="P1939" s="70">
        <v>2.3116069478168317E-2</v>
      </c>
    </row>
    <row r="1940" spans="1:16" x14ac:dyDescent="0.3">
      <c r="A1940" t="s">
        <v>2954</v>
      </c>
      <c r="B1940" t="s">
        <v>1209</v>
      </c>
      <c r="C1940" s="69">
        <v>37165</v>
      </c>
      <c r="D1940" s="70">
        <v>0.58538315407602015</v>
      </c>
      <c r="E1940" s="70">
        <v>3.7589966227864688E-2</v>
      </c>
      <c r="F1940" s="70">
        <v>0.53740491807032109</v>
      </c>
      <c r="G1940" s="70">
        <v>0.13690476190476192</v>
      </c>
      <c r="H1940" s="70">
        <v>0.13793103448275862</v>
      </c>
      <c r="I1940" s="70">
        <v>0.27777777777777779</v>
      </c>
      <c r="J1940" s="70">
        <v>-2.3238465799590852E-2</v>
      </c>
      <c r="K1940" s="70">
        <v>0.7155549042301681</v>
      </c>
      <c r="L1940" s="70">
        <v>0.75366932970120737</v>
      </c>
      <c r="M1940" s="70">
        <v>0.12349749579197629</v>
      </c>
      <c r="N1940" s="70">
        <v>6.7134943156575463E-2</v>
      </c>
      <c r="O1940" s="70">
        <v>0</v>
      </c>
      <c r="P1940" s="70">
        <v>0.16741745989871953</v>
      </c>
    </row>
    <row r="1941" spans="1:16" x14ac:dyDescent="0.3">
      <c r="A1941" t="s">
        <v>3169</v>
      </c>
      <c r="B1941" t="s">
        <v>1209</v>
      </c>
      <c r="C1941" s="69">
        <v>37167</v>
      </c>
      <c r="D1941" s="70">
        <v>0.56112596420500405</v>
      </c>
      <c r="E1941" s="70">
        <v>3.5006851758984242E-2</v>
      </c>
      <c r="F1941" s="70">
        <v>0.37651331191283871</v>
      </c>
      <c r="G1941" s="70">
        <v>8.3333333333333329E-2</v>
      </c>
      <c r="H1941" s="70">
        <v>0.13793103448275862</v>
      </c>
      <c r="I1941" s="70">
        <v>0.3888888888888889</v>
      </c>
      <c r="J1941" s="70">
        <v>0.17768762722621884</v>
      </c>
      <c r="K1941" s="70">
        <v>0.73152593256708176</v>
      </c>
      <c r="L1941" s="70">
        <v>0.65367364774665437</v>
      </c>
      <c r="M1941" s="70">
        <v>0.13639189318976977</v>
      </c>
      <c r="N1941" s="70">
        <v>4.5707070449607708E-2</v>
      </c>
      <c r="O1941" s="70">
        <v>0</v>
      </c>
      <c r="P1941" s="70">
        <v>4.247719415025928E-2</v>
      </c>
    </row>
    <row r="1942" spans="1:16" x14ac:dyDescent="0.3">
      <c r="A1942" t="s">
        <v>3170</v>
      </c>
      <c r="B1942" t="s">
        <v>1209</v>
      </c>
      <c r="C1942" s="69">
        <v>37169</v>
      </c>
      <c r="D1942" s="70">
        <v>0.49429936832129273</v>
      </c>
      <c r="E1942" s="70">
        <v>1.7302931928266832E-2</v>
      </c>
      <c r="F1942" s="70">
        <v>0.2332396414295041</v>
      </c>
      <c r="G1942" s="70">
        <v>5.3571428571428568E-2</v>
      </c>
      <c r="H1942" s="70">
        <v>0.13793103448275862</v>
      </c>
      <c r="I1942" s="70">
        <v>0.5</v>
      </c>
      <c r="J1942" s="70">
        <v>3.4685638895043121E-2</v>
      </c>
      <c r="K1942" s="70">
        <v>0.73359985814856055</v>
      </c>
      <c r="L1942" s="70">
        <v>0.57507762523356221</v>
      </c>
      <c r="M1942" s="70">
        <v>0.13040258038292837</v>
      </c>
      <c r="N1942" s="70">
        <v>1.4825431625641436E-2</v>
      </c>
      <c r="O1942" s="70">
        <v>0</v>
      </c>
      <c r="P1942" s="70">
        <v>3.0415155468870091E-2</v>
      </c>
    </row>
    <row r="1943" spans="1:16" x14ac:dyDescent="0.3">
      <c r="A1943" t="s">
        <v>3171</v>
      </c>
      <c r="B1943" t="s">
        <v>1209</v>
      </c>
      <c r="C1943" s="69">
        <v>37171</v>
      </c>
      <c r="D1943" s="70">
        <v>0.55695361737061577</v>
      </c>
      <c r="E1943" s="70">
        <v>3.4949629449312326E-2</v>
      </c>
      <c r="F1943" s="70">
        <v>0.21593365572621631</v>
      </c>
      <c r="G1943" s="70">
        <v>3.5714285714285712E-2</v>
      </c>
      <c r="H1943" s="70">
        <v>0.27586206896551724</v>
      </c>
      <c r="I1943" s="70">
        <v>0.55555555555555558</v>
      </c>
      <c r="J1943" s="70">
        <v>0.15355796749883163</v>
      </c>
      <c r="K1943" s="70">
        <v>0.72927465229968991</v>
      </c>
      <c r="L1943" s="70">
        <v>0.54694065658450985</v>
      </c>
      <c r="M1943" s="70">
        <v>0.13849694401803181</v>
      </c>
      <c r="N1943" s="70">
        <v>7.8324639312088357E-2</v>
      </c>
      <c r="O1943" s="70">
        <v>0</v>
      </c>
      <c r="P1943" s="70">
        <v>2.3841996828822619E-2</v>
      </c>
    </row>
    <row r="1944" spans="1:16" x14ac:dyDescent="0.3">
      <c r="A1944" t="s">
        <v>3172</v>
      </c>
      <c r="B1944" t="s">
        <v>1209</v>
      </c>
      <c r="C1944" s="69">
        <v>37173</v>
      </c>
      <c r="E1944" s="70"/>
      <c r="F1944" s="70">
        <v>6.1580241669409029E-2</v>
      </c>
      <c r="G1944" s="70">
        <v>1.7857142857142856E-2</v>
      </c>
      <c r="H1944" s="70">
        <v>0.13793103448275862</v>
      </c>
      <c r="I1944" s="70">
        <v>0.72222222222222221</v>
      </c>
    </row>
    <row r="1945" spans="1:16" x14ac:dyDescent="0.3">
      <c r="A1945" t="s">
        <v>3173</v>
      </c>
      <c r="B1945" t="s">
        <v>1209</v>
      </c>
      <c r="C1945" s="69">
        <v>37175</v>
      </c>
      <c r="D1945" s="70">
        <v>0.66093019263895492</v>
      </c>
      <c r="E1945" s="70">
        <v>2.597637930805468E-2</v>
      </c>
      <c r="F1945" s="70">
        <v>0.12142555383135584</v>
      </c>
      <c r="G1945" s="70">
        <v>1.7857142857142856E-2</v>
      </c>
      <c r="H1945" s="70">
        <v>0.2413793103448276</v>
      </c>
      <c r="I1945" s="70">
        <v>0.61111111111111116</v>
      </c>
      <c r="J1945" s="70">
        <v>6.4702690902138288E-2</v>
      </c>
      <c r="K1945" s="70">
        <v>0.73128478873481073</v>
      </c>
      <c r="L1945" s="70">
        <v>0.85243590942700753</v>
      </c>
      <c r="M1945" s="70">
        <v>0.37413838348038347</v>
      </c>
      <c r="N1945" s="70">
        <v>0.22327119170601137</v>
      </c>
      <c r="O1945" s="70">
        <v>0</v>
      </c>
      <c r="P1945" s="70">
        <v>2.9942291074333143E-2</v>
      </c>
    </row>
    <row r="1946" spans="1:16" x14ac:dyDescent="0.3">
      <c r="A1946" t="s">
        <v>3174</v>
      </c>
      <c r="B1946" t="s">
        <v>1209</v>
      </c>
      <c r="C1946" s="69">
        <v>37177</v>
      </c>
      <c r="E1946" s="70"/>
      <c r="F1946" s="70">
        <v>0.83197695947669259</v>
      </c>
      <c r="G1946" s="70">
        <v>7.1428571428571425E-2</v>
      </c>
      <c r="H1946" s="70">
        <v>0</v>
      </c>
      <c r="I1946" s="70">
        <v>0.27777777777777779</v>
      </c>
    </row>
    <row r="1947" spans="1:16" x14ac:dyDescent="0.3">
      <c r="A1947" t="s">
        <v>2151</v>
      </c>
      <c r="B1947" t="s">
        <v>1209</v>
      </c>
      <c r="C1947" s="69">
        <v>37179</v>
      </c>
      <c r="D1947" s="70">
        <v>0.55572215118814883</v>
      </c>
      <c r="E1947" s="70">
        <v>0.12948917453611614</v>
      </c>
      <c r="F1947" s="70">
        <v>0.41444050439918695</v>
      </c>
      <c r="G1947" s="70">
        <v>0.14880952380952381</v>
      </c>
      <c r="H1947" s="70">
        <v>0.17241379310344829</v>
      </c>
      <c r="I1947" s="70">
        <v>0.33333333333333331</v>
      </c>
      <c r="J1947" s="70">
        <v>2.1106028415623944E-2</v>
      </c>
      <c r="K1947" s="70">
        <v>0.73476804155308884</v>
      </c>
      <c r="L1947" s="70">
        <v>0.7007839455406395</v>
      </c>
      <c r="M1947" s="70">
        <v>0.12465355643883234</v>
      </c>
      <c r="N1947" s="70">
        <v>5.8273724098285302E-2</v>
      </c>
      <c r="O1947" s="70">
        <v>0</v>
      </c>
      <c r="P1947" s="70">
        <v>3.8831771625973073E-2</v>
      </c>
    </row>
    <row r="1948" spans="1:16" x14ac:dyDescent="0.3">
      <c r="A1948" t="s">
        <v>3175</v>
      </c>
      <c r="B1948" t="s">
        <v>1209</v>
      </c>
      <c r="C1948" s="69">
        <v>37181</v>
      </c>
      <c r="D1948" s="70">
        <v>0.58717531381033217</v>
      </c>
      <c r="E1948" s="70">
        <v>4.8289714531642845E-2</v>
      </c>
      <c r="F1948" s="70">
        <v>0.42428787667463502</v>
      </c>
      <c r="G1948" s="70">
        <v>2.3809523809523808E-2</v>
      </c>
      <c r="H1948" s="70">
        <v>0.13793103448275862</v>
      </c>
      <c r="I1948" s="70">
        <v>0.3888888888888889</v>
      </c>
      <c r="J1948" s="70">
        <v>0.178395589051139</v>
      </c>
      <c r="K1948" s="70">
        <v>0.73042478254085963</v>
      </c>
      <c r="L1948" s="70">
        <v>0.82599518095873481</v>
      </c>
      <c r="M1948" s="70">
        <v>0.15598651578589301</v>
      </c>
      <c r="N1948" s="70">
        <v>1.1165924233826764E-2</v>
      </c>
      <c r="O1948" s="70">
        <v>0</v>
      </c>
      <c r="P1948" s="70">
        <v>2.6029035120477856E-2</v>
      </c>
    </row>
    <row r="1949" spans="1:16" x14ac:dyDescent="0.3">
      <c r="A1949" t="s">
        <v>3176</v>
      </c>
      <c r="B1949" t="s">
        <v>1209</v>
      </c>
      <c r="C1949" s="69">
        <v>37183</v>
      </c>
      <c r="D1949" s="70">
        <v>0.62666616133408226</v>
      </c>
      <c r="E1949" s="70">
        <v>0.42204263947955034</v>
      </c>
      <c r="F1949" s="70">
        <v>0.47500456615843606</v>
      </c>
      <c r="G1949" s="70">
        <v>0.18452380952380953</v>
      </c>
      <c r="H1949" s="70">
        <v>0.10344827586206896</v>
      </c>
      <c r="I1949" s="70">
        <v>0.5</v>
      </c>
      <c r="J1949" s="70">
        <v>4.4846239549376957E-2</v>
      </c>
      <c r="K1949" s="70">
        <v>0.71249174958421069</v>
      </c>
      <c r="L1949" s="70">
        <v>0.83124591693851368</v>
      </c>
      <c r="M1949" s="70">
        <v>0.15157235604577102</v>
      </c>
      <c r="N1949" s="70">
        <v>6.0477563520055129E-2</v>
      </c>
      <c r="O1949" s="70">
        <v>0</v>
      </c>
      <c r="P1949" s="70">
        <v>3.4541217173612117E-2</v>
      </c>
    </row>
    <row r="1950" spans="1:16" x14ac:dyDescent="0.3">
      <c r="A1950" t="s">
        <v>2427</v>
      </c>
      <c r="B1950" t="s">
        <v>1209</v>
      </c>
      <c r="C1950" s="69">
        <v>37185</v>
      </c>
      <c r="E1950" s="70"/>
      <c r="F1950" s="70">
        <v>0.46008521542479242</v>
      </c>
      <c r="G1950" s="70">
        <v>2.3809523809523808E-2</v>
      </c>
      <c r="H1950" s="70">
        <v>0.13793103448275862</v>
      </c>
      <c r="I1950" s="70">
        <v>0.3888888888888889</v>
      </c>
    </row>
    <row r="1951" spans="1:16" x14ac:dyDescent="0.3">
      <c r="A1951" t="s">
        <v>1806</v>
      </c>
      <c r="B1951" t="s">
        <v>1209</v>
      </c>
      <c r="C1951" s="69">
        <v>37187</v>
      </c>
      <c r="D1951" s="70">
        <v>0.60845483134259293</v>
      </c>
      <c r="E1951" s="70">
        <v>6.3059695553738752E-3</v>
      </c>
      <c r="F1951" s="70">
        <v>0.73291199647910654</v>
      </c>
      <c r="G1951" s="70">
        <v>4.7619047619047616E-2</v>
      </c>
      <c r="H1951" s="70">
        <v>3.4482758620689655E-2</v>
      </c>
      <c r="I1951" s="70">
        <v>0.27777777777777779</v>
      </c>
      <c r="J1951" s="70">
        <v>-8.3776593622602882E-2</v>
      </c>
      <c r="K1951" s="70">
        <v>0.69053175499765407</v>
      </c>
      <c r="L1951" s="70">
        <v>0.84901358042390596</v>
      </c>
      <c r="M1951" s="70">
        <v>0.17512720171938351</v>
      </c>
      <c r="N1951" s="70">
        <v>0.18059172940777563</v>
      </c>
      <c r="O1951" s="70">
        <v>7.9594388074432434E-2</v>
      </c>
      <c r="P1951" s="70">
        <v>2.4243730996636487E-2</v>
      </c>
    </row>
    <row r="1952" spans="1:16" x14ac:dyDescent="0.3">
      <c r="A1952" t="s">
        <v>3177</v>
      </c>
      <c r="B1952" t="s">
        <v>1209</v>
      </c>
      <c r="C1952" s="69">
        <v>37189</v>
      </c>
      <c r="D1952" s="70">
        <v>0.58759766182542628</v>
      </c>
      <c r="E1952" s="70">
        <v>3.065333080955757E-2</v>
      </c>
      <c r="F1952" s="70">
        <v>0.10433670427043057</v>
      </c>
      <c r="G1952" s="70">
        <v>5.9523809523809521E-3</v>
      </c>
      <c r="H1952" s="70">
        <v>0.37931034482758619</v>
      </c>
      <c r="I1952" s="70">
        <v>0.66666666666666663</v>
      </c>
      <c r="J1952" s="70">
        <v>7.2525110873356592E-3</v>
      </c>
      <c r="K1952" s="70">
        <v>0.75333125941136692</v>
      </c>
      <c r="L1952" s="70">
        <v>0.57139013560271634</v>
      </c>
      <c r="M1952" s="70">
        <v>0.30438550968053796</v>
      </c>
      <c r="N1952" s="70">
        <v>8.3351978570257848E-2</v>
      </c>
      <c r="O1952" s="70">
        <v>0</v>
      </c>
      <c r="P1952" s="70">
        <v>2.9024891233397396E-2</v>
      </c>
    </row>
    <row r="1953" spans="1:16" x14ac:dyDescent="0.3">
      <c r="A1953" t="s">
        <v>2428</v>
      </c>
      <c r="B1953" t="s">
        <v>1209</v>
      </c>
      <c r="C1953" s="69">
        <v>37191</v>
      </c>
      <c r="D1953" s="70">
        <v>0.63976697263293447</v>
      </c>
      <c r="E1953" s="70">
        <v>7.8020534764686636E-2</v>
      </c>
      <c r="F1953" s="70">
        <v>0.63668418402159799</v>
      </c>
      <c r="G1953" s="70">
        <v>0.125</v>
      </c>
      <c r="H1953" s="70">
        <v>0.13793103448275862</v>
      </c>
      <c r="I1953" s="70">
        <v>0.3888888888888889</v>
      </c>
      <c r="J1953" s="70">
        <v>7.6489583995208651E-2</v>
      </c>
      <c r="K1953" s="70">
        <v>0.7248846444214524</v>
      </c>
      <c r="L1953" s="70">
        <v>0.8332616456546309</v>
      </c>
      <c r="M1953" s="70">
        <v>0.1326359910779617</v>
      </c>
      <c r="N1953" s="70">
        <v>7.4609705265581971E-2</v>
      </c>
      <c r="O1953" s="70">
        <v>0</v>
      </c>
      <c r="P1953" s="70">
        <v>3.2534633759477044E-2</v>
      </c>
    </row>
    <row r="1954" spans="1:16" x14ac:dyDescent="0.3">
      <c r="A1954" t="s">
        <v>2432</v>
      </c>
      <c r="B1954" t="s">
        <v>1209</v>
      </c>
      <c r="C1954" s="69">
        <v>37193</v>
      </c>
      <c r="D1954" s="70">
        <v>0.51259412876066857</v>
      </c>
      <c r="E1954" s="70">
        <v>2.2157088200979995E-2</v>
      </c>
      <c r="F1954" s="70">
        <v>0.16215757136319001</v>
      </c>
      <c r="G1954" s="70">
        <v>4.1666666666666664E-2</v>
      </c>
      <c r="H1954" s="70">
        <v>0.2413793103448276</v>
      </c>
      <c r="I1954" s="70">
        <v>0.44444444444444442</v>
      </c>
      <c r="J1954" s="70">
        <v>0.11987537060781871</v>
      </c>
      <c r="K1954" s="70">
        <v>0.73778247063714408</v>
      </c>
      <c r="L1954" s="70">
        <v>0.52729648872096779</v>
      </c>
      <c r="M1954" s="70">
        <v>0.17902921147224216</v>
      </c>
      <c r="N1954" s="70">
        <v>5.2433795649716189E-2</v>
      </c>
      <c r="O1954" s="70">
        <v>0</v>
      </c>
      <c r="P1954" s="70">
        <v>2.8129854903828053E-2</v>
      </c>
    </row>
    <row r="1955" spans="1:16" x14ac:dyDescent="0.3">
      <c r="A1955" t="s">
        <v>2668</v>
      </c>
      <c r="B1955" t="s">
        <v>1209</v>
      </c>
      <c r="C1955" s="69">
        <v>37195</v>
      </c>
      <c r="D1955" s="70">
        <v>0.62223636943699712</v>
      </c>
      <c r="E1955" s="70">
        <v>5.0586683892330508E-2</v>
      </c>
      <c r="F1955" s="70">
        <v>0.59007914250369564</v>
      </c>
      <c r="G1955" s="70">
        <v>0.13690476190476192</v>
      </c>
      <c r="H1955" s="70">
        <v>0.13793103448275862</v>
      </c>
      <c r="I1955" s="70">
        <v>0.3888888888888889</v>
      </c>
      <c r="J1955" s="70">
        <v>2.2790654991353361E-2</v>
      </c>
      <c r="K1955" s="70">
        <v>0.74158964768177238</v>
      </c>
      <c r="L1955" s="70">
        <v>0.83989987601347926</v>
      </c>
      <c r="M1955" s="70">
        <v>0.13250327647689619</v>
      </c>
      <c r="N1955" s="70">
        <v>6.4647884683831439E-2</v>
      </c>
      <c r="O1955" s="70">
        <v>0</v>
      </c>
      <c r="P1955" s="70">
        <v>2.1016242145661616E-2</v>
      </c>
    </row>
    <row r="1956" spans="1:16" x14ac:dyDescent="0.3">
      <c r="A1956" t="s">
        <v>3178</v>
      </c>
      <c r="B1956" t="s">
        <v>1209</v>
      </c>
      <c r="C1956" s="69">
        <v>37197</v>
      </c>
      <c r="D1956" s="70">
        <v>0.52643718521015648</v>
      </c>
      <c r="E1956" s="70">
        <v>1.1072593659252492E-2</v>
      </c>
      <c r="F1956" s="70">
        <v>0.2814658498438965</v>
      </c>
      <c r="G1956" s="70">
        <v>5.9523809523809521E-2</v>
      </c>
      <c r="H1956" s="70">
        <v>0.13793103448275862</v>
      </c>
      <c r="I1956" s="70">
        <v>0.44444444444444442</v>
      </c>
      <c r="J1956" s="70">
        <v>0.24690370890588068</v>
      </c>
      <c r="K1956" s="70">
        <v>0.73856388735706768</v>
      </c>
      <c r="L1956" s="70">
        <v>0.5093651539771018</v>
      </c>
      <c r="M1956" s="70">
        <v>0.13802112702538322</v>
      </c>
      <c r="N1956" s="70">
        <v>2.6213399224593911E-2</v>
      </c>
      <c r="O1956" s="70">
        <v>0</v>
      </c>
      <c r="P1956" s="70">
        <v>2.0200945629235835E-2</v>
      </c>
    </row>
    <row r="1957" spans="1:16" x14ac:dyDescent="0.3">
      <c r="A1957" t="s">
        <v>3179</v>
      </c>
      <c r="B1957" t="s">
        <v>1209</v>
      </c>
      <c r="C1957" s="69">
        <v>37199</v>
      </c>
      <c r="E1957" s="70"/>
      <c r="F1957" s="70">
        <v>9.6028964944271059E-2</v>
      </c>
      <c r="G1957" s="70">
        <v>1.1904761904761904E-2</v>
      </c>
      <c r="H1957" s="70">
        <v>0.31034482758620691</v>
      </c>
      <c r="I1957" s="70">
        <v>0.72222222222222221</v>
      </c>
    </row>
    <row r="1958" spans="1:16" x14ac:dyDescent="0.3">
      <c r="A1958" t="s">
        <v>2212</v>
      </c>
      <c r="B1958" t="s">
        <v>1274</v>
      </c>
      <c r="C1958" s="69">
        <v>38001</v>
      </c>
      <c r="E1958" s="70"/>
      <c r="F1958" s="70">
        <v>0</v>
      </c>
      <c r="G1958" s="70">
        <v>2.3809523809523808E-2</v>
      </c>
      <c r="H1958" s="70">
        <v>0</v>
      </c>
      <c r="I1958" s="70">
        <v>5.5555555555555552E-2</v>
      </c>
    </row>
    <row r="1959" spans="1:16" x14ac:dyDescent="0.3">
      <c r="A1959" t="s">
        <v>3180</v>
      </c>
      <c r="B1959" t="s">
        <v>1274</v>
      </c>
      <c r="C1959" s="69">
        <v>38003</v>
      </c>
      <c r="D1959" s="70">
        <v>0.39687324365636323</v>
      </c>
      <c r="E1959" s="70">
        <v>1.5075010839780019E-3</v>
      </c>
      <c r="F1959" s="70">
        <v>0</v>
      </c>
      <c r="G1959" s="70">
        <v>0.20238095238095238</v>
      </c>
      <c r="H1959" s="70">
        <v>0.27586206896551724</v>
      </c>
      <c r="I1959" s="70">
        <v>5.5555555555555552E-2</v>
      </c>
      <c r="J1959" s="70">
        <v>0.26668133188472376</v>
      </c>
      <c r="K1959" s="70">
        <v>0.75717169981246468</v>
      </c>
      <c r="L1959" s="70">
        <v>2.6815791329036085E-2</v>
      </c>
      <c r="M1959" s="70">
        <v>0.30963588987956553</v>
      </c>
      <c r="N1959" s="70">
        <v>6.7369617767206416E-2</v>
      </c>
      <c r="O1959" s="70">
        <v>0</v>
      </c>
      <c r="P1959" s="70">
        <v>6.1406654989325075E-4</v>
      </c>
    </row>
    <row r="1960" spans="1:16" x14ac:dyDescent="0.3">
      <c r="A1960" t="s">
        <v>3181</v>
      </c>
      <c r="B1960" t="s">
        <v>1274</v>
      </c>
      <c r="C1960" s="69">
        <v>38005</v>
      </c>
      <c r="E1960" s="70"/>
      <c r="F1960" s="70">
        <v>0</v>
      </c>
      <c r="G1960" s="70">
        <v>0.125</v>
      </c>
      <c r="H1960" s="70">
        <v>0.10344827586206896</v>
      </c>
      <c r="I1960" s="70">
        <v>5.5555555555555552E-2</v>
      </c>
    </row>
    <row r="1961" spans="1:16" x14ac:dyDescent="0.3">
      <c r="A1961" t="s">
        <v>3182</v>
      </c>
      <c r="B1961" t="s">
        <v>1274</v>
      </c>
      <c r="C1961" s="69">
        <v>38007</v>
      </c>
      <c r="E1961" s="70"/>
      <c r="F1961" s="70">
        <v>0</v>
      </c>
      <c r="G1961" s="70">
        <v>1.1904761904761904E-2</v>
      </c>
      <c r="H1961" s="70">
        <v>0</v>
      </c>
      <c r="I1961" s="70">
        <v>5.5555555555555552E-2</v>
      </c>
    </row>
    <row r="1962" spans="1:16" x14ac:dyDescent="0.3">
      <c r="A1962" t="s">
        <v>3183</v>
      </c>
      <c r="B1962" t="s">
        <v>1274</v>
      </c>
      <c r="C1962" s="69">
        <v>38009</v>
      </c>
      <c r="E1962" s="70"/>
      <c r="F1962" s="70">
        <v>0</v>
      </c>
      <c r="G1962" s="70">
        <v>5.9523809523809521E-2</v>
      </c>
      <c r="H1962" s="70">
        <v>3.4482758620689655E-2</v>
      </c>
      <c r="I1962" s="70">
        <v>0.22222222222222221</v>
      </c>
    </row>
    <row r="1963" spans="1:16" x14ac:dyDescent="0.3">
      <c r="A1963" t="s">
        <v>3184</v>
      </c>
      <c r="B1963" t="s">
        <v>1274</v>
      </c>
      <c r="C1963" s="69">
        <v>38011</v>
      </c>
      <c r="E1963" s="70"/>
      <c r="F1963" s="70">
        <v>0</v>
      </c>
      <c r="G1963" s="70">
        <v>4.1666666666666664E-2</v>
      </c>
      <c r="H1963" s="70">
        <v>0</v>
      </c>
      <c r="I1963" s="70">
        <v>5.5555555555555552E-2</v>
      </c>
    </row>
    <row r="1964" spans="1:16" x14ac:dyDescent="0.3">
      <c r="A1964" t="s">
        <v>2340</v>
      </c>
      <c r="B1964" t="s">
        <v>1274</v>
      </c>
      <c r="C1964" s="69">
        <v>38013</v>
      </c>
      <c r="E1964" s="70"/>
      <c r="F1964" s="70">
        <v>0</v>
      </c>
      <c r="G1964" s="70">
        <v>5.3571428571428568E-2</v>
      </c>
      <c r="H1964" s="70">
        <v>3.4482758620689655E-2</v>
      </c>
      <c r="I1964" s="70">
        <v>0.16666666666666666</v>
      </c>
    </row>
    <row r="1965" spans="1:16" x14ac:dyDescent="0.3">
      <c r="A1965" t="s">
        <v>3185</v>
      </c>
      <c r="B1965" t="s">
        <v>1274</v>
      </c>
      <c r="C1965" s="69">
        <v>38015</v>
      </c>
      <c r="D1965" s="70">
        <v>0.36793835527876056</v>
      </c>
      <c r="E1965" s="70">
        <v>8.2448442842492763E-3</v>
      </c>
      <c r="F1965" s="70">
        <v>0</v>
      </c>
      <c r="G1965" s="70">
        <v>0.17261904761904764</v>
      </c>
      <c r="H1965" s="70">
        <v>3.4482758620689655E-2</v>
      </c>
      <c r="I1965" s="70">
        <v>0.1111111111111111</v>
      </c>
      <c r="J1965" s="70">
        <v>0.27149593391706556</v>
      </c>
      <c r="K1965" s="70">
        <v>0.75187607789797506</v>
      </c>
      <c r="L1965" s="70">
        <v>7.9653265597841548E-3</v>
      </c>
      <c r="M1965" s="70">
        <v>0.27617880742634882</v>
      </c>
      <c r="N1965" s="70">
        <v>0.19140267994471324</v>
      </c>
      <c r="O1965" s="70">
        <v>0</v>
      </c>
      <c r="P1965" s="70">
        <v>1.905104845801321E-3</v>
      </c>
    </row>
    <row r="1966" spans="1:16" x14ac:dyDescent="0.3">
      <c r="A1966" t="s">
        <v>2471</v>
      </c>
      <c r="B1966" t="s">
        <v>1274</v>
      </c>
      <c r="C1966" s="69">
        <v>38017</v>
      </c>
      <c r="D1966" s="70">
        <v>0.50358368009425514</v>
      </c>
      <c r="E1966" s="70">
        <v>1.8265715348820207E-2</v>
      </c>
      <c r="F1966" s="70">
        <v>0</v>
      </c>
      <c r="G1966" s="70">
        <v>0.40476190476190477</v>
      </c>
      <c r="H1966" s="70">
        <v>0.27586206896551724</v>
      </c>
      <c r="I1966" s="70">
        <v>0.22222222222222221</v>
      </c>
      <c r="J1966" s="70">
        <v>0.25637631715207299</v>
      </c>
      <c r="K1966" s="70">
        <v>0.81081178161943201</v>
      </c>
      <c r="L1966" s="70">
        <v>2.5018357208211658E-2</v>
      </c>
      <c r="M1966" s="70">
        <v>0.32065362427208566</v>
      </c>
      <c r="N1966" s="70">
        <v>0.17390528756533813</v>
      </c>
      <c r="O1966" s="70">
        <v>0</v>
      </c>
      <c r="P1966" s="70">
        <v>3.7196607601315609E-5</v>
      </c>
    </row>
    <row r="1967" spans="1:16" x14ac:dyDescent="0.3">
      <c r="A1967" t="s">
        <v>3186</v>
      </c>
      <c r="B1967" t="s">
        <v>1274</v>
      </c>
      <c r="C1967" s="69">
        <v>38019</v>
      </c>
      <c r="E1967" s="70"/>
      <c r="F1967" s="70">
        <v>0</v>
      </c>
      <c r="G1967" s="70">
        <v>0.13690476190476192</v>
      </c>
      <c r="H1967" s="70">
        <v>0.20689655172413793</v>
      </c>
      <c r="I1967" s="70">
        <v>0.16666666666666666</v>
      </c>
    </row>
    <row r="1968" spans="1:16" x14ac:dyDescent="0.3">
      <c r="A1968" t="s">
        <v>3187</v>
      </c>
      <c r="B1968" t="s">
        <v>1274</v>
      </c>
      <c r="C1968" s="69">
        <v>38021</v>
      </c>
      <c r="E1968" s="70"/>
      <c r="F1968" s="70">
        <v>7.0603534880608231E-5</v>
      </c>
      <c r="G1968" s="70">
        <v>7.1428571428571425E-2</v>
      </c>
      <c r="H1968" s="70">
        <v>3.4482758620689655E-2</v>
      </c>
      <c r="I1968" s="70">
        <v>5.5555555555555552E-2</v>
      </c>
    </row>
    <row r="1969" spans="1:16" x14ac:dyDescent="0.3">
      <c r="A1969" t="s">
        <v>3188</v>
      </c>
      <c r="B1969" t="s">
        <v>1274</v>
      </c>
      <c r="C1969" s="69">
        <v>38023</v>
      </c>
      <c r="E1969" s="70"/>
      <c r="F1969" s="70">
        <v>0</v>
      </c>
      <c r="G1969" s="70">
        <v>3.5714285714285712E-2</v>
      </c>
      <c r="H1969" s="70">
        <v>0</v>
      </c>
      <c r="I1969" s="70">
        <v>5.5555555555555552E-2</v>
      </c>
    </row>
    <row r="1970" spans="1:16" x14ac:dyDescent="0.3">
      <c r="A1970" t="s">
        <v>3189</v>
      </c>
      <c r="B1970" t="s">
        <v>1274</v>
      </c>
      <c r="C1970" s="69">
        <v>38025</v>
      </c>
      <c r="E1970" s="70"/>
      <c r="F1970" s="70">
        <v>0</v>
      </c>
      <c r="G1970" s="70">
        <v>4.7619047619047616E-2</v>
      </c>
      <c r="H1970" s="70">
        <v>0</v>
      </c>
      <c r="I1970" s="70">
        <v>0.1111111111111111</v>
      </c>
    </row>
    <row r="1971" spans="1:16" x14ac:dyDescent="0.3">
      <c r="A1971" t="s">
        <v>3070</v>
      </c>
      <c r="B1971" t="s">
        <v>1274</v>
      </c>
      <c r="C1971" s="69">
        <v>38027</v>
      </c>
      <c r="E1971" s="70"/>
      <c r="F1971" s="70">
        <v>0</v>
      </c>
      <c r="G1971" s="70">
        <v>5.9523809523809521E-2</v>
      </c>
      <c r="H1971" s="70">
        <v>0.10344827586206896</v>
      </c>
      <c r="I1971" s="70">
        <v>5.5555555555555552E-2</v>
      </c>
    </row>
    <row r="1972" spans="1:16" x14ac:dyDescent="0.3">
      <c r="A1972" t="s">
        <v>3190</v>
      </c>
      <c r="B1972" t="s">
        <v>1274</v>
      </c>
      <c r="C1972" s="69">
        <v>38029</v>
      </c>
      <c r="E1972" s="70"/>
      <c r="F1972" s="70">
        <v>1.0625089079783996E-5</v>
      </c>
      <c r="G1972" s="70">
        <v>0.13690476190476192</v>
      </c>
      <c r="H1972" s="70">
        <v>3.4482758620689655E-2</v>
      </c>
      <c r="I1972" s="70">
        <v>0.1111111111111111</v>
      </c>
    </row>
    <row r="1973" spans="1:16" x14ac:dyDescent="0.3">
      <c r="A1973" t="s">
        <v>3191</v>
      </c>
      <c r="B1973" t="s">
        <v>1274</v>
      </c>
      <c r="C1973" s="69">
        <v>38031</v>
      </c>
      <c r="E1973" s="70"/>
      <c r="F1973" s="70">
        <v>0</v>
      </c>
      <c r="G1973" s="70">
        <v>3.5714285714285712E-2</v>
      </c>
      <c r="H1973" s="70">
        <v>0</v>
      </c>
      <c r="I1973" s="70">
        <v>5.5555555555555552E-2</v>
      </c>
    </row>
    <row r="1974" spans="1:16" x14ac:dyDescent="0.3">
      <c r="A1974" t="s">
        <v>2971</v>
      </c>
      <c r="B1974" t="s">
        <v>1274</v>
      </c>
      <c r="C1974" s="69">
        <v>38033</v>
      </c>
      <c r="E1974" s="70"/>
      <c r="F1974" s="70">
        <v>0</v>
      </c>
      <c r="G1974" s="70">
        <v>4.1666666666666664E-2</v>
      </c>
      <c r="H1974" s="70">
        <v>0</v>
      </c>
      <c r="I1974" s="70">
        <v>0.1111111111111111</v>
      </c>
    </row>
    <row r="1975" spans="1:16" x14ac:dyDescent="0.3">
      <c r="A1975" t="s">
        <v>3192</v>
      </c>
      <c r="B1975" t="s">
        <v>1274</v>
      </c>
      <c r="C1975" s="69">
        <v>38035</v>
      </c>
      <c r="D1975" s="70">
        <v>0.46497498294116446</v>
      </c>
      <c r="E1975" s="70">
        <v>8.8366136340571229E-3</v>
      </c>
      <c r="F1975" s="70">
        <v>0</v>
      </c>
      <c r="G1975" s="70">
        <v>0.27380952380952384</v>
      </c>
      <c r="H1975" s="70">
        <v>0.20689655172413793</v>
      </c>
      <c r="I1975" s="70">
        <v>0.22222222222222221</v>
      </c>
      <c r="J1975" s="70">
        <v>0.25934362294802399</v>
      </c>
      <c r="K1975" s="70">
        <v>0.82778457803617922</v>
      </c>
      <c r="L1975" s="70">
        <v>5.9901115416277656E-2</v>
      </c>
      <c r="M1975" s="70">
        <v>0.32736494073461592</v>
      </c>
      <c r="N1975" s="70">
        <v>0.12133740892795344</v>
      </c>
      <c r="O1975" s="70">
        <v>0</v>
      </c>
      <c r="P1975" s="70">
        <v>1.1268438900693736E-4</v>
      </c>
    </row>
    <row r="1976" spans="1:16" x14ac:dyDescent="0.3">
      <c r="A1976" t="s">
        <v>2122</v>
      </c>
      <c r="B1976" t="s">
        <v>1274</v>
      </c>
      <c r="C1976" s="69">
        <v>38037</v>
      </c>
      <c r="E1976" s="70"/>
      <c r="F1976" s="70">
        <v>0</v>
      </c>
      <c r="G1976" s="70">
        <v>0.10119047619047619</v>
      </c>
      <c r="H1976" s="70">
        <v>3.4482758620689655E-2</v>
      </c>
      <c r="I1976" s="70">
        <v>5.5555555555555552E-2</v>
      </c>
    </row>
    <row r="1977" spans="1:16" x14ac:dyDescent="0.3">
      <c r="A1977" t="s">
        <v>3193</v>
      </c>
      <c r="B1977" t="s">
        <v>1274</v>
      </c>
      <c r="C1977" s="69">
        <v>38039</v>
      </c>
      <c r="E1977" s="70"/>
      <c r="F1977" s="70">
        <v>0</v>
      </c>
      <c r="G1977" s="70">
        <v>0.10714285714285714</v>
      </c>
      <c r="H1977" s="70">
        <v>0.2413793103448276</v>
      </c>
      <c r="I1977" s="70">
        <v>5.5555555555555552E-2</v>
      </c>
    </row>
    <row r="1978" spans="1:16" x14ac:dyDescent="0.3">
      <c r="A1978" t="s">
        <v>3194</v>
      </c>
      <c r="B1978" t="s">
        <v>1274</v>
      </c>
      <c r="C1978" s="69">
        <v>38041</v>
      </c>
      <c r="E1978" s="70"/>
      <c r="F1978" s="70">
        <v>0</v>
      </c>
      <c r="G1978" s="70">
        <v>0.10119047619047619</v>
      </c>
      <c r="H1978" s="70">
        <v>0</v>
      </c>
      <c r="I1978" s="70">
        <v>5.5555555555555552E-2</v>
      </c>
    </row>
    <row r="1979" spans="1:16" x14ac:dyDescent="0.3">
      <c r="A1979" t="s">
        <v>3195</v>
      </c>
      <c r="B1979" t="s">
        <v>1274</v>
      </c>
      <c r="C1979" s="69">
        <v>38043</v>
      </c>
      <c r="E1979" s="70"/>
      <c r="F1979" s="70">
        <v>0</v>
      </c>
      <c r="G1979" s="70">
        <v>5.3571428571428568E-2</v>
      </c>
      <c r="H1979" s="70">
        <v>0</v>
      </c>
      <c r="I1979" s="70">
        <v>5.5555555555555552E-2</v>
      </c>
    </row>
    <row r="1980" spans="1:16" x14ac:dyDescent="0.3">
      <c r="A1980" t="s">
        <v>3196</v>
      </c>
      <c r="B1980" t="s">
        <v>1274</v>
      </c>
      <c r="C1980" s="69">
        <v>38045</v>
      </c>
      <c r="E1980" s="70"/>
      <c r="F1980" s="70">
        <v>4.3491927427431118E-5</v>
      </c>
      <c r="G1980" s="70">
        <v>8.3333333333333329E-2</v>
      </c>
      <c r="H1980" s="70">
        <v>3.4482758620689655E-2</v>
      </c>
      <c r="I1980" s="70">
        <v>5.5555555555555552E-2</v>
      </c>
    </row>
    <row r="1981" spans="1:16" x14ac:dyDescent="0.3">
      <c r="A1981" t="s">
        <v>2132</v>
      </c>
      <c r="B1981" t="s">
        <v>1274</v>
      </c>
      <c r="C1981" s="69">
        <v>38047</v>
      </c>
      <c r="E1981" s="70"/>
      <c r="F1981" s="70">
        <v>7.661688293919525E-6</v>
      </c>
      <c r="G1981" s="70">
        <v>0.10119047619047619</v>
      </c>
      <c r="H1981" s="70">
        <v>0</v>
      </c>
      <c r="I1981" s="70">
        <v>5.5555555555555552E-2</v>
      </c>
    </row>
    <row r="1982" spans="1:16" x14ac:dyDescent="0.3">
      <c r="A1982" t="s">
        <v>2496</v>
      </c>
      <c r="B1982" t="s">
        <v>1274</v>
      </c>
      <c r="C1982" s="69">
        <v>38049</v>
      </c>
      <c r="E1982" s="70"/>
      <c r="F1982" s="70">
        <v>0</v>
      </c>
      <c r="G1982" s="70">
        <v>7.1428571428571425E-2</v>
      </c>
      <c r="H1982" s="70">
        <v>3.4482758620689655E-2</v>
      </c>
      <c r="I1982" s="70">
        <v>0.1111111111111111</v>
      </c>
    </row>
    <row r="1983" spans="1:16" x14ac:dyDescent="0.3">
      <c r="A1983" t="s">
        <v>2393</v>
      </c>
      <c r="B1983" t="s">
        <v>1274</v>
      </c>
      <c r="C1983" s="69">
        <v>38051</v>
      </c>
      <c r="E1983" s="70"/>
      <c r="F1983" s="70">
        <v>5.7838500903314125E-5</v>
      </c>
      <c r="G1983" s="70">
        <v>5.9523809523809521E-2</v>
      </c>
      <c r="H1983" s="70">
        <v>3.4482758620689655E-2</v>
      </c>
      <c r="I1983" s="70">
        <v>5.5555555555555552E-2</v>
      </c>
    </row>
    <row r="1984" spans="1:16" x14ac:dyDescent="0.3">
      <c r="A1984" t="s">
        <v>3197</v>
      </c>
      <c r="B1984" t="s">
        <v>1274</v>
      </c>
      <c r="C1984" s="69">
        <v>38053</v>
      </c>
      <c r="E1984" s="70"/>
      <c r="F1984" s="70">
        <v>0</v>
      </c>
      <c r="G1984" s="70">
        <v>4.7619047619047616E-2</v>
      </c>
      <c r="H1984" s="70">
        <v>0</v>
      </c>
      <c r="I1984" s="70">
        <v>5.5555555555555552E-2</v>
      </c>
    </row>
    <row r="1985" spans="1:16" x14ac:dyDescent="0.3">
      <c r="A1985" t="s">
        <v>2497</v>
      </c>
      <c r="B1985" t="s">
        <v>1274</v>
      </c>
      <c r="C1985" s="69">
        <v>38055</v>
      </c>
      <c r="E1985" s="70"/>
      <c r="F1985" s="70">
        <v>0</v>
      </c>
      <c r="G1985" s="70">
        <v>0.11904761904761904</v>
      </c>
      <c r="H1985" s="70">
        <v>0</v>
      </c>
      <c r="I1985" s="70">
        <v>0.1111111111111111</v>
      </c>
    </row>
    <row r="1986" spans="1:16" x14ac:dyDescent="0.3">
      <c r="A1986" t="s">
        <v>2502</v>
      </c>
      <c r="B1986" t="s">
        <v>1274</v>
      </c>
      <c r="C1986" s="69">
        <v>38057</v>
      </c>
      <c r="D1986" s="70">
        <v>0.35964021504588894</v>
      </c>
      <c r="E1986" s="70">
        <v>5.3992366755313537E-4</v>
      </c>
      <c r="F1986" s="70">
        <v>0</v>
      </c>
      <c r="G1986" s="70">
        <v>5.9523809523809521E-2</v>
      </c>
      <c r="H1986" s="70">
        <v>0</v>
      </c>
      <c r="I1986" s="70">
        <v>0.1111111111111111</v>
      </c>
      <c r="J1986" s="70">
        <v>0.23277718403333936</v>
      </c>
      <c r="K1986" s="70">
        <v>0.78231467301172231</v>
      </c>
      <c r="L1986" s="70">
        <v>4.5719684264722282E-2</v>
      </c>
      <c r="M1986" s="70">
        <v>0.28086811604737677</v>
      </c>
      <c r="N1986" s="70">
        <v>0.26514849590232675</v>
      </c>
      <c r="O1986" s="70">
        <v>0</v>
      </c>
      <c r="P1986" s="70">
        <v>5.4890497311234018E-4</v>
      </c>
    </row>
    <row r="1987" spans="1:16" x14ac:dyDescent="0.3">
      <c r="A1987" t="s">
        <v>2638</v>
      </c>
      <c r="B1987" t="s">
        <v>1274</v>
      </c>
      <c r="C1987" s="69">
        <v>38059</v>
      </c>
      <c r="D1987" s="70">
        <v>0.39251593186241629</v>
      </c>
      <c r="E1987" s="70">
        <v>2.3890210282980959E-3</v>
      </c>
      <c r="F1987" s="70">
        <v>0</v>
      </c>
      <c r="G1987" s="70">
        <v>0.13690476190476192</v>
      </c>
      <c r="H1987" s="70">
        <v>3.4482758620689655E-2</v>
      </c>
      <c r="I1987" s="70">
        <v>0.1111111111111111</v>
      </c>
      <c r="J1987" s="70">
        <v>0.23181600944684927</v>
      </c>
      <c r="K1987" s="70">
        <v>0.75171512507602545</v>
      </c>
      <c r="L1987" s="70">
        <v>9.9449146315472338E-3</v>
      </c>
      <c r="M1987" s="70">
        <v>0.27785109956277471</v>
      </c>
      <c r="N1987" s="70">
        <v>0.38552012576248224</v>
      </c>
      <c r="O1987" s="70">
        <v>0</v>
      </c>
      <c r="P1987" s="70">
        <v>1.199115131379496E-3</v>
      </c>
    </row>
    <row r="1988" spans="1:16" x14ac:dyDescent="0.3">
      <c r="A1988" t="s">
        <v>3198</v>
      </c>
      <c r="B1988" t="s">
        <v>1274</v>
      </c>
      <c r="C1988" s="69">
        <v>38061</v>
      </c>
      <c r="E1988" s="70"/>
      <c r="F1988" s="70">
        <v>0</v>
      </c>
      <c r="G1988" s="70">
        <v>9.5238095238095233E-2</v>
      </c>
      <c r="H1988" s="70">
        <v>3.4482758620689655E-2</v>
      </c>
      <c r="I1988" s="70">
        <v>0.1111111111111111</v>
      </c>
    </row>
    <row r="1989" spans="1:16" x14ac:dyDescent="0.3">
      <c r="A1989" t="s">
        <v>2712</v>
      </c>
      <c r="B1989" t="s">
        <v>1274</v>
      </c>
      <c r="C1989" s="69">
        <v>38063</v>
      </c>
      <c r="E1989" s="70"/>
      <c r="F1989" s="70">
        <v>0</v>
      </c>
      <c r="G1989" s="70">
        <v>8.3333333333333329E-2</v>
      </c>
      <c r="H1989" s="70">
        <v>0.20689655172413793</v>
      </c>
      <c r="I1989" s="70">
        <v>5.5555555555555552E-2</v>
      </c>
    </row>
    <row r="1990" spans="1:16" x14ac:dyDescent="0.3">
      <c r="A1990" t="s">
        <v>3199</v>
      </c>
      <c r="B1990" t="s">
        <v>1274</v>
      </c>
      <c r="C1990" s="69">
        <v>38065</v>
      </c>
      <c r="E1990" s="70"/>
      <c r="F1990" s="70">
        <v>0</v>
      </c>
      <c r="G1990" s="70">
        <v>2.3809523809523808E-2</v>
      </c>
      <c r="H1990" s="70">
        <v>3.4482758620689655E-2</v>
      </c>
      <c r="I1990" s="70">
        <v>0.1111111111111111</v>
      </c>
    </row>
    <row r="1991" spans="1:16" x14ac:dyDescent="0.3">
      <c r="A1991" t="s">
        <v>3200</v>
      </c>
      <c r="B1991" t="s">
        <v>1274</v>
      </c>
      <c r="C1991" s="69">
        <v>38067</v>
      </c>
      <c r="E1991" s="70"/>
      <c r="F1991" s="70">
        <v>0</v>
      </c>
      <c r="G1991" s="70">
        <v>0.13095238095238096</v>
      </c>
      <c r="H1991" s="70">
        <v>0.20689655172413793</v>
      </c>
      <c r="I1991" s="70">
        <v>0.22222222222222221</v>
      </c>
    </row>
    <row r="1992" spans="1:16" x14ac:dyDescent="0.3">
      <c r="A1992" t="s">
        <v>2402</v>
      </c>
      <c r="B1992" t="s">
        <v>1274</v>
      </c>
      <c r="C1992" s="69">
        <v>38069</v>
      </c>
      <c r="D1992" s="70">
        <v>0.30203432409389452</v>
      </c>
      <c r="E1992" s="70">
        <v>5.0623284688588067E-4</v>
      </c>
      <c r="F1992" s="70">
        <v>0</v>
      </c>
      <c r="G1992" s="70">
        <v>6.5476190476190479E-2</v>
      </c>
      <c r="H1992" s="70">
        <v>0</v>
      </c>
      <c r="I1992" s="70">
        <v>5.5555555555555552E-2</v>
      </c>
      <c r="J1992" s="70">
        <v>0.21963867366324871</v>
      </c>
      <c r="K1992" s="70">
        <v>0.75523108989842602</v>
      </c>
      <c r="L1992" s="70">
        <v>0.17522982986421659</v>
      </c>
      <c r="M1992" s="70">
        <v>0.21698930126155408</v>
      </c>
      <c r="N1992" s="70">
        <v>4.6103824291533332E-3</v>
      </c>
      <c r="O1992" s="70">
        <v>0</v>
      </c>
      <c r="P1992" s="70">
        <v>4.8531863250234032E-4</v>
      </c>
    </row>
    <row r="1993" spans="1:16" x14ac:dyDescent="0.3">
      <c r="A1993" t="s">
        <v>2865</v>
      </c>
      <c r="B1993" t="s">
        <v>1274</v>
      </c>
      <c r="C1993" s="69">
        <v>38071</v>
      </c>
      <c r="D1993" s="70">
        <v>0.34770564734263981</v>
      </c>
      <c r="E1993" s="70">
        <v>1.0548678765452347E-3</v>
      </c>
      <c r="F1993" s="70">
        <v>0</v>
      </c>
      <c r="G1993" s="70">
        <v>0.125</v>
      </c>
      <c r="H1993" s="70">
        <v>0.13793103448275862</v>
      </c>
      <c r="I1993" s="70">
        <v>5.5555555555555552E-2</v>
      </c>
      <c r="J1993" s="70">
        <v>0.21936149387118345</v>
      </c>
      <c r="K1993" s="70">
        <v>0.75576458719906925</v>
      </c>
      <c r="L1993" s="70">
        <v>0.13094002932055285</v>
      </c>
      <c r="M1993" s="70">
        <v>0.24761707734585767</v>
      </c>
      <c r="N1993" s="70">
        <v>1.5340919667478588E-2</v>
      </c>
      <c r="O1993" s="70">
        <v>0</v>
      </c>
      <c r="P1993" s="70">
        <v>3.149841286022708E-2</v>
      </c>
    </row>
    <row r="1994" spans="1:16" x14ac:dyDescent="0.3">
      <c r="A1994" t="s">
        <v>3201</v>
      </c>
      <c r="B1994" t="s">
        <v>1274</v>
      </c>
      <c r="C1994" s="69">
        <v>38073</v>
      </c>
      <c r="E1994" s="70"/>
      <c r="F1994" s="70">
        <v>7.1080550328140525E-5</v>
      </c>
      <c r="G1994" s="70">
        <v>0.11904761904761904</v>
      </c>
      <c r="H1994" s="70">
        <v>0.2413793103448276</v>
      </c>
      <c r="I1994" s="70">
        <v>0.1111111111111111</v>
      </c>
    </row>
    <row r="1995" spans="1:16" x14ac:dyDescent="0.3">
      <c r="A1995" t="s">
        <v>2868</v>
      </c>
      <c r="B1995" t="s">
        <v>1274</v>
      </c>
      <c r="C1995" s="69">
        <v>38075</v>
      </c>
      <c r="E1995" s="70"/>
      <c r="F1995" s="70">
        <v>0</v>
      </c>
      <c r="G1995" s="70">
        <v>1.7857142857142856E-2</v>
      </c>
      <c r="H1995" s="70">
        <v>3.4482758620689655E-2</v>
      </c>
      <c r="I1995" s="70">
        <v>0.22222222222222221</v>
      </c>
    </row>
    <row r="1996" spans="1:16" x14ac:dyDescent="0.3">
      <c r="A1996" t="s">
        <v>2507</v>
      </c>
      <c r="B1996" t="s">
        <v>1274</v>
      </c>
      <c r="C1996" s="69">
        <v>38077</v>
      </c>
      <c r="D1996" s="70">
        <v>0.42458598545783183</v>
      </c>
      <c r="E1996" s="70">
        <v>1.6122919857140732E-3</v>
      </c>
      <c r="F1996" s="70">
        <v>9.3964845808418093E-5</v>
      </c>
      <c r="G1996" s="70">
        <v>0.22619047619047619</v>
      </c>
      <c r="H1996" s="70">
        <v>0.20689655172413793</v>
      </c>
      <c r="I1996" s="70">
        <v>0.22222222222222221</v>
      </c>
      <c r="J1996" s="70">
        <v>0.24326819074244435</v>
      </c>
      <c r="K1996" s="70">
        <v>0.83639686242642708</v>
      </c>
      <c r="L1996" s="70">
        <v>1.9462934292122137E-2</v>
      </c>
      <c r="M1996" s="70">
        <v>0.29331720477742729</v>
      </c>
      <c r="N1996" s="70">
        <v>5.1082571451305063E-2</v>
      </c>
      <c r="O1996" s="70">
        <v>0</v>
      </c>
      <c r="P1996" s="70">
        <v>1.6399630691652181E-4</v>
      </c>
    </row>
    <row r="1997" spans="1:16" x14ac:dyDescent="0.3">
      <c r="A1997" t="s">
        <v>3202</v>
      </c>
      <c r="B1997" t="s">
        <v>1274</v>
      </c>
      <c r="C1997" s="69">
        <v>38079</v>
      </c>
      <c r="E1997" s="70"/>
      <c r="F1997" s="70">
        <v>0</v>
      </c>
      <c r="G1997" s="70">
        <v>5.3571428571428568E-2</v>
      </c>
      <c r="H1997" s="70">
        <v>3.4482758620689655E-2</v>
      </c>
      <c r="I1997" s="70">
        <v>0.16666666666666666</v>
      </c>
    </row>
    <row r="1998" spans="1:16" x14ac:dyDescent="0.3">
      <c r="A1998" t="s">
        <v>3203</v>
      </c>
      <c r="B1998" t="s">
        <v>1274</v>
      </c>
      <c r="C1998" s="69">
        <v>38081</v>
      </c>
      <c r="E1998" s="70"/>
      <c r="F1998" s="70">
        <v>8.3850483365832703E-5</v>
      </c>
      <c r="G1998" s="70">
        <v>0.10714285714285714</v>
      </c>
      <c r="H1998" s="70">
        <v>0.2413793103448276</v>
      </c>
      <c r="I1998" s="70">
        <v>5.5555555555555552E-2</v>
      </c>
    </row>
    <row r="1999" spans="1:16" x14ac:dyDescent="0.3">
      <c r="A1999" t="s">
        <v>2657</v>
      </c>
      <c r="B1999" t="s">
        <v>1274</v>
      </c>
      <c r="C1999" s="69">
        <v>38083</v>
      </c>
      <c r="E1999" s="70"/>
      <c r="F1999" s="70">
        <v>0</v>
      </c>
      <c r="G1999" s="70">
        <v>3.5714285714285712E-2</v>
      </c>
      <c r="H1999" s="70">
        <v>0</v>
      </c>
      <c r="I1999" s="70">
        <v>5.5555555555555552E-2</v>
      </c>
    </row>
    <row r="2000" spans="1:16" x14ac:dyDescent="0.3">
      <c r="A2000" t="s">
        <v>2597</v>
      </c>
      <c r="B2000" t="s">
        <v>1274</v>
      </c>
      <c r="C2000" s="69">
        <v>38085</v>
      </c>
      <c r="E2000" s="70"/>
      <c r="F2000" s="70">
        <v>3.9352601457968214E-7</v>
      </c>
      <c r="G2000" s="70">
        <v>1.7857142857142856E-2</v>
      </c>
      <c r="H2000" s="70">
        <v>3.4482758620689655E-2</v>
      </c>
      <c r="I2000" s="70">
        <v>0.1111111111111111</v>
      </c>
    </row>
    <row r="2001" spans="1:16" x14ac:dyDescent="0.3">
      <c r="A2001" t="s">
        <v>3204</v>
      </c>
      <c r="B2001" t="s">
        <v>1274</v>
      </c>
      <c r="C2001" s="69">
        <v>38087</v>
      </c>
      <c r="E2001" s="70"/>
      <c r="F2001" s="70">
        <v>0</v>
      </c>
      <c r="G2001" s="70">
        <v>1.1904761904761904E-2</v>
      </c>
      <c r="H2001" s="70">
        <v>0</v>
      </c>
      <c r="I2001" s="70">
        <v>0.16666666666666666</v>
      </c>
    </row>
    <row r="2002" spans="1:16" x14ac:dyDescent="0.3">
      <c r="A2002" t="s">
        <v>2511</v>
      </c>
      <c r="B2002" t="s">
        <v>1274</v>
      </c>
      <c r="C2002" s="69">
        <v>38089</v>
      </c>
      <c r="D2002" s="70">
        <v>0.31458202200961577</v>
      </c>
      <c r="E2002" s="70">
        <v>2.1531768232947424E-3</v>
      </c>
      <c r="F2002" s="70">
        <v>0</v>
      </c>
      <c r="G2002" s="70">
        <v>8.3333333333333329E-2</v>
      </c>
      <c r="H2002" s="70">
        <v>0</v>
      </c>
      <c r="I2002" s="70">
        <v>5.5555555555555552E-2</v>
      </c>
      <c r="J2002" s="70">
        <v>0.22524415603915487</v>
      </c>
      <c r="K2002" s="70">
        <v>0.79809226124930666</v>
      </c>
      <c r="L2002" s="70">
        <v>1.7566189131321453E-2</v>
      </c>
      <c r="M2002" s="70">
        <v>0.35275398277263381</v>
      </c>
      <c r="N2002" s="70">
        <v>2.235414989353476E-2</v>
      </c>
      <c r="O2002" s="70">
        <v>0</v>
      </c>
      <c r="P2002" s="70">
        <v>3.5081418745787102E-4</v>
      </c>
    </row>
    <row r="2003" spans="1:16" x14ac:dyDescent="0.3">
      <c r="A2003" t="s">
        <v>2875</v>
      </c>
      <c r="B2003" t="s">
        <v>1274</v>
      </c>
      <c r="C2003" s="69">
        <v>38091</v>
      </c>
      <c r="E2003" s="70"/>
      <c r="F2003" s="70">
        <v>0</v>
      </c>
      <c r="G2003" s="70">
        <v>0.11904761904761904</v>
      </c>
      <c r="H2003" s="70">
        <v>0.2413793103448276</v>
      </c>
      <c r="I2003" s="70">
        <v>5.5555555555555552E-2</v>
      </c>
    </row>
    <row r="2004" spans="1:16" x14ac:dyDescent="0.3">
      <c r="A2004" t="s">
        <v>3205</v>
      </c>
      <c r="B2004" t="s">
        <v>1274</v>
      </c>
      <c r="C2004" s="69">
        <v>38093</v>
      </c>
      <c r="D2004" s="70">
        <v>0.34220411202073447</v>
      </c>
      <c r="E2004" s="70">
        <v>1.7835840537740793E-3</v>
      </c>
      <c r="F2004" s="70">
        <v>0</v>
      </c>
      <c r="G2004" s="70">
        <v>0.21428571428571427</v>
      </c>
      <c r="H2004" s="70">
        <v>0</v>
      </c>
      <c r="I2004" s="70">
        <v>5.5555555555555552E-2</v>
      </c>
      <c r="J2004" s="70">
        <v>0.24432881643391371</v>
      </c>
      <c r="K2004" s="70">
        <v>0.77604364722037389</v>
      </c>
      <c r="L2004" s="70">
        <v>5.9002018988483805E-2</v>
      </c>
      <c r="M2004" s="70">
        <v>0.29123937205917988</v>
      </c>
      <c r="N2004" s="70">
        <v>5.0528210063309292E-2</v>
      </c>
      <c r="O2004" s="70">
        <v>0</v>
      </c>
      <c r="P2004" s="70">
        <v>8.2693837129354999E-4</v>
      </c>
    </row>
    <row r="2005" spans="1:16" x14ac:dyDescent="0.3">
      <c r="A2005" t="s">
        <v>3206</v>
      </c>
      <c r="B2005" t="s">
        <v>1274</v>
      </c>
      <c r="C2005" s="69">
        <v>38095</v>
      </c>
      <c r="E2005" s="70"/>
      <c r="F2005" s="70">
        <v>0</v>
      </c>
      <c r="G2005" s="70">
        <v>6.5476190476190479E-2</v>
      </c>
      <c r="H2005" s="70">
        <v>0.13793103448275862</v>
      </c>
      <c r="I2005" s="70">
        <v>5.5555555555555552E-2</v>
      </c>
    </row>
    <row r="2006" spans="1:16" x14ac:dyDescent="0.3">
      <c r="A2006" t="s">
        <v>3207</v>
      </c>
      <c r="B2006" t="s">
        <v>1274</v>
      </c>
      <c r="C2006" s="69">
        <v>38097</v>
      </c>
      <c r="E2006" s="70"/>
      <c r="F2006" s="70">
        <v>0</v>
      </c>
      <c r="G2006" s="70">
        <v>0.15476190476190477</v>
      </c>
      <c r="H2006" s="70">
        <v>0.2413793103448276</v>
      </c>
      <c r="I2006" s="70">
        <v>0.16666666666666666</v>
      </c>
    </row>
    <row r="2007" spans="1:16" x14ac:dyDescent="0.3">
      <c r="A2007" t="s">
        <v>3208</v>
      </c>
      <c r="B2007" t="s">
        <v>1274</v>
      </c>
      <c r="C2007" s="69">
        <v>38099</v>
      </c>
      <c r="D2007" s="70">
        <v>0.44511032568322983</v>
      </c>
      <c r="E2007" s="70">
        <v>7.6217468075336439E-4</v>
      </c>
      <c r="F2007" s="70">
        <v>0</v>
      </c>
      <c r="G2007" s="70">
        <v>0.125</v>
      </c>
      <c r="H2007" s="70">
        <v>0.2413793103448276</v>
      </c>
      <c r="I2007" s="70">
        <v>0.22222222222222221</v>
      </c>
      <c r="J2007" s="70">
        <v>0.23852116345798571</v>
      </c>
      <c r="K2007" s="70">
        <v>0.81414838969082559</v>
      </c>
      <c r="L2007" s="70">
        <v>5.2074088581437465E-2</v>
      </c>
      <c r="M2007" s="70">
        <v>0.29260277225659759</v>
      </c>
      <c r="N2007" s="70">
        <v>0.21453041164033379</v>
      </c>
      <c r="O2007" s="70">
        <v>0</v>
      </c>
      <c r="P2007" s="70">
        <v>8.6144530873602328E-5</v>
      </c>
    </row>
    <row r="2008" spans="1:16" x14ac:dyDescent="0.3">
      <c r="A2008" t="s">
        <v>3209</v>
      </c>
      <c r="B2008" t="s">
        <v>1274</v>
      </c>
      <c r="C2008" s="69">
        <v>38101</v>
      </c>
      <c r="D2008" s="70">
        <v>0.36512776242407452</v>
      </c>
      <c r="E2008" s="70">
        <v>5.7225683966020966E-3</v>
      </c>
      <c r="F2008" s="70">
        <v>0</v>
      </c>
      <c r="G2008" s="70">
        <v>0.125</v>
      </c>
      <c r="H2008" s="70">
        <v>3.4482758620689655E-2</v>
      </c>
      <c r="I2008" s="70">
        <v>0.16666666666666666</v>
      </c>
      <c r="J2008" s="70">
        <v>0.24332144842464015</v>
      </c>
      <c r="K2008" s="70">
        <v>0.76545791661543028</v>
      </c>
      <c r="L2008" s="70">
        <v>0.12515712640534793</v>
      </c>
      <c r="M2008" s="70">
        <v>0.25998179880028305</v>
      </c>
      <c r="N2008" s="70">
        <v>8.4001756705848057E-2</v>
      </c>
      <c r="O2008" s="70">
        <v>0</v>
      </c>
      <c r="P2008" s="70">
        <v>1.0721894750451654E-3</v>
      </c>
    </row>
    <row r="2009" spans="1:16" x14ac:dyDescent="0.3">
      <c r="A2009" t="s">
        <v>2558</v>
      </c>
      <c r="B2009" t="s">
        <v>1274</v>
      </c>
      <c r="C2009" s="69">
        <v>38103</v>
      </c>
      <c r="E2009" s="70"/>
      <c r="F2009" s="70">
        <v>0</v>
      </c>
      <c r="G2009" s="70">
        <v>7.1428571428571425E-2</v>
      </c>
      <c r="H2009" s="70">
        <v>0</v>
      </c>
      <c r="I2009" s="70">
        <v>5.5555555555555552E-2</v>
      </c>
    </row>
    <row r="2010" spans="1:16" x14ac:dyDescent="0.3">
      <c r="A2010" t="s">
        <v>3210</v>
      </c>
      <c r="B2010" t="s">
        <v>1274</v>
      </c>
      <c r="C2010" s="69">
        <v>38105</v>
      </c>
      <c r="D2010" s="70">
        <v>0.29955081240430936</v>
      </c>
      <c r="E2010" s="70">
        <v>1.2172760263729604E-3</v>
      </c>
      <c r="F2010" s="70">
        <v>0</v>
      </c>
      <c r="G2010" s="70">
        <v>6.5476190476190479E-2</v>
      </c>
      <c r="H2010" s="70">
        <v>3.4482758620689655E-2</v>
      </c>
      <c r="I2010" s="70">
        <v>5.5555555555555552E-2</v>
      </c>
      <c r="J2010" s="70">
        <v>0.23295672880637328</v>
      </c>
      <c r="K2010" s="70">
        <v>0.80330642227042681</v>
      </c>
      <c r="L2010" s="70">
        <v>1.1904565405534997E-2</v>
      </c>
      <c r="M2010" s="70">
        <v>0.25171234552716221</v>
      </c>
      <c r="N2010" s="70">
        <v>2.3832403344455029E-2</v>
      </c>
      <c r="O2010" s="70">
        <v>0</v>
      </c>
      <c r="P2010" s="70">
        <v>1.7112300400133243E-3</v>
      </c>
    </row>
    <row r="2011" spans="1:16" x14ac:dyDescent="0.3">
      <c r="A2011" t="s">
        <v>2212</v>
      </c>
      <c r="B2011" t="s">
        <v>1306</v>
      </c>
      <c r="C2011" s="69">
        <v>39001</v>
      </c>
      <c r="D2011" s="70">
        <v>0.58167148155032244</v>
      </c>
      <c r="E2011" s="70">
        <v>2.5718866908440354E-3</v>
      </c>
      <c r="F2011" s="70">
        <v>7.4370424238144092E-2</v>
      </c>
      <c r="G2011" s="70">
        <v>0.10714285714285714</v>
      </c>
      <c r="H2011" s="70">
        <v>0.10344827586206896</v>
      </c>
      <c r="I2011" s="70">
        <v>0.61111111111111116</v>
      </c>
      <c r="J2011" s="70">
        <v>0.206071866300406</v>
      </c>
      <c r="K2011" s="70">
        <v>0.77258736336505962</v>
      </c>
      <c r="L2011" s="70">
        <v>0.61838647130943869</v>
      </c>
      <c r="M2011" s="70">
        <v>0.3804067829665031</v>
      </c>
      <c r="N2011" s="70">
        <v>0</v>
      </c>
      <c r="O2011" s="70">
        <v>0</v>
      </c>
      <c r="P2011" s="70">
        <v>2.179006178814019E-3</v>
      </c>
    </row>
    <row r="2012" spans="1:16" x14ac:dyDescent="0.3">
      <c r="A2012" t="s">
        <v>2521</v>
      </c>
      <c r="B2012" t="s">
        <v>1306</v>
      </c>
      <c r="C2012" s="69">
        <v>39003</v>
      </c>
      <c r="D2012" s="70">
        <v>0.61479206126134966</v>
      </c>
      <c r="E2012" s="70">
        <v>0.10340601332024822</v>
      </c>
      <c r="F2012" s="70">
        <v>6.1936798521030852E-2</v>
      </c>
      <c r="G2012" s="70">
        <v>0.10119047619047619</v>
      </c>
      <c r="H2012" s="70">
        <v>0.17241379310344829</v>
      </c>
      <c r="I2012" s="70">
        <v>0.3888888888888889</v>
      </c>
      <c r="J2012" s="70">
        <v>0.21347461235722479</v>
      </c>
      <c r="K2012" s="70">
        <v>0.68623527962571773</v>
      </c>
      <c r="L2012" s="70">
        <v>0.73544955615727992</v>
      </c>
      <c r="M2012" s="70">
        <v>0.57865797758252202</v>
      </c>
      <c r="N2012" s="70">
        <v>0.10116759195868903</v>
      </c>
      <c r="O2012" s="70">
        <v>0</v>
      </c>
      <c r="P2012" s="70">
        <v>3.2795091384228398E-5</v>
      </c>
    </row>
    <row r="2013" spans="1:16" x14ac:dyDescent="0.3">
      <c r="A2013" t="s">
        <v>3211</v>
      </c>
      <c r="B2013" t="s">
        <v>1306</v>
      </c>
      <c r="C2013" s="69">
        <v>39005</v>
      </c>
      <c r="D2013" s="70">
        <v>0.67069281835753136</v>
      </c>
      <c r="E2013" s="70">
        <v>1.5233072487763767E-2</v>
      </c>
      <c r="F2013" s="70">
        <v>7.4215686907921671E-2</v>
      </c>
      <c r="G2013" s="70">
        <v>7.1428571428571425E-2</v>
      </c>
      <c r="H2013" s="70">
        <v>0.10344827586206896</v>
      </c>
      <c r="I2013" s="70">
        <v>0.55555555555555558</v>
      </c>
      <c r="J2013" s="70">
        <v>0.29508411650935468</v>
      </c>
      <c r="K2013" s="70">
        <v>0.7181639061140267</v>
      </c>
      <c r="L2013" s="70">
        <v>0.82389507726979661</v>
      </c>
      <c r="M2013" s="70">
        <v>0.63305039730995138</v>
      </c>
      <c r="N2013" s="70">
        <v>4.0847238167077173E-2</v>
      </c>
      <c r="O2013" s="70">
        <v>0</v>
      </c>
      <c r="P2013" s="70">
        <v>1.2463313408995398E-4</v>
      </c>
    </row>
    <row r="2014" spans="1:16" x14ac:dyDescent="0.3">
      <c r="A2014" t="s">
        <v>3212</v>
      </c>
      <c r="B2014" t="s">
        <v>1306</v>
      </c>
      <c r="C2014" s="69">
        <v>39007</v>
      </c>
      <c r="D2014" s="70">
        <v>0.57811597501128242</v>
      </c>
      <c r="E2014" s="70">
        <v>2.2474539073732223E-2</v>
      </c>
      <c r="F2014" s="70">
        <v>8.6818227120740762E-2</v>
      </c>
      <c r="G2014" s="70">
        <v>0.14880952380952381</v>
      </c>
      <c r="H2014" s="70">
        <v>6.8965517241379309E-2</v>
      </c>
      <c r="I2014" s="70">
        <v>0.61111111111111116</v>
      </c>
      <c r="J2014" s="70">
        <v>3.9793360792813245E-2</v>
      </c>
      <c r="K2014" s="70">
        <v>0.69693721335431458</v>
      </c>
      <c r="L2014" s="70">
        <v>0.54889179036735847</v>
      </c>
      <c r="M2014" s="70">
        <v>0.58512262177832641</v>
      </c>
      <c r="N2014" s="70">
        <v>7.1579359697788086E-2</v>
      </c>
      <c r="O2014" s="70">
        <v>0</v>
      </c>
      <c r="P2014" s="70">
        <v>9.7495715528545378E-5</v>
      </c>
    </row>
    <row r="2015" spans="1:16" x14ac:dyDescent="0.3">
      <c r="A2015" t="s">
        <v>3213</v>
      </c>
      <c r="B2015" t="s">
        <v>1306</v>
      </c>
      <c r="C2015" s="69">
        <v>39009</v>
      </c>
      <c r="D2015" s="70">
        <v>0.67920966515073433</v>
      </c>
      <c r="E2015" s="70">
        <v>2.499796469990942E-2</v>
      </c>
      <c r="F2015" s="70">
        <v>7.0784247906801739E-2</v>
      </c>
      <c r="G2015" s="70">
        <v>1.7857142857142856E-2</v>
      </c>
      <c r="H2015" s="70">
        <v>6.8965517241379309E-2</v>
      </c>
      <c r="I2015" s="70">
        <v>0.66666666666666663</v>
      </c>
      <c r="J2015" s="70">
        <v>0.38620094706677627</v>
      </c>
      <c r="K2015" s="70">
        <v>0.77888324927606623</v>
      </c>
      <c r="L2015" s="70">
        <v>0.68844027714345035</v>
      </c>
      <c r="M2015" s="70">
        <v>0.4271009946342173</v>
      </c>
      <c r="N2015" s="70">
        <v>0.25109707510983298</v>
      </c>
      <c r="O2015" s="70">
        <v>0</v>
      </c>
      <c r="P2015" s="70">
        <v>1.9234647186240554E-3</v>
      </c>
    </row>
    <row r="2016" spans="1:16" x14ac:dyDescent="0.3">
      <c r="A2016" t="s">
        <v>3214</v>
      </c>
      <c r="B2016" t="s">
        <v>1306</v>
      </c>
      <c r="C2016" s="69">
        <v>39011</v>
      </c>
      <c r="D2016" s="70">
        <v>0.58114357309397091</v>
      </c>
      <c r="E2016" s="70">
        <v>2.9046292476525785E-2</v>
      </c>
      <c r="F2016" s="70">
        <v>6.3163539953551145E-2</v>
      </c>
      <c r="G2016" s="70">
        <v>4.7619047619047616E-2</v>
      </c>
      <c r="H2016" s="70">
        <v>0.20689655172413793</v>
      </c>
      <c r="I2016" s="70">
        <v>0.33333333333333331</v>
      </c>
      <c r="J2016" s="70">
        <v>0.16914104155426946</v>
      </c>
      <c r="K2016" s="70">
        <v>0.68624325355097959</v>
      </c>
      <c r="L2016" s="70">
        <v>0.68480561703328713</v>
      </c>
      <c r="M2016" s="70">
        <v>0.58959583920058722</v>
      </c>
      <c r="N2016" s="70">
        <v>9.2288218395449775E-2</v>
      </c>
      <c r="O2016" s="70">
        <v>0</v>
      </c>
      <c r="P2016" s="70">
        <v>7.8089862783303247E-6</v>
      </c>
    </row>
    <row r="2017" spans="1:16" x14ac:dyDescent="0.3">
      <c r="A2017" t="s">
        <v>3215</v>
      </c>
      <c r="B2017" t="s">
        <v>1306</v>
      </c>
      <c r="C2017" s="69">
        <v>39013</v>
      </c>
      <c r="D2017" s="70">
        <v>0.64520803915308744</v>
      </c>
      <c r="E2017" s="70">
        <v>2.5960331961839476E-2</v>
      </c>
      <c r="F2017" s="70">
        <v>6.9725818397324835E-2</v>
      </c>
      <c r="G2017" s="70">
        <v>3.968253968253968E-3</v>
      </c>
      <c r="H2017" s="70">
        <v>0.20689655172413793</v>
      </c>
      <c r="I2017" s="70">
        <v>0.61111111111111116</v>
      </c>
      <c r="J2017" s="70">
        <v>-2.2770703401269566E-2</v>
      </c>
      <c r="K2017" s="70">
        <v>0.76025011812761745</v>
      </c>
      <c r="L2017" s="70">
        <v>0.77393197460400476</v>
      </c>
      <c r="M2017" s="70">
        <v>0.51387351194075548</v>
      </c>
      <c r="N2017" s="70">
        <v>0.27155753888198364</v>
      </c>
      <c r="O2017" s="70">
        <v>0</v>
      </c>
      <c r="P2017" s="70">
        <v>1.2760240624228262E-3</v>
      </c>
    </row>
    <row r="2018" spans="1:16" x14ac:dyDescent="0.3">
      <c r="A2018" t="s">
        <v>2469</v>
      </c>
      <c r="B2018" t="s">
        <v>1306</v>
      </c>
      <c r="C2018" s="69">
        <v>39015</v>
      </c>
      <c r="D2018" s="70">
        <v>0.61235390657813671</v>
      </c>
      <c r="E2018" s="70">
        <v>1.1620471659123669E-2</v>
      </c>
      <c r="F2018" s="70">
        <v>8.6567258309581868E-2</v>
      </c>
      <c r="G2018" s="70">
        <v>0.1130952380952381</v>
      </c>
      <c r="H2018" s="70">
        <v>0.13793103448275862</v>
      </c>
      <c r="I2018" s="70">
        <v>0.3888888888888889</v>
      </c>
      <c r="J2018" s="70">
        <v>0.20725339172129262</v>
      </c>
      <c r="K2018" s="70">
        <v>0.76945074585686835</v>
      </c>
      <c r="L2018" s="70">
        <v>0.62869427234835251</v>
      </c>
      <c r="M2018" s="70">
        <v>0.39526982483840994</v>
      </c>
      <c r="N2018" s="70">
        <v>0.29925160532183565</v>
      </c>
      <c r="O2018" s="70">
        <v>0</v>
      </c>
      <c r="P2018" s="70">
        <v>9.9160670791251303E-4</v>
      </c>
    </row>
    <row r="2019" spans="1:16" x14ac:dyDescent="0.3">
      <c r="A2019" t="s">
        <v>2027</v>
      </c>
      <c r="B2019" t="s">
        <v>1306</v>
      </c>
      <c r="C2019" s="69">
        <v>39017</v>
      </c>
      <c r="D2019" s="70">
        <v>0.62748294995328635</v>
      </c>
      <c r="E2019" s="70">
        <v>0.28274167094014274</v>
      </c>
      <c r="F2019" s="70">
        <v>6.9289901138157611E-2</v>
      </c>
      <c r="G2019" s="70">
        <v>0.14880952380952381</v>
      </c>
      <c r="H2019" s="70">
        <v>0.20689655172413793</v>
      </c>
      <c r="I2019" s="70">
        <v>0.3888888888888889</v>
      </c>
      <c r="J2019" s="70">
        <v>0.31096540848596926</v>
      </c>
      <c r="K2019" s="70">
        <v>0.71366740075339397</v>
      </c>
      <c r="L2019" s="70">
        <v>0.66359636798102772</v>
      </c>
      <c r="M2019" s="70">
        <v>0.44692342405677138</v>
      </c>
      <c r="N2019" s="70">
        <v>0.15291049803955215</v>
      </c>
      <c r="O2019" s="70">
        <v>0</v>
      </c>
      <c r="P2019" s="70">
        <v>2.4182057167025536E-4</v>
      </c>
    </row>
    <row r="2020" spans="1:16" x14ac:dyDescent="0.3">
      <c r="A2020" t="s">
        <v>2107</v>
      </c>
      <c r="B2020" t="s">
        <v>1306</v>
      </c>
      <c r="C2020" s="69">
        <v>39019</v>
      </c>
      <c r="D2020" s="70">
        <v>0.69914216933212692</v>
      </c>
      <c r="E2020" s="70">
        <v>1.4325900545325197E-2</v>
      </c>
      <c r="F2020" s="70">
        <v>7.2234810299345642E-2</v>
      </c>
      <c r="G2020" s="70">
        <v>4.1666666666666664E-2</v>
      </c>
      <c r="H2020" s="70">
        <v>0.17241379310344829</v>
      </c>
      <c r="I2020" s="70">
        <v>0.55555555555555558</v>
      </c>
      <c r="J2020" s="70">
        <v>0.16730584430176698</v>
      </c>
      <c r="K2020" s="70">
        <v>0.74426545654321508</v>
      </c>
      <c r="L2020" s="70">
        <v>0.82267047680363925</v>
      </c>
      <c r="M2020" s="70">
        <v>0.54396115869284745</v>
      </c>
      <c r="N2020" s="70">
        <v>0.33534677160071358</v>
      </c>
      <c r="O2020" s="70">
        <v>0</v>
      </c>
      <c r="P2020" s="70">
        <v>1.0426204361226826E-3</v>
      </c>
    </row>
    <row r="2021" spans="1:16" x14ac:dyDescent="0.3">
      <c r="A2021" t="s">
        <v>2472</v>
      </c>
      <c r="B2021" t="s">
        <v>1306</v>
      </c>
      <c r="C2021" s="69">
        <v>39021</v>
      </c>
      <c r="D2021" s="70">
        <v>0.6420038884746746</v>
      </c>
      <c r="E2021" s="70">
        <v>1.0170000997870157E-2</v>
      </c>
      <c r="F2021" s="70">
        <v>7.3381517016419248E-2</v>
      </c>
      <c r="G2021" s="70">
        <v>4.7619047619047616E-2</v>
      </c>
      <c r="H2021" s="70">
        <v>0.2413793103448276</v>
      </c>
      <c r="I2021" s="70">
        <v>0.33333333333333331</v>
      </c>
      <c r="J2021" s="70">
        <v>0.31977505317943977</v>
      </c>
      <c r="K2021" s="70">
        <v>0.70203683085263135</v>
      </c>
      <c r="L2021" s="70">
        <v>0.72063127338003485</v>
      </c>
      <c r="M2021" s="70">
        <v>0.62790640882531479</v>
      </c>
      <c r="N2021" s="70">
        <v>0.10777260944819057</v>
      </c>
      <c r="O2021" s="70">
        <v>0</v>
      </c>
      <c r="P2021" s="70">
        <v>1.4393319655491596E-4</v>
      </c>
    </row>
    <row r="2022" spans="1:16" x14ac:dyDescent="0.3">
      <c r="A2022" t="s">
        <v>2109</v>
      </c>
      <c r="B2022" t="s">
        <v>1306</v>
      </c>
      <c r="C2022" s="69">
        <v>39023</v>
      </c>
      <c r="D2022" s="70">
        <v>0.63790790162982602</v>
      </c>
      <c r="E2022" s="70">
        <v>0.11746538182210722</v>
      </c>
      <c r="F2022" s="70">
        <v>7.7012362160219797E-2</v>
      </c>
      <c r="G2022" s="70">
        <v>0.11479591836734693</v>
      </c>
      <c r="H2022" s="70">
        <v>0.20689655172413793</v>
      </c>
      <c r="I2022" s="70">
        <v>0.3888888888888889</v>
      </c>
      <c r="J2022" s="70">
        <v>0.27384019616080657</v>
      </c>
      <c r="K2022" s="70">
        <v>0.71098768393430334</v>
      </c>
      <c r="L2022" s="70">
        <v>0.70367891792881609</v>
      </c>
      <c r="M2022" s="70">
        <v>0.5456781582671556</v>
      </c>
      <c r="N2022" s="70">
        <v>0.13178646447619069</v>
      </c>
      <c r="O2022" s="70">
        <v>0</v>
      </c>
      <c r="P2022" s="70">
        <v>1.6417717663411009E-4</v>
      </c>
    </row>
    <row r="2023" spans="1:16" x14ac:dyDescent="0.3">
      <c r="A2023" t="s">
        <v>3216</v>
      </c>
      <c r="B2023" t="s">
        <v>1306</v>
      </c>
      <c r="C2023" s="69">
        <v>39025</v>
      </c>
      <c r="D2023" s="70">
        <v>0.6299211183876281</v>
      </c>
      <c r="E2023" s="70">
        <v>0.18143963993938467</v>
      </c>
      <c r="F2023" s="70">
        <v>7.7571896131637202E-2</v>
      </c>
      <c r="G2023" s="70">
        <v>0.13690476190476192</v>
      </c>
      <c r="H2023" s="70">
        <v>0.20689655172413793</v>
      </c>
      <c r="I2023" s="70">
        <v>0.5</v>
      </c>
      <c r="J2023" s="70">
        <v>0.34644622749063103</v>
      </c>
      <c r="K2023" s="70">
        <v>0.72842382596347333</v>
      </c>
      <c r="L2023" s="70">
        <v>0.64592011755177159</v>
      </c>
      <c r="M2023" s="70">
        <v>0.42838926682703199</v>
      </c>
      <c r="N2023" s="70">
        <v>4.3404186607638923E-2</v>
      </c>
      <c r="O2023" s="70">
        <v>0</v>
      </c>
      <c r="P2023" s="70">
        <v>2.8692213723001034E-4</v>
      </c>
    </row>
    <row r="2024" spans="1:16" x14ac:dyDescent="0.3">
      <c r="A2024" t="s">
        <v>2474</v>
      </c>
      <c r="B2024" t="s">
        <v>1306</v>
      </c>
      <c r="C2024" s="69">
        <v>39027</v>
      </c>
      <c r="D2024" s="70">
        <v>0.61032231334982523</v>
      </c>
      <c r="E2024" s="70">
        <v>1.7327096504510746E-2</v>
      </c>
      <c r="F2024" s="70">
        <v>8.3799799038282316E-2</v>
      </c>
      <c r="G2024" s="70">
        <v>9.5238095238095233E-2</v>
      </c>
      <c r="H2024" s="70">
        <v>0.20689655172413793</v>
      </c>
      <c r="I2024" s="70">
        <v>0.3888888888888889</v>
      </c>
      <c r="J2024" s="70">
        <v>0.24357309436297347</v>
      </c>
      <c r="K2024" s="70">
        <v>0.74562144652180951</v>
      </c>
      <c r="L2024" s="70">
        <v>0.69375513592455573</v>
      </c>
      <c r="M2024" s="70">
        <v>0.50576678386278817</v>
      </c>
      <c r="N2024" s="70">
        <v>5.3709958658840491E-2</v>
      </c>
      <c r="O2024" s="70">
        <v>0</v>
      </c>
      <c r="P2024" s="70">
        <v>1.0019360919099892E-4</v>
      </c>
    </row>
    <row r="2025" spans="1:16" x14ac:dyDescent="0.3">
      <c r="A2025" t="s">
        <v>3217</v>
      </c>
      <c r="B2025" t="s">
        <v>1306</v>
      </c>
      <c r="C2025" s="69">
        <v>39029</v>
      </c>
      <c r="D2025" s="70">
        <v>0.66983356511481185</v>
      </c>
      <c r="E2025" s="70">
        <v>6.322877011637576E-2</v>
      </c>
      <c r="F2025" s="70">
        <v>8.3760911837551869E-2</v>
      </c>
      <c r="G2025" s="70">
        <v>8.9285714285714288E-2</v>
      </c>
      <c r="H2025" s="70">
        <v>0.17241379310344829</v>
      </c>
      <c r="I2025" s="70">
        <v>0.55555555555555558</v>
      </c>
      <c r="J2025" s="70">
        <v>0.23800722848116113</v>
      </c>
      <c r="K2025" s="70">
        <v>0.741867631080807</v>
      </c>
      <c r="L2025" s="70">
        <v>0.7755799752249688</v>
      </c>
      <c r="M2025" s="70">
        <v>0.53968903540187663</v>
      </c>
      <c r="N2025" s="70">
        <v>0.11448080435694251</v>
      </c>
      <c r="O2025" s="70">
        <v>0</v>
      </c>
      <c r="P2025" s="70">
        <v>9.2477855302600554E-4</v>
      </c>
    </row>
    <row r="2026" spans="1:16" x14ac:dyDescent="0.3">
      <c r="A2026" t="s">
        <v>3218</v>
      </c>
      <c r="B2026" t="s">
        <v>1306</v>
      </c>
      <c r="C2026" s="69">
        <v>39031</v>
      </c>
      <c r="D2026" s="70">
        <v>0.6557240833656055</v>
      </c>
      <c r="E2026" s="70">
        <v>9.2680943890813133E-3</v>
      </c>
      <c r="F2026" s="70">
        <v>6.3354447492336471E-2</v>
      </c>
      <c r="G2026" s="70">
        <v>4.7619047619047616E-2</v>
      </c>
      <c r="H2026" s="70">
        <v>0.17241379310344829</v>
      </c>
      <c r="I2026" s="70">
        <v>0.55555555555555558</v>
      </c>
      <c r="J2026" s="70">
        <v>0.16726695682281992</v>
      </c>
      <c r="K2026" s="70">
        <v>0.74419458127098603</v>
      </c>
      <c r="L2026" s="70">
        <v>0.80437502129125804</v>
      </c>
      <c r="M2026" s="70">
        <v>0.55471373156384485</v>
      </c>
      <c r="N2026" s="70">
        <v>0.13201676818916927</v>
      </c>
      <c r="O2026" s="70">
        <v>0</v>
      </c>
      <c r="P2026" s="70">
        <v>3.001791681671372E-4</v>
      </c>
    </row>
    <row r="2027" spans="1:16" x14ac:dyDescent="0.3">
      <c r="A2027" t="s">
        <v>2114</v>
      </c>
      <c r="B2027" t="s">
        <v>1306</v>
      </c>
      <c r="C2027" s="69">
        <v>39033</v>
      </c>
      <c r="D2027" s="70">
        <v>0.62500773110861074</v>
      </c>
      <c r="E2027" s="70">
        <v>2.8545961673462111E-2</v>
      </c>
      <c r="F2027" s="70">
        <v>7.4791816084872842E-2</v>
      </c>
      <c r="G2027" s="70">
        <v>8.9285714285714288E-2</v>
      </c>
      <c r="H2027" s="70">
        <v>6.8965517241379309E-2</v>
      </c>
      <c r="I2027" s="70">
        <v>0.3888888888888889</v>
      </c>
      <c r="J2027" s="70">
        <v>0.180196309653783</v>
      </c>
      <c r="K2027" s="70">
        <v>0.71155075050388505</v>
      </c>
      <c r="L2027" s="70">
        <v>0.85082433538875679</v>
      </c>
      <c r="M2027" s="70">
        <v>0.64396206723307825</v>
      </c>
      <c r="N2027" s="70">
        <v>8.1422907573219266E-2</v>
      </c>
      <c r="O2027" s="70">
        <v>0</v>
      </c>
      <c r="P2027" s="70">
        <v>6.4335550791396921E-5</v>
      </c>
    </row>
    <row r="2028" spans="1:16" x14ac:dyDescent="0.3">
      <c r="A2028" t="s">
        <v>3219</v>
      </c>
      <c r="B2028" t="s">
        <v>1306</v>
      </c>
      <c r="C2028" s="69">
        <v>39035</v>
      </c>
      <c r="D2028" s="70">
        <v>0.67015326582597889</v>
      </c>
      <c r="E2028" s="70">
        <v>0.27250479126006166</v>
      </c>
      <c r="F2028" s="70">
        <v>7.4858369323351229E-2</v>
      </c>
      <c r="G2028" s="70">
        <v>0.15476190476190477</v>
      </c>
      <c r="H2028" s="70">
        <v>3.4482758620689655E-2</v>
      </c>
      <c r="I2028" s="70">
        <v>0.61111111111111116</v>
      </c>
      <c r="J2028" s="70">
        <v>0.41581275369845994</v>
      </c>
      <c r="K2028" s="70">
        <v>0.70939732613535866</v>
      </c>
      <c r="L2028" s="70">
        <v>0.69773627290918905</v>
      </c>
      <c r="M2028" s="70">
        <v>0.55809321884163277</v>
      </c>
      <c r="N2028" s="70">
        <v>5.6773507656480197E-2</v>
      </c>
      <c r="O2028" s="70">
        <v>0</v>
      </c>
      <c r="P2028" s="70">
        <v>1.1876136334682868E-4</v>
      </c>
    </row>
    <row r="2029" spans="1:16" x14ac:dyDescent="0.3">
      <c r="A2029" t="s">
        <v>3220</v>
      </c>
      <c r="B2029" t="s">
        <v>1306</v>
      </c>
      <c r="C2029" s="69">
        <v>39037</v>
      </c>
      <c r="D2029" s="70">
        <v>0.64863737216251982</v>
      </c>
      <c r="E2029" s="70">
        <v>9.9952283957451937E-3</v>
      </c>
      <c r="F2029" s="70">
        <v>6.376917846001294E-2</v>
      </c>
      <c r="G2029" s="70">
        <v>0.125</v>
      </c>
      <c r="H2029" s="70">
        <v>0.27586206896551724</v>
      </c>
      <c r="I2029" s="70">
        <v>0.44444444444444442</v>
      </c>
      <c r="J2029" s="70">
        <v>0.21967146209219915</v>
      </c>
      <c r="K2029" s="70">
        <v>0.69684836396933802</v>
      </c>
      <c r="L2029" s="70">
        <v>0.68294334615423258</v>
      </c>
      <c r="M2029" s="70">
        <v>0.61922691711221056</v>
      </c>
      <c r="N2029" s="70">
        <v>7.8881291064803363E-2</v>
      </c>
      <c r="O2029" s="70">
        <v>0</v>
      </c>
      <c r="P2029" s="70">
        <v>1.2727998523682943E-4</v>
      </c>
    </row>
    <row r="2030" spans="1:16" x14ac:dyDescent="0.3">
      <c r="A2030" t="s">
        <v>3221</v>
      </c>
      <c r="B2030" t="s">
        <v>1306</v>
      </c>
      <c r="C2030" s="69">
        <v>39039</v>
      </c>
      <c r="D2030" s="70">
        <v>0.5667019007359928</v>
      </c>
      <c r="E2030" s="70">
        <v>2.6783206178823606E-2</v>
      </c>
      <c r="F2030" s="70">
        <v>5.1642381303493523E-2</v>
      </c>
      <c r="G2030" s="70">
        <v>4.7619047619047616E-2</v>
      </c>
      <c r="H2030" s="70">
        <v>0.13793103448275862</v>
      </c>
      <c r="I2030" s="70">
        <v>0.5</v>
      </c>
      <c r="J2030" s="70">
        <v>0.16945378929017454</v>
      </c>
      <c r="K2030" s="70">
        <v>0.68324884816353681</v>
      </c>
      <c r="L2030" s="70">
        <v>0.55922869979886791</v>
      </c>
      <c r="M2030" s="70">
        <v>0.54418563523523311</v>
      </c>
      <c r="N2030" s="70">
        <v>0.10830621311164319</v>
      </c>
      <c r="O2030" s="70">
        <v>0</v>
      </c>
      <c r="P2030" s="70">
        <v>8.0951657717133786E-5</v>
      </c>
    </row>
    <row r="2031" spans="1:16" x14ac:dyDescent="0.3">
      <c r="A2031" t="s">
        <v>268</v>
      </c>
      <c r="B2031" t="s">
        <v>1306</v>
      </c>
      <c r="C2031" s="69">
        <v>39041</v>
      </c>
      <c r="D2031" s="70">
        <v>0.62828147394427447</v>
      </c>
      <c r="E2031" s="70">
        <v>0.13904371559064738</v>
      </c>
      <c r="F2031" s="70">
        <v>8.220763459738599E-2</v>
      </c>
      <c r="G2031" s="70">
        <v>3.5714285714285712E-2</v>
      </c>
      <c r="H2031" s="70">
        <v>0.13793103448275862</v>
      </c>
      <c r="I2031" s="70">
        <v>0.55555555555555558</v>
      </c>
      <c r="J2031" s="70">
        <v>0.22814696960707323</v>
      </c>
      <c r="K2031" s="70">
        <v>0.71208191633337037</v>
      </c>
      <c r="L2031" s="70">
        <v>0.76698464669386213</v>
      </c>
      <c r="M2031" s="70">
        <v>0.54570056490438368</v>
      </c>
      <c r="N2031" s="70">
        <v>4.1636651440194745E-2</v>
      </c>
      <c r="O2031" s="70">
        <v>0</v>
      </c>
      <c r="P2031" s="70">
        <v>1.7831939247706972E-4</v>
      </c>
    </row>
    <row r="2032" spans="1:16" x14ac:dyDescent="0.3">
      <c r="A2032" t="s">
        <v>3096</v>
      </c>
      <c r="B2032" t="s">
        <v>1306</v>
      </c>
      <c r="C2032" s="69">
        <v>39043</v>
      </c>
      <c r="D2032" s="70">
        <v>0.58996959301661966</v>
      </c>
      <c r="E2032" s="70">
        <v>4.0089379385348005E-2</v>
      </c>
      <c r="F2032" s="70">
        <v>6.8143131936821352E-2</v>
      </c>
      <c r="G2032" s="70">
        <v>7.7380952380952384E-2</v>
      </c>
      <c r="H2032" s="70">
        <v>3.4482758620689655E-2</v>
      </c>
      <c r="I2032" s="70">
        <v>0.5</v>
      </c>
      <c r="J2032" s="70">
        <v>0.17966759462950568</v>
      </c>
      <c r="K2032" s="70">
        <v>0.69867368037788136</v>
      </c>
      <c r="L2032" s="70">
        <v>0.70886478331461589</v>
      </c>
      <c r="M2032" s="70">
        <v>0.45748780460488037</v>
      </c>
      <c r="N2032" s="70">
        <v>0.19193126649607531</v>
      </c>
      <c r="O2032" s="70">
        <v>0</v>
      </c>
      <c r="P2032" s="70">
        <v>9.6912969991763516E-5</v>
      </c>
    </row>
    <row r="2033" spans="1:16" x14ac:dyDescent="0.3">
      <c r="A2033" t="s">
        <v>2267</v>
      </c>
      <c r="B2033" t="s">
        <v>1306</v>
      </c>
      <c r="C2033" s="69">
        <v>39045</v>
      </c>
      <c r="D2033" s="70">
        <v>0.67382816615687058</v>
      </c>
      <c r="E2033" s="70">
        <v>8.0203142476446596E-2</v>
      </c>
      <c r="F2033" s="70">
        <v>8.8129852771335906E-2</v>
      </c>
      <c r="G2033" s="70">
        <v>0.10119047619047619</v>
      </c>
      <c r="H2033" s="70">
        <v>0.17241379310344829</v>
      </c>
      <c r="I2033" s="70">
        <v>0.55555555555555558</v>
      </c>
      <c r="J2033" s="70">
        <v>0.25978653045471456</v>
      </c>
      <c r="K2033" s="70">
        <v>0.73468491776509381</v>
      </c>
      <c r="L2033" s="70">
        <v>0.75087460402194028</v>
      </c>
      <c r="M2033" s="70">
        <v>0.50464206310475279</v>
      </c>
      <c r="N2033" s="70">
        <v>0.16371565492021645</v>
      </c>
      <c r="O2033" s="70">
        <v>0</v>
      </c>
      <c r="P2033" s="70">
        <v>3.2074057823330593E-4</v>
      </c>
    </row>
    <row r="2034" spans="1:16" x14ac:dyDescent="0.3">
      <c r="A2034" t="s">
        <v>2049</v>
      </c>
      <c r="B2034" t="s">
        <v>1306</v>
      </c>
      <c r="C2034" s="69">
        <v>39047</v>
      </c>
      <c r="D2034" s="70">
        <v>0.61949830081568646</v>
      </c>
      <c r="E2034" s="70">
        <v>1.2573973445336034E-2</v>
      </c>
      <c r="F2034" s="70">
        <v>8.7768298039304138E-2</v>
      </c>
      <c r="G2034" s="70">
        <v>7.7380952380952384E-2</v>
      </c>
      <c r="H2034" s="70">
        <v>0.2413793103448276</v>
      </c>
      <c r="I2034" s="70">
        <v>0.3888888888888889</v>
      </c>
      <c r="J2034" s="70">
        <v>0.21637761231855893</v>
      </c>
      <c r="K2034" s="70">
        <v>0.72934874164942431</v>
      </c>
      <c r="L2034" s="70">
        <v>0.68804566597720085</v>
      </c>
      <c r="M2034" s="70">
        <v>0.48823132907551492</v>
      </c>
      <c r="N2034" s="70">
        <v>0.14518691937526432</v>
      </c>
      <c r="O2034" s="70">
        <v>0</v>
      </c>
      <c r="P2034" s="70">
        <v>1.0705537388794523E-4</v>
      </c>
    </row>
    <row r="2035" spans="1:16" x14ac:dyDescent="0.3">
      <c r="A2035" t="s">
        <v>2050</v>
      </c>
      <c r="B2035" t="s">
        <v>1306</v>
      </c>
      <c r="C2035" s="69">
        <v>39049</v>
      </c>
      <c r="D2035" s="70">
        <v>0.68393761639628103</v>
      </c>
      <c r="E2035" s="70">
        <v>0.59413605240995837</v>
      </c>
      <c r="F2035" s="70">
        <v>8.5575681473143692E-2</v>
      </c>
      <c r="G2035" s="70">
        <v>0.17261904761904762</v>
      </c>
      <c r="H2035" s="70">
        <v>0.20689655172413793</v>
      </c>
      <c r="I2035" s="70">
        <v>0.55555555555555558</v>
      </c>
      <c r="J2035" s="70">
        <v>0.33558899218137184</v>
      </c>
      <c r="K2035" s="70">
        <v>0.71628647047974181</v>
      </c>
      <c r="L2035" s="70">
        <v>0.72017896374966395</v>
      </c>
      <c r="M2035" s="70">
        <v>0.49695147568812276</v>
      </c>
      <c r="N2035" s="70">
        <v>9.156624861960623E-2</v>
      </c>
      <c r="O2035" s="70">
        <v>0</v>
      </c>
      <c r="P2035" s="70">
        <v>7.4939106162431095E-5</v>
      </c>
    </row>
    <row r="2036" spans="1:16" x14ac:dyDescent="0.3">
      <c r="A2036" t="s">
        <v>2120</v>
      </c>
      <c r="B2036" t="s">
        <v>1306</v>
      </c>
      <c r="C2036" s="69">
        <v>39051</v>
      </c>
      <c r="D2036" s="70">
        <v>0.59948662355630855</v>
      </c>
      <c r="E2036" s="70">
        <v>2.0232434120727016E-2</v>
      </c>
      <c r="F2036" s="70">
        <v>5.3171669320534992E-2</v>
      </c>
      <c r="G2036" s="70">
        <v>5.9523809523809521E-2</v>
      </c>
      <c r="H2036" s="70">
        <v>0.2413793103448276</v>
      </c>
      <c r="I2036" s="70">
        <v>0.5</v>
      </c>
      <c r="J2036" s="70">
        <v>0.2585209113137476</v>
      </c>
      <c r="K2036" s="70">
        <v>0.68561418790847439</v>
      </c>
      <c r="L2036" s="70">
        <v>0.57013926673846516</v>
      </c>
      <c r="M2036" s="70">
        <v>0.5280228216220475</v>
      </c>
      <c r="N2036" s="70">
        <v>6.7232293100662033E-2</v>
      </c>
      <c r="O2036" s="70">
        <v>0</v>
      </c>
      <c r="P2036" s="70">
        <v>1.7551131223425898E-4</v>
      </c>
    </row>
    <row r="2037" spans="1:16" x14ac:dyDescent="0.3">
      <c r="A2037" t="s">
        <v>3222</v>
      </c>
      <c r="B2037" t="s">
        <v>1306</v>
      </c>
      <c r="C2037" s="69">
        <v>39053</v>
      </c>
      <c r="D2037" s="70">
        <v>0.55201308376207847</v>
      </c>
      <c r="E2037" s="70">
        <v>7.2723902673367466E-3</v>
      </c>
      <c r="F2037" s="70">
        <v>8.0473695781763332E-2</v>
      </c>
      <c r="G2037" s="70">
        <v>7.1428571428571425E-2</v>
      </c>
      <c r="H2037" s="70">
        <v>3.4482758620689655E-2</v>
      </c>
      <c r="I2037" s="70">
        <v>0.61111111111111116</v>
      </c>
      <c r="J2037" s="70">
        <v>0.15037418877511827</v>
      </c>
      <c r="K2037" s="70">
        <v>0.77564942533023717</v>
      </c>
      <c r="L2037" s="70">
        <v>0.59328055840324356</v>
      </c>
      <c r="M2037" s="70">
        <v>0.26838674495303655</v>
      </c>
      <c r="N2037" s="70">
        <v>0.13503605099971244</v>
      </c>
      <c r="O2037" s="70">
        <v>0</v>
      </c>
      <c r="P2037" s="70">
        <v>8.8539954300282872E-3</v>
      </c>
    </row>
    <row r="2038" spans="1:16" x14ac:dyDescent="0.3">
      <c r="A2038" t="s">
        <v>3223</v>
      </c>
      <c r="B2038" t="s">
        <v>1306</v>
      </c>
      <c r="C2038" s="69">
        <v>39055</v>
      </c>
      <c r="D2038" s="70">
        <v>0.65863238016025882</v>
      </c>
      <c r="E2038" s="70">
        <v>9.0696930872824363E-2</v>
      </c>
      <c r="F2038" s="70">
        <v>8.2561115497025814E-2</v>
      </c>
      <c r="G2038" s="70">
        <v>5.9523809523809521E-2</v>
      </c>
      <c r="H2038" s="70">
        <v>3.4482758620689655E-2</v>
      </c>
      <c r="I2038" s="70">
        <v>0.66666666666666663</v>
      </c>
      <c r="J2038" s="70">
        <v>0.25982983867790382</v>
      </c>
      <c r="K2038" s="70">
        <v>0.71952181990559494</v>
      </c>
      <c r="L2038" s="70">
        <v>0.71198972334557165</v>
      </c>
      <c r="M2038" s="70">
        <v>0.68526371881773196</v>
      </c>
      <c r="N2038" s="70">
        <v>3.6176889498185504E-2</v>
      </c>
      <c r="O2038" s="70">
        <v>0</v>
      </c>
      <c r="P2038" s="70">
        <v>1.7196265296702583E-4</v>
      </c>
    </row>
    <row r="2039" spans="1:16" x14ac:dyDescent="0.3">
      <c r="A2039" t="s">
        <v>2052</v>
      </c>
      <c r="B2039" t="s">
        <v>1306</v>
      </c>
      <c r="C2039" s="69">
        <v>39057</v>
      </c>
      <c r="D2039" s="70">
        <v>0.62430102958950173</v>
      </c>
      <c r="E2039" s="70">
        <v>0.131540411004376</v>
      </c>
      <c r="F2039" s="70">
        <v>7.7056359338721625E-2</v>
      </c>
      <c r="G2039" s="70">
        <v>0.21428571428571427</v>
      </c>
      <c r="H2039" s="70">
        <v>0.17241379310344829</v>
      </c>
      <c r="I2039" s="70">
        <v>0.3888888888888889</v>
      </c>
      <c r="J2039" s="70">
        <v>0.23933477710949089</v>
      </c>
      <c r="K2039" s="70">
        <v>0.71281450772279042</v>
      </c>
      <c r="L2039" s="70">
        <v>0.67717128534894666</v>
      </c>
      <c r="M2039" s="70">
        <v>0.49719886653870643</v>
      </c>
      <c r="N2039" s="70">
        <v>0.10719960223694289</v>
      </c>
      <c r="O2039" s="70">
        <v>0</v>
      </c>
      <c r="P2039" s="70">
        <v>9.501228649410389E-5</v>
      </c>
    </row>
    <row r="2040" spans="1:16" x14ac:dyDescent="0.3">
      <c r="A2040" t="s">
        <v>3224</v>
      </c>
      <c r="B2040" t="s">
        <v>1306</v>
      </c>
      <c r="C2040" s="69">
        <v>39059</v>
      </c>
      <c r="D2040" s="70">
        <v>0.76681854137093586</v>
      </c>
      <c r="E2040" s="70">
        <v>1.7803645612686766E-2</v>
      </c>
      <c r="F2040" s="70">
        <v>7.0891941734995051E-2</v>
      </c>
      <c r="G2040" s="70">
        <v>4.7619047619047616E-2</v>
      </c>
      <c r="H2040" s="70">
        <v>0.20689655172413793</v>
      </c>
      <c r="I2040" s="70">
        <v>0.61111111111111116</v>
      </c>
      <c r="J2040" s="70">
        <v>0.35496911216280902</v>
      </c>
      <c r="K2040" s="70">
        <v>0.75895530506907638</v>
      </c>
      <c r="L2040" s="70">
        <v>0.79162910706084821</v>
      </c>
      <c r="M2040" s="70">
        <v>0.46437791864118561</v>
      </c>
      <c r="N2040" s="70">
        <v>0.4840996665858241</v>
      </c>
      <c r="O2040" s="70">
        <v>0</v>
      </c>
      <c r="P2040" s="70">
        <v>4.9610895722535951E-4</v>
      </c>
    </row>
    <row r="2041" spans="1:16" x14ac:dyDescent="0.3">
      <c r="A2041" t="s">
        <v>2295</v>
      </c>
      <c r="B2041" t="s">
        <v>1306</v>
      </c>
      <c r="C2041" s="69">
        <v>39061</v>
      </c>
      <c r="D2041" s="70">
        <v>0.65725266751309996</v>
      </c>
      <c r="E2041" s="70">
        <v>0.59584343945111184</v>
      </c>
      <c r="F2041" s="70">
        <v>6.3611047529366527E-2</v>
      </c>
      <c r="G2041" s="70">
        <v>0.19047619047619047</v>
      </c>
      <c r="H2041" s="70">
        <v>0.2413793103448276</v>
      </c>
      <c r="I2041" s="70">
        <v>0.3888888888888889</v>
      </c>
      <c r="J2041" s="70">
        <v>0.4591115806569529</v>
      </c>
      <c r="K2041" s="70">
        <v>0.72448163891049211</v>
      </c>
      <c r="L2041" s="70">
        <v>0.65722749885629594</v>
      </c>
      <c r="M2041" s="70">
        <v>0.42209726492343019</v>
      </c>
      <c r="N2041" s="70">
        <v>0.101845307772972</v>
      </c>
      <c r="O2041" s="70">
        <v>0</v>
      </c>
      <c r="P2041" s="70">
        <v>2.4846443856701159E-4</v>
      </c>
    </row>
    <row r="2042" spans="1:16" x14ac:dyDescent="0.3">
      <c r="A2042" t="s">
        <v>2378</v>
      </c>
      <c r="B2042" t="s">
        <v>1306</v>
      </c>
      <c r="C2042" s="69">
        <v>39063</v>
      </c>
      <c r="D2042" s="70">
        <v>0.57774467484929548</v>
      </c>
      <c r="E2042" s="70">
        <v>3.3756224817708888E-2</v>
      </c>
      <c r="F2042" s="70">
        <v>6.381421799446782E-2</v>
      </c>
      <c r="G2042" s="70">
        <v>0.10119047619047619</v>
      </c>
      <c r="H2042" s="70">
        <v>3.4482758620689655E-2</v>
      </c>
      <c r="I2042" s="70">
        <v>0.33333333333333331</v>
      </c>
      <c r="J2042" s="70">
        <v>0.23024126585367019</v>
      </c>
      <c r="K2042" s="70">
        <v>0.69053694164741719</v>
      </c>
      <c r="L2042" s="70">
        <v>0.76689335887281285</v>
      </c>
      <c r="M2042" s="70">
        <v>0.55856411974183018</v>
      </c>
      <c r="N2042" s="70">
        <v>7.7193484803705026E-2</v>
      </c>
      <c r="O2042" s="70">
        <v>0</v>
      </c>
      <c r="P2042" s="70">
        <v>4.0606770494790498E-5</v>
      </c>
    </row>
    <row r="2043" spans="1:16" x14ac:dyDescent="0.3">
      <c r="A2043" t="s">
        <v>2484</v>
      </c>
      <c r="B2043" t="s">
        <v>1306</v>
      </c>
      <c r="C2043" s="69">
        <v>39065</v>
      </c>
      <c r="D2043" s="70">
        <v>0.58007149767768906</v>
      </c>
      <c r="E2043" s="70">
        <v>8.7281482627157275E-3</v>
      </c>
      <c r="F2043" s="70">
        <v>6.8261440699544096E-2</v>
      </c>
      <c r="G2043" s="70">
        <v>2.3809523809523808E-2</v>
      </c>
      <c r="H2043" s="70">
        <v>0.17241379310344829</v>
      </c>
      <c r="I2043" s="70">
        <v>0.33333333333333331</v>
      </c>
      <c r="J2043" s="70">
        <v>0.23811718358829811</v>
      </c>
      <c r="K2043" s="70">
        <v>0.69243562653940738</v>
      </c>
      <c r="L2043" s="70">
        <v>0.73520318908078153</v>
      </c>
      <c r="M2043" s="70">
        <v>0.56368309974774689</v>
      </c>
      <c r="N2043" s="70">
        <v>4.047711468326079E-2</v>
      </c>
      <c r="O2043" s="70">
        <v>0</v>
      </c>
      <c r="P2043" s="70">
        <v>5.9752703143607216E-5</v>
      </c>
    </row>
    <row r="2044" spans="1:16" x14ac:dyDescent="0.3">
      <c r="A2044" t="s">
        <v>2530</v>
      </c>
      <c r="B2044" t="s">
        <v>1306</v>
      </c>
      <c r="C2044" s="69">
        <v>39067</v>
      </c>
      <c r="D2044" s="70">
        <v>0.68248999256409282</v>
      </c>
      <c r="E2044" s="70">
        <v>3.4671666786467133E-3</v>
      </c>
      <c r="F2044" s="70">
        <v>6.8392671636223992E-2</v>
      </c>
      <c r="G2044" s="70">
        <v>3.5714285714285712E-2</v>
      </c>
      <c r="H2044" s="70">
        <v>0.17241379310344829</v>
      </c>
      <c r="I2044" s="70">
        <v>0.61111111111111116</v>
      </c>
      <c r="J2044" s="70">
        <v>0.31969961873666808</v>
      </c>
      <c r="K2044" s="70">
        <v>0.76254239192024564</v>
      </c>
      <c r="L2044" s="70">
        <v>0.8735039573345299</v>
      </c>
      <c r="M2044" s="70">
        <v>0.5259925276459112</v>
      </c>
      <c r="N2044" s="70">
        <v>3.9104302175779187E-3</v>
      </c>
      <c r="O2044" s="70">
        <v>0</v>
      </c>
      <c r="P2044" s="70">
        <v>8.5628476845316256E-4</v>
      </c>
    </row>
    <row r="2045" spans="1:16" x14ac:dyDescent="0.3">
      <c r="A2045" t="s">
        <v>2054</v>
      </c>
      <c r="B2045" t="s">
        <v>1306</v>
      </c>
      <c r="C2045" s="69">
        <v>39069</v>
      </c>
      <c r="D2045" s="70">
        <v>0.59217989128838222</v>
      </c>
      <c r="E2045" s="70">
        <v>9.4766236370443773E-3</v>
      </c>
      <c r="F2045" s="70">
        <v>5.7205151046016034E-2</v>
      </c>
      <c r="G2045" s="70">
        <v>8.3333333333333329E-2</v>
      </c>
      <c r="H2045" s="70">
        <v>0.17241379310344829</v>
      </c>
      <c r="I2045" s="70">
        <v>0.44444444444444442</v>
      </c>
      <c r="J2045" s="70">
        <v>0.22998292410134902</v>
      </c>
      <c r="K2045" s="70">
        <v>0.68061669653919565</v>
      </c>
      <c r="L2045" s="70">
        <v>0.60517108574183953</v>
      </c>
      <c r="M2045" s="70">
        <v>0.52172940524004485</v>
      </c>
      <c r="N2045" s="70">
        <v>0.13261463782275842</v>
      </c>
      <c r="O2045" s="70">
        <v>0</v>
      </c>
      <c r="P2045" s="70">
        <v>1.4482596590529217E-4</v>
      </c>
    </row>
    <row r="2046" spans="1:16" x14ac:dyDescent="0.3">
      <c r="A2046" t="s">
        <v>3225</v>
      </c>
      <c r="B2046" t="s">
        <v>1306</v>
      </c>
      <c r="C2046" s="69">
        <v>39071</v>
      </c>
      <c r="D2046" s="70">
        <v>0.57474105649922413</v>
      </c>
      <c r="E2046" s="70">
        <v>7.3536002199847163E-3</v>
      </c>
      <c r="F2046" s="70">
        <v>8.9670160105745564E-2</v>
      </c>
      <c r="G2046" s="70">
        <v>9.5238095238095233E-2</v>
      </c>
      <c r="H2046" s="70">
        <v>0.17241379310344829</v>
      </c>
      <c r="I2046" s="70">
        <v>0.5</v>
      </c>
      <c r="J2046" s="70">
        <v>0.13317843751943051</v>
      </c>
      <c r="K2046" s="70">
        <v>0.74425505042285645</v>
      </c>
      <c r="L2046" s="70">
        <v>0.6505643756581071</v>
      </c>
      <c r="M2046" s="70">
        <v>0.4260633962325735</v>
      </c>
      <c r="N2046" s="70">
        <v>2.8912519757110094E-2</v>
      </c>
      <c r="O2046" s="70">
        <v>0</v>
      </c>
      <c r="P2046" s="70">
        <v>1.1452579440884216E-3</v>
      </c>
    </row>
    <row r="2047" spans="1:16" x14ac:dyDescent="0.3">
      <c r="A2047" t="s">
        <v>3226</v>
      </c>
      <c r="B2047" t="s">
        <v>1306</v>
      </c>
      <c r="C2047" s="69">
        <v>39073</v>
      </c>
      <c r="D2047" s="70">
        <v>0.6276607555095941</v>
      </c>
      <c r="E2047" s="70">
        <v>7.4872607633946165E-3</v>
      </c>
      <c r="F2047" s="70">
        <v>6.1371697280232299E-2</v>
      </c>
      <c r="G2047" s="70">
        <v>2.976190476190476E-2</v>
      </c>
      <c r="H2047" s="70">
        <v>6.8965517241379309E-2</v>
      </c>
      <c r="I2047" s="70">
        <v>0.66666666666666663</v>
      </c>
      <c r="J2047" s="70">
        <v>-2.8521997482228365E-2</v>
      </c>
      <c r="K2047" s="70">
        <v>0.76559554801277241</v>
      </c>
      <c r="L2047" s="70">
        <v>0.71710341105802067</v>
      </c>
      <c r="M2047" s="70">
        <v>0.510838144272457</v>
      </c>
      <c r="N2047" s="70">
        <v>0.30938230405393952</v>
      </c>
      <c r="O2047" s="70">
        <v>0</v>
      </c>
      <c r="P2047" s="70">
        <v>1.9056359080200848E-3</v>
      </c>
    </row>
    <row r="2048" spans="1:16" x14ac:dyDescent="0.3">
      <c r="A2048" t="s">
        <v>2301</v>
      </c>
      <c r="B2048" t="s">
        <v>1306</v>
      </c>
      <c r="C2048" s="69">
        <v>39075</v>
      </c>
      <c r="D2048" s="70">
        <v>0.71168025476988095</v>
      </c>
      <c r="E2048" s="70">
        <v>3.5755144806111317E-3</v>
      </c>
      <c r="F2048" s="70">
        <v>6.8284993139041086E-2</v>
      </c>
      <c r="G2048" s="70">
        <v>7.1428571428571425E-2</v>
      </c>
      <c r="H2048" s="70">
        <v>6.8965517241379309E-2</v>
      </c>
      <c r="I2048" s="70">
        <v>0.55555555555555558</v>
      </c>
      <c r="J2048" s="70">
        <v>0.34914500340668764</v>
      </c>
      <c r="K2048" s="70">
        <v>0.72388216459238786</v>
      </c>
      <c r="L2048" s="70">
        <v>0.82449825867529281</v>
      </c>
      <c r="M2048" s="70">
        <v>0.59696200250375908</v>
      </c>
      <c r="N2048" s="70">
        <v>0.25928126210010172</v>
      </c>
      <c r="O2048" s="70">
        <v>0</v>
      </c>
      <c r="P2048" s="70">
        <v>4.464029671304598E-4</v>
      </c>
    </row>
    <row r="2049" spans="1:16" x14ac:dyDescent="0.3">
      <c r="A2049" t="s">
        <v>2784</v>
      </c>
      <c r="B2049" t="s">
        <v>1306</v>
      </c>
      <c r="C2049" s="69">
        <v>39077</v>
      </c>
      <c r="D2049" s="70">
        <v>0.64984981309369705</v>
      </c>
      <c r="E2049" s="70">
        <v>2.3457080587873561E-2</v>
      </c>
      <c r="F2049" s="70">
        <v>7.1767866938479016E-2</v>
      </c>
      <c r="G2049" s="70">
        <v>0.17261904761904764</v>
      </c>
      <c r="H2049" s="70">
        <v>3.4482758620689655E-2</v>
      </c>
      <c r="I2049" s="70">
        <v>0.5</v>
      </c>
      <c r="J2049" s="70">
        <v>0.29607087716038011</v>
      </c>
      <c r="K2049" s="70">
        <v>0.71331766919741124</v>
      </c>
      <c r="L2049" s="70">
        <v>0.76799021101693543</v>
      </c>
      <c r="M2049" s="70">
        <v>0.58732647731939869</v>
      </c>
      <c r="N2049" s="70">
        <v>6.9128264028147632E-2</v>
      </c>
      <c r="O2049" s="70">
        <v>0</v>
      </c>
      <c r="P2049" s="70">
        <v>6.5322295806038107E-5</v>
      </c>
    </row>
    <row r="2050" spans="1:16" x14ac:dyDescent="0.3">
      <c r="A2050" t="s">
        <v>2056</v>
      </c>
      <c r="B2050" t="s">
        <v>1306</v>
      </c>
      <c r="C2050" s="69">
        <v>39079</v>
      </c>
      <c r="D2050" s="70">
        <v>0.58419002236744155</v>
      </c>
      <c r="E2050" s="70">
        <v>1.066474888213334E-2</v>
      </c>
      <c r="F2050" s="70">
        <v>7.9105622865722536E-2</v>
      </c>
      <c r="G2050" s="70">
        <v>5.9523809523809521E-3</v>
      </c>
      <c r="H2050" s="70">
        <v>6.8965517241379309E-2</v>
      </c>
      <c r="I2050" s="70">
        <v>0.66666666666666663</v>
      </c>
      <c r="J2050" s="70">
        <v>5.6744019509039047E-2</v>
      </c>
      <c r="K2050" s="70">
        <v>0.80167444333230253</v>
      </c>
      <c r="L2050" s="70">
        <v>0.66566292802676008</v>
      </c>
      <c r="M2050" s="70">
        <v>0.37907676386447403</v>
      </c>
      <c r="N2050" s="70">
        <v>0.16168126882646941</v>
      </c>
      <c r="O2050" s="70">
        <v>0</v>
      </c>
      <c r="P2050" s="70">
        <v>2.6258681337616159E-3</v>
      </c>
    </row>
    <row r="2051" spans="1:16" x14ac:dyDescent="0.3">
      <c r="A2051" t="s">
        <v>2057</v>
      </c>
      <c r="B2051" t="s">
        <v>1306</v>
      </c>
      <c r="C2051" s="69">
        <v>39081</v>
      </c>
      <c r="D2051" s="70">
        <v>0.67157176634881144</v>
      </c>
      <c r="E2051" s="70">
        <v>5.561134093704493E-2</v>
      </c>
      <c r="F2051" s="70">
        <v>6.8471018523144675E-2</v>
      </c>
      <c r="G2051" s="70">
        <v>2.3809523809523808E-2</v>
      </c>
      <c r="H2051" s="70">
        <v>0.17241379310344829</v>
      </c>
      <c r="I2051" s="70">
        <v>0.61111111111111116</v>
      </c>
      <c r="J2051" s="70">
        <v>0.1771903745471809</v>
      </c>
      <c r="K2051" s="70">
        <v>0.75427115131830069</v>
      </c>
      <c r="L2051" s="70">
        <v>0.80558094914466272</v>
      </c>
      <c r="M2051" s="70">
        <v>0.47059023757860208</v>
      </c>
      <c r="N2051" s="70">
        <v>0.2354647024876336</v>
      </c>
      <c r="O2051" s="70">
        <v>0</v>
      </c>
      <c r="P2051" s="70">
        <v>1.2559951523165292E-3</v>
      </c>
    </row>
    <row r="2052" spans="1:16" x14ac:dyDescent="0.3">
      <c r="A2052" t="s">
        <v>2492</v>
      </c>
      <c r="B2052" t="s">
        <v>1306</v>
      </c>
      <c r="C2052" s="69">
        <v>39083</v>
      </c>
      <c r="D2052" s="70">
        <v>0.67685003473650629</v>
      </c>
      <c r="E2052" s="70">
        <v>2.9330791386525081E-2</v>
      </c>
      <c r="F2052" s="70">
        <v>7.7781649770814476E-2</v>
      </c>
      <c r="G2052" s="70">
        <v>6.5476190476190479E-2</v>
      </c>
      <c r="H2052" s="70">
        <v>0.10344827586206896</v>
      </c>
      <c r="I2052" s="70">
        <v>0.55555555555555558</v>
      </c>
      <c r="J2052" s="70">
        <v>0.18739091735671962</v>
      </c>
      <c r="K2052" s="70">
        <v>0.71920017557358606</v>
      </c>
      <c r="L2052" s="70">
        <v>0.78600310683860863</v>
      </c>
      <c r="M2052" s="70">
        <v>0.69297781315036167</v>
      </c>
      <c r="N2052" s="70">
        <v>0.15816629160505416</v>
      </c>
      <c r="O2052" s="70">
        <v>0</v>
      </c>
      <c r="P2052" s="70">
        <v>2.5391676027380612E-4</v>
      </c>
    </row>
    <row r="2053" spans="1:16" x14ac:dyDescent="0.3">
      <c r="A2053" t="s">
        <v>2172</v>
      </c>
      <c r="B2053" t="s">
        <v>1306</v>
      </c>
      <c r="C2053" s="69">
        <v>39085</v>
      </c>
      <c r="D2053" s="70">
        <v>0.5779749328165662</v>
      </c>
      <c r="E2053" s="70">
        <v>9.6275279250137458E-2</v>
      </c>
      <c r="F2053" s="70">
        <v>4.6668477168631088E-2</v>
      </c>
      <c r="G2053" s="70">
        <v>1.1904761904761904E-2</v>
      </c>
      <c r="H2053" s="70">
        <v>3.4482758620689655E-2</v>
      </c>
      <c r="I2053" s="70">
        <v>0.72222222222222221</v>
      </c>
      <c r="J2053" s="70">
        <v>0.13089832400211773</v>
      </c>
      <c r="K2053" s="70">
        <v>0.68713092697688605</v>
      </c>
      <c r="L2053" s="70">
        <v>0.59166498966023318</v>
      </c>
      <c r="M2053" s="70">
        <v>0.54541143548769899</v>
      </c>
      <c r="N2053" s="70">
        <v>8.6913785735054122E-2</v>
      </c>
      <c r="O2053" s="70">
        <v>0</v>
      </c>
      <c r="P2053" s="70">
        <v>1.3124591234346371E-4</v>
      </c>
    </row>
    <row r="2054" spans="1:16" x14ac:dyDescent="0.3">
      <c r="A2054" t="s">
        <v>2060</v>
      </c>
      <c r="B2054" t="s">
        <v>1306</v>
      </c>
      <c r="C2054" s="69">
        <v>39087</v>
      </c>
      <c r="D2054" s="70">
        <v>0.58588416718042646</v>
      </c>
      <c r="E2054" s="70">
        <v>3.418197549348314E-2</v>
      </c>
      <c r="F2054" s="70">
        <v>6.6433978053364914E-2</v>
      </c>
      <c r="G2054" s="70">
        <v>5.3571428571428568E-2</v>
      </c>
      <c r="H2054" s="70">
        <v>3.4482758620689655E-2</v>
      </c>
      <c r="I2054" s="70">
        <v>0.66666666666666663</v>
      </c>
      <c r="J2054" s="70">
        <v>2.6099498981907245E-2</v>
      </c>
      <c r="K2054" s="70">
        <v>0.76679258261467009</v>
      </c>
      <c r="L2054" s="70">
        <v>0.54626213970675852</v>
      </c>
      <c r="M2054" s="70">
        <v>0.2386320623783216</v>
      </c>
      <c r="N2054" s="70">
        <v>0.48500886929433534</v>
      </c>
      <c r="O2054" s="70">
        <v>0</v>
      </c>
      <c r="P2054" s="70">
        <v>1.2581114512686457E-2</v>
      </c>
    </row>
    <row r="2055" spans="1:16" x14ac:dyDescent="0.3">
      <c r="A2055" t="s">
        <v>3227</v>
      </c>
      <c r="B2055" t="s">
        <v>1306</v>
      </c>
      <c r="C2055" s="69">
        <v>39089</v>
      </c>
      <c r="D2055" s="70">
        <v>0.67048053109904815</v>
      </c>
      <c r="E2055" s="70">
        <v>7.3231484678472958E-2</v>
      </c>
      <c r="F2055" s="70">
        <v>8.0699283606548461E-2</v>
      </c>
      <c r="G2055" s="70">
        <v>0.14880952380952381</v>
      </c>
      <c r="H2055" s="70">
        <v>0.13793103448275862</v>
      </c>
      <c r="I2055" s="70">
        <v>0.55555555555555558</v>
      </c>
      <c r="J2055" s="70">
        <v>0.22672293947822897</v>
      </c>
      <c r="K2055" s="70">
        <v>0.72974261772450655</v>
      </c>
      <c r="L2055" s="70">
        <v>0.75527628023705562</v>
      </c>
      <c r="M2055" s="70">
        <v>0.55826345742891592</v>
      </c>
      <c r="N2055" s="70">
        <v>0.12156375791492843</v>
      </c>
      <c r="O2055" s="70">
        <v>0</v>
      </c>
      <c r="P2055" s="70">
        <v>1.9948888222850759E-4</v>
      </c>
    </row>
    <row r="2056" spans="1:16" x14ac:dyDescent="0.3">
      <c r="A2056" t="s">
        <v>2132</v>
      </c>
      <c r="B2056" t="s">
        <v>1306</v>
      </c>
      <c r="C2056" s="69">
        <v>39091</v>
      </c>
      <c r="D2056" s="70">
        <v>0.67201686328294374</v>
      </c>
      <c r="E2056" s="70">
        <v>1.8868440955272604E-2</v>
      </c>
      <c r="F2056" s="70">
        <v>6.8510629270323198E-2</v>
      </c>
      <c r="G2056" s="70">
        <v>5.9523809523809521E-2</v>
      </c>
      <c r="H2056" s="70">
        <v>0.20689655172413793</v>
      </c>
      <c r="I2056" s="70">
        <v>0.44444444444444442</v>
      </c>
      <c r="J2056" s="70">
        <v>0.30558899548680218</v>
      </c>
      <c r="K2056" s="70">
        <v>0.70729071419272627</v>
      </c>
      <c r="L2056" s="70">
        <v>0.72630064440104003</v>
      </c>
      <c r="M2056" s="70">
        <v>0.60792765033853646</v>
      </c>
      <c r="N2056" s="70">
        <v>0.19581958104565389</v>
      </c>
      <c r="O2056" s="70">
        <v>0</v>
      </c>
      <c r="P2056" s="70">
        <v>5.6334645181809047E-5</v>
      </c>
    </row>
    <row r="2057" spans="1:16" x14ac:dyDescent="0.3">
      <c r="A2057" t="s">
        <v>3228</v>
      </c>
      <c r="B2057" t="s">
        <v>1306</v>
      </c>
      <c r="C2057" s="69">
        <v>39093</v>
      </c>
      <c r="D2057" s="70">
        <v>0.60784935664011275</v>
      </c>
      <c r="E2057" s="70">
        <v>0.13213342520355065</v>
      </c>
      <c r="F2057" s="70">
        <v>7.3693608595581703E-2</v>
      </c>
      <c r="G2057" s="70">
        <v>0.13690476190476192</v>
      </c>
      <c r="H2057" s="70">
        <v>3.4482758620689655E-2</v>
      </c>
      <c r="I2057" s="70">
        <v>0.55555555555555558</v>
      </c>
      <c r="J2057" s="70">
        <v>0.18388886823753736</v>
      </c>
      <c r="K2057" s="70">
        <v>0.71060468382310416</v>
      </c>
      <c r="L2057" s="70">
        <v>0.72408210203782963</v>
      </c>
      <c r="M2057" s="70">
        <v>0.48503585876323285</v>
      </c>
      <c r="N2057" s="70">
        <v>0.10072674889783062</v>
      </c>
      <c r="O2057" s="70">
        <v>0</v>
      </c>
      <c r="P2057" s="70">
        <v>1.490420342256869E-4</v>
      </c>
    </row>
    <row r="2058" spans="1:16" x14ac:dyDescent="0.3">
      <c r="A2058" t="s">
        <v>2582</v>
      </c>
      <c r="B2058" t="s">
        <v>1306</v>
      </c>
      <c r="C2058" s="69">
        <v>39095</v>
      </c>
      <c r="D2058" s="70">
        <v>0.62831784658199108</v>
      </c>
      <c r="E2058" s="70">
        <v>0.22166443308907177</v>
      </c>
      <c r="F2058" s="70">
        <v>5.6796785733594146E-2</v>
      </c>
      <c r="G2058" s="70">
        <v>8.3333333333333329E-2</v>
      </c>
      <c r="H2058" s="70">
        <v>0.20689655172413793</v>
      </c>
      <c r="I2058" s="70">
        <v>0.55555555555555558</v>
      </c>
      <c r="J2058" s="70">
        <v>0.31656233635243236</v>
      </c>
      <c r="K2058" s="70">
        <v>0.68944178013845614</v>
      </c>
      <c r="L2058" s="70">
        <v>0.58862126995462727</v>
      </c>
      <c r="M2058" s="70">
        <v>0.48753274385440615</v>
      </c>
      <c r="N2058" s="70">
        <v>0.12140930401704675</v>
      </c>
      <c r="O2058" s="70">
        <v>0</v>
      </c>
      <c r="P2058" s="70">
        <v>1.6773939824534152E-4</v>
      </c>
    </row>
    <row r="2059" spans="1:16" x14ac:dyDescent="0.3">
      <c r="A2059" t="s">
        <v>2065</v>
      </c>
      <c r="B2059" t="s">
        <v>1306</v>
      </c>
      <c r="C2059" s="69">
        <v>39097</v>
      </c>
      <c r="D2059" s="70">
        <v>0.61940488572852026</v>
      </c>
      <c r="E2059" s="70">
        <v>1.3808978439059141E-2</v>
      </c>
      <c r="F2059" s="70">
        <v>8.3594087649659338E-2</v>
      </c>
      <c r="G2059" s="70">
        <v>6.5476190476190479E-2</v>
      </c>
      <c r="H2059" s="70">
        <v>0.20689655172413793</v>
      </c>
      <c r="I2059" s="70">
        <v>0.44444444444444442</v>
      </c>
      <c r="J2059" s="70">
        <v>0.23010859771204403</v>
      </c>
      <c r="K2059" s="70">
        <v>0.70871963115197123</v>
      </c>
      <c r="L2059" s="70">
        <v>0.71104189157831055</v>
      </c>
      <c r="M2059" s="70">
        <v>0.51921105885042973</v>
      </c>
      <c r="N2059" s="70">
        <v>9.2724847685529826E-2</v>
      </c>
      <c r="O2059" s="70">
        <v>0</v>
      </c>
      <c r="P2059" s="70">
        <v>3.5640751168940144E-5</v>
      </c>
    </row>
    <row r="2060" spans="1:16" x14ac:dyDescent="0.3">
      <c r="A2060" t="s">
        <v>3229</v>
      </c>
      <c r="B2060" t="s">
        <v>1306</v>
      </c>
      <c r="C2060" s="69">
        <v>39099</v>
      </c>
      <c r="D2060" s="70">
        <v>0.6331217442442435</v>
      </c>
      <c r="E2060" s="70">
        <v>0.20940322007283158</v>
      </c>
      <c r="F2060" s="70">
        <v>9.7737996880154915E-2</v>
      </c>
      <c r="G2060" s="70">
        <v>0.10714285714285714</v>
      </c>
      <c r="H2060" s="70">
        <v>0.10344827586206896</v>
      </c>
      <c r="I2060" s="70">
        <v>0.55555555555555558</v>
      </c>
      <c r="J2060" s="70">
        <v>0.17070135491933019</v>
      </c>
      <c r="K2060" s="70">
        <v>0.74083924978001847</v>
      </c>
      <c r="L2060" s="70">
        <v>0.73112653213047463</v>
      </c>
      <c r="M2060" s="70">
        <v>0.55591497013839908</v>
      </c>
      <c r="N2060" s="70">
        <v>6.7395221992029103E-2</v>
      </c>
      <c r="O2060" s="70">
        <v>0</v>
      </c>
      <c r="P2060" s="70">
        <v>2.0519792164975855E-4</v>
      </c>
    </row>
    <row r="2061" spans="1:16" x14ac:dyDescent="0.3">
      <c r="A2061" t="s">
        <v>2067</v>
      </c>
      <c r="B2061" t="s">
        <v>1306</v>
      </c>
      <c r="C2061" s="69">
        <v>39101</v>
      </c>
      <c r="D2061" s="70">
        <v>0.62796921216636115</v>
      </c>
      <c r="E2061" s="70">
        <v>5.2331228305633144E-2</v>
      </c>
      <c r="F2061" s="70">
        <v>7.733452613252137E-2</v>
      </c>
      <c r="G2061" s="70">
        <v>8.9285714285714288E-2</v>
      </c>
      <c r="H2061" s="70">
        <v>0.10344827586206896</v>
      </c>
      <c r="I2061" s="70">
        <v>0.3888888888888889</v>
      </c>
      <c r="J2061" s="70">
        <v>0.21778237748203769</v>
      </c>
      <c r="K2061" s="70">
        <v>0.70344516577326877</v>
      </c>
      <c r="L2061" s="70">
        <v>0.79010517154374527</v>
      </c>
      <c r="M2061" s="70">
        <v>0.61294006002081514</v>
      </c>
      <c r="N2061" s="70">
        <v>0.12128849618410009</v>
      </c>
      <c r="O2061" s="70">
        <v>0</v>
      </c>
      <c r="P2061" s="70">
        <v>7.5123075133460209E-5</v>
      </c>
    </row>
    <row r="2062" spans="1:16" x14ac:dyDescent="0.3">
      <c r="A2062" t="s">
        <v>3230</v>
      </c>
      <c r="B2062" t="s">
        <v>1306</v>
      </c>
      <c r="C2062" s="69">
        <v>39103</v>
      </c>
      <c r="D2062" s="70">
        <v>0.63910664606950851</v>
      </c>
      <c r="E2062" s="70">
        <v>0.12907690974244601</v>
      </c>
      <c r="F2062" s="70">
        <v>7.9193303455118699E-2</v>
      </c>
      <c r="G2062" s="70">
        <v>0.11904761904761904</v>
      </c>
      <c r="H2062" s="70">
        <v>6.8965517241379309E-2</v>
      </c>
      <c r="I2062" s="70">
        <v>0.55555555555555558</v>
      </c>
      <c r="J2062" s="70">
        <v>0.19361840186953741</v>
      </c>
      <c r="K2062" s="70">
        <v>0.71677995505307757</v>
      </c>
      <c r="L2062" s="70">
        <v>0.78251569454669379</v>
      </c>
      <c r="M2062" s="70">
        <v>0.59275318460042181</v>
      </c>
      <c r="N2062" s="70">
        <v>5.0857062316019781E-2</v>
      </c>
      <c r="O2062" s="70">
        <v>0</v>
      </c>
      <c r="P2062" s="70">
        <v>3.6945376884232656E-4</v>
      </c>
    </row>
    <row r="2063" spans="1:16" x14ac:dyDescent="0.3">
      <c r="A2063" t="s">
        <v>3231</v>
      </c>
      <c r="B2063" t="s">
        <v>1306</v>
      </c>
      <c r="C2063" s="69">
        <v>39105</v>
      </c>
      <c r="D2063" s="70">
        <v>0.62485205547881462</v>
      </c>
      <c r="E2063" s="70">
        <v>5.8975857285314985E-3</v>
      </c>
      <c r="F2063" s="70">
        <v>7.7094599440933928E-2</v>
      </c>
      <c r="G2063" s="70">
        <v>4.7619047619047616E-2</v>
      </c>
      <c r="H2063" s="70">
        <v>3.4482758620689655E-2</v>
      </c>
      <c r="I2063" s="70">
        <v>0.66666666666666663</v>
      </c>
      <c r="J2063" s="70">
        <v>0.42066700261694906</v>
      </c>
      <c r="K2063" s="70">
        <v>0.76715519614930872</v>
      </c>
      <c r="L2063" s="70">
        <v>0.59440016491798975</v>
      </c>
      <c r="M2063" s="70">
        <v>0.34692468746560168</v>
      </c>
      <c r="N2063" s="70">
        <v>0.13175167820145364</v>
      </c>
      <c r="O2063" s="70">
        <v>0</v>
      </c>
      <c r="P2063" s="70">
        <v>2.4212017081543459E-3</v>
      </c>
    </row>
    <row r="2064" spans="1:16" x14ac:dyDescent="0.3">
      <c r="A2064" t="s">
        <v>2502</v>
      </c>
      <c r="B2064" t="s">
        <v>1306</v>
      </c>
      <c r="C2064" s="69">
        <v>39107</v>
      </c>
      <c r="D2064" s="70">
        <v>0.61538482570856401</v>
      </c>
      <c r="E2064" s="70">
        <v>1.0238939602538015E-2</v>
      </c>
      <c r="F2064" s="70">
        <v>6.0378423091857696E-2</v>
      </c>
      <c r="G2064" s="70">
        <v>0.13095238095238096</v>
      </c>
      <c r="H2064" s="70">
        <v>0.20689655172413793</v>
      </c>
      <c r="I2064" s="70">
        <v>0.44444444444444442</v>
      </c>
      <c r="J2064" s="70">
        <v>0.19093874145670281</v>
      </c>
      <c r="K2064" s="70">
        <v>0.68308268585498089</v>
      </c>
      <c r="L2064" s="70">
        <v>0.67334482709771237</v>
      </c>
      <c r="M2064" s="70">
        <v>0.5896643311159887</v>
      </c>
      <c r="N2064" s="70">
        <v>6.2670298132270028E-2</v>
      </c>
      <c r="O2064" s="70">
        <v>0</v>
      </c>
      <c r="P2064" s="70">
        <v>5.6318679808705624E-6</v>
      </c>
    </row>
    <row r="2065" spans="1:16" x14ac:dyDescent="0.3">
      <c r="A2065" t="s">
        <v>2538</v>
      </c>
      <c r="B2065" t="s">
        <v>1306</v>
      </c>
      <c r="C2065" s="69">
        <v>39109</v>
      </c>
      <c r="D2065" s="70">
        <v>0.59668625836816136</v>
      </c>
      <c r="E2065" s="70">
        <v>6.4116876923018776E-2</v>
      </c>
      <c r="F2065" s="70">
        <v>6.7292676531945039E-2</v>
      </c>
      <c r="G2065" s="70">
        <v>0.10714285714285714</v>
      </c>
      <c r="H2065" s="70">
        <v>0.13793103448275862</v>
      </c>
      <c r="I2065" s="70">
        <v>0.33333333333333331</v>
      </c>
      <c r="J2065" s="70">
        <v>0.25962619751433924</v>
      </c>
      <c r="K2065" s="70">
        <v>0.69577488828449319</v>
      </c>
      <c r="L2065" s="70">
        <v>0.66110360074148711</v>
      </c>
      <c r="M2065" s="70">
        <v>0.54878362582528117</v>
      </c>
      <c r="N2065" s="70">
        <v>0.13887079588143594</v>
      </c>
      <c r="O2065" s="70">
        <v>0</v>
      </c>
      <c r="P2065" s="70">
        <v>7.6149401215307565E-5</v>
      </c>
    </row>
    <row r="2066" spans="1:16" x14ac:dyDescent="0.3">
      <c r="A2066" t="s">
        <v>2070</v>
      </c>
      <c r="B2066" t="s">
        <v>1306</v>
      </c>
      <c r="C2066" s="69">
        <v>39111</v>
      </c>
      <c r="D2066" s="70">
        <v>0.73482624757761339</v>
      </c>
      <c r="E2066" s="70">
        <v>2.4496158730597821E-3</v>
      </c>
      <c r="F2066" s="70">
        <v>6.2220464115176594E-2</v>
      </c>
      <c r="G2066" s="70">
        <v>5.9523809523809521E-3</v>
      </c>
      <c r="H2066" s="70">
        <v>6.8965517241379309E-2</v>
      </c>
      <c r="I2066" s="70">
        <v>0.66666666666666663</v>
      </c>
      <c r="J2066" s="70">
        <v>0.36529671530654123</v>
      </c>
      <c r="K2066" s="70">
        <v>0.74448509641055194</v>
      </c>
      <c r="L2066" s="70">
        <v>0.7465702151285557</v>
      </c>
      <c r="M2066" s="70">
        <v>0.44649552649404911</v>
      </c>
      <c r="N2066" s="70">
        <v>0.52371694301513239</v>
      </c>
      <c r="O2066" s="70">
        <v>0</v>
      </c>
      <c r="P2066" s="70">
        <v>2.5108254183215353E-3</v>
      </c>
    </row>
    <row r="2067" spans="1:16" x14ac:dyDescent="0.3">
      <c r="A2067" t="s">
        <v>2071</v>
      </c>
      <c r="B2067" t="s">
        <v>1306</v>
      </c>
      <c r="C2067" s="69">
        <v>39113</v>
      </c>
      <c r="D2067" s="70">
        <v>0.61208077718136711</v>
      </c>
      <c r="E2067" s="70">
        <v>0.36933274349546008</v>
      </c>
      <c r="F2067" s="70">
        <v>6.9317723949352372E-2</v>
      </c>
      <c r="G2067" s="70">
        <v>0.12500000000000003</v>
      </c>
      <c r="H2067" s="70">
        <v>0.17241379310344829</v>
      </c>
      <c r="I2067" s="70">
        <v>0.3888888888888889</v>
      </c>
      <c r="J2067" s="70">
        <v>0.27908149822690792</v>
      </c>
      <c r="K2067" s="70">
        <v>0.71022331101094138</v>
      </c>
      <c r="L2067" s="70">
        <v>0.67810498792536711</v>
      </c>
      <c r="M2067" s="70">
        <v>0.50884622565023563</v>
      </c>
      <c r="N2067" s="70">
        <v>9.4127372431325185E-2</v>
      </c>
      <c r="O2067" s="70">
        <v>0</v>
      </c>
      <c r="P2067" s="70">
        <v>3.9751045728178913E-5</v>
      </c>
    </row>
    <row r="2068" spans="1:16" x14ac:dyDescent="0.3">
      <c r="A2068" t="s">
        <v>2072</v>
      </c>
      <c r="B2068" t="s">
        <v>1306</v>
      </c>
      <c r="C2068" s="69">
        <v>39115</v>
      </c>
      <c r="D2068" s="70">
        <v>0.70414460245273869</v>
      </c>
      <c r="E2068" s="70">
        <v>3.3256235408524715E-3</v>
      </c>
      <c r="F2068" s="70">
        <v>6.8637380048564109E-2</v>
      </c>
      <c r="G2068" s="70">
        <v>0</v>
      </c>
      <c r="H2068" s="70">
        <v>0.10344827586206896</v>
      </c>
      <c r="I2068" s="70">
        <v>0.61111111111111116</v>
      </c>
      <c r="J2068" s="70">
        <v>0.37170447096046227</v>
      </c>
      <c r="K2068" s="70">
        <v>0.77582181888876944</v>
      </c>
      <c r="L2068" s="70">
        <v>0.75700508099924646</v>
      </c>
      <c r="M2068" s="70">
        <v>0.52824342762684928</v>
      </c>
      <c r="N2068" s="70">
        <v>0.26460177318732958</v>
      </c>
      <c r="O2068" s="70">
        <v>0</v>
      </c>
      <c r="P2068" s="70">
        <v>6.2115970096214264E-4</v>
      </c>
    </row>
    <row r="2069" spans="1:16" x14ac:dyDescent="0.3">
      <c r="A2069" t="s">
        <v>3232</v>
      </c>
      <c r="B2069" t="s">
        <v>1306</v>
      </c>
      <c r="C2069" s="69">
        <v>39117</v>
      </c>
      <c r="D2069" s="70">
        <v>0.68413227012519329</v>
      </c>
      <c r="E2069" s="70">
        <v>4.7082125418938647E-3</v>
      </c>
      <c r="F2069" s="70">
        <v>8.0975845862000795E-2</v>
      </c>
      <c r="G2069" s="70">
        <v>0.11904761904761904</v>
      </c>
      <c r="H2069" s="70">
        <v>0.10344827586206896</v>
      </c>
      <c r="I2069" s="70">
        <v>0.55555555555555558</v>
      </c>
      <c r="J2069" s="70">
        <v>0.24686718370116559</v>
      </c>
      <c r="K2069" s="70">
        <v>0.71248877355113771</v>
      </c>
      <c r="L2069" s="70">
        <v>0.7892658496689493</v>
      </c>
      <c r="M2069" s="70">
        <v>0.66132057120185983</v>
      </c>
      <c r="N2069" s="70">
        <v>0.11316175355194681</v>
      </c>
      <c r="O2069" s="70">
        <v>0</v>
      </c>
      <c r="P2069" s="70">
        <v>1.2483957671419573E-4</v>
      </c>
    </row>
    <row r="2070" spans="1:16" x14ac:dyDescent="0.3">
      <c r="A2070" t="s">
        <v>3233</v>
      </c>
      <c r="B2070" t="s">
        <v>1306</v>
      </c>
      <c r="C2070" s="69">
        <v>39119</v>
      </c>
      <c r="D2070" s="70">
        <v>0.66663847071865567</v>
      </c>
      <c r="E2070" s="70">
        <v>3.6557603499948806E-2</v>
      </c>
      <c r="F2070" s="70">
        <v>7.1544122263405896E-2</v>
      </c>
      <c r="G2070" s="70">
        <v>0.14285714285714285</v>
      </c>
      <c r="H2070" s="70">
        <v>0.13793103448275862</v>
      </c>
      <c r="I2070" s="70">
        <v>0.55555555555555558</v>
      </c>
      <c r="J2070" s="70">
        <v>0.27026260162647142</v>
      </c>
      <c r="K2070" s="70">
        <v>0.75060214049459728</v>
      </c>
      <c r="L2070" s="70">
        <v>0.74222623978449132</v>
      </c>
      <c r="M2070" s="70">
        <v>0.52199249928406866</v>
      </c>
      <c r="N2070" s="70">
        <v>0.10228521125059883</v>
      </c>
      <c r="O2070" s="70">
        <v>0</v>
      </c>
      <c r="P2070" s="70">
        <v>5.1277108084365824E-4</v>
      </c>
    </row>
    <row r="2071" spans="1:16" x14ac:dyDescent="0.3">
      <c r="A2071" t="s">
        <v>2539</v>
      </c>
      <c r="B2071" t="s">
        <v>1306</v>
      </c>
      <c r="C2071" s="69">
        <v>39121</v>
      </c>
      <c r="D2071" s="70">
        <v>0.64089370887016639</v>
      </c>
      <c r="E2071" s="70">
        <v>5.4321987594241113E-3</v>
      </c>
      <c r="F2071" s="70">
        <v>6.6360299560453515E-2</v>
      </c>
      <c r="G2071" s="70">
        <v>2.3809523809523808E-2</v>
      </c>
      <c r="H2071" s="70">
        <v>6.8965517241379309E-2</v>
      </c>
      <c r="I2071" s="70">
        <v>0.61111111111111116</v>
      </c>
      <c r="J2071" s="70">
        <v>0.26582326006212986</v>
      </c>
      <c r="K2071" s="70">
        <v>0.77723761471844588</v>
      </c>
      <c r="L2071" s="70">
        <v>0.72686585414546867</v>
      </c>
      <c r="M2071" s="70">
        <v>0.44225259034680547</v>
      </c>
      <c r="N2071" s="70">
        <v>0.18537737079682137</v>
      </c>
      <c r="O2071" s="70">
        <v>0</v>
      </c>
      <c r="P2071" s="70">
        <v>6.8759945210821361E-4</v>
      </c>
    </row>
    <row r="2072" spans="1:16" x14ac:dyDescent="0.3">
      <c r="A2072" t="s">
        <v>2645</v>
      </c>
      <c r="B2072" t="s">
        <v>1306</v>
      </c>
      <c r="C2072" s="69">
        <v>39123</v>
      </c>
      <c r="D2072" s="70">
        <v>0.57855950446786797</v>
      </c>
      <c r="E2072" s="70">
        <v>2.7416395903293967E-2</v>
      </c>
      <c r="F2072" s="70">
        <v>7.0029850811761524E-2</v>
      </c>
      <c r="G2072" s="70">
        <v>7.1428571428571425E-2</v>
      </c>
      <c r="H2072" s="70">
        <v>6.8965517241379309E-2</v>
      </c>
      <c r="I2072" s="70">
        <v>0.3888888888888889</v>
      </c>
      <c r="J2072" s="70">
        <v>0.19636363321241737</v>
      </c>
      <c r="K2072" s="70">
        <v>0.68691086031039461</v>
      </c>
      <c r="L2072" s="70">
        <v>0.64845333456427379</v>
      </c>
      <c r="M2072" s="70">
        <v>0.45338155615732501</v>
      </c>
      <c r="N2072" s="70">
        <v>0.27574565785033323</v>
      </c>
      <c r="O2072" s="70">
        <v>0</v>
      </c>
      <c r="P2072" s="70">
        <v>1.5109942590845911E-4</v>
      </c>
    </row>
    <row r="2073" spans="1:16" x14ac:dyDescent="0.3">
      <c r="A2073" t="s">
        <v>2400</v>
      </c>
      <c r="B2073" t="s">
        <v>1306</v>
      </c>
      <c r="C2073" s="69">
        <v>39125</v>
      </c>
      <c r="D2073" s="70">
        <v>0.57917945163651208</v>
      </c>
      <c r="E2073" s="70">
        <v>3.1118753899096229E-3</v>
      </c>
      <c r="F2073" s="70">
        <v>5.3265186454141113E-2</v>
      </c>
      <c r="G2073" s="70">
        <v>0.10714285714285714</v>
      </c>
      <c r="H2073" s="70">
        <v>0.13793103448275862</v>
      </c>
      <c r="I2073" s="70">
        <v>0.44444444444444442</v>
      </c>
      <c r="J2073" s="70">
        <v>0.23454449253229123</v>
      </c>
      <c r="K2073" s="70">
        <v>0.68449238698234938</v>
      </c>
      <c r="L2073" s="70">
        <v>0.56219364276877093</v>
      </c>
      <c r="M2073" s="70">
        <v>0.5406571432817715</v>
      </c>
      <c r="N2073" s="70">
        <v>9.854561227891992E-2</v>
      </c>
      <c r="O2073" s="70">
        <v>0</v>
      </c>
      <c r="P2073" s="70">
        <v>1.6710343745550326E-4</v>
      </c>
    </row>
    <row r="2074" spans="1:16" x14ac:dyDescent="0.3">
      <c r="A2074" t="s">
        <v>2073</v>
      </c>
      <c r="B2074" t="s">
        <v>1306</v>
      </c>
      <c r="C2074" s="69">
        <v>39127</v>
      </c>
      <c r="D2074" s="70">
        <v>0.67388204171779542</v>
      </c>
      <c r="E2074" s="70">
        <v>8.5966529210301252E-3</v>
      </c>
      <c r="F2074" s="70">
        <v>7.6148422145682293E-2</v>
      </c>
      <c r="G2074" s="70">
        <v>8.9285714285714288E-2</v>
      </c>
      <c r="H2074" s="70">
        <v>0.10344827586206896</v>
      </c>
      <c r="I2074" s="70">
        <v>0.61111111111111116</v>
      </c>
      <c r="J2074" s="70">
        <v>0.10148376982351806</v>
      </c>
      <c r="K2074" s="70">
        <v>0.76124499487346453</v>
      </c>
      <c r="L2074" s="70">
        <v>0.74431066042865923</v>
      </c>
      <c r="M2074" s="70">
        <v>0.52432328584755949</v>
      </c>
      <c r="N2074" s="70">
        <v>0.31919384821638869</v>
      </c>
      <c r="O2074" s="70">
        <v>0</v>
      </c>
      <c r="P2074" s="70">
        <v>1.0304592678158061E-3</v>
      </c>
    </row>
    <row r="2075" spans="1:16" x14ac:dyDescent="0.3">
      <c r="A2075" t="s">
        <v>3234</v>
      </c>
      <c r="B2075" t="s">
        <v>1306</v>
      </c>
      <c r="C2075" s="69">
        <v>39129</v>
      </c>
      <c r="D2075" s="70">
        <v>0.64904633407251233</v>
      </c>
      <c r="E2075" s="70">
        <v>2.7746934051752381E-2</v>
      </c>
      <c r="F2075" s="70">
        <v>9.1685401771672587E-2</v>
      </c>
      <c r="G2075" s="70">
        <v>0.14285714285714285</v>
      </c>
      <c r="H2075" s="70">
        <v>0.17241379310344829</v>
      </c>
      <c r="I2075" s="70">
        <v>0.55555555555555558</v>
      </c>
      <c r="J2075" s="70">
        <v>0.14461622297053595</v>
      </c>
      <c r="K2075" s="70">
        <v>0.73420658731939226</v>
      </c>
      <c r="L2075" s="70">
        <v>0.74037612853421653</v>
      </c>
      <c r="M2075" s="70">
        <v>0.42089475246919328</v>
      </c>
      <c r="N2075" s="70">
        <v>0.20604383252807357</v>
      </c>
      <c r="O2075" s="70">
        <v>0</v>
      </c>
      <c r="P2075" s="70">
        <v>1.4678682399495334E-4</v>
      </c>
    </row>
    <row r="2076" spans="1:16" x14ac:dyDescent="0.3">
      <c r="A2076" t="s">
        <v>2075</v>
      </c>
      <c r="B2076" t="s">
        <v>1306</v>
      </c>
      <c r="C2076" s="69">
        <v>39131</v>
      </c>
      <c r="D2076" s="70">
        <v>0.64173151308555254</v>
      </c>
      <c r="E2076" s="70">
        <v>1.1645826384422003E-2</v>
      </c>
      <c r="F2076" s="70">
        <v>6.9872044101656913E-2</v>
      </c>
      <c r="G2076" s="70">
        <v>5.3571428571428568E-2</v>
      </c>
      <c r="H2076" s="70">
        <v>0.13793103448275862</v>
      </c>
      <c r="I2076" s="70">
        <v>0.61111111111111116</v>
      </c>
      <c r="J2076" s="70">
        <v>0.21185170483109125</v>
      </c>
      <c r="K2076" s="70">
        <v>0.76643394211754956</v>
      </c>
      <c r="L2076" s="70">
        <v>0.65099789769625138</v>
      </c>
      <c r="M2076" s="70">
        <v>0.36772012091601963</v>
      </c>
      <c r="N2076" s="70">
        <v>0.30111279292269394</v>
      </c>
      <c r="O2076" s="70">
        <v>0</v>
      </c>
      <c r="P2076" s="70">
        <v>2.0306538168548645E-3</v>
      </c>
    </row>
    <row r="2077" spans="1:16" x14ac:dyDescent="0.3">
      <c r="A2077" t="s">
        <v>3235</v>
      </c>
      <c r="B2077" t="s">
        <v>1306</v>
      </c>
      <c r="C2077" s="69">
        <v>39133</v>
      </c>
      <c r="D2077" s="70">
        <v>0.67022092692824142</v>
      </c>
      <c r="E2077" s="70">
        <v>0.15022747844329795</v>
      </c>
      <c r="F2077" s="70">
        <v>8.8795582500735853E-2</v>
      </c>
      <c r="G2077" s="70">
        <v>8.9285714285714288E-2</v>
      </c>
      <c r="H2077" s="70">
        <v>0.10344827586206896</v>
      </c>
      <c r="I2077" s="70">
        <v>0.61111111111111116</v>
      </c>
      <c r="J2077" s="70">
        <v>0.23570849675247393</v>
      </c>
      <c r="K2077" s="70">
        <v>0.71862486243883805</v>
      </c>
      <c r="L2077" s="70">
        <v>0.77828290616288953</v>
      </c>
      <c r="M2077" s="70">
        <v>0.58524072884886036</v>
      </c>
      <c r="N2077" s="70">
        <v>0.1025671410411691</v>
      </c>
      <c r="O2077" s="70">
        <v>0</v>
      </c>
      <c r="P2077" s="70">
        <v>4.1567264264202967E-4</v>
      </c>
    </row>
    <row r="2078" spans="1:16" x14ac:dyDescent="0.3">
      <c r="A2078" t="s">
        <v>3236</v>
      </c>
      <c r="B2078" t="s">
        <v>1306</v>
      </c>
      <c r="C2078" s="69">
        <v>39135</v>
      </c>
      <c r="D2078" s="70">
        <v>0.62898339598665631</v>
      </c>
      <c r="E2078" s="70">
        <v>1.3605515977856295E-2</v>
      </c>
      <c r="F2078" s="70">
        <v>6.6981342691469825E-2</v>
      </c>
      <c r="G2078" s="70">
        <v>0.10119047619047619</v>
      </c>
      <c r="H2078" s="70">
        <v>0.2413793103448276</v>
      </c>
      <c r="I2078" s="70">
        <v>0.3888888888888889</v>
      </c>
      <c r="J2078" s="70">
        <v>0.14438200835322376</v>
      </c>
      <c r="K2078" s="70">
        <v>0.70729497895608717</v>
      </c>
      <c r="L2078" s="70">
        <v>0.69863252840362877</v>
      </c>
      <c r="M2078" s="70">
        <v>0.63298875824916079</v>
      </c>
      <c r="N2078" s="70">
        <v>0.12756878522553497</v>
      </c>
      <c r="O2078" s="70">
        <v>0</v>
      </c>
      <c r="P2078" s="70">
        <v>3.0070788377097572E-4</v>
      </c>
    </row>
    <row r="2079" spans="1:16" x14ac:dyDescent="0.3">
      <c r="A2079" t="s">
        <v>2316</v>
      </c>
      <c r="B2079" t="s">
        <v>1306</v>
      </c>
      <c r="C2079" s="69">
        <v>39137</v>
      </c>
      <c r="D2079" s="70">
        <v>0.63826099704579098</v>
      </c>
      <c r="E2079" s="70">
        <v>8.0047443880286884E-3</v>
      </c>
      <c r="F2079" s="70">
        <v>5.8888601686609185E-2</v>
      </c>
      <c r="G2079" s="70">
        <v>0.13690476190476192</v>
      </c>
      <c r="H2079" s="70">
        <v>0.13793103448275862</v>
      </c>
      <c r="I2079" s="70">
        <v>0.3888888888888889</v>
      </c>
      <c r="J2079" s="70">
        <v>0.19247723045762283</v>
      </c>
      <c r="K2079" s="70">
        <v>0.67651458975480017</v>
      </c>
      <c r="L2079" s="70">
        <v>0.69302375149663464</v>
      </c>
      <c r="M2079" s="70">
        <v>0.5623154383502208</v>
      </c>
      <c r="N2079" s="70">
        <v>0.30851246040228797</v>
      </c>
      <c r="O2079" s="70">
        <v>0</v>
      </c>
      <c r="P2079" s="70">
        <v>1.8217048283380033E-5</v>
      </c>
    </row>
    <row r="2080" spans="1:16" x14ac:dyDescent="0.3">
      <c r="A2080" t="s">
        <v>2507</v>
      </c>
      <c r="B2080" t="s">
        <v>1306</v>
      </c>
      <c r="C2080" s="69">
        <v>39139</v>
      </c>
      <c r="D2080" s="70">
        <v>0.68437792694079436</v>
      </c>
      <c r="E2080" s="70">
        <v>9.2162476010842848E-2</v>
      </c>
      <c r="F2080" s="70">
        <v>7.3668630843372579E-2</v>
      </c>
      <c r="G2080" s="70">
        <v>0.17261904761904764</v>
      </c>
      <c r="H2080" s="70">
        <v>0.10344827586206896</v>
      </c>
      <c r="I2080" s="70">
        <v>0.55555555555555558</v>
      </c>
      <c r="J2080" s="70">
        <v>0.17864217426763793</v>
      </c>
      <c r="K2080" s="70">
        <v>0.71397713248625461</v>
      </c>
      <c r="L2080" s="70">
        <v>0.83525820645375037</v>
      </c>
      <c r="M2080" s="70">
        <v>0.67411141524904639</v>
      </c>
      <c r="N2080" s="70">
        <v>7.6053745794521954E-2</v>
      </c>
      <c r="O2080" s="70">
        <v>0</v>
      </c>
      <c r="P2080" s="70">
        <v>1.3657710713613357E-4</v>
      </c>
    </row>
    <row r="2081" spans="1:16" x14ac:dyDescent="0.3">
      <c r="A2081" t="s">
        <v>3237</v>
      </c>
      <c r="B2081" t="s">
        <v>1306</v>
      </c>
      <c r="C2081" s="69">
        <v>39141</v>
      </c>
      <c r="D2081" s="70">
        <v>0.61754153793526456</v>
      </c>
      <c r="E2081" s="70">
        <v>1.8769693265327431E-2</v>
      </c>
      <c r="F2081" s="70">
        <v>7.825423552795685E-2</v>
      </c>
      <c r="G2081" s="70">
        <v>5.3571428571428568E-2</v>
      </c>
      <c r="H2081" s="70">
        <v>0.10344827586206896</v>
      </c>
      <c r="I2081" s="70">
        <v>0.55555555555555558</v>
      </c>
      <c r="J2081" s="70">
        <v>0.29553138277756152</v>
      </c>
      <c r="K2081" s="70">
        <v>0.7523677327662075</v>
      </c>
      <c r="L2081" s="70">
        <v>0.69065480646438659</v>
      </c>
      <c r="M2081" s="70">
        <v>0.37579763195822197</v>
      </c>
      <c r="N2081" s="70">
        <v>0.146747420034224</v>
      </c>
      <c r="O2081" s="70">
        <v>0</v>
      </c>
      <c r="P2081" s="70">
        <v>1.1123361583355435E-3</v>
      </c>
    </row>
    <row r="2082" spans="1:16" x14ac:dyDescent="0.3">
      <c r="A2082" t="s">
        <v>3238</v>
      </c>
      <c r="B2082" t="s">
        <v>1306</v>
      </c>
      <c r="C2082" s="69">
        <v>39143</v>
      </c>
      <c r="D2082" s="70">
        <v>0.57124154894635049</v>
      </c>
      <c r="E2082" s="70">
        <v>3.1933483553154403E-2</v>
      </c>
      <c r="F2082" s="70">
        <v>6.4752338671201226E-2</v>
      </c>
      <c r="G2082" s="70">
        <v>5.3571428571428568E-2</v>
      </c>
      <c r="H2082" s="70">
        <v>6.8965517241379309E-2</v>
      </c>
      <c r="I2082" s="70">
        <v>0.33333333333333331</v>
      </c>
      <c r="J2082" s="70">
        <v>0.23171021793184077</v>
      </c>
      <c r="K2082" s="70">
        <v>0.69517309680247907</v>
      </c>
      <c r="L2082" s="70">
        <v>0.6923428238800875</v>
      </c>
      <c r="M2082" s="70">
        <v>0.54753523741118815</v>
      </c>
      <c r="N2082" s="70">
        <v>0.13662921089426847</v>
      </c>
      <c r="O2082" s="70">
        <v>0</v>
      </c>
      <c r="P2082" s="70">
        <v>1.2679507858499381E-4</v>
      </c>
    </row>
    <row r="2083" spans="1:16" x14ac:dyDescent="0.3">
      <c r="A2083" t="s">
        <v>3239</v>
      </c>
      <c r="B2083" t="s">
        <v>1306</v>
      </c>
      <c r="C2083" s="69">
        <v>39145</v>
      </c>
      <c r="D2083" s="70">
        <v>0.60799659164113451</v>
      </c>
      <c r="E2083" s="70">
        <v>2.274193580280125E-2</v>
      </c>
      <c r="F2083" s="70">
        <v>6.453253021395941E-2</v>
      </c>
      <c r="G2083" s="70">
        <v>0.1130952380952381</v>
      </c>
      <c r="H2083" s="70">
        <v>0.10344827586206896</v>
      </c>
      <c r="I2083" s="70">
        <v>0.66666666666666663</v>
      </c>
      <c r="J2083" s="70">
        <v>0.26613289277759999</v>
      </c>
      <c r="K2083" s="70">
        <v>0.76781869707074191</v>
      </c>
      <c r="L2083" s="70">
        <v>0.58641921613833925</v>
      </c>
      <c r="M2083" s="70">
        <v>0.26089752768154312</v>
      </c>
      <c r="N2083" s="70">
        <v>0.16802651906874916</v>
      </c>
      <c r="O2083" s="70">
        <v>0</v>
      </c>
      <c r="P2083" s="70">
        <v>8.8143345801035625E-3</v>
      </c>
    </row>
    <row r="2084" spans="1:16" x14ac:dyDescent="0.3">
      <c r="A2084" t="s">
        <v>3110</v>
      </c>
      <c r="B2084" t="s">
        <v>1306</v>
      </c>
      <c r="C2084" s="69">
        <v>39147</v>
      </c>
      <c r="D2084" s="70">
        <v>0.56075137397981856</v>
      </c>
      <c r="E2084" s="70">
        <v>1.4129488217453643E-2</v>
      </c>
      <c r="F2084" s="70">
        <v>6.743513815610036E-2</v>
      </c>
      <c r="G2084" s="70">
        <v>0.15476190476190477</v>
      </c>
      <c r="H2084" s="70">
        <v>3.4482758620689655E-2</v>
      </c>
      <c r="I2084" s="70">
        <v>0.33333333333333331</v>
      </c>
      <c r="J2084" s="70">
        <v>0.15369404134479109</v>
      </c>
      <c r="K2084" s="70">
        <v>0.68744272925400096</v>
      </c>
      <c r="L2084" s="70">
        <v>0.69339533316675606</v>
      </c>
      <c r="M2084" s="70">
        <v>0.56459508617794196</v>
      </c>
      <c r="N2084" s="70">
        <v>8.3078720003268366E-2</v>
      </c>
      <c r="O2084" s="70">
        <v>0</v>
      </c>
      <c r="P2084" s="70">
        <v>5.896634668126222E-5</v>
      </c>
    </row>
    <row r="2085" spans="1:16" x14ac:dyDescent="0.3">
      <c r="A2085" t="s">
        <v>2079</v>
      </c>
      <c r="B2085" t="s">
        <v>1306</v>
      </c>
      <c r="C2085" s="69">
        <v>39149</v>
      </c>
      <c r="D2085" s="70">
        <v>0.61994687018635108</v>
      </c>
      <c r="E2085" s="70">
        <v>2.5599387504809779E-2</v>
      </c>
      <c r="F2085" s="70">
        <v>6.4664209683458707E-2</v>
      </c>
      <c r="G2085" s="70">
        <v>5.3571428571428568E-2</v>
      </c>
      <c r="H2085" s="70">
        <v>0.20689655172413793</v>
      </c>
      <c r="I2085" s="70">
        <v>0.3888888888888889</v>
      </c>
      <c r="J2085" s="70">
        <v>0.21336295952833603</v>
      </c>
      <c r="K2085" s="70">
        <v>0.69097481836777519</v>
      </c>
      <c r="L2085" s="70">
        <v>0.69161488824736028</v>
      </c>
      <c r="M2085" s="70">
        <v>0.64182676894533075</v>
      </c>
      <c r="N2085" s="70">
        <v>0.11312101546921426</v>
      </c>
      <c r="O2085" s="70">
        <v>0</v>
      </c>
      <c r="P2085" s="70">
        <v>1.0909545371487108E-5</v>
      </c>
    </row>
    <row r="2086" spans="1:16" x14ac:dyDescent="0.3">
      <c r="A2086" t="s">
        <v>2511</v>
      </c>
      <c r="B2086" t="s">
        <v>1306</v>
      </c>
      <c r="C2086" s="69">
        <v>39151</v>
      </c>
      <c r="D2086" s="70">
        <v>0.65880099763720656</v>
      </c>
      <c r="E2086" s="70">
        <v>0.26592386893597564</v>
      </c>
      <c r="F2086" s="70">
        <v>8.5480173259725928E-2</v>
      </c>
      <c r="G2086" s="70">
        <v>8.3333333333333329E-2</v>
      </c>
      <c r="H2086" s="70">
        <v>0.10344827586206896</v>
      </c>
      <c r="I2086" s="70">
        <v>0.55555555555555558</v>
      </c>
      <c r="J2086" s="70">
        <v>0.2206927962590173</v>
      </c>
      <c r="K2086" s="70">
        <v>0.72204681709760821</v>
      </c>
      <c r="L2086" s="70">
        <v>0.83892742359323691</v>
      </c>
      <c r="M2086" s="70">
        <v>0.53997214360932189</v>
      </c>
      <c r="N2086" s="70">
        <v>0.10707994355508861</v>
      </c>
      <c r="O2086" s="70">
        <v>0</v>
      </c>
      <c r="P2086" s="70">
        <v>4.8546279899822027E-4</v>
      </c>
    </row>
    <row r="2087" spans="1:16" x14ac:dyDescent="0.3">
      <c r="A2087" t="s">
        <v>2264</v>
      </c>
      <c r="B2087" t="s">
        <v>1306</v>
      </c>
      <c r="C2087" s="69">
        <v>39153</v>
      </c>
      <c r="D2087" s="70">
        <v>0.68790548056602163</v>
      </c>
      <c r="E2087" s="70">
        <v>0.59013649449201178</v>
      </c>
      <c r="F2087" s="70">
        <v>8.1037633810577339E-2</v>
      </c>
      <c r="G2087" s="70">
        <v>8.3333333333333329E-2</v>
      </c>
      <c r="H2087" s="70">
        <v>6.8965517241379309E-2</v>
      </c>
      <c r="I2087" s="70">
        <v>0.61111111111111116</v>
      </c>
      <c r="J2087" s="70">
        <v>0.39947554672787139</v>
      </c>
      <c r="K2087" s="70">
        <v>0.71558017530463736</v>
      </c>
      <c r="L2087" s="70">
        <v>0.79965457893661274</v>
      </c>
      <c r="M2087" s="70">
        <v>0.53255484909892903</v>
      </c>
      <c r="N2087" s="70">
        <v>0.10887670784136294</v>
      </c>
      <c r="O2087" s="70">
        <v>0</v>
      </c>
      <c r="P2087" s="70">
        <v>3.2104993970431421E-4</v>
      </c>
    </row>
    <row r="2088" spans="1:16" x14ac:dyDescent="0.3">
      <c r="A2088" t="s">
        <v>3240</v>
      </c>
      <c r="B2088" t="s">
        <v>1306</v>
      </c>
      <c r="C2088" s="69">
        <v>39155</v>
      </c>
      <c r="D2088" s="70">
        <v>0.67423802944403777</v>
      </c>
      <c r="E2088" s="70">
        <v>0.13868799496008394</v>
      </c>
      <c r="F2088" s="70">
        <v>9.4577353125474509E-2</v>
      </c>
      <c r="G2088" s="70">
        <v>0.17857142857142858</v>
      </c>
      <c r="H2088" s="70">
        <v>0.10344827586206896</v>
      </c>
      <c r="I2088" s="70">
        <v>0.61111111111111116</v>
      </c>
      <c r="J2088" s="70">
        <v>0.23345339338165649</v>
      </c>
      <c r="K2088" s="70">
        <v>0.73824781403703033</v>
      </c>
      <c r="L2088" s="70">
        <v>0.70429176459769616</v>
      </c>
      <c r="M2088" s="70">
        <v>0.54316387122123289</v>
      </c>
      <c r="N2088" s="70">
        <v>0.12634881929748579</v>
      </c>
      <c r="O2088" s="70">
        <v>0</v>
      </c>
      <c r="P2088" s="70">
        <v>1.2666523114272121E-4</v>
      </c>
    </row>
    <row r="2089" spans="1:16" x14ac:dyDescent="0.3">
      <c r="A2089" t="s">
        <v>3241</v>
      </c>
      <c r="B2089" t="s">
        <v>1306</v>
      </c>
      <c r="C2089" s="69">
        <v>39157</v>
      </c>
      <c r="D2089" s="70">
        <v>0.65677095745144431</v>
      </c>
      <c r="E2089" s="70">
        <v>3.9844368391996066E-2</v>
      </c>
      <c r="F2089" s="70">
        <v>6.3644715049979761E-2</v>
      </c>
      <c r="G2089" s="70">
        <v>8.3333333333333329E-2</v>
      </c>
      <c r="H2089" s="70">
        <v>0.10344827586206896</v>
      </c>
      <c r="I2089" s="70">
        <v>0.55555555555555558</v>
      </c>
      <c r="J2089" s="70">
        <v>0.12742769545456875</v>
      </c>
      <c r="K2089" s="70">
        <v>0.73615534665561233</v>
      </c>
      <c r="L2089" s="70">
        <v>0.8136027623977844</v>
      </c>
      <c r="M2089" s="70">
        <v>0.5555918232122472</v>
      </c>
      <c r="N2089" s="70">
        <v>0.20771404884836922</v>
      </c>
      <c r="O2089" s="70">
        <v>0</v>
      </c>
      <c r="P2089" s="70">
        <v>5.1212784256988704E-4</v>
      </c>
    </row>
    <row r="2090" spans="1:16" x14ac:dyDescent="0.3">
      <c r="A2090" t="s">
        <v>2151</v>
      </c>
      <c r="B2090" t="s">
        <v>1306</v>
      </c>
      <c r="C2090" s="69">
        <v>39159</v>
      </c>
      <c r="D2090" s="70">
        <v>0.61820796314696835</v>
      </c>
      <c r="E2090" s="70">
        <v>2.2594106888828149E-2</v>
      </c>
      <c r="F2090" s="70">
        <v>7.82906915968795E-2</v>
      </c>
      <c r="G2090" s="70">
        <v>5.3571428571428568E-2</v>
      </c>
      <c r="H2090" s="70">
        <v>0.20689655172413793</v>
      </c>
      <c r="I2090" s="70">
        <v>0.44444444444444442</v>
      </c>
      <c r="J2090" s="70">
        <v>0.15641839088447354</v>
      </c>
      <c r="K2090" s="70">
        <v>0.70585765972107173</v>
      </c>
      <c r="L2090" s="70">
        <v>0.74270304786160068</v>
      </c>
      <c r="M2090" s="70">
        <v>0.56971022919150982</v>
      </c>
      <c r="N2090" s="70">
        <v>9.8344673259908394E-2</v>
      </c>
      <c r="O2090" s="70">
        <v>0</v>
      </c>
      <c r="P2090" s="70">
        <v>9.8403415803902119E-5</v>
      </c>
    </row>
    <row r="2091" spans="1:16" x14ac:dyDescent="0.3">
      <c r="A2091" t="s">
        <v>3242</v>
      </c>
      <c r="B2091" t="s">
        <v>1306</v>
      </c>
      <c r="C2091" s="69">
        <v>39161</v>
      </c>
      <c r="D2091" s="70">
        <v>0.62451241694276771</v>
      </c>
      <c r="E2091" s="70">
        <v>1.5114841332488525E-2</v>
      </c>
      <c r="F2091" s="70">
        <v>5.6782875729619729E-2</v>
      </c>
      <c r="G2091" s="70">
        <v>0.17857142857142858</v>
      </c>
      <c r="H2091" s="70">
        <v>0.17241379310344829</v>
      </c>
      <c r="I2091" s="70">
        <v>0.44444444444444442</v>
      </c>
      <c r="J2091" s="70">
        <v>0.19625696527168474</v>
      </c>
      <c r="K2091" s="70">
        <v>0.67893794699899634</v>
      </c>
      <c r="L2091" s="70">
        <v>0.65234320239127919</v>
      </c>
      <c r="M2091" s="70">
        <v>0.57659138684753641</v>
      </c>
      <c r="N2091" s="70">
        <v>0.13105835933687535</v>
      </c>
      <c r="O2091" s="70">
        <v>0</v>
      </c>
      <c r="P2091" s="70">
        <v>1.0347429482337228E-4</v>
      </c>
    </row>
    <row r="2092" spans="1:16" x14ac:dyDescent="0.3">
      <c r="A2092" t="s">
        <v>3243</v>
      </c>
      <c r="B2092" t="s">
        <v>1306</v>
      </c>
      <c r="C2092" s="69">
        <v>39163</v>
      </c>
      <c r="E2092" s="70"/>
      <c r="F2092" s="70">
        <v>6.5360027044810934E-2</v>
      </c>
      <c r="G2092" s="70">
        <v>5.9523809523809521E-3</v>
      </c>
      <c r="H2092" s="70">
        <v>3.4482758620689655E-2</v>
      </c>
      <c r="I2092" s="70">
        <v>0.66666666666666663</v>
      </c>
    </row>
    <row r="2093" spans="1:16" x14ac:dyDescent="0.3">
      <c r="A2093" t="s">
        <v>2427</v>
      </c>
      <c r="B2093" t="s">
        <v>1306</v>
      </c>
      <c r="C2093" s="69">
        <v>39165</v>
      </c>
      <c r="D2093" s="70">
        <v>0.63097337922737162</v>
      </c>
      <c r="E2093" s="70">
        <v>0.21201299287620742</v>
      </c>
      <c r="F2093" s="70">
        <v>7.3379961483997072E-2</v>
      </c>
      <c r="G2093" s="70">
        <v>0.14880952380952381</v>
      </c>
      <c r="H2093" s="70">
        <v>0.20689655172413793</v>
      </c>
      <c r="I2093" s="70">
        <v>0.44444444444444442</v>
      </c>
      <c r="J2093" s="70">
        <v>0.26738088716518921</v>
      </c>
      <c r="K2093" s="70">
        <v>0.71771081597807618</v>
      </c>
      <c r="L2093" s="70">
        <v>0.67548871172920466</v>
      </c>
      <c r="M2093" s="70">
        <v>0.47169034914248098</v>
      </c>
      <c r="N2093" s="70">
        <v>0.11335983186729931</v>
      </c>
      <c r="O2093" s="70">
        <v>0</v>
      </c>
      <c r="P2093" s="70">
        <v>2.849125031316266E-4</v>
      </c>
    </row>
    <row r="2094" spans="1:16" x14ac:dyDescent="0.3">
      <c r="A2094" t="s">
        <v>1806</v>
      </c>
      <c r="B2094" t="s">
        <v>1306</v>
      </c>
      <c r="C2094" s="69">
        <v>39167</v>
      </c>
      <c r="D2094" s="70">
        <v>0.63478994124163679</v>
      </c>
      <c r="E2094" s="70">
        <v>2.274255274145446E-2</v>
      </c>
      <c r="F2094" s="70">
        <v>7.3340483885948229E-2</v>
      </c>
      <c r="G2094" s="70">
        <v>3.5714285714285712E-2</v>
      </c>
      <c r="H2094" s="70">
        <v>0</v>
      </c>
      <c r="I2094" s="70">
        <v>0.66666666666666663</v>
      </c>
      <c r="J2094" s="70">
        <v>0.20460190750601245</v>
      </c>
      <c r="K2094" s="70">
        <v>0.75700261411420833</v>
      </c>
      <c r="L2094" s="70">
        <v>0.70638299362635937</v>
      </c>
      <c r="M2094" s="70">
        <v>0.38824705191229431</v>
      </c>
      <c r="N2094" s="70">
        <v>0.30388377953698614</v>
      </c>
      <c r="O2094" s="70">
        <v>0</v>
      </c>
      <c r="P2094" s="70">
        <v>2.4747668943112763E-3</v>
      </c>
    </row>
    <row r="2095" spans="1:16" x14ac:dyDescent="0.3">
      <c r="A2095" t="s">
        <v>2428</v>
      </c>
      <c r="B2095" t="s">
        <v>1306</v>
      </c>
      <c r="C2095" s="69">
        <v>39169</v>
      </c>
      <c r="D2095" s="70">
        <v>0.68662029724341844</v>
      </c>
      <c r="E2095" s="70">
        <v>5.6183471312852291E-2</v>
      </c>
      <c r="F2095" s="70">
        <v>8.1934625387584378E-2</v>
      </c>
      <c r="G2095" s="70">
        <v>0.16071428571428573</v>
      </c>
      <c r="H2095" s="70">
        <v>0.10344827586206896</v>
      </c>
      <c r="I2095" s="70">
        <v>0.55555555555555558</v>
      </c>
      <c r="J2095" s="70">
        <v>0.22153392817063478</v>
      </c>
      <c r="K2095" s="70">
        <v>0.7217454222412516</v>
      </c>
      <c r="L2095" s="70">
        <v>0.82158283977923174</v>
      </c>
      <c r="M2095" s="70">
        <v>0.61152770753346308</v>
      </c>
      <c r="N2095" s="70">
        <v>0.11608731084431433</v>
      </c>
      <c r="O2095" s="70">
        <v>0</v>
      </c>
      <c r="P2095" s="70">
        <v>4.2678188598805505E-4</v>
      </c>
    </row>
    <row r="2096" spans="1:16" x14ac:dyDescent="0.3">
      <c r="A2096" t="s">
        <v>3210</v>
      </c>
      <c r="B2096" t="s">
        <v>1306</v>
      </c>
      <c r="C2096" s="69">
        <v>39171</v>
      </c>
      <c r="D2096" s="70">
        <v>0.56730988805443661</v>
      </c>
      <c r="E2096" s="70">
        <v>1.3591803348536135E-2</v>
      </c>
      <c r="F2096" s="70">
        <v>4.7777040728699725E-2</v>
      </c>
      <c r="G2096" s="70">
        <v>8.3333333333333329E-2</v>
      </c>
      <c r="H2096" s="70">
        <v>0.20689655172413793</v>
      </c>
      <c r="I2096" s="70">
        <v>0.5</v>
      </c>
      <c r="J2096" s="70">
        <v>0.13623599834208908</v>
      </c>
      <c r="K2096" s="70">
        <v>0.67415315272028375</v>
      </c>
      <c r="L2096" s="70">
        <v>0.51788591360564595</v>
      </c>
      <c r="M2096" s="70">
        <v>0.53391489350656829</v>
      </c>
      <c r="N2096" s="70">
        <v>0.10436487259851447</v>
      </c>
      <c r="O2096" s="70">
        <v>0</v>
      </c>
      <c r="P2096" s="70">
        <v>1.4065015593727612E-4</v>
      </c>
    </row>
    <row r="2097" spans="1:16" x14ac:dyDescent="0.3">
      <c r="A2097" t="s">
        <v>3244</v>
      </c>
      <c r="B2097" t="s">
        <v>1306</v>
      </c>
      <c r="C2097" s="69">
        <v>39173</v>
      </c>
      <c r="D2097" s="70">
        <v>0.60541758026533832</v>
      </c>
      <c r="E2097" s="70">
        <v>7.3927795346571068E-2</v>
      </c>
      <c r="F2097" s="70">
        <v>6.1808338248345897E-2</v>
      </c>
      <c r="G2097" s="70">
        <v>0.17857142857142858</v>
      </c>
      <c r="H2097" s="70">
        <v>0.13793103448275862</v>
      </c>
      <c r="I2097" s="70">
        <v>0.3888888888888889</v>
      </c>
      <c r="J2097" s="70">
        <v>0.26712456626218584</v>
      </c>
      <c r="K2097" s="70">
        <v>0.68769717392194818</v>
      </c>
      <c r="L2097" s="70">
        <v>0.63011508885835832</v>
      </c>
      <c r="M2097" s="70">
        <v>0.49851896027462422</v>
      </c>
      <c r="N2097" s="70">
        <v>0.14233298184310314</v>
      </c>
      <c r="O2097" s="70">
        <v>0</v>
      </c>
      <c r="P2097" s="70">
        <v>1.131576967453222E-4</v>
      </c>
    </row>
    <row r="2098" spans="1:16" x14ac:dyDescent="0.3">
      <c r="A2098" t="s">
        <v>3245</v>
      </c>
      <c r="B2098" t="s">
        <v>1306</v>
      </c>
      <c r="C2098" s="69">
        <v>39175</v>
      </c>
      <c r="D2098" s="70">
        <v>0.54931554874679378</v>
      </c>
      <c r="E2098" s="70">
        <v>7.3578015875797719E-3</v>
      </c>
      <c r="F2098" s="70">
        <v>6.956637765248555E-2</v>
      </c>
      <c r="G2098" s="70">
        <v>5.9523809523809521E-2</v>
      </c>
      <c r="H2098" s="70">
        <v>6.8965517241379309E-2</v>
      </c>
      <c r="I2098" s="70">
        <v>0.33333333333333331</v>
      </c>
      <c r="J2098" s="70">
        <v>0.17624694623141404</v>
      </c>
      <c r="K2098" s="70">
        <v>0.68944004544808069</v>
      </c>
      <c r="L2098" s="70">
        <v>0.68685704171687001</v>
      </c>
      <c r="M2098" s="70">
        <v>0.56095471629921345</v>
      </c>
      <c r="N2098" s="70">
        <v>7.0842959468719019E-2</v>
      </c>
      <c r="O2098" s="70">
        <v>0</v>
      </c>
      <c r="P2098" s="70">
        <v>1.0110166993688725E-5</v>
      </c>
    </row>
    <row r="2099" spans="1:16" x14ac:dyDescent="0.3">
      <c r="A2099" t="s">
        <v>2560</v>
      </c>
      <c r="B2099" t="s">
        <v>1342</v>
      </c>
      <c r="C2099" s="69">
        <v>40001</v>
      </c>
      <c r="D2099" s="70">
        <v>0.55514177758309258</v>
      </c>
      <c r="E2099" s="70">
        <v>2.7259636732756094E-3</v>
      </c>
      <c r="F2099" s="70">
        <v>6.4127232061892706E-2</v>
      </c>
      <c r="G2099" s="70">
        <v>0.19642857142857142</v>
      </c>
      <c r="H2099" s="70">
        <v>0.20689655172413793</v>
      </c>
      <c r="I2099" s="70">
        <v>0.22222222222222221</v>
      </c>
      <c r="J2099" s="70">
        <v>0.55940312317964014</v>
      </c>
      <c r="K2099" s="70">
        <v>0.76607517841041262</v>
      </c>
      <c r="L2099" s="70">
        <v>0.21078265721235784</v>
      </c>
      <c r="M2099" s="70">
        <v>0.41780515583068373</v>
      </c>
      <c r="N2099" s="70">
        <v>1.5483081938933486E-2</v>
      </c>
      <c r="O2099" s="70">
        <v>0</v>
      </c>
      <c r="P2099" s="70">
        <v>8.5321160674280902E-2</v>
      </c>
    </row>
    <row r="2100" spans="1:16" x14ac:dyDescent="0.3">
      <c r="A2100" t="s">
        <v>3246</v>
      </c>
      <c r="B2100" t="s">
        <v>1342</v>
      </c>
      <c r="C2100" s="69">
        <v>40003</v>
      </c>
      <c r="E2100" s="70"/>
      <c r="F2100" s="70">
        <v>3.14185949772329E-2</v>
      </c>
      <c r="G2100" s="70">
        <v>0.25595238095238093</v>
      </c>
      <c r="H2100" s="70">
        <v>0.2413793103448276</v>
      </c>
      <c r="I2100" s="70">
        <v>0.16666666666666666</v>
      </c>
    </row>
    <row r="2101" spans="1:16" x14ac:dyDescent="0.3">
      <c r="A2101" t="s">
        <v>3247</v>
      </c>
      <c r="B2101" t="s">
        <v>1342</v>
      </c>
      <c r="C2101" s="69">
        <v>40005</v>
      </c>
      <c r="E2101" s="70"/>
      <c r="F2101" s="70">
        <v>0.10887438218454666</v>
      </c>
      <c r="G2101" s="70">
        <v>0.3091666666666667</v>
      </c>
      <c r="H2101" s="70">
        <v>0.17241379310344829</v>
      </c>
      <c r="I2101" s="70">
        <v>0.22222222222222221</v>
      </c>
    </row>
    <row r="2102" spans="1:16" x14ac:dyDescent="0.3">
      <c r="A2102" t="s">
        <v>3248</v>
      </c>
      <c r="B2102" t="s">
        <v>1342</v>
      </c>
      <c r="C2102" s="69">
        <v>40007</v>
      </c>
      <c r="E2102" s="70"/>
      <c r="F2102" s="70">
        <v>1.6187953059096712E-2</v>
      </c>
      <c r="G2102" s="70">
        <v>0.25821596244131451</v>
      </c>
      <c r="H2102" s="70">
        <v>0.20689655172413793</v>
      </c>
      <c r="I2102" s="70">
        <v>0.16666666666666666</v>
      </c>
    </row>
    <row r="2103" spans="1:16" x14ac:dyDescent="0.3">
      <c r="A2103" t="s">
        <v>3249</v>
      </c>
      <c r="B2103" t="s">
        <v>1342</v>
      </c>
      <c r="C2103" s="69">
        <v>40009</v>
      </c>
      <c r="D2103" s="70">
        <v>0.54805512365080866</v>
      </c>
      <c r="E2103" s="70">
        <v>5.7498174186568392E-3</v>
      </c>
      <c r="F2103" s="70">
        <v>4.0869701795748024E-2</v>
      </c>
      <c r="G2103" s="70">
        <v>0.22709986772486773</v>
      </c>
      <c r="H2103" s="70">
        <v>0.31034482758620691</v>
      </c>
      <c r="I2103" s="70">
        <v>0.16666666666666666</v>
      </c>
      <c r="J2103" s="70">
        <v>0.44351056445956244</v>
      </c>
      <c r="K2103" s="70">
        <v>0.83288018093552063</v>
      </c>
      <c r="L2103" s="70">
        <v>0.29335078939276693</v>
      </c>
      <c r="M2103" s="70">
        <v>0.31451858503530505</v>
      </c>
      <c r="N2103" s="70">
        <v>7.096754359285469E-2</v>
      </c>
      <c r="O2103" s="70">
        <v>0</v>
      </c>
      <c r="P2103" s="70">
        <v>9.3007608039982377E-3</v>
      </c>
    </row>
    <row r="2104" spans="1:16" x14ac:dyDescent="0.3">
      <c r="A2104" t="s">
        <v>2440</v>
      </c>
      <c r="B2104" t="s">
        <v>1342</v>
      </c>
      <c r="C2104" s="69">
        <v>40011</v>
      </c>
      <c r="D2104" s="70">
        <v>0.50877359517335519</v>
      </c>
      <c r="E2104" s="70">
        <v>1.3739842313102962E-3</v>
      </c>
      <c r="F2104" s="70">
        <v>4.3621256184939068E-2</v>
      </c>
      <c r="G2104" s="70">
        <v>0.21428571428571427</v>
      </c>
      <c r="H2104" s="70">
        <v>0.31034482758620691</v>
      </c>
      <c r="I2104" s="70">
        <v>0.16666666666666666</v>
      </c>
      <c r="J2104" s="70">
        <v>0.34647506562217184</v>
      </c>
      <c r="K2104" s="70">
        <v>0.82773924946611321</v>
      </c>
      <c r="L2104" s="70">
        <v>0.19438167408033735</v>
      </c>
      <c r="M2104" s="70">
        <v>0.34808582644881875</v>
      </c>
      <c r="N2104" s="70">
        <v>6.3381410576448513E-2</v>
      </c>
      <c r="O2104" s="70">
        <v>0</v>
      </c>
      <c r="P2104" s="70">
        <v>3.2529897050565529E-4</v>
      </c>
    </row>
    <row r="2105" spans="1:16" x14ac:dyDescent="0.3">
      <c r="A2105" t="s">
        <v>2338</v>
      </c>
      <c r="B2105" t="s">
        <v>1342</v>
      </c>
      <c r="C2105" s="69">
        <v>40013</v>
      </c>
      <c r="D2105" s="70">
        <v>0.62162968483097558</v>
      </c>
      <c r="E2105" s="70">
        <v>8.1090146746829721E-3</v>
      </c>
      <c r="F2105" s="70">
        <v>0.1267507705441894</v>
      </c>
      <c r="G2105" s="70">
        <v>0.33333333333333331</v>
      </c>
      <c r="H2105" s="70">
        <v>0.20689655172413793</v>
      </c>
      <c r="I2105" s="70">
        <v>0.16666666666666666</v>
      </c>
      <c r="J2105" s="70">
        <v>0.62022422459051174</v>
      </c>
      <c r="K2105" s="70">
        <v>0.79290976228790944</v>
      </c>
      <c r="L2105" s="70">
        <v>0.22027321755252</v>
      </c>
      <c r="M2105" s="70">
        <v>0.54507768874861573</v>
      </c>
      <c r="N2105" s="70">
        <v>4.1587816772925112E-2</v>
      </c>
      <c r="O2105" s="70">
        <v>0</v>
      </c>
      <c r="P2105" s="70">
        <v>1.9532011931392732E-2</v>
      </c>
    </row>
    <row r="2106" spans="1:16" x14ac:dyDescent="0.3">
      <c r="A2106" t="s">
        <v>3250</v>
      </c>
      <c r="B2106" t="s">
        <v>1342</v>
      </c>
      <c r="C2106" s="69">
        <v>40015</v>
      </c>
      <c r="D2106" s="70">
        <v>0.65157572390285645</v>
      </c>
      <c r="E2106" s="70">
        <v>1.4839898973937058E-3</v>
      </c>
      <c r="F2106" s="70">
        <v>5.6838720646244026E-2</v>
      </c>
      <c r="G2106" s="70">
        <v>0.64880952380952384</v>
      </c>
      <c r="H2106" s="70">
        <v>0.44827586206896552</v>
      </c>
      <c r="I2106" s="70">
        <v>0.16666666666666666</v>
      </c>
      <c r="J2106" s="70">
        <v>0.43364077486183616</v>
      </c>
      <c r="K2106" s="70">
        <v>0.83723936854893621</v>
      </c>
      <c r="L2106" s="70">
        <v>0.20382869939438802</v>
      </c>
      <c r="M2106" s="70">
        <v>0.37755419957135578</v>
      </c>
      <c r="N2106" s="70">
        <v>4.4597901710720374E-2</v>
      </c>
      <c r="O2106" s="70">
        <v>0</v>
      </c>
      <c r="P2106" s="70">
        <v>3.8494436350078607E-3</v>
      </c>
    </row>
    <row r="2107" spans="1:16" x14ac:dyDescent="0.3">
      <c r="A2107" t="s">
        <v>3251</v>
      </c>
      <c r="B2107" t="s">
        <v>1342</v>
      </c>
      <c r="C2107" s="69">
        <v>40017</v>
      </c>
      <c r="D2107" s="70">
        <v>0.63900728141857743</v>
      </c>
      <c r="E2107" s="70">
        <v>4.5258177567986509E-2</v>
      </c>
      <c r="F2107" s="70">
        <v>5.3392016497269795E-2</v>
      </c>
      <c r="G2107" s="70">
        <v>0.55952380952380953</v>
      </c>
      <c r="H2107" s="70">
        <v>0.41379310344827586</v>
      </c>
      <c r="I2107" s="70">
        <v>0.16666666666666666</v>
      </c>
      <c r="J2107" s="70">
        <v>0.41274830692434383</v>
      </c>
      <c r="K2107" s="70">
        <v>0.85217858182841744</v>
      </c>
      <c r="L2107" s="70">
        <v>0.16274296519624565</v>
      </c>
      <c r="M2107" s="70">
        <v>0.42292724538608728</v>
      </c>
      <c r="N2107" s="70">
        <v>0.1129782056379427</v>
      </c>
      <c r="O2107" s="70">
        <v>0</v>
      </c>
      <c r="P2107" s="70">
        <v>2.2136011166686278E-3</v>
      </c>
    </row>
    <row r="2108" spans="1:16" x14ac:dyDescent="0.3">
      <c r="A2108" t="s">
        <v>2685</v>
      </c>
      <c r="B2108" t="s">
        <v>1342</v>
      </c>
      <c r="C2108" s="69">
        <v>40019</v>
      </c>
      <c r="D2108" s="70">
        <v>0.54520281672393522</v>
      </c>
      <c r="E2108" s="70">
        <v>9.2772596972163449E-3</v>
      </c>
      <c r="F2108" s="70">
        <v>9.6046864777523638E-2</v>
      </c>
      <c r="G2108" s="70">
        <v>0.35411622276029053</v>
      </c>
      <c r="H2108" s="70">
        <v>0.17241379310344829</v>
      </c>
      <c r="I2108" s="70">
        <v>0.16666666666666666</v>
      </c>
      <c r="J2108" s="70">
        <v>0.49224924690144028</v>
      </c>
      <c r="K2108" s="70">
        <v>0.7718574400906123</v>
      </c>
      <c r="L2108" s="70">
        <v>0.15222799206968443</v>
      </c>
      <c r="M2108" s="70">
        <v>0.46686106440138314</v>
      </c>
      <c r="N2108" s="70">
        <v>1.9317697493218062E-2</v>
      </c>
      <c r="O2108" s="70">
        <v>0</v>
      </c>
      <c r="P2108" s="70">
        <v>3.6510848395171188E-3</v>
      </c>
    </row>
    <row r="2109" spans="1:16" x14ac:dyDescent="0.3">
      <c r="A2109" t="s">
        <v>2030</v>
      </c>
      <c r="B2109" t="s">
        <v>1342</v>
      </c>
      <c r="C2109" s="69">
        <v>40021</v>
      </c>
      <c r="D2109" s="70">
        <v>0.55130759235213278</v>
      </c>
      <c r="E2109" s="70">
        <v>1.0708700996505956E-2</v>
      </c>
      <c r="F2109" s="70">
        <v>6.3622530527137511E-2</v>
      </c>
      <c r="G2109" s="70">
        <v>0.22023809523809523</v>
      </c>
      <c r="H2109" s="70">
        <v>0.17241379310344829</v>
      </c>
      <c r="I2109" s="70">
        <v>0.22222222222222221</v>
      </c>
      <c r="J2109" s="70">
        <v>0.51612818183922271</v>
      </c>
      <c r="K2109" s="70">
        <v>0.78764561595126803</v>
      </c>
      <c r="L2109" s="70">
        <v>0.17493477861359366</v>
      </c>
      <c r="M2109" s="70">
        <v>0.43396996389198439</v>
      </c>
      <c r="N2109" s="70">
        <v>4.9815430160240648E-2</v>
      </c>
      <c r="O2109" s="70">
        <v>0</v>
      </c>
      <c r="P2109" s="70">
        <v>8.4598636356083098E-2</v>
      </c>
    </row>
    <row r="2110" spans="1:16" x14ac:dyDescent="0.3">
      <c r="A2110" t="s">
        <v>2032</v>
      </c>
      <c r="B2110" t="s">
        <v>1342</v>
      </c>
      <c r="C2110" s="69">
        <v>40023</v>
      </c>
      <c r="D2110" s="70">
        <v>0.62682806030848126</v>
      </c>
      <c r="E2110" s="70">
        <v>3.1090002220250301E-3</v>
      </c>
      <c r="F2110" s="70">
        <v>0.13613436851181107</v>
      </c>
      <c r="G2110" s="70">
        <v>0.20504926108374386</v>
      </c>
      <c r="H2110" s="70">
        <v>0.2413793103448276</v>
      </c>
      <c r="I2110" s="70">
        <v>0.27777777777777779</v>
      </c>
      <c r="J2110" s="70">
        <v>0.68849202918592178</v>
      </c>
      <c r="K2110" s="70">
        <v>0.79108173294052953</v>
      </c>
      <c r="L2110" s="70">
        <v>0.23783716961655527</v>
      </c>
      <c r="M2110" s="70">
        <v>0.50230490200862621</v>
      </c>
      <c r="N2110" s="70">
        <v>0</v>
      </c>
      <c r="O2110" s="70">
        <v>0</v>
      </c>
      <c r="P2110" s="70">
        <v>1.8895549247209993E-2</v>
      </c>
    </row>
    <row r="2111" spans="1:16" x14ac:dyDescent="0.3">
      <c r="A2111" t="s">
        <v>3252</v>
      </c>
      <c r="B2111" t="s">
        <v>1342</v>
      </c>
      <c r="C2111" s="69">
        <v>40025</v>
      </c>
      <c r="E2111" s="70"/>
      <c r="F2111" s="70">
        <v>8.6337812135282022E-3</v>
      </c>
      <c r="G2111" s="70">
        <v>0.1130952380952381</v>
      </c>
      <c r="H2111" s="70">
        <v>0.10344827586206896</v>
      </c>
      <c r="I2111" s="70">
        <v>0.16666666666666666</v>
      </c>
    </row>
    <row r="2112" spans="1:16" x14ac:dyDescent="0.3">
      <c r="A2112" t="s">
        <v>2110</v>
      </c>
      <c r="B2112" t="s">
        <v>1342</v>
      </c>
      <c r="C2112" s="69">
        <v>40027</v>
      </c>
      <c r="D2112" s="70">
        <v>0.63696468099535475</v>
      </c>
      <c r="E2112" s="70">
        <v>0.12314968066558696</v>
      </c>
      <c r="F2112" s="70">
        <v>6.98577936878121E-2</v>
      </c>
      <c r="G2112" s="70">
        <v>0.59428024083196496</v>
      </c>
      <c r="H2112" s="70">
        <v>0.37931034482758619</v>
      </c>
      <c r="I2112" s="70">
        <v>0.16666666666666666</v>
      </c>
      <c r="J2112" s="70">
        <v>0.45342452989943488</v>
      </c>
      <c r="K2112" s="70">
        <v>0.84448600976308108</v>
      </c>
      <c r="L2112" s="70">
        <v>0.11087425609755749</v>
      </c>
      <c r="M2112" s="70">
        <v>0.44711024573468677</v>
      </c>
      <c r="N2112" s="70">
        <v>7.9745133893538336E-2</v>
      </c>
      <c r="O2112" s="70">
        <v>0</v>
      </c>
      <c r="P2112" s="70">
        <v>3.3109440173603542E-3</v>
      </c>
    </row>
    <row r="2113" spans="1:16" x14ac:dyDescent="0.3">
      <c r="A2113" t="s">
        <v>3253</v>
      </c>
      <c r="B2113" t="s">
        <v>1342</v>
      </c>
      <c r="C2113" s="69">
        <v>40029</v>
      </c>
      <c r="E2113" s="70"/>
      <c r="F2113" s="70">
        <v>0.10071793290060144</v>
      </c>
      <c r="G2113" s="70">
        <v>0.13736263736263737</v>
      </c>
      <c r="H2113" s="70">
        <v>0.17241379310344829</v>
      </c>
      <c r="I2113" s="70">
        <v>0.16666666666666666</v>
      </c>
    </row>
    <row r="2114" spans="1:16" x14ac:dyDescent="0.3">
      <c r="A2114" t="s">
        <v>2613</v>
      </c>
      <c r="B2114" t="s">
        <v>1342</v>
      </c>
      <c r="C2114" s="69">
        <v>40031</v>
      </c>
      <c r="D2114" s="70">
        <v>0.56632595081335435</v>
      </c>
      <c r="E2114" s="70">
        <v>2.8863920528317585E-2</v>
      </c>
      <c r="F2114" s="70">
        <v>6.5562809616861534E-2</v>
      </c>
      <c r="G2114" s="70">
        <v>0.26932084309133486</v>
      </c>
      <c r="H2114" s="70">
        <v>0.44827586206896552</v>
      </c>
      <c r="I2114" s="70">
        <v>0.16666666666666666</v>
      </c>
      <c r="J2114" s="70">
        <v>0.37060735324908012</v>
      </c>
      <c r="K2114" s="70">
        <v>0.79919012255337174</v>
      </c>
      <c r="L2114" s="70">
        <v>0.14655796618653122</v>
      </c>
      <c r="M2114" s="70">
        <v>0.36411724915245663</v>
      </c>
      <c r="N2114" s="70">
        <v>0.16073865492896225</v>
      </c>
      <c r="O2114" s="70">
        <v>0</v>
      </c>
      <c r="P2114" s="70">
        <v>8.8004282082698553E-3</v>
      </c>
    </row>
    <row r="2115" spans="1:16" x14ac:dyDescent="0.3">
      <c r="A2115" t="s">
        <v>3254</v>
      </c>
      <c r="B2115" t="s">
        <v>1342</v>
      </c>
      <c r="C2115" s="69">
        <v>40033</v>
      </c>
      <c r="D2115" s="70">
        <v>0.50294016206137415</v>
      </c>
      <c r="E2115" s="70">
        <v>1.2234198232398902E-3</v>
      </c>
      <c r="F2115" s="70">
        <v>7.9758676929393743E-2</v>
      </c>
      <c r="G2115" s="70">
        <v>0.23228803716608595</v>
      </c>
      <c r="H2115" s="70">
        <v>0.27586206896551724</v>
      </c>
      <c r="I2115" s="70">
        <v>0.16666666666666666</v>
      </c>
      <c r="J2115" s="70">
        <v>0.3950911573460858</v>
      </c>
      <c r="K2115" s="70">
        <v>0.79234470000408919</v>
      </c>
      <c r="L2115" s="70">
        <v>0.1098181146537075</v>
      </c>
      <c r="M2115" s="70">
        <v>0.39865025833866252</v>
      </c>
      <c r="N2115" s="70">
        <v>3.5251567243877173E-2</v>
      </c>
      <c r="O2115" s="70">
        <v>0</v>
      </c>
      <c r="P2115" s="70">
        <v>7.3604802048623087E-4</v>
      </c>
    </row>
    <row r="2116" spans="1:16" x14ac:dyDescent="0.3">
      <c r="A2116" t="s">
        <v>3255</v>
      </c>
      <c r="B2116" t="s">
        <v>1342</v>
      </c>
      <c r="C2116" s="69">
        <v>40035</v>
      </c>
      <c r="D2116" s="70">
        <v>0.56584583144763123</v>
      </c>
      <c r="E2116" s="70">
        <v>3.2351905500162242E-3</v>
      </c>
      <c r="F2116" s="70">
        <v>5.4665055671697917E-2</v>
      </c>
      <c r="G2116" s="70">
        <v>0.35714285714285715</v>
      </c>
      <c r="H2116" s="70">
        <v>0.31034482758620691</v>
      </c>
      <c r="I2116" s="70">
        <v>0.22222222222222221</v>
      </c>
      <c r="J2116" s="70">
        <v>0.4146776354399957</v>
      </c>
      <c r="K2116" s="70">
        <v>0.80091661766173861</v>
      </c>
      <c r="L2116" s="70">
        <v>0.1017159114476982</v>
      </c>
      <c r="M2116" s="70">
        <v>0.4388689463478766</v>
      </c>
      <c r="N2116" s="70">
        <v>8.7692901210550636E-2</v>
      </c>
      <c r="O2116" s="70">
        <v>0</v>
      </c>
      <c r="P2116" s="70">
        <v>9.2173365886436594E-3</v>
      </c>
    </row>
    <row r="2117" spans="1:16" x14ac:dyDescent="0.3">
      <c r="A2117" t="s">
        <v>3256</v>
      </c>
      <c r="B2117" t="s">
        <v>1342</v>
      </c>
      <c r="C2117" s="69">
        <v>40037</v>
      </c>
      <c r="D2117" s="70">
        <v>0.57312068229599167</v>
      </c>
      <c r="E2117" s="70">
        <v>2.0743445272780856E-2</v>
      </c>
      <c r="F2117" s="70">
        <v>5.9545007721431925E-2</v>
      </c>
      <c r="G2117" s="70">
        <v>0.5357142857142857</v>
      </c>
      <c r="H2117" s="70">
        <v>0.2413793103448276</v>
      </c>
      <c r="I2117" s="70">
        <v>0.16666666666666666</v>
      </c>
      <c r="J2117" s="70">
        <v>0.43993574083117998</v>
      </c>
      <c r="K2117" s="70">
        <v>0.79053956591525165</v>
      </c>
      <c r="L2117" s="70">
        <v>1.0312248176796065E-2</v>
      </c>
      <c r="M2117" s="70">
        <v>0.44314864418006555</v>
      </c>
      <c r="N2117" s="70">
        <v>0.13944296968665201</v>
      </c>
      <c r="O2117" s="70">
        <v>0</v>
      </c>
      <c r="P2117" s="70">
        <v>6.7457385558811651E-3</v>
      </c>
    </row>
    <row r="2118" spans="1:16" x14ac:dyDescent="0.3">
      <c r="A2118" t="s">
        <v>2226</v>
      </c>
      <c r="B2118" t="s">
        <v>1342</v>
      </c>
      <c r="C2118" s="69">
        <v>40039</v>
      </c>
      <c r="D2118" s="70">
        <v>0.55222092525460331</v>
      </c>
      <c r="E2118" s="70">
        <v>4.8734745004342349E-3</v>
      </c>
      <c r="F2118" s="70">
        <v>4.1739328322983792E-2</v>
      </c>
      <c r="G2118" s="70">
        <v>0.27692307692307694</v>
      </c>
      <c r="H2118" s="70">
        <v>0.37931034482758619</v>
      </c>
      <c r="I2118" s="70">
        <v>0.16666666666666666</v>
      </c>
      <c r="J2118" s="70">
        <v>0.38117039801258085</v>
      </c>
      <c r="K2118" s="70">
        <v>0.83566611784692879</v>
      </c>
      <c r="L2118" s="70">
        <v>0.28350165571884761</v>
      </c>
      <c r="M2118" s="70">
        <v>0.35335231729864397</v>
      </c>
      <c r="N2118" s="70">
        <v>1.0704173786700404E-2</v>
      </c>
      <c r="O2118" s="70">
        <v>0</v>
      </c>
      <c r="P2118" s="70">
        <v>1.0705613095065849E-3</v>
      </c>
    </row>
    <row r="2119" spans="1:16" x14ac:dyDescent="0.3">
      <c r="A2119" t="s">
        <v>268</v>
      </c>
      <c r="B2119" t="s">
        <v>1342</v>
      </c>
      <c r="C2119" s="69">
        <v>40041</v>
      </c>
      <c r="D2119" s="70">
        <v>0.69816225459510151</v>
      </c>
      <c r="E2119" s="70">
        <v>1.1497548143169127E-2</v>
      </c>
      <c r="F2119" s="70">
        <v>5.5348904701347151E-2</v>
      </c>
      <c r="G2119" s="70">
        <v>0.42261904761904762</v>
      </c>
      <c r="H2119" s="70">
        <v>0.20689655172413793</v>
      </c>
      <c r="I2119" s="70">
        <v>0.33333333333333331</v>
      </c>
      <c r="J2119" s="70">
        <v>0.74055840118695537</v>
      </c>
      <c r="K2119" s="70">
        <v>0.78230543159033017</v>
      </c>
      <c r="L2119" s="70">
        <v>0.15477535085693339</v>
      </c>
      <c r="M2119" s="70">
        <v>0.4225389791735763</v>
      </c>
      <c r="N2119" s="70">
        <v>0.3143099010428807</v>
      </c>
      <c r="O2119" s="70">
        <v>0</v>
      </c>
      <c r="P2119" s="70">
        <v>1.8932688491339247E-2</v>
      </c>
    </row>
    <row r="2120" spans="1:16" x14ac:dyDescent="0.3">
      <c r="A2120" t="s">
        <v>3257</v>
      </c>
      <c r="B2120" t="s">
        <v>1342</v>
      </c>
      <c r="C2120" s="69">
        <v>40043</v>
      </c>
      <c r="E2120" s="70"/>
      <c r="F2120" s="70">
        <v>3.5463234380944675E-2</v>
      </c>
      <c r="G2120" s="70">
        <v>0.21608265947888589</v>
      </c>
      <c r="H2120" s="70">
        <v>0.31034482758620691</v>
      </c>
      <c r="I2120" s="70">
        <v>0.16666666666666666</v>
      </c>
    </row>
    <row r="2121" spans="1:16" x14ac:dyDescent="0.3">
      <c r="A2121" t="s">
        <v>2617</v>
      </c>
      <c r="B2121" t="s">
        <v>1342</v>
      </c>
      <c r="C2121" s="69">
        <v>40045</v>
      </c>
      <c r="E2121" s="70"/>
      <c r="F2121" s="70">
        <v>2.6279200140979682E-2</v>
      </c>
      <c r="G2121" s="70">
        <v>0.32142857142857145</v>
      </c>
      <c r="H2121" s="70">
        <v>0.20689655172413793</v>
      </c>
      <c r="I2121" s="70">
        <v>0.16666666666666666</v>
      </c>
    </row>
    <row r="2122" spans="1:16" x14ac:dyDescent="0.3">
      <c r="A2122" t="s">
        <v>2235</v>
      </c>
      <c r="B2122" t="s">
        <v>1342</v>
      </c>
      <c r="C2122" s="69">
        <v>40047</v>
      </c>
      <c r="D2122" s="70">
        <v>0.57418841824555766</v>
      </c>
      <c r="E2122" s="70">
        <v>1.5735565435873691E-2</v>
      </c>
      <c r="F2122" s="70">
        <v>4.1352318426332114E-2</v>
      </c>
      <c r="G2122" s="70">
        <v>0.44047619047619047</v>
      </c>
      <c r="H2122" s="70">
        <v>0.37931034482758619</v>
      </c>
      <c r="I2122" s="70">
        <v>0.16666666666666666</v>
      </c>
      <c r="J2122" s="70">
        <v>0.40995814323910978</v>
      </c>
      <c r="K2122" s="70">
        <v>0.82010744285555492</v>
      </c>
      <c r="L2122" s="70">
        <v>0.15671621035444783</v>
      </c>
      <c r="M2122" s="70">
        <v>0.35878219414032159</v>
      </c>
      <c r="N2122" s="70">
        <v>6.527225367147664E-2</v>
      </c>
      <c r="O2122" s="70">
        <v>0</v>
      </c>
      <c r="P2122" s="70">
        <v>6.7153468530986726E-5</v>
      </c>
    </row>
    <row r="2123" spans="1:16" x14ac:dyDescent="0.3">
      <c r="A2123" t="s">
        <v>3258</v>
      </c>
      <c r="B2123" t="s">
        <v>1342</v>
      </c>
      <c r="C2123" s="69">
        <v>40049</v>
      </c>
      <c r="D2123" s="70">
        <v>0.64943934927956459</v>
      </c>
      <c r="E2123" s="70">
        <v>5.0688067958349365E-3</v>
      </c>
      <c r="F2123" s="70">
        <v>8.3557749117881844E-2</v>
      </c>
      <c r="G2123" s="70">
        <v>0.39285714285714285</v>
      </c>
      <c r="H2123" s="70">
        <v>0.31034482758620691</v>
      </c>
      <c r="I2123" s="70">
        <v>0.16666666666666666</v>
      </c>
      <c r="J2123" s="70">
        <v>0.64914275915108943</v>
      </c>
      <c r="K2123" s="70">
        <v>0.79599304076410515</v>
      </c>
      <c r="L2123" s="70">
        <v>1.9596198527287077E-2</v>
      </c>
      <c r="M2123" s="70">
        <v>0.45454331445864454</v>
      </c>
      <c r="N2123" s="70">
        <v>0.33394393900655284</v>
      </c>
      <c r="O2123" s="70">
        <v>0</v>
      </c>
      <c r="P2123" s="70">
        <v>4.093579167070505E-3</v>
      </c>
    </row>
    <row r="2124" spans="1:16" x14ac:dyDescent="0.3">
      <c r="A2124" t="s">
        <v>2374</v>
      </c>
      <c r="B2124" t="s">
        <v>1342</v>
      </c>
      <c r="C2124" s="69">
        <v>40051</v>
      </c>
      <c r="D2124" s="70">
        <v>0.64601547993534369</v>
      </c>
      <c r="E2124" s="70">
        <v>1.0500319700416379E-2</v>
      </c>
      <c r="F2124" s="70">
        <v>6.8041903398190176E-2</v>
      </c>
      <c r="G2124" s="70">
        <v>0.59583333333333344</v>
      </c>
      <c r="H2124" s="70">
        <v>0.41379310344827586</v>
      </c>
      <c r="I2124" s="70">
        <v>0.16666666666666666</v>
      </c>
      <c r="J2124" s="70">
        <v>0.44679572515342186</v>
      </c>
      <c r="K2124" s="70">
        <v>0.83701228817970941</v>
      </c>
      <c r="L2124" s="70">
        <v>0.1499781103703291</v>
      </c>
      <c r="M2124" s="70">
        <v>0.41405340161557125</v>
      </c>
      <c r="N2124" s="70">
        <v>9.6221423932476804E-2</v>
      </c>
      <c r="O2124" s="70">
        <v>0</v>
      </c>
      <c r="P2124" s="70">
        <v>5.4161199857037752E-3</v>
      </c>
    </row>
    <row r="2125" spans="1:16" x14ac:dyDescent="0.3">
      <c r="A2125" t="s">
        <v>2122</v>
      </c>
      <c r="B2125" t="s">
        <v>1342</v>
      </c>
      <c r="C2125" s="69">
        <v>40053</v>
      </c>
      <c r="E2125" s="70"/>
      <c r="F2125" s="70">
        <v>3.3948936974437668E-2</v>
      </c>
      <c r="G2125" s="70">
        <v>0.39285714285714285</v>
      </c>
      <c r="H2125" s="70">
        <v>0.27586206896551724</v>
      </c>
      <c r="I2125" s="70">
        <v>0.16666666666666666</v>
      </c>
    </row>
    <row r="2126" spans="1:16" x14ac:dyDescent="0.3">
      <c r="A2126" t="s">
        <v>3259</v>
      </c>
      <c r="B2126" t="s">
        <v>1342</v>
      </c>
      <c r="C2126" s="69">
        <v>40055</v>
      </c>
      <c r="D2126" s="70">
        <v>0.53855023305485805</v>
      </c>
      <c r="E2126" s="70">
        <v>1.4439577261970489E-3</v>
      </c>
      <c r="F2126" s="70">
        <v>4.6970194597126272E-2</v>
      </c>
      <c r="G2126" s="70">
        <v>0.14702380952380953</v>
      </c>
      <c r="H2126" s="70">
        <v>0.27586206896551724</v>
      </c>
      <c r="I2126" s="70">
        <v>0.16666666666666666</v>
      </c>
      <c r="J2126" s="70">
        <v>0.52625795930880204</v>
      </c>
      <c r="K2126" s="70">
        <v>0.8249752433843841</v>
      </c>
      <c r="L2126" s="70">
        <v>0.33244689046102366</v>
      </c>
      <c r="M2126" s="70">
        <v>0.33190876520671997</v>
      </c>
      <c r="N2126" s="70">
        <v>5.6198416186031865E-3</v>
      </c>
      <c r="O2126" s="70">
        <v>0</v>
      </c>
      <c r="P2126" s="70">
        <v>4.787170627015583E-3</v>
      </c>
    </row>
    <row r="2127" spans="1:16" x14ac:dyDescent="0.3">
      <c r="A2127" t="s">
        <v>3260</v>
      </c>
      <c r="B2127" t="s">
        <v>1342</v>
      </c>
      <c r="C2127" s="69">
        <v>40057</v>
      </c>
      <c r="E2127" s="70"/>
      <c r="F2127" s="70">
        <v>4.767766291694011E-2</v>
      </c>
      <c r="G2127" s="70">
        <v>0.10673234811165846</v>
      </c>
      <c r="H2127" s="70">
        <v>0.27586206896551724</v>
      </c>
      <c r="I2127" s="70">
        <v>0.16666666666666666</v>
      </c>
    </row>
    <row r="2128" spans="1:16" x14ac:dyDescent="0.3">
      <c r="A2128" t="s">
        <v>2625</v>
      </c>
      <c r="B2128" t="s">
        <v>1342</v>
      </c>
      <c r="C2128" s="69">
        <v>40059</v>
      </c>
      <c r="E2128" s="70"/>
      <c r="F2128" s="70">
        <v>2.0341489918272684E-2</v>
      </c>
      <c r="G2128" s="70">
        <v>0.13392857142857142</v>
      </c>
      <c r="H2128" s="70">
        <v>0.17241379310344829</v>
      </c>
      <c r="I2128" s="70">
        <v>0.16666666666666666</v>
      </c>
    </row>
    <row r="2129" spans="1:16" x14ac:dyDescent="0.3">
      <c r="A2129" t="s">
        <v>2627</v>
      </c>
      <c r="B2129" t="s">
        <v>1342</v>
      </c>
      <c r="C2129" s="69">
        <v>40061</v>
      </c>
      <c r="D2129" s="70">
        <v>0.53406012309955131</v>
      </c>
      <c r="E2129" s="70">
        <v>2.3923298353026347E-3</v>
      </c>
      <c r="F2129" s="70">
        <v>9.3015728759051605E-2</v>
      </c>
      <c r="G2129" s="70">
        <v>0.10714285714285714</v>
      </c>
      <c r="H2129" s="70">
        <v>0.20689655172413793</v>
      </c>
      <c r="I2129" s="70">
        <v>0.27777777777777779</v>
      </c>
      <c r="J2129" s="70">
        <v>0.49399659054053424</v>
      </c>
      <c r="K2129" s="70">
        <v>0.76487663090472424</v>
      </c>
      <c r="L2129" s="70">
        <v>0.22260072345880588</v>
      </c>
      <c r="M2129" s="70">
        <v>0.41177336118024493</v>
      </c>
      <c r="N2129" s="70">
        <v>1.9457539527122498E-2</v>
      </c>
      <c r="O2129" s="70">
        <v>0</v>
      </c>
      <c r="P2129" s="70">
        <v>4.2782360540958665E-2</v>
      </c>
    </row>
    <row r="2130" spans="1:16" x14ac:dyDescent="0.3">
      <c r="A2130" t="s">
        <v>3261</v>
      </c>
      <c r="B2130" t="s">
        <v>1342</v>
      </c>
      <c r="C2130" s="69">
        <v>40063</v>
      </c>
      <c r="D2130" s="70">
        <v>0.52907782876879206</v>
      </c>
      <c r="E2130" s="70">
        <v>2.5734408512860249E-3</v>
      </c>
      <c r="F2130" s="70">
        <v>8.4556016451603225E-2</v>
      </c>
      <c r="G2130" s="70">
        <v>0.25595238095238093</v>
      </c>
      <c r="H2130" s="70">
        <v>0.2413793103448276</v>
      </c>
      <c r="I2130" s="70">
        <v>0.16666666666666666</v>
      </c>
      <c r="J2130" s="70">
        <v>0.46942217726094659</v>
      </c>
      <c r="K2130" s="70">
        <v>0.78981193134991612</v>
      </c>
      <c r="L2130" s="70">
        <v>0.10756798297722515</v>
      </c>
      <c r="M2130" s="70">
        <v>0.47307298447632906</v>
      </c>
      <c r="N2130" s="70">
        <v>1.8349946511640714E-3</v>
      </c>
      <c r="O2130" s="70">
        <v>0</v>
      </c>
      <c r="P2130" s="70">
        <v>2.5423895462608027E-2</v>
      </c>
    </row>
    <row r="2131" spans="1:16" x14ac:dyDescent="0.3">
      <c r="A2131" t="s">
        <v>2056</v>
      </c>
      <c r="B2131" t="s">
        <v>1342</v>
      </c>
      <c r="C2131" s="69">
        <v>40065</v>
      </c>
      <c r="D2131" s="70">
        <v>0.56635477009771396</v>
      </c>
      <c r="E2131" s="70">
        <v>1.053726902349131E-2</v>
      </c>
      <c r="F2131" s="70">
        <v>5.7631122161671877E-2</v>
      </c>
      <c r="G2131" s="70">
        <v>0.36425479282622142</v>
      </c>
      <c r="H2131" s="70">
        <v>0.31034482758620691</v>
      </c>
      <c r="I2131" s="70">
        <v>0.16666666666666666</v>
      </c>
      <c r="J2131" s="70">
        <v>0.3520472132120559</v>
      </c>
      <c r="K2131" s="70">
        <v>0.82739185994703557</v>
      </c>
      <c r="L2131" s="70">
        <v>0.30595481980205275</v>
      </c>
      <c r="M2131" s="70">
        <v>0.34488080582293851</v>
      </c>
      <c r="N2131" s="70">
        <v>7.0559841368848727E-2</v>
      </c>
      <c r="O2131" s="70">
        <v>0</v>
      </c>
      <c r="P2131" s="70">
        <v>2.4848492454952688E-4</v>
      </c>
    </row>
    <row r="2132" spans="1:16" x14ac:dyDescent="0.3">
      <c r="A2132" t="s">
        <v>2057</v>
      </c>
      <c r="B2132" t="s">
        <v>1342</v>
      </c>
      <c r="C2132" s="69">
        <v>40067</v>
      </c>
      <c r="E2132" s="70"/>
      <c r="F2132" s="70">
        <v>9.4095666492474445E-2</v>
      </c>
      <c r="G2132" s="70">
        <v>0.15998838559814169</v>
      </c>
      <c r="H2132" s="70">
        <v>0.13793103448275862</v>
      </c>
      <c r="I2132" s="70">
        <v>0.16666666666666666</v>
      </c>
    </row>
    <row r="2133" spans="1:16" x14ac:dyDescent="0.3">
      <c r="A2133" t="s">
        <v>3151</v>
      </c>
      <c r="B2133" t="s">
        <v>1342</v>
      </c>
      <c r="C2133" s="69">
        <v>40069</v>
      </c>
      <c r="E2133" s="70"/>
      <c r="F2133" s="70">
        <v>0.10372189692749954</v>
      </c>
      <c r="G2133" s="70">
        <v>0.15444015444015444</v>
      </c>
      <c r="H2133" s="70">
        <v>0.20689655172413793</v>
      </c>
      <c r="I2133" s="70">
        <v>0.16666666666666666</v>
      </c>
    </row>
    <row r="2134" spans="1:16" x14ac:dyDescent="0.3">
      <c r="A2134" t="s">
        <v>3262</v>
      </c>
      <c r="B2134" t="s">
        <v>1342</v>
      </c>
      <c r="C2134" s="69">
        <v>40071</v>
      </c>
      <c r="D2134" s="70">
        <v>0.58592627326666424</v>
      </c>
      <c r="E2134" s="70">
        <v>1.7025532715454011E-2</v>
      </c>
      <c r="F2134" s="70">
        <v>3.7355352544248051E-2</v>
      </c>
      <c r="G2134" s="70">
        <v>0.5357142857142857</v>
      </c>
      <c r="H2134" s="70">
        <v>0.27586206896551724</v>
      </c>
      <c r="I2134" s="70">
        <v>0.16666666666666666</v>
      </c>
      <c r="J2134" s="70">
        <v>0.49332610505231156</v>
      </c>
      <c r="K2134" s="70">
        <v>0.79447907363731307</v>
      </c>
      <c r="L2134" s="70">
        <v>9.2460905545099337E-2</v>
      </c>
      <c r="M2134" s="70">
        <v>0.41458151694031364</v>
      </c>
      <c r="N2134" s="70">
        <v>8.34899948158212E-2</v>
      </c>
      <c r="O2134" s="70">
        <v>0</v>
      </c>
      <c r="P2134" s="70">
        <v>2.8032962441673702E-3</v>
      </c>
    </row>
    <row r="2135" spans="1:16" x14ac:dyDescent="0.3">
      <c r="A2135" t="s">
        <v>3263</v>
      </c>
      <c r="B2135" t="s">
        <v>1342</v>
      </c>
      <c r="C2135" s="69">
        <v>40073</v>
      </c>
      <c r="D2135" s="70">
        <v>0.5568502406565532</v>
      </c>
      <c r="E2135" s="70">
        <v>1.6177058310662964E-3</v>
      </c>
      <c r="F2135" s="70">
        <v>4.6516330582512116E-2</v>
      </c>
      <c r="G2135" s="70">
        <v>0.36630036630036628</v>
      </c>
      <c r="H2135" s="70">
        <v>0.27586206896551724</v>
      </c>
      <c r="I2135" s="70">
        <v>0.16666666666666666</v>
      </c>
      <c r="J2135" s="70">
        <v>0.37883920427176393</v>
      </c>
      <c r="K2135" s="70">
        <v>0.84089324051899805</v>
      </c>
      <c r="L2135" s="70">
        <v>0.16523010845707989</v>
      </c>
      <c r="M2135" s="70">
        <v>0.38233707953011031</v>
      </c>
      <c r="N2135" s="70">
        <v>0.13021545291829212</v>
      </c>
      <c r="O2135" s="70">
        <v>0</v>
      </c>
      <c r="P2135" s="70">
        <v>1.3082397294113027E-4</v>
      </c>
    </row>
    <row r="2136" spans="1:16" x14ac:dyDescent="0.3">
      <c r="A2136" t="s">
        <v>2241</v>
      </c>
      <c r="B2136" t="s">
        <v>1342</v>
      </c>
      <c r="C2136" s="69">
        <v>40075</v>
      </c>
      <c r="D2136" s="70">
        <v>0.57770967050218136</v>
      </c>
      <c r="E2136" s="70">
        <v>1.173866354781305E-3</v>
      </c>
      <c r="F2136" s="70">
        <v>5.5559914099437196E-2</v>
      </c>
      <c r="G2136" s="70">
        <v>0.31596068660022147</v>
      </c>
      <c r="H2136" s="70">
        <v>0.34482758620689657</v>
      </c>
      <c r="I2136" s="70">
        <v>0.16666666666666666</v>
      </c>
      <c r="J2136" s="70">
        <v>0.46699700392862792</v>
      </c>
      <c r="K2136" s="70">
        <v>0.84465989371936401</v>
      </c>
      <c r="L2136" s="70">
        <v>0.28932207945538524</v>
      </c>
      <c r="M2136" s="70">
        <v>0.34317019381429315</v>
      </c>
      <c r="N2136" s="70">
        <v>2.8586157397422349E-2</v>
      </c>
      <c r="O2136" s="70">
        <v>0</v>
      </c>
      <c r="P2136" s="70">
        <v>3.6732524147740149E-4</v>
      </c>
    </row>
    <row r="2137" spans="1:16" x14ac:dyDescent="0.3">
      <c r="A2137" t="s">
        <v>3264</v>
      </c>
      <c r="B2137" t="s">
        <v>1342</v>
      </c>
      <c r="C2137" s="69">
        <v>40077</v>
      </c>
      <c r="D2137" s="70">
        <v>0.60553143499782847</v>
      </c>
      <c r="E2137" s="70">
        <v>2.4231594582245887E-3</v>
      </c>
      <c r="F2137" s="70">
        <v>8.7003872991581702E-2</v>
      </c>
      <c r="G2137" s="70">
        <v>0.19642857142857142</v>
      </c>
      <c r="H2137" s="70">
        <v>0.20689655172413793</v>
      </c>
      <c r="I2137" s="70">
        <v>0.27777777777777779</v>
      </c>
      <c r="J2137" s="70">
        <v>0.61143125425936895</v>
      </c>
      <c r="K2137" s="70">
        <v>0.79431792921173927</v>
      </c>
      <c r="L2137" s="70">
        <v>0.2647213490052423</v>
      </c>
      <c r="M2137" s="70">
        <v>0.47953305827579484</v>
      </c>
      <c r="N2137" s="70">
        <v>2.3022726255502595E-2</v>
      </c>
      <c r="O2137" s="70">
        <v>0</v>
      </c>
      <c r="P2137" s="70">
        <v>5.2531410326357456E-2</v>
      </c>
    </row>
    <row r="2138" spans="1:16" x14ac:dyDescent="0.3">
      <c r="A2138" t="s">
        <v>3265</v>
      </c>
      <c r="B2138" t="s">
        <v>1342</v>
      </c>
      <c r="C2138" s="69">
        <v>40079</v>
      </c>
      <c r="D2138" s="70">
        <v>0.68894193991344155</v>
      </c>
      <c r="E2138" s="70">
        <v>5.1665443955818636E-3</v>
      </c>
      <c r="F2138" s="70">
        <v>9.2978445106764077E-2</v>
      </c>
      <c r="G2138" s="70">
        <v>0.47023809523809523</v>
      </c>
      <c r="H2138" s="70">
        <v>0.20689655172413793</v>
      </c>
      <c r="I2138" s="70">
        <v>0.33333333333333331</v>
      </c>
      <c r="J2138" s="70">
        <v>0.73384185725762152</v>
      </c>
      <c r="K2138" s="70">
        <v>0.77433780211931102</v>
      </c>
      <c r="L2138" s="70">
        <v>0.28323558674428906</v>
      </c>
      <c r="M2138" s="70">
        <v>0.37158752879598761</v>
      </c>
      <c r="N2138" s="70">
        <v>0.11959416181708545</v>
      </c>
      <c r="O2138" s="70">
        <v>0</v>
      </c>
      <c r="P2138" s="70">
        <v>1.9991254303661658E-2</v>
      </c>
    </row>
    <row r="2139" spans="1:16" x14ac:dyDescent="0.3">
      <c r="A2139" t="s">
        <v>2130</v>
      </c>
      <c r="B2139" t="s">
        <v>1342</v>
      </c>
      <c r="C2139" s="69">
        <v>40081</v>
      </c>
      <c r="D2139" s="70">
        <v>0.62903929634604105</v>
      </c>
      <c r="E2139" s="70">
        <v>1.9245541062720172E-3</v>
      </c>
      <c r="F2139" s="70">
        <v>6.0571551349892734E-2</v>
      </c>
      <c r="G2139" s="70">
        <v>0.59523809523809523</v>
      </c>
      <c r="H2139" s="70">
        <v>0.27586206896551724</v>
      </c>
      <c r="I2139" s="70">
        <v>0.16666666666666666</v>
      </c>
      <c r="J2139" s="70">
        <v>0.59276986380163332</v>
      </c>
      <c r="K2139" s="70">
        <v>0.82535933106031711</v>
      </c>
      <c r="L2139" s="70">
        <v>5.5067545978302213E-2</v>
      </c>
      <c r="M2139" s="70">
        <v>0.42944011973844237</v>
      </c>
      <c r="N2139" s="70">
        <v>8.5617428023935321E-2</v>
      </c>
      <c r="O2139" s="70">
        <v>0</v>
      </c>
      <c r="P2139" s="70">
        <v>2.3291478086817367E-2</v>
      </c>
    </row>
    <row r="2140" spans="1:16" x14ac:dyDescent="0.3">
      <c r="A2140" t="s">
        <v>2132</v>
      </c>
      <c r="B2140" t="s">
        <v>1342</v>
      </c>
      <c r="C2140" s="69">
        <v>40083</v>
      </c>
      <c r="D2140" s="70">
        <v>0.58016696923836275</v>
      </c>
      <c r="E2140" s="70">
        <v>2.1696538700572067E-2</v>
      </c>
      <c r="F2140" s="70">
        <v>5.0044742168049203E-2</v>
      </c>
      <c r="G2140" s="70">
        <v>0.35138248847926268</v>
      </c>
      <c r="H2140" s="70">
        <v>0.31034482758620691</v>
      </c>
      <c r="I2140" s="70">
        <v>0.16666666666666666</v>
      </c>
      <c r="J2140" s="70">
        <v>0.57243509808471782</v>
      </c>
      <c r="K2140" s="70">
        <v>0.8517683945808413</v>
      </c>
      <c r="L2140" s="70">
        <v>0.12649185919506115</v>
      </c>
      <c r="M2140" s="70">
        <v>0.40573280414663215</v>
      </c>
      <c r="N2140" s="70">
        <v>2.8546193658830293E-2</v>
      </c>
      <c r="O2140" s="70">
        <v>0</v>
      </c>
      <c r="P2140" s="70">
        <v>4.8529810455928265E-3</v>
      </c>
    </row>
    <row r="2141" spans="1:16" x14ac:dyDescent="0.3">
      <c r="A2141" t="s">
        <v>3266</v>
      </c>
      <c r="B2141" t="s">
        <v>1342</v>
      </c>
      <c r="C2141" s="69">
        <v>40085</v>
      </c>
      <c r="E2141" s="70"/>
      <c r="F2141" s="70">
        <v>0.10432378171686973</v>
      </c>
      <c r="G2141" s="70">
        <v>0.16666666666666666</v>
      </c>
      <c r="H2141" s="70">
        <v>0.13793103448275862</v>
      </c>
      <c r="I2141" s="70">
        <v>0.16666666666666666</v>
      </c>
    </row>
    <row r="2142" spans="1:16" x14ac:dyDescent="0.3">
      <c r="A2142" t="s">
        <v>3267</v>
      </c>
      <c r="B2142" t="s">
        <v>1342</v>
      </c>
      <c r="C2142" s="69">
        <v>40087</v>
      </c>
      <c r="D2142" s="70">
        <v>0.59054304200866847</v>
      </c>
      <c r="E2142" s="70">
        <v>7.171685079676633E-3</v>
      </c>
      <c r="F2142" s="70">
        <v>7.3564121976092828E-2</v>
      </c>
      <c r="G2142" s="70">
        <v>0.3392857142857143</v>
      </c>
      <c r="H2142" s="70">
        <v>0.41379310344827586</v>
      </c>
      <c r="I2142" s="70">
        <v>0.16666666666666666</v>
      </c>
      <c r="J2142" s="70">
        <v>0.47046651471437073</v>
      </c>
      <c r="K2142" s="70">
        <v>0.82864498396899455</v>
      </c>
      <c r="L2142" s="70">
        <v>8.4686940297821922E-2</v>
      </c>
      <c r="M2142" s="70">
        <v>0.45602209021882478</v>
      </c>
      <c r="N2142" s="70">
        <v>8.2934173470254988E-2</v>
      </c>
      <c r="O2142" s="70">
        <v>0</v>
      </c>
      <c r="P2142" s="70">
        <v>3.4996295806538282E-3</v>
      </c>
    </row>
    <row r="2143" spans="1:16" x14ac:dyDescent="0.3">
      <c r="A2143" t="s">
        <v>3268</v>
      </c>
      <c r="B2143" t="s">
        <v>1342</v>
      </c>
      <c r="C2143" s="69">
        <v>40089</v>
      </c>
      <c r="D2143" s="70">
        <v>0.72843963960597902</v>
      </c>
      <c r="E2143" s="70">
        <v>3.6608324725500253E-3</v>
      </c>
      <c r="F2143" s="70">
        <v>0.13282664650579867</v>
      </c>
      <c r="G2143" s="70">
        <v>0.43452380952380953</v>
      </c>
      <c r="H2143" s="70">
        <v>0.2413793103448276</v>
      </c>
      <c r="I2143" s="70">
        <v>0.27777777777777779</v>
      </c>
      <c r="J2143" s="70">
        <v>0.79869152705419855</v>
      </c>
      <c r="K2143" s="70">
        <v>0.76998168049183358</v>
      </c>
      <c r="L2143" s="70">
        <v>0.34737420455240781</v>
      </c>
      <c r="M2143" s="70">
        <v>0.5111816084539661</v>
      </c>
      <c r="N2143" s="70">
        <v>3.1074789534385007E-2</v>
      </c>
      <c r="O2143" s="70">
        <v>0</v>
      </c>
      <c r="P2143" s="70">
        <v>5.6494481194638971E-2</v>
      </c>
    </row>
    <row r="2144" spans="1:16" x14ac:dyDescent="0.3">
      <c r="A2144" t="s">
        <v>2393</v>
      </c>
      <c r="B2144" t="s">
        <v>1342</v>
      </c>
      <c r="C2144" s="69">
        <v>40091</v>
      </c>
      <c r="D2144" s="70">
        <v>0.54366049686175577</v>
      </c>
      <c r="E2144" s="70">
        <v>1.1587990631641881E-3</v>
      </c>
      <c r="F2144" s="70">
        <v>8.2136231950458702E-2</v>
      </c>
      <c r="G2144" s="70">
        <v>0.29761904761904762</v>
      </c>
      <c r="H2144" s="70">
        <v>0.27586206896551724</v>
      </c>
      <c r="I2144" s="70">
        <v>0.22222222222222221</v>
      </c>
      <c r="J2144" s="70">
        <v>0.45555522696910511</v>
      </c>
      <c r="K2144" s="70">
        <v>0.74968030645071215</v>
      </c>
      <c r="L2144" s="70">
        <v>0.15717734967258665</v>
      </c>
      <c r="M2144" s="70">
        <v>0.43688855731425957</v>
      </c>
      <c r="N2144" s="70">
        <v>0</v>
      </c>
      <c r="O2144" s="70">
        <v>0</v>
      </c>
      <c r="P2144" s="70">
        <v>1.0642043725906184E-2</v>
      </c>
    </row>
    <row r="2145" spans="1:16" x14ac:dyDescent="0.3">
      <c r="A2145" t="s">
        <v>3269</v>
      </c>
      <c r="B2145" t="s">
        <v>1342</v>
      </c>
      <c r="C2145" s="69">
        <v>40093</v>
      </c>
      <c r="E2145" s="70"/>
      <c r="F2145" s="70">
        <v>3.5349201852968817E-2</v>
      </c>
      <c r="G2145" s="70">
        <v>0.21865889212827991</v>
      </c>
      <c r="H2145" s="70">
        <v>0.31034482758620691</v>
      </c>
      <c r="I2145" s="70">
        <v>0.16666666666666666</v>
      </c>
    </row>
    <row r="2146" spans="1:16" x14ac:dyDescent="0.3">
      <c r="A2146" t="s">
        <v>2068</v>
      </c>
      <c r="B2146" t="s">
        <v>1342</v>
      </c>
      <c r="C2146" s="69">
        <v>40095</v>
      </c>
      <c r="D2146" s="70">
        <v>0.54742175123501247</v>
      </c>
      <c r="E2146" s="70">
        <v>3.6383875536249734E-3</v>
      </c>
      <c r="F2146" s="70">
        <v>0.11015737674335882</v>
      </c>
      <c r="G2146" s="70">
        <v>0.17241379310344829</v>
      </c>
      <c r="H2146" s="70">
        <v>0.13793103448275862</v>
      </c>
      <c r="I2146" s="70">
        <v>0.16666666666666666</v>
      </c>
      <c r="J2146" s="70">
        <v>0.56027175010456287</v>
      </c>
      <c r="K2146" s="70">
        <v>0.75928396154961486</v>
      </c>
      <c r="L2146" s="70">
        <v>0.22590038495889267</v>
      </c>
      <c r="M2146" s="70">
        <v>0.51661427877200405</v>
      </c>
      <c r="N2146" s="70">
        <v>4.174146344675992E-2</v>
      </c>
      <c r="O2146" s="70">
        <v>0</v>
      </c>
      <c r="P2146" s="70">
        <v>1.5397471667278825E-2</v>
      </c>
    </row>
    <row r="2147" spans="1:16" x14ac:dyDescent="0.3">
      <c r="A2147" t="s">
        <v>3270</v>
      </c>
      <c r="B2147" t="s">
        <v>1342</v>
      </c>
      <c r="C2147" s="69">
        <v>40097</v>
      </c>
      <c r="D2147" s="70">
        <v>0.60288618845474751</v>
      </c>
      <c r="E2147" s="70">
        <v>5.8993126408587969E-3</v>
      </c>
      <c r="F2147" s="70">
        <v>6.0836882049327676E-2</v>
      </c>
      <c r="G2147" s="70">
        <v>0.43567125645438898</v>
      </c>
      <c r="H2147" s="70">
        <v>0.2413793103448276</v>
      </c>
      <c r="I2147" s="70">
        <v>0.22222222222222221</v>
      </c>
      <c r="J2147" s="70">
        <v>0.48847971626519343</v>
      </c>
      <c r="K2147" s="70">
        <v>0.79932667078338404</v>
      </c>
      <c r="L2147" s="70">
        <v>0.10597290777081195</v>
      </c>
      <c r="M2147" s="70">
        <v>0.4361382635573775</v>
      </c>
      <c r="N2147" s="70">
        <v>0.14869113584877947</v>
      </c>
      <c r="O2147" s="70">
        <v>0</v>
      </c>
      <c r="P2147" s="70">
        <v>4.1868399255439233E-2</v>
      </c>
    </row>
    <row r="2148" spans="1:16" x14ac:dyDescent="0.3">
      <c r="A2148" t="s">
        <v>2396</v>
      </c>
      <c r="B2148" t="s">
        <v>1342</v>
      </c>
      <c r="C2148" s="69">
        <v>40099</v>
      </c>
      <c r="D2148" s="70">
        <v>0.56220007149916162</v>
      </c>
      <c r="E2148" s="70">
        <v>8.5694413437320833E-3</v>
      </c>
      <c r="F2148" s="70">
        <v>8.8048441356869206E-2</v>
      </c>
      <c r="G2148" s="70">
        <v>0.20922619047619045</v>
      </c>
      <c r="H2148" s="70">
        <v>0.17241379310344829</v>
      </c>
      <c r="I2148" s="70">
        <v>0.16666666666666666</v>
      </c>
      <c r="J2148" s="70">
        <v>0.61692658378765053</v>
      </c>
      <c r="K2148" s="70">
        <v>0.77740844071362536</v>
      </c>
      <c r="L2148" s="70">
        <v>0.16359090269307153</v>
      </c>
      <c r="M2148" s="70">
        <v>0.49786989429001055</v>
      </c>
      <c r="N2148" s="70">
        <v>8.3052800318595438E-2</v>
      </c>
      <c r="O2148" s="70">
        <v>0</v>
      </c>
      <c r="P2148" s="70">
        <v>4.2364599297162481E-3</v>
      </c>
    </row>
    <row r="2149" spans="1:16" x14ac:dyDescent="0.3">
      <c r="A2149" t="s">
        <v>3271</v>
      </c>
      <c r="B2149" t="s">
        <v>1342</v>
      </c>
      <c r="C2149" s="69">
        <v>40101</v>
      </c>
      <c r="D2149" s="70">
        <v>0.52771269851305458</v>
      </c>
      <c r="E2149" s="70">
        <v>2.1120429733533345E-2</v>
      </c>
      <c r="F2149" s="70">
        <v>7.9235583177722321E-2</v>
      </c>
      <c r="G2149" s="70">
        <v>0.27976190476190477</v>
      </c>
      <c r="H2149" s="70">
        <v>0.20689655172413793</v>
      </c>
      <c r="I2149" s="70">
        <v>0.16666666666666666</v>
      </c>
      <c r="J2149" s="70">
        <v>0.46611170393426998</v>
      </c>
      <c r="K2149" s="70">
        <v>0.76426987127431167</v>
      </c>
      <c r="L2149" s="70">
        <v>0.14530616381841735</v>
      </c>
      <c r="M2149" s="70">
        <v>0.42404830873849769</v>
      </c>
      <c r="N2149" s="70">
        <v>6.0884723273663441E-2</v>
      </c>
      <c r="O2149" s="70">
        <v>0</v>
      </c>
      <c r="P2149" s="70">
        <v>1.5757846162382683E-2</v>
      </c>
    </row>
    <row r="2150" spans="1:16" x14ac:dyDescent="0.3">
      <c r="A2150" t="s">
        <v>2539</v>
      </c>
      <c r="B2150" t="s">
        <v>1342</v>
      </c>
      <c r="C2150" s="69">
        <v>40103</v>
      </c>
      <c r="D2150" s="70">
        <v>0.56498048910203458</v>
      </c>
      <c r="E2150" s="70">
        <v>2.4443633773349105E-3</v>
      </c>
      <c r="F2150" s="70">
        <v>4.4540155311076628E-2</v>
      </c>
      <c r="G2150" s="70">
        <v>0.22137791286727454</v>
      </c>
      <c r="H2150" s="70">
        <v>0.2413793103448276</v>
      </c>
      <c r="I2150" s="70">
        <v>0.16666666666666666</v>
      </c>
      <c r="J2150" s="70">
        <v>0.558368930817432</v>
      </c>
      <c r="K2150" s="70">
        <v>0.82565950586802062</v>
      </c>
      <c r="L2150" s="70">
        <v>0.14612077499624945</v>
      </c>
      <c r="M2150" s="70">
        <v>0.40338370635011667</v>
      </c>
      <c r="N2150" s="70">
        <v>0.1841694924300851</v>
      </c>
      <c r="O2150" s="70">
        <v>0</v>
      </c>
      <c r="P2150" s="70">
        <v>1.5197215995118646E-3</v>
      </c>
    </row>
    <row r="2151" spans="1:16" x14ac:dyDescent="0.3">
      <c r="A2151" t="s">
        <v>3272</v>
      </c>
      <c r="B2151" t="s">
        <v>1342</v>
      </c>
      <c r="C2151" s="69">
        <v>40105</v>
      </c>
      <c r="D2151" s="70">
        <v>0.50399256406936355</v>
      </c>
      <c r="E2151" s="70">
        <v>3.0826341669888584E-3</v>
      </c>
      <c r="F2151" s="70">
        <v>5.0003515280554002E-2</v>
      </c>
      <c r="G2151" s="70">
        <v>0.17261904761904762</v>
      </c>
      <c r="H2151" s="70">
        <v>0.34482758620689657</v>
      </c>
      <c r="I2151" s="70">
        <v>0.16666666666666666</v>
      </c>
      <c r="J2151" s="70">
        <v>0.4114441702550406</v>
      </c>
      <c r="K2151" s="70">
        <v>0.79101078138103853</v>
      </c>
      <c r="L2151" s="70">
        <v>4.9436715864981384E-2</v>
      </c>
      <c r="M2151" s="70">
        <v>0.43640460904550493</v>
      </c>
      <c r="N2151" s="70">
        <v>6.1814943995780754E-2</v>
      </c>
      <c r="O2151" s="70">
        <v>0</v>
      </c>
      <c r="P2151" s="70">
        <v>7.4421904447100201E-3</v>
      </c>
    </row>
    <row r="2152" spans="1:16" x14ac:dyDescent="0.3">
      <c r="A2152" t="s">
        <v>3273</v>
      </c>
      <c r="B2152" t="s">
        <v>1342</v>
      </c>
      <c r="C2152" s="69">
        <v>40107</v>
      </c>
      <c r="D2152" s="70">
        <v>0.51295201916797617</v>
      </c>
      <c r="E2152" s="70">
        <v>1.5371798900973832E-3</v>
      </c>
      <c r="F2152" s="70">
        <v>7.2278477649851583E-2</v>
      </c>
      <c r="G2152" s="70">
        <v>0.24679487179487178</v>
      </c>
      <c r="H2152" s="70">
        <v>0.20689655172413793</v>
      </c>
      <c r="I2152" s="70">
        <v>0.16666666666666666</v>
      </c>
      <c r="J2152" s="70">
        <v>0.45643587083368498</v>
      </c>
      <c r="K2152" s="70">
        <v>0.77691640405831797</v>
      </c>
      <c r="L2152" s="70">
        <v>0.10124736059243418</v>
      </c>
      <c r="M2152" s="70">
        <v>0.47729817288384985</v>
      </c>
      <c r="N2152" s="70">
        <v>2.0212661801473429E-2</v>
      </c>
      <c r="O2152" s="70">
        <v>0</v>
      </c>
      <c r="P2152" s="70">
        <v>1.1217507974562866E-2</v>
      </c>
    </row>
    <row r="2153" spans="1:16" x14ac:dyDescent="0.3">
      <c r="A2153" t="s">
        <v>1342</v>
      </c>
      <c r="B2153" t="s">
        <v>1342</v>
      </c>
      <c r="C2153" s="69">
        <v>40109</v>
      </c>
      <c r="D2153" s="70">
        <v>0.71619733640079719</v>
      </c>
      <c r="E2153" s="70">
        <v>0.38315066080695187</v>
      </c>
      <c r="F2153" s="70">
        <v>5.9238257418621355E-2</v>
      </c>
      <c r="G2153" s="70">
        <v>0.93452380952380953</v>
      </c>
      <c r="H2153" s="70">
        <v>0.37931034482758619</v>
      </c>
      <c r="I2153" s="70">
        <v>0.16666666666666666</v>
      </c>
      <c r="J2153" s="70">
        <v>0.52376596032504941</v>
      </c>
      <c r="K2153" s="70">
        <v>0.84559690421441092</v>
      </c>
      <c r="L2153" s="70">
        <v>0.12723782081667001</v>
      </c>
      <c r="M2153" s="70">
        <v>0.42301615301544249</v>
      </c>
      <c r="N2153" s="70">
        <v>8.0067388863027653E-2</v>
      </c>
      <c r="O2153" s="70">
        <v>0</v>
      </c>
      <c r="P2153" s="70">
        <v>1.3582590131488122E-3</v>
      </c>
    </row>
    <row r="2154" spans="1:16" x14ac:dyDescent="0.3">
      <c r="A2154" t="s">
        <v>3274</v>
      </c>
      <c r="B2154" t="s">
        <v>1342</v>
      </c>
      <c r="C2154" s="69">
        <v>40111</v>
      </c>
      <c r="D2154" s="70">
        <v>0.53647000456721272</v>
      </c>
      <c r="E2154" s="70">
        <v>1.305600257693443E-2</v>
      </c>
      <c r="F2154" s="70">
        <v>7.1301726341678168E-2</v>
      </c>
      <c r="G2154" s="70">
        <v>0.29166666666666669</v>
      </c>
      <c r="H2154" s="70">
        <v>0.20689655172413793</v>
      </c>
      <c r="I2154" s="70">
        <v>0.16666666666666666</v>
      </c>
      <c r="J2154" s="70">
        <v>0.46613461589563698</v>
      </c>
      <c r="K2154" s="70">
        <v>0.76464490693947829</v>
      </c>
      <c r="L2154" s="70">
        <v>0.12359470441095537</v>
      </c>
      <c r="M2154" s="70">
        <v>0.46343877241883602</v>
      </c>
      <c r="N2154" s="70">
        <v>8.9635935520258919E-2</v>
      </c>
      <c r="O2154" s="70">
        <v>0</v>
      </c>
      <c r="P2154" s="70">
        <v>8.2536989710920664E-3</v>
      </c>
    </row>
    <row r="2155" spans="1:16" x14ac:dyDescent="0.3">
      <c r="A2155" t="s">
        <v>2643</v>
      </c>
      <c r="B2155" t="s">
        <v>1342</v>
      </c>
      <c r="C2155" s="69">
        <v>40113</v>
      </c>
      <c r="D2155" s="70">
        <v>0.5856245272019559</v>
      </c>
      <c r="E2155" s="70">
        <v>3.9920165754362396E-3</v>
      </c>
      <c r="F2155" s="70">
        <v>4.4359781060629294E-2</v>
      </c>
      <c r="G2155" s="70">
        <v>0.46657046657046652</v>
      </c>
      <c r="H2155" s="70">
        <v>0.31034482758620691</v>
      </c>
      <c r="I2155" s="70">
        <v>0.16666666666666666</v>
      </c>
      <c r="J2155" s="70">
        <v>0.57307667134938467</v>
      </c>
      <c r="K2155" s="70">
        <v>0.79474116137861928</v>
      </c>
      <c r="L2155" s="70">
        <v>1.3076893168989601E-2</v>
      </c>
      <c r="M2155" s="70">
        <v>0.44571482294984616</v>
      </c>
      <c r="N2155" s="70">
        <v>6.3021829885412842E-2</v>
      </c>
      <c r="O2155" s="70">
        <v>0</v>
      </c>
      <c r="P2155" s="70">
        <v>1.7674354282673246E-2</v>
      </c>
    </row>
    <row r="2156" spans="1:16" x14ac:dyDescent="0.3">
      <c r="A2156" t="s">
        <v>2645</v>
      </c>
      <c r="B2156" t="s">
        <v>1342</v>
      </c>
      <c r="C2156" s="69">
        <v>40115</v>
      </c>
      <c r="D2156" s="70">
        <v>0.607697386961908</v>
      </c>
      <c r="E2156" s="70">
        <v>1.224063806080149E-2</v>
      </c>
      <c r="F2156" s="70">
        <v>5.3673813724277632E-2</v>
      </c>
      <c r="G2156" s="70">
        <v>0.30357142857142855</v>
      </c>
      <c r="H2156" s="70">
        <v>0.2413793103448276</v>
      </c>
      <c r="I2156" s="70">
        <v>0.27777777777777779</v>
      </c>
      <c r="J2156" s="70">
        <v>0.3830860909101465</v>
      </c>
      <c r="K2156" s="70">
        <v>0.78790326543707656</v>
      </c>
      <c r="L2156" s="70">
        <v>0.16882439793980669</v>
      </c>
      <c r="M2156" s="70">
        <v>0.41959308091735054</v>
      </c>
      <c r="N2156" s="70">
        <v>0.36320028459364084</v>
      </c>
      <c r="O2156" s="70">
        <v>0</v>
      </c>
      <c r="P2156" s="70">
        <v>5.3632209736673665E-3</v>
      </c>
    </row>
    <row r="2157" spans="1:16" x14ac:dyDescent="0.3">
      <c r="A2157" t="s">
        <v>2646</v>
      </c>
      <c r="B2157" t="s">
        <v>1342</v>
      </c>
      <c r="C2157" s="69">
        <v>40117</v>
      </c>
      <c r="D2157" s="70">
        <v>0.48405709129207741</v>
      </c>
      <c r="E2157" s="70">
        <v>1.527728548300977E-3</v>
      </c>
      <c r="F2157" s="70">
        <v>4.9337882744258536E-2</v>
      </c>
      <c r="G2157" s="70">
        <v>0.22619047619047619</v>
      </c>
      <c r="H2157" s="70">
        <v>0.31034482758620691</v>
      </c>
      <c r="I2157" s="70">
        <v>0.16666666666666666</v>
      </c>
      <c r="J2157" s="70">
        <v>0.34788171575452786</v>
      </c>
      <c r="K2157" s="70">
        <v>0.78084817426549513</v>
      </c>
      <c r="L2157" s="70">
        <v>3.3954192879230745E-2</v>
      </c>
      <c r="M2157" s="70">
        <v>0.44132745259485123</v>
      </c>
      <c r="N2157" s="70">
        <v>3.0299510726723686E-2</v>
      </c>
      <c r="O2157" s="70">
        <v>0</v>
      </c>
      <c r="P2157" s="70">
        <v>6.2610796378024707E-3</v>
      </c>
    </row>
    <row r="2158" spans="1:16" x14ac:dyDescent="0.3">
      <c r="A2158" t="s">
        <v>3275</v>
      </c>
      <c r="B2158" t="s">
        <v>1342</v>
      </c>
      <c r="C2158" s="69">
        <v>40119</v>
      </c>
      <c r="D2158" s="70">
        <v>0.55822293154288261</v>
      </c>
      <c r="E2158" s="70">
        <v>2.4336782316915724E-2</v>
      </c>
      <c r="F2158" s="70">
        <v>5.0926513199676011E-2</v>
      </c>
      <c r="G2158" s="70">
        <v>0.33918128654970758</v>
      </c>
      <c r="H2158" s="70">
        <v>0.31034482758620691</v>
      </c>
      <c r="I2158" s="70">
        <v>0.16666666666666666</v>
      </c>
      <c r="J2158" s="70">
        <v>0.38755034948365774</v>
      </c>
      <c r="K2158" s="70">
        <v>0.82114956237688386</v>
      </c>
      <c r="L2158" s="70">
        <v>9.0261422552941339E-2</v>
      </c>
      <c r="M2158" s="70">
        <v>0.42675581503973259</v>
      </c>
      <c r="N2158" s="70">
        <v>0.15506552827157183</v>
      </c>
      <c r="O2158" s="70">
        <v>0</v>
      </c>
      <c r="P2158" s="70">
        <v>1.1875766241290544E-2</v>
      </c>
    </row>
    <row r="2159" spans="1:16" x14ac:dyDescent="0.3">
      <c r="A2159" t="s">
        <v>3276</v>
      </c>
      <c r="B2159" t="s">
        <v>1342</v>
      </c>
      <c r="C2159" s="69">
        <v>40121</v>
      </c>
      <c r="D2159" s="70">
        <v>0.60284527738463023</v>
      </c>
      <c r="E2159" s="70">
        <v>6.4972541138154484E-3</v>
      </c>
      <c r="F2159" s="70">
        <v>9.3072237566606597E-2</v>
      </c>
      <c r="G2159" s="70">
        <v>0.39285714285714285</v>
      </c>
      <c r="H2159" s="70">
        <v>0.2413793103448276</v>
      </c>
      <c r="I2159" s="70">
        <v>0.27777777777777779</v>
      </c>
      <c r="J2159" s="70">
        <v>0.42193564550908702</v>
      </c>
      <c r="K2159" s="70">
        <v>0.78714033104662162</v>
      </c>
      <c r="L2159" s="70">
        <v>0.23637882509313177</v>
      </c>
      <c r="M2159" s="70">
        <v>0.471056863621165</v>
      </c>
      <c r="N2159" s="70">
        <v>3.1934557976448195E-2</v>
      </c>
      <c r="O2159" s="70">
        <v>0</v>
      </c>
      <c r="P2159" s="70">
        <v>2.6851814030097988E-2</v>
      </c>
    </row>
    <row r="2160" spans="1:16" x14ac:dyDescent="0.3">
      <c r="A2160" t="s">
        <v>2908</v>
      </c>
      <c r="B2160" t="s">
        <v>1342</v>
      </c>
      <c r="C2160" s="69">
        <v>40123</v>
      </c>
      <c r="D2160" s="70">
        <v>0.57491503496363683</v>
      </c>
      <c r="E2160" s="70">
        <v>1.1485442653325998E-2</v>
      </c>
      <c r="F2160" s="70">
        <v>8.9462630409803373E-2</v>
      </c>
      <c r="G2160" s="70">
        <v>0.39285714285714285</v>
      </c>
      <c r="H2160" s="70">
        <v>0.2413793103448276</v>
      </c>
      <c r="I2160" s="70">
        <v>0.16666666666666666</v>
      </c>
      <c r="J2160" s="70">
        <v>0.50993688095186018</v>
      </c>
      <c r="K2160" s="70">
        <v>0.80731492349799949</v>
      </c>
      <c r="L2160" s="70">
        <v>0.12575413888085876</v>
      </c>
      <c r="M2160" s="70">
        <v>0.48036766226659217</v>
      </c>
      <c r="N2160" s="70">
        <v>1.8673612398337858E-2</v>
      </c>
      <c r="O2160" s="70">
        <v>0</v>
      </c>
      <c r="P2160" s="70">
        <v>9.8882434131397356E-3</v>
      </c>
    </row>
    <row r="2161" spans="1:16" x14ac:dyDescent="0.3">
      <c r="A2161" t="s">
        <v>2647</v>
      </c>
      <c r="B2161" t="s">
        <v>1342</v>
      </c>
      <c r="C2161" s="69">
        <v>40125</v>
      </c>
      <c r="D2161" s="70">
        <v>0.59200776999785987</v>
      </c>
      <c r="E2161" s="70">
        <v>2.0102956429903958E-2</v>
      </c>
      <c r="F2161" s="70">
        <v>7.3281740662858738E-2</v>
      </c>
      <c r="G2161" s="70">
        <v>0.52976190476190477</v>
      </c>
      <c r="H2161" s="70">
        <v>0.34482758620689657</v>
      </c>
      <c r="I2161" s="70">
        <v>0.16666666666666666</v>
      </c>
      <c r="J2161" s="70">
        <v>0.40762815062552193</v>
      </c>
      <c r="K2161" s="70">
        <v>0.81499180397709825</v>
      </c>
      <c r="L2161" s="70">
        <v>2.5724870517104089E-2</v>
      </c>
      <c r="M2161" s="70">
        <v>0.46030708832156447</v>
      </c>
      <c r="N2161" s="70">
        <v>8.5056452618567896E-2</v>
      </c>
      <c r="O2161" s="70">
        <v>0</v>
      </c>
      <c r="P2161" s="70">
        <v>1.8559088887795627E-2</v>
      </c>
    </row>
    <row r="2162" spans="1:16" x14ac:dyDescent="0.3">
      <c r="A2162" t="s">
        <v>3277</v>
      </c>
      <c r="B2162" t="s">
        <v>1342</v>
      </c>
      <c r="C2162" s="69">
        <v>40127</v>
      </c>
      <c r="E2162" s="70"/>
      <c r="F2162" s="70">
        <v>0.10304808697258454</v>
      </c>
      <c r="G2162" s="70">
        <v>0.31547619047619047</v>
      </c>
      <c r="H2162" s="70">
        <v>0.20689655172413793</v>
      </c>
      <c r="I2162" s="70">
        <v>0.27777777777777779</v>
      </c>
    </row>
    <row r="2163" spans="1:16" x14ac:dyDescent="0.3">
      <c r="A2163" t="s">
        <v>3278</v>
      </c>
      <c r="B2163" t="s">
        <v>1342</v>
      </c>
      <c r="C2163" s="69">
        <v>40129</v>
      </c>
      <c r="E2163" s="70"/>
      <c r="F2163" s="70">
        <v>3.3307050851648513E-2</v>
      </c>
      <c r="G2163" s="70">
        <v>0.27976190476190482</v>
      </c>
      <c r="H2163" s="70">
        <v>0.20689655172413793</v>
      </c>
      <c r="I2163" s="70">
        <v>0.16666666666666666</v>
      </c>
    </row>
    <row r="2164" spans="1:16" x14ac:dyDescent="0.3">
      <c r="A2164" t="s">
        <v>3279</v>
      </c>
      <c r="B2164" t="s">
        <v>1342</v>
      </c>
      <c r="C2164" s="69">
        <v>40131</v>
      </c>
      <c r="D2164" s="70">
        <v>0.58709012228500113</v>
      </c>
      <c r="E2164" s="70">
        <v>4.3126266269909924E-2</v>
      </c>
      <c r="F2164" s="70">
        <v>5.9071100092747325E-2</v>
      </c>
      <c r="G2164" s="70">
        <v>0.52103718199608606</v>
      </c>
      <c r="H2164" s="70">
        <v>0.27586206896551724</v>
      </c>
      <c r="I2164" s="70">
        <v>0.22222222222222221</v>
      </c>
      <c r="J2164" s="70">
        <v>0.44544906696398362</v>
      </c>
      <c r="K2164" s="70">
        <v>0.78744413281157533</v>
      </c>
      <c r="L2164" s="70">
        <v>4.1043818360792982E-2</v>
      </c>
      <c r="M2164" s="70">
        <v>0.44487048744194096</v>
      </c>
      <c r="N2164" s="70">
        <v>7.5889320472027677E-2</v>
      </c>
      <c r="O2164" s="70">
        <v>0</v>
      </c>
      <c r="P2164" s="70">
        <v>2.9603776983595058E-2</v>
      </c>
    </row>
    <row r="2165" spans="1:16" x14ac:dyDescent="0.3">
      <c r="A2165" t="s">
        <v>2321</v>
      </c>
      <c r="B2165" t="s">
        <v>1342</v>
      </c>
      <c r="C2165" s="69">
        <v>40133</v>
      </c>
      <c r="D2165" s="70">
        <v>0.58424907566063267</v>
      </c>
      <c r="E2165" s="70">
        <v>5.5134623686444832E-3</v>
      </c>
      <c r="F2165" s="70">
        <v>7.6894784066807068E-2</v>
      </c>
      <c r="G2165" s="70">
        <v>0.43452380952380953</v>
      </c>
      <c r="H2165" s="70">
        <v>0.27586206896551724</v>
      </c>
      <c r="I2165" s="70">
        <v>0.16666666666666666</v>
      </c>
      <c r="J2165" s="70">
        <v>0.48206023085804789</v>
      </c>
      <c r="K2165" s="70">
        <v>0.79075300945518723</v>
      </c>
      <c r="L2165" s="70">
        <v>4.6808670644642413E-2</v>
      </c>
      <c r="M2165" s="70">
        <v>0.47489998909285686</v>
      </c>
      <c r="N2165" s="70">
        <v>0.12174446754213601</v>
      </c>
      <c r="O2165" s="70">
        <v>0</v>
      </c>
      <c r="P2165" s="70">
        <v>1.8233733998853426E-2</v>
      </c>
    </row>
    <row r="2166" spans="1:16" x14ac:dyDescent="0.3">
      <c r="A2166" t="s">
        <v>3280</v>
      </c>
      <c r="B2166" t="s">
        <v>1342</v>
      </c>
      <c r="C2166" s="69">
        <v>40135</v>
      </c>
      <c r="D2166" s="70">
        <v>0.60919049501184075</v>
      </c>
      <c r="E2166" s="70">
        <v>1.0154499255649178E-2</v>
      </c>
      <c r="F2166" s="70">
        <v>8.541181027750426E-2</v>
      </c>
      <c r="G2166" s="70">
        <v>0.34523809523809523</v>
      </c>
      <c r="H2166" s="70">
        <v>0.20689655172413793</v>
      </c>
      <c r="I2166" s="70">
        <v>0.27777777777777779</v>
      </c>
      <c r="J2166" s="70">
        <v>0.58410123855448715</v>
      </c>
      <c r="K2166" s="70">
        <v>0.74584670559290267</v>
      </c>
      <c r="L2166" s="70">
        <v>0.26311811239191629</v>
      </c>
      <c r="M2166" s="70">
        <v>0.35048500385016651</v>
      </c>
      <c r="N2166" s="70">
        <v>9.2414081475524573E-2</v>
      </c>
      <c r="O2166" s="70">
        <v>0</v>
      </c>
      <c r="P2166" s="70">
        <v>6.0465016060115388E-2</v>
      </c>
    </row>
    <row r="2167" spans="1:16" x14ac:dyDescent="0.3">
      <c r="A2167" t="s">
        <v>2410</v>
      </c>
      <c r="B2167" t="s">
        <v>1342</v>
      </c>
      <c r="C2167" s="69">
        <v>40137</v>
      </c>
      <c r="D2167" s="70">
        <v>0.53438277122245725</v>
      </c>
      <c r="E2167" s="70">
        <v>9.9055666994194557E-3</v>
      </c>
      <c r="F2167" s="70">
        <v>8.3282518688706259E-2</v>
      </c>
      <c r="G2167" s="70">
        <v>0.31021825396825398</v>
      </c>
      <c r="H2167" s="70">
        <v>0.27586206896551724</v>
      </c>
      <c r="I2167" s="70">
        <v>0.16666666666666666</v>
      </c>
      <c r="J2167" s="70">
        <v>0.47134306195653763</v>
      </c>
      <c r="K2167" s="70">
        <v>0.78560435855671706</v>
      </c>
      <c r="L2167" s="70">
        <v>5.7997798362097314E-2</v>
      </c>
      <c r="M2167" s="70">
        <v>0.43409122594987765</v>
      </c>
      <c r="N2167" s="70">
        <v>5.1636146087880218E-2</v>
      </c>
      <c r="O2167" s="70">
        <v>0</v>
      </c>
      <c r="P2167" s="70">
        <v>5.2131504944911171E-3</v>
      </c>
    </row>
    <row r="2168" spans="1:16" x14ac:dyDescent="0.3">
      <c r="A2168" t="s">
        <v>1532</v>
      </c>
      <c r="B2168" t="s">
        <v>1342</v>
      </c>
      <c r="C2168" s="69">
        <v>40139</v>
      </c>
      <c r="D2168" s="70">
        <v>0.42990623473008516</v>
      </c>
      <c r="E2168" s="70">
        <v>1.228642929521825E-3</v>
      </c>
      <c r="F2168" s="70">
        <v>1.2185504682426273E-2</v>
      </c>
      <c r="G2168" s="70">
        <v>0.23214285714285715</v>
      </c>
      <c r="H2168" s="70">
        <v>0.31034482758620691</v>
      </c>
      <c r="I2168" s="70">
        <v>0.16666666666666666</v>
      </c>
      <c r="J2168" s="70">
        <v>0.39835677916967549</v>
      </c>
      <c r="K2168" s="70">
        <v>0.78440600596839061</v>
      </c>
      <c r="L2168" s="70">
        <v>3.6764429777200819E-2</v>
      </c>
      <c r="M2168" s="70">
        <v>0.18340552291357834</v>
      </c>
      <c r="N2168" s="70">
        <v>0</v>
      </c>
      <c r="O2168" s="70">
        <v>0</v>
      </c>
      <c r="P2168" s="70">
        <v>1.1249649905507499E-3</v>
      </c>
    </row>
    <row r="2169" spans="1:16" x14ac:dyDescent="0.3">
      <c r="A2169" t="s">
        <v>3281</v>
      </c>
      <c r="B2169" t="s">
        <v>1342</v>
      </c>
      <c r="C2169" s="69">
        <v>40141</v>
      </c>
      <c r="D2169" s="70">
        <v>0.54176500629159452</v>
      </c>
      <c r="E2169" s="70">
        <v>1.661836728420178E-3</v>
      </c>
      <c r="F2169" s="70">
        <v>7.0913853940164778E-2</v>
      </c>
      <c r="G2169" s="70">
        <v>0.35201928872814953</v>
      </c>
      <c r="H2169" s="70">
        <v>0.27586206896551724</v>
      </c>
      <c r="I2169" s="70">
        <v>0.16666666666666666</v>
      </c>
      <c r="J2169" s="70">
        <v>0.39162264585929168</v>
      </c>
      <c r="K2169" s="70">
        <v>0.84026196328165115</v>
      </c>
      <c r="L2169" s="70">
        <v>0.22028813588018584</v>
      </c>
      <c r="M2169" s="70">
        <v>0.3562492486620214</v>
      </c>
      <c r="N2169" s="70">
        <v>4.3125270527223829E-3</v>
      </c>
      <c r="O2169" s="70">
        <v>0</v>
      </c>
      <c r="P2169" s="70">
        <v>2.1561001768681575E-4</v>
      </c>
    </row>
    <row r="2170" spans="1:16" x14ac:dyDescent="0.3">
      <c r="A2170" t="s">
        <v>3282</v>
      </c>
      <c r="B2170" t="s">
        <v>1342</v>
      </c>
      <c r="C2170" s="69">
        <v>40143</v>
      </c>
      <c r="D2170" s="70">
        <v>0.59022069826114443</v>
      </c>
      <c r="E2170" s="70">
        <v>0.32156703521923236</v>
      </c>
      <c r="F2170" s="70">
        <v>6.1824755650555514E-2</v>
      </c>
      <c r="G2170" s="70">
        <v>0.54761904761904767</v>
      </c>
      <c r="H2170" s="70">
        <v>0.27586206896551724</v>
      </c>
      <c r="I2170" s="70">
        <v>0.16666666666666666</v>
      </c>
      <c r="J2170" s="70">
        <v>0.49959814634716759</v>
      </c>
      <c r="K2170" s="70">
        <v>0.78981253154139608</v>
      </c>
      <c r="L2170" s="70">
        <v>2.8651686227450995E-2</v>
      </c>
      <c r="M2170" s="70">
        <v>0.43636147471870029</v>
      </c>
      <c r="N2170" s="70">
        <v>0.10317710682322445</v>
      </c>
      <c r="O2170" s="70">
        <v>0</v>
      </c>
      <c r="P2170" s="70">
        <v>8.3968307176252883E-3</v>
      </c>
    </row>
    <row r="2171" spans="1:16" x14ac:dyDescent="0.3">
      <c r="A2171" t="s">
        <v>3283</v>
      </c>
      <c r="B2171" t="s">
        <v>1342</v>
      </c>
      <c r="C2171" s="69">
        <v>40145</v>
      </c>
      <c r="D2171" s="70">
        <v>0.51388026610379334</v>
      </c>
      <c r="E2171" s="70">
        <v>3.6046971706542918E-2</v>
      </c>
      <c r="F2171" s="70">
        <v>6.9058942012604083E-2</v>
      </c>
      <c r="G2171" s="70">
        <v>0.28645833333333331</v>
      </c>
      <c r="H2171" s="70">
        <v>0.17241379310344829</v>
      </c>
      <c r="I2171" s="70">
        <v>0.22222222222222221</v>
      </c>
      <c r="J2171" s="70">
        <v>0.4359111611531164</v>
      </c>
      <c r="K2171" s="70">
        <v>0.78334436725989076</v>
      </c>
      <c r="L2171" s="70">
        <v>7.2123483650961065E-2</v>
      </c>
      <c r="M2171" s="70">
        <v>0.44114767832403584</v>
      </c>
      <c r="N2171" s="70">
        <v>4.691406467445404E-2</v>
      </c>
      <c r="O2171" s="70">
        <v>0</v>
      </c>
      <c r="P2171" s="70">
        <v>1.0959625994748232E-2</v>
      </c>
    </row>
    <row r="2172" spans="1:16" x14ac:dyDescent="0.3">
      <c r="A2172" t="s">
        <v>1806</v>
      </c>
      <c r="B2172" t="s">
        <v>1342</v>
      </c>
      <c r="C2172" s="69">
        <v>40147</v>
      </c>
      <c r="D2172" s="70">
        <v>0.56349960381605646</v>
      </c>
      <c r="E2172" s="70">
        <v>3.7761371051111249E-2</v>
      </c>
      <c r="F2172" s="70">
        <v>4.9070320322238258E-2</v>
      </c>
      <c r="G2172" s="70">
        <v>0.18452380952380953</v>
      </c>
      <c r="H2172" s="70">
        <v>0.34482758620689657</v>
      </c>
      <c r="I2172" s="70">
        <v>0.16666666666666666</v>
      </c>
      <c r="J2172" s="70">
        <v>0.57196103823411548</v>
      </c>
      <c r="K2172" s="70">
        <v>0.78528904703418723</v>
      </c>
      <c r="L2172" s="70">
        <v>1.7543241301895027E-2</v>
      </c>
      <c r="M2172" s="70">
        <v>0.42235281481688619</v>
      </c>
      <c r="N2172" s="70">
        <v>0.2310060072447028</v>
      </c>
      <c r="O2172" s="70">
        <v>0</v>
      </c>
      <c r="P2172" s="70">
        <v>1.262435181860538E-2</v>
      </c>
    </row>
    <row r="2173" spans="1:16" x14ac:dyDescent="0.3">
      <c r="A2173" t="s">
        <v>3284</v>
      </c>
      <c r="B2173" t="s">
        <v>1342</v>
      </c>
      <c r="C2173" s="69">
        <v>40149</v>
      </c>
      <c r="D2173" s="70">
        <v>0.56835883877804061</v>
      </c>
      <c r="E2173" s="70">
        <v>1.2060395886947654E-3</v>
      </c>
      <c r="F2173" s="70">
        <v>4.8907664893971733E-2</v>
      </c>
      <c r="G2173" s="70">
        <v>0.2857142857142857</v>
      </c>
      <c r="H2173" s="70">
        <v>0.2413793103448276</v>
      </c>
      <c r="I2173" s="70">
        <v>0.16666666666666666</v>
      </c>
      <c r="J2173" s="70">
        <v>0.4914520804543917</v>
      </c>
      <c r="K2173" s="70">
        <v>0.84089337780241868</v>
      </c>
      <c r="L2173" s="70">
        <v>0.30200805303312894</v>
      </c>
      <c r="M2173" s="70">
        <v>0.34205445346864882</v>
      </c>
      <c r="N2173" s="70">
        <v>8.9998805951352262E-2</v>
      </c>
      <c r="O2173" s="70">
        <v>0</v>
      </c>
      <c r="P2173" s="70">
        <v>8.1357713373747921E-4</v>
      </c>
    </row>
    <row r="2174" spans="1:16" x14ac:dyDescent="0.3">
      <c r="A2174" t="s">
        <v>3285</v>
      </c>
      <c r="B2174" t="s">
        <v>1342</v>
      </c>
      <c r="C2174" s="69">
        <v>40151</v>
      </c>
      <c r="D2174" s="70">
        <v>0.46778353098798975</v>
      </c>
      <c r="E2174" s="70">
        <v>1.1525515592741026E-3</v>
      </c>
      <c r="F2174" s="70">
        <v>2.5666029134461591E-2</v>
      </c>
      <c r="G2174" s="70">
        <v>0.24629380053908356</v>
      </c>
      <c r="H2174" s="70">
        <v>0.2413793103448276</v>
      </c>
      <c r="I2174" s="70">
        <v>0.16666666666666666</v>
      </c>
      <c r="J2174" s="70">
        <v>0.41505442196691522</v>
      </c>
      <c r="K2174" s="70">
        <v>0.78548924600069425</v>
      </c>
      <c r="L2174" s="70">
        <v>0.11728272901661614</v>
      </c>
      <c r="M2174" s="70">
        <v>0.26364594542804376</v>
      </c>
      <c r="N2174" s="70">
        <v>5.1148760678093E-2</v>
      </c>
      <c r="O2174" s="70">
        <v>0</v>
      </c>
      <c r="P2174" s="70">
        <v>3.0815411049429881E-5</v>
      </c>
    </row>
    <row r="2175" spans="1:16" x14ac:dyDescent="0.3">
      <c r="A2175" t="s">
        <v>3286</v>
      </c>
      <c r="B2175" t="s">
        <v>1342</v>
      </c>
      <c r="C2175" s="69">
        <v>40153</v>
      </c>
      <c r="D2175" s="70">
        <v>0.51686314768355734</v>
      </c>
      <c r="E2175" s="70">
        <v>4.2306896135611977E-3</v>
      </c>
      <c r="F2175" s="70">
        <v>2.6869414064704559E-2</v>
      </c>
      <c r="G2175" s="70">
        <v>0.17261904761904762</v>
      </c>
      <c r="H2175" s="70">
        <v>0.27586206896551724</v>
      </c>
      <c r="I2175" s="70">
        <v>0.16666666666666666</v>
      </c>
      <c r="J2175" s="70">
        <v>0.53174954327702539</v>
      </c>
      <c r="K2175" s="70">
        <v>0.81208085613834213</v>
      </c>
      <c r="L2175" s="70">
        <v>0.17241234109466297</v>
      </c>
      <c r="M2175" s="70">
        <v>0.27930164758529064</v>
      </c>
      <c r="N2175" s="70">
        <v>0.11424022350307876</v>
      </c>
      <c r="O2175" s="70">
        <v>0</v>
      </c>
      <c r="P2175" s="70">
        <v>3.4988209089366566E-3</v>
      </c>
    </row>
    <row r="2176" spans="1:16" x14ac:dyDescent="0.3">
      <c r="A2176" t="s">
        <v>2279</v>
      </c>
      <c r="B2176" t="s">
        <v>1385</v>
      </c>
      <c r="C2176" s="69">
        <v>41001</v>
      </c>
      <c r="D2176" s="70">
        <v>0.4418838912679196</v>
      </c>
      <c r="E2176" s="70">
        <v>8.8199126252558064E-4</v>
      </c>
      <c r="F2176" s="70">
        <v>0</v>
      </c>
      <c r="G2176" s="70">
        <v>0</v>
      </c>
      <c r="H2176" s="70">
        <v>6.8965517241379309E-2</v>
      </c>
      <c r="I2176" s="70">
        <v>0.88888888888888884</v>
      </c>
      <c r="J2176" s="70">
        <v>0.22212335230101771</v>
      </c>
      <c r="K2176" s="70">
        <v>0.65833325460508907</v>
      </c>
      <c r="L2176" s="70">
        <v>3.9810886137506947E-2</v>
      </c>
      <c r="M2176" s="70">
        <v>0.18469709738177134</v>
      </c>
      <c r="N2176" s="70">
        <v>0.11581469499978055</v>
      </c>
      <c r="O2176" s="70">
        <v>0</v>
      </c>
      <c r="P2176" s="70">
        <v>5.9797612051378842E-3</v>
      </c>
    </row>
    <row r="2177" spans="1:16" x14ac:dyDescent="0.3">
      <c r="A2177" t="s">
        <v>2104</v>
      </c>
      <c r="B2177" t="s">
        <v>1385</v>
      </c>
      <c r="C2177" s="69">
        <v>41003</v>
      </c>
      <c r="D2177" s="70">
        <v>0.46079778025560253</v>
      </c>
      <c r="E2177" s="70">
        <v>2.1429585571465248E-2</v>
      </c>
      <c r="F2177" s="70">
        <v>0</v>
      </c>
      <c r="G2177" s="70">
        <v>0</v>
      </c>
      <c r="H2177" s="70">
        <v>3.4482758620689655E-2</v>
      </c>
      <c r="I2177" s="70">
        <v>0.83333333333333337</v>
      </c>
      <c r="J2177" s="70">
        <v>0.27275785251032802</v>
      </c>
      <c r="K2177" s="70">
        <v>0.49773967848578576</v>
      </c>
      <c r="L2177" s="70">
        <v>9.7622007134677089E-3</v>
      </c>
      <c r="M2177" s="70">
        <v>0.53424307940094795</v>
      </c>
      <c r="N2177" s="70">
        <v>9.0409766700475708E-2</v>
      </c>
      <c r="O2177" s="70">
        <v>0</v>
      </c>
      <c r="P2177" s="70">
        <v>5.3924603357426671E-3</v>
      </c>
    </row>
    <row r="2178" spans="1:16" x14ac:dyDescent="0.3">
      <c r="A2178" t="s">
        <v>3287</v>
      </c>
      <c r="B2178" t="s">
        <v>1385</v>
      </c>
      <c r="C2178" s="69">
        <v>41005</v>
      </c>
      <c r="D2178" s="70">
        <v>0.49007907565706021</v>
      </c>
      <c r="E2178" s="70">
        <v>4.1144341136901949E-2</v>
      </c>
      <c r="F2178" s="70">
        <v>0</v>
      </c>
      <c r="G2178" s="70">
        <v>1.7857142857142856E-2</v>
      </c>
      <c r="H2178" s="70">
        <v>3.4482758620689655E-2</v>
      </c>
      <c r="I2178" s="70">
        <v>0.94444444444444442</v>
      </c>
      <c r="J2178" s="70">
        <v>0.30759218792836923</v>
      </c>
      <c r="K2178" s="70">
        <v>0.51504515247263838</v>
      </c>
      <c r="L2178" s="70">
        <v>2.7619010726533484E-3</v>
      </c>
      <c r="M2178" s="70">
        <v>0.50835670840347735</v>
      </c>
      <c r="N2178" s="70">
        <v>7.8201121245294408E-2</v>
      </c>
      <c r="O2178" s="70">
        <v>7.4906382867288455E-4</v>
      </c>
      <c r="P2178" s="70">
        <v>1.3393364303362588E-2</v>
      </c>
    </row>
    <row r="2179" spans="1:16" x14ac:dyDescent="0.3">
      <c r="A2179" t="s">
        <v>3288</v>
      </c>
      <c r="B2179" t="s">
        <v>1385</v>
      </c>
      <c r="C2179" s="69">
        <v>41007</v>
      </c>
      <c r="D2179" s="70">
        <v>0.65537923945986576</v>
      </c>
      <c r="E2179" s="70">
        <v>1.1065764034352377E-2</v>
      </c>
      <c r="F2179" s="70">
        <v>0</v>
      </c>
      <c r="G2179" s="70">
        <v>5.9523809523809521E-3</v>
      </c>
      <c r="H2179" s="70">
        <v>3.4482758620689655E-2</v>
      </c>
      <c r="I2179" s="70">
        <v>0.72222222222222221</v>
      </c>
      <c r="J2179" s="70">
        <v>0.36939356429125914</v>
      </c>
      <c r="K2179" s="70">
        <v>0.38971212990771414</v>
      </c>
      <c r="L2179" s="70">
        <v>0.15736955034616673</v>
      </c>
      <c r="M2179" s="70">
        <v>0.75916037398687275</v>
      </c>
      <c r="N2179" s="70">
        <v>0.34097029601576018</v>
      </c>
      <c r="O2179" s="70">
        <v>0.45364821609611583</v>
      </c>
      <c r="P2179" s="70">
        <v>7.1937285857845406E-3</v>
      </c>
    </row>
    <row r="2180" spans="1:16" x14ac:dyDescent="0.3">
      <c r="A2180" t="s">
        <v>2111</v>
      </c>
      <c r="B2180" t="s">
        <v>1385</v>
      </c>
      <c r="C2180" s="69">
        <v>41009</v>
      </c>
      <c r="D2180" s="70">
        <v>0.52022382025111069</v>
      </c>
      <c r="E2180" s="70">
        <v>1.4113601602100194E-2</v>
      </c>
      <c r="F2180" s="70">
        <v>0</v>
      </c>
      <c r="G2180" s="70">
        <v>5.9523809523809521E-3</v>
      </c>
      <c r="H2180" s="70">
        <v>0.27586206896551724</v>
      </c>
      <c r="I2180" s="70">
        <v>0.77777777777777779</v>
      </c>
      <c r="J2180" s="70">
        <v>0.27180693103611109</v>
      </c>
      <c r="K2180" s="70">
        <v>0.50900473391121392</v>
      </c>
      <c r="L2180" s="70">
        <v>3.0062352867358755E-2</v>
      </c>
      <c r="M2180" s="70">
        <v>0.45945408281934486</v>
      </c>
      <c r="N2180" s="70">
        <v>0.15460426200058811</v>
      </c>
      <c r="O2180" s="70">
        <v>7.4379772718855555E-2</v>
      </c>
      <c r="P2180" s="70">
        <v>1.3010971782569452E-2</v>
      </c>
    </row>
    <row r="2181" spans="1:16" x14ac:dyDescent="0.3">
      <c r="A2181" t="s">
        <v>3047</v>
      </c>
      <c r="B2181" t="s">
        <v>1385</v>
      </c>
      <c r="C2181" s="69">
        <v>41011</v>
      </c>
      <c r="D2181" s="70">
        <v>0.59160141747157435</v>
      </c>
      <c r="E2181" s="70">
        <v>9.5906443174315799E-3</v>
      </c>
      <c r="F2181" s="70">
        <v>0</v>
      </c>
      <c r="G2181" s="70">
        <v>0</v>
      </c>
      <c r="H2181" s="70">
        <v>0.13793103448275862</v>
      </c>
      <c r="I2181" s="70">
        <v>0.83333333333333337</v>
      </c>
      <c r="J2181" s="70">
        <v>0.28338840546230415</v>
      </c>
      <c r="K2181" s="70">
        <v>0.42173281449150457</v>
      </c>
      <c r="L2181" s="70">
        <v>4.9490430132309728E-2</v>
      </c>
      <c r="M2181" s="70">
        <v>0.83908597218995551</v>
      </c>
      <c r="N2181" s="70">
        <v>0.11784075201913757</v>
      </c>
      <c r="O2181" s="70">
        <v>0.22886892951023546</v>
      </c>
      <c r="P2181" s="70">
        <v>1.3124730374962337E-2</v>
      </c>
    </row>
    <row r="2182" spans="1:16" x14ac:dyDescent="0.3">
      <c r="A2182" t="s">
        <v>3289</v>
      </c>
      <c r="B2182" t="s">
        <v>1385</v>
      </c>
      <c r="C2182" s="69">
        <v>41013</v>
      </c>
      <c r="D2182" s="70">
        <v>0.46718655023013994</v>
      </c>
      <c r="E2182" s="70">
        <v>1.1975252663475372E-3</v>
      </c>
      <c r="F2182" s="70">
        <v>0</v>
      </c>
      <c r="G2182" s="70">
        <v>0</v>
      </c>
      <c r="H2182" s="70">
        <v>3.4482758620689655E-2</v>
      </c>
      <c r="I2182" s="70">
        <v>0.72222222222222221</v>
      </c>
      <c r="J2182" s="70">
        <v>0.22651500554624263</v>
      </c>
      <c r="K2182" s="70">
        <v>0.60722564248870115</v>
      </c>
      <c r="L2182" s="70">
        <v>0.12018812543134466</v>
      </c>
      <c r="M2182" s="70">
        <v>0.12647553358976638</v>
      </c>
      <c r="N2182" s="70">
        <v>0.45528415666232336</v>
      </c>
      <c r="O2182" s="70">
        <v>0</v>
      </c>
      <c r="P2182" s="70">
        <v>1.7312889500910457E-2</v>
      </c>
    </row>
    <row r="2183" spans="1:16" x14ac:dyDescent="0.3">
      <c r="A2183" t="s">
        <v>3067</v>
      </c>
      <c r="B2183" t="s">
        <v>1385</v>
      </c>
      <c r="C2183" s="69">
        <v>41015</v>
      </c>
      <c r="D2183" s="70">
        <v>0.59530865326088356</v>
      </c>
      <c r="E2183" s="70">
        <v>3.4285751873749637E-3</v>
      </c>
      <c r="F2183" s="70">
        <v>0</v>
      </c>
      <c r="G2183" s="70">
        <v>0</v>
      </c>
      <c r="H2183" s="70">
        <v>0</v>
      </c>
      <c r="I2183" s="70">
        <v>0.88888888888888884</v>
      </c>
      <c r="J2183" s="70">
        <v>0.42847637302008801</v>
      </c>
      <c r="K2183" s="70">
        <v>0.41102080783859357</v>
      </c>
      <c r="L2183" s="70">
        <v>0.1314175181879732</v>
      </c>
      <c r="M2183" s="70">
        <v>0.91221392067455187</v>
      </c>
      <c r="N2183" s="70">
        <v>8.1260566069442541E-2</v>
      </c>
      <c r="O2183" s="70">
        <v>7.9947342757521106E-2</v>
      </c>
      <c r="P2183" s="70">
        <v>9.8990506825182047E-3</v>
      </c>
    </row>
    <row r="2184" spans="1:16" x14ac:dyDescent="0.3">
      <c r="A2184" t="s">
        <v>3290</v>
      </c>
      <c r="B2184" t="s">
        <v>1385</v>
      </c>
      <c r="C2184" s="69">
        <v>41017</v>
      </c>
      <c r="D2184" s="70">
        <v>0.43131601778082551</v>
      </c>
      <c r="E2184" s="70">
        <v>9.7916303045523633E-3</v>
      </c>
      <c r="F2184" s="70">
        <v>0</v>
      </c>
      <c r="G2184" s="70">
        <v>5.9523809523809521E-3</v>
      </c>
      <c r="H2184" s="70">
        <v>3.4482758620689655E-2</v>
      </c>
      <c r="I2184" s="70">
        <v>0.77777777777777779</v>
      </c>
      <c r="J2184" s="70">
        <v>0.2543965622792429</v>
      </c>
      <c r="K2184" s="70">
        <v>0.64786187781574078</v>
      </c>
      <c r="L2184" s="70">
        <v>0.14375824277007071</v>
      </c>
      <c r="M2184" s="70">
        <v>0.18251483813217767</v>
      </c>
      <c r="N2184" s="70">
        <v>3.3416135406264827E-2</v>
      </c>
      <c r="O2184" s="70">
        <v>0</v>
      </c>
      <c r="P2184" s="70">
        <v>5.2206759509239191E-2</v>
      </c>
    </row>
    <row r="2185" spans="1:16" x14ac:dyDescent="0.3">
      <c r="A2185" t="s">
        <v>2230</v>
      </c>
      <c r="B2185" t="s">
        <v>1385</v>
      </c>
      <c r="C2185" s="69">
        <v>41019</v>
      </c>
      <c r="D2185" s="70">
        <v>0.55017401363709006</v>
      </c>
      <c r="E2185" s="70">
        <v>4.0395372155054799E-3</v>
      </c>
      <c r="F2185" s="70">
        <v>0</v>
      </c>
      <c r="G2185" s="70">
        <v>0</v>
      </c>
      <c r="H2185" s="70">
        <v>3.4482758620689655E-2</v>
      </c>
      <c r="I2185" s="70">
        <v>1</v>
      </c>
      <c r="J2185" s="70">
        <v>0.32358452276804039</v>
      </c>
      <c r="K2185" s="70">
        <v>0.53507315192790517</v>
      </c>
      <c r="L2185" s="70">
        <v>0.10974228952347503</v>
      </c>
      <c r="M2185" s="70">
        <v>0.53093955060559139</v>
      </c>
      <c r="N2185" s="70">
        <v>0.1277615653684416</v>
      </c>
      <c r="O2185" s="70">
        <v>3.43413106878332E-2</v>
      </c>
      <c r="P2185" s="70">
        <v>2.4059840451250755E-2</v>
      </c>
    </row>
    <row r="2186" spans="1:16" x14ac:dyDescent="0.3">
      <c r="A2186" t="s">
        <v>3291</v>
      </c>
      <c r="B2186" t="s">
        <v>1385</v>
      </c>
      <c r="C2186" s="69">
        <v>41021</v>
      </c>
      <c r="E2186" s="70"/>
      <c r="F2186" s="70">
        <v>0</v>
      </c>
      <c r="G2186" s="70">
        <v>0</v>
      </c>
      <c r="H2186" s="70">
        <v>0</v>
      </c>
      <c r="I2186" s="70">
        <v>0.44444444444444442</v>
      </c>
    </row>
    <row r="2187" spans="1:16" x14ac:dyDescent="0.3">
      <c r="A2187" t="s">
        <v>2122</v>
      </c>
      <c r="B2187" t="s">
        <v>1385</v>
      </c>
      <c r="C2187" s="69">
        <v>41023</v>
      </c>
      <c r="E2187" s="70"/>
      <c r="F2187" s="70">
        <v>0</v>
      </c>
      <c r="G2187" s="70">
        <v>5.9523809523809521E-3</v>
      </c>
      <c r="H2187" s="70">
        <v>0</v>
      </c>
      <c r="I2187" s="70">
        <v>0.88888888888888884</v>
      </c>
    </row>
    <row r="2188" spans="1:16" x14ac:dyDescent="0.3">
      <c r="A2188" t="s">
        <v>3292</v>
      </c>
      <c r="B2188" t="s">
        <v>1385</v>
      </c>
      <c r="C2188" s="69">
        <v>41025</v>
      </c>
      <c r="D2188" s="70">
        <v>0.37846020337358149</v>
      </c>
      <c r="E2188" s="70">
        <v>1.1293498018068243E-4</v>
      </c>
      <c r="F2188" s="70">
        <v>1.7890680709834908E-5</v>
      </c>
      <c r="G2188" s="70">
        <v>0</v>
      </c>
      <c r="H2188" s="70">
        <v>0</v>
      </c>
      <c r="I2188" s="70">
        <v>0.61111111111111116</v>
      </c>
      <c r="J2188" s="70">
        <v>0.23324464234358158</v>
      </c>
      <c r="K2188" s="70">
        <v>0.66122992164295191</v>
      </c>
      <c r="L2188" s="70">
        <v>1.17371199052994E-2</v>
      </c>
      <c r="M2188" s="70">
        <v>0.13594174544785612</v>
      </c>
      <c r="N2188" s="70">
        <v>0.20256926936391115</v>
      </c>
      <c r="O2188" s="70">
        <v>0</v>
      </c>
      <c r="P2188" s="70">
        <v>1.5203723706806E-2</v>
      </c>
    </row>
    <row r="2189" spans="1:16" x14ac:dyDescent="0.3">
      <c r="A2189" t="s">
        <v>3293</v>
      </c>
      <c r="B2189" t="s">
        <v>1385</v>
      </c>
      <c r="C2189" s="69">
        <v>41027</v>
      </c>
      <c r="D2189" s="70">
        <v>0.44746096819040376</v>
      </c>
      <c r="E2189" s="70">
        <v>7.6684070122452009E-3</v>
      </c>
      <c r="F2189" s="70">
        <v>0</v>
      </c>
      <c r="G2189" s="70">
        <v>0</v>
      </c>
      <c r="H2189" s="70">
        <v>0</v>
      </c>
      <c r="I2189" s="70">
        <v>0.88888888888888884</v>
      </c>
      <c r="J2189" s="70">
        <v>0.36710687789716362</v>
      </c>
      <c r="K2189" s="70">
        <v>0.54045999314302018</v>
      </c>
      <c r="L2189" s="70">
        <v>1.8720765037949959E-2</v>
      </c>
      <c r="M2189" s="70">
        <v>0.28363178873016653</v>
      </c>
      <c r="N2189" s="70">
        <v>8.8883020468730756E-2</v>
      </c>
      <c r="O2189" s="70">
        <v>0</v>
      </c>
      <c r="P2189" s="70">
        <v>2.4494423249116392E-2</v>
      </c>
    </row>
    <row r="2190" spans="1:16" x14ac:dyDescent="0.3">
      <c r="A2190" t="s">
        <v>2056</v>
      </c>
      <c r="B2190" t="s">
        <v>1385</v>
      </c>
      <c r="C2190" s="69">
        <v>41029</v>
      </c>
      <c r="D2190" s="70">
        <v>0.48773371292433987</v>
      </c>
      <c r="E2190" s="70">
        <v>1.5046309253384155E-2</v>
      </c>
      <c r="F2190" s="70">
        <v>0</v>
      </c>
      <c r="G2190" s="70">
        <v>0</v>
      </c>
      <c r="H2190" s="70">
        <v>0</v>
      </c>
      <c r="I2190" s="70">
        <v>1</v>
      </c>
      <c r="J2190" s="70">
        <v>0.29383711018921493</v>
      </c>
      <c r="K2190" s="70">
        <v>0.58906239247621039</v>
      </c>
      <c r="L2190" s="70">
        <v>0.14337426134481288</v>
      </c>
      <c r="M2190" s="70">
        <v>0.2836446455993078</v>
      </c>
      <c r="N2190" s="70">
        <v>6.363369635295768E-2</v>
      </c>
      <c r="O2190" s="70">
        <v>0</v>
      </c>
      <c r="P2190" s="70">
        <v>3.7736587006265802E-2</v>
      </c>
    </row>
    <row r="2191" spans="1:16" x14ac:dyDescent="0.3">
      <c r="A2191" t="s">
        <v>2057</v>
      </c>
      <c r="B2191" t="s">
        <v>1385</v>
      </c>
      <c r="C2191" s="69">
        <v>41031</v>
      </c>
      <c r="D2191" s="70">
        <v>0.39250272215391352</v>
      </c>
      <c r="E2191" s="70">
        <v>1.4134415034195576E-3</v>
      </c>
      <c r="F2191" s="70">
        <v>0</v>
      </c>
      <c r="G2191" s="70">
        <v>0</v>
      </c>
      <c r="H2191" s="70">
        <v>0</v>
      </c>
      <c r="I2191" s="70">
        <v>0.83333333333333337</v>
      </c>
      <c r="J2191" s="70">
        <v>0.23269723303353745</v>
      </c>
      <c r="K2191" s="70">
        <v>0.59587556146928689</v>
      </c>
      <c r="L2191" s="70">
        <v>7.6863715773339836E-2</v>
      </c>
      <c r="M2191" s="70">
        <v>0.12080800105546835</v>
      </c>
      <c r="N2191" s="70">
        <v>5.9758150566924996E-2</v>
      </c>
      <c r="O2191" s="70">
        <v>0</v>
      </c>
      <c r="P2191" s="70">
        <v>2.114371902565336E-2</v>
      </c>
    </row>
    <row r="2192" spans="1:16" x14ac:dyDescent="0.3">
      <c r="A2192" t="s">
        <v>3294</v>
      </c>
      <c r="B2192" t="s">
        <v>1385</v>
      </c>
      <c r="C2192" s="69">
        <v>41033</v>
      </c>
      <c r="D2192" s="70">
        <v>0.45231827999724689</v>
      </c>
      <c r="E2192" s="70">
        <v>7.8980315259210825E-3</v>
      </c>
      <c r="F2192" s="70">
        <v>0</v>
      </c>
      <c r="G2192" s="70">
        <v>0</v>
      </c>
      <c r="H2192" s="70">
        <v>0</v>
      </c>
      <c r="I2192" s="70">
        <v>0.83333333333333337</v>
      </c>
      <c r="J2192" s="70">
        <v>0.21032014223607415</v>
      </c>
      <c r="K2192" s="70">
        <v>0.54491725772324417</v>
      </c>
      <c r="L2192" s="70">
        <v>0.13533786882684823</v>
      </c>
      <c r="M2192" s="70">
        <v>0.38420340565143535</v>
      </c>
      <c r="N2192" s="70">
        <v>6.0856296466513166E-2</v>
      </c>
      <c r="O2192" s="70">
        <v>0</v>
      </c>
      <c r="P2192" s="70">
        <v>6.7231337655328349E-2</v>
      </c>
    </row>
    <row r="2193" spans="1:16" x14ac:dyDescent="0.3">
      <c r="A2193" t="s">
        <v>3295</v>
      </c>
      <c r="B2193" t="s">
        <v>1385</v>
      </c>
      <c r="C2193" s="69">
        <v>41035</v>
      </c>
      <c r="D2193" s="70">
        <v>0.49866361775912288</v>
      </c>
      <c r="E2193" s="70">
        <v>2.1587657706817844E-3</v>
      </c>
      <c r="F2193" s="70">
        <v>0</v>
      </c>
      <c r="G2193" s="70">
        <v>5.9523809523809521E-3</v>
      </c>
      <c r="H2193" s="70">
        <v>0</v>
      </c>
      <c r="I2193" s="70">
        <v>0.83333333333333337</v>
      </c>
      <c r="J2193" s="70">
        <v>0.30831589370235141</v>
      </c>
      <c r="K2193" s="70">
        <v>0.70061847749613693</v>
      </c>
      <c r="L2193" s="70">
        <v>0.20260850255836432</v>
      </c>
      <c r="M2193" s="70">
        <v>0.29491827327346382</v>
      </c>
      <c r="N2193" s="70">
        <v>9.7632519631009565E-2</v>
      </c>
      <c r="O2193" s="70">
        <v>0</v>
      </c>
      <c r="P2193" s="70">
        <v>2.1945264929960802E-2</v>
      </c>
    </row>
    <row r="2194" spans="1:16" x14ac:dyDescent="0.3">
      <c r="A2194" t="s">
        <v>2172</v>
      </c>
      <c r="B2194" t="s">
        <v>1385</v>
      </c>
      <c r="C2194" s="69">
        <v>41037</v>
      </c>
      <c r="D2194" s="70">
        <v>0.50094898614612471</v>
      </c>
      <c r="E2194" s="70">
        <v>9.4021604538849305E-5</v>
      </c>
      <c r="F2194" s="70">
        <v>7.600725378470926E-6</v>
      </c>
      <c r="G2194" s="70">
        <v>0</v>
      </c>
      <c r="H2194" s="70">
        <v>0</v>
      </c>
      <c r="I2194" s="70">
        <v>0.66666666666666663</v>
      </c>
      <c r="J2194" s="70">
        <v>0.33956260779849889</v>
      </c>
      <c r="K2194" s="70">
        <v>0.71113248652247629</v>
      </c>
      <c r="L2194" s="70">
        <v>0.1327705547050114</v>
      </c>
      <c r="M2194" s="70">
        <v>0.31665353033535687</v>
      </c>
      <c r="N2194" s="70">
        <v>0.30327338878880966</v>
      </c>
      <c r="O2194" s="70">
        <v>0</v>
      </c>
      <c r="P2194" s="70">
        <v>6.5563587123704517E-3</v>
      </c>
    </row>
    <row r="2195" spans="1:16" x14ac:dyDescent="0.3">
      <c r="A2195" t="s">
        <v>2633</v>
      </c>
      <c r="B2195" t="s">
        <v>1385</v>
      </c>
      <c r="C2195" s="69">
        <v>41039</v>
      </c>
      <c r="D2195" s="70">
        <v>0.55735172457532334</v>
      </c>
      <c r="E2195" s="70">
        <v>1.5898884123589453E-2</v>
      </c>
      <c r="F2195" s="70">
        <v>0</v>
      </c>
      <c r="G2195" s="70">
        <v>1.1904761904761904E-2</v>
      </c>
      <c r="H2195" s="70">
        <v>6.8965517241379309E-2</v>
      </c>
      <c r="I2195" s="70">
        <v>0.94444444444444442</v>
      </c>
      <c r="J2195" s="70">
        <v>0.29675415336808109</v>
      </c>
      <c r="K2195" s="70">
        <v>0.50719511579623255</v>
      </c>
      <c r="L2195" s="70">
        <v>6.3951400942337283E-2</v>
      </c>
      <c r="M2195" s="70">
        <v>0.63276999972534442</v>
      </c>
      <c r="N2195" s="70">
        <v>0.21588147617773321</v>
      </c>
      <c r="O2195" s="70">
        <v>3.6312025210080683E-3</v>
      </c>
      <c r="P2195" s="70">
        <v>9.9725378908259721E-3</v>
      </c>
    </row>
    <row r="2196" spans="1:16" x14ac:dyDescent="0.3">
      <c r="A2196" t="s">
        <v>2130</v>
      </c>
      <c r="B2196" t="s">
        <v>1385</v>
      </c>
      <c r="C2196" s="69">
        <v>41041</v>
      </c>
      <c r="D2196" s="70">
        <v>0.58591115385353043</v>
      </c>
      <c r="E2196" s="70">
        <v>1.293471049075616E-2</v>
      </c>
      <c r="F2196" s="70">
        <v>0</v>
      </c>
      <c r="G2196" s="70">
        <v>0</v>
      </c>
      <c r="H2196" s="70">
        <v>0</v>
      </c>
      <c r="I2196" s="70">
        <v>0.72222222222222221</v>
      </c>
      <c r="J2196" s="70">
        <v>0.33412270331570315</v>
      </c>
      <c r="K2196" s="70">
        <v>0.3815722217753173</v>
      </c>
      <c r="L2196" s="70">
        <v>5.4142944180781395E-2</v>
      </c>
      <c r="M2196" s="70">
        <v>0.93550563367404971</v>
      </c>
      <c r="N2196" s="70">
        <v>0.20693849097072128</v>
      </c>
      <c r="O2196" s="70">
        <v>0.25768657346327695</v>
      </c>
      <c r="P2196" s="70">
        <v>4.4737282153887526E-3</v>
      </c>
    </row>
    <row r="2197" spans="1:16" x14ac:dyDescent="0.3">
      <c r="A2197" t="s">
        <v>2580</v>
      </c>
      <c r="B2197" t="s">
        <v>1385</v>
      </c>
      <c r="C2197" s="69">
        <v>41043</v>
      </c>
      <c r="D2197" s="70">
        <v>0.49720526334422044</v>
      </c>
      <c r="E2197" s="70">
        <v>9.5119037713129236E-3</v>
      </c>
      <c r="F2197" s="70">
        <v>0</v>
      </c>
      <c r="G2197" s="70">
        <v>5.9523809523809521E-3</v>
      </c>
      <c r="H2197" s="70">
        <v>0</v>
      </c>
      <c r="I2197" s="70">
        <v>0.94444444444444442</v>
      </c>
      <c r="J2197" s="70">
        <v>0.24354022176024426</v>
      </c>
      <c r="K2197" s="70">
        <v>0.50149723508536515</v>
      </c>
      <c r="L2197" s="70">
        <v>4.439262423814383E-2</v>
      </c>
      <c r="M2197" s="70">
        <v>0.54617236520688328</v>
      </c>
      <c r="N2197" s="70">
        <v>0.16725258891804634</v>
      </c>
      <c r="O2197" s="70">
        <v>0</v>
      </c>
      <c r="P2197" s="70">
        <v>4.8628807317576449E-3</v>
      </c>
    </row>
    <row r="2198" spans="1:16" x14ac:dyDescent="0.3">
      <c r="A2198" t="s">
        <v>3296</v>
      </c>
      <c r="B2198" t="s">
        <v>1385</v>
      </c>
      <c r="C2198" s="69">
        <v>41045</v>
      </c>
      <c r="D2198" s="70">
        <v>0.38022275594211546</v>
      </c>
      <c r="E2198" s="70">
        <v>3.8703694946213267E-4</v>
      </c>
      <c r="F2198" s="70">
        <v>4.3022268383644866E-5</v>
      </c>
      <c r="G2198" s="70">
        <v>1.7857142857142856E-2</v>
      </c>
      <c r="H2198" s="70">
        <v>0</v>
      </c>
      <c r="I2198" s="70">
        <v>0.44444444444444442</v>
      </c>
      <c r="J2198" s="70">
        <v>0.23240579903954706</v>
      </c>
      <c r="K2198" s="70">
        <v>0.75076451340431138</v>
      </c>
      <c r="L2198" s="70">
        <v>4.7945133820624285E-2</v>
      </c>
      <c r="M2198" s="70">
        <v>9.5484895190757313E-2</v>
      </c>
      <c r="N2198" s="70">
        <v>0.2898258969006916</v>
      </c>
      <c r="O2198" s="70">
        <v>0</v>
      </c>
      <c r="P2198" s="70">
        <v>9.9839483478896961E-4</v>
      </c>
    </row>
    <row r="2199" spans="1:16" x14ac:dyDescent="0.3">
      <c r="A2199" t="s">
        <v>2067</v>
      </c>
      <c r="B2199" t="s">
        <v>1385</v>
      </c>
      <c r="C2199" s="69">
        <v>41047</v>
      </c>
      <c r="D2199" s="70">
        <v>0.46415840706999639</v>
      </c>
      <c r="E2199" s="70">
        <v>4.2827500521822451E-2</v>
      </c>
      <c r="F2199" s="70">
        <v>0</v>
      </c>
      <c r="G2199" s="70">
        <v>1.7857142857142856E-2</v>
      </c>
      <c r="H2199" s="70">
        <v>0</v>
      </c>
      <c r="I2199" s="70">
        <v>0.94444444444444442</v>
      </c>
      <c r="J2199" s="70">
        <v>0.23993538503949324</v>
      </c>
      <c r="K2199" s="70">
        <v>0.50171219548732549</v>
      </c>
      <c r="L2199" s="70">
        <v>1.2438114158568487E-2</v>
      </c>
      <c r="M2199" s="70">
        <v>0.4729120838062616</v>
      </c>
      <c r="N2199" s="70">
        <v>0.10174934866401489</v>
      </c>
      <c r="O2199" s="70">
        <v>0</v>
      </c>
      <c r="P2199" s="70">
        <v>3.686894454609185E-3</v>
      </c>
    </row>
    <row r="2200" spans="1:16" x14ac:dyDescent="0.3">
      <c r="A2200" t="s">
        <v>3232</v>
      </c>
      <c r="B2200" t="s">
        <v>1385</v>
      </c>
      <c r="C2200" s="69">
        <v>41049</v>
      </c>
      <c r="D2200" s="70">
        <v>0.33362410597519959</v>
      </c>
      <c r="E2200" s="70">
        <v>9.0687838251234413E-4</v>
      </c>
      <c r="F2200" s="70">
        <v>0</v>
      </c>
      <c r="G2200" s="70">
        <v>5.9523809523809521E-3</v>
      </c>
      <c r="H2200" s="70">
        <v>0</v>
      </c>
      <c r="I2200" s="70">
        <v>0.61111111111111116</v>
      </c>
      <c r="J2200" s="70">
        <v>0.2154129989285615</v>
      </c>
      <c r="K2200" s="70">
        <v>0.58474928174442531</v>
      </c>
      <c r="L2200" s="70">
        <v>0.11181450782827175</v>
      </c>
      <c r="M2200" s="70">
        <v>4.875517741970542E-2</v>
      </c>
      <c r="N2200" s="70">
        <v>6.1326170953270989E-2</v>
      </c>
      <c r="O2200" s="70">
        <v>0</v>
      </c>
      <c r="P2200" s="70">
        <v>1.0270268982206818E-2</v>
      </c>
    </row>
    <row r="2201" spans="1:16" x14ac:dyDescent="0.3">
      <c r="A2201" t="s">
        <v>3297</v>
      </c>
      <c r="B2201" t="s">
        <v>1385</v>
      </c>
      <c r="C2201" s="69">
        <v>41051</v>
      </c>
      <c r="D2201" s="70">
        <v>0.53854749819925363</v>
      </c>
      <c r="E2201" s="70">
        <v>0.2432800996143967</v>
      </c>
      <c r="F2201" s="70">
        <v>0</v>
      </c>
      <c r="G2201" s="70">
        <v>2.3809523809523808E-2</v>
      </c>
      <c r="H2201" s="70">
        <v>0.10344827586206896</v>
      </c>
      <c r="I2201" s="70">
        <v>0.83333333333333337</v>
      </c>
      <c r="J2201" s="70">
        <v>0.45990183668119922</v>
      </c>
      <c r="K2201" s="70">
        <v>0.51325541931360275</v>
      </c>
      <c r="L2201" s="70">
        <v>5.4747709911636654E-3</v>
      </c>
      <c r="M2201" s="70">
        <v>0.44392782444971002</v>
      </c>
      <c r="N2201" s="70">
        <v>0.16613727916838161</v>
      </c>
      <c r="O2201" s="70">
        <v>0.10870883779561138</v>
      </c>
      <c r="P2201" s="70">
        <v>4.5079882034398987E-3</v>
      </c>
    </row>
    <row r="2202" spans="1:16" x14ac:dyDescent="0.3">
      <c r="A2202" t="s">
        <v>2139</v>
      </c>
      <c r="B2202" t="s">
        <v>1385</v>
      </c>
      <c r="C2202" s="69">
        <v>41053</v>
      </c>
      <c r="D2202" s="70">
        <v>0.46028890787277738</v>
      </c>
      <c r="E2202" s="70">
        <v>1.4097423388571529E-2</v>
      </c>
      <c r="F2202" s="70">
        <v>0</v>
      </c>
      <c r="G2202" s="70">
        <v>5.9523809523809521E-3</v>
      </c>
      <c r="H2202" s="70">
        <v>0</v>
      </c>
      <c r="I2202" s="70">
        <v>0.83333333333333337</v>
      </c>
      <c r="J2202" s="70">
        <v>0.30131355160708162</v>
      </c>
      <c r="K2202" s="70">
        <v>0.49321890550864711</v>
      </c>
      <c r="L2202" s="70">
        <v>5.4298034079045057E-3</v>
      </c>
      <c r="M2202" s="70">
        <v>0.51603129321261265</v>
      </c>
      <c r="N2202" s="70">
        <v>0.11618373199694224</v>
      </c>
      <c r="O2202" s="70">
        <v>0</v>
      </c>
      <c r="P2202" s="70">
        <v>4.1423346993563984E-3</v>
      </c>
    </row>
    <row r="2203" spans="1:16" x14ac:dyDescent="0.3">
      <c r="A2203" t="s">
        <v>2658</v>
      </c>
      <c r="B2203" t="s">
        <v>1385</v>
      </c>
      <c r="C2203" s="69">
        <v>41055</v>
      </c>
      <c r="E2203" s="70"/>
      <c r="F2203" s="70">
        <v>0</v>
      </c>
      <c r="G2203" s="70">
        <v>0</v>
      </c>
      <c r="H2203" s="70">
        <v>0</v>
      </c>
      <c r="I2203" s="70">
        <v>0.22222222222222221</v>
      </c>
    </row>
    <row r="2204" spans="1:16" x14ac:dyDescent="0.3">
      <c r="A2204" t="s">
        <v>3298</v>
      </c>
      <c r="B2204" t="s">
        <v>1385</v>
      </c>
      <c r="C2204" s="69">
        <v>41057</v>
      </c>
      <c r="D2204" s="70">
        <v>0.5835379019266731</v>
      </c>
      <c r="E2204" s="70">
        <v>2.3148558594135397E-3</v>
      </c>
      <c r="F2204" s="70">
        <v>0</v>
      </c>
      <c r="G2204" s="70">
        <v>1.488095238095238E-2</v>
      </c>
      <c r="H2204" s="70">
        <v>3.4482758620689655E-2</v>
      </c>
      <c r="I2204" s="70">
        <v>0.72222222222222221</v>
      </c>
      <c r="J2204" s="70">
        <v>0.30111471392610761</v>
      </c>
      <c r="K2204" s="70">
        <v>0.39376536347495861</v>
      </c>
      <c r="L2204" s="70">
        <v>8.9023919646051761E-2</v>
      </c>
      <c r="M2204" s="70">
        <v>1</v>
      </c>
      <c r="N2204" s="70">
        <v>0.23628731895086139</v>
      </c>
      <c r="O2204" s="70">
        <v>8.7844829157388726E-2</v>
      </c>
      <c r="P2204" s="70">
        <v>5.3094068732127591E-3</v>
      </c>
    </row>
    <row r="2205" spans="1:16" x14ac:dyDescent="0.3">
      <c r="A2205" t="s">
        <v>3299</v>
      </c>
      <c r="B2205" t="s">
        <v>1385</v>
      </c>
      <c r="C2205" s="69">
        <v>41059</v>
      </c>
      <c r="D2205" s="70">
        <v>0.41578251707720626</v>
      </c>
      <c r="E2205" s="70">
        <v>4.6980172447853383E-3</v>
      </c>
      <c r="F2205" s="70">
        <v>0</v>
      </c>
      <c r="G2205" s="70">
        <v>5.9523809523809521E-3</v>
      </c>
      <c r="H2205" s="70">
        <v>0</v>
      </c>
      <c r="I2205" s="70">
        <v>0.83333333333333337</v>
      </c>
      <c r="J2205" s="70">
        <v>0.21637061927069418</v>
      </c>
      <c r="K2205" s="70">
        <v>0.61414194487016682</v>
      </c>
      <c r="L2205" s="70">
        <v>0.11389320268121057</v>
      </c>
      <c r="M2205" s="70">
        <v>7.8153770524373584E-2</v>
      </c>
      <c r="N2205" s="70">
        <v>0.17525776290222084</v>
      </c>
      <c r="O2205" s="70">
        <v>0</v>
      </c>
      <c r="P2205" s="70">
        <v>1.8468818200271572E-2</v>
      </c>
    </row>
    <row r="2206" spans="1:16" x14ac:dyDescent="0.3">
      <c r="A2206" t="s">
        <v>2151</v>
      </c>
      <c r="B2206" t="s">
        <v>1385</v>
      </c>
      <c r="C2206" s="69">
        <v>41061</v>
      </c>
      <c r="D2206" s="70">
        <v>0.40771307360478248</v>
      </c>
      <c r="E2206" s="70">
        <v>1.4713945979408819E-3</v>
      </c>
      <c r="F2206" s="70">
        <v>0</v>
      </c>
      <c r="G2206" s="70">
        <v>0</v>
      </c>
      <c r="H2206" s="70">
        <v>0</v>
      </c>
      <c r="I2206" s="70">
        <v>0.83333333333333337</v>
      </c>
      <c r="J2206" s="70">
        <v>0.20458086739930248</v>
      </c>
      <c r="K2206" s="70">
        <v>0.62128357545208579</v>
      </c>
      <c r="L2206" s="70">
        <v>2.084318543761491E-2</v>
      </c>
      <c r="M2206" s="70">
        <v>0.22041346661095054</v>
      </c>
      <c r="N2206" s="70">
        <v>0.11053186377617984</v>
      </c>
      <c r="O2206" s="70">
        <v>0</v>
      </c>
      <c r="P2206" s="70">
        <v>4.6913171191479862E-3</v>
      </c>
    </row>
    <row r="2207" spans="1:16" x14ac:dyDescent="0.3">
      <c r="A2207" t="s">
        <v>3300</v>
      </c>
      <c r="B2207" t="s">
        <v>1385</v>
      </c>
      <c r="C2207" s="69">
        <v>41063</v>
      </c>
      <c r="E2207" s="70"/>
      <c r="F2207" s="70">
        <v>0</v>
      </c>
      <c r="G2207" s="70">
        <v>1.7857142857142856E-2</v>
      </c>
      <c r="H2207" s="70">
        <v>3.4482758620689655E-2</v>
      </c>
      <c r="I2207" s="70">
        <v>0.83333333333333337</v>
      </c>
    </row>
    <row r="2208" spans="1:16" x14ac:dyDescent="0.3">
      <c r="A2208" t="s">
        <v>3301</v>
      </c>
      <c r="B2208" t="s">
        <v>1385</v>
      </c>
      <c r="C2208" s="69">
        <v>41065</v>
      </c>
      <c r="D2208" s="70">
        <v>0.39787712963210303</v>
      </c>
      <c r="E2208" s="70">
        <v>2.096651078269006E-3</v>
      </c>
      <c r="F2208" s="70">
        <v>0</v>
      </c>
      <c r="G2208" s="70">
        <v>0</v>
      </c>
      <c r="H2208" s="70">
        <v>0</v>
      </c>
      <c r="I2208" s="70">
        <v>0.77777777777777779</v>
      </c>
      <c r="J2208" s="70">
        <v>0.32397999896817725</v>
      </c>
      <c r="K2208" s="70">
        <v>0.55368450793246182</v>
      </c>
      <c r="L2208" s="70">
        <v>8.7392527511852315E-3</v>
      </c>
      <c r="M2208" s="70">
        <v>0.10995152845648028</v>
      </c>
      <c r="N2208" s="70">
        <v>0.17732054652582083</v>
      </c>
      <c r="O2208" s="70">
        <v>0</v>
      </c>
      <c r="P2208" s="70">
        <v>1.5596436518355338E-2</v>
      </c>
    </row>
    <row r="2209" spans="1:16" x14ac:dyDescent="0.3">
      <c r="A2209" t="s">
        <v>1806</v>
      </c>
      <c r="B2209" t="s">
        <v>1385</v>
      </c>
      <c r="C2209" s="69">
        <v>41067</v>
      </c>
      <c r="D2209" s="70">
        <v>0.46376537955402825</v>
      </c>
      <c r="E2209" s="70">
        <v>9.7507471687299369E-2</v>
      </c>
      <c r="F2209" s="70">
        <v>0</v>
      </c>
      <c r="G2209" s="70">
        <v>1.7857142857142856E-2</v>
      </c>
      <c r="H2209" s="70">
        <v>0</v>
      </c>
      <c r="I2209" s="70">
        <v>0.77777777777777779</v>
      </c>
      <c r="J2209" s="70">
        <v>0.45141272103010205</v>
      </c>
      <c r="K2209" s="70">
        <v>0.51411227474753485</v>
      </c>
      <c r="L2209" s="70">
        <v>1.4925344518828479E-2</v>
      </c>
      <c r="M2209" s="70">
        <v>0.41211224094503657</v>
      </c>
      <c r="N2209" s="70">
        <v>0.10210363525206514</v>
      </c>
      <c r="O2209" s="70">
        <v>0</v>
      </c>
      <c r="P2209" s="70">
        <v>2.4913975603559312E-3</v>
      </c>
    </row>
    <row r="2210" spans="1:16" x14ac:dyDescent="0.3">
      <c r="A2210" t="s">
        <v>2430</v>
      </c>
      <c r="B2210" t="s">
        <v>1385</v>
      </c>
      <c r="C2210" s="69">
        <v>41069</v>
      </c>
      <c r="E2210" s="70"/>
      <c r="F2210" s="70">
        <v>0</v>
      </c>
      <c r="G2210" s="70">
        <v>0</v>
      </c>
      <c r="H2210" s="70">
        <v>0</v>
      </c>
      <c r="I2210" s="70">
        <v>0.66666666666666663</v>
      </c>
    </row>
    <row r="2211" spans="1:16" x14ac:dyDescent="0.3">
      <c r="A2211" t="s">
        <v>3302</v>
      </c>
      <c r="B2211" t="s">
        <v>1385</v>
      </c>
      <c r="C2211" s="69">
        <v>41071</v>
      </c>
      <c r="D2211" s="70">
        <v>0.43839460581153861</v>
      </c>
      <c r="E2211" s="70">
        <v>2.32423504552191E-2</v>
      </c>
      <c r="F2211" s="70">
        <v>0</v>
      </c>
      <c r="G2211" s="70">
        <v>1.7857142857142856E-2</v>
      </c>
      <c r="H2211" s="70">
        <v>0</v>
      </c>
      <c r="I2211" s="70">
        <v>0.77777777777777779</v>
      </c>
      <c r="J2211" s="70">
        <v>0.29523792489797052</v>
      </c>
      <c r="K2211" s="70">
        <v>0.49614746115239439</v>
      </c>
      <c r="L2211" s="70">
        <v>2.7295109963689175E-2</v>
      </c>
      <c r="M2211" s="70">
        <v>0.45521130200702709</v>
      </c>
      <c r="N2211" s="70">
        <v>9.4328379084374386E-2</v>
      </c>
      <c r="O2211" s="70">
        <v>0</v>
      </c>
      <c r="P2211" s="70">
        <v>3.5078054999142776E-3</v>
      </c>
    </row>
    <row r="2212" spans="1:16" x14ac:dyDescent="0.3">
      <c r="A2212" t="s">
        <v>2212</v>
      </c>
      <c r="B2212" t="s">
        <v>1402</v>
      </c>
      <c r="C2212" s="69">
        <v>42001</v>
      </c>
      <c r="D2212" s="70">
        <v>0.60776989290991856</v>
      </c>
      <c r="E2212" s="70">
        <v>4.5867447719792127E-2</v>
      </c>
      <c r="F2212" s="70">
        <v>0.25146833445877631</v>
      </c>
      <c r="G2212" s="70">
        <v>0.125</v>
      </c>
      <c r="H2212" s="70">
        <v>0.27586206896551724</v>
      </c>
      <c r="I2212" s="70">
        <v>0.72222222222222221</v>
      </c>
      <c r="J2212" s="70">
        <v>-4.4745351486687727E-2</v>
      </c>
      <c r="K2212" s="70">
        <v>0.72076374341984695</v>
      </c>
      <c r="L2212" s="70">
        <v>0.39438786252459546</v>
      </c>
      <c r="M2212" s="70">
        <v>0.42472968732747979</v>
      </c>
      <c r="N2212" s="70">
        <v>0.13423018925335337</v>
      </c>
      <c r="O2212" s="70">
        <v>0</v>
      </c>
      <c r="P2212" s="70">
        <v>8.1237398386561834E-4</v>
      </c>
    </row>
    <row r="2213" spans="1:16" x14ac:dyDescent="0.3">
      <c r="A2213" t="s">
        <v>3303</v>
      </c>
      <c r="B2213" t="s">
        <v>1402</v>
      </c>
      <c r="C2213" s="69">
        <v>42003</v>
      </c>
      <c r="D2213" s="70">
        <v>0.66222077552058733</v>
      </c>
      <c r="E2213" s="70">
        <v>0.57863464760722716</v>
      </c>
      <c r="F2213" s="70">
        <v>8.8023919951710938E-2</v>
      </c>
      <c r="G2213" s="70">
        <v>8.9285714285714288E-2</v>
      </c>
      <c r="H2213" s="70">
        <v>0.27586206896551724</v>
      </c>
      <c r="I2213" s="70">
        <v>0.77777777777777779</v>
      </c>
      <c r="J2213" s="70">
        <v>8.6979078290982018E-2</v>
      </c>
      <c r="K2213" s="70">
        <v>0.74650534883717035</v>
      </c>
      <c r="L2213" s="70">
        <v>0.64690535639216296</v>
      </c>
      <c r="M2213" s="70">
        <v>0.48030678225622275</v>
      </c>
      <c r="N2213" s="70">
        <v>8.2131284997611992E-2</v>
      </c>
      <c r="O2213" s="70">
        <v>0</v>
      </c>
      <c r="P2213" s="70">
        <v>1.5150676588957757E-4</v>
      </c>
    </row>
    <row r="2214" spans="1:16" x14ac:dyDescent="0.3">
      <c r="A2214" t="s">
        <v>3304</v>
      </c>
      <c r="B2214" t="s">
        <v>1402</v>
      </c>
      <c r="C2214" s="69">
        <v>42005</v>
      </c>
      <c r="D2214" s="70">
        <v>0.68357923179580127</v>
      </c>
      <c r="E2214" s="70">
        <v>1.5253381241995776E-2</v>
      </c>
      <c r="F2214" s="70">
        <v>8.8847920946174261E-2</v>
      </c>
      <c r="G2214" s="70">
        <v>7.7380952380952384E-2</v>
      </c>
      <c r="H2214" s="70">
        <v>0.34482758620689657</v>
      </c>
      <c r="I2214" s="70">
        <v>0.72222222222222221</v>
      </c>
      <c r="J2214" s="70">
        <v>2.8685032177598182E-2</v>
      </c>
      <c r="K2214" s="70">
        <v>0.74092693030531998</v>
      </c>
      <c r="L2214" s="70">
        <v>0.60707561280496147</v>
      </c>
      <c r="M2214" s="70">
        <v>0.57134246074681905</v>
      </c>
      <c r="N2214" s="70">
        <v>0.19780137119412508</v>
      </c>
      <c r="O2214" s="70">
        <v>0</v>
      </c>
      <c r="P2214" s="70">
        <v>4.1203281910516401E-4</v>
      </c>
    </row>
    <row r="2215" spans="1:16" x14ac:dyDescent="0.3">
      <c r="A2215" t="s">
        <v>3248</v>
      </c>
      <c r="B2215" t="s">
        <v>1402</v>
      </c>
      <c r="C2215" s="69">
        <v>42007</v>
      </c>
      <c r="D2215" s="70">
        <v>0.69605622736259665</v>
      </c>
      <c r="E2215" s="70">
        <v>0.179978683738724</v>
      </c>
      <c r="F2215" s="70">
        <v>7.9114007879822021E-2</v>
      </c>
      <c r="G2215" s="70">
        <v>0.10714285714285714</v>
      </c>
      <c r="H2215" s="70">
        <v>0.37931034482758619</v>
      </c>
      <c r="I2215" s="70">
        <v>0.72222222222222221</v>
      </c>
      <c r="J2215" s="70">
        <v>7.0353983175017704E-2</v>
      </c>
      <c r="K2215" s="70">
        <v>0.7427019502577602</v>
      </c>
      <c r="L2215" s="70">
        <v>0.70048099319149015</v>
      </c>
      <c r="M2215" s="70">
        <v>0.49440779608019042</v>
      </c>
      <c r="N2215" s="70">
        <v>0.14507678506892135</v>
      </c>
      <c r="O2215" s="70">
        <v>0</v>
      </c>
      <c r="P2215" s="70">
        <v>3.9573960770184884E-4</v>
      </c>
    </row>
    <row r="2216" spans="1:16" x14ac:dyDescent="0.3">
      <c r="A2216" t="s">
        <v>3305</v>
      </c>
      <c r="B2216" t="s">
        <v>1402</v>
      </c>
      <c r="C2216" s="69">
        <v>42009</v>
      </c>
      <c r="D2216" s="70">
        <v>0.61419028074541981</v>
      </c>
      <c r="E2216" s="70">
        <v>4.0304031662318504E-3</v>
      </c>
      <c r="F2216" s="70">
        <v>0.13133850743781258</v>
      </c>
      <c r="G2216" s="70">
        <v>4.7619047619047616E-2</v>
      </c>
      <c r="H2216" s="70">
        <v>0.20689655172413793</v>
      </c>
      <c r="I2216" s="70">
        <v>0.72222222222222221</v>
      </c>
      <c r="J2216" s="70">
        <v>1.1799662404868138E-2</v>
      </c>
      <c r="K2216" s="70">
        <v>0.72469305007974771</v>
      </c>
      <c r="L2216" s="70">
        <v>0.46962811863726189</v>
      </c>
      <c r="M2216" s="70">
        <v>0.50050223530922211</v>
      </c>
      <c r="N2216" s="70">
        <v>0.22039193244108748</v>
      </c>
      <c r="O2216" s="70">
        <v>0</v>
      </c>
      <c r="P2216" s="70">
        <v>1.381321130269293E-3</v>
      </c>
    </row>
    <row r="2217" spans="1:16" x14ac:dyDescent="0.3">
      <c r="A2217" t="s">
        <v>3306</v>
      </c>
      <c r="B2217" t="s">
        <v>1402</v>
      </c>
      <c r="C2217" s="69">
        <v>42011</v>
      </c>
      <c r="D2217" s="70">
        <v>0.58489155060291331</v>
      </c>
      <c r="E2217" s="70">
        <v>0.11423979439382234</v>
      </c>
      <c r="F2217" s="70">
        <v>0.23620219533482009</v>
      </c>
      <c r="G2217" s="70">
        <v>0.20238095238095238</v>
      </c>
      <c r="H2217" s="70">
        <v>3.4482758620689655E-2</v>
      </c>
      <c r="I2217" s="70">
        <v>0.72222222222222221</v>
      </c>
      <c r="J2217" s="70">
        <v>-8.2361118596117749E-2</v>
      </c>
      <c r="K2217" s="70">
        <v>0.70612205675829942</v>
      </c>
      <c r="L2217" s="70">
        <v>0.42905211780368102</v>
      </c>
      <c r="M2217" s="70">
        <v>0.58571856845379922</v>
      </c>
      <c r="N2217" s="70">
        <v>5.5023112184807592E-2</v>
      </c>
      <c r="O2217" s="70">
        <v>0</v>
      </c>
      <c r="P2217" s="70">
        <v>2.7808737940841783E-3</v>
      </c>
    </row>
    <row r="2218" spans="1:16" x14ac:dyDescent="0.3">
      <c r="A2218" t="s">
        <v>3307</v>
      </c>
      <c r="B2218" t="s">
        <v>1402</v>
      </c>
      <c r="C2218" s="69">
        <v>42013</v>
      </c>
      <c r="D2218" s="70">
        <v>0.61322580644083213</v>
      </c>
      <c r="E2218" s="70">
        <v>7.1357160344686935E-2</v>
      </c>
      <c r="F2218" s="70">
        <v>0.12961300287519706</v>
      </c>
      <c r="G2218" s="70">
        <v>1.7857142857142856E-2</v>
      </c>
      <c r="H2218" s="70">
        <v>0.2413793103448276</v>
      </c>
      <c r="I2218" s="70">
        <v>0.72222222222222221</v>
      </c>
      <c r="J2218" s="70">
        <v>-5.2118969804920437E-2</v>
      </c>
      <c r="K2218" s="70">
        <v>0.74508582389472422</v>
      </c>
      <c r="L2218" s="70">
        <v>0.44673692261909098</v>
      </c>
      <c r="M2218" s="70">
        <v>0.56447411621043087</v>
      </c>
      <c r="N2218" s="70">
        <v>0.21466168365875055</v>
      </c>
      <c r="O2218" s="70">
        <v>0</v>
      </c>
      <c r="P2218" s="70">
        <v>1.7931652285375303E-3</v>
      </c>
    </row>
    <row r="2219" spans="1:16" x14ac:dyDescent="0.3">
      <c r="A2219" t="s">
        <v>2281</v>
      </c>
      <c r="B2219" t="s">
        <v>1402</v>
      </c>
      <c r="C2219" s="69">
        <v>42015</v>
      </c>
      <c r="D2219" s="70">
        <v>0.68115359798105346</v>
      </c>
      <c r="E2219" s="70">
        <v>7.1056274949042805E-3</v>
      </c>
      <c r="F2219" s="70">
        <v>0.1499597630909035</v>
      </c>
      <c r="G2219" s="70">
        <v>0.10119047619047619</v>
      </c>
      <c r="H2219" s="70">
        <v>0.17241379310344829</v>
      </c>
      <c r="I2219" s="70">
        <v>0.83333333333333337</v>
      </c>
      <c r="J2219" s="70">
        <v>-9.9703427973930253E-2</v>
      </c>
      <c r="K2219" s="70">
        <v>0.72390442842704417</v>
      </c>
      <c r="L2219" s="70">
        <v>0.42510343354609431</v>
      </c>
      <c r="M2219" s="70">
        <v>0.69385931658859745</v>
      </c>
      <c r="N2219" s="70">
        <v>0.36094884568230817</v>
      </c>
      <c r="O2219" s="70">
        <v>0</v>
      </c>
      <c r="P2219" s="70">
        <v>6.5201583696273633E-3</v>
      </c>
    </row>
    <row r="2220" spans="1:16" x14ac:dyDescent="0.3">
      <c r="A2220" t="s">
        <v>3308</v>
      </c>
      <c r="B2220" t="s">
        <v>1402</v>
      </c>
      <c r="C2220" s="69">
        <v>42017</v>
      </c>
      <c r="D2220" s="70">
        <v>0.66460097155229136</v>
      </c>
      <c r="E2220" s="70">
        <v>0.37872923377393353</v>
      </c>
      <c r="F2220" s="70">
        <v>0.31335188335579517</v>
      </c>
      <c r="G2220" s="70">
        <v>0.10714285714285714</v>
      </c>
      <c r="H2220" s="70">
        <v>0.17241379310344829</v>
      </c>
      <c r="I2220" s="70">
        <v>0.77777777777777779</v>
      </c>
      <c r="J2220" s="70">
        <v>9.4584026028314491E-2</v>
      </c>
      <c r="K2220" s="70">
        <v>0.69805975126483855</v>
      </c>
      <c r="L2220" s="70">
        <v>0.51168314802095061</v>
      </c>
      <c r="M2220" s="70">
        <v>0.48855667478197917</v>
      </c>
      <c r="N2220" s="70">
        <v>8.3992241069109699E-2</v>
      </c>
      <c r="O2220" s="70">
        <v>3.3602347465042842E-2</v>
      </c>
      <c r="P2220" s="70">
        <v>4.5317017791910597E-3</v>
      </c>
    </row>
    <row r="2221" spans="1:16" x14ac:dyDescent="0.3">
      <c r="A2221" t="s">
        <v>2027</v>
      </c>
      <c r="B2221" t="s">
        <v>1402</v>
      </c>
      <c r="C2221" s="69">
        <v>42019</v>
      </c>
      <c r="D2221" s="70">
        <v>0.65308111268356162</v>
      </c>
      <c r="E2221" s="70">
        <v>8.50241998460598E-2</v>
      </c>
      <c r="F2221" s="70">
        <v>9.6565408413376103E-2</v>
      </c>
      <c r="G2221" s="70">
        <v>8.9285714285714288E-2</v>
      </c>
      <c r="H2221" s="70">
        <v>0.37931034482758619</v>
      </c>
      <c r="I2221" s="70">
        <v>0.72222222222222221</v>
      </c>
      <c r="J2221" s="70">
        <v>-0.11829248735966914</v>
      </c>
      <c r="K2221" s="70">
        <v>0.74825139364076876</v>
      </c>
      <c r="L2221" s="70">
        <v>0.667385029559459</v>
      </c>
      <c r="M2221" s="70">
        <v>0.58997333757778758</v>
      </c>
      <c r="N2221" s="70">
        <v>5.3793015005093335E-2</v>
      </c>
      <c r="O2221" s="70">
        <v>0</v>
      </c>
      <c r="P2221" s="70">
        <v>2.4961874531387394E-4</v>
      </c>
    </row>
    <row r="2222" spans="1:16" x14ac:dyDescent="0.3">
      <c r="A2222" t="s">
        <v>3309</v>
      </c>
      <c r="B2222" t="s">
        <v>1402</v>
      </c>
      <c r="C2222" s="69">
        <v>42021</v>
      </c>
      <c r="D2222" s="70">
        <v>0.64409081029743809</v>
      </c>
      <c r="E2222" s="70">
        <v>7.1676920100467362E-2</v>
      </c>
      <c r="F2222" s="70">
        <v>0.13805444167235689</v>
      </c>
      <c r="G2222" s="70">
        <v>0.10119047619047619</v>
      </c>
      <c r="H2222" s="70">
        <v>0.27586206896551724</v>
      </c>
      <c r="I2222" s="70">
        <v>0.77777777777777779</v>
      </c>
      <c r="J2222" s="70">
        <v>-0.18177967385257307</v>
      </c>
      <c r="K2222" s="70">
        <v>0.74993167693107765</v>
      </c>
      <c r="L2222" s="70">
        <v>0.55373151322362979</v>
      </c>
      <c r="M2222" s="70">
        <v>0.68680106667611229</v>
      </c>
      <c r="N2222" s="70">
        <v>8.0602368136936206E-2</v>
      </c>
      <c r="O2222" s="70">
        <v>0</v>
      </c>
      <c r="P2222" s="70">
        <v>2.1250572110725801E-3</v>
      </c>
    </row>
    <row r="2223" spans="1:16" x14ac:dyDescent="0.3">
      <c r="A2223" t="s">
        <v>3310</v>
      </c>
      <c r="B2223" t="s">
        <v>1402</v>
      </c>
      <c r="C2223" s="69">
        <v>42023</v>
      </c>
      <c r="D2223" s="70">
        <v>0.7628368647727588</v>
      </c>
      <c r="E2223" s="70">
        <v>3.3597508329074356E-3</v>
      </c>
      <c r="F2223" s="70">
        <v>8.4097628678008518E-2</v>
      </c>
      <c r="G2223" s="70">
        <v>1.1904761904761904E-2</v>
      </c>
      <c r="H2223" s="70">
        <v>0.31034482758620691</v>
      </c>
      <c r="I2223" s="70">
        <v>0.77777777777777779</v>
      </c>
      <c r="J2223" s="70">
        <v>-0.10699777601063418</v>
      </c>
      <c r="K2223" s="70">
        <v>0.73322153279164071</v>
      </c>
      <c r="L2223" s="70">
        <v>0.4770937974454868</v>
      </c>
      <c r="M2223" s="70">
        <v>0.71694798674770455</v>
      </c>
      <c r="N2223" s="70">
        <v>0.7657872956086671</v>
      </c>
      <c r="O2223" s="70">
        <v>0</v>
      </c>
      <c r="P2223" s="70">
        <v>1.183174232775085E-3</v>
      </c>
    </row>
    <row r="2224" spans="1:16" x14ac:dyDescent="0.3">
      <c r="A2224" t="s">
        <v>2962</v>
      </c>
      <c r="B2224" t="s">
        <v>1402</v>
      </c>
      <c r="C2224" s="69">
        <v>42025</v>
      </c>
      <c r="D2224" s="70">
        <v>0.63100430873789892</v>
      </c>
      <c r="E2224" s="70">
        <v>4.2321568301147659E-2</v>
      </c>
      <c r="F2224" s="70">
        <v>0.20360240857330097</v>
      </c>
      <c r="G2224" s="70">
        <v>1.7857142857142856E-2</v>
      </c>
      <c r="H2224" s="70">
        <v>0.2413793103448276</v>
      </c>
      <c r="I2224" s="70">
        <v>0.77777777777777779</v>
      </c>
      <c r="J2224" s="70">
        <v>-0.29691356396385415</v>
      </c>
      <c r="K2224" s="70">
        <v>0.72053002185820503</v>
      </c>
      <c r="L2224" s="70">
        <v>0.561107889580862</v>
      </c>
      <c r="M2224" s="70">
        <v>0.81992026030163989</v>
      </c>
      <c r="N2224" s="70">
        <v>6.7873953930528877E-2</v>
      </c>
      <c r="O2224" s="70">
        <v>0</v>
      </c>
      <c r="P2224" s="70">
        <v>6.4636998520277667E-3</v>
      </c>
    </row>
    <row r="2225" spans="1:16" x14ac:dyDescent="0.3">
      <c r="A2225" t="s">
        <v>3311</v>
      </c>
      <c r="B2225" t="s">
        <v>1402</v>
      </c>
      <c r="C2225" s="69">
        <v>42027</v>
      </c>
      <c r="D2225" s="70">
        <v>0.74589672731433021</v>
      </c>
      <c r="E2225" s="70">
        <v>3.2544872115134682E-2</v>
      </c>
      <c r="F2225" s="70">
        <v>0.14006605217040549</v>
      </c>
      <c r="G2225" s="70">
        <v>7.1428571428571425E-2</v>
      </c>
      <c r="H2225" s="70">
        <v>0.72413793103448276</v>
      </c>
      <c r="I2225" s="70">
        <v>0.83333333333333337</v>
      </c>
      <c r="J2225" s="70">
        <v>3.3002724160683956E-2</v>
      </c>
      <c r="K2225" s="70">
        <v>0.73910922248102684</v>
      </c>
      <c r="L2225" s="70">
        <v>0.41034550360685834</v>
      </c>
      <c r="M2225" s="70">
        <v>0.62249607687661945</v>
      </c>
      <c r="N2225" s="70">
        <v>0.11165626541920808</v>
      </c>
      <c r="O2225" s="70">
        <v>0</v>
      </c>
      <c r="P2225" s="70">
        <v>2.035606212511852E-3</v>
      </c>
    </row>
    <row r="2226" spans="1:16" x14ac:dyDescent="0.3">
      <c r="A2226" t="s">
        <v>3312</v>
      </c>
      <c r="B2226" t="s">
        <v>1402</v>
      </c>
      <c r="C2226" s="69">
        <v>42029</v>
      </c>
      <c r="D2226" s="70">
        <v>0.63006062268883178</v>
      </c>
      <c r="E2226" s="70">
        <v>0.35500148864713976</v>
      </c>
      <c r="F2226" s="70">
        <v>0.2921762930669039</v>
      </c>
      <c r="G2226" s="70">
        <v>0.17857142857142858</v>
      </c>
      <c r="H2226" s="70">
        <v>0.13793103448275862</v>
      </c>
      <c r="I2226" s="70">
        <v>0.72222222222222221</v>
      </c>
      <c r="J2226" s="70">
        <v>5.8281158568516706E-2</v>
      </c>
      <c r="K2226" s="70">
        <v>0.70140794661873107</v>
      </c>
      <c r="L2226" s="70">
        <v>0.45957811799394171</v>
      </c>
      <c r="M2226" s="70">
        <v>0.52348419773017774</v>
      </c>
      <c r="N2226" s="70">
        <v>3.9060059788012545E-2</v>
      </c>
      <c r="O2226" s="70">
        <v>0</v>
      </c>
      <c r="P2226" s="70">
        <v>2.2209874589193268E-3</v>
      </c>
    </row>
    <row r="2227" spans="1:16" x14ac:dyDescent="0.3">
      <c r="A2227" t="s">
        <v>3313</v>
      </c>
      <c r="B2227" t="s">
        <v>1402</v>
      </c>
      <c r="C2227" s="69">
        <v>42031</v>
      </c>
      <c r="D2227" s="70">
        <v>0.70162203388691957</v>
      </c>
      <c r="E2227" s="70">
        <v>9.4230661017567878E-3</v>
      </c>
      <c r="F2227" s="70">
        <v>0.10004779442047888</v>
      </c>
      <c r="G2227" s="70">
        <v>3.5714285714285712E-2</v>
      </c>
      <c r="H2227" s="70">
        <v>0.41379310344827586</v>
      </c>
      <c r="I2227" s="70">
        <v>0.77777777777777779</v>
      </c>
      <c r="J2227" s="70">
        <v>9.4091926722946976E-3</v>
      </c>
      <c r="K2227" s="70">
        <v>0.72057744512973054</v>
      </c>
      <c r="L2227" s="70">
        <v>0.6274907461352508</v>
      </c>
      <c r="M2227" s="70">
        <v>0.76328487069670381</v>
      </c>
      <c r="N2227" s="70">
        <v>1.9436173441731264E-2</v>
      </c>
      <c r="O2227" s="70">
        <v>0</v>
      </c>
      <c r="P2227" s="70">
        <v>1.1918753662134294E-3</v>
      </c>
    </row>
    <row r="2228" spans="1:16" x14ac:dyDescent="0.3">
      <c r="A2228" t="s">
        <v>3314</v>
      </c>
      <c r="B2228" t="s">
        <v>1402</v>
      </c>
      <c r="C2228" s="69">
        <v>42033</v>
      </c>
      <c r="D2228" s="70">
        <v>0.63571649178207279</v>
      </c>
      <c r="E2228" s="70">
        <v>1.597213356293322E-2</v>
      </c>
      <c r="F2228" s="70">
        <v>0.1238385626915236</v>
      </c>
      <c r="G2228" s="70">
        <v>5.9523809523809521E-2</v>
      </c>
      <c r="H2228" s="70">
        <v>0.17241379310344829</v>
      </c>
      <c r="I2228" s="70">
        <v>0.66666666666666663</v>
      </c>
      <c r="J2228" s="70">
        <v>-7.2568433661028858E-2</v>
      </c>
      <c r="K2228" s="70">
        <v>0.72942608419416877</v>
      </c>
      <c r="L2228" s="70">
        <v>0.47162034794686031</v>
      </c>
      <c r="M2228" s="70">
        <v>0.72352163362991639</v>
      </c>
      <c r="N2228" s="70">
        <v>0.26176622943111066</v>
      </c>
      <c r="O2228" s="70">
        <v>0</v>
      </c>
      <c r="P2228" s="70">
        <v>6.686595333078014E-3</v>
      </c>
    </row>
    <row r="2229" spans="1:16" x14ac:dyDescent="0.3">
      <c r="A2229" t="s">
        <v>2474</v>
      </c>
      <c r="B2229" t="s">
        <v>1402</v>
      </c>
      <c r="C2229" s="69">
        <v>42035</v>
      </c>
      <c r="D2229" s="70">
        <v>0.79906905459945921</v>
      </c>
      <c r="E2229" s="70">
        <v>1.6409051725224607E-2</v>
      </c>
      <c r="F2229" s="70">
        <v>0.11973927545101604</v>
      </c>
      <c r="G2229" s="70">
        <v>7.7380952380952384E-2</v>
      </c>
      <c r="H2229" s="70">
        <v>0.72413793103448276</v>
      </c>
      <c r="I2229" s="70">
        <v>0.83333333333333337</v>
      </c>
      <c r="J2229" s="70">
        <v>-5.4621434215243465E-2</v>
      </c>
      <c r="K2229" s="70">
        <v>0.71791480353923032</v>
      </c>
      <c r="L2229" s="70">
        <v>0.45207028350366651</v>
      </c>
      <c r="M2229" s="70">
        <v>0.63483588645470335</v>
      </c>
      <c r="N2229" s="70">
        <v>0.44466541983661823</v>
      </c>
      <c r="O2229" s="70">
        <v>0</v>
      </c>
      <c r="P2229" s="70">
        <v>1.0315407955247039E-3</v>
      </c>
    </row>
    <row r="2230" spans="1:16" x14ac:dyDescent="0.3">
      <c r="A2230" t="s">
        <v>2111</v>
      </c>
      <c r="B2230" t="s">
        <v>1402</v>
      </c>
      <c r="C2230" s="69">
        <v>42037</v>
      </c>
      <c r="D2230" s="70">
        <v>0.65927344038761704</v>
      </c>
      <c r="E2230" s="70">
        <v>4.2238299794232381E-2</v>
      </c>
      <c r="F2230" s="70">
        <v>0.16229316284104123</v>
      </c>
      <c r="G2230" s="70">
        <v>5.9523809523809521E-2</v>
      </c>
      <c r="H2230" s="70">
        <v>0.31034482758620691</v>
      </c>
      <c r="I2230" s="70">
        <v>0.77777777777777779</v>
      </c>
      <c r="J2230" s="70">
        <v>-7.9000049127433428E-2</v>
      </c>
      <c r="K2230" s="70">
        <v>0.72093609145298398</v>
      </c>
      <c r="L2230" s="70">
        <v>0.41870319952482171</v>
      </c>
      <c r="M2230" s="70">
        <v>0.65614408320986373</v>
      </c>
      <c r="N2230" s="70">
        <v>0.22922281832935806</v>
      </c>
      <c r="O2230" s="70">
        <v>0</v>
      </c>
      <c r="P2230" s="70">
        <v>3.4118960735656013E-3</v>
      </c>
    </row>
    <row r="2231" spans="1:16" x14ac:dyDescent="0.3">
      <c r="A2231" t="s">
        <v>2114</v>
      </c>
      <c r="B2231" t="s">
        <v>1402</v>
      </c>
      <c r="C2231" s="69">
        <v>42039</v>
      </c>
      <c r="D2231" s="70">
        <v>0.66703347783482492</v>
      </c>
      <c r="E2231" s="70">
        <v>1.7120206348590662E-2</v>
      </c>
      <c r="F2231" s="70">
        <v>9.5981695253036028E-2</v>
      </c>
      <c r="G2231" s="70">
        <v>0.26785714285714285</v>
      </c>
      <c r="H2231" s="70">
        <v>3.4482758620689655E-2</v>
      </c>
      <c r="I2231" s="70">
        <v>0.61111111111111116</v>
      </c>
      <c r="J2231" s="70">
        <v>-8.5193380085071529E-3</v>
      </c>
      <c r="K2231" s="70">
        <v>0.73782866521349944</v>
      </c>
      <c r="L2231" s="70">
        <v>0.60939248125193513</v>
      </c>
      <c r="M2231" s="70">
        <v>0.71919414204024779</v>
      </c>
      <c r="N2231" s="70">
        <v>0.23020516770408028</v>
      </c>
      <c r="O2231" s="70">
        <v>0</v>
      </c>
      <c r="P2231" s="70">
        <v>1.8835373205100723E-4</v>
      </c>
    </row>
    <row r="2232" spans="1:16" x14ac:dyDescent="0.3">
      <c r="A2232" t="s">
        <v>2476</v>
      </c>
      <c r="B2232" t="s">
        <v>1402</v>
      </c>
      <c r="C2232" s="69">
        <v>42041</v>
      </c>
      <c r="D2232" s="70">
        <v>0.57160733984517498</v>
      </c>
      <c r="E2232" s="70">
        <v>0.12724662616619575</v>
      </c>
      <c r="F2232" s="70">
        <v>0.22087421827162962</v>
      </c>
      <c r="G2232" s="70">
        <v>8.3333333333333329E-2</v>
      </c>
      <c r="H2232" s="70">
        <v>0.17241379310344829</v>
      </c>
      <c r="I2232" s="70">
        <v>0.72222222222222221</v>
      </c>
      <c r="J2232" s="70">
        <v>-5.0617847470695497E-2</v>
      </c>
      <c r="K2232" s="70">
        <v>0.72473751124616514</v>
      </c>
      <c r="L2232" s="70">
        <v>0.37305209646669879</v>
      </c>
      <c r="M2232" s="70">
        <v>0.44929637508002518</v>
      </c>
      <c r="N2232" s="70">
        <v>0.12976971158697989</v>
      </c>
      <c r="O2232" s="70">
        <v>0</v>
      </c>
      <c r="P2232" s="70">
        <v>8.6700609326171533E-4</v>
      </c>
    </row>
    <row r="2233" spans="1:16" x14ac:dyDescent="0.3">
      <c r="A2233" t="s">
        <v>3315</v>
      </c>
      <c r="B2233" t="s">
        <v>1402</v>
      </c>
      <c r="C2233" s="69">
        <v>42043</v>
      </c>
      <c r="D2233" s="70">
        <v>0.61506901826962113</v>
      </c>
      <c r="E2233" s="70">
        <v>0.17546834655137364</v>
      </c>
      <c r="F2233" s="70">
        <v>0.20723825688610328</v>
      </c>
      <c r="G2233" s="70">
        <v>0.10714285714285714</v>
      </c>
      <c r="H2233" s="70">
        <v>0.20689655172413793</v>
      </c>
      <c r="I2233" s="70">
        <v>0.77777777777777779</v>
      </c>
      <c r="J2233" s="70">
        <v>3.2041964473620149E-2</v>
      </c>
      <c r="K2233" s="70">
        <v>0.70574418868292899</v>
      </c>
      <c r="L2233" s="70">
        <v>0.37287365341801942</v>
      </c>
      <c r="M2233" s="70">
        <v>0.49175430408434689</v>
      </c>
      <c r="N2233" s="70">
        <v>0.13842265234948167</v>
      </c>
      <c r="O2233" s="70">
        <v>0</v>
      </c>
      <c r="P2233" s="70">
        <v>9.2480046349525339E-4</v>
      </c>
    </row>
    <row r="2234" spans="1:16" x14ac:dyDescent="0.3">
      <c r="A2234" t="s">
        <v>268</v>
      </c>
      <c r="B2234" t="s">
        <v>1402</v>
      </c>
      <c r="C2234" s="69">
        <v>42045</v>
      </c>
      <c r="D2234" s="70">
        <v>0.57999527396153472</v>
      </c>
      <c r="E2234" s="70">
        <v>0.62554733420562503</v>
      </c>
      <c r="F2234" s="70">
        <v>0.31277793896684614</v>
      </c>
      <c r="G2234" s="70">
        <v>3.5714285714285712E-2</v>
      </c>
      <c r="H2234" s="70">
        <v>6.8965517241379309E-2</v>
      </c>
      <c r="I2234" s="70">
        <v>0.66666666666666663</v>
      </c>
      <c r="J2234" s="70">
        <v>0.14364308571063045</v>
      </c>
      <c r="K2234" s="70">
        <v>0.68422266258983377</v>
      </c>
      <c r="L2234" s="70">
        <v>0.47321773901658665</v>
      </c>
      <c r="M2234" s="70">
        <v>0.39563313607425932</v>
      </c>
      <c r="N2234" s="70">
        <v>5.6248908771065961E-2</v>
      </c>
      <c r="O2234" s="70">
        <v>2.7305397892446126E-2</v>
      </c>
      <c r="P2234" s="70">
        <v>3.0218790288761175E-3</v>
      </c>
    </row>
    <row r="2235" spans="1:16" x14ac:dyDescent="0.3">
      <c r="A2235" t="s">
        <v>2616</v>
      </c>
      <c r="B2235" t="s">
        <v>1402</v>
      </c>
      <c r="C2235" s="69">
        <v>42047</v>
      </c>
      <c r="D2235" s="70">
        <v>0.69065148562287304</v>
      </c>
      <c r="E2235" s="70">
        <v>1.0001938898725388E-2</v>
      </c>
      <c r="F2235" s="70">
        <v>0.10731754330003238</v>
      </c>
      <c r="G2235" s="70">
        <v>9.5238095238095233E-2</v>
      </c>
      <c r="H2235" s="70">
        <v>0.27586206896551724</v>
      </c>
      <c r="I2235" s="70">
        <v>0.77777777777777779</v>
      </c>
      <c r="J2235" s="70">
        <v>6.474224499826757E-2</v>
      </c>
      <c r="K2235" s="70">
        <v>0.72850715263662991</v>
      </c>
      <c r="L2235" s="70">
        <v>0.49711261417883362</v>
      </c>
      <c r="M2235" s="70">
        <v>0.73948603665656076</v>
      </c>
      <c r="N2235" s="70">
        <v>0.12563531548744972</v>
      </c>
      <c r="O2235" s="70">
        <v>0</v>
      </c>
      <c r="P2235" s="70">
        <v>2.807527106234913E-3</v>
      </c>
    </row>
    <row r="2236" spans="1:16" x14ac:dyDescent="0.3">
      <c r="A2236" t="s">
        <v>3096</v>
      </c>
      <c r="B2236" t="s">
        <v>1402</v>
      </c>
      <c r="C2236" s="69">
        <v>42049</v>
      </c>
      <c r="D2236" s="70">
        <v>0.54824895594730183</v>
      </c>
      <c r="E2236" s="70">
        <v>4.1352212996266617E-2</v>
      </c>
      <c r="F2236" s="70">
        <v>9.2137082128796413E-2</v>
      </c>
      <c r="G2236" s="70">
        <v>0.20238095238095238</v>
      </c>
      <c r="H2236" s="70">
        <v>3.4482758620689655E-2</v>
      </c>
      <c r="I2236" s="70">
        <v>0.77777777777777779</v>
      </c>
      <c r="J2236" s="70">
        <v>-0.42223819165117221</v>
      </c>
      <c r="K2236" s="70">
        <v>0.70943178236041715</v>
      </c>
      <c r="L2236" s="70">
        <v>0.57240081754242722</v>
      </c>
      <c r="M2236" s="70">
        <v>0.68118222855553112</v>
      </c>
      <c r="N2236" s="70">
        <v>6.245837000225811E-2</v>
      </c>
      <c r="O2236" s="70">
        <v>0</v>
      </c>
      <c r="P2236" s="70">
        <v>4.5419060888068918E-4</v>
      </c>
    </row>
    <row r="2237" spans="1:16" x14ac:dyDescent="0.3">
      <c r="A2237" t="s">
        <v>2049</v>
      </c>
      <c r="B2237" t="s">
        <v>1402</v>
      </c>
      <c r="C2237" s="69">
        <v>42051</v>
      </c>
      <c r="D2237" s="70">
        <v>0.70207004378933247</v>
      </c>
      <c r="E2237" s="70">
        <v>5.6970186583440531E-2</v>
      </c>
      <c r="F2237" s="70">
        <v>0.11431493542737825</v>
      </c>
      <c r="G2237" s="70">
        <v>7.7380952380952384E-2</v>
      </c>
      <c r="H2237" s="70">
        <v>0.55172413793103448</v>
      </c>
      <c r="I2237" s="70">
        <v>0.72222222222222221</v>
      </c>
      <c r="J2237" s="70">
        <v>-4.3784639854611618E-2</v>
      </c>
      <c r="K2237" s="70">
        <v>0.75427536158464936</v>
      </c>
      <c r="L2237" s="70">
        <v>0.6663726558323092</v>
      </c>
      <c r="M2237" s="70">
        <v>0.47374664896949797</v>
      </c>
      <c r="N2237" s="70">
        <v>0.15245007990191775</v>
      </c>
      <c r="O2237" s="70">
        <v>0</v>
      </c>
      <c r="P2237" s="70">
        <v>2.2358100204400949E-3</v>
      </c>
    </row>
    <row r="2238" spans="1:16" x14ac:dyDescent="0.3">
      <c r="A2238" t="s">
        <v>3316</v>
      </c>
      <c r="B2238" t="s">
        <v>1402</v>
      </c>
      <c r="C2238" s="69">
        <v>42053</v>
      </c>
      <c r="E2238" s="70"/>
      <c r="F2238" s="70">
        <v>9.7321040564853939E-2</v>
      </c>
      <c r="G2238" s="70">
        <v>7.7380952380952384E-2</v>
      </c>
      <c r="H2238" s="70">
        <v>0.44827586206896552</v>
      </c>
      <c r="I2238" s="70">
        <v>0.77777777777777779</v>
      </c>
    </row>
    <row r="2239" spans="1:16" x14ac:dyDescent="0.3">
      <c r="A2239" t="s">
        <v>2050</v>
      </c>
      <c r="B2239" t="s">
        <v>1402</v>
      </c>
      <c r="C2239" s="69">
        <v>42055</v>
      </c>
      <c r="D2239" s="70">
        <v>0.5827224603587402</v>
      </c>
      <c r="E2239" s="70">
        <v>5.9154919766250605E-2</v>
      </c>
      <c r="F2239" s="70">
        <v>0.19926546873723622</v>
      </c>
      <c r="G2239" s="70">
        <v>7.7380952380952384E-2</v>
      </c>
      <c r="H2239" s="70">
        <v>0.20689655172413793</v>
      </c>
      <c r="I2239" s="70">
        <v>0.72222222222222221</v>
      </c>
      <c r="J2239" s="70">
        <v>3.953322614825395E-3</v>
      </c>
      <c r="K2239" s="70">
        <v>0.74703991089992539</v>
      </c>
      <c r="L2239" s="70">
        <v>0.41210786678929562</v>
      </c>
      <c r="M2239" s="70">
        <v>0.42741387106587403</v>
      </c>
      <c r="N2239" s="70">
        <v>8.3085228633437119E-2</v>
      </c>
      <c r="O2239" s="70">
        <v>0</v>
      </c>
      <c r="P2239" s="70">
        <v>1.5346587283366555E-3</v>
      </c>
    </row>
    <row r="2240" spans="1:16" x14ac:dyDescent="0.3">
      <c r="A2240" t="s">
        <v>2120</v>
      </c>
      <c r="B2240" t="s">
        <v>1402</v>
      </c>
      <c r="C2240" s="69">
        <v>42057</v>
      </c>
      <c r="E2240" s="70"/>
      <c r="F2240" s="70">
        <v>0.14721754126020475</v>
      </c>
      <c r="G2240" s="70">
        <v>2.3809523809523808E-2</v>
      </c>
      <c r="H2240" s="70">
        <v>0.17241379310344829</v>
      </c>
      <c r="I2240" s="70">
        <v>0.72222222222222221</v>
      </c>
    </row>
    <row r="2241" spans="1:16" x14ac:dyDescent="0.3">
      <c r="A2241" t="s">
        <v>2052</v>
      </c>
      <c r="B2241" t="s">
        <v>1402</v>
      </c>
      <c r="C2241" s="69">
        <v>42059</v>
      </c>
      <c r="D2241" s="70">
        <v>0.587740155956606</v>
      </c>
      <c r="E2241" s="70">
        <v>8.6602821606801932E-3</v>
      </c>
      <c r="F2241" s="70">
        <v>7.4557136076746106E-2</v>
      </c>
      <c r="G2241" s="70">
        <v>4.1666666666666664E-2</v>
      </c>
      <c r="H2241" s="70">
        <v>0.13793103448275862</v>
      </c>
      <c r="I2241" s="70">
        <v>0.66666666666666663</v>
      </c>
      <c r="J2241" s="70">
        <v>-7.1177661537479897E-2</v>
      </c>
      <c r="K2241" s="70">
        <v>0.75996068573047004</v>
      </c>
      <c r="L2241" s="70">
        <v>0.68578767796121509</v>
      </c>
      <c r="M2241" s="70">
        <v>0.48322642152957035</v>
      </c>
      <c r="N2241" s="70">
        <v>0.12512999257238175</v>
      </c>
      <c r="O2241" s="70">
        <v>0</v>
      </c>
      <c r="P2241" s="70">
        <v>1.9582336269933264E-3</v>
      </c>
    </row>
    <row r="2242" spans="1:16" x14ac:dyDescent="0.3">
      <c r="A2242" t="s">
        <v>3317</v>
      </c>
      <c r="B2242" t="s">
        <v>1402</v>
      </c>
      <c r="C2242" s="69">
        <v>42061</v>
      </c>
      <c r="D2242" s="70">
        <v>0.64176316191238425</v>
      </c>
      <c r="E2242" s="70">
        <v>5.0887771861947585E-3</v>
      </c>
      <c r="F2242" s="70">
        <v>0.13392705418542844</v>
      </c>
      <c r="G2242" s="70">
        <v>5.9523809523809521E-2</v>
      </c>
      <c r="H2242" s="70">
        <v>0.2413793103448276</v>
      </c>
      <c r="I2242" s="70">
        <v>0.72222222222222221</v>
      </c>
      <c r="J2242" s="70">
        <v>7.7777284068149974E-2</v>
      </c>
      <c r="K2242" s="70">
        <v>0.73332005405311218</v>
      </c>
      <c r="L2242" s="70">
        <v>0.41508510358999917</v>
      </c>
      <c r="M2242" s="70">
        <v>0.5138363702566715</v>
      </c>
      <c r="N2242" s="70">
        <v>0.27450536180582724</v>
      </c>
      <c r="O2242" s="70">
        <v>0</v>
      </c>
      <c r="P2242" s="70">
        <v>1.2126279836578127E-3</v>
      </c>
    </row>
    <row r="2243" spans="1:16" x14ac:dyDescent="0.3">
      <c r="A2243" t="s">
        <v>521</v>
      </c>
      <c r="B2243" t="s">
        <v>1402</v>
      </c>
      <c r="C2243" s="69">
        <v>42063</v>
      </c>
      <c r="D2243" s="70">
        <v>0.66365002542202511</v>
      </c>
      <c r="E2243" s="70">
        <v>1.6628588698505403E-2</v>
      </c>
      <c r="F2243" s="70">
        <v>0.11244645657857591</v>
      </c>
      <c r="G2243" s="70">
        <v>9.5238095238095233E-2</v>
      </c>
      <c r="H2243" s="70">
        <v>0.37931034482758619</v>
      </c>
      <c r="I2243" s="70">
        <v>0.83333333333333337</v>
      </c>
      <c r="J2243" s="70">
        <v>-0.19187195250112729</v>
      </c>
      <c r="K2243" s="70">
        <v>0.75147394064904127</v>
      </c>
      <c r="L2243" s="70">
        <v>0.57900493801966624</v>
      </c>
      <c r="M2243" s="70">
        <v>0.64529290163982589</v>
      </c>
      <c r="N2243" s="70">
        <v>7.5654286830800693E-2</v>
      </c>
      <c r="O2243" s="70">
        <v>0</v>
      </c>
      <c r="P2243" s="70">
        <v>1.1125097153117452E-3</v>
      </c>
    </row>
    <row r="2244" spans="1:16" x14ac:dyDescent="0.3">
      <c r="A2244" t="s">
        <v>2057</v>
      </c>
      <c r="B2244" t="s">
        <v>1402</v>
      </c>
      <c r="C2244" s="69">
        <v>42065</v>
      </c>
      <c r="D2244" s="70">
        <v>0.75098533470949613</v>
      </c>
      <c r="E2244" s="70">
        <v>1.6803710231349311E-2</v>
      </c>
      <c r="F2244" s="70">
        <v>0.10780429313438884</v>
      </c>
      <c r="G2244" s="70">
        <v>7.7380952380952384E-2</v>
      </c>
      <c r="H2244" s="70">
        <v>0.51724137931034486</v>
      </c>
      <c r="I2244" s="70">
        <v>0.72222222222222221</v>
      </c>
      <c r="J2244" s="70">
        <v>1.0567141358571426E-2</v>
      </c>
      <c r="K2244" s="70">
        <v>0.73113374721974078</v>
      </c>
      <c r="L2244" s="70">
        <v>0.51645595946111722</v>
      </c>
      <c r="M2244" s="70">
        <v>0.76648464067380284</v>
      </c>
      <c r="N2244" s="70">
        <v>0.26078251457487145</v>
      </c>
      <c r="O2244" s="70">
        <v>0</v>
      </c>
      <c r="P2244" s="70">
        <v>2.6958145835747861E-3</v>
      </c>
    </row>
    <row r="2245" spans="1:16" x14ac:dyDescent="0.3">
      <c r="A2245" t="s">
        <v>3318</v>
      </c>
      <c r="B2245" t="s">
        <v>1402</v>
      </c>
      <c r="C2245" s="69">
        <v>42067</v>
      </c>
      <c r="D2245" s="70">
        <v>0.60501110960986559</v>
      </c>
      <c r="E2245" s="70">
        <v>8.559651378488433E-3</v>
      </c>
      <c r="F2245" s="70">
        <v>0.1526130231760488</v>
      </c>
      <c r="G2245" s="70">
        <v>4.7619047619047616E-2</v>
      </c>
      <c r="H2245" s="70">
        <v>0.27586206896551724</v>
      </c>
      <c r="I2245" s="70">
        <v>0.72222222222222221</v>
      </c>
      <c r="J2245" s="70">
        <v>-6.9574092617208497E-2</v>
      </c>
      <c r="K2245" s="70">
        <v>0.71225214225113986</v>
      </c>
      <c r="L2245" s="70">
        <v>0.39837947449361893</v>
      </c>
      <c r="M2245" s="70">
        <v>0.55030581069439255</v>
      </c>
      <c r="N2245" s="70">
        <v>0.20044095512327911</v>
      </c>
      <c r="O2245" s="70">
        <v>0</v>
      </c>
      <c r="P2245" s="70">
        <v>9.7143185632487194E-4</v>
      </c>
    </row>
    <row r="2246" spans="1:16" x14ac:dyDescent="0.3">
      <c r="A2246" t="s">
        <v>3319</v>
      </c>
      <c r="B2246" t="s">
        <v>1402</v>
      </c>
      <c r="C2246" s="69">
        <v>42069</v>
      </c>
      <c r="D2246" s="70">
        <v>0.58346449588541183</v>
      </c>
      <c r="E2246" s="70">
        <v>0.11541775527599489</v>
      </c>
      <c r="F2246" s="70">
        <v>0.19118112257575753</v>
      </c>
      <c r="G2246" s="70">
        <v>4.1666666666666664E-2</v>
      </c>
      <c r="H2246" s="70">
        <v>0.13793103448275862</v>
      </c>
      <c r="I2246" s="70">
        <v>0.77777777777777779</v>
      </c>
      <c r="J2246" s="70">
        <v>-0.25501115072409536</v>
      </c>
      <c r="K2246" s="70">
        <v>0.71237260100969069</v>
      </c>
      <c r="L2246" s="70">
        <v>0.45113914852908027</v>
      </c>
      <c r="M2246" s="70">
        <v>0.71032024843321284</v>
      </c>
      <c r="N2246" s="70">
        <v>0.1146116373967631</v>
      </c>
      <c r="O2246" s="70">
        <v>0</v>
      </c>
      <c r="P2246" s="70">
        <v>2.5794896880785845E-3</v>
      </c>
    </row>
    <row r="2247" spans="1:16" x14ac:dyDescent="0.3">
      <c r="A2247" t="s">
        <v>3020</v>
      </c>
      <c r="B2247" t="s">
        <v>1402</v>
      </c>
      <c r="C2247" s="69">
        <v>42071</v>
      </c>
      <c r="D2247" s="70">
        <v>0.64849574454082026</v>
      </c>
      <c r="E2247" s="70">
        <v>0.20733170350118088</v>
      </c>
      <c r="F2247" s="70">
        <v>0.28029386820408414</v>
      </c>
      <c r="G2247" s="70">
        <v>0.24404761904761904</v>
      </c>
      <c r="H2247" s="70">
        <v>0.2413793103448276</v>
      </c>
      <c r="I2247" s="70">
        <v>0.72222222222222221</v>
      </c>
      <c r="J2247" s="70">
        <v>6.2184938893183418E-2</v>
      </c>
      <c r="K2247" s="70">
        <v>0.69371577789972749</v>
      </c>
      <c r="L2247" s="70">
        <v>0.3738598417158811</v>
      </c>
      <c r="M2247" s="70">
        <v>0.48664399982899786</v>
      </c>
      <c r="N2247" s="70">
        <v>0.10077650122819212</v>
      </c>
      <c r="O2247" s="70">
        <v>0</v>
      </c>
      <c r="P2247" s="70">
        <v>9.5008529417000751E-4</v>
      </c>
    </row>
    <row r="2248" spans="1:16" x14ac:dyDescent="0.3">
      <c r="A2248" t="s">
        <v>2060</v>
      </c>
      <c r="B2248" t="s">
        <v>1402</v>
      </c>
      <c r="C2248" s="69">
        <v>42073</v>
      </c>
      <c r="D2248" s="70">
        <v>0.63097236115000432</v>
      </c>
      <c r="E2248" s="70">
        <v>7.2446709313216978E-2</v>
      </c>
      <c r="F2248" s="70">
        <v>9.6355025938877181E-2</v>
      </c>
      <c r="G2248" s="70">
        <v>5.9523809523809521E-2</v>
      </c>
      <c r="H2248" s="70">
        <v>0.20689655172413793</v>
      </c>
      <c r="I2248" s="70">
        <v>0.66666666666666663</v>
      </c>
      <c r="J2248" s="70">
        <v>-5.0419275600602366E-2</v>
      </c>
      <c r="K2248" s="70">
        <v>0.75013837670387118</v>
      </c>
      <c r="L2248" s="70">
        <v>0.71031818925629786</v>
      </c>
      <c r="M2248" s="70">
        <v>0.55741140307850934</v>
      </c>
      <c r="N2248" s="70">
        <v>0.12233896015054863</v>
      </c>
      <c r="O2248" s="70">
        <v>0</v>
      </c>
      <c r="P2248" s="70">
        <v>2.1124917026738724E-4</v>
      </c>
    </row>
    <row r="2249" spans="1:16" x14ac:dyDescent="0.3">
      <c r="A2249" t="s">
        <v>3320</v>
      </c>
      <c r="B2249" t="s">
        <v>1402</v>
      </c>
      <c r="C2249" s="69">
        <v>42075</v>
      </c>
      <c r="D2249" s="70">
        <v>0.6248987458522488</v>
      </c>
      <c r="E2249" s="70">
        <v>0.11722904458506155</v>
      </c>
      <c r="F2249" s="70">
        <v>0.24893540310598053</v>
      </c>
      <c r="G2249" s="70">
        <v>0.125</v>
      </c>
      <c r="H2249" s="70">
        <v>0.20689655172413793</v>
      </c>
      <c r="I2249" s="70">
        <v>0.72222222222222221</v>
      </c>
      <c r="J2249" s="70">
        <v>-3.4227935126236571E-2</v>
      </c>
      <c r="K2249" s="70">
        <v>0.69447851182330789</v>
      </c>
      <c r="L2249" s="70">
        <v>0.39621305294338727</v>
      </c>
      <c r="M2249" s="70">
        <v>0.61018649947877146</v>
      </c>
      <c r="N2249" s="70">
        <v>0.11858094322536139</v>
      </c>
      <c r="O2249" s="70">
        <v>0</v>
      </c>
      <c r="P2249" s="70">
        <v>1.1285848229666731E-3</v>
      </c>
    </row>
    <row r="2250" spans="1:16" x14ac:dyDescent="0.3">
      <c r="A2250" t="s">
        <v>3321</v>
      </c>
      <c r="B2250" t="s">
        <v>1402</v>
      </c>
      <c r="C2250" s="69">
        <v>42077</v>
      </c>
      <c r="D2250" s="70">
        <v>0.63400542866289722</v>
      </c>
      <c r="E2250" s="70">
        <v>0.35721099657132521</v>
      </c>
      <c r="F2250" s="70">
        <v>0.2446138149360236</v>
      </c>
      <c r="G2250" s="70">
        <v>6.5476190476190479E-2</v>
      </c>
      <c r="H2250" s="70">
        <v>0.13793103448275862</v>
      </c>
      <c r="I2250" s="70">
        <v>0.72222222222222221</v>
      </c>
      <c r="J2250" s="70">
        <v>5.9293923960149521E-2</v>
      </c>
      <c r="K2250" s="70">
        <v>0.71128762660925982</v>
      </c>
      <c r="L2250" s="70">
        <v>0.49233036936276464</v>
      </c>
      <c r="M2250" s="70">
        <v>0.65348179231615455</v>
      </c>
      <c r="N2250" s="70">
        <v>4.3250851633825894E-2</v>
      </c>
      <c r="O2250" s="70">
        <v>0</v>
      </c>
      <c r="P2250" s="70">
        <v>4.548201089091047E-3</v>
      </c>
    </row>
    <row r="2251" spans="1:16" x14ac:dyDescent="0.3">
      <c r="A2251" t="s">
        <v>3322</v>
      </c>
      <c r="B2251" t="s">
        <v>1402</v>
      </c>
      <c r="C2251" s="69">
        <v>42079</v>
      </c>
      <c r="D2251" s="70">
        <v>0.6302263869792667</v>
      </c>
      <c r="E2251" s="70">
        <v>0.10971165368293982</v>
      </c>
      <c r="F2251" s="70">
        <v>0.19009080280586937</v>
      </c>
      <c r="G2251" s="70">
        <v>0.1130952380952381</v>
      </c>
      <c r="H2251" s="70">
        <v>0.10344827586206896</v>
      </c>
      <c r="I2251" s="70">
        <v>0.83333333333333337</v>
      </c>
      <c r="J2251" s="70">
        <v>-0.18644940695607143</v>
      </c>
      <c r="K2251" s="70">
        <v>0.71452601253962211</v>
      </c>
      <c r="L2251" s="70">
        <v>0.47085859254378098</v>
      </c>
      <c r="M2251" s="70">
        <v>0.70434174402944771</v>
      </c>
      <c r="N2251" s="70">
        <v>0.16730775115350324</v>
      </c>
      <c r="O2251" s="70">
        <v>0</v>
      </c>
      <c r="P2251" s="70">
        <v>5.200619049186575E-3</v>
      </c>
    </row>
    <row r="2252" spans="1:16" x14ac:dyDescent="0.3">
      <c r="A2252" t="s">
        <v>3323</v>
      </c>
      <c r="B2252" t="s">
        <v>1402</v>
      </c>
      <c r="C2252" s="69">
        <v>42081</v>
      </c>
      <c r="D2252" s="70">
        <v>0.79700101536600387</v>
      </c>
      <c r="E2252" s="70">
        <v>3.0925616905597156E-2</v>
      </c>
      <c r="F2252" s="70">
        <v>0.12938875667734448</v>
      </c>
      <c r="G2252" s="70">
        <v>0.16666666666666666</v>
      </c>
      <c r="H2252" s="70">
        <v>0.68965517241379315</v>
      </c>
      <c r="I2252" s="70">
        <v>0.83333333333333337</v>
      </c>
      <c r="J2252" s="70">
        <v>-9.7795710622083157E-2</v>
      </c>
      <c r="K2252" s="70">
        <v>0.70694670741812338</v>
      </c>
      <c r="L2252" s="70">
        <v>0.47612111632507592</v>
      </c>
      <c r="M2252" s="70">
        <v>0.65842217159143912</v>
      </c>
      <c r="N2252" s="70">
        <v>0.37666823812198946</v>
      </c>
      <c r="O2252" s="70">
        <v>0</v>
      </c>
      <c r="P2252" s="70">
        <v>8.5743738802334572E-4</v>
      </c>
    </row>
    <row r="2253" spans="1:16" x14ac:dyDescent="0.3">
      <c r="A2253" t="s">
        <v>3324</v>
      </c>
      <c r="B2253" t="s">
        <v>1402</v>
      </c>
      <c r="C2253" s="69">
        <v>42083</v>
      </c>
      <c r="D2253" s="70">
        <v>0.76378309612043116</v>
      </c>
      <c r="E2253" s="70">
        <v>6.2998666413729186E-3</v>
      </c>
      <c r="F2253" s="70">
        <v>9.0607014465026031E-2</v>
      </c>
      <c r="G2253" s="70">
        <v>7.1428571428571425E-2</v>
      </c>
      <c r="H2253" s="70">
        <v>0.37931034482758619</v>
      </c>
      <c r="I2253" s="70">
        <v>0.77777777777777779</v>
      </c>
      <c r="J2253" s="70">
        <v>0.13166456151841607</v>
      </c>
      <c r="K2253" s="70">
        <v>0.73390153089405141</v>
      </c>
      <c r="L2253" s="70">
        <v>0.50844301488234156</v>
      </c>
      <c r="M2253" s="70">
        <v>0.76579522714944459</v>
      </c>
      <c r="N2253" s="70">
        <v>0.31270282600992638</v>
      </c>
      <c r="O2253" s="70">
        <v>0</v>
      </c>
      <c r="P2253" s="70">
        <v>4.4081760278843881E-3</v>
      </c>
    </row>
    <row r="2254" spans="1:16" x14ac:dyDescent="0.3">
      <c r="A2254" t="s">
        <v>2502</v>
      </c>
      <c r="B2254" t="s">
        <v>1402</v>
      </c>
      <c r="C2254" s="69">
        <v>42085</v>
      </c>
      <c r="D2254" s="70">
        <v>0.66925335171464739</v>
      </c>
      <c r="E2254" s="70">
        <v>4.8222321222180349E-2</v>
      </c>
      <c r="F2254" s="70">
        <v>0.10175546202645791</v>
      </c>
      <c r="G2254" s="70">
        <v>0.19047619047619047</v>
      </c>
      <c r="H2254" s="70">
        <v>0.34482758620689657</v>
      </c>
      <c r="I2254" s="70">
        <v>0.61111111111111116</v>
      </c>
      <c r="J2254" s="70">
        <v>-0.14200365606605897</v>
      </c>
      <c r="K2254" s="70">
        <v>0.74511883804214596</v>
      </c>
      <c r="L2254" s="70">
        <v>0.72784691788098155</v>
      </c>
      <c r="M2254" s="70">
        <v>0.6160787252171922</v>
      </c>
      <c r="N2254" s="70">
        <v>0.11335755615924036</v>
      </c>
      <c r="O2254" s="70">
        <v>0</v>
      </c>
      <c r="P2254" s="70">
        <v>1.2820122314244277E-4</v>
      </c>
    </row>
    <row r="2255" spans="1:16" x14ac:dyDescent="0.3">
      <c r="A2255" t="s">
        <v>3325</v>
      </c>
      <c r="B2255" t="s">
        <v>1402</v>
      </c>
      <c r="C2255" s="69">
        <v>42087</v>
      </c>
      <c r="D2255" s="70">
        <v>0.57385411342041115</v>
      </c>
      <c r="E2255" s="70">
        <v>2.6394286844815165E-2</v>
      </c>
      <c r="F2255" s="70">
        <v>0.13886169604354762</v>
      </c>
      <c r="G2255" s="70">
        <v>3.5714285714285712E-2</v>
      </c>
      <c r="H2255" s="70">
        <v>0.20689655172413793</v>
      </c>
      <c r="I2255" s="70">
        <v>0.72222222222222221</v>
      </c>
      <c r="J2255" s="70">
        <v>-0.12785670435043478</v>
      </c>
      <c r="K2255" s="70">
        <v>0.72028838366873549</v>
      </c>
      <c r="L2255" s="70">
        <v>0.40630546529131456</v>
      </c>
      <c r="M2255" s="70">
        <v>0.55805880261532914</v>
      </c>
      <c r="N2255" s="70">
        <v>0.17556304883958967</v>
      </c>
      <c r="O2255" s="70">
        <v>0</v>
      </c>
      <c r="P2255" s="70">
        <v>1.0024090771954225E-3</v>
      </c>
    </row>
    <row r="2256" spans="1:16" x14ac:dyDescent="0.3">
      <c r="A2256" t="s">
        <v>2070</v>
      </c>
      <c r="B2256" t="s">
        <v>1402</v>
      </c>
      <c r="C2256" s="69">
        <v>42089</v>
      </c>
      <c r="D2256" s="70">
        <v>0.75610392509961999</v>
      </c>
      <c r="E2256" s="70">
        <v>0.15816980515331136</v>
      </c>
      <c r="F2256" s="70">
        <v>0.22703270491037575</v>
      </c>
      <c r="G2256" s="70">
        <v>9.5238095238095233E-2</v>
      </c>
      <c r="H2256" s="70">
        <v>0.34482758620689657</v>
      </c>
      <c r="I2256" s="70">
        <v>0.83333333333333337</v>
      </c>
      <c r="J2256" s="70">
        <v>3.6757031350882143E-3</v>
      </c>
      <c r="K2256" s="70">
        <v>0.72192835564172286</v>
      </c>
      <c r="L2256" s="70">
        <v>0.60381671748891019</v>
      </c>
      <c r="M2256" s="70">
        <v>0.84362118908064188</v>
      </c>
      <c r="N2256" s="70">
        <v>5.2201300871808833E-2</v>
      </c>
      <c r="O2256" s="70">
        <v>0</v>
      </c>
      <c r="P2256" s="70">
        <v>1.2399289030200851E-2</v>
      </c>
    </row>
    <row r="2257" spans="1:16" x14ac:dyDescent="0.3">
      <c r="A2257" t="s">
        <v>2071</v>
      </c>
      <c r="B2257" t="s">
        <v>1402</v>
      </c>
      <c r="C2257" s="69">
        <v>42091</v>
      </c>
      <c r="D2257" s="70">
        <v>0.62862192803576133</v>
      </c>
      <c r="E2257" s="70">
        <v>0.58809259313875317</v>
      </c>
      <c r="F2257" s="70">
        <v>0.30825167190510738</v>
      </c>
      <c r="G2257" s="70">
        <v>9.5238095238095233E-2</v>
      </c>
      <c r="H2257" s="70">
        <v>0.17241379310344829</v>
      </c>
      <c r="I2257" s="70">
        <v>0.72222222222222221</v>
      </c>
      <c r="J2257" s="70">
        <v>0.11429146436493717</v>
      </c>
      <c r="K2257" s="70">
        <v>0.70016362054480608</v>
      </c>
      <c r="L2257" s="70">
        <v>0.47112079737829643</v>
      </c>
      <c r="M2257" s="70">
        <v>0.47396823800519355</v>
      </c>
      <c r="N2257" s="70">
        <v>4.6535975374695109E-2</v>
      </c>
      <c r="O2257" s="70">
        <v>9.3310286807136284E-4</v>
      </c>
      <c r="P2257" s="70">
        <v>2.6817561275568583E-3</v>
      </c>
    </row>
    <row r="2258" spans="1:16" x14ac:dyDescent="0.3">
      <c r="A2258" t="s">
        <v>3326</v>
      </c>
      <c r="B2258" t="s">
        <v>1402</v>
      </c>
      <c r="C2258" s="69">
        <v>42093</v>
      </c>
      <c r="D2258" s="70">
        <v>0.61886661158864553</v>
      </c>
      <c r="E2258" s="70">
        <v>2.4242717724901379E-2</v>
      </c>
      <c r="F2258" s="70">
        <v>0.18263355045339799</v>
      </c>
      <c r="G2258" s="70">
        <v>1.1904761904761904E-2</v>
      </c>
      <c r="H2258" s="70">
        <v>0.2413793103448276</v>
      </c>
      <c r="I2258" s="70">
        <v>0.72222222222222221</v>
      </c>
      <c r="J2258" s="70">
        <v>-0.11908696039003903</v>
      </c>
      <c r="K2258" s="70">
        <v>0.70701816318477007</v>
      </c>
      <c r="L2258" s="70">
        <v>0.42349700302962168</v>
      </c>
      <c r="M2258" s="70">
        <v>0.67967724143239017</v>
      </c>
      <c r="N2258" s="70">
        <v>0.20777281205476297</v>
      </c>
      <c r="O2258" s="70">
        <v>0</v>
      </c>
      <c r="P2258" s="70">
        <v>2.5736841436898882E-3</v>
      </c>
    </row>
    <row r="2259" spans="1:16" x14ac:dyDescent="0.3">
      <c r="A2259" t="s">
        <v>3158</v>
      </c>
      <c r="B2259" t="s">
        <v>1402</v>
      </c>
      <c r="C2259" s="69">
        <v>42095</v>
      </c>
      <c r="D2259" s="70">
        <v>0.64068304493170514</v>
      </c>
      <c r="E2259" s="70">
        <v>0.28958818831275557</v>
      </c>
      <c r="F2259" s="70">
        <v>0.24666714548428476</v>
      </c>
      <c r="G2259" s="70">
        <v>7.7380952380952384E-2</v>
      </c>
      <c r="H2259" s="70">
        <v>0.13793103448275862</v>
      </c>
      <c r="I2259" s="70">
        <v>0.72222222222222221</v>
      </c>
      <c r="J2259" s="70">
        <v>2.3719103095663673E-2</v>
      </c>
      <c r="K2259" s="70">
        <v>0.71460834848219168</v>
      </c>
      <c r="L2259" s="70">
        <v>0.52773103632339624</v>
      </c>
      <c r="M2259" s="70">
        <v>0.6667227930284354</v>
      </c>
      <c r="N2259" s="70">
        <v>4.25370183655987E-2</v>
      </c>
      <c r="O2259" s="70">
        <v>0</v>
      </c>
      <c r="P2259" s="70">
        <v>7.9295937124925098E-3</v>
      </c>
    </row>
    <row r="2260" spans="1:16" x14ac:dyDescent="0.3">
      <c r="A2260" t="s">
        <v>3327</v>
      </c>
      <c r="B2260" t="s">
        <v>1402</v>
      </c>
      <c r="C2260" s="69">
        <v>42097</v>
      </c>
      <c r="D2260" s="70">
        <v>0.67435916359715875</v>
      </c>
      <c r="E2260" s="70">
        <v>4.3739846058160343E-2</v>
      </c>
      <c r="F2260" s="70">
        <v>0.16781806489232001</v>
      </c>
      <c r="G2260" s="70">
        <v>8.3333333333333329E-2</v>
      </c>
      <c r="H2260" s="70">
        <v>0.2413793103448276</v>
      </c>
      <c r="I2260" s="70">
        <v>0.77777777777777779</v>
      </c>
      <c r="J2260" s="70">
        <v>-0.1109288914572779</v>
      </c>
      <c r="K2260" s="70">
        <v>0.70681302905324728</v>
      </c>
      <c r="L2260" s="70">
        <v>0.42256220849653059</v>
      </c>
      <c r="M2260" s="70">
        <v>0.68278585839193962</v>
      </c>
      <c r="N2260" s="70">
        <v>0.36073664153798918</v>
      </c>
      <c r="O2260" s="70">
        <v>0</v>
      </c>
      <c r="P2260" s="70">
        <v>1.6620347321797764E-3</v>
      </c>
    </row>
    <row r="2261" spans="1:16" x14ac:dyDescent="0.3">
      <c r="A2261" t="s">
        <v>2073</v>
      </c>
      <c r="B2261" t="s">
        <v>1402</v>
      </c>
      <c r="C2261" s="69">
        <v>42099</v>
      </c>
      <c r="D2261" s="70">
        <v>0.60656060444747306</v>
      </c>
      <c r="E2261" s="70">
        <v>3.436199138083624E-3</v>
      </c>
      <c r="F2261" s="70">
        <v>0.16108124340969468</v>
      </c>
      <c r="G2261" s="70">
        <v>4.7619047619047616E-2</v>
      </c>
      <c r="H2261" s="70">
        <v>0.17241379310344829</v>
      </c>
      <c r="I2261" s="70">
        <v>0.72222222222222221</v>
      </c>
      <c r="J2261" s="70">
        <v>2.5462934176404193E-2</v>
      </c>
      <c r="K2261" s="70">
        <v>0.71871560587303562</v>
      </c>
      <c r="L2261" s="70">
        <v>0.39372147866185986</v>
      </c>
      <c r="M2261" s="70">
        <v>0.5049685397965914</v>
      </c>
      <c r="N2261" s="70">
        <v>0.25153771880707049</v>
      </c>
      <c r="O2261" s="70">
        <v>0</v>
      </c>
      <c r="P2261" s="70">
        <v>1.0099904250477157E-3</v>
      </c>
    </row>
    <row r="2262" spans="1:16" x14ac:dyDescent="0.3">
      <c r="A2262" t="s">
        <v>3328</v>
      </c>
      <c r="B2262" t="s">
        <v>1402</v>
      </c>
      <c r="C2262" s="69">
        <v>42101</v>
      </c>
      <c r="D2262" s="70">
        <v>0.61241261380732492</v>
      </c>
      <c r="E2262" s="70">
        <v>0.73840541713925401</v>
      </c>
      <c r="F2262" s="70">
        <v>0.33840937387000236</v>
      </c>
      <c r="G2262" s="70">
        <v>6.5476190476190479E-2</v>
      </c>
      <c r="H2262" s="70">
        <v>6.8965517241379309E-2</v>
      </c>
      <c r="I2262" s="70">
        <v>0.66666666666666663</v>
      </c>
      <c r="J2262" s="70">
        <v>9.8169725767561555E-2</v>
      </c>
      <c r="K2262" s="70">
        <v>0.68203691792265908</v>
      </c>
      <c r="L2262" s="70">
        <v>0.49358590057815821</v>
      </c>
      <c r="M2262" s="70">
        <v>0.37368447550028444</v>
      </c>
      <c r="N2262" s="70">
        <v>0.10349847426063116</v>
      </c>
      <c r="O2262" s="70">
        <v>0.13415598390154337</v>
      </c>
      <c r="P2262" s="70">
        <v>3.0348808885861463E-3</v>
      </c>
    </row>
    <row r="2263" spans="1:16" x14ac:dyDescent="0.3">
      <c r="A2263" t="s">
        <v>2075</v>
      </c>
      <c r="B2263" t="s">
        <v>1402</v>
      </c>
      <c r="C2263" s="69">
        <v>42103</v>
      </c>
      <c r="D2263" s="70">
        <v>0.68094673412739348</v>
      </c>
      <c r="E2263" s="70">
        <v>2.7612577152289059E-2</v>
      </c>
      <c r="F2263" s="70">
        <v>0.22794245607896996</v>
      </c>
      <c r="G2263" s="70">
        <v>5.9523809523809521E-2</v>
      </c>
      <c r="H2263" s="70">
        <v>0.20689655172413793</v>
      </c>
      <c r="I2263" s="70">
        <v>0.77777777777777779</v>
      </c>
      <c r="J2263" s="70">
        <v>-5.0066694205539143E-2</v>
      </c>
      <c r="K2263" s="70">
        <v>0.73779113299284727</v>
      </c>
      <c r="L2263" s="70">
        <v>0.58090162565637515</v>
      </c>
      <c r="M2263" s="70">
        <v>0.74701067061198823</v>
      </c>
      <c r="N2263" s="70">
        <v>6.0484885183002712E-2</v>
      </c>
      <c r="O2263" s="70">
        <v>0</v>
      </c>
      <c r="P2263" s="70">
        <v>1.8245198447207078E-2</v>
      </c>
    </row>
    <row r="2264" spans="1:16" x14ac:dyDescent="0.3">
      <c r="A2264" t="s">
        <v>3329</v>
      </c>
      <c r="B2264" t="s">
        <v>1402</v>
      </c>
      <c r="C2264" s="69">
        <v>42105</v>
      </c>
      <c r="E2264" s="70"/>
      <c r="F2264" s="70">
        <v>9.1351881657318723E-2</v>
      </c>
      <c r="G2264" s="70">
        <v>7.1428571428571425E-2</v>
      </c>
      <c r="H2264" s="70">
        <v>0.41379310344827586</v>
      </c>
      <c r="I2264" s="70">
        <v>0.83333333333333337</v>
      </c>
    </row>
    <row r="2265" spans="1:16" x14ac:dyDescent="0.3">
      <c r="A2265" t="s">
        <v>3330</v>
      </c>
      <c r="B2265" t="s">
        <v>1402</v>
      </c>
      <c r="C2265" s="69">
        <v>42107</v>
      </c>
      <c r="D2265" s="70">
        <v>0.65434949982152224</v>
      </c>
      <c r="E2265" s="70">
        <v>5.3664753647931454E-2</v>
      </c>
      <c r="F2265" s="70">
        <v>0.17845171385474351</v>
      </c>
      <c r="G2265" s="70">
        <v>6.5476190476190479E-2</v>
      </c>
      <c r="H2265" s="70">
        <v>0.2413793103448276</v>
      </c>
      <c r="I2265" s="70">
        <v>0.77777777777777779</v>
      </c>
      <c r="J2265" s="70">
        <v>-0.10716968270119667</v>
      </c>
      <c r="K2265" s="70">
        <v>0.71441450225892167</v>
      </c>
      <c r="L2265" s="70">
        <v>0.47686030760961651</v>
      </c>
      <c r="M2265" s="70">
        <v>0.78157132860286238</v>
      </c>
      <c r="N2265" s="70">
        <v>0.10069284512904265</v>
      </c>
      <c r="O2265" s="70">
        <v>0</v>
      </c>
      <c r="P2265" s="70">
        <v>5.5600358989793906E-3</v>
      </c>
    </row>
    <row r="2266" spans="1:16" x14ac:dyDescent="0.3">
      <c r="A2266" t="s">
        <v>3331</v>
      </c>
      <c r="B2266" t="s">
        <v>1402</v>
      </c>
      <c r="C2266" s="69">
        <v>42109</v>
      </c>
      <c r="D2266" s="70">
        <v>0.62165440309572573</v>
      </c>
      <c r="E2266" s="70">
        <v>2.6038600415536229E-2</v>
      </c>
      <c r="F2266" s="70">
        <v>0.16403612311596069</v>
      </c>
      <c r="G2266" s="70">
        <v>3.5714285714285712E-2</v>
      </c>
      <c r="H2266" s="70">
        <v>0.2413793103448276</v>
      </c>
      <c r="I2266" s="70">
        <v>0.72222222222222221</v>
      </c>
      <c r="J2266" s="70">
        <v>4.3248840949876447E-3</v>
      </c>
      <c r="K2266" s="70">
        <v>0.70825797569693871</v>
      </c>
      <c r="L2266" s="70">
        <v>0.39156419640259682</v>
      </c>
      <c r="M2266" s="70">
        <v>0.62779792679353763</v>
      </c>
      <c r="N2266" s="70">
        <v>0.17658676228118669</v>
      </c>
      <c r="O2266" s="70">
        <v>0</v>
      </c>
      <c r="P2266" s="70">
        <v>1.4905612019956208E-3</v>
      </c>
    </row>
    <row r="2267" spans="1:16" x14ac:dyDescent="0.3">
      <c r="A2267" t="s">
        <v>2733</v>
      </c>
      <c r="B2267" t="s">
        <v>1402</v>
      </c>
      <c r="C2267" s="69">
        <v>42111</v>
      </c>
      <c r="D2267" s="70">
        <v>0.67298061251185815</v>
      </c>
      <c r="E2267" s="70">
        <v>1.1216183217972816E-2</v>
      </c>
      <c r="F2267" s="70">
        <v>0.14304328745621187</v>
      </c>
      <c r="G2267" s="70">
        <v>0.10119047619047619</v>
      </c>
      <c r="H2267" s="70">
        <v>0.31034482758620691</v>
      </c>
      <c r="I2267" s="70">
        <v>0.77777777777777779</v>
      </c>
      <c r="J2267" s="70">
        <v>-0.11276854736663865</v>
      </c>
      <c r="K2267" s="70">
        <v>0.7573843700594739</v>
      </c>
      <c r="L2267" s="70">
        <v>0.55239119469399567</v>
      </c>
      <c r="M2267" s="70">
        <v>0.61550220209672457</v>
      </c>
      <c r="N2267" s="70">
        <v>0.1809793261700868</v>
      </c>
      <c r="O2267" s="70">
        <v>0</v>
      </c>
      <c r="P2267" s="70">
        <v>1.279084633168384E-3</v>
      </c>
    </row>
    <row r="2268" spans="1:16" x14ac:dyDescent="0.3">
      <c r="A2268" t="s">
        <v>2550</v>
      </c>
      <c r="B2268" t="s">
        <v>1402</v>
      </c>
      <c r="C2268" s="69">
        <v>42113</v>
      </c>
      <c r="E2268" s="70"/>
      <c r="F2268" s="70">
        <v>0.15501609123133345</v>
      </c>
      <c r="G2268" s="70">
        <v>8.3333333333333329E-2</v>
      </c>
      <c r="H2268" s="70">
        <v>0.41379310344827586</v>
      </c>
      <c r="I2268" s="70">
        <v>0.77777777777777779</v>
      </c>
    </row>
    <row r="2269" spans="1:16" x14ac:dyDescent="0.3">
      <c r="A2269" t="s">
        <v>3332</v>
      </c>
      <c r="B2269" t="s">
        <v>1402</v>
      </c>
      <c r="C2269" s="69">
        <v>42115</v>
      </c>
      <c r="D2269" s="70">
        <v>0.68323285965300118</v>
      </c>
      <c r="E2269" s="70">
        <v>3.8854755365103732E-3</v>
      </c>
      <c r="F2269" s="70">
        <v>0.15270164253252427</v>
      </c>
      <c r="G2269" s="70">
        <v>5.3571428571428568E-2</v>
      </c>
      <c r="H2269" s="70">
        <v>0.17241379310344829</v>
      </c>
      <c r="I2269" s="70">
        <v>0.72222222222222221</v>
      </c>
      <c r="J2269" s="70">
        <v>0.16301725245910417</v>
      </c>
      <c r="K2269" s="70">
        <v>0.72722756285504553</v>
      </c>
      <c r="L2269" s="70">
        <v>0.46953559096941733</v>
      </c>
      <c r="M2269" s="70">
        <v>0.70109834656122116</v>
      </c>
      <c r="N2269" s="70">
        <v>0.20905920389123889</v>
      </c>
      <c r="O2269" s="70">
        <v>0</v>
      </c>
      <c r="P2269" s="70">
        <v>6.9626621920871653E-3</v>
      </c>
    </row>
    <row r="2270" spans="1:16" x14ac:dyDescent="0.3">
      <c r="A2270" t="s">
        <v>3111</v>
      </c>
      <c r="B2270" t="s">
        <v>1402</v>
      </c>
      <c r="C2270" s="69">
        <v>42117</v>
      </c>
      <c r="D2270" s="70">
        <v>0.7069772117845583</v>
      </c>
      <c r="E2270" s="70">
        <v>1.5542445258986714E-3</v>
      </c>
      <c r="F2270" s="70">
        <v>0.12731401351355273</v>
      </c>
      <c r="G2270" s="70">
        <v>3.5714285714285712E-2</v>
      </c>
      <c r="H2270" s="70">
        <v>0.37931034482758619</v>
      </c>
      <c r="I2270" s="70">
        <v>0.83333333333333337</v>
      </c>
      <c r="J2270" s="70">
        <v>-6.5451298690864385E-2</v>
      </c>
      <c r="K2270" s="70">
        <v>0.72373001771193779</v>
      </c>
      <c r="L2270" s="70">
        <v>0.37404048553238867</v>
      </c>
      <c r="M2270" s="70">
        <v>0.5780605518312385</v>
      </c>
      <c r="N2270" s="70">
        <v>0.50587099023281223</v>
      </c>
      <c r="O2270" s="70">
        <v>0</v>
      </c>
      <c r="P2270" s="70">
        <v>3.2758070559845728E-3</v>
      </c>
    </row>
    <row r="2271" spans="1:16" x14ac:dyDescent="0.3">
      <c r="A2271" t="s">
        <v>2151</v>
      </c>
      <c r="B2271" t="s">
        <v>1402</v>
      </c>
      <c r="C2271" s="69">
        <v>42119</v>
      </c>
      <c r="D2271" s="70">
        <v>0.65767552976004828</v>
      </c>
      <c r="E2271" s="70">
        <v>4.1028791124905817E-2</v>
      </c>
      <c r="F2271" s="70">
        <v>0.16540993058525763</v>
      </c>
      <c r="G2271" s="70">
        <v>4.7619047619047616E-2</v>
      </c>
      <c r="H2271" s="70">
        <v>0.27586206896551724</v>
      </c>
      <c r="I2271" s="70">
        <v>0.72222222222222221</v>
      </c>
      <c r="J2271" s="70">
        <v>2.9050080716605711E-2</v>
      </c>
      <c r="K2271" s="70">
        <v>0.70452943423063907</v>
      </c>
      <c r="L2271" s="70">
        <v>0.4323452968982654</v>
      </c>
      <c r="M2271" s="70">
        <v>0.63020449670815526</v>
      </c>
      <c r="N2271" s="70">
        <v>0.24287814548714937</v>
      </c>
      <c r="O2271" s="70">
        <v>0</v>
      </c>
      <c r="P2271" s="70">
        <v>1.3370424129382776E-3</v>
      </c>
    </row>
    <row r="2272" spans="1:16" x14ac:dyDescent="0.3">
      <c r="A2272" t="s">
        <v>3333</v>
      </c>
      <c r="B2272" t="s">
        <v>1402</v>
      </c>
      <c r="C2272" s="69">
        <v>42121</v>
      </c>
      <c r="D2272" s="70">
        <v>0.72673762511727247</v>
      </c>
      <c r="E2272" s="70">
        <v>2.026019247025607E-2</v>
      </c>
      <c r="F2272" s="70">
        <v>9.5473587246332051E-2</v>
      </c>
      <c r="G2272" s="70">
        <v>0.10714285714285714</v>
      </c>
      <c r="H2272" s="70">
        <v>0.34482758620689657</v>
      </c>
      <c r="I2272" s="70">
        <v>0.72222222222222221</v>
      </c>
      <c r="J2272" s="70">
        <v>0.14389058707566157</v>
      </c>
      <c r="K2272" s="70">
        <v>0.73870376814924599</v>
      </c>
      <c r="L2272" s="70">
        <v>0.6248779207495252</v>
      </c>
      <c r="M2272" s="70">
        <v>0.73028578375366782</v>
      </c>
      <c r="N2272" s="70">
        <v>8.4920345354077026E-2</v>
      </c>
      <c r="O2272" s="70">
        <v>0</v>
      </c>
      <c r="P2272" s="70">
        <v>5.4665095208450735E-4</v>
      </c>
    </row>
    <row r="2273" spans="1:16" x14ac:dyDescent="0.3">
      <c r="A2273" t="s">
        <v>2427</v>
      </c>
      <c r="B2273" t="s">
        <v>1402</v>
      </c>
      <c r="C2273" s="69">
        <v>42123</v>
      </c>
      <c r="D2273" s="70">
        <v>0.71837012530857358</v>
      </c>
      <c r="E2273" s="70">
        <v>1.1408857048897315E-2</v>
      </c>
      <c r="F2273" s="70">
        <v>8.4179133750550181E-2</v>
      </c>
      <c r="G2273" s="70">
        <v>0.14880952380952381</v>
      </c>
      <c r="H2273" s="70">
        <v>0.17241379310344829</v>
      </c>
      <c r="I2273" s="70">
        <v>0.72222222222222221</v>
      </c>
      <c r="J2273" s="70">
        <v>-6.9253776970608888E-2</v>
      </c>
      <c r="K2273" s="70">
        <v>0.73496296977732112</v>
      </c>
      <c r="L2273" s="70">
        <v>0.53352572998673731</v>
      </c>
      <c r="M2273" s="70">
        <v>0.79528310879590636</v>
      </c>
      <c r="N2273" s="70">
        <v>0.42444107453748658</v>
      </c>
      <c r="O2273" s="70">
        <v>0</v>
      </c>
      <c r="P2273" s="70">
        <v>4.9397565192495817E-3</v>
      </c>
    </row>
    <row r="2274" spans="1:16" x14ac:dyDescent="0.3">
      <c r="A2274" t="s">
        <v>1806</v>
      </c>
      <c r="B2274" t="s">
        <v>1402</v>
      </c>
      <c r="C2274" s="69">
        <v>42125</v>
      </c>
      <c r="D2274" s="70">
        <v>0.62161940091615786</v>
      </c>
      <c r="E2274" s="70">
        <v>8.9444967731685171E-2</v>
      </c>
      <c r="F2274" s="70">
        <v>8.5695002581956864E-2</v>
      </c>
      <c r="G2274" s="70">
        <v>4.7619047619047616E-2</v>
      </c>
      <c r="H2274" s="70">
        <v>0.27586206896551724</v>
      </c>
      <c r="I2274" s="70">
        <v>0.66666666666666663</v>
      </c>
      <c r="J2274" s="70">
        <v>-3.853207992882688E-2</v>
      </c>
      <c r="K2274" s="70">
        <v>0.7648417317452888</v>
      </c>
      <c r="L2274" s="70">
        <v>0.6772942204427298</v>
      </c>
      <c r="M2274" s="70">
        <v>0.48901235219300304</v>
      </c>
      <c r="N2274" s="70">
        <v>0.10438025271445936</v>
      </c>
      <c r="O2274" s="70">
        <v>0</v>
      </c>
      <c r="P2274" s="70">
        <v>3.6193888564310097E-4</v>
      </c>
    </row>
    <row r="2275" spans="1:16" x14ac:dyDescent="0.3">
      <c r="A2275" t="s">
        <v>2428</v>
      </c>
      <c r="B2275" t="s">
        <v>1402</v>
      </c>
      <c r="C2275" s="69">
        <v>42127</v>
      </c>
      <c r="D2275" s="70">
        <v>0.68162600126481132</v>
      </c>
      <c r="E2275" s="70">
        <v>5.0974941496841021E-3</v>
      </c>
      <c r="F2275" s="70">
        <v>0.19296416085382223</v>
      </c>
      <c r="G2275" s="70">
        <v>5.9523809523809521E-2</v>
      </c>
      <c r="H2275" s="70">
        <v>0.17241379310344829</v>
      </c>
      <c r="I2275" s="70">
        <v>0.77777777777777779</v>
      </c>
      <c r="J2275" s="70">
        <v>1.3875625169349256E-2</v>
      </c>
      <c r="K2275" s="70">
        <v>0.72618355813919055</v>
      </c>
      <c r="L2275" s="70">
        <v>0.52779647115249551</v>
      </c>
      <c r="M2275" s="70">
        <v>0.68690581941080264</v>
      </c>
      <c r="N2275" s="70">
        <v>0.20649119747370631</v>
      </c>
      <c r="O2275" s="70">
        <v>0</v>
      </c>
      <c r="P2275" s="70">
        <v>5.9334049038137987E-3</v>
      </c>
    </row>
    <row r="2276" spans="1:16" x14ac:dyDescent="0.3">
      <c r="A2276" t="s">
        <v>3334</v>
      </c>
      <c r="B2276" t="s">
        <v>1402</v>
      </c>
      <c r="C2276" s="69">
        <v>42129</v>
      </c>
      <c r="D2276" s="70">
        <v>0.7568359590229855</v>
      </c>
      <c r="E2276" s="70">
        <v>0.16407100987308892</v>
      </c>
      <c r="F2276" s="70">
        <v>0.11293923323566861</v>
      </c>
      <c r="G2276" s="70">
        <v>0.25595238095238093</v>
      </c>
      <c r="H2276" s="70">
        <v>0.65517241379310343</v>
      </c>
      <c r="I2276" s="70">
        <v>0.77777777777777779</v>
      </c>
      <c r="J2276" s="70">
        <v>-5.3355372753574999E-2</v>
      </c>
      <c r="K2276" s="70">
        <v>0.74293313546970685</v>
      </c>
      <c r="L2276" s="70">
        <v>0.61262507409315203</v>
      </c>
      <c r="M2276" s="70">
        <v>0.54512636891980049</v>
      </c>
      <c r="N2276" s="70">
        <v>9.1917196362625797E-2</v>
      </c>
      <c r="O2276" s="70">
        <v>0</v>
      </c>
      <c r="P2276" s="70">
        <v>6.0514256862136584E-4</v>
      </c>
    </row>
    <row r="2277" spans="1:16" x14ac:dyDescent="0.3">
      <c r="A2277" t="s">
        <v>1883</v>
      </c>
      <c r="B2277" t="s">
        <v>1402</v>
      </c>
      <c r="C2277" s="69">
        <v>42131</v>
      </c>
      <c r="D2277" s="70">
        <v>0.62675269038032044</v>
      </c>
      <c r="E2277" s="70">
        <v>8.1867577358360841E-3</v>
      </c>
      <c r="F2277" s="70">
        <v>0.15394523169425064</v>
      </c>
      <c r="G2277" s="70">
        <v>4.7619047619047616E-2</v>
      </c>
      <c r="H2277" s="70">
        <v>0.10344827586206896</v>
      </c>
      <c r="I2277" s="70">
        <v>0.72222222222222221</v>
      </c>
      <c r="J2277" s="70">
        <v>-1.2891332203103505E-2</v>
      </c>
      <c r="K2277" s="70">
        <v>0.74128431767629688</v>
      </c>
      <c r="L2277" s="70">
        <v>0.44558722175266874</v>
      </c>
      <c r="M2277" s="70">
        <v>0.72618394523330332</v>
      </c>
      <c r="N2277" s="70">
        <v>0.1672371152088305</v>
      </c>
      <c r="O2277" s="70">
        <v>0</v>
      </c>
      <c r="P2277" s="70">
        <v>3.9434370467396626E-3</v>
      </c>
    </row>
    <row r="2278" spans="1:16" x14ac:dyDescent="0.3">
      <c r="A2278" t="s">
        <v>2735</v>
      </c>
      <c r="B2278" t="s">
        <v>1402</v>
      </c>
      <c r="C2278" s="69">
        <v>42133</v>
      </c>
      <c r="D2278" s="70">
        <v>0.58833718474309993</v>
      </c>
      <c r="E2278" s="70">
        <v>0.15961766268357847</v>
      </c>
      <c r="F2278" s="70">
        <v>0.25011868265439846</v>
      </c>
      <c r="G2278" s="70">
        <v>0.20238095238095238</v>
      </c>
      <c r="H2278" s="70">
        <v>0.2413793103448276</v>
      </c>
      <c r="I2278" s="70">
        <v>0.66666666666666663</v>
      </c>
      <c r="J2278" s="70">
        <v>-5.8407313551828419E-2</v>
      </c>
      <c r="K2278" s="70">
        <v>0.71817838460988992</v>
      </c>
      <c r="L2278" s="70">
        <v>0.37095569442015813</v>
      </c>
      <c r="M2278" s="70">
        <v>0.44020342459652068</v>
      </c>
      <c r="N2278" s="70">
        <v>7.6649958216789923E-2</v>
      </c>
      <c r="O2278" s="70">
        <v>0</v>
      </c>
      <c r="P2278" s="70">
        <v>5.327220089054994E-4</v>
      </c>
    </row>
    <row r="2279" spans="1:16" x14ac:dyDescent="0.3">
      <c r="A2279" t="s">
        <v>2754</v>
      </c>
      <c r="B2279" t="s">
        <v>1436</v>
      </c>
      <c r="C2279" s="69">
        <v>44001</v>
      </c>
      <c r="D2279" s="70">
        <v>0.83629368915737134</v>
      </c>
      <c r="E2279" s="70">
        <v>0.55278701842092615</v>
      </c>
      <c r="F2279" s="70">
        <v>0.44392209785179093</v>
      </c>
      <c r="G2279" s="70">
        <v>5.9523809523809521E-3</v>
      </c>
      <c r="H2279" s="70">
        <v>0</v>
      </c>
      <c r="I2279" s="70">
        <v>0.66666666666666663</v>
      </c>
      <c r="J2279" s="70">
        <v>0.40120493788878669</v>
      </c>
      <c r="K2279" s="70">
        <v>0.66274264425589635</v>
      </c>
      <c r="L2279" s="70">
        <v>0.8133289047650869</v>
      </c>
      <c r="M2279" s="70">
        <v>0.52716881821696682</v>
      </c>
      <c r="N2279" s="70">
        <v>0.24179176060488694</v>
      </c>
      <c r="O2279" s="70">
        <v>0.36984479812818521</v>
      </c>
      <c r="P2279" s="70">
        <v>1.8984789945339733E-3</v>
      </c>
    </row>
    <row r="2280" spans="1:16" x14ac:dyDescent="0.3">
      <c r="A2280" t="s">
        <v>2275</v>
      </c>
      <c r="B2280" t="s">
        <v>1436</v>
      </c>
      <c r="C2280" s="69">
        <v>44003</v>
      </c>
      <c r="D2280" s="70">
        <v>0.64427253141401986</v>
      </c>
      <c r="E2280" s="70">
        <v>0.31425819120894039</v>
      </c>
      <c r="F2280" s="70">
        <v>0.41518612279090356</v>
      </c>
      <c r="G2280" s="70">
        <v>5.9523809523809521E-3</v>
      </c>
      <c r="H2280" s="70">
        <v>0</v>
      </c>
      <c r="I2280" s="70">
        <v>0.72222222222222221</v>
      </c>
      <c r="J2280" s="70">
        <v>-0.13177504977766141</v>
      </c>
      <c r="K2280" s="70">
        <v>0.68105030788876919</v>
      </c>
      <c r="L2280" s="70">
        <v>0.81898596754361364</v>
      </c>
      <c r="M2280" s="70">
        <v>0.52050507883043295</v>
      </c>
      <c r="N2280" s="70">
        <v>0.10772085141385893</v>
      </c>
      <c r="O2280" s="70">
        <v>4.2439872778417286E-2</v>
      </c>
      <c r="P2280" s="70">
        <v>2.9074226073677253E-3</v>
      </c>
    </row>
    <row r="2281" spans="1:16" x14ac:dyDescent="0.3">
      <c r="A2281" t="s">
        <v>3335</v>
      </c>
      <c r="B2281" t="s">
        <v>1436</v>
      </c>
      <c r="C2281" s="69">
        <v>44005</v>
      </c>
      <c r="D2281" s="70">
        <v>0.6396500092511993</v>
      </c>
      <c r="E2281" s="70">
        <v>0.11876670987131328</v>
      </c>
      <c r="F2281" s="70">
        <v>0.4574095859712064</v>
      </c>
      <c r="G2281" s="70">
        <v>0</v>
      </c>
      <c r="H2281" s="70">
        <v>0</v>
      </c>
      <c r="I2281" s="70">
        <v>0.66666666666666663</v>
      </c>
      <c r="J2281" s="70">
        <v>-0.18118275139302056</v>
      </c>
      <c r="K2281" s="70">
        <v>0.60946922157825356</v>
      </c>
      <c r="L2281" s="70">
        <v>0.84599943464695393</v>
      </c>
      <c r="M2281" s="70">
        <v>0.54059541032394332</v>
      </c>
      <c r="N2281" s="70">
        <v>0.11090374968650633</v>
      </c>
      <c r="O2281" s="70">
        <v>0.11140749910129433</v>
      </c>
      <c r="P2281" s="70">
        <v>1.0732440418562963E-3</v>
      </c>
    </row>
    <row r="2282" spans="1:16" x14ac:dyDescent="0.3">
      <c r="A2282" t="s">
        <v>3336</v>
      </c>
      <c r="B2282" t="s">
        <v>1436</v>
      </c>
      <c r="C2282" s="69">
        <v>44007</v>
      </c>
      <c r="D2282" s="70">
        <v>0.62650384294406047</v>
      </c>
      <c r="E2282" s="70">
        <v>0.32157628222709483</v>
      </c>
      <c r="F2282" s="70">
        <v>0.38039895126961104</v>
      </c>
      <c r="G2282" s="70">
        <v>3.5714285714285712E-2</v>
      </c>
      <c r="H2282" s="70">
        <v>0</v>
      </c>
      <c r="I2282" s="70">
        <v>0.77777777777777779</v>
      </c>
      <c r="J2282" s="70">
        <v>-0.24616799675279058</v>
      </c>
      <c r="K2282" s="70">
        <v>0.68497059039383301</v>
      </c>
      <c r="L2282" s="70">
        <v>0.80179178454486155</v>
      </c>
      <c r="M2282" s="70">
        <v>0.533604544198651</v>
      </c>
      <c r="N2282" s="70">
        <v>8.8854845273868346E-2</v>
      </c>
      <c r="O2282" s="70">
        <v>3.7113756750725126E-2</v>
      </c>
      <c r="P2282" s="70">
        <v>3.2906752904720373E-3</v>
      </c>
    </row>
    <row r="2283" spans="1:16" x14ac:dyDescent="0.3">
      <c r="A2283" t="s">
        <v>1806</v>
      </c>
      <c r="B2283" t="s">
        <v>1436</v>
      </c>
      <c r="C2283" s="69">
        <v>44009</v>
      </c>
      <c r="D2283" s="70">
        <v>0.70287387998777084</v>
      </c>
      <c r="E2283" s="70">
        <v>0.13808771654234755</v>
      </c>
      <c r="F2283" s="70">
        <v>0.51220612961447853</v>
      </c>
      <c r="G2283" s="70">
        <v>0</v>
      </c>
      <c r="H2283" s="70">
        <v>0</v>
      </c>
      <c r="I2283" s="70">
        <v>0.83333333333333337</v>
      </c>
      <c r="J2283" s="70">
        <v>-0.21207497205218589</v>
      </c>
      <c r="K2283" s="70">
        <v>0.63860462218689784</v>
      </c>
      <c r="L2283" s="70">
        <v>0.86096180013006518</v>
      </c>
      <c r="M2283" s="70">
        <v>0.57551382047085231</v>
      </c>
      <c r="N2283" s="70">
        <v>0.11930319156512553</v>
      </c>
      <c r="O2283" s="70">
        <v>0.14415822236811934</v>
      </c>
      <c r="P2283" s="70">
        <v>2.9060728976091268E-3</v>
      </c>
    </row>
    <row r="2284" spans="1:16" x14ac:dyDescent="0.3">
      <c r="A2284" t="s">
        <v>3337</v>
      </c>
      <c r="B2284" t="s">
        <v>1439</v>
      </c>
      <c r="C2284" s="69">
        <v>45001</v>
      </c>
      <c r="D2284" s="70">
        <v>0.66803469673891636</v>
      </c>
      <c r="E2284" s="70">
        <v>7.3924220627970185E-3</v>
      </c>
      <c r="F2284" s="70">
        <v>0.34695950298541323</v>
      </c>
      <c r="G2284" s="70">
        <v>9.5238095238095233E-2</v>
      </c>
      <c r="H2284" s="70">
        <v>0.27586206896551724</v>
      </c>
      <c r="I2284" s="70">
        <v>0.3888888888888889</v>
      </c>
      <c r="J2284" s="70">
        <v>0.35220658423777162</v>
      </c>
      <c r="K2284" s="70">
        <v>0.75384774024095214</v>
      </c>
      <c r="L2284" s="70">
        <v>0.79731948065923752</v>
      </c>
      <c r="M2284" s="70">
        <v>0.23853813140062477</v>
      </c>
      <c r="N2284" s="70">
        <v>2.1435108132126332E-2</v>
      </c>
      <c r="O2284" s="70">
        <v>0</v>
      </c>
      <c r="P2284" s="70">
        <v>3.2376468194965771E-2</v>
      </c>
    </row>
    <row r="2285" spans="1:16" x14ac:dyDescent="0.3">
      <c r="A2285" t="s">
        <v>3338</v>
      </c>
      <c r="B2285" t="s">
        <v>1439</v>
      </c>
      <c r="C2285" s="69">
        <v>45003</v>
      </c>
      <c r="D2285" s="70">
        <v>0.63991166428616963</v>
      </c>
      <c r="E2285" s="70">
        <v>6.2308961951666429E-2</v>
      </c>
      <c r="F2285" s="70">
        <v>0.47486364410506432</v>
      </c>
      <c r="G2285" s="70">
        <v>0.17857142857142858</v>
      </c>
      <c r="H2285" s="70">
        <v>0.13793103448275862</v>
      </c>
      <c r="I2285" s="70">
        <v>0.3888888888888889</v>
      </c>
      <c r="J2285" s="70">
        <v>4.962702763079211E-2</v>
      </c>
      <c r="K2285" s="70">
        <v>0.73482458816914664</v>
      </c>
      <c r="L2285" s="70">
        <v>0.83671948377869398</v>
      </c>
      <c r="M2285" s="70">
        <v>0.23391131429663836</v>
      </c>
      <c r="N2285" s="70">
        <v>3.1277294545195067E-2</v>
      </c>
      <c r="O2285" s="70">
        <v>0</v>
      </c>
      <c r="P2285" s="70">
        <v>9.7020942820406436E-2</v>
      </c>
    </row>
    <row r="2286" spans="1:16" x14ac:dyDescent="0.3">
      <c r="A2286" t="s">
        <v>3339</v>
      </c>
      <c r="B2286" t="s">
        <v>1439</v>
      </c>
      <c r="C2286" s="69">
        <v>45005</v>
      </c>
      <c r="D2286" s="70">
        <v>0.66157919747530203</v>
      </c>
      <c r="E2286" s="70">
        <v>4.4606093037193786E-3</v>
      </c>
      <c r="F2286" s="70">
        <v>0.5917967505597318</v>
      </c>
      <c r="G2286" s="70">
        <v>8.9285714285714288E-2</v>
      </c>
      <c r="H2286" s="70">
        <v>0.27586206896551724</v>
      </c>
      <c r="I2286" s="70">
        <v>0.33333333333333331</v>
      </c>
      <c r="J2286" s="70">
        <v>0.20249987109763487</v>
      </c>
      <c r="K2286" s="70">
        <v>0.68932665882469779</v>
      </c>
      <c r="L2286" s="70">
        <v>0.80866569294951485</v>
      </c>
      <c r="M2286" s="70">
        <v>0.23059725116203478</v>
      </c>
      <c r="N2286" s="70">
        <v>2.2692420200862418E-2</v>
      </c>
      <c r="O2286" s="70">
        <v>0</v>
      </c>
      <c r="P2286" s="70">
        <v>2.6697203134942289E-2</v>
      </c>
    </row>
    <row r="2287" spans="1:16" x14ac:dyDescent="0.3">
      <c r="A2287" t="s">
        <v>2604</v>
      </c>
      <c r="B2287" t="s">
        <v>1439</v>
      </c>
      <c r="C2287" s="69">
        <v>45007</v>
      </c>
      <c r="D2287" s="70">
        <v>0.59346682934047446</v>
      </c>
      <c r="E2287" s="70">
        <v>0.12041971268385102</v>
      </c>
      <c r="F2287" s="70">
        <v>0.32111478113742353</v>
      </c>
      <c r="G2287" s="70">
        <v>0.15476190476190477</v>
      </c>
      <c r="H2287" s="70">
        <v>0.2413793103448276</v>
      </c>
      <c r="I2287" s="70">
        <v>0.3888888888888889</v>
      </c>
      <c r="J2287" s="70">
        <v>5.0439958719037302E-2</v>
      </c>
      <c r="K2287" s="70">
        <v>0.73486899358378022</v>
      </c>
      <c r="L2287" s="70">
        <v>0.7244295511145068</v>
      </c>
      <c r="M2287" s="70">
        <v>0.24115642323850969</v>
      </c>
      <c r="N2287" s="70">
        <v>5.3448208041898565E-2</v>
      </c>
      <c r="O2287" s="70">
        <v>0</v>
      </c>
      <c r="P2287" s="70">
        <v>2.3530723021022354E-2</v>
      </c>
    </row>
    <row r="2288" spans="1:16" x14ac:dyDescent="0.3">
      <c r="A2288" t="s">
        <v>3340</v>
      </c>
      <c r="B2288" t="s">
        <v>1439</v>
      </c>
      <c r="C2288" s="69">
        <v>45009</v>
      </c>
      <c r="D2288" s="70">
        <v>0.65617380709818396</v>
      </c>
      <c r="E2288" s="70">
        <v>1.1064915984107485E-2</v>
      </c>
      <c r="F2288" s="70">
        <v>0.59705326503010969</v>
      </c>
      <c r="G2288" s="70">
        <v>5.9523809523809521E-2</v>
      </c>
      <c r="H2288" s="70">
        <v>0.17241379310344829</v>
      </c>
      <c r="I2288" s="70">
        <v>0.33333333333333331</v>
      </c>
      <c r="J2288" s="70">
        <v>0.23012763451654031</v>
      </c>
      <c r="K2288" s="70">
        <v>0.71400937824576605</v>
      </c>
      <c r="L2288" s="70">
        <v>0.89415497446273762</v>
      </c>
      <c r="M2288" s="70">
        <v>0.18120860449008197</v>
      </c>
      <c r="N2288" s="70">
        <v>1.5407415172040211E-2</v>
      </c>
      <c r="O2288" s="70">
        <v>0</v>
      </c>
      <c r="P2288" s="70">
        <v>4.6801246753483475E-2</v>
      </c>
    </row>
    <row r="2289" spans="1:16" x14ac:dyDescent="0.3">
      <c r="A2289" t="s">
        <v>3341</v>
      </c>
      <c r="B2289" t="s">
        <v>1439</v>
      </c>
      <c r="C2289" s="69">
        <v>45011</v>
      </c>
      <c r="D2289" s="70">
        <v>0.68936278499655768</v>
      </c>
      <c r="E2289" s="70">
        <v>5.4444882970020262E-3</v>
      </c>
      <c r="F2289" s="70">
        <v>0.5402517777271143</v>
      </c>
      <c r="G2289" s="70">
        <v>9.5238095238095233E-2</v>
      </c>
      <c r="H2289" s="70">
        <v>0.17241379310344829</v>
      </c>
      <c r="I2289" s="70">
        <v>0.3888888888888889</v>
      </c>
      <c r="J2289" s="70">
        <v>0.29765172413606245</v>
      </c>
      <c r="K2289" s="70">
        <v>0.71289108487396613</v>
      </c>
      <c r="L2289" s="70">
        <v>0.877208853374707</v>
      </c>
      <c r="M2289" s="70">
        <v>0.2085913196895311</v>
      </c>
      <c r="N2289" s="70">
        <v>6.4546673446969932E-2</v>
      </c>
      <c r="O2289" s="70">
        <v>0</v>
      </c>
      <c r="P2289" s="70">
        <v>5.0433006427535107E-2</v>
      </c>
    </row>
    <row r="2290" spans="1:16" x14ac:dyDescent="0.3">
      <c r="A2290" t="s">
        <v>3121</v>
      </c>
      <c r="B2290" t="s">
        <v>1439</v>
      </c>
      <c r="C2290" s="69">
        <v>45013</v>
      </c>
      <c r="D2290" s="70">
        <v>0.8007742244044751</v>
      </c>
      <c r="E2290" s="70">
        <v>0.13683920603000652</v>
      </c>
      <c r="F2290" s="70">
        <v>0.85445779818818324</v>
      </c>
      <c r="G2290" s="70">
        <v>5.3571428571428568E-2</v>
      </c>
      <c r="H2290" s="70">
        <v>6.8965517241379309E-2</v>
      </c>
      <c r="I2290" s="70">
        <v>0.33333333333333331</v>
      </c>
      <c r="J2290" s="70">
        <v>0.10666287598530652</v>
      </c>
      <c r="K2290" s="70">
        <v>0.60184526083781131</v>
      </c>
      <c r="L2290" s="70">
        <v>0.73749617444470306</v>
      </c>
      <c r="M2290" s="70">
        <v>0.25130755853077602</v>
      </c>
      <c r="N2290" s="70">
        <v>0.37555928601057276</v>
      </c>
      <c r="O2290" s="70">
        <v>0.50175533824729346</v>
      </c>
      <c r="P2290" s="70">
        <v>7.3963546756355678E-2</v>
      </c>
    </row>
    <row r="2291" spans="1:16" x14ac:dyDescent="0.3">
      <c r="A2291" t="s">
        <v>3342</v>
      </c>
      <c r="B2291" t="s">
        <v>1439</v>
      </c>
      <c r="C2291" s="69">
        <v>45015</v>
      </c>
      <c r="D2291" s="70">
        <v>0.65761520622960445</v>
      </c>
      <c r="E2291" s="70">
        <v>4.2069618762934261E-2</v>
      </c>
      <c r="F2291" s="70">
        <v>0.74837211546762827</v>
      </c>
      <c r="G2291" s="70">
        <v>7.7380952380952384E-2</v>
      </c>
      <c r="H2291" s="70">
        <v>0.37931034482758619</v>
      </c>
      <c r="I2291" s="70">
        <v>0.33333333333333331</v>
      </c>
      <c r="J2291" s="70">
        <v>-0.29913910674987915</v>
      </c>
      <c r="K2291" s="70">
        <v>0.63064532709139476</v>
      </c>
      <c r="L2291" s="70">
        <v>0.9003002602850052</v>
      </c>
      <c r="M2291" s="70">
        <v>0.15793698392621996</v>
      </c>
      <c r="N2291" s="70">
        <v>0.14143379038300319</v>
      </c>
      <c r="O2291" s="70">
        <v>0.10158303339889344</v>
      </c>
      <c r="P2291" s="70">
        <v>8.0002500227042903E-2</v>
      </c>
    </row>
    <row r="2292" spans="1:16" x14ac:dyDescent="0.3">
      <c r="A2292" t="s">
        <v>2028</v>
      </c>
      <c r="B2292" t="s">
        <v>1439</v>
      </c>
      <c r="C2292" s="69">
        <v>45017</v>
      </c>
      <c r="E2292" s="70"/>
      <c r="F2292" s="70">
        <v>0.54447985108162178</v>
      </c>
      <c r="G2292" s="70">
        <v>0.10714285714285714</v>
      </c>
      <c r="H2292" s="70">
        <v>0.13793103448275862</v>
      </c>
      <c r="I2292" s="70">
        <v>0.27777777777777779</v>
      </c>
    </row>
    <row r="2293" spans="1:16" x14ac:dyDescent="0.3">
      <c r="A2293" t="s">
        <v>3343</v>
      </c>
      <c r="B2293" t="s">
        <v>1439</v>
      </c>
      <c r="C2293" s="69">
        <v>45019</v>
      </c>
      <c r="D2293" s="70">
        <v>0.83533922504909519</v>
      </c>
      <c r="E2293" s="70">
        <v>0.14064431674276887</v>
      </c>
      <c r="F2293" s="70">
        <v>0.88504564942379249</v>
      </c>
      <c r="G2293" s="70">
        <v>0.15476190476190474</v>
      </c>
      <c r="H2293" s="70">
        <v>0.2413793103448276</v>
      </c>
      <c r="I2293" s="70">
        <v>0.33333333333333331</v>
      </c>
      <c r="J2293" s="70">
        <v>-1.9216486435106785E-2</v>
      </c>
      <c r="K2293" s="70">
        <v>0.57909557661680977</v>
      </c>
      <c r="L2293" s="70">
        <v>0.85211910026772519</v>
      </c>
      <c r="M2293" s="70">
        <v>0.16217881851113605</v>
      </c>
      <c r="N2293" s="70">
        <v>0.38535555389105475</v>
      </c>
      <c r="O2293" s="70">
        <v>0.47501455459396941</v>
      </c>
      <c r="P2293" s="70">
        <v>8.0735433155961961E-2</v>
      </c>
    </row>
    <row r="2294" spans="1:16" x14ac:dyDescent="0.3">
      <c r="A2294" t="s">
        <v>2030</v>
      </c>
      <c r="B2294" t="s">
        <v>1439</v>
      </c>
      <c r="C2294" s="69">
        <v>45021</v>
      </c>
      <c r="D2294" s="70">
        <v>0.59329722056396894</v>
      </c>
      <c r="E2294" s="70">
        <v>3.5266523989152219E-2</v>
      </c>
      <c r="F2294" s="70">
        <v>0.29718810293890047</v>
      </c>
      <c r="G2294" s="70">
        <v>0.15476190476190477</v>
      </c>
      <c r="H2294" s="70">
        <v>0.31034482758620691</v>
      </c>
      <c r="I2294" s="70">
        <v>0.44444444444444442</v>
      </c>
      <c r="J2294" s="70">
        <v>0.11026692419579312</v>
      </c>
      <c r="K2294" s="70">
        <v>0.74247833775785455</v>
      </c>
      <c r="L2294" s="70">
        <v>0.64130729431336309</v>
      </c>
      <c r="M2294" s="70">
        <v>0.17935678437003111</v>
      </c>
      <c r="N2294" s="70">
        <v>2.639984549961576E-2</v>
      </c>
      <c r="O2294" s="70">
        <v>0</v>
      </c>
      <c r="P2294" s="70">
        <v>2.6631754416598971E-2</v>
      </c>
    </row>
    <row r="2295" spans="1:16" x14ac:dyDescent="0.3">
      <c r="A2295" t="s">
        <v>3312</v>
      </c>
      <c r="B2295" t="s">
        <v>1439</v>
      </c>
      <c r="C2295" s="69">
        <v>45023</v>
      </c>
      <c r="D2295" s="70">
        <v>0.55555839866273349</v>
      </c>
      <c r="E2295" s="70">
        <v>7.9475253277852785E-3</v>
      </c>
      <c r="F2295" s="70">
        <v>0.36595427833018884</v>
      </c>
      <c r="G2295" s="70">
        <v>5.9523809523809521E-2</v>
      </c>
      <c r="H2295" s="70">
        <v>0.17241379310344829</v>
      </c>
      <c r="I2295" s="70">
        <v>0.27777777777777779</v>
      </c>
      <c r="J2295" s="70">
        <v>0.22495374322985248</v>
      </c>
      <c r="K2295" s="70">
        <v>0.71021661018550575</v>
      </c>
      <c r="L2295" s="70">
        <v>0.71967350407632102</v>
      </c>
      <c r="M2295" s="70">
        <v>0.14332520778682292</v>
      </c>
      <c r="N2295" s="70">
        <v>4.9696193666095463E-2</v>
      </c>
      <c r="O2295" s="70">
        <v>0</v>
      </c>
      <c r="P2295" s="70">
        <v>2.3069734574539959E-2</v>
      </c>
    </row>
    <row r="2296" spans="1:16" x14ac:dyDescent="0.3">
      <c r="A2296" t="s">
        <v>3344</v>
      </c>
      <c r="B2296" t="s">
        <v>1439</v>
      </c>
      <c r="C2296" s="69">
        <v>45025</v>
      </c>
      <c r="D2296" s="70">
        <v>0.65751743560944209</v>
      </c>
      <c r="E2296" s="70">
        <v>1.1322473801844965E-2</v>
      </c>
      <c r="F2296" s="70">
        <v>0.48360373635573978</v>
      </c>
      <c r="G2296" s="70">
        <v>0.1130952380952381</v>
      </c>
      <c r="H2296" s="70">
        <v>0.2413793103448276</v>
      </c>
      <c r="I2296" s="70">
        <v>0.44444444444444442</v>
      </c>
      <c r="J2296" s="70">
        <v>0.27983184119764393</v>
      </c>
      <c r="K2296" s="70">
        <v>0.72415156249048007</v>
      </c>
      <c r="L2296" s="70">
        <v>0.75808914862783361</v>
      </c>
      <c r="M2296" s="70">
        <v>0.11909128476684346</v>
      </c>
      <c r="N2296" s="70">
        <v>1.5729572595870236E-2</v>
      </c>
      <c r="O2296" s="70">
        <v>0</v>
      </c>
      <c r="P2296" s="70">
        <v>7.1260031093577619E-2</v>
      </c>
    </row>
    <row r="2297" spans="1:16" x14ac:dyDescent="0.3">
      <c r="A2297" t="s">
        <v>3345</v>
      </c>
      <c r="B2297" t="s">
        <v>1439</v>
      </c>
      <c r="C2297" s="69">
        <v>45027</v>
      </c>
      <c r="D2297" s="70">
        <v>0.65355063752442122</v>
      </c>
      <c r="E2297" s="70">
        <v>4.616179619772536E-3</v>
      </c>
      <c r="F2297" s="70">
        <v>0.63062682856912777</v>
      </c>
      <c r="G2297" s="70">
        <v>0.11904761904761904</v>
      </c>
      <c r="H2297" s="70">
        <v>0.17241379310344829</v>
      </c>
      <c r="I2297" s="70">
        <v>0.33333333333333331</v>
      </c>
      <c r="J2297" s="70">
        <v>6.8901169238755916E-2</v>
      </c>
      <c r="K2297" s="70">
        <v>0.74243531560058718</v>
      </c>
      <c r="L2297" s="70">
        <v>0.90783819725669757</v>
      </c>
      <c r="M2297" s="70">
        <v>0.11678374796390111</v>
      </c>
      <c r="N2297" s="70">
        <v>6.196116348520072E-2</v>
      </c>
      <c r="O2297" s="70">
        <v>0</v>
      </c>
      <c r="P2297" s="70">
        <v>7.7723695841741686E-2</v>
      </c>
    </row>
    <row r="2298" spans="1:16" x14ac:dyDescent="0.3">
      <c r="A2298" t="s">
        <v>3346</v>
      </c>
      <c r="B2298" t="s">
        <v>1439</v>
      </c>
      <c r="C2298" s="69">
        <v>45029</v>
      </c>
      <c r="D2298" s="70">
        <v>0.737773582459615</v>
      </c>
      <c r="E2298" s="70">
        <v>6.765830299958561E-3</v>
      </c>
      <c r="F2298" s="70">
        <v>0.73802874058683587</v>
      </c>
      <c r="G2298" s="70">
        <v>0.10714285714285714</v>
      </c>
      <c r="H2298" s="70">
        <v>0.27586206896551724</v>
      </c>
      <c r="I2298" s="70">
        <v>0.3888888888888889</v>
      </c>
      <c r="J2298" s="70">
        <v>0.18489912243693932</v>
      </c>
      <c r="K2298" s="70">
        <v>0.68256592156393481</v>
      </c>
      <c r="L2298" s="70">
        <v>0.92075834184991712</v>
      </c>
      <c r="M2298" s="70">
        <v>0.19474559028760768</v>
      </c>
      <c r="N2298" s="70">
        <v>4.8222536665601258E-2</v>
      </c>
      <c r="O2298" s="70">
        <v>0</v>
      </c>
      <c r="P2298" s="70">
        <v>0.10633750244866633</v>
      </c>
    </row>
    <row r="2299" spans="1:16" x14ac:dyDescent="0.3">
      <c r="A2299" t="s">
        <v>3347</v>
      </c>
      <c r="B2299" t="s">
        <v>1439</v>
      </c>
      <c r="C2299" s="69">
        <v>45031</v>
      </c>
      <c r="D2299" s="70">
        <v>0.66805053948485027</v>
      </c>
      <c r="E2299" s="70">
        <v>3.6540701832477124E-2</v>
      </c>
      <c r="F2299" s="70">
        <v>0.55691110164055313</v>
      </c>
      <c r="G2299" s="70">
        <v>0.14880952380952381</v>
      </c>
      <c r="H2299" s="70">
        <v>0.20689655172413793</v>
      </c>
      <c r="I2299" s="70">
        <v>0.3888888888888889</v>
      </c>
      <c r="J2299" s="70">
        <v>0.14159821618357576</v>
      </c>
      <c r="K2299" s="70">
        <v>0.7245380631207281</v>
      </c>
      <c r="L2299" s="70">
        <v>0.86494333673676604</v>
      </c>
      <c r="M2299" s="70">
        <v>0.11670104363097561</v>
      </c>
      <c r="N2299" s="70">
        <v>8.8456059749514621E-2</v>
      </c>
      <c r="O2299" s="70">
        <v>0</v>
      </c>
      <c r="P2299" s="70">
        <v>6.5007607825532499E-2</v>
      </c>
    </row>
    <row r="2300" spans="1:16" x14ac:dyDescent="0.3">
      <c r="A2300" t="s">
        <v>3348</v>
      </c>
      <c r="B2300" t="s">
        <v>1439</v>
      </c>
      <c r="C2300" s="69">
        <v>45033</v>
      </c>
      <c r="D2300" s="70">
        <v>0.63542320360446047</v>
      </c>
      <c r="E2300" s="70">
        <v>1.3603008791664338E-2</v>
      </c>
      <c r="F2300" s="70">
        <v>0.62411109153784439</v>
      </c>
      <c r="G2300" s="70">
        <v>7.7380952380952384E-2</v>
      </c>
      <c r="H2300" s="70">
        <v>0.17241379310344829</v>
      </c>
      <c r="I2300" s="70">
        <v>0.33333333333333331</v>
      </c>
      <c r="J2300" s="70">
        <v>2.1413874805491253E-2</v>
      </c>
      <c r="K2300" s="70">
        <v>0.74624987972235268</v>
      </c>
      <c r="L2300" s="70">
        <v>0.82818703160623497</v>
      </c>
      <c r="M2300" s="70">
        <v>0.13846434202368474</v>
      </c>
      <c r="N2300" s="70">
        <v>0.15325174011333417</v>
      </c>
      <c r="O2300" s="70">
        <v>0</v>
      </c>
      <c r="P2300" s="70">
        <v>4.6639273641721275E-2</v>
      </c>
    </row>
    <row r="2301" spans="1:16" x14ac:dyDescent="0.3">
      <c r="A2301" t="s">
        <v>2743</v>
      </c>
      <c r="B2301" t="s">
        <v>1439</v>
      </c>
      <c r="C2301" s="69">
        <v>45035</v>
      </c>
      <c r="D2301" s="70">
        <v>0.67034388911555742</v>
      </c>
      <c r="E2301" s="70">
        <v>7.4310530778559897E-2</v>
      </c>
      <c r="F2301" s="70">
        <v>0.71473514911877456</v>
      </c>
      <c r="G2301" s="70">
        <v>6.5476190476190479E-2</v>
      </c>
      <c r="H2301" s="70">
        <v>0.27586206896551724</v>
      </c>
      <c r="I2301" s="70">
        <v>0.33333333333333331</v>
      </c>
      <c r="J2301" s="70">
        <v>-0.22680253264949657</v>
      </c>
      <c r="K2301" s="70">
        <v>0.63904507640205277</v>
      </c>
      <c r="L2301" s="70">
        <v>0.89692970892951551</v>
      </c>
      <c r="M2301" s="70">
        <v>0.1691410330316406</v>
      </c>
      <c r="N2301" s="70">
        <v>0.27714427993999935</v>
      </c>
      <c r="O2301" s="70">
        <v>9.1183999947068176E-2</v>
      </c>
      <c r="P2301" s="70">
        <v>7.8040092369201369E-2</v>
      </c>
    </row>
    <row r="2302" spans="1:16" x14ac:dyDescent="0.3">
      <c r="A2302" t="s">
        <v>3349</v>
      </c>
      <c r="B2302" t="s">
        <v>1439</v>
      </c>
      <c r="C2302" s="69">
        <v>45037</v>
      </c>
      <c r="D2302" s="70">
        <v>0.59873938872683474</v>
      </c>
      <c r="E2302" s="70">
        <v>9.6226236494611882E-3</v>
      </c>
      <c r="F2302" s="70">
        <v>0.41071996643060871</v>
      </c>
      <c r="G2302" s="70">
        <v>0.15476190476190477</v>
      </c>
      <c r="H2302" s="70">
        <v>0.10344827586206896</v>
      </c>
      <c r="I2302" s="70">
        <v>0.27777777777777779</v>
      </c>
      <c r="J2302" s="70">
        <v>0.113318117054544</v>
      </c>
      <c r="K2302" s="70">
        <v>0.73608021504980603</v>
      </c>
      <c r="L2302" s="70">
        <v>0.8079941652211543</v>
      </c>
      <c r="M2302" s="70">
        <v>0.23765727793525768</v>
      </c>
      <c r="N2302" s="70">
        <v>1.9092327245058164E-2</v>
      </c>
      <c r="O2302" s="70">
        <v>0</v>
      </c>
      <c r="P2302" s="70">
        <v>9.9235527166044807E-2</v>
      </c>
    </row>
    <row r="2303" spans="1:16" x14ac:dyDescent="0.3">
      <c r="A2303" t="s">
        <v>2267</v>
      </c>
      <c r="B2303" t="s">
        <v>1439</v>
      </c>
      <c r="C2303" s="69">
        <v>45039</v>
      </c>
      <c r="D2303" s="70">
        <v>0.60049347337773828</v>
      </c>
      <c r="E2303" s="70">
        <v>3.9920206155788264E-3</v>
      </c>
      <c r="F2303" s="70">
        <v>0.37328273072779888</v>
      </c>
      <c r="G2303" s="70">
        <v>0.10119047619047619</v>
      </c>
      <c r="H2303" s="70">
        <v>0.27586206896551724</v>
      </c>
      <c r="I2303" s="70">
        <v>0.27777777777777779</v>
      </c>
      <c r="J2303" s="70">
        <v>0.22115029745715595</v>
      </c>
      <c r="K2303" s="70">
        <v>0.73669232797505779</v>
      </c>
      <c r="L2303" s="70">
        <v>0.81837780940908378</v>
      </c>
      <c r="M2303" s="70">
        <v>0.13145755388338656</v>
      </c>
      <c r="N2303" s="70">
        <v>5.4974376233658234E-3</v>
      </c>
      <c r="O2303" s="70">
        <v>0</v>
      </c>
      <c r="P2303" s="70">
        <v>2.7469028827788764E-2</v>
      </c>
    </row>
    <row r="2304" spans="1:16" x14ac:dyDescent="0.3">
      <c r="A2304" t="s">
        <v>3350</v>
      </c>
      <c r="B2304" t="s">
        <v>1439</v>
      </c>
      <c r="C2304" s="69">
        <v>45041</v>
      </c>
      <c r="D2304" s="70">
        <v>0.65546576535565748</v>
      </c>
      <c r="E2304" s="70">
        <v>6.4695581223402437E-2</v>
      </c>
      <c r="F2304" s="70">
        <v>0.63919698937128255</v>
      </c>
      <c r="G2304" s="70">
        <v>0.18452380952380953</v>
      </c>
      <c r="H2304" s="70">
        <v>0.10344827586206896</v>
      </c>
      <c r="I2304" s="70">
        <v>0.3888888888888889</v>
      </c>
      <c r="J2304" s="70">
        <v>4.0975390860865442E-2</v>
      </c>
      <c r="K2304" s="70">
        <v>0.72215802441655619</v>
      </c>
      <c r="L2304" s="70">
        <v>0.89224865784000695</v>
      </c>
      <c r="M2304" s="70">
        <v>0.11660647356594925</v>
      </c>
      <c r="N2304" s="70">
        <v>8.4117805132462239E-2</v>
      </c>
      <c r="O2304" s="70">
        <v>0</v>
      </c>
      <c r="P2304" s="70">
        <v>6.8368677744172879E-2</v>
      </c>
    </row>
    <row r="2305" spans="1:16" x14ac:dyDescent="0.3">
      <c r="A2305" t="s">
        <v>3351</v>
      </c>
      <c r="B2305" t="s">
        <v>1439</v>
      </c>
      <c r="C2305" s="69">
        <v>45043</v>
      </c>
      <c r="D2305" s="70">
        <v>0.66271297112601157</v>
      </c>
      <c r="E2305" s="70">
        <v>2.5804187596321079E-2</v>
      </c>
      <c r="F2305" s="70">
        <v>0.84112791914774931</v>
      </c>
      <c r="G2305" s="70">
        <v>8.3333333333333329E-2</v>
      </c>
      <c r="H2305" s="70">
        <v>0</v>
      </c>
      <c r="I2305" s="70">
        <v>0.3888888888888889</v>
      </c>
      <c r="J2305" s="70">
        <v>-5.372308400485476E-2</v>
      </c>
      <c r="K2305" s="70">
        <v>0.59786667147174988</v>
      </c>
      <c r="L2305" s="70">
        <v>0.8392384311134079</v>
      </c>
      <c r="M2305" s="70">
        <v>0.10508449126365178</v>
      </c>
      <c r="N2305" s="70">
        <v>0.17448526814121218</v>
      </c>
      <c r="O2305" s="70">
        <v>0.20594791564716056</v>
      </c>
      <c r="P2305" s="70">
        <v>9.4112351196997374E-2</v>
      </c>
    </row>
    <row r="2306" spans="1:16" x14ac:dyDescent="0.3">
      <c r="A2306" t="s">
        <v>3352</v>
      </c>
      <c r="B2306" t="s">
        <v>1439</v>
      </c>
      <c r="C2306" s="69">
        <v>45045</v>
      </c>
      <c r="D2306" s="70">
        <v>0.62731253626851413</v>
      </c>
      <c r="E2306" s="70">
        <v>0.2588674157082545</v>
      </c>
      <c r="F2306" s="70">
        <v>0.2626375603908237</v>
      </c>
      <c r="G2306" s="70">
        <v>0.14285714285714285</v>
      </c>
      <c r="H2306" s="70">
        <v>0.37931034482758619</v>
      </c>
      <c r="I2306" s="70">
        <v>0.55555555555555558</v>
      </c>
      <c r="J2306" s="70">
        <v>3.913705619073226E-2</v>
      </c>
      <c r="K2306" s="70">
        <v>0.73131992216295649</v>
      </c>
      <c r="L2306" s="70">
        <v>0.69376101720762096</v>
      </c>
      <c r="M2306" s="70">
        <v>0.22456046197414353</v>
      </c>
      <c r="N2306" s="70">
        <v>5.4220231046069926E-2</v>
      </c>
      <c r="O2306" s="70">
        <v>0</v>
      </c>
      <c r="P2306" s="70">
        <v>1.798799131311753E-2</v>
      </c>
    </row>
    <row r="2307" spans="1:16" x14ac:dyDescent="0.3">
      <c r="A2307" t="s">
        <v>2624</v>
      </c>
      <c r="B2307" t="s">
        <v>1439</v>
      </c>
      <c r="C2307" s="69">
        <v>45047</v>
      </c>
      <c r="D2307" s="70">
        <v>0.61336289451886505</v>
      </c>
      <c r="E2307" s="70">
        <v>5.6299265301357704E-2</v>
      </c>
      <c r="F2307" s="70">
        <v>0.38256180547452578</v>
      </c>
      <c r="G2307" s="70">
        <v>0.13690476190476192</v>
      </c>
      <c r="H2307" s="70">
        <v>0.27586206896551724</v>
      </c>
      <c r="I2307" s="70">
        <v>0.3888888888888889</v>
      </c>
      <c r="J2307" s="70">
        <v>1.7036925715197222E-2</v>
      </c>
      <c r="K2307" s="70">
        <v>0.75454171140296444</v>
      </c>
      <c r="L2307" s="70">
        <v>0.78730186281044767</v>
      </c>
      <c r="M2307" s="70">
        <v>0.22402424077535599</v>
      </c>
      <c r="N2307" s="70">
        <v>3.3885534326538895E-2</v>
      </c>
      <c r="O2307" s="70">
        <v>0</v>
      </c>
      <c r="P2307" s="70">
        <v>3.1374364528592699E-2</v>
      </c>
    </row>
    <row r="2308" spans="1:16" x14ac:dyDescent="0.3">
      <c r="A2308" t="s">
        <v>3353</v>
      </c>
      <c r="B2308" t="s">
        <v>1439</v>
      </c>
      <c r="C2308" s="69">
        <v>45049</v>
      </c>
      <c r="D2308" s="70">
        <v>0.64105578954585551</v>
      </c>
      <c r="E2308" s="70">
        <v>7.7556751272956793E-3</v>
      </c>
      <c r="F2308" s="70">
        <v>0.66377693951843053</v>
      </c>
      <c r="G2308" s="70">
        <v>4.7619047619047616E-2</v>
      </c>
      <c r="H2308" s="70">
        <v>0.2413793103448276</v>
      </c>
      <c r="I2308" s="70">
        <v>0.3888888888888889</v>
      </c>
      <c r="J2308" s="70">
        <v>-3.8406886400830037E-2</v>
      </c>
      <c r="K2308" s="70">
        <v>0.68922374041860934</v>
      </c>
      <c r="L2308" s="70">
        <v>0.8167251713763557</v>
      </c>
      <c r="M2308" s="70">
        <v>0.21341261219569688</v>
      </c>
      <c r="N2308" s="70">
        <v>7.4919206154167181E-2</v>
      </c>
      <c r="O2308" s="70">
        <v>0</v>
      </c>
      <c r="P2308" s="70">
        <v>7.175401579650148E-2</v>
      </c>
    </row>
    <row r="2309" spans="1:16" x14ac:dyDescent="0.3">
      <c r="A2309" t="s">
        <v>3354</v>
      </c>
      <c r="B2309" t="s">
        <v>1439</v>
      </c>
      <c r="C2309" s="69">
        <v>45051</v>
      </c>
      <c r="D2309" s="70">
        <v>0.63346499893883879</v>
      </c>
      <c r="E2309" s="70">
        <v>9.591655100973917E-2</v>
      </c>
      <c r="F2309" s="70">
        <v>0.78516960905230793</v>
      </c>
      <c r="G2309" s="70">
        <v>0.27380952380952384</v>
      </c>
      <c r="H2309" s="70">
        <v>3.4482758620689655E-2</v>
      </c>
      <c r="I2309" s="70">
        <v>0.3888888888888889</v>
      </c>
      <c r="J2309" s="70">
        <v>-0.26172133067252767</v>
      </c>
      <c r="K2309" s="70">
        <v>0.61384752167599332</v>
      </c>
      <c r="L2309" s="70">
        <v>0.79796736915491595</v>
      </c>
      <c r="M2309" s="70">
        <v>0.12661441822095304</v>
      </c>
      <c r="N2309" s="70">
        <v>0.21434773358876974</v>
      </c>
      <c r="O2309" s="70">
        <v>8.8112734103199641E-2</v>
      </c>
      <c r="P2309" s="70">
        <v>7.0244990089196699E-2</v>
      </c>
    </row>
    <row r="2310" spans="1:16" x14ac:dyDescent="0.3">
      <c r="A2310" t="s">
        <v>2384</v>
      </c>
      <c r="B2310" t="s">
        <v>1439</v>
      </c>
      <c r="C2310" s="69">
        <v>45053</v>
      </c>
      <c r="D2310" s="70">
        <v>0.66304087421786406</v>
      </c>
      <c r="E2310" s="70">
        <v>9.6412029091798787E-3</v>
      </c>
      <c r="F2310" s="70">
        <v>0.75550914693023241</v>
      </c>
      <c r="G2310" s="70">
        <v>3.5714285714285712E-2</v>
      </c>
      <c r="H2310" s="70">
        <v>0.10344827586206896</v>
      </c>
      <c r="I2310" s="70">
        <v>0.3888888888888889</v>
      </c>
      <c r="J2310" s="70">
        <v>3.788436761879594E-2</v>
      </c>
      <c r="K2310" s="70">
        <v>0.64320819482171154</v>
      </c>
      <c r="L2310" s="70">
        <v>0.78686449456463281</v>
      </c>
      <c r="M2310" s="70">
        <v>0.25143752953149484</v>
      </c>
      <c r="N2310" s="70">
        <v>0.13354364593435758</v>
      </c>
      <c r="O2310" s="70">
        <v>6.501867972976731E-3</v>
      </c>
      <c r="P2310" s="70">
        <v>0.13498259634730747</v>
      </c>
    </row>
    <row r="2311" spans="1:16" x14ac:dyDescent="0.3">
      <c r="A2311" t="s">
        <v>3355</v>
      </c>
      <c r="B2311" t="s">
        <v>1439</v>
      </c>
      <c r="C2311" s="69">
        <v>45055</v>
      </c>
      <c r="D2311" s="70">
        <v>0.60241228613243736</v>
      </c>
      <c r="E2311" s="70">
        <v>3.1092006405535392E-2</v>
      </c>
      <c r="F2311" s="70">
        <v>0.47131086998405586</v>
      </c>
      <c r="G2311" s="70">
        <v>0.13690476190476192</v>
      </c>
      <c r="H2311" s="70">
        <v>0.2413793103448276</v>
      </c>
      <c r="I2311" s="70">
        <v>0.3888888888888889</v>
      </c>
      <c r="J2311" s="70">
        <v>-7.4063107721968682E-2</v>
      </c>
      <c r="K2311" s="70">
        <v>0.72869321956682453</v>
      </c>
      <c r="L2311" s="70">
        <v>0.81683183370968449</v>
      </c>
      <c r="M2311" s="70">
        <v>0.11725678711982199</v>
      </c>
      <c r="N2311" s="70">
        <v>7.7574088213216749E-2</v>
      </c>
      <c r="O2311" s="70">
        <v>0</v>
      </c>
      <c r="P2311" s="70">
        <v>7.3467204349980872E-2</v>
      </c>
    </row>
    <row r="2312" spans="1:16" x14ac:dyDescent="0.3">
      <c r="A2312" t="s">
        <v>3020</v>
      </c>
      <c r="B2312" t="s">
        <v>1439</v>
      </c>
      <c r="C2312" s="69">
        <v>45057</v>
      </c>
      <c r="D2312" s="70">
        <v>0.56025737928910546</v>
      </c>
      <c r="E2312" s="70">
        <v>4.6052578489608621E-2</v>
      </c>
      <c r="F2312" s="70">
        <v>0.40378335279968597</v>
      </c>
      <c r="G2312" s="70">
        <v>7.7380952380952384E-2</v>
      </c>
      <c r="H2312" s="70">
        <v>0.27586206896551724</v>
      </c>
      <c r="I2312" s="70">
        <v>0.44444444444444442</v>
      </c>
      <c r="J2312" s="70">
        <v>-0.10777847513443663</v>
      </c>
      <c r="K2312" s="70">
        <v>0.7279357038904376</v>
      </c>
      <c r="L2312" s="70">
        <v>0.70986313941584789</v>
      </c>
      <c r="M2312" s="70">
        <v>0.1247614250050272</v>
      </c>
      <c r="N2312" s="70">
        <v>7.5718548133446487E-2</v>
      </c>
      <c r="O2312" s="70">
        <v>0</v>
      </c>
      <c r="P2312" s="70">
        <v>3.7864609154683287E-2</v>
      </c>
    </row>
    <row r="2313" spans="1:16" x14ac:dyDescent="0.3">
      <c r="A2313" t="s">
        <v>2389</v>
      </c>
      <c r="B2313" t="s">
        <v>1439</v>
      </c>
      <c r="C2313" s="69">
        <v>45059</v>
      </c>
      <c r="D2313" s="70">
        <v>0.56184004996766479</v>
      </c>
      <c r="E2313" s="70">
        <v>1.7553766544279873E-2</v>
      </c>
      <c r="F2313" s="70">
        <v>0.34559486908247666</v>
      </c>
      <c r="G2313" s="70">
        <v>8.9285714285714288E-2</v>
      </c>
      <c r="H2313" s="70">
        <v>0.2413793103448276</v>
      </c>
      <c r="I2313" s="70">
        <v>0.33333333333333331</v>
      </c>
      <c r="J2313" s="70">
        <v>7.4268030724877726E-2</v>
      </c>
      <c r="K2313" s="70">
        <v>0.74183133485581432</v>
      </c>
      <c r="L2313" s="70">
        <v>0.71177533643661128</v>
      </c>
      <c r="M2313" s="70">
        <v>0.18784538251723912</v>
      </c>
      <c r="N2313" s="70">
        <v>3.5900516996489808E-2</v>
      </c>
      <c r="O2313" s="70">
        <v>0</v>
      </c>
      <c r="P2313" s="70">
        <v>1.644644760327164E-2</v>
      </c>
    </row>
    <row r="2314" spans="1:16" x14ac:dyDescent="0.3">
      <c r="A2314" t="s">
        <v>2061</v>
      </c>
      <c r="B2314" t="s">
        <v>1439</v>
      </c>
      <c r="C2314" s="69">
        <v>45061</v>
      </c>
      <c r="D2314" s="70">
        <v>0.63242733254268657</v>
      </c>
      <c r="E2314" s="70">
        <v>4.2879197106303855E-3</v>
      </c>
      <c r="F2314" s="70">
        <v>0.54847737270065522</v>
      </c>
      <c r="G2314" s="70">
        <v>4.7619047619047616E-2</v>
      </c>
      <c r="H2314" s="70">
        <v>0.17241379310344829</v>
      </c>
      <c r="I2314" s="70">
        <v>0.44444444444444442</v>
      </c>
      <c r="J2314" s="70">
        <v>0.19554946186045194</v>
      </c>
      <c r="K2314" s="70">
        <v>0.7348932415716658</v>
      </c>
      <c r="L2314" s="70">
        <v>0.82422370046164228</v>
      </c>
      <c r="M2314" s="70">
        <v>0.11199117839860093</v>
      </c>
      <c r="N2314" s="70">
        <v>1.6077193992115432E-2</v>
      </c>
      <c r="O2314" s="70">
        <v>0</v>
      </c>
      <c r="P2314" s="70">
        <v>3.0944701801415803E-2</v>
      </c>
    </row>
    <row r="2315" spans="1:16" x14ac:dyDescent="0.3">
      <c r="A2315" t="s">
        <v>3356</v>
      </c>
      <c r="B2315" t="s">
        <v>1439</v>
      </c>
      <c r="C2315" s="69">
        <v>45063</v>
      </c>
      <c r="D2315" s="70">
        <v>0.64367778913369189</v>
      </c>
      <c r="E2315" s="70">
        <v>0.18893068285121484</v>
      </c>
      <c r="F2315" s="70">
        <v>0.46962061867702692</v>
      </c>
      <c r="G2315" s="70">
        <v>0.20833333333333334</v>
      </c>
      <c r="H2315" s="70">
        <v>0.13793103448275862</v>
      </c>
      <c r="I2315" s="70">
        <v>0.3888888888888889</v>
      </c>
      <c r="J2315" s="70">
        <v>3.8832207347876117E-2</v>
      </c>
      <c r="K2315" s="70">
        <v>0.74198249086308987</v>
      </c>
      <c r="L2315" s="70">
        <v>0.89604989069197372</v>
      </c>
      <c r="M2315" s="70">
        <v>0.15518412494611114</v>
      </c>
      <c r="N2315" s="70">
        <v>6.1354347800451112E-2</v>
      </c>
      <c r="O2315" s="70">
        <v>0</v>
      </c>
      <c r="P2315" s="70">
        <v>8.4077915820904611E-2</v>
      </c>
    </row>
    <row r="2316" spans="1:16" x14ac:dyDescent="0.3">
      <c r="A2316" t="s">
        <v>3357</v>
      </c>
      <c r="B2316" t="s">
        <v>1439</v>
      </c>
      <c r="C2316" s="69">
        <v>45065</v>
      </c>
      <c r="E2316" s="70"/>
      <c r="F2316" s="70">
        <v>0.37760997983315042</v>
      </c>
      <c r="G2316" s="70">
        <v>6.5476190476190479E-2</v>
      </c>
      <c r="H2316" s="70">
        <v>0.13793103448275862</v>
      </c>
      <c r="I2316" s="70">
        <v>0.27777777777777779</v>
      </c>
    </row>
    <row r="2317" spans="1:16" x14ac:dyDescent="0.3">
      <c r="A2317" t="s">
        <v>2067</v>
      </c>
      <c r="B2317" t="s">
        <v>1439</v>
      </c>
      <c r="C2317" s="69">
        <v>45067</v>
      </c>
      <c r="D2317" s="70">
        <v>0.64153048856216122</v>
      </c>
      <c r="E2317" s="70">
        <v>1.3132732790274187E-2</v>
      </c>
      <c r="F2317" s="70">
        <v>0.67693601417576188</v>
      </c>
      <c r="G2317" s="70">
        <v>7.7380952380952384E-2</v>
      </c>
      <c r="H2317" s="70">
        <v>3.4482758620689655E-2</v>
      </c>
      <c r="I2317" s="70">
        <v>0.33333333333333331</v>
      </c>
      <c r="J2317" s="70">
        <v>0.23836055698803899</v>
      </c>
      <c r="K2317" s="70">
        <v>0.71644930167197085</v>
      </c>
      <c r="L2317" s="70">
        <v>0.84573966698260994</v>
      </c>
      <c r="M2317" s="70">
        <v>0.13735264940555458</v>
      </c>
      <c r="N2317" s="70">
        <v>7.7375969935656597E-2</v>
      </c>
      <c r="O2317" s="70">
        <v>0</v>
      </c>
      <c r="P2317" s="70">
        <v>3.4227689354809882E-2</v>
      </c>
    </row>
    <row r="2318" spans="1:16" x14ac:dyDescent="0.3">
      <c r="A2318" t="s">
        <v>3358</v>
      </c>
      <c r="B2318" t="s">
        <v>1439</v>
      </c>
      <c r="C2318" s="69">
        <v>45069</v>
      </c>
      <c r="D2318" s="70">
        <v>0.65643246321895765</v>
      </c>
      <c r="E2318" s="70">
        <v>1.4535327374473052E-2</v>
      </c>
      <c r="F2318" s="70">
        <v>0.54607327752023471</v>
      </c>
      <c r="G2318" s="70">
        <v>0.11904761904761904</v>
      </c>
      <c r="H2318" s="70">
        <v>0.2413793103448276</v>
      </c>
      <c r="I2318" s="70">
        <v>0.3888888888888889</v>
      </c>
      <c r="J2318" s="70">
        <v>0.13008039575736202</v>
      </c>
      <c r="K2318" s="70">
        <v>0.72504599557349991</v>
      </c>
      <c r="L2318" s="70">
        <v>0.76086244311984497</v>
      </c>
      <c r="M2318" s="70">
        <v>0.12331848308932616</v>
      </c>
      <c r="N2318" s="70">
        <v>0.14810972480029885</v>
      </c>
      <c r="O2318" s="70">
        <v>0</v>
      </c>
      <c r="P2318" s="70">
        <v>6.2506076933644905E-2</v>
      </c>
    </row>
    <row r="2319" spans="1:16" x14ac:dyDescent="0.3">
      <c r="A2319" t="s">
        <v>3359</v>
      </c>
      <c r="B2319" t="s">
        <v>1439</v>
      </c>
      <c r="C2319" s="69">
        <v>45071</v>
      </c>
      <c r="D2319" s="70">
        <v>0.61244476619436872</v>
      </c>
      <c r="E2319" s="70">
        <v>1.0480439570101748E-2</v>
      </c>
      <c r="F2319" s="70">
        <v>0.39407176165479846</v>
      </c>
      <c r="G2319" s="70">
        <v>0.2321428571428571</v>
      </c>
      <c r="H2319" s="70">
        <v>0.2413793103448276</v>
      </c>
      <c r="I2319" s="70">
        <v>0.33333333333333331</v>
      </c>
      <c r="J2319" s="70">
        <v>0.16675519786285087</v>
      </c>
      <c r="K2319" s="70">
        <v>0.72866252154812616</v>
      </c>
      <c r="L2319" s="70">
        <v>0.72577806717981408</v>
      </c>
      <c r="M2319" s="70">
        <v>0.15423372655597908</v>
      </c>
      <c r="N2319" s="70">
        <v>3.8411187847200212E-2</v>
      </c>
      <c r="O2319" s="70">
        <v>0</v>
      </c>
      <c r="P2319" s="70">
        <v>1.3075100602903117E-2</v>
      </c>
    </row>
    <row r="2320" spans="1:16" x14ac:dyDescent="0.3">
      <c r="A2320" t="s">
        <v>2398</v>
      </c>
      <c r="B2320" t="s">
        <v>1439</v>
      </c>
      <c r="C2320" s="69">
        <v>45073</v>
      </c>
      <c r="D2320" s="70">
        <v>0.65339105120650209</v>
      </c>
      <c r="E2320" s="70">
        <v>4.0035230355352412E-2</v>
      </c>
      <c r="F2320" s="70">
        <v>0.21015854349963445</v>
      </c>
      <c r="G2320" s="70">
        <v>0.1130952380952381</v>
      </c>
      <c r="H2320" s="70">
        <v>0.44827586206896552</v>
      </c>
      <c r="I2320" s="70">
        <v>0.55555555555555558</v>
      </c>
      <c r="J2320" s="70">
        <v>6.5767887816829601E-2</v>
      </c>
      <c r="K2320" s="70">
        <v>0.73101846684086735</v>
      </c>
      <c r="L2320" s="70">
        <v>0.75700111262719294</v>
      </c>
      <c r="M2320" s="70">
        <v>0.26503024072772913</v>
      </c>
      <c r="N2320" s="70">
        <v>5.5828804663710319E-2</v>
      </c>
      <c r="O2320" s="70">
        <v>0</v>
      </c>
      <c r="P2320" s="70">
        <v>2.854417864051223E-2</v>
      </c>
    </row>
    <row r="2321" spans="1:16" x14ac:dyDescent="0.3">
      <c r="A2321" t="s">
        <v>3360</v>
      </c>
      <c r="B2321" t="s">
        <v>1439</v>
      </c>
      <c r="C2321" s="69">
        <v>45075</v>
      </c>
      <c r="D2321" s="70">
        <v>0.65972616196879963</v>
      </c>
      <c r="E2321" s="70">
        <v>2.2626502021999489E-2</v>
      </c>
      <c r="F2321" s="70">
        <v>0.59442181943405215</v>
      </c>
      <c r="G2321" s="70">
        <v>0.27976190476190477</v>
      </c>
      <c r="H2321" s="70">
        <v>0.13793103448275862</v>
      </c>
      <c r="I2321" s="70">
        <v>0.33333333333333331</v>
      </c>
      <c r="J2321" s="70">
        <v>-2.6921250383645932E-2</v>
      </c>
      <c r="K2321" s="70">
        <v>0.72757304437697501</v>
      </c>
      <c r="L2321" s="70">
        <v>0.87307069434778661</v>
      </c>
      <c r="M2321" s="70">
        <v>0.13913062320815875</v>
      </c>
      <c r="N2321" s="70">
        <v>0.14270522679074668</v>
      </c>
      <c r="O2321" s="70">
        <v>0</v>
      </c>
      <c r="P2321" s="70">
        <v>6.0589380347655833E-2</v>
      </c>
    </row>
    <row r="2322" spans="1:16" x14ac:dyDescent="0.3">
      <c r="A2322" t="s">
        <v>2074</v>
      </c>
      <c r="B2322" t="s">
        <v>1439</v>
      </c>
      <c r="C2322" s="69">
        <v>45077</v>
      </c>
      <c r="D2322" s="70">
        <v>0.61916609333843142</v>
      </c>
      <c r="E2322" s="70">
        <v>0.1054379669240582</v>
      </c>
      <c r="F2322" s="70">
        <v>0.21401761317287923</v>
      </c>
      <c r="G2322" s="70">
        <v>0.15476190476190477</v>
      </c>
      <c r="H2322" s="70">
        <v>0.41379310344827586</v>
      </c>
      <c r="I2322" s="70">
        <v>0.5</v>
      </c>
      <c r="J2322" s="70">
        <v>9.3655993856385719E-3</v>
      </c>
      <c r="K2322" s="70">
        <v>0.72615918912002841</v>
      </c>
      <c r="L2322" s="70">
        <v>0.71595575609369133</v>
      </c>
      <c r="M2322" s="70">
        <v>0.25436475321216101</v>
      </c>
      <c r="N2322" s="70">
        <v>4.6517683365627192E-2</v>
      </c>
      <c r="O2322" s="70">
        <v>0</v>
      </c>
      <c r="P2322" s="70">
        <v>2.6136782584115739E-2</v>
      </c>
    </row>
    <row r="2323" spans="1:16" x14ac:dyDescent="0.3">
      <c r="A2323" t="s">
        <v>2507</v>
      </c>
      <c r="B2323" t="s">
        <v>1439</v>
      </c>
      <c r="C2323" s="69">
        <v>45079</v>
      </c>
      <c r="D2323" s="70">
        <v>0.608422335174025</v>
      </c>
      <c r="E2323" s="70">
        <v>0.18928394386760519</v>
      </c>
      <c r="F2323" s="70">
        <v>0.4832459118655093</v>
      </c>
      <c r="G2323" s="70">
        <v>0.17261904761904762</v>
      </c>
      <c r="H2323" s="70">
        <v>0.13793103448275862</v>
      </c>
      <c r="I2323" s="70">
        <v>0.44444444444444442</v>
      </c>
      <c r="J2323" s="70">
        <v>-8.8596010839792724E-2</v>
      </c>
      <c r="K2323" s="70">
        <v>0.72974934720151108</v>
      </c>
      <c r="L2323" s="70">
        <v>0.85152614395650061</v>
      </c>
      <c r="M2323" s="70">
        <v>0.13731233580845337</v>
      </c>
      <c r="N2323" s="70">
        <v>8.4379764303953705E-2</v>
      </c>
      <c r="O2323" s="70">
        <v>0</v>
      </c>
      <c r="P2323" s="70">
        <v>5.5344697043611529E-2</v>
      </c>
    </row>
    <row r="2324" spans="1:16" x14ac:dyDescent="0.3">
      <c r="A2324" t="s">
        <v>3361</v>
      </c>
      <c r="B2324" t="s">
        <v>1439</v>
      </c>
      <c r="C2324" s="69">
        <v>45081</v>
      </c>
      <c r="D2324" s="70">
        <v>0.58849070175429541</v>
      </c>
      <c r="E2324" s="70">
        <v>3.769622271294491E-3</v>
      </c>
      <c r="F2324" s="70">
        <v>0.43098366608465211</v>
      </c>
      <c r="G2324" s="70">
        <v>8.3333333333333329E-2</v>
      </c>
      <c r="H2324" s="70">
        <v>0.13793103448275862</v>
      </c>
      <c r="I2324" s="70">
        <v>0.27777777777777779</v>
      </c>
      <c r="J2324" s="70">
        <v>0.13079208846785803</v>
      </c>
      <c r="K2324" s="70">
        <v>0.75154485947040039</v>
      </c>
      <c r="L2324" s="70">
        <v>0.82099100124908853</v>
      </c>
      <c r="M2324" s="70">
        <v>0.2029558566837697</v>
      </c>
      <c r="N2324" s="70">
        <v>4.2745449846714766E-2</v>
      </c>
      <c r="O2324" s="70">
        <v>0</v>
      </c>
      <c r="P2324" s="70">
        <v>3.0362382033711919E-2</v>
      </c>
    </row>
    <row r="2325" spans="1:16" x14ac:dyDescent="0.3">
      <c r="A2325" t="s">
        <v>3362</v>
      </c>
      <c r="B2325" t="s">
        <v>1439</v>
      </c>
      <c r="C2325" s="69">
        <v>45083</v>
      </c>
      <c r="D2325" s="70">
        <v>0.64561632920990331</v>
      </c>
      <c r="E2325" s="70">
        <v>0.21137784199801637</v>
      </c>
      <c r="F2325" s="70">
        <v>0.31182807366780274</v>
      </c>
      <c r="G2325" s="70">
        <v>0.23214285714285715</v>
      </c>
      <c r="H2325" s="70">
        <v>0.31034482758620691</v>
      </c>
      <c r="I2325" s="70">
        <v>0.55555555555555558</v>
      </c>
      <c r="J2325" s="70">
        <v>0.11575672355330127</v>
      </c>
      <c r="K2325" s="70">
        <v>0.73582978271654187</v>
      </c>
      <c r="L2325" s="70">
        <v>0.64705185316167668</v>
      </c>
      <c r="M2325" s="70">
        <v>0.19914567332153776</v>
      </c>
      <c r="N2325" s="70">
        <v>6.3135487489885511E-2</v>
      </c>
      <c r="O2325" s="70">
        <v>0</v>
      </c>
      <c r="P2325" s="70">
        <v>2.10478953560965E-2</v>
      </c>
    </row>
    <row r="2326" spans="1:16" x14ac:dyDescent="0.3">
      <c r="A2326" t="s">
        <v>2080</v>
      </c>
      <c r="B2326" t="s">
        <v>1439</v>
      </c>
      <c r="C2326" s="69">
        <v>45085</v>
      </c>
      <c r="D2326" s="70">
        <v>0.61679631999609386</v>
      </c>
      <c r="E2326" s="70">
        <v>7.2467626166161841E-2</v>
      </c>
      <c r="F2326" s="70">
        <v>0.56462746246786988</v>
      </c>
      <c r="G2326" s="70">
        <v>9.5238095238095233E-2</v>
      </c>
      <c r="H2326" s="70">
        <v>0.13793103448275862</v>
      </c>
      <c r="I2326" s="70">
        <v>0.3888888888888889</v>
      </c>
      <c r="J2326" s="70">
        <v>-2.7528836662867161E-2</v>
      </c>
      <c r="K2326" s="70">
        <v>0.72403959715830168</v>
      </c>
      <c r="L2326" s="70">
        <v>0.88693170904571328</v>
      </c>
      <c r="M2326" s="70">
        <v>0.11106956019098201</v>
      </c>
      <c r="N2326" s="70">
        <v>9.9865864767482049E-2</v>
      </c>
      <c r="O2326" s="70">
        <v>0</v>
      </c>
      <c r="P2326" s="70">
        <v>6.8293174647636387E-2</v>
      </c>
    </row>
    <row r="2327" spans="1:16" x14ac:dyDescent="0.3">
      <c r="A2327" t="s">
        <v>2151</v>
      </c>
      <c r="B2327" t="s">
        <v>1439</v>
      </c>
      <c r="C2327" s="69">
        <v>45087</v>
      </c>
      <c r="D2327" s="70">
        <v>0.52938671437117724</v>
      </c>
      <c r="E2327" s="70">
        <v>1.1589231996578582E-2</v>
      </c>
      <c r="F2327" s="70">
        <v>0.31905081943715885</v>
      </c>
      <c r="G2327" s="70">
        <v>8.9285714285714288E-2</v>
      </c>
      <c r="H2327" s="70">
        <v>0.20689655172413793</v>
      </c>
      <c r="I2327" s="70">
        <v>0.33333333333333331</v>
      </c>
      <c r="J2327" s="70">
        <v>5.4044802885404281E-2</v>
      </c>
      <c r="K2327" s="70">
        <v>0.74797332943444272</v>
      </c>
      <c r="L2327" s="70">
        <v>0.67784902461801888</v>
      </c>
      <c r="M2327" s="70">
        <v>0.15660861177428051</v>
      </c>
      <c r="N2327" s="70">
        <v>1.8932479597042442E-2</v>
      </c>
      <c r="O2327" s="70">
        <v>0</v>
      </c>
      <c r="P2327" s="70">
        <v>1.324076162766512E-2</v>
      </c>
    </row>
    <row r="2328" spans="1:16" x14ac:dyDescent="0.3">
      <c r="A2328" t="s">
        <v>3363</v>
      </c>
      <c r="B2328" t="s">
        <v>1439</v>
      </c>
      <c r="C2328" s="69">
        <v>45089</v>
      </c>
      <c r="D2328" s="70">
        <v>0.66654696456097906</v>
      </c>
      <c r="E2328" s="70">
        <v>4.9150345914289236E-3</v>
      </c>
      <c r="F2328" s="70">
        <v>0.70384541009634183</v>
      </c>
      <c r="G2328" s="70">
        <v>7.1428571428571425E-2</v>
      </c>
      <c r="H2328" s="70">
        <v>3.4482758620689655E-2</v>
      </c>
      <c r="I2328" s="70">
        <v>0.33333333333333331</v>
      </c>
      <c r="J2328" s="70">
        <v>0.25492084392408798</v>
      </c>
      <c r="K2328" s="70">
        <v>0.70036875278846789</v>
      </c>
      <c r="L2328" s="70">
        <v>0.90612969798264231</v>
      </c>
      <c r="M2328" s="70">
        <v>0.11020792498575555</v>
      </c>
      <c r="N2328" s="70">
        <v>5.0865048120209644E-2</v>
      </c>
      <c r="O2328" s="70">
        <v>0</v>
      </c>
      <c r="P2328" s="70">
        <v>0.12973458348591066</v>
      </c>
    </row>
    <row r="2329" spans="1:16" x14ac:dyDescent="0.3">
      <c r="A2329" t="s">
        <v>2735</v>
      </c>
      <c r="B2329" t="s">
        <v>1439</v>
      </c>
      <c r="C2329" s="69">
        <v>45091</v>
      </c>
      <c r="D2329" s="70">
        <v>0.56551533314695446</v>
      </c>
      <c r="E2329" s="70">
        <v>0.14491091984034432</v>
      </c>
      <c r="F2329" s="70">
        <v>0.34879205553174331</v>
      </c>
      <c r="G2329" s="70">
        <v>8.3333333333333329E-2</v>
      </c>
      <c r="H2329" s="70">
        <v>0.2413793103448276</v>
      </c>
      <c r="I2329" s="70">
        <v>0.44444444444444442</v>
      </c>
      <c r="J2329" s="70">
        <v>6.2288802171383759E-2</v>
      </c>
      <c r="K2329" s="70">
        <v>0.73384686148475742</v>
      </c>
      <c r="L2329" s="70">
        <v>0.66778581528940406</v>
      </c>
      <c r="M2329" s="70">
        <v>0.13609803631395559</v>
      </c>
      <c r="N2329" s="70">
        <v>4.524568842811369E-2</v>
      </c>
      <c r="O2329" s="70">
        <v>0</v>
      </c>
      <c r="P2329" s="70">
        <v>3.2616025632994705E-2</v>
      </c>
    </row>
    <row r="2330" spans="1:16" x14ac:dyDescent="0.3">
      <c r="A2330" t="s">
        <v>3364</v>
      </c>
      <c r="B2330" t="s">
        <v>1467</v>
      </c>
      <c r="C2330" s="69">
        <v>46003</v>
      </c>
      <c r="E2330" s="70"/>
      <c r="F2330" s="70">
        <v>7.5717726641342175E-4</v>
      </c>
      <c r="G2330" s="70">
        <v>4.1666666666666664E-2</v>
      </c>
      <c r="H2330" s="70">
        <v>6.8965517241379309E-2</v>
      </c>
      <c r="I2330" s="70">
        <v>5.5555555555555552E-2</v>
      </c>
    </row>
    <row r="2331" spans="1:16" x14ac:dyDescent="0.3">
      <c r="A2331" t="s">
        <v>3365</v>
      </c>
      <c r="B2331" t="s">
        <v>1467</v>
      </c>
      <c r="C2331" s="69">
        <v>46005</v>
      </c>
      <c r="D2331" s="70">
        <v>0.29379147228053143</v>
      </c>
      <c r="E2331" s="70">
        <v>2.0421642561926066E-3</v>
      </c>
      <c r="F2331" s="70">
        <v>6.1806039323394207E-4</v>
      </c>
      <c r="G2331" s="70">
        <v>0.13690476190476192</v>
      </c>
      <c r="H2331" s="70">
        <v>6.8965517241379309E-2</v>
      </c>
      <c r="I2331" s="70">
        <v>5.5555555555555552E-2</v>
      </c>
      <c r="J2331" s="70">
        <v>8.3129786923504229E-2</v>
      </c>
      <c r="K2331" s="70">
        <v>0.79418268388237878</v>
      </c>
      <c r="L2331" s="70">
        <v>1.5846014840193972E-2</v>
      </c>
      <c r="M2331" s="70">
        <v>0.24279654209066701</v>
      </c>
      <c r="N2331" s="70">
        <v>5.2732810740133716E-2</v>
      </c>
      <c r="O2331" s="70">
        <v>0</v>
      </c>
      <c r="P2331" s="70">
        <v>1.7330775096157747E-3</v>
      </c>
    </row>
    <row r="2332" spans="1:16" x14ac:dyDescent="0.3">
      <c r="A2332" t="s">
        <v>3366</v>
      </c>
      <c r="B2332" t="s">
        <v>1467</v>
      </c>
      <c r="C2332" s="69">
        <v>46007</v>
      </c>
      <c r="E2332" s="70"/>
      <c r="F2332" s="70">
        <v>1.1144993284830396E-4</v>
      </c>
      <c r="G2332" s="70">
        <v>7.48015873015873E-2</v>
      </c>
      <c r="H2332" s="70">
        <v>0</v>
      </c>
      <c r="I2332" s="70">
        <v>5.5555555555555552E-2</v>
      </c>
    </row>
    <row r="2333" spans="1:16" x14ac:dyDescent="0.3">
      <c r="A2333" t="s">
        <v>3367</v>
      </c>
      <c r="B2333" t="s">
        <v>1467</v>
      </c>
      <c r="C2333" s="69">
        <v>46009</v>
      </c>
      <c r="E2333" s="70"/>
      <c r="F2333" s="70">
        <v>1.2193663354323637E-3</v>
      </c>
      <c r="G2333" s="70">
        <v>0.13690476190476192</v>
      </c>
      <c r="H2333" s="70">
        <v>0.13793103448275862</v>
      </c>
      <c r="I2333" s="70">
        <v>5.5555555555555552E-2</v>
      </c>
    </row>
    <row r="2334" spans="1:16" x14ac:dyDescent="0.3">
      <c r="A2334" t="s">
        <v>3368</v>
      </c>
      <c r="B2334" t="s">
        <v>1467</v>
      </c>
      <c r="C2334" s="69">
        <v>46011</v>
      </c>
      <c r="D2334" s="70">
        <v>0.40303478931348496</v>
      </c>
      <c r="E2334" s="70">
        <v>5.7424692915603748E-3</v>
      </c>
      <c r="F2334" s="70">
        <v>7.6171316664948318E-4</v>
      </c>
      <c r="G2334" s="70">
        <v>7.7380952380952384E-2</v>
      </c>
      <c r="H2334" s="70">
        <v>0.17241379310344829</v>
      </c>
      <c r="I2334" s="70">
        <v>0.16666666666666666</v>
      </c>
      <c r="J2334" s="70">
        <v>0.20922565544932981</v>
      </c>
      <c r="K2334" s="70">
        <v>0.8315859044515389</v>
      </c>
      <c r="L2334" s="70">
        <v>6.2697663387601771E-2</v>
      </c>
      <c r="M2334" s="70">
        <v>0.38056481050323576</v>
      </c>
      <c r="N2334" s="70">
        <v>8.9352979706453686E-2</v>
      </c>
      <c r="O2334" s="70">
        <v>0</v>
      </c>
      <c r="P2334" s="70">
        <v>1.8986733582224016E-3</v>
      </c>
    </row>
    <row r="2335" spans="1:16" x14ac:dyDescent="0.3">
      <c r="A2335" t="s">
        <v>2469</v>
      </c>
      <c r="B2335" t="s">
        <v>1467</v>
      </c>
      <c r="C2335" s="69">
        <v>46013</v>
      </c>
      <c r="D2335" s="70">
        <v>0.35700892521174948</v>
      </c>
      <c r="E2335" s="70">
        <v>3.2063000145525662E-3</v>
      </c>
      <c r="F2335" s="70">
        <v>8.4523320049904009E-5</v>
      </c>
      <c r="G2335" s="70">
        <v>0.25595238095238093</v>
      </c>
      <c r="H2335" s="70">
        <v>0.13793103448275862</v>
      </c>
      <c r="I2335" s="70">
        <v>5.5555555555555552E-2</v>
      </c>
      <c r="J2335" s="70">
        <v>0.11501520551109649</v>
      </c>
      <c r="K2335" s="70">
        <v>0.79835294098002496</v>
      </c>
      <c r="L2335" s="70">
        <v>6.0396421342123224E-2</v>
      </c>
      <c r="M2335" s="70">
        <v>0.31720921003642139</v>
      </c>
      <c r="N2335" s="70">
        <v>2.3137688960519324E-2</v>
      </c>
      <c r="O2335" s="70">
        <v>0</v>
      </c>
      <c r="P2335" s="70">
        <v>1.3682810802298031E-3</v>
      </c>
    </row>
    <row r="2336" spans="1:16" x14ac:dyDescent="0.3">
      <c r="A2336" t="s">
        <v>3369</v>
      </c>
      <c r="B2336" t="s">
        <v>1467</v>
      </c>
      <c r="C2336" s="69">
        <v>46015</v>
      </c>
      <c r="E2336" s="70"/>
      <c r="F2336" s="70">
        <v>6.9052014546620367E-4</v>
      </c>
      <c r="G2336" s="70">
        <v>8.9285714285714288E-2</v>
      </c>
      <c r="H2336" s="70">
        <v>6.8965517241379309E-2</v>
      </c>
      <c r="I2336" s="70">
        <v>0.1111111111111111</v>
      </c>
    </row>
    <row r="2337" spans="1:16" x14ac:dyDescent="0.3">
      <c r="A2337" t="s">
        <v>2999</v>
      </c>
      <c r="B2337" t="s">
        <v>1467</v>
      </c>
      <c r="C2337" s="69">
        <v>46017</v>
      </c>
      <c r="E2337" s="70"/>
      <c r="F2337" s="70">
        <v>6.2784084821387095E-4</v>
      </c>
      <c r="G2337" s="70">
        <v>2.3809523809523808E-2</v>
      </c>
      <c r="H2337" s="70">
        <v>0</v>
      </c>
      <c r="I2337" s="70">
        <v>0.1111111111111111</v>
      </c>
    </row>
    <row r="2338" spans="1:16" x14ac:dyDescent="0.3">
      <c r="A2338" t="s">
        <v>2159</v>
      </c>
      <c r="B2338" t="s">
        <v>1467</v>
      </c>
      <c r="C2338" s="69">
        <v>46019</v>
      </c>
      <c r="D2338" s="70">
        <v>0.3668670940377608</v>
      </c>
      <c r="E2338" s="70">
        <v>5.178761806909995E-4</v>
      </c>
      <c r="F2338" s="70">
        <v>0</v>
      </c>
      <c r="G2338" s="70">
        <v>4.1666666666666664E-2</v>
      </c>
      <c r="H2338" s="70">
        <v>6.8965517241379309E-2</v>
      </c>
      <c r="I2338" s="70">
        <v>0.16666666666666666</v>
      </c>
      <c r="J2338" s="70">
        <v>0.26740950367320415</v>
      </c>
      <c r="K2338" s="70">
        <v>0.77857279063405227</v>
      </c>
      <c r="L2338" s="70">
        <v>5.8951638289903591E-3</v>
      </c>
      <c r="M2338" s="70">
        <v>0.22972589228420051</v>
      </c>
      <c r="N2338" s="70">
        <v>0.244617489754546</v>
      </c>
      <c r="O2338" s="70">
        <v>0</v>
      </c>
      <c r="P2338" s="70">
        <v>1.0220988301509562E-2</v>
      </c>
    </row>
    <row r="2339" spans="1:16" x14ac:dyDescent="0.3">
      <c r="A2339" t="s">
        <v>2683</v>
      </c>
      <c r="B2339" t="s">
        <v>1467</v>
      </c>
      <c r="C2339" s="69">
        <v>46021</v>
      </c>
      <c r="E2339" s="70"/>
      <c r="F2339" s="70">
        <v>5.3058384210379501E-5</v>
      </c>
      <c r="G2339" s="70">
        <v>7.7380952380952384E-2</v>
      </c>
      <c r="H2339" s="70">
        <v>3.4482758620689655E-2</v>
      </c>
      <c r="I2339" s="70">
        <v>5.5555555555555552E-2</v>
      </c>
    </row>
    <row r="2340" spans="1:16" x14ac:dyDescent="0.3">
      <c r="A2340" t="s">
        <v>3370</v>
      </c>
      <c r="B2340" t="s">
        <v>1467</v>
      </c>
      <c r="C2340" s="69">
        <v>46023</v>
      </c>
      <c r="E2340" s="70"/>
      <c r="F2340" s="70">
        <v>9.3061700777398611E-4</v>
      </c>
      <c r="G2340" s="70">
        <v>0.18042328042328043</v>
      </c>
      <c r="H2340" s="70">
        <v>6.8965517241379309E-2</v>
      </c>
      <c r="I2340" s="70">
        <v>0.1111111111111111</v>
      </c>
    </row>
    <row r="2341" spans="1:16" x14ac:dyDescent="0.3">
      <c r="A2341" t="s">
        <v>2109</v>
      </c>
      <c r="B2341" t="s">
        <v>1467</v>
      </c>
      <c r="C2341" s="69">
        <v>46025</v>
      </c>
      <c r="E2341" s="70"/>
      <c r="F2341" s="70">
        <v>4.9298336862646313E-4</v>
      </c>
      <c r="G2341" s="70">
        <v>0.14285714285714285</v>
      </c>
      <c r="H2341" s="70">
        <v>0.20689655172413793</v>
      </c>
      <c r="I2341" s="70">
        <v>5.5555555555555552E-2</v>
      </c>
    </row>
    <row r="2342" spans="1:16" x14ac:dyDescent="0.3">
      <c r="A2342" t="s">
        <v>2034</v>
      </c>
      <c r="B2342" t="s">
        <v>1467</v>
      </c>
      <c r="C2342" s="69">
        <v>46027</v>
      </c>
      <c r="D2342" s="70">
        <v>0.32930062416183281</v>
      </c>
      <c r="E2342" s="70">
        <v>3.3051260282542226E-3</v>
      </c>
      <c r="F2342" s="70">
        <v>1.8129866003496228E-3</v>
      </c>
      <c r="G2342" s="70">
        <v>0.1130952380952381</v>
      </c>
      <c r="H2342" s="70">
        <v>0.10344827586206896</v>
      </c>
      <c r="I2342" s="70">
        <v>5.5555555555555552E-2</v>
      </c>
      <c r="J2342" s="70">
        <v>0.13539805455082732</v>
      </c>
      <c r="K2342" s="70">
        <v>0.76905545561711397</v>
      </c>
      <c r="L2342" s="70">
        <v>0.2224688196027714</v>
      </c>
      <c r="M2342" s="70">
        <v>0.21125273646945469</v>
      </c>
      <c r="N2342" s="70">
        <v>1.4360106824453687E-2</v>
      </c>
      <c r="O2342" s="70">
        <v>0</v>
      </c>
      <c r="P2342" s="70">
        <v>1.5699666565702854E-3</v>
      </c>
    </row>
    <row r="2343" spans="1:16" x14ac:dyDescent="0.3">
      <c r="A2343" t="s">
        <v>3371</v>
      </c>
      <c r="B2343" t="s">
        <v>1467</v>
      </c>
      <c r="C2343" s="69">
        <v>46029</v>
      </c>
      <c r="D2343" s="70">
        <v>0.41887841881270027</v>
      </c>
      <c r="E2343" s="70">
        <v>9.4597830651194318E-3</v>
      </c>
      <c r="F2343" s="70">
        <v>5.3387558214877998E-4</v>
      </c>
      <c r="G2343" s="70">
        <v>9.5238095238095233E-2</v>
      </c>
      <c r="H2343" s="70">
        <v>0.20689655172413793</v>
      </c>
      <c r="I2343" s="70">
        <v>0.16666666666666666</v>
      </c>
      <c r="J2343" s="70">
        <v>0.21650851121737905</v>
      </c>
      <c r="K2343" s="70">
        <v>0.82501831793977309</v>
      </c>
      <c r="L2343" s="70">
        <v>4.8842721087732049E-2</v>
      </c>
      <c r="M2343" s="70">
        <v>0.34721343819385603</v>
      </c>
      <c r="N2343" s="70">
        <v>0.16189909903770661</v>
      </c>
      <c r="O2343" s="70">
        <v>0</v>
      </c>
      <c r="P2343" s="70">
        <v>2.060270316075254E-3</v>
      </c>
    </row>
    <row r="2344" spans="1:16" x14ac:dyDescent="0.3">
      <c r="A2344" t="s">
        <v>3372</v>
      </c>
      <c r="B2344" t="s">
        <v>1467</v>
      </c>
      <c r="C2344" s="69">
        <v>46031</v>
      </c>
      <c r="E2344" s="70"/>
      <c r="F2344" s="70">
        <v>2.0568431031498237E-5</v>
      </c>
      <c r="G2344" s="70">
        <v>1.1904761904761904E-2</v>
      </c>
      <c r="H2344" s="70">
        <v>3.4482758620689655E-2</v>
      </c>
      <c r="I2344" s="70">
        <v>5.5555555555555552E-2</v>
      </c>
    </row>
    <row r="2345" spans="1:16" x14ac:dyDescent="0.3">
      <c r="A2345" t="s">
        <v>2226</v>
      </c>
      <c r="B2345" t="s">
        <v>1467</v>
      </c>
      <c r="C2345" s="69">
        <v>46033</v>
      </c>
      <c r="E2345" s="70"/>
      <c r="F2345" s="70">
        <v>3.6935169019078435E-5</v>
      </c>
      <c r="G2345" s="70">
        <v>5.3571428571428568E-2</v>
      </c>
      <c r="H2345" s="70">
        <v>0</v>
      </c>
      <c r="I2345" s="70">
        <v>0.33333333333333331</v>
      </c>
    </row>
    <row r="2346" spans="1:16" x14ac:dyDescent="0.3">
      <c r="A2346" t="s">
        <v>3373</v>
      </c>
      <c r="B2346" t="s">
        <v>1467</v>
      </c>
      <c r="C2346" s="69">
        <v>46035</v>
      </c>
      <c r="D2346" s="70">
        <v>0.29770958116222623</v>
      </c>
      <c r="E2346" s="70">
        <v>5.6429431055041428E-3</v>
      </c>
      <c r="F2346" s="70">
        <v>7.9648966624384866E-4</v>
      </c>
      <c r="G2346" s="70">
        <v>0.15476190476190477</v>
      </c>
      <c r="H2346" s="70">
        <v>6.8965517241379309E-2</v>
      </c>
      <c r="I2346" s="70">
        <v>5.5555555555555552E-2</v>
      </c>
      <c r="J2346" s="70">
        <v>0.18410606721762851</v>
      </c>
      <c r="K2346" s="70">
        <v>0.76130400087038674</v>
      </c>
      <c r="L2346" s="70">
        <v>2.6934592483791681E-2</v>
      </c>
      <c r="M2346" s="70">
        <v>0.18824183837308389</v>
      </c>
      <c r="N2346" s="70">
        <v>2.8360932350882842E-2</v>
      </c>
      <c r="O2346" s="70">
        <v>0</v>
      </c>
      <c r="P2346" s="70">
        <v>2.8085063782572577E-3</v>
      </c>
    </row>
    <row r="2347" spans="1:16" x14ac:dyDescent="0.3">
      <c r="A2347" t="s">
        <v>3374</v>
      </c>
      <c r="B2347" t="s">
        <v>1467</v>
      </c>
      <c r="C2347" s="69">
        <v>46037</v>
      </c>
      <c r="E2347" s="70"/>
      <c r="F2347" s="70">
        <v>2.6129824893025106E-4</v>
      </c>
      <c r="G2347" s="70">
        <v>6.5476190476190479E-2</v>
      </c>
      <c r="H2347" s="70">
        <v>0.13793103448275862</v>
      </c>
      <c r="I2347" s="70">
        <v>5.5555555555555552E-2</v>
      </c>
    </row>
    <row r="2348" spans="1:16" x14ac:dyDescent="0.3">
      <c r="A2348" t="s">
        <v>3005</v>
      </c>
      <c r="B2348" t="s">
        <v>1467</v>
      </c>
      <c r="C2348" s="69">
        <v>46039</v>
      </c>
      <c r="E2348" s="70"/>
      <c r="F2348" s="70">
        <v>6.3857620060915415E-4</v>
      </c>
      <c r="G2348" s="70">
        <v>4.7619047619047616E-2</v>
      </c>
      <c r="H2348" s="70">
        <v>0.20689655172413793</v>
      </c>
      <c r="I2348" s="70">
        <v>0.1111111111111111</v>
      </c>
    </row>
    <row r="2349" spans="1:16" x14ac:dyDescent="0.3">
      <c r="A2349" t="s">
        <v>3257</v>
      </c>
      <c r="B2349" t="s">
        <v>1467</v>
      </c>
      <c r="C2349" s="69">
        <v>46041</v>
      </c>
      <c r="D2349" s="70">
        <v>0.32886914328463168</v>
      </c>
      <c r="E2349" s="70">
        <v>1.1075425933554282E-4</v>
      </c>
      <c r="F2349" s="70">
        <v>6.4119199136010647E-5</v>
      </c>
      <c r="G2349" s="70">
        <v>5.3571428571428568E-2</v>
      </c>
      <c r="H2349" s="70">
        <v>3.4482758620689655E-2</v>
      </c>
      <c r="I2349" s="70">
        <v>5.5555555555555552E-2</v>
      </c>
      <c r="J2349" s="70">
        <v>0.30463042632509357</v>
      </c>
      <c r="K2349" s="70">
        <v>0.7878387497808107</v>
      </c>
      <c r="L2349" s="70">
        <v>0.15052872726107802</v>
      </c>
      <c r="M2349" s="70">
        <v>0.23825247976828329</v>
      </c>
      <c r="N2349" s="70">
        <v>0</v>
      </c>
      <c r="O2349" s="70">
        <v>0</v>
      </c>
      <c r="P2349" s="70">
        <v>9.5976837666425518E-4</v>
      </c>
    </row>
    <row r="2350" spans="1:16" x14ac:dyDescent="0.3">
      <c r="A2350" t="s">
        <v>2230</v>
      </c>
      <c r="B2350" t="s">
        <v>1467</v>
      </c>
      <c r="C2350" s="69">
        <v>46043</v>
      </c>
      <c r="E2350" s="70"/>
      <c r="F2350" s="70">
        <v>9.1927630757976506E-4</v>
      </c>
      <c r="G2350" s="70">
        <v>7.1428571428571425E-2</v>
      </c>
      <c r="H2350" s="70">
        <v>6.8965517241379309E-2</v>
      </c>
      <c r="I2350" s="70">
        <v>5.5555555555555552E-2</v>
      </c>
    </row>
    <row r="2351" spans="1:16" x14ac:dyDescent="0.3">
      <c r="A2351" t="s">
        <v>3375</v>
      </c>
      <c r="B2351" t="s">
        <v>1467</v>
      </c>
      <c r="C2351" s="69">
        <v>46045</v>
      </c>
      <c r="E2351" s="70"/>
      <c r="F2351" s="70">
        <v>7.698158200780759E-5</v>
      </c>
      <c r="G2351" s="70">
        <v>8.9285714285714274E-2</v>
      </c>
      <c r="H2351" s="70">
        <v>6.8965517241379309E-2</v>
      </c>
      <c r="I2351" s="70">
        <v>5.5555555555555552E-2</v>
      </c>
    </row>
    <row r="2352" spans="1:16" x14ac:dyDescent="0.3">
      <c r="A2352" t="s">
        <v>3376</v>
      </c>
      <c r="B2352" t="s">
        <v>1467</v>
      </c>
      <c r="C2352" s="69">
        <v>46047</v>
      </c>
      <c r="D2352" s="70">
        <v>0.31311222949930889</v>
      </c>
      <c r="E2352" s="70">
        <v>4.5686725923356556E-4</v>
      </c>
      <c r="F2352" s="70">
        <v>6.2802477904319443E-5</v>
      </c>
      <c r="G2352" s="70">
        <v>8.9285714285714288E-2</v>
      </c>
      <c r="H2352" s="70">
        <v>0</v>
      </c>
      <c r="I2352" s="70">
        <v>0.16666666666666666</v>
      </c>
      <c r="J2352" s="70">
        <v>0.11619874684996018</v>
      </c>
      <c r="K2352" s="70">
        <v>0.76359613143083616</v>
      </c>
      <c r="L2352" s="70">
        <v>9.5745033015667835E-3</v>
      </c>
      <c r="M2352" s="70">
        <v>0.21009206236543426</v>
      </c>
      <c r="N2352" s="70">
        <v>0.17371501137514672</v>
      </c>
      <c r="O2352" s="70">
        <v>0</v>
      </c>
      <c r="P2352" s="70">
        <v>1.8792350491833185E-2</v>
      </c>
    </row>
    <row r="2353" spans="1:16" x14ac:dyDescent="0.3">
      <c r="A2353" t="s">
        <v>3377</v>
      </c>
      <c r="B2353" t="s">
        <v>1467</v>
      </c>
      <c r="C2353" s="69">
        <v>46049</v>
      </c>
      <c r="E2353" s="70"/>
      <c r="F2353" s="70">
        <v>1.0202454727087175E-4</v>
      </c>
      <c r="G2353" s="70">
        <v>6.5476190476190479E-2</v>
      </c>
      <c r="H2353" s="70">
        <v>0.10344827586206896</v>
      </c>
      <c r="I2353" s="70">
        <v>5.5555555555555552E-2</v>
      </c>
    </row>
    <row r="2354" spans="1:16" x14ac:dyDescent="0.3">
      <c r="A2354" t="s">
        <v>2122</v>
      </c>
      <c r="B2354" t="s">
        <v>1467</v>
      </c>
      <c r="C2354" s="69">
        <v>46051</v>
      </c>
      <c r="D2354" s="70">
        <v>0.34040332062772755</v>
      </c>
      <c r="E2354" s="70">
        <v>1.2536403479636263E-3</v>
      </c>
      <c r="F2354" s="70">
        <v>5.3123603052919E-4</v>
      </c>
      <c r="G2354" s="70">
        <v>4.7619047619047616E-2</v>
      </c>
      <c r="H2354" s="70">
        <v>0.20689655172413793</v>
      </c>
      <c r="I2354" s="70">
        <v>0.16666666666666666</v>
      </c>
      <c r="J2354" s="70">
        <v>0.12575324755240297</v>
      </c>
      <c r="K2354" s="70">
        <v>0.82985486272103581</v>
      </c>
      <c r="L2354" s="70">
        <v>5.5936020077525742E-3</v>
      </c>
      <c r="M2354" s="70">
        <v>0.25584846892164992</v>
      </c>
      <c r="N2354" s="70">
        <v>4.358056020983507E-2</v>
      </c>
      <c r="O2354" s="70">
        <v>0</v>
      </c>
      <c r="P2354" s="70">
        <v>5.6316345402054738E-4</v>
      </c>
    </row>
    <row r="2355" spans="1:16" x14ac:dyDescent="0.3">
      <c r="A2355" t="s">
        <v>3378</v>
      </c>
      <c r="B2355" t="s">
        <v>1467</v>
      </c>
      <c r="C2355" s="69">
        <v>46053</v>
      </c>
      <c r="E2355" s="70"/>
      <c r="F2355" s="70">
        <v>8.1127955607435067E-4</v>
      </c>
      <c r="G2355" s="70">
        <v>0.10714285714285714</v>
      </c>
      <c r="H2355" s="70">
        <v>6.8965517241379309E-2</v>
      </c>
      <c r="I2355" s="70">
        <v>0.1111111111111111</v>
      </c>
    </row>
    <row r="2356" spans="1:16" x14ac:dyDescent="0.3">
      <c r="A2356" t="s">
        <v>3379</v>
      </c>
      <c r="B2356" t="s">
        <v>1467</v>
      </c>
      <c r="C2356" s="69">
        <v>46055</v>
      </c>
      <c r="E2356" s="70"/>
      <c r="F2356" s="70">
        <v>9.4714593245947377E-5</v>
      </c>
      <c r="G2356" s="70">
        <v>9.5238095238095233E-2</v>
      </c>
      <c r="H2356" s="70">
        <v>3.4482758620689655E-2</v>
      </c>
      <c r="I2356" s="70">
        <v>5.5555555555555552E-2</v>
      </c>
    </row>
    <row r="2357" spans="1:16" x14ac:dyDescent="0.3">
      <c r="A2357" t="s">
        <v>3380</v>
      </c>
      <c r="B2357" t="s">
        <v>1467</v>
      </c>
      <c r="C2357" s="69">
        <v>46057</v>
      </c>
      <c r="E2357" s="70"/>
      <c r="F2357" s="70">
        <v>6.035339638448149E-4</v>
      </c>
      <c r="G2357" s="70">
        <v>5.9523809523809521E-2</v>
      </c>
      <c r="H2357" s="70">
        <v>0.20689655172413793</v>
      </c>
      <c r="I2357" s="70">
        <v>0.1111111111111111</v>
      </c>
    </row>
    <row r="2358" spans="1:16" x14ac:dyDescent="0.3">
      <c r="A2358" t="s">
        <v>3381</v>
      </c>
      <c r="B2358" t="s">
        <v>1467</v>
      </c>
      <c r="C2358" s="69">
        <v>46059</v>
      </c>
      <c r="E2358" s="70"/>
      <c r="F2358" s="70">
        <v>4.517928636128748E-4</v>
      </c>
      <c r="G2358" s="70">
        <v>0.13690476190476192</v>
      </c>
      <c r="H2358" s="70">
        <v>6.8965517241379309E-2</v>
      </c>
      <c r="I2358" s="70">
        <v>5.5555555555555552E-2</v>
      </c>
    </row>
    <row r="2359" spans="1:16" x14ac:dyDescent="0.3">
      <c r="A2359" t="s">
        <v>3382</v>
      </c>
      <c r="B2359" t="s">
        <v>1467</v>
      </c>
      <c r="C2359" s="69">
        <v>46061</v>
      </c>
      <c r="E2359" s="70"/>
      <c r="F2359" s="70">
        <v>8.1702484025236754E-4</v>
      </c>
      <c r="G2359" s="70">
        <v>9.5238095238095233E-2</v>
      </c>
      <c r="H2359" s="70">
        <v>0.10344827586206896</v>
      </c>
      <c r="I2359" s="70">
        <v>5.5555555555555552E-2</v>
      </c>
    </row>
    <row r="2360" spans="1:16" x14ac:dyDescent="0.3">
      <c r="A2360" t="s">
        <v>3072</v>
      </c>
      <c r="B2360" t="s">
        <v>1467</v>
      </c>
      <c r="C2360" s="69">
        <v>46063</v>
      </c>
      <c r="E2360" s="70"/>
      <c r="F2360" s="70">
        <v>0</v>
      </c>
      <c r="G2360" s="70">
        <v>8.5227272727272721E-2</v>
      </c>
      <c r="H2360" s="70">
        <v>3.4482758620689655E-2</v>
      </c>
      <c r="I2360" s="70">
        <v>0.16666666666666666</v>
      </c>
    </row>
    <row r="2361" spans="1:16" x14ac:dyDescent="0.3">
      <c r="A2361" t="s">
        <v>3261</v>
      </c>
      <c r="B2361" t="s">
        <v>1467</v>
      </c>
      <c r="C2361" s="69">
        <v>46065</v>
      </c>
      <c r="D2361" s="70">
        <v>0.27932300390197845</v>
      </c>
      <c r="E2361" s="70">
        <v>4.0511188995246217E-3</v>
      </c>
      <c r="F2361" s="70">
        <v>1.9803999546028796E-4</v>
      </c>
      <c r="G2361" s="70">
        <v>4.1666666666666664E-2</v>
      </c>
      <c r="H2361" s="70">
        <v>0</v>
      </c>
      <c r="I2361" s="70">
        <v>0.1111111111111111</v>
      </c>
      <c r="J2361" s="70">
        <v>0.18276323409295145</v>
      </c>
      <c r="K2361" s="70">
        <v>0.76959201738085903</v>
      </c>
      <c r="L2361" s="70">
        <v>4.2702333061859388E-2</v>
      </c>
      <c r="M2361" s="70">
        <v>0.16181901383843086</v>
      </c>
      <c r="N2361" s="70">
        <v>4.3334895480643482E-2</v>
      </c>
      <c r="O2361" s="70">
        <v>0</v>
      </c>
      <c r="P2361" s="70">
        <v>2.774737290835963E-2</v>
      </c>
    </row>
    <row r="2362" spans="1:16" x14ac:dyDescent="0.3">
      <c r="A2362" t="s">
        <v>3383</v>
      </c>
      <c r="B2362" t="s">
        <v>1467</v>
      </c>
      <c r="C2362" s="69">
        <v>46067</v>
      </c>
      <c r="E2362" s="70"/>
      <c r="F2362" s="70">
        <v>9.9452532258591762E-4</v>
      </c>
      <c r="G2362" s="70">
        <v>0.11904761904761904</v>
      </c>
      <c r="H2362" s="70">
        <v>0.10344827586206896</v>
      </c>
      <c r="I2362" s="70">
        <v>5.5555555555555552E-2</v>
      </c>
    </row>
    <row r="2363" spans="1:16" x14ac:dyDescent="0.3">
      <c r="A2363" t="s">
        <v>3149</v>
      </c>
      <c r="B2363" t="s">
        <v>1467</v>
      </c>
      <c r="C2363" s="69">
        <v>46069</v>
      </c>
      <c r="E2363" s="70"/>
      <c r="F2363" s="70">
        <v>2.9083608337806589E-4</v>
      </c>
      <c r="G2363" s="70">
        <v>1.7857142857142856E-2</v>
      </c>
      <c r="H2363" s="70">
        <v>0</v>
      </c>
      <c r="I2363" s="70">
        <v>5.5555555555555552E-2</v>
      </c>
    </row>
    <row r="2364" spans="1:16" x14ac:dyDescent="0.3">
      <c r="A2364" t="s">
        <v>2056</v>
      </c>
      <c r="B2364" t="s">
        <v>1467</v>
      </c>
      <c r="C2364" s="69">
        <v>46071</v>
      </c>
      <c r="E2364" s="70"/>
      <c r="F2364" s="70">
        <v>9.7056146895139336E-5</v>
      </c>
      <c r="G2364" s="70">
        <v>2.3809523809523808E-2</v>
      </c>
      <c r="H2364" s="70">
        <v>6.8965517241379309E-2</v>
      </c>
      <c r="I2364" s="70">
        <v>5.5555555555555552E-2</v>
      </c>
    </row>
    <row r="2365" spans="1:16" x14ac:dyDescent="0.3">
      <c r="A2365" t="s">
        <v>3384</v>
      </c>
      <c r="B2365" t="s">
        <v>1467</v>
      </c>
      <c r="C2365" s="69">
        <v>46073</v>
      </c>
      <c r="E2365" s="70"/>
      <c r="F2365" s="70">
        <v>6.8790473437309058E-4</v>
      </c>
      <c r="G2365" s="70">
        <v>8.3333333333333329E-2</v>
      </c>
      <c r="H2365" s="70">
        <v>6.8965517241379309E-2</v>
      </c>
      <c r="I2365" s="70">
        <v>5.5555555555555552E-2</v>
      </c>
    </row>
    <row r="2366" spans="1:16" x14ac:dyDescent="0.3">
      <c r="A2366" t="s">
        <v>2387</v>
      </c>
      <c r="B2366" t="s">
        <v>1467</v>
      </c>
      <c r="C2366" s="69">
        <v>46075</v>
      </c>
      <c r="E2366" s="70"/>
      <c r="F2366" s="70">
        <v>1.3992946421717071E-4</v>
      </c>
      <c r="G2366" s="70">
        <v>1.7857142857142856E-2</v>
      </c>
      <c r="H2366" s="70">
        <v>3.4482758620689655E-2</v>
      </c>
      <c r="I2366" s="70">
        <v>0.1111111111111111</v>
      </c>
    </row>
    <row r="2367" spans="1:16" x14ac:dyDescent="0.3">
      <c r="A2367" t="s">
        <v>3385</v>
      </c>
      <c r="B2367" t="s">
        <v>1467</v>
      </c>
      <c r="C2367" s="69">
        <v>46077</v>
      </c>
      <c r="E2367" s="70"/>
      <c r="F2367" s="70">
        <v>6.8762148075902983E-4</v>
      </c>
      <c r="G2367" s="70">
        <v>0.13095238095238096</v>
      </c>
      <c r="H2367" s="70">
        <v>0.17241379310344829</v>
      </c>
      <c r="I2367" s="70">
        <v>5.5555555555555552E-2</v>
      </c>
    </row>
    <row r="2368" spans="1:16" x14ac:dyDescent="0.3">
      <c r="A2368" t="s">
        <v>2172</v>
      </c>
      <c r="B2368" t="s">
        <v>1467</v>
      </c>
      <c r="C2368" s="69">
        <v>46079</v>
      </c>
      <c r="D2368" s="70">
        <v>0.33813298615961318</v>
      </c>
      <c r="E2368" s="70">
        <v>2.0184204777857987E-3</v>
      </c>
      <c r="F2368" s="70">
        <v>8.0684163593245793E-4</v>
      </c>
      <c r="G2368" s="70">
        <v>0.125</v>
      </c>
      <c r="H2368" s="70">
        <v>0.13793103448275862</v>
      </c>
      <c r="I2368" s="70">
        <v>5.5555555555555552E-2</v>
      </c>
      <c r="J2368" s="70">
        <v>0.10291435649299421</v>
      </c>
      <c r="K2368" s="70">
        <v>0.78150336042577384</v>
      </c>
      <c r="L2368" s="70">
        <v>1.7786852254921978E-2</v>
      </c>
      <c r="M2368" s="70">
        <v>0.32235882173175895</v>
      </c>
      <c r="N2368" s="70">
        <v>0.12647948018732039</v>
      </c>
      <c r="O2368" s="70">
        <v>0</v>
      </c>
      <c r="P2368" s="70">
        <v>1.3468813989314192E-3</v>
      </c>
    </row>
    <row r="2369" spans="1:16" x14ac:dyDescent="0.3">
      <c r="A2369" t="s">
        <v>2060</v>
      </c>
      <c r="B2369" t="s">
        <v>1467</v>
      </c>
      <c r="C2369" s="69">
        <v>46081</v>
      </c>
      <c r="D2369" s="70">
        <v>0.35927667378286021</v>
      </c>
      <c r="E2369" s="70">
        <v>4.4706375451144574E-3</v>
      </c>
      <c r="F2369" s="70">
        <v>0</v>
      </c>
      <c r="G2369" s="70">
        <v>0.10119047619047619</v>
      </c>
      <c r="H2369" s="70">
        <v>0</v>
      </c>
      <c r="I2369" s="70">
        <v>0.22222222222222221</v>
      </c>
      <c r="J2369" s="70">
        <v>0.17236778826415788</v>
      </c>
      <c r="K2369" s="70">
        <v>0.78261609710996083</v>
      </c>
      <c r="L2369" s="70">
        <v>9.6816633662828323E-3</v>
      </c>
      <c r="M2369" s="70">
        <v>0.33196519805197272</v>
      </c>
      <c r="N2369" s="70">
        <v>0.13144519135318369</v>
      </c>
      <c r="O2369" s="70">
        <v>0</v>
      </c>
      <c r="P2369" s="70">
        <v>2.4726044083326824E-2</v>
      </c>
    </row>
    <row r="2370" spans="1:16" x14ac:dyDescent="0.3">
      <c r="A2370" t="s">
        <v>2130</v>
      </c>
      <c r="B2370" t="s">
        <v>1467</v>
      </c>
      <c r="C2370" s="69">
        <v>46083</v>
      </c>
      <c r="D2370" s="70">
        <v>0.3598782583451387</v>
      </c>
      <c r="E2370" s="70">
        <v>1.1306483669413343E-2</v>
      </c>
      <c r="F2370" s="70">
        <v>1.4944787919890059E-3</v>
      </c>
      <c r="G2370" s="70">
        <v>0.18452380952380951</v>
      </c>
      <c r="H2370" s="70">
        <v>0.10344827586206896</v>
      </c>
      <c r="I2370" s="70">
        <v>0.1111111111111111</v>
      </c>
      <c r="J2370" s="70">
        <v>0.24001111632943892</v>
      </c>
      <c r="K2370" s="70">
        <v>0.78994803136980751</v>
      </c>
      <c r="L2370" s="70">
        <v>7.3210046861265907E-2</v>
      </c>
      <c r="M2370" s="70">
        <v>0.23989977945315732</v>
      </c>
      <c r="N2370" s="70">
        <v>3.1902000360018341E-2</v>
      </c>
      <c r="O2370" s="70">
        <v>0</v>
      </c>
      <c r="P2370" s="70">
        <v>3.6401826818796171E-3</v>
      </c>
    </row>
    <row r="2371" spans="1:16" x14ac:dyDescent="0.3">
      <c r="A2371" t="s">
        <v>3386</v>
      </c>
      <c r="B2371" t="s">
        <v>1467</v>
      </c>
      <c r="C2371" s="69">
        <v>46085</v>
      </c>
      <c r="E2371" s="70"/>
      <c r="F2371" s="70">
        <v>5.0105206068736994E-4</v>
      </c>
      <c r="G2371" s="70">
        <v>0.1130952380952381</v>
      </c>
      <c r="H2371" s="70">
        <v>0</v>
      </c>
      <c r="I2371" s="70">
        <v>5.5555555555555552E-2</v>
      </c>
    </row>
    <row r="2372" spans="1:16" x14ac:dyDescent="0.3">
      <c r="A2372" t="s">
        <v>3387</v>
      </c>
      <c r="B2372" t="s">
        <v>1467</v>
      </c>
      <c r="C2372" s="69">
        <v>46087</v>
      </c>
      <c r="E2372" s="70"/>
      <c r="F2372" s="70">
        <v>8.5348323887855803E-4</v>
      </c>
      <c r="G2372" s="70">
        <v>0.20833333333333334</v>
      </c>
      <c r="H2372" s="70">
        <v>6.8965517241379309E-2</v>
      </c>
      <c r="I2372" s="70">
        <v>5.5555555555555552E-2</v>
      </c>
    </row>
    <row r="2373" spans="1:16" x14ac:dyDescent="0.3">
      <c r="A2373" t="s">
        <v>2635</v>
      </c>
      <c r="B2373" t="s">
        <v>1467</v>
      </c>
      <c r="C2373" s="69">
        <v>46089</v>
      </c>
      <c r="E2373" s="70"/>
      <c r="F2373" s="70">
        <v>6.3175242888012292E-5</v>
      </c>
      <c r="G2373" s="70">
        <v>0.1130952380952381</v>
      </c>
      <c r="H2373" s="70">
        <v>6.8965517241379309E-2</v>
      </c>
      <c r="I2373" s="70">
        <v>5.5555555555555552E-2</v>
      </c>
    </row>
    <row r="2374" spans="1:16" x14ac:dyDescent="0.3">
      <c r="A2374" t="s">
        <v>2068</v>
      </c>
      <c r="B2374" t="s">
        <v>1467</v>
      </c>
      <c r="C2374" s="69">
        <v>46091</v>
      </c>
      <c r="E2374" s="70"/>
      <c r="F2374" s="70">
        <v>9.6279736125148865E-5</v>
      </c>
      <c r="G2374" s="70">
        <v>6.5476190476190479E-2</v>
      </c>
      <c r="H2374" s="70">
        <v>0.10344827586206896</v>
      </c>
      <c r="I2374" s="70">
        <v>5.5555555555555552E-2</v>
      </c>
    </row>
    <row r="2375" spans="1:16" x14ac:dyDescent="0.3">
      <c r="A2375" t="s">
        <v>2636</v>
      </c>
      <c r="B2375" t="s">
        <v>1467</v>
      </c>
      <c r="C2375" s="69">
        <v>46093</v>
      </c>
      <c r="D2375" s="70">
        <v>0.34122015345496415</v>
      </c>
      <c r="E2375" s="70">
        <v>1.2532045602261599E-3</v>
      </c>
      <c r="F2375" s="70">
        <v>3.9534032672856999E-5</v>
      </c>
      <c r="G2375" s="70">
        <v>0.15476190476190477</v>
      </c>
      <c r="H2375" s="70">
        <v>6.8965517241379309E-2</v>
      </c>
      <c r="I2375" s="70">
        <v>0.22222222222222221</v>
      </c>
      <c r="J2375" s="70">
        <v>5.0476049046300417E-2</v>
      </c>
      <c r="K2375" s="70">
        <v>0.78810209507988571</v>
      </c>
      <c r="L2375" s="70">
        <v>3.3199725369753338E-2</v>
      </c>
      <c r="M2375" s="70">
        <v>0.2633337909989476</v>
      </c>
      <c r="N2375" s="70">
        <v>7.1516661267064699E-2</v>
      </c>
      <c r="O2375" s="70">
        <v>0</v>
      </c>
      <c r="P2375" s="70">
        <v>3.4328216538646095E-2</v>
      </c>
    </row>
    <row r="2376" spans="1:16" x14ac:dyDescent="0.3">
      <c r="A2376" t="s">
        <v>3388</v>
      </c>
      <c r="B2376" t="s">
        <v>1467</v>
      </c>
      <c r="C2376" s="69">
        <v>46095</v>
      </c>
      <c r="E2376" s="70"/>
      <c r="F2376" s="70">
        <v>3.2593989109970842E-4</v>
      </c>
      <c r="G2376" s="70">
        <v>2.3809523809523808E-2</v>
      </c>
      <c r="H2376" s="70">
        <v>0</v>
      </c>
      <c r="I2376" s="70">
        <v>5.5555555555555552E-2</v>
      </c>
    </row>
    <row r="2377" spans="1:16" x14ac:dyDescent="0.3">
      <c r="A2377" t="s">
        <v>3389</v>
      </c>
      <c r="B2377" t="s">
        <v>1467</v>
      </c>
      <c r="C2377" s="69">
        <v>46097</v>
      </c>
      <c r="E2377" s="70"/>
      <c r="F2377" s="70">
        <v>7.7472823668004614E-4</v>
      </c>
      <c r="G2377" s="70">
        <v>0.125</v>
      </c>
      <c r="H2377" s="70">
        <v>0.10344827586206896</v>
      </c>
      <c r="I2377" s="70">
        <v>5.5555555555555552E-2</v>
      </c>
    </row>
    <row r="2378" spans="1:16" x14ac:dyDescent="0.3">
      <c r="A2378" t="s">
        <v>3390</v>
      </c>
      <c r="B2378" t="s">
        <v>1467</v>
      </c>
      <c r="C2378" s="69">
        <v>46099</v>
      </c>
      <c r="D2378" s="70">
        <v>0.41192004523044767</v>
      </c>
      <c r="E2378" s="70">
        <v>3.5755285916619868E-2</v>
      </c>
      <c r="F2378" s="70">
        <v>9.6903636802741784E-4</v>
      </c>
      <c r="G2378" s="70">
        <v>0.17857142857142858</v>
      </c>
      <c r="H2378" s="70">
        <v>0.10344827586206896</v>
      </c>
      <c r="I2378" s="70">
        <v>0.22222222222222221</v>
      </c>
      <c r="J2378" s="70">
        <v>0.28962394269842212</v>
      </c>
      <c r="K2378" s="70">
        <v>0.79499803963331916</v>
      </c>
      <c r="L2378" s="70">
        <v>5.5991675874407898E-2</v>
      </c>
      <c r="M2378" s="70">
        <v>0.24329536270971322</v>
      </c>
      <c r="N2378" s="70">
        <v>0.14395946346590272</v>
      </c>
      <c r="O2378" s="70">
        <v>0</v>
      </c>
      <c r="P2378" s="70">
        <v>3.3968533939826729E-3</v>
      </c>
    </row>
    <row r="2379" spans="1:16" x14ac:dyDescent="0.3">
      <c r="A2379" t="s">
        <v>3391</v>
      </c>
      <c r="B2379" t="s">
        <v>1467</v>
      </c>
      <c r="C2379" s="69">
        <v>46101</v>
      </c>
      <c r="E2379" s="70"/>
      <c r="F2379" s="70">
        <v>8.8675411603544776E-4</v>
      </c>
      <c r="G2379" s="70">
        <v>2.3809523809523808E-2</v>
      </c>
      <c r="H2379" s="70">
        <v>0.13793103448275862</v>
      </c>
      <c r="I2379" s="70">
        <v>0.16666666666666666</v>
      </c>
    </row>
    <row r="2380" spans="1:16" x14ac:dyDescent="0.3">
      <c r="A2380" t="s">
        <v>2862</v>
      </c>
      <c r="B2380" t="s">
        <v>1467</v>
      </c>
      <c r="C2380" s="69">
        <v>46103</v>
      </c>
      <c r="D2380" s="70">
        <v>0.39807767183148229</v>
      </c>
      <c r="E2380" s="70">
        <v>7.5406147662304811E-3</v>
      </c>
      <c r="F2380" s="70">
        <v>5.8790126773587773E-5</v>
      </c>
      <c r="G2380" s="70">
        <v>0.13095238095238096</v>
      </c>
      <c r="H2380" s="70">
        <v>6.8965517241379309E-2</v>
      </c>
      <c r="I2380" s="70">
        <v>0.3888888888888889</v>
      </c>
      <c r="J2380" s="70">
        <v>0.15796298946364018</v>
      </c>
      <c r="K2380" s="70">
        <v>0.79846700510878099</v>
      </c>
      <c r="L2380" s="70">
        <v>3.3689861037766999E-2</v>
      </c>
      <c r="M2380" s="70">
        <v>0.23440863573988488</v>
      </c>
      <c r="N2380" s="70">
        <v>0.11347584042643045</v>
      </c>
      <c r="O2380" s="70">
        <v>0</v>
      </c>
      <c r="P2380" s="70">
        <v>4.1171593118497385E-2</v>
      </c>
    </row>
    <row r="2381" spans="1:16" x14ac:dyDescent="0.3">
      <c r="A2381" t="s">
        <v>3027</v>
      </c>
      <c r="B2381" t="s">
        <v>1467</v>
      </c>
      <c r="C2381" s="69">
        <v>46105</v>
      </c>
      <c r="E2381" s="70"/>
      <c r="F2381" s="70">
        <v>1.5997544164549608E-6</v>
      </c>
      <c r="G2381" s="70">
        <v>0.125</v>
      </c>
      <c r="H2381" s="70">
        <v>6.8965517241379309E-2</v>
      </c>
      <c r="I2381" s="70">
        <v>5.5555555555555552E-2</v>
      </c>
    </row>
    <row r="2382" spans="1:16" x14ac:dyDescent="0.3">
      <c r="A2382" t="s">
        <v>3329</v>
      </c>
      <c r="B2382" t="s">
        <v>1467</v>
      </c>
      <c r="C2382" s="69">
        <v>46107</v>
      </c>
      <c r="E2382" s="70"/>
      <c r="F2382" s="70">
        <v>8.582201372805124E-5</v>
      </c>
      <c r="G2382" s="70">
        <v>9.5238095238095233E-2</v>
      </c>
      <c r="H2382" s="70">
        <v>3.4482758620689655E-2</v>
      </c>
      <c r="I2382" s="70">
        <v>5.5555555555555552E-2</v>
      </c>
    </row>
    <row r="2383" spans="1:16" x14ac:dyDescent="0.3">
      <c r="A2383" t="s">
        <v>3392</v>
      </c>
      <c r="B2383" t="s">
        <v>1467</v>
      </c>
      <c r="C2383" s="69">
        <v>46109</v>
      </c>
      <c r="E2383" s="70"/>
      <c r="F2383" s="70">
        <v>2.8460183342396493E-4</v>
      </c>
      <c r="G2383" s="70">
        <v>9.5238095238095233E-2</v>
      </c>
      <c r="H2383" s="70">
        <v>0.13793103448275862</v>
      </c>
      <c r="I2383" s="70">
        <v>0.1111111111111111</v>
      </c>
    </row>
    <row r="2384" spans="1:16" x14ac:dyDescent="0.3">
      <c r="A2384" t="s">
        <v>3393</v>
      </c>
      <c r="B2384" t="s">
        <v>1467</v>
      </c>
      <c r="C2384" s="69">
        <v>46111</v>
      </c>
      <c r="E2384" s="70"/>
      <c r="F2384" s="70">
        <v>7.3443946088363847E-4</v>
      </c>
      <c r="G2384" s="70">
        <v>7.1428571428571425E-2</v>
      </c>
      <c r="H2384" s="70">
        <v>6.8965517241379309E-2</v>
      </c>
      <c r="I2384" s="70">
        <v>5.5555555555555552E-2</v>
      </c>
    </row>
    <row r="2385" spans="1:16" x14ac:dyDescent="0.3">
      <c r="A2385" t="s">
        <v>2955</v>
      </c>
      <c r="B2385" t="s">
        <v>1467</v>
      </c>
      <c r="C2385" s="69">
        <v>46113</v>
      </c>
      <c r="D2385" s="70">
        <v>0.30567811684144491</v>
      </c>
      <c r="E2385" s="70">
        <v>1.9798760239650497E-4</v>
      </c>
      <c r="F2385" s="70">
        <v>8.06683921495404E-5</v>
      </c>
      <c r="G2385" s="70">
        <v>0</v>
      </c>
      <c r="H2385" s="70">
        <v>0</v>
      </c>
      <c r="I2385" s="70">
        <v>0.1111111111111111</v>
      </c>
      <c r="J2385" s="70">
        <v>0.28200353806150447</v>
      </c>
      <c r="K2385" s="70">
        <v>0.71765027621393362</v>
      </c>
      <c r="L2385" s="70">
        <v>0.11941372911493216</v>
      </c>
      <c r="M2385" s="70">
        <v>0.15093491186089752</v>
      </c>
      <c r="N2385" s="70">
        <v>6.9713128506263766E-2</v>
      </c>
      <c r="O2385" s="70">
        <v>0</v>
      </c>
      <c r="P2385" s="70">
        <v>6.0323390931716084E-2</v>
      </c>
    </row>
    <row r="2386" spans="1:16" x14ac:dyDescent="0.3">
      <c r="A2386" t="s">
        <v>3394</v>
      </c>
      <c r="B2386" t="s">
        <v>1467</v>
      </c>
      <c r="C2386" s="69">
        <v>46115</v>
      </c>
      <c r="E2386" s="70"/>
      <c r="F2386" s="70">
        <v>3.5496891531977646E-4</v>
      </c>
      <c r="G2386" s="70">
        <v>8.3333333333333329E-2</v>
      </c>
      <c r="H2386" s="70">
        <v>0.10344827586206896</v>
      </c>
      <c r="I2386" s="70">
        <v>5.5555555555555552E-2</v>
      </c>
    </row>
    <row r="2387" spans="1:16" x14ac:dyDescent="0.3">
      <c r="A2387" t="s">
        <v>3395</v>
      </c>
      <c r="B2387" t="s">
        <v>1467</v>
      </c>
      <c r="C2387" s="69">
        <v>46117</v>
      </c>
      <c r="D2387" s="70">
        <v>0.35125781356655117</v>
      </c>
      <c r="E2387" s="70">
        <v>5.3953802910332619E-4</v>
      </c>
      <c r="F2387" s="70">
        <v>1.0222253163129912E-4</v>
      </c>
      <c r="G2387" s="70">
        <v>6.5476190476190479E-2</v>
      </c>
      <c r="H2387" s="70">
        <v>3.4482758620689655E-2</v>
      </c>
      <c r="I2387" s="70">
        <v>5.5555555555555552E-2</v>
      </c>
      <c r="J2387" s="70">
        <v>0.23642404551952406</v>
      </c>
      <c r="K2387" s="70">
        <v>0.77729331651674405</v>
      </c>
      <c r="L2387" s="70">
        <v>4.7109914506447782E-2</v>
      </c>
      <c r="M2387" s="70">
        <v>0.14986624873762699</v>
      </c>
      <c r="N2387" s="70">
        <v>0.36468860446090318</v>
      </c>
      <c r="O2387" s="70">
        <v>0</v>
      </c>
      <c r="P2387" s="70">
        <v>5.5716768022701941E-3</v>
      </c>
    </row>
    <row r="2388" spans="1:16" x14ac:dyDescent="0.3">
      <c r="A2388" t="s">
        <v>3396</v>
      </c>
      <c r="B2388" t="s">
        <v>1467</v>
      </c>
      <c r="C2388" s="69">
        <v>46119</v>
      </c>
      <c r="E2388" s="70"/>
      <c r="F2388" s="70">
        <v>1.0449015737988133E-4</v>
      </c>
      <c r="G2388" s="70">
        <v>3.5714285714285712E-2</v>
      </c>
      <c r="H2388" s="70">
        <v>3.4482758620689655E-2</v>
      </c>
      <c r="I2388" s="70">
        <v>5.5555555555555552E-2</v>
      </c>
    </row>
    <row r="2389" spans="1:16" x14ac:dyDescent="0.3">
      <c r="A2389" t="s">
        <v>2722</v>
      </c>
      <c r="B2389" t="s">
        <v>1467</v>
      </c>
      <c r="C2389" s="69">
        <v>46121</v>
      </c>
      <c r="E2389" s="70"/>
      <c r="F2389" s="70">
        <v>6.877188552084643E-4</v>
      </c>
      <c r="G2389" s="70">
        <v>8.3333333333333329E-2</v>
      </c>
      <c r="H2389" s="70">
        <v>3.4482758620689655E-2</v>
      </c>
      <c r="I2389" s="70">
        <v>5.5555555555555552E-2</v>
      </c>
    </row>
    <row r="2390" spans="1:16" x14ac:dyDescent="0.3">
      <c r="A2390" t="s">
        <v>3397</v>
      </c>
      <c r="B2390" t="s">
        <v>1467</v>
      </c>
      <c r="C2390" s="69">
        <v>46123</v>
      </c>
      <c r="D2390" s="70">
        <v>0.31396625625471886</v>
      </c>
      <c r="E2390" s="70">
        <v>4.1205987271239057E-4</v>
      </c>
      <c r="F2390" s="70">
        <v>7.7170059583546002E-4</v>
      </c>
      <c r="G2390" s="70">
        <v>0.14880952380952381</v>
      </c>
      <c r="H2390" s="70">
        <v>0</v>
      </c>
      <c r="I2390" s="70">
        <v>5.5555555555555552E-2</v>
      </c>
      <c r="J2390" s="70">
        <v>0.26289367131743852</v>
      </c>
      <c r="K2390" s="70">
        <v>0.77360217869978332</v>
      </c>
      <c r="L2390" s="70">
        <v>7.8069431418378937E-2</v>
      </c>
      <c r="M2390" s="70">
        <v>0.22328785636134207</v>
      </c>
      <c r="N2390" s="70">
        <v>8.1460557866610602E-3</v>
      </c>
      <c r="O2390" s="70">
        <v>0</v>
      </c>
      <c r="P2390" s="70">
        <v>1.0702070402932083E-3</v>
      </c>
    </row>
    <row r="2391" spans="1:16" x14ac:dyDescent="0.3">
      <c r="A2391" t="s">
        <v>2423</v>
      </c>
      <c r="B2391" t="s">
        <v>1467</v>
      </c>
      <c r="C2391" s="69">
        <v>46125</v>
      </c>
      <c r="E2391" s="70"/>
      <c r="F2391" s="70">
        <v>1.1512969860394435E-3</v>
      </c>
      <c r="G2391" s="70">
        <v>0.21428571428571427</v>
      </c>
      <c r="H2391" s="70">
        <v>6.8965517241379309E-2</v>
      </c>
      <c r="I2391" s="70">
        <v>5.5555555555555552E-2</v>
      </c>
    </row>
    <row r="2392" spans="1:16" x14ac:dyDescent="0.3">
      <c r="A2392" t="s">
        <v>2151</v>
      </c>
      <c r="B2392" t="s">
        <v>1467</v>
      </c>
      <c r="C2392" s="69">
        <v>46127</v>
      </c>
      <c r="D2392" s="70">
        <v>0.42415297905116456</v>
      </c>
      <c r="E2392" s="70">
        <v>6.3594710501459388E-3</v>
      </c>
      <c r="F2392" s="70">
        <v>2.2236229797661933E-3</v>
      </c>
      <c r="G2392" s="70">
        <v>7.1428571428571425E-2</v>
      </c>
      <c r="H2392" s="70">
        <v>0.17241379310344829</v>
      </c>
      <c r="I2392" s="70">
        <v>0.1111111111111111</v>
      </c>
      <c r="J2392" s="70">
        <v>0.20396011767378247</v>
      </c>
      <c r="K2392" s="70">
        <v>0.75890887944364027</v>
      </c>
      <c r="L2392" s="70">
        <v>0.31505204385210733</v>
      </c>
      <c r="M2392" s="70">
        <v>0.23601602145285727</v>
      </c>
      <c r="N2392" s="70">
        <v>0.21906817112293558</v>
      </c>
      <c r="O2392" s="70">
        <v>0</v>
      </c>
      <c r="P2392" s="70">
        <v>6.7719184266084309E-3</v>
      </c>
    </row>
    <row r="2393" spans="1:16" x14ac:dyDescent="0.3">
      <c r="A2393" t="s">
        <v>3398</v>
      </c>
      <c r="B2393" t="s">
        <v>1467</v>
      </c>
      <c r="C2393" s="69">
        <v>46129</v>
      </c>
      <c r="D2393" s="70">
        <v>0.33360921430664547</v>
      </c>
      <c r="E2393" s="70">
        <v>9.3228317596173401E-4</v>
      </c>
      <c r="F2393" s="70">
        <v>6.4322175724529436E-5</v>
      </c>
      <c r="G2393" s="70">
        <v>0.11904761904761904</v>
      </c>
      <c r="H2393" s="70">
        <v>3.4482758620689655E-2</v>
      </c>
      <c r="I2393" s="70">
        <v>0.1111111111111111</v>
      </c>
      <c r="J2393" s="70">
        <v>0.18321301755910943</v>
      </c>
      <c r="K2393" s="70">
        <v>0.79176196198365423</v>
      </c>
      <c r="L2393" s="70">
        <v>0.1626023021760776</v>
      </c>
      <c r="M2393" s="70">
        <v>0.23859237713851728</v>
      </c>
      <c r="N2393" s="70">
        <v>1.6852254587997533E-4</v>
      </c>
      <c r="O2393" s="70">
        <v>0</v>
      </c>
      <c r="P2393" s="70">
        <v>8.2742831912854236E-3</v>
      </c>
    </row>
    <row r="2394" spans="1:16" x14ac:dyDescent="0.3">
      <c r="A2394" t="s">
        <v>3399</v>
      </c>
      <c r="B2394" t="s">
        <v>1467</v>
      </c>
      <c r="C2394" s="69">
        <v>46135</v>
      </c>
      <c r="D2394" s="70">
        <v>0.35585126700981379</v>
      </c>
      <c r="E2394" s="70">
        <v>4.4546637551938773E-3</v>
      </c>
      <c r="F2394" s="70">
        <v>1.3063697922714671E-3</v>
      </c>
      <c r="G2394" s="70">
        <v>0.16666666666666666</v>
      </c>
      <c r="H2394" s="70">
        <v>0.10344827586206896</v>
      </c>
      <c r="I2394" s="70">
        <v>5.5555555555555552E-2</v>
      </c>
      <c r="J2394" s="70">
        <v>0.2032340074611354</v>
      </c>
      <c r="K2394" s="70">
        <v>0.76734752207704271</v>
      </c>
      <c r="L2394" s="70">
        <v>0.14763596592803629</v>
      </c>
      <c r="M2394" s="70">
        <v>0.17456639442303767</v>
      </c>
      <c r="N2394" s="70">
        <v>0.13739001689961519</v>
      </c>
      <c r="O2394" s="70">
        <v>0</v>
      </c>
      <c r="P2394" s="70">
        <v>2.1291639195859064E-3</v>
      </c>
    </row>
    <row r="2395" spans="1:16" x14ac:dyDescent="0.3">
      <c r="A2395" t="s">
        <v>3400</v>
      </c>
      <c r="B2395" t="s">
        <v>1467</v>
      </c>
      <c r="C2395" s="69">
        <v>46137</v>
      </c>
      <c r="D2395" s="70">
        <v>0.33071202863244947</v>
      </c>
      <c r="E2395" s="70">
        <v>1.4117041467496492E-4</v>
      </c>
      <c r="F2395" s="70">
        <v>5.804950989341439E-5</v>
      </c>
      <c r="G2395" s="70">
        <v>4.7619047619047616E-2</v>
      </c>
      <c r="H2395" s="70">
        <v>3.4482758620689655E-2</v>
      </c>
      <c r="I2395" s="70">
        <v>5.5555555555555552E-2</v>
      </c>
      <c r="J2395" s="70">
        <v>0.29941246296715346</v>
      </c>
      <c r="K2395" s="70">
        <v>0.78665655563931147</v>
      </c>
      <c r="L2395" s="70">
        <v>0.15078153920006049</v>
      </c>
      <c r="M2395" s="70">
        <v>0.23678967421815814</v>
      </c>
      <c r="N2395" s="70">
        <v>0</v>
      </c>
      <c r="O2395" s="70">
        <v>0</v>
      </c>
      <c r="P2395" s="70">
        <v>2.3639342948417904E-2</v>
      </c>
    </row>
    <row r="2396" spans="1:16" x14ac:dyDescent="0.3">
      <c r="A2396" t="s">
        <v>2604</v>
      </c>
      <c r="B2396" t="s">
        <v>1505</v>
      </c>
      <c r="C2396" s="69">
        <v>47001</v>
      </c>
      <c r="D2396" s="70">
        <v>0.70288811724382738</v>
      </c>
      <c r="E2396" s="70">
        <v>0.11161768875787807</v>
      </c>
      <c r="F2396" s="70">
        <v>0.10947069801099314</v>
      </c>
      <c r="G2396" s="70">
        <v>5.3571428571428568E-2</v>
      </c>
      <c r="H2396" s="70">
        <v>0.17241379310344829</v>
      </c>
      <c r="I2396" s="70">
        <v>0.61111111111111116</v>
      </c>
      <c r="J2396" s="70">
        <v>0.46222410136438852</v>
      </c>
      <c r="K2396" s="70">
        <v>0.74165320974013549</v>
      </c>
      <c r="L2396" s="70">
        <v>0.93071569029593981</v>
      </c>
      <c r="M2396" s="70">
        <v>0.23671669664824757</v>
      </c>
      <c r="N2396" s="70">
        <v>0.14348906738129413</v>
      </c>
      <c r="O2396" s="70">
        <v>0</v>
      </c>
      <c r="P2396" s="70">
        <v>1.3616811331792844E-2</v>
      </c>
    </row>
    <row r="2397" spans="1:16" x14ac:dyDescent="0.3">
      <c r="A2397" t="s">
        <v>3305</v>
      </c>
      <c r="B2397" t="s">
        <v>1505</v>
      </c>
      <c r="C2397" s="69">
        <v>47003</v>
      </c>
      <c r="D2397" s="70">
        <v>0.61237037684904572</v>
      </c>
      <c r="E2397" s="70">
        <v>2.1037084956574421E-2</v>
      </c>
      <c r="F2397" s="70">
        <v>0.17956032907543751</v>
      </c>
      <c r="G2397" s="70">
        <v>0.10119047619047619</v>
      </c>
      <c r="H2397" s="70">
        <v>3.4482758620689655E-2</v>
      </c>
      <c r="I2397" s="70">
        <v>0.44444444444444442</v>
      </c>
      <c r="J2397" s="70">
        <v>0.23625736532857991</v>
      </c>
      <c r="K2397" s="70">
        <v>0.71839842794903641</v>
      </c>
      <c r="L2397" s="70">
        <v>0.91850598524182769</v>
      </c>
      <c r="M2397" s="70">
        <v>0.33873195049114446</v>
      </c>
      <c r="N2397" s="70">
        <v>5.2528668141975439E-2</v>
      </c>
      <c r="O2397" s="70">
        <v>0</v>
      </c>
      <c r="P2397" s="70">
        <v>3.3748878516828827E-3</v>
      </c>
    </row>
    <row r="2398" spans="1:16" x14ac:dyDescent="0.3">
      <c r="A2398" t="s">
        <v>2104</v>
      </c>
      <c r="B2398" t="s">
        <v>1505</v>
      </c>
      <c r="C2398" s="69">
        <v>47005</v>
      </c>
      <c r="D2398" s="70">
        <v>0.7068409533341854</v>
      </c>
      <c r="E2398" s="70">
        <v>7.9277164940323545E-3</v>
      </c>
      <c r="F2398" s="70">
        <v>0.12855510994663458</v>
      </c>
      <c r="G2398" s="70">
        <v>0.16071428571428573</v>
      </c>
      <c r="H2398" s="70">
        <v>0.13793103448275862</v>
      </c>
      <c r="I2398" s="70">
        <v>0.3888888888888889</v>
      </c>
      <c r="J2398" s="70">
        <v>0.6141302488359851</v>
      </c>
      <c r="K2398" s="70">
        <v>0.82536596446459298</v>
      </c>
      <c r="L2398" s="70">
        <v>0.87377478580899126</v>
      </c>
      <c r="M2398" s="70">
        <v>0.28300533435428687</v>
      </c>
      <c r="N2398" s="70">
        <v>7.0781164840600305E-2</v>
      </c>
      <c r="O2398" s="70">
        <v>0</v>
      </c>
      <c r="P2398" s="70">
        <v>1.1378070603996543E-2</v>
      </c>
    </row>
    <row r="2399" spans="1:16" x14ac:dyDescent="0.3">
      <c r="A2399" t="s">
        <v>3401</v>
      </c>
      <c r="B2399" t="s">
        <v>1505</v>
      </c>
      <c r="C2399" s="69">
        <v>47007</v>
      </c>
      <c r="E2399" s="70"/>
      <c r="F2399" s="70">
        <v>0.15835738735632113</v>
      </c>
      <c r="G2399" s="70">
        <v>4.7619047619047616E-2</v>
      </c>
      <c r="H2399" s="70">
        <v>0.13793103448275862</v>
      </c>
      <c r="I2399" s="70">
        <v>0.55555555555555558</v>
      </c>
    </row>
    <row r="2400" spans="1:16" x14ac:dyDescent="0.3">
      <c r="A2400" t="s">
        <v>2025</v>
      </c>
      <c r="B2400" t="s">
        <v>1505</v>
      </c>
      <c r="C2400" s="69">
        <v>47009</v>
      </c>
      <c r="D2400" s="70">
        <v>0.68691121780515318</v>
      </c>
      <c r="E2400" s="70">
        <v>0.13102992850760675</v>
      </c>
      <c r="F2400" s="70">
        <v>0.13478889178055695</v>
      </c>
      <c r="G2400" s="70">
        <v>9.5238095238095233E-2</v>
      </c>
      <c r="H2400" s="70">
        <v>0.10344827586206896</v>
      </c>
      <c r="I2400" s="70">
        <v>0.77777777777777779</v>
      </c>
      <c r="J2400" s="70">
        <v>0.43844273414625512</v>
      </c>
      <c r="K2400" s="70">
        <v>0.75842417675441021</v>
      </c>
      <c r="L2400" s="70">
        <v>0.75602841364168383</v>
      </c>
      <c r="M2400" s="70">
        <v>0.23344075580961282</v>
      </c>
      <c r="N2400" s="70">
        <v>8.4187955131896128E-2</v>
      </c>
      <c r="O2400" s="70">
        <v>0</v>
      </c>
      <c r="P2400" s="70">
        <v>1.4217928254467984E-2</v>
      </c>
    </row>
    <row r="2401" spans="1:16" x14ac:dyDescent="0.3">
      <c r="A2401" t="s">
        <v>2106</v>
      </c>
      <c r="B2401" t="s">
        <v>1505</v>
      </c>
      <c r="C2401" s="69">
        <v>47011</v>
      </c>
      <c r="D2401" s="70">
        <v>0.67458847334060845</v>
      </c>
      <c r="E2401" s="70">
        <v>0.1315571679773975</v>
      </c>
      <c r="F2401" s="70">
        <v>0.20589613680308888</v>
      </c>
      <c r="G2401" s="70">
        <v>0.22619047619047619</v>
      </c>
      <c r="H2401" s="70">
        <v>6.8965517241379309E-2</v>
      </c>
      <c r="I2401" s="70">
        <v>0.55555555555555558</v>
      </c>
      <c r="J2401" s="70">
        <v>0.34411882786845283</v>
      </c>
      <c r="K2401" s="70">
        <v>0.74633721883570725</v>
      </c>
      <c r="L2401" s="70">
        <v>0.77975995055388025</v>
      </c>
      <c r="M2401" s="70">
        <v>0.30195197786349964</v>
      </c>
      <c r="N2401" s="70">
        <v>8.9337100222347671E-2</v>
      </c>
      <c r="O2401" s="70">
        <v>0</v>
      </c>
      <c r="P2401" s="70">
        <v>1.6960281941486216E-2</v>
      </c>
    </row>
    <row r="2402" spans="1:16" x14ac:dyDescent="0.3">
      <c r="A2402" t="s">
        <v>2683</v>
      </c>
      <c r="B2402" t="s">
        <v>1505</v>
      </c>
      <c r="C2402" s="69">
        <v>47013</v>
      </c>
      <c r="D2402" s="70">
        <v>0.64325840300001003</v>
      </c>
      <c r="E2402" s="70">
        <v>3.1174066738953864E-2</v>
      </c>
      <c r="F2402" s="70">
        <v>8.5783883509567019E-2</v>
      </c>
      <c r="G2402" s="70">
        <v>1.7857142857142856E-2</v>
      </c>
      <c r="H2402" s="70">
        <v>0.13793103448275862</v>
      </c>
      <c r="I2402" s="70">
        <v>0.5</v>
      </c>
      <c r="J2402" s="70">
        <v>0.43578541030658519</v>
      </c>
      <c r="K2402" s="70">
        <v>0.72748579616611975</v>
      </c>
      <c r="L2402" s="70">
        <v>0.91205199370443968</v>
      </c>
      <c r="M2402" s="70">
        <v>0.22398411250395395</v>
      </c>
      <c r="N2402" s="70">
        <v>0.11291065079868916</v>
      </c>
      <c r="O2402" s="70">
        <v>0</v>
      </c>
      <c r="P2402" s="70">
        <v>2.6391440903361513E-2</v>
      </c>
    </row>
    <row r="2403" spans="1:16" x14ac:dyDescent="0.3">
      <c r="A2403" t="s">
        <v>3402</v>
      </c>
      <c r="B2403" t="s">
        <v>1505</v>
      </c>
      <c r="C2403" s="69">
        <v>47015</v>
      </c>
      <c r="D2403" s="70">
        <v>0.65430515811603551</v>
      </c>
      <c r="E2403" s="70">
        <v>4.3687997936933702E-3</v>
      </c>
      <c r="F2403" s="70">
        <v>0.12512929553241028</v>
      </c>
      <c r="G2403" s="70">
        <v>7.1428571428571425E-2</v>
      </c>
      <c r="H2403" s="70">
        <v>3.4482758620689655E-2</v>
      </c>
      <c r="I2403" s="70">
        <v>0.44444444444444442</v>
      </c>
      <c r="J2403" s="70">
        <v>0.3601991634972363</v>
      </c>
      <c r="K2403" s="70">
        <v>0.75161048864806168</v>
      </c>
      <c r="L2403" s="70">
        <v>0.97439774653161382</v>
      </c>
      <c r="M2403" s="70">
        <v>0.31142729058581098</v>
      </c>
      <c r="N2403" s="70">
        <v>0.15709476677805587</v>
      </c>
      <c r="O2403" s="70">
        <v>0</v>
      </c>
      <c r="P2403" s="70">
        <v>4.5805838645040457E-3</v>
      </c>
    </row>
    <row r="2404" spans="1:16" x14ac:dyDescent="0.3">
      <c r="A2404" t="s">
        <v>2107</v>
      </c>
      <c r="B2404" t="s">
        <v>1505</v>
      </c>
      <c r="C2404" s="69">
        <v>47017</v>
      </c>
      <c r="D2404" s="70">
        <v>0.65217363327174638</v>
      </c>
      <c r="E2404" s="70">
        <v>4.9044205403448934E-3</v>
      </c>
      <c r="F2404" s="70">
        <v>0.14542812930589272</v>
      </c>
      <c r="G2404" s="70">
        <v>0.19642857142857142</v>
      </c>
      <c r="H2404" s="70">
        <v>3.4482758620689655E-2</v>
      </c>
      <c r="I2404" s="70">
        <v>0.3888888888888889</v>
      </c>
      <c r="J2404" s="70">
        <v>0.43902954389571708</v>
      </c>
      <c r="K2404" s="70">
        <v>0.87269482398589926</v>
      </c>
      <c r="L2404" s="70">
        <v>0.83603383244775542</v>
      </c>
      <c r="M2404" s="70">
        <v>0.29963774072692295</v>
      </c>
      <c r="N2404" s="70">
        <v>0</v>
      </c>
      <c r="O2404" s="70">
        <v>0</v>
      </c>
      <c r="P2404" s="70">
        <v>1.1632853663389654E-2</v>
      </c>
    </row>
    <row r="2405" spans="1:16" x14ac:dyDescent="0.3">
      <c r="A2405" t="s">
        <v>2685</v>
      </c>
      <c r="B2405" t="s">
        <v>1505</v>
      </c>
      <c r="C2405" s="69">
        <v>47019</v>
      </c>
      <c r="D2405" s="70">
        <v>0.66375329284270301</v>
      </c>
      <c r="E2405" s="70">
        <v>8.0693247616222111E-2</v>
      </c>
      <c r="F2405" s="70">
        <v>0.1072036000482104</v>
      </c>
      <c r="G2405" s="70">
        <v>1.1904761904761904E-2</v>
      </c>
      <c r="H2405" s="70">
        <v>0.2413793103448276</v>
      </c>
      <c r="I2405" s="70">
        <v>0.72222222222222221</v>
      </c>
      <c r="J2405" s="70">
        <v>0.53489266076526309</v>
      </c>
      <c r="K2405" s="70">
        <v>0.73811751508007728</v>
      </c>
      <c r="L2405" s="70">
        <v>0.56109247953572416</v>
      </c>
      <c r="M2405" s="70">
        <v>0.21956916204414306</v>
      </c>
      <c r="N2405" s="70">
        <v>0.13578551080437956</v>
      </c>
      <c r="O2405" s="70">
        <v>0</v>
      </c>
      <c r="P2405" s="70">
        <v>9.3381715692725138E-3</v>
      </c>
    </row>
    <row r="2406" spans="1:16" x14ac:dyDescent="0.3">
      <c r="A2406" t="s">
        <v>3403</v>
      </c>
      <c r="B2406" t="s">
        <v>1505</v>
      </c>
      <c r="C2406" s="69">
        <v>47021</v>
      </c>
      <c r="D2406" s="70">
        <v>0.61852442797393725</v>
      </c>
      <c r="E2406" s="70">
        <v>1.7975754520186942E-2</v>
      </c>
      <c r="F2406" s="70">
        <v>0.10053237833515845</v>
      </c>
      <c r="G2406" s="70">
        <v>3.5714285714285712E-2</v>
      </c>
      <c r="H2406" s="70">
        <v>6.8965517241379309E-2</v>
      </c>
      <c r="I2406" s="70">
        <v>0.33333333333333331</v>
      </c>
      <c r="J2406" s="70">
        <v>0.44693491359033971</v>
      </c>
      <c r="K2406" s="70">
        <v>0.80164376689852757</v>
      </c>
      <c r="L2406" s="70">
        <v>0.90607987623888731</v>
      </c>
      <c r="M2406" s="70">
        <v>0.28119283191551875</v>
      </c>
      <c r="N2406" s="70">
        <v>8.1275254704452835E-2</v>
      </c>
      <c r="O2406" s="70">
        <v>0</v>
      </c>
      <c r="P2406" s="70">
        <v>2.2279214714506896E-3</v>
      </c>
    </row>
    <row r="2407" spans="1:16" x14ac:dyDescent="0.3">
      <c r="A2407" t="s">
        <v>3312</v>
      </c>
      <c r="B2407" t="s">
        <v>1505</v>
      </c>
      <c r="C2407" s="69">
        <v>47023</v>
      </c>
      <c r="D2407" s="70">
        <v>0.63188740294448542</v>
      </c>
      <c r="E2407" s="70">
        <v>1.2339874714613812E-2</v>
      </c>
      <c r="F2407" s="70">
        <v>0.17217410510264342</v>
      </c>
      <c r="G2407" s="70">
        <v>7.7380952380952384E-2</v>
      </c>
      <c r="H2407" s="70">
        <v>3.4482758620689655E-2</v>
      </c>
      <c r="I2407" s="70">
        <v>0.3888888888888889</v>
      </c>
      <c r="J2407" s="70">
        <v>0.58851415968978049</v>
      </c>
      <c r="K2407" s="70">
        <v>0.7859404556902887</v>
      </c>
      <c r="L2407" s="70">
        <v>0.81604080004159152</v>
      </c>
      <c r="M2407" s="70">
        <v>0.24472948518325185</v>
      </c>
      <c r="N2407" s="70">
        <v>2.410843688689661E-3</v>
      </c>
      <c r="O2407" s="70">
        <v>0</v>
      </c>
      <c r="P2407" s="70">
        <v>1.3402348663939469E-2</v>
      </c>
    </row>
    <row r="2408" spans="1:16" x14ac:dyDescent="0.3">
      <c r="A2408" t="s">
        <v>2889</v>
      </c>
      <c r="B2408" t="s">
        <v>1505</v>
      </c>
      <c r="C2408" s="69">
        <v>47025</v>
      </c>
      <c r="D2408" s="70">
        <v>0.62802786197305194</v>
      </c>
      <c r="E2408" s="70">
        <v>1.7088983585690675E-2</v>
      </c>
      <c r="F2408" s="70">
        <v>9.3323213342098379E-2</v>
      </c>
      <c r="G2408" s="70">
        <v>6.5476190476190479E-2</v>
      </c>
      <c r="H2408" s="70">
        <v>0.13793103448275862</v>
      </c>
      <c r="I2408" s="70">
        <v>0.5</v>
      </c>
      <c r="J2408" s="70">
        <v>0.29379341753676436</v>
      </c>
      <c r="K2408" s="70">
        <v>0.76772208521233309</v>
      </c>
      <c r="L2408" s="70">
        <v>0.86706032653759224</v>
      </c>
      <c r="M2408" s="70">
        <v>0.23173695812422238</v>
      </c>
      <c r="N2408" s="70">
        <v>7.2776977401402695E-2</v>
      </c>
      <c r="O2408" s="70">
        <v>0</v>
      </c>
      <c r="P2408" s="70">
        <v>7.5063552748490123E-2</v>
      </c>
    </row>
    <row r="2409" spans="1:16" x14ac:dyDescent="0.3">
      <c r="A2409" t="s">
        <v>2034</v>
      </c>
      <c r="B2409" t="s">
        <v>1505</v>
      </c>
      <c r="C2409" s="69">
        <v>47027</v>
      </c>
      <c r="E2409" s="70"/>
      <c r="F2409" s="70">
        <v>8.8285619025361486E-2</v>
      </c>
      <c r="G2409" s="70">
        <v>0</v>
      </c>
      <c r="H2409" s="70">
        <v>0</v>
      </c>
      <c r="I2409" s="70">
        <v>0.44444444444444442</v>
      </c>
    </row>
    <row r="2410" spans="1:16" x14ac:dyDescent="0.3">
      <c r="A2410" t="s">
        <v>3404</v>
      </c>
      <c r="B2410" t="s">
        <v>1505</v>
      </c>
      <c r="C2410" s="69">
        <v>47029</v>
      </c>
      <c r="D2410" s="70">
        <v>0.64149539671892619</v>
      </c>
      <c r="E2410" s="70">
        <v>1.7220776436532768E-2</v>
      </c>
      <c r="F2410" s="70">
        <v>0.11630413262507314</v>
      </c>
      <c r="G2410" s="70">
        <v>3.5714285714285712E-2</v>
      </c>
      <c r="H2410" s="70">
        <v>0.17241379310344829</v>
      </c>
      <c r="I2410" s="70">
        <v>0.72222222222222221</v>
      </c>
      <c r="J2410" s="70">
        <v>0.3993703173346424</v>
      </c>
      <c r="K2410" s="70">
        <v>0.77409525797618695</v>
      </c>
      <c r="L2410" s="70">
        <v>0.63215391293675482</v>
      </c>
      <c r="M2410" s="70">
        <v>0.21181171438295004</v>
      </c>
      <c r="N2410" s="70">
        <v>0.10291054139158304</v>
      </c>
      <c r="O2410" s="70">
        <v>0</v>
      </c>
      <c r="P2410" s="70">
        <v>4.4692258942842242E-3</v>
      </c>
    </row>
    <row r="2411" spans="1:16" x14ac:dyDescent="0.3">
      <c r="A2411" t="s">
        <v>2036</v>
      </c>
      <c r="B2411" t="s">
        <v>1505</v>
      </c>
      <c r="C2411" s="69">
        <v>47031</v>
      </c>
      <c r="D2411" s="70">
        <v>0.67808407032116469</v>
      </c>
      <c r="E2411" s="70">
        <v>4.2818669249235677E-2</v>
      </c>
      <c r="F2411" s="70">
        <v>0.18552860063078674</v>
      </c>
      <c r="G2411" s="70">
        <v>0.14285714285714285</v>
      </c>
      <c r="H2411" s="70">
        <v>3.4482758620689655E-2</v>
      </c>
      <c r="I2411" s="70">
        <v>0.44444444444444442</v>
      </c>
      <c r="J2411" s="70">
        <v>0.46647088332588282</v>
      </c>
      <c r="K2411" s="70">
        <v>0.72031449479283249</v>
      </c>
      <c r="L2411" s="70">
        <v>0.94051798200102243</v>
      </c>
      <c r="M2411" s="70">
        <v>0.35247980296888953</v>
      </c>
      <c r="N2411" s="70">
        <v>5.7392925803244052E-2</v>
      </c>
      <c r="O2411" s="70">
        <v>0</v>
      </c>
      <c r="P2411" s="70">
        <v>7.8657604625276007E-3</v>
      </c>
    </row>
    <row r="2412" spans="1:16" x14ac:dyDescent="0.3">
      <c r="A2412" t="s">
        <v>3405</v>
      </c>
      <c r="B2412" t="s">
        <v>1505</v>
      </c>
      <c r="C2412" s="69">
        <v>47033</v>
      </c>
      <c r="D2412" s="70">
        <v>0.58012731053104394</v>
      </c>
      <c r="E2412" s="70">
        <v>1.0759483834259025E-2</v>
      </c>
      <c r="F2412" s="70">
        <v>0.15782901527840493</v>
      </c>
      <c r="G2412" s="70">
        <v>0.10714285714285714</v>
      </c>
      <c r="H2412" s="70">
        <v>6.8965517241379309E-2</v>
      </c>
      <c r="I2412" s="70">
        <v>0.27777777777777779</v>
      </c>
      <c r="J2412" s="70">
        <v>0.35603319948409978</v>
      </c>
      <c r="K2412" s="70">
        <v>0.83895831088472361</v>
      </c>
      <c r="L2412" s="70">
        <v>0.78854175804626125</v>
      </c>
      <c r="M2412" s="70">
        <v>0.27007068067509266</v>
      </c>
      <c r="N2412" s="70">
        <v>1.5516985951933718E-3</v>
      </c>
      <c r="O2412" s="70">
        <v>0</v>
      </c>
      <c r="P2412" s="70">
        <v>1.199173267419109E-3</v>
      </c>
    </row>
    <row r="2413" spans="1:16" x14ac:dyDescent="0.3">
      <c r="A2413" t="s">
        <v>2476</v>
      </c>
      <c r="B2413" t="s">
        <v>1505</v>
      </c>
      <c r="C2413" s="69">
        <v>47035</v>
      </c>
      <c r="D2413" s="70">
        <v>0.72268053897636864</v>
      </c>
      <c r="E2413" s="70">
        <v>3.729067013833489E-2</v>
      </c>
      <c r="F2413" s="70">
        <v>0.15734323892646471</v>
      </c>
      <c r="G2413" s="70">
        <v>0.14880952380952381</v>
      </c>
      <c r="H2413" s="70">
        <v>6.8965517241379309E-2</v>
      </c>
      <c r="I2413" s="70">
        <v>0.61111111111111116</v>
      </c>
      <c r="J2413" s="70">
        <v>0.45619448551615777</v>
      </c>
      <c r="K2413" s="70">
        <v>0.77239412781061267</v>
      </c>
      <c r="L2413" s="70">
        <v>0.96869304684358526</v>
      </c>
      <c r="M2413" s="70">
        <v>0.31186974423810115</v>
      </c>
      <c r="N2413" s="70">
        <v>5.7251450503003051E-2</v>
      </c>
      <c r="O2413" s="70">
        <v>0</v>
      </c>
      <c r="P2413" s="70">
        <v>2.0201384495098833E-2</v>
      </c>
    </row>
    <row r="2414" spans="1:16" x14ac:dyDescent="0.3">
      <c r="A2414" t="s">
        <v>3135</v>
      </c>
      <c r="B2414" t="s">
        <v>1505</v>
      </c>
      <c r="C2414" s="69">
        <v>47037</v>
      </c>
      <c r="D2414" s="70">
        <v>0.65750871438469682</v>
      </c>
      <c r="E2414" s="70">
        <v>0.45370593926630276</v>
      </c>
      <c r="F2414" s="70">
        <v>0.12675518190859664</v>
      </c>
      <c r="G2414" s="70">
        <v>0.24404761904761904</v>
      </c>
      <c r="H2414" s="70">
        <v>3.4482758620689655E-2</v>
      </c>
      <c r="I2414" s="70">
        <v>0.3888888888888889</v>
      </c>
      <c r="J2414" s="70">
        <v>0.35490906299781239</v>
      </c>
      <c r="K2414" s="70">
        <v>0.78825001504544945</v>
      </c>
      <c r="L2414" s="70">
        <v>0.86595608377420685</v>
      </c>
      <c r="M2414" s="70">
        <v>0.2641210092524125</v>
      </c>
      <c r="N2414" s="70">
        <v>0.18185558825272879</v>
      </c>
      <c r="O2414" s="70">
        <v>0</v>
      </c>
      <c r="P2414" s="70">
        <v>1.3668456831213104E-3</v>
      </c>
    </row>
    <row r="2415" spans="1:16" x14ac:dyDescent="0.3">
      <c r="A2415" t="s">
        <v>2358</v>
      </c>
      <c r="B2415" t="s">
        <v>1505</v>
      </c>
      <c r="C2415" s="69">
        <v>47039</v>
      </c>
      <c r="E2415" s="70"/>
      <c r="F2415" s="70">
        <v>0.15137646506292532</v>
      </c>
      <c r="G2415" s="70">
        <v>2.976190476190476E-2</v>
      </c>
      <c r="H2415" s="70">
        <v>3.4482758620689655E-2</v>
      </c>
      <c r="I2415" s="70">
        <v>0.3888888888888889</v>
      </c>
    </row>
    <row r="2416" spans="1:16" x14ac:dyDescent="0.3">
      <c r="A2416" t="s">
        <v>2045</v>
      </c>
      <c r="B2416" t="s">
        <v>1505</v>
      </c>
      <c r="C2416" s="69">
        <v>47041</v>
      </c>
      <c r="D2416" s="70">
        <v>0.63199778661750494</v>
      </c>
      <c r="E2416" s="70">
        <v>7.4204273518795371E-3</v>
      </c>
      <c r="F2416" s="70">
        <v>0.11532828029895996</v>
      </c>
      <c r="G2416" s="70">
        <v>9.5238095238095233E-2</v>
      </c>
      <c r="H2416" s="70">
        <v>3.4482758620689655E-2</v>
      </c>
      <c r="I2416" s="70">
        <v>0.44444444444444442</v>
      </c>
      <c r="J2416" s="70">
        <v>0.33210167984831518</v>
      </c>
      <c r="K2416" s="70">
        <v>0.76466114070397107</v>
      </c>
      <c r="L2416" s="70">
        <v>0.98360980714381785</v>
      </c>
      <c r="M2416" s="70">
        <v>0.31113468310338599</v>
      </c>
      <c r="N2416" s="70">
        <v>3.9439242200928572E-2</v>
      </c>
      <c r="O2416" s="70">
        <v>0</v>
      </c>
      <c r="P2416" s="70">
        <v>4.070388113054108E-3</v>
      </c>
    </row>
    <row r="2417" spans="1:16" x14ac:dyDescent="0.3">
      <c r="A2417" t="s">
        <v>3406</v>
      </c>
      <c r="B2417" t="s">
        <v>1505</v>
      </c>
      <c r="C2417" s="69">
        <v>47043</v>
      </c>
      <c r="D2417" s="70">
        <v>0.59549066231664061</v>
      </c>
      <c r="E2417" s="70">
        <v>2.5358500169181116E-2</v>
      </c>
      <c r="F2417" s="70">
        <v>0.11898228460282738</v>
      </c>
      <c r="G2417" s="70">
        <v>8.9285714285714288E-2</v>
      </c>
      <c r="H2417" s="70">
        <v>0.13793103448275862</v>
      </c>
      <c r="I2417" s="70">
        <v>0.27777777777777779</v>
      </c>
      <c r="J2417" s="70">
        <v>0.29444589406839533</v>
      </c>
      <c r="K2417" s="70">
        <v>0.77292853843669351</v>
      </c>
      <c r="L2417" s="70">
        <v>0.95605472015229043</v>
      </c>
      <c r="M2417" s="70">
        <v>0.28538374206910222</v>
      </c>
      <c r="N2417" s="70">
        <v>2.8995954260562181E-3</v>
      </c>
      <c r="O2417" s="70">
        <v>0</v>
      </c>
      <c r="P2417" s="70">
        <v>8.3349946677388001E-3</v>
      </c>
    </row>
    <row r="2418" spans="1:16" x14ac:dyDescent="0.3">
      <c r="A2418" t="s">
        <v>3407</v>
      </c>
      <c r="B2418" t="s">
        <v>1505</v>
      </c>
      <c r="C2418" s="69">
        <v>47045</v>
      </c>
      <c r="D2418" s="70">
        <v>0.66329737958979174</v>
      </c>
      <c r="E2418" s="70">
        <v>2.5211800791346901E-2</v>
      </c>
      <c r="F2418" s="70">
        <v>0.14067612756914313</v>
      </c>
      <c r="G2418" s="70">
        <v>0.23809523809523808</v>
      </c>
      <c r="H2418" s="70">
        <v>6.8965517241379309E-2</v>
      </c>
      <c r="I2418" s="70">
        <v>0.27777777777777779</v>
      </c>
      <c r="J2418" s="70">
        <v>0.50439936730625456</v>
      </c>
      <c r="K2418" s="70">
        <v>0.87916901055798402</v>
      </c>
      <c r="L2418" s="70">
        <v>0.67816576672413031</v>
      </c>
      <c r="M2418" s="70">
        <v>0.29522760715551594</v>
      </c>
      <c r="N2418" s="70">
        <v>0.19344336583594698</v>
      </c>
      <c r="O2418" s="70">
        <v>0</v>
      </c>
      <c r="P2418" s="70">
        <v>3.3316433597788062E-3</v>
      </c>
    </row>
    <row r="2419" spans="1:16" x14ac:dyDescent="0.3">
      <c r="A2419" t="s">
        <v>2049</v>
      </c>
      <c r="B2419" t="s">
        <v>1505</v>
      </c>
      <c r="C2419" s="69">
        <v>47047</v>
      </c>
      <c r="D2419" s="70">
        <v>0.5963677330649032</v>
      </c>
      <c r="E2419" s="70">
        <v>8.6914798193445351E-3</v>
      </c>
      <c r="F2419" s="70">
        <v>0.1827961217696126</v>
      </c>
      <c r="G2419" s="70">
        <v>0.14880952380952381</v>
      </c>
      <c r="H2419" s="70">
        <v>3.4482758620689655E-2</v>
      </c>
      <c r="I2419" s="70">
        <v>0.3888888888888889</v>
      </c>
      <c r="J2419" s="70">
        <v>0.34960005092558688</v>
      </c>
      <c r="K2419" s="70">
        <v>0.79253185277085503</v>
      </c>
      <c r="L2419" s="70">
        <v>0.75462567436274453</v>
      </c>
      <c r="M2419" s="70">
        <v>0.26159402154607919</v>
      </c>
      <c r="N2419" s="70">
        <v>2.7577071087873762E-2</v>
      </c>
      <c r="O2419" s="70">
        <v>0</v>
      </c>
      <c r="P2419" s="70">
        <v>7.4544498725768078E-3</v>
      </c>
    </row>
    <row r="2420" spans="1:16" x14ac:dyDescent="0.3">
      <c r="A2420" t="s">
        <v>3408</v>
      </c>
      <c r="B2420" t="s">
        <v>1505</v>
      </c>
      <c r="C2420" s="69">
        <v>47049</v>
      </c>
      <c r="E2420" s="70"/>
      <c r="F2420" s="70">
        <v>0.12210279454780551</v>
      </c>
      <c r="G2420" s="70">
        <v>0.11904761904761904</v>
      </c>
      <c r="H2420" s="70">
        <v>0.17241379310344829</v>
      </c>
      <c r="I2420" s="70">
        <v>0.55555555555555558</v>
      </c>
    </row>
    <row r="2421" spans="1:16" x14ac:dyDescent="0.3">
      <c r="A2421" t="s">
        <v>2050</v>
      </c>
      <c r="B2421" t="s">
        <v>1505</v>
      </c>
      <c r="C2421" s="69">
        <v>47051</v>
      </c>
      <c r="D2421" s="70">
        <v>0.70878821545328496</v>
      </c>
      <c r="E2421" s="70">
        <v>2.5735546205819342E-2</v>
      </c>
      <c r="F2421" s="70">
        <v>0.17325593919476823</v>
      </c>
      <c r="G2421" s="70">
        <v>0.22023809523809523</v>
      </c>
      <c r="H2421" s="70">
        <v>0.13793103448275862</v>
      </c>
      <c r="I2421" s="70">
        <v>0.5</v>
      </c>
      <c r="J2421" s="70">
        <v>0.45217653500816757</v>
      </c>
      <c r="K2421" s="70">
        <v>0.71004696155963432</v>
      </c>
      <c r="L2421" s="70">
        <v>0.83898392764920748</v>
      </c>
      <c r="M2421" s="70">
        <v>0.3267196096947344</v>
      </c>
      <c r="N2421" s="70">
        <v>0.13704153493955937</v>
      </c>
      <c r="O2421" s="70">
        <v>0</v>
      </c>
      <c r="P2421" s="70">
        <v>7.7582474589018543E-3</v>
      </c>
    </row>
    <row r="2422" spans="1:16" x14ac:dyDescent="0.3">
      <c r="A2422" t="s">
        <v>2529</v>
      </c>
      <c r="B2422" t="s">
        <v>1505</v>
      </c>
      <c r="C2422" s="69">
        <v>47053</v>
      </c>
      <c r="D2422" s="70">
        <v>0.61314823870239998</v>
      </c>
      <c r="E2422" s="70">
        <v>2.1256936039676044E-2</v>
      </c>
      <c r="F2422" s="70">
        <v>0.14736568959708399</v>
      </c>
      <c r="G2422" s="70">
        <v>0.22023809523809523</v>
      </c>
      <c r="H2422" s="70">
        <v>6.8965517241379309E-2</v>
      </c>
      <c r="I2422" s="70">
        <v>0.22222222222222221</v>
      </c>
      <c r="J2422" s="70">
        <v>0.41928601715077701</v>
      </c>
      <c r="K2422" s="70">
        <v>0.86742750016830727</v>
      </c>
      <c r="L2422" s="70">
        <v>0.77874967281687835</v>
      </c>
      <c r="M2422" s="70">
        <v>0.28153514148929176</v>
      </c>
      <c r="N2422" s="70">
        <v>2.0461280872545805E-2</v>
      </c>
      <c r="O2422" s="70">
        <v>0</v>
      </c>
      <c r="P2422" s="70">
        <v>5.0697990317019256E-3</v>
      </c>
    </row>
    <row r="2423" spans="1:16" x14ac:dyDescent="0.3">
      <c r="A2423" t="s">
        <v>3409</v>
      </c>
      <c r="B2423" t="s">
        <v>1505</v>
      </c>
      <c r="C2423" s="69">
        <v>47055</v>
      </c>
      <c r="D2423" s="70">
        <v>0.64311540134318756</v>
      </c>
      <c r="E2423" s="70">
        <v>6.6828723139059987E-3</v>
      </c>
      <c r="F2423" s="70">
        <v>0.15107624013182749</v>
      </c>
      <c r="G2423" s="70">
        <v>0.19642857142857142</v>
      </c>
      <c r="H2423" s="70">
        <v>3.4482758620689655E-2</v>
      </c>
      <c r="I2423" s="70">
        <v>0.44444444444444442</v>
      </c>
      <c r="J2423" s="70">
        <v>0.44477050262300155</v>
      </c>
      <c r="K2423" s="70">
        <v>0.71486097145275995</v>
      </c>
      <c r="L2423" s="70">
        <v>0.81818264694857157</v>
      </c>
      <c r="M2423" s="70">
        <v>0.30289993320279279</v>
      </c>
      <c r="N2423" s="70">
        <v>6.224462475508466E-2</v>
      </c>
      <c r="O2423" s="70">
        <v>0</v>
      </c>
      <c r="P2423" s="70">
        <v>1.0083791014277171E-2</v>
      </c>
    </row>
    <row r="2424" spans="1:16" x14ac:dyDescent="0.3">
      <c r="A2424" t="s">
        <v>3410</v>
      </c>
      <c r="B2424" t="s">
        <v>1505</v>
      </c>
      <c r="C2424" s="69">
        <v>47057</v>
      </c>
      <c r="E2424" s="70"/>
      <c r="F2424" s="70">
        <v>0.12541610585765506</v>
      </c>
      <c r="G2424" s="70">
        <v>5.9523809523809521E-3</v>
      </c>
      <c r="H2424" s="70">
        <v>0.10344827586206896</v>
      </c>
      <c r="I2424" s="70">
        <v>0.55555555555555558</v>
      </c>
    </row>
    <row r="2425" spans="1:16" x14ac:dyDescent="0.3">
      <c r="A2425" t="s">
        <v>2052</v>
      </c>
      <c r="B2425" t="s">
        <v>1505</v>
      </c>
      <c r="C2425" s="69">
        <v>47059</v>
      </c>
      <c r="D2425" s="70">
        <v>0.63668329396996726</v>
      </c>
      <c r="E2425" s="70">
        <v>3.2456336507927487E-2</v>
      </c>
      <c r="F2425" s="70">
        <v>0.16306032712695967</v>
      </c>
      <c r="G2425" s="70">
        <v>9.5238095238095233E-2</v>
      </c>
      <c r="H2425" s="70">
        <v>0.13793103448275862</v>
      </c>
      <c r="I2425" s="70">
        <v>0.72222222222222221</v>
      </c>
      <c r="J2425" s="70">
        <v>0.37102945425941181</v>
      </c>
      <c r="K2425" s="70">
        <v>0.75792401716115754</v>
      </c>
      <c r="L2425" s="70">
        <v>0.65055214427890629</v>
      </c>
      <c r="M2425" s="70">
        <v>0.21099760919659283</v>
      </c>
      <c r="N2425" s="70">
        <v>2.7258906601965352E-2</v>
      </c>
      <c r="O2425" s="70">
        <v>0</v>
      </c>
      <c r="P2425" s="70">
        <v>1.1461215927477576E-2</v>
      </c>
    </row>
    <row r="2426" spans="1:16" x14ac:dyDescent="0.3">
      <c r="A2426" t="s">
        <v>2483</v>
      </c>
      <c r="B2426" t="s">
        <v>1505</v>
      </c>
      <c r="C2426" s="69">
        <v>47061</v>
      </c>
      <c r="E2426" s="70"/>
      <c r="F2426" s="70">
        <v>0.17021101028415681</v>
      </c>
      <c r="G2426" s="70">
        <v>5.9523809523809521E-2</v>
      </c>
      <c r="H2426" s="70">
        <v>6.8965517241379309E-2</v>
      </c>
      <c r="I2426" s="70">
        <v>0.5</v>
      </c>
    </row>
    <row r="2427" spans="1:16" x14ac:dyDescent="0.3">
      <c r="A2427" t="s">
        <v>3411</v>
      </c>
      <c r="B2427" t="s">
        <v>1505</v>
      </c>
      <c r="C2427" s="69">
        <v>47063</v>
      </c>
      <c r="D2427" s="70">
        <v>0.60253735435128086</v>
      </c>
      <c r="E2427" s="70">
        <v>0.20315470725336246</v>
      </c>
      <c r="F2427" s="70">
        <v>0.17564310995893609</v>
      </c>
      <c r="G2427" s="70">
        <v>5.9523809523809521E-3</v>
      </c>
      <c r="H2427" s="70">
        <v>0.10344827586206896</v>
      </c>
      <c r="I2427" s="70">
        <v>0.55555555555555558</v>
      </c>
      <c r="J2427" s="70">
        <v>0.39016701058621278</v>
      </c>
      <c r="K2427" s="70">
        <v>0.75706304301072425</v>
      </c>
      <c r="L2427" s="70">
        <v>0.73929479391285946</v>
      </c>
      <c r="M2427" s="70">
        <v>0.20808498991162047</v>
      </c>
      <c r="N2427" s="70">
        <v>3.0663419718704517E-2</v>
      </c>
      <c r="O2427" s="70">
        <v>0</v>
      </c>
      <c r="P2427" s="70">
        <v>1.2989597039824888E-2</v>
      </c>
    </row>
    <row r="2428" spans="1:16" x14ac:dyDescent="0.3">
      <c r="A2428" t="s">
        <v>2295</v>
      </c>
      <c r="B2428" t="s">
        <v>1505</v>
      </c>
      <c r="C2428" s="69">
        <v>47065</v>
      </c>
      <c r="D2428" s="70">
        <v>0.75798759163935547</v>
      </c>
      <c r="E2428" s="70">
        <v>0.37230405335955508</v>
      </c>
      <c r="F2428" s="70">
        <v>0.18028154341439093</v>
      </c>
      <c r="G2428" s="70">
        <v>0.19047619047619047</v>
      </c>
      <c r="H2428" s="70">
        <v>0.10344827586206896</v>
      </c>
      <c r="I2428" s="70">
        <v>0.55555555555555558</v>
      </c>
      <c r="J2428" s="70">
        <v>0.65555542744910511</v>
      </c>
      <c r="K2428" s="70">
        <v>0.73040481907043253</v>
      </c>
      <c r="L2428" s="70">
        <v>0.78693642521226059</v>
      </c>
      <c r="M2428" s="70">
        <v>0.29871380742909631</v>
      </c>
      <c r="N2428" s="70">
        <v>0.20775665063127996</v>
      </c>
      <c r="O2428" s="70">
        <v>0</v>
      </c>
      <c r="P2428" s="70">
        <v>3.8258169285052539E-2</v>
      </c>
    </row>
    <row r="2429" spans="1:16" x14ac:dyDescent="0.3">
      <c r="A2429" t="s">
        <v>2378</v>
      </c>
      <c r="B2429" t="s">
        <v>1505</v>
      </c>
      <c r="C2429" s="69">
        <v>47067</v>
      </c>
      <c r="E2429" s="70"/>
      <c r="F2429" s="70">
        <v>8.6124567875538918E-2</v>
      </c>
      <c r="G2429" s="70">
        <v>1.7857142857142856E-2</v>
      </c>
      <c r="H2429" s="70">
        <v>0.10344827586206896</v>
      </c>
      <c r="I2429" s="70">
        <v>0.55555555555555558</v>
      </c>
    </row>
    <row r="2430" spans="1:16" x14ac:dyDescent="0.3">
      <c r="A2430" t="s">
        <v>3412</v>
      </c>
      <c r="B2430" t="s">
        <v>1505</v>
      </c>
      <c r="C2430" s="69">
        <v>47069</v>
      </c>
      <c r="D2430" s="70">
        <v>0.65429242820736166</v>
      </c>
      <c r="E2430" s="70">
        <v>5.8948241455211436E-3</v>
      </c>
      <c r="F2430" s="70">
        <v>0.17615864419169164</v>
      </c>
      <c r="G2430" s="70">
        <v>0.13095238095238096</v>
      </c>
      <c r="H2430" s="70">
        <v>3.4482758620689655E-2</v>
      </c>
      <c r="I2430" s="70">
        <v>0.3888888888888889</v>
      </c>
      <c r="J2430" s="70">
        <v>0.57334006284060801</v>
      </c>
      <c r="K2430" s="70">
        <v>0.79114340353050872</v>
      </c>
      <c r="L2430" s="70">
        <v>0.76714088722854346</v>
      </c>
      <c r="M2430" s="70">
        <v>0.24609688132905208</v>
      </c>
      <c r="N2430" s="70">
        <v>0.11440463647812811</v>
      </c>
      <c r="O2430" s="70">
        <v>0</v>
      </c>
      <c r="P2430" s="70">
        <v>1.2123630945486916E-2</v>
      </c>
    </row>
    <row r="2431" spans="1:16" x14ac:dyDescent="0.3">
      <c r="A2431" t="s">
        <v>2484</v>
      </c>
      <c r="B2431" t="s">
        <v>1505</v>
      </c>
      <c r="C2431" s="69">
        <v>47071</v>
      </c>
      <c r="D2431" s="70">
        <v>0.64446345703561003</v>
      </c>
      <c r="E2431" s="70">
        <v>1.0099106082588244E-2</v>
      </c>
      <c r="F2431" s="70">
        <v>0.16950647559524307</v>
      </c>
      <c r="G2431" s="70">
        <v>0.15476190476190477</v>
      </c>
      <c r="H2431" s="70">
        <v>6.8965517241379309E-2</v>
      </c>
      <c r="I2431" s="70">
        <v>0.3888888888888889</v>
      </c>
      <c r="J2431" s="70">
        <v>0.48850590345113237</v>
      </c>
      <c r="K2431" s="70">
        <v>0.75476622338304367</v>
      </c>
      <c r="L2431" s="70">
        <v>0.80444564497912041</v>
      </c>
      <c r="M2431" s="70">
        <v>0.25128785148274407</v>
      </c>
      <c r="N2431" s="70">
        <v>8.6016629716325538E-2</v>
      </c>
      <c r="O2431" s="70">
        <v>0</v>
      </c>
      <c r="P2431" s="70">
        <v>1.899404788086527E-2</v>
      </c>
    </row>
    <row r="2432" spans="1:16" x14ac:dyDescent="0.3">
      <c r="A2432" t="s">
        <v>3413</v>
      </c>
      <c r="B2432" t="s">
        <v>1505</v>
      </c>
      <c r="C2432" s="69">
        <v>47073</v>
      </c>
      <c r="D2432" s="70">
        <v>0.58722614798464789</v>
      </c>
      <c r="E2432" s="70">
        <v>3.5624400899907128E-2</v>
      </c>
      <c r="F2432" s="70">
        <v>0.12071342387233783</v>
      </c>
      <c r="G2432" s="70">
        <v>1.7857142857142856E-2</v>
      </c>
      <c r="H2432" s="70">
        <v>0.13793103448275862</v>
      </c>
      <c r="I2432" s="70">
        <v>0.55555555555555558</v>
      </c>
      <c r="J2432" s="70">
        <v>0.33219211949720501</v>
      </c>
      <c r="K2432" s="70">
        <v>0.7453109367164833</v>
      </c>
      <c r="L2432" s="70">
        <v>0.70867221852013274</v>
      </c>
      <c r="M2432" s="70">
        <v>0.21112574342907853</v>
      </c>
      <c r="N2432" s="70">
        <v>5.249741582335582E-2</v>
      </c>
      <c r="O2432" s="70">
        <v>0</v>
      </c>
      <c r="P2432" s="70">
        <v>2.1310077989952915E-2</v>
      </c>
    </row>
    <row r="2433" spans="1:16" x14ac:dyDescent="0.3">
      <c r="A2433" t="s">
        <v>3146</v>
      </c>
      <c r="B2433" t="s">
        <v>1505</v>
      </c>
      <c r="C2433" s="69">
        <v>47075</v>
      </c>
      <c r="D2433" s="70">
        <v>0.60928030448664339</v>
      </c>
      <c r="E2433" s="70">
        <v>7.9782011602178189E-3</v>
      </c>
      <c r="F2433" s="70">
        <v>0.16905256843041569</v>
      </c>
      <c r="G2433" s="70">
        <v>8.9285714285714274E-2</v>
      </c>
      <c r="H2433" s="70">
        <v>3.4482758620689655E-2</v>
      </c>
      <c r="I2433" s="70">
        <v>0.33333333333333331</v>
      </c>
      <c r="J2433" s="70">
        <v>0.48507649784598589</v>
      </c>
      <c r="K2433" s="70">
        <v>0.82248789370657127</v>
      </c>
      <c r="L2433" s="70">
        <v>0.81769965937729827</v>
      </c>
      <c r="M2433" s="70">
        <v>0.25072683818311042</v>
      </c>
      <c r="N2433" s="70">
        <v>8.7969091535824075E-3</v>
      </c>
      <c r="O2433" s="70">
        <v>0</v>
      </c>
      <c r="P2433" s="70">
        <v>1.2562257520431243E-3</v>
      </c>
    </row>
    <row r="2434" spans="1:16" x14ac:dyDescent="0.3">
      <c r="A2434" t="s">
        <v>2485</v>
      </c>
      <c r="B2434" t="s">
        <v>1505</v>
      </c>
      <c r="C2434" s="69">
        <v>47077</v>
      </c>
      <c r="D2434" s="70">
        <v>0.6194030043166493</v>
      </c>
      <c r="E2434" s="70">
        <v>8.6026952358263641E-3</v>
      </c>
      <c r="F2434" s="70">
        <v>0.16132626271110109</v>
      </c>
      <c r="G2434" s="70">
        <v>0.16071428571428573</v>
      </c>
      <c r="H2434" s="70">
        <v>3.4482758620689655E-2</v>
      </c>
      <c r="I2434" s="70">
        <v>0.3888888888888889</v>
      </c>
      <c r="J2434" s="70">
        <v>0.361069989905003</v>
      </c>
      <c r="K2434" s="70">
        <v>0.79638543592636912</v>
      </c>
      <c r="L2434" s="70">
        <v>0.82778350171944448</v>
      </c>
      <c r="M2434" s="70">
        <v>0.24182266097956021</v>
      </c>
      <c r="N2434" s="70">
        <v>7.471312995057719E-2</v>
      </c>
      <c r="O2434" s="70">
        <v>0</v>
      </c>
      <c r="P2434" s="70">
        <v>1.5056726165292685E-2</v>
      </c>
    </row>
    <row r="2435" spans="1:16" x14ac:dyDescent="0.3">
      <c r="A2435" t="s">
        <v>2054</v>
      </c>
      <c r="B2435" t="s">
        <v>1505</v>
      </c>
      <c r="C2435" s="69">
        <v>47079</v>
      </c>
      <c r="D2435" s="70">
        <v>0.66985177069926993</v>
      </c>
      <c r="E2435" s="70">
        <v>1.3959914759810592E-2</v>
      </c>
      <c r="F2435" s="70">
        <v>0.12633116608247308</v>
      </c>
      <c r="G2435" s="70">
        <v>9.5238095238095233E-2</v>
      </c>
      <c r="H2435" s="70">
        <v>0.10344827586206896</v>
      </c>
      <c r="I2435" s="70">
        <v>0.3888888888888889</v>
      </c>
      <c r="J2435" s="70">
        <v>0.42129098033031176</v>
      </c>
      <c r="K2435" s="70">
        <v>0.8948482989556571</v>
      </c>
      <c r="L2435" s="70">
        <v>0.83635400606999744</v>
      </c>
      <c r="M2435" s="70">
        <v>0.3089534567236733</v>
      </c>
      <c r="N2435" s="70">
        <v>0.12561491096029309</v>
      </c>
      <c r="O2435" s="70">
        <v>0</v>
      </c>
      <c r="P2435" s="70">
        <v>1.068735468632454E-2</v>
      </c>
    </row>
    <row r="2436" spans="1:16" x14ac:dyDescent="0.3">
      <c r="A2436" t="s">
        <v>2697</v>
      </c>
      <c r="B2436" t="s">
        <v>1505</v>
      </c>
      <c r="C2436" s="69">
        <v>47081</v>
      </c>
      <c r="E2436" s="70"/>
      <c r="F2436" s="70">
        <v>0.11158215994763941</v>
      </c>
      <c r="G2436" s="70">
        <v>0.1130952380952381</v>
      </c>
      <c r="H2436" s="70">
        <v>6.8965517241379309E-2</v>
      </c>
      <c r="I2436" s="70">
        <v>0.33333333333333331</v>
      </c>
    </row>
    <row r="2437" spans="1:16" x14ac:dyDescent="0.3">
      <c r="A2437" t="s">
        <v>2055</v>
      </c>
      <c r="B2437" t="s">
        <v>1505</v>
      </c>
      <c r="C2437" s="69">
        <v>47083</v>
      </c>
      <c r="E2437" s="70"/>
      <c r="F2437" s="70">
        <v>9.6470418369250688E-2</v>
      </c>
      <c r="G2437" s="70">
        <v>5.3571428571428568E-2</v>
      </c>
      <c r="H2437" s="70">
        <v>6.8965517241379309E-2</v>
      </c>
      <c r="I2437" s="70">
        <v>0.33333333333333331</v>
      </c>
    </row>
    <row r="2438" spans="1:16" x14ac:dyDescent="0.3">
      <c r="A2438" t="s">
        <v>2896</v>
      </c>
      <c r="B2438" t="s">
        <v>1505</v>
      </c>
      <c r="C2438" s="69">
        <v>47085</v>
      </c>
      <c r="D2438" s="70">
        <v>0.68444139480537758</v>
      </c>
      <c r="E2438" s="70">
        <v>5.590607113965718E-3</v>
      </c>
      <c r="F2438" s="70">
        <v>0.11080608405235352</v>
      </c>
      <c r="G2438" s="70">
        <v>7.1428571428571425E-2</v>
      </c>
      <c r="H2438" s="70">
        <v>6.8965517241379309E-2</v>
      </c>
      <c r="I2438" s="70">
        <v>0.33333333333333331</v>
      </c>
      <c r="J2438" s="70">
        <v>0.65103815259634157</v>
      </c>
      <c r="K2438" s="70">
        <v>0.79167080407558132</v>
      </c>
      <c r="L2438" s="70">
        <v>0.89800606045618281</v>
      </c>
      <c r="M2438" s="70">
        <v>0.29837039555248274</v>
      </c>
      <c r="N2438" s="70">
        <v>0.15277831112765958</v>
      </c>
      <c r="O2438" s="70">
        <v>0</v>
      </c>
      <c r="P2438" s="70">
        <v>7.3873078065659426E-3</v>
      </c>
    </row>
    <row r="2439" spans="1:16" x14ac:dyDescent="0.3">
      <c r="A2439" t="s">
        <v>2056</v>
      </c>
      <c r="B2439" t="s">
        <v>1505</v>
      </c>
      <c r="C2439" s="69">
        <v>47087</v>
      </c>
      <c r="E2439" s="70"/>
      <c r="F2439" s="70">
        <v>7.8263230210517717E-2</v>
      </c>
      <c r="G2439" s="70">
        <v>5.9523809523809521E-2</v>
      </c>
      <c r="H2439" s="70">
        <v>0</v>
      </c>
      <c r="I2439" s="70">
        <v>0.44444444444444442</v>
      </c>
    </row>
    <row r="2440" spans="1:16" x14ac:dyDescent="0.3">
      <c r="A2440" t="s">
        <v>2057</v>
      </c>
      <c r="B2440" t="s">
        <v>1505</v>
      </c>
      <c r="C2440" s="69">
        <v>47089</v>
      </c>
      <c r="D2440" s="70">
        <v>0.61937291667703531</v>
      </c>
      <c r="E2440" s="70">
        <v>6.3671149752027256E-2</v>
      </c>
      <c r="F2440" s="70">
        <v>0.17740556642196448</v>
      </c>
      <c r="G2440" s="70">
        <v>1.7857142857142856E-2</v>
      </c>
      <c r="H2440" s="70">
        <v>0.10344827586206896</v>
      </c>
      <c r="I2440" s="70">
        <v>0.61111111111111116</v>
      </c>
      <c r="J2440" s="70">
        <v>0.37357745307034934</v>
      </c>
      <c r="K2440" s="70">
        <v>0.76000916135327534</v>
      </c>
      <c r="L2440" s="70">
        <v>0.73309642675723685</v>
      </c>
      <c r="M2440" s="70">
        <v>0.21090969110970792</v>
      </c>
      <c r="N2440" s="70">
        <v>5.6534390966678047E-2</v>
      </c>
      <c r="O2440" s="70">
        <v>0</v>
      </c>
      <c r="P2440" s="70">
        <v>1.8145671901224229E-2</v>
      </c>
    </row>
    <row r="2441" spans="1:16" x14ac:dyDescent="0.3">
      <c r="A2441" t="s">
        <v>2128</v>
      </c>
      <c r="B2441" t="s">
        <v>1505</v>
      </c>
      <c r="C2441" s="69">
        <v>47091</v>
      </c>
      <c r="D2441" s="70">
        <v>0.59541406220807969</v>
      </c>
      <c r="E2441" s="70">
        <v>7.0657256471134593E-3</v>
      </c>
      <c r="F2441" s="70">
        <v>0.10124053612260527</v>
      </c>
      <c r="G2441" s="70">
        <v>1.7857142857142856E-2</v>
      </c>
      <c r="H2441" s="70">
        <v>0.13793103448275862</v>
      </c>
      <c r="I2441" s="70">
        <v>0.61111111111111116</v>
      </c>
      <c r="J2441" s="70">
        <v>0.25525454648744772</v>
      </c>
      <c r="K2441" s="70">
        <v>0.76270780701516216</v>
      </c>
      <c r="L2441" s="70">
        <v>0.49618815956400936</v>
      </c>
      <c r="M2441" s="70">
        <v>0.23854352048335767</v>
      </c>
      <c r="N2441" s="70">
        <v>0.31164454813928916</v>
      </c>
      <c r="O2441" s="70">
        <v>0</v>
      </c>
      <c r="P2441" s="70">
        <v>1.1167189258339547E-2</v>
      </c>
    </row>
    <row r="2442" spans="1:16" x14ac:dyDescent="0.3">
      <c r="A2442" t="s">
        <v>2492</v>
      </c>
      <c r="B2442" t="s">
        <v>1505</v>
      </c>
      <c r="C2442" s="69">
        <v>47093</v>
      </c>
      <c r="D2442" s="70">
        <v>0.67489803313615293</v>
      </c>
      <c r="E2442" s="70">
        <v>0.40903355440117101</v>
      </c>
      <c r="F2442" s="70">
        <v>0.16819316333131085</v>
      </c>
      <c r="G2442" s="70">
        <v>8.3333333333333329E-2</v>
      </c>
      <c r="H2442" s="70">
        <v>0.13793103448275862</v>
      </c>
      <c r="I2442" s="70">
        <v>0.61111111111111116</v>
      </c>
      <c r="J2442" s="70">
        <v>0.42354735180673864</v>
      </c>
      <c r="K2442" s="70">
        <v>0.74377872570390047</v>
      </c>
      <c r="L2442" s="70">
        <v>0.83833896258028295</v>
      </c>
      <c r="M2442" s="70">
        <v>0.22968654320270229</v>
      </c>
      <c r="N2442" s="70">
        <v>9.3708036638690539E-2</v>
      </c>
      <c r="O2442" s="70">
        <v>0</v>
      </c>
      <c r="P2442" s="70">
        <v>6.97520212724069E-3</v>
      </c>
    </row>
    <row r="2443" spans="1:16" x14ac:dyDescent="0.3">
      <c r="A2443" t="s">
        <v>2172</v>
      </c>
      <c r="B2443" t="s">
        <v>1505</v>
      </c>
      <c r="C2443" s="69">
        <v>47095</v>
      </c>
      <c r="E2443" s="70"/>
      <c r="F2443" s="70">
        <v>0.1287432080741818</v>
      </c>
      <c r="G2443" s="70">
        <v>2.3809523809523808E-2</v>
      </c>
      <c r="H2443" s="70">
        <v>6.8965517241379309E-2</v>
      </c>
      <c r="I2443" s="70">
        <v>0.27777777777777779</v>
      </c>
    </row>
    <row r="2444" spans="1:16" x14ac:dyDescent="0.3">
      <c r="A2444" t="s">
        <v>2059</v>
      </c>
      <c r="B2444" t="s">
        <v>1505</v>
      </c>
      <c r="C2444" s="69">
        <v>47097</v>
      </c>
      <c r="D2444" s="70">
        <v>0.62013055661010286</v>
      </c>
      <c r="E2444" s="70">
        <v>1.7025471950218526E-2</v>
      </c>
      <c r="F2444" s="70">
        <v>0.14996931907432656</v>
      </c>
      <c r="G2444" s="70">
        <v>0.10714285714285714</v>
      </c>
      <c r="H2444" s="70">
        <v>0.10344827586206896</v>
      </c>
      <c r="I2444" s="70">
        <v>0.27777777777777779</v>
      </c>
      <c r="J2444" s="70">
        <v>0.51489697217034369</v>
      </c>
      <c r="K2444" s="70">
        <v>0.84107389388824361</v>
      </c>
      <c r="L2444" s="70">
        <v>0.73460203742254537</v>
      </c>
      <c r="M2444" s="70">
        <v>0.27608704525793842</v>
      </c>
      <c r="N2444" s="70">
        <v>5.6963046438054048E-2</v>
      </c>
      <c r="O2444" s="70">
        <v>0</v>
      </c>
      <c r="P2444" s="70">
        <v>3.8793344646142675E-3</v>
      </c>
    </row>
    <row r="2445" spans="1:16" x14ac:dyDescent="0.3">
      <c r="A2445" t="s">
        <v>2060</v>
      </c>
      <c r="B2445" t="s">
        <v>1505</v>
      </c>
      <c r="C2445" s="69">
        <v>47099</v>
      </c>
      <c r="D2445" s="70">
        <v>0.62034160666300153</v>
      </c>
      <c r="E2445" s="70">
        <v>1.1100661425322695E-2</v>
      </c>
      <c r="F2445" s="70">
        <v>0.17344515191988621</v>
      </c>
      <c r="G2445" s="70">
        <v>0.27380952380952384</v>
      </c>
      <c r="H2445" s="70">
        <v>3.4482758620689655E-2</v>
      </c>
      <c r="I2445" s="70">
        <v>0.3888888888888889</v>
      </c>
      <c r="J2445" s="70">
        <v>0.25649284917877813</v>
      </c>
      <c r="K2445" s="70">
        <v>0.71990091597460415</v>
      </c>
      <c r="L2445" s="70">
        <v>0.8711068847140504</v>
      </c>
      <c r="M2445" s="70">
        <v>0.31113409414878163</v>
      </c>
      <c r="N2445" s="70">
        <v>2.750579754539428E-2</v>
      </c>
      <c r="O2445" s="70">
        <v>0</v>
      </c>
      <c r="P2445" s="70">
        <v>1.0117097261332964E-2</v>
      </c>
    </row>
    <row r="2446" spans="1:16" x14ac:dyDescent="0.3">
      <c r="A2446" t="s">
        <v>2456</v>
      </c>
      <c r="B2446" t="s">
        <v>1505</v>
      </c>
      <c r="C2446" s="69">
        <v>47101</v>
      </c>
      <c r="D2446" s="70">
        <v>0.58808084333708777</v>
      </c>
      <c r="E2446" s="70">
        <v>9.4037193995467668E-3</v>
      </c>
      <c r="F2446" s="70">
        <v>0.12664866190361068</v>
      </c>
      <c r="G2446" s="70">
        <v>5.9523809523809521E-2</v>
      </c>
      <c r="H2446" s="70">
        <v>6.8965517241379309E-2</v>
      </c>
      <c r="I2446" s="70">
        <v>0.3888888888888889</v>
      </c>
      <c r="J2446" s="70">
        <v>0.33663272110763048</v>
      </c>
      <c r="K2446" s="70">
        <v>0.74666132485279757</v>
      </c>
      <c r="L2446" s="70">
        <v>0.89470440671208784</v>
      </c>
      <c r="M2446" s="70">
        <v>0.27570396178423645</v>
      </c>
      <c r="N2446" s="70">
        <v>0</v>
      </c>
      <c r="O2446" s="70">
        <v>0</v>
      </c>
      <c r="P2446" s="70">
        <v>9.6618735214785995E-3</v>
      </c>
    </row>
    <row r="2447" spans="1:16" x14ac:dyDescent="0.3">
      <c r="A2447" t="s">
        <v>2130</v>
      </c>
      <c r="B2447" t="s">
        <v>1505</v>
      </c>
      <c r="C2447" s="69">
        <v>47103</v>
      </c>
      <c r="D2447" s="70">
        <v>0.6734989267011614</v>
      </c>
      <c r="E2447" s="70">
        <v>1.3888361176599088E-2</v>
      </c>
      <c r="F2447" s="70">
        <v>0.17248441586504432</v>
      </c>
      <c r="G2447" s="70">
        <v>0.29166666666666669</v>
      </c>
      <c r="H2447" s="70">
        <v>6.8965517241379309E-2</v>
      </c>
      <c r="I2447" s="70">
        <v>0.5</v>
      </c>
      <c r="J2447" s="70">
        <v>0.33704842421156744</v>
      </c>
      <c r="K2447" s="70">
        <v>0.70953260524944461</v>
      </c>
      <c r="L2447" s="70">
        <v>0.81390376659010122</v>
      </c>
      <c r="M2447" s="70">
        <v>0.35020318610989348</v>
      </c>
      <c r="N2447" s="70">
        <v>7.5246314647477705E-2</v>
      </c>
      <c r="O2447" s="70">
        <v>0</v>
      </c>
      <c r="P2447" s="70">
        <v>1.0635577096813387E-2</v>
      </c>
    </row>
    <row r="2448" spans="1:16" x14ac:dyDescent="0.3">
      <c r="A2448" t="s">
        <v>3414</v>
      </c>
      <c r="B2448" t="s">
        <v>1505</v>
      </c>
      <c r="C2448" s="69">
        <v>47105</v>
      </c>
      <c r="D2448" s="70">
        <v>0.69523460794438829</v>
      </c>
      <c r="E2448" s="70">
        <v>0.116095310529261</v>
      </c>
      <c r="F2448" s="70">
        <v>0.17482909308351074</v>
      </c>
      <c r="G2448" s="70">
        <v>7.7380952380952384E-2</v>
      </c>
      <c r="H2448" s="70">
        <v>0.17241379310344829</v>
      </c>
      <c r="I2448" s="70">
        <v>0.61111111111111116</v>
      </c>
      <c r="J2448" s="70">
        <v>0.3667388090637545</v>
      </c>
      <c r="K2448" s="70">
        <v>0.75709151929374496</v>
      </c>
      <c r="L2448" s="70">
        <v>0.86017248981158312</v>
      </c>
      <c r="M2448" s="70">
        <v>0.24251750322877599</v>
      </c>
      <c r="N2448" s="70">
        <v>0.16568976804554403</v>
      </c>
      <c r="O2448" s="70">
        <v>0</v>
      </c>
      <c r="P2448" s="70">
        <v>9.1996664290930272E-3</v>
      </c>
    </row>
    <row r="2449" spans="1:16" x14ac:dyDescent="0.3">
      <c r="A2449" t="s">
        <v>3415</v>
      </c>
      <c r="B2449" t="s">
        <v>1505</v>
      </c>
      <c r="C2449" s="69">
        <v>47107</v>
      </c>
      <c r="D2449" s="70">
        <v>0.71165442894455688</v>
      </c>
      <c r="E2449" s="70">
        <v>3.9800735476406862E-2</v>
      </c>
      <c r="F2449" s="70">
        <v>0.17882833832592027</v>
      </c>
      <c r="G2449" s="70">
        <v>0.22023809523809523</v>
      </c>
      <c r="H2449" s="70">
        <v>0.13793103448275862</v>
      </c>
      <c r="I2449" s="70">
        <v>0.55555555555555558</v>
      </c>
      <c r="J2449" s="70">
        <v>0.44893383310214668</v>
      </c>
      <c r="K2449" s="70">
        <v>0.76882728989896587</v>
      </c>
      <c r="L2449" s="70">
        <v>0.82979483074770977</v>
      </c>
      <c r="M2449" s="70">
        <v>0.28780697559772661</v>
      </c>
      <c r="N2449" s="70">
        <v>7.5981204252899656E-2</v>
      </c>
      <c r="O2449" s="70">
        <v>0</v>
      </c>
      <c r="P2449" s="70">
        <v>1.4424895063969398E-2</v>
      </c>
    </row>
    <row r="2450" spans="1:16" x14ac:dyDescent="0.3">
      <c r="A2450" t="s">
        <v>3416</v>
      </c>
      <c r="B2450" t="s">
        <v>1505</v>
      </c>
      <c r="C2450" s="69">
        <v>47109</v>
      </c>
      <c r="D2450" s="70">
        <v>0.69323648317845332</v>
      </c>
      <c r="E2450" s="70">
        <v>6.9640125929350052E-3</v>
      </c>
      <c r="F2450" s="70">
        <v>0.18366056696320129</v>
      </c>
      <c r="G2450" s="70">
        <v>0.17261904761904762</v>
      </c>
      <c r="H2450" s="70">
        <v>6.8965517241379309E-2</v>
      </c>
      <c r="I2450" s="70">
        <v>0.3888888888888889</v>
      </c>
      <c r="J2450" s="70">
        <v>0.69153419213770806</v>
      </c>
      <c r="K2450" s="70">
        <v>0.75956923627530626</v>
      </c>
      <c r="L2450" s="70">
        <v>0.76599763190721648</v>
      </c>
      <c r="M2450" s="70">
        <v>0.25846825154285608</v>
      </c>
      <c r="N2450" s="70">
        <v>0.103115221932625</v>
      </c>
      <c r="O2450" s="70">
        <v>0</v>
      </c>
      <c r="P2450" s="70">
        <v>3.4447695796978622E-2</v>
      </c>
    </row>
    <row r="2451" spans="1:16" x14ac:dyDescent="0.3">
      <c r="A2451" t="s">
        <v>2064</v>
      </c>
      <c r="B2451" t="s">
        <v>1505</v>
      </c>
      <c r="C2451" s="69">
        <v>47111</v>
      </c>
      <c r="D2451" s="70">
        <v>0.59277129031538933</v>
      </c>
      <c r="E2451" s="70">
        <v>9.2798345127457649E-3</v>
      </c>
      <c r="F2451" s="70">
        <v>0.10057822440602113</v>
      </c>
      <c r="G2451" s="70">
        <v>5.9523809523809521E-2</v>
      </c>
      <c r="H2451" s="70">
        <v>0</v>
      </c>
      <c r="I2451" s="70">
        <v>0.3888888888888889</v>
      </c>
      <c r="J2451" s="70">
        <v>0.33825322549766473</v>
      </c>
      <c r="K2451" s="70">
        <v>0.82680007657753041</v>
      </c>
      <c r="L2451" s="70">
        <v>0.94484197698321537</v>
      </c>
      <c r="M2451" s="70">
        <v>0.26625545318572758</v>
      </c>
      <c r="N2451" s="70">
        <v>0</v>
      </c>
      <c r="O2451" s="70">
        <v>0</v>
      </c>
      <c r="P2451" s="70">
        <v>5.438438086729858E-3</v>
      </c>
    </row>
    <row r="2452" spans="1:16" x14ac:dyDescent="0.3">
      <c r="A2452" t="s">
        <v>2065</v>
      </c>
      <c r="B2452" t="s">
        <v>1505</v>
      </c>
      <c r="C2452" s="69">
        <v>47113</v>
      </c>
      <c r="D2452" s="70">
        <v>0.65617874691793732</v>
      </c>
      <c r="E2452" s="70">
        <v>7.4829298858838572E-2</v>
      </c>
      <c r="F2452" s="70">
        <v>0.16460338893326926</v>
      </c>
      <c r="G2452" s="70">
        <v>0.25595238095238093</v>
      </c>
      <c r="H2452" s="70">
        <v>3.4482758620689655E-2</v>
      </c>
      <c r="I2452" s="70">
        <v>0.33333333333333331</v>
      </c>
      <c r="J2452" s="70">
        <v>0.44390991793172635</v>
      </c>
      <c r="K2452" s="70">
        <v>0.81824418063652782</v>
      </c>
      <c r="L2452" s="70">
        <v>0.82829819424006179</v>
      </c>
      <c r="M2452" s="70">
        <v>0.26324931501849475</v>
      </c>
      <c r="N2452" s="70">
        <v>9.6996183731543353E-2</v>
      </c>
      <c r="O2452" s="70">
        <v>0</v>
      </c>
      <c r="P2452" s="70">
        <v>4.9882230257902666E-3</v>
      </c>
    </row>
    <row r="2453" spans="1:16" x14ac:dyDescent="0.3">
      <c r="A2453" t="s">
        <v>2067</v>
      </c>
      <c r="B2453" t="s">
        <v>1505</v>
      </c>
      <c r="C2453" s="69">
        <v>47115</v>
      </c>
      <c r="D2453" s="70">
        <v>0.64821961538133688</v>
      </c>
      <c r="E2453" s="70">
        <v>9.3377923487845699E-3</v>
      </c>
      <c r="F2453" s="70">
        <v>0.1453197233716845</v>
      </c>
      <c r="G2453" s="70">
        <v>8.9285714285714288E-2</v>
      </c>
      <c r="H2453" s="70">
        <v>6.8965517241379309E-2</v>
      </c>
      <c r="I2453" s="70">
        <v>0.55555555555555558</v>
      </c>
      <c r="J2453" s="70">
        <v>0.33318684397964804</v>
      </c>
      <c r="K2453" s="70">
        <v>0.70863661316688831</v>
      </c>
      <c r="L2453" s="70">
        <v>0.75916043683580225</v>
      </c>
      <c r="M2453" s="70">
        <v>0.32518718822193393</v>
      </c>
      <c r="N2453" s="70">
        <v>0.19923210829551014</v>
      </c>
      <c r="O2453" s="70">
        <v>0</v>
      </c>
      <c r="P2453" s="70">
        <v>2.0179318969734912E-2</v>
      </c>
    </row>
    <row r="2454" spans="1:16" x14ac:dyDescent="0.3">
      <c r="A2454" t="s">
        <v>2068</v>
      </c>
      <c r="B2454" t="s">
        <v>1505</v>
      </c>
      <c r="C2454" s="69">
        <v>47117</v>
      </c>
      <c r="D2454" s="70">
        <v>0.62559770046763119</v>
      </c>
      <c r="E2454" s="70">
        <v>1.4824207643619155E-2</v>
      </c>
      <c r="F2454" s="70">
        <v>0.1694462053868688</v>
      </c>
      <c r="G2454" s="70">
        <v>7.7380952380952384E-2</v>
      </c>
      <c r="H2454" s="70">
        <v>3.4482758620689655E-2</v>
      </c>
      <c r="I2454" s="70">
        <v>0.44444444444444442</v>
      </c>
      <c r="J2454" s="70">
        <v>0.34539811578432167</v>
      </c>
      <c r="K2454" s="70">
        <v>0.76157452943176573</v>
      </c>
      <c r="L2454" s="70">
        <v>0.87562097757030777</v>
      </c>
      <c r="M2454" s="70">
        <v>0.32207501095034463</v>
      </c>
      <c r="N2454" s="70">
        <v>5.7154352101628829E-2</v>
      </c>
      <c r="O2454" s="70">
        <v>0</v>
      </c>
      <c r="P2454" s="70">
        <v>5.292023461531902E-3</v>
      </c>
    </row>
    <row r="2455" spans="1:16" x14ac:dyDescent="0.3">
      <c r="A2455" t="s">
        <v>3417</v>
      </c>
      <c r="B2455" t="s">
        <v>1505</v>
      </c>
      <c r="C2455" s="69">
        <v>47119</v>
      </c>
      <c r="D2455" s="70">
        <v>0.62345068507000423</v>
      </c>
      <c r="E2455" s="70">
        <v>4.9651471301999019E-2</v>
      </c>
      <c r="F2455" s="70">
        <v>0.15171143948565291</v>
      </c>
      <c r="G2455" s="70">
        <v>8.3333333333333329E-2</v>
      </c>
      <c r="H2455" s="70">
        <v>3.4482758620689655E-2</v>
      </c>
      <c r="I2455" s="70">
        <v>0.3888888888888889</v>
      </c>
      <c r="J2455" s="70">
        <v>0.40832280713353697</v>
      </c>
      <c r="K2455" s="70">
        <v>0.7496890896836973</v>
      </c>
      <c r="L2455" s="70">
        <v>0.89856845086683423</v>
      </c>
      <c r="M2455" s="70">
        <v>0.29773179903571689</v>
      </c>
      <c r="N2455" s="70">
        <v>6.4064085996082334E-2</v>
      </c>
      <c r="O2455" s="70">
        <v>0</v>
      </c>
      <c r="P2455" s="70">
        <v>5.4621669461185924E-3</v>
      </c>
    </row>
    <row r="2456" spans="1:16" x14ac:dyDescent="0.3">
      <c r="A2456" t="s">
        <v>3231</v>
      </c>
      <c r="B2456" t="s">
        <v>1505</v>
      </c>
      <c r="C2456" s="69">
        <v>47121</v>
      </c>
      <c r="E2456" s="70"/>
      <c r="F2456" s="70">
        <v>0.17709570772236077</v>
      </c>
      <c r="G2456" s="70">
        <v>4.7619047619047616E-2</v>
      </c>
      <c r="H2456" s="70">
        <v>0.13793103448275862</v>
      </c>
      <c r="I2456" s="70">
        <v>0.55555555555555558</v>
      </c>
    </row>
    <row r="2457" spans="1:16" x14ac:dyDescent="0.3">
      <c r="A2457" t="s">
        <v>2070</v>
      </c>
      <c r="B2457" t="s">
        <v>1505</v>
      </c>
      <c r="C2457" s="69">
        <v>47123</v>
      </c>
      <c r="D2457" s="70">
        <v>0.70068962581868399</v>
      </c>
      <c r="E2457" s="70">
        <v>1.472973539550451E-2</v>
      </c>
      <c r="F2457" s="70">
        <v>0.1322379122197338</v>
      </c>
      <c r="G2457" s="70">
        <v>0.14285714285714285</v>
      </c>
      <c r="H2457" s="70">
        <v>0.17241379310344829</v>
      </c>
      <c r="I2457" s="70">
        <v>0.66666666666666663</v>
      </c>
      <c r="J2457" s="70">
        <v>0.41460041560161198</v>
      </c>
      <c r="K2457" s="70">
        <v>0.75649730364359047</v>
      </c>
      <c r="L2457" s="70">
        <v>0.81992929978777029</v>
      </c>
      <c r="M2457" s="70">
        <v>0.26684840796687226</v>
      </c>
      <c r="N2457" s="70">
        <v>8.0002120691751361E-2</v>
      </c>
      <c r="O2457" s="70">
        <v>0</v>
      </c>
      <c r="P2457" s="70">
        <v>1.2060504446284918E-2</v>
      </c>
    </row>
    <row r="2458" spans="1:16" x14ac:dyDescent="0.3">
      <c r="A2458" t="s">
        <v>2071</v>
      </c>
      <c r="B2458" t="s">
        <v>1505</v>
      </c>
      <c r="C2458" s="69">
        <v>47125</v>
      </c>
      <c r="D2458" s="70">
        <v>0.67230983714912229</v>
      </c>
      <c r="E2458" s="70">
        <v>0.1440952181292785</v>
      </c>
      <c r="F2458" s="70">
        <v>0.11503985313024161</v>
      </c>
      <c r="G2458" s="70">
        <v>0.20833333333333334</v>
      </c>
      <c r="H2458" s="70">
        <v>0.13793103448275862</v>
      </c>
      <c r="I2458" s="70">
        <v>0.3888888888888889</v>
      </c>
      <c r="J2458" s="70">
        <v>0.376348168120752</v>
      </c>
      <c r="K2458" s="70">
        <v>0.7994435455948331</v>
      </c>
      <c r="L2458" s="70">
        <v>0.87067633207650941</v>
      </c>
      <c r="M2458" s="70">
        <v>0.29112201008780331</v>
      </c>
      <c r="N2458" s="70">
        <v>0.13405880719601543</v>
      </c>
      <c r="O2458" s="70">
        <v>0</v>
      </c>
      <c r="P2458" s="70">
        <v>1.9658048399856061E-3</v>
      </c>
    </row>
    <row r="2459" spans="1:16" x14ac:dyDescent="0.3">
      <c r="A2459" t="s">
        <v>3155</v>
      </c>
      <c r="B2459" t="s">
        <v>1505</v>
      </c>
      <c r="C2459" s="69">
        <v>47127</v>
      </c>
      <c r="D2459" s="70">
        <v>0.65005222086282011</v>
      </c>
      <c r="E2459" s="70">
        <v>6.2914562355833044E-5</v>
      </c>
      <c r="F2459" s="70">
        <v>0.141385063153292</v>
      </c>
      <c r="G2459" s="70">
        <v>9.5238095238095233E-2</v>
      </c>
      <c r="H2459" s="70">
        <v>6.8965517241379309E-2</v>
      </c>
      <c r="I2459" s="70">
        <v>0.44444444444444442</v>
      </c>
      <c r="J2459" s="70">
        <v>0.42816345973316028</v>
      </c>
      <c r="K2459" s="70">
        <v>0.71731653576957732</v>
      </c>
      <c r="L2459" s="70">
        <v>0.9575340388076754</v>
      </c>
      <c r="M2459" s="70">
        <v>0.36072201610420468</v>
      </c>
      <c r="N2459" s="70">
        <v>0</v>
      </c>
      <c r="O2459" s="70">
        <v>0</v>
      </c>
      <c r="P2459" s="70">
        <v>0</v>
      </c>
    </row>
    <row r="2460" spans="1:16" x14ac:dyDescent="0.3">
      <c r="A2460" t="s">
        <v>2072</v>
      </c>
      <c r="B2460" t="s">
        <v>1505</v>
      </c>
      <c r="C2460" s="69">
        <v>47129</v>
      </c>
      <c r="D2460" s="70">
        <v>0.75599817599109964</v>
      </c>
      <c r="E2460" s="70">
        <v>9.6197850543797991E-5</v>
      </c>
      <c r="F2460" s="70">
        <v>0.11672424629774693</v>
      </c>
      <c r="G2460" s="70">
        <v>4.1666666666666664E-2</v>
      </c>
      <c r="H2460" s="70">
        <v>0.13793103448275862</v>
      </c>
      <c r="I2460" s="70">
        <v>0.66666666666666663</v>
      </c>
      <c r="J2460" s="70">
        <v>0.46829939395456283</v>
      </c>
      <c r="K2460" s="70">
        <v>0.74029259370665867</v>
      </c>
      <c r="L2460" s="70">
        <v>0.94425967971622882</v>
      </c>
      <c r="M2460" s="70">
        <v>0.23625940748618254</v>
      </c>
      <c r="N2460" s="70">
        <v>0.38115230631807845</v>
      </c>
      <c r="O2460" s="70">
        <v>0</v>
      </c>
      <c r="P2460" s="70">
        <v>4.2994705288673593E-3</v>
      </c>
    </row>
    <row r="2461" spans="1:16" x14ac:dyDescent="0.3">
      <c r="A2461" t="s">
        <v>3418</v>
      </c>
      <c r="B2461" t="s">
        <v>1505</v>
      </c>
      <c r="C2461" s="69">
        <v>47131</v>
      </c>
      <c r="D2461" s="70">
        <v>0.59798936682814219</v>
      </c>
      <c r="E2461" s="70">
        <v>1.00959428836473E-2</v>
      </c>
      <c r="F2461" s="70">
        <v>0.11996479705335605</v>
      </c>
      <c r="G2461" s="70">
        <v>8.9285714285714288E-2</v>
      </c>
      <c r="H2461" s="70">
        <v>6.8965517241379309E-2</v>
      </c>
      <c r="I2461" s="70">
        <v>0.27777777777777779</v>
      </c>
      <c r="J2461" s="70">
        <v>0.40695912625602954</v>
      </c>
      <c r="K2461" s="70">
        <v>0.90444122691229312</v>
      </c>
      <c r="L2461" s="70">
        <v>0.66681367349463494</v>
      </c>
      <c r="M2461" s="70">
        <v>0.33147797978186133</v>
      </c>
      <c r="N2461" s="70">
        <v>8.6829481527695818E-2</v>
      </c>
      <c r="O2461" s="70">
        <v>0</v>
      </c>
      <c r="P2461" s="70">
        <v>3.8622546043108092E-3</v>
      </c>
    </row>
    <row r="2462" spans="1:16" x14ac:dyDescent="0.3">
      <c r="A2462" t="s">
        <v>3419</v>
      </c>
      <c r="B2462" t="s">
        <v>1505</v>
      </c>
      <c r="C2462" s="69">
        <v>47133</v>
      </c>
      <c r="D2462" s="70">
        <v>0.66791639121774737</v>
      </c>
      <c r="E2462" s="70">
        <v>6.2495100746251175E-3</v>
      </c>
      <c r="F2462" s="70">
        <v>0.1101572904133435</v>
      </c>
      <c r="G2462" s="70">
        <v>0.10119047619047619</v>
      </c>
      <c r="H2462" s="70">
        <v>3.4482758620689655E-2</v>
      </c>
      <c r="I2462" s="70">
        <v>0.55555555555555558</v>
      </c>
      <c r="J2462" s="70">
        <v>0.36722011256619658</v>
      </c>
      <c r="K2462" s="70">
        <v>0.78151146609920252</v>
      </c>
      <c r="L2462" s="70">
        <v>0.95610628277886744</v>
      </c>
      <c r="M2462" s="70">
        <v>0.25698303998987504</v>
      </c>
      <c r="N2462" s="70">
        <v>0.13425146419350767</v>
      </c>
      <c r="O2462" s="70">
        <v>0</v>
      </c>
      <c r="P2462" s="70">
        <v>4.6287362383941356E-3</v>
      </c>
    </row>
    <row r="2463" spans="1:16" x14ac:dyDescent="0.3">
      <c r="A2463" t="s">
        <v>2073</v>
      </c>
      <c r="B2463" t="s">
        <v>1505</v>
      </c>
      <c r="C2463" s="69">
        <v>47135</v>
      </c>
      <c r="E2463" s="70"/>
      <c r="F2463" s="70">
        <v>0.10300875633686236</v>
      </c>
      <c r="G2463" s="70">
        <v>5.9523809523809521E-2</v>
      </c>
      <c r="H2463" s="70">
        <v>3.4482758620689655E-2</v>
      </c>
      <c r="I2463" s="70">
        <v>0.3888888888888889</v>
      </c>
    </row>
    <row r="2464" spans="1:16" x14ac:dyDescent="0.3">
      <c r="A2464" t="s">
        <v>3420</v>
      </c>
      <c r="B2464" t="s">
        <v>1505</v>
      </c>
      <c r="C2464" s="69">
        <v>47137</v>
      </c>
      <c r="E2464" s="70"/>
      <c r="F2464" s="70">
        <v>9.4241843802144287E-2</v>
      </c>
      <c r="G2464" s="70">
        <v>4.7619047619047616E-2</v>
      </c>
      <c r="H2464" s="70">
        <v>6.8965517241379309E-2</v>
      </c>
      <c r="I2464" s="70">
        <v>0.55555555555555558</v>
      </c>
    </row>
    <row r="2465" spans="1:16" x14ac:dyDescent="0.3">
      <c r="A2465" t="s">
        <v>2139</v>
      </c>
      <c r="B2465" t="s">
        <v>1505</v>
      </c>
      <c r="C2465" s="69">
        <v>47139</v>
      </c>
      <c r="E2465" s="70"/>
      <c r="F2465" s="70">
        <v>0.12334792853426667</v>
      </c>
      <c r="G2465" s="70">
        <v>0.125</v>
      </c>
      <c r="H2465" s="70">
        <v>0.13793103448275862</v>
      </c>
      <c r="I2465" s="70">
        <v>0.61111111111111116</v>
      </c>
    </row>
    <row r="2466" spans="1:16" x14ac:dyDescent="0.3">
      <c r="A2466" t="s">
        <v>2316</v>
      </c>
      <c r="B2466" t="s">
        <v>1505</v>
      </c>
      <c r="C2466" s="69">
        <v>47141</v>
      </c>
      <c r="D2466" s="70">
        <v>0.70060360989927339</v>
      </c>
      <c r="E2466" s="70">
        <v>9.9438132058953924E-2</v>
      </c>
      <c r="F2466" s="70">
        <v>0.121728360161522</v>
      </c>
      <c r="G2466" s="70">
        <v>0.10714285714285714</v>
      </c>
      <c r="H2466" s="70">
        <v>0.10344827586206896</v>
      </c>
      <c r="I2466" s="70">
        <v>0.55555555555555558</v>
      </c>
      <c r="J2466" s="70">
        <v>0.43543072572191266</v>
      </c>
      <c r="K2466" s="70">
        <v>0.79221080164638136</v>
      </c>
      <c r="L2466" s="70">
        <v>1.0004686478139815</v>
      </c>
      <c r="M2466" s="70">
        <v>0.29418138592529353</v>
      </c>
      <c r="N2466" s="70">
        <v>4.5370167054719301E-2</v>
      </c>
      <c r="O2466" s="70">
        <v>0</v>
      </c>
      <c r="P2466" s="70">
        <v>8.1515391728826797E-3</v>
      </c>
    </row>
    <row r="2467" spans="1:16" x14ac:dyDescent="0.3">
      <c r="A2467" t="s">
        <v>3421</v>
      </c>
      <c r="B2467" t="s">
        <v>1505</v>
      </c>
      <c r="C2467" s="69">
        <v>47143</v>
      </c>
      <c r="D2467" s="70">
        <v>0.77697489058655711</v>
      </c>
      <c r="E2467" s="70">
        <v>2.6031510650378311E-2</v>
      </c>
      <c r="F2467" s="70">
        <v>0.17271169501718067</v>
      </c>
      <c r="G2467" s="70">
        <v>3.5714285714285712E-2</v>
      </c>
      <c r="H2467" s="70">
        <v>0.13793103448275862</v>
      </c>
      <c r="I2467" s="70">
        <v>0.66666666666666663</v>
      </c>
      <c r="J2467" s="70">
        <v>0.54075270814502407</v>
      </c>
      <c r="K2467" s="70">
        <v>0.72830332690679178</v>
      </c>
      <c r="L2467" s="70">
        <v>0.89467547933853531</v>
      </c>
      <c r="M2467" s="70">
        <v>0.28894174094445191</v>
      </c>
      <c r="N2467" s="70">
        <v>0.35261560083985627</v>
      </c>
      <c r="O2467" s="70">
        <v>0</v>
      </c>
      <c r="P2467" s="70">
        <v>2.2944932458162891E-2</v>
      </c>
    </row>
    <row r="2468" spans="1:16" x14ac:dyDescent="0.3">
      <c r="A2468" t="s">
        <v>3422</v>
      </c>
      <c r="B2468" t="s">
        <v>1505</v>
      </c>
      <c r="C2468" s="69">
        <v>47145</v>
      </c>
      <c r="D2468" s="70">
        <v>0.72062962518924745</v>
      </c>
      <c r="E2468" s="70">
        <v>7.1012494686929509E-2</v>
      </c>
      <c r="F2468" s="70">
        <v>0.14360786022693794</v>
      </c>
      <c r="G2468" s="70">
        <v>5.9523809523809521E-3</v>
      </c>
      <c r="H2468" s="70">
        <v>0.20689655172413793</v>
      </c>
      <c r="I2468" s="70">
        <v>0.61111111111111116</v>
      </c>
      <c r="J2468" s="70">
        <v>0.42315027360384339</v>
      </c>
      <c r="K2468" s="70">
        <v>0.74707846423374769</v>
      </c>
      <c r="L2468" s="70">
        <v>0.95411910145836798</v>
      </c>
      <c r="M2468" s="70">
        <v>0.24905324446441432</v>
      </c>
      <c r="N2468" s="70">
        <v>0.2067583116717005</v>
      </c>
      <c r="O2468" s="70">
        <v>0</v>
      </c>
      <c r="P2468" s="70">
        <v>1.4966894109562994E-2</v>
      </c>
    </row>
    <row r="2469" spans="1:16" x14ac:dyDescent="0.3">
      <c r="A2469" t="s">
        <v>2718</v>
      </c>
      <c r="B2469" t="s">
        <v>1505</v>
      </c>
      <c r="C2469" s="69">
        <v>47147</v>
      </c>
      <c r="D2469" s="70">
        <v>0.65321210301376065</v>
      </c>
      <c r="E2469" s="70">
        <v>4.0880940873410689E-2</v>
      </c>
      <c r="F2469" s="70">
        <v>0.12955270771353183</v>
      </c>
      <c r="G2469" s="70">
        <v>0.16666666666666666</v>
      </c>
      <c r="H2469" s="70">
        <v>0.13793103448275862</v>
      </c>
      <c r="I2469" s="70">
        <v>0.3888888888888889</v>
      </c>
      <c r="J2469" s="70">
        <v>0.38645013218311108</v>
      </c>
      <c r="K2469" s="70">
        <v>0.81967248146869343</v>
      </c>
      <c r="L2469" s="70">
        <v>0.89541984408047981</v>
      </c>
      <c r="M2469" s="70">
        <v>0.27792809965313986</v>
      </c>
      <c r="N2469" s="70">
        <v>2.4382913027923295E-2</v>
      </c>
      <c r="O2469" s="70">
        <v>0</v>
      </c>
      <c r="P2469" s="70">
        <v>2.4984270088997608E-3</v>
      </c>
    </row>
    <row r="2470" spans="1:16" x14ac:dyDescent="0.3">
      <c r="A2470" t="s">
        <v>3167</v>
      </c>
      <c r="B2470" t="s">
        <v>1505</v>
      </c>
      <c r="C2470" s="69">
        <v>47149</v>
      </c>
      <c r="D2470" s="70">
        <v>0.66005371528143553</v>
      </c>
      <c r="E2470" s="70">
        <v>0.16910036051217192</v>
      </c>
      <c r="F2470" s="70">
        <v>0.17605224524853627</v>
      </c>
      <c r="G2470" s="70">
        <v>0.23214285714285715</v>
      </c>
      <c r="H2470" s="70">
        <v>3.4482758620689655E-2</v>
      </c>
      <c r="I2470" s="70">
        <v>0.3888888888888889</v>
      </c>
      <c r="J2470" s="70">
        <v>0.30716251478973233</v>
      </c>
      <c r="K2470" s="70">
        <v>0.75922131155051087</v>
      </c>
      <c r="L2470" s="70">
        <v>0.92526606162311409</v>
      </c>
      <c r="M2470" s="70">
        <v>0.292508930572416</v>
      </c>
      <c r="N2470" s="70">
        <v>0.14585006418241048</v>
      </c>
      <c r="O2470" s="70">
        <v>0</v>
      </c>
      <c r="P2470" s="70">
        <v>1.6395568074735023E-3</v>
      </c>
    </row>
    <row r="2471" spans="1:16" x14ac:dyDescent="0.3">
      <c r="A2471" t="s">
        <v>2145</v>
      </c>
      <c r="B2471" t="s">
        <v>1505</v>
      </c>
      <c r="C2471" s="69">
        <v>47151</v>
      </c>
      <c r="D2471" s="70">
        <v>0.67890071175975852</v>
      </c>
      <c r="E2471" s="70">
        <v>8.774549693372562E-3</v>
      </c>
      <c r="F2471" s="70">
        <v>8.8889688921956977E-2</v>
      </c>
      <c r="G2471" s="70">
        <v>6.5476190476190479E-2</v>
      </c>
      <c r="H2471" s="70">
        <v>0.10344827586206896</v>
      </c>
      <c r="I2471" s="70">
        <v>0.55555555555555558</v>
      </c>
      <c r="J2471" s="70">
        <v>0.41924653849693966</v>
      </c>
      <c r="K2471" s="70">
        <v>0.77836960452118842</v>
      </c>
      <c r="L2471" s="70">
        <v>0.91066466517328237</v>
      </c>
      <c r="M2471" s="70">
        <v>0.22990668199322239</v>
      </c>
      <c r="N2471" s="70">
        <v>0.1748478883051397</v>
      </c>
      <c r="O2471" s="70">
        <v>0</v>
      </c>
      <c r="P2471" s="70">
        <v>2.9987070054372639E-2</v>
      </c>
    </row>
    <row r="2472" spans="1:16" x14ac:dyDescent="0.3">
      <c r="A2472" t="s">
        <v>3423</v>
      </c>
      <c r="B2472" t="s">
        <v>1505</v>
      </c>
      <c r="C2472" s="69">
        <v>47153</v>
      </c>
      <c r="D2472" s="70">
        <v>0.71188809599181213</v>
      </c>
      <c r="E2472" s="70">
        <v>1.4203567183540678E-2</v>
      </c>
      <c r="F2472" s="70">
        <v>0.15828664500491446</v>
      </c>
      <c r="G2472" s="70">
        <v>0.10714285714285714</v>
      </c>
      <c r="H2472" s="70">
        <v>0.10344827586206896</v>
      </c>
      <c r="I2472" s="70">
        <v>0.55555555555555558</v>
      </c>
      <c r="J2472" s="70">
        <v>0.41915600303796607</v>
      </c>
      <c r="K2472" s="70">
        <v>0.70923485428690336</v>
      </c>
      <c r="L2472" s="70">
        <v>0.83838073617945674</v>
      </c>
      <c r="M2472" s="70">
        <v>0.30493094132958459</v>
      </c>
      <c r="N2472" s="70">
        <v>0.29472737070693317</v>
      </c>
      <c r="O2472" s="70">
        <v>0</v>
      </c>
      <c r="P2472" s="70">
        <v>2.8614031045898609E-2</v>
      </c>
    </row>
    <row r="2473" spans="1:16" x14ac:dyDescent="0.3">
      <c r="A2473" t="s">
        <v>2148</v>
      </c>
      <c r="B2473" t="s">
        <v>1505</v>
      </c>
      <c r="C2473" s="69">
        <v>47155</v>
      </c>
      <c r="D2473" s="70">
        <v>0.69173242145960545</v>
      </c>
      <c r="E2473" s="70">
        <v>5.8622451143840487E-2</v>
      </c>
      <c r="F2473" s="70">
        <v>0.10458129233071246</v>
      </c>
      <c r="G2473" s="70">
        <v>5.9523809523809521E-3</v>
      </c>
      <c r="H2473" s="70">
        <v>0.2413793103448276</v>
      </c>
      <c r="I2473" s="70">
        <v>0.77777777777777779</v>
      </c>
      <c r="J2473" s="70">
        <v>0.44627340059449955</v>
      </c>
      <c r="K2473" s="70">
        <v>0.78078539592606977</v>
      </c>
      <c r="L2473" s="70">
        <v>0.6826479238289227</v>
      </c>
      <c r="M2473" s="70">
        <v>0.22050661155393542</v>
      </c>
      <c r="N2473" s="70">
        <v>0.14717280282919482</v>
      </c>
      <c r="O2473" s="70">
        <v>0</v>
      </c>
      <c r="P2473" s="70">
        <v>1.2753478974991713E-2</v>
      </c>
    </row>
    <row r="2474" spans="1:16" x14ac:dyDescent="0.3">
      <c r="A2474" t="s">
        <v>2079</v>
      </c>
      <c r="B2474" t="s">
        <v>1505</v>
      </c>
      <c r="C2474" s="69">
        <v>47157</v>
      </c>
      <c r="D2474" s="70">
        <v>0.65949414341665369</v>
      </c>
      <c r="E2474" s="70">
        <v>0.3957122786067851</v>
      </c>
      <c r="F2474" s="70">
        <v>0.17925892088011372</v>
      </c>
      <c r="G2474" s="70">
        <v>0.43452380952380953</v>
      </c>
      <c r="H2474" s="70">
        <v>0</v>
      </c>
      <c r="I2474" s="70">
        <v>0.3888888888888889</v>
      </c>
      <c r="J2474" s="70">
        <v>0.43992870811219126</v>
      </c>
      <c r="K2474" s="70">
        <v>0.77907814210718418</v>
      </c>
      <c r="L2474" s="70">
        <v>0.70230558164467183</v>
      </c>
      <c r="M2474" s="70">
        <v>0.26900019977280909</v>
      </c>
      <c r="N2474" s="70">
        <v>6.4870965292950666E-2</v>
      </c>
      <c r="O2474" s="70">
        <v>0</v>
      </c>
      <c r="P2474" s="70">
        <v>2.5935265248125373E-3</v>
      </c>
    </row>
    <row r="2475" spans="1:16" x14ac:dyDescent="0.3">
      <c r="A2475" t="s">
        <v>2659</v>
      </c>
      <c r="B2475" t="s">
        <v>1505</v>
      </c>
      <c r="C2475" s="69">
        <v>47159</v>
      </c>
      <c r="D2475" s="70">
        <v>0.70542907452106318</v>
      </c>
      <c r="E2475" s="70">
        <v>7.9308091989812955E-3</v>
      </c>
      <c r="F2475" s="70">
        <v>9.9228258909932435E-2</v>
      </c>
      <c r="G2475" s="70">
        <v>6.5476190476190479E-2</v>
      </c>
      <c r="H2475" s="70">
        <v>0</v>
      </c>
      <c r="I2475" s="70">
        <v>0.44444444444444442</v>
      </c>
      <c r="J2475" s="70">
        <v>0.56622932148031901</v>
      </c>
      <c r="K2475" s="70">
        <v>0.81543095917854169</v>
      </c>
      <c r="L2475" s="70">
        <v>0.97586787885475945</v>
      </c>
      <c r="M2475" s="70">
        <v>0.2762120365561464</v>
      </c>
      <c r="N2475" s="70">
        <v>0.24130274797056228</v>
      </c>
      <c r="O2475" s="70">
        <v>0</v>
      </c>
      <c r="P2475" s="70">
        <v>3.352914541843235E-3</v>
      </c>
    </row>
    <row r="2476" spans="1:16" x14ac:dyDescent="0.3">
      <c r="A2476" t="s">
        <v>2411</v>
      </c>
      <c r="B2476" t="s">
        <v>1505</v>
      </c>
      <c r="C2476" s="69">
        <v>47161</v>
      </c>
      <c r="E2476" s="70"/>
      <c r="F2476" s="70">
        <v>9.4648219385258484E-2</v>
      </c>
      <c r="G2476" s="70">
        <v>5.3571428571428568E-2</v>
      </c>
      <c r="H2476" s="70">
        <v>0.10344827586206896</v>
      </c>
      <c r="I2476" s="70">
        <v>0.3888888888888889</v>
      </c>
    </row>
    <row r="2477" spans="1:16" x14ac:dyDescent="0.3">
      <c r="A2477" t="s">
        <v>2550</v>
      </c>
      <c r="B2477" t="s">
        <v>1505</v>
      </c>
      <c r="C2477" s="69">
        <v>47163</v>
      </c>
      <c r="D2477" s="70">
        <v>0.60566947602380972</v>
      </c>
      <c r="E2477" s="70">
        <v>0.1979936272706587</v>
      </c>
      <c r="F2477" s="70">
        <v>0.14458931480827894</v>
      </c>
      <c r="G2477" s="70">
        <v>1.1904761904761904E-2</v>
      </c>
      <c r="H2477" s="70">
        <v>0.10344827586206896</v>
      </c>
      <c r="I2477" s="70">
        <v>0.55555555555555558</v>
      </c>
      <c r="J2477" s="70">
        <v>0.5167779399815996</v>
      </c>
      <c r="K2477" s="70">
        <v>0.73499403672168551</v>
      </c>
      <c r="L2477" s="70">
        <v>0.62364596457504873</v>
      </c>
      <c r="M2477" s="70">
        <v>0.20807100702841541</v>
      </c>
      <c r="N2477" s="70">
        <v>8.5522742568525434E-2</v>
      </c>
      <c r="O2477" s="70">
        <v>0</v>
      </c>
      <c r="P2477" s="70">
        <v>9.8373581810939532E-3</v>
      </c>
    </row>
    <row r="2478" spans="1:16" x14ac:dyDescent="0.3">
      <c r="A2478" t="s">
        <v>2663</v>
      </c>
      <c r="B2478" t="s">
        <v>1505</v>
      </c>
      <c r="C2478" s="69">
        <v>47165</v>
      </c>
      <c r="D2478" s="70">
        <v>0.68793095104069901</v>
      </c>
      <c r="E2478" s="70">
        <v>0.14440162564969003</v>
      </c>
      <c r="F2478" s="70">
        <v>0.12461934686037793</v>
      </c>
      <c r="G2478" s="70">
        <v>0.25595238095238093</v>
      </c>
      <c r="H2478" s="70">
        <v>6.8965517241379309E-2</v>
      </c>
      <c r="I2478" s="70">
        <v>0.33333333333333331</v>
      </c>
      <c r="J2478" s="70">
        <v>0.45555667608963951</v>
      </c>
      <c r="K2478" s="70">
        <v>0.80629554684320115</v>
      </c>
      <c r="L2478" s="70">
        <v>0.89044896418459918</v>
      </c>
      <c r="M2478" s="70">
        <v>0.26778600577671835</v>
      </c>
      <c r="N2478" s="70">
        <v>0.19577525710740637</v>
      </c>
      <c r="O2478" s="70">
        <v>0</v>
      </c>
      <c r="P2478" s="70">
        <v>2.3033974957017318E-3</v>
      </c>
    </row>
    <row r="2479" spans="1:16" x14ac:dyDescent="0.3">
      <c r="A2479" t="s">
        <v>2553</v>
      </c>
      <c r="B2479" t="s">
        <v>1505</v>
      </c>
      <c r="C2479" s="69">
        <v>47167</v>
      </c>
      <c r="D2479" s="70">
        <v>0.57782252003458601</v>
      </c>
      <c r="E2479" s="70">
        <v>4.0359475719475534E-2</v>
      </c>
      <c r="F2479" s="70">
        <v>0.16291525916114999</v>
      </c>
      <c r="G2479" s="70">
        <v>0.10119047619047619</v>
      </c>
      <c r="H2479" s="70">
        <v>0.10344827586206896</v>
      </c>
      <c r="I2479" s="70">
        <v>0.27777777777777779</v>
      </c>
      <c r="J2479" s="70">
        <v>0.34353794706867835</v>
      </c>
      <c r="K2479" s="70">
        <v>0.81409947508617408</v>
      </c>
      <c r="L2479" s="70">
        <v>0.73032049373222341</v>
      </c>
      <c r="M2479" s="70">
        <v>0.27105711881672523</v>
      </c>
      <c r="N2479" s="70">
        <v>5.072144982643953E-2</v>
      </c>
      <c r="O2479" s="70">
        <v>0</v>
      </c>
      <c r="P2479" s="70">
        <v>1.6071462441819924E-3</v>
      </c>
    </row>
    <row r="2480" spans="1:16" x14ac:dyDescent="0.3">
      <c r="A2480" t="s">
        <v>3424</v>
      </c>
      <c r="B2480" t="s">
        <v>1505</v>
      </c>
      <c r="C2480" s="69">
        <v>47169</v>
      </c>
      <c r="E2480" s="70"/>
      <c r="F2480" s="70">
        <v>0.11685155465634869</v>
      </c>
      <c r="G2480" s="70">
        <v>5.9523809523809521E-2</v>
      </c>
      <c r="H2480" s="70">
        <v>0</v>
      </c>
      <c r="I2480" s="70">
        <v>0.3888888888888889</v>
      </c>
    </row>
    <row r="2481" spans="1:16" x14ac:dyDescent="0.3">
      <c r="A2481" t="s">
        <v>3425</v>
      </c>
      <c r="B2481" t="s">
        <v>1505</v>
      </c>
      <c r="C2481" s="69">
        <v>47171</v>
      </c>
      <c r="D2481" s="70">
        <v>0.60924499926330944</v>
      </c>
      <c r="E2481" s="70">
        <v>2.7803607573206109E-2</v>
      </c>
      <c r="F2481" s="70">
        <v>9.3647803630075854E-2</v>
      </c>
      <c r="G2481" s="70">
        <v>1.7857142857142856E-2</v>
      </c>
      <c r="H2481" s="70">
        <v>0.13793103448275862</v>
      </c>
      <c r="I2481" s="70">
        <v>0.66666666666666663</v>
      </c>
      <c r="J2481" s="70">
        <v>0.328232294785538</v>
      </c>
      <c r="K2481" s="70">
        <v>0.74101133232629779</v>
      </c>
      <c r="L2481" s="70">
        <v>0.58540884045275876</v>
      </c>
      <c r="M2481" s="70">
        <v>0.23746729964332247</v>
      </c>
      <c r="N2481" s="70">
        <v>0.19195544194651351</v>
      </c>
      <c r="O2481" s="70">
        <v>0</v>
      </c>
      <c r="P2481" s="70">
        <v>1.1845997707730956E-2</v>
      </c>
    </row>
    <row r="2482" spans="1:16" x14ac:dyDescent="0.3">
      <c r="A2482" t="s">
        <v>2151</v>
      </c>
      <c r="B2482" t="s">
        <v>1505</v>
      </c>
      <c r="C2482" s="69">
        <v>47173</v>
      </c>
      <c r="E2482" s="70"/>
      <c r="F2482" s="70">
        <v>0.11371445991234302</v>
      </c>
      <c r="G2482" s="70">
        <v>5.9523809523809521E-3</v>
      </c>
      <c r="H2482" s="70">
        <v>0.13793103448275862</v>
      </c>
      <c r="I2482" s="70">
        <v>0.61111111111111116</v>
      </c>
    </row>
    <row r="2483" spans="1:16" x14ac:dyDescent="0.3">
      <c r="A2483" t="s">
        <v>2152</v>
      </c>
      <c r="B2483" t="s">
        <v>1505</v>
      </c>
      <c r="C2483" s="69">
        <v>47175</v>
      </c>
      <c r="E2483" s="70"/>
      <c r="F2483" s="70">
        <v>0.15892119827947457</v>
      </c>
      <c r="G2483" s="70">
        <v>1.1904761904761904E-2</v>
      </c>
      <c r="H2483" s="70">
        <v>6.8965517241379309E-2</v>
      </c>
      <c r="I2483" s="70">
        <v>0.55555555555555558</v>
      </c>
    </row>
    <row r="2484" spans="1:16" x14ac:dyDescent="0.3">
      <c r="A2484" t="s">
        <v>2427</v>
      </c>
      <c r="B2484" t="s">
        <v>1505</v>
      </c>
      <c r="C2484" s="69">
        <v>47177</v>
      </c>
      <c r="D2484" s="70">
        <v>0.68212142910703677</v>
      </c>
      <c r="E2484" s="70">
        <v>2.5277472209352499E-2</v>
      </c>
      <c r="F2484" s="70">
        <v>0.17127376941358075</v>
      </c>
      <c r="G2484" s="70">
        <v>0.13095238095238096</v>
      </c>
      <c r="H2484" s="70">
        <v>3.4482758620689655E-2</v>
      </c>
      <c r="I2484" s="70">
        <v>0.55555555555555558</v>
      </c>
      <c r="J2484" s="70">
        <v>0.46436898227751372</v>
      </c>
      <c r="K2484" s="70">
        <v>0.75995573326671662</v>
      </c>
      <c r="L2484" s="70">
        <v>0.88780557521553061</v>
      </c>
      <c r="M2484" s="70">
        <v>0.29377242628920675</v>
      </c>
      <c r="N2484" s="70">
        <v>6.3032703884054908E-2</v>
      </c>
      <c r="O2484" s="70">
        <v>0</v>
      </c>
      <c r="P2484" s="70">
        <v>1.1115059447689092E-2</v>
      </c>
    </row>
    <row r="2485" spans="1:16" x14ac:dyDescent="0.3">
      <c r="A2485" t="s">
        <v>1806</v>
      </c>
      <c r="B2485" t="s">
        <v>1505</v>
      </c>
      <c r="C2485" s="69">
        <v>47179</v>
      </c>
      <c r="D2485" s="70">
        <v>0.63088296208903694</v>
      </c>
      <c r="E2485" s="70">
        <v>0.18983982633262314</v>
      </c>
      <c r="F2485" s="70">
        <v>0.17690426275180024</v>
      </c>
      <c r="G2485" s="70">
        <v>5.9523809523809521E-2</v>
      </c>
      <c r="H2485" s="70">
        <v>0.13793103448275862</v>
      </c>
      <c r="I2485" s="70">
        <v>0.61111111111111116</v>
      </c>
      <c r="J2485" s="70">
        <v>0.49169932546035972</v>
      </c>
      <c r="K2485" s="70">
        <v>0.74126846845082139</v>
      </c>
      <c r="L2485" s="70">
        <v>0.61468444190144755</v>
      </c>
      <c r="M2485" s="70">
        <v>0.21377635248472862</v>
      </c>
      <c r="N2485" s="70">
        <v>5.9073001993864484E-2</v>
      </c>
      <c r="O2485" s="70">
        <v>0</v>
      </c>
      <c r="P2485" s="70">
        <v>1.3027171735370014E-2</v>
      </c>
    </row>
    <row r="2486" spans="1:16" x14ac:dyDescent="0.3">
      <c r="A2486" t="s">
        <v>2428</v>
      </c>
      <c r="B2486" t="s">
        <v>1505</v>
      </c>
      <c r="C2486" s="69">
        <v>47181</v>
      </c>
      <c r="E2486" s="70"/>
      <c r="F2486" s="70">
        <v>0.13541781020003713</v>
      </c>
      <c r="G2486" s="70">
        <v>0.16666666666666666</v>
      </c>
      <c r="H2486" s="70">
        <v>6.8965517241379309E-2</v>
      </c>
      <c r="I2486" s="70">
        <v>0.3888888888888889</v>
      </c>
    </row>
    <row r="2487" spans="1:16" x14ac:dyDescent="0.3">
      <c r="A2487" t="s">
        <v>3426</v>
      </c>
      <c r="B2487" t="s">
        <v>1505</v>
      </c>
      <c r="C2487" s="69">
        <v>47183</v>
      </c>
      <c r="D2487" s="70">
        <v>0.62293278252855466</v>
      </c>
      <c r="E2487" s="70">
        <v>1.1705059252851953E-2</v>
      </c>
      <c r="F2487" s="70">
        <v>0.13119932159271444</v>
      </c>
      <c r="G2487" s="70">
        <v>0.16666666666666666</v>
      </c>
      <c r="H2487" s="70">
        <v>6.8965517241379309E-2</v>
      </c>
      <c r="I2487" s="70">
        <v>0.22222222222222221</v>
      </c>
      <c r="J2487" s="70">
        <v>0.40818751458643199</v>
      </c>
      <c r="K2487" s="70">
        <v>0.90482563932311766</v>
      </c>
      <c r="L2487" s="70">
        <v>0.75021472646656417</v>
      </c>
      <c r="M2487" s="70">
        <v>0.31957500188202359</v>
      </c>
      <c r="N2487" s="70">
        <v>9.8894716734665253E-2</v>
      </c>
      <c r="O2487" s="70">
        <v>0</v>
      </c>
      <c r="P2487" s="70">
        <v>8.943054024483638E-3</v>
      </c>
    </row>
    <row r="2488" spans="1:16" x14ac:dyDescent="0.3">
      <c r="A2488" t="s">
        <v>2153</v>
      </c>
      <c r="B2488" t="s">
        <v>1505</v>
      </c>
      <c r="C2488" s="69">
        <v>47185</v>
      </c>
      <c r="D2488" s="70">
        <v>0.7019415023558534</v>
      </c>
      <c r="E2488" s="70">
        <v>1.4679737858965706E-2</v>
      </c>
      <c r="F2488" s="70">
        <v>0.14211323484047464</v>
      </c>
      <c r="G2488" s="70">
        <v>0.1130952380952381</v>
      </c>
      <c r="H2488" s="70">
        <v>3.4482758620689655E-2</v>
      </c>
      <c r="I2488" s="70">
        <v>0.61111111111111116</v>
      </c>
      <c r="J2488" s="70">
        <v>0.40458945751624836</v>
      </c>
      <c r="K2488" s="70">
        <v>0.77206746551577254</v>
      </c>
      <c r="L2488" s="70">
        <v>0.95659075658280446</v>
      </c>
      <c r="M2488" s="70">
        <v>0.29845202930120457</v>
      </c>
      <c r="N2488" s="70">
        <v>0.12850419287362719</v>
      </c>
      <c r="O2488" s="70">
        <v>0</v>
      </c>
      <c r="P2488" s="70">
        <v>9.296428712242755E-3</v>
      </c>
    </row>
    <row r="2489" spans="1:16" x14ac:dyDescent="0.3">
      <c r="A2489" t="s">
        <v>2518</v>
      </c>
      <c r="B2489" t="s">
        <v>1505</v>
      </c>
      <c r="C2489" s="69">
        <v>47187</v>
      </c>
      <c r="D2489" s="70">
        <v>0.6165500804567291</v>
      </c>
      <c r="E2489" s="70">
        <v>0.13402900594121467</v>
      </c>
      <c r="F2489" s="70">
        <v>0.13616302129236529</v>
      </c>
      <c r="G2489" s="70">
        <v>0.1130952380952381</v>
      </c>
      <c r="H2489" s="70">
        <v>6.8965517241379309E-2</v>
      </c>
      <c r="I2489" s="70">
        <v>0.3888888888888889</v>
      </c>
      <c r="J2489" s="70">
        <v>0.2967700716957305</v>
      </c>
      <c r="K2489" s="70">
        <v>0.75498475296002177</v>
      </c>
      <c r="L2489" s="70">
        <v>0.90173167426371159</v>
      </c>
      <c r="M2489" s="70">
        <v>0.28664566345543807</v>
      </c>
      <c r="N2489" s="70">
        <v>9.8764623216395314E-2</v>
      </c>
      <c r="O2489" s="70">
        <v>0</v>
      </c>
      <c r="P2489" s="70">
        <v>2.1297245498211746E-3</v>
      </c>
    </row>
    <row r="2490" spans="1:16" x14ac:dyDescent="0.3">
      <c r="A2490" t="s">
        <v>2668</v>
      </c>
      <c r="B2490" t="s">
        <v>1505</v>
      </c>
      <c r="C2490" s="69">
        <v>47189</v>
      </c>
      <c r="D2490" s="70">
        <v>0.67589529465440312</v>
      </c>
      <c r="E2490" s="70">
        <v>9.5997313065291412E-2</v>
      </c>
      <c r="F2490" s="70">
        <v>0.14909118539609797</v>
      </c>
      <c r="G2490" s="70">
        <v>0.22619047619047619</v>
      </c>
      <c r="H2490" s="70">
        <v>0</v>
      </c>
      <c r="I2490" s="70">
        <v>0.3888888888888889</v>
      </c>
      <c r="J2490" s="70">
        <v>0.39610143637887019</v>
      </c>
      <c r="K2490" s="70">
        <v>0.79773858134343723</v>
      </c>
      <c r="L2490" s="70">
        <v>0.91491732456661623</v>
      </c>
      <c r="M2490" s="70">
        <v>0.27877455148030783</v>
      </c>
      <c r="N2490" s="70">
        <v>0.1882145786309341</v>
      </c>
      <c r="O2490" s="70">
        <v>0</v>
      </c>
      <c r="P2490" s="70">
        <v>1.6167658370203133E-3</v>
      </c>
    </row>
    <row r="2491" spans="1:16" x14ac:dyDescent="0.3">
      <c r="A2491" t="s">
        <v>2604</v>
      </c>
      <c r="B2491" t="s">
        <v>1532</v>
      </c>
      <c r="C2491" s="69">
        <v>48001</v>
      </c>
      <c r="D2491" s="70">
        <v>0.51140874002729508</v>
      </c>
      <c r="E2491" s="70">
        <v>9.8288752034401527E-3</v>
      </c>
      <c r="F2491" s="70">
        <v>0.25114718513472456</v>
      </c>
      <c r="G2491" s="70">
        <v>0.22023809523809523</v>
      </c>
      <c r="H2491" s="70">
        <v>0.10344827586206896</v>
      </c>
      <c r="I2491" s="70">
        <v>0.27777777777777779</v>
      </c>
      <c r="J2491" s="70">
        <v>0.16504517818613293</v>
      </c>
      <c r="K2491" s="70">
        <v>0.80335272669062918</v>
      </c>
      <c r="L2491" s="70">
        <v>0.13584332478574559</v>
      </c>
      <c r="M2491" s="70">
        <v>0.50340144768687067</v>
      </c>
      <c r="N2491" s="70">
        <v>3.7561982142944296E-2</v>
      </c>
      <c r="O2491" s="70">
        <v>0</v>
      </c>
      <c r="P2491" s="70">
        <v>3.0518791719331709E-2</v>
      </c>
    </row>
    <row r="2492" spans="1:16" x14ac:dyDescent="0.3">
      <c r="A2492" t="s">
        <v>3427</v>
      </c>
      <c r="B2492" t="s">
        <v>1532</v>
      </c>
      <c r="C2492" s="69">
        <v>48003</v>
      </c>
      <c r="D2492" s="70">
        <v>0.34641089539739561</v>
      </c>
      <c r="E2492" s="70">
        <v>1.7508209258511051E-3</v>
      </c>
      <c r="F2492" s="70">
        <v>4.3869529147833201E-2</v>
      </c>
      <c r="G2492" s="70">
        <v>8.3333333333333343E-2</v>
      </c>
      <c r="H2492" s="70">
        <v>0.13793103448275862</v>
      </c>
      <c r="I2492" s="70">
        <v>0.16666666666666666</v>
      </c>
      <c r="J2492" s="70">
        <v>0.21233052927009025</v>
      </c>
      <c r="K2492" s="70">
        <v>0.72891490886403165</v>
      </c>
      <c r="L2492" s="70">
        <v>1.9686221108912653E-2</v>
      </c>
      <c r="M2492" s="70">
        <v>0.23841119180306558</v>
      </c>
      <c r="N2492" s="70">
        <v>6.3672263488410333E-2</v>
      </c>
      <c r="O2492" s="70">
        <v>0</v>
      </c>
      <c r="P2492" s="70">
        <v>1.7792355806302187E-2</v>
      </c>
    </row>
    <row r="2493" spans="1:16" x14ac:dyDescent="0.3">
      <c r="A2493" t="s">
        <v>3428</v>
      </c>
      <c r="B2493" t="s">
        <v>1532</v>
      </c>
      <c r="C2493" s="69">
        <v>48005</v>
      </c>
      <c r="D2493" s="70">
        <v>0.52782658139359018</v>
      </c>
      <c r="E2493" s="70">
        <v>3.0847171478269476E-2</v>
      </c>
      <c r="F2493" s="70">
        <v>0.36493260290477053</v>
      </c>
      <c r="G2493" s="70">
        <v>0.29761904761904762</v>
      </c>
      <c r="H2493" s="70">
        <v>6.8965517241379309E-2</v>
      </c>
      <c r="I2493" s="70">
        <v>0.27777777777777779</v>
      </c>
      <c r="J2493" s="70">
        <v>0.18959749468406431</v>
      </c>
      <c r="K2493" s="70">
        <v>0.81336110734140921</v>
      </c>
      <c r="L2493" s="70">
        <v>2.3528492892163667E-2</v>
      </c>
      <c r="M2493" s="70">
        <v>0.50081492010354078</v>
      </c>
      <c r="N2493" s="70">
        <v>3.9798459136168154E-2</v>
      </c>
      <c r="O2493" s="70">
        <v>0</v>
      </c>
      <c r="P2493" s="70">
        <v>3.3106925199423889E-2</v>
      </c>
    </row>
    <row r="2494" spans="1:16" x14ac:dyDescent="0.3">
      <c r="A2494" t="s">
        <v>3429</v>
      </c>
      <c r="B2494" t="s">
        <v>1532</v>
      </c>
      <c r="C2494" s="69">
        <v>48007</v>
      </c>
      <c r="D2494" s="70">
        <v>0.50292671911854392</v>
      </c>
      <c r="E2494" s="70">
        <v>2.0322846197397118E-2</v>
      </c>
      <c r="F2494" s="70">
        <v>0.57308577192092891</v>
      </c>
      <c r="G2494" s="70">
        <v>4.1666666666666664E-2</v>
      </c>
      <c r="H2494" s="70">
        <v>3.4482758620689655E-2</v>
      </c>
      <c r="I2494" s="70">
        <v>0.16666666666666666</v>
      </c>
      <c r="J2494" s="70">
        <v>0.24017791244662071</v>
      </c>
      <c r="K2494" s="70">
        <v>0.59088980499497967</v>
      </c>
      <c r="L2494" s="70">
        <v>9.9158119613741907E-2</v>
      </c>
      <c r="M2494" s="70">
        <v>0.3921003254642923</v>
      </c>
      <c r="N2494" s="70">
        <v>0.2250520028375371</v>
      </c>
      <c r="O2494" s="70">
        <v>0.12121550079144162</v>
      </c>
      <c r="P2494" s="70">
        <v>1.9053052423509543E-3</v>
      </c>
    </row>
    <row r="2495" spans="1:16" x14ac:dyDescent="0.3">
      <c r="A2495" t="s">
        <v>3430</v>
      </c>
      <c r="B2495" t="s">
        <v>1532</v>
      </c>
      <c r="C2495" s="69">
        <v>48009</v>
      </c>
      <c r="D2495" s="70">
        <v>0.47465031559278015</v>
      </c>
      <c r="E2495" s="70">
        <v>5.8749203767599872E-4</v>
      </c>
      <c r="F2495" s="70">
        <v>9.2751923139666043E-2</v>
      </c>
      <c r="G2495" s="70">
        <v>0.12053571428571429</v>
      </c>
      <c r="H2495" s="70">
        <v>0.10344827586206896</v>
      </c>
      <c r="I2495" s="70">
        <v>0.16666666666666666</v>
      </c>
      <c r="J2495" s="70">
        <v>0.20886249421753256</v>
      </c>
      <c r="K2495" s="70">
        <v>0.80116856581328555</v>
      </c>
      <c r="L2495" s="70">
        <v>8.7750572245006569E-2</v>
      </c>
      <c r="M2495" s="70">
        <v>0.38615194216135779</v>
      </c>
      <c r="N2495" s="70">
        <v>0.36358253032729387</v>
      </c>
      <c r="O2495" s="70">
        <v>0</v>
      </c>
      <c r="P2495" s="70">
        <v>1.5687483308331356E-2</v>
      </c>
    </row>
    <row r="2496" spans="1:16" x14ac:dyDescent="0.3">
      <c r="A2496" t="s">
        <v>3304</v>
      </c>
      <c r="B2496" t="s">
        <v>1532</v>
      </c>
      <c r="C2496" s="69">
        <v>48011</v>
      </c>
      <c r="E2496" s="70"/>
      <c r="F2496" s="70">
        <v>2.5198368753540243E-2</v>
      </c>
      <c r="G2496" s="70">
        <v>9.5238095238095233E-2</v>
      </c>
      <c r="H2496" s="70">
        <v>6.8965517241379309E-2</v>
      </c>
      <c r="I2496" s="70">
        <v>0.16666666666666666</v>
      </c>
    </row>
    <row r="2497" spans="1:16" x14ac:dyDescent="0.3">
      <c r="A2497" t="s">
        <v>3431</v>
      </c>
      <c r="B2497" t="s">
        <v>1532</v>
      </c>
      <c r="C2497" s="69">
        <v>48013</v>
      </c>
      <c r="D2497" s="70">
        <v>0.41154165174457413</v>
      </c>
      <c r="E2497" s="70">
        <v>4.2541683500379041E-3</v>
      </c>
      <c r="F2497" s="70">
        <v>0.26509507533866816</v>
      </c>
      <c r="G2497" s="70">
        <v>4.1666666666666664E-2</v>
      </c>
      <c r="H2497" s="70">
        <v>0</v>
      </c>
      <c r="I2497" s="70">
        <v>0.22222222222222221</v>
      </c>
      <c r="J2497" s="70">
        <v>0.22613474716869181</v>
      </c>
      <c r="K2497" s="70">
        <v>0.70195677190702155</v>
      </c>
      <c r="L2497" s="70">
        <v>0.1262480489307746</v>
      </c>
      <c r="M2497" s="70">
        <v>0.37194668867447739</v>
      </c>
      <c r="N2497" s="70">
        <v>6.3402654142300924E-2</v>
      </c>
      <c r="O2497" s="70">
        <v>0</v>
      </c>
      <c r="P2497" s="70">
        <v>1.5932700166654386E-2</v>
      </c>
    </row>
    <row r="2498" spans="1:16" x14ac:dyDescent="0.3">
      <c r="A2498" t="s">
        <v>3432</v>
      </c>
      <c r="B2498" t="s">
        <v>1532</v>
      </c>
      <c r="C2498" s="69">
        <v>48015</v>
      </c>
      <c r="D2498" s="70">
        <v>0.52152274800898935</v>
      </c>
      <c r="E2498" s="70">
        <v>5.2057550448626226E-3</v>
      </c>
      <c r="F2498" s="70">
        <v>0.41568224144961879</v>
      </c>
      <c r="G2498" s="70">
        <v>5.9523809523809521E-2</v>
      </c>
      <c r="H2498" s="70">
        <v>0.13793103448275862</v>
      </c>
      <c r="I2498" s="70">
        <v>0.27777777777777779</v>
      </c>
      <c r="J2498" s="70">
        <v>0.35980865814594265</v>
      </c>
      <c r="K2498" s="70">
        <v>0.72923035907019318</v>
      </c>
      <c r="L2498" s="70">
        <v>0.16219777759021181</v>
      </c>
      <c r="M2498" s="70">
        <v>0.42709334278098288</v>
      </c>
      <c r="N2498" s="70">
        <v>5.8700552346053272E-3</v>
      </c>
      <c r="O2498" s="70">
        <v>0</v>
      </c>
      <c r="P2498" s="70">
        <v>3.2219997529811363E-3</v>
      </c>
    </row>
    <row r="2499" spans="1:16" x14ac:dyDescent="0.3">
      <c r="A2499" t="s">
        <v>3433</v>
      </c>
      <c r="B2499" t="s">
        <v>1532</v>
      </c>
      <c r="C2499" s="69">
        <v>48017</v>
      </c>
      <c r="D2499" s="70">
        <v>0.42330989675892677</v>
      </c>
      <c r="E2499" s="70">
        <v>1.5029830023906498E-3</v>
      </c>
      <c r="F2499" s="70">
        <v>2.5047656862094501E-2</v>
      </c>
      <c r="G2499" s="70">
        <v>0.19113756613756616</v>
      </c>
      <c r="H2499" s="70">
        <v>6.8965517241379309E-2</v>
      </c>
      <c r="I2499" s="70">
        <v>0.16666666666666666</v>
      </c>
      <c r="J2499" s="70">
        <v>0.23570929011497221</v>
      </c>
      <c r="K2499" s="70">
        <v>0.77207415559865222</v>
      </c>
      <c r="L2499" s="70">
        <v>0.2692646667707152</v>
      </c>
      <c r="M2499" s="70">
        <v>0.26125652872001326</v>
      </c>
      <c r="N2499" s="70">
        <v>9.5985104581712499E-2</v>
      </c>
      <c r="O2499" s="70">
        <v>0</v>
      </c>
      <c r="P2499" s="70">
        <v>6.6790144886426034E-3</v>
      </c>
    </row>
    <row r="2500" spans="1:16" x14ac:dyDescent="0.3">
      <c r="A2500" t="s">
        <v>3434</v>
      </c>
      <c r="B2500" t="s">
        <v>1532</v>
      </c>
      <c r="C2500" s="69">
        <v>48019</v>
      </c>
      <c r="E2500" s="70"/>
      <c r="F2500" s="70">
        <v>0.12889911173897811</v>
      </c>
      <c r="G2500" s="70">
        <v>1.1904761904761904E-2</v>
      </c>
      <c r="H2500" s="70">
        <v>0</v>
      </c>
      <c r="I2500" s="70">
        <v>0.22222222222222221</v>
      </c>
    </row>
    <row r="2501" spans="1:16" x14ac:dyDescent="0.3">
      <c r="A2501" t="s">
        <v>3435</v>
      </c>
      <c r="B2501" t="s">
        <v>1532</v>
      </c>
      <c r="C2501" s="69">
        <v>48021</v>
      </c>
      <c r="D2501" s="70">
        <v>0.46534411513257551</v>
      </c>
      <c r="E2501" s="70">
        <v>1.1751682579205393E-2</v>
      </c>
      <c r="F2501" s="70">
        <v>0.2929688296548591</v>
      </c>
      <c r="G2501" s="70">
        <v>0.13095238095238096</v>
      </c>
      <c r="H2501" s="70">
        <v>0</v>
      </c>
      <c r="I2501" s="70">
        <v>0.22222222222222221</v>
      </c>
      <c r="J2501" s="70">
        <v>0.23000798075919124</v>
      </c>
      <c r="K2501" s="70">
        <v>0.7429631866051627</v>
      </c>
      <c r="L2501" s="70">
        <v>0.13063884577072149</v>
      </c>
      <c r="M2501" s="70">
        <v>0.42704676823358567</v>
      </c>
      <c r="N2501" s="70">
        <v>7.717618868594503E-2</v>
      </c>
      <c r="O2501" s="70">
        <v>0</v>
      </c>
      <c r="P2501" s="70">
        <v>4.6621184334184766E-2</v>
      </c>
    </row>
    <row r="2502" spans="1:16" x14ac:dyDescent="0.3">
      <c r="A2502" t="s">
        <v>3436</v>
      </c>
      <c r="B2502" t="s">
        <v>1532</v>
      </c>
      <c r="C2502" s="69">
        <v>48023</v>
      </c>
      <c r="E2502" s="70"/>
      <c r="F2502" s="70">
        <v>8.2770050759431071E-2</v>
      </c>
      <c r="G2502" s="70">
        <v>0.10404761904761906</v>
      </c>
      <c r="H2502" s="70">
        <v>0.10344827586206896</v>
      </c>
      <c r="I2502" s="70">
        <v>0.16666666666666666</v>
      </c>
    </row>
    <row r="2503" spans="1:16" x14ac:dyDescent="0.3">
      <c r="A2503" t="s">
        <v>3437</v>
      </c>
      <c r="B2503" t="s">
        <v>1532</v>
      </c>
      <c r="C2503" s="69">
        <v>48025</v>
      </c>
      <c r="D2503" s="70">
        <v>0.44973504340204767</v>
      </c>
      <c r="E2503" s="70">
        <v>7.5268206919952892E-3</v>
      </c>
      <c r="F2503" s="70">
        <v>0.38312723992042208</v>
      </c>
      <c r="G2503" s="70">
        <v>0.11904761904761904</v>
      </c>
      <c r="H2503" s="70">
        <v>6.8965517241379309E-2</v>
      </c>
      <c r="I2503" s="70">
        <v>0.16666666666666666</v>
      </c>
      <c r="J2503" s="70">
        <v>0.21732101312664945</v>
      </c>
      <c r="K2503" s="70">
        <v>0.69169703924383263</v>
      </c>
      <c r="L2503" s="70">
        <v>0.1461062340258053</v>
      </c>
      <c r="M2503" s="70">
        <v>0.34428676701234368</v>
      </c>
      <c r="N2503" s="70">
        <v>8.0893245031479058E-2</v>
      </c>
      <c r="O2503" s="70">
        <v>0</v>
      </c>
      <c r="P2503" s="70">
        <v>5.3171325637728153E-3</v>
      </c>
    </row>
    <row r="2504" spans="1:16" x14ac:dyDescent="0.3">
      <c r="A2504" t="s">
        <v>2674</v>
      </c>
      <c r="B2504" t="s">
        <v>1532</v>
      </c>
      <c r="C2504" s="69">
        <v>48027</v>
      </c>
      <c r="D2504" s="70">
        <v>0.4766643375370363</v>
      </c>
      <c r="E2504" s="70">
        <v>6.3546244306832214E-2</v>
      </c>
      <c r="F2504" s="70">
        <v>0.21996652857010779</v>
      </c>
      <c r="G2504" s="70">
        <v>0.36309523809523808</v>
      </c>
      <c r="H2504" s="70">
        <v>0.17241379310344829</v>
      </c>
      <c r="I2504" s="70">
        <v>0.22222222222222221</v>
      </c>
      <c r="J2504" s="70">
        <v>0.10270892398462259</v>
      </c>
      <c r="K2504" s="70">
        <v>0.73821910358796217</v>
      </c>
      <c r="L2504" s="70">
        <v>5.3391149513965855E-2</v>
      </c>
      <c r="M2504" s="70">
        <v>0.4235637876163576</v>
      </c>
      <c r="N2504" s="70">
        <v>4.5538709194778058E-2</v>
      </c>
      <c r="O2504" s="70">
        <v>0</v>
      </c>
      <c r="P2504" s="70">
        <v>1.5443760857404188E-2</v>
      </c>
    </row>
    <row r="2505" spans="1:16" x14ac:dyDescent="0.3">
      <c r="A2505" t="s">
        <v>3438</v>
      </c>
      <c r="B2505" t="s">
        <v>1532</v>
      </c>
      <c r="C2505" s="69">
        <v>48029</v>
      </c>
      <c r="D2505" s="70">
        <v>0.44753095253892011</v>
      </c>
      <c r="E2505" s="70">
        <v>0.22552854966104049</v>
      </c>
      <c r="F2505" s="70">
        <v>0.23498384449282114</v>
      </c>
      <c r="G2505" s="70">
        <v>0.3392857142857143</v>
      </c>
      <c r="H2505" s="70">
        <v>0</v>
      </c>
      <c r="I2505" s="70">
        <v>0.22222222222222221</v>
      </c>
      <c r="J2505" s="70">
        <v>0.11244429395447045</v>
      </c>
      <c r="K2505" s="70">
        <v>0.70549437993122821</v>
      </c>
      <c r="L2505" s="70">
        <v>0.10492124426663579</v>
      </c>
      <c r="M2505" s="70">
        <v>0.40842885735177897</v>
      </c>
      <c r="N2505" s="70">
        <v>7.3829073267624612E-2</v>
      </c>
      <c r="O2505" s="70">
        <v>0</v>
      </c>
      <c r="P2505" s="70">
        <v>1.0922120678884794E-2</v>
      </c>
    </row>
    <row r="2506" spans="1:16" x14ac:dyDescent="0.3">
      <c r="A2506" t="s">
        <v>3439</v>
      </c>
      <c r="B2506" t="s">
        <v>1532</v>
      </c>
      <c r="C2506" s="69">
        <v>48031</v>
      </c>
      <c r="E2506" s="70"/>
      <c r="F2506" s="70">
        <v>0.19404698995511729</v>
      </c>
      <c r="G2506" s="70">
        <v>8.3333333333333329E-2</v>
      </c>
      <c r="H2506" s="70">
        <v>0</v>
      </c>
      <c r="I2506" s="70">
        <v>0.22222222222222221</v>
      </c>
    </row>
    <row r="2507" spans="1:16" x14ac:dyDescent="0.3">
      <c r="A2507" t="s">
        <v>3440</v>
      </c>
      <c r="B2507" t="s">
        <v>1532</v>
      </c>
      <c r="C2507" s="69">
        <v>48033</v>
      </c>
      <c r="E2507" s="70"/>
      <c r="F2507" s="70">
        <v>5.9313910780726259E-2</v>
      </c>
      <c r="G2507" s="70">
        <v>1.7857142857142856E-2</v>
      </c>
      <c r="H2507" s="70">
        <v>0.13793103448275862</v>
      </c>
      <c r="I2507" s="70">
        <v>0.16666666666666666</v>
      </c>
    </row>
    <row r="2508" spans="1:16" x14ac:dyDescent="0.3">
      <c r="A2508" t="s">
        <v>3441</v>
      </c>
      <c r="B2508" t="s">
        <v>1532</v>
      </c>
      <c r="C2508" s="69">
        <v>48035</v>
      </c>
      <c r="D2508" s="70">
        <v>0.50789780903287407</v>
      </c>
      <c r="E2508" s="70">
        <v>1.351794957157999E-3</v>
      </c>
      <c r="F2508" s="70">
        <v>0.17013093787608208</v>
      </c>
      <c r="G2508" s="70">
        <v>0.19047619047619047</v>
      </c>
      <c r="H2508" s="70">
        <v>6.8965517241379309E-2</v>
      </c>
      <c r="I2508" s="70">
        <v>0.22222222222222221</v>
      </c>
      <c r="J2508" s="70">
        <v>0.3907822782157222</v>
      </c>
      <c r="K2508" s="70">
        <v>0.74275449405828864</v>
      </c>
      <c r="L2508" s="70">
        <v>0.13983890367728286</v>
      </c>
      <c r="M2508" s="70">
        <v>0.43896254600034873</v>
      </c>
      <c r="N2508" s="70">
        <v>0.13915201888268419</v>
      </c>
      <c r="O2508" s="70">
        <v>0</v>
      </c>
      <c r="P2508" s="70">
        <v>7.692114477620156E-3</v>
      </c>
    </row>
    <row r="2509" spans="1:16" x14ac:dyDescent="0.3">
      <c r="A2509" t="s">
        <v>3442</v>
      </c>
      <c r="B2509" t="s">
        <v>1532</v>
      </c>
      <c r="C2509" s="69">
        <v>48037</v>
      </c>
      <c r="D2509" s="70">
        <v>0.58479451224079837</v>
      </c>
      <c r="E2509" s="70">
        <v>4.1150853876554233E-2</v>
      </c>
      <c r="F2509" s="70">
        <v>0.19243903996503814</v>
      </c>
      <c r="G2509" s="70">
        <v>0.36309523809523808</v>
      </c>
      <c r="H2509" s="70">
        <v>0.20689655172413793</v>
      </c>
      <c r="I2509" s="70">
        <v>0.27777777777777779</v>
      </c>
      <c r="J2509" s="70">
        <v>0.17530512764683495</v>
      </c>
      <c r="K2509" s="70">
        <v>0.73042282571313388</v>
      </c>
      <c r="L2509" s="70">
        <v>0.3653097890966982</v>
      </c>
      <c r="M2509" s="70">
        <v>0.47622010635486961</v>
      </c>
      <c r="N2509" s="70">
        <v>7.1804930150771232E-2</v>
      </c>
      <c r="O2509" s="70">
        <v>0</v>
      </c>
      <c r="P2509" s="70">
        <v>3.1872608057576586E-2</v>
      </c>
    </row>
    <row r="2510" spans="1:16" x14ac:dyDescent="0.3">
      <c r="A2510" t="s">
        <v>3443</v>
      </c>
      <c r="B2510" t="s">
        <v>1532</v>
      </c>
      <c r="C2510" s="69">
        <v>48039</v>
      </c>
      <c r="D2510" s="70">
        <v>0.58736740752585881</v>
      </c>
      <c r="E2510" s="70">
        <v>5.8232718553346018E-2</v>
      </c>
      <c r="F2510" s="70">
        <v>0.66221226939139088</v>
      </c>
      <c r="G2510" s="70">
        <v>0.25</v>
      </c>
      <c r="H2510" s="70">
        <v>6.8965517241379309E-2</v>
      </c>
      <c r="I2510" s="70">
        <v>0.22222222222222221</v>
      </c>
      <c r="J2510" s="70">
        <v>0.18791431497472669</v>
      </c>
      <c r="K2510" s="70">
        <v>0.64171866265803312</v>
      </c>
      <c r="L2510" s="70">
        <v>0.13928032982302274</v>
      </c>
      <c r="M2510" s="70">
        <v>0.51662123790255976</v>
      </c>
      <c r="N2510" s="70">
        <v>0.20466384599843737</v>
      </c>
      <c r="O2510" s="70">
        <v>6.8964656478311143E-3</v>
      </c>
      <c r="P2510" s="70">
        <v>3.3691707139548118E-3</v>
      </c>
    </row>
    <row r="2511" spans="1:16" x14ac:dyDescent="0.3">
      <c r="A2511" t="s">
        <v>3444</v>
      </c>
      <c r="B2511" t="s">
        <v>1532</v>
      </c>
      <c r="C2511" s="69">
        <v>48041</v>
      </c>
      <c r="D2511" s="70">
        <v>0.45481135209470192</v>
      </c>
      <c r="E2511" s="70">
        <v>6.6661430167578847E-2</v>
      </c>
      <c r="F2511" s="70">
        <v>0.32838467293621143</v>
      </c>
      <c r="G2511" s="70">
        <v>0.10714285714285714</v>
      </c>
      <c r="H2511" s="70">
        <v>0.13793103448275862</v>
      </c>
      <c r="I2511" s="70">
        <v>0.27777777777777779</v>
      </c>
      <c r="J2511" s="70">
        <v>0.11010128361399753</v>
      </c>
      <c r="K2511" s="70">
        <v>0.68391477113352739</v>
      </c>
      <c r="L2511" s="70">
        <v>8.6581645023130288E-2</v>
      </c>
      <c r="M2511" s="70">
        <v>0.44110230666581651</v>
      </c>
      <c r="N2511" s="70">
        <v>6.5527326841060801E-2</v>
      </c>
      <c r="O2511" s="70">
        <v>0</v>
      </c>
      <c r="P2511" s="70">
        <v>1.0061373357518957E-2</v>
      </c>
    </row>
    <row r="2512" spans="1:16" x14ac:dyDescent="0.3">
      <c r="A2512" t="s">
        <v>3445</v>
      </c>
      <c r="B2512" t="s">
        <v>1532</v>
      </c>
      <c r="C2512" s="69">
        <v>48043</v>
      </c>
      <c r="D2512" s="70">
        <v>0.44362963321954468</v>
      </c>
      <c r="E2512" s="70">
        <v>3.6257696877235447E-4</v>
      </c>
      <c r="F2512" s="70">
        <v>3.4812485963592425E-2</v>
      </c>
      <c r="G2512" s="70">
        <v>2.3809523809523808E-2</v>
      </c>
      <c r="H2512" s="70">
        <v>0.13793103448275862</v>
      </c>
      <c r="I2512" s="70">
        <v>0.22222222222222221</v>
      </c>
      <c r="J2512" s="70">
        <v>0.34639316259594383</v>
      </c>
      <c r="K2512" s="70">
        <v>0.7977515942489547</v>
      </c>
      <c r="L2512" s="70">
        <v>0.14461745610821464</v>
      </c>
      <c r="M2512" s="70">
        <v>0.28234203601013547</v>
      </c>
      <c r="N2512" s="70">
        <v>0.19553823186179398</v>
      </c>
      <c r="O2512" s="70">
        <v>0</v>
      </c>
      <c r="P2512" s="70">
        <v>7.8264146277200776E-3</v>
      </c>
    </row>
    <row r="2513" spans="1:16" x14ac:dyDescent="0.3">
      <c r="A2513" t="s">
        <v>3446</v>
      </c>
      <c r="B2513" t="s">
        <v>1532</v>
      </c>
      <c r="C2513" s="69">
        <v>48045</v>
      </c>
      <c r="E2513" s="70"/>
      <c r="F2513" s="70">
        <v>3.0962648659319851E-2</v>
      </c>
      <c r="G2513" s="70">
        <v>0.16304347826086957</v>
      </c>
      <c r="H2513" s="70">
        <v>6.8965517241379309E-2</v>
      </c>
      <c r="I2513" s="70">
        <v>0.16666666666666666</v>
      </c>
    </row>
    <row r="2514" spans="1:16" x14ac:dyDescent="0.3">
      <c r="A2514" t="s">
        <v>2337</v>
      </c>
      <c r="B2514" t="s">
        <v>1532</v>
      </c>
      <c r="C2514" s="69">
        <v>48047</v>
      </c>
      <c r="D2514" s="70">
        <v>0.3953495690693859</v>
      </c>
      <c r="E2514" s="70">
        <v>1.0412114589075719E-3</v>
      </c>
      <c r="F2514" s="70">
        <v>0.34171683229680527</v>
      </c>
      <c r="G2514" s="70">
        <v>2.976190476190476E-2</v>
      </c>
      <c r="H2514" s="70">
        <v>3.4482758620689655E-2</v>
      </c>
      <c r="I2514" s="70">
        <v>0.16666666666666666</v>
      </c>
      <c r="J2514" s="70">
        <v>0.23106210983961881</v>
      </c>
      <c r="K2514" s="70">
        <v>0.69538520896129918</v>
      </c>
      <c r="L2514" s="70">
        <v>5.47679258685582E-2</v>
      </c>
      <c r="M2514" s="70">
        <v>0.28097250167525789</v>
      </c>
      <c r="N2514" s="70">
        <v>0.11400956704443471</v>
      </c>
      <c r="O2514" s="70">
        <v>0</v>
      </c>
      <c r="P2514" s="70">
        <v>5.7286598632760484E-3</v>
      </c>
    </row>
    <row r="2515" spans="1:16" x14ac:dyDescent="0.3">
      <c r="A2515" t="s">
        <v>2469</v>
      </c>
      <c r="B2515" t="s">
        <v>1532</v>
      </c>
      <c r="C2515" s="69">
        <v>48049</v>
      </c>
      <c r="D2515" s="70">
        <v>0.48620034970469278</v>
      </c>
      <c r="E2515" s="70">
        <v>1.0451828152044044E-2</v>
      </c>
      <c r="F2515" s="70">
        <v>0.13207894934954137</v>
      </c>
      <c r="G2515" s="70">
        <v>0.19047619047619047</v>
      </c>
      <c r="H2515" s="70">
        <v>0.17241379310344829</v>
      </c>
      <c r="I2515" s="70">
        <v>0.22222222222222221</v>
      </c>
      <c r="J2515" s="70">
        <v>0.22332799732716915</v>
      </c>
      <c r="K2515" s="70">
        <v>0.73571478844270521</v>
      </c>
      <c r="L2515" s="70">
        <v>6.2983400635564096E-2</v>
      </c>
      <c r="M2515" s="70">
        <v>0.42608252829947946</v>
      </c>
      <c r="N2515" s="70">
        <v>0.21933488316758912</v>
      </c>
      <c r="O2515" s="70">
        <v>0</v>
      </c>
      <c r="P2515" s="70">
        <v>1.907320214516885E-2</v>
      </c>
    </row>
    <row r="2516" spans="1:16" x14ac:dyDescent="0.3">
      <c r="A2516" t="s">
        <v>3447</v>
      </c>
      <c r="B2516" t="s">
        <v>1532</v>
      </c>
      <c r="C2516" s="69">
        <v>48051</v>
      </c>
      <c r="D2516" s="70">
        <v>0.46875884846354171</v>
      </c>
      <c r="E2516" s="70">
        <v>2.5653006257811118E-3</v>
      </c>
      <c r="F2516" s="70">
        <v>0.3186863832702187</v>
      </c>
      <c r="G2516" s="70">
        <v>0.14285714285714285</v>
      </c>
      <c r="H2516" s="70">
        <v>0.13793103448275862</v>
      </c>
      <c r="I2516" s="70">
        <v>0.22222222222222221</v>
      </c>
      <c r="J2516" s="70">
        <v>0.21999361435956821</v>
      </c>
      <c r="K2516" s="70">
        <v>0.7006023006726092</v>
      </c>
      <c r="L2516" s="70">
        <v>7.9335701770759492E-2</v>
      </c>
      <c r="M2516" s="70">
        <v>0.43568783049090121</v>
      </c>
      <c r="N2516" s="70">
        <v>4.7784191057751557E-2</v>
      </c>
      <c r="O2516" s="70">
        <v>0</v>
      </c>
      <c r="P2516" s="70">
        <v>1.2379140054722458E-2</v>
      </c>
    </row>
    <row r="2517" spans="1:16" x14ac:dyDescent="0.3">
      <c r="A2517" t="s">
        <v>3448</v>
      </c>
      <c r="B2517" t="s">
        <v>1532</v>
      </c>
      <c r="C2517" s="69">
        <v>48053</v>
      </c>
      <c r="D2517" s="70">
        <v>0.42091015662256798</v>
      </c>
      <c r="E2517" s="70">
        <v>7.3875695164229852E-3</v>
      </c>
      <c r="F2517" s="70">
        <v>0.18598484751966565</v>
      </c>
      <c r="G2517" s="70">
        <v>0.12672811059907835</v>
      </c>
      <c r="H2517" s="70">
        <v>0</v>
      </c>
      <c r="I2517" s="70">
        <v>0.22222222222222221</v>
      </c>
      <c r="J2517" s="70">
        <v>0.18810780248308095</v>
      </c>
      <c r="K2517" s="70">
        <v>0.78008176101220861</v>
      </c>
      <c r="L2517" s="70">
        <v>1.1071462189922632E-2</v>
      </c>
      <c r="M2517" s="70">
        <v>0.40715433427705294</v>
      </c>
      <c r="N2517" s="70">
        <v>0.1435390241998698</v>
      </c>
      <c r="O2517" s="70">
        <v>0</v>
      </c>
      <c r="P2517" s="70">
        <v>1.6032616033462978E-2</v>
      </c>
    </row>
    <row r="2518" spans="1:16" x14ac:dyDescent="0.3">
      <c r="A2518" t="s">
        <v>2681</v>
      </c>
      <c r="B2518" t="s">
        <v>1532</v>
      </c>
      <c r="C2518" s="69">
        <v>48055</v>
      </c>
      <c r="D2518" s="70">
        <v>0.46763627158652282</v>
      </c>
      <c r="E2518" s="70">
        <v>1.7392874620590377E-2</v>
      </c>
      <c r="F2518" s="70">
        <v>0.29324681334218899</v>
      </c>
      <c r="G2518" s="70">
        <v>0.125</v>
      </c>
      <c r="H2518" s="70">
        <v>0</v>
      </c>
      <c r="I2518" s="70">
        <v>0.22222222222222221</v>
      </c>
      <c r="J2518" s="70">
        <v>0.31577233624234741</v>
      </c>
      <c r="K2518" s="70">
        <v>0.72971624635792676</v>
      </c>
      <c r="L2518" s="70">
        <v>0.14192088191194685</v>
      </c>
      <c r="M2518" s="70">
        <v>0.42674109942887217</v>
      </c>
      <c r="N2518" s="70">
        <v>4.3581110412459649E-2</v>
      </c>
      <c r="O2518" s="70">
        <v>0</v>
      </c>
      <c r="P2518" s="70">
        <v>1.3728984951367288E-2</v>
      </c>
    </row>
    <row r="2519" spans="1:16" x14ac:dyDescent="0.3">
      <c r="A2519" t="s">
        <v>2028</v>
      </c>
      <c r="B2519" t="s">
        <v>1532</v>
      </c>
      <c r="C2519" s="69">
        <v>48057</v>
      </c>
      <c r="D2519" s="70">
        <v>0.50858546434682794</v>
      </c>
      <c r="E2519" s="70">
        <v>3.2997263589067088E-3</v>
      </c>
      <c r="F2519" s="70">
        <v>0.60085765419934978</v>
      </c>
      <c r="G2519" s="70">
        <v>0.10119047619047619</v>
      </c>
      <c r="H2519" s="70">
        <v>3.4482758620689655E-2</v>
      </c>
      <c r="I2519" s="70">
        <v>0.16666666666666666</v>
      </c>
      <c r="J2519" s="70">
        <v>0.32395180525636091</v>
      </c>
      <c r="K2519" s="70">
        <v>0.61283512828146047</v>
      </c>
      <c r="L2519" s="70">
        <v>0.12884718930133898</v>
      </c>
      <c r="M2519" s="70">
        <v>0.42616138333766906</v>
      </c>
      <c r="N2519" s="70">
        <v>9.4795508793942926E-2</v>
      </c>
      <c r="O2519" s="70">
        <v>2.3617702937726286E-2</v>
      </c>
      <c r="P2519" s="70">
        <v>9.7062325600891989E-4</v>
      </c>
    </row>
    <row r="2520" spans="1:16" x14ac:dyDescent="0.3">
      <c r="A2520" t="s">
        <v>3449</v>
      </c>
      <c r="B2520" t="s">
        <v>1532</v>
      </c>
      <c r="C2520" s="69">
        <v>48059</v>
      </c>
      <c r="D2520" s="70">
        <v>0.46034210202355036</v>
      </c>
      <c r="E2520" s="70">
        <v>1.7575094424996918E-3</v>
      </c>
      <c r="F2520" s="70">
        <v>0.1114200043388671</v>
      </c>
      <c r="G2520" s="70">
        <v>0.23809523809523808</v>
      </c>
      <c r="H2520" s="70">
        <v>0.13793103448275862</v>
      </c>
      <c r="I2520" s="70">
        <v>0.22222222222222221</v>
      </c>
      <c r="J2520" s="70">
        <v>0.30407808751497623</v>
      </c>
      <c r="K2520" s="70">
        <v>0.7655937577360149</v>
      </c>
      <c r="L2520" s="70">
        <v>8.659656950087493E-3</v>
      </c>
      <c r="M2520" s="70">
        <v>0.42914984065077355</v>
      </c>
      <c r="N2520" s="70">
        <v>2.7903208225519793E-2</v>
      </c>
      <c r="O2520" s="70">
        <v>0</v>
      </c>
      <c r="P2520" s="70">
        <v>3.0815269099527143E-2</v>
      </c>
    </row>
    <row r="2521" spans="1:16" x14ac:dyDescent="0.3">
      <c r="A2521" t="s">
        <v>3310</v>
      </c>
      <c r="B2521" t="s">
        <v>1532</v>
      </c>
      <c r="C2521" s="69">
        <v>48061</v>
      </c>
      <c r="D2521" s="70">
        <v>0.53204971090562891</v>
      </c>
      <c r="E2521" s="70">
        <v>9.0626169199084908E-2</v>
      </c>
      <c r="F2521" s="70">
        <v>0.48828495402316374</v>
      </c>
      <c r="G2521" s="70">
        <v>0.13095238095238096</v>
      </c>
      <c r="H2521" s="70">
        <v>0.17241379310344829</v>
      </c>
      <c r="I2521" s="70">
        <v>0.16666666666666666</v>
      </c>
      <c r="J2521" s="70">
        <v>0.24916731671493897</v>
      </c>
      <c r="K2521" s="70">
        <v>0.62441301961637241</v>
      </c>
      <c r="L2521" s="70">
        <v>0.26002157731358949</v>
      </c>
      <c r="M2521" s="70">
        <v>0.28061555185756049</v>
      </c>
      <c r="N2521" s="70">
        <v>0.24001531672019163</v>
      </c>
      <c r="O2521" s="70">
        <v>1.083350712800131E-2</v>
      </c>
      <c r="P2521" s="70">
        <v>6.9968348520967191E-3</v>
      </c>
    </row>
    <row r="2522" spans="1:16" x14ac:dyDescent="0.3">
      <c r="A2522" t="s">
        <v>3450</v>
      </c>
      <c r="B2522" t="s">
        <v>1532</v>
      </c>
      <c r="C2522" s="69">
        <v>48063</v>
      </c>
      <c r="D2522" s="70">
        <v>0.50443338781181712</v>
      </c>
      <c r="E2522" s="70">
        <v>1.2728176114919422E-2</v>
      </c>
      <c r="F2522" s="70">
        <v>0.20067882904670484</v>
      </c>
      <c r="G2522" s="70">
        <v>4.7619047619047616E-2</v>
      </c>
      <c r="H2522" s="70">
        <v>0.20689655172413793</v>
      </c>
      <c r="I2522" s="70">
        <v>0.27777777777777779</v>
      </c>
      <c r="J2522" s="70">
        <v>0.13754960334332356</v>
      </c>
      <c r="K2522" s="70">
        <v>0.73527368675399474</v>
      </c>
      <c r="L2522" s="70">
        <v>0.32733174234630175</v>
      </c>
      <c r="M2522" s="70">
        <v>0.49163909577383141</v>
      </c>
      <c r="N2522" s="70">
        <v>1.5473276255815412E-2</v>
      </c>
      <c r="O2522" s="70">
        <v>0</v>
      </c>
      <c r="P2522" s="70">
        <v>5.3609988341470502E-2</v>
      </c>
    </row>
    <row r="2523" spans="1:16" x14ac:dyDescent="0.3">
      <c r="A2523" t="s">
        <v>3451</v>
      </c>
      <c r="B2523" t="s">
        <v>1532</v>
      </c>
      <c r="C2523" s="69">
        <v>48065</v>
      </c>
      <c r="D2523" s="70">
        <v>0.42200871421887132</v>
      </c>
      <c r="E2523" s="70">
        <v>2.8171452968914174E-4</v>
      </c>
      <c r="F2523" s="70">
        <v>2.3801851715941059E-2</v>
      </c>
      <c r="G2523" s="70">
        <v>0.25889436234263818</v>
      </c>
      <c r="H2523" s="70">
        <v>6.8965517241379309E-2</v>
      </c>
      <c r="I2523" s="70">
        <v>0.16666666666666666</v>
      </c>
      <c r="J2523" s="70">
        <v>0.21903631006794208</v>
      </c>
      <c r="K2523" s="70">
        <v>0.8364844944433989</v>
      </c>
      <c r="L2523" s="70">
        <v>0.1893969307856159</v>
      </c>
      <c r="M2523" s="70">
        <v>0.24642988095231438</v>
      </c>
      <c r="N2523" s="70">
        <v>0</v>
      </c>
      <c r="O2523" s="70">
        <v>0</v>
      </c>
      <c r="P2523" s="70">
        <v>7.6677284655012029E-2</v>
      </c>
    </row>
    <row r="2524" spans="1:16" x14ac:dyDescent="0.3">
      <c r="A2524" t="s">
        <v>2471</v>
      </c>
      <c r="B2524" t="s">
        <v>1532</v>
      </c>
      <c r="C2524" s="69">
        <v>48067</v>
      </c>
      <c r="D2524" s="70">
        <v>0.63071178809992845</v>
      </c>
      <c r="E2524" s="70">
        <v>7.8617113009701936E-3</v>
      </c>
      <c r="F2524" s="70">
        <v>0.2111315664823076</v>
      </c>
      <c r="G2524" s="70">
        <v>0.38095238095238093</v>
      </c>
      <c r="H2524" s="70">
        <v>0.20689655172413793</v>
      </c>
      <c r="I2524" s="70">
        <v>0.27777777777777779</v>
      </c>
      <c r="J2524" s="70">
        <v>0.34789720078788378</v>
      </c>
      <c r="K2524" s="70">
        <v>0.72377768116956254</v>
      </c>
      <c r="L2524" s="70">
        <v>0.35738540643293154</v>
      </c>
      <c r="M2524" s="70">
        <v>0.47702216927084906</v>
      </c>
      <c r="N2524" s="70">
        <v>7.0431007418164465E-2</v>
      </c>
      <c r="O2524" s="70">
        <v>0</v>
      </c>
      <c r="P2524" s="70">
        <v>6.4880977116199751E-2</v>
      </c>
    </row>
    <row r="2525" spans="1:16" x14ac:dyDescent="0.3">
      <c r="A2525" t="s">
        <v>3452</v>
      </c>
      <c r="B2525" t="s">
        <v>1532</v>
      </c>
      <c r="C2525" s="69">
        <v>48069</v>
      </c>
      <c r="D2525" s="70">
        <v>0.44954193971368406</v>
      </c>
      <c r="E2525" s="70">
        <v>1.2295032344567724E-3</v>
      </c>
      <c r="F2525" s="70">
        <v>2.5823680607335652E-2</v>
      </c>
      <c r="G2525" s="70">
        <v>0.15404040404040403</v>
      </c>
      <c r="H2525" s="70">
        <v>0.10344827586206896</v>
      </c>
      <c r="I2525" s="70">
        <v>0.16666666666666666</v>
      </c>
      <c r="J2525" s="70">
        <v>0.25358660609791578</v>
      </c>
      <c r="K2525" s="70">
        <v>0.81522698438183694</v>
      </c>
      <c r="L2525" s="70">
        <v>0.28378493277861794</v>
      </c>
      <c r="M2525" s="70">
        <v>0.28574380056001392</v>
      </c>
      <c r="N2525" s="70">
        <v>0.13373276227404934</v>
      </c>
      <c r="O2525" s="70">
        <v>0</v>
      </c>
      <c r="P2525" s="70">
        <v>4.196824168259989E-4</v>
      </c>
    </row>
    <row r="2526" spans="1:16" x14ac:dyDescent="0.3">
      <c r="A2526" t="s">
        <v>2029</v>
      </c>
      <c r="B2526" t="s">
        <v>1532</v>
      </c>
      <c r="C2526" s="69">
        <v>48071</v>
      </c>
      <c r="D2526" s="70">
        <v>0.57548143170517108</v>
      </c>
      <c r="E2526" s="70">
        <v>1.7024908068234274E-2</v>
      </c>
      <c r="F2526" s="70">
        <v>0.68403556956849232</v>
      </c>
      <c r="G2526" s="70">
        <v>0.13095238095238096</v>
      </c>
      <c r="H2526" s="70">
        <v>3.4482758620689655E-2</v>
      </c>
      <c r="I2526" s="70">
        <v>0.27777777777777779</v>
      </c>
      <c r="J2526" s="70">
        <v>0.19743944540291003</v>
      </c>
      <c r="K2526" s="70">
        <v>0.6750129489766864</v>
      </c>
      <c r="L2526" s="70">
        <v>0.16365203295139125</v>
      </c>
      <c r="M2526" s="70">
        <v>0.56660389905925845</v>
      </c>
      <c r="N2526" s="70">
        <v>8.1789363539551171E-2</v>
      </c>
      <c r="O2526" s="70">
        <v>2.6855748145108448E-2</v>
      </c>
      <c r="P2526" s="70">
        <v>6.4994746283359222E-3</v>
      </c>
    </row>
    <row r="2527" spans="1:16" x14ac:dyDescent="0.3">
      <c r="A2527" t="s">
        <v>2030</v>
      </c>
      <c r="B2527" t="s">
        <v>1532</v>
      </c>
      <c r="C2527" s="69">
        <v>48073</v>
      </c>
      <c r="D2527" s="70">
        <v>0.56407429913334384</v>
      </c>
      <c r="E2527" s="70">
        <v>8.2953008585393215E-3</v>
      </c>
      <c r="F2527" s="70">
        <v>0.2673174536394155</v>
      </c>
      <c r="G2527" s="70">
        <v>0.31547619047619041</v>
      </c>
      <c r="H2527" s="70">
        <v>0.13793103448275862</v>
      </c>
      <c r="I2527" s="70">
        <v>0.27777777777777779</v>
      </c>
      <c r="J2527" s="70">
        <v>0.26683710747117073</v>
      </c>
      <c r="K2527" s="70">
        <v>0.78413189782024129</v>
      </c>
      <c r="L2527" s="70">
        <v>0.16678921223026405</v>
      </c>
      <c r="M2527" s="70">
        <v>0.49258837751985662</v>
      </c>
      <c r="N2527" s="70">
        <v>2.0092449408752166E-2</v>
      </c>
      <c r="O2527" s="70">
        <v>0</v>
      </c>
      <c r="P2527" s="70">
        <v>5.9764597301157282E-2</v>
      </c>
    </row>
    <row r="2528" spans="1:16" x14ac:dyDescent="0.3">
      <c r="A2528" t="s">
        <v>3453</v>
      </c>
      <c r="B2528" t="s">
        <v>1532</v>
      </c>
      <c r="C2528" s="69">
        <v>48075</v>
      </c>
      <c r="D2528" s="70">
        <v>0.42649498933013974</v>
      </c>
      <c r="E2528" s="70">
        <v>1.9623763553909745E-3</v>
      </c>
      <c r="F2528" s="70">
        <v>4.7165583372781164E-2</v>
      </c>
      <c r="G2528" s="70">
        <v>9.5238095238095233E-2</v>
      </c>
      <c r="H2528" s="70">
        <v>0.10344827586206896</v>
      </c>
      <c r="I2528" s="70">
        <v>0.16666666666666666</v>
      </c>
      <c r="J2528" s="70">
        <v>0.22962716194107616</v>
      </c>
      <c r="K2528" s="70">
        <v>0.84231739812098794</v>
      </c>
      <c r="L2528" s="70">
        <v>0.3217547121496272</v>
      </c>
      <c r="M2528" s="70">
        <v>0.29974963284535416</v>
      </c>
      <c r="N2528" s="70">
        <v>0</v>
      </c>
      <c r="O2528" s="70">
        <v>0</v>
      </c>
      <c r="P2528" s="70">
        <v>2.5653025338710218E-3</v>
      </c>
    </row>
    <row r="2529" spans="1:16" x14ac:dyDescent="0.3">
      <c r="A2529" t="s">
        <v>2034</v>
      </c>
      <c r="B2529" t="s">
        <v>1532</v>
      </c>
      <c r="C2529" s="69">
        <v>48077</v>
      </c>
      <c r="D2529" s="70">
        <v>0.43600156931541417</v>
      </c>
      <c r="E2529" s="70">
        <v>6.2561610205465743E-4</v>
      </c>
      <c r="F2529" s="70">
        <v>9.8029258986175746E-2</v>
      </c>
      <c r="G2529" s="70">
        <v>0.17299107142857142</v>
      </c>
      <c r="H2529" s="70">
        <v>0.13793103448275862</v>
      </c>
      <c r="I2529" s="70">
        <v>0.16666666666666666</v>
      </c>
      <c r="J2529" s="70">
        <v>0.26808558733370291</v>
      </c>
      <c r="K2529" s="70">
        <v>0.830976721189846</v>
      </c>
      <c r="L2529" s="70">
        <v>2.8740982605416542E-2</v>
      </c>
      <c r="M2529" s="70">
        <v>0.41715198310214469</v>
      </c>
      <c r="N2529" s="70">
        <v>1.8138038426488989E-2</v>
      </c>
      <c r="O2529" s="70">
        <v>0</v>
      </c>
      <c r="P2529" s="70">
        <v>1.6820714252080701E-2</v>
      </c>
    </row>
    <row r="2530" spans="1:16" x14ac:dyDescent="0.3">
      <c r="A2530" t="s">
        <v>3454</v>
      </c>
      <c r="B2530" t="s">
        <v>1532</v>
      </c>
      <c r="C2530" s="69">
        <v>48079</v>
      </c>
      <c r="E2530" s="70"/>
      <c r="F2530" s="70">
        <v>2.899819103066633E-2</v>
      </c>
      <c r="G2530" s="70">
        <v>7.48015873015873E-2</v>
      </c>
      <c r="H2530" s="70">
        <v>3.4482758620689655E-2</v>
      </c>
      <c r="I2530" s="70">
        <v>0.16666666666666666</v>
      </c>
    </row>
    <row r="2531" spans="1:16" x14ac:dyDescent="0.3">
      <c r="A2531" t="s">
        <v>3455</v>
      </c>
      <c r="B2531" t="s">
        <v>1532</v>
      </c>
      <c r="C2531" s="69">
        <v>48081</v>
      </c>
      <c r="E2531" s="70"/>
      <c r="F2531" s="70">
        <v>8.4916993706434518E-2</v>
      </c>
      <c r="G2531" s="70">
        <v>4.1666666666666664E-2</v>
      </c>
      <c r="H2531" s="70">
        <v>0.13793103448275862</v>
      </c>
      <c r="I2531" s="70">
        <v>0.16666666666666666</v>
      </c>
    </row>
    <row r="2532" spans="1:16" x14ac:dyDescent="0.3">
      <c r="A2532" t="s">
        <v>3456</v>
      </c>
      <c r="B2532" t="s">
        <v>1532</v>
      </c>
      <c r="C2532" s="69">
        <v>48083</v>
      </c>
      <c r="D2532" s="70">
        <v>0.44586265393457097</v>
      </c>
      <c r="E2532" s="70">
        <v>1.0519705534281292E-3</v>
      </c>
      <c r="F2532" s="70">
        <v>0.12144071885897133</v>
      </c>
      <c r="G2532" s="70">
        <v>0.22067363530778167</v>
      </c>
      <c r="H2532" s="70">
        <v>0.13793103448275862</v>
      </c>
      <c r="I2532" s="70">
        <v>0.22222222222222221</v>
      </c>
      <c r="J2532" s="70">
        <v>0.23597923732942633</v>
      </c>
      <c r="K2532" s="70">
        <v>0.72907152575425627</v>
      </c>
      <c r="L2532" s="70">
        <v>2.5070289242535043E-2</v>
      </c>
      <c r="M2532" s="70">
        <v>0.44057102227162687</v>
      </c>
      <c r="N2532" s="70">
        <v>6.3934852924041427E-2</v>
      </c>
      <c r="O2532" s="70">
        <v>0</v>
      </c>
      <c r="P2532" s="70">
        <v>7.3893721923497732E-3</v>
      </c>
    </row>
    <row r="2533" spans="1:16" x14ac:dyDescent="0.3">
      <c r="A2533" t="s">
        <v>3457</v>
      </c>
      <c r="B2533" t="s">
        <v>1532</v>
      </c>
      <c r="C2533" s="69">
        <v>48085</v>
      </c>
      <c r="D2533" s="70">
        <v>0.50372355086629717</v>
      </c>
      <c r="E2533" s="70">
        <v>0.18739581951931211</v>
      </c>
      <c r="F2533" s="70">
        <v>0.15029041759450742</v>
      </c>
      <c r="G2533" s="70">
        <v>0.26190476190476192</v>
      </c>
      <c r="H2533" s="70">
        <v>0.17241379310344829</v>
      </c>
      <c r="I2533" s="70">
        <v>0.22222222222222221</v>
      </c>
      <c r="J2533" s="70">
        <v>0.18254454317223104</v>
      </c>
      <c r="K2533" s="70">
        <v>0.75571691575938604</v>
      </c>
      <c r="L2533" s="70">
        <v>0.17678917527698357</v>
      </c>
      <c r="M2533" s="70">
        <v>0.50668359545538511</v>
      </c>
      <c r="N2533" s="70">
        <v>5.3833778400406943E-2</v>
      </c>
      <c r="O2533" s="70">
        <v>0</v>
      </c>
      <c r="P2533" s="70">
        <v>7.9410594299965508E-3</v>
      </c>
    </row>
    <row r="2534" spans="1:16" x14ac:dyDescent="0.3">
      <c r="A2534" t="s">
        <v>3458</v>
      </c>
      <c r="B2534" t="s">
        <v>1532</v>
      </c>
      <c r="C2534" s="69">
        <v>48087</v>
      </c>
      <c r="E2534" s="70"/>
      <c r="F2534" s="70">
        <v>3.7791246357232834E-2</v>
      </c>
      <c r="G2534" s="70">
        <v>0.20833333333333334</v>
      </c>
      <c r="H2534" s="70">
        <v>0.10344827586206896</v>
      </c>
      <c r="I2534" s="70">
        <v>0.16666666666666666</v>
      </c>
    </row>
    <row r="2535" spans="1:16" x14ac:dyDescent="0.3">
      <c r="A2535" t="s">
        <v>203</v>
      </c>
      <c r="B2535" t="s">
        <v>1532</v>
      </c>
      <c r="C2535" s="69">
        <v>48089</v>
      </c>
      <c r="D2535" s="70">
        <v>0.54691761931205118</v>
      </c>
      <c r="E2535" s="70">
        <v>3.3757664978767733E-3</v>
      </c>
      <c r="F2535" s="70">
        <v>0.4211455787560569</v>
      </c>
      <c r="G2535" s="70">
        <v>0.1130952380952381</v>
      </c>
      <c r="H2535" s="70">
        <v>0.17241379310344829</v>
      </c>
      <c r="I2535" s="70">
        <v>0.22222222222222221</v>
      </c>
      <c r="J2535" s="70">
        <v>0.29493111752647755</v>
      </c>
      <c r="K2535" s="70">
        <v>0.72024796606655539</v>
      </c>
      <c r="L2535" s="70">
        <v>0.17814477927147307</v>
      </c>
      <c r="M2535" s="70">
        <v>0.45506267305773229</v>
      </c>
      <c r="N2535" s="70">
        <v>0.12514001990667764</v>
      </c>
      <c r="O2535" s="70">
        <v>0</v>
      </c>
      <c r="P2535" s="70">
        <v>1.4824342914244628E-3</v>
      </c>
    </row>
    <row r="2536" spans="1:16" x14ac:dyDescent="0.3">
      <c r="A2536" t="s">
        <v>3459</v>
      </c>
      <c r="B2536" t="s">
        <v>1532</v>
      </c>
      <c r="C2536" s="69">
        <v>48091</v>
      </c>
      <c r="D2536" s="70">
        <v>0.42101745354173969</v>
      </c>
      <c r="E2536" s="70">
        <v>3.9513023906085819E-2</v>
      </c>
      <c r="F2536" s="70">
        <v>0.2234911909108046</v>
      </c>
      <c r="G2536" s="70">
        <v>3.5714285714285712E-2</v>
      </c>
      <c r="H2536" s="70">
        <v>0</v>
      </c>
      <c r="I2536" s="70">
        <v>0.22222222222222221</v>
      </c>
      <c r="J2536" s="70">
        <v>0.22313612223940854</v>
      </c>
      <c r="K2536" s="70">
        <v>0.71469508996779296</v>
      </c>
      <c r="L2536" s="70">
        <v>0.13071511656504284</v>
      </c>
      <c r="M2536" s="70">
        <v>0.44265586052096934</v>
      </c>
      <c r="N2536" s="70">
        <v>7.7137390125289543E-2</v>
      </c>
      <c r="O2536" s="70">
        <v>0</v>
      </c>
      <c r="P2536" s="70">
        <v>1.1685363547328614E-2</v>
      </c>
    </row>
    <row r="2537" spans="1:16" x14ac:dyDescent="0.3">
      <c r="A2537" t="s">
        <v>2613</v>
      </c>
      <c r="B2537" t="s">
        <v>1532</v>
      </c>
      <c r="C2537" s="69">
        <v>48093</v>
      </c>
      <c r="D2537" s="70">
        <v>0.47053281047975409</v>
      </c>
      <c r="E2537" s="70">
        <v>1.4802731213214133E-3</v>
      </c>
      <c r="F2537" s="70">
        <v>0.14247060450146762</v>
      </c>
      <c r="G2537" s="70">
        <v>0.22023809523809523</v>
      </c>
      <c r="H2537" s="70">
        <v>0.10344827586206896</v>
      </c>
      <c r="I2537" s="70">
        <v>0.22222222222222221</v>
      </c>
      <c r="J2537" s="70">
        <v>0.29992507816727426</v>
      </c>
      <c r="K2537" s="70">
        <v>0.73744510163855537</v>
      </c>
      <c r="L2537" s="70">
        <v>9.0835862539180662E-2</v>
      </c>
      <c r="M2537" s="70">
        <v>0.45738863746777214</v>
      </c>
      <c r="N2537" s="70">
        <v>3.4635935558766311E-2</v>
      </c>
      <c r="O2537" s="70">
        <v>0</v>
      </c>
      <c r="P2537" s="70">
        <v>1.7639973348781045E-2</v>
      </c>
    </row>
    <row r="2538" spans="1:16" x14ac:dyDescent="0.3">
      <c r="A2538" t="s">
        <v>3460</v>
      </c>
      <c r="B2538" t="s">
        <v>1532</v>
      </c>
      <c r="C2538" s="69">
        <v>48095</v>
      </c>
      <c r="E2538" s="70"/>
      <c r="F2538" s="70">
        <v>0.12132323768971698</v>
      </c>
      <c r="G2538" s="70">
        <v>2.2959183673469385E-2</v>
      </c>
      <c r="H2538" s="70">
        <v>0.17241379310344829</v>
      </c>
      <c r="I2538" s="70">
        <v>0.22222222222222221</v>
      </c>
    </row>
    <row r="2539" spans="1:16" x14ac:dyDescent="0.3">
      <c r="A2539" t="s">
        <v>3461</v>
      </c>
      <c r="B2539" t="s">
        <v>1532</v>
      </c>
      <c r="C2539" s="69">
        <v>48097</v>
      </c>
      <c r="D2539" s="70">
        <v>0.52194767805665454</v>
      </c>
      <c r="E2539" s="70">
        <v>5.7890175032030596E-3</v>
      </c>
      <c r="F2539" s="70">
        <v>0.11555367168820535</v>
      </c>
      <c r="G2539" s="70">
        <v>0.27976190476190477</v>
      </c>
      <c r="H2539" s="70">
        <v>0.17241379310344829</v>
      </c>
      <c r="I2539" s="70">
        <v>0.16666666666666666</v>
      </c>
      <c r="J2539" s="70">
        <v>0.25222822470045764</v>
      </c>
      <c r="K2539" s="70">
        <v>0.77949869440416286</v>
      </c>
      <c r="L2539" s="70">
        <v>0.17211140760358493</v>
      </c>
      <c r="M2539" s="70">
        <v>0.50048612249612712</v>
      </c>
      <c r="N2539" s="70">
        <v>0.12167264373248499</v>
      </c>
      <c r="O2539" s="70">
        <v>0</v>
      </c>
      <c r="P2539" s="70">
        <v>2.004472262326017E-2</v>
      </c>
    </row>
    <row r="2540" spans="1:16" x14ac:dyDescent="0.3">
      <c r="A2540" t="s">
        <v>3462</v>
      </c>
      <c r="B2540" t="s">
        <v>1532</v>
      </c>
      <c r="C2540" s="69">
        <v>48099</v>
      </c>
      <c r="D2540" s="70">
        <v>0.42114266331810396</v>
      </c>
      <c r="E2540" s="70">
        <v>1.2686069914130117E-2</v>
      </c>
      <c r="F2540" s="70">
        <v>0.18336835910255422</v>
      </c>
      <c r="G2540" s="70">
        <v>0.14443277310924371</v>
      </c>
      <c r="H2540" s="70">
        <v>0.13793103448275862</v>
      </c>
      <c r="I2540" s="70">
        <v>0.22222222222222221</v>
      </c>
      <c r="J2540" s="70">
        <v>9.258182599362462E-2</v>
      </c>
      <c r="K2540" s="70">
        <v>0.75948608922840866</v>
      </c>
      <c r="L2540" s="70">
        <v>7.3709573983046756E-2</v>
      </c>
      <c r="M2540" s="70">
        <v>0.42792668097356168</v>
      </c>
      <c r="N2540" s="70">
        <v>2.0358510267786643E-2</v>
      </c>
      <c r="O2540" s="70">
        <v>0</v>
      </c>
      <c r="P2540" s="70">
        <v>2.0054592439730991E-2</v>
      </c>
    </row>
    <row r="2541" spans="1:16" x14ac:dyDescent="0.3">
      <c r="A2541" t="s">
        <v>3463</v>
      </c>
      <c r="B2541" t="s">
        <v>1532</v>
      </c>
      <c r="C2541" s="69">
        <v>48101</v>
      </c>
      <c r="E2541" s="70"/>
      <c r="F2541" s="70">
        <v>5.5298838721543446E-2</v>
      </c>
      <c r="G2541" s="70">
        <v>9.2517006802721083E-2</v>
      </c>
      <c r="H2541" s="70">
        <v>6.8965517241379309E-2</v>
      </c>
      <c r="I2541" s="70">
        <v>0.16666666666666666</v>
      </c>
    </row>
    <row r="2542" spans="1:16" x14ac:dyDescent="0.3">
      <c r="A2542" t="s">
        <v>3464</v>
      </c>
      <c r="B2542" t="s">
        <v>1532</v>
      </c>
      <c r="C2542" s="69">
        <v>48103</v>
      </c>
      <c r="D2542" s="70">
        <v>0.35090779241048431</v>
      </c>
      <c r="E2542" s="70">
        <v>7.2335198066592955E-4</v>
      </c>
      <c r="F2542" s="70">
        <v>5.6273499240422638E-2</v>
      </c>
      <c r="G2542" s="70">
        <v>5.9523809523809521E-2</v>
      </c>
      <c r="H2542" s="70">
        <v>6.8965517241379309E-2</v>
      </c>
      <c r="I2542" s="70">
        <v>0.16666666666666666</v>
      </c>
      <c r="J2542" s="70">
        <v>0.23404864728648048</v>
      </c>
      <c r="K2542" s="70">
        <v>0.77092099423708438</v>
      </c>
      <c r="L2542" s="70">
        <v>0.12306357467171163</v>
      </c>
      <c r="M2542" s="70">
        <v>0.25412831359972166</v>
      </c>
      <c r="N2542" s="70">
        <v>0</v>
      </c>
      <c r="O2542" s="70">
        <v>0</v>
      </c>
      <c r="P2542" s="70">
        <v>1.2490545919266521E-3</v>
      </c>
    </row>
    <row r="2543" spans="1:16" x14ac:dyDescent="0.3">
      <c r="A2543" t="s">
        <v>3405</v>
      </c>
      <c r="B2543" t="s">
        <v>1532</v>
      </c>
      <c r="C2543" s="69">
        <v>48105</v>
      </c>
      <c r="D2543" s="70">
        <v>0.41769155611852998</v>
      </c>
      <c r="E2543" s="70">
        <v>3.2600239612729111E-4</v>
      </c>
      <c r="F2543" s="70">
        <v>7.8014032411615655E-2</v>
      </c>
      <c r="G2543" s="70">
        <v>2.3809523809523808E-2</v>
      </c>
      <c r="H2543" s="70">
        <v>0.13793103448275862</v>
      </c>
      <c r="I2543" s="70">
        <v>0.16666666666666666</v>
      </c>
      <c r="J2543" s="70">
        <v>0.33223570923738743</v>
      </c>
      <c r="K2543" s="70">
        <v>0.76902809788027859</v>
      </c>
      <c r="L2543" s="70">
        <v>9.5343059726407678E-2</v>
      </c>
      <c r="M2543" s="70">
        <v>0.33688342699389051</v>
      </c>
      <c r="N2543" s="70">
        <v>0.11930172455089851</v>
      </c>
      <c r="O2543" s="70">
        <v>0</v>
      </c>
      <c r="P2543" s="70">
        <v>5.7965845972637389E-3</v>
      </c>
    </row>
    <row r="2544" spans="1:16" x14ac:dyDescent="0.3">
      <c r="A2544" t="s">
        <v>3465</v>
      </c>
      <c r="B2544" t="s">
        <v>1532</v>
      </c>
      <c r="C2544" s="69">
        <v>48107</v>
      </c>
      <c r="E2544" s="70"/>
      <c r="F2544" s="70">
        <v>4.7342241266431238E-2</v>
      </c>
      <c r="G2544" s="70">
        <v>0.14933166248955723</v>
      </c>
      <c r="H2544" s="70">
        <v>0.13793103448275862</v>
      </c>
      <c r="I2544" s="70">
        <v>0.16666666666666666</v>
      </c>
    </row>
    <row r="2545" spans="1:16" x14ac:dyDescent="0.3">
      <c r="A2545" t="s">
        <v>3466</v>
      </c>
      <c r="B2545" t="s">
        <v>1532</v>
      </c>
      <c r="C2545" s="69">
        <v>48109</v>
      </c>
      <c r="E2545" s="70"/>
      <c r="F2545" s="70">
        <v>2.2838080875792737E-2</v>
      </c>
      <c r="G2545" s="70">
        <v>1.7857142857142856E-2</v>
      </c>
      <c r="H2545" s="70">
        <v>0.13793103448275862</v>
      </c>
      <c r="I2545" s="70">
        <v>0.22222222222222221</v>
      </c>
    </row>
    <row r="2546" spans="1:16" x14ac:dyDescent="0.3">
      <c r="A2546" t="s">
        <v>3467</v>
      </c>
      <c r="B2546" t="s">
        <v>1532</v>
      </c>
      <c r="C2546" s="69">
        <v>48111</v>
      </c>
      <c r="D2546" s="70">
        <v>0.36827742099314292</v>
      </c>
      <c r="E2546" s="70">
        <v>6.5488512155857052E-4</v>
      </c>
      <c r="F2546" s="70">
        <v>1.1752770459223336E-2</v>
      </c>
      <c r="G2546" s="70">
        <v>0.10714285714285714</v>
      </c>
      <c r="H2546" s="70">
        <v>0.10344827586206896</v>
      </c>
      <c r="I2546" s="70">
        <v>0.16666666666666666</v>
      </c>
      <c r="J2546" s="70">
        <v>0.26651328324276408</v>
      </c>
      <c r="K2546" s="70">
        <v>0.78929785754014659</v>
      </c>
      <c r="L2546" s="70">
        <v>2.5618123069184439E-2</v>
      </c>
      <c r="M2546" s="70">
        <v>0.22516635872170548</v>
      </c>
      <c r="N2546" s="70">
        <v>0.12209857228976749</v>
      </c>
      <c r="O2546" s="70">
        <v>0</v>
      </c>
      <c r="P2546" s="70">
        <v>3.0083774129364355E-3</v>
      </c>
    </row>
    <row r="2547" spans="1:16" x14ac:dyDescent="0.3">
      <c r="A2547" t="s">
        <v>2044</v>
      </c>
      <c r="B2547" t="s">
        <v>1532</v>
      </c>
      <c r="C2547" s="69">
        <v>48113</v>
      </c>
      <c r="D2547" s="70">
        <v>0.59035981590087871</v>
      </c>
      <c r="E2547" s="70">
        <v>0.55419618275738214</v>
      </c>
      <c r="F2547" s="70">
        <v>0.16342040180600459</v>
      </c>
      <c r="G2547" s="70">
        <v>0.59523809523809523</v>
      </c>
      <c r="H2547" s="70">
        <v>0.17241379310344829</v>
      </c>
      <c r="I2547" s="70">
        <v>0.22222222222222221</v>
      </c>
      <c r="J2547" s="70">
        <v>0.23915064740829794</v>
      </c>
      <c r="K2547" s="70">
        <v>0.74708898069701046</v>
      </c>
      <c r="L2547" s="70">
        <v>0.16830473951236874</v>
      </c>
      <c r="M2547" s="70">
        <v>0.47716482585513498</v>
      </c>
      <c r="N2547" s="70">
        <v>0.12909826874836622</v>
      </c>
      <c r="O2547" s="70">
        <v>0</v>
      </c>
      <c r="P2547" s="70">
        <v>4.556119248340409E-3</v>
      </c>
    </row>
    <row r="2548" spans="1:16" x14ac:dyDescent="0.3">
      <c r="A2548" t="s">
        <v>2357</v>
      </c>
      <c r="B2548" t="s">
        <v>1532</v>
      </c>
      <c r="C2548" s="69">
        <v>48115</v>
      </c>
      <c r="D2548" s="70">
        <v>0.36842449439552299</v>
      </c>
      <c r="E2548" s="70">
        <v>2.6418917999806706E-3</v>
      </c>
      <c r="F2548" s="70">
        <v>4.9619630503225334E-2</v>
      </c>
      <c r="G2548" s="70">
        <v>0.125</v>
      </c>
      <c r="H2548" s="70">
        <v>0.17241379310344829</v>
      </c>
      <c r="I2548" s="70">
        <v>0.16666666666666666</v>
      </c>
      <c r="J2548" s="70">
        <v>0.20375634118969418</v>
      </c>
      <c r="K2548" s="70">
        <v>0.70901674624474265</v>
      </c>
      <c r="L2548" s="70">
        <v>5.817941257277439E-2</v>
      </c>
      <c r="M2548" s="70">
        <v>0.28343375284809735</v>
      </c>
      <c r="N2548" s="70">
        <v>5.3033681339490463E-2</v>
      </c>
      <c r="O2548" s="70">
        <v>0</v>
      </c>
      <c r="P2548" s="70">
        <v>3.2022870228411805E-4</v>
      </c>
    </row>
    <row r="2549" spans="1:16" x14ac:dyDescent="0.3">
      <c r="A2549" t="s">
        <v>3468</v>
      </c>
      <c r="B2549" t="s">
        <v>1532</v>
      </c>
      <c r="C2549" s="69">
        <v>48117</v>
      </c>
      <c r="D2549" s="70">
        <v>0.38449691691796212</v>
      </c>
      <c r="E2549" s="70">
        <v>1.9878213435824306E-3</v>
      </c>
      <c r="F2549" s="70">
        <v>2.0147941187181054E-2</v>
      </c>
      <c r="G2549" s="70">
        <v>8.9285714285714288E-2</v>
      </c>
      <c r="H2549" s="70">
        <v>6.8965517241379309E-2</v>
      </c>
      <c r="I2549" s="70">
        <v>0.16666666666666666</v>
      </c>
      <c r="J2549" s="70">
        <v>0.2164648455828572</v>
      </c>
      <c r="K2549" s="70">
        <v>0.80854539585821283</v>
      </c>
      <c r="L2549" s="70">
        <v>0.23214261208688239</v>
      </c>
      <c r="M2549" s="70">
        <v>0.25471321260745772</v>
      </c>
      <c r="N2549" s="70">
        <v>4.2926832884506903E-2</v>
      </c>
      <c r="O2549" s="70">
        <v>0</v>
      </c>
      <c r="P2549" s="70">
        <v>1.0413709779996474E-3</v>
      </c>
    </row>
    <row r="2550" spans="1:16" x14ac:dyDescent="0.3">
      <c r="A2550" t="s">
        <v>2227</v>
      </c>
      <c r="B2550" t="s">
        <v>1532</v>
      </c>
      <c r="C2550" s="69">
        <v>48119</v>
      </c>
      <c r="E2550" s="70"/>
      <c r="F2550" s="70">
        <v>0.16546958902905073</v>
      </c>
      <c r="G2550" s="70">
        <v>5.9523809523809521E-2</v>
      </c>
      <c r="H2550" s="70">
        <v>6.8965517241379309E-2</v>
      </c>
      <c r="I2550" s="70">
        <v>0.27777777777777779</v>
      </c>
    </row>
    <row r="2551" spans="1:16" x14ac:dyDescent="0.3">
      <c r="A2551" t="s">
        <v>3469</v>
      </c>
      <c r="B2551" t="s">
        <v>1532</v>
      </c>
      <c r="C2551" s="69">
        <v>48121</v>
      </c>
      <c r="D2551" s="70">
        <v>0.51400801552269293</v>
      </c>
      <c r="E2551" s="70">
        <v>0.1590028173908776</v>
      </c>
      <c r="F2551" s="70">
        <v>0.13740268556098417</v>
      </c>
      <c r="G2551" s="70">
        <v>0.26785714285714285</v>
      </c>
      <c r="H2551" s="70">
        <v>0.20689655172413793</v>
      </c>
      <c r="I2551" s="70">
        <v>0.22222222222222221</v>
      </c>
      <c r="J2551" s="70">
        <v>0.17462304217442332</v>
      </c>
      <c r="K2551" s="70">
        <v>0.746218898108161</v>
      </c>
      <c r="L2551" s="70">
        <v>0.17933525690195604</v>
      </c>
      <c r="M2551" s="70">
        <v>0.47602843323374977</v>
      </c>
      <c r="N2551" s="70">
        <v>0.1206908237776898</v>
      </c>
      <c r="O2551" s="70">
        <v>0</v>
      </c>
      <c r="P2551" s="70">
        <v>9.9101908030905413E-3</v>
      </c>
    </row>
    <row r="2552" spans="1:16" x14ac:dyDescent="0.3">
      <c r="A2552" t="s">
        <v>3470</v>
      </c>
      <c r="B2552" t="s">
        <v>1532</v>
      </c>
      <c r="C2552" s="69">
        <v>48123</v>
      </c>
      <c r="D2552" s="70">
        <v>0.43991636683253593</v>
      </c>
      <c r="E2552" s="70">
        <v>3.7221223690599037E-3</v>
      </c>
      <c r="F2552" s="70">
        <v>0.39139924789491259</v>
      </c>
      <c r="G2552" s="70">
        <v>3.5714285714285712E-2</v>
      </c>
      <c r="H2552" s="70">
        <v>0</v>
      </c>
      <c r="I2552" s="70">
        <v>0.22222222222222221</v>
      </c>
      <c r="J2552" s="70">
        <v>0.21413868993683316</v>
      </c>
      <c r="K2552" s="70">
        <v>0.70005680101957501</v>
      </c>
      <c r="L2552" s="70">
        <v>0.16606497689683788</v>
      </c>
      <c r="M2552" s="70">
        <v>0.38895514680518378</v>
      </c>
      <c r="N2552" s="70">
        <v>5.0506378230964467E-2</v>
      </c>
      <c r="O2552" s="70">
        <v>0</v>
      </c>
      <c r="P2552" s="70">
        <v>5.8285326376922263E-3</v>
      </c>
    </row>
    <row r="2553" spans="1:16" x14ac:dyDescent="0.3">
      <c r="A2553" t="s">
        <v>3471</v>
      </c>
      <c r="B2553" t="s">
        <v>1532</v>
      </c>
      <c r="C2553" s="69">
        <v>48125</v>
      </c>
      <c r="E2553" s="70"/>
      <c r="F2553" s="70">
        <v>5.5386997169108096E-2</v>
      </c>
      <c r="G2553" s="70">
        <v>6.9642857142857145E-2</v>
      </c>
      <c r="H2553" s="70">
        <v>0.10344827586206896</v>
      </c>
      <c r="I2553" s="70">
        <v>0.16666666666666666</v>
      </c>
    </row>
    <row r="2554" spans="1:16" x14ac:dyDescent="0.3">
      <c r="A2554" t="s">
        <v>3472</v>
      </c>
      <c r="B2554" t="s">
        <v>1532</v>
      </c>
      <c r="C2554" s="69">
        <v>48127</v>
      </c>
      <c r="D2554" s="70">
        <v>0.35555236218444691</v>
      </c>
      <c r="E2554" s="70">
        <v>1.2620568064329956E-3</v>
      </c>
      <c r="F2554" s="70">
        <v>0.18010727533383913</v>
      </c>
      <c r="G2554" s="70">
        <v>1.7857142857142856E-2</v>
      </c>
      <c r="H2554" s="70">
        <v>0</v>
      </c>
      <c r="I2554" s="70">
        <v>0.16666666666666666</v>
      </c>
      <c r="J2554" s="70">
        <v>0.19713457958074476</v>
      </c>
      <c r="K2554" s="70">
        <v>0.73873075193562521</v>
      </c>
      <c r="L2554" s="70">
        <v>8.4455923511519593E-2</v>
      </c>
      <c r="M2554" s="70">
        <v>0.28995662273016143</v>
      </c>
      <c r="N2554" s="70">
        <v>7.8789216487710714E-2</v>
      </c>
      <c r="O2554" s="70">
        <v>0</v>
      </c>
      <c r="P2554" s="70">
        <v>4.1040149530191137E-3</v>
      </c>
    </row>
    <row r="2555" spans="1:16" x14ac:dyDescent="0.3">
      <c r="A2555" t="s">
        <v>3473</v>
      </c>
      <c r="B2555" t="s">
        <v>1532</v>
      </c>
      <c r="C2555" s="69">
        <v>48129</v>
      </c>
      <c r="E2555" s="70"/>
      <c r="F2555" s="70">
        <v>3.1833479627280212E-2</v>
      </c>
      <c r="G2555" s="70">
        <v>0.27380952380952384</v>
      </c>
      <c r="H2555" s="70">
        <v>0.10344827586206896</v>
      </c>
      <c r="I2555" s="70">
        <v>0.16666666666666666</v>
      </c>
    </row>
    <row r="2556" spans="1:16" x14ac:dyDescent="0.3">
      <c r="A2556" t="s">
        <v>2289</v>
      </c>
      <c r="B2556" t="s">
        <v>1532</v>
      </c>
      <c r="C2556" s="69">
        <v>48131</v>
      </c>
      <c r="D2556" s="70">
        <v>0.43140668547141936</v>
      </c>
      <c r="E2556" s="70">
        <v>4.5485225317137167E-4</v>
      </c>
      <c r="F2556" s="70">
        <v>0.29425049418161137</v>
      </c>
      <c r="G2556" s="70">
        <v>4.1666666666666664E-2</v>
      </c>
      <c r="H2556" s="70">
        <v>3.4482758620689655E-2</v>
      </c>
      <c r="I2556" s="70">
        <v>0.16666666666666666</v>
      </c>
      <c r="J2556" s="70">
        <v>0.44471605211508947</v>
      </c>
      <c r="K2556" s="70">
        <v>0.7189012037439384</v>
      </c>
      <c r="L2556" s="70">
        <v>4.3885826636373367E-2</v>
      </c>
      <c r="M2556" s="70">
        <v>0.30634711474262283</v>
      </c>
      <c r="N2556" s="70">
        <v>7.7560682887316337E-2</v>
      </c>
      <c r="O2556" s="70">
        <v>0</v>
      </c>
      <c r="P2556" s="70">
        <v>4.3381156500849226E-3</v>
      </c>
    </row>
    <row r="2557" spans="1:16" x14ac:dyDescent="0.3">
      <c r="A2557" t="s">
        <v>3474</v>
      </c>
      <c r="B2557" t="s">
        <v>1532</v>
      </c>
      <c r="C2557" s="69">
        <v>48133</v>
      </c>
      <c r="D2557" s="70">
        <v>0.42056326221467505</v>
      </c>
      <c r="E2557" s="70">
        <v>2.229828032945544E-3</v>
      </c>
      <c r="F2557" s="70">
        <v>0.12384360375305874</v>
      </c>
      <c r="G2557" s="70">
        <v>0.16071428571428573</v>
      </c>
      <c r="H2557" s="70">
        <v>0.13793103448275862</v>
      </c>
      <c r="I2557" s="70">
        <v>0.16666666666666666</v>
      </c>
      <c r="J2557" s="70">
        <v>0.18767828877866613</v>
      </c>
      <c r="K2557" s="70">
        <v>0.75037186181521109</v>
      </c>
      <c r="L2557" s="70">
        <v>7.1094103502221798E-2</v>
      </c>
      <c r="M2557" s="70">
        <v>0.45108525300440577</v>
      </c>
      <c r="N2557" s="70">
        <v>1.8000852729129397E-2</v>
      </c>
      <c r="O2557" s="70">
        <v>0</v>
      </c>
      <c r="P2557" s="70">
        <v>1.1821231636616509E-2</v>
      </c>
    </row>
    <row r="2558" spans="1:16" x14ac:dyDescent="0.3">
      <c r="A2558" t="s">
        <v>3475</v>
      </c>
      <c r="B2558" t="s">
        <v>1532</v>
      </c>
      <c r="C2558" s="69">
        <v>48135</v>
      </c>
      <c r="D2558" s="70">
        <v>0.41428392644589773</v>
      </c>
      <c r="E2558" s="70">
        <v>3.2120269046389975E-2</v>
      </c>
      <c r="F2558" s="70">
        <v>5.0621680010123779E-2</v>
      </c>
      <c r="G2558" s="70">
        <v>0.11904761904761904</v>
      </c>
      <c r="H2558" s="70">
        <v>0.27586206896551724</v>
      </c>
      <c r="I2558" s="70">
        <v>0.16666666666666666</v>
      </c>
      <c r="J2558" s="70">
        <v>0.27051709694025766</v>
      </c>
      <c r="K2558" s="70">
        <v>0.75753531555599851</v>
      </c>
      <c r="L2558" s="70">
        <v>5.0290027212093927E-2</v>
      </c>
      <c r="M2558" s="70">
        <v>0.24295459810259026</v>
      </c>
      <c r="N2558" s="70">
        <v>0.10962613681512058</v>
      </c>
      <c r="O2558" s="70">
        <v>0</v>
      </c>
      <c r="P2558" s="70">
        <v>5.0417965344253038E-3</v>
      </c>
    </row>
    <row r="2559" spans="1:16" x14ac:dyDescent="0.3">
      <c r="A2559" t="s">
        <v>2480</v>
      </c>
      <c r="B2559" t="s">
        <v>1532</v>
      </c>
      <c r="C2559" s="69">
        <v>48137</v>
      </c>
      <c r="E2559" s="70"/>
      <c r="F2559" s="70">
        <v>0.11246956116098658</v>
      </c>
      <c r="G2559" s="70">
        <v>0</v>
      </c>
      <c r="H2559" s="70">
        <v>0</v>
      </c>
      <c r="I2559" s="70">
        <v>0.16666666666666666</v>
      </c>
    </row>
    <row r="2560" spans="1:16" x14ac:dyDescent="0.3">
      <c r="A2560" t="s">
        <v>2617</v>
      </c>
      <c r="B2560" t="s">
        <v>1532</v>
      </c>
      <c r="C2560" s="69">
        <v>48139</v>
      </c>
      <c r="D2560" s="70">
        <v>0.49918874746849307</v>
      </c>
      <c r="E2560" s="70">
        <v>5.3759011532868356E-2</v>
      </c>
      <c r="F2560" s="70">
        <v>0.18416669499843372</v>
      </c>
      <c r="G2560" s="70">
        <v>0.20833333333333334</v>
      </c>
      <c r="H2560" s="70">
        <v>0.17241379310344829</v>
      </c>
      <c r="I2560" s="70">
        <v>0.22222222222222221</v>
      </c>
      <c r="J2560" s="70">
        <v>0.20973246420682345</v>
      </c>
      <c r="K2560" s="70">
        <v>0.75545373712249775</v>
      </c>
      <c r="L2560" s="70">
        <v>0.17932382635725824</v>
      </c>
      <c r="M2560" s="70">
        <v>0.48007699722606118</v>
      </c>
      <c r="N2560" s="70">
        <v>4.0152474696232288E-2</v>
      </c>
      <c r="O2560" s="70">
        <v>0</v>
      </c>
      <c r="P2560" s="70">
        <v>1.6045271989580862E-2</v>
      </c>
    </row>
    <row r="2561" spans="1:16" x14ac:dyDescent="0.3">
      <c r="A2561" t="s">
        <v>2233</v>
      </c>
      <c r="B2561" t="s">
        <v>1532</v>
      </c>
      <c r="C2561" s="69">
        <v>48141</v>
      </c>
      <c r="D2561" s="70">
        <v>0.32349649388627288</v>
      </c>
      <c r="E2561" s="70">
        <v>9.1666578975547322E-2</v>
      </c>
      <c r="F2561" s="70">
        <v>1.6836685340146085E-2</v>
      </c>
      <c r="G2561" s="70">
        <v>2.3809523809523808E-2</v>
      </c>
      <c r="H2561" s="70">
        <v>0</v>
      </c>
      <c r="I2561" s="70">
        <v>0.16666666666666666</v>
      </c>
      <c r="J2561" s="70">
        <v>0.1995769505048399</v>
      </c>
      <c r="K2561" s="70">
        <v>0.84204764333733362</v>
      </c>
      <c r="L2561" s="70">
        <v>5.7255756894417184E-2</v>
      </c>
      <c r="M2561" s="70">
        <v>0.10768857382872418</v>
      </c>
      <c r="N2561" s="70">
        <v>0.18473555889064941</v>
      </c>
      <c r="O2561" s="70">
        <v>0</v>
      </c>
      <c r="P2561" s="70">
        <v>7.0501121967986606E-4</v>
      </c>
    </row>
    <row r="2562" spans="1:16" x14ac:dyDescent="0.3">
      <c r="A2562" t="s">
        <v>3476</v>
      </c>
      <c r="B2562" t="s">
        <v>1532</v>
      </c>
      <c r="C2562" s="69">
        <v>48143</v>
      </c>
      <c r="D2562" s="70">
        <v>0.50832101815506325</v>
      </c>
      <c r="E2562" s="70">
        <v>5.7832412793748173E-3</v>
      </c>
      <c r="F2562" s="70">
        <v>0.14110055372330582</v>
      </c>
      <c r="G2562" s="70">
        <v>0.17261904761904762</v>
      </c>
      <c r="H2562" s="70">
        <v>0.20689655172413793</v>
      </c>
      <c r="I2562" s="70">
        <v>0.22222222222222221</v>
      </c>
      <c r="J2562" s="70">
        <v>0.30149468682849545</v>
      </c>
      <c r="K2562" s="70">
        <v>0.7506024498157603</v>
      </c>
      <c r="L2562" s="70">
        <v>0.12061848274460758</v>
      </c>
      <c r="M2562" s="70">
        <v>0.46012001801890701</v>
      </c>
      <c r="N2562" s="70">
        <v>0.10865720578042952</v>
      </c>
      <c r="O2562" s="70">
        <v>0</v>
      </c>
      <c r="P2562" s="70">
        <v>2.8738292602415515E-2</v>
      </c>
    </row>
    <row r="2563" spans="1:16" x14ac:dyDescent="0.3">
      <c r="A2563" t="s">
        <v>3477</v>
      </c>
      <c r="B2563" t="s">
        <v>1532</v>
      </c>
      <c r="C2563" s="69">
        <v>48145</v>
      </c>
      <c r="D2563" s="70">
        <v>0.47470436698869584</v>
      </c>
      <c r="E2563" s="70">
        <v>2.8795024476302861E-3</v>
      </c>
      <c r="F2563" s="70">
        <v>0.24465364198695488</v>
      </c>
      <c r="G2563" s="70">
        <v>2.3809523809523808E-2</v>
      </c>
      <c r="H2563" s="70">
        <v>0.13793103448275862</v>
      </c>
      <c r="I2563" s="70">
        <v>0.27777777777777779</v>
      </c>
      <c r="J2563" s="70">
        <v>0.40153270705578603</v>
      </c>
      <c r="K2563" s="70">
        <v>0.72108225168121987</v>
      </c>
      <c r="L2563" s="70">
        <v>7.603213147565753E-2</v>
      </c>
      <c r="M2563" s="70">
        <v>0.44306834662518751</v>
      </c>
      <c r="N2563" s="70">
        <v>1.4855782167345254E-2</v>
      </c>
      <c r="O2563" s="70">
        <v>0</v>
      </c>
      <c r="P2563" s="70">
        <v>6.1301936650440493E-3</v>
      </c>
    </row>
    <row r="2564" spans="1:16" x14ac:dyDescent="0.3">
      <c r="A2564" t="s">
        <v>2367</v>
      </c>
      <c r="B2564" t="s">
        <v>1532</v>
      </c>
      <c r="C2564" s="69">
        <v>48147</v>
      </c>
      <c r="D2564" s="70">
        <v>0.53900619721683574</v>
      </c>
      <c r="E2564" s="70">
        <v>3.7837123119885611E-3</v>
      </c>
      <c r="F2564" s="70">
        <v>0.14526614900114623</v>
      </c>
      <c r="G2564" s="70">
        <v>0.23809523809523808</v>
      </c>
      <c r="H2564" s="70">
        <v>0.13793103448275862</v>
      </c>
      <c r="I2564" s="70">
        <v>0.22222222222222221</v>
      </c>
      <c r="J2564" s="70">
        <v>0.31830300679418816</v>
      </c>
      <c r="K2564" s="70">
        <v>0.78390834420049327</v>
      </c>
      <c r="L2564" s="70">
        <v>0.19854811640051057</v>
      </c>
      <c r="M2564" s="70">
        <v>0.55045358904365493</v>
      </c>
      <c r="N2564" s="70">
        <v>5.0462549859480149E-2</v>
      </c>
      <c r="O2564" s="70">
        <v>0</v>
      </c>
      <c r="P2564" s="70">
        <v>1.9582584643161545E-2</v>
      </c>
    </row>
    <row r="2565" spans="1:16" x14ac:dyDescent="0.3">
      <c r="A2565" t="s">
        <v>2049</v>
      </c>
      <c r="B2565" t="s">
        <v>1532</v>
      </c>
      <c r="C2565" s="69">
        <v>48149</v>
      </c>
      <c r="D2565" s="70">
        <v>0.49759759804968379</v>
      </c>
      <c r="E2565" s="70">
        <v>3.378376249284676E-3</v>
      </c>
      <c r="F2565" s="70">
        <v>0.34907741429617062</v>
      </c>
      <c r="G2565" s="70">
        <v>0.14285714285714285</v>
      </c>
      <c r="H2565" s="70">
        <v>0</v>
      </c>
      <c r="I2565" s="70">
        <v>0.22222222222222221</v>
      </c>
      <c r="J2565" s="70">
        <v>0.34359706833260845</v>
      </c>
      <c r="K2565" s="70">
        <v>0.73074141505841839</v>
      </c>
      <c r="L2565" s="70">
        <v>0.15813052319006593</v>
      </c>
      <c r="M2565" s="70">
        <v>0.43040493586317852</v>
      </c>
      <c r="N2565" s="70">
        <v>7.7562193555755429E-2</v>
      </c>
      <c r="O2565" s="70">
        <v>0</v>
      </c>
      <c r="P2565" s="70">
        <v>5.4614750244492164E-3</v>
      </c>
    </row>
    <row r="2566" spans="1:16" x14ac:dyDescent="0.3">
      <c r="A2566" t="s">
        <v>3478</v>
      </c>
      <c r="B2566" t="s">
        <v>1532</v>
      </c>
      <c r="C2566" s="69">
        <v>48151</v>
      </c>
      <c r="E2566" s="70"/>
      <c r="F2566" s="70">
        <v>7.8799122531716559E-2</v>
      </c>
      <c r="G2566" s="70">
        <v>0.13131681243926141</v>
      </c>
      <c r="H2566" s="70">
        <v>0.13793103448275862</v>
      </c>
      <c r="I2566" s="70">
        <v>0.16666666666666666</v>
      </c>
    </row>
    <row r="2567" spans="1:16" x14ac:dyDescent="0.3">
      <c r="A2567" t="s">
        <v>2368</v>
      </c>
      <c r="B2567" t="s">
        <v>1532</v>
      </c>
      <c r="C2567" s="69">
        <v>48153</v>
      </c>
      <c r="D2567" s="70">
        <v>0.43154503322207616</v>
      </c>
      <c r="E2567" s="70">
        <v>8.6961774598078945E-4</v>
      </c>
      <c r="F2567" s="70">
        <v>4.0079875060620052E-2</v>
      </c>
      <c r="G2567" s="70">
        <v>0.16964285714285715</v>
      </c>
      <c r="H2567" s="70">
        <v>6.8965517241379309E-2</v>
      </c>
      <c r="I2567" s="70">
        <v>0.16666666666666666</v>
      </c>
      <c r="J2567" s="70">
        <v>0.2491256135250863</v>
      </c>
      <c r="K2567" s="70">
        <v>0.80970164525262645</v>
      </c>
      <c r="L2567" s="70">
        <v>0.296263954130219</v>
      </c>
      <c r="M2567" s="70">
        <v>0.3128299206174639</v>
      </c>
      <c r="N2567" s="70">
        <v>1.9689184844524754E-2</v>
      </c>
      <c r="O2567" s="70">
        <v>0</v>
      </c>
      <c r="P2567" s="70">
        <v>5.343197653732613E-4</v>
      </c>
    </row>
    <row r="2568" spans="1:16" x14ac:dyDescent="0.3">
      <c r="A2568" t="s">
        <v>3479</v>
      </c>
      <c r="B2568" t="s">
        <v>1532</v>
      </c>
      <c r="C2568" s="69">
        <v>48155</v>
      </c>
      <c r="E2568" s="70"/>
      <c r="F2568" s="70">
        <v>6.6051632370150201E-2</v>
      </c>
      <c r="G2568" s="70">
        <v>0.125</v>
      </c>
      <c r="H2568" s="70">
        <v>0.17241379310344829</v>
      </c>
      <c r="I2568" s="70">
        <v>0.16666666666666666</v>
      </c>
    </row>
    <row r="2569" spans="1:16" x14ac:dyDescent="0.3">
      <c r="A2569" t="s">
        <v>3480</v>
      </c>
      <c r="B2569" t="s">
        <v>1532</v>
      </c>
      <c r="C2569" s="69">
        <v>48157</v>
      </c>
      <c r="D2569" s="70">
        <v>0.56357881556668132</v>
      </c>
      <c r="E2569" s="70">
        <v>0.17815552225826342</v>
      </c>
      <c r="F2569" s="70">
        <v>0.53658534833349625</v>
      </c>
      <c r="G2569" s="70">
        <v>0.19642857142857142</v>
      </c>
      <c r="H2569" s="70">
        <v>0.10344827586206896</v>
      </c>
      <c r="I2569" s="70">
        <v>0.27777777777777779</v>
      </c>
      <c r="J2569" s="70">
        <v>0.18356805042458288</v>
      </c>
      <c r="K2569" s="70">
        <v>0.68270945922255566</v>
      </c>
      <c r="L2569" s="70">
        <v>0.14928470277613157</v>
      </c>
      <c r="M2569" s="70">
        <v>0.48039325697482876</v>
      </c>
      <c r="N2569" s="70">
        <v>0.17391865809226037</v>
      </c>
      <c r="O2569" s="70">
        <v>0</v>
      </c>
      <c r="P2569" s="70">
        <v>2.1423943266214666E-3</v>
      </c>
    </row>
    <row r="2570" spans="1:16" x14ac:dyDescent="0.3">
      <c r="A2570" t="s">
        <v>2050</v>
      </c>
      <c r="B2570" t="s">
        <v>1532</v>
      </c>
      <c r="C2570" s="69">
        <v>48159</v>
      </c>
      <c r="D2570" s="70">
        <v>0.52664943068058823</v>
      </c>
      <c r="E2570" s="70">
        <v>7.7951445446970526E-3</v>
      </c>
      <c r="F2570" s="70">
        <v>0.18399666433213516</v>
      </c>
      <c r="G2570" s="70">
        <v>7.7380952380952384E-2</v>
      </c>
      <c r="H2570" s="70">
        <v>0.2413793103448276</v>
      </c>
      <c r="I2570" s="70">
        <v>0.27777777777777779</v>
      </c>
      <c r="J2570" s="70">
        <v>0.23382259674538636</v>
      </c>
      <c r="K2570" s="70">
        <v>0.74038051374504554</v>
      </c>
      <c r="L2570" s="70">
        <v>0.29880742022077517</v>
      </c>
      <c r="M2570" s="70">
        <v>0.5195485564059048</v>
      </c>
      <c r="N2570" s="70">
        <v>1.0926576307224491E-2</v>
      </c>
      <c r="O2570" s="70">
        <v>0</v>
      </c>
      <c r="P2570" s="70">
        <v>1.9662304697903307E-2</v>
      </c>
    </row>
    <row r="2571" spans="1:16" x14ac:dyDescent="0.3">
      <c r="A2571" t="s">
        <v>3481</v>
      </c>
      <c r="B2571" t="s">
        <v>1532</v>
      </c>
      <c r="C2571" s="69">
        <v>48161</v>
      </c>
      <c r="D2571" s="70">
        <v>0.45021189117101018</v>
      </c>
      <c r="E2571" s="70">
        <v>4.820569276943419E-3</v>
      </c>
      <c r="F2571" s="70">
        <v>0.24544010338313124</v>
      </c>
      <c r="G2571" s="70">
        <v>1.7857142857142856E-2</v>
      </c>
      <c r="H2571" s="70">
        <v>0.10344827586206896</v>
      </c>
      <c r="I2571" s="70">
        <v>0.22222222222222221</v>
      </c>
      <c r="J2571" s="70">
        <v>0.23988642446112235</v>
      </c>
      <c r="K2571" s="70">
        <v>0.74596652968797528</v>
      </c>
      <c r="L2571" s="70">
        <v>0.16099383111644361</v>
      </c>
      <c r="M2571" s="70">
        <v>0.46193187950178516</v>
      </c>
      <c r="N2571" s="70">
        <v>1.8136042849651653E-2</v>
      </c>
      <c r="O2571" s="70">
        <v>0</v>
      </c>
      <c r="P2571" s="70">
        <v>9.903492015023687E-3</v>
      </c>
    </row>
    <row r="2572" spans="1:16" x14ac:dyDescent="0.3">
      <c r="A2572" t="s">
        <v>3482</v>
      </c>
      <c r="B2572" t="s">
        <v>1532</v>
      </c>
      <c r="C2572" s="69">
        <v>48163</v>
      </c>
      <c r="D2572" s="70">
        <v>0.36620728605734759</v>
      </c>
      <c r="E2572" s="70">
        <v>2.3872480819510785E-3</v>
      </c>
      <c r="F2572" s="70">
        <v>0.21713623702168647</v>
      </c>
      <c r="G2572" s="70">
        <v>8.9285714285714288E-2</v>
      </c>
      <c r="H2572" s="70">
        <v>0</v>
      </c>
      <c r="I2572" s="70">
        <v>0.16666666666666666</v>
      </c>
      <c r="J2572" s="70">
        <v>0.19143142605918953</v>
      </c>
      <c r="K2572" s="70">
        <v>0.71369620533599831</v>
      </c>
      <c r="L2572" s="70">
        <v>3.7393049351548475E-2</v>
      </c>
      <c r="M2572" s="70">
        <v>0.33780156060444633</v>
      </c>
      <c r="N2572" s="70">
        <v>5.000306026548227E-2</v>
      </c>
      <c r="O2572" s="70">
        <v>0</v>
      </c>
      <c r="P2572" s="70">
        <v>7.0647591505978791E-3</v>
      </c>
    </row>
    <row r="2573" spans="1:16" x14ac:dyDescent="0.3">
      <c r="A2573" t="s">
        <v>3483</v>
      </c>
      <c r="B2573" t="s">
        <v>1532</v>
      </c>
      <c r="C2573" s="69">
        <v>48165</v>
      </c>
      <c r="D2573" s="70">
        <v>0.36588763635808358</v>
      </c>
      <c r="E2573" s="70">
        <v>8.9508529986811569E-4</v>
      </c>
      <c r="F2573" s="70">
        <v>3.9869755941970626E-2</v>
      </c>
      <c r="G2573" s="70">
        <v>0.10119047619047619</v>
      </c>
      <c r="H2573" s="70">
        <v>0.17241379310344829</v>
      </c>
      <c r="I2573" s="70">
        <v>0.16666666666666666</v>
      </c>
      <c r="J2573" s="70">
        <v>0.2667622415711593</v>
      </c>
      <c r="K2573" s="70">
        <v>0.7360501256523716</v>
      </c>
      <c r="L2573" s="70">
        <v>1.6442829429048501E-2</v>
      </c>
      <c r="M2573" s="70">
        <v>0.2642721555877009</v>
      </c>
      <c r="N2573" s="70">
        <v>3.7299981750308117E-2</v>
      </c>
      <c r="O2573" s="70">
        <v>0</v>
      </c>
      <c r="P2573" s="70">
        <v>7.9303485035717349E-3</v>
      </c>
    </row>
    <row r="2574" spans="1:16" x14ac:dyDescent="0.3">
      <c r="A2574" t="s">
        <v>3484</v>
      </c>
      <c r="B2574" t="s">
        <v>1532</v>
      </c>
      <c r="C2574" s="69">
        <v>48167</v>
      </c>
      <c r="D2574" s="70">
        <v>0.66318786741503921</v>
      </c>
      <c r="E2574" s="70">
        <v>0.14160482634296542</v>
      </c>
      <c r="F2574" s="70">
        <v>0.75398196790806749</v>
      </c>
      <c r="G2574" s="70">
        <v>0.42857142857142855</v>
      </c>
      <c r="H2574" s="70">
        <v>6.8965517241379309E-2</v>
      </c>
      <c r="I2574" s="70">
        <v>0.22222222222222221</v>
      </c>
      <c r="J2574" s="70">
        <v>0.18335500461783402</v>
      </c>
      <c r="K2574" s="70">
        <v>0.62845633530629696</v>
      </c>
      <c r="L2574" s="70">
        <v>0.14357511000540327</v>
      </c>
      <c r="M2574" s="70">
        <v>0.53985260277249392</v>
      </c>
      <c r="N2574" s="70">
        <v>0.21035138148405647</v>
      </c>
      <c r="O2574" s="70">
        <v>9.6909333192872912E-2</v>
      </c>
      <c r="P2574" s="70">
        <v>2.469105104249181E-3</v>
      </c>
    </row>
    <row r="2575" spans="1:16" x14ac:dyDescent="0.3">
      <c r="A2575" t="s">
        <v>3485</v>
      </c>
      <c r="B2575" t="s">
        <v>1532</v>
      </c>
      <c r="C2575" s="69">
        <v>48169</v>
      </c>
      <c r="D2575" s="70">
        <v>0.40247918545949218</v>
      </c>
      <c r="E2575" s="70">
        <v>1.0029312306461347E-3</v>
      </c>
      <c r="F2575" s="70">
        <v>5.4624447018645612E-2</v>
      </c>
      <c r="G2575" s="70">
        <v>3.5714285714285712E-2</v>
      </c>
      <c r="H2575" s="70">
        <v>0.17241379310344829</v>
      </c>
      <c r="I2575" s="70">
        <v>0.16666666666666666</v>
      </c>
      <c r="J2575" s="70">
        <v>0.23495187312420746</v>
      </c>
      <c r="K2575" s="70">
        <v>0.78906259537563084</v>
      </c>
      <c r="L2575" s="70">
        <v>0.20715863111586008</v>
      </c>
      <c r="M2575" s="70">
        <v>0.29148652996908464</v>
      </c>
      <c r="N2575" s="70">
        <v>2.1681129611458117E-2</v>
      </c>
      <c r="O2575" s="70">
        <v>0</v>
      </c>
      <c r="P2575" s="70">
        <v>1.6042031097629996E-2</v>
      </c>
    </row>
    <row r="2576" spans="1:16" x14ac:dyDescent="0.3">
      <c r="A2576" t="s">
        <v>3486</v>
      </c>
      <c r="B2576" t="s">
        <v>1532</v>
      </c>
      <c r="C2576" s="69">
        <v>48171</v>
      </c>
      <c r="D2576" s="70">
        <v>0.42744505682733985</v>
      </c>
      <c r="E2576" s="70">
        <v>3.6924531315681015E-3</v>
      </c>
      <c r="F2576" s="70">
        <v>0.17132627902216507</v>
      </c>
      <c r="G2576" s="70">
        <v>0.11904761904761904</v>
      </c>
      <c r="H2576" s="70">
        <v>0</v>
      </c>
      <c r="I2576" s="70">
        <v>0.22222222222222221</v>
      </c>
      <c r="J2576" s="70">
        <v>0.26508586911155307</v>
      </c>
      <c r="K2576" s="70">
        <v>0.76736499630304122</v>
      </c>
      <c r="L2576" s="70">
        <v>2.9994925840595783E-3</v>
      </c>
      <c r="M2576" s="70">
        <v>0.46613334960648972</v>
      </c>
      <c r="N2576" s="70">
        <v>7.7038660125747796E-2</v>
      </c>
      <c r="O2576" s="70">
        <v>0</v>
      </c>
      <c r="P2576" s="70">
        <v>2.2011344324256322E-2</v>
      </c>
    </row>
    <row r="2577" spans="1:16" x14ac:dyDescent="0.3">
      <c r="A2577" t="s">
        <v>3487</v>
      </c>
      <c r="B2577" t="s">
        <v>1532</v>
      </c>
      <c r="C2577" s="69">
        <v>48173</v>
      </c>
      <c r="E2577" s="70"/>
      <c r="F2577" s="70">
        <v>7.1421600354726264E-2</v>
      </c>
      <c r="G2577" s="70">
        <v>5.9523809523809521E-2</v>
      </c>
      <c r="H2577" s="70">
        <v>0.13793103448275862</v>
      </c>
      <c r="I2577" s="70">
        <v>0.16666666666666666</v>
      </c>
    </row>
    <row r="2578" spans="1:16" x14ac:dyDescent="0.3">
      <c r="A2578" t="s">
        <v>3488</v>
      </c>
      <c r="B2578" t="s">
        <v>1532</v>
      </c>
      <c r="C2578" s="69">
        <v>48175</v>
      </c>
      <c r="E2578" s="70"/>
      <c r="F2578" s="70">
        <v>0.42282614226720483</v>
      </c>
      <c r="G2578" s="70">
        <v>1.7857142857142856E-2</v>
      </c>
      <c r="H2578" s="70">
        <v>6.8965517241379309E-2</v>
      </c>
      <c r="I2578" s="70">
        <v>0.22222222222222221</v>
      </c>
    </row>
    <row r="2579" spans="1:16" x14ac:dyDescent="0.3">
      <c r="A2579" t="s">
        <v>3489</v>
      </c>
      <c r="B2579" t="s">
        <v>1532</v>
      </c>
      <c r="C2579" s="69">
        <v>48177</v>
      </c>
      <c r="D2579" s="70">
        <v>0.49193637424052572</v>
      </c>
      <c r="E2579" s="70">
        <v>2.0554231043863336E-3</v>
      </c>
      <c r="F2579" s="70">
        <v>0.33791237461366558</v>
      </c>
      <c r="G2579" s="70">
        <v>7.1428571428571425E-2</v>
      </c>
      <c r="H2579" s="70">
        <v>0</v>
      </c>
      <c r="I2579" s="70">
        <v>0.22222222222222221</v>
      </c>
      <c r="J2579" s="70">
        <v>0.38327849353196936</v>
      </c>
      <c r="K2579" s="70">
        <v>0.75312065176362641</v>
      </c>
      <c r="L2579" s="70">
        <v>0.16843724535494309</v>
      </c>
      <c r="M2579" s="70">
        <v>0.41867542098575361</v>
      </c>
      <c r="N2579" s="70">
        <v>7.4500525261337783E-2</v>
      </c>
      <c r="O2579" s="70">
        <v>0</v>
      </c>
      <c r="P2579" s="70">
        <v>2.4905698976900184E-3</v>
      </c>
    </row>
    <row r="2580" spans="1:16" x14ac:dyDescent="0.3">
      <c r="A2580" t="s">
        <v>2622</v>
      </c>
      <c r="B2580" t="s">
        <v>1532</v>
      </c>
      <c r="C2580" s="69">
        <v>48179</v>
      </c>
      <c r="D2580" s="70">
        <v>0.49537731790398404</v>
      </c>
      <c r="E2580" s="70">
        <v>7.1171896935542231E-3</v>
      </c>
      <c r="F2580" s="70">
        <v>2.7992289417627662E-2</v>
      </c>
      <c r="G2580" s="70">
        <v>0.48214285714285715</v>
      </c>
      <c r="H2580" s="70">
        <v>0.10344827586206896</v>
      </c>
      <c r="I2580" s="70">
        <v>0.16666666666666666</v>
      </c>
      <c r="J2580" s="70">
        <v>0.26843996217043381</v>
      </c>
      <c r="K2580" s="70">
        <v>0.84397035820349475</v>
      </c>
      <c r="L2580" s="70">
        <v>0.23305211360541989</v>
      </c>
      <c r="M2580" s="70">
        <v>0.27494861315537866</v>
      </c>
      <c r="N2580" s="70">
        <v>3.7908152508296503E-2</v>
      </c>
      <c r="O2580" s="70">
        <v>0</v>
      </c>
      <c r="P2580" s="70">
        <v>1.0508340642885363E-2</v>
      </c>
    </row>
    <row r="2581" spans="1:16" x14ac:dyDescent="0.3">
      <c r="A2581" t="s">
        <v>2693</v>
      </c>
      <c r="B2581" t="s">
        <v>1532</v>
      </c>
      <c r="C2581" s="69">
        <v>48181</v>
      </c>
      <c r="D2581" s="70">
        <v>0.56433239164640736</v>
      </c>
      <c r="E2581" s="70">
        <v>2.8507451918438776E-2</v>
      </c>
      <c r="F2581" s="70">
        <v>0.13012412597328019</v>
      </c>
      <c r="G2581" s="70">
        <v>0.39285714285714285</v>
      </c>
      <c r="H2581" s="70">
        <v>0.17241379310344829</v>
      </c>
      <c r="I2581" s="70">
        <v>0.16666666666666666</v>
      </c>
      <c r="J2581" s="70">
        <v>0.38494642358953535</v>
      </c>
      <c r="K2581" s="70">
        <v>0.78039391376414347</v>
      </c>
      <c r="L2581" s="70">
        <v>0.2010890110061524</v>
      </c>
      <c r="M2581" s="70">
        <v>0.52127262026113441</v>
      </c>
      <c r="N2581" s="70">
        <v>2.5999329794450333E-2</v>
      </c>
      <c r="O2581" s="70">
        <v>0</v>
      </c>
      <c r="P2581" s="70">
        <v>1.4219045156480998E-2</v>
      </c>
    </row>
    <row r="2582" spans="1:16" x14ac:dyDescent="0.3">
      <c r="A2582" t="s">
        <v>3490</v>
      </c>
      <c r="B2582" t="s">
        <v>1532</v>
      </c>
      <c r="C2582" s="69">
        <v>48183</v>
      </c>
      <c r="D2582" s="70">
        <v>0.59962942757826998</v>
      </c>
      <c r="E2582" s="70">
        <v>0.23171550799242535</v>
      </c>
      <c r="F2582" s="70">
        <v>0.23720204593188091</v>
      </c>
      <c r="G2582" s="70">
        <v>0.31547619047619047</v>
      </c>
      <c r="H2582" s="70">
        <v>0.20689655172413793</v>
      </c>
      <c r="I2582" s="70">
        <v>0.27777777777777779</v>
      </c>
      <c r="J2582" s="70">
        <v>0.26281139105023854</v>
      </c>
      <c r="K2582" s="70">
        <v>0.74959610450877046</v>
      </c>
      <c r="L2582" s="70">
        <v>0.25356771578986598</v>
      </c>
      <c r="M2582" s="70">
        <v>0.50668649611358441</v>
      </c>
      <c r="N2582" s="70">
        <v>8.6500061413489246E-2</v>
      </c>
      <c r="O2582" s="70">
        <v>0</v>
      </c>
      <c r="P2582" s="70">
        <v>6.7971449929772942E-2</v>
      </c>
    </row>
    <row r="2583" spans="1:16" x14ac:dyDescent="0.3">
      <c r="A2583" t="s">
        <v>3491</v>
      </c>
      <c r="B2583" t="s">
        <v>1532</v>
      </c>
      <c r="C2583" s="69">
        <v>48185</v>
      </c>
      <c r="D2583" s="70">
        <v>0.57019281270065147</v>
      </c>
      <c r="E2583" s="70">
        <v>7.0904887402421218E-3</v>
      </c>
      <c r="F2583" s="70">
        <v>0.3677249695235778</v>
      </c>
      <c r="G2583" s="70">
        <v>5.3571428571428568E-2</v>
      </c>
      <c r="H2583" s="70">
        <v>0.10344827586206896</v>
      </c>
      <c r="I2583" s="70">
        <v>0.27777777777777779</v>
      </c>
      <c r="J2583" s="70">
        <v>0.50308899146820174</v>
      </c>
      <c r="K2583" s="70">
        <v>0.72592404533465849</v>
      </c>
      <c r="L2583" s="70">
        <v>0.12632397316730376</v>
      </c>
      <c r="M2583" s="70">
        <v>0.44815207161101295</v>
      </c>
      <c r="N2583" s="70">
        <v>0.19521836464088782</v>
      </c>
      <c r="O2583" s="70">
        <v>0</v>
      </c>
      <c r="P2583" s="70">
        <v>1.7725293460048291E-2</v>
      </c>
    </row>
    <row r="2584" spans="1:16" x14ac:dyDescent="0.3">
      <c r="A2584" t="s">
        <v>3071</v>
      </c>
      <c r="B2584" t="s">
        <v>1532</v>
      </c>
      <c r="C2584" s="69">
        <v>48187</v>
      </c>
      <c r="D2584" s="70">
        <v>0.45412667015966685</v>
      </c>
      <c r="E2584" s="70">
        <v>4.5642069093460448E-2</v>
      </c>
      <c r="F2584" s="70">
        <v>0.28528465750121634</v>
      </c>
      <c r="G2584" s="70">
        <v>0.13095238095238096</v>
      </c>
      <c r="H2584" s="70">
        <v>0</v>
      </c>
      <c r="I2584" s="70">
        <v>0.22222222222222221</v>
      </c>
      <c r="J2584" s="70">
        <v>0.20383192293769853</v>
      </c>
      <c r="K2584" s="70">
        <v>0.71005424951266638</v>
      </c>
      <c r="L2584" s="70">
        <v>0.13390086829614362</v>
      </c>
      <c r="M2584" s="70">
        <v>0.41940945721850659</v>
      </c>
      <c r="N2584" s="70">
        <v>0.12186902378893853</v>
      </c>
      <c r="O2584" s="70">
        <v>0</v>
      </c>
      <c r="P2584" s="70">
        <v>1.7615292809253984E-2</v>
      </c>
    </row>
    <row r="2585" spans="1:16" x14ac:dyDescent="0.3">
      <c r="A2585" t="s">
        <v>2053</v>
      </c>
      <c r="B2585" t="s">
        <v>1532</v>
      </c>
      <c r="C2585" s="69">
        <v>48189</v>
      </c>
      <c r="D2585" s="70">
        <v>0.50649315762279157</v>
      </c>
      <c r="E2585" s="70">
        <v>9.1647942676833325E-3</v>
      </c>
      <c r="F2585" s="70">
        <v>3.4862379843750076E-2</v>
      </c>
      <c r="G2585" s="70">
        <v>0.42778700627537836</v>
      </c>
      <c r="H2585" s="70">
        <v>0.10344827586206896</v>
      </c>
      <c r="I2585" s="70">
        <v>0.22222222222222221</v>
      </c>
      <c r="J2585" s="70">
        <v>0.21882232221949571</v>
      </c>
      <c r="K2585" s="70">
        <v>0.80200525276707246</v>
      </c>
      <c r="L2585" s="70">
        <v>0.32832456945224814</v>
      </c>
      <c r="M2585" s="70">
        <v>0.29788346369055113</v>
      </c>
      <c r="N2585" s="70">
        <v>6.7486515636088235E-2</v>
      </c>
      <c r="O2585" s="70">
        <v>0</v>
      </c>
      <c r="P2585" s="70">
        <v>1.1908109216684471E-3</v>
      </c>
    </row>
    <row r="2586" spans="1:16" x14ac:dyDescent="0.3">
      <c r="A2586" t="s">
        <v>2377</v>
      </c>
      <c r="B2586" t="s">
        <v>1532</v>
      </c>
      <c r="C2586" s="69">
        <v>48191</v>
      </c>
      <c r="E2586" s="70"/>
      <c r="F2586" s="70">
        <v>3.8398532894451894E-2</v>
      </c>
      <c r="G2586" s="70">
        <v>0.17156862745098039</v>
      </c>
      <c r="H2586" s="70">
        <v>6.8965517241379309E-2</v>
      </c>
      <c r="I2586" s="70">
        <v>0.16666666666666666</v>
      </c>
    </row>
    <row r="2587" spans="1:16" x14ac:dyDescent="0.3">
      <c r="A2587" t="s">
        <v>2295</v>
      </c>
      <c r="B2587" t="s">
        <v>1532</v>
      </c>
      <c r="C2587" s="69">
        <v>48193</v>
      </c>
      <c r="D2587" s="70">
        <v>0.47598103709950451</v>
      </c>
      <c r="E2587" s="70">
        <v>1.5675867166211799E-3</v>
      </c>
      <c r="F2587" s="70">
        <v>0.16198069797430945</v>
      </c>
      <c r="G2587" s="70">
        <v>9.5238095238095233E-2</v>
      </c>
      <c r="H2587" s="70">
        <v>0.10344827586206896</v>
      </c>
      <c r="I2587" s="70">
        <v>0.22222222222222221</v>
      </c>
      <c r="J2587" s="70">
        <v>0.32707711278257795</v>
      </c>
      <c r="K2587" s="70">
        <v>0.75306677580915715</v>
      </c>
      <c r="L2587" s="70">
        <v>0.13523589161750457</v>
      </c>
      <c r="M2587" s="70">
        <v>0.44116327992897786</v>
      </c>
      <c r="N2587" s="70">
        <v>9.1535214582879706E-2</v>
      </c>
      <c r="O2587" s="70">
        <v>0</v>
      </c>
      <c r="P2587" s="70">
        <v>2.2217506927176309E-2</v>
      </c>
    </row>
    <row r="2588" spans="1:16" x14ac:dyDescent="0.3">
      <c r="A2588" t="s">
        <v>3492</v>
      </c>
      <c r="B2588" t="s">
        <v>1532</v>
      </c>
      <c r="C2588" s="69">
        <v>48195</v>
      </c>
      <c r="D2588" s="70">
        <v>0.40863186983351596</v>
      </c>
      <c r="E2588" s="70">
        <v>8.2407210966374349E-4</v>
      </c>
      <c r="F2588" s="70">
        <v>1.6228286049008285E-2</v>
      </c>
      <c r="G2588" s="70">
        <v>0.16388888888888889</v>
      </c>
      <c r="H2588" s="70">
        <v>0.20689655172413793</v>
      </c>
      <c r="I2588" s="70">
        <v>0.16666666666666666</v>
      </c>
      <c r="J2588" s="70">
        <v>0.29411741855878676</v>
      </c>
      <c r="K2588" s="70">
        <v>0.83349366050096996</v>
      </c>
      <c r="L2588" s="70">
        <v>0.11394127354635941</v>
      </c>
      <c r="M2588" s="70">
        <v>0.22443026835549582</v>
      </c>
      <c r="N2588" s="70">
        <v>0</v>
      </c>
      <c r="O2588" s="70">
        <v>0</v>
      </c>
      <c r="P2588" s="70">
        <v>5.5699758549654919E-4</v>
      </c>
    </row>
    <row r="2589" spans="1:16" x14ac:dyDescent="0.3">
      <c r="A2589" t="s">
        <v>3412</v>
      </c>
      <c r="B2589" t="s">
        <v>1532</v>
      </c>
      <c r="C2589" s="69">
        <v>48197</v>
      </c>
      <c r="E2589" s="70"/>
      <c r="F2589" s="70">
        <v>5.9033091222480405E-2</v>
      </c>
      <c r="G2589" s="70">
        <v>0.10714285714285714</v>
      </c>
      <c r="H2589" s="70">
        <v>0.2413793103448276</v>
      </c>
      <c r="I2589" s="70">
        <v>0.16666666666666666</v>
      </c>
    </row>
    <row r="2590" spans="1:16" x14ac:dyDescent="0.3">
      <c r="A2590" t="s">
        <v>2484</v>
      </c>
      <c r="B2590" t="s">
        <v>1532</v>
      </c>
      <c r="C2590" s="69">
        <v>48199</v>
      </c>
      <c r="D2590" s="70">
        <v>0.55495203367442647</v>
      </c>
      <c r="E2590" s="70">
        <v>1.8841032301656534E-2</v>
      </c>
      <c r="F2590" s="70">
        <v>0.53345667637560279</v>
      </c>
      <c r="G2590" s="70">
        <v>0.1130952380952381</v>
      </c>
      <c r="H2590" s="70">
        <v>6.8965517241379309E-2</v>
      </c>
      <c r="I2590" s="70">
        <v>0.33333333333333331</v>
      </c>
      <c r="J2590" s="70">
        <v>9.869065094722386E-2</v>
      </c>
      <c r="K2590" s="70">
        <v>0.72509684837251887</v>
      </c>
      <c r="L2590" s="70">
        <v>0.13009561002938777</v>
      </c>
      <c r="M2590" s="70">
        <v>0.59360883737460068</v>
      </c>
      <c r="N2590" s="70">
        <v>0.10975483774907413</v>
      </c>
      <c r="O2590" s="70">
        <v>0</v>
      </c>
      <c r="P2590" s="70">
        <v>3.7509317261320618E-2</v>
      </c>
    </row>
    <row r="2591" spans="1:16" x14ac:dyDescent="0.3">
      <c r="A2591" t="s">
        <v>2380</v>
      </c>
      <c r="B2591" t="s">
        <v>1532</v>
      </c>
      <c r="C2591" s="69">
        <v>48201</v>
      </c>
      <c r="D2591" s="70">
        <v>0.72994527536417642</v>
      </c>
      <c r="E2591" s="70">
        <v>0.61765114027756973</v>
      </c>
      <c r="F2591" s="70">
        <v>0.52877278469470523</v>
      </c>
      <c r="G2591" s="70">
        <v>1</v>
      </c>
      <c r="H2591" s="70">
        <v>6.8965517241379309E-2</v>
      </c>
      <c r="I2591" s="70">
        <v>0.33333333333333331</v>
      </c>
      <c r="J2591" s="70">
        <v>0.21768494627134702</v>
      </c>
      <c r="K2591" s="70">
        <v>0.69352088633193643</v>
      </c>
      <c r="L2591" s="70">
        <v>0.16284436802399008</v>
      </c>
      <c r="M2591" s="70">
        <v>0.50406891104590801</v>
      </c>
      <c r="N2591" s="70">
        <v>7.4306276744889016E-2</v>
      </c>
      <c r="O2591" s="70">
        <v>2.0171218438054878E-2</v>
      </c>
      <c r="P2591" s="70">
        <v>5.0812503350120917E-3</v>
      </c>
    </row>
    <row r="2592" spans="1:16" x14ac:dyDescent="0.3">
      <c r="A2592" t="s">
        <v>2530</v>
      </c>
      <c r="B2592" t="s">
        <v>1532</v>
      </c>
      <c r="C2592" s="69">
        <v>48203</v>
      </c>
      <c r="D2592" s="70">
        <v>0.62956935279569859</v>
      </c>
      <c r="E2592" s="70">
        <v>2.3351399969151875E-2</v>
      </c>
      <c r="F2592" s="70">
        <v>0.24912381604721054</v>
      </c>
      <c r="G2592" s="70">
        <v>0.5357142857142857</v>
      </c>
      <c r="H2592" s="70">
        <v>0.17241379310344829</v>
      </c>
      <c r="I2592" s="70">
        <v>0.33333333333333331</v>
      </c>
      <c r="J2592" s="70">
        <v>0.19796803403242075</v>
      </c>
      <c r="K2592" s="70">
        <v>0.75246397455539715</v>
      </c>
      <c r="L2592" s="70">
        <v>0.26000159014683483</v>
      </c>
      <c r="M2592" s="70">
        <v>0.5018581083829321</v>
      </c>
      <c r="N2592" s="70">
        <v>5.4527532972747615E-2</v>
      </c>
      <c r="O2592" s="70">
        <v>0</v>
      </c>
      <c r="P2592" s="70">
        <v>5.5100207129278399E-2</v>
      </c>
    </row>
    <row r="2593" spans="1:16" x14ac:dyDescent="0.3">
      <c r="A2593" t="s">
        <v>3493</v>
      </c>
      <c r="B2593" t="s">
        <v>1532</v>
      </c>
      <c r="C2593" s="69">
        <v>48205</v>
      </c>
      <c r="D2593" s="70">
        <v>0.34535095636913943</v>
      </c>
      <c r="E2593" s="70">
        <v>2.8206549318000841E-4</v>
      </c>
      <c r="F2593" s="70">
        <v>1.4493630993948205E-2</v>
      </c>
      <c r="G2593" s="70">
        <v>7.1428571428571425E-2</v>
      </c>
      <c r="H2593" s="70">
        <v>0.10344827586206896</v>
      </c>
      <c r="I2593" s="70">
        <v>0.16666666666666666</v>
      </c>
      <c r="J2593" s="70">
        <v>0.2650193037321108</v>
      </c>
      <c r="K2593" s="70">
        <v>0.79198734164115037</v>
      </c>
      <c r="L2593" s="70">
        <v>2.9738669636858769E-2</v>
      </c>
      <c r="M2593" s="70">
        <v>0.22664328615424661</v>
      </c>
      <c r="N2593" s="70">
        <v>3.5456201003122141E-2</v>
      </c>
      <c r="O2593" s="70">
        <v>0</v>
      </c>
      <c r="P2593" s="70">
        <v>2.4858934308314693E-3</v>
      </c>
    </row>
    <row r="2594" spans="1:16" x14ac:dyDescent="0.3">
      <c r="A2594" t="s">
        <v>2627</v>
      </c>
      <c r="B2594" t="s">
        <v>1532</v>
      </c>
      <c r="C2594" s="69">
        <v>48207</v>
      </c>
      <c r="D2594" s="70">
        <v>0.52138522297454615</v>
      </c>
      <c r="E2594" s="70">
        <v>1.3466182868244695E-3</v>
      </c>
      <c r="F2594" s="70">
        <v>8.3918742889203327E-2</v>
      </c>
      <c r="G2594" s="70">
        <v>0.23517316017316017</v>
      </c>
      <c r="H2594" s="70">
        <v>0.13793103448275862</v>
      </c>
      <c r="I2594" s="70">
        <v>0.16666666666666666</v>
      </c>
      <c r="J2594" s="70">
        <v>0.43178741913173707</v>
      </c>
      <c r="K2594" s="70">
        <v>0.84608317361717122</v>
      </c>
      <c r="L2594" s="70">
        <v>0.22231502177449863</v>
      </c>
      <c r="M2594" s="70">
        <v>0.36435581921067639</v>
      </c>
      <c r="N2594" s="70">
        <v>8.7355635136473875E-2</v>
      </c>
      <c r="O2594" s="70">
        <v>0</v>
      </c>
      <c r="P2594" s="70">
        <v>2.0704777870871956E-3</v>
      </c>
    </row>
    <row r="2595" spans="1:16" x14ac:dyDescent="0.3">
      <c r="A2595" t="s">
        <v>3494</v>
      </c>
      <c r="B2595" t="s">
        <v>1532</v>
      </c>
      <c r="C2595" s="69">
        <v>48209</v>
      </c>
      <c r="D2595" s="70">
        <v>0.44828109595533711</v>
      </c>
      <c r="E2595" s="70">
        <v>5.1422238269939677E-2</v>
      </c>
      <c r="F2595" s="70">
        <v>0.2345288908185314</v>
      </c>
      <c r="G2595" s="70">
        <v>0.13690476190476192</v>
      </c>
      <c r="H2595" s="70">
        <v>0</v>
      </c>
      <c r="I2595" s="70">
        <v>0.22222222222222221</v>
      </c>
      <c r="J2595" s="70">
        <v>0.2311331581364785</v>
      </c>
      <c r="K2595" s="70">
        <v>0.73122847150811288</v>
      </c>
      <c r="L2595" s="70">
        <v>0.12507098619994969</v>
      </c>
      <c r="M2595" s="70">
        <v>0.44423257471726774</v>
      </c>
      <c r="N2595" s="70">
        <v>7.2412501831804629E-2</v>
      </c>
      <c r="O2595" s="70">
        <v>0</v>
      </c>
      <c r="P2595" s="70">
        <v>1.8506789448414458E-2</v>
      </c>
    </row>
    <row r="2596" spans="1:16" x14ac:dyDescent="0.3">
      <c r="A2596" t="s">
        <v>3495</v>
      </c>
      <c r="B2596" t="s">
        <v>1532</v>
      </c>
      <c r="C2596" s="69">
        <v>48211</v>
      </c>
      <c r="D2596" s="70">
        <v>0.42859065317326828</v>
      </c>
      <c r="E2596" s="70">
        <v>8.4801894504174427E-4</v>
      </c>
      <c r="F2596" s="70">
        <v>2.6968254048486639E-2</v>
      </c>
      <c r="G2596" s="70">
        <v>0.16584967320261437</v>
      </c>
      <c r="H2596" s="70">
        <v>0.17241379310344829</v>
      </c>
      <c r="I2596" s="70">
        <v>0.16666666666666666</v>
      </c>
      <c r="J2596" s="70">
        <v>0.2321123737273991</v>
      </c>
      <c r="K2596" s="70">
        <v>0.81119461126420522</v>
      </c>
      <c r="L2596" s="70">
        <v>0.21106125736818124</v>
      </c>
      <c r="M2596" s="70">
        <v>0.24388052007993688</v>
      </c>
      <c r="N2596" s="70">
        <v>6.4855491690408273E-2</v>
      </c>
      <c r="O2596" s="70">
        <v>0</v>
      </c>
      <c r="P2596" s="70">
        <v>2.3890862667441344E-2</v>
      </c>
    </row>
    <row r="2597" spans="1:16" x14ac:dyDescent="0.3">
      <c r="A2597" t="s">
        <v>2485</v>
      </c>
      <c r="B2597" t="s">
        <v>1532</v>
      </c>
      <c r="C2597" s="69">
        <v>48213</v>
      </c>
      <c r="D2597" s="70">
        <v>0.55500025918480422</v>
      </c>
      <c r="E2597" s="70">
        <v>1.9670437906336047E-2</v>
      </c>
      <c r="F2597" s="70">
        <v>0.21970973243396119</v>
      </c>
      <c r="G2597" s="70">
        <v>0.22023809523809523</v>
      </c>
      <c r="H2597" s="70">
        <v>6.8965517241379309E-2</v>
      </c>
      <c r="I2597" s="70">
        <v>0.27777777777777779</v>
      </c>
      <c r="J2597" s="70">
        <v>0.44662824876891283</v>
      </c>
      <c r="K2597" s="70">
        <v>0.75013846908357884</v>
      </c>
      <c r="L2597" s="70">
        <v>0.19773896648068709</v>
      </c>
      <c r="M2597" s="70">
        <v>0.47149449793642179</v>
      </c>
      <c r="N2597" s="70">
        <v>7.2228571765568225E-2</v>
      </c>
      <c r="O2597" s="70">
        <v>0</v>
      </c>
      <c r="P2597" s="70">
        <v>1.8925410373249379E-2</v>
      </c>
    </row>
    <row r="2598" spans="1:16" x14ac:dyDescent="0.3">
      <c r="A2598" t="s">
        <v>3073</v>
      </c>
      <c r="B2598" t="s">
        <v>1532</v>
      </c>
      <c r="C2598" s="69">
        <v>48215</v>
      </c>
      <c r="D2598" s="70">
        <v>0.43637380267486975</v>
      </c>
      <c r="E2598" s="70">
        <v>0.12115779416180822</v>
      </c>
      <c r="F2598" s="70">
        <v>0.33019334021189728</v>
      </c>
      <c r="G2598" s="70">
        <v>0.16071428571428573</v>
      </c>
      <c r="H2598" s="70">
        <v>6.8965517241379309E-2</v>
      </c>
      <c r="I2598" s="70">
        <v>0.16666666666666666</v>
      </c>
      <c r="J2598" s="70">
        <v>0.23832310197498296</v>
      </c>
      <c r="K2598" s="70">
        <v>0.67956589681303736</v>
      </c>
      <c r="L2598" s="70">
        <v>0.19603604296960558</v>
      </c>
      <c r="M2598" s="70">
        <v>0.25799320194127162</v>
      </c>
      <c r="N2598" s="70">
        <v>3.4719062562175093E-2</v>
      </c>
      <c r="O2598" s="70">
        <v>0</v>
      </c>
      <c r="P2598" s="70">
        <v>2.4195213139043669E-2</v>
      </c>
    </row>
    <row r="2599" spans="1:16" x14ac:dyDescent="0.3">
      <c r="A2599" t="s">
        <v>2973</v>
      </c>
      <c r="B2599" t="s">
        <v>1532</v>
      </c>
      <c r="C2599" s="69">
        <v>48217</v>
      </c>
      <c r="D2599" s="70">
        <v>0.56503609485985495</v>
      </c>
      <c r="E2599" s="70">
        <v>4.5670699793860237E-3</v>
      </c>
      <c r="F2599" s="70">
        <v>0.19105886166772451</v>
      </c>
      <c r="G2599" s="70">
        <v>0.39880952380952384</v>
      </c>
      <c r="H2599" s="70">
        <v>0.17241379310344829</v>
      </c>
      <c r="I2599" s="70">
        <v>0.22222222222222221</v>
      </c>
      <c r="J2599" s="70">
        <v>0.33885881209704899</v>
      </c>
      <c r="K2599" s="70">
        <v>0.75447091329063376</v>
      </c>
      <c r="L2599" s="70">
        <v>0.17327848095777726</v>
      </c>
      <c r="M2599" s="70">
        <v>0.44799172777703578</v>
      </c>
      <c r="N2599" s="70">
        <v>8.2914200725704476E-2</v>
      </c>
      <c r="O2599" s="70">
        <v>0</v>
      </c>
      <c r="P2599" s="70">
        <v>1.1442548852897418E-2</v>
      </c>
    </row>
    <row r="2600" spans="1:16" x14ac:dyDescent="0.3">
      <c r="A2600" t="s">
        <v>3496</v>
      </c>
      <c r="B2600" t="s">
        <v>1532</v>
      </c>
      <c r="C2600" s="69">
        <v>48219</v>
      </c>
      <c r="D2600" s="70">
        <v>0.44675892336092776</v>
      </c>
      <c r="E2600" s="70">
        <v>3.8213049305823883E-3</v>
      </c>
      <c r="F2600" s="70">
        <v>3.435599699435312E-2</v>
      </c>
      <c r="G2600" s="70">
        <v>0.28688524590163933</v>
      </c>
      <c r="H2600" s="70">
        <v>3.4482758620689655E-2</v>
      </c>
      <c r="I2600" s="70">
        <v>0.22222222222222221</v>
      </c>
      <c r="J2600" s="70">
        <v>0.23621540372804514</v>
      </c>
      <c r="K2600" s="70">
        <v>0.75032689271724773</v>
      </c>
      <c r="L2600" s="70">
        <v>0.20836206659489295</v>
      </c>
      <c r="M2600" s="70">
        <v>0.29317367421017965</v>
      </c>
      <c r="N2600" s="70">
        <v>0.14207166613965685</v>
      </c>
      <c r="O2600" s="70">
        <v>0</v>
      </c>
      <c r="P2600" s="70">
        <v>6.1901677780670989E-4</v>
      </c>
    </row>
    <row r="2601" spans="1:16" x14ac:dyDescent="0.3">
      <c r="A2601" t="s">
        <v>3497</v>
      </c>
      <c r="B2601" t="s">
        <v>1532</v>
      </c>
      <c r="C2601" s="69">
        <v>48221</v>
      </c>
      <c r="D2601" s="70">
        <v>0.53490895461303789</v>
      </c>
      <c r="E2601" s="70">
        <v>6.1016306154510584E-2</v>
      </c>
      <c r="F2601" s="70">
        <v>0.14563083739526847</v>
      </c>
      <c r="G2601" s="70">
        <v>0.14880952380952381</v>
      </c>
      <c r="H2601" s="70">
        <v>0.17241379310344829</v>
      </c>
      <c r="I2601" s="70">
        <v>0.22222222222222221</v>
      </c>
      <c r="J2601" s="70">
        <v>0.39447581811653099</v>
      </c>
      <c r="K2601" s="70">
        <v>0.74356390836301378</v>
      </c>
      <c r="L2601" s="70">
        <v>0.15624631475600603</v>
      </c>
      <c r="M2601" s="70">
        <v>0.44063679031147651</v>
      </c>
      <c r="N2601" s="70">
        <v>0.1988955376153354</v>
      </c>
      <c r="O2601" s="70">
        <v>0</v>
      </c>
      <c r="P2601" s="70">
        <v>2.1621882638436115E-2</v>
      </c>
    </row>
    <row r="2602" spans="1:16" x14ac:dyDescent="0.3">
      <c r="A2602" t="s">
        <v>2698</v>
      </c>
      <c r="B2602" t="s">
        <v>1532</v>
      </c>
      <c r="C2602" s="69">
        <v>48223</v>
      </c>
      <c r="D2602" s="70">
        <v>0.55827612676064553</v>
      </c>
      <c r="E2602" s="70">
        <v>8.8401952736256607E-3</v>
      </c>
      <c r="F2602" s="70">
        <v>0.17931839668953603</v>
      </c>
      <c r="G2602" s="70">
        <v>0.19642857142857142</v>
      </c>
      <c r="H2602" s="70">
        <v>0.17241379310344829</v>
      </c>
      <c r="I2602" s="70">
        <v>0.27777777777777779</v>
      </c>
      <c r="J2602" s="70">
        <v>0.31476484528211718</v>
      </c>
      <c r="K2602" s="70">
        <v>0.75156041328841894</v>
      </c>
      <c r="L2602" s="70">
        <v>0.27149606807740423</v>
      </c>
      <c r="M2602" s="70">
        <v>0.54220172449004522</v>
      </c>
      <c r="N2602" s="70">
        <v>3.6489243019176713E-2</v>
      </c>
      <c r="O2602" s="70">
        <v>0</v>
      </c>
      <c r="P2602" s="70">
        <v>1.7589894684617816E-2</v>
      </c>
    </row>
    <row r="2603" spans="1:16" x14ac:dyDescent="0.3">
      <c r="A2603" t="s">
        <v>2055</v>
      </c>
      <c r="B2603" t="s">
        <v>1532</v>
      </c>
      <c r="C2603" s="69">
        <v>48225</v>
      </c>
      <c r="D2603" s="70">
        <v>0.5341004924658912</v>
      </c>
      <c r="E2603" s="70">
        <v>2.9750563254007734E-3</v>
      </c>
      <c r="F2603" s="70">
        <v>0.31419359192758139</v>
      </c>
      <c r="G2603" s="70">
        <v>0.14285714285714285</v>
      </c>
      <c r="H2603" s="70">
        <v>0.10344827586206896</v>
      </c>
      <c r="I2603" s="70">
        <v>0.27777777777777779</v>
      </c>
      <c r="J2603" s="70">
        <v>0.43317945500818988</v>
      </c>
      <c r="K2603" s="70">
        <v>0.81346268771609265</v>
      </c>
      <c r="L2603" s="70">
        <v>2.3367451929192574E-2</v>
      </c>
      <c r="M2603" s="70">
        <v>0.50999794797009379</v>
      </c>
      <c r="N2603" s="70">
        <v>2.266105973789098E-3</v>
      </c>
      <c r="O2603" s="70">
        <v>0</v>
      </c>
      <c r="P2603" s="70">
        <v>1.9969265153830348E-2</v>
      </c>
    </row>
    <row r="2604" spans="1:16" x14ac:dyDescent="0.3">
      <c r="A2604" t="s">
        <v>2125</v>
      </c>
      <c r="B2604" t="s">
        <v>1532</v>
      </c>
      <c r="C2604" s="69">
        <v>48227</v>
      </c>
      <c r="D2604" s="70">
        <v>0.40291881733030882</v>
      </c>
      <c r="E2604" s="70">
        <v>7.9609483072954033E-3</v>
      </c>
      <c r="F2604" s="70">
        <v>6.5683431771575082E-2</v>
      </c>
      <c r="G2604" s="70">
        <v>0.16071428571428573</v>
      </c>
      <c r="H2604" s="70">
        <v>0.20689655172413793</v>
      </c>
      <c r="I2604" s="70">
        <v>0.22222222222222221</v>
      </c>
      <c r="J2604" s="70">
        <v>0.19370145856592019</v>
      </c>
      <c r="K2604" s="70">
        <v>0.76070526674490446</v>
      </c>
      <c r="L2604" s="70">
        <v>1.69614326813773E-2</v>
      </c>
      <c r="M2604" s="70">
        <v>0.28138196294219786</v>
      </c>
      <c r="N2604" s="70">
        <v>7.0743665659709937E-2</v>
      </c>
      <c r="O2604" s="70">
        <v>0</v>
      </c>
      <c r="P2604" s="70">
        <v>1.2965184542597392E-2</v>
      </c>
    </row>
    <row r="2605" spans="1:16" x14ac:dyDescent="0.3">
      <c r="A2605" t="s">
        <v>3498</v>
      </c>
      <c r="B2605" t="s">
        <v>1532</v>
      </c>
      <c r="C2605" s="69">
        <v>48229</v>
      </c>
      <c r="E2605" s="70"/>
      <c r="F2605" s="70">
        <v>1.9351472106707047E-2</v>
      </c>
      <c r="G2605" s="70">
        <v>1.6233766233766232E-2</v>
      </c>
      <c r="H2605" s="70">
        <v>3.4482758620689655E-2</v>
      </c>
      <c r="I2605" s="70">
        <v>0.22222222222222221</v>
      </c>
    </row>
    <row r="2606" spans="1:16" x14ac:dyDescent="0.3">
      <c r="A2606" t="s">
        <v>3499</v>
      </c>
      <c r="B2606" t="s">
        <v>1532</v>
      </c>
      <c r="C2606" s="69">
        <v>48231</v>
      </c>
      <c r="D2606" s="70">
        <v>0.54311405210337838</v>
      </c>
      <c r="E2606" s="70">
        <v>2.0234360317369027E-2</v>
      </c>
      <c r="F2606" s="70">
        <v>0.16589361916488718</v>
      </c>
      <c r="G2606" s="70">
        <v>0.29761904761904762</v>
      </c>
      <c r="H2606" s="70">
        <v>0.17241379310344829</v>
      </c>
      <c r="I2606" s="70">
        <v>0.22222222222222221</v>
      </c>
      <c r="J2606" s="70">
        <v>0.22806589237942096</v>
      </c>
      <c r="K2606" s="70">
        <v>0.75969562331352569</v>
      </c>
      <c r="L2606" s="70">
        <v>0.18970547927112705</v>
      </c>
      <c r="M2606" s="70">
        <v>0.52403541157804845</v>
      </c>
      <c r="N2606" s="70">
        <v>0.10678510655673289</v>
      </c>
      <c r="O2606" s="70">
        <v>0</v>
      </c>
      <c r="P2606" s="70">
        <v>1.8645311618772305E-2</v>
      </c>
    </row>
    <row r="2607" spans="1:16" x14ac:dyDescent="0.3">
      <c r="A2607" t="s">
        <v>3383</v>
      </c>
      <c r="B2607" t="s">
        <v>1532</v>
      </c>
      <c r="C2607" s="69">
        <v>48233</v>
      </c>
      <c r="D2607" s="70">
        <v>0.45694620643272421</v>
      </c>
      <c r="E2607" s="70">
        <v>9.4456009597712002E-3</v>
      </c>
      <c r="F2607" s="70">
        <v>1.8553658638152559E-2</v>
      </c>
      <c r="G2607" s="70">
        <v>0.27209719504240054</v>
      </c>
      <c r="H2607" s="70">
        <v>0.2413793103448276</v>
      </c>
      <c r="I2607" s="70">
        <v>0.16666666666666666</v>
      </c>
      <c r="J2607" s="70">
        <v>0.2106940065486394</v>
      </c>
      <c r="K2607" s="70">
        <v>0.84263120295655025</v>
      </c>
      <c r="L2607" s="70">
        <v>0.19372546407566832</v>
      </c>
      <c r="M2607" s="70">
        <v>0.24542500535723086</v>
      </c>
      <c r="N2607" s="70">
        <v>1.439355408143385E-2</v>
      </c>
      <c r="O2607" s="70">
        <v>0</v>
      </c>
      <c r="P2607" s="70">
        <v>5.3513412791879073E-2</v>
      </c>
    </row>
    <row r="2608" spans="1:16" x14ac:dyDescent="0.3">
      <c r="A2608" t="s">
        <v>3500</v>
      </c>
      <c r="B2608" t="s">
        <v>1532</v>
      </c>
      <c r="C2608" s="69">
        <v>48235</v>
      </c>
      <c r="E2608" s="70"/>
      <c r="F2608" s="70">
        <v>8.9573961012848063E-2</v>
      </c>
      <c r="G2608" s="70">
        <v>4.7619047619047616E-2</v>
      </c>
      <c r="H2608" s="70">
        <v>0.17241379310344829</v>
      </c>
      <c r="I2608" s="70">
        <v>0.16666666666666666</v>
      </c>
    </row>
    <row r="2609" spans="1:16" x14ac:dyDescent="0.3">
      <c r="A2609" t="s">
        <v>3501</v>
      </c>
      <c r="B2609" t="s">
        <v>1532</v>
      </c>
      <c r="C2609" s="69">
        <v>48237</v>
      </c>
      <c r="D2609" s="70">
        <v>0.40259508227297397</v>
      </c>
      <c r="E2609" s="70">
        <v>1.1603063442568054E-3</v>
      </c>
      <c r="F2609" s="70">
        <v>0.10856297238147133</v>
      </c>
      <c r="G2609" s="70">
        <v>8.9285714285714288E-2</v>
      </c>
      <c r="H2609" s="70">
        <v>0.13793103448275862</v>
      </c>
      <c r="I2609" s="70">
        <v>0.16666666666666666</v>
      </c>
      <c r="J2609" s="70">
        <v>0.17807020508439322</v>
      </c>
      <c r="K2609" s="70">
        <v>0.78325634332926664</v>
      </c>
      <c r="L2609" s="70">
        <v>4.1632038842248947E-2</v>
      </c>
      <c r="M2609" s="70">
        <v>0.43803829844612013</v>
      </c>
      <c r="N2609" s="70">
        <v>1.63223812951642E-3</v>
      </c>
      <c r="O2609" s="70">
        <v>0</v>
      </c>
      <c r="P2609" s="70">
        <v>4.5299449125255561E-2</v>
      </c>
    </row>
    <row r="2610" spans="1:16" x14ac:dyDescent="0.3">
      <c r="A2610" t="s">
        <v>2056</v>
      </c>
      <c r="B2610" t="s">
        <v>1532</v>
      </c>
      <c r="C2610" s="69">
        <v>48239</v>
      </c>
      <c r="D2610" s="70">
        <v>0.48897383150143936</v>
      </c>
      <c r="E2610" s="70">
        <v>2.3306735433493088E-3</v>
      </c>
      <c r="F2610" s="70">
        <v>0.50754640460291811</v>
      </c>
      <c r="G2610" s="70">
        <v>0.13095238095238096</v>
      </c>
      <c r="H2610" s="70">
        <v>6.8965517241379309E-2</v>
      </c>
      <c r="I2610" s="70">
        <v>0.22222222222222221</v>
      </c>
      <c r="J2610" s="70">
        <v>0.16646611417177873</v>
      </c>
      <c r="K2610" s="70">
        <v>0.64382318469015221</v>
      </c>
      <c r="L2610" s="70">
        <v>0.14958606261845439</v>
      </c>
      <c r="M2610" s="70">
        <v>0.4135192261651659</v>
      </c>
      <c r="N2610" s="70">
        <v>0.1123487434008567</v>
      </c>
      <c r="O2610" s="70">
        <v>0</v>
      </c>
      <c r="P2610" s="70">
        <v>1.9898133433946174E-3</v>
      </c>
    </row>
    <row r="2611" spans="1:16" x14ac:dyDescent="0.3">
      <c r="A2611" t="s">
        <v>2384</v>
      </c>
      <c r="B2611" t="s">
        <v>1532</v>
      </c>
      <c r="C2611" s="69">
        <v>48241</v>
      </c>
      <c r="D2611" s="70">
        <v>0.5811998384186251</v>
      </c>
      <c r="E2611" s="70">
        <v>6.454227451548787E-3</v>
      </c>
      <c r="F2611" s="70">
        <v>0.47101129396602043</v>
      </c>
      <c r="G2611" s="70">
        <v>0.27976190476190477</v>
      </c>
      <c r="H2611" s="70">
        <v>6.8965517241379309E-2</v>
      </c>
      <c r="I2611" s="70">
        <v>0.33333333333333331</v>
      </c>
      <c r="J2611" s="70">
        <v>0.25651198242752915</v>
      </c>
      <c r="K2611" s="70">
        <v>0.75687312914470628</v>
      </c>
      <c r="L2611" s="70">
        <v>4.0916770059090862E-2</v>
      </c>
      <c r="M2611" s="70">
        <v>0.5707094316529796</v>
      </c>
      <c r="N2611" s="70">
        <v>6.0015085395627013E-2</v>
      </c>
      <c r="O2611" s="70">
        <v>0</v>
      </c>
      <c r="P2611" s="70">
        <v>3.5273971429220501E-2</v>
      </c>
    </row>
    <row r="2612" spans="1:16" x14ac:dyDescent="0.3">
      <c r="A2612" t="s">
        <v>2385</v>
      </c>
      <c r="B2612" t="s">
        <v>1532</v>
      </c>
      <c r="C2612" s="69">
        <v>48243</v>
      </c>
      <c r="E2612" s="70"/>
      <c r="F2612" s="70">
        <v>2.2231541296924402E-2</v>
      </c>
      <c r="G2612" s="70">
        <v>5.9523809523809521E-3</v>
      </c>
      <c r="H2612" s="70">
        <v>0.13793103448275862</v>
      </c>
      <c r="I2612" s="70">
        <v>0.27777777777777779</v>
      </c>
    </row>
    <row r="2613" spans="1:16" x14ac:dyDescent="0.3">
      <c r="A2613" t="s">
        <v>2057</v>
      </c>
      <c r="B2613" t="s">
        <v>1532</v>
      </c>
      <c r="C2613" s="69">
        <v>48245</v>
      </c>
      <c r="D2613" s="70">
        <v>0.68104497605858683</v>
      </c>
      <c r="E2613" s="70">
        <v>0.10198910788670051</v>
      </c>
      <c r="F2613" s="70">
        <v>0.65982847066168171</v>
      </c>
      <c r="G2613" s="70">
        <v>0.54166666666666663</v>
      </c>
      <c r="H2613" s="70">
        <v>3.4482758620689655E-2</v>
      </c>
      <c r="I2613" s="70">
        <v>0.27777777777777779</v>
      </c>
      <c r="J2613" s="70">
        <v>0.24895983435046937</v>
      </c>
      <c r="K2613" s="70">
        <v>0.67321384762155001</v>
      </c>
      <c r="L2613" s="70">
        <v>0.15582245029073186</v>
      </c>
      <c r="M2613" s="70">
        <v>0.59165582411607121</v>
      </c>
      <c r="N2613" s="70">
        <v>0.14724797125535849</v>
      </c>
      <c r="O2613" s="70">
        <v>2.4630997265146542E-2</v>
      </c>
      <c r="P2613" s="70">
        <v>1.1706509820316966E-2</v>
      </c>
    </row>
    <row r="2614" spans="1:16" x14ac:dyDescent="0.3">
      <c r="A2614" t="s">
        <v>3502</v>
      </c>
      <c r="B2614" t="s">
        <v>1532</v>
      </c>
      <c r="C2614" s="69">
        <v>48247</v>
      </c>
      <c r="D2614" s="70">
        <v>0.36359866136708296</v>
      </c>
      <c r="E2614" s="70">
        <v>6.4879774808809896E-4</v>
      </c>
      <c r="F2614" s="70">
        <v>0.26777021709048993</v>
      </c>
      <c r="G2614" s="70">
        <v>5.9523809523809521E-3</v>
      </c>
      <c r="H2614" s="70">
        <v>3.4482758620689655E-2</v>
      </c>
      <c r="I2614" s="70">
        <v>0.16666666666666666</v>
      </c>
      <c r="J2614" s="70">
        <v>0.25223627995340658</v>
      </c>
      <c r="K2614" s="70">
        <v>0.73654624520900613</v>
      </c>
      <c r="L2614" s="70">
        <v>1.2042211767444405E-2</v>
      </c>
      <c r="M2614" s="70">
        <v>0.26485064354564108</v>
      </c>
      <c r="N2614" s="70">
        <v>5.6461788728822758E-2</v>
      </c>
      <c r="O2614" s="70">
        <v>0</v>
      </c>
      <c r="P2614" s="70">
        <v>5.7280292827716127E-4</v>
      </c>
    </row>
    <row r="2615" spans="1:16" x14ac:dyDescent="0.3">
      <c r="A2615" t="s">
        <v>3503</v>
      </c>
      <c r="B2615" t="s">
        <v>1532</v>
      </c>
      <c r="C2615" s="69">
        <v>48249</v>
      </c>
      <c r="D2615" s="70">
        <v>0.43015062092009226</v>
      </c>
      <c r="E2615" s="70">
        <v>7.3324268562881476E-3</v>
      </c>
      <c r="F2615" s="70">
        <v>0.35001052861431692</v>
      </c>
      <c r="G2615" s="70">
        <v>0.125</v>
      </c>
      <c r="H2615" s="70">
        <v>6.8965517241379309E-2</v>
      </c>
      <c r="I2615" s="70">
        <v>0.16666666666666666</v>
      </c>
      <c r="J2615" s="70">
        <v>0.26882106090358288</v>
      </c>
      <c r="K2615" s="70">
        <v>0.72355133375520686</v>
      </c>
      <c r="L2615" s="70">
        <v>6.1970984969834358E-2</v>
      </c>
      <c r="M2615" s="70">
        <v>0.29479953596226249</v>
      </c>
      <c r="N2615" s="70">
        <v>6.2548127079851801E-2</v>
      </c>
      <c r="O2615" s="70">
        <v>0</v>
      </c>
      <c r="P2615" s="70">
        <v>4.272015564872016E-3</v>
      </c>
    </row>
    <row r="2616" spans="1:16" x14ac:dyDescent="0.3">
      <c r="A2616" t="s">
        <v>2128</v>
      </c>
      <c r="B2616" t="s">
        <v>1532</v>
      </c>
      <c r="C2616" s="69">
        <v>48251</v>
      </c>
      <c r="D2616" s="70">
        <v>0.57206066731283878</v>
      </c>
      <c r="E2616" s="70">
        <v>6.3726048532582374E-2</v>
      </c>
      <c r="F2616" s="70">
        <v>0.16425648531350376</v>
      </c>
      <c r="G2616" s="70">
        <v>0.57738095238095233</v>
      </c>
      <c r="H2616" s="70">
        <v>0.17241379310344829</v>
      </c>
      <c r="I2616" s="70">
        <v>0.22222222222222221</v>
      </c>
      <c r="J2616" s="70">
        <v>0.20028604531410243</v>
      </c>
      <c r="K2616" s="70">
        <v>0.7555568777657482</v>
      </c>
      <c r="L2616" s="70">
        <v>0.16816624409343645</v>
      </c>
      <c r="M2616" s="70">
        <v>0.45583474660766071</v>
      </c>
      <c r="N2616" s="70">
        <v>7.8643447031057856E-2</v>
      </c>
      <c r="O2616" s="70">
        <v>0</v>
      </c>
      <c r="P2616" s="70">
        <v>3.3428795028467143E-2</v>
      </c>
    </row>
    <row r="2617" spans="1:16" x14ac:dyDescent="0.3">
      <c r="A2617" t="s">
        <v>2387</v>
      </c>
      <c r="B2617" t="s">
        <v>1532</v>
      </c>
      <c r="C2617" s="69">
        <v>48253</v>
      </c>
      <c r="D2617" s="70">
        <v>0.48059977477116189</v>
      </c>
      <c r="E2617" s="70">
        <v>1.1437490061953072E-3</v>
      </c>
      <c r="F2617" s="70">
        <v>9.0512475629108302E-2</v>
      </c>
      <c r="G2617" s="70">
        <v>0.35119047619047616</v>
      </c>
      <c r="H2617" s="70">
        <v>0.13793103448275862</v>
      </c>
      <c r="I2617" s="70">
        <v>0.16666666666666666</v>
      </c>
      <c r="J2617" s="70">
        <v>0.226244502985571</v>
      </c>
      <c r="K2617" s="70">
        <v>0.84792968960301951</v>
      </c>
      <c r="L2617" s="70">
        <v>0.16761881981655719</v>
      </c>
      <c r="M2617" s="70">
        <v>0.38313467077986879</v>
      </c>
      <c r="N2617" s="70">
        <v>3.221314421346476E-4</v>
      </c>
      <c r="O2617" s="70">
        <v>0</v>
      </c>
      <c r="P2617" s="70">
        <v>4.4690119693410356E-3</v>
      </c>
    </row>
    <row r="2618" spans="1:16" x14ac:dyDescent="0.3">
      <c r="A2618" t="s">
        <v>3504</v>
      </c>
      <c r="B2618" t="s">
        <v>1532</v>
      </c>
      <c r="C2618" s="69">
        <v>48255</v>
      </c>
      <c r="D2618" s="70">
        <v>0.43324809750746129</v>
      </c>
      <c r="E2618" s="70">
        <v>4.0915797240111997E-3</v>
      </c>
      <c r="F2618" s="70">
        <v>0.33770078441924811</v>
      </c>
      <c r="G2618" s="70">
        <v>7.1428571428571425E-2</v>
      </c>
      <c r="H2618" s="70">
        <v>0</v>
      </c>
      <c r="I2618" s="70">
        <v>0.22222222222222221</v>
      </c>
      <c r="J2618" s="70">
        <v>0.24138986021239919</v>
      </c>
      <c r="K2618" s="70">
        <v>0.68203391987119621</v>
      </c>
      <c r="L2618" s="70">
        <v>0.15102677892426969</v>
      </c>
      <c r="M2618" s="70">
        <v>0.3441576190818556</v>
      </c>
      <c r="N2618" s="70">
        <v>8.0384978699671816E-2</v>
      </c>
      <c r="O2618" s="70">
        <v>0</v>
      </c>
      <c r="P2618" s="70">
        <v>1.1574536019488798E-2</v>
      </c>
    </row>
    <row r="2619" spans="1:16" x14ac:dyDescent="0.3">
      <c r="A2619" t="s">
        <v>3505</v>
      </c>
      <c r="B2619" t="s">
        <v>1532</v>
      </c>
      <c r="C2619" s="69">
        <v>48257</v>
      </c>
      <c r="D2619" s="70">
        <v>0.48841310794985421</v>
      </c>
      <c r="E2619" s="70">
        <v>2.6069030073078561E-2</v>
      </c>
      <c r="F2619" s="70">
        <v>0.18689893808071723</v>
      </c>
      <c r="G2619" s="70">
        <v>0.16071428571428573</v>
      </c>
      <c r="H2619" s="70">
        <v>0.10344827586206896</v>
      </c>
      <c r="I2619" s="70">
        <v>0.22222222222222221</v>
      </c>
      <c r="J2619" s="70">
        <v>0.23543976286938159</v>
      </c>
      <c r="K2619" s="70">
        <v>0.74949464803707933</v>
      </c>
      <c r="L2619" s="70">
        <v>0.17432869020676928</v>
      </c>
      <c r="M2619" s="70">
        <v>0.5042002577962027</v>
      </c>
      <c r="N2619" s="70">
        <v>6.0982432896701112E-2</v>
      </c>
      <c r="O2619" s="70">
        <v>0</v>
      </c>
      <c r="P2619" s="70">
        <v>1.6918015262218533E-2</v>
      </c>
    </row>
    <row r="2620" spans="1:16" x14ac:dyDescent="0.3">
      <c r="A2620" t="s">
        <v>2491</v>
      </c>
      <c r="B2620" t="s">
        <v>1532</v>
      </c>
      <c r="C2620" s="69">
        <v>48259</v>
      </c>
      <c r="D2620" s="70">
        <v>0.41097985463678527</v>
      </c>
      <c r="E2620" s="70">
        <v>7.6243851549834939E-3</v>
      </c>
      <c r="F2620" s="70">
        <v>0.17506238514162531</v>
      </c>
      <c r="G2620" s="70">
        <v>9.5238095238095233E-2</v>
      </c>
      <c r="H2620" s="70">
        <v>0</v>
      </c>
      <c r="I2620" s="70">
        <v>0.22222222222222221</v>
      </c>
      <c r="J2620" s="70">
        <v>2.1005434393309895E-2</v>
      </c>
      <c r="K2620" s="70">
        <v>0.75773811852150097</v>
      </c>
      <c r="L2620" s="70">
        <v>7.2817548570447727E-2</v>
      </c>
      <c r="M2620" s="70">
        <v>0.52111124782756746</v>
      </c>
      <c r="N2620" s="70">
        <v>0.14840226830670555</v>
      </c>
      <c r="O2620" s="70">
        <v>0</v>
      </c>
      <c r="P2620" s="70">
        <v>1.8230807020074253E-2</v>
      </c>
    </row>
    <row r="2621" spans="1:16" x14ac:dyDescent="0.3">
      <c r="A2621" t="s">
        <v>3506</v>
      </c>
      <c r="B2621" t="s">
        <v>1532</v>
      </c>
      <c r="C2621" s="69">
        <v>48261</v>
      </c>
      <c r="E2621" s="70"/>
      <c r="F2621" s="70">
        <v>0.46538588549892429</v>
      </c>
      <c r="G2621" s="70">
        <v>1.7857142857142856E-2</v>
      </c>
      <c r="H2621" s="70">
        <v>3.4482758620689655E-2</v>
      </c>
      <c r="I2621" s="70">
        <v>0.16666666666666666</v>
      </c>
    </row>
    <row r="2622" spans="1:16" x14ac:dyDescent="0.3">
      <c r="A2622" t="s">
        <v>2275</v>
      </c>
      <c r="B2622" t="s">
        <v>1532</v>
      </c>
      <c r="C2622" s="69">
        <v>48263</v>
      </c>
      <c r="E2622" s="70"/>
      <c r="F2622" s="70">
        <v>6.3020013410957545E-2</v>
      </c>
      <c r="G2622" s="70">
        <v>3.4226190476190479E-2</v>
      </c>
      <c r="H2622" s="70">
        <v>6.8965517241379309E-2</v>
      </c>
      <c r="I2622" s="70">
        <v>0.16666666666666666</v>
      </c>
    </row>
    <row r="2623" spans="1:16" x14ac:dyDescent="0.3">
      <c r="A2623" t="s">
        <v>3507</v>
      </c>
      <c r="B2623" t="s">
        <v>1532</v>
      </c>
      <c r="C2623" s="69">
        <v>48265</v>
      </c>
      <c r="D2623" s="70">
        <v>0.40182147523324624</v>
      </c>
      <c r="E2623" s="70">
        <v>7.9891586305255377E-3</v>
      </c>
      <c r="F2623" s="70">
        <v>0.14912126681931637</v>
      </c>
      <c r="G2623" s="70">
        <v>4.7619047619047616E-2</v>
      </c>
      <c r="H2623" s="70">
        <v>0</v>
      </c>
      <c r="I2623" s="70">
        <v>0.22222222222222221</v>
      </c>
      <c r="J2623" s="70">
        <v>0.14986487252481911</v>
      </c>
      <c r="K2623" s="70">
        <v>0.77238379655449063</v>
      </c>
      <c r="L2623" s="70">
        <v>8.0461864391191355E-3</v>
      </c>
      <c r="M2623" s="70">
        <v>0.51453176307970738</v>
      </c>
      <c r="N2623" s="70">
        <v>0.11337223364340715</v>
      </c>
      <c r="O2623" s="70">
        <v>0</v>
      </c>
      <c r="P2623" s="70">
        <v>9.3889645942661481E-3</v>
      </c>
    </row>
    <row r="2624" spans="1:16" x14ac:dyDescent="0.3">
      <c r="A2624" t="s">
        <v>3508</v>
      </c>
      <c r="B2624" t="s">
        <v>1532</v>
      </c>
      <c r="C2624" s="69">
        <v>48267</v>
      </c>
      <c r="D2624" s="70">
        <v>0.46260106268525431</v>
      </c>
      <c r="E2624" s="70">
        <v>1.0694898974123034E-3</v>
      </c>
      <c r="F2624" s="70">
        <v>0.1340120338940442</v>
      </c>
      <c r="G2624" s="70">
        <v>2.976190476190476E-2</v>
      </c>
      <c r="H2624" s="70">
        <v>0.10344827586206896</v>
      </c>
      <c r="I2624" s="70">
        <v>0.22222222222222221</v>
      </c>
      <c r="J2624" s="70">
        <v>0.22070273997095938</v>
      </c>
      <c r="K2624" s="70">
        <v>0.77829639739566636</v>
      </c>
      <c r="L2624" s="70">
        <v>8.8984161016188321E-2</v>
      </c>
      <c r="M2624" s="70">
        <v>0.40309806290784828</v>
      </c>
      <c r="N2624" s="70">
        <v>0.29790879200255826</v>
      </c>
      <c r="O2624" s="70">
        <v>0</v>
      </c>
      <c r="P2624" s="70">
        <v>8.6017214821389361E-3</v>
      </c>
    </row>
    <row r="2625" spans="1:16" x14ac:dyDescent="0.3">
      <c r="A2625" t="s">
        <v>3509</v>
      </c>
      <c r="B2625" t="s">
        <v>1532</v>
      </c>
      <c r="C2625" s="69">
        <v>48269</v>
      </c>
      <c r="E2625" s="70"/>
      <c r="F2625" s="70">
        <v>6.3736296869917206E-2</v>
      </c>
      <c r="G2625" s="70">
        <v>5.1020408163265307E-2</v>
      </c>
      <c r="H2625" s="70">
        <v>6.8965517241379309E-2</v>
      </c>
      <c r="I2625" s="70">
        <v>0.16666666666666666</v>
      </c>
    </row>
    <row r="2626" spans="1:16" x14ac:dyDescent="0.3">
      <c r="A2626" t="s">
        <v>3510</v>
      </c>
      <c r="B2626" t="s">
        <v>1532</v>
      </c>
      <c r="C2626" s="69">
        <v>48271</v>
      </c>
      <c r="D2626" s="70">
        <v>0.39450082478371573</v>
      </c>
      <c r="E2626" s="70">
        <v>9.6214352921723334E-4</v>
      </c>
      <c r="F2626" s="70">
        <v>0.12937423561808015</v>
      </c>
      <c r="G2626" s="70">
        <v>5.3571428571428568E-2</v>
      </c>
      <c r="H2626" s="70">
        <v>0</v>
      </c>
      <c r="I2626" s="70">
        <v>0.16666666666666666</v>
      </c>
      <c r="J2626" s="70">
        <v>0.24974017407389379</v>
      </c>
      <c r="K2626" s="70">
        <v>0.74180657765879721</v>
      </c>
      <c r="L2626" s="70">
        <v>3.5002717352872394E-2</v>
      </c>
      <c r="M2626" s="70">
        <v>0.33959334343263403</v>
      </c>
      <c r="N2626" s="70">
        <v>0.22908167417206618</v>
      </c>
      <c r="O2626" s="70">
        <v>0</v>
      </c>
      <c r="P2626" s="70">
        <v>5.5212425194060147E-3</v>
      </c>
    </row>
    <row r="2627" spans="1:16" x14ac:dyDescent="0.3">
      <c r="A2627" t="s">
        <v>3511</v>
      </c>
      <c r="B2627" t="s">
        <v>1532</v>
      </c>
      <c r="C2627" s="69">
        <v>48273</v>
      </c>
      <c r="D2627" s="70">
        <v>0.42405103972142283</v>
      </c>
      <c r="E2627" s="70">
        <v>4.5609932741340915E-3</v>
      </c>
      <c r="F2627" s="70">
        <v>0.44529020501323463</v>
      </c>
      <c r="G2627" s="70">
        <v>4.1666666666666664E-2</v>
      </c>
      <c r="H2627" s="70">
        <v>3.4482758620689655E-2</v>
      </c>
      <c r="I2627" s="70">
        <v>0.16666666666666666</v>
      </c>
      <c r="J2627" s="70">
        <v>0.25194328700543328</v>
      </c>
      <c r="K2627" s="70">
        <v>0.68610123637611053</v>
      </c>
      <c r="L2627" s="70">
        <v>0.10344525766707165</v>
      </c>
      <c r="M2627" s="70">
        <v>0.30836930695703035</v>
      </c>
      <c r="N2627" s="70">
        <v>5.6696007259393243E-2</v>
      </c>
      <c r="O2627" s="70">
        <v>0</v>
      </c>
      <c r="P2627" s="70">
        <v>1.7888842744972181E-3</v>
      </c>
    </row>
    <row r="2628" spans="1:16" x14ac:dyDescent="0.3">
      <c r="A2628" t="s">
        <v>2492</v>
      </c>
      <c r="B2628" t="s">
        <v>1532</v>
      </c>
      <c r="C2628" s="69">
        <v>48275</v>
      </c>
      <c r="E2628" s="70"/>
      <c r="F2628" s="70">
        <v>7.5006624678167044E-2</v>
      </c>
      <c r="G2628" s="70">
        <v>0.14880952380952381</v>
      </c>
      <c r="H2628" s="70">
        <v>0.10344827586206896</v>
      </c>
      <c r="I2628" s="70">
        <v>0.16666666666666666</v>
      </c>
    </row>
    <row r="2629" spans="1:16" x14ac:dyDescent="0.3">
      <c r="A2629" t="s">
        <v>2058</v>
      </c>
      <c r="B2629" t="s">
        <v>1532</v>
      </c>
      <c r="C2629" s="69">
        <v>48277</v>
      </c>
      <c r="D2629" s="70">
        <v>0.55582122044115689</v>
      </c>
      <c r="E2629" s="70">
        <v>1.1312117019844928E-2</v>
      </c>
      <c r="F2629" s="70">
        <v>0.1555866980905504</v>
      </c>
      <c r="G2629" s="70">
        <v>0.24404761904761904</v>
      </c>
      <c r="H2629" s="70">
        <v>0.17241379310344829</v>
      </c>
      <c r="I2629" s="70">
        <v>0.27777777777777779</v>
      </c>
      <c r="J2629" s="70">
        <v>0.30885643391762613</v>
      </c>
      <c r="K2629" s="70">
        <v>0.76850408372992551</v>
      </c>
      <c r="L2629" s="70">
        <v>0.24683816014827734</v>
      </c>
      <c r="M2629" s="70">
        <v>0.5257031433199969</v>
      </c>
      <c r="N2629" s="70">
        <v>1.5384285871260072E-2</v>
      </c>
      <c r="O2629" s="70">
        <v>0</v>
      </c>
      <c r="P2629" s="70">
        <v>3.2792012133107194E-2</v>
      </c>
    </row>
    <row r="2630" spans="1:16" x14ac:dyDescent="0.3">
      <c r="A2630" t="s">
        <v>3512</v>
      </c>
      <c r="B2630" t="s">
        <v>1532</v>
      </c>
      <c r="C2630" s="69">
        <v>48279</v>
      </c>
      <c r="D2630" s="70">
        <v>0.44962700060137351</v>
      </c>
      <c r="E2630" s="70">
        <v>1.3383626953534342E-3</v>
      </c>
      <c r="F2630" s="70">
        <v>2.9098989320483055E-2</v>
      </c>
      <c r="G2630" s="70">
        <v>0.37198879551820729</v>
      </c>
      <c r="H2630" s="70">
        <v>6.8965517241379309E-2</v>
      </c>
      <c r="I2630" s="70">
        <v>0.16666666666666666</v>
      </c>
      <c r="J2630" s="70">
        <v>0.26157974180094751</v>
      </c>
      <c r="K2630" s="70">
        <v>0.77387813461889554</v>
      </c>
      <c r="L2630" s="70">
        <v>0.24962134662238503</v>
      </c>
      <c r="M2630" s="70">
        <v>0.27549468054216708</v>
      </c>
      <c r="N2630" s="70">
        <v>2.5236873589909423E-2</v>
      </c>
      <c r="O2630" s="70">
        <v>0</v>
      </c>
      <c r="P2630" s="70">
        <v>3.6357914633123527E-4</v>
      </c>
    </row>
    <row r="2631" spans="1:16" x14ac:dyDescent="0.3">
      <c r="A2631" t="s">
        <v>3513</v>
      </c>
      <c r="B2631" t="s">
        <v>1532</v>
      </c>
      <c r="C2631" s="69">
        <v>48281</v>
      </c>
      <c r="D2631" s="70">
        <v>0.5032765538829409</v>
      </c>
      <c r="E2631" s="70">
        <v>2.7946058358974011E-3</v>
      </c>
      <c r="F2631" s="70">
        <v>0.17235646755520315</v>
      </c>
      <c r="G2631" s="70">
        <v>5.3571428571428568E-2</v>
      </c>
      <c r="H2631" s="70">
        <v>0.17241379310344829</v>
      </c>
      <c r="I2631" s="70">
        <v>0.22222222222222221</v>
      </c>
      <c r="J2631" s="70">
        <v>0.3521618787301376</v>
      </c>
      <c r="K2631" s="70">
        <v>0.79413138066312972</v>
      </c>
      <c r="L2631" s="70">
        <v>7.9851478615838301E-2</v>
      </c>
      <c r="M2631" s="70">
        <v>0.42798898031269234</v>
      </c>
      <c r="N2631" s="70">
        <v>0.20470178698489544</v>
      </c>
      <c r="O2631" s="70">
        <v>0</v>
      </c>
      <c r="P2631" s="70">
        <v>8.7309536804068416E-3</v>
      </c>
    </row>
    <row r="2632" spans="1:16" x14ac:dyDescent="0.3">
      <c r="A2632" t="s">
        <v>3514</v>
      </c>
      <c r="B2632" t="s">
        <v>1532</v>
      </c>
      <c r="C2632" s="69">
        <v>48283</v>
      </c>
      <c r="D2632" s="70">
        <v>0.36048011581772843</v>
      </c>
      <c r="E2632" s="70">
        <v>5.6413293520042314E-4</v>
      </c>
      <c r="F2632" s="70">
        <v>0.2283397211941362</v>
      </c>
      <c r="G2632" s="70">
        <v>4.7619047619047616E-2</v>
      </c>
      <c r="H2632" s="70">
        <v>3.4482758620689655E-2</v>
      </c>
      <c r="I2632" s="70">
        <v>0.16666666666666666</v>
      </c>
      <c r="J2632" s="70">
        <v>0.17844098616397353</v>
      </c>
      <c r="K2632" s="70">
        <v>0.73191955503856365</v>
      </c>
      <c r="L2632" s="70">
        <v>1.0978371393248306E-2</v>
      </c>
      <c r="M2632" s="70">
        <v>0.29422098772410255</v>
      </c>
      <c r="N2632" s="70">
        <v>8.3509515514109858E-2</v>
      </c>
      <c r="O2632" s="70">
        <v>0</v>
      </c>
      <c r="P2632" s="70">
        <v>5.9867233441822437E-3</v>
      </c>
    </row>
    <row r="2633" spans="1:16" x14ac:dyDescent="0.3">
      <c r="A2633" t="s">
        <v>3515</v>
      </c>
      <c r="B2633" t="s">
        <v>1532</v>
      </c>
      <c r="C2633" s="69">
        <v>48285</v>
      </c>
      <c r="D2633" s="70">
        <v>0.51563668731966272</v>
      </c>
      <c r="E2633" s="70">
        <v>1.1953305355384364E-3</v>
      </c>
      <c r="F2633" s="70">
        <v>0.40654505004373021</v>
      </c>
      <c r="G2633" s="70">
        <v>0.18452380952380953</v>
      </c>
      <c r="H2633" s="70">
        <v>0</v>
      </c>
      <c r="I2633" s="70">
        <v>0.22222222222222221</v>
      </c>
      <c r="J2633" s="70">
        <v>0.38970090939750046</v>
      </c>
      <c r="K2633" s="70">
        <v>0.70583275337733875</v>
      </c>
      <c r="L2633" s="70">
        <v>0.19244240914794802</v>
      </c>
      <c r="M2633" s="70">
        <v>0.43646974200420086</v>
      </c>
      <c r="N2633" s="70">
        <v>5.8704596820792296E-3</v>
      </c>
      <c r="O2633" s="70">
        <v>0</v>
      </c>
      <c r="P2633" s="70">
        <v>5.6298223204213384E-3</v>
      </c>
    </row>
    <row r="2634" spans="1:16" x14ac:dyDescent="0.3">
      <c r="A2634" t="s">
        <v>2061</v>
      </c>
      <c r="B2634" t="s">
        <v>1532</v>
      </c>
      <c r="C2634" s="69">
        <v>48287</v>
      </c>
      <c r="D2634" s="70">
        <v>0.44610949191042398</v>
      </c>
      <c r="E2634" s="70">
        <v>2.465718275629357E-3</v>
      </c>
      <c r="F2634" s="70">
        <v>0.30710200474756133</v>
      </c>
      <c r="G2634" s="70">
        <v>0.18452380952380953</v>
      </c>
      <c r="H2634" s="70">
        <v>0</v>
      </c>
      <c r="I2634" s="70">
        <v>0.22222222222222221</v>
      </c>
      <c r="J2634" s="70">
        <v>0.19812998496455539</v>
      </c>
      <c r="K2634" s="70">
        <v>0.72875776792414948</v>
      </c>
      <c r="L2634" s="70">
        <v>0.11715226178538048</v>
      </c>
      <c r="M2634" s="70">
        <v>0.43736532640904563</v>
      </c>
      <c r="N2634" s="70">
        <v>3.1617479045370733E-4</v>
      </c>
      <c r="O2634" s="70">
        <v>0</v>
      </c>
      <c r="P2634" s="70">
        <v>9.9346913727186015E-3</v>
      </c>
    </row>
    <row r="2635" spans="1:16" x14ac:dyDescent="0.3">
      <c r="A2635" t="s">
        <v>2303</v>
      </c>
      <c r="B2635" t="s">
        <v>1532</v>
      </c>
      <c r="C2635" s="69">
        <v>48289</v>
      </c>
      <c r="E2635" s="70"/>
      <c r="F2635" s="70">
        <v>0.28214813756611945</v>
      </c>
      <c r="G2635" s="70">
        <v>0.10119047619047619</v>
      </c>
      <c r="H2635" s="70">
        <v>3.4482758620689655E-2</v>
      </c>
      <c r="I2635" s="70">
        <v>0.27777777777777779</v>
      </c>
    </row>
    <row r="2636" spans="1:16" x14ac:dyDescent="0.3">
      <c r="A2636" t="s">
        <v>2305</v>
      </c>
      <c r="B2636" t="s">
        <v>1532</v>
      </c>
      <c r="C2636" s="69">
        <v>48291</v>
      </c>
      <c r="D2636" s="70">
        <v>0.57625914619834118</v>
      </c>
      <c r="E2636" s="70">
        <v>1.3581365432864454E-2</v>
      </c>
      <c r="F2636" s="70">
        <v>0.53580366489835995</v>
      </c>
      <c r="G2636" s="70">
        <v>0.21428571428571427</v>
      </c>
      <c r="H2636" s="70">
        <v>0.10344827586206896</v>
      </c>
      <c r="I2636" s="70">
        <v>0.27777777777777779</v>
      </c>
      <c r="J2636" s="70">
        <v>0.17363501486961844</v>
      </c>
      <c r="K2636" s="70">
        <v>0.74664036644544685</v>
      </c>
      <c r="L2636" s="70">
        <v>0.1543950717803052</v>
      </c>
      <c r="M2636" s="70">
        <v>0.5598330487993427</v>
      </c>
      <c r="N2636" s="70">
        <v>6.837839872713411E-2</v>
      </c>
      <c r="O2636" s="70">
        <v>0</v>
      </c>
      <c r="P2636" s="70">
        <v>1.4748980141228985E-2</v>
      </c>
    </row>
    <row r="2637" spans="1:16" x14ac:dyDescent="0.3">
      <c r="A2637" t="s">
        <v>2062</v>
      </c>
      <c r="B2637" t="s">
        <v>1532</v>
      </c>
      <c r="C2637" s="69">
        <v>48293</v>
      </c>
      <c r="D2637" s="70">
        <v>0.47739080523993505</v>
      </c>
      <c r="E2637" s="70">
        <v>3.9978082838395129E-3</v>
      </c>
      <c r="F2637" s="70">
        <v>0.24175536617271948</v>
      </c>
      <c r="G2637" s="70">
        <v>0.13690476190476192</v>
      </c>
      <c r="H2637" s="70">
        <v>6.8965517241379309E-2</v>
      </c>
      <c r="I2637" s="70">
        <v>0.27777777777777779</v>
      </c>
      <c r="J2637" s="70">
        <v>0.21868270852145602</v>
      </c>
      <c r="K2637" s="70">
        <v>0.74527676210494942</v>
      </c>
      <c r="L2637" s="70">
        <v>0.15325384513493026</v>
      </c>
      <c r="M2637" s="70">
        <v>0.46712622458257785</v>
      </c>
      <c r="N2637" s="70">
        <v>3.5651366949591458E-2</v>
      </c>
      <c r="O2637" s="70">
        <v>0</v>
      </c>
      <c r="P2637" s="70">
        <v>1.4760443206326936E-2</v>
      </c>
    </row>
    <row r="2638" spans="1:16" x14ac:dyDescent="0.3">
      <c r="A2638" t="s">
        <v>3516</v>
      </c>
      <c r="B2638" t="s">
        <v>1532</v>
      </c>
      <c r="C2638" s="69">
        <v>48295</v>
      </c>
      <c r="E2638" s="70"/>
      <c r="F2638" s="70">
        <v>2.175401927148438E-2</v>
      </c>
      <c r="G2638" s="70">
        <v>0.18013038548752835</v>
      </c>
      <c r="H2638" s="70">
        <v>0.17241379310344829</v>
      </c>
      <c r="I2638" s="70">
        <v>0.16666666666666666</v>
      </c>
    </row>
    <row r="2639" spans="1:16" x14ac:dyDescent="0.3">
      <c r="A2639" t="s">
        <v>3517</v>
      </c>
      <c r="B2639" t="s">
        <v>1532</v>
      </c>
      <c r="C2639" s="69">
        <v>48297</v>
      </c>
      <c r="E2639" s="70"/>
      <c r="F2639" s="70">
        <v>0.32570300636187544</v>
      </c>
      <c r="G2639" s="70">
        <v>0.1130952380952381</v>
      </c>
      <c r="H2639" s="70">
        <v>6.8965517241379309E-2</v>
      </c>
      <c r="I2639" s="70">
        <v>0.16666666666666666</v>
      </c>
    </row>
    <row r="2640" spans="1:16" x14ac:dyDescent="0.3">
      <c r="A2640" t="s">
        <v>3518</v>
      </c>
      <c r="B2640" t="s">
        <v>1532</v>
      </c>
      <c r="C2640" s="69">
        <v>48299</v>
      </c>
      <c r="D2640" s="70">
        <v>0.3975488032406172</v>
      </c>
      <c r="E2640" s="70">
        <v>6.4806872326195813E-3</v>
      </c>
      <c r="F2640" s="70">
        <v>0.16808705578813138</v>
      </c>
      <c r="G2640" s="70">
        <v>2.976190476190476E-2</v>
      </c>
      <c r="H2640" s="70">
        <v>0</v>
      </c>
      <c r="I2640" s="70">
        <v>0.22222222222222221</v>
      </c>
      <c r="J2640" s="70">
        <v>0.2212466818036069</v>
      </c>
      <c r="K2640" s="70">
        <v>0.77245674736439474</v>
      </c>
      <c r="L2640" s="70">
        <v>5.4169221419931145E-3</v>
      </c>
      <c r="M2640" s="70">
        <v>0.38611979696721171</v>
      </c>
      <c r="N2640" s="70">
        <v>0.13701705456223259</v>
      </c>
      <c r="O2640" s="70">
        <v>0</v>
      </c>
      <c r="P2640" s="70">
        <v>2.3098462595678267E-2</v>
      </c>
    </row>
    <row r="2641" spans="1:16" x14ac:dyDescent="0.3">
      <c r="A2641" t="s">
        <v>3519</v>
      </c>
      <c r="B2641" t="s">
        <v>1532</v>
      </c>
      <c r="C2641" s="69">
        <v>48301</v>
      </c>
      <c r="E2641" s="70"/>
      <c r="F2641" s="70">
        <v>3.4508007367088853E-2</v>
      </c>
      <c r="G2641" s="70">
        <v>1.7857142857142856E-2</v>
      </c>
      <c r="H2641" s="70">
        <v>6.8965517241379309E-2</v>
      </c>
      <c r="I2641" s="70">
        <v>0.16666666666666666</v>
      </c>
    </row>
    <row r="2642" spans="1:16" x14ac:dyDescent="0.3">
      <c r="A2642" t="s">
        <v>3520</v>
      </c>
      <c r="B2642" t="s">
        <v>1532</v>
      </c>
      <c r="C2642" s="69">
        <v>48303</v>
      </c>
      <c r="D2642" s="70">
        <v>0.46779945358805353</v>
      </c>
      <c r="E2642" s="70">
        <v>6.3979926071505461E-2</v>
      </c>
      <c r="F2642" s="70">
        <v>4.0239249017938732E-2</v>
      </c>
      <c r="G2642" s="70">
        <v>0.30037593984962407</v>
      </c>
      <c r="H2642" s="70">
        <v>0.10344827586206896</v>
      </c>
      <c r="I2642" s="70">
        <v>0.22222222222222221</v>
      </c>
      <c r="J2642" s="70">
        <v>0.31573900409777711</v>
      </c>
      <c r="K2642" s="70">
        <v>0.75166928198971428</v>
      </c>
      <c r="L2642" s="70">
        <v>0.21101774129402387</v>
      </c>
      <c r="M2642" s="70">
        <v>0.28302372047044572</v>
      </c>
      <c r="N2642" s="70">
        <v>8.1203338500048905E-2</v>
      </c>
      <c r="O2642" s="70">
        <v>0</v>
      </c>
      <c r="P2642" s="70">
        <v>3.7976710370751857E-3</v>
      </c>
    </row>
    <row r="2643" spans="1:16" x14ac:dyDescent="0.3">
      <c r="A2643" t="s">
        <v>3521</v>
      </c>
      <c r="B2643" t="s">
        <v>1532</v>
      </c>
      <c r="C2643" s="69">
        <v>48305</v>
      </c>
      <c r="D2643" s="70">
        <v>0.40744815231941134</v>
      </c>
      <c r="E2643" s="70">
        <v>8.0000673059671271E-4</v>
      </c>
      <c r="F2643" s="70">
        <v>4.6723274176695931E-2</v>
      </c>
      <c r="G2643" s="70">
        <v>0.10714285714285714</v>
      </c>
      <c r="H2643" s="70">
        <v>0.13793103448275862</v>
      </c>
      <c r="I2643" s="70">
        <v>0.16666666666666666</v>
      </c>
      <c r="J2643" s="70">
        <v>0.31512335594061341</v>
      </c>
      <c r="K2643" s="70">
        <v>0.75160816698408461</v>
      </c>
      <c r="L2643" s="70">
        <v>0.1734874759707582</v>
      </c>
      <c r="M2643" s="70">
        <v>0.30646114040217859</v>
      </c>
      <c r="N2643" s="70">
        <v>8.1546257649009052E-3</v>
      </c>
      <c r="O2643" s="70">
        <v>0</v>
      </c>
      <c r="P2643" s="70">
        <v>1.0692770370023905E-3</v>
      </c>
    </row>
    <row r="2644" spans="1:16" x14ac:dyDescent="0.3">
      <c r="A2644" t="s">
        <v>3522</v>
      </c>
      <c r="B2644" t="s">
        <v>1532</v>
      </c>
      <c r="C2644" s="69">
        <v>48307</v>
      </c>
      <c r="D2644" s="70">
        <v>0.47855875260102609</v>
      </c>
      <c r="E2644" s="70">
        <v>1.5529709808300841E-3</v>
      </c>
      <c r="F2644" s="70">
        <v>0.13964620400695421</v>
      </c>
      <c r="G2644" s="70">
        <v>9.1710758377425039E-2</v>
      </c>
      <c r="H2644" s="70">
        <v>0.17241379310344829</v>
      </c>
      <c r="I2644" s="70">
        <v>0.22222222222222221</v>
      </c>
      <c r="J2644" s="70">
        <v>0.4071474985398697</v>
      </c>
      <c r="K2644" s="70">
        <v>0.77236837498939936</v>
      </c>
      <c r="L2644" s="70">
        <v>4.1906422940109475E-2</v>
      </c>
      <c r="M2644" s="70">
        <v>0.4323462660889546</v>
      </c>
      <c r="N2644" s="70">
        <v>7.9913807733789241E-2</v>
      </c>
      <c r="O2644" s="70">
        <v>0</v>
      </c>
      <c r="P2644" s="70">
        <v>6.2535974244472738E-3</v>
      </c>
    </row>
    <row r="2645" spans="1:16" x14ac:dyDescent="0.3">
      <c r="A2645" t="s">
        <v>3523</v>
      </c>
      <c r="B2645" t="s">
        <v>1532</v>
      </c>
      <c r="C2645" s="69">
        <v>48309</v>
      </c>
      <c r="D2645" s="70">
        <v>0.56282217178312333</v>
      </c>
      <c r="E2645" s="70">
        <v>6.067343097730761E-2</v>
      </c>
      <c r="F2645" s="70">
        <v>0.21078386055157106</v>
      </c>
      <c r="G2645" s="70">
        <v>0.44642857142857145</v>
      </c>
      <c r="H2645" s="70">
        <v>0.17241379310344829</v>
      </c>
      <c r="I2645" s="70">
        <v>0.22222222222222221</v>
      </c>
      <c r="J2645" s="70">
        <v>0.35039476954315374</v>
      </c>
      <c r="K2645" s="70">
        <v>0.73344398915354425</v>
      </c>
      <c r="L2645" s="70">
        <v>0.13363903798405499</v>
      </c>
      <c r="M2645" s="70">
        <v>0.42000357400264315</v>
      </c>
      <c r="N2645" s="70">
        <v>8.1961905006025432E-2</v>
      </c>
      <c r="O2645" s="70">
        <v>0</v>
      </c>
      <c r="P2645" s="70">
        <v>1.1224028962426663E-2</v>
      </c>
    </row>
    <row r="2646" spans="1:16" x14ac:dyDescent="0.3">
      <c r="A2646" t="s">
        <v>3524</v>
      </c>
      <c r="B2646" t="s">
        <v>1532</v>
      </c>
      <c r="C2646" s="69">
        <v>48311</v>
      </c>
      <c r="E2646" s="70"/>
      <c r="F2646" s="70">
        <v>0.27562870144820351</v>
      </c>
      <c r="G2646" s="70">
        <v>1.1904761904761904E-2</v>
      </c>
      <c r="H2646" s="70">
        <v>3.4482758620689655E-2</v>
      </c>
      <c r="I2646" s="70">
        <v>0.16666666666666666</v>
      </c>
    </row>
    <row r="2647" spans="1:16" x14ac:dyDescent="0.3">
      <c r="A2647" t="s">
        <v>2065</v>
      </c>
      <c r="B2647" t="s">
        <v>1532</v>
      </c>
      <c r="C2647" s="69">
        <v>48313</v>
      </c>
      <c r="D2647" s="70">
        <v>0.49489176108322608</v>
      </c>
      <c r="E2647" s="70">
        <v>5.0941485762042204E-3</v>
      </c>
      <c r="F2647" s="70">
        <v>0.32508884441850738</v>
      </c>
      <c r="G2647" s="70">
        <v>5.3571428571428568E-2</v>
      </c>
      <c r="H2647" s="70">
        <v>0.10344827586206896</v>
      </c>
      <c r="I2647" s="70">
        <v>0.27777777777777779</v>
      </c>
      <c r="J2647" s="70">
        <v>0.39020266737030396</v>
      </c>
      <c r="K2647" s="70">
        <v>0.73875778362005895</v>
      </c>
      <c r="L2647" s="70">
        <v>9.4938654632485495E-3</v>
      </c>
      <c r="M2647" s="70">
        <v>0.47329741577337542</v>
      </c>
      <c r="N2647" s="70">
        <v>6.8937975931146048E-2</v>
      </c>
      <c r="O2647" s="70">
        <v>0</v>
      </c>
      <c r="P2647" s="70">
        <v>6.1010681510408078E-3</v>
      </c>
    </row>
    <row r="2648" spans="1:16" x14ac:dyDescent="0.3">
      <c r="A2648" t="s">
        <v>2067</v>
      </c>
      <c r="B2648" t="s">
        <v>1532</v>
      </c>
      <c r="C2648" s="69">
        <v>48315</v>
      </c>
      <c r="E2648" s="70"/>
      <c r="F2648" s="70">
        <v>0.22826142268888749</v>
      </c>
      <c r="G2648" s="70">
        <v>0.13690476190476192</v>
      </c>
      <c r="H2648" s="70">
        <v>0.17241379310344829</v>
      </c>
      <c r="I2648" s="70">
        <v>0.27777777777777779</v>
      </c>
    </row>
    <row r="2649" spans="1:16" x14ac:dyDescent="0.3">
      <c r="A2649" t="s">
        <v>2307</v>
      </c>
      <c r="B2649" t="s">
        <v>1532</v>
      </c>
      <c r="C2649" s="69">
        <v>48317</v>
      </c>
      <c r="E2649" s="70"/>
      <c r="F2649" s="70">
        <v>5.6171715609542885E-2</v>
      </c>
      <c r="G2649" s="70">
        <v>0.125</v>
      </c>
      <c r="H2649" s="70">
        <v>0.13793103448275862</v>
      </c>
      <c r="I2649" s="70">
        <v>0.16666666666666666</v>
      </c>
    </row>
    <row r="2650" spans="1:16" x14ac:dyDescent="0.3">
      <c r="A2650" t="s">
        <v>2499</v>
      </c>
      <c r="B2650" t="s">
        <v>1532</v>
      </c>
      <c r="C2650" s="69">
        <v>48319</v>
      </c>
      <c r="E2650" s="70"/>
      <c r="F2650" s="70">
        <v>0.14892160975509322</v>
      </c>
      <c r="G2650" s="70">
        <v>7.7380952380952384E-2</v>
      </c>
      <c r="H2650" s="70">
        <v>0.10344827586206896</v>
      </c>
      <c r="I2650" s="70">
        <v>0.22222222222222221</v>
      </c>
    </row>
    <row r="2651" spans="1:16" x14ac:dyDescent="0.3">
      <c r="A2651" t="s">
        <v>3525</v>
      </c>
      <c r="B2651" t="s">
        <v>1532</v>
      </c>
      <c r="C2651" s="69">
        <v>48321</v>
      </c>
      <c r="D2651" s="70">
        <v>0.54996669737469539</v>
      </c>
      <c r="E2651" s="70">
        <v>4.7230592246072936E-3</v>
      </c>
      <c r="F2651" s="70">
        <v>0.62019053985676975</v>
      </c>
      <c r="G2651" s="70">
        <v>0.15476190476190477</v>
      </c>
      <c r="H2651" s="70">
        <v>6.8965517241379309E-2</v>
      </c>
      <c r="I2651" s="70">
        <v>0.16666666666666666</v>
      </c>
      <c r="J2651" s="70">
        <v>0.28542738752803148</v>
      </c>
      <c r="K2651" s="70">
        <v>0.62401709990047993</v>
      </c>
      <c r="L2651" s="70">
        <v>0.12395104899969173</v>
      </c>
      <c r="M2651" s="70">
        <v>0.47269160314067554</v>
      </c>
      <c r="N2651" s="70">
        <v>0.17760901326177606</v>
      </c>
      <c r="O2651" s="70">
        <v>2.2550405568592786E-2</v>
      </c>
      <c r="P2651" s="70">
        <v>2.1288598130952772E-3</v>
      </c>
    </row>
    <row r="2652" spans="1:16" x14ac:dyDescent="0.3">
      <c r="A2652" t="s">
        <v>3526</v>
      </c>
      <c r="B2652" t="s">
        <v>1532</v>
      </c>
      <c r="C2652" s="69">
        <v>48323</v>
      </c>
      <c r="D2652" s="70">
        <v>0.36279653598967937</v>
      </c>
      <c r="E2652" s="70">
        <v>6.8668837981026671E-3</v>
      </c>
      <c r="F2652" s="70">
        <v>0.14760278809053767</v>
      </c>
      <c r="G2652" s="70">
        <v>7.1428571428571425E-2</v>
      </c>
      <c r="H2652" s="70">
        <v>0</v>
      </c>
      <c r="I2652" s="70">
        <v>0.16666666666666666</v>
      </c>
      <c r="J2652" s="70">
        <v>0.14665846704650873</v>
      </c>
      <c r="K2652" s="70">
        <v>0.7367356972449276</v>
      </c>
      <c r="L2652" s="70">
        <v>0.10113134551325065</v>
      </c>
      <c r="M2652" s="70">
        <v>0.31140285354609654</v>
      </c>
      <c r="N2652" s="70">
        <v>0.11043023201897248</v>
      </c>
      <c r="O2652" s="70">
        <v>0</v>
      </c>
      <c r="P2652" s="70">
        <v>1.5597758737273121E-3</v>
      </c>
    </row>
    <row r="2653" spans="1:16" x14ac:dyDescent="0.3">
      <c r="A2653" t="s">
        <v>3230</v>
      </c>
      <c r="B2653" t="s">
        <v>1532</v>
      </c>
      <c r="C2653" s="69">
        <v>48325</v>
      </c>
      <c r="D2653" s="70">
        <v>0.42161722751387398</v>
      </c>
      <c r="E2653" s="70">
        <v>5.0108849585662292E-3</v>
      </c>
      <c r="F2653" s="70">
        <v>0.19300989743727945</v>
      </c>
      <c r="G2653" s="70">
        <v>0.13095238095238096</v>
      </c>
      <c r="H2653" s="70">
        <v>0</v>
      </c>
      <c r="I2653" s="70">
        <v>0.22222222222222221</v>
      </c>
      <c r="J2653" s="70">
        <v>0.25520213175103484</v>
      </c>
      <c r="K2653" s="70">
        <v>0.73041412566009922</v>
      </c>
      <c r="L2653" s="70">
        <v>4.3716905378640827E-2</v>
      </c>
      <c r="M2653" s="70">
        <v>0.38266847643658808</v>
      </c>
      <c r="N2653" s="70">
        <v>0.10710474471114968</v>
      </c>
      <c r="O2653" s="70">
        <v>0</v>
      </c>
      <c r="P2653" s="70">
        <v>1.9126957656957527E-2</v>
      </c>
    </row>
    <row r="2654" spans="1:16" x14ac:dyDescent="0.3">
      <c r="A2654" t="s">
        <v>2501</v>
      </c>
      <c r="B2654" t="s">
        <v>1532</v>
      </c>
      <c r="C2654" s="69">
        <v>48327</v>
      </c>
      <c r="E2654" s="70"/>
      <c r="F2654" s="70">
        <v>0.13384324225739286</v>
      </c>
      <c r="G2654" s="70">
        <v>0</v>
      </c>
      <c r="H2654" s="70">
        <v>0.13793103448275862</v>
      </c>
      <c r="I2654" s="70">
        <v>0.22222222222222221</v>
      </c>
    </row>
    <row r="2655" spans="1:16" x14ac:dyDescent="0.3">
      <c r="A2655" t="s">
        <v>2803</v>
      </c>
      <c r="B2655" t="s">
        <v>1532</v>
      </c>
      <c r="C2655" s="69">
        <v>48329</v>
      </c>
      <c r="D2655" s="70">
        <v>0.43507914565766059</v>
      </c>
      <c r="E2655" s="70">
        <v>3.168666077775957E-2</v>
      </c>
      <c r="F2655" s="70">
        <v>6.1365244834049398E-2</v>
      </c>
      <c r="G2655" s="70">
        <v>0.10119047619047619</v>
      </c>
      <c r="H2655" s="70">
        <v>0.37931034482758619</v>
      </c>
      <c r="I2655" s="70">
        <v>0.22222222222222221</v>
      </c>
      <c r="J2655" s="70">
        <v>0.29563754259879921</v>
      </c>
      <c r="K2655" s="70">
        <v>0.74994796110887152</v>
      </c>
      <c r="L2655" s="70">
        <v>1.5506301924996869E-2</v>
      </c>
      <c r="M2655" s="70">
        <v>0.23787765965350754</v>
      </c>
      <c r="N2655" s="70">
        <v>8.1647371784412837E-2</v>
      </c>
      <c r="O2655" s="70">
        <v>0</v>
      </c>
      <c r="P2655" s="70">
        <v>6.2665970693509083E-3</v>
      </c>
    </row>
    <row r="2656" spans="1:16" x14ac:dyDescent="0.3">
      <c r="A2656" t="s">
        <v>3527</v>
      </c>
      <c r="B2656" t="s">
        <v>1532</v>
      </c>
      <c r="C2656" s="69">
        <v>48331</v>
      </c>
      <c r="D2656" s="70">
        <v>0.45304021170846864</v>
      </c>
      <c r="E2656" s="70">
        <v>3.3750013442507354E-3</v>
      </c>
      <c r="F2656" s="70">
        <v>0.27013435826322529</v>
      </c>
      <c r="G2656" s="70">
        <v>0.15340909090909091</v>
      </c>
      <c r="H2656" s="70">
        <v>0.10344827586206896</v>
      </c>
      <c r="I2656" s="70">
        <v>0.22222222222222221</v>
      </c>
      <c r="J2656" s="70">
        <v>0.31043770102347229</v>
      </c>
      <c r="K2656" s="70">
        <v>0.7114731950500649</v>
      </c>
      <c r="L2656" s="70">
        <v>3.7759802276944955E-2</v>
      </c>
      <c r="M2656" s="70">
        <v>0.41933095581225943</v>
      </c>
      <c r="N2656" s="70">
        <v>6.1592622588996409E-3</v>
      </c>
      <c r="O2656" s="70">
        <v>0</v>
      </c>
      <c r="P2656" s="70">
        <v>5.3939097431389242E-3</v>
      </c>
    </row>
    <row r="2657" spans="1:16" x14ac:dyDescent="0.3">
      <c r="A2657" t="s">
        <v>2585</v>
      </c>
      <c r="B2657" t="s">
        <v>1532</v>
      </c>
      <c r="C2657" s="69">
        <v>48333</v>
      </c>
      <c r="E2657" s="70"/>
      <c r="F2657" s="70">
        <v>0.15004545524448321</v>
      </c>
      <c r="G2657" s="70">
        <v>5.3571428571428568E-2</v>
      </c>
      <c r="H2657" s="70">
        <v>6.8965517241379309E-2</v>
      </c>
      <c r="I2657" s="70">
        <v>0.22222222222222221</v>
      </c>
    </row>
    <row r="2658" spans="1:16" x14ac:dyDescent="0.3">
      <c r="A2658" t="s">
        <v>2395</v>
      </c>
      <c r="B2658" t="s">
        <v>1532</v>
      </c>
      <c r="C2658" s="69">
        <v>48335</v>
      </c>
      <c r="D2658" s="70">
        <v>0.35536846173838454</v>
      </c>
      <c r="E2658" s="70">
        <v>1.2403459746569974E-3</v>
      </c>
      <c r="F2658" s="70">
        <v>7.6607051141078672E-2</v>
      </c>
      <c r="G2658" s="70">
        <v>0.10714285714285714</v>
      </c>
      <c r="H2658" s="70">
        <v>0.17241379310344829</v>
      </c>
      <c r="I2658" s="70">
        <v>0.16666666666666666</v>
      </c>
      <c r="J2658" s="70">
        <v>2.6537442924826245E-2</v>
      </c>
      <c r="K2658" s="70">
        <v>0.74922778078517527</v>
      </c>
      <c r="L2658" s="70">
        <v>7.1456219192561662E-2</v>
      </c>
      <c r="M2658" s="70">
        <v>0.31754724601390011</v>
      </c>
      <c r="N2658" s="70">
        <v>5.2498831112096724E-2</v>
      </c>
      <c r="O2658" s="70">
        <v>0</v>
      </c>
      <c r="P2658" s="70">
        <v>1.6795127349353345E-2</v>
      </c>
    </row>
    <row r="2659" spans="1:16" x14ac:dyDescent="0.3">
      <c r="A2659" t="s">
        <v>3528</v>
      </c>
      <c r="B2659" t="s">
        <v>1532</v>
      </c>
      <c r="C2659" s="69">
        <v>48337</v>
      </c>
      <c r="D2659" s="70">
        <v>0.43157489156162199</v>
      </c>
      <c r="E2659" s="70">
        <v>3.3840869379594455E-3</v>
      </c>
      <c r="F2659" s="70">
        <v>0.10693463673092153</v>
      </c>
      <c r="G2659" s="70">
        <v>0.19642857142857142</v>
      </c>
      <c r="H2659" s="70">
        <v>0.17241379310344829</v>
      </c>
      <c r="I2659" s="70">
        <v>0.16666666666666666</v>
      </c>
      <c r="J2659" s="70">
        <v>0.1520358581648425</v>
      </c>
      <c r="K2659" s="70">
        <v>0.77562490297513309</v>
      </c>
      <c r="L2659" s="70">
        <v>8.9913394820496151E-2</v>
      </c>
      <c r="M2659" s="70">
        <v>0.4469753096763347</v>
      </c>
      <c r="N2659" s="70">
        <v>1.5481810373184907E-2</v>
      </c>
      <c r="O2659" s="70">
        <v>0</v>
      </c>
      <c r="P2659" s="70">
        <v>1.1172225849531026E-2</v>
      </c>
    </row>
    <row r="2660" spans="1:16" x14ac:dyDescent="0.3">
      <c r="A2660" t="s">
        <v>2071</v>
      </c>
      <c r="B2660" t="s">
        <v>1532</v>
      </c>
      <c r="C2660" s="69">
        <v>48339</v>
      </c>
      <c r="D2660" s="70">
        <v>0.5463347505078362</v>
      </c>
      <c r="E2660" s="70">
        <v>0.15285182673943917</v>
      </c>
      <c r="F2660" s="70">
        <v>0.44424260704803226</v>
      </c>
      <c r="G2660" s="70">
        <v>0.19047619047619047</v>
      </c>
      <c r="H2660" s="70">
        <v>0.10344827586206896</v>
      </c>
      <c r="I2660" s="70">
        <v>0.27777777777777779</v>
      </c>
      <c r="J2660" s="70">
        <v>0.14439223323782527</v>
      </c>
      <c r="K2660" s="70">
        <v>0.74100271127824602</v>
      </c>
      <c r="L2660" s="70">
        <v>0.16901737656950092</v>
      </c>
      <c r="M2660" s="70">
        <v>0.5011848693193689</v>
      </c>
      <c r="N2660" s="70">
        <v>9.7584887606372808E-2</v>
      </c>
      <c r="O2660" s="70">
        <v>0</v>
      </c>
      <c r="P2660" s="70">
        <v>3.1877269564139096E-2</v>
      </c>
    </row>
    <row r="2661" spans="1:16" x14ac:dyDescent="0.3">
      <c r="A2661" t="s">
        <v>3155</v>
      </c>
      <c r="B2661" t="s">
        <v>1532</v>
      </c>
      <c r="C2661" s="69">
        <v>48341</v>
      </c>
      <c r="D2661" s="70">
        <v>0.37463727552917775</v>
      </c>
      <c r="E2661" s="70">
        <v>3.2599758684347243E-3</v>
      </c>
      <c r="F2661" s="70">
        <v>1.669496314120443E-2</v>
      </c>
      <c r="G2661" s="70">
        <v>0.18128654970760236</v>
      </c>
      <c r="H2661" s="70">
        <v>0.17241379310344829</v>
      </c>
      <c r="I2661" s="70">
        <v>0.16666666666666666</v>
      </c>
      <c r="J2661" s="70">
        <v>0.1860628426648516</v>
      </c>
      <c r="K2661" s="70">
        <v>0.82771868617778577</v>
      </c>
      <c r="L2661" s="70">
        <v>7.8137708119086227E-2</v>
      </c>
      <c r="M2661" s="70">
        <v>0.21000427389299356</v>
      </c>
      <c r="N2661" s="70">
        <v>4.0009803758230258E-3</v>
      </c>
      <c r="O2661" s="70">
        <v>0</v>
      </c>
      <c r="P2661" s="70">
        <v>9.1689285506244798E-3</v>
      </c>
    </row>
    <row r="2662" spans="1:16" x14ac:dyDescent="0.3">
      <c r="A2662" t="s">
        <v>2637</v>
      </c>
      <c r="B2662" t="s">
        <v>1532</v>
      </c>
      <c r="C2662" s="69">
        <v>48343</v>
      </c>
      <c r="D2662" s="70">
        <v>0.55156383193087788</v>
      </c>
      <c r="E2662" s="70">
        <v>7.7166627321056591E-3</v>
      </c>
      <c r="F2662" s="70">
        <v>0.19631294125692605</v>
      </c>
      <c r="G2662" s="70">
        <v>0.10714285714285714</v>
      </c>
      <c r="H2662" s="70">
        <v>0.20689655172413793</v>
      </c>
      <c r="I2662" s="70">
        <v>0.27777777777777779</v>
      </c>
      <c r="J2662" s="70">
        <v>0.31442606003747486</v>
      </c>
      <c r="K2662" s="70">
        <v>0.72105399143564852</v>
      </c>
      <c r="L2662" s="70">
        <v>0.33501703371388764</v>
      </c>
      <c r="M2662" s="70">
        <v>0.4851087995173094</v>
      </c>
      <c r="N2662" s="70">
        <v>2.4773670422658992E-2</v>
      </c>
      <c r="O2662" s="70">
        <v>0</v>
      </c>
      <c r="P2662" s="70">
        <v>5.834637826591299E-2</v>
      </c>
    </row>
    <row r="2663" spans="1:16" x14ac:dyDescent="0.3">
      <c r="A2663" t="s">
        <v>3529</v>
      </c>
      <c r="B2663" t="s">
        <v>1532</v>
      </c>
      <c r="C2663" s="69">
        <v>48345</v>
      </c>
      <c r="E2663" s="70"/>
      <c r="F2663" s="70">
        <v>4.7300662888389959E-2</v>
      </c>
      <c r="G2663" s="70">
        <v>7.0652173913043473E-2</v>
      </c>
      <c r="H2663" s="70">
        <v>6.8965517241379309E-2</v>
      </c>
      <c r="I2663" s="70">
        <v>0.16666666666666666</v>
      </c>
    </row>
    <row r="2664" spans="1:16" x14ac:dyDescent="0.3">
      <c r="A2664" t="s">
        <v>3530</v>
      </c>
      <c r="B2664" t="s">
        <v>1532</v>
      </c>
      <c r="C2664" s="69">
        <v>48347</v>
      </c>
      <c r="D2664" s="70">
        <v>0.59465392866730293</v>
      </c>
      <c r="E2664" s="70">
        <v>1.7862196099879137E-2</v>
      </c>
      <c r="F2664" s="70">
        <v>0.3136005708294658</v>
      </c>
      <c r="G2664" s="70">
        <v>0.35119047619047616</v>
      </c>
      <c r="H2664" s="70">
        <v>0.13793103448275862</v>
      </c>
      <c r="I2664" s="70">
        <v>0.27777777777777779</v>
      </c>
      <c r="J2664" s="70">
        <v>0.35992717899014504</v>
      </c>
      <c r="K2664" s="70">
        <v>0.8277760888788821</v>
      </c>
      <c r="L2664" s="70">
        <v>7.356277431684527E-2</v>
      </c>
      <c r="M2664" s="70">
        <v>0.50245991326100503</v>
      </c>
      <c r="N2664" s="70">
        <v>6.5140571561352237E-2</v>
      </c>
      <c r="O2664" s="70">
        <v>0</v>
      </c>
      <c r="P2664" s="70">
        <v>3.0521213089431905E-2</v>
      </c>
    </row>
    <row r="2665" spans="1:16" x14ac:dyDescent="0.3">
      <c r="A2665" t="s">
        <v>3531</v>
      </c>
      <c r="B2665" t="s">
        <v>1532</v>
      </c>
      <c r="C2665" s="69">
        <v>48349</v>
      </c>
      <c r="D2665" s="70">
        <v>0.56700925464584184</v>
      </c>
      <c r="E2665" s="70">
        <v>8.0449211365090749E-3</v>
      </c>
      <c r="F2665" s="70">
        <v>0.21197906753492471</v>
      </c>
      <c r="G2665" s="70">
        <v>0.31547619047619047</v>
      </c>
      <c r="H2665" s="70">
        <v>0.17241379310344829</v>
      </c>
      <c r="I2665" s="70">
        <v>0.22222222222222221</v>
      </c>
      <c r="J2665" s="70">
        <v>0.4017681607634902</v>
      </c>
      <c r="K2665" s="70">
        <v>0.78264755892809768</v>
      </c>
      <c r="L2665" s="70">
        <v>0.1618339415127279</v>
      </c>
      <c r="M2665" s="70">
        <v>0.46478956804973537</v>
      </c>
      <c r="N2665" s="70">
        <v>5.3320738912337122E-2</v>
      </c>
      <c r="O2665" s="70">
        <v>0</v>
      </c>
      <c r="P2665" s="70">
        <v>1.6764874804660143E-2</v>
      </c>
    </row>
    <row r="2666" spans="1:16" x14ac:dyDescent="0.3">
      <c r="A2666" t="s">
        <v>2135</v>
      </c>
      <c r="B2666" t="s">
        <v>1532</v>
      </c>
      <c r="C2666" s="69">
        <v>48351</v>
      </c>
      <c r="E2666" s="70"/>
      <c r="F2666" s="70">
        <v>0.47340485230118245</v>
      </c>
      <c r="G2666" s="70">
        <v>0.14285714285714285</v>
      </c>
      <c r="H2666" s="70">
        <v>6.8965517241379309E-2</v>
      </c>
      <c r="I2666" s="70">
        <v>0.27777777777777779</v>
      </c>
    </row>
    <row r="2667" spans="1:16" x14ac:dyDescent="0.3">
      <c r="A2667" t="s">
        <v>3532</v>
      </c>
      <c r="B2667" t="s">
        <v>1532</v>
      </c>
      <c r="C2667" s="69">
        <v>48353</v>
      </c>
      <c r="D2667" s="70">
        <v>0.40127148803440699</v>
      </c>
      <c r="E2667" s="70">
        <v>2.6162996779789437E-3</v>
      </c>
      <c r="F2667" s="70">
        <v>8.4368898488748484E-2</v>
      </c>
      <c r="G2667" s="70">
        <v>8.9285714285714288E-2</v>
      </c>
      <c r="H2667" s="70">
        <v>0.17241379310344829</v>
      </c>
      <c r="I2667" s="70">
        <v>0.16666666666666666</v>
      </c>
      <c r="J2667" s="70">
        <v>0.15748912807902582</v>
      </c>
      <c r="K2667" s="70">
        <v>0.80257723803649272</v>
      </c>
      <c r="L2667" s="70">
        <v>0.10885214235821503</v>
      </c>
      <c r="M2667" s="70">
        <v>0.36468692990150781</v>
      </c>
      <c r="N2667" s="70">
        <v>2.6726605098503619E-2</v>
      </c>
      <c r="O2667" s="70">
        <v>0</v>
      </c>
      <c r="P2667" s="70">
        <v>1.0764176074900465E-2</v>
      </c>
    </row>
    <row r="2668" spans="1:16" x14ac:dyDescent="0.3">
      <c r="A2668" t="s">
        <v>3533</v>
      </c>
      <c r="B2668" t="s">
        <v>1532</v>
      </c>
      <c r="C2668" s="69">
        <v>48355</v>
      </c>
      <c r="D2668" s="70">
        <v>0.51598769290370172</v>
      </c>
      <c r="E2668" s="70">
        <v>6.5775952969739065E-2</v>
      </c>
      <c r="F2668" s="70">
        <v>0.47595876872098064</v>
      </c>
      <c r="G2668" s="70">
        <v>0.32738095238095238</v>
      </c>
      <c r="H2668" s="70">
        <v>3.4482758620689655E-2</v>
      </c>
      <c r="I2668" s="70">
        <v>0.16666666666666666</v>
      </c>
      <c r="J2668" s="70">
        <v>0.29500947999858201</v>
      </c>
      <c r="K2668" s="70">
        <v>0.62041996228882579</v>
      </c>
      <c r="L2668" s="70">
        <v>0.10363592439546805</v>
      </c>
      <c r="M2668" s="70">
        <v>0.32019818193935529</v>
      </c>
      <c r="N2668" s="70">
        <v>0.18007204847213767</v>
      </c>
      <c r="O2668" s="70">
        <v>2.4852021267222132E-2</v>
      </c>
      <c r="P2668" s="70">
        <v>2.2957365138510815E-3</v>
      </c>
    </row>
    <row r="2669" spans="1:16" x14ac:dyDescent="0.3">
      <c r="A2669" t="s">
        <v>3534</v>
      </c>
      <c r="B2669" t="s">
        <v>1532</v>
      </c>
      <c r="C2669" s="69">
        <v>48357</v>
      </c>
      <c r="D2669" s="70">
        <v>0.41232024880304935</v>
      </c>
      <c r="E2669" s="70">
        <v>2.3194671250932808E-3</v>
      </c>
      <c r="F2669" s="70">
        <v>1.7970382288382627E-2</v>
      </c>
      <c r="G2669" s="70">
        <v>0.28117913832199543</v>
      </c>
      <c r="H2669" s="70">
        <v>0.20689655172413793</v>
      </c>
      <c r="I2669" s="70">
        <v>0.16666666666666666</v>
      </c>
      <c r="J2669" s="70">
        <v>0.21052128400730366</v>
      </c>
      <c r="K2669" s="70">
        <v>0.82008649120971222</v>
      </c>
      <c r="L2669" s="70">
        <v>8.9375027860245482E-2</v>
      </c>
      <c r="M2669" s="70">
        <v>0.23646399956845204</v>
      </c>
      <c r="N2669" s="70">
        <v>9.049405925517404E-3</v>
      </c>
      <c r="O2669" s="70">
        <v>0</v>
      </c>
      <c r="P2669" s="70">
        <v>2.4590489150197957E-4</v>
      </c>
    </row>
    <row r="2670" spans="1:16" x14ac:dyDescent="0.3">
      <c r="A2670" t="s">
        <v>2714</v>
      </c>
      <c r="B2670" t="s">
        <v>1532</v>
      </c>
      <c r="C2670" s="69">
        <v>48359</v>
      </c>
      <c r="E2670" s="70"/>
      <c r="F2670" s="70">
        <v>1.5854062102947267E-2</v>
      </c>
      <c r="G2670" s="70">
        <v>1.636904761904762E-2</v>
      </c>
      <c r="H2670" s="70">
        <v>6.8965517241379309E-2</v>
      </c>
      <c r="I2670" s="70">
        <v>0.16666666666666666</v>
      </c>
    </row>
    <row r="2671" spans="1:16" x14ac:dyDescent="0.3">
      <c r="A2671" t="s">
        <v>2184</v>
      </c>
      <c r="B2671" t="s">
        <v>1532</v>
      </c>
      <c r="C2671" s="69">
        <v>48361</v>
      </c>
      <c r="D2671" s="70">
        <v>0.67419950562176301</v>
      </c>
      <c r="E2671" s="70">
        <v>0.1120208132290139</v>
      </c>
      <c r="F2671" s="70">
        <v>0.61338430905843</v>
      </c>
      <c r="G2671" s="70">
        <v>0.11904761904761904</v>
      </c>
      <c r="H2671" s="70">
        <v>3.4482758620689655E-2</v>
      </c>
      <c r="I2671" s="70">
        <v>0.27777777777777779</v>
      </c>
      <c r="J2671" s="70">
        <v>0.30876583609237412</v>
      </c>
      <c r="K2671" s="70">
        <v>0.6744520236121111</v>
      </c>
      <c r="L2671" s="70">
        <v>0.15835688604678835</v>
      </c>
      <c r="M2671" s="70">
        <v>0.62963458683700335</v>
      </c>
      <c r="N2671" s="70">
        <v>0.36648177107973523</v>
      </c>
      <c r="O2671" s="70">
        <v>0.10415323478709763</v>
      </c>
      <c r="P2671" s="70">
        <v>4.6613236974312418E-2</v>
      </c>
    </row>
    <row r="2672" spans="1:16" x14ac:dyDescent="0.3">
      <c r="A2672" t="s">
        <v>3535</v>
      </c>
      <c r="B2672" t="s">
        <v>1532</v>
      </c>
      <c r="C2672" s="69">
        <v>48363</v>
      </c>
      <c r="D2672" s="70">
        <v>0.47804622256947948</v>
      </c>
      <c r="E2672" s="70">
        <v>4.5449380366536698E-3</v>
      </c>
      <c r="F2672" s="70">
        <v>0.11384661315109186</v>
      </c>
      <c r="G2672" s="70">
        <v>0.13928571428571429</v>
      </c>
      <c r="H2672" s="70">
        <v>0.13793103448275862</v>
      </c>
      <c r="I2672" s="70">
        <v>0.22222222222222221</v>
      </c>
      <c r="J2672" s="70">
        <v>0.32547780491633138</v>
      </c>
      <c r="K2672" s="70">
        <v>0.74181344988888598</v>
      </c>
      <c r="L2672" s="70">
        <v>0.10106504244545467</v>
      </c>
      <c r="M2672" s="70">
        <v>0.45267966667873166</v>
      </c>
      <c r="N2672" s="70">
        <v>0.10623978316922682</v>
      </c>
      <c r="O2672" s="70">
        <v>0</v>
      </c>
      <c r="P2672" s="70">
        <v>2.2833735889240411E-2</v>
      </c>
    </row>
    <row r="2673" spans="1:16" x14ac:dyDescent="0.3">
      <c r="A2673" t="s">
        <v>2906</v>
      </c>
      <c r="B2673" t="s">
        <v>1532</v>
      </c>
      <c r="C2673" s="69">
        <v>48365</v>
      </c>
      <c r="D2673" s="70">
        <v>0.54418049222467268</v>
      </c>
      <c r="E2673" s="70">
        <v>5.5775835824659042E-3</v>
      </c>
      <c r="F2673" s="70">
        <v>0.2821233274143623</v>
      </c>
      <c r="G2673" s="70">
        <v>0.22619047619047619</v>
      </c>
      <c r="H2673" s="70">
        <v>0.13793103448275862</v>
      </c>
      <c r="I2673" s="70">
        <v>0.27777777777777779</v>
      </c>
      <c r="J2673" s="70">
        <v>0.24979602242974308</v>
      </c>
      <c r="K2673" s="70">
        <v>0.75519433897272115</v>
      </c>
      <c r="L2673" s="70">
        <v>0.15142042205902756</v>
      </c>
      <c r="M2673" s="70">
        <v>0.51310141940901288</v>
      </c>
      <c r="N2673" s="70">
        <v>6.4727628450639133E-2</v>
      </c>
      <c r="O2673" s="70">
        <v>0</v>
      </c>
      <c r="P2673" s="70">
        <v>3.2091393576350727E-2</v>
      </c>
    </row>
    <row r="2674" spans="1:16" x14ac:dyDescent="0.3">
      <c r="A2674" t="s">
        <v>3536</v>
      </c>
      <c r="B2674" t="s">
        <v>1532</v>
      </c>
      <c r="C2674" s="69">
        <v>48367</v>
      </c>
      <c r="D2674" s="70">
        <v>0.53945899756622273</v>
      </c>
      <c r="E2674" s="70">
        <v>3.4610900491200483E-2</v>
      </c>
      <c r="F2674" s="70">
        <v>0.13465496097994387</v>
      </c>
      <c r="G2674" s="70">
        <v>0.35714285714285715</v>
      </c>
      <c r="H2674" s="70">
        <v>0.20689655172413793</v>
      </c>
      <c r="I2674" s="70">
        <v>0.22222222222222221</v>
      </c>
      <c r="J2674" s="70">
        <v>0.24234243271230438</v>
      </c>
      <c r="K2674" s="70">
        <v>0.77195654368303068</v>
      </c>
      <c r="L2674" s="70">
        <v>0.13748743444778996</v>
      </c>
      <c r="M2674" s="70">
        <v>0.4644425705651607</v>
      </c>
      <c r="N2674" s="70">
        <v>8.581821620408292E-2</v>
      </c>
      <c r="O2674" s="70">
        <v>0</v>
      </c>
      <c r="P2674" s="70">
        <v>4.4047627988271928E-2</v>
      </c>
    </row>
    <row r="2675" spans="1:16" x14ac:dyDescent="0.3">
      <c r="A2675" t="s">
        <v>3537</v>
      </c>
      <c r="B2675" t="s">
        <v>1532</v>
      </c>
      <c r="C2675" s="69">
        <v>48369</v>
      </c>
      <c r="D2675" s="70">
        <v>0.43578431308021265</v>
      </c>
      <c r="E2675" s="70">
        <v>8.0962047342866155E-4</v>
      </c>
      <c r="F2675" s="70">
        <v>2.1595172318265379E-2</v>
      </c>
      <c r="G2675" s="70">
        <v>0.23333333333333334</v>
      </c>
      <c r="H2675" s="70">
        <v>0.10344827586206896</v>
      </c>
      <c r="I2675" s="70">
        <v>0.16666666666666666</v>
      </c>
      <c r="J2675" s="70">
        <v>0.25323292686055632</v>
      </c>
      <c r="K2675" s="70">
        <v>0.81097474967872574</v>
      </c>
      <c r="L2675" s="70">
        <v>0.22939533902554624</v>
      </c>
      <c r="M2675" s="70">
        <v>0.26304601072520867</v>
      </c>
      <c r="N2675" s="70">
        <v>7.2594524369364463E-2</v>
      </c>
      <c r="O2675" s="70">
        <v>0</v>
      </c>
      <c r="P2675" s="70">
        <v>1.7097455544235149E-4</v>
      </c>
    </row>
    <row r="2676" spans="1:16" x14ac:dyDescent="0.3">
      <c r="A2676" t="s">
        <v>3538</v>
      </c>
      <c r="B2676" t="s">
        <v>1532</v>
      </c>
      <c r="C2676" s="69">
        <v>48371</v>
      </c>
      <c r="D2676" s="70">
        <v>0.42513988319211371</v>
      </c>
      <c r="E2676" s="70">
        <v>6.4131981188253787E-4</v>
      </c>
      <c r="F2676" s="70">
        <v>5.1299544726638648E-2</v>
      </c>
      <c r="G2676" s="70">
        <v>0.20238095238095238</v>
      </c>
      <c r="H2676" s="70">
        <v>0.13793103448275862</v>
      </c>
      <c r="I2676" s="70">
        <v>0.16666666666666666</v>
      </c>
      <c r="J2676" s="70">
        <v>0.32613140018552284</v>
      </c>
      <c r="K2676" s="70">
        <v>0.761962522732612</v>
      </c>
      <c r="L2676" s="70">
        <v>0.16735305526985234</v>
      </c>
      <c r="M2676" s="70">
        <v>0.23783759002332314</v>
      </c>
      <c r="N2676" s="70">
        <v>4.9810809213343347E-2</v>
      </c>
      <c r="O2676" s="70">
        <v>0</v>
      </c>
      <c r="P2676" s="70">
        <v>4.5979385256211369E-4</v>
      </c>
    </row>
    <row r="2677" spans="1:16" x14ac:dyDescent="0.3">
      <c r="A2677" t="s">
        <v>2139</v>
      </c>
      <c r="B2677" t="s">
        <v>1532</v>
      </c>
      <c r="C2677" s="69">
        <v>48373</v>
      </c>
      <c r="D2677" s="70">
        <v>0.57201814178156318</v>
      </c>
      <c r="E2677" s="70">
        <v>7.4464569255835609E-3</v>
      </c>
      <c r="F2677" s="70">
        <v>0.41689246536221664</v>
      </c>
      <c r="G2677" s="70">
        <v>0.1130952380952381</v>
      </c>
      <c r="H2677" s="70">
        <v>0.10344827586206896</v>
      </c>
      <c r="I2677" s="70">
        <v>0.27777777777777779</v>
      </c>
      <c r="J2677" s="70">
        <v>0.32597431679552419</v>
      </c>
      <c r="K2677" s="70">
        <v>0.83999010559774556</v>
      </c>
      <c r="L2677" s="70">
        <v>6.9415659205464997E-2</v>
      </c>
      <c r="M2677" s="70">
        <v>0.54538255689101856</v>
      </c>
      <c r="N2677" s="70">
        <v>0.11662113100445619</v>
      </c>
      <c r="O2677" s="70">
        <v>0</v>
      </c>
      <c r="P2677" s="70">
        <v>1.9381841865339703E-2</v>
      </c>
    </row>
    <row r="2678" spans="1:16" x14ac:dyDescent="0.3">
      <c r="A2678" t="s">
        <v>3329</v>
      </c>
      <c r="B2678" t="s">
        <v>1532</v>
      </c>
      <c r="C2678" s="69">
        <v>48375</v>
      </c>
      <c r="D2678" s="70">
        <v>0.43905973940855864</v>
      </c>
      <c r="E2678" s="70">
        <v>3.0003684573128585E-2</v>
      </c>
      <c r="F2678" s="70">
        <v>1.9465686786851125E-2</v>
      </c>
      <c r="G2678" s="70">
        <v>0.13095238095238096</v>
      </c>
      <c r="H2678" s="70">
        <v>0.13793103448275862</v>
      </c>
      <c r="I2678" s="70">
        <v>0.22222222222222221</v>
      </c>
      <c r="J2678" s="70">
        <v>0.27082358361012671</v>
      </c>
      <c r="K2678" s="70">
        <v>0.83973254809525111</v>
      </c>
      <c r="L2678" s="70">
        <v>0.24514450807009278</v>
      </c>
      <c r="M2678" s="70">
        <v>0.25910566900755466</v>
      </c>
      <c r="N2678" s="70">
        <v>3.4451149066156352E-2</v>
      </c>
      <c r="O2678" s="70">
        <v>0</v>
      </c>
      <c r="P2678" s="70">
        <v>1.082245037606714E-2</v>
      </c>
    </row>
    <row r="2679" spans="1:16" x14ac:dyDescent="0.3">
      <c r="A2679" t="s">
        <v>3539</v>
      </c>
      <c r="B2679" t="s">
        <v>1532</v>
      </c>
      <c r="C2679" s="69">
        <v>48377</v>
      </c>
      <c r="D2679" s="70">
        <v>0.36402561925205817</v>
      </c>
      <c r="E2679" s="70">
        <v>2.4688088179142432E-4</v>
      </c>
      <c r="F2679" s="70">
        <v>2.3710477230957087E-2</v>
      </c>
      <c r="G2679" s="70">
        <v>0</v>
      </c>
      <c r="H2679" s="70">
        <v>0.17241379310344829</v>
      </c>
      <c r="I2679" s="70">
        <v>0.22222222222222221</v>
      </c>
      <c r="J2679" s="70">
        <v>0.2017473333390794</v>
      </c>
      <c r="K2679" s="70">
        <v>0.77551098374112826</v>
      </c>
      <c r="L2679" s="70">
        <v>5.5401741906669313E-2</v>
      </c>
      <c r="M2679" s="70">
        <v>0.13735587041704569</v>
      </c>
      <c r="N2679" s="70">
        <v>0.21117982790157158</v>
      </c>
      <c r="O2679" s="70">
        <v>0</v>
      </c>
      <c r="P2679" s="70">
        <v>1.5056692212074853E-4</v>
      </c>
    </row>
    <row r="2680" spans="1:16" x14ac:dyDescent="0.3">
      <c r="A2680" t="s">
        <v>3540</v>
      </c>
      <c r="B2680" t="s">
        <v>1532</v>
      </c>
      <c r="C2680" s="69">
        <v>48379</v>
      </c>
      <c r="D2680" s="70">
        <v>0.51024153454076326</v>
      </c>
      <c r="E2680" s="70">
        <v>1.2931796340798919E-3</v>
      </c>
      <c r="F2680" s="70">
        <v>0.185628199579631</v>
      </c>
      <c r="G2680" s="70">
        <v>8.3333333333333329E-2</v>
      </c>
      <c r="H2680" s="70">
        <v>0.10344827586206896</v>
      </c>
      <c r="I2680" s="70">
        <v>0.27777777777777779</v>
      </c>
      <c r="J2680" s="70">
        <v>0.33023719544175945</v>
      </c>
      <c r="K2680" s="70">
        <v>0.7363963660316506</v>
      </c>
      <c r="L2680" s="70">
        <v>0.20291628973295006</v>
      </c>
      <c r="M2680" s="70">
        <v>0.51790307105172184</v>
      </c>
      <c r="N2680" s="70">
        <v>8.2609306284076561E-2</v>
      </c>
      <c r="O2680" s="70">
        <v>0</v>
      </c>
      <c r="P2680" s="70">
        <v>2.3144660254416317E-3</v>
      </c>
    </row>
    <row r="2681" spans="1:16" x14ac:dyDescent="0.3">
      <c r="A2681" t="s">
        <v>3541</v>
      </c>
      <c r="B2681" t="s">
        <v>1532</v>
      </c>
      <c r="C2681" s="69">
        <v>48381</v>
      </c>
      <c r="D2681" s="70">
        <v>0.46030009987010617</v>
      </c>
      <c r="E2681" s="70">
        <v>2.4285800637056792E-2</v>
      </c>
      <c r="F2681" s="70">
        <v>2.3986774994876076E-2</v>
      </c>
      <c r="G2681" s="70">
        <v>0.21737786023500308</v>
      </c>
      <c r="H2681" s="70">
        <v>0.13793103448275862</v>
      </c>
      <c r="I2681" s="70">
        <v>0.16666666666666666</v>
      </c>
      <c r="J2681" s="70">
        <v>0.29298516812576431</v>
      </c>
      <c r="K2681" s="70">
        <v>0.8155527077881195</v>
      </c>
      <c r="L2681" s="70">
        <v>0.25764736859756671</v>
      </c>
      <c r="M2681" s="70">
        <v>0.25597232798054875</v>
      </c>
      <c r="N2681" s="70">
        <v>0.10034753393390067</v>
      </c>
      <c r="O2681" s="70">
        <v>0</v>
      </c>
      <c r="P2681" s="70">
        <v>7.1932236153655826E-3</v>
      </c>
    </row>
    <row r="2682" spans="1:16" x14ac:dyDescent="0.3">
      <c r="A2682" t="s">
        <v>3542</v>
      </c>
      <c r="B2682" t="s">
        <v>1532</v>
      </c>
      <c r="C2682" s="69">
        <v>48383</v>
      </c>
      <c r="D2682" s="70">
        <v>0.38312867651102456</v>
      </c>
      <c r="E2682" s="70">
        <v>4.1840247111383816E-4</v>
      </c>
      <c r="F2682" s="70">
        <v>7.6941186106759596E-2</v>
      </c>
      <c r="G2682" s="70">
        <v>1.7857142857142856E-2</v>
      </c>
      <c r="H2682" s="70">
        <v>0.13793103448275862</v>
      </c>
      <c r="I2682" s="70">
        <v>0.16666666666666666</v>
      </c>
      <c r="J2682" s="70">
        <v>0.27465660473362064</v>
      </c>
      <c r="K2682" s="70">
        <v>0.76610796963910321</v>
      </c>
      <c r="L2682" s="70">
        <v>0.12425911525940539</v>
      </c>
      <c r="M2682" s="70">
        <v>0.32366652073783486</v>
      </c>
      <c r="N2682" s="70">
        <v>5.4096289920950542E-3</v>
      </c>
      <c r="O2682" s="70">
        <v>0</v>
      </c>
      <c r="P2682" s="70">
        <v>6.3984668010739175E-4</v>
      </c>
    </row>
    <row r="2683" spans="1:16" x14ac:dyDescent="0.3">
      <c r="A2683" t="s">
        <v>3543</v>
      </c>
      <c r="B2683" t="s">
        <v>1532</v>
      </c>
      <c r="C2683" s="69">
        <v>48385</v>
      </c>
      <c r="E2683" s="70"/>
      <c r="F2683" s="70">
        <v>9.9433913625741721E-2</v>
      </c>
      <c r="G2683" s="70">
        <v>1.7857142857142856E-2</v>
      </c>
      <c r="H2683" s="70">
        <v>0</v>
      </c>
      <c r="I2683" s="70">
        <v>0.16666666666666666</v>
      </c>
    </row>
    <row r="2684" spans="1:16" x14ac:dyDescent="0.3">
      <c r="A2684" t="s">
        <v>3544</v>
      </c>
      <c r="B2684" t="s">
        <v>1532</v>
      </c>
      <c r="C2684" s="69">
        <v>48387</v>
      </c>
      <c r="D2684" s="70">
        <v>0.57806783819972463</v>
      </c>
      <c r="E2684" s="70">
        <v>1.8566120114642689E-3</v>
      </c>
      <c r="F2684" s="70">
        <v>0.16889154980885696</v>
      </c>
      <c r="G2684" s="70">
        <v>0.26190476190476192</v>
      </c>
      <c r="H2684" s="70">
        <v>0.2413793103448276</v>
      </c>
      <c r="I2684" s="70">
        <v>0.27777777777777779</v>
      </c>
      <c r="J2684" s="70">
        <v>0.2381827124928384</v>
      </c>
      <c r="K2684" s="70">
        <v>0.7454557547240882</v>
      </c>
      <c r="L2684" s="70">
        <v>0.32875392549895655</v>
      </c>
      <c r="M2684" s="70">
        <v>0.51287609317742611</v>
      </c>
      <c r="N2684" s="70">
        <v>6.8691297662666809E-2</v>
      </c>
      <c r="O2684" s="70">
        <v>0</v>
      </c>
      <c r="P2684" s="70">
        <v>1.397505579155329E-2</v>
      </c>
    </row>
    <row r="2685" spans="1:16" x14ac:dyDescent="0.3">
      <c r="A2685" t="s">
        <v>3545</v>
      </c>
      <c r="B2685" t="s">
        <v>1532</v>
      </c>
      <c r="C2685" s="69">
        <v>48389</v>
      </c>
      <c r="D2685" s="70">
        <v>0.34879376654186317</v>
      </c>
      <c r="E2685" s="70">
        <v>1.0282187300603796E-3</v>
      </c>
      <c r="F2685" s="70">
        <v>3.6490669300882114E-2</v>
      </c>
      <c r="G2685" s="70">
        <v>0.13690476190476192</v>
      </c>
      <c r="H2685" s="70">
        <v>0.10344827586206896</v>
      </c>
      <c r="I2685" s="70">
        <v>0.16666666666666666</v>
      </c>
      <c r="J2685" s="70">
        <v>0.20485707811368145</v>
      </c>
      <c r="K2685" s="70">
        <v>0.78215839210085381</v>
      </c>
      <c r="L2685" s="70">
        <v>6.5408211937379571E-2</v>
      </c>
      <c r="M2685" s="70">
        <v>0.18477634015499103</v>
      </c>
      <c r="N2685" s="70">
        <v>4.3112754966222126E-2</v>
      </c>
      <c r="O2685" s="70">
        <v>0</v>
      </c>
      <c r="P2685" s="70">
        <v>5.6547162365062486E-4</v>
      </c>
    </row>
    <row r="2686" spans="1:16" x14ac:dyDescent="0.3">
      <c r="A2686" t="s">
        <v>3546</v>
      </c>
      <c r="B2686" t="s">
        <v>1532</v>
      </c>
      <c r="C2686" s="69">
        <v>48391</v>
      </c>
      <c r="D2686" s="70">
        <v>0.44244911200201675</v>
      </c>
      <c r="E2686" s="70">
        <v>9.5134410454544795E-4</v>
      </c>
      <c r="F2686" s="70">
        <v>0.49899347960512414</v>
      </c>
      <c r="G2686" s="70">
        <v>3.5714285714285712E-2</v>
      </c>
      <c r="H2686" s="70">
        <v>3.4482758620689655E-2</v>
      </c>
      <c r="I2686" s="70">
        <v>0.16666666666666666</v>
      </c>
      <c r="J2686" s="70">
        <v>0.27971465991596606</v>
      </c>
      <c r="K2686" s="70">
        <v>0.6444140845293419</v>
      </c>
      <c r="L2686" s="70">
        <v>0.10003599481358673</v>
      </c>
      <c r="M2686" s="70">
        <v>0.40036558994218913</v>
      </c>
      <c r="N2686" s="70">
        <v>2.6092052131940827E-2</v>
      </c>
      <c r="O2686" s="70">
        <v>0</v>
      </c>
      <c r="P2686" s="70">
        <v>9.2825473639184149E-4</v>
      </c>
    </row>
    <row r="2687" spans="1:16" x14ac:dyDescent="0.3">
      <c r="A2687" t="s">
        <v>3392</v>
      </c>
      <c r="B2687" t="s">
        <v>1532</v>
      </c>
      <c r="C2687" s="69">
        <v>48393</v>
      </c>
      <c r="E2687" s="70"/>
      <c r="F2687" s="70">
        <v>2.0571583640577082E-2</v>
      </c>
      <c r="G2687" s="70">
        <v>0.13937282229965156</v>
      </c>
      <c r="H2687" s="70">
        <v>0.20689655172413793</v>
      </c>
      <c r="I2687" s="70">
        <v>0.16666666666666666</v>
      </c>
    </row>
    <row r="2688" spans="1:16" x14ac:dyDescent="0.3">
      <c r="A2688" t="s">
        <v>2718</v>
      </c>
      <c r="B2688" t="s">
        <v>1532</v>
      </c>
      <c r="C2688" s="69">
        <v>48395</v>
      </c>
      <c r="D2688" s="70">
        <v>0.44913965533811945</v>
      </c>
      <c r="E2688" s="70">
        <v>1.6092205966594863E-3</v>
      </c>
      <c r="F2688" s="70">
        <v>0.28196271389347349</v>
      </c>
      <c r="G2688" s="70">
        <v>4.0816326530612242E-2</v>
      </c>
      <c r="H2688" s="70">
        <v>0.13793103448275862</v>
      </c>
      <c r="I2688" s="70">
        <v>0.22222222222222221</v>
      </c>
      <c r="J2688" s="70">
        <v>0.29614241285037768</v>
      </c>
      <c r="K2688" s="70">
        <v>0.70297764914033101</v>
      </c>
      <c r="L2688" s="70">
        <v>2.9093014990356894E-2</v>
      </c>
      <c r="M2688" s="70">
        <v>0.43361475949778283</v>
      </c>
      <c r="N2688" s="70">
        <v>7.2582337908089142E-2</v>
      </c>
      <c r="O2688" s="70">
        <v>0</v>
      </c>
      <c r="P2688" s="70">
        <v>3.1424853003797189E-3</v>
      </c>
    </row>
    <row r="2689" spans="1:16" x14ac:dyDescent="0.3">
      <c r="A2689" t="s">
        <v>3547</v>
      </c>
      <c r="B2689" t="s">
        <v>1532</v>
      </c>
      <c r="C2689" s="69">
        <v>48397</v>
      </c>
      <c r="D2689" s="70">
        <v>0.48731811332666669</v>
      </c>
      <c r="E2689" s="70">
        <v>0.17504144794040197</v>
      </c>
      <c r="F2689" s="70">
        <v>0.16735522172377545</v>
      </c>
      <c r="G2689" s="70">
        <v>6.5476190476190479E-2</v>
      </c>
      <c r="H2689" s="70">
        <v>0.13793103448275862</v>
      </c>
      <c r="I2689" s="70">
        <v>0.16666666666666666</v>
      </c>
      <c r="J2689" s="70">
        <v>0.23504568428756462</v>
      </c>
      <c r="K2689" s="70">
        <v>0.74865349700231387</v>
      </c>
      <c r="L2689" s="70">
        <v>0.17809501135922107</v>
      </c>
      <c r="M2689" s="70">
        <v>0.50976799947911156</v>
      </c>
      <c r="N2689" s="70">
        <v>0.18555780483043843</v>
      </c>
      <c r="O2689" s="70">
        <v>0</v>
      </c>
      <c r="P2689" s="70">
        <v>1.4684915156480629E-2</v>
      </c>
    </row>
    <row r="2690" spans="1:16" x14ac:dyDescent="0.3">
      <c r="A2690" t="s">
        <v>3548</v>
      </c>
      <c r="B2690" t="s">
        <v>1532</v>
      </c>
      <c r="C2690" s="69">
        <v>48399</v>
      </c>
      <c r="D2690" s="70">
        <v>0.45152642396995329</v>
      </c>
      <c r="E2690" s="70">
        <v>1.6744602600439885E-3</v>
      </c>
      <c r="F2690" s="70">
        <v>0.10631611497600073</v>
      </c>
      <c r="G2690" s="70">
        <v>0.31524725274725279</v>
      </c>
      <c r="H2690" s="70">
        <v>0.13793103448275862</v>
      </c>
      <c r="I2690" s="70">
        <v>0.16666666666666666</v>
      </c>
      <c r="J2690" s="70">
        <v>0.24784855965711083</v>
      </c>
      <c r="K2690" s="70">
        <v>0.76314128517072988</v>
      </c>
      <c r="L2690" s="70">
        <v>5.1668141153359812E-2</v>
      </c>
      <c r="M2690" s="70">
        <v>0.37605568637002529</v>
      </c>
      <c r="N2690" s="70">
        <v>6.5162445833512619E-2</v>
      </c>
      <c r="O2690" s="70">
        <v>0</v>
      </c>
      <c r="P2690" s="70">
        <v>2.2476270625899392E-3</v>
      </c>
    </row>
    <row r="2691" spans="1:16" x14ac:dyDescent="0.3">
      <c r="A2691" t="s">
        <v>3549</v>
      </c>
      <c r="B2691" t="s">
        <v>1532</v>
      </c>
      <c r="C2691" s="69">
        <v>48401</v>
      </c>
      <c r="D2691" s="70">
        <v>0.62284513443059042</v>
      </c>
      <c r="E2691" s="70">
        <v>8.7904310071030851E-3</v>
      </c>
      <c r="F2691" s="70">
        <v>0.26607181875767566</v>
      </c>
      <c r="G2691" s="70">
        <v>0.39880952380952384</v>
      </c>
      <c r="H2691" s="70">
        <v>0.13793103448275862</v>
      </c>
      <c r="I2691" s="70">
        <v>0.27777777777777779</v>
      </c>
      <c r="J2691" s="70">
        <v>0.42089822274512573</v>
      </c>
      <c r="K2691" s="70">
        <v>0.78984114305172315</v>
      </c>
      <c r="L2691" s="70">
        <v>0.18217517158564742</v>
      </c>
      <c r="M2691" s="70">
        <v>0.51118232086441517</v>
      </c>
      <c r="N2691" s="70">
        <v>4.4403170007753984E-2</v>
      </c>
      <c r="O2691" s="70">
        <v>0</v>
      </c>
      <c r="P2691" s="70">
        <v>5.0170877462890597E-2</v>
      </c>
    </row>
    <row r="2692" spans="1:16" x14ac:dyDescent="0.3">
      <c r="A2692" t="s">
        <v>3550</v>
      </c>
      <c r="B2692" t="s">
        <v>1532</v>
      </c>
      <c r="C2692" s="69">
        <v>48403</v>
      </c>
      <c r="E2692" s="70"/>
      <c r="F2692" s="70">
        <v>0.37835309150765722</v>
      </c>
      <c r="G2692" s="70">
        <v>0.1130952380952381</v>
      </c>
      <c r="H2692" s="70">
        <v>6.8965517241379309E-2</v>
      </c>
      <c r="I2692" s="70">
        <v>0.27777777777777779</v>
      </c>
    </row>
    <row r="2693" spans="1:16" x14ac:dyDescent="0.3">
      <c r="A2693" t="s">
        <v>3551</v>
      </c>
      <c r="B2693" t="s">
        <v>1532</v>
      </c>
      <c r="C2693" s="69">
        <v>48405</v>
      </c>
      <c r="E2693" s="70"/>
      <c r="F2693" s="70">
        <v>0.35987257036854836</v>
      </c>
      <c r="G2693" s="70">
        <v>0.15476190476190477</v>
      </c>
      <c r="H2693" s="70">
        <v>6.8965517241379309E-2</v>
      </c>
      <c r="I2693" s="70">
        <v>0.27777777777777779</v>
      </c>
    </row>
    <row r="2694" spans="1:16" x14ac:dyDescent="0.3">
      <c r="A2694" t="s">
        <v>3552</v>
      </c>
      <c r="B2694" t="s">
        <v>1532</v>
      </c>
      <c r="C2694" s="69">
        <v>48407</v>
      </c>
      <c r="E2694" s="70"/>
      <c r="F2694" s="70">
        <v>0.42579700308652418</v>
      </c>
      <c r="G2694" s="70">
        <v>7.1428571428571425E-2</v>
      </c>
      <c r="H2694" s="70">
        <v>0.10344827586206896</v>
      </c>
      <c r="I2694" s="70">
        <v>0.27777777777777779</v>
      </c>
    </row>
    <row r="2695" spans="1:16" x14ac:dyDescent="0.3">
      <c r="A2695" t="s">
        <v>3553</v>
      </c>
      <c r="B2695" t="s">
        <v>1532</v>
      </c>
      <c r="C2695" s="69">
        <v>48409</v>
      </c>
      <c r="D2695" s="70">
        <v>0.47138868941573342</v>
      </c>
      <c r="E2695" s="70">
        <v>2.398301024043532E-2</v>
      </c>
      <c r="F2695" s="70">
        <v>0.43903343491849689</v>
      </c>
      <c r="G2695" s="70">
        <v>0.19047619047619047</v>
      </c>
      <c r="H2695" s="70">
        <v>3.4482758620689655E-2</v>
      </c>
      <c r="I2695" s="70">
        <v>0.16666666666666666</v>
      </c>
      <c r="J2695" s="70">
        <v>0.25414609753303086</v>
      </c>
      <c r="K2695" s="70">
        <v>0.61834549492548541</v>
      </c>
      <c r="L2695" s="70">
        <v>9.6587366740633798E-2</v>
      </c>
      <c r="M2695" s="70">
        <v>0.35077771397508634</v>
      </c>
      <c r="N2695" s="70">
        <v>0.14000168036987121</v>
      </c>
      <c r="O2695" s="70">
        <v>3.7819351727821679E-2</v>
      </c>
      <c r="P2695" s="70">
        <v>2.144378857081658E-3</v>
      </c>
    </row>
    <row r="2696" spans="1:16" x14ac:dyDescent="0.3">
      <c r="A2696" t="s">
        <v>3554</v>
      </c>
      <c r="B2696" t="s">
        <v>1532</v>
      </c>
      <c r="C2696" s="69">
        <v>48411</v>
      </c>
      <c r="D2696" s="70">
        <v>0.43621384372345229</v>
      </c>
      <c r="E2696" s="70">
        <v>7.6039681491616102E-4</v>
      </c>
      <c r="F2696" s="70">
        <v>0.15205033711035101</v>
      </c>
      <c r="G2696" s="70">
        <v>5.3571428571428568E-2</v>
      </c>
      <c r="H2696" s="70">
        <v>0.13793103448275862</v>
      </c>
      <c r="I2696" s="70">
        <v>0.22222222222222221</v>
      </c>
      <c r="J2696" s="70">
        <v>0.29194081928210019</v>
      </c>
      <c r="K2696" s="70">
        <v>0.75716953262798281</v>
      </c>
      <c r="L2696" s="70">
        <v>6.4411545564988806E-2</v>
      </c>
      <c r="M2696" s="70">
        <v>0.40068928959211714</v>
      </c>
      <c r="N2696" s="70">
        <v>6.5545660191901334E-2</v>
      </c>
      <c r="O2696" s="70">
        <v>0</v>
      </c>
      <c r="P2696" s="70">
        <v>1.1049644435324985E-2</v>
      </c>
    </row>
    <row r="2697" spans="1:16" x14ac:dyDescent="0.3">
      <c r="A2697" t="s">
        <v>3555</v>
      </c>
      <c r="B2697" t="s">
        <v>1532</v>
      </c>
      <c r="C2697" s="69">
        <v>48413</v>
      </c>
      <c r="E2697" s="70"/>
      <c r="F2697" s="70">
        <v>0.11148112676286984</v>
      </c>
      <c r="G2697" s="70">
        <v>3.5714285714285712E-2</v>
      </c>
      <c r="H2697" s="70">
        <v>0.13793103448275862</v>
      </c>
      <c r="I2697" s="70">
        <v>0.16666666666666666</v>
      </c>
    </row>
    <row r="2698" spans="1:16" x14ac:dyDescent="0.3">
      <c r="A2698" t="s">
        <v>3556</v>
      </c>
      <c r="B2698" t="s">
        <v>1532</v>
      </c>
      <c r="C2698" s="69">
        <v>48415</v>
      </c>
      <c r="D2698" s="70">
        <v>0.43822437490174498</v>
      </c>
      <c r="E2698" s="70">
        <v>4.0306405932478027E-3</v>
      </c>
      <c r="F2698" s="70">
        <v>6.9879361516637539E-2</v>
      </c>
      <c r="G2698" s="70">
        <v>0.13095238095238096</v>
      </c>
      <c r="H2698" s="70">
        <v>0.2413793103448276</v>
      </c>
      <c r="I2698" s="70">
        <v>0.16666666666666666</v>
      </c>
      <c r="J2698" s="70">
        <v>0.23136565887975949</v>
      </c>
      <c r="K2698" s="70">
        <v>0.81268332105912866</v>
      </c>
      <c r="L2698" s="70">
        <v>9.7691468113800348E-2</v>
      </c>
      <c r="M2698" s="70">
        <v>0.3270436331018452</v>
      </c>
      <c r="N2698" s="70">
        <v>7.4713391913996133E-2</v>
      </c>
      <c r="O2698" s="70">
        <v>0</v>
      </c>
      <c r="P2698" s="70">
        <v>1.4146112382371446E-2</v>
      </c>
    </row>
    <row r="2699" spans="1:16" x14ac:dyDescent="0.3">
      <c r="A2699" t="s">
        <v>3557</v>
      </c>
      <c r="B2699" t="s">
        <v>1532</v>
      </c>
      <c r="C2699" s="69">
        <v>48417</v>
      </c>
      <c r="E2699" s="70"/>
      <c r="F2699" s="70">
        <v>0.10035119268189439</v>
      </c>
      <c r="G2699" s="70">
        <v>9.5238095238095233E-2</v>
      </c>
      <c r="H2699" s="70">
        <v>0.10344827586206896</v>
      </c>
      <c r="I2699" s="70">
        <v>0.16666666666666666</v>
      </c>
    </row>
    <row r="2700" spans="1:16" x14ac:dyDescent="0.3">
      <c r="A2700" t="s">
        <v>2079</v>
      </c>
      <c r="B2700" t="s">
        <v>1532</v>
      </c>
      <c r="C2700" s="69">
        <v>48419</v>
      </c>
      <c r="D2700" s="70">
        <v>0.56916438466838948</v>
      </c>
      <c r="E2700" s="70">
        <v>4.79339416162521E-3</v>
      </c>
      <c r="F2700" s="70">
        <v>0.31234769867784223</v>
      </c>
      <c r="G2700" s="70">
        <v>0.25</v>
      </c>
      <c r="H2700" s="70">
        <v>0.10344827586206896</v>
      </c>
      <c r="I2700" s="70">
        <v>0.27777777777777779</v>
      </c>
      <c r="J2700" s="70">
        <v>0.45640196223195506</v>
      </c>
      <c r="K2700" s="70">
        <v>0.80991367657563762</v>
      </c>
      <c r="L2700" s="70">
        <v>4.9027252154693626E-2</v>
      </c>
      <c r="M2700" s="70">
        <v>0.52527496589276002</v>
      </c>
      <c r="N2700" s="70">
        <v>9.2778316669930808E-3</v>
      </c>
      <c r="O2700" s="70">
        <v>0</v>
      </c>
      <c r="P2700" s="70">
        <v>2.0401343204909779E-2</v>
      </c>
    </row>
    <row r="2701" spans="1:16" x14ac:dyDescent="0.3">
      <c r="A2701" t="s">
        <v>2658</v>
      </c>
      <c r="B2701" t="s">
        <v>1532</v>
      </c>
      <c r="C2701" s="69">
        <v>48421</v>
      </c>
      <c r="E2701" s="70"/>
      <c r="F2701" s="70">
        <v>1.3385545980049721E-2</v>
      </c>
      <c r="G2701" s="70">
        <v>8.3333333333333329E-2</v>
      </c>
      <c r="H2701" s="70">
        <v>0.10344827586206896</v>
      </c>
      <c r="I2701" s="70">
        <v>0.16666666666666666</v>
      </c>
    </row>
    <row r="2702" spans="1:16" x14ac:dyDescent="0.3">
      <c r="A2702" t="s">
        <v>2659</v>
      </c>
      <c r="B2702" t="s">
        <v>1532</v>
      </c>
      <c r="C2702" s="69">
        <v>48423</v>
      </c>
      <c r="D2702" s="70">
        <v>0.59371726901111255</v>
      </c>
      <c r="E2702" s="70">
        <v>8.1256719780100004E-2</v>
      </c>
      <c r="F2702" s="70">
        <v>0.225614866018016</v>
      </c>
      <c r="G2702" s="70">
        <v>0.42857142857142855</v>
      </c>
      <c r="H2702" s="70">
        <v>0.20689655172413793</v>
      </c>
      <c r="I2702" s="70">
        <v>0.27777777777777779</v>
      </c>
      <c r="J2702" s="70">
        <v>0.19792256055514518</v>
      </c>
      <c r="K2702" s="70">
        <v>0.75251438423182349</v>
      </c>
      <c r="L2702" s="70">
        <v>0.24192708894402795</v>
      </c>
      <c r="M2702" s="70">
        <v>0.48624429808042791</v>
      </c>
      <c r="N2702" s="70">
        <v>5.125197637626653E-2</v>
      </c>
      <c r="O2702" s="70">
        <v>0</v>
      </c>
      <c r="P2702" s="70">
        <v>6.6535950012525533E-2</v>
      </c>
    </row>
    <row r="2703" spans="1:16" x14ac:dyDescent="0.3">
      <c r="A2703" t="s">
        <v>3558</v>
      </c>
      <c r="B2703" t="s">
        <v>1532</v>
      </c>
      <c r="C2703" s="69">
        <v>48425</v>
      </c>
      <c r="E2703" s="70"/>
      <c r="F2703" s="70">
        <v>0.1505967619840364</v>
      </c>
      <c r="G2703" s="70">
        <v>2.976190476190476E-2</v>
      </c>
      <c r="H2703" s="70">
        <v>0.13793103448275862</v>
      </c>
      <c r="I2703" s="70">
        <v>0.22222222222222221</v>
      </c>
    </row>
    <row r="2704" spans="1:16" x14ac:dyDescent="0.3">
      <c r="A2704" t="s">
        <v>3559</v>
      </c>
      <c r="B2704" t="s">
        <v>1532</v>
      </c>
      <c r="C2704" s="69">
        <v>48427</v>
      </c>
      <c r="D2704" s="70">
        <v>0.41878919648276292</v>
      </c>
      <c r="E2704" s="70">
        <v>1.1102078217549289E-2</v>
      </c>
      <c r="F2704" s="70">
        <v>0.24941749227900933</v>
      </c>
      <c r="G2704" s="70">
        <v>1.7857142857142856E-2</v>
      </c>
      <c r="H2704" s="70">
        <v>3.4482758620689655E-2</v>
      </c>
      <c r="I2704" s="70">
        <v>0.16666666666666666</v>
      </c>
      <c r="J2704" s="70">
        <v>0.19013560278275043</v>
      </c>
      <c r="K2704" s="70">
        <v>0.75514830870015215</v>
      </c>
      <c r="L2704" s="70">
        <v>7.9527986720661206E-2</v>
      </c>
      <c r="M2704" s="70">
        <v>0.23936195652740505</v>
      </c>
      <c r="N2704" s="70">
        <v>0.32108004139769458</v>
      </c>
      <c r="O2704" s="70">
        <v>0</v>
      </c>
      <c r="P2704" s="70">
        <v>1.6758487469100785E-2</v>
      </c>
    </row>
    <row r="2705" spans="1:16" x14ac:dyDescent="0.3">
      <c r="A2705" t="s">
        <v>2410</v>
      </c>
      <c r="B2705" t="s">
        <v>1532</v>
      </c>
      <c r="C2705" s="69">
        <v>48429</v>
      </c>
      <c r="D2705" s="70">
        <v>0.4072337797557109</v>
      </c>
      <c r="E2705" s="70">
        <v>1.9989288334974656E-3</v>
      </c>
      <c r="F2705" s="70">
        <v>0.11087525784826044</v>
      </c>
      <c r="G2705" s="70">
        <v>4.7619047619047616E-2</v>
      </c>
      <c r="H2705" s="70">
        <v>0.10344827586206896</v>
      </c>
      <c r="I2705" s="70">
        <v>0.16666666666666666</v>
      </c>
      <c r="J2705" s="70">
        <v>0.27821076636422792</v>
      </c>
      <c r="K2705" s="70">
        <v>0.76334577806833415</v>
      </c>
      <c r="L2705" s="70">
        <v>3.1458920374341707E-3</v>
      </c>
      <c r="M2705" s="70">
        <v>0.41239858004735203</v>
      </c>
      <c r="N2705" s="70">
        <v>0.11221616509278677</v>
      </c>
      <c r="O2705" s="70">
        <v>0</v>
      </c>
      <c r="P2705" s="70">
        <v>1.538161636071333E-2</v>
      </c>
    </row>
    <row r="2706" spans="1:16" x14ac:dyDescent="0.3">
      <c r="A2706" t="s">
        <v>3560</v>
      </c>
      <c r="B2706" t="s">
        <v>1532</v>
      </c>
      <c r="C2706" s="69">
        <v>48431</v>
      </c>
      <c r="E2706" s="70"/>
      <c r="F2706" s="70">
        <v>7.9698713271104699E-2</v>
      </c>
      <c r="G2706" s="70">
        <v>1.7857142857142856E-2</v>
      </c>
      <c r="H2706" s="70">
        <v>0.13793103448275862</v>
      </c>
      <c r="I2706" s="70">
        <v>0.16666666666666666</v>
      </c>
    </row>
    <row r="2707" spans="1:16" x14ac:dyDescent="0.3">
      <c r="A2707" t="s">
        <v>3561</v>
      </c>
      <c r="B2707" t="s">
        <v>1532</v>
      </c>
      <c r="C2707" s="69">
        <v>48433</v>
      </c>
      <c r="E2707" s="70"/>
      <c r="F2707" s="70">
        <v>7.1993111998671977E-2</v>
      </c>
      <c r="G2707" s="70">
        <v>3.2967032967032968E-2</v>
      </c>
      <c r="H2707" s="70">
        <v>0</v>
      </c>
      <c r="I2707" s="70">
        <v>0.16666666666666666</v>
      </c>
    </row>
    <row r="2708" spans="1:16" x14ac:dyDescent="0.3">
      <c r="A2708" t="s">
        <v>3562</v>
      </c>
      <c r="B2708" t="s">
        <v>1532</v>
      </c>
      <c r="C2708" s="69">
        <v>48435</v>
      </c>
      <c r="D2708" s="70">
        <v>0.43855400356150381</v>
      </c>
      <c r="E2708" s="70">
        <v>7.0953568350894873E-4</v>
      </c>
      <c r="F2708" s="70">
        <v>0.11393750963886365</v>
      </c>
      <c r="G2708" s="70">
        <v>5.9523809523809521E-3</v>
      </c>
      <c r="H2708" s="70">
        <v>0.10344827586206896</v>
      </c>
      <c r="I2708" s="70">
        <v>0.16666666666666666</v>
      </c>
      <c r="J2708" s="70">
        <v>0.31606946917349948</v>
      </c>
      <c r="K2708" s="70">
        <v>0.75749912004068598</v>
      </c>
      <c r="L2708" s="70">
        <v>8.6921743646966795E-2</v>
      </c>
      <c r="M2708" s="70">
        <v>0.37868421346633413</v>
      </c>
      <c r="N2708" s="70">
        <v>0.22870283496903498</v>
      </c>
      <c r="O2708" s="70">
        <v>0</v>
      </c>
      <c r="P2708" s="70">
        <v>1.0268729473822047E-2</v>
      </c>
    </row>
    <row r="2709" spans="1:16" x14ac:dyDescent="0.3">
      <c r="A2709" t="s">
        <v>3563</v>
      </c>
      <c r="B2709" t="s">
        <v>1532</v>
      </c>
      <c r="C2709" s="69">
        <v>48437</v>
      </c>
      <c r="D2709" s="70">
        <v>0.4522732215248057</v>
      </c>
      <c r="E2709" s="70">
        <v>1.5340411532940438E-3</v>
      </c>
      <c r="F2709" s="70">
        <v>3.0365110085170309E-2</v>
      </c>
      <c r="G2709" s="70">
        <v>0.29662698412698413</v>
      </c>
      <c r="H2709" s="70">
        <v>0.10344827586206896</v>
      </c>
      <c r="I2709" s="70">
        <v>0.16666666666666666</v>
      </c>
      <c r="J2709" s="70">
        <v>0.20674102111360484</v>
      </c>
      <c r="K2709" s="70">
        <v>0.79671765026046359</v>
      </c>
      <c r="L2709" s="70">
        <v>0.30913206142882277</v>
      </c>
      <c r="M2709" s="70">
        <v>0.29714768429039784</v>
      </c>
      <c r="N2709" s="70">
        <v>2.6850114134150765E-2</v>
      </c>
      <c r="O2709" s="70">
        <v>0</v>
      </c>
      <c r="P2709" s="70">
        <v>2.2813110064022332E-3</v>
      </c>
    </row>
    <row r="2710" spans="1:16" x14ac:dyDescent="0.3">
      <c r="A2710" t="s">
        <v>3564</v>
      </c>
      <c r="B2710" t="s">
        <v>1532</v>
      </c>
      <c r="C2710" s="69">
        <v>48439</v>
      </c>
      <c r="D2710" s="70">
        <v>0.55527022401570181</v>
      </c>
      <c r="E2710" s="70">
        <v>0.50455090597170038</v>
      </c>
      <c r="F2710" s="70">
        <v>0.15036914790379111</v>
      </c>
      <c r="G2710" s="70">
        <v>0.45964285714285713</v>
      </c>
      <c r="H2710" s="70">
        <v>0.17241379310344829</v>
      </c>
      <c r="I2710" s="70">
        <v>0.22222222222222221</v>
      </c>
      <c r="J2710" s="70">
        <v>0.2583216037738999</v>
      </c>
      <c r="K2710" s="70">
        <v>0.75255723225245785</v>
      </c>
      <c r="L2710" s="70">
        <v>0.16366320857055408</v>
      </c>
      <c r="M2710" s="70">
        <v>0.45619733961756603</v>
      </c>
      <c r="N2710" s="70">
        <v>9.9722717883682477E-2</v>
      </c>
      <c r="O2710" s="70">
        <v>0</v>
      </c>
      <c r="P2710" s="70">
        <v>1.0069833787737639E-2</v>
      </c>
    </row>
    <row r="2711" spans="1:16" x14ac:dyDescent="0.3">
      <c r="A2711" t="s">
        <v>2323</v>
      </c>
      <c r="B2711" t="s">
        <v>1532</v>
      </c>
      <c r="C2711" s="69">
        <v>48441</v>
      </c>
      <c r="D2711" s="70">
        <v>0.51005648610047372</v>
      </c>
      <c r="E2711" s="70">
        <v>3.7032914695574869E-2</v>
      </c>
      <c r="F2711" s="70">
        <v>9.6775048025058638E-2</v>
      </c>
      <c r="G2711" s="70">
        <v>0.25</v>
      </c>
      <c r="H2711" s="70">
        <v>0.17241379310344829</v>
      </c>
      <c r="I2711" s="70">
        <v>0.22222222222222221</v>
      </c>
      <c r="J2711" s="70">
        <v>0.28415583969509017</v>
      </c>
      <c r="K2711" s="70">
        <v>0.78769828278785581</v>
      </c>
      <c r="L2711" s="70">
        <v>4.0115787880740432E-2</v>
      </c>
      <c r="M2711" s="70">
        <v>0.39154324653198752</v>
      </c>
      <c r="N2711" s="70">
        <v>0.26393585255045199</v>
      </c>
      <c r="O2711" s="70">
        <v>0</v>
      </c>
      <c r="P2711" s="70">
        <v>1.2789354172822107E-2</v>
      </c>
    </row>
    <row r="2712" spans="1:16" x14ac:dyDescent="0.3">
      <c r="A2712" t="s">
        <v>2416</v>
      </c>
      <c r="B2712" t="s">
        <v>1532</v>
      </c>
      <c r="C2712" s="69">
        <v>48443</v>
      </c>
      <c r="E2712" s="70"/>
      <c r="F2712" s="70">
        <v>6.1013685919609713E-2</v>
      </c>
      <c r="G2712" s="70">
        <v>6.5476190476190479E-2</v>
      </c>
      <c r="H2712" s="70">
        <v>0.10344827586206896</v>
      </c>
      <c r="I2712" s="70">
        <v>0.16666666666666666</v>
      </c>
    </row>
    <row r="2713" spans="1:16" x14ac:dyDescent="0.3">
      <c r="A2713" t="s">
        <v>3565</v>
      </c>
      <c r="B2713" t="s">
        <v>1532</v>
      </c>
      <c r="C2713" s="69">
        <v>48445</v>
      </c>
      <c r="D2713" s="70">
        <v>0.36541184269292876</v>
      </c>
      <c r="E2713" s="70">
        <v>2.2510726829823571E-3</v>
      </c>
      <c r="F2713" s="70">
        <v>3.9441881296638885E-2</v>
      </c>
      <c r="G2713" s="70">
        <v>0.10367063492063493</v>
      </c>
      <c r="H2713" s="70">
        <v>6.8965517241379309E-2</v>
      </c>
      <c r="I2713" s="70">
        <v>0.22222222222222221</v>
      </c>
      <c r="J2713" s="70">
        <v>0.19056863243731587</v>
      </c>
      <c r="K2713" s="70">
        <v>0.7449017230262337</v>
      </c>
      <c r="L2713" s="70">
        <v>0.11531310422459844</v>
      </c>
      <c r="M2713" s="70">
        <v>0.29301163111134493</v>
      </c>
      <c r="N2713" s="70">
        <v>2.7775135905053587E-2</v>
      </c>
      <c r="O2713" s="70">
        <v>0</v>
      </c>
      <c r="P2713" s="70">
        <v>6.7563327959315616E-4</v>
      </c>
    </row>
    <row r="2714" spans="1:16" x14ac:dyDescent="0.3">
      <c r="A2714" t="s">
        <v>3566</v>
      </c>
      <c r="B2714" t="s">
        <v>1532</v>
      </c>
      <c r="C2714" s="69">
        <v>48447</v>
      </c>
      <c r="E2714" s="70"/>
      <c r="F2714" s="70">
        <v>9.2974858621586498E-2</v>
      </c>
      <c r="G2714" s="70">
        <v>0.11033681765389083</v>
      </c>
      <c r="H2714" s="70">
        <v>0.13793103448275862</v>
      </c>
      <c r="I2714" s="70">
        <v>0.16666666666666666</v>
      </c>
    </row>
    <row r="2715" spans="1:16" x14ac:dyDescent="0.3">
      <c r="A2715" t="s">
        <v>3567</v>
      </c>
      <c r="B2715" t="s">
        <v>1532</v>
      </c>
      <c r="C2715" s="69">
        <v>48449</v>
      </c>
      <c r="D2715" s="70">
        <v>0.58203495571829655</v>
      </c>
      <c r="E2715" s="70">
        <v>2.3277621524411523E-2</v>
      </c>
      <c r="F2715" s="70">
        <v>0.18899387956717931</v>
      </c>
      <c r="G2715" s="70">
        <v>0.18452380952380953</v>
      </c>
      <c r="H2715" s="70">
        <v>0.2413793103448276</v>
      </c>
      <c r="I2715" s="70">
        <v>0.27777777777777779</v>
      </c>
      <c r="J2715" s="70">
        <v>0.28963859811602954</v>
      </c>
      <c r="K2715" s="70">
        <v>0.7323178273827744</v>
      </c>
      <c r="L2715" s="70">
        <v>0.32618299708772752</v>
      </c>
      <c r="M2715" s="70">
        <v>0.51954174209992821</v>
      </c>
      <c r="N2715" s="70">
        <v>7.4164953363421007E-2</v>
      </c>
      <c r="O2715" s="70">
        <v>0</v>
      </c>
      <c r="P2715" s="70">
        <v>4.298022972810249E-2</v>
      </c>
    </row>
    <row r="2716" spans="1:16" x14ac:dyDescent="0.3">
      <c r="A2716" t="s">
        <v>3568</v>
      </c>
      <c r="B2716" t="s">
        <v>1532</v>
      </c>
      <c r="C2716" s="69">
        <v>48451</v>
      </c>
      <c r="D2716" s="70">
        <v>0.44099893916539956</v>
      </c>
      <c r="E2716" s="70">
        <v>1.6452160045699001E-2</v>
      </c>
      <c r="F2716" s="70">
        <v>0.10154393811077664</v>
      </c>
      <c r="G2716" s="70">
        <v>0.22619047619047619</v>
      </c>
      <c r="H2716" s="70">
        <v>0.20689655172413793</v>
      </c>
      <c r="I2716" s="70">
        <v>0.16666666666666666</v>
      </c>
      <c r="J2716" s="70">
        <v>0.13058217578082754</v>
      </c>
      <c r="K2716" s="70">
        <v>0.77147599367753961</v>
      </c>
      <c r="L2716" s="70">
        <v>7.4611764390231552E-2</v>
      </c>
      <c r="M2716" s="70">
        <v>0.35315313789431757</v>
      </c>
      <c r="N2716" s="70">
        <v>0.13944272364981469</v>
      </c>
      <c r="O2716" s="70">
        <v>0</v>
      </c>
      <c r="P2716" s="70">
        <v>9.6749426544256601E-3</v>
      </c>
    </row>
    <row r="2717" spans="1:16" x14ac:dyDescent="0.3">
      <c r="A2717" t="s">
        <v>3569</v>
      </c>
      <c r="B2717" t="s">
        <v>1532</v>
      </c>
      <c r="C2717" s="69">
        <v>48453</v>
      </c>
      <c r="D2717" s="70">
        <v>0.48089508504290501</v>
      </c>
      <c r="E2717" s="70">
        <v>0.20803511603791786</v>
      </c>
      <c r="F2717" s="70">
        <v>0.22503658777550412</v>
      </c>
      <c r="G2717" s="70">
        <v>0.33333333333333331</v>
      </c>
      <c r="H2717" s="70">
        <v>0</v>
      </c>
      <c r="I2717" s="70">
        <v>0.22222222222222221</v>
      </c>
      <c r="J2717" s="70">
        <v>0.28170443594465738</v>
      </c>
      <c r="K2717" s="70">
        <v>0.73996302424004112</v>
      </c>
      <c r="L2717" s="70">
        <v>7.9169759879215831E-2</v>
      </c>
      <c r="M2717" s="70">
        <v>0.41817332031658938</v>
      </c>
      <c r="N2717" s="70">
        <v>6.3803868848528261E-2</v>
      </c>
      <c r="O2717" s="70">
        <v>0</v>
      </c>
      <c r="P2717" s="70">
        <v>1.4072900553070944E-2</v>
      </c>
    </row>
    <row r="2718" spans="1:16" x14ac:dyDescent="0.3">
      <c r="A2718" t="s">
        <v>2206</v>
      </c>
      <c r="B2718" t="s">
        <v>1532</v>
      </c>
      <c r="C2718" s="69">
        <v>48455</v>
      </c>
      <c r="D2718" s="70">
        <v>0.53619797006031056</v>
      </c>
      <c r="E2718" s="70">
        <v>3.8456584085830251E-3</v>
      </c>
      <c r="F2718" s="70">
        <v>0.35930856679651046</v>
      </c>
      <c r="G2718" s="70">
        <v>0.16071428571428573</v>
      </c>
      <c r="H2718" s="70">
        <v>0.10344827586206896</v>
      </c>
      <c r="I2718" s="70">
        <v>0.27777777777777779</v>
      </c>
      <c r="J2718" s="70">
        <v>0.34363994875848319</v>
      </c>
      <c r="K2718" s="70">
        <v>0.80181525909472862</v>
      </c>
      <c r="L2718" s="70">
        <v>3.1380553981858413E-2</v>
      </c>
      <c r="M2718" s="70">
        <v>0.50217956157832622</v>
      </c>
      <c r="N2718" s="70">
        <v>5.8265029190263794E-2</v>
      </c>
      <c r="O2718" s="70">
        <v>0</v>
      </c>
      <c r="P2718" s="70">
        <v>1.2360085447745065E-2</v>
      </c>
    </row>
    <row r="2719" spans="1:16" x14ac:dyDescent="0.3">
      <c r="A2719" t="s">
        <v>3570</v>
      </c>
      <c r="B2719" t="s">
        <v>1532</v>
      </c>
      <c r="C2719" s="69">
        <v>48457</v>
      </c>
      <c r="D2719" s="70">
        <v>0.62996765910368546</v>
      </c>
      <c r="E2719" s="70">
        <v>4.1578785662300657E-3</v>
      </c>
      <c r="F2719" s="70">
        <v>0.44301025873647998</v>
      </c>
      <c r="G2719" s="70">
        <v>0.10714285714285714</v>
      </c>
      <c r="H2719" s="70">
        <v>3.4482758620689655E-2</v>
      </c>
      <c r="I2719" s="70">
        <v>0.33333333333333331</v>
      </c>
      <c r="J2719" s="70">
        <v>0.59527023495211295</v>
      </c>
      <c r="K2719" s="70">
        <v>0.80709244142753678</v>
      </c>
      <c r="L2719" s="70">
        <v>5.496557482186315E-2</v>
      </c>
      <c r="M2719" s="70">
        <v>0.60716097184481221</v>
      </c>
      <c r="N2719" s="70">
        <v>8.4934546860380433E-2</v>
      </c>
      <c r="O2719" s="70">
        <v>0</v>
      </c>
      <c r="P2719" s="70">
        <v>4.7080869525773054E-2</v>
      </c>
    </row>
    <row r="2720" spans="1:16" x14ac:dyDescent="0.3">
      <c r="A2720" t="s">
        <v>3571</v>
      </c>
      <c r="B2720" t="s">
        <v>1532</v>
      </c>
      <c r="C2720" s="69">
        <v>48459</v>
      </c>
      <c r="D2720" s="70">
        <v>0.53887429709690171</v>
      </c>
      <c r="E2720" s="70">
        <v>8.1670617112129182E-3</v>
      </c>
      <c r="F2720" s="70">
        <v>0.21043150216957984</v>
      </c>
      <c r="G2720" s="70">
        <v>0.14880952380952381</v>
      </c>
      <c r="H2720" s="70">
        <v>0.13793103448275862</v>
      </c>
      <c r="I2720" s="70">
        <v>0.27777777777777779</v>
      </c>
      <c r="J2720" s="70">
        <v>0.23483620551125248</v>
      </c>
      <c r="K2720" s="70">
        <v>0.75452256087339464</v>
      </c>
      <c r="L2720" s="70">
        <v>0.28473997110798532</v>
      </c>
      <c r="M2720" s="70">
        <v>0.50310106136311994</v>
      </c>
      <c r="N2720" s="70">
        <v>4.303914175381713E-2</v>
      </c>
      <c r="O2720" s="70">
        <v>0</v>
      </c>
      <c r="P2720" s="70">
        <v>6.8931959761328515E-2</v>
      </c>
    </row>
    <row r="2721" spans="1:16" x14ac:dyDescent="0.3">
      <c r="A2721" t="s">
        <v>3572</v>
      </c>
      <c r="B2721" t="s">
        <v>1532</v>
      </c>
      <c r="C2721" s="69">
        <v>48461</v>
      </c>
      <c r="E2721" s="70"/>
      <c r="F2721" s="70">
        <v>6.4458280681714802E-2</v>
      </c>
      <c r="G2721" s="70">
        <v>2.976190476190476E-2</v>
      </c>
      <c r="H2721" s="70">
        <v>0.10344827586206896</v>
      </c>
      <c r="I2721" s="70">
        <v>0.16666666666666666</v>
      </c>
    </row>
    <row r="2722" spans="1:16" x14ac:dyDescent="0.3">
      <c r="A2722" t="s">
        <v>3573</v>
      </c>
      <c r="B2722" t="s">
        <v>1532</v>
      </c>
      <c r="C2722" s="69">
        <v>48463</v>
      </c>
      <c r="D2722" s="70">
        <v>0.38924674124703779</v>
      </c>
      <c r="E2722" s="70">
        <v>3.1595154884537973E-3</v>
      </c>
      <c r="F2722" s="70">
        <v>0.14415456889503198</v>
      </c>
      <c r="G2722" s="70">
        <v>7.1428571428571425E-2</v>
      </c>
      <c r="H2722" s="70">
        <v>0</v>
      </c>
      <c r="I2722" s="70">
        <v>0.22222222222222221</v>
      </c>
      <c r="J2722" s="70">
        <v>0.22672363799926373</v>
      </c>
      <c r="K2722" s="70">
        <v>0.75391102377994335</v>
      </c>
      <c r="L2722" s="70">
        <v>2.1073805800344993E-2</v>
      </c>
      <c r="M2722" s="70">
        <v>0.37634413320165355</v>
      </c>
      <c r="N2722" s="70">
        <v>0.10062200857617534</v>
      </c>
      <c r="O2722" s="70">
        <v>0</v>
      </c>
      <c r="P2722" s="70">
        <v>7.9026185812071711E-3</v>
      </c>
    </row>
    <row r="2723" spans="1:16" x14ac:dyDescent="0.3">
      <c r="A2723" t="s">
        <v>3574</v>
      </c>
      <c r="B2723" t="s">
        <v>1532</v>
      </c>
      <c r="C2723" s="69">
        <v>48465</v>
      </c>
      <c r="D2723" s="70">
        <v>0.3659414044880776</v>
      </c>
      <c r="E2723" s="70">
        <v>2.6725566655558305E-3</v>
      </c>
      <c r="F2723" s="70">
        <v>8.4891102545059022E-2</v>
      </c>
      <c r="G2723" s="70">
        <v>0.125</v>
      </c>
      <c r="H2723" s="70">
        <v>0</v>
      </c>
      <c r="I2723" s="70">
        <v>0.16666666666666666</v>
      </c>
      <c r="J2723" s="70">
        <v>0.26173619480883425</v>
      </c>
      <c r="K2723" s="70">
        <v>0.74736679767625724</v>
      </c>
      <c r="L2723" s="70">
        <v>7.3437081696545087E-2</v>
      </c>
      <c r="M2723" s="70">
        <v>0.2769113409633972</v>
      </c>
      <c r="N2723" s="70">
        <v>7.0260820875641422E-2</v>
      </c>
      <c r="O2723" s="70">
        <v>0</v>
      </c>
      <c r="P2723" s="70">
        <v>2.8941914367227239E-3</v>
      </c>
    </row>
    <row r="2724" spans="1:16" x14ac:dyDescent="0.3">
      <c r="A2724" t="s">
        <v>3575</v>
      </c>
      <c r="B2724" t="s">
        <v>1532</v>
      </c>
      <c r="C2724" s="69">
        <v>48467</v>
      </c>
      <c r="D2724" s="70">
        <v>0.5389258280697945</v>
      </c>
      <c r="E2724" s="70">
        <v>9.6402436261584078E-3</v>
      </c>
      <c r="F2724" s="70">
        <v>0.20084596940720367</v>
      </c>
      <c r="G2724" s="70">
        <v>0.19732142857142856</v>
      </c>
      <c r="H2724" s="70">
        <v>0.10344827586206896</v>
      </c>
      <c r="I2724" s="70">
        <v>0.27777777777777779</v>
      </c>
      <c r="J2724" s="70">
        <v>0.34152428792865047</v>
      </c>
      <c r="K2724" s="70">
        <v>0.74454071256783627</v>
      </c>
      <c r="L2724" s="70">
        <v>0.20937714205204538</v>
      </c>
      <c r="M2724" s="70">
        <v>0.51064469434983994</v>
      </c>
      <c r="N2724" s="70">
        <v>6.7766590471592905E-2</v>
      </c>
      <c r="O2724" s="70">
        <v>0</v>
      </c>
      <c r="P2724" s="70">
        <v>1.1128621696114277E-2</v>
      </c>
    </row>
    <row r="2725" spans="1:16" x14ac:dyDescent="0.3">
      <c r="A2725" t="s">
        <v>3576</v>
      </c>
      <c r="B2725" t="s">
        <v>1532</v>
      </c>
      <c r="C2725" s="69">
        <v>48469</v>
      </c>
      <c r="D2725" s="70">
        <v>0.46020172880449084</v>
      </c>
      <c r="E2725" s="70">
        <v>1.8229526719012394E-2</v>
      </c>
      <c r="F2725" s="70">
        <v>0.48302907098796005</v>
      </c>
      <c r="G2725" s="70">
        <v>7.1428571428571425E-2</v>
      </c>
      <c r="H2725" s="70">
        <v>0.10344827586206896</v>
      </c>
      <c r="I2725" s="70">
        <v>0.16666666666666666</v>
      </c>
      <c r="J2725" s="70">
        <v>0.13749356066450391</v>
      </c>
      <c r="K2725" s="70">
        <v>0.63314798890395618</v>
      </c>
      <c r="L2725" s="70">
        <v>0.15082834675458826</v>
      </c>
      <c r="M2725" s="70">
        <v>0.41120575037460028</v>
      </c>
      <c r="N2725" s="70">
        <v>0.10886007394198691</v>
      </c>
      <c r="O2725" s="70">
        <v>3.9951092886571548E-3</v>
      </c>
      <c r="P2725" s="70">
        <v>5.0709184682262111E-3</v>
      </c>
    </row>
    <row r="2726" spans="1:16" x14ac:dyDescent="0.3">
      <c r="A2726" t="s">
        <v>2084</v>
      </c>
      <c r="B2726" t="s">
        <v>1532</v>
      </c>
      <c r="C2726" s="69">
        <v>48471</v>
      </c>
      <c r="D2726" s="70">
        <v>0.53073138266061559</v>
      </c>
      <c r="E2726" s="70">
        <v>1.3848223381439496E-2</v>
      </c>
      <c r="F2726" s="70">
        <v>0.37477817077558473</v>
      </c>
      <c r="G2726" s="70">
        <v>5.9523809523809521E-2</v>
      </c>
      <c r="H2726" s="70">
        <v>0.10344827586206896</v>
      </c>
      <c r="I2726" s="70">
        <v>0.27777777777777779</v>
      </c>
      <c r="J2726" s="70">
        <v>0.366716388703968</v>
      </c>
      <c r="K2726" s="70">
        <v>0.77806403027441995</v>
      </c>
      <c r="L2726" s="70">
        <v>0.10430042310222927</v>
      </c>
      <c r="M2726" s="70">
        <v>0.49945820651805334</v>
      </c>
      <c r="N2726" s="70">
        <v>3.4232116086484334E-2</v>
      </c>
      <c r="O2726" s="70">
        <v>0</v>
      </c>
      <c r="P2726" s="70">
        <v>2.5564085994900631E-2</v>
      </c>
    </row>
    <row r="2727" spans="1:16" x14ac:dyDescent="0.3">
      <c r="A2727" t="s">
        <v>3577</v>
      </c>
      <c r="B2727" t="s">
        <v>1532</v>
      </c>
      <c r="C2727" s="69">
        <v>48473</v>
      </c>
      <c r="D2727" s="70">
        <v>0.49271381686049193</v>
      </c>
      <c r="E2727" s="70">
        <v>1.3405267730997041E-2</v>
      </c>
      <c r="F2727" s="70">
        <v>0.4340846546815893</v>
      </c>
      <c r="G2727" s="70">
        <v>0.10714285714285714</v>
      </c>
      <c r="H2727" s="70">
        <v>0.10344827586206896</v>
      </c>
      <c r="I2727" s="70">
        <v>0.27777777777777779</v>
      </c>
      <c r="J2727" s="70">
        <v>0.14589118336707127</v>
      </c>
      <c r="K2727" s="70">
        <v>0.70472266680500373</v>
      </c>
      <c r="L2727" s="70">
        <v>0.15028698403471588</v>
      </c>
      <c r="M2727" s="70">
        <v>0.45348495932944399</v>
      </c>
      <c r="N2727" s="70">
        <v>4.7431562742374693E-2</v>
      </c>
      <c r="O2727" s="70">
        <v>0</v>
      </c>
      <c r="P2727" s="70">
        <v>1.1638723177399375E-2</v>
      </c>
    </row>
    <row r="2728" spans="1:16" x14ac:dyDescent="0.3">
      <c r="A2728" t="s">
        <v>3209</v>
      </c>
      <c r="B2728" t="s">
        <v>1532</v>
      </c>
      <c r="C2728" s="69">
        <v>48475</v>
      </c>
      <c r="D2728" s="70">
        <v>0.34733495106218548</v>
      </c>
      <c r="E2728" s="70">
        <v>3.1464798781174917E-3</v>
      </c>
      <c r="F2728" s="70">
        <v>4.4871319316835918E-2</v>
      </c>
      <c r="G2728" s="70">
        <v>4.7619047619047616E-2</v>
      </c>
      <c r="H2728" s="70">
        <v>0.10344827586206896</v>
      </c>
      <c r="I2728" s="70">
        <v>0.16666666666666666</v>
      </c>
      <c r="J2728" s="70">
        <v>0.19341372469287285</v>
      </c>
      <c r="K2728" s="70">
        <v>0.71211447288269802</v>
      </c>
      <c r="L2728" s="70">
        <v>6.4027691949784027E-2</v>
      </c>
      <c r="M2728" s="70">
        <v>0.22279583943178552</v>
      </c>
      <c r="N2728" s="70">
        <v>0.15252428408456783</v>
      </c>
      <c r="O2728" s="70">
        <v>0</v>
      </c>
      <c r="P2728" s="70">
        <v>9.6951161439787232E-3</v>
      </c>
    </row>
    <row r="2729" spans="1:16" x14ac:dyDescent="0.3">
      <c r="A2729" t="s">
        <v>1806</v>
      </c>
      <c r="B2729" t="s">
        <v>1532</v>
      </c>
      <c r="C2729" s="69">
        <v>48477</v>
      </c>
      <c r="D2729" s="70">
        <v>0.52738172263197247</v>
      </c>
      <c r="E2729" s="70">
        <v>8.5592986491128606E-3</v>
      </c>
      <c r="F2729" s="70">
        <v>0.36267593425126371</v>
      </c>
      <c r="G2729" s="70">
        <v>0.1130952380952381</v>
      </c>
      <c r="H2729" s="70">
        <v>0.13793103448275862</v>
      </c>
      <c r="I2729" s="70">
        <v>0.27777777777777779</v>
      </c>
      <c r="J2729" s="70">
        <v>0.32489094537765589</v>
      </c>
      <c r="K2729" s="70">
        <v>0.76398100168785743</v>
      </c>
      <c r="L2729" s="70">
        <v>0.15336274015466431</v>
      </c>
      <c r="M2729" s="70">
        <v>0.4495999336500231</v>
      </c>
      <c r="N2729" s="70">
        <v>1.8120079549742082E-2</v>
      </c>
      <c r="O2729" s="70">
        <v>0</v>
      </c>
      <c r="P2729" s="70">
        <v>5.8683390683322957E-3</v>
      </c>
    </row>
    <row r="2730" spans="1:16" x14ac:dyDescent="0.3">
      <c r="A2730" t="s">
        <v>3578</v>
      </c>
      <c r="B2730" t="s">
        <v>1532</v>
      </c>
      <c r="C2730" s="69">
        <v>48479</v>
      </c>
      <c r="D2730" s="70">
        <v>0.36489006708619359</v>
      </c>
      <c r="E2730" s="70">
        <v>9.2273401341320394E-3</v>
      </c>
      <c r="F2730" s="70">
        <v>0.21325023400431636</v>
      </c>
      <c r="G2730" s="70">
        <v>4.7619047619047616E-2</v>
      </c>
      <c r="H2730" s="70">
        <v>3.4482758620689655E-2</v>
      </c>
      <c r="I2730" s="70">
        <v>0.16666666666666666</v>
      </c>
      <c r="J2730" s="70">
        <v>0.18275091965711365</v>
      </c>
      <c r="K2730" s="70">
        <v>0.72235645082710287</v>
      </c>
      <c r="L2730" s="70">
        <v>4.566065273566592E-2</v>
      </c>
      <c r="M2730" s="70">
        <v>0.27235970066381548</v>
      </c>
      <c r="N2730" s="70">
        <v>0.11739461588435467</v>
      </c>
      <c r="O2730" s="70">
        <v>0</v>
      </c>
      <c r="P2730" s="70">
        <v>1.4254818315140548E-3</v>
      </c>
    </row>
    <row r="2731" spans="1:16" x14ac:dyDescent="0.3">
      <c r="A2731" t="s">
        <v>3579</v>
      </c>
      <c r="B2731" t="s">
        <v>1532</v>
      </c>
      <c r="C2731" s="69">
        <v>48481</v>
      </c>
      <c r="D2731" s="70">
        <v>0.60240026314337725</v>
      </c>
      <c r="E2731" s="70">
        <v>7.4343012157439209E-3</v>
      </c>
      <c r="F2731" s="70">
        <v>0.50622760851470394</v>
      </c>
      <c r="G2731" s="70">
        <v>0.25595238095238093</v>
      </c>
      <c r="H2731" s="70">
        <v>0.10344827586206896</v>
      </c>
      <c r="I2731" s="70">
        <v>0.22222222222222221</v>
      </c>
      <c r="J2731" s="70">
        <v>0.30672538820884759</v>
      </c>
      <c r="K2731" s="70">
        <v>0.66367097028274225</v>
      </c>
      <c r="L2731" s="70">
        <v>0.15029679835610843</v>
      </c>
      <c r="M2731" s="70">
        <v>0.44360217409623259</v>
      </c>
      <c r="N2731" s="70">
        <v>0.32462907898569804</v>
      </c>
      <c r="O2731" s="70">
        <v>0</v>
      </c>
      <c r="P2731" s="70">
        <v>1.4095188674434205E-3</v>
      </c>
    </row>
    <row r="2732" spans="1:16" x14ac:dyDescent="0.3">
      <c r="A2732" t="s">
        <v>2430</v>
      </c>
      <c r="B2732" t="s">
        <v>1532</v>
      </c>
      <c r="C2732" s="69">
        <v>48483</v>
      </c>
      <c r="E2732" s="70"/>
      <c r="F2732" s="70">
        <v>3.3414128931346189E-2</v>
      </c>
      <c r="G2732" s="70">
        <v>0.30952380952380953</v>
      </c>
      <c r="H2732" s="70">
        <v>0.13793103448275862</v>
      </c>
      <c r="I2732" s="70">
        <v>0.16666666666666666</v>
      </c>
    </row>
    <row r="2733" spans="1:16" x14ac:dyDescent="0.3">
      <c r="A2733" t="s">
        <v>2667</v>
      </c>
      <c r="B2733" t="s">
        <v>1532</v>
      </c>
      <c r="C2733" s="69">
        <v>48485</v>
      </c>
      <c r="D2733" s="70">
        <v>0.51441579057402465</v>
      </c>
      <c r="E2733" s="70">
        <v>5.968330848566715E-2</v>
      </c>
      <c r="F2733" s="70">
        <v>8.3276683764547763E-2</v>
      </c>
      <c r="G2733" s="70">
        <v>0.30418719211822659</v>
      </c>
      <c r="H2733" s="70">
        <v>0.20689655172413793</v>
      </c>
      <c r="I2733" s="70">
        <v>0.22222222222222221</v>
      </c>
      <c r="J2733" s="70">
        <v>0.24328391287210116</v>
      </c>
      <c r="K2733" s="70">
        <v>0.8020057474208534</v>
      </c>
      <c r="L2733" s="70">
        <v>9.5533069585486075E-2</v>
      </c>
      <c r="M2733" s="70">
        <v>0.37695073866697348</v>
      </c>
      <c r="N2733" s="70">
        <v>0.19512902366181301</v>
      </c>
      <c r="O2733" s="70">
        <v>0</v>
      </c>
      <c r="P2733" s="70">
        <v>1.3716089345719865E-2</v>
      </c>
    </row>
    <row r="2734" spans="1:16" x14ac:dyDescent="0.3">
      <c r="A2734" t="s">
        <v>3580</v>
      </c>
      <c r="B2734" t="s">
        <v>1532</v>
      </c>
      <c r="C2734" s="69">
        <v>48487</v>
      </c>
      <c r="D2734" s="70">
        <v>0.49303981382704115</v>
      </c>
      <c r="E2734" s="70">
        <v>3.3761229532433446E-3</v>
      </c>
      <c r="F2734" s="70">
        <v>7.3437942674162399E-2</v>
      </c>
      <c r="G2734" s="70">
        <v>0.22893772893772896</v>
      </c>
      <c r="H2734" s="70">
        <v>0.20689655172413793</v>
      </c>
      <c r="I2734" s="70">
        <v>0.22222222222222221</v>
      </c>
      <c r="J2734" s="70">
        <v>0.27678410453653324</v>
      </c>
      <c r="K2734" s="70">
        <v>0.82813473986475261</v>
      </c>
      <c r="L2734" s="70">
        <v>0.25534569060392182</v>
      </c>
      <c r="M2734" s="70">
        <v>0.34129061043836717</v>
      </c>
      <c r="N2734" s="70">
        <v>1.0848206309679422E-3</v>
      </c>
      <c r="O2734" s="70">
        <v>0</v>
      </c>
      <c r="P2734" s="70">
        <v>3.3869176524637811E-3</v>
      </c>
    </row>
    <row r="2735" spans="1:16" x14ac:dyDescent="0.3">
      <c r="A2735" t="s">
        <v>3581</v>
      </c>
      <c r="B2735" t="s">
        <v>1532</v>
      </c>
      <c r="C2735" s="69">
        <v>48489</v>
      </c>
      <c r="D2735" s="70">
        <v>0.45322976771449375</v>
      </c>
      <c r="E2735" s="70">
        <v>4.1591484431517511E-3</v>
      </c>
      <c r="F2735" s="70">
        <v>0.47356007959419272</v>
      </c>
      <c r="G2735" s="70">
        <v>4.1666666666666664E-2</v>
      </c>
      <c r="H2735" s="70">
        <v>6.8965517241379309E-2</v>
      </c>
      <c r="I2735" s="70">
        <v>0.16666666666666666</v>
      </c>
      <c r="J2735" s="70">
        <v>0.24583509075208909</v>
      </c>
      <c r="K2735" s="70">
        <v>0.67321279193371852</v>
      </c>
      <c r="L2735" s="70">
        <v>0.21664236685958563</v>
      </c>
      <c r="M2735" s="70">
        <v>0.30880627011581241</v>
      </c>
      <c r="N2735" s="70">
        <v>4.1814583948166111E-2</v>
      </c>
      <c r="O2735" s="70">
        <v>0</v>
      </c>
      <c r="P2735" s="70">
        <v>3.5358785816349617E-3</v>
      </c>
    </row>
    <row r="2736" spans="1:16" x14ac:dyDescent="0.3">
      <c r="A2736" t="s">
        <v>2518</v>
      </c>
      <c r="B2736" t="s">
        <v>1532</v>
      </c>
      <c r="C2736" s="69">
        <v>48491</v>
      </c>
      <c r="D2736" s="70">
        <v>0.47493629455853953</v>
      </c>
      <c r="E2736" s="70">
        <v>7.3986562725747371E-2</v>
      </c>
      <c r="F2736" s="70">
        <v>0.23896932183571382</v>
      </c>
      <c r="G2736" s="70">
        <v>0.42261904761904762</v>
      </c>
      <c r="H2736" s="70">
        <v>0</v>
      </c>
      <c r="I2736" s="70">
        <v>0.22222222222222221</v>
      </c>
      <c r="J2736" s="70">
        <v>0.17927447054509851</v>
      </c>
      <c r="K2736" s="70">
        <v>0.7567040570150938</v>
      </c>
      <c r="L2736" s="70">
        <v>3.0645072766659856E-2</v>
      </c>
      <c r="M2736" s="70">
        <v>0.43509019287640488</v>
      </c>
      <c r="N2736" s="70">
        <v>4.8303039728411636E-2</v>
      </c>
      <c r="O2736" s="70">
        <v>0</v>
      </c>
      <c r="P2736" s="70">
        <v>1.4192584266852076E-2</v>
      </c>
    </row>
    <row r="2737" spans="1:16" x14ac:dyDescent="0.3">
      <c r="A2737" t="s">
        <v>2668</v>
      </c>
      <c r="B2737" t="s">
        <v>1532</v>
      </c>
      <c r="C2737" s="69">
        <v>48493</v>
      </c>
      <c r="D2737" s="70">
        <v>0.43693576490869551</v>
      </c>
      <c r="E2737" s="70">
        <v>2.4542711990322755E-3</v>
      </c>
      <c r="F2737" s="70">
        <v>0.29530392539895989</v>
      </c>
      <c r="G2737" s="70">
        <v>3.5714285714285712E-2</v>
      </c>
      <c r="H2737" s="70">
        <v>0</v>
      </c>
      <c r="I2737" s="70">
        <v>0.22222222222222221</v>
      </c>
      <c r="J2737" s="70">
        <v>0.26417037843339619</v>
      </c>
      <c r="K2737" s="70">
        <v>0.70842223848090657</v>
      </c>
      <c r="L2737" s="70">
        <v>0.13218387383862801</v>
      </c>
      <c r="M2737" s="70">
        <v>0.35669392079720447</v>
      </c>
      <c r="N2737" s="70">
        <v>0.12737769529780582</v>
      </c>
      <c r="O2737" s="70">
        <v>0</v>
      </c>
      <c r="P2737" s="70">
        <v>1.806205338738098E-2</v>
      </c>
    </row>
    <row r="2738" spans="1:16" x14ac:dyDescent="0.3">
      <c r="A2738" t="s">
        <v>3582</v>
      </c>
      <c r="B2738" t="s">
        <v>1532</v>
      </c>
      <c r="C2738" s="69">
        <v>48495</v>
      </c>
      <c r="D2738" s="70">
        <v>0.39011681251963992</v>
      </c>
      <c r="E2738" s="70">
        <v>1.8125821281758249E-3</v>
      </c>
      <c r="F2738" s="70">
        <v>4.1595827012009132E-2</v>
      </c>
      <c r="G2738" s="70">
        <v>2.3809523809523808E-2</v>
      </c>
      <c r="H2738" s="70">
        <v>0.13793103448275862</v>
      </c>
      <c r="I2738" s="70">
        <v>0.16666666666666666</v>
      </c>
      <c r="J2738" s="70">
        <v>0.21786392775577762</v>
      </c>
      <c r="K2738" s="70">
        <v>0.73611810455241422</v>
      </c>
      <c r="L2738" s="70">
        <v>3.5827145929976899E-2</v>
      </c>
      <c r="M2738" s="70">
        <v>0.21784577353175424</v>
      </c>
      <c r="N2738" s="70">
        <v>0.34345940920877571</v>
      </c>
      <c r="O2738" s="70">
        <v>0</v>
      </c>
      <c r="P2738" s="70">
        <v>7.5666907705827695E-3</v>
      </c>
    </row>
    <row r="2739" spans="1:16" x14ac:dyDescent="0.3">
      <c r="A2739" t="s">
        <v>3583</v>
      </c>
      <c r="B2739" t="s">
        <v>1532</v>
      </c>
      <c r="C2739" s="69">
        <v>48497</v>
      </c>
      <c r="D2739" s="70">
        <v>0.48352495007118718</v>
      </c>
      <c r="E2739" s="70">
        <v>8.8888602442193272E-3</v>
      </c>
      <c r="F2739" s="70">
        <v>0.12233436747259682</v>
      </c>
      <c r="G2739" s="70">
        <v>0.25595238095238093</v>
      </c>
      <c r="H2739" s="70">
        <v>0.13793103448275862</v>
      </c>
      <c r="I2739" s="70">
        <v>0.22222222222222221</v>
      </c>
      <c r="J2739" s="70">
        <v>0.21542420029923365</v>
      </c>
      <c r="K2739" s="70">
        <v>0.76524514352848105</v>
      </c>
      <c r="L2739" s="70">
        <v>0.14002223852895285</v>
      </c>
      <c r="M2739" s="70">
        <v>0.47193168641600486</v>
      </c>
      <c r="N2739" s="70">
        <v>3.4501421329594224E-2</v>
      </c>
      <c r="O2739" s="70">
        <v>0</v>
      </c>
      <c r="P2739" s="70">
        <v>2.4916450482232306E-2</v>
      </c>
    </row>
    <row r="2740" spans="1:16" x14ac:dyDescent="0.3">
      <c r="A2740" t="s">
        <v>3244</v>
      </c>
      <c r="B2740" t="s">
        <v>1532</v>
      </c>
      <c r="C2740" s="69">
        <v>48499</v>
      </c>
      <c r="D2740" s="70">
        <v>0.56431824833998523</v>
      </c>
      <c r="E2740" s="70">
        <v>1.1965250032940395E-2</v>
      </c>
      <c r="F2740" s="70">
        <v>0.19700106258972946</v>
      </c>
      <c r="G2740" s="70">
        <v>0.26785714285714285</v>
      </c>
      <c r="H2740" s="70">
        <v>0.17241379310344829</v>
      </c>
      <c r="I2740" s="70">
        <v>0.27777777777777779</v>
      </c>
      <c r="J2740" s="70">
        <v>0.29077779373208801</v>
      </c>
      <c r="K2740" s="70">
        <v>0.74061601394543841</v>
      </c>
      <c r="L2740" s="70">
        <v>0.27859148761998709</v>
      </c>
      <c r="M2740" s="70">
        <v>0.49316523463880074</v>
      </c>
      <c r="N2740" s="70">
        <v>3.5089182193010791E-2</v>
      </c>
      <c r="O2740" s="70">
        <v>0</v>
      </c>
      <c r="P2740" s="70">
        <v>3.6622661144655955E-2</v>
      </c>
    </row>
    <row r="2741" spans="1:16" x14ac:dyDescent="0.3">
      <c r="A2741" t="s">
        <v>3584</v>
      </c>
      <c r="B2741" t="s">
        <v>1532</v>
      </c>
      <c r="C2741" s="69">
        <v>48501</v>
      </c>
      <c r="D2741" s="70">
        <v>0.32888608186354606</v>
      </c>
      <c r="E2741" s="70">
        <v>1.2887094072067716E-3</v>
      </c>
      <c r="F2741" s="70">
        <v>3.284407456272119E-2</v>
      </c>
      <c r="G2741" s="70">
        <v>6.5476190476190479E-2</v>
      </c>
      <c r="H2741" s="70">
        <v>3.4482758620689655E-2</v>
      </c>
      <c r="I2741" s="70">
        <v>0.16666666666666666</v>
      </c>
      <c r="J2741" s="70">
        <v>0.18393676641989717</v>
      </c>
      <c r="K2741" s="70">
        <v>0.74492100706350217</v>
      </c>
      <c r="L2741" s="70">
        <v>6.8277677016830671E-2</v>
      </c>
      <c r="M2741" s="70">
        <v>0.27013324653963144</v>
      </c>
      <c r="N2741" s="70">
        <v>4.5858941011360004E-2</v>
      </c>
      <c r="O2741" s="70">
        <v>0</v>
      </c>
      <c r="P2741" s="70">
        <v>1.3370427096060651E-2</v>
      </c>
    </row>
    <row r="2742" spans="1:16" x14ac:dyDescent="0.3">
      <c r="A2742" t="s">
        <v>3585</v>
      </c>
      <c r="B2742" t="s">
        <v>1532</v>
      </c>
      <c r="C2742" s="69">
        <v>48503</v>
      </c>
      <c r="D2742" s="70">
        <v>0.44764183487546783</v>
      </c>
      <c r="E2742" s="70">
        <v>3.8688885057034023E-3</v>
      </c>
      <c r="F2742" s="70">
        <v>0.10320408333093041</v>
      </c>
      <c r="G2742" s="70">
        <v>0.29166666666666669</v>
      </c>
      <c r="H2742" s="70">
        <v>0.17241379310344829</v>
      </c>
      <c r="I2742" s="70">
        <v>0.16666666666666666</v>
      </c>
      <c r="J2742" s="70">
        <v>9.1717309632808275E-2</v>
      </c>
      <c r="K2742" s="70">
        <v>0.79996188917849476</v>
      </c>
      <c r="L2742" s="70">
        <v>1.1298367547430613E-2</v>
      </c>
      <c r="M2742" s="70">
        <v>0.4376983888203978</v>
      </c>
      <c r="N2742" s="70">
        <v>0.12598420987188147</v>
      </c>
      <c r="O2742" s="70">
        <v>0</v>
      </c>
      <c r="P2742" s="70">
        <v>1.2468562721804358E-2</v>
      </c>
    </row>
    <row r="2743" spans="1:16" x14ac:dyDescent="0.3">
      <c r="A2743" t="s">
        <v>3586</v>
      </c>
      <c r="B2743" t="s">
        <v>1532</v>
      </c>
      <c r="C2743" s="69">
        <v>48505</v>
      </c>
      <c r="D2743" s="70">
        <v>0.34003155803753982</v>
      </c>
      <c r="E2743" s="70">
        <v>2.0277494587479013E-3</v>
      </c>
      <c r="F2743" s="70">
        <v>0.21312671878506073</v>
      </c>
      <c r="G2743" s="70">
        <v>3.5714285714285712E-2</v>
      </c>
      <c r="H2743" s="70">
        <v>3.4482758620689655E-2</v>
      </c>
      <c r="I2743" s="70">
        <v>0.16666666666666666</v>
      </c>
      <c r="J2743" s="70">
        <v>0.17469579819804923</v>
      </c>
      <c r="K2743" s="70">
        <v>0.73191862969013255</v>
      </c>
      <c r="L2743" s="70">
        <v>1.4841281341547536E-2</v>
      </c>
      <c r="M2743" s="70">
        <v>0.24561230481160984</v>
      </c>
      <c r="N2743" s="70">
        <v>5.8922508745035095E-2</v>
      </c>
      <c r="O2743" s="70">
        <v>0</v>
      </c>
      <c r="P2743" s="70">
        <v>5.0885109923078983E-3</v>
      </c>
    </row>
    <row r="2744" spans="1:16" x14ac:dyDescent="0.3">
      <c r="A2744" t="s">
        <v>3587</v>
      </c>
      <c r="B2744" t="s">
        <v>1532</v>
      </c>
      <c r="C2744" s="69">
        <v>48507</v>
      </c>
      <c r="D2744" s="70">
        <v>0.34126515097785975</v>
      </c>
      <c r="E2744" s="70">
        <v>1.0267302592474286E-3</v>
      </c>
      <c r="F2744" s="70">
        <v>0.17648135820231628</v>
      </c>
      <c r="G2744" s="70">
        <v>4.7619047619047616E-2</v>
      </c>
      <c r="H2744" s="70">
        <v>0</v>
      </c>
      <c r="I2744" s="70">
        <v>0.16666666666666666</v>
      </c>
      <c r="J2744" s="70">
        <v>0.19978894558002733</v>
      </c>
      <c r="K2744" s="70">
        <v>0.73180878117476333</v>
      </c>
      <c r="L2744" s="70">
        <v>4.9299390752911662E-2</v>
      </c>
      <c r="M2744" s="70">
        <v>0.27800164101502589</v>
      </c>
      <c r="N2744" s="70">
        <v>3.4284584896137338E-2</v>
      </c>
      <c r="O2744" s="70">
        <v>0</v>
      </c>
      <c r="P2744" s="70">
        <v>3.2177622437183726E-3</v>
      </c>
    </row>
    <row r="2745" spans="1:16" x14ac:dyDescent="0.3">
      <c r="A2745" t="s">
        <v>3248</v>
      </c>
      <c r="B2745" t="s">
        <v>1695</v>
      </c>
      <c r="C2745" s="69">
        <v>49001</v>
      </c>
      <c r="D2745" s="70">
        <v>0.36834919135528366</v>
      </c>
      <c r="E2745" s="70">
        <v>3.549967338310788E-4</v>
      </c>
      <c r="F2745" s="70">
        <v>1.5992216508826384E-3</v>
      </c>
      <c r="G2745" s="70">
        <v>0</v>
      </c>
      <c r="H2745" s="70">
        <v>0</v>
      </c>
      <c r="I2745" s="70">
        <v>0.66666666666666663</v>
      </c>
      <c r="J2745" s="70">
        <v>7.3636347941073807E-2</v>
      </c>
      <c r="K2745" s="70">
        <v>0.73285436315848862</v>
      </c>
      <c r="L2745" s="70">
        <v>7.6639825811005563E-2</v>
      </c>
      <c r="M2745" s="70">
        <v>0.20214963947306322</v>
      </c>
      <c r="N2745" s="70">
        <v>4.4034418924617076E-2</v>
      </c>
      <c r="O2745" s="70">
        <v>0</v>
      </c>
      <c r="P2745" s="70">
        <v>2.3487481624673418E-2</v>
      </c>
    </row>
    <row r="2746" spans="1:16" x14ac:dyDescent="0.3">
      <c r="A2746" t="s">
        <v>3588</v>
      </c>
      <c r="B2746" t="s">
        <v>1695</v>
      </c>
      <c r="C2746" s="69">
        <v>49003</v>
      </c>
      <c r="D2746" s="70">
        <v>0.40067145655191927</v>
      </c>
      <c r="E2746" s="70">
        <v>1.4415660074033262E-3</v>
      </c>
      <c r="F2746" s="70">
        <v>4.5589111035888272E-4</v>
      </c>
      <c r="G2746" s="70">
        <v>0</v>
      </c>
      <c r="H2746" s="70">
        <v>3.4482758620689655E-2</v>
      </c>
      <c r="I2746" s="70">
        <v>0.61111111111111116</v>
      </c>
      <c r="J2746" s="70">
        <v>0.11159724907659294</v>
      </c>
      <c r="K2746" s="70">
        <v>0.83874872231685305</v>
      </c>
      <c r="L2746" s="70">
        <v>1.6841719103455444E-2</v>
      </c>
      <c r="M2746" s="70">
        <v>0.3324039276870332</v>
      </c>
      <c r="N2746" s="70">
        <v>1.3758296428957874E-2</v>
      </c>
      <c r="O2746" s="70">
        <v>0</v>
      </c>
      <c r="P2746" s="70">
        <v>2.1465143149034971E-2</v>
      </c>
    </row>
    <row r="2747" spans="1:16" x14ac:dyDescent="0.3">
      <c r="A2747" t="s">
        <v>3589</v>
      </c>
      <c r="B2747" t="s">
        <v>1695</v>
      </c>
      <c r="C2747" s="69">
        <v>49005</v>
      </c>
      <c r="D2747" s="70">
        <v>0.45957805292236825</v>
      </c>
      <c r="E2747" s="70">
        <v>2.0861913247430773E-2</v>
      </c>
      <c r="F2747" s="70">
        <v>2.2070278848539541E-4</v>
      </c>
      <c r="G2747" s="70">
        <v>1.7857142857142856E-2</v>
      </c>
      <c r="H2747" s="70">
        <v>0</v>
      </c>
      <c r="I2747" s="70">
        <v>0.77777777777777779</v>
      </c>
      <c r="J2747" s="70">
        <v>0.17433273543801145</v>
      </c>
      <c r="K2747" s="70">
        <v>0.90205630413227211</v>
      </c>
      <c r="L2747" s="70">
        <v>9.0382292676367566E-3</v>
      </c>
      <c r="M2747" s="70">
        <v>0.35669952630964696</v>
      </c>
      <c r="N2747" s="70">
        <v>2.2099282871945358E-2</v>
      </c>
      <c r="O2747" s="70">
        <v>0</v>
      </c>
      <c r="P2747" s="70">
        <v>1.2009263735483911E-2</v>
      </c>
    </row>
    <row r="2748" spans="1:16" x14ac:dyDescent="0.3">
      <c r="A2748" t="s">
        <v>2962</v>
      </c>
      <c r="B2748" t="s">
        <v>1695</v>
      </c>
      <c r="C2748" s="69">
        <v>49007</v>
      </c>
      <c r="D2748" s="70">
        <v>0.3815148829513289</v>
      </c>
      <c r="E2748" s="70">
        <v>2.9580872958308566E-3</v>
      </c>
      <c r="F2748" s="70">
        <v>5.7943263621796661E-4</v>
      </c>
      <c r="G2748" s="70">
        <v>0</v>
      </c>
      <c r="H2748" s="70">
        <v>0</v>
      </c>
      <c r="I2748" s="70">
        <v>0.61111111111111116</v>
      </c>
      <c r="J2748" s="70">
        <v>6.9419429924131387E-2</v>
      </c>
      <c r="K2748" s="70">
        <v>0.77138716281185116</v>
      </c>
      <c r="L2748" s="70">
        <v>6.7053572165278172E-2</v>
      </c>
      <c r="M2748" s="70">
        <v>0.14901786633158215</v>
      </c>
      <c r="N2748" s="70">
        <v>0.2079509947920965</v>
      </c>
      <c r="O2748" s="70">
        <v>0</v>
      </c>
      <c r="P2748" s="70">
        <v>9.6377719953894114E-3</v>
      </c>
    </row>
    <row r="2749" spans="1:16" x14ac:dyDescent="0.3">
      <c r="A2749" t="s">
        <v>3590</v>
      </c>
      <c r="B2749" t="s">
        <v>1695</v>
      </c>
      <c r="C2749" s="69">
        <v>49009</v>
      </c>
      <c r="E2749" s="70"/>
      <c r="F2749" s="70">
        <v>6.0132316280660599E-10</v>
      </c>
      <c r="G2749" s="70">
        <v>0</v>
      </c>
      <c r="H2749" s="70">
        <v>0</v>
      </c>
      <c r="I2749" s="70">
        <v>0.61111111111111116</v>
      </c>
    </row>
    <row r="2750" spans="1:16" x14ac:dyDescent="0.3">
      <c r="A2750" t="s">
        <v>2571</v>
      </c>
      <c r="B2750" t="s">
        <v>1695</v>
      </c>
      <c r="C2750" s="69">
        <v>49011</v>
      </c>
      <c r="D2750" s="70">
        <v>0.39989807812417638</v>
      </c>
      <c r="E2750" s="70">
        <v>8.5017468411357544E-2</v>
      </c>
      <c r="F2750" s="70">
        <v>5.6040139093598311E-4</v>
      </c>
      <c r="G2750" s="70">
        <v>1.7857142857142856E-2</v>
      </c>
      <c r="H2750" s="70">
        <v>3.4482758620689655E-2</v>
      </c>
      <c r="I2750" s="70">
        <v>0.61111111111111116</v>
      </c>
      <c r="J2750" s="70">
        <v>0.1475087318174978</v>
      </c>
      <c r="K2750" s="70">
        <v>0.78609863428351234</v>
      </c>
      <c r="L2750" s="70">
        <v>4.6531272493000472E-2</v>
      </c>
      <c r="M2750" s="70">
        <v>0.30294626453119183</v>
      </c>
      <c r="N2750" s="70">
        <v>1.6494155556370387E-2</v>
      </c>
      <c r="O2750" s="70">
        <v>0</v>
      </c>
      <c r="P2750" s="70">
        <v>1.3450868891968573E-2</v>
      </c>
    </row>
    <row r="2751" spans="1:16" x14ac:dyDescent="0.3">
      <c r="A2751" t="s">
        <v>3591</v>
      </c>
      <c r="B2751" t="s">
        <v>1695</v>
      </c>
      <c r="C2751" s="69">
        <v>49013</v>
      </c>
      <c r="D2751" s="70">
        <v>0.38443842171724374</v>
      </c>
      <c r="E2751" s="70">
        <v>4.4100514636826978E-4</v>
      </c>
      <c r="F2751" s="70">
        <v>5.9032638182889279E-4</v>
      </c>
      <c r="G2751" s="70">
        <v>1.7857142857142856E-2</v>
      </c>
      <c r="H2751" s="70">
        <v>0</v>
      </c>
      <c r="I2751" s="70">
        <v>0.61111111111111116</v>
      </c>
      <c r="J2751" s="70">
        <v>9.6905075202262478E-2</v>
      </c>
      <c r="K2751" s="70">
        <v>0.95571863405788138</v>
      </c>
      <c r="L2751" s="70">
        <v>3.667414715541957E-2</v>
      </c>
      <c r="M2751" s="70">
        <v>9.9682558558002204E-2</v>
      </c>
      <c r="N2751" s="70">
        <v>7.4456855921818596E-2</v>
      </c>
      <c r="O2751" s="70">
        <v>0</v>
      </c>
      <c r="P2751" s="70">
        <v>7.6150658705898449E-3</v>
      </c>
    </row>
    <row r="2752" spans="1:16" x14ac:dyDescent="0.3">
      <c r="A2752" t="s">
        <v>3592</v>
      </c>
      <c r="B2752" t="s">
        <v>1695</v>
      </c>
      <c r="C2752" s="69">
        <v>49015</v>
      </c>
      <c r="D2752" s="70">
        <v>0.37679994076694845</v>
      </c>
      <c r="E2752" s="70">
        <v>2.6787469597481758E-4</v>
      </c>
      <c r="F2752" s="70">
        <v>9.7784905238811732E-4</v>
      </c>
      <c r="G2752" s="70">
        <v>1.1904761904761904E-2</v>
      </c>
      <c r="H2752" s="70">
        <v>0</v>
      </c>
      <c r="I2752" s="70">
        <v>0.66666666666666663</v>
      </c>
      <c r="J2752" s="70">
        <v>6.8237407434102559E-2</v>
      </c>
      <c r="K2752" s="70">
        <v>0.78039737777504214</v>
      </c>
      <c r="L2752" s="70">
        <v>7.4124737218832587E-2</v>
      </c>
      <c r="M2752" s="70">
        <v>0.13643446538581594</v>
      </c>
      <c r="N2752" s="70">
        <v>0.12244539730218944</v>
      </c>
      <c r="O2752" s="70">
        <v>0</v>
      </c>
      <c r="P2752" s="70">
        <v>1.6586504693821022E-3</v>
      </c>
    </row>
    <row r="2753" spans="1:16" x14ac:dyDescent="0.3">
      <c r="A2753" t="s">
        <v>2235</v>
      </c>
      <c r="B2753" t="s">
        <v>1695</v>
      </c>
      <c r="C2753" s="69">
        <v>49017</v>
      </c>
      <c r="E2753" s="70"/>
      <c r="F2753" s="70">
        <v>1.7192168481702814E-3</v>
      </c>
      <c r="G2753" s="70">
        <v>4.464285714285714E-3</v>
      </c>
      <c r="H2753" s="70">
        <v>0</v>
      </c>
      <c r="I2753" s="70">
        <v>0.66666666666666663</v>
      </c>
    </row>
    <row r="2754" spans="1:16" x14ac:dyDescent="0.3">
      <c r="A2754" t="s">
        <v>2237</v>
      </c>
      <c r="B2754" t="s">
        <v>1695</v>
      </c>
      <c r="C2754" s="69">
        <v>49019</v>
      </c>
      <c r="D2754" s="70">
        <v>0.37028362220827665</v>
      </c>
      <c r="E2754" s="70">
        <v>5.2115642816167554E-4</v>
      </c>
      <c r="F2754" s="70">
        <v>7.0668667439319937E-4</v>
      </c>
      <c r="G2754" s="70">
        <v>1.1904761904761904E-2</v>
      </c>
      <c r="H2754" s="70">
        <v>0</v>
      </c>
      <c r="I2754" s="70">
        <v>0.61111111111111116</v>
      </c>
      <c r="J2754" s="70">
        <v>9.4221838026296037E-2</v>
      </c>
      <c r="K2754" s="70">
        <v>0.80203082814076665</v>
      </c>
      <c r="L2754" s="70">
        <v>2.1845543232283833E-2</v>
      </c>
      <c r="M2754" s="70">
        <v>8.4838676828314308E-2</v>
      </c>
      <c r="N2754" s="70">
        <v>0.19103181052291465</v>
      </c>
      <c r="O2754" s="70">
        <v>0</v>
      </c>
      <c r="P2754" s="70">
        <v>1.2940270071746711E-2</v>
      </c>
    </row>
    <row r="2755" spans="1:16" x14ac:dyDescent="0.3">
      <c r="A2755" t="s">
        <v>2788</v>
      </c>
      <c r="B2755" t="s">
        <v>1695</v>
      </c>
      <c r="C2755" s="69">
        <v>49021</v>
      </c>
      <c r="D2755" s="70">
        <v>0.38577526367846199</v>
      </c>
      <c r="E2755" s="70">
        <v>2.6252368837549034E-3</v>
      </c>
      <c r="F2755" s="70">
        <v>2.3164787984184562E-3</v>
      </c>
      <c r="G2755" s="70">
        <v>5.9523809523809521E-3</v>
      </c>
      <c r="H2755" s="70">
        <v>0</v>
      </c>
      <c r="I2755" s="70">
        <v>0.77777777777777779</v>
      </c>
      <c r="J2755" s="70">
        <v>0.10899317203732646</v>
      </c>
      <c r="K2755" s="70">
        <v>0.70491083309927494</v>
      </c>
      <c r="L2755" s="70">
        <v>5.255314123189523E-2</v>
      </c>
      <c r="M2755" s="70">
        <v>0.15072523242035027</v>
      </c>
      <c r="N2755" s="70">
        <v>5.255617800332698E-2</v>
      </c>
      <c r="O2755" s="70">
        <v>0</v>
      </c>
      <c r="P2755" s="70">
        <v>5.1434886402316367E-2</v>
      </c>
    </row>
    <row r="2756" spans="1:16" x14ac:dyDescent="0.3">
      <c r="A2756" t="s">
        <v>3593</v>
      </c>
      <c r="B2756" t="s">
        <v>1695</v>
      </c>
      <c r="C2756" s="69">
        <v>49023</v>
      </c>
      <c r="D2756" s="70">
        <v>0.39144539250746668</v>
      </c>
      <c r="E2756" s="70">
        <v>5.3816368922321195E-4</v>
      </c>
      <c r="F2756" s="70">
        <v>7.9539026913762244E-4</v>
      </c>
      <c r="G2756" s="70">
        <v>0</v>
      </c>
      <c r="H2756" s="70">
        <v>0</v>
      </c>
      <c r="I2756" s="70">
        <v>0.61111111111111116</v>
      </c>
      <c r="J2756" s="70">
        <v>0.1266524278010781</v>
      </c>
      <c r="K2756" s="70">
        <v>0.74533755290041037</v>
      </c>
      <c r="L2756" s="70">
        <v>0.10428385975301861</v>
      </c>
      <c r="M2756" s="70">
        <v>0.23789775424650497</v>
      </c>
      <c r="N2756" s="70">
        <v>5.7025247378381886E-3</v>
      </c>
      <c r="O2756" s="70">
        <v>0</v>
      </c>
      <c r="P2756" s="70">
        <v>0.10347180044298725</v>
      </c>
    </row>
    <row r="2757" spans="1:16" x14ac:dyDescent="0.3">
      <c r="A2757" t="s">
        <v>2489</v>
      </c>
      <c r="B2757" t="s">
        <v>1695</v>
      </c>
      <c r="C2757" s="69">
        <v>49025</v>
      </c>
      <c r="D2757" s="70">
        <v>0.36908887358637726</v>
      </c>
      <c r="E2757" s="70">
        <v>2.6348586237755586E-4</v>
      </c>
      <c r="F2757" s="70">
        <v>2.4767900266052826E-3</v>
      </c>
      <c r="G2757" s="70">
        <v>0</v>
      </c>
      <c r="H2757" s="70">
        <v>0</v>
      </c>
      <c r="I2757" s="70">
        <v>0.66666666666666663</v>
      </c>
      <c r="J2757" s="70">
        <v>9.7398355353671487E-2</v>
      </c>
      <c r="K2757" s="70">
        <v>0.69426343671240887</v>
      </c>
      <c r="L2757" s="70">
        <v>0.14711542123654059</v>
      </c>
      <c r="M2757" s="70">
        <v>0.14805392230396841</v>
      </c>
      <c r="N2757" s="70">
        <v>2.5101520795192813E-2</v>
      </c>
      <c r="O2757" s="70">
        <v>0</v>
      </c>
      <c r="P2757" s="70">
        <v>4.3648739823755431E-2</v>
      </c>
    </row>
    <row r="2758" spans="1:16" x14ac:dyDescent="0.3">
      <c r="A2758" t="s">
        <v>3594</v>
      </c>
      <c r="B2758" t="s">
        <v>1695</v>
      </c>
      <c r="C2758" s="69">
        <v>49027</v>
      </c>
      <c r="D2758" s="70">
        <v>0.50987344825905434</v>
      </c>
      <c r="E2758" s="70">
        <v>1.7361360238212794E-4</v>
      </c>
      <c r="F2758" s="70">
        <v>1.1653801062232751E-3</v>
      </c>
      <c r="G2758" s="70">
        <v>0</v>
      </c>
      <c r="H2758" s="70">
        <v>0</v>
      </c>
      <c r="I2758" s="70">
        <v>0.66666666666666663</v>
      </c>
      <c r="J2758" s="70">
        <v>0.1227958148174596</v>
      </c>
      <c r="K2758" s="70">
        <v>0.7570335628191629</v>
      </c>
      <c r="L2758" s="70">
        <v>7.4703982096377325E-2</v>
      </c>
      <c r="M2758" s="70">
        <v>0.11467460531798608</v>
      </c>
      <c r="N2758" s="70">
        <v>0.78172719183390604</v>
      </c>
      <c r="O2758" s="70">
        <v>0</v>
      </c>
      <c r="P2758" s="70">
        <v>1.9773092866704422E-3</v>
      </c>
    </row>
    <row r="2759" spans="1:16" x14ac:dyDescent="0.3">
      <c r="A2759" t="s">
        <v>2072</v>
      </c>
      <c r="B2759" t="s">
        <v>1695</v>
      </c>
      <c r="C2759" s="69">
        <v>49029</v>
      </c>
      <c r="D2759" s="70">
        <v>0.42989323698931459</v>
      </c>
      <c r="E2759" s="70">
        <v>2.0498820287723559E-3</v>
      </c>
      <c r="F2759" s="70">
        <v>2.8902945165873255E-4</v>
      </c>
      <c r="G2759" s="70">
        <v>0</v>
      </c>
      <c r="H2759" s="70">
        <v>0</v>
      </c>
      <c r="I2759" s="70">
        <v>0.66666666666666663</v>
      </c>
      <c r="J2759" s="70">
        <v>7.158262842825254E-2</v>
      </c>
      <c r="K2759" s="70">
        <v>0.79097896124005573</v>
      </c>
      <c r="L2759" s="70">
        <v>5.2894725567541885E-2</v>
      </c>
      <c r="M2759" s="70">
        <v>0.3893845275856524</v>
      </c>
      <c r="N2759" s="70">
        <v>0.11424125412597456</v>
      </c>
      <c r="O2759" s="70">
        <v>0</v>
      </c>
      <c r="P2759" s="70">
        <v>3.9295506781117609E-2</v>
      </c>
    </row>
    <row r="2760" spans="1:16" x14ac:dyDescent="0.3">
      <c r="A2760" t="s">
        <v>3595</v>
      </c>
      <c r="B2760" t="s">
        <v>1695</v>
      </c>
      <c r="C2760" s="69">
        <v>49031</v>
      </c>
      <c r="E2760" s="70"/>
      <c r="F2760" s="70">
        <v>1.0364186411584483E-3</v>
      </c>
      <c r="G2760" s="70">
        <v>0</v>
      </c>
      <c r="H2760" s="70">
        <v>0</v>
      </c>
      <c r="I2760" s="70">
        <v>0.66666666666666663</v>
      </c>
    </row>
    <row r="2761" spans="1:16" x14ac:dyDescent="0.3">
      <c r="A2761" t="s">
        <v>3596</v>
      </c>
      <c r="B2761" t="s">
        <v>1695</v>
      </c>
      <c r="C2761" s="69">
        <v>49033</v>
      </c>
      <c r="E2761" s="70"/>
      <c r="F2761" s="70">
        <v>4.0018873792266318E-4</v>
      </c>
      <c r="G2761" s="70">
        <v>1.1904761904761904E-2</v>
      </c>
      <c r="H2761" s="70">
        <v>0</v>
      </c>
      <c r="I2761" s="70">
        <v>0.61111111111111116</v>
      </c>
    </row>
    <row r="2762" spans="1:16" x14ac:dyDescent="0.3">
      <c r="A2762" t="s">
        <v>3597</v>
      </c>
      <c r="B2762" t="s">
        <v>1695</v>
      </c>
      <c r="C2762" s="69">
        <v>49035</v>
      </c>
      <c r="D2762" s="70">
        <v>0.4307428926506856</v>
      </c>
      <c r="E2762" s="70">
        <v>0.17894424284307994</v>
      </c>
      <c r="F2762" s="70">
        <v>5.0519762482092946E-4</v>
      </c>
      <c r="G2762" s="70">
        <v>4.1666666666666664E-2</v>
      </c>
      <c r="H2762" s="70">
        <v>0.10344827586206896</v>
      </c>
      <c r="I2762" s="70">
        <v>0.77777777777777779</v>
      </c>
      <c r="J2762" s="70">
        <v>0.13306755670286052</v>
      </c>
      <c r="K2762" s="70">
        <v>0.76369202190393859</v>
      </c>
      <c r="L2762" s="70">
        <v>4.0854159675728537E-2</v>
      </c>
      <c r="M2762" s="70">
        <v>0.23129970928296317</v>
      </c>
      <c r="N2762" s="70">
        <v>1.9273627372052057E-2</v>
      </c>
      <c r="O2762" s="70">
        <v>0</v>
      </c>
      <c r="P2762" s="70">
        <v>1.7948888227382283E-2</v>
      </c>
    </row>
    <row r="2763" spans="1:16" x14ac:dyDescent="0.3">
      <c r="A2763" t="s">
        <v>2261</v>
      </c>
      <c r="B2763" t="s">
        <v>1695</v>
      </c>
      <c r="C2763" s="69">
        <v>49037</v>
      </c>
      <c r="D2763" s="70">
        <v>0.38974569240664592</v>
      </c>
      <c r="E2763" s="70">
        <v>9.9397088935294266E-5</v>
      </c>
      <c r="F2763" s="70">
        <v>2.2418705698207296E-3</v>
      </c>
      <c r="G2763" s="70">
        <v>0</v>
      </c>
      <c r="H2763" s="70">
        <v>0</v>
      </c>
      <c r="I2763" s="70">
        <v>0.72222222222222221</v>
      </c>
      <c r="J2763" s="70">
        <v>4.2111147508094991E-2</v>
      </c>
      <c r="K2763" s="70">
        <v>0.79944975017520936</v>
      </c>
      <c r="L2763" s="70">
        <v>0.16812712583959305</v>
      </c>
      <c r="M2763" s="70">
        <v>0.16524015430611821</v>
      </c>
      <c r="N2763" s="70">
        <v>5.1536001525261275E-3</v>
      </c>
      <c r="O2763" s="70">
        <v>0</v>
      </c>
      <c r="P2763" s="70">
        <v>2.2303465924235311E-2</v>
      </c>
    </row>
    <row r="2764" spans="1:16" x14ac:dyDescent="0.3">
      <c r="A2764" t="s">
        <v>3598</v>
      </c>
      <c r="B2764" t="s">
        <v>1695</v>
      </c>
      <c r="C2764" s="69">
        <v>49039</v>
      </c>
      <c r="D2764" s="70">
        <v>0.40249019508870537</v>
      </c>
      <c r="E2764" s="70">
        <v>2.4907327158562951E-3</v>
      </c>
      <c r="F2764" s="70">
        <v>5.9114090547527525E-4</v>
      </c>
      <c r="G2764" s="70">
        <v>2.976190476190476E-2</v>
      </c>
      <c r="H2764" s="70">
        <v>0</v>
      </c>
      <c r="I2764" s="70">
        <v>0.72222222222222221</v>
      </c>
      <c r="J2764" s="70">
        <v>7.8268976098183604E-2</v>
      </c>
      <c r="K2764" s="70">
        <v>0.73288330976983163</v>
      </c>
      <c r="L2764" s="70">
        <v>9.3675844626766883E-2</v>
      </c>
      <c r="M2764" s="70">
        <v>0.22616436000951901</v>
      </c>
      <c r="N2764" s="70">
        <v>7.7508821445402332E-2</v>
      </c>
      <c r="O2764" s="70">
        <v>0</v>
      </c>
      <c r="P2764" s="70">
        <v>2.8779833056929979E-2</v>
      </c>
    </row>
    <row r="2765" spans="1:16" x14ac:dyDescent="0.3">
      <c r="A2765" t="s">
        <v>2148</v>
      </c>
      <c r="B2765" t="s">
        <v>1695</v>
      </c>
      <c r="C2765" s="69">
        <v>49041</v>
      </c>
      <c r="D2765" s="70">
        <v>0.38779587396987469</v>
      </c>
      <c r="E2765" s="70">
        <v>6.4580220457363701E-4</v>
      </c>
      <c r="F2765" s="70">
        <v>8.0400341095029123E-4</v>
      </c>
      <c r="G2765" s="70">
        <v>5.9523809523809521E-3</v>
      </c>
      <c r="H2765" s="70">
        <v>0</v>
      </c>
      <c r="I2765" s="70">
        <v>0.77777777777777779</v>
      </c>
      <c r="J2765" s="70">
        <v>0.14883070995503556</v>
      </c>
      <c r="K2765" s="70">
        <v>0.69899512637042394</v>
      </c>
      <c r="L2765" s="70">
        <v>6.4410294056395562E-2</v>
      </c>
      <c r="M2765" s="70">
        <v>0.15019999654798558</v>
      </c>
      <c r="N2765" s="70">
        <v>1.2173950874038936E-2</v>
      </c>
      <c r="O2765" s="70">
        <v>0</v>
      </c>
      <c r="P2765" s="70">
        <v>5.8065461383484195E-2</v>
      </c>
    </row>
    <row r="2766" spans="1:16" x14ac:dyDescent="0.3">
      <c r="A2766" t="s">
        <v>2264</v>
      </c>
      <c r="B2766" t="s">
        <v>1695</v>
      </c>
      <c r="C2766" s="69">
        <v>49043</v>
      </c>
      <c r="D2766" s="70">
        <v>0.45822134762247518</v>
      </c>
      <c r="E2766" s="70">
        <v>5.3357237102367025E-3</v>
      </c>
      <c r="F2766" s="70">
        <v>3.2119729829324379E-4</v>
      </c>
      <c r="G2766" s="70">
        <v>0</v>
      </c>
      <c r="H2766" s="70">
        <v>0</v>
      </c>
      <c r="I2766" s="70">
        <v>0.77777777777777779</v>
      </c>
      <c r="J2766" s="70">
        <v>7.5607650153209888E-2</v>
      </c>
      <c r="K2766" s="70">
        <v>0.71591587227158182</v>
      </c>
      <c r="L2766" s="70">
        <v>4.0183472966232807E-2</v>
      </c>
      <c r="M2766" s="70">
        <v>0.47814910869690519</v>
      </c>
      <c r="N2766" s="70">
        <v>2.0257290712084972E-2</v>
      </c>
      <c r="O2766" s="70">
        <v>0</v>
      </c>
      <c r="P2766" s="70">
        <v>0.15717123006871722</v>
      </c>
    </row>
    <row r="2767" spans="1:16" x14ac:dyDescent="0.3">
      <c r="A2767" t="s">
        <v>3599</v>
      </c>
      <c r="B2767" t="s">
        <v>1695</v>
      </c>
      <c r="C2767" s="69">
        <v>49045</v>
      </c>
      <c r="D2767" s="70">
        <v>0.40104890834362272</v>
      </c>
      <c r="E2767" s="70">
        <v>1.4208810357158879E-3</v>
      </c>
      <c r="F2767" s="70">
        <v>7.2813757617698634E-4</v>
      </c>
      <c r="G2767" s="70">
        <v>1.1904761904761904E-2</v>
      </c>
      <c r="H2767" s="70">
        <v>3.4482758620689655E-2</v>
      </c>
      <c r="I2767" s="70">
        <v>0.61111111111111116</v>
      </c>
      <c r="J2767" s="70">
        <v>0.10711952719602913</v>
      </c>
      <c r="K2767" s="70">
        <v>0.75174765975240254</v>
      </c>
      <c r="L2767" s="70">
        <v>5.7496497737469315E-2</v>
      </c>
      <c r="M2767" s="70">
        <v>0.19025664489928165</v>
      </c>
      <c r="N2767" s="70">
        <v>0.16387261370494371</v>
      </c>
      <c r="O2767" s="70">
        <v>0</v>
      </c>
      <c r="P2767" s="70">
        <v>5.4011176076204488E-2</v>
      </c>
    </row>
    <row r="2768" spans="1:16" x14ac:dyDescent="0.3">
      <c r="A2768" t="s">
        <v>3600</v>
      </c>
      <c r="B2768" t="s">
        <v>1695</v>
      </c>
      <c r="C2768" s="69">
        <v>49047</v>
      </c>
      <c r="D2768" s="70">
        <v>0.38452990836560158</v>
      </c>
      <c r="E2768" s="70">
        <v>1.7697823610545768E-3</v>
      </c>
      <c r="F2768" s="70">
        <v>3.0052784624895218E-4</v>
      </c>
      <c r="G2768" s="70">
        <v>5.9523809523809521E-3</v>
      </c>
      <c r="H2768" s="70">
        <v>0</v>
      </c>
      <c r="I2768" s="70">
        <v>0.61111111111111116</v>
      </c>
      <c r="J2768" s="70">
        <v>6.8868930950970061E-2</v>
      </c>
      <c r="K2768" s="70">
        <v>0.94466543744147902</v>
      </c>
      <c r="L2768" s="70">
        <v>5.6617664156873963E-2</v>
      </c>
      <c r="M2768" s="70">
        <v>0.12140683873532009</v>
      </c>
      <c r="N2768" s="70">
        <v>8.1835128424377734E-2</v>
      </c>
      <c r="O2768" s="70">
        <v>0</v>
      </c>
      <c r="P2768" s="70">
        <v>1.0305194959818676E-2</v>
      </c>
    </row>
    <row r="2769" spans="1:16" x14ac:dyDescent="0.3">
      <c r="A2769" t="s">
        <v>1695</v>
      </c>
      <c r="B2769" t="s">
        <v>1695</v>
      </c>
      <c r="C2769" s="69">
        <v>49049</v>
      </c>
      <c r="D2769" s="70">
        <v>0.39415616464436987</v>
      </c>
      <c r="E2769" s="70">
        <v>3.9967185616209662E-2</v>
      </c>
      <c r="F2769" s="70">
        <v>4.8866423399912616E-4</v>
      </c>
      <c r="G2769" s="70">
        <v>1.1904761904761904E-2</v>
      </c>
      <c r="H2769" s="70">
        <v>0</v>
      </c>
      <c r="I2769" s="70">
        <v>0.66666666666666663</v>
      </c>
      <c r="J2769" s="70">
        <v>0.10093514657271807</v>
      </c>
      <c r="K2769" s="70">
        <v>0.74822838412386483</v>
      </c>
      <c r="L2769" s="70">
        <v>6.8136970354993109E-2</v>
      </c>
      <c r="M2769" s="70">
        <v>0.27289705370943984</v>
      </c>
      <c r="N2769" s="70">
        <v>2.7863463540789193E-2</v>
      </c>
      <c r="O2769" s="70">
        <v>0</v>
      </c>
      <c r="P2769" s="70">
        <v>5.1532996422834439E-2</v>
      </c>
    </row>
    <row r="2770" spans="1:16" x14ac:dyDescent="0.3">
      <c r="A2770" t="s">
        <v>3601</v>
      </c>
      <c r="B2770" t="s">
        <v>1695</v>
      </c>
      <c r="C2770" s="69">
        <v>49051</v>
      </c>
      <c r="D2770" s="70">
        <v>0.41074701945357323</v>
      </c>
      <c r="E2770" s="70">
        <v>5.2979642707844388E-3</v>
      </c>
      <c r="F2770" s="70">
        <v>4.7347158254805439E-4</v>
      </c>
      <c r="G2770" s="70">
        <v>0</v>
      </c>
      <c r="H2770" s="70">
        <v>6.8965517241379309E-2</v>
      </c>
      <c r="I2770" s="70">
        <v>0.61111111111111116</v>
      </c>
      <c r="J2770" s="70">
        <v>7.2098143548393237E-2</v>
      </c>
      <c r="K2770" s="70">
        <v>0.75946915477663712</v>
      </c>
      <c r="L2770" s="70">
        <v>7.1827558767428162E-2</v>
      </c>
      <c r="M2770" s="70">
        <v>0.35766383086584669</v>
      </c>
      <c r="N2770" s="70">
        <v>2.9752018169573107E-2</v>
      </c>
      <c r="O2770" s="70">
        <v>0</v>
      </c>
      <c r="P2770" s="70">
        <v>5.9316215914166581E-2</v>
      </c>
    </row>
    <row r="2771" spans="1:16" x14ac:dyDescent="0.3">
      <c r="A2771" t="s">
        <v>1806</v>
      </c>
      <c r="B2771" t="s">
        <v>1695</v>
      </c>
      <c r="C2771" s="69">
        <v>49053</v>
      </c>
      <c r="D2771" s="70">
        <v>0.35951748601099631</v>
      </c>
      <c r="E2771" s="70">
        <v>1.006348824552134E-2</v>
      </c>
      <c r="F2771" s="70">
        <v>2.0546043618770598E-3</v>
      </c>
      <c r="G2771" s="70">
        <v>4.464285714285714E-3</v>
      </c>
      <c r="H2771" s="70">
        <v>0</v>
      </c>
      <c r="I2771" s="70">
        <v>0.61111111111111116</v>
      </c>
      <c r="J2771" s="70">
        <v>0.11241362861625907</v>
      </c>
      <c r="K2771" s="70">
        <v>0.65444230664397263</v>
      </c>
      <c r="L2771" s="70">
        <v>7.5831832686050413E-2</v>
      </c>
      <c r="M2771" s="70">
        <v>5.5671948884203938E-2</v>
      </c>
      <c r="N2771" s="70">
        <v>0.11210053691442554</v>
      </c>
      <c r="O2771" s="70">
        <v>0</v>
      </c>
      <c r="P2771" s="70">
        <v>0.14931496839169822</v>
      </c>
    </row>
    <row r="2772" spans="1:16" x14ac:dyDescent="0.3">
      <c r="A2772" t="s">
        <v>2428</v>
      </c>
      <c r="B2772" t="s">
        <v>1695</v>
      </c>
      <c r="C2772" s="69">
        <v>49055</v>
      </c>
      <c r="E2772" s="70"/>
      <c r="F2772" s="70">
        <v>1.3815198789126873E-3</v>
      </c>
      <c r="G2772" s="70">
        <v>5.9523809523809521E-3</v>
      </c>
      <c r="H2772" s="70">
        <v>0</v>
      </c>
      <c r="I2772" s="70">
        <v>0.66666666666666663</v>
      </c>
    </row>
    <row r="2773" spans="1:16" x14ac:dyDescent="0.3">
      <c r="A2773" t="s">
        <v>3602</v>
      </c>
      <c r="B2773" t="s">
        <v>1695</v>
      </c>
      <c r="C2773" s="69">
        <v>49057</v>
      </c>
      <c r="D2773" s="70">
        <v>0.46302184774963051</v>
      </c>
      <c r="E2773" s="70">
        <v>8.1104460729014283E-2</v>
      </c>
      <c r="F2773" s="70">
        <v>3.7602173919141482E-4</v>
      </c>
      <c r="G2773" s="70">
        <v>2.976190476190476E-2</v>
      </c>
      <c r="H2773" s="70">
        <v>3.4482758620689655E-2</v>
      </c>
      <c r="I2773" s="70">
        <v>0.83333333333333337</v>
      </c>
      <c r="J2773" s="70">
        <v>0.1703597955411191</v>
      </c>
      <c r="K2773" s="70">
        <v>0.82236005171219539</v>
      </c>
      <c r="L2773" s="70">
        <v>4.783153082094118E-2</v>
      </c>
      <c r="M2773" s="70">
        <v>0.31593695771739461</v>
      </c>
      <c r="N2773" s="70">
        <v>2.5630455911899584E-2</v>
      </c>
      <c r="O2773" s="70">
        <v>0</v>
      </c>
      <c r="P2773" s="70">
        <v>9.0438050985295563E-3</v>
      </c>
    </row>
    <row r="2774" spans="1:16" x14ac:dyDescent="0.3">
      <c r="A2774" t="s">
        <v>3603</v>
      </c>
      <c r="B2774" t="s">
        <v>1712</v>
      </c>
      <c r="C2774" s="69">
        <v>50001</v>
      </c>
      <c r="D2774" s="70">
        <v>0.58901371196092522</v>
      </c>
      <c r="E2774" s="70">
        <v>5.2976762778871945E-3</v>
      </c>
      <c r="F2774" s="70">
        <v>0.12017013316594059</v>
      </c>
      <c r="G2774" s="70">
        <v>5.9523809523809521E-3</v>
      </c>
      <c r="H2774" s="70">
        <v>6.8965517241379309E-2</v>
      </c>
      <c r="I2774" s="70">
        <v>0.94444444444444442</v>
      </c>
      <c r="J2774" s="70">
        <v>0.21911452728754213</v>
      </c>
      <c r="K2774" s="70">
        <v>0.73502779932896289</v>
      </c>
      <c r="L2774" s="70">
        <v>0.30471198694607582</v>
      </c>
      <c r="M2774" s="70">
        <v>0.42952250965452143</v>
      </c>
      <c r="N2774" s="70">
        <v>7.9479388605975046E-2</v>
      </c>
      <c r="O2774" s="70">
        <v>0</v>
      </c>
      <c r="P2774" s="70">
        <v>4.61445265040127E-3</v>
      </c>
    </row>
    <row r="2775" spans="1:16" x14ac:dyDescent="0.3">
      <c r="A2775" t="s">
        <v>3604</v>
      </c>
      <c r="B2775" t="s">
        <v>1712</v>
      </c>
      <c r="C2775" s="69">
        <v>50003</v>
      </c>
      <c r="D2775" s="70">
        <v>0.67175813085757063</v>
      </c>
      <c r="E2775" s="70">
        <v>9.7535956203525648E-3</v>
      </c>
      <c r="F2775" s="70">
        <v>0.12793212468267437</v>
      </c>
      <c r="G2775" s="70">
        <v>5.3571428571428568E-2</v>
      </c>
      <c r="H2775" s="70">
        <v>6.8965517241379309E-2</v>
      </c>
      <c r="I2775" s="70">
        <v>0.94444444444444442</v>
      </c>
      <c r="J2775" s="70">
        <v>0.32658138096949535</v>
      </c>
      <c r="K2775" s="70">
        <v>0.7128768231341942</v>
      </c>
      <c r="L2775" s="70">
        <v>0.33537163904066719</v>
      </c>
      <c r="M2775" s="70">
        <v>0.52747598228263504</v>
      </c>
      <c r="N2775" s="70">
        <v>0.21657864477547523</v>
      </c>
      <c r="O2775" s="70">
        <v>0</v>
      </c>
      <c r="P2775" s="70">
        <v>7.2822322465733707E-3</v>
      </c>
    </row>
    <row r="2776" spans="1:16" x14ac:dyDescent="0.3">
      <c r="A2776" t="s">
        <v>3605</v>
      </c>
      <c r="B2776" t="s">
        <v>1712</v>
      </c>
      <c r="C2776" s="69">
        <v>50005</v>
      </c>
      <c r="D2776" s="70">
        <v>0.61041320348397243</v>
      </c>
      <c r="E2776" s="70">
        <v>6.2553775236760343E-3</v>
      </c>
      <c r="F2776" s="70">
        <v>0.11662733456803887</v>
      </c>
      <c r="G2776" s="70">
        <v>0</v>
      </c>
      <c r="H2776" s="70">
        <v>3.4482758620689655E-2</v>
      </c>
      <c r="I2776" s="70">
        <v>0.83333333333333337</v>
      </c>
      <c r="J2776" s="70">
        <v>8.8235970614990722E-2</v>
      </c>
      <c r="K2776" s="70">
        <v>0.75279802032275767</v>
      </c>
      <c r="L2776" s="70">
        <v>0.39936741210005111</v>
      </c>
      <c r="M2776" s="70">
        <v>0.53884971676282478</v>
      </c>
      <c r="N2776" s="70">
        <v>0.25272965893697713</v>
      </c>
      <c r="O2776" s="70">
        <v>0</v>
      </c>
      <c r="P2776" s="70">
        <v>1.3750909478442944E-3</v>
      </c>
    </row>
    <row r="2777" spans="1:16" x14ac:dyDescent="0.3">
      <c r="A2777" t="s">
        <v>3606</v>
      </c>
      <c r="B2777" t="s">
        <v>1712</v>
      </c>
      <c r="C2777" s="69">
        <v>50007</v>
      </c>
      <c r="D2777" s="70">
        <v>0.58947568313536058</v>
      </c>
      <c r="E2777" s="70">
        <v>8.1885056757034461E-2</v>
      </c>
      <c r="F2777" s="70">
        <v>0.10897460446301539</v>
      </c>
      <c r="G2777" s="70">
        <v>2.3809523809523808E-2</v>
      </c>
      <c r="H2777" s="70">
        <v>0.10344827586206896</v>
      </c>
      <c r="I2777" s="70">
        <v>0.88888888888888884</v>
      </c>
      <c r="J2777" s="70">
        <v>0.18155488143624438</v>
      </c>
      <c r="K2777" s="70">
        <v>0.72250108231005683</v>
      </c>
      <c r="L2777" s="70">
        <v>0.25961091811188303</v>
      </c>
      <c r="M2777" s="70">
        <v>0.48720868641825843</v>
      </c>
      <c r="N2777" s="70">
        <v>0.13373203060475236</v>
      </c>
      <c r="O2777" s="70">
        <v>0</v>
      </c>
      <c r="P2777" s="70">
        <v>4.5581706031882644E-3</v>
      </c>
    </row>
    <row r="2778" spans="1:16" x14ac:dyDescent="0.3">
      <c r="A2778" t="s">
        <v>2756</v>
      </c>
      <c r="B2778" t="s">
        <v>1712</v>
      </c>
      <c r="C2778" s="69">
        <v>50009</v>
      </c>
      <c r="E2778" s="70"/>
      <c r="F2778" s="70">
        <v>0.11949950332056521</v>
      </c>
      <c r="G2778" s="70">
        <v>1.1904761904761904E-2</v>
      </c>
      <c r="H2778" s="70">
        <v>3.4482758620689655E-2</v>
      </c>
      <c r="I2778" s="70">
        <v>0.77777777777777779</v>
      </c>
    </row>
    <row r="2779" spans="1:16" x14ac:dyDescent="0.3">
      <c r="A2779" t="s">
        <v>2050</v>
      </c>
      <c r="B2779" t="s">
        <v>1712</v>
      </c>
      <c r="C2779" s="69">
        <v>50011</v>
      </c>
      <c r="D2779" s="70">
        <v>0.56177779221024871</v>
      </c>
      <c r="E2779" s="70">
        <v>7.1606020142280366E-3</v>
      </c>
      <c r="F2779" s="70">
        <v>0.11453673366636985</v>
      </c>
      <c r="G2779" s="70">
        <v>6.5476190476190479E-2</v>
      </c>
      <c r="H2779" s="70">
        <v>0.10344827586206896</v>
      </c>
      <c r="I2779" s="70">
        <v>0.88888888888888884</v>
      </c>
      <c r="J2779" s="70">
        <v>8.6322482851823076E-2</v>
      </c>
      <c r="K2779" s="70">
        <v>0.72414610283663672</v>
      </c>
      <c r="L2779" s="70">
        <v>0.22697477561445842</v>
      </c>
      <c r="M2779" s="70">
        <v>0.51735643611115179</v>
      </c>
      <c r="N2779" s="70">
        <v>4.7299512076717072E-2</v>
      </c>
      <c r="O2779" s="70">
        <v>0</v>
      </c>
      <c r="P2779" s="70">
        <v>2.9030839684295985E-3</v>
      </c>
    </row>
    <row r="2780" spans="1:16" x14ac:dyDescent="0.3">
      <c r="A2780" t="s">
        <v>3607</v>
      </c>
      <c r="B2780" t="s">
        <v>1712</v>
      </c>
      <c r="C2780" s="69">
        <v>50013</v>
      </c>
      <c r="E2780" s="70"/>
      <c r="F2780" s="70">
        <v>0.1446957857678878</v>
      </c>
      <c r="G2780" s="70">
        <v>0</v>
      </c>
      <c r="H2780" s="70">
        <v>0.10344827586206896</v>
      </c>
      <c r="I2780" s="70">
        <v>0.83333333333333337</v>
      </c>
    </row>
    <row r="2781" spans="1:16" x14ac:dyDescent="0.3">
      <c r="A2781" t="s">
        <v>3608</v>
      </c>
      <c r="B2781" t="s">
        <v>1712</v>
      </c>
      <c r="C2781" s="69">
        <v>50015</v>
      </c>
      <c r="E2781" s="70"/>
      <c r="F2781" s="70">
        <v>9.8323774969707206E-2</v>
      </c>
      <c r="G2781" s="70">
        <v>1.7857142857142856E-2</v>
      </c>
      <c r="H2781" s="70">
        <v>3.4482758620689655E-2</v>
      </c>
      <c r="I2781" s="70">
        <v>0.94444444444444442</v>
      </c>
    </row>
    <row r="2782" spans="1:16" x14ac:dyDescent="0.3">
      <c r="A2782" t="s">
        <v>2184</v>
      </c>
      <c r="B2782" t="s">
        <v>1712</v>
      </c>
      <c r="C2782" s="69">
        <v>50017</v>
      </c>
      <c r="D2782" s="70">
        <v>0.66224045733950621</v>
      </c>
      <c r="E2782" s="70">
        <v>1.3195664610752727E-3</v>
      </c>
      <c r="F2782" s="70">
        <v>0.11176669486912259</v>
      </c>
      <c r="G2782" s="70">
        <v>1.1904761904761904E-2</v>
      </c>
      <c r="H2782" s="70">
        <v>3.4482758620689655E-2</v>
      </c>
      <c r="I2782" s="70">
        <v>0.88888888888888884</v>
      </c>
      <c r="J2782" s="70">
        <v>0.29498931544007179</v>
      </c>
      <c r="K2782" s="70">
        <v>0.74009119312238236</v>
      </c>
      <c r="L2782" s="70">
        <v>0.3954103474608735</v>
      </c>
      <c r="M2782" s="70">
        <v>0.60156029115025511</v>
      </c>
      <c r="N2782" s="70">
        <v>0.19402283772647247</v>
      </c>
      <c r="O2782" s="70">
        <v>0</v>
      </c>
      <c r="P2782" s="70">
        <v>9.090535550117726E-4</v>
      </c>
    </row>
    <row r="2783" spans="1:16" x14ac:dyDescent="0.3">
      <c r="A2783" t="s">
        <v>3101</v>
      </c>
      <c r="B2783" t="s">
        <v>1712</v>
      </c>
      <c r="C2783" s="69">
        <v>50019</v>
      </c>
      <c r="D2783" s="70">
        <v>0.63974058809686607</v>
      </c>
      <c r="E2783" s="70">
        <v>3.0839052728088103E-3</v>
      </c>
      <c r="F2783" s="70">
        <v>0.12029669497249754</v>
      </c>
      <c r="G2783" s="70">
        <v>2.976190476190476E-2</v>
      </c>
      <c r="H2783" s="70">
        <v>6.8965517241379309E-2</v>
      </c>
      <c r="I2783" s="70">
        <v>0.77777777777777779</v>
      </c>
      <c r="J2783" s="70">
        <v>0.40006703108780578</v>
      </c>
      <c r="K2783" s="70">
        <v>0.75252959934706132</v>
      </c>
      <c r="L2783" s="70">
        <v>0.30807804072792427</v>
      </c>
      <c r="M2783" s="70">
        <v>0.58470993422744377</v>
      </c>
      <c r="N2783" s="70">
        <v>0.12053885628366738</v>
      </c>
      <c r="O2783" s="70">
        <v>0</v>
      </c>
      <c r="P2783" s="70">
        <v>6.4513606519132536E-5</v>
      </c>
    </row>
    <row r="2784" spans="1:16" x14ac:dyDescent="0.3">
      <c r="A2784" t="s">
        <v>3609</v>
      </c>
      <c r="B2784" t="s">
        <v>1712</v>
      </c>
      <c r="C2784" s="69">
        <v>50021</v>
      </c>
      <c r="D2784" s="70">
        <v>0.57054077867110198</v>
      </c>
      <c r="E2784" s="70">
        <v>1.1562830327074409E-2</v>
      </c>
      <c r="F2784" s="70">
        <v>0.11139844869609064</v>
      </c>
      <c r="G2784" s="70">
        <v>0</v>
      </c>
      <c r="H2784" s="70">
        <v>3.4482758620689655E-2</v>
      </c>
      <c r="I2784" s="70">
        <v>0.94444444444444442</v>
      </c>
      <c r="J2784" s="70">
        <v>8.8605322369716299E-2</v>
      </c>
      <c r="K2784" s="70">
        <v>0.72719142539288195</v>
      </c>
      <c r="L2784" s="70">
        <v>0.33874395733959767</v>
      </c>
      <c r="M2784" s="70">
        <v>0.47387174122430009</v>
      </c>
      <c r="N2784" s="70">
        <v>9.9024664617872085E-2</v>
      </c>
      <c r="O2784" s="70">
        <v>0</v>
      </c>
      <c r="P2784" s="70">
        <v>2.9127248234763529E-3</v>
      </c>
    </row>
    <row r="2785" spans="1:16" x14ac:dyDescent="0.3">
      <c r="A2785" t="s">
        <v>1806</v>
      </c>
      <c r="B2785" t="s">
        <v>1712</v>
      </c>
      <c r="C2785" s="69">
        <v>50023</v>
      </c>
      <c r="D2785" s="70">
        <v>0.57295020279060072</v>
      </c>
      <c r="E2785" s="70">
        <v>2.1613252303749848E-2</v>
      </c>
      <c r="F2785" s="70">
        <v>0.10335325361753724</v>
      </c>
      <c r="G2785" s="70">
        <v>0</v>
      </c>
      <c r="H2785" s="70">
        <v>0</v>
      </c>
      <c r="I2785" s="70">
        <v>0.83333333333333337</v>
      </c>
      <c r="J2785" s="70">
        <v>6.7119901979280083E-2</v>
      </c>
      <c r="K2785" s="70">
        <v>0.72614387800620772</v>
      </c>
      <c r="L2785" s="70">
        <v>0.38349035498983003</v>
      </c>
      <c r="M2785" s="70">
        <v>0.59006398531869308</v>
      </c>
      <c r="N2785" s="70">
        <v>0.12856476269860576</v>
      </c>
      <c r="O2785" s="70">
        <v>0</v>
      </c>
      <c r="P2785" s="70">
        <v>5.1788051808042282E-4</v>
      </c>
    </row>
    <row r="2786" spans="1:16" x14ac:dyDescent="0.3">
      <c r="A2786" t="s">
        <v>2274</v>
      </c>
      <c r="B2786" t="s">
        <v>1712</v>
      </c>
      <c r="C2786" s="69">
        <v>50025</v>
      </c>
      <c r="D2786" s="70">
        <v>0.70729724106758318</v>
      </c>
      <c r="E2786" s="70">
        <v>7.7275812464829997E-3</v>
      </c>
      <c r="F2786" s="70">
        <v>0.15811985075615992</v>
      </c>
      <c r="G2786" s="70">
        <v>2.3809523809523808E-2</v>
      </c>
      <c r="H2786" s="70">
        <v>0.20689655172413793</v>
      </c>
      <c r="I2786" s="70">
        <v>1</v>
      </c>
      <c r="J2786" s="70">
        <v>0.29538529625823756</v>
      </c>
      <c r="K2786" s="70">
        <v>0.72449093389352126</v>
      </c>
      <c r="L2786" s="70">
        <v>0.46366821920964341</v>
      </c>
      <c r="M2786" s="70">
        <v>0.49365445674179487</v>
      </c>
      <c r="N2786" s="70">
        <v>0.12848488178151204</v>
      </c>
      <c r="O2786" s="70">
        <v>0</v>
      </c>
      <c r="P2786" s="70">
        <v>2.2709978424709115E-3</v>
      </c>
    </row>
    <row r="2787" spans="1:16" x14ac:dyDescent="0.3">
      <c r="A2787" t="s">
        <v>3610</v>
      </c>
      <c r="B2787" t="s">
        <v>1712</v>
      </c>
      <c r="C2787" s="69">
        <v>50027</v>
      </c>
      <c r="D2787" s="70">
        <v>0.64316921666425009</v>
      </c>
      <c r="E2787" s="70">
        <v>9.3949836798273151E-3</v>
      </c>
      <c r="F2787" s="70">
        <v>0.11906611160435386</v>
      </c>
      <c r="G2787" s="70">
        <v>4.7619047619047616E-2</v>
      </c>
      <c r="H2787" s="70">
        <v>3.4482758620689655E-2</v>
      </c>
      <c r="I2787" s="70">
        <v>1</v>
      </c>
      <c r="J2787" s="70">
        <v>0.28104270182724117</v>
      </c>
      <c r="K2787" s="70">
        <v>0.74985099405313871</v>
      </c>
      <c r="L2787" s="70">
        <v>0.4155295980875009</v>
      </c>
      <c r="M2787" s="70">
        <v>0.40152786681976571</v>
      </c>
      <c r="N2787" s="70">
        <v>0.12886299982369195</v>
      </c>
      <c r="O2787" s="70">
        <v>0</v>
      </c>
      <c r="P2787" s="70">
        <v>1.7584617451741941E-3</v>
      </c>
    </row>
    <row r="2788" spans="1:16" x14ac:dyDescent="0.3">
      <c r="A2788" t="s">
        <v>3611</v>
      </c>
      <c r="B2788" t="s">
        <v>1721</v>
      </c>
      <c r="C2788" s="69">
        <v>51001</v>
      </c>
      <c r="E2788" s="70"/>
      <c r="F2788" s="70">
        <v>0.61009814446102495</v>
      </c>
      <c r="G2788" s="70">
        <v>2.976190476190476E-2</v>
      </c>
      <c r="H2788" s="70">
        <v>3.4482758620689655E-2</v>
      </c>
      <c r="I2788" s="70">
        <v>0.3888888888888889</v>
      </c>
    </row>
    <row r="2789" spans="1:16" x14ac:dyDescent="0.3">
      <c r="A2789" t="s">
        <v>3612</v>
      </c>
      <c r="B2789" t="s">
        <v>1721</v>
      </c>
      <c r="C2789" s="69">
        <v>51003</v>
      </c>
      <c r="D2789" s="70">
        <v>0.62204441359082752</v>
      </c>
      <c r="E2789" s="70">
        <v>2.9206329363975214E-2</v>
      </c>
      <c r="F2789" s="70">
        <v>0.21170743848231369</v>
      </c>
      <c r="G2789" s="70">
        <v>5.9523809523809521E-2</v>
      </c>
      <c r="H2789" s="70">
        <v>0.20689655172413793</v>
      </c>
      <c r="I2789" s="70">
        <v>0.72222222222222221</v>
      </c>
      <c r="J2789" s="70">
        <v>0.16361329520993007</v>
      </c>
      <c r="K2789" s="70">
        <v>0.72656943876967783</v>
      </c>
      <c r="L2789" s="70">
        <v>0.70074222023852561</v>
      </c>
      <c r="M2789" s="70">
        <v>0.20320941716706578</v>
      </c>
      <c r="N2789" s="70">
        <v>6.866194643465158E-2</v>
      </c>
      <c r="O2789" s="70">
        <v>0</v>
      </c>
      <c r="P2789" s="70">
        <v>1.215606658116869E-2</v>
      </c>
    </row>
    <row r="2790" spans="1:16" x14ac:dyDescent="0.3">
      <c r="A2790" t="s">
        <v>3117</v>
      </c>
      <c r="B2790" t="s">
        <v>1721</v>
      </c>
      <c r="C2790" s="69">
        <v>51005</v>
      </c>
      <c r="D2790" s="70">
        <v>0.6024789944586435</v>
      </c>
      <c r="E2790" s="70">
        <v>1.0512957314016615E-2</v>
      </c>
      <c r="F2790" s="70">
        <v>9.7174221640592473E-2</v>
      </c>
      <c r="G2790" s="70">
        <v>0</v>
      </c>
      <c r="H2790" s="70">
        <v>0.48275862068965519</v>
      </c>
      <c r="I2790" s="70">
        <v>0.72222222222222221</v>
      </c>
      <c r="J2790" s="70">
        <v>0.10940483874917309</v>
      </c>
      <c r="K2790" s="70">
        <v>0.72996485375707132</v>
      </c>
      <c r="L2790" s="70">
        <v>0.49889911889473915</v>
      </c>
      <c r="M2790" s="70">
        <v>0.22257210141773937</v>
      </c>
      <c r="N2790" s="70">
        <v>0.11208740609961014</v>
      </c>
      <c r="O2790" s="70">
        <v>0</v>
      </c>
      <c r="P2790" s="70">
        <v>3.4902697199085952E-3</v>
      </c>
    </row>
    <row r="2791" spans="1:16" x14ac:dyDescent="0.3">
      <c r="A2791" t="s">
        <v>3613</v>
      </c>
      <c r="B2791" t="s">
        <v>1721</v>
      </c>
      <c r="C2791" s="69">
        <v>51007</v>
      </c>
      <c r="E2791" s="70"/>
      <c r="F2791" s="70">
        <v>0.37948140363011934</v>
      </c>
      <c r="G2791" s="70">
        <v>6.5476190476190479E-2</v>
      </c>
      <c r="H2791" s="70">
        <v>6.8965517241379309E-2</v>
      </c>
      <c r="I2791" s="70">
        <v>0.44444444444444442</v>
      </c>
    </row>
    <row r="2792" spans="1:16" x14ac:dyDescent="0.3">
      <c r="A2792" t="s">
        <v>3614</v>
      </c>
      <c r="B2792" t="s">
        <v>1721</v>
      </c>
      <c r="C2792" s="69">
        <v>51009</v>
      </c>
      <c r="D2792" s="70">
        <v>0.60738126021255989</v>
      </c>
      <c r="E2792" s="70">
        <v>2.3117397690757376E-2</v>
      </c>
      <c r="F2792" s="70">
        <v>0.16798192560663905</v>
      </c>
      <c r="G2792" s="70">
        <v>1.7857142857142856E-2</v>
      </c>
      <c r="H2792" s="70">
        <v>0.41379310344827586</v>
      </c>
      <c r="I2792" s="70">
        <v>0.66666666666666663</v>
      </c>
      <c r="J2792" s="70">
        <v>0.2003371930030883</v>
      </c>
      <c r="K2792" s="70">
        <v>0.727647543925806</v>
      </c>
      <c r="L2792" s="70">
        <v>0.59238104381553935</v>
      </c>
      <c r="M2792" s="70">
        <v>0.18826090776297724</v>
      </c>
      <c r="N2792" s="70">
        <v>1.8174876640335787E-2</v>
      </c>
      <c r="O2792" s="70">
        <v>0</v>
      </c>
      <c r="P2792" s="70">
        <v>9.7093801009195072E-3</v>
      </c>
    </row>
    <row r="2793" spans="1:16" x14ac:dyDescent="0.3">
      <c r="A2793" t="s">
        <v>3615</v>
      </c>
      <c r="B2793" t="s">
        <v>1721</v>
      </c>
      <c r="C2793" s="69">
        <v>51011</v>
      </c>
      <c r="E2793" s="70"/>
      <c r="F2793" s="70">
        <v>0.28696360130370058</v>
      </c>
      <c r="G2793" s="70">
        <v>2.976190476190476E-2</v>
      </c>
      <c r="H2793" s="70">
        <v>0.27586206896551724</v>
      </c>
      <c r="I2793" s="70">
        <v>0.61111111111111116</v>
      </c>
    </row>
    <row r="2794" spans="1:16" x14ac:dyDescent="0.3">
      <c r="A2794" t="s">
        <v>3616</v>
      </c>
      <c r="B2794" t="s">
        <v>1721</v>
      </c>
      <c r="C2794" s="69">
        <v>51013</v>
      </c>
      <c r="D2794" s="70">
        <v>0.54960516163014683</v>
      </c>
      <c r="E2794" s="70">
        <v>0.66555144247603704</v>
      </c>
      <c r="F2794" s="70">
        <v>0.31244304749643065</v>
      </c>
      <c r="G2794" s="70">
        <v>5.9523809523809521E-3</v>
      </c>
      <c r="H2794" s="70">
        <v>6.8965517241379309E-2</v>
      </c>
      <c r="I2794" s="70">
        <v>0.55555555555555558</v>
      </c>
      <c r="J2794" s="70">
        <v>0.2711674716464198</v>
      </c>
      <c r="K2794" s="70">
        <v>0.70329268192105221</v>
      </c>
      <c r="L2794" s="70">
        <v>0.50175293144480182</v>
      </c>
      <c r="M2794" s="70">
        <v>0.22923339190338288</v>
      </c>
      <c r="N2794" s="70">
        <v>5.225455038457745E-2</v>
      </c>
      <c r="O2794" s="70">
        <v>1.531274245367171E-2</v>
      </c>
      <c r="P2794" s="70">
        <v>1.2423925222305688E-3</v>
      </c>
    </row>
    <row r="2795" spans="1:16" x14ac:dyDescent="0.3">
      <c r="A2795" t="s">
        <v>3617</v>
      </c>
      <c r="B2795" t="s">
        <v>1721</v>
      </c>
      <c r="C2795" s="69">
        <v>51015</v>
      </c>
      <c r="D2795" s="70">
        <v>0.64928829327075543</v>
      </c>
      <c r="E2795" s="70">
        <v>2.0505606749091226E-2</v>
      </c>
      <c r="F2795" s="70">
        <v>0.17458692861492336</v>
      </c>
      <c r="G2795" s="70">
        <v>6.5476190476190479E-2</v>
      </c>
      <c r="H2795" s="70">
        <v>0.34482758620689657</v>
      </c>
      <c r="I2795" s="70">
        <v>0.77777777777777779</v>
      </c>
      <c r="J2795" s="70">
        <v>0.23087085481102579</v>
      </c>
      <c r="K2795" s="70">
        <v>0.74981455520909424</v>
      </c>
      <c r="L2795" s="70">
        <v>0.53785153992837353</v>
      </c>
      <c r="M2795" s="70">
        <v>0.2254885597191294</v>
      </c>
      <c r="N2795" s="70">
        <v>9.4293760293884116E-2</v>
      </c>
      <c r="O2795" s="70">
        <v>0</v>
      </c>
      <c r="P2795" s="70">
        <v>9.0046640413889469E-3</v>
      </c>
    </row>
    <row r="2796" spans="1:16" x14ac:dyDescent="0.3">
      <c r="A2796" t="s">
        <v>2673</v>
      </c>
      <c r="B2796" t="s">
        <v>1721</v>
      </c>
      <c r="C2796" s="69">
        <v>51017</v>
      </c>
      <c r="E2796" s="70"/>
      <c r="F2796" s="70">
        <v>0.10196818457899244</v>
      </c>
      <c r="G2796" s="70">
        <v>0</v>
      </c>
      <c r="H2796" s="70">
        <v>0.55172413793103448</v>
      </c>
      <c r="I2796" s="70">
        <v>0.77777777777777779</v>
      </c>
    </row>
    <row r="2797" spans="1:16" x14ac:dyDescent="0.3">
      <c r="A2797" t="s">
        <v>3305</v>
      </c>
      <c r="B2797" t="s">
        <v>1721</v>
      </c>
      <c r="C2797" s="69">
        <v>51019</v>
      </c>
      <c r="D2797" s="70">
        <v>0.62919004640578369</v>
      </c>
      <c r="E2797" s="70">
        <v>2.1385504025222987E-2</v>
      </c>
      <c r="F2797" s="70">
        <v>0.19327215627172686</v>
      </c>
      <c r="G2797" s="70">
        <v>7.1428571428571425E-2</v>
      </c>
      <c r="H2797" s="70">
        <v>0.44827586206896552</v>
      </c>
      <c r="I2797" s="70">
        <v>0.61111111111111116</v>
      </c>
      <c r="J2797" s="70">
        <v>0.27676499751474948</v>
      </c>
      <c r="K2797" s="70">
        <v>0.72471132007049144</v>
      </c>
      <c r="L2797" s="70">
        <v>0.56443691794788042</v>
      </c>
      <c r="M2797" s="70">
        <v>0.18673626374921218</v>
      </c>
      <c r="N2797" s="70">
        <v>2.2458271666277049E-2</v>
      </c>
      <c r="O2797" s="70">
        <v>0</v>
      </c>
      <c r="P2797" s="70">
        <v>1.14339647343061E-2</v>
      </c>
    </row>
    <row r="2798" spans="1:16" x14ac:dyDescent="0.3">
      <c r="A2798" t="s">
        <v>3618</v>
      </c>
      <c r="B2798" t="s">
        <v>1721</v>
      </c>
      <c r="C2798" s="69">
        <v>51021</v>
      </c>
      <c r="E2798" s="70"/>
      <c r="F2798" s="70">
        <v>0.10687216333134268</v>
      </c>
      <c r="G2798" s="70">
        <v>0</v>
      </c>
      <c r="H2798" s="70">
        <v>0.2413793103448276</v>
      </c>
      <c r="I2798" s="70">
        <v>0.66666666666666663</v>
      </c>
    </row>
    <row r="2799" spans="1:16" x14ac:dyDescent="0.3">
      <c r="A2799" t="s">
        <v>3619</v>
      </c>
      <c r="B2799" t="s">
        <v>1721</v>
      </c>
      <c r="C2799" s="69">
        <v>51023</v>
      </c>
      <c r="D2799" s="70">
        <v>0.60566947882124178</v>
      </c>
      <c r="E2799" s="70">
        <v>1.9151075743471184E-2</v>
      </c>
      <c r="F2799" s="70">
        <v>0.13559313514976859</v>
      </c>
      <c r="G2799" s="70">
        <v>5.9523809523809521E-3</v>
      </c>
      <c r="H2799" s="70">
        <v>0.37931034482758619</v>
      </c>
      <c r="I2799" s="70">
        <v>0.72222222222222221</v>
      </c>
      <c r="J2799" s="70">
        <v>0.24096462068997376</v>
      </c>
      <c r="K2799" s="70">
        <v>0.73431858979851361</v>
      </c>
      <c r="L2799" s="70">
        <v>0.52828757821213423</v>
      </c>
      <c r="M2799" s="70">
        <v>0.20274779240062341</v>
      </c>
      <c r="N2799" s="70">
        <v>3.8704434074464937E-2</v>
      </c>
      <c r="O2799" s="70">
        <v>0</v>
      </c>
      <c r="P2799" s="70">
        <v>6.2458726894877902E-3</v>
      </c>
    </row>
    <row r="2800" spans="1:16" x14ac:dyDescent="0.3">
      <c r="A2800" t="s">
        <v>3124</v>
      </c>
      <c r="B2800" t="s">
        <v>1721</v>
      </c>
      <c r="C2800" s="69">
        <v>51025</v>
      </c>
      <c r="D2800" s="70">
        <v>0.60154263107301198</v>
      </c>
      <c r="E2800" s="70">
        <v>3.6814372989554052E-3</v>
      </c>
      <c r="F2800" s="70">
        <v>0.44285225491774866</v>
      </c>
      <c r="G2800" s="70">
        <v>7.1428571428571425E-2</v>
      </c>
      <c r="H2800" s="70">
        <v>6.8965517241379309E-2</v>
      </c>
      <c r="I2800" s="70">
        <v>0.44444444444444442</v>
      </c>
      <c r="J2800" s="70">
        <v>0.24430549845246005</v>
      </c>
      <c r="K2800" s="70">
        <v>0.71697081341420044</v>
      </c>
      <c r="L2800" s="70">
        <v>0.80274505997652279</v>
      </c>
      <c r="M2800" s="70">
        <v>0.15250858449913629</v>
      </c>
      <c r="N2800" s="70">
        <v>1.9362919931117557E-2</v>
      </c>
      <c r="O2800" s="70">
        <v>0</v>
      </c>
      <c r="P2800" s="70">
        <v>1.0360736519643097E-2</v>
      </c>
    </row>
    <row r="2801" spans="1:16" x14ac:dyDescent="0.3">
      <c r="A2801" t="s">
        <v>2566</v>
      </c>
      <c r="B2801" t="s">
        <v>1721</v>
      </c>
      <c r="C2801" s="69">
        <v>51027</v>
      </c>
      <c r="E2801" s="70"/>
      <c r="F2801" s="70">
        <v>5.8516156955180025E-2</v>
      </c>
      <c r="G2801" s="70">
        <v>0</v>
      </c>
      <c r="H2801" s="70">
        <v>0.10344827586206896</v>
      </c>
      <c r="I2801" s="70">
        <v>0.55555555555555558</v>
      </c>
    </row>
    <row r="2802" spans="1:16" x14ac:dyDescent="0.3">
      <c r="A2802" t="s">
        <v>3620</v>
      </c>
      <c r="B2802" t="s">
        <v>1721</v>
      </c>
      <c r="C2802" s="69">
        <v>51029</v>
      </c>
      <c r="E2802" s="70"/>
      <c r="F2802" s="70">
        <v>0.2962387025545733</v>
      </c>
      <c r="G2802" s="70">
        <v>4.1666666666666664E-2</v>
      </c>
      <c r="H2802" s="70">
        <v>0.20689655172413793</v>
      </c>
      <c r="I2802" s="70">
        <v>0.66666666666666663</v>
      </c>
    </row>
    <row r="2803" spans="1:16" x14ac:dyDescent="0.3">
      <c r="A2803" t="s">
        <v>2683</v>
      </c>
      <c r="B2803" t="s">
        <v>1721</v>
      </c>
      <c r="C2803" s="69">
        <v>51031</v>
      </c>
      <c r="D2803" s="70">
        <v>0.54417217440807986</v>
      </c>
      <c r="E2803" s="70">
        <v>2.5702077057747026E-2</v>
      </c>
      <c r="F2803" s="70">
        <v>0.27479650736564226</v>
      </c>
      <c r="G2803" s="70">
        <v>5.3571428571428568E-2</v>
      </c>
      <c r="H2803" s="70">
        <v>0.31034482758620691</v>
      </c>
      <c r="I2803" s="70">
        <v>0.55555555555555558</v>
      </c>
      <c r="J2803" s="70">
        <v>-1.5884844092074045E-2</v>
      </c>
      <c r="K2803" s="70">
        <v>0.72827026905339376</v>
      </c>
      <c r="L2803" s="70">
        <v>0.57228399484478742</v>
      </c>
      <c r="M2803" s="70">
        <v>0.17546348554210367</v>
      </c>
      <c r="N2803" s="70">
        <v>2.7832534176248376E-2</v>
      </c>
      <c r="O2803" s="70">
        <v>0</v>
      </c>
      <c r="P2803" s="70">
        <v>8.0789600132727315E-3</v>
      </c>
    </row>
    <row r="2804" spans="1:16" x14ac:dyDescent="0.3">
      <c r="A2804" t="s">
        <v>2740</v>
      </c>
      <c r="B2804" t="s">
        <v>1721</v>
      </c>
      <c r="C2804" s="69">
        <v>51033</v>
      </c>
      <c r="D2804" s="70">
        <v>0.61769142078785266</v>
      </c>
      <c r="E2804" s="70">
        <v>7.5761192931018293E-3</v>
      </c>
      <c r="F2804" s="70">
        <v>0.35719043796296246</v>
      </c>
      <c r="G2804" s="70">
        <v>4.7619047619047616E-2</v>
      </c>
      <c r="H2804" s="70">
        <v>6.8965517241379309E-2</v>
      </c>
      <c r="I2804" s="70">
        <v>0.55555555555555558</v>
      </c>
      <c r="J2804" s="70">
        <v>0.29708015953366929</v>
      </c>
      <c r="K2804" s="70">
        <v>0.70837588943931473</v>
      </c>
      <c r="L2804" s="70">
        <v>0.67667897979087166</v>
      </c>
      <c r="M2804" s="70">
        <v>0.16468234348540609</v>
      </c>
      <c r="N2804" s="70">
        <v>0.16812697604166038</v>
      </c>
      <c r="O2804" s="70">
        <v>0</v>
      </c>
      <c r="P2804" s="70">
        <v>9.5068993063230547E-3</v>
      </c>
    </row>
    <row r="2805" spans="1:16" x14ac:dyDescent="0.3">
      <c r="A2805" t="s">
        <v>2107</v>
      </c>
      <c r="B2805" t="s">
        <v>1721</v>
      </c>
      <c r="C2805" s="69">
        <v>51035</v>
      </c>
      <c r="D2805" s="70">
        <v>0.6106813415385709</v>
      </c>
      <c r="E2805" s="70">
        <v>1.6027013204161133E-3</v>
      </c>
      <c r="F2805" s="70">
        <v>0.15950001222389451</v>
      </c>
      <c r="G2805" s="70">
        <v>2.3809523809523808E-2</v>
      </c>
      <c r="H2805" s="70">
        <v>0.55172413793103448</v>
      </c>
      <c r="I2805" s="70">
        <v>0.5</v>
      </c>
      <c r="J2805" s="70">
        <v>0.24022312556251599</v>
      </c>
      <c r="K2805" s="70">
        <v>0.74321296714161289</v>
      </c>
      <c r="L2805" s="70">
        <v>0.45637543289709526</v>
      </c>
      <c r="M2805" s="70">
        <v>0.18582408799454891</v>
      </c>
      <c r="N2805" s="70">
        <v>0.14589847351406704</v>
      </c>
      <c r="O2805" s="70">
        <v>0</v>
      </c>
      <c r="P2805" s="70">
        <v>1.2557172959911466E-2</v>
      </c>
    </row>
    <row r="2806" spans="1:16" x14ac:dyDescent="0.3">
      <c r="A2806" t="s">
        <v>3621</v>
      </c>
      <c r="B2806" t="s">
        <v>1721</v>
      </c>
      <c r="C2806" s="69">
        <v>51036</v>
      </c>
      <c r="E2806" s="70"/>
      <c r="F2806" s="70">
        <v>0.45263255539559849</v>
      </c>
      <c r="G2806" s="70">
        <v>3.5714285714285712E-2</v>
      </c>
      <c r="H2806" s="70">
        <v>6.8965517241379309E-2</v>
      </c>
      <c r="I2806" s="70">
        <v>0.44444444444444442</v>
      </c>
    </row>
    <row r="2807" spans="1:16" x14ac:dyDescent="0.3">
      <c r="A2807" t="s">
        <v>2284</v>
      </c>
      <c r="B2807" t="s">
        <v>1721</v>
      </c>
      <c r="C2807" s="69">
        <v>51037</v>
      </c>
      <c r="E2807" s="70"/>
      <c r="F2807" s="70">
        <v>0.34279430329649946</v>
      </c>
      <c r="G2807" s="70">
        <v>4.7619047619047616E-2</v>
      </c>
      <c r="H2807" s="70">
        <v>0.13793103448275862</v>
      </c>
      <c r="I2807" s="70">
        <v>0.44444444444444442</v>
      </c>
    </row>
    <row r="2808" spans="1:16" x14ac:dyDescent="0.3">
      <c r="A2808" t="s">
        <v>3344</v>
      </c>
      <c r="B2808" t="s">
        <v>1721</v>
      </c>
      <c r="C2808" s="69">
        <v>51041</v>
      </c>
      <c r="D2808" s="70">
        <v>0.63619870214697061</v>
      </c>
      <c r="E2808" s="70">
        <v>0.35788356803589322</v>
      </c>
      <c r="F2808" s="70">
        <v>0.40877360286709746</v>
      </c>
      <c r="G2808" s="70">
        <v>0.13690476190476192</v>
      </c>
      <c r="H2808" s="70">
        <v>6.8965517241379309E-2</v>
      </c>
      <c r="I2808" s="70">
        <v>0.61111111111111116</v>
      </c>
      <c r="J2808" s="70">
        <v>0.22164670407821008</v>
      </c>
      <c r="K2808" s="70">
        <v>0.72023282523950027</v>
      </c>
      <c r="L2808" s="70">
        <v>0.75008461346629252</v>
      </c>
      <c r="M2808" s="70">
        <v>0.12755057575786508</v>
      </c>
      <c r="N2808" s="70">
        <v>7.6928006558947409E-2</v>
      </c>
      <c r="O2808" s="70">
        <v>1.2314201782580953E-2</v>
      </c>
      <c r="P2808" s="70">
        <v>1.0767350868426935E-2</v>
      </c>
    </row>
    <row r="2809" spans="1:16" x14ac:dyDescent="0.3">
      <c r="A2809" t="s">
        <v>2033</v>
      </c>
      <c r="B2809" t="s">
        <v>1721</v>
      </c>
      <c r="C2809" s="69">
        <v>51043</v>
      </c>
      <c r="D2809" s="70">
        <v>0.60662372136987008</v>
      </c>
      <c r="E2809" s="70">
        <v>8.1187030708700265E-3</v>
      </c>
      <c r="F2809" s="70">
        <v>0.24249825850339629</v>
      </c>
      <c r="G2809" s="70">
        <v>3.5714285714285712E-2</v>
      </c>
      <c r="H2809" s="70">
        <v>0.31034482758620691</v>
      </c>
      <c r="I2809" s="70">
        <v>0.77777777777777779</v>
      </c>
      <c r="J2809" s="70">
        <v>0.15979447342168562</v>
      </c>
      <c r="K2809" s="70">
        <v>0.71996343911915062</v>
      </c>
      <c r="L2809" s="70">
        <v>0.482978211468573</v>
      </c>
      <c r="M2809" s="70">
        <v>0.25694239444551864</v>
      </c>
      <c r="N2809" s="70">
        <v>1.9070244297612578E-4</v>
      </c>
      <c r="O2809" s="70">
        <v>0</v>
      </c>
      <c r="P2809" s="70">
        <v>1.2860245036795791E-2</v>
      </c>
    </row>
    <row r="2810" spans="1:16" x14ac:dyDescent="0.3">
      <c r="A2810" t="s">
        <v>3255</v>
      </c>
      <c r="B2810" t="s">
        <v>1721</v>
      </c>
      <c r="C2810" s="69">
        <v>51045</v>
      </c>
      <c r="E2810" s="70"/>
      <c r="F2810" s="70">
        <v>0.11748661609518959</v>
      </c>
      <c r="G2810" s="70">
        <v>5.9523809523809521E-3</v>
      </c>
      <c r="H2810" s="70">
        <v>0.41379310344827586</v>
      </c>
      <c r="I2810" s="70">
        <v>0.72222222222222221</v>
      </c>
    </row>
    <row r="2811" spans="1:16" x14ac:dyDescent="0.3">
      <c r="A2811" t="s">
        <v>3622</v>
      </c>
      <c r="B2811" t="s">
        <v>1721</v>
      </c>
      <c r="C2811" s="69">
        <v>51047</v>
      </c>
      <c r="D2811" s="70">
        <v>0.59418749737633358</v>
      </c>
      <c r="E2811" s="70">
        <v>1.4293836211618935E-2</v>
      </c>
      <c r="F2811" s="70">
        <v>0.29177643859614666</v>
      </c>
      <c r="G2811" s="70">
        <v>5.3571428571428568E-2</v>
      </c>
      <c r="H2811" s="70">
        <v>0.13793103448275862</v>
      </c>
      <c r="I2811" s="70">
        <v>0.61111111111111116</v>
      </c>
      <c r="J2811" s="70">
        <v>0.18669034394493436</v>
      </c>
      <c r="K2811" s="70">
        <v>0.72072981848219675</v>
      </c>
      <c r="L2811" s="70">
        <v>0.65657089352017273</v>
      </c>
      <c r="M2811" s="70">
        <v>0.22163503063093465</v>
      </c>
      <c r="N2811" s="70">
        <v>5.2596444926533918E-2</v>
      </c>
      <c r="O2811" s="70">
        <v>0</v>
      </c>
      <c r="P2811" s="70">
        <v>4.9690826762310708E-3</v>
      </c>
    </row>
    <row r="2812" spans="1:16" x14ac:dyDescent="0.3">
      <c r="A2812" t="s">
        <v>2476</v>
      </c>
      <c r="B2812" t="s">
        <v>1721</v>
      </c>
      <c r="C2812" s="69">
        <v>51049</v>
      </c>
      <c r="D2812" s="70">
        <v>0.56517077522879999</v>
      </c>
      <c r="E2812" s="70">
        <v>5.0065317357054009E-4</v>
      </c>
      <c r="F2812" s="70">
        <v>0.33977840452933888</v>
      </c>
      <c r="G2812" s="70">
        <v>5.9523809523809521E-3</v>
      </c>
      <c r="H2812" s="70">
        <v>6.8965517241379309E-2</v>
      </c>
      <c r="I2812" s="70">
        <v>0.44444444444444442</v>
      </c>
      <c r="J2812" s="70">
        <v>0.33049919049624815</v>
      </c>
      <c r="K2812" s="70">
        <v>0.74053889148763352</v>
      </c>
      <c r="L2812" s="70">
        <v>0.68234343266242592</v>
      </c>
      <c r="M2812" s="70">
        <v>0.15615960009025404</v>
      </c>
      <c r="N2812" s="70">
        <v>1.9481120732877194E-2</v>
      </c>
      <c r="O2812" s="70">
        <v>0</v>
      </c>
      <c r="P2812" s="70">
        <v>5.9639431697711973E-3</v>
      </c>
    </row>
    <row r="2813" spans="1:16" x14ac:dyDescent="0.3">
      <c r="A2813" t="s">
        <v>3623</v>
      </c>
      <c r="B2813" t="s">
        <v>1721</v>
      </c>
      <c r="C2813" s="69">
        <v>51051</v>
      </c>
      <c r="E2813" s="70"/>
      <c r="F2813" s="70">
        <v>7.0980508132542725E-2</v>
      </c>
      <c r="G2813" s="70">
        <v>5.9523809523809521E-3</v>
      </c>
      <c r="H2813" s="70">
        <v>0.10344827586206896</v>
      </c>
      <c r="I2813" s="70">
        <v>0.44444444444444442</v>
      </c>
    </row>
    <row r="2814" spans="1:16" x14ac:dyDescent="0.3">
      <c r="A2814" t="s">
        <v>3624</v>
      </c>
      <c r="B2814" t="s">
        <v>1721</v>
      </c>
      <c r="C2814" s="69">
        <v>51053</v>
      </c>
      <c r="D2814" s="70">
        <v>0.57599701979302631</v>
      </c>
      <c r="E2814" s="70">
        <v>1.102552046496769E-2</v>
      </c>
      <c r="F2814" s="70">
        <v>0.44090213811754414</v>
      </c>
      <c r="G2814" s="70">
        <v>9.5238095238095233E-2</v>
      </c>
      <c r="H2814" s="70">
        <v>6.8965517241379309E-2</v>
      </c>
      <c r="I2814" s="70">
        <v>0.44444444444444442</v>
      </c>
      <c r="J2814" s="70">
        <v>0.12750154792629612</v>
      </c>
      <c r="K2814" s="70">
        <v>0.72603033084620483</v>
      </c>
      <c r="L2814" s="70">
        <v>0.75737883334011158</v>
      </c>
      <c r="M2814" s="70">
        <v>0.12410115216955274</v>
      </c>
      <c r="N2814" s="70">
        <v>4.9216030901943583E-2</v>
      </c>
      <c r="O2814" s="70">
        <v>0</v>
      </c>
      <c r="P2814" s="70">
        <v>1.3872306305632144E-2</v>
      </c>
    </row>
    <row r="2815" spans="1:16" x14ac:dyDescent="0.3">
      <c r="A2815" t="s">
        <v>2756</v>
      </c>
      <c r="B2815" t="s">
        <v>1721</v>
      </c>
      <c r="C2815" s="69">
        <v>51057</v>
      </c>
      <c r="D2815" s="70">
        <v>0.64816298867655908</v>
      </c>
      <c r="E2815" s="70">
        <v>7.6528149636183361E-3</v>
      </c>
      <c r="F2815" s="70">
        <v>0.38035351668039308</v>
      </c>
      <c r="G2815" s="70">
        <v>1.7857142857142856E-2</v>
      </c>
      <c r="H2815" s="70">
        <v>6.8965517241379309E-2</v>
      </c>
      <c r="I2815" s="70">
        <v>0.5</v>
      </c>
      <c r="J2815" s="70">
        <v>0.1966459899323241</v>
      </c>
      <c r="K2815" s="70">
        <v>0.6623051877499937</v>
      </c>
      <c r="L2815" s="70">
        <v>0.67677897877440407</v>
      </c>
      <c r="M2815" s="70">
        <v>0.14643279528531872</v>
      </c>
      <c r="N2815" s="70">
        <v>0.24050384820535531</v>
      </c>
      <c r="O2815" s="70">
        <v>0.30805793089880157</v>
      </c>
      <c r="P2815" s="70">
        <v>6.528157624020401E-3</v>
      </c>
    </row>
    <row r="2816" spans="1:16" x14ac:dyDescent="0.3">
      <c r="A2816" t="s">
        <v>3625</v>
      </c>
      <c r="B2816" t="s">
        <v>1721</v>
      </c>
      <c r="C2816" s="69">
        <v>51059</v>
      </c>
      <c r="D2816" s="70">
        <v>0.62577696794691429</v>
      </c>
      <c r="E2816" s="70">
        <v>0.59474842887297141</v>
      </c>
      <c r="F2816" s="70">
        <v>0.30825650112227121</v>
      </c>
      <c r="G2816" s="70">
        <v>0.10714285714285714</v>
      </c>
      <c r="H2816" s="70">
        <v>0.13793103448275862</v>
      </c>
      <c r="I2816" s="70">
        <v>0.61111111111111116</v>
      </c>
      <c r="J2816" s="70">
        <v>0.39056838132268051</v>
      </c>
      <c r="K2816" s="70">
        <v>0.70051902750975814</v>
      </c>
      <c r="L2816" s="70">
        <v>0.50369918748471632</v>
      </c>
      <c r="M2816" s="70">
        <v>0.23781219442173043</v>
      </c>
      <c r="N2816" s="70">
        <v>8.0429941328690288E-2</v>
      </c>
      <c r="O2816" s="70">
        <v>1.4573534134374264E-2</v>
      </c>
      <c r="P2816" s="70">
        <v>1.7118739429924006E-3</v>
      </c>
    </row>
    <row r="2817" spans="1:16" x14ac:dyDescent="0.3">
      <c r="A2817" t="s">
        <v>3626</v>
      </c>
      <c r="B2817" t="s">
        <v>1721</v>
      </c>
      <c r="C2817" s="69">
        <v>51061</v>
      </c>
      <c r="D2817" s="70">
        <v>0.67215643291951388</v>
      </c>
      <c r="E2817" s="70">
        <v>2.7261428098792159E-2</v>
      </c>
      <c r="F2817" s="70">
        <v>0.2644749137321511</v>
      </c>
      <c r="G2817" s="70">
        <v>0.14880952380952381</v>
      </c>
      <c r="H2817" s="70">
        <v>0.27586206896551724</v>
      </c>
      <c r="I2817" s="70">
        <v>0.61111111111111116</v>
      </c>
      <c r="J2817" s="70">
        <v>0.42088422382289742</v>
      </c>
      <c r="K2817" s="70">
        <v>0.70846973206241837</v>
      </c>
      <c r="L2817" s="70">
        <v>0.58579440149805262</v>
      </c>
      <c r="M2817" s="70">
        <v>0.23430915295914717</v>
      </c>
      <c r="N2817" s="70">
        <v>7.0089128808657739E-2</v>
      </c>
      <c r="O2817" s="70">
        <v>0</v>
      </c>
      <c r="P2817" s="70">
        <v>3.2451114755827812E-3</v>
      </c>
    </row>
    <row r="2818" spans="1:16" x14ac:dyDescent="0.3">
      <c r="A2818" t="s">
        <v>2368</v>
      </c>
      <c r="B2818" t="s">
        <v>1721</v>
      </c>
      <c r="C2818" s="69">
        <v>51063</v>
      </c>
      <c r="E2818" s="70"/>
      <c r="F2818" s="70">
        <v>0.16693678820480079</v>
      </c>
      <c r="G2818" s="70">
        <v>5.9523809523809521E-3</v>
      </c>
      <c r="H2818" s="70">
        <v>0.68965517241379315</v>
      </c>
      <c r="I2818" s="70">
        <v>0.5</v>
      </c>
    </row>
    <row r="2819" spans="1:16" x14ac:dyDescent="0.3">
      <c r="A2819" t="s">
        <v>3627</v>
      </c>
      <c r="B2819" t="s">
        <v>1721</v>
      </c>
      <c r="C2819" s="69">
        <v>51065</v>
      </c>
      <c r="D2819" s="70">
        <v>0.55969176167486079</v>
      </c>
      <c r="E2819" s="70">
        <v>1.4456164582470392E-2</v>
      </c>
      <c r="F2819" s="70">
        <v>0.29492397357373995</v>
      </c>
      <c r="G2819" s="70">
        <v>2.976190476190476E-2</v>
      </c>
      <c r="H2819" s="70">
        <v>6.8965517241379309E-2</v>
      </c>
      <c r="I2819" s="70">
        <v>0.55555555555555558</v>
      </c>
      <c r="J2819" s="70">
        <v>0.14386261121469965</v>
      </c>
      <c r="K2819" s="70">
        <v>0.72193543262487181</v>
      </c>
      <c r="L2819" s="70">
        <v>0.65998125335587765</v>
      </c>
      <c r="M2819" s="70">
        <v>0.17770732766977296</v>
      </c>
      <c r="N2819" s="70">
        <v>0.10557872780882552</v>
      </c>
      <c r="O2819" s="70">
        <v>0</v>
      </c>
      <c r="P2819" s="70">
        <v>8.7671292122619079E-3</v>
      </c>
    </row>
    <row r="2820" spans="1:16" x14ac:dyDescent="0.3">
      <c r="A2820" t="s">
        <v>2050</v>
      </c>
      <c r="B2820" t="s">
        <v>1721</v>
      </c>
      <c r="C2820" s="69">
        <v>51067</v>
      </c>
      <c r="D2820" s="70">
        <v>0.58724982811763815</v>
      </c>
      <c r="E2820" s="70">
        <v>7.3047479335492859E-3</v>
      </c>
      <c r="F2820" s="70">
        <v>0.1948418909870718</v>
      </c>
      <c r="G2820" s="70">
        <v>3.5714285714285712E-2</v>
      </c>
      <c r="H2820" s="70">
        <v>0.34482758620689657</v>
      </c>
      <c r="I2820" s="70">
        <v>0.55555555555555558</v>
      </c>
      <c r="J2820" s="70">
        <v>0.19184902708402141</v>
      </c>
      <c r="K2820" s="70">
        <v>0.75672850580350903</v>
      </c>
      <c r="L2820" s="70">
        <v>0.61182407837380448</v>
      </c>
      <c r="M2820" s="70">
        <v>0.17821332044025695</v>
      </c>
      <c r="N2820" s="70">
        <v>2.8180821859531961E-2</v>
      </c>
      <c r="O2820" s="70">
        <v>0</v>
      </c>
      <c r="P2820" s="70">
        <v>5.5476680541328262E-3</v>
      </c>
    </row>
    <row r="2821" spans="1:16" x14ac:dyDescent="0.3">
      <c r="A2821" t="s">
        <v>2744</v>
      </c>
      <c r="B2821" t="s">
        <v>1721</v>
      </c>
      <c r="C2821" s="69">
        <v>51069</v>
      </c>
      <c r="D2821" s="70">
        <v>0.60760734074298639</v>
      </c>
      <c r="E2821" s="70">
        <v>4.969578619284825E-2</v>
      </c>
      <c r="F2821" s="70">
        <v>0.1986344805405377</v>
      </c>
      <c r="G2821" s="70">
        <v>4.1666666666666664E-2</v>
      </c>
      <c r="H2821" s="70">
        <v>0.27586206896551724</v>
      </c>
      <c r="I2821" s="70">
        <v>0.77777777777777779</v>
      </c>
      <c r="J2821" s="70">
        <v>0.13948289210601014</v>
      </c>
      <c r="K2821" s="70">
        <v>0.72564032390214461</v>
      </c>
      <c r="L2821" s="70">
        <v>0.52845444572656552</v>
      </c>
      <c r="M2821" s="70">
        <v>0.2561339980953703</v>
      </c>
      <c r="N2821" s="70">
        <v>4.2800051591878108E-2</v>
      </c>
      <c r="O2821" s="70">
        <v>0</v>
      </c>
      <c r="P2821" s="70">
        <v>1.7474789640908324E-2</v>
      </c>
    </row>
    <row r="2822" spans="1:16" x14ac:dyDescent="0.3">
      <c r="A2822" t="s">
        <v>3409</v>
      </c>
      <c r="B2822" t="s">
        <v>1721</v>
      </c>
      <c r="C2822" s="69">
        <v>51071</v>
      </c>
      <c r="D2822" s="70">
        <v>0.61122749888854966</v>
      </c>
      <c r="E2822" s="70">
        <v>1.10951177946214E-2</v>
      </c>
      <c r="F2822" s="70">
        <v>0.10729946528589669</v>
      </c>
      <c r="G2822" s="70">
        <v>0</v>
      </c>
      <c r="H2822" s="70">
        <v>0.44827586206896552</v>
      </c>
      <c r="I2822" s="70">
        <v>0.77777777777777779</v>
      </c>
      <c r="J2822" s="70">
        <v>0.17408676605284992</v>
      </c>
      <c r="K2822" s="70">
        <v>0.75344813762495788</v>
      </c>
      <c r="L2822" s="70">
        <v>0.42401724651884815</v>
      </c>
      <c r="M2822" s="70">
        <v>0.20985843779802846</v>
      </c>
      <c r="N2822" s="70">
        <v>0.12041403974367743</v>
      </c>
      <c r="O2822" s="70">
        <v>0</v>
      </c>
      <c r="P2822" s="70">
        <v>6.6473283180167224E-3</v>
      </c>
    </row>
    <row r="2823" spans="1:16" x14ac:dyDescent="0.3">
      <c r="A2823" t="s">
        <v>3056</v>
      </c>
      <c r="B2823" t="s">
        <v>1721</v>
      </c>
      <c r="C2823" s="69">
        <v>51073</v>
      </c>
      <c r="D2823" s="70">
        <v>0.55567682420506048</v>
      </c>
      <c r="E2823" s="70">
        <v>2.6144459998489012E-2</v>
      </c>
      <c r="F2823" s="70">
        <v>0.49846444438742593</v>
      </c>
      <c r="G2823" s="70">
        <v>4.7619047619047616E-2</v>
      </c>
      <c r="H2823" s="70">
        <v>3.4482758620689655E-2</v>
      </c>
      <c r="I2823" s="70">
        <v>0.44444444444444442</v>
      </c>
      <c r="J2823" s="70">
        <v>-4.2534615952126348E-2</v>
      </c>
      <c r="K2823" s="70">
        <v>0.61902474887418824</v>
      </c>
      <c r="L2823" s="70">
        <v>0.73503499354520363</v>
      </c>
      <c r="M2823" s="70">
        <v>0.12156102941793362</v>
      </c>
      <c r="N2823" s="70">
        <v>0.1668567382409599</v>
      </c>
      <c r="O2823" s="70">
        <v>0.11660426120066479</v>
      </c>
      <c r="P2823" s="70">
        <v>5.6322815215852379E-3</v>
      </c>
    </row>
    <row r="2824" spans="1:16" x14ac:dyDescent="0.3">
      <c r="A2824" t="s">
        <v>3628</v>
      </c>
      <c r="B2824" t="s">
        <v>1721</v>
      </c>
      <c r="C2824" s="69">
        <v>51075</v>
      </c>
      <c r="D2824" s="70">
        <v>0.61694244612315863</v>
      </c>
      <c r="E2824" s="70">
        <v>2.2728478250924602E-3</v>
      </c>
      <c r="F2824" s="70">
        <v>0.34450325825101152</v>
      </c>
      <c r="G2824" s="70">
        <v>3.5714285714285712E-2</v>
      </c>
      <c r="H2824" s="70">
        <v>6.8965517241379309E-2</v>
      </c>
      <c r="I2824" s="70">
        <v>0.5</v>
      </c>
      <c r="J2824" s="70">
        <v>0.35166630174459917</v>
      </c>
      <c r="K2824" s="70">
        <v>0.71754380817019137</v>
      </c>
      <c r="L2824" s="70">
        <v>0.713113088105925</v>
      </c>
      <c r="M2824" s="70">
        <v>0.13866660614069565</v>
      </c>
      <c r="N2824" s="70">
        <v>0.16932204274041018</v>
      </c>
      <c r="O2824" s="70">
        <v>0</v>
      </c>
      <c r="P2824" s="70">
        <v>1.0584069680015309E-2</v>
      </c>
    </row>
    <row r="2825" spans="1:16" x14ac:dyDescent="0.3">
      <c r="A2825" t="s">
        <v>2693</v>
      </c>
      <c r="B2825" t="s">
        <v>1721</v>
      </c>
      <c r="C2825" s="69">
        <v>51077</v>
      </c>
      <c r="D2825" s="70">
        <v>0.72306681644745185</v>
      </c>
      <c r="E2825" s="70">
        <v>1.528342256601541E-4</v>
      </c>
      <c r="F2825" s="70">
        <v>0.12697332433734268</v>
      </c>
      <c r="G2825" s="70">
        <v>1.1904761904761904E-2</v>
      </c>
      <c r="H2825" s="70">
        <v>0.34482758620689657</v>
      </c>
      <c r="I2825" s="70">
        <v>0.66666666666666663</v>
      </c>
      <c r="J2825" s="70">
        <v>0.25191614910711768</v>
      </c>
      <c r="K2825" s="70">
        <v>0.74673020630720421</v>
      </c>
      <c r="L2825" s="70">
        <v>0.44964803016610005</v>
      </c>
      <c r="M2825" s="70">
        <v>0.18590250999065935</v>
      </c>
      <c r="N2825" s="70">
        <v>0.78142783500566293</v>
      </c>
      <c r="O2825" s="70">
        <v>0</v>
      </c>
      <c r="P2825" s="70">
        <v>8.746263727991966E-3</v>
      </c>
    </row>
    <row r="2826" spans="1:16" x14ac:dyDescent="0.3">
      <c r="A2826" t="s">
        <v>2052</v>
      </c>
      <c r="B2826" t="s">
        <v>1721</v>
      </c>
      <c r="C2826" s="69">
        <v>51079</v>
      </c>
      <c r="D2826" s="70">
        <v>0.6293493170093627</v>
      </c>
      <c r="E2826" s="70">
        <v>4.9718140534947719E-2</v>
      </c>
      <c r="F2826" s="70">
        <v>0.18046782837851388</v>
      </c>
      <c r="G2826" s="70">
        <v>5.9523809523809521E-2</v>
      </c>
      <c r="H2826" s="70">
        <v>0.20689655172413793</v>
      </c>
      <c r="I2826" s="70">
        <v>0.77777777777777779</v>
      </c>
      <c r="J2826" s="70">
        <v>0.20348346615412979</v>
      </c>
      <c r="K2826" s="70">
        <v>0.71871865657642608</v>
      </c>
      <c r="L2826" s="70">
        <v>0.68465361252720747</v>
      </c>
      <c r="M2826" s="70">
        <v>0.21977567633502484</v>
      </c>
      <c r="N2826" s="70">
        <v>4.5229852023408443E-2</v>
      </c>
      <c r="O2826" s="70">
        <v>0</v>
      </c>
      <c r="P2826" s="70">
        <v>1.4889617598565018E-2</v>
      </c>
    </row>
    <row r="2827" spans="1:16" x14ac:dyDescent="0.3">
      <c r="A2827" t="s">
        <v>3629</v>
      </c>
      <c r="B2827" t="s">
        <v>1721</v>
      </c>
      <c r="C2827" s="69">
        <v>51081</v>
      </c>
      <c r="D2827" s="70">
        <v>0.58632410239193411</v>
      </c>
      <c r="E2827" s="70">
        <v>3.9285907476818999E-3</v>
      </c>
      <c r="F2827" s="70">
        <v>0.49141745452145658</v>
      </c>
      <c r="G2827" s="70">
        <v>2.976190476190476E-2</v>
      </c>
      <c r="H2827" s="70">
        <v>3.4482758620689655E-2</v>
      </c>
      <c r="I2827" s="70">
        <v>0.44444444444444442</v>
      </c>
      <c r="J2827" s="70">
        <v>0.26615081348915132</v>
      </c>
      <c r="K2827" s="70">
        <v>0.70376221362878411</v>
      </c>
      <c r="L2827" s="70">
        <v>0.75647315443535468</v>
      </c>
      <c r="M2827" s="70">
        <v>0.14728079192116092</v>
      </c>
      <c r="N2827" s="70">
        <v>1.3042091984640789E-2</v>
      </c>
      <c r="O2827" s="70">
        <v>0</v>
      </c>
      <c r="P2827" s="70">
        <v>1.1890451040092866E-2</v>
      </c>
    </row>
    <row r="2828" spans="1:16" x14ac:dyDescent="0.3">
      <c r="A2828" t="s">
        <v>3144</v>
      </c>
      <c r="B2828" t="s">
        <v>1721</v>
      </c>
      <c r="C2828" s="69">
        <v>51083</v>
      </c>
      <c r="D2828" s="70">
        <v>0.59615467288588009</v>
      </c>
      <c r="E2828" s="70">
        <v>5.9680349748842581E-3</v>
      </c>
      <c r="F2828" s="70">
        <v>0.34315049978355655</v>
      </c>
      <c r="G2828" s="70">
        <v>0.1130952380952381</v>
      </c>
      <c r="H2828" s="70">
        <v>6.8965517241379309E-2</v>
      </c>
      <c r="I2828" s="70">
        <v>0.44444444444444442</v>
      </c>
      <c r="J2828" s="70">
        <v>0.35392789266754082</v>
      </c>
      <c r="K2828" s="70">
        <v>0.74083976791799078</v>
      </c>
      <c r="L2828" s="70">
        <v>0.68838244590651598</v>
      </c>
      <c r="M2828" s="70">
        <v>0.1508243878696966</v>
      </c>
      <c r="N2828" s="70">
        <v>3.0893336920414158E-2</v>
      </c>
      <c r="O2828" s="70">
        <v>0</v>
      </c>
      <c r="P2828" s="70">
        <v>1.2783542456174229E-2</v>
      </c>
    </row>
    <row r="2829" spans="1:16" x14ac:dyDescent="0.3">
      <c r="A2829" t="s">
        <v>3630</v>
      </c>
      <c r="B2829" t="s">
        <v>1721</v>
      </c>
      <c r="C2829" s="69">
        <v>51085</v>
      </c>
      <c r="D2829" s="70">
        <v>0.55569720333890937</v>
      </c>
      <c r="E2829" s="70">
        <v>6.3355290316772409E-2</v>
      </c>
      <c r="F2829" s="70">
        <v>0.3801762106431118</v>
      </c>
      <c r="G2829" s="70">
        <v>3.5714285714285712E-2</v>
      </c>
      <c r="H2829" s="70">
        <v>6.8965517241379309E-2</v>
      </c>
      <c r="I2829" s="70">
        <v>0.55555555555555558</v>
      </c>
      <c r="J2829" s="70">
        <v>2.9323530906032218E-2</v>
      </c>
      <c r="K2829" s="70">
        <v>0.70965165769705274</v>
      </c>
      <c r="L2829" s="70">
        <v>0.73661028653775529</v>
      </c>
      <c r="M2829" s="70">
        <v>0.13393133551467953</v>
      </c>
      <c r="N2829" s="70">
        <v>9.0828119877097865E-2</v>
      </c>
      <c r="O2829" s="70">
        <v>0</v>
      </c>
      <c r="P2829" s="70">
        <v>6.5343838803698755E-3</v>
      </c>
    </row>
    <row r="2830" spans="1:16" x14ac:dyDescent="0.3">
      <c r="A2830" t="s">
        <v>3631</v>
      </c>
      <c r="B2830" t="s">
        <v>1721</v>
      </c>
      <c r="C2830" s="69">
        <v>51087</v>
      </c>
      <c r="D2830" s="70">
        <v>0.59028641343475841</v>
      </c>
      <c r="E2830" s="70">
        <v>0.39046507188952417</v>
      </c>
      <c r="F2830" s="70">
        <v>0.41241865914514031</v>
      </c>
      <c r="G2830" s="70">
        <v>4.7619047619047616E-2</v>
      </c>
      <c r="H2830" s="70">
        <v>6.8965517241379309E-2</v>
      </c>
      <c r="I2830" s="70">
        <v>0.55555555555555558</v>
      </c>
      <c r="J2830" s="70">
        <v>0.17541974781167899</v>
      </c>
      <c r="K2830" s="70">
        <v>0.71266888981824927</v>
      </c>
      <c r="L2830" s="70">
        <v>0.73775676536566859</v>
      </c>
      <c r="M2830" s="70">
        <v>0.13174152370229078</v>
      </c>
      <c r="N2830" s="70">
        <v>6.9500938160447015E-2</v>
      </c>
      <c r="O2830" s="70">
        <v>7.034256474573104E-5</v>
      </c>
      <c r="P2830" s="70">
        <v>6.5782151133390093E-3</v>
      </c>
    </row>
    <row r="2831" spans="1:16" x14ac:dyDescent="0.3">
      <c r="A2831" t="s">
        <v>2054</v>
      </c>
      <c r="B2831" t="s">
        <v>1721</v>
      </c>
      <c r="C2831" s="69">
        <v>51089</v>
      </c>
      <c r="D2831" s="70">
        <v>0.55352482824047722</v>
      </c>
      <c r="E2831" s="70">
        <v>5.534070954893526E-2</v>
      </c>
      <c r="F2831" s="70">
        <v>0.21851310919919001</v>
      </c>
      <c r="G2831" s="70">
        <v>5.3571428571428568E-2</v>
      </c>
      <c r="H2831" s="70">
        <v>0.20689655172413793</v>
      </c>
      <c r="I2831" s="70">
        <v>0.5</v>
      </c>
      <c r="J2831" s="70">
        <v>0.20879586023341495</v>
      </c>
      <c r="K2831" s="70">
        <v>0.71611942096781167</v>
      </c>
      <c r="L2831" s="70">
        <v>0.62213891927805853</v>
      </c>
      <c r="M2831" s="70">
        <v>0.14261842866689964</v>
      </c>
      <c r="N2831" s="70">
        <v>5.7402874086268284E-2</v>
      </c>
      <c r="O2831" s="70">
        <v>0</v>
      </c>
      <c r="P2831" s="70">
        <v>1.049436580944298E-2</v>
      </c>
    </row>
    <row r="2832" spans="1:16" x14ac:dyDescent="0.3">
      <c r="A2832" t="s">
        <v>3225</v>
      </c>
      <c r="B2832" t="s">
        <v>1721</v>
      </c>
      <c r="C2832" s="69">
        <v>51091</v>
      </c>
      <c r="E2832" s="70"/>
      <c r="F2832" s="70">
        <v>0.10215743345895849</v>
      </c>
      <c r="G2832" s="70">
        <v>0</v>
      </c>
      <c r="H2832" s="70">
        <v>0.10344827586206896</v>
      </c>
      <c r="I2832" s="70">
        <v>0.77777777777777779</v>
      </c>
    </row>
    <row r="2833" spans="1:16" x14ac:dyDescent="0.3">
      <c r="A2833" t="s">
        <v>3632</v>
      </c>
      <c r="B2833" t="s">
        <v>1721</v>
      </c>
      <c r="C2833" s="69">
        <v>51093</v>
      </c>
      <c r="D2833" s="70">
        <v>0.6523577176265184</v>
      </c>
      <c r="E2833" s="70">
        <v>3.3140203106085314E-2</v>
      </c>
      <c r="F2833" s="70">
        <v>0.55168157897519698</v>
      </c>
      <c r="G2833" s="70">
        <v>4.1666666666666664E-2</v>
      </c>
      <c r="H2833" s="70">
        <v>3.4482758620689655E-2</v>
      </c>
      <c r="I2833" s="70">
        <v>0.3888888888888889</v>
      </c>
      <c r="J2833" s="70">
        <v>9.1249133936504925E-2</v>
      </c>
      <c r="K2833" s="70">
        <v>0.63237247457548162</v>
      </c>
      <c r="L2833" s="70">
        <v>0.73439352770935473</v>
      </c>
      <c r="M2833" s="70">
        <v>0.14057956258731916</v>
      </c>
      <c r="N2833" s="70">
        <v>0.24116959163068524</v>
      </c>
      <c r="O2833" s="70">
        <v>0.36245964894734556</v>
      </c>
      <c r="P2833" s="70">
        <v>6.2233982695386516E-3</v>
      </c>
    </row>
    <row r="2834" spans="1:16" x14ac:dyDescent="0.3">
      <c r="A2834" t="s">
        <v>3633</v>
      </c>
      <c r="B2834" t="s">
        <v>1721</v>
      </c>
      <c r="C2834" s="69">
        <v>51095</v>
      </c>
      <c r="D2834" s="70">
        <v>0.60049351988649091</v>
      </c>
      <c r="E2834" s="70">
        <v>0.17677476009574034</v>
      </c>
      <c r="F2834" s="70">
        <v>0.45495753238535186</v>
      </c>
      <c r="G2834" s="70">
        <v>4.7619047619047616E-2</v>
      </c>
      <c r="H2834" s="70">
        <v>3.4482758620689655E-2</v>
      </c>
      <c r="I2834" s="70">
        <v>0.44444444444444442</v>
      </c>
      <c r="J2834" s="70">
        <v>0.28773993821812965</v>
      </c>
      <c r="K2834" s="70">
        <v>0.65277093504674355</v>
      </c>
      <c r="L2834" s="70">
        <v>0.77801471932203403</v>
      </c>
      <c r="M2834" s="70">
        <v>0.12990794293367616</v>
      </c>
      <c r="N2834" s="70">
        <v>7.639551791307328E-2</v>
      </c>
      <c r="O2834" s="70">
        <v>5.5806699188552251E-2</v>
      </c>
      <c r="P2834" s="70">
        <v>6.618203078570549E-3</v>
      </c>
    </row>
    <row r="2835" spans="1:16" x14ac:dyDescent="0.3">
      <c r="A2835" t="s">
        <v>3634</v>
      </c>
      <c r="B2835" t="s">
        <v>1721</v>
      </c>
      <c r="C2835" s="69">
        <v>51097</v>
      </c>
      <c r="E2835" s="70"/>
      <c r="F2835" s="70">
        <v>0.40923191212154036</v>
      </c>
      <c r="G2835" s="70">
        <v>2.976190476190476E-2</v>
      </c>
      <c r="H2835" s="70">
        <v>6.8965517241379309E-2</v>
      </c>
      <c r="I2835" s="70">
        <v>0.44444444444444442</v>
      </c>
    </row>
    <row r="2836" spans="1:16" x14ac:dyDescent="0.3">
      <c r="A2836" t="s">
        <v>3635</v>
      </c>
      <c r="B2836" t="s">
        <v>1721</v>
      </c>
      <c r="C2836" s="69">
        <v>51099</v>
      </c>
      <c r="D2836" s="70">
        <v>0.55408473533737812</v>
      </c>
      <c r="E2836" s="70">
        <v>3.3103759517243994E-2</v>
      </c>
      <c r="F2836" s="70">
        <v>0.33168836028278154</v>
      </c>
      <c r="G2836" s="70">
        <v>4.1666666666666664E-2</v>
      </c>
      <c r="H2836" s="70">
        <v>6.8965517241379309E-2</v>
      </c>
      <c r="I2836" s="70">
        <v>0.33333333333333331</v>
      </c>
      <c r="J2836" s="70">
        <v>0.209169754828577</v>
      </c>
      <c r="K2836" s="70">
        <v>0.67480861328485386</v>
      </c>
      <c r="L2836" s="70">
        <v>0.59808791561248942</v>
      </c>
      <c r="M2836" s="70">
        <v>0.1764746657505934</v>
      </c>
      <c r="N2836" s="70">
        <v>0.18171462924806278</v>
      </c>
      <c r="O2836" s="70">
        <v>0.11895188563646099</v>
      </c>
      <c r="P2836" s="70">
        <v>4.4577206723448231E-3</v>
      </c>
    </row>
    <row r="2837" spans="1:16" x14ac:dyDescent="0.3">
      <c r="A2837" t="s">
        <v>3636</v>
      </c>
      <c r="B2837" t="s">
        <v>1721</v>
      </c>
      <c r="C2837" s="69">
        <v>51101</v>
      </c>
      <c r="D2837" s="70">
        <v>0.60527545338095889</v>
      </c>
      <c r="E2837" s="70">
        <v>4.7633010331272737E-3</v>
      </c>
      <c r="F2837" s="70">
        <v>0.39705599547270959</v>
      </c>
      <c r="G2837" s="70">
        <v>1.7857142857142856E-2</v>
      </c>
      <c r="H2837" s="70">
        <v>6.8965517241379309E-2</v>
      </c>
      <c r="I2837" s="70">
        <v>0.44444444444444442</v>
      </c>
      <c r="J2837" s="70">
        <v>0.25046019028847544</v>
      </c>
      <c r="K2837" s="70">
        <v>0.65879086607097292</v>
      </c>
      <c r="L2837" s="70">
        <v>0.73442024995270605</v>
      </c>
      <c r="M2837" s="70">
        <v>0.11366302534606817</v>
      </c>
      <c r="N2837" s="70">
        <v>0.14731940558449899</v>
      </c>
      <c r="O2837" s="70">
        <v>0.1539372425437166</v>
      </c>
      <c r="P2837" s="70">
        <v>5.4848833908543596E-3</v>
      </c>
    </row>
    <row r="2838" spans="1:16" x14ac:dyDescent="0.3">
      <c r="A2838" t="s">
        <v>3020</v>
      </c>
      <c r="B2838" t="s">
        <v>1721</v>
      </c>
      <c r="C2838" s="69">
        <v>51103</v>
      </c>
      <c r="E2838" s="70"/>
      <c r="F2838" s="70">
        <v>0.50341778277846572</v>
      </c>
      <c r="G2838" s="70">
        <v>2.976190476190476E-2</v>
      </c>
      <c r="H2838" s="70">
        <v>3.4482758620689655E-2</v>
      </c>
      <c r="I2838" s="70">
        <v>0.33333333333333331</v>
      </c>
    </row>
    <row r="2839" spans="1:16" x14ac:dyDescent="0.3">
      <c r="A2839" t="s">
        <v>2061</v>
      </c>
      <c r="B2839" t="s">
        <v>1721</v>
      </c>
      <c r="C2839" s="69">
        <v>51105</v>
      </c>
      <c r="D2839" s="70">
        <v>0.57662001728250323</v>
      </c>
      <c r="E2839" s="70">
        <v>2.0968182204746488E-4</v>
      </c>
      <c r="F2839" s="70">
        <v>8.9520071261506781E-2</v>
      </c>
      <c r="G2839" s="70">
        <v>1.7857142857142856E-2</v>
      </c>
      <c r="H2839" s="70">
        <v>0.17241379310344829</v>
      </c>
      <c r="I2839" s="70">
        <v>0.55555555555555558</v>
      </c>
      <c r="J2839" s="70">
        <v>7.770429980950784E-2</v>
      </c>
      <c r="K2839" s="70">
        <v>0.74938780548964101</v>
      </c>
      <c r="L2839" s="70">
        <v>0.74668443104672388</v>
      </c>
      <c r="M2839" s="70">
        <v>0.27306154344319616</v>
      </c>
      <c r="N2839" s="70">
        <v>0.16025466446189279</v>
      </c>
      <c r="O2839" s="70">
        <v>0</v>
      </c>
      <c r="P2839" s="70">
        <v>8.2911037856217215E-3</v>
      </c>
    </row>
    <row r="2840" spans="1:16" x14ac:dyDescent="0.3">
      <c r="A2840" t="s">
        <v>3637</v>
      </c>
      <c r="B2840" t="s">
        <v>1721</v>
      </c>
      <c r="C2840" s="69">
        <v>51107</v>
      </c>
      <c r="D2840" s="70">
        <v>0.60052380477971146</v>
      </c>
      <c r="E2840" s="70">
        <v>0.14820555520581921</v>
      </c>
      <c r="F2840" s="70">
        <v>0.26578394188071042</v>
      </c>
      <c r="G2840" s="70">
        <v>8.9285714285714274E-2</v>
      </c>
      <c r="H2840" s="70">
        <v>0.31034482758620691</v>
      </c>
      <c r="I2840" s="70">
        <v>0.66666666666666663</v>
      </c>
      <c r="J2840" s="70">
        <v>9.238478519267769E-2</v>
      </c>
      <c r="K2840" s="70">
        <v>0.70238509283151696</v>
      </c>
      <c r="L2840" s="70">
        <v>0.48160536753457922</v>
      </c>
      <c r="M2840" s="70">
        <v>0.25667761877071749</v>
      </c>
      <c r="N2840" s="70">
        <v>0.10150959551711078</v>
      </c>
      <c r="O2840" s="70">
        <v>0</v>
      </c>
      <c r="P2840" s="70">
        <v>2.2638528696866233E-3</v>
      </c>
    </row>
    <row r="2841" spans="1:16" x14ac:dyDescent="0.3">
      <c r="A2841" t="s">
        <v>2581</v>
      </c>
      <c r="B2841" t="s">
        <v>1721</v>
      </c>
      <c r="C2841" s="69">
        <v>51109</v>
      </c>
      <c r="E2841" s="70"/>
      <c r="F2841" s="70">
        <v>0.33518290108807924</v>
      </c>
      <c r="G2841" s="70">
        <v>5.9523809523809521E-2</v>
      </c>
      <c r="H2841" s="70">
        <v>6.8965517241379309E-2</v>
      </c>
      <c r="I2841" s="70">
        <v>0.5</v>
      </c>
    </row>
    <row r="2842" spans="1:16" x14ac:dyDescent="0.3">
      <c r="A2842" t="s">
        <v>3638</v>
      </c>
      <c r="B2842" t="s">
        <v>1721</v>
      </c>
      <c r="C2842" s="69">
        <v>51111</v>
      </c>
      <c r="E2842" s="70"/>
      <c r="F2842" s="70">
        <v>0.37563122958499778</v>
      </c>
      <c r="G2842" s="70">
        <v>2.3809523809523808E-2</v>
      </c>
      <c r="H2842" s="70">
        <v>6.8965517241379309E-2</v>
      </c>
      <c r="I2842" s="70">
        <v>0.5</v>
      </c>
    </row>
    <row r="2843" spans="1:16" x14ac:dyDescent="0.3">
      <c r="A2843" t="s">
        <v>2065</v>
      </c>
      <c r="B2843" t="s">
        <v>1721</v>
      </c>
      <c r="C2843" s="69">
        <v>51113</v>
      </c>
      <c r="E2843" s="70"/>
      <c r="F2843" s="70">
        <v>0.19943383039570312</v>
      </c>
      <c r="G2843" s="70">
        <v>4.7619047619047616E-2</v>
      </c>
      <c r="H2843" s="70">
        <v>0.2413793103448276</v>
      </c>
      <c r="I2843" s="70">
        <v>0.72222222222222221</v>
      </c>
    </row>
    <row r="2844" spans="1:16" x14ac:dyDescent="0.3">
      <c r="A2844" t="s">
        <v>3639</v>
      </c>
      <c r="B2844" t="s">
        <v>1721</v>
      </c>
      <c r="C2844" s="69">
        <v>51115</v>
      </c>
      <c r="E2844" s="70"/>
      <c r="F2844" s="70">
        <v>0.64803914284815645</v>
      </c>
      <c r="G2844" s="70">
        <v>3.5714285714285712E-2</v>
      </c>
      <c r="H2844" s="70">
        <v>3.4482758620689655E-2</v>
      </c>
      <c r="I2844" s="70">
        <v>0.3888888888888889</v>
      </c>
    </row>
    <row r="2845" spans="1:16" x14ac:dyDescent="0.3">
      <c r="A2845" t="s">
        <v>3154</v>
      </c>
      <c r="B2845" t="s">
        <v>1721</v>
      </c>
      <c r="C2845" s="69">
        <v>51117</v>
      </c>
      <c r="D2845" s="70">
        <v>0.60448528315474037</v>
      </c>
      <c r="E2845" s="70">
        <v>7.0284858047205377E-3</v>
      </c>
      <c r="F2845" s="70">
        <v>0.401743001243975</v>
      </c>
      <c r="G2845" s="70">
        <v>4.7619047619047616E-2</v>
      </c>
      <c r="H2845" s="70">
        <v>6.8965517241379309E-2</v>
      </c>
      <c r="I2845" s="70">
        <v>0.5</v>
      </c>
      <c r="J2845" s="70">
        <v>0.32345278393709603</v>
      </c>
      <c r="K2845" s="70">
        <v>0.72263786488862891</v>
      </c>
      <c r="L2845" s="70">
        <v>0.75145535379467332</v>
      </c>
      <c r="M2845" s="70">
        <v>0.15720824447620177</v>
      </c>
      <c r="N2845" s="70">
        <v>0</v>
      </c>
      <c r="O2845" s="70">
        <v>0</v>
      </c>
      <c r="P2845" s="70">
        <v>1.5410656588880776E-2</v>
      </c>
    </row>
    <row r="2846" spans="1:16" x14ac:dyDescent="0.3">
      <c r="A2846" t="s">
        <v>2270</v>
      </c>
      <c r="B2846" t="s">
        <v>1721</v>
      </c>
      <c r="C2846" s="69">
        <v>51119</v>
      </c>
      <c r="E2846" s="70"/>
      <c r="F2846" s="70">
        <v>0.48846805984467817</v>
      </c>
      <c r="G2846" s="70">
        <v>6.5476190476190479E-2</v>
      </c>
      <c r="H2846" s="70">
        <v>3.4482758620689655E-2</v>
      </c>
      <c r="I2846" s="70">
        <v>0.5</v>
      </c>
    </row>
    <row r="2847" spans="1:16" x14ac:dyDescent="0.3">
      <c r="A2847" t="s">
        <v>2071</v>
      </c>
      <c r="B2847" t="s">
        <v>1721</v>
      </c>
      <c r="C2847" s="69">
        <v>51121</v>
      </c>
      <c r="D2847" s="70">
        <v>0.60748387210196886</v>
      </c>
      <c r="E2847" s="70">
        <v>7.9465011757097345E-2</v>
      </c>
      <c r="F2847" s="70">
        <v>0.13997488347790413</v>
      </c>
      <c r="G2847" s="70">
        <v>1.1904761904761904E-2</v>
      </c>
      <c r="H2847" s="70">
        <v>0.48275862068965519</v>
      </c>
      <c r="I2847" s="70">
        <v>0.72222222222222221</v>
      </c>
      <c r="J2847" s="70">
        <v>0.19282075841041693</v>
      </c>
      <c r="K2847" s="70">
        <v>0.74852752037422088</v>
      </c>
      <c r="L2847" s="70">
        <v>0.45261544078597571</v>
      </c>
      <c r="M2847" s="70">
        <v>0.20983183279814918</v>
      </c>
      <c r="N2847" s="70">
        <v>3.8296764142762146E-2</v>
      </c>
      <c r="O2847" s="70">
        <v>0</v>
      </c>
      <c r="P2847" s="70">
        <v>4.3642781522610476E-3</v>
      </c>
    </row>
    <row r="2848" spans="1:16" x14ac:dyDescent="0.3">
      <c r="A2848" t="s">
        <v>2712</v>
      </c>
      <c r="B2848" t="s">
        <v>1721</v>
      </c>
      <c r="C2848" s="69">
        <v>51125</v>
      </c>
      <c r="E2848" s="70"/>
      <c r="F2848" s="70">
        <v>0.16106698074196293</v>
      </c>
      <c r="G2848" s="70">
        <v>5.9523809523809521E-3</v>
      </c>
      <c r="H2848" s="70">
        <v>0.20689655172413793</v>
      </c>
      <c r="I2848" s="70">
        <v>0.66666666666666663</v>
      </c>
    </row>
    <row r="2849" spans="1:16" x14ac:dyDescent="0.3">
      <c r="A2849" t="s">
        <v>3640</v>
      </c>
      <c r="B2849" t="s">
        <v>1721</v>
      </c>
      <c r="C2849" s="69">
        <v>51127</v>
      </c>
      <c r="E2849" s="70"/>
      <c r="F2849" s="70">
        <v>0.41829249787071288</v>
      </c>
      <c r="G2849" s="70">
        <v>2.3809523809523808E-2</v>
      </c>
      <c r="H2849" s="70">
        <v>6.8965517241379309E-2</v>
      </c>
      <c r="I2849" s="70">
        <v>0.44444444444444442</v>
      </c>
    </row>
    <row r="2850" spans="1:16" x14ac:dyDescent="0.3">
      <c r="A2850" t="s">
        <v>3158</v>
      </c>
      <c r="B2850" t="s">
        <v>1721</v>
      </c>
      <c r="C2850" s="69">
        <v>51131</v>
      </c>
      <c r="E2850" s="70"/>
      <c r="F2850" s="70">
        <v>0.70997244090225919</v>
      </c>
      <c r="G2850" s="70">
        <v>2.976190476190476E-2</v>
      </c>
      <c r="H2850" s="70">
        <v>3.4482758620689655E-2</v>
      </c>
      <c r="I2850" s="70">
        <v>0.3888888888888889</v>
      </c>
    </row>
    <row r="2851" spans="1:16" x14ac:dyDescent="0.3">
      <c r="A2851" t="s">
        <v>3327</v>
      </c>
      <c r="B2851" t="s">
        <v>1721</v>
      </c>
      <c r="C2851" s="69">
        <v>51133</v>
      </c>
      <c r="E2851" s="70"/>
      <c r="F2851" s="70">
        <v>0.48268051067342749</v>
      </c>
      <c r="G2851" s="70">
        <v>3.5714285714285712E-2</v>
      </c>
      <c r="H2851" s="70">
        <v>3.4482758620689655E-2</v>
      </c>
      <c r="I2851" s="70">
        <v>0.44444444444444442</v>
      </c>
    </row>
    <row r="2852" spans="1:16" x14ac:dyDescent="0.3">
      <c r="A2852" t="s">
        <v>3641</v>
      </c>
      <c r="B2852" t="s">
        <v>1721</v>
      </c>
      <c r="C2852" s="69">
        <v>51135</v>
      </c>
      <c r="D2852" s="70">
        <v>0.61417655799863147</v>
      </c>
      <c r="E2852" s="70">
        <v>1.0522456311951024E-2</v>
      </c>
      <c r="F2852" s="70">
        <v>0.37684917170108739</v>
      </c>
      <c r="G2852" s="70">
        <v>9.5238095238095233E-2</v>
      </c>
      <c r="H2852" s="70">
        <v>6.8965517241379309E-2</v>
      </c>
      <c r="I2852" s="70">
        <v>0.5</v>
      </c>
      <c r="J2852" s="70">
        <v>0.37335202374915955</v>
      </c>
      <c r="K2852" s="70">
        <v>0.7257580221004245</v>
      </c>
      <c r="L2852" s="70">
        <v>0.72633278527074385</v>
      </c>
      <c r="M2852" s="70">
        <v>0.15667009907929069</v>
      </c>
      <c r="N2852" s="70">
        <v>0</v>
      </c>
      <c r="O2852" s="70">
        <v>0</v>
      </c>
      <c r="P2852" s="70">
        <v>1.3239091244384467E-2</v>
      </c>
    </row>
    <row r="2853" spans="1:16" x14ac:dyDescent="0.3">
      <c r="A2853" t="s">
        <v>2184</v>
      </c>
      <c r="B2853" t="s">
        <v>1721</v>
      </c>
      <c r="C2853" s="69">
        <v>51137</v>
      </c>
      <c r="D2853" s="70">
        <v>0.56054895092436219</v>
      </c>
      <c r="E2853" s="70">
        <v>2.2169644121589668E-2</v>
      </c>
      <c r="F2853" s="70">
        <v>0.29816744329955924</v>
      </c>
      <c r="G2853" s="70">
        <v>7.7380952380952384E-2</v>
      </c>
      <c r="H2853" s="70">
        <v>6.8965517241379309E-2</v>
      </c>
      <c r="I2853" s="70">
        <v>0.66666666666666663</v>
      </c>
      <c r="J2853" s="70">
        <v>1.4664147599130798E-3</v>
      </c>
      <c r="K2853" s="70">
        <v>0.72025380644947301</v>
      </c>
      <c r="L2853" s="70">
        <v>0.63630268319223893</v>
      </c>
      <c r="M2853" s="70">
        <v>0.20513884034999547</v>
      </c>
      <c r="N2853" s="70">
        <v>8.9926943091896278E-2</v>
      </c>
      <c r="O2853" s="70">
        <v>0</v>
      </c>
      <c r="P2853" s="70">
        <v>7.0079918643224633E-3</v>
      </c>
    </row>
    <row r="2854" spans="1:16" x14ac:dyDescent="0.3">
      <c r="A2854" t="s">
        <v>2589</v>
      </c>
      <c r="B2854" t="s">
        <v>1721</v>
      </c>
      <c r="C2854" s="69">
        <v>51139</v>
      </c>
      <c r="D2854" s="70">
        <v>0.63843903418811598</v>
      </c>
      <c r="E2854" s="70">
        <v>9.6197118986719905E-3</v>
      </c>
      <c r="F2854" s="70">
        <v>0.15746891270762842</v>
      </c>
      <c r="G2854" s="70">
        <v>1.1904761904761904E-2</v>
      </c>
      <c r="H2854" s="70">
        <v>0.31034482758620691</v>
      </c>
      <c r="I2854" s="70">
        <v>0.77777777777777779</v>
      </c>
      <c r="J2854" s="70">
        <v>0.26153135282900397</v>
      </c>
      <c r="K2854" s="70">
        <v>0.75256102630250976</v>
      </c>
      <c r="L2854" s="70">
        <v>0.56454751499212841</v>
      </c>
      <c r="M2854" s="70">
        <v>0.23621512871394737</v>
      </c>
      <c r="N2854" s="70">
        <v>7.4894282693773032E-2</v>
      </c>
      <c r="O2854" s="70">
        <v>0</v>
      </c>
      <c r="P2854" s="70">
        <v>9.1095802187619104E-3</v>
      </c>
    </row>
    <row r="2855" spans="1:16" x14ac:dyDescent="0.3">
      <c r="A2855" t="s">
        <v>3642</v>
      </c>
      <c r="B2855" t="s">
        <v>1721</v>
      </c>
      <c r="C2855" s="69">
        <v>51141</v>
      </c>
      <c r="E2855" s="70"/>
      <c r="F2855" s="70">
        <v>0.1633840324024379</v>
      </c>
      <c r="G2855" s="70">
        <v>2.3809523809523808E-2</v>
      </c>
      <c r="H2855" s="70">
        <v>0.51724137931034486</v>
      </c>
      <c r="I2855" s="70">
        <v>0.55555555555555558</v>
      </c>
    </row>
    <row r="2856" spans="1:16" x14ac:dyDescent="0.3">
      <c r="A2856" t="s">
        <v>3643</v>
      </c>
      <c r="B2856" t="s">
        <v>1721</v>
      </c>
      <c r="C2856" s="69">
        <v>51143</v>
      </c>
      <c r="D2856" s="70">
        <v>0.61845044972983709</v>
      </c>
      <c r="E2856" s="70">
        <v>1.2194203217488783E-2</v>
      </c>
      <c r="F2856" s="70">
        <v>0.29354571544215069</v>
      </c>
      <c r="G2856" s="70">
        <v>0.10714285714285714</v>
      </c>
      <c r="H2856" s="70">
        <v>0.17241379310344829</v>
      </c>
      <c r="I2856" s="70">
        <v>0.61111111111111116</v>
      </c>
      <c r="J2856" s="70">
        <v>0.260608858891617</v>
      </c>
      <c r="K2856" s="70">
        <v>0.74250796107322792</v>
      </c>
      <c r="L2856" s="70">
        <v>0.67914628901709939</v>
      </c>
      <c r="M2856" s="70">
        <v>0.13849352299647105</v>
      </c>
      <c r="N2856" s="70">
        <v>4.1868709239778847E-2</v>
      </c>
      <c r="O2856" s="70">
        <v>0</v>
      </c>
      <c r="P2856" s="70">
        <v>1.0695523116331221E-2</v>
      </c>
    </row>
    <row r="2857" spans="1:16" x14ac:dyDescent="0.3">
      <c r="A2857" t="s">
        <v>3644</v>
      </c>
      <c r="B2857" t="s">
        <v>1721</v>
      </c>
      <c r="C2857" s="69">
        <v>51145</v>
      </c>
      <c r="D2857" s="70">
        <v>0.52782877545681506</v>
      </c>
      <c r="E2857" s="70">
        <v>3.1154207134642122E-4</v>
      </c>
      <c r="F2857" s="70">
        <v>0.3677124416207595</v>
      </c>
      <c r="G2857" s="70">
        <v>0</v>
      </c>
      <c r="H2857" s="70">
        <v>6.8965517241379309E-2</v>
      </c>
      <c r="I2857" s="70">
        <v>0.44444444444444442</v>
      </c>
      <c r="J2857" s="70">
        <v>0.14768065123710117</v>
      </c>
      <c r="K2857" s="70">
        <v>0.71776947268650793</v>
      </c>
      <c r="L2857" s="70">
        <v>0.71349356063301406</v>
      </c>
      <c r="M2857" s="70">
        <v>0.13876400948218237</v>
      </c>
      <c r="N2857" s="70">
        <v>0</v>
      </c>
      <c r="O2857" s="70">
        <v>0</v>
      </c>
      <c r="P2857" s="70">
        <v>1.0683094702514032E-2</v>
      </c>
    </row>
    <row r="2858" spans="1:16" x14ac:dyDescent="0.3">
      <c r="A2858" t="s">
        <v>3645</v>
      </c>
      <c r="B2858" t="s">
        <v>1721</v>
      </c>
      <c r="C2858" s="69">
        <v>51147</v>
      </c>
      <c r="D2858" s="70">
        <v>0.54615641310187357</v>
      </c>
      <c r="E2858" s="70">
        <v>1.2600788848000175E-2</v>
      </c>
      <c r="F2858" s="70">
        <v>0.33077660270649251</v>
      </c>
      <c r="G2858" s="70">
        <v>1.1904761904761904E-2</v>
      </c>
      <c r="H2858" s="70">
        <v>6.8965517241379309E-2</v>
      </c>
      <c r="I2858" s="70">
        <v>0.5</v>
      </c>
      <c r="J2858" s="70">
        <v>5.9124185898715882E-2</v>
      </c>
      <c r="K2858" s="70">
        <v>0.73996658035402729</v>
      </c>
      <c r="L2858" s="70">
        <v>0.67254067268545836</v>
      </c>
      <c r="M2858" s="70">
        <v>0.15593671397213807</v>
      </c>
      <c r="N2858" s="70">
        <v>0.14587246275969848</v>
      </c>
      <c r="O2858" s="70">
        <v>0</v>
      </c>
      <c r="P2858" s="70">
        <v>1.5035025500909949E-2</v>
      </c>
    </row>
    <row r="2859" spans="1:16" x14ac:dyDescent="0.3">
      <c r="A2859" t="s">
        <v>3646</v>
      </c>
      <c r="B2859" t="s">
        <v>1721</v>
      </c>
      <c r="C2859" s="69">
        <v>51149</v>
      </c>
      <c r="D2859" s="70">
        <v>0.55384478656144875</v>
      </c>
      <c r="E2859" s="70">
        <v>3.4567119525359409E-2</v>
      </c>
      <c r="F2859" s="70">
        <v>0.45945380856825851</v>
      </c>
      <c r="G2859" s="70">
        <v>7.1428571428571425E-2</v>
      </c>
      <c r="H2859" s="70">
        <v>6.8965517241379309E-2</v>
      </c>
      <c r="I2859" s="70">
        <v>0.44444444444444442</v>
      </c>
      <c r="J2859" s="70">
        <v>-6.73704206638885E-2</v>
      </c>
      <c r="K2859" s="70">
        <v>0.72371676590361012</v>
      </c>
      <c r="L2859" s="70">
        <v>0.77172842201808955</v>
      </c>
      <c r="M2859" s="70">
        <v>0.11877908982922218</v>
      </c>
      <c r="N2859" s="70">
        <v>8.9593954636130332E-2</v>
      </c>
      <c r="O2859" s="70">
        <v>4.3975995978508792E-2</v>
      </c>
      <c r="P2859" s="70">
        <v>1.34166392803979E-2</v>
      </c>
    </row>
    <row r="2860" spans="1:16" x14ac:dyDescent="0.3">
      <c r="A2860" t="s">
        <v>3647</v>
      </c>
      <c r="B2860" t="s">
        <v>1721</v>
      </c>
      <c r="C2860" s="69">
        <v>51153</v>
      </c>
      <c r="D2860" s="70">
        <v>0.60064182650999676</v>
      </c>
      <c r="E2860" s="70">
        <v>0.35971688577904309</v>
      </c>
      <c r="F2860" s="70">
        <v>0.30353674557108268</v>
      </c>
      <c r="G2860" s="70">
        <v>5.9523809523809521E-2</v>
      </c>
      <c r="H2860" s="70">
        <v>0.13793103448275862</v>
      </c>
      <c r="I2860" s="70">
        <v>0.66666666666666663</v>
      </c>
      <c r="J2860" s="70">
        <v>0.23260528392788077</v>
      </c>
      <c r="K2860" s="70">
        <v>0.70473543895977453</v>
      </c>
      <c r="L2860" s="70">
        <v>0.51287729960816131</v>
      </c>
      <c r="M2860" s="70">
        <v>0.21134149159511154</v>
      </c>
      <c r="N2860" s="70">
        <v>9.5952225102783922E-2</v>
      </c>
      <c r="O2860" s="70">
        <v>4.1879720415225932E-2</v>
      </c>
      <c r="P2860" s="70">
        <v>2.4412305565451541E-3</v>
      </c>
    </row>
    <row r="2861" spans="1:16" x14ac:dyDescent="0.3">
      <c r="A2861" t="s">
        <v>2142</v>
      </c>
      <c r="B2861" t="s">
        <v>1721</v>
      </c>
      <c r="C2861" s="69">
        <v>51155</v>
      </c>
      <c r="D2861" s="70">
        <v>0.56767522133261894</v>
      </c>
      <c r="E2861" s="70">
        <v>3.0117448013690793E-2</v>
      </c>
      <c r="F2861" s="70">
        <v>0.15206165717814285</v>
      </c>
      <c r="G2861" s="70">
        <v>2.976190476190476E-2</v>
      </c>
      <c r="H2861" s="70">
        <v>0.27586206896551724</v>
      </c>
      <c r="I2861" s="70">
        <v>0.66666666666666663</v>
      </c>
      <c r="J2861" s="70">
        <v>0.21681667367273044</v>
      </c>
      <c r="K2861" s="70">
        <v>0.74209855624133836</v>
      </c>
      <c r="L2861" s="70">
        <v>0.43494354790386947</v>
      </c>
      <c r="M2861" s="70">
        <v>0.1887340005073494</v>
      </c>
      <c r="N2861" s="70">
        <v>9.5271227914557943E-2</v>
      </c>
      <c r="O2861" s="70">
        <v>0</v>
      </c>
      <c r="P2861" s="70">
        <v>4.2922606066153951E-3</v>
      </c>
    </row>
    <row r="2862" spans="1:16" x14ac:dyDescent="0.3">
      <c r="A2862" t="s">
        <v>3648</v>
      </c>
      <c r="B2862" t="s">
        <v>1721</v>
      </c>
      <c r="C2862" s="69">
        <v>51157</v>
      </c>
      <c r="E2862" s="70"/>
      <c r="F2862" s="70">
        <v>0.17848692500510963</v>
      </c>
      <c r="G2862" s="70">
        <v>1.7857142857142856E-2</v>
      </c>
      <c r="H2862" s="70">
        <v>0.2413793103448276</v>
      </c>
      <c r="I2862" s="70">
        <v>0.72222222222222221</v>
      </c>
    </row>
    <row r="2863" spans="1:16" x14ac:dyDescent="0.3">
      <c r="A2863" t="s">
        <v>2405</v>
      </c>
      <c r="B2863" t="s">
        <v>1721</v>
      </c>
      <c r="C2863" s="69">
        <v>51159</v>
      </c>
      <c r="E2863" s="70"/>
      <c r="F2863" s="70">
        <v>0.38426272254773963</v>
      </c>
      <c r="G2863" s="70">
        <v>0.10119047619047619</v>
      </c>
      <c r="H2863" s="70">
        <v>6.8965517241379309E-2</v>
      </c>
      <c r="I2863" s="70">
        <v>0.33333333333333331</v>
      </c>
    </row>
    <row r="2864" spans="1:16" x14ac:dyDescent="0.3">
      <c r="A2864" t="s">
        <v>3649</v>
      </c>
      <c r="B2864" t="s">
        <v>1721</v>
      </c>
      <c r="C2864" s="69">
        <v>51161</v>
      </c>
      <c r="D2864" s="70">
        <v>0.55567580240711889</v>
      </c>
      <c r="E2864" s="70">
        <v>0.13827063601366438</v>
      </c>
      <c r="F2864" s="70">
        <v>0.13176932283245599</v>
      </c>
      <c r="G2864" s="70">
        <v>2.976190476190476E-2</v>
      </c>
      <c r="H2864" s="70">
        <v>0.41379310344827586</v>
      </c>
      <c r="I2864" s="70">
        <v>0.66666666666666663</v>
      </c>
      <c r="J2864" s="70">
        <v>2.2348667090549008E-2</v>
      </c>
      <c r="K2864" s="70">
        <v>0.73694498662391594</v>
      </c>
      <c r="L2864" s="70">
        <v>0.50861565360990246</v>
      </c>
      <c r="M2864" s="70">
        <v>0.18764692675941086</v>
      </c>
      <c r="N2864" s="70">
        <v>4.5415762321123855E-2</v>
      </c>
      <c r="O2864" s="70">
        <v>0</v>
      </c>
      <c r="P2864" s="70">
        <v>4.2220861766993937E-3</v>
      </c>
    </row>
    <row r="2865" spans="1:16" x14ac:dyDescent="0.3">
      <c r="A2865" t="s">
        <v>3650</v>
      </c>
      <c r="B2865" t="s">
        <v>1721</v>
      </c>
      <c r="C2865" s="69">
        <v>51163</v>
      </c>
      <c r="D2865" s="70">
        <v>0.67420683469324361</v>
      </c>
      <c r="E2865" s="70">
        <v>4.7618584394005193E-3</v>
      </c>
      <c r="F2865" s="70">
        <v>0.14093568025971775</v>
      </c>
      <c r="G2865" s="70">
        <v>0</v>
      </c>
      <c r="H2865" s="70">
        <v>0.62068965517241381</v>
      </c>
      <c r="I2865" s="70">
        <v>0.77777777777777779</v>
      </c>
      <c r="J2865" s="70">
        <v>0.26586242898818474</v>
      </c>
      <c r="K2865" s="70">
        <v>0.72594644667232033</v>
      </c>
      <c r="L2865" s="70">
        <v>0.49128419476788243</v>
      </c>
      <c r="M2865" s="70">
        <v>0.20811289967057081</v>
      </c>
      <c r="N2865" s="70">
        <v>8.8201044889095484E-2</v>
      </c>
      <c r="O2865" s="70">
        <v>0</v>
      </c>
      <c r="P2865" s="70">
        <v>1.4376145661829733E-2</v>
      </c>
    </row>
    <row r="2866" spans="1:16" x14ac:dyDescent="0.3">
      <c r="A2866" t="s">
        <v>3050</v>
      </c>
      <c r="B2866" t="s">
        <v>1721</v>
      </c>
      <c r="C2866" s="69">
        <v>51165</v>
      </c>
      <c r="D2866" s="70">
        <v>0.66113036550055937</v>
      </c>
      <c r="E2866" s="70">
        <v>2.2626441972433065E-2</v>
      </c>
      <c r="F2866" s="70">
        <v>0.16879359455852452</v>
      </c>
      <c r="G2866" s="70">
        <v>6.5476190476190479E-2</v>
      </c>
      <c r="H2866" s="70">
        <v>0.31034482758620691</v>
      </c>
      <c r="I2866" s="70">
        <v>0.83333333333333337</v>
      </c>
      <c r="J2866" s="70">
        <v>0.26611935445731894</v>
      </c>
      <c r="K2866" s="70">
        <v>0.73913595282635591</v>
      </c>
      <c r="L2866" s="70">
        <v>0.54071235037350285</v>
      </c>
      <c r="M2866" s="70">
        <v>0.22900369390570399</v>
      </c>
      <c r="N2866" s="70">
        <v>0.10727485780223844</v>
      </c>
      <c r="O2866" s="70">
        <v>0</v>
      </c>
      <c r="P2866" s="70">
        <v>8.3438453685255477E-3</v>
      </c>
    </row>
    <row r="2867" spans="1:16" x14ac:dyDescent="0.3">
      <c r="A2867" t="s">
        <v>2077</v>
      </c>
      <c r="B2867" t="s">
        <v>1721</v>
      </c>
      <c r="C2867" s="69">
        <v>51167</v>
      </c>
      <c r="D2867" s="70">
        <v>0.52713980244547975</v>
      </c>
      <c r="E2867" s="70">
        <v>4.0580021794717896E-3</v>
      </c>
      <c r="F2867" s="70">
        <v>9.6267683082519789E-2</v>
      </c>
      <c r="G2867" s="70">
        <v>1.7857142857142856E-2</v>
      </c>
      <c r="H2867" s="70">
        <v>0.17241379310344829</v>
      </c>
      <c r="I2867" s="70">
        <v>0.5</v>
      </c>
      <c r="J2867" s="70">
        <v>0.25810644895722479</v>
      </c>
      <c r="K2867" s="70">
        <v>0.74398721145871038</v>
      </c>
      <c r="L2867" s="70">
        <v>0.50721506089055157</v>
      </c>
      <c r="M2867" s="70">
        <v>0.22178297252247423</v>
      </c>
      <c r="N2867" s="70">
        <v>6.7932705620677797E-2</v>
      </c>
      <c r="O2867" s="70">
        <v>0</v>
      </c>
      <c r="P2867" s="70">
        <v>2.0543985325857973E-2</v>
      </c>
    </row>
    <row r="2868" spans="1:16" x14ac:dyDescent="0.3">
      <c r="A2868" t="s">
        <v>2145</v>
      </c>
      <c r="B2868" t="s">
        <v>1721</v>
      </c>
      <c r="C2868" s="69">
        <v>51169</v>
      </c>
      <c r="D2868" s="70">
        <v>0.53330090695808496</v>
      </c>
      <c r="E2868" s="70">
        <v>5.6219930180962507E-3</v>
      </c>
      <c r="F2868" s="70">
        <v>8.6914607153504256E-2</v>
      </c>
      <c r="G2868" s="70">
        <v>0</v>
      </c>
      <c r="H2868" s="70">
        <v>0.17241379310344829</v>
      </c>
      <c r="I2868" s="70">
        <v>0.55555555555555558</v>
      </c>
      <c r="J2868" s="70">
        <v>0.12110676115561189</v>
      </c>
      <c r="K2868" s="70">
        <v>0.73570022546649194</v>
      </c>
      <c r="L2868" s="70">
        <v>0.64135754486432817</v>
      </c>
      <c r="M2868" s="70">
        <v>0.21323329464856372</v>
      </c>
      <c r="N2868" s="70">
        <v>9.9907712722083347E-2</v>
      </c>
      <c r="O2868" s="70">
        <v>0</v>
      </c>
      <c r="P2868" s="70">
        <v>1.037716624011919E-2</v>
      </c>
    </row>
    <row r="2869" spans="1:16" x14ac:dyDescent="0.3">
      <c r="A2869" t="s">
        <v>3651</v>
      </c>
      <c r="B2869" t="s">
        <v>1721</v>
      </c>
      <c r="C2869" s="69">
        <v>51171</v>
      </c>
      <c r="D2869" s="70">
        <v>0.59645391198086339</v>
      </c>
      <c r="E2869" s="70">
        <v>1.2723534254762931E-2</v>
      </c>
      <c r="F2869" s="70">
        <v>0.17001415923229921</v>
      </c>
      <c r="G2869" s="70">
        <v>2.976190476190476E-2</v>
      </c>
      <c r="H2869" s="70">
        <v>0.27586206896551724</v>
      </c>
      <c r="I2869" s="70">
        <v>0.72222222222222221</v>
      </c>
      <c r="J2869" s="70">
        <v>8.9586229785745028E-2</v>
      </c>
      <c r="K2869" s="70">
        <v>0.7388148901693905</v>
      </c>
      <c r="L2869" s="70">
        <v>0.58898776077137371</v>
      </c>
      <c r="M2869" s="70">
        <v>0.23866967221466984</v>
      </c>
      <c r="N2869" s="70">
        <v>8.1345313601730015E-2</v>
      </c>
      <c r="O2869" s="70">
        <v>0</v>
      </c>
      <c r="P2869" s="70">
        <v>1.352224868989812E-2</v>
      </c>
    </row>
    <row r="2870" spans="1:16" x14ac:dyDescent="0.3">
      <c r="A2870" t="s">
        <v>3652</v>
      </c>
      <c r="B2870" t="s">
        <v>1721</v>
      </c>
      <c r="C2870" s="69">
        <v>51173</v>
      </c>
      <c r="D2870" s="70">
        <v>0.59770834673887818</v>
      </c>
      <c r="E2870" s="70">
        <v>9.5597988051280437E-3</v>
      </c>
      <c r="F2870" s="70">
        <v>0.11396769128732533</v>
      </c>
      <c r="G2870" s="70">
        <v>5.3571428571428568E-2</v>
      </c>
      <c r="H2870" s="70">
        <v>6.8965517241379309E-2</v>
      </c>
      <c r="I2870" s="70">
        <v>0.66666666666666663</v>
      </c>
      <c r="J2870" s="70">
        <v>0.41440117743075111</v>
      </c>
      <c r="K2870" s="70">
        <v>0.76475948594950383</v>
      </c>
      <c r="L2870" s="70">
        <v>0.44634307041005888</v>
      </c>
      <c r="M2870" s="70">
        <v>0.23524018135804253</v>
      </c>
      <c r="N2870" s="70">
        <v>0.18740626657691145</v>
      </c>
      <c r="O2870" s="70">
        <v>0</v>
      </c>
      <c r="P2870" s="70">
        <v>3.6667386007954439E-3</v>
      </c>
    </row>
    <row r="2871" spans="1:16" x14ac:dyDescent="0.3">
      <c r="A2871" t="s">
        <v>3653</v>
      </c>
      <c r="B2871" t="s">
        <v>1721</v>
      </c>
      <c r="C2871" s="69">
        <v>51175</v>
      </c>
      <c r="D2871" s="70">
        <v>0.56760066014016897</v>
      </c>
      <c r="E2871" s="70">
        <v>5.3730977824573069E-4</v>
      </c>
      <c r="F2871" s="70">
        <v>0.52929811441725194</v>
      </c>
      <c r="G2871" s="70">
        <v>4.7619047619047616E-2</v>
      </c>
      <c r="H2871" s="70">
        <v>3.4482758620689655E-2</v>
      </c>
      <c r="I2871" s="70">
        <v>0.3888888888888889</v>
      </c>
      <c r="J2871" s="70">
        <v>0.10096568640609684</v>
      </c>
      <c r="K2871" s="70">
        <v>0.68824728234823773</v>
      </c>
      <c r="L2871" s="70">
        <v>0.75567942959575651</v>
      </c>
      <c r="M2871" s="70">
        <v>0.16447774258115946</v>
      </c>
      <c r="N2871" s="70">
        <v>8.8255232118439997E-2</v>
      </c>
      <c r="O2871" s="70">
        <v>0</v>
      </c>
      <c r="P2871" s="70">
        <v>8.2257614970629098E-3</v>
      </c>
    </row>
    <row r="2872" spans="1:16" x14ac:dyDescent="0.3">
      <c r="A2872" t="s">
        <v>3654</v>
      </c>
      <c r="B2872" t="s">
        <v>1721</v>
      </c>
      <c r="C2872" s="69">
        <v>51177</v>
      </c>
      <c r="D2872" s="70">
        <v>0.49889402660279092</v>
      </c>
      <c r="E2872" s="70">
        <v>6.9281404845439237E-2</v>
      </c>
      <c r="F2872" s="70">
        <v>0.34023171622030973</v>
      </c>
      <c r="G2872" s="70">
        <v>3.5714285714285712E-2</v>
      </c>
      <c r="H2872" s="70">
        <v>0.10344827586206896</v>
      </c>
      <c r="I2872" s="70">
        <v>0.5</v>
      </c>
      <c r="J2872" s="70">
        <v>-0.10440841432260278</v>
      </c>
      <c r="K2872" s="70">
        <v>0.70368768396543457</v>
      </c>
      <c r="L2872" s="70">
        <v>0.65543895599728175</v>
      </c>
      <c r="M2872" s="70">
        <v>0.17943121571736342</v>
      </c>
      <c r="N2872" s="70">
        <v>4.4433915564788234E-2</v>
      </c>
      <c r="O2872" s="70">
        <v>2.0449119327205067E-3</v>
      </c>
      <c r="P2872" s="70">
        <v>6.4412089993419177E-3</v>
      </c>
    </row>
    <row r="2873" spans="1:16" x14ac:dyDescent="0.3">
      <c r="A2873" t="s">
        <v>2660</v>
      </c>
      <c r="B2873" t="s">
        <v>1721</v>
      </c>
      <c r="C2873" s="69">
        <v>51179</v>
      </c>
      <c r="D2873" s="70">
        <v>0.51794106044080268</v>
      </c>
      <c r="E2873" s="70">
        <v>0.13436182145447487</v>
      </c>
      <c r="F2873" s="70">
        <v>0.30758374099979441</v>
      </c>
      <c r="G2873" s="70">
        <v>4.7619047619047616E-2</v>
      </c>
      <c r="H2873" s="70">
        <v>6.8965517241379309E-2</v>
      </c>
      <c r="I2873" s="70">
        <v>0.44444444444444442</v>
      </c>
      <c r="J2873" s="70">
        <v>8.833293436541971E-2</v>
      </c>
      <c r="K2873" s="70">
        <v>0.70340446552522928</v>
      </c>
      <c r="L2873" s="70">
        <v>0.60353389049746142</v>
      </c>
      <c r="M2873" s="70">
        <v>0.18512158973041473</v>
      </c>
      <c r="N2873" s="70">
        <v>7.51121112015357E-2</v>
      </c>
      <c r="O2873" s="70">
        <v>3.1686468580423253E-2</v>
      </c>
      <c r="P2873" s="70">
        <v>4.8254726949919762E-3</v>
      </c>
    </row>
    <row r="2874" spans="1:16" x14ac:dyDescent="0.3">
      <c r="A2874" t="s">
        <v>3171</v>
      </c>
      <c r="B2874" t="s">
        <v>1721</v>
      </c>
      <c r="C2874" s="69">
        <v>51181</v>
      </c>
      <c r="E2874" s="70"/>
      <c r="F2874" s="70">
        <v>0.49049189033954332</v>
      </c>
      <c r="G2874" s="70">
        <v>5.9523809523809521E-2</v>
      </c>
      <c r="H2874" s="70">
        <v>3.4482758620689655E-2</v>
      </c>
      <c r="I2874" s="70">
        <v>0.3888888888888889</v>
      </c>
    </row>
    <row r="2875" spans="1:16" x14ac:dyDescent="0.3">
      <c r="A2875" t="s">
        <v>2277</v>
      </c>
      <c r="B2875" t="s">
        <v>1721</v>
      </c>
      <c r="C2875" s="69">
        <v>51183</v>
      </c>
      <c r="E2875" s="70"/>
      <c r="F2875" s="70">
        <v>0.49199354509189219</v>
      </c>
      <c r="G2875" s="70">
        <v>4.7619047619047616E-2</v>
      </c>
      <c r="H2875" s="70">
        <v>3.4482758620689655E-2</v>
      </c>
      <c r="I2875" s="70">
        <v>0.44444444444444442</v>
      </c>
    </row>
    <row r="2876" spans="1:16" x14ac:dyDescent="0.3">
      <c r="A2876" t="s">
        <v>2513</v>
      </c>
      <c r="B2876" t="s">
        <v>1721</v>
      </c>
      <c r="C2876" s="69">
        <v>51185</v>
      </c>
      <c r="D2876" s="70">
        <v>0.54786392724635247</v>
      </c>
      <c r="E2876" s="70">
        <v>3.0902991957001382E-2</v>
      </c>
      <c r="F2876" s="70">
        <v>9.9354616960587894E-2</v>
      </c>
      <c r="G2876" s="70">
        <v>0</v>
      </c>
      <c r="H2876" s="70">
        <v>0.10344827586206896</v>
      </c>
      <c r="I2876" s="70">
        <v>0.55555555555555558</v>
      </c>
      <c r="J2876" s="70">
        <v>0.28062801994343367</v>
      </c>
      <c r="K2876" s="70">
        <v>0.76133316023966258</v>
      </c>
      <c r="L2876" s="70">
        <v>0.45671440846643208</v>
      </c>
      <c r="M2876" s="70">
        <v>0.24321138646440102</v>
      </c>
      <c r="N2876" s="70">
        <v>0.19794012704154204</v>
      </c>
      <c r="O2876" s="70">
        <v>0</v>
      </c>
      <c r="P2876" s="70">
        <v>1.0378688616059411E-2</v>
      </c>
    </row>
    <row r="2877" spans="1:16" x14ac:dyDescent="0.3">
      <c r="A2877" t="s">
        <v>2427</v>
      </c>
      <c r="B2877" t="s">
        <v>1721</v>
      </c>
      <c r="C2877" s="69">
        <v>51187</v>
      </c>
      <c r="D2877" s="70">
        <v>0.59970657272456085</v>
      </c>
      <c r="E2877" s="70">
        <v>5.8431164680622441E-2</v>
      </c>
      <c r="F2877" s="70">
        <v>0.18484997266603848</v>
      </c>
      <c r="G2877" s="70">
        <v>5.9523809523809521E-3</v>
      </c>
      <c r="H2877" s="70">
        <v>0.31034482758620691</v>
      </c>
      <c r="I2877" s="70">
        <v>0.77777777777777779</v>
      </c>
      <c r="J2877" s="70">
        <v>6.5520345813398662E-2</v>
      </c>
      <c r="K2877" s="70">
        <v>0.72956695636998559</v>
      </c>
      <c r="L2877" s="70">
        <v>0.55642975588732846</v>
      </c>
      <c r="M2877" s="70">
        <v>0.23810942756744116</v>
      </c>
      <c r="N2877" s="70">
        <v>8.5935142446478638E-2</v>
      </c>
      <c r="O2877" s="70">
        <v>0</v>
      </c>
      <c r="P2877" s="70">
        <v>1.0380592688710324E-2</v>
      </c>
    </row>
    <row r="2878" spans="1:16" x14ac:dyDescent="0.3">
      <c r="A2878" t="s">
        <v>1806</v>
      </c>
      <c r="B2878" t="s">
        <v>1721</v>
      </c>
      <c r="C2878" s="69">
        <v>51191</v>
      </c>
      <c r="D2878" s="70">
        <v>0.51202357598567649</v>
      </c>
      <c r="E2878" s="70">
        <v>2.1390902591289274E-2</v>
      </c>
      <c r="F2878" s="70">
        <v>0.11892443061863614</v>
      </c>
      <c r="G2878" s="70">
        <v>7.7380952380952384E-2</v>
      </c>
      <c r="H2878" s="70">
        <v>0.10344827586206896</v>
      </c>
      <c r="I2878" s="70">
        <v>0.61111111111111116</v>
      </c>
      <c r="J2878" s="70">
        <v>3.2167285025923087E-2</v>
      </c>
      <c r="K2878" s="70">
        <v>0.74849637776142519</v>
      </c>
      <c r="L2878" s="70">
        <v>0.53835395239599337</v>
      </c>
      <c r="M2878" s="70">
        <v>0.2319583574898765</v>
      </c>
      <c r="N2878" s="70">
        <v>5.3986405759814567E-2</v>
      </c>
      <c r="O2878" s="70">
        <v>0</v>
      </c>
      <c r="P2878" s="70">
        <v>1.5547301609347064E-2</v>
      </c>
    </row>
    <row r="2879" spans="1:16" x14ac:dyDescent="0.3">
      <c r="A2879" t="s">
        <v>3334</v>
      </c>
      <c r="B2879" t="s">
        <v>1721</v>
      </c>
      <c r="C2879" s="69">
        <v>51193</v>
      </c>
      <c r="D2879" s="70">
        <v>0.58689577768726187</v>
      </c>
      <c r="E2879" s="70">
        <v>4.9925697215199667E-3</v>
      </c>
      <c r="F2879" s="70">
        <v>0.37469013172445359</v>
      </c>
      <c r="G2879" s="70">
        <v>5.9523809523809521E-3</v>
      </c>
      <c r="H2879" s="70">
        <v>6.8965517241379309E-2</v>
      </c>
      <c r="I2879" s="70">
        <v>0.3888888888888889</v>
      </c>
      <c r="J2879" s="70">
        <v>0.32206826461487981</v>
      </c>
      <c r="K2879" s="70">
        <v>0.64754522115238411</v>
      </c>
      <c r="L2879" s="70">
        <v>0.59793362936109873</v>
      </c>
      <c r="M2879" s="70">
        <v>0.16672451222790052</v>
      </c>
      <c r="N2879" s="70">
        <v>0.25378196583249374</v>
      </c>
      <c r="O2879" s="70">
        <v>7.3339447677998562E-2</v>
      </c>
      <c r="P2879" s="70">
        <v>1.6424035563571743E-3</v>
      </c>
    </row>
    <row r="2880" spans="1:16" x14ac:dyDescent="0.3">
      <c r="A2880" t="s">
        <v>3583</v>
      </c>
      <c r="B2880" t="s">
        <v>1721</v>
      </c>
      <c r="C2880" s="69">
        <v>51195</v>
      </c>
      <c r="D2880" s="70">
        <v>0.55669647466941952</v>
      </c>
      <c r="E2880" s="70">
        <v>2.6393048694668804E-2</v>
      </c>
      <c r="F2880" s="70">
        <v>7.8575439715329778E-2</v>
      </c>
      <c r="G2880" s="70">
        <v>2.3809523809523808E-2</v>
      </c>
      <c r="H2880" s="70">
        <v>0.10344827586206896</v>
      </c>
      <c r="I2880" s="70">
        <v>0.55555555555555558</v>
      </c>
      <c r="J2880" s="70">
        <v>0.22078651215569089</v>
      </c>
      <c r="K2880" s="70">
        <v>0.74842942564954262</v>
      </c>
      <c r="L2880" s="70">
        <v>0.6190565367966917</v>
      </c>
      <c r="M2880" s="70">
        <v>0.24097390645343333</v>
      </c>
      <c r="N2880" s="70">
        <v>0.15080497634292367</v>
      </c>
      <c r="O2880" s="70">
        <v>0</v>
      </c>
      <c r="P2880" s="70">
        <v>1.0790991857754534E-2</v>
      </c>
    </row>
    <row r="2881" spans="1:16" x14ac:dyDescent="0.3">
      <c r="A2881" t="s">
        <v>3655</v>
      </c>
      <c r="B2881" t="s">
        <v>1721</v>
      </c>
      <c r="C2881" s="69">
        <v>51197</v>
      </c>
      <c r="D2881" s="70">
        <v>0.55474779705249411</v>
      </c>
      <c r="E2881" s="70">
        <v>1.0287278540161449E-2</v>
      </c>
      <c r="F2881" s="70">
        <v>0.14728077981445517</v>
      </c>
      <c r="G2881" s="70">
        <v>0</v>
      </c>
      <c r="H2881" s="70">
        <v>0.2413793103448276</v>
      </c>
      <c r="I2881" s="70">
        <v>0.72222222222222221</v>
      </c>
      <c r="J2881" s="70">
        <v>0.23607342676716103</v>
      </c>
      <c r="K2881" s="70">
        <v>0.76483229924499518</v>
      </c>
      <c r="L2881" s="70">
        <v>0.41838651455114523</v>
      </c>
      <c r="M2881" s="70">
        <v>0.19112587523939006</v>
      </c>
      <c r="N2881" s="70">
        <v>1.5785413387391287E-2</v>
      </c>
      <c r="O2881" s="70">
        <v>0</v>
      </c>
      <c r="P2881" s="70">
        <v>5.5113073146897344E-3</v>
      </c>
    </row>
    <row r="2882" spans="1:16" x14ac:dyDescent="0.3">
      <c r="A2882" t="s">
        <v>2735</v>
      </c>
      <c r="B2882" t="s">
        <v>1721</v>
      </c>
      <c r="C2882" s="69">
        <v>51199</v>
      </c>
      <c r="D2882" s="70">
        <v>0.63958728617376137</v>
      </c>
      <c r="E2882" s="70">
        <v>0.15263223197659784</v>
      </c>
      <c r="F2882" s="70">
        <v>0.60839299837150818</v>
      </c>
      <c r="G2882" s="70">
        <v>4.1666666666666664E-2</v>
      </c>
      <c r="H2882" s="70">
        <v>3.4482758620689655E-2</v>
      </c>
      <c r="I2882" s="70">
        <v>0.3888888888888889</v>
      </c>
      <c r="J2882" s="70">
        <v>0.16836719554624863</v>
      </c>
      <c r="K2882" s="70">
        <v>0.62688301329333773</v>
      </c>
      <c r="L2882" s="70">
        <v>0.73424718121596533</v>
      </c>
      <c r="M2882" s="70">
        <v>0.13257534487220266</v>
      </c>
      <c r="N2882" s="70">
        <v>0.23313926253658465</v>
      </c>
      <c r="O2882" s="70">
        <v>0.18890795630513493</v>
      </c>
      <c r="P2882" s="70">
        <v>4.480700000038665E-3</v>
      </c>
    </row>
    <row r="2883" spans="1:16" x14ac:dyDescent="0.3">
      <c r="A2883" t="s">
        <v>1767</v>
      </c>
      <c r="B2883" t="s">
        <v>1721</v>
      </c>
      <c r="C2883" s="69">
        <v>51510</v>
      </c>
      <c r="D2883" s="70">
        <v>0.53460910899004066</v>
      </c>
      <c r="E2883" s="70">
        <v>0.64739177957100469</v>
      </c>
      <c r="F2883" s="70">
        <v>0.32517609483450466</v>
      </c>
      <c r="G2883" s="70">
        <v>0</v>
      </c>
      <c r="H2883" s="70">
        <v>0</v>
      </c>
      <c r="I2883" s="70">
        <v>0.5</v>
      </c>
      <c r="J2883" s="70">
        <v>0.23375984772871586</v>
      </c>
      <c r="K2883" s="70">
        <v>0.69781682959230784</v>
      </c>
      <c r="L2883" s="70">
        <v>0.49489131203018027</v>
      </c>
      <c r="M2883" s="70">
        <v>0.21157880376872845</v>
      </c>
      <c r="N2883" s="70">
        <v>0.12327179807297282</v>
      </c>
      <c r="O2883" s="70">
        <v>5.5140947034944203E-2</v>
      </c>
      <c r="P2883" s="70">
        <v>1.3985995656571101E-3</v>
      </c>
    </row>
    <row r="2884" spans="1:16" x14ac:dyDescent="0.3">
      <c r="A2884" t="s">
        <v>1768</v>
      </c>
      <c r="B2884" t="s">
        <v>1721</v>
      </c>
      <c r="C2884" s="69">
        <v>51515</v>
      </c>
      <c r="D2884" s="70">
        <v>0.52305876365817983</v>
      </c>
      <c r="E2884" s="70">
        <v>0.53642350042234133</v>
      </c>
      <c r="F2884" s="70">
        <v>0.25684618136812154</v>
      </c>
      <c r="G2884" s="70">
        <v>0</v>
      </c>
      <c r="H2884" s="70">
        <v>0</v>
      </c>
      <c r="I2884" s="70">
        <v>0.55555555555555558</v>
      </c>
      <c r="J2884" s="70">
        <v>0.29119114143222119</v>
      </c>
      <c r="K2884" s="70">
        <v>0.72345490923990219</v>
      </c>
      <c r="L2884" s="70">
        <v>0.55016162855449346</v>
      </c>
      <c r="M2884" s="70">
        <v>0.19645015615641154</v>
      </c>
      <c r="N2884" s="70">
        <v>4.1293032195639998E-3</v>
      </c>
      <c r="O2884" s="70">
        <v>0</v>
      </c>
      <c r="P2884" s="70">
        <v>8.1420313307777048E-3</v>
      </c>
    </row>
    <row r="2885" spans="1:16" x14ac:dyDescent="0.3">
      <c r="A2885" t="s">
        <v>1769</v>
      </c>
      <c r="B2885" t="s">
        <v>1721</v>
      </c>
      <c r="C2885" s="69">
        <v>51520</v>
      </c>
      <c r="D2885" s="70">
        <v>0.53072740232530968</v>
      </c>
      <c r="E2885" s="70">
        <v>0.62260124002889938</v>
      </c>
      <c r="F2885" s="70">
        <v>0.17965303465659857</v>
      </c>
      <c r="G2885" s="70">
        <v>0</v>
      </c>
      <c r="H2885" s="70">
        <v>0</v>
      </c>
      <c r="I2885" s="70">
        <v>0.5</v>
      </c>
      <c r="J2885" s="70">
        <v>0.31567632132700763</v>
      </c>
      <c r="K2885" s="70">
        <v>0.73846496835010778</v>
      </c>
      <c r="L2885" s="70">
        <v>0.57311756855915807</v>
      </c>
      <c r="M2885" s="70">
        <v>0.22377346350984803</v>
      </c>
      <c r="N2885" s="70">
        <v>8.5906931525363106E-2</v>
      </c>
      <c r="O2885" s="70">
        <v>0</v>
      </c>
      <c r="P2885" s="70">
        <v>7.2513184584750709E-3</v>
      </c>
    </row>
    <row r="2886" spans="1:16" x14ac:dyDescent="0.3">
      <c r="A2886" t="s">
        <v>1770</v>
      </c>
      <c r="B2886" t="s">
        <v>1721</v>
      </c>
      <c r="C2886" s="69">
        <v>51530</v>
      </c>
      <c r="D2886" s="70">
        <v>0.57363017628127022</v>
      </c>
      <c r="E2886" s="70">
        <v>0.33930058450154749</v>
      </c>
      <c r="F2886" s="70">
        <v>0.16366057012798488</v>
      </c>
      <c r="G2886" s="70">
        <v>0</v>
      </c>
      <c r="H2886" s="70">
        <v>0</v>
      </c>
      <c r="I2886" s="70">
        <v>0.61111111111111116</v>
      </c>
      <c r="J2886" s="70">
        <v>0.31991470437033709</v>
      </c>
      <c r="K2886" s="70">
        <v>0.72762750066616355</v>
      </c>
      <c r="L2886" s="70">
        <v>0.52820933993797037</v>
      </c>
      <c r="M2886" s="70">
        <v>0.21208204733565036</v>
      </c>
      <c r="N2886" s="70">
        <v>0.27066921541239686</v>
      </c>
      <c r="O2886" s="70">
        <v>0</v>
      </c>
      <c r="P2886" s="70">
        <v>2.6745573313518493E-3</v>
      </c>
    </row>
    <row r="2887" spans="1:16" x14ac:dyDescent="0.3">
      <c r="A2887" t="s">
        <v>1771</v>
      </c>
      <c r="B2887" t="s">
        <v>1721</v>
      </c>
      <c r="C2887" s="69">
        <v>51540</v>
      </c>
      <c r="D2887" s="70">
        <v>0.5983001055557291</v>
      </c>
      <c r="E2887" s="70">
        <v>0.7234639552925114</v>
      </c>
      <c r="F2887" s="70">
        <v>0.26806255226512254</v>
      </c>
      <c r="G2887" s="70">
        <v>5.9523809523809521E-3</v>
      </c>
      <c r="H2887" s="70">
        <v>0</v>
      </c>
      <c r="I2887" s="70">
        <v>0.61111111111111116</v>
      </c>
      <c r="J2887" s="70">
        <v>0.37120198206138733</v>
      </c>
      <c r="K2887" s="70">
        <v>0.7241582491940316</v>
      </c>
      <c r="L2887" s="70">
        <v>0.71075334607502494</v>
      </c>
      <c r="M2887" s="70">
        <v>0.19744559483757598</v>
      </c>
      <c r="N2887" s="70">
        <v>5.8715525315443329E-2</v>
      </c>
      <c r="O2887" s="70">
        <v>0</v>
      </c>
      <c r="P2887" s="70">
        <v>1.0513056843760821E-2</v>
      </c>
    </row>
    <row r="2888" spans="1:16" x14ac:dyDescent="0.3">
      <c r="A2888" t="s">
        <v>1772</v>
      </c>
      <c r="B2888" t="s">
        <v>1721</v>
      </c>
      <c r="C2888" s="69">
        <v>51550</v>
      </c>
      <c r="D2888" s="70">
        <v>0.65597649887396092</v>
      </c>
      <c r="E2888" s="70">
        <v>0.20923283694216518</v>
      </c>
      <c r="F2888" s="70">
        <v>0.62256071781948497</v>
      </c>
      <c r="G2888" s="70">
        <v>5.3571428571428568E-2</v>
      </c>
      <c r="H2888" s="70">
        <v>0</v>
      </c>
      <c r="I2888" s="70">
        <v>0.44444444444444442</v>
      </c>
      <c r="J2888" s="70">
        <v>0.11361438341615521</v>
      </c>
      <c r="K2888" s="70">
        <v>0.62163708168900966</v>
      </c>
      <c r="L2888" s="70">
        <v>0.71836883602168855</v>
      </c>
      <c r="M2888" s="70">
        <v>0.17620020828906316</v>
      </c>
      <c r="N2888" s="70">
        <v>0.27338685914176591</v>
      </c>
      <c r="O2888" s="70">
        <v>0.21533149637205834</v>
      </c>
      <c r="P2888" s="70">
        <v>3.9425340224410162E-3</v>
      </c>
    </row>
    <row r="2889" spans="1:16" x14ac:dyDescent="0.3">
      <c r="A2889" t="s">
        <v>1773</v>
      </c>
      <c r="B2889" t="s">
        <v>1721</v>
      </c>
      <c r="C2889" s="69">
        <v>51570</v>
      </c>
      <c r="D2889" s="70">
        <v>0.65086864984492898</v>
      </c>
      <c r="E2889" s="70">
        <v>0.77433286868720941</v>
      </c>
      <c r="F2889" s="70">
        <v>0.43552092258848973</v>
      </c>
      <c r="G2889" s="70">
        <v>5.9523809523809521E-3</v>
      </c>
      <c r="H2889" s="70">
        <v>0</v>
      </c>
      <c r="I2889" s="70">
        <v>0.44444444444444442</v>
      </c>
      <c r="J2889" s="70">
        <v>0.32901585078603984</v>
      </c>
      <c r="K2889" s="70">
        <v>0.72951804160563594</v>
      </c>
      <c r="L2889" s="70">
        <v>0.77011171758703967</v>
      </c>
      <c r="M2889" s="70">
        <v>0.1150086607546877</v>
      </c>
      <c r="N2889" s="70">
        <v>0.2071818386866939</v>
      </c>
      <c r="O2889" s="70">
        <v>0.17416093192508689</v>
      </c>
      <c r="P2889" s="70">
        <v>6.890694258013458E-3</v>
      </c>
    </row>
    <row r="2890" spans="1:16" x14ac:dyDescent="0.3">
      <c r="A2890" t="s">
        <v>1774</v>
      </c>
      <c r="B2890" t="s">
        <v>1721</v>
      </c>
      <c r="C2890" s="69">
        <v>51580</v>
      </c>
      <c r="D2890" s="70">
        <v>0.52909102387911544</v>
      </c>
      <c r="E2890" s="70">
        <v>0.63422824680371537</v>
      </c>
      <c r="F2890" s="70">
        <v>0.13757509803730997</v>
      </c>
      <c r="G2890" s="70">
        <v>0</v>
      </c>
      <c r="H2890" s="70">
        <v>0</v>
      </c>
      <c r="I2890" s="70">
        <v>0.55555555555555558</v>
      </c>
      <c r="J2890" s="70">
        <v>0.39970351570698365</v>
      </c>
      <c r="K2890" s="70">
        <v>0.72441253260101357</v>
      </c>
      <c r="L2890" s="70">
        <v>0.46034321931914818</v>
      </c>
      <c r="M2890" s="70">
        <v>0.21516355915289848</v>
      </c>
      <c r="N2890" s="70">
        <v>0.11994082387469984</v>
      </c>
      <c r="O2890" s="70">
        <v>0</v>
      </c>
      <c r="P2890" s="70">
        <v>3.0592711647354988E-3</v>
      </c>
    </row>
    <row r="2891" spans="1:16" x14ac:dyDescent="0.3">
      <c r="A2891" t="s">
        <v>1775</v>
      </c>
      <c r="B2891" t="s">
        <v>1721</v>
      </c>
      <c r="C2891" s="69">
        <v>51590</v>
      </c>
      <c r="D2891" s="70">
        <v>0.54380586116347795</v>
      </c>
      <c r="E2891" s="70">
        <v>0.41388115433466205</v>
      </c>
      <c r="F2891" s="70">
        <v>0.3061882927353673</v>
      </c>
      <c r="G2891" s="70">
        <v>1.1904761904761904E-2</v>
      </c>
      <c r="H2891" s="70">
        <v>0</v>
      </c>
      <c r="I2891" s="70">
        <v>0.44444444444444442</v>
      </c>
      <c r="J2891" s="70">
        <v>0.30904630522789345</v>
      </c>
      <c r="K2891" s="70">
        <v>0.74362695604201601</v>
      </c>
      <c r="L2891" s="70">
        <v>0.70045568881503295</v>
      </c>
      <c r="M2891" s="70">
        <v>0.12698536278734107</v>
      </c>
      <c r="N2891" s="70">
        <v>3.727236845877737E-2</v>
      </c>
      <c r="O2891" s="70">
        <v>0</v>
      </c>
      <c r="P2891" s="70">
        <v>8.5775356776529796E-3</v>
      </c>
    </row>
    <row r="2892" spans="1:16" x14ac:dyDescent="0.3">
      <c r="A2892" t="s">
        <v>1776</v>
      </c>
      <c r="B2892" t="s">
        <v>1721</v>
      </c>
      <c r="C2892" s="69">
        <v>51595</v>
      </c>
      <c r="D2892" s="70">
        <v>0.56391663290308525</v>
      </c>
      <c r="E2892" s="70">
        <v>0.40581345802850349</v>
      </c>
      <c r="F2892" s="70">
        <v>0.49199899895442351</v>
      </c>
      <c r="G2892" s="70">
        <v>1.1904761904761904E-2</v>
      </c>
      <c r="H2892" s="70">
        <v>0</v>
      </c>
      <c r="I2892" s="70">
        <v>0.33333333333333331</v>
      </c>
      <c r="J2892" s="70">
        <v>0.26209070683376873</v>
      </c>
      <c r="K2892" s="70">
        <v>0.70271371050539189</v>
      </c>
      <c r="L2892" s="70">
        <v>0.75672629770030175</v>
      </c>
      <c r="M2892" s="70">
        <v>0.14724135225271778</v>
      </c>
      <c r="N2892" s="70">
        <v>7.2784947375817782E-2</v>
      </c>
      <c r="O2892" s="70">
        <v>0</v>
      </c>
      <c r="P2892" s="70">
        <v>9.1325090133734903E-3</v>
      </c>
    </row>
    <row r="2893" spans="1:16" x14ac:dyDescent="0.3">
      <c r="A2893" t="s">
        <v>1777</v>
      </c>
      <c r="B2893" t="s">
        <v>1721</v>
      </c>
      <c r="C2893" s="69">
        <v>51600</v>
      </c>
      <c r="D2893" s="70">
        <v>0.53383643883562837</v>
      </c>
      <c r="E2893" s="70">
        <v>0.6464561047052485</v>
      </c>
      <c r="F2893" s="70">
        <v>0.32333522389584984</v>
      </c>
      <c r="G2893" s="70">
        <v>0</v>
      </c>
      <c r="H2893" s="70">
        <v>0</v>
      </c>
      <c r="I2893" s="70">
        <v>0.5</v>
      </c>
      <c r="J2893" s="70">
        <v>0.30943279834819826</v>
      </c>
      <c r="K2893" s="70">
        <v>0.70005890676587634</v>
      </c>
      <c r="L2893" s="70">
        <v>0.51509747428223551</v>
      </c>
      <c r="M2893" s="70">
        <v>0.24799342361578736</v>
      </c>
      <c r="N2893" s="70">
        <v>4.1839020056436763E-2</v>
      </c>
      <c r="O2893" s="70">
        <v>0</v>
      </c>
      <c r="P2893" s="70">
        <v>1.4574102193260028E-3</v>
      </c>
    </row>
    <row r="2894" spans="1:16" x14ac:dyDescent="0.3">
      <c r="A2894" t="s">
        <v>1778</v>
      </c>
      <c r="B2894" t="s">
        <v>1721</v>
      </c>
      <c r="C2894" s="69">
        <v>51610</v>
      </c>
      <c r="D2894" s="70">
        <v>0.53842572675161315</v>
      </c>
      <c r="E2894" s="70">
        <v>0.65201356195940163</v>
      </c>
      <c r="F2894" s="70">
        <v>0.33507070149948587</v>
      </c>
      <c r="G2894" s="70">
        <v>1.1904761904761904E-2</v>
      </c>
      <c r="H2894" s="70">
        <v>0</v>
      </c>
      <c r="I2894" s="70">
        <v>0.5</v>
      </c>
      <c r="J2894" s="70">
        <v>0.34274647202115854</v>
      </c>
      <c r="K2894" s="70">
        <v>0.69922515098992921</v>
      </c>
      <c r="L2894" s="70">
        <v>0.51205195691418948</v>
      </c>
      <c r="M2894" s="70">
        <v>0.24558546716478843</v>
      </c>
      <c r="N2894" s="70">
        <v>1.3302242542431997E-2</v>
      </c>
      <c r="O2894" s="70">
        <v>0</v>
      </c>
      <c r="P2894" s="70">
        <v>2.0163152079074767E-3</v>
      </c>
    </row>
    <row r="2895" spans="1:16" x14ac:dyDescent="0.3">
      <c r="A2895" t="s">
        <v>1779</v>
      </c>
      <c r="B2895" t="s">
        <v>1721</v>
      </c>
      <c r="C2895" s="69">
        <v>51620</v>
      </c>
      <c r="D2895" s="70">
        <v>0.63875925497462294</v>
      </c>
      <c r="E2895" s="70">
        <v>0.53361984225169135</v>
      </c>
      <c r="F2895" s="70">
        <v>0.55019067466856608</v>
      </c>
      <c r="G2895" s="70">
        <v>0</v>
      </c>
      <c r="H2895" s="70">
        <v>0</v>
      </c>
      <c r="I2895" s="70">
        <v>0.3888888888888889</v>
      </c>
      <c r="J2895" s="70">
        <v>0.35685603982819086</v>
      </c>
      <c r="K2895" s="70">
        <v>0.68891807092041724</v>
      </c>
      <c r="L2895" s="70">
        <v>0.7592890140685008</v>
      </c>
      <c r="M2895" s="70">
        <v>0.16701328995031894</v>
      </c>
      <c r="N2895" s="70">
        <v>0.19441865760599353</v>
      </c>
      <c r="O2895" s="70">
        <v>4.2415068219727757E-2</v>
      </c>
      <c r="P2895" s="70">
        <v>9.9485892976359444E-3</v>
      </c>
    </row>
    <row r="2896" spans="1:16" x14ac:dyDescent="0.3">
      <c r="A2896" t="s">
        <v>1780</v>
      </c>
      <c r="B2896" t="s">
        <v>1721</v>
      </c>
      <c r="C2896" s="69">
        <v>51630</v>
      </c>
      <c r="D2896" s="70">
        <v>0.53917188123007265</v>
      </c>
      <c r="E2896" s="70">
        <v>0.56056251034783511</v>
      </c>
      <c r="F2896" s="70">
        <v>0.32236788296974117</v>
      </c>
      <c r="G2896" s="70">
        <v>5.9523809523809521E-3</v>
      </c>
      <c r="H2896" s="70">
        <v>3.4482758620689655E-2</v>
      </c>
      <c r="I2896" s="70">
        <v>0.33333333333333331</v>
      </c>
      <c r="J2896" s="70">
        <v>0.37103057807773648</v>
      </c>
      <c r="K2896" s="70">
        <v>0.70338621717929573</v>
      </c>
      <c r="L2896" s="70">
        <v>0.65832620294584765</v>
      </c>
      <c r="M2896" s="70">
        <v>0.17769594702300018</v>
      </c>
      <c r="N2896" s="70">
        <v>5.2133221946370906E-2</v>
      </c>
      <c r="O2896" s="70">
        <v>2.335829430128852E-3</v>
      </c>
      <c r="P2896" s="70">
        <v>4.5476013392199083E-3</v>
      </c>
    </row>
    <row r="2897" spans="1:16" x14ac:dyDescent="0.3">
      <c r="A2897" t="s">
        <v>1781</v>
      </c>
      <c r="B2897" t="s">
        <v>1721</v>
      </c>
      <c r="C2897" s="69">
        <v>51640</v>
      </c>
      <c r="D2897" s="70">
        <v>0.50050910793271985</v>
      </c>
      <c r="E2897" s="70">
        <v>0.35996369925335092</v>
      </c>
      <c r="F2897" s="70">
        <v>0.19352992922950335</v>
      </c>
      <c r="G2897" s="70">
        <v>0</v>
      </c>
      <c r="H2897" s="70">
        <v>0</v>
      </c>
      <c r="I2897" s="70">
        <v>0.44444444444444442</v>
      </c>
      <c r="J2897" s="70">
        <v>0.34019223309461161</v>
      </c>
      <c r="K2897" s="70">
        <v>0.74546163543650601</v>
      </c>
      <c r="L2897" s="70">
        <v>0.44725883609585138</v>
      </c>
      <c r="M2897" s="70">
        <v>0.18537188832837537</v>
      </c>
      <c r="N2897" s="70">
        <v>0.10795938455232523</v>
      </c>
      <c r="O2897" s="70">
        <v>0</v>
      </c>
      <c r="P2897" s="70">
        <v>1.02301454169146E-2</v>
      </c>
    </row>
    <row r="2898" spans="1:16" x14ac:dyDescent="0.3">
      <c r="A2898" t="s">
        <v>1782</v>
      </c>
      <c r="B2898" t="s">
        <v>1721</v>
      </c>
      <c r="C2898" s="69">
        <v>51650</v>
      </c>
      <c r="D2898" s="70">
        <v>0.70224515680377475</v>
      </c>
      <c r="E2898" s="70">
        <v>0.42859929381872253</v>
      </c>
      <c r="F2898" s="70">
        <v>0.68877632314685444</v>
      </c>
      <c r="G2898" s="70">
        <v>2.976190476190476E-2</v>
      </c>
      <c r="H2898" s="70">
        <v>0</v>
      </c>
      <c r="I2898" s="70">
        <v>0.33333333333333331</v>
      </c>
      <c r="J2898" s="70">
        <v>0.23604660324626164</v>
      </c>
      <c r="K2898" s="70">
        <v>0.62380195250047765</v>
      </c>
      <c r="L2898" s="70">
        <v>0.72152323495697479</v>
      </c>
      <c r="M2898" s="70">
        <v>0.14324334645379855</v>
      </c>
      <c r="N2898" s="70">
        <v>0.45875849316460054</v>
      </c>
      <c r="O2898" s="70">
        <v>0.23543211892392249</v>
      </c>
      <c r="P2898" s="70">
        <v>1.1265886934310148E-3</v>
      </c>
    </row>
    <row r="2899" spans="1:16" x14ac:dyDescent="0.3">
      <c r="A2899" t="s">
        <v>1783</v>
      </c>
      <c r="B2899" t="s">
        <v>1721</v>
      </c>
      <c r="C2899" s="69">
        <v>51660</v>
      </c>
      <c r="D2899" s="70">
        <v>0.52086009926120613</v>
      </c>
      <c r="E2899" s="70">
        <v>0.6307422393256007</v>
      </c>
      <c r="F2899" s="70">
        <v>0.24477219091072988</v>
      </c>
      <c r="G2899" s="70">
        <v>0</v>
      </c>
      <c r="H2899" s="70">
        <v>0</v>
      </c>
      <c r="I2899" s="70">
        <v>0.55555555555555558</v>
      </c>
      <c r="J2899" s="70">
        <v>0.1957941662627119</v>
      </c>
      <c r="K2899" s="70">
        <v>0.74068370834313002</v>
      </c>
      <c r="L2899" s="70">
        <v>0.53840012440929019</v>
      </c>
      <c r="M2899" s="70">
        <v>0.22902051877873927</v>
      </c>
      <c r="N2899" s="70">
        <v>6.6445658883815512E-2</v>
      </c>
      <c r="O2899" s="70">
        <v>0</v>
      </c>
      <c r="P2899" s="70">
        <v>4.3890879901230086E-3</v>
      </c>
    </row>
    <row r="2900" spans="1:16" x14ac:dyDescent="0.3">
      <c r="A2900" t="s">
        <v>1784</v>
      </c>
      <c r="B2900" t="s">
        <v>1721</v>
      </c>
      <c r="C2900" s="69">
        <v>51670</v>
      </c>
      <c r="D2900" s="70">
        <v>0.60572187941694666</v>
      </c>
      <c r="E2900" s="70">
        <v>0.63483893710685202</v>
      </c>
      <c r="F2900" s="70">
        <v>0.4346457981886277</v>
      </c>
      <c r="G2900" s="70">
        <v>1.7857142857142856E-2</v>
      </c>
      <c r="H2900" s="70">
        <v>0</v>
      </c>
      <c r="I2900" s="70">
        <v>0.3888888888888889</v>
      </c>
      <c r="J2900" s="70">
        <v>0.34082387979243733</v>
      </c>
      <c r="K2900" s="70">
        <v>0.72068043962345829</v>
      </c>
      <c r="L2900" s="70">
        <v>0.77882307344067792</v>
      </c>
      <c r="M2900" s="70">
        <v>0.11520772469577173</v>
      </c>
      <c r="N2900" s="70">
        <v>0.10134778994358917</v>
      </c>
      <c r="O2900" s="70">
        <v>8.9252651145184284E-2</v>
      </c>
      <c r="P2900" s="70">
        <v>7.0786438115052327E-3</v>
      </c>
    </row>
    <row r="2901" spans="1:16" x14ac:dyDescent="0.3">
      <c r="A2901" t="s">
        <v>1785</v>
      </c>
      <c r="B2901" t="s">
        <v>1721</v>
      </c>
      <c r="C2901" s="69">
        <v>51678</v>
      </c>
      <c r="D2901" s="70">
        <v>0.53174058805638158</v>
      </c>
      <c r="E2901" s="70">
        <v>0.64391810723592902</v>
      </c>
      <c r="F2901" s="70">
        <v>0.23143277330702686</v>
      </c>
      <c r="G2901" s="70">
        <v>0</v>
      </c>
      <c r="H2901" s="70">
        <v>0</v>
      </c>
      <c r="I2901" s="70">
        <v>0.61111111111111116</v>
      </c>
      <c r="J2901" s="70">
        <v>0.29912345181246114</v>
      </c>
      <c r="K2901" s="70">
        <v>0.72696435831853057</v>
      </c>
      <c r="L2901" s="70">
        <v>0.49889893607274111</v>
      </c>
      <c r="M2901" s="70">
        <v>0.20855486041278182</v>
      </c>
      <c r="N2901" s="70">
        <v>4.8118517629492236E-2</v>
      </c>
      <c r="O2901" s="70">
        <v>0</v>
      </c>
      <c r="P2901" s="70">
        <v>4.6486492447343295E-3</v>
      </c>
    </row>
    <row r="2902" spans="1:16" x14ac:dyDescent="0.3">
      <c r="A2902" t="s">
        <v>1786</v>
      </c>
      <c r="B2902" t="s">
        <v>1721</v>
      </c>
      <c r="C2902" s="69">
        <v>51680</v>
      </c>
      <c r="D2902" s="70">
        <v>0.54124534705388527</v>
      </c>
      <c r="E2902" s="70">
        <v>0.51105715721592371</v>
      </c>
      <c r="F2902" s="70">
        <v>0.24907652862862645</v>
      </c>
      <c r="G2902" s="70">
        <v>1.1904761904761904E-2</v>
      </c>
      <c r="H2902" s="70">
        <v>0</v>
      </c>
      <c r="I2902" s="70">
        <v>0.55555555555555558</v>
      </c>
      <c r="J2902" s="70">
        <v>0.33329941347186381</v>
      </c>
      <c r="K2902" s="70">
        <v>0.72571918173474559</v>
      </c>
      <c r="L2902" s="70">
        <v>0.5709103595063717</v>
      </c>
      <c r="M2902" s="70">
        <v>0.1833259846115281</v>
      </c>
      <c r="N2902" s="70">
        <v>3.9188999454980937E-2</v>
      </c>
      <c r="O2902" s="70">
        <v>0</v>
      </c>
      <c r="P2902" s="70">
        <v>6.8621000695720628E-3</v>
      </c>
    </row>
    <row r="2903" spans="1:16" x14ac:dyDescent="0.3">
      <c r="A2903" t="s">
        <v>1787</v>
      </c>
      <c r="B2903" t="s">
        <v>1721</v>
      </c>
      <c r="C2903" s="69">
        <v>51683</v>
      </c>
      <c r="D2903" s="70">
        <v>0.50793041373261216</v>
      </c>
      <c r="E2903" s="70">
        <v>0.59544740876185343</v>
      </c>
      <c r="F2903" s="70">
        <v>0.32497428746679891</v>
      </c>
      <c r="G2903" s="70">
        <v>5.9523809523809521E-3</v>
      </c>
      <c r="H2903" s="70">
        <v>0</v>
      </c>
      <c r="I2903" s="70">
        <v>0.5</v>
      </c>
      <c r="J2903" s="70">
        <v>0.23335694300974055</v>
      </c>
      <c r="K2903" s="70">
        <v>0.71084847940983709</v>
      </c>
      <c r="L2903" s="70">
        <v>0.46828538786487467</v>
      </c>
      <c r="M2903" s="70">
        <v>0.21428108902442083</v>
      </c>
      <c r="N2903" s="70">
        <v>5.2102124880782592E-2</v>
      </c>
      <c r="O2903" s="70">
        <v>0</v>
      </c>
      <c r="P2903" s="70">
        <v>1.3377236900385936E-3</v>
      </c>
    </row>
    <row r="2904" spans="1:16" x14ac:dyDescent="0.3">
      <c r="A2904" t="s">
        <v>1788</v>
      </c>
      <c r="B2904" t="s">
        <v>1721</v>
      </c>
      <c r="C2904" s="69">
        <v>51685</v>
      </c>
      <c r="D2904" s="70">
        <v>0.50377250438154153</v>
      </c>
      <c r="E2904" s="70">
        <v>0.61004979643282442</v>
      </c>
      <c r="F2904" s="70">
        <v>0.30950838320221891</v>
      </c>
      <c r="G2904" s="70">
        <v>5.9523809523809521E-3</v>
      </c>
      <c r="H2904" s="70">
        <v>0</v>
      </c>
      <c r="I2904" s="70">
        <v>0.5</v>
      </c>
      <c r="J2904" s="70">
        <v>0.24955742030539538</v>
      </c>
      <c r="K2904" s="70">
        <v>0.71016636409137202</v>
      </c>
      <c r="L2904" s="70">
        <v>0.47253909915818931</v>
      </c>
      <c r="M2904" s="70">
        <v>0.21728487998786936</v>
      </c>
      <c r="N2904" s="70">
        <v>2.4382395419554084E-2</v>
      </c>
      <c r="O2904" s="70">
        <v>0</v>
      </c>
      <c r="P2904" s="70">
        <v>1.1913586786778682E-3</v>
      </c>
    </row>
    <row r="2905" spans="1:16" x14ac:dyDescent="0.3">
      <c r="A2905" t="s">
        <v>1789</v>
      </c>
      <c r="B2905" t="s">
        <v>1721</v>
      </c>
      <c r="C2905" s="69">
        <v>51690</v>
      </c>
      <c r="D2905" s="70">
        <v>0.5242655249560475</v>
      </c>
      <c r="E2905" s="70">
        <v>0.63486608338980899</v>
      </c>
      <c r="F2905" s="70">
        <v>0.22244563810270523</v>
      </c>
      <c r="G2905" s="70">
        <v>0</v>
      </c>
      <c r="H2905" s="70">
        <v>0</v>
      </c>
      <c r="I2905" s="70">
        <v>0.3888888888888889</v>
      </c>
      <c r="J2905" s="70">
        <v>0.46491259907185462</v>
      </c>
      <c r="K2905" s="70">
        <v>0.71345566046039799</v>
      </c>
      <c r="L2905" s="70">
        <v>0.6283273782677492</v>
      </c>
      <c r="M2905" s="70">
        <v>0.14065419843963453</v>
      </c>
      <c r="N2905" s="70">
        <v>2.6589532500961074E-2</v>
      </c>
      <c r="O2905" s="70">
        <v>0</v>
      </c>
      <c r="P2905" s="70">
        <v>6.6230737437667905E-3</v>
      </c>
    </row>
    <row r="2906" spans="1:16" x14ac:dyDescent="0.3">
      <c r="A2906" t="s">
        <v>1790</v>
      </c>
      <c r="B2906" t="s">
        <v>1721</v>
      </c>
      <c r="C2906" s="69">
        <v>51700</v>
      </c>
      <c r="D2906" s="70">
        <v>0.62494606929502616</v>
      </c>
      <c r="E2906" s="70">
        <v>0.38806075682711977</v>
      </c>
      <c r="F2906" s="70">
        <v>0.56925613740760872</v>
      </c>
      <c r="G2906" s="70">
        <v>2.976190476190476E-2</v>
      </c>
      <c r="H2906" s="70">
        <v>3.4482758620689655E-2</v>
      </c>
      <c r="I2906" s="70">
        <v>0.33333333333333331</v>
      </c>
      <c r="J2906" s="70">
        <v>0.36420692787528858</v>
      </c>
      <c r="K2906" s="70">
        <v>0.6227787798763974</v>
      </c>
      <c r="L2906" s="70">
        <v>0.72812155165428072</v>
      </c>
      <c r="M2906" s="70">
        <v>0.13446187712751692</v>
      </c>
      <c r="N2906" s="70">
        <v>0.18852795492265545</v>
      </c>
      <c r="O2906" s="70">
        <v>8.1927306786841556E-2</v>
      </c>
      <c r="P2906" s="70">
        <v>2.7892624746338034E-3</v>
      </c>
    </row>
    <row r="2907" spans="1:16" x14ac:dyDescent="0.3">
      <c r="A2907" t="s">
        <v>1791</v>
      </c>
      <c r="B2907" t="s">
        <v>1721</v>
      </c>
      <c r="C2907" s="69">
        <v>51710</v>
      </c>
      <c r="D2907" s="70">
        <v>0.69669279513532201</v>
      </c>
      <c r="E2907" s="70">
        <v>0.58018776356570279</v>
      </c>
      <c r="F2907" s="70">
        <v>0.67071269182058957</v>
      </c>
      <c r="G2907" s="70">
        <v>4.1666666666666664E-2</v>
      </c>
      <c r="H2907" s="70">
        <v>0</v>
      </c>
      <c r="I2907" s="70">
        <v>0.3888888888888889</v>
      </c>
      <c r="J2907" s="70">
        <v>0.18775577654077358</v>
      </c>
      <c r="K2907" s="70">
        <v>0.61128814431519141</v>
      </c>
      <c r="L2907" s="70">
        <v>0.69298215109772043</v>
      </c>
      <c r="M2907" s="70">
        <v>0.16093368628042962</v>
      </c>
      <c r="N2907" s="70">
        <v>0.35747831377280775</v>
      </c>
      <c r="O2907" s="70">
        <v>0.33208984209950121</v>
      </c>
      <c r="P2907" s="70">
        <v>5.5762187628070534E-4</v>
      </c>
    </row>
    <row r="2908" spans="1:16" x14ac:dyDescent="0.3">
      <c r="A2908" t="s">
        <v>1792</v>
      </c>
      <c r="B2908" t="s">
        <v>1721</v>
      </c>
      <c r="C2908" s="69">
        <v>51720</v>
      </c>
      <c r="D2908" s="70">
        <v>0.55774994409701772</v>
      </c>
      <c r="E2908" s="70">
        <v>0.39129742710071602</v>
      </c>
      <c r="F2908" s="70">
        <v>9.1744339525547586E-2</v>
      </c>
      <c r="G2908" s="70">
        <v>0</v>
      </c>
      <c r="H2908" s="70">
        <v>0.10344827586206896</v>
      </c>
      <c r="I2908" s="70">
        <v>0.5</v>
      </c>
      <c r="J2908" s="70">
        <v>0.37672832771879239</v>
      </c>
      <c r="K2908" s="70">
        <v>0.73814395580130576</v>
      </c>
      <c r="L2908" s="70">
        <v>0.59676357804869662</v>
      </c>
      <c r="M2908" s="70">
        <v>0.25172083785021282</v>
      </c>
      <c r="N2908" s="70">
        <v>9.1421985565740674E-2</v>
      </c>
      <c r="O2908" s="70">
        <v>0</v>
      </c>
      <c r="P2908" s="70">
        <v>7.4680524281872211E-3</v>
      </c>
    </row>
    <row r="2909" spans="1:16" x14ac:dyDescent="0.3">
      <c r="A2909" t="s">
        <v>1793</v>
      </c>
      <c r="B2909" t="s">
        <v>1721</v>
      </c>
      <c r="C2909" s="69">
        <v>51730</v>
      </c>
      <c r="D2909" s="70">
        <v>0.59083851968203605</v>
      </c>
      <c r="E2909" s="70">
        <v>0.52958220916391541</v>
      </c>
      <c r="F2909" s="70">
        <v>0.4434871197548228</v>
      </c>
      <c r="G2909" s="70">
        <v>3.5714285714285712E-2</v>
      </c>
      <c r="H2909" s="70">
        <v>0</v>
      </c>
      <c r="I2909" s="70">
        <v>0.44444444444444442</v>
      </c>
      <c r="J2909" s="70">
        <v>0.30514884260154884</v>
      </c>
      <c r="K2909" s="70">
        <v>0.72769551889188899</v>
      </c>
      <c r="L2909" s="70">
        <v>0.76379980569976147</v>
      </c>
      <c r="M2909" s="70">
        <v>0.11991609177178637</v>
      </c>
      <c r="N2909" s="70">
        <v>5.9185805848950002E-2</v>
      </c>
      <c r="O2909" s="70">
        <v>1.0261000034885259E-2</v>
      </c>
      <c r="P2909" s="70">
        <v>1.1371825023665997E-2</v>
      </c>
    </row>
    <row r="2910" spans="1:16" x14ac:dyDescent="0.3">
      <c r="A2910" t="s">
        <v>1794</v>
      </c>
      <c r="B2910" t="s">
        <v>1721</v>
      </c>
      <c r="C2910" s="69">
        <v>51735</v>
      </c>
      <c r="D2910" s="70">
        <v>0.87636427747554047</v>
      </c>
      <c r="E2910" s="70">
        <v>0.11902472149659382</v>
      </c>
      <c r="F2910" s="70">
        <v>0.73677983335630459</v>
      </c>
      <c r="G2910" s="70">
        <v>0</v>
      </c>
      <c r="H2910" s="70">
        <v>0</v>
      </c>
      <c r="I2910" s="70">
        <v>0.27777777777777779</v>
      </c>
      <c r="J2910" s="70">
        <v>0.58011712527670889</v>
      </c>
      <c r="K2910" s="70">
        <v>0.62869111557007407</v>
      </c>
      <c r="L2910" s="70">
        <v>0.71786342225641597</v>
      </c>
      <c r="M2910" s="70">
        <v>0.13905892632818084</v>
      </c>
      <c r="N2910" s="70">
        <v>0.63331874107589503</v>
      </c>
      <c r="O2910" s="70">
        <v>0.61470509309600974</v>
      </c>
      <c r="P2910" s="70">
        <v>4.3129555025896282E-3</v>
      </c>
    </row>
    <row r="2911" spans="1:16" x14ac:dyDescent="0.3">
      <c r="A2911" t="s">
        <v>1795</v>
      </c>
      <c r="B2911" t="s">
        <v>1721</v>
      </c>
      <c r="C2911" s="69">
        <v>51740</v>
      </c>
      <c r="D2911" s="70">
        <v>0.70591558198183224</v>
      </c>
      <c r="E2911" s="70">
        <v>0.8548375573126149</v>
      </c>
      <c r="F2911" s="70">
        <v>0.59844480849901627</v>
      </c>
      <c r="G2911" s="70">
        <v>1.7857142857142856E-2</v>
      </c>
      <c r="H2911" s="70">
        <v>0</v>
      </c>
      <c r="I2911" s="70">
        <v>0.44444444444444442</v>
      </c>
      <c r="J2911" s="70">
        <v>0.18772961421227105</v>
      </c>
      <c r="K2911" s="70">
        <v>0.61448966473638711</v>
      </c>
      <c r="L2911" s="70">
        <v>0.71172791343288389</v>
      </c>
      <c r="M2911" s="70">
        <v>0.15791784425918268</v>
      </c>
      <c r="N2911" s="70">
        <v>0.43804531682447617</v>
      </c>
      <c r="O2911" s="70">
        <v>0.31823708944815637</v>
      </c>
      <c r="P2911" s="70">
        <v>1.0561399689977546E-3</v>
      </c>
    </row>
    <row r="2912" spans="1:16" x14ac:dyDescent="0.3">
      <c r="A2912" t="s">
        <v>1796</v>
      </c>
      <c r="B2912" t="s">
        <v>1721</v>
      </c>
      <c r="C2912" s="69">
        <v>51750</v>
      </c>
      <c r="D2912" s="70">
        <v>0.49896624735667122</v>
      </c>
      <c r="E2912" s="70">
        <v>0.46573161104894445</v>
      </c>
      <c r="F2912" s="70">
        <v>0.18696347986286765</v>
      </c>
      <c r="G2912" s="70">
        <v>0</v>
      </c>
      <c r="H2912" s="70">
        <v>0</v>
      </c>
      <c r="I2912" s="70">
        <v>0.55555555555555558</v>
      </c>
      <c r="J2912" s="70">
        <v>0.28821371933088935</v>
      </c>
      <c r="K2912" s="70">
        <v>0.74837364542801921</v>
      </c>
      <c r="L2912" s="70">
        <v>0.42826724357599205</v>
      </c>
      <c r="M2912" s="70">
        <v>0.18692799582256575</v>
      </c>
      <c r="N2912" s="70">
        <v>6.9414311679636215E-2</v>
      </c>
      <c r="O2912" s="70">
        <v>0</v>
      </c>
      <c r="P2912" s="70">
        <v>3.1048539137065356E-3</v>
      </c>
    </row>
    <row r="2913" spans="1:16" x14ac:dyDescent="0.3">
      <c r="A2913" t="s">
        <v>1797</v>
      </c>
      <c r="B2913" t="s">
        <v>1721</v>
      </c>
      <c r="C2913" s="69">
        <v>51760</v>
      </c>
      <c r="D2913" s="70">
        <v>0.58664723190585666</v>
      </c>
      <c r="E2913" s="70">
        <v>0.7028906362847922</v>
      </c>
      <c r="F2913" s="70">
        <v>0.39625197130539758</v>
      </c>
      <c r="G2913" s="70">
        <v>0</v>
      </c>
      <c r="H2913" s="70">
        <v>0</v>
      </c>
      <c r="I2913" s="70">
        <v>0.5</v>
      </c>
      <c r="J2913" s="70">
        <v>0.31946914239693297</v>
      </c>
      <c r="K2913" s="70">
        <v>0.71290717478459775</v>
      </c>
      <c r="L2913" s="70">
        <v>0.75322397708996003</v>
      </c>
      <c r="M2913" s="70">
        <v>0.12333373518698329</v>
      </c>
      <c r="N2913" s="70">
        <v>7.2997417311223778E-2</v>
      </c>
      <c r="O2913" s="70">
        <v>1.6584319549519298E-2</v>
      </c>
      <c r="P2913" s="70">
        <v>5.535849294866689E-3</v>
      </c>
    </row>
    <row r="2914" spans="1:16" x14ac:dyDescent="0.3">
      <c r="A2914" t="s">
        <v>1798</v>
      </c>
      <c r="B2914" t="s">
        <v>1721</v>
      </c>
      <c r="C2914" s="69">
        <v>51770</v>
      </c>
      <c r="D2914" s="70">
        <v>0.5184314185047616</v>
      </c>
      <c r="E2914" s="70">
        <v>0.62653498703083133</v>
      </c>
      <c r="F2914" s="70">
        <v>0.23017602012721292</v>
      </c>
      <c r="G2914" s="70">
        <v>0</v>
      </c>
      <c r="H2914" s="70">
        <v>0</v>
      </c>
      <c r="I2914" s="70">
        <v>0.55555555555555558</v>
      </c>
      <c r="J2914" s="70">
        <v>0.27976335997268997</v>
      </c>
      <c r="K2914" s="70">
        <v>0.73746936792329243</v>
      </c>
      <c r="L2914" s="70">
        <v>0.51632811510707766</v>
      </c>
      <c r="M2914" s="70">
        <v>0.18249936685504073</v>
      </c>
      <c r="N2914" s="70">
        <v>5.8306624227399191E-2</v>
      </c>
      <c r="O2914" s="70">
        <v>0</v>
      </c>
      <c r="P2914" s="70">
        <v>2.9555362570145853E-3</v>
      </c>
    </row>
    <row r="2915" spans="1:16" x14ac:dyDescent="0.3">
      <c r="A2915" t="s">
        <v>1799</v>
      </c>
      <c r="B2915" t="s">
        <v>1721</v>
      </c>
      <c r="C2915" s="69">
        <v>51775</v>
      </c>
      <c r="D2915" s="70">
        <v>0.5340424394021801</v>
      </c>
      <c r="E2915" s="70">
        <v>0.64670556374200983</v>
      </c>
      <c r="F2915" s="70">
        <v>0.21695911921901334</v>
      </c>
      <c r="G2915" s="70">
        <v>0</v>
      </c>
      <c r="H2915" s="70">
        <v>0</v>
      </c>
      <c r="I2915" s="70">
        <v>0.55555555555555558</v>
      </c>
      <c r="J2915" s="70">
        <v>0.29377961556668825</v>
      </c>
      <c r="K2915" s="70">
        <v>0.73741197511492951</v>
      </c>
      <c r="L2915" s="70">
        <v>0.49377994294932859</v>
      </c>
      <c r="M2915" s="70">
        <v>0.1830661926380078</v>
      </c>
      <c r="N2915" s="70">
        <v>0.1567805777795811</v>
      </c>
      <c r="O2915" s="70">
        <v>0</v>
      </c>
      <c r="P2915" s="70">
        <v>2.8997169546765107E-3</v>
      </c>
    </row>
    <row r="2916" spans="1:16" x14ac:dyDescent="0.3">
      <c r="A2916" t="s">
        <v>1800</v>
      </c>
      <c r="B2916" t="s">
        <v>1721</v>
      </c>
      <c r="C2916" s="69">
        <v>51790</v>
      </c>
      <c r="D2916" s="70">
        <v>0.53375008941877067</v>
      </c>
      <c r="E2916" s="70">
        <v>0.42442114258632119</v>
      </c>
      <c r="F2916" s="70">
        <v>0.21073544479101944</v>
      </c>
      <c r="G2916" s="70">
        <v>0</v>
      </c>
      <c r="H2916" s="70">
        <v>0</v>
      </c>
      <c r="I2916" s="70">
        <v>0.55555555555555558</v>
      </c>
      <c r="J2916" s="70">
        <v>0.34602506923644433</v>
      </c>
      <c r="K2916" s="70">
        <v>0.75532356068258499</v>
      </c>
      <c r="L2916" s="70">
        <v>0.50946184117803717</v>
      </c>
      <c r="M2916" s="70">
        <v>0.22541281339364805</v>
      </c>
      <c r="N2916" s="70">
        <v>2.9852669387401467E-2</v>
      </c>
      <c r="O2916" s="70">
        <v>0</v>
      </c>
      <c r="P2916" s="70">
        <v>6.4204032656088386E-3</v>
      </c>
    </row>
    <row r="2917" spans="1:16" x14ac:dyDescent="0.3">
      <c r="A2917" t="s">
        <v>1801</v>
      </c>
      <c r="B2917" t="s">
        <v>1721</v>
      </c>
      <c r="C2917" s="69">
        <v>51800</v>
      </c>
      <c r="D2917" s="70">
        <v>0.67624249280977078</v>
      </c>
      <c r="E2917" s="70">
        <v>9.4852262074933122E-2</v>
      </c>
      <c r="F2917" s="70">
        <v>0.58436845855582953</v>
      </c>
      <c r="G2917" s="70">
        <v>0.10119047619047619</v>
      </c>
      <c r="H2917" s="70">
        <v>3.4482758620689655E-2</v>
      </c>
      <c r="I2917" s="70">
        <v>0.44444444444444442</v>
      </c>
      <c r="J2917" s="70">
        <v>0.16729564771190575</v>
      </c>
      <c r="K2917" s="70">
        <v>0.64109194815523074</v>
      </c>
      <c r="L2917" s="70">
        <v>0.74826672648508363</v>
      </c>
      <c r="M2917" s="70">
        <v>0.15718852898632299</v>
      </c>
      <c r="N2917" s="70">
        <v>0.21209640680488848</v>
      </c>
      <c r="O2917" s="70">
        <v>0.24701591724555066</v>
      </c>
      <c r="P2917" s="70">
        <v>5.8089756516947113E-3</v>
      </c>
    </row>
    <row r="2918" spans="1:16" x14ac:dyDescent="0.3">
      <c r="A2918" t="s">
        <v>1802</v>
      </c>
      <c r="B2918" t="s">
        <v>1721</v>
      </c>
      <c r="C2918" s="69">
        <v>51810</v>
      </c>
      <c r="D2918" s="70">
        <v>0.65301260518784821</v>
      </c>
      <c r="E2918" s="70">
        <v>0.23030347538430465</v>
      </c>
      <c r="F2918" s="70">
        <v>0.72664878066159799</v>
      </c>
      <c r="G2918" s="70">
        <v>4.7619047619047616E-2</v>
      </c>
      <c r="H2918" s="70">
        <v>0</v>
      </c>
      <c r="I2918" s="70">
        <v>0.33333333333333331</v>
      </c>
      <c r="J2918" s="70">
        <v>0.21700629121193896</v>
      </c>
      <c r="K2918" s="70">
        <v>0.60374377047813288</v>
      </c>
      <c r="L2918" s="70">
        <v>0.6650280536946076</v>
      </c>
      <c r="M2918" s="70">
        <v>0.18319874997881425</v>
      </c>
      <c r="N2918" s="70">
        <v>0.21609556870191074</v>
      </c>
      <c r="O2918" s="70">
        <v>0.23388164820725862</v>
      </c>
      <c r="P2918" s="70">
        <v>1.8496613527031625E-3</v>
      </c>
    </row>
    <row r="2919" spans="1:16" x14ac:dyDescent="0.3">
      <c r="A2919" t="s">
        <v>1803</v>
      </c>
      <c r="B2919" t="s">
        <v>1721</v>
      </c>
      <c r="C2919" s="69">
        <v>51820</v>
      </c>
      <c r="D2919" s="70">
        <v>0.5815617047038345</v>
      </c>
      <c r="E2919" s="70">
        <v>0.52622735122313236</v>
      </c>
      <c r="F2919" s="70">
        <v>0.24885235444121337</v>
      </c>
      <c r="G2919" s="70">
        <v>0</v>
      </c>
      <c r="H2919" s="70">
        <v>0</v>
      </c>
      <c r="I2919" s="70">
        <v>0.55555555555555558</v>
      </c>
      <c r="J2919" s="70">
        <v>0.33217581449891104</v>
      </c>
      <c r="K2919" s="70">
        <v>0.75100107950181383</v>
      </c>
      <c r="L2919" s="70">
        <v>0.58539430570176065</v>
      </c>
      <c r="M2919" s="70">
        <v>0.23038645080708875</v>
      </c>
      <c r="N2919" s="70">
        <v>0.165489375419376</v>
      </c>
      <c r="O2919" s="70">
        <v>0</v>
      </c>
      <c r="P2919" s="70">
        <v>6.3065008510192191E-3</v>
      </c>
    </row>
    <row r="2920" spans="1:16" x14ac:dyDescent="0.3">
      <c r="A2920" t="s">
        <v>1804</v>
      </c>
      <c r="B2920" t="s">
        <v>1721</v>
      </c>
      <c r="C2920" s="69">
        <v>51830</v>
      </c>
      <c r="D2920" s="70">
        <v>0.60683077102460192</v>
      </c>
      <c r="E2920" s="70">
        <v>0.73479390645256693</v>
      </c>
      <c r="F2920" s="70">
        <v>0.45114129208561182</v>
      </c>
      <c r="G2920" s="70">
        <v>0</v>
      </c>
      <c r="H2920" s="70">
        <v>0</v>
      </c>
      <c r="I2920" s="70">
        <v>0.3888888888888889</v>
      </c>
      <c r="J2920" s="70">
        <v>0.47084450754700741</v>
      </c>
      <c r="K2920" s="70">
        <v>0.64988945272157295</v>
      </c>
      <c r="L2920" s="70">
        <v>0.79977119903058236</v>
      </c>
      <c r="M2920" s="70">
        <v>0.13216357392820438</v>
      </c>
      <c r="N2920" s="70">
        <v>5.0338630338809989E-2</v>
      </c>
      <c r="O2920" s="70">
        <v>5.1680363971018328E-2</v>
      </c>
      <c r="P2920" s="70">
        <v>5.3703321470545155E-3</v>
      </c>
    </row>
    <row r="2921" spans="1:16" x14ac:dyDescent="0.3">
      <c r="A2921" t="s">
        <v>1805</v>
      </c>
      <c r="B2921" t="s">
        <v>1721</v>
      </c>
      <c r="C2921" s="69">
        <v>51840</v>
      </c>
      <c r="D2921" s="70">
        <v>0.54670383038327397</v>
      </c>
      <c r="E2921" s="70">
        <v>0.66203803806999095</v>
      </c>
      <c r="F2921" s="70">
        <v>0.25405304518337329</v>
      </c>
      <c r="G2921" s="70">
        <v>0</v>
      </c>
      <c r="H2921" s="70">
        <v>0</v>
      </c>
      <c r="I2921" s="70">
        <v>0.66666666666666663</v>
      </c>
      <c r="J2921" s="70">
        <v>0.20576947169721957</v>
      </c>
      <c r="K2921" s="70">
        <v>0.72446963145346222</v>
      </c>
      <c r="L2921" s="70">
        <v>0.53705075983104578</v>
      </c>
      <c r="M2921" s="70">
        <v>0.25879971033152965</v>
      </c>
      <c r="N2921" s="70">
        <v>4.4667970690888674E-2</v>
      </c>
      <c r="O2921" s="70">
        <v>0</v>
      </c>
      <c r="P2921" s="70">
        <v>1.1351623252641309E-2</v>
      </c>
    </row>
    <row r="2922" spans="1:16" x14ac:dyDescent="0.3">
      <c r="A2922" t="s">
        <v>2212</v>
      </c>
      <c r="B2922" t="s">
        <v>1806</v>
      </c>
      <c r="C2922" s="69">
        <v>53001</v>
      </c>
      <c r="D2922" s="70">
        <v>0.29760266264270391</v>
      </c>
      <c r="E2922" s="70">
        <v>1.4718679084853689E-3</v>
      </c>
      <c r="F2922" s="70">
        <v>0</v>
      </c>
      <c r="G2922" s="70">
        <v>5.9523809523809521E-3</v>
      </c>
      <c r="H2922" s="70">
        <v>0</v>
      </c>
      <c r="I2922" s="70">
        <v>0.33333333333333331</v>
      </c>
      <c r="J2922" s="70">
        <v>8.6832600265121837E-2</v>
      </c>
      <c r="K2922" s="70">
        <v>0.68521290159431192</v>
      </c>
      <c r="L2922" s="70">
        <v>0.26576137246676701</v>
      </c>
      <c r="M2922" s="70">
        <v>7.080603570704179E-2</v>
      </c>
      <c r="N2922" s="70">
        <v>1.8316155009414966E-2</v>
      </c>
      <c r="O2922" s="70">
        <v>0</v>
      </c>
      <c r="P2922" s="70">
        <v>5.0920350502161463E-3</v>
      </c>
    </row>
    <row r="2923" spans="1:16" x14ac:dyDescent="0.3">
      <c r="A2923" t="s">
        <v>3656</v>
      </c>
      <c r="B2923" t="s">
        <v>1806</v>
      </c>
      <c r="C2923" s="69">
        <v>53003</v>
      </c>
      <c r="D2923" s="70">
        <v>0.36240355761640408</v>
      </c>
      <c r="E2923" s="70">
        <v>8.3759942697943495E-3</v>
      </c>
      <c r="F2923" s="70">
        <v>0</v>
      </c>
      <c r="G2923" s="70">
        <v>0</v>
      </c>
      <c r="H2923" s="70">
        <v>0</v>
      </c>
      <c r="I2923" s="70">
        <v>0.77777777777777779</v>
      </c>
      <c r="J2923" s="70">
        <v>5.4951185604259087E-2</v>
      </c>
      <c r="K2923" s="70">
        <v>0.65118986532388079</v>
      </c>
      <c r="L2923" s="70">
        <v>8.7272667113020799E-2</v>
      </c>
      <c r="M2923" s="70">
        <v>0.10450851151675036</v>
      </c>
      <c r="N2923" s="70">
        <v>9.0211713810669086E-2</v>
      </c>
      <c r="O2923" s="70">
        <v>0</v>
      </c>
      <c r="P2923" s="70">
        <v>2.5761845014629102E-2</v>
      </c>
    </row>
    <row r="2924" spans="1:16" x14ac:dyDescent="0.3">
      <c r="A2924" t="s">
        <v>2104</v>
      </c>
      <c r="B2924" t="s">
        <v>1806</v>
      </c>
      <c r="C2924" s="69">
        <v>53005</v>
      </c>
      <c r="D2924" s="70">
        <v>0.26662061657846486</v>
      </c>
      <c r="E2924" s="70">
        <v>1.5141160049038028E-2</v>
      </c>
      <c r="F2924" s="70">
        <v>0</v>
      </c>
      <c r="G2924" s="70">
        <v>0</v>
      </c>
      <c r="H2924" s="70">
        <v>0</v>
      </c>
      <c r="I2924" s="70">
        <v>0.22222222222222221</v>
      </c>
      <c r="J2924" s="70">
        <v>0.12340211148847706</v>
      </c>
      <c r="K2924" s="70">
        <v>0.62818700964882823</v>
      </c>
      <c r="L2924" s="70">
        <v>0.16175849011796087</v>
      </c>
      <c r="M2924" s="70">
        <v>4.2255395069088916E-2</v>
      </c>
      <c r="N2924" s="70">
        <v>0.13363000638804926</v>
      </c>
      <c r="O2924" s="70">
        <v>0</v>
      </c>
      <c r="P2924" s="70">
        <v>6.6805859692367449E-3</v>
      </c>
    </row>
    <row r="2925" spans="1:16" x14ac:dyDescent="0.3">
      <c r="A2925" t="s">
        <v>3657</v>
      </c>
      <c r="B2925" t="s">
        <v>1806</v>
      </c>
      <c r="C2925" s="69">
        <v>53007</v>
      </c>
      <c r="D2925" s="70">
        <v>0.38329880154213303</v>
      </c>
      <c r="E2925" s="70">
        <v>4.3581188653068125E-3</v>
      </c>
      <c r="F2925" s="70">
        <v>0</v>
      </c>
      <c r="G2925" s="70">
        <v>0</v>
      </c>
      <c r="H2925" s="70">
        <v>0</v>
      </c>
      <c r="I2925" s="70">
        <v>0.83333333333333337</v>
      </c>
      <c r="J2925" s="70">
        <v>5.7532588854576981E-2</v>
      </c>
      <c r="K2925" s="70">
        <v>0.66122199407009397</v>
      </c>
      <c r="L2925" s="70">
        <v>8.6605094042896125E-2</v>
      </c>
      <c r="M2925" s="70">
        <v>0.11312367975544635</v>
      </c>
      <c r="N2925" s="70">
        <v>0.1220935169108502</v>
      </c>
      <c r="O2925" s="70">
        <v>0</v>
      </c>
      <c r="P2925" s="70">
        <v>2.1066584047452003E-2</v>
      </c>
    </row>
    <row r="2926" spans="1:16" x14ac:dyDescent="0.3">
      <c r="A2926" t="s">
        <v>3658</v>
      </c>
      <c r="B2926" t="s">
        <v>1806</v>
      </c>
      <c r="C2926" s="69">
        <v>53009</v>
      </c>
      <c r="D2926" s="70">
        <v>0.34438802860518603</v>
      </c>
      <c r="E2926" s="70">
        <v>6.6357499942094915E-3</v>
      </c>
      <c r="F2926" s="70">
        <v>0</v>
      </c>
      <c r="G2926" s="70">
        <v>0</v>
      </c>
      <c r="H2926" s="70">
        <v>3.4482758620689655E-2</v>
      </c>
      <c r="I2926" s="70">
        <v>0.72222222222222221</v>
      </c>
      <c r="J2926" s="70">
        <v>6.0256092714053341E-2</v>
      </c>
      <c r="K2926" s="70">
        <v>0.51346406946345535</v>
      </c>
      <c r="L2926" s="70">
        <v>8.0069414542446968E-2</v>
      </c>
      <c r="M2926" s="70">
        <v>0.25173650582485885</v>
      </c>
      <c r="N2926" s="70">
        <v>2.6535915260527884E-2</v>
      </c>
      <c r="O2926" s="70">
        <v>6.8178206462655641E-3</v>
      </c>
      <c r="P2926" s="70">
        <v>7.0224582405152411E-3</v>
      </c>
    </row>
    <row r="2927" spans="1:16" x14ac:dyDescent="0.3">
      <c r="A2927" t="s">
        <v>2109</v>
      </c>
      <c r="B2927" t="s">
        <v>1806</v>
      </c>
      <c r="C2927" s="69">
        <v>53011</v>
      </c>
      <c r="D2927" s="70">
        <v>0.45104262180188698</v>
      </c>
      <c r="E2927" s="70">
        <v>0.10809894547011822</v>
      </c>
      <c r="F2927" s="70">
        <v>0</v>
      </c>
      <c r="G2927" s="70">
        <v>4.1666666666666664E-2</v>
      </c>
      <c r="H2927" s="70">
        <v>0.2413793103448276</v>
      </c>
      <c r="I2927" s="70">
        <v>0.77777777777777779</v>
      </c>
      <c r="J2927" s="70">
        <v>6.6332495813429745E-2</v>
      </c>
      <c r="K2927" s="70">
        <v>0.51309856334090742</v>
      </c>
      <c r="L2927" s="70">
        <v>9.3143834945766772E-3</v>
      </c>
      <c r="M2927" s="70">
        <v>0.47983591959117472</v>
      </c>
      <c r="N2927" s="70">
        <v>6.7481600395244937E-2</v>
      </c>
      <c r="O2927" s="70">
        <v>2.5343804686610353E-2</v>
      </c>
      <c r="P2927" s="70">
        <v>7.6624403352675364E-3</v>
      </c>
    </row>
    <row r="2928" spans="1:16" x14ac:dyDescent="0.3">
      <c r="A2928" t="s">
        <v>2111</v>
      </c>
      <c r="B2928" t="s">
        <v>1806</v>
      </c>
      <c r="C2928" s="69">
        <v>53013</v>
      </c>
      <c r="D2928" s="70">
        <v>0.42479667193066251</v>
      </c>
      <c r="E2928" s="70">
        <v>8.4639981823317367E-4</v>
      </c>
      <c r="F2928" s="70">
        <v>0</v>
      </c>
      <c r="G2928" s="70">
        <v>1.7857142857142856E-2</v>
      </c>
      <c r="H2928" s="70">
        <v>0</v>
      </c>
      <c r="I2928" s="70">
        <v>0.77777777777777779</v>
      </c>
      <c r="J2928" s="70">
        <v>0.12496015893857108</v>
      </c>
      <c r="K2928" s="70">
        <v>0.66157149603424226</v>
      </c>
      <c r="L2928" s="70">
        <v>0.23573324521575909</v>
      </c>
      <c r="M2928" s="70">
        <v>0.14473613681088329</v>
      </c>
      <c r="N2928" s="70">
        <v>0.13480508282669926</v>
      </c>
      <c r="O2928" s="70">
        <v>0</v>
      </c>
      <c r="P2928" s="70">
        <v>2.695539591300112E-3</v>
      </c>
    </row>
    <row r="2929" spans="1:16" x14ac:dyDescent="0.3">
      <c r="A2929" t="s">
        <v>3659</v>
      </c>
      <c r="B2929" t="s">
        <v>1806</v>
      </c>
      <c r="C2929" s="69">
        <v>53015</v>
      </c>
      <c r="D2929" s="70">
        <v>0.50510087010428928</v>
      </c>
      <c r="E2929" s="70">
        <v>2.2392095439662141E-2</v>
      </c>
      <c r="F2929" s="70">
        <v>0</v>
      </c>
      <c r="G2929" s="70">
        <v>1.1904761904761904E-2</v>
      </c>
      <c r="H2929" s="70">
        <v>0</v>
      </c>
      <c r="I2929" s="70">
        <v>0.66666666666666663</v>
      </c>
      <c r="J2929" s="70">
        <v>0.16880439752841983</v>
      </c>
      <c r="K2929" s="70">
        <v>0.48960313878206052</v>
      </c>
      <c r="L2929" s="70">
        <v>5.5227509939140114E-2</v>
      </c>
      <c r="M2929" s="70">
        <v>0.49807571948178958</v>
      </c>
      <c r="N2929" s="70">
        <v>0.19223694973666769</v>
      </c>
      <c r="O2929" s="70">
        <v>0.40296184506027127</v>
      </c>
      <c r="P2929" s="70">
        <v>1.1668550940515573E-2</v>
      </c>
    </row>
    <row r="2930" spans="1:16" x14ac:dyDescent="0.3">
      <c r="A2930" t="s">
        <v>2230</v>
      </c>
      <c r="B2930" t="s">
        <v>1806</v>
      </c>
      <c r="C2930" s="69">
        <v>53017</v>
      </c>
      <c r="D2930" s="70">
        <v>0.30294727276927386</v>
      </c>
      <c r="E2930" s="70">
        <v>3.3222562788017725E-3</v>
      </c>
      <c r="F2930" s="70">
        <v>0</v>
      </c>
      <c r="G2930" s="70">
        <v>0</v>
      </c>
      <c r="H2930" s="70">
        <v>0</v>
      </c>
      <c r="I2930" s="70">
        <v>0.5</v>
      </c>
      <c r="J2930" s="70">
        <v>9.9902370747169511E-2</v>
      </c>
      <c r="K2930" s="70">
        <v>0.66563599663775452</v>
      </c>
      <c r="L2930" s="70">
        <v>6.9386375898457045E-2</v>
      </c>
      <c r="M2930" s="70">
        <v>8.3182347800424258E-2</v>
      </c>
      <c r="N2930" s="70">
        <v>7.2017707714180798E-2</v>
      </c>
      <c r="O2930" s="70">
        <v>0</v>
      </c>
      <c r="P2930" s="70">
        <v>7.6050362269590851E-3</v>
      </c>
    </row>
    <row r="2931" spans="1:16" x14ac:dyDescent="0.3">
      <c r="A2931" t="s">
        <v>3660</v>
      </c>
      <c r="B2931" t="s">
        <v>1806</v>
      </c>
      <c r="C2931" s="69">
        <v>53019</v>
      </c>
      <c r="E2931" s="70"/>
      <c r="F2931" s="70">
        <v>0</v>
      </c>
      <c r="G2931" s="70">
        <v>0</v>
      </c>
      <c r="H2931" s="70">
        <v>0</v>
      </c>
      <c r="I2931" s="70">
        <v>0.83333333333333337</v>
      </c>
    </row>
    <row r="2932" spans="1:16" x14ac:dyDescent="0.3">
      <c r="A2932" t="s">
        <v>2050</v>
      </c>
      <c r="B2932" t="s">
        <v>1806</v>
      </c>
      <c r="C2932" s="69">
        <v>53021</v>
      </c>
      <c r="D2932" s="70">
        <v>0.25059143428977193</v>
      </c>
      <c r="E2932" s="70">
        <v>8.7364961369602364E-3</v>
      </c>
      <c r="F2932" s="70">
        <v>0</v>
      </c>
      <c r="G2932" s="70">
        <v>1.1904761904761904E-2</v>
      </c>
      <c r="H2932" s="70">
        <v>0</v>
      </c>
      <c r="I2932" s="70">
        <v>0.1111111111111111</v>
      </c>
      <c r="J2932" s="70">
        <v>0.13150973684901893</v>
      </c>
      <c r="K2932" s="70">
        <v>0.63472368497045883</v>
      </c>
      <c r="L2932" s="70">
        <v>0.17966316110626609</v>
      </c>
      <c r="M2932" s="70">
        <v>4.5604268869136613E-2</v>
      </c>
      <c r="N2932" s="70">
        <v>0.12176685375006775</v>
      </c>
      <c r="O2932" s="70">
        <v>0</v>
      </c>
      <c r="P2932" s="70">
        <v>2.6061599295092676E-3</v>
      </c>
    </row>
    <row r="2933" spans="1:16" x14ac:dyDescent="0.3">
      <c r="A2933" t="s">
        <v>2235</v>
      </c>
      <c r="B2933" t="s">
        <v>1806</v>
      </c>
      <c r="C2933" s="69">
        <v>53023</v>
      </c>
      <c r="E2933" s="70"/>
      <c r="F2933" s="70">
        <v>0</v>
      </c>
      <c r="G2933" s="70">
        <v>0</v>
      </c>
      <c r="H2933" s="70">
        <v>0</v>
      </c>
      <c r="I2933" s="70">
        <v>0.77777777777777779</v>
      </c>
    </row>
    <row r="2934" spans="1:16" x14ac:dyDescent="0.3">
      <c r="A2934" t="s">
        <v>2122</v>
      </c>
      <c r="B2934" t="s">
        <v>1806</v>
      </c>
      <c r="C2934" s="69">
        <v>53025</v>
      </c>
      <c r="D2934" s="70">
        <v>0.32300299381676773</v>
      </c>
      <c r="E2934" s="70">
        <v>5.4715281639076538E-3</v>
      </c>
      <c r="F2934" s="70">
        <v>0</v>
      </c>
      <c r="G2934" s="70">
        <v>1.7857142857142856E-2</v>
      </c>
      <c r="H2934" s="70">
        <v>0.2413793103448276</v>
      </c>
      <c r="I2934" s="70">
        <v>5.5555555555555552E-2</v>
      </c>
      <c r="J2934" s="70">
        <v>9.8201841085161223E-2</v>
      </c>
      <c r="K2934" s="70">
        <v>0.68732191621639083</v>
      </c>
      <c r="L2934" s="70">
        <v>0.24639107677856092</v>
      </c>
      <c r="M2934" s="70">
        <v>6.5011742001771455E-2</v>
      </c>
      <c r="N2934" s="70">
        <v>0.18035162922763209</v>
      </c>
      <c r="O2934" s="70">
        <v>0</v>
      </c>
      <c r="P2934" s="70">
        <v>4.8123596546014195E-3</v>
      </c>
    </row>
    <row r="2935" spans="1:16" x14ac:dyDescent="0.3">
      <c r="A2935" t="s">
        <v>3661</v>
      </c>
      <c r="B2935" t="s">
        <v>1806</v>
      </c>
      <c r="C2935" s="69">
        <v>53027</v>
      </c>
      <c r="D2935" s="70">
        <v>0.51553196814113522</v>
      </c>
      <c r="E2935" s="70">
        <v>7.8588426807886524E-3</v>
      </c>
      <c r="F2935" s="70">
        <v>0</v>
      </c>
      <c r="G2935" s="70">
        <v>0</v>
      </c>
      <c r="H2935" s="70">
        <v>0</v>
      </c>
      <c r="I2935" s="70">
        <v>0.61111111111111116</v>
      </c>
      <c r="J2935" s="70">
        <v>5.8864682036295038E-2</v>
      </c>
      <c r="K2935" s="70">
        <v>0.46219221466225918</v>
      </c>
      <c r="L2935" s="70">
        <v>0.23158901732523091</v>
      </c>
      <c r="M2935" s="70">
        <v>0.80322326710845626</v>
      </c>
      <c r="N2935" s="70">
        <v>8.6989184425103061E-2</v>
      </c>
      <c r="O2935" s="70">
        <v>0.28884644079773275</v>
      </c>
      <c r="P2935" s="70">
        <v>5.903542973265564E-3</v>
      </c>
    </row>
    <row r="2936" spans="1:16" x14ac:dyDescent="0.3">
      <c r="A2936" t="s">
        <v>3662</v>
      </c>
      <c r="B2936" t="s">
        <v>1806</v>
      </c>
      <c r="C2936" s="69">
        <v>53029</v>
      </c>
      <c r="D2936" s="70">
        <v>0.28293962157635966</v>
      </c>
      <c r="E2936" s="70">
        <v>2.5765579911007034E-2</v>
      </c>
      <c r="F2936" s="70">
        <v>0</v>
      </c>
      <c r="G2936" s="70">
        <v>0</v>
      </c>
      <c r="H2936" s="70">
        <v>0</v>
      </c>
      <c r="I2936" s="70">
        <v>0.5</v>
      </c>
      <c r="J2936" s="70">
        <v>-3.6017545707455065E-2</v>
      </c>
      <c r="K2936" s="70">
        <v>0.51368171768030246</v>
      </c>
      <c r="L2936" s="70">
        <v>2.1630761877260568E-2</v>
      </c>
      <c r="M2936" s="70">
        <v>0.22608119808651114</v>
      </c>
      <c r="N2936" s="70">
        <v>3.7798512965590454E-2</v>
      </c>
      <c r="O2936" s="70">
        <v>0.12358894187868678</v>
      </c>
      <c r="P2936" s="70">
        <v>1.2051160326349484E-2</v>
      </c>
    </row>
    <row r="2937" spans="1:16" x14ac:dyDescent="0.3">
      <c r="A2937" t="s">
        <v>2057</v>
      </c>
      <c r="B2937" t="s">
        <v>1806</v>
      </c>
      <c r="C2937" s="69">
        <v>53031</v>
      </c>
      <c r="D2937" s="70">
        <v>0.35343988646763913</v>
      </c>
      <c r="E2937" s="70">
        <v>1.7105096322047838E-3</v>
      </c>
      <c r="F2937" s="70">
        <v>0</v>
      </c>
      <c r="G2937" s="70">
        <v>0</v>
      </c>
      <c r="H2937" s="70">
        <v>3.4482758620689655E-2</v>
      </c>
      <c r="I2937" s="70">
        <v>0.72222222222222221</v>
      </c>
      <c r="J2937" s="70">
        <v>0.16158667745364103</v>
      </c>
      <c r="K2937" s="70">
        <v>0.50047112259700355</v>
      </c>
      <c r="L2937" s="70">
        <v>6.8111433533125133E-3</v>
      </c>
      <c r="M2937" s="70">
        <v>0.21726112270198455</v>
      </c>
      <c r="N2937" s="70">
        <v>3.3134909216862053E-2</v>
      </c>
      <c r="O2937" s="70">
        <v>6.0142455562292516E-2</v>
      </c>
      <c r="P2937" s="70">
        <v>1.1245991638685877E-2</v>
      </c>
    </row>
    <row r="2938" spans="1:16" x14ac:dyDescent="0.3">
      <c r="A2938" t="s">
        <v>3509</v>
      </c>
      <c r="B2938" t="s">
        <v>1806</v>
      </c>
      <c r="C2938" s="69">
        <v>53033</v>
      </c>
      <c r="D2938" s="70">
        <v>0.48588421521828107</v>
      </c>
      <c r="E2938" s="70">
        <v>0.14694732544978667</v>
      </c>
      <c r="F2938" s="70">
        <v>0</v>
      </c>
      <c r="G2938" s="70">
        <v>2.976190476190476E-2</v>
      </c>
      <c r="H2938" s="70">
        <v>0.10344827586206896</v>
      </c>
      <c r="I2938" s="70">
        <v>0.83333333333333337</v>
      </c>
      <c r="J2938" s="70">
        <v>0.13487374257190482</v>
      </c>
      <c r="K2938" s="70">
        <v>0.5446990637320801</v>
      </c>
      <c r="L2938" s="70">
        <v>0.13349509977110433</v>
      </c>
      <c r="M2938" s="70">
        <v>0.40890924818168323</v>
      </c>
      <c r="N2938" s="70">
        <v>0.10461685968145933</v>
      </c>
      <c r="O2938" s="70">
        <v>0.10657974404855342</v>
      </c>
      <c r="P2938" s="70">
        <v>2.4277576113929554E-3</v>
      </c>
    </row>
    <row r="2939" spans="1:16" x14ac:dyDescent="0.3">
      <c r="A2939" t="s">
        <v>3663</v>
      </c>
      <c r="B2939" t="s">
        <v>1806</v>
      </c>
      <c r="C2939" s="69">
        <v>53035</v>
      </c>
      <c r="D2939" s="70">
        <v>0.52766674984867779</v>
      </c>
      <c r="E2939" s="70">
        <v>0.20537325723262392</v>
      </c>
      <c r="F2939" s="70">
        <v>0</v>
      </c>
      <c r="G2939" s="70">
        <v>1.1904761904761904E-2</v>
      </c>
      <c r="H2939" s="70">
        <v>0</v>
      </c>
      <c r="I2939" s="70">
        <v>0.61111111111111116</v>
      </c>
      <c r="J2939" s="70">
        <v>0.24869970999180457</v>
      </c>
      <c r="K2939" s="70">
        <v>0.5451922269270385</v>
      </c>
      <c r="L2939" s="70">
        <v>0.19498757769596639</v>
      </c>
      <c r="M2939" s="70">
        <v>0.43395966024719329</v>
      </c>
      <c r="N2939" s="70">
        <v>0.1817552746248739</v>
      </c>
      <c r="O2939" s="70">
        <v>0.37394560722633252</v>
      </c>
      <c r="P2939" s="70">
        <v>7.1562298978086053E-3</v>
      </c>
    </row>
    <row r="2940" spans="1:16" x14ac:dyDescent="0.3">
      <c r="A2940" t="s">
        <v>3664</v>
      </c>
      <c r="B2940" t="s">
        <v>1806</v>
      </c>
      <c r="C2940" s="69">
        <v>53037</v>
      </c>
      <c r="D2940" s="70">
        <v>0.41462439426600378</v>
      </c>
      <c r="E2940" s="70">
        <v>2.5541042220050408E-3</v>
      </c>
      <c r="F2940" s="70">
        <v>0</v>
      </c>
      <c r="G2940" s="70">
        <v>0</v>
      </c>
      <c r="H2940" s="70">
        <v>0.17241379310344829</v>
      </c>
      <c r="I2940" s="70">
        <v>0.77777777777777779</v>
      </c>
      <c r="J2940" s="70">
        <v>7.4299511722118419E-2</v>
      </c>
      <c r="K2940" s="70">
        <v>0.67382219602380722</v>
      </c>
      <c r="L2940" s="70">
        <v>6.5886099714954655E-2</v>
      </c>
      <c r="M2940" s="70">
        <v>0.16307871268139443</v>
      </c>
      <c r="N2940" s="70">
        <v>9.7821759652971227E-2</v>
      </c>
      <c r="O2940" s="70">
        <v>0</v>
      </c>
      <c r="P2940" s="70">
        <v>2.474638145743779E-2</v>
      </c>
    </row>
    <row r="2941" spans="1:16" x14ac:dyDescent="0.3">
      <c r="A2941" t="s">
        <v>3665</v>
      </c>
      <c r="B2941" t="s">
        <v>1806</v>
      </c>
      <c r="C2941" s="69">
        <v>53039</v>
      </c>
      <c r="D2941" s="70">
        <v>0.38296046685023782</v>
      </c>
      <c r="E2941" s="70">
        <v>1.784615611340397E-3</v>
      </c>
      <c r="F2941" s="70">
        <v>0</v>
      </c>
      <c r="G2941" s="70">
        <v>0</v>
      </c>
      <c r="H2941" s="70">
        <v>3.4482758620689655E-2</v>
      </c>
      <c r="I2941" s="70">
        <v>0.72222222222222221</v>
      </c>
      <c r="J2941" s="70">
        <v>0.18082980190596873</v>
      </c>
      <c r="K2941" s="70">
        <v>0.56298273299207469</v>
      </c>
      <c r="L2941" s="70">
        <v>8.9292312683928975E-3</v>
      </c>
      <c r="M2941" s="70">
        <v>0.22142942447793851</v>
      </c>
      <c r="N2941" s="70">
        <v>0.14351534386556336</v>
      </c>
      <c r="O2941" s="70">
        <v>0</v>
      </c>
      <c r="P2941" s="70">
        <v>1.8912595272095413E-2</v>
      </c>
    </row>
    <row r="2942" spans="1:16" x14ac:dyDescent="0.3">
      <c r="A2942" t="s">
        <v>2456</v>
      </c>
      <c r="B2942" t="s">
        <v>1806</v>
      </c>
      <c r="C2942" s="69">
        <v>53041</v>
      </c>
      <c r="D2942" s="70">
        <v>0.49208550520960714</v>
      </c>
      <c r="E2942" s="70">
        <v>5.0878120058466527E-3</v>
      </c>
      <c r="F2942" s="70">
        <v>0</v>
      </c>
      <c r="G2942" s="70">
        <v>1.1904761904761904E-2</v>
      </c>
      <c r="H2942" s="70">
        <v>3.4482758620689655E-2</v>
      </c>
      <c r="I2942" s="70">
        <v>0.88888888888888884</v>
      </c>
      <c r="J2942" s="70">
        <v>7.2103198464981158E-2</v>
      </c>
      <c r="K2942" s="70">
        <v>0.52676063180120203</v>
      </c>
      <c r="L2942" s="70">
        <v>0.12709721758582843</v>
      </c>
      <c r="M2942" s="70">
        <v>0.44624288972656245</v>
      </c>
      <c r="N2942" s="70">
        <v>0.31425588811666655</v>
      </c>
      <c r="O2942" s="70">
        <v>0</v>
      </c>
      <c r="P2942" s="70">
        <v>1.1067123041337152E-2</v>
      </c>
    </row>
    <row r="2943" spans="1:16" x14ac:dyDescent="0.3">
      <c r="A2943" t="s">
        <v>2130</v>
      </c>
      <c r="B2943" t="s">
        <v>1806</v>
      </c>
      <c r="C2943" s="69">
        <v>53043</v>
      </c>
      <c r="E2943" s="70"/>
      <c r="F2943" s="70">
        <v>0</v>
      </c>
      <c r="G2943" s="70">
        <v>2.976190476190476E-2</v>
      </c>
      <c r="H2943" s="70">
        <v>0</v>
      </c>
      <c r="I2943" s="70">
        <v>0.44444444444444442</v>
      </c>
    </row>
    <row r="2944" spans="1:16" x14ac:dyDescent="0.3">
      <c r="A2944" t="s">
        <v>2499</v>
      </c>
      <c r="B2944" t="s">
        <v>1806</v>
      </c>
      <c r="C2944" s="69">
        <v>53045</v>
      </c>
      <c r="D2944" s="70">
        <v>0.43343355430796493</v>
      </c>
      <c r="E2944" s="70">
        <v>1.0832499732598568E-2</v>
      </c>
      <c r="F2944" s="70">
        <v>0</v>
      </c>
      <c r="G2944" s="70">
        <v>5.9523809523809521E-3</v>
      </c>
      <c r="H2944" s="70">
        <v>0</v>
      </c>
      <c r="I2944" s="70">
        <v>0.72222222222222221</v>
      </c>
      <c r="J2944" s="70">
        <v>-5.8817008013706477E-2</v>
      </c>
      <c r="K2944" s="70">
        <v>0.51528361408801493</v>
      </c>
      <c r="L2944" s="70">
        <v>0.25220980997657205</v>
      </c>
      <c r="M2944" s="70">
        <v>0.61770074662980823</v>
      </c>
      <c r="N2944" s="70">
        <v>4.467081422896161E-2</v>
      </c>
      <c r="O2944" s="70">
        <v>1.4462516941470122E-2</v>
      </c>
      <c r="P2944" s="70">
        <v>2.9151046880916839E-2</v>
      </c>
    </row>
    <row r="2945" spans="1:16" x14ac:dyDescent="0.3">
      <c r="A2945" t="s">
        <v>3666</v>
      </c>
      <c r="B2945" t="s">
        <v>1806</v>
      </c>
      <c r="C2945" s="69">
        <v>53047</v>
      </c>
      <c r="D2945" s="70">
        <v>0.39623874492695227</v>
      </c>
      <c r="E2945" s="70">
        <v>4.3647249661037194E-4</v>
      </c>
      <c r="F2945" s="70">
        <v>0</v>
      </c>
      <c r="G2945" s="70">
        <v>2.3809523809523808E-2</v>
      </c>
      <c r="H2945" s="70">
        <v>0</v>
      </c>
      <c r="I2945" s="70">
        <v>0.77777777777777779</v>
      </c>
      <c r="J2945" s="70">
        <v>0.12899416204602546</v>
      </c>
      <c r="K2945" s="70">
        <v>0.66495476030390965</v>
      </c>
      <c r="L2945" s="70">
        <v>0.10407881228093792</v>
      </c>
      <c r="M2945" s="70">
        <v>0.10745840517831591</v>
      </c>
      <c r="N2945" s="70">
        <v>0.13137281498989165</v>
      </c>
      <c r="O2945" s="70">
        <v>0</v>
      </c>
      <c r="P2945" s="70">
        <v>2.0503842900091912E-2</v>
      </c>
    </row>
    <row r="2946" spans="1:16" x14ac:dyDescent="0.3">
      <c r="A2946" t="s">
        <v>3667</v>
      </c>
      <c r="B2946" t="s">
        <v>1806</v>
      </c>
      <c r="C2946" s="69">
        <v>53049</v>
      </c>
      <c r="D2946" s="70">
        <v>0.44482761263595777</v>
      </c>
      <c r="E2946" s="70">
        <v>3.4354301256800833E-3</v>
      </c>
      <c r="F2946" s="70">
        <v>0</v>
      </c>
      <c r="G2946" s="70">
        <v>0</v>
      </c>
      <c r="H2946" s="70">
        <v>0</v>
      </c>
      <c r="I2946" s="70">
        <v>0.61111111111111116</v>
      </c>
      <c r="J2946" s="70">
        <v>1.8392827688031251E-2</v>
      </c>
      <c r="K2946" s="70">
        <v>0.41869739472109907</v>
      </c>
      <c r="L2946" s="70">
        <v>0.22906354454313382</v>
      </c>
      <c r="M2946" s="70">
        <v>0.76099081836240701</v>
      </c>
      <c r="N2946" s="70">
        <v>3.9920832566327627E-2</v>
      </c>
      <c r="O2946" s="70">
        <v>0.11678568420908012</v>
      </c>
      <c r="P2946" s="70">
        <v>4.2045949291424209E-3</v>
      </c>
    </row>
    <row r="2947" spans="1:16" x14ac:dyDescent="0.3">
      <c r="A2947" t="s">
        <v>3668</v>
      </c>
      <c r="B2947" t="s">
        <v>1806</v>
      </c>
      <c r="C2947" s="69">
        <v>53051</v>
      </c>
      <c r="D2947" s="70">
        <v>0.45581463339183209</v>
      </c>
      <c r="E2947" s="70">
        <v>4.1531558192707351E-4</v>
      </c>
      <c r="F2947" s="70">
        <v>0</v>
      </c>
      <c r="G2947" s="70">
        <v>1.1904761904761904E-2</v>
      </c>
      <c r="H2947" s="70">
        <v>0</v>
      </c>
      <c r="I2947" s="70">
        <v>0.83333333333333337</v>
      </c>
      <c r="J2947" s="70">
        <v>0.10200498593998004</v>
      </c>
      <c r="K2947" s="70">
        <v>0.69884720852656501</v>
      </c>
      <c r="L2947" s="70">
        <v>0.21747651121121023</v>
      </c>
      <c r="M2947" s="70">
        <v>0.34150558258636027</v>
      </c>
      <c r="N2947" s="70">
        <v>2.9643464586036731E-2</v>
      </c>
      <c r="O2947" s="70">
        <v>0</v>
      </c>
      <c r="P2947" s="70">
        <v>1.8769286243502995E-2</v>
      </c>
    </row>
    <row r="2948" spans="1:16" x14ac:dyDescent="0.3">
      <c r="A2948" t="s">
        <v>2402</v>
      </c>
      <c r="B2948" t="s">
        <v>1806</v>
      </c>
      <c r="C2948" s="69">
        <v>53053</v>
      </c>
      <c r="D2948" s="70">
        <v>0.44324703976852559</v>
      </c>
      <c r="E2948" s="70">
        <v>0.1084636541165768</v>
      </c>
      <c r="F2948" s="70">
        <v>0</v>
      </c>
      <c r="G2948" s="70">
        <v>2.976190476190476E-2</v>
      </c>
      <c r="H2948" s="70">
        <v>0.10344827586206896</v>
      </c>
      <c r="I2948" s="70">
        <v>0.83333333333333337</v>
      </c>
      <c r="J2948" s="70">
        <v>7.3289938192367433E-3</v>
      </c>
      <c r="K2948" s="70">
        <v>0.51102025555229735</v>
      </c>
      <c r="L2948" s="70">
        <v>0.12931135202380681</v>
      </c>
      <c r="M2948" s="70">
        <v>0.42578556578408644</v>
      </c>
      <c r="N2948" s="70">
        <v>8.3539192652021796E-2</v>
      </c>
      <c r="O2948" s="70">
        <v>5.9780705105094201E-2</v>
      </c>
      <c r="P2948" s="70">
        <v>8.0430934023991967E-3</v>
      </c>
    </row>
    <row r="2949" spans="1:16" x14ac:dyDescent="0.3">
      <c r="A2949" t="s">
        <v>2261</v>
      </c>
      <c r="B2949" t="s">
        <v>1806</v>
      </c>
      <c r="C2949" s="69">
        <v>53055</v>
      </c>
      <c r="E2949" s="70"/>
      <c r="F2949" s="70">
        <v>0</v>
      </c>
      <c r="G2949" s="70">
        <v>0</v>
      </c>
      <c r="H2949" s="70">
        <v>3.4482758620689655E-2</v>
      </c>
      <c r="I2949" s="70">
        <v>0.44444444444444442</v>
      </c>
    </row>
    <row r="2950" spans="1:16" x14ac:dyDescent="0.3">
      <c r="A2950" t="s">
        <v>3669</v>
      </c>
      <c r="B2950" t="s">
        <v>1806</v>
      </c>
      <c r="C2950" s="69">
        <v>53057</v>
      </c>
      <c r="D2950" s="70">
        <v>0.4079458641790058</v>
      </c>
      <c r="E2950" s="70">
        <v>1.2153370314308871E-2</v>
      </c>
      <c r="F2950" s="70">
        <v>0</v>
      </c>
      <c r="G2950" s="70">
        <v>0</v>
      </c>
      <c r="H2950" s="70">
        <v>3.4482758620689655E-2</v>
      </c>
      <c r="I2950" s="70">
        <v>0.77777777777777779</v>
      </c>
      <c r="J2950" s="70">
        <v>5.9721403238774413E-3</v>
      </c>
      <c r="K2950" s="70">
        <v>0.55107903809664027</v>
      </c>
      <c r="L2950" s="70">
        <v>4.6099104379050002E-2</v>
      </c>
      <c r="M2950" s="70">
        <v>0.36534093361389158</v>
      </c>
      <c r="N2950" s="70">
        <v>0.17274143817565224</v>
      </c>
      <c r="O2950" s="70">
        <v>5.6667243474273724E-2</v>
      </c>
      <c r="P2950" s="70">
        <v>6.6680593904953614E-3</v>
      </c>
    </row>
    <row r="2951" spans="1:16" x14ac:dyDescent="0.3">
      <c r="A2951" t="s">
        <v>3670</v>
      </c>
      <c r="B2951" t="s">
        <v>1806</v>
      </c>
      <c r="C2951" s="69">
        <v>53059</v>
      </c>
      <c r="E2951" s="70"/>
      <c r="F2951" s="70">
        <v>0</v>
      </c>
      <c r="G2951" s="70">
        <v>0</v>
      </c>
      <c r="H2951" s="70">
        <v>6.8965517241379309E-2</v>
      </c>
      <c r="I2951" s="70">
        <v>0.88888888888888884</v>
      </c>
    </row>
    <row r="2952" spans="1:16" x14ac:dyDescent="0.3">
      <c r="A2952" t="s">
        <v>3671</v>
      </c>
      <c r="B2952" t="s">
        <v>1806</v>
      </c>
      <c r="C2952" s="69">
        <v>53061</v>
      </c>
      <c r="D2952" s="70">
        <v>0.40828545823700646</v>
      </c>
      <c r="E2952" s="70">
        <v>5.5278560916853327E-2</v>
      </c>
      <c r="F2952" s="70">
        <v>0</v>
      </c>
      <c r="G2952" s="70">
        <v>3.5714285714285712E-2</v>
      </c>
      <c r="H2952" s="70">
        <v>6.8965517241379309E-2</v>
      </c>
      <c r="I2952" s="70">
        <v>0.83333333333333337</v>
      </c>
      <c r="J2952" s="70">
        <v>-5.9458180591017477E-2</v>
      </c>
      <c r="K2952" s="70">
        <v>0.54675010863603313</v>
      </c>
      <c r="L2952" s="70">
        <v>6.4250528517449307E-2</v>
      </c>
      <c r="M2952" s="70">
        <v>0.42537048620370399</v>
      </c>
      <c r="N2952" s="70">
        <v>4.9973541437565355E-2</v>
      </c>
      <c r="O2952" s="70">
        <v>4.6682126836338871E-2</v>
      </c>
      <c r="P2952" s="70">
        <v>6.9256530465655287E-3</v>
      </c>
    </row>
    <row r="2953" spans="1:16" x14ac:dyDescent="0.3">
      <c r="A2953" t="s">
        <v>3672</v>
      </c>
      <c r="B2953" t="s">
        <v>1806</v>
      </c>
      <c r="C2953" s="69">
        <v>53063</v>
      </c>
      <c r="D2953" s="70">
        <v>0.48407952632317347</v>
      </c>
      <c r="E2953" s="70">
        <v>5.7086223051851265E-2</v>
      </c>
      <c r="F2953" s="70">
        <v>0</v>
      </c>
      <c r="G2953" s="70">
        <v>5.3571428571428568E-2</v>
      </c>
      <c r="H2953" s="70">
        <v>0.27586206896551724</v>
      </c>
      <c r="I2953" s="70">
        <v>0.77777777777777779</v>
      </c>
      <c r="J2953" s="70">
        <v>6.654281278420611E-2</v>
      </c>
      <c r="K2953" s="70">
        <v>0.69328344194564173</v>
      </c>
      <c r="L2953" s="70">
        <v>0.24809992611256559</v>
      </c>
      <c r="M2953" s="70">
        <v>0.22224974987897694</v>
      </c>
      <c r="N2953" s="70">
        <v>3.0259691566066192E-2</v>
      </c>
      <c r="O2953" s="70">
        <v>0</v>
      </c>
      <c r="P2953" s="70">
        <v>2.557599716584567E-2</v>
      </c>
    </row>
    <row r="2954" spans="1:16" x14ac:dyDescent="0.3">
      <c r="A2954" t="s">
        <v>2662</v>
      </c>
      <c r="B2954" t="s">
        <v>1806</v>
      </c>
      <c r="C2954" s="69">
        <v>53065</v>
      </c>
      <c r="D2954" s="70">
        <v>0.42459970081455356</v>
      </c>
      <c r="E2954" s="70">
        <v>1.8134991155060352E-3</v>
      </c>
      <c r="F2954" s="70">
        <v>0</v>
      </c>
      <c r="G2954" s="70">
        <v>3.5714285714285712E-2</v>
      </c>
      <c r="H2954" s="70">
        <v>0</v>
      </c>
      <c r="I2954" s="70">
        <v>0.83333333333333337</v>
      </c>
      <c r="J2954" s="70">
        <v>-1.5286665804566484E-2</v>
      </c>
      <c r="K2954" s="70">
        <v>0.68880853174046974</v>
      </c>
      <c r="L2954" s="70">
        <v>0.2074687651654768</v>
      </c>
      <c r="M2954" s="70">
        <v>0.22833485955612062</v>
      </c>
      <c r="N2954" s="70">
        <v>8.3094557417105253E-2</v>
      </c>
      <c r="O2954" s="70">
        <v>0</v>
      </c>
      <c r="P2954" s="70">
        <v>3.7695114702697409E-2</v>
      </c>
    </row>
    <row r="2955" spans="1:16" x14ac:dyDescent="0.3">
      <c r="A2955" t="s">
        <v>3034</v>
      </c>
      <c r="B2955" t="s">
        <v>1806</v>
      </c>
      <c r="C2955" s="69">
        <v>53067</v>
      </c>
      <c r="D2955" s="70">
        <v>0.46258859114119982</v>
      </c>
      <c r="E2955" s="70">
        <v>9.9325924151554112E-2</v>
      </c>
      <c r="F2955" s="70">
        <v>0</v>
      </c>
      <c r="G2955" s="70">
        <v>4.7619047619047623E-3</v>
      </c>
      <c r="H2955" s="70">
        <v>0</v>
      </c>
      <c r="I2955" s="70">
        <v>0.72222222222222221</v>
      </c>
      <c r="J2955" s="70">
        <v>0.10349804359194999</v>
      </c>
      <c r="K2955" s="70">
        <v>0.50613750780482003</v>
      </c>
      <c r="L2955" s="70">
        <v>0.17712514661311063</v>
      </c>
      <c r="M2955" s="70">
        <v>0.48461137701379731</v>
      </c>
      <c r="N2955" s="70">
        <v>0.10604692750434785</v>
      </c>
      <c r="O2955" s="70">
        <v>0.1583885906734499</v>
      </c>
      <c r="P2955" s="70">
        <v>2.4182933723877916E-2</v>
      </c>
    </row>
    <row r="2956" spans="1:16" x14ac:dyDescent="0.3">
      <c r="A2956" t="s">
        <v>3673</v>
      </c>
      <c r="B2956" t="s">
        <v>1806</v>
      </c>
      <c r="C2956" s="69">
        <v>53069</v>
      </c>
      <c r="E2956" s="70"/>
      <c r="F2956" s="70">
        <v>0</v>
      </c>
      <c r="G2956" s="70">
        <v>0</v>
      </c>
      <c r="H2956" s="70">
        <v>0</v>
      </c>
      <c r="I2956" s="70">
        <v>0.72222222222222221</v>
      </c>
    </row>
    <row r="2957" spans="1:16" x14ac:dyDescent="0.3">
      <c r="A2957" t="s">
        <v>3674</v>
      </c>
      <c r="B2957" t="s">
        <v>1806</v>
      </c>
      <c r="C2957" s="69">
        <v>53071</v>
      </c>
      <c r="D2957" s="70">
        <v>0.36644282475725526</v>
      </c>
      <c r="E2957" s="70">
        <v>8.0035526713702881E-3</v>
      </c>
      <c r="F2957" s="70">
        <v>0</v>
      </c>
      <c r="G2957" s="70">
        <v>1.1904761904761904E-2</v>
      </c>
      <c r="H2957" s="70">
        <v>0</v>
      </c>
      <c r="I2957" s="70">
        <v>0.61111111111111116</v>
      </c>
      <c r="J2957" s="70">
        <v>0.11963823052372047</v>
      </c>
      <c r="K2957" s="70">
        <v>0.64559986296015326</v>
      </c>
      <c r="L2957" s="70">
        <v>0.16139570898036484</v>
      </c>
      <c r="M2957" s="70">
        <v>0.11171302918152025</v>
      </c>
      <c r="N2957" s="70">
        <v>0.14820985684901675</v>
      </c>
      <c r="O2957" s="70">
        <v>0</v>
      </c>
      <c r="P2957" s="70">
        <v>2.0705883115067309E-3</v>
      </c>
    </row>
    <row r="2958" spans="1:16" x14ac:dyDescent="0.3">
      <c r="A2958" t="s">
        <v>3675</v>
      </c>
      <c r="B2958" t="s">
        <v>1806</v>
      </c>
      <c r="C2958" s="69">
        <v>53073</v>
      </c>
      <c r="D2958" s="70">
        <v>0.43908491372740061</v>
      </c>
      <c r="E2958" s="70">
        <v>1.6569755002936507E-2</v>
      </c>
      <c r="F2958" s="70">
        <v>0</v>
      </c>
      <c r="G2958" s="70">
        <v>0</v>
      </c>
      <c r="H2958" s="70">
        <v>0.10344827586206896</v>
      </c>
      <c r="I2958" s="70">
        <v>0.77777777777777779</v>
      </c>
      <c r="J2958" s="70">
        <v>0.11245408077549118</v>
      </c>
      <c r="K2958" s="70">
        <v>0.57027059692689686</v>
      </c>
      <c r="L2958" s="70">
        <v>8.6475414791066504E-2</v>
      </c>
      <c r="M2958" s="70">
        <v>0.41377872825750084</v>
      </c>
      <c r="N2958" s="70">
        <v>8.187257981368698E-2</v>
      </c>
      <c r="O2958" s="70">
        <v>1.9767222449614857E-2</v>
      </c>
      <c r="P2958" s="70">
        <v>4.9310144006779596E-3</v>
      </c>
    </row>
    <row r="2959" spans="1:16" x14ac:dyDescent="0.3">
      <c r="A2959" t="s">
        <v>3676</v>
      </c>
      <c r="B2959" t="s">
        <v>1806</v>
      </c>
      <c r="C2959" s="69">
        <v>53075</v>
      </c>
      <c r="D2959" s="70">
        <v>0.41525271016737175</v>
      </c>
      <c r="E2959" s="70">
        <v>1.8817843516594124E-3</v>
      </c>
      <c r="F2959" s="70">
        <v>0</v>
      </c>
      <c r="G2959" s="70">
        <v>1.1904761904761904E-2</v>
      </c>
      <c r="H2959" s="70">
        <v>0</v>
      </c>
      <c r="I2959" s="70">
        <v>0.61111111111111116</v>
      </c>
      <c r="J2959" s="70">
        <v>8.9394770989705066E-2</v>
      </c>
      <c r="K2959" s="70">
        <v>0.66225660237744932</v>
      </c>
      <c r="L2959" s="70">
        <v>0.28259044147198609</v>
      </c>
      <c r="M2959" s="70">
        <v>0.28711602285309828</v>
      </c>
      <c r="N2959" s="70">
        <v>0.10773470988469488</v>
      </c>
      <c r="O2959" s="70">
        <v>0</v>
      </c>
      <c r="P2959" s="70">
        <v>8.4411932429286453E-4</v>
      </c>
    </row>
    <row r="2960" spans="1:16" x14ac:dyDescent="0.3">
      <c r="A2960" t="s">
        <v>3677</v>
      </c>
      <c r="B2960" t="s">
        <v>1806</v>
      </c>
      <c r="C2960" s="69">
        <v>53077</v>
      </c>
      <c r="D2960" s="70">
        <v>0.4067409635363326</v>
      </c>
      <c r="E2960" s="70">
        <v>9.6651427535778076E-3</v>
      </c>
      <c r="F2960" s="70">
        <v>0</v>
      </c>
      <c r="G2960" s="70">
        <v>1.1904761904761904E-2</v>
      </c>
      <c r="H2960" s="70">
        <v>0.20689655172413793</v>
      </c>
      <c r="I2960" s="70">
        <v>0.77777777777777779</v>
      </c>
      <c r="J2960" s="70">
        <v>6.431424872643815E-2</v>
      </c>
      <c r="K2960" s="70">
        <v>0.65377835588406696</v>
      </c>
      <c r="L2960" s="70">
        <v>2.0386410570895925E-2</v>
      </c>
      <c r="M2960" s="70">
        <v>8.2136434245912548E-2</v>
      </c>
      <c r="N2960" s="70">
        <v>0.18345555444588268</v>
      </c>
      <c r="O2960" s="70">
        <v>0</v>
      </c>
      <c r="P2960" s="70">
        <v>1.0221534778071313E-2</v>
      </c>
    </row>
    <row r="2961" spans="1:16" x14ac:dyDescent="0.3">
      <c r="A2961" t="s">
        <v>2023</v>
      </c>
      <c r="B2961" t="s">
        <v>1829</v>
      </c>
      <c r="C2961" s="69">
        <v>54001</v>
      </c>
      <c r="D2961" s="70">
        <v>0.68138897197857606</v>
      </c>
      <c r="E2961" s="70">
        <v>4.0611164807004344E-3</v>
      </c>
      <c r="F2961" s="70">
        <v>0.10046752158741161</v>
      </c>
      <c r="G2961" s="70">
        <v>1.1904761904761904E-2</v>
      </c>
      <c r="H2961" s="70">
        <v>0</v>
      </c>
      <c r="I2961" s="70">
        <v>0.72222222222222221</v>
      </c>
      <c r="J2961" s="70">
        <v>0.29718817169664469</v>
      </c>
      <c r="K2961" s="70">
        <v>0.75309427038168786</v>
      </c>
      <c r="L2961" s="70">
        <v>0.70362203968649195</v>
      </c>
      <c r="M2961" s="70">
        <v>0.55090295833370928</v>
      </c>
      <c r="N2961" s="70">
        <v>0.22404602795462075</v>
      </c>
      <c r="O2961" s="70">
        <v>0</v>
      </c>
      <c r="P2961" s="70">
        <v>5.2458034051374829E-3</v>
      </c>
    </row>
    <row r="2962" spans="1:16" x14ac:dyDescent="0.3">
      <c r="A2962" t="s">
        <v>3342</v>
      </c>
      <c r="B2962" t="s">
        <v>1829</v>
      </c>
      <c r="C2962" s="69">
        <v>54003</v>
      </c>
      <c r="D2962" s="70">
        <v>0.58528981852914874</v>
      </c>
      <c r="E2962" s="70">
        <v>0.15227995136811004</v>
      </c>
      <c r="F2962" s="70">
        <v>0.20874758240110219</v>
      </c>
      <c r="G2962" s="70">
        <v>4.7619047619047616E-2</v>
      </c>
      <c r="H2962" s="70">
        <v>0.20689655172413793</v>
      </c>
      <c r="I2962" s="70">
        <v>0.66666666666666663</v>
      </c>
      <c r="J2962" s="70">
        <v>0.20157836626518216</v>
      </c>
      <c r="K2962" s="70">
        <v>0.74343689764912313</v>
      </c>
      <c r="L2962" s="70">
        <v>0.4588675374296915</v>
      </c>
      <c r="M2962" s="70">
        <v>0.28350023648753842</v>
      </c>
      <c r="N2962" s="70">
        <v>6.1625672062592486E-2</v>
      </c>
      <c r="O2962" s="70">
        <v>0</v>
      </c>
      <c r="P2962" s="70">
        <v>1.4654162745981667E-2</v>
      </c>
    </row>
    <row r="2963" spans="1:16" x14ac:dyDescent="0.3">
      <c r="A2963" t="s">
        <v>2105</v>
      </c>
      <c r="B2963" t="s">
        <v>1829</v>
      </c>
      <c r="C2963" s="69">
        <v>54005</v>
      </c>
      <c r="D2963" s="70">
        <v>0.55434140604066751</v>
      </c>
      <c r="E2963" s="70">
        <v>5.6167300589928274E-3</v>
      </c>
      <c r="F2963" s="70">
        <v>5.5643484513992078E-2</v>
      </c>
      <c r="G2963" s="70">
        <v>0</v>
      </c>
      <c r="H2963" s="70">
        <v>3.4482758620689655E-2</v>
      </c>
      <c r="I2963" s="70">
        <v>0.55555555555555558</v>
      </c>
      <c r="J2963" s="70">
        <v>0.17709882982961364</v>
      </c>
      <c r="K2963" s="70">
        <v>0.7646662242514326</v>
      </c>
      <c r="L2963" s="70">
        <v>0.47244413675700259</v>
      </c>
      <c r="M2963" s="70">
        <v>0.27595040418588002</v>
      </c>
      <c r="N2963" s="70">
        <v>0.38621115470091888</v>
      </c>
      <c r="O2963" s="70">
        <v>0</v>
      </c>
      <c r="P2963" s="70">
        <v>1.8535458954468856E-2</v>
      </c>
    </row>
    <row r="2964" spans="1:16" x14ac:dyDescent="0.3">
      <c r="A2964" t="s">
        <v>3678</v>
      </c>
      <c r="B2964" t="s">
        <v>1829</v>
      </c>
      <c r="C2964" s="69">
        <v>54007</v>
      </c>
      <c r="E2964" s="70"/>
      <c r="F2964" s="70">
        <v>7.1306590905648948E-2</v>
      </c>
      <c r="G2964" s="70">
        <v>0</v>
      </c>
      <c r="H2964" s="70">
        <v>3.4482758620689655E-2</v>
      </c>
      <c r="I2964" s="70">
        <v>0.66666666666666663</v>
      </c>
    </row>
    <row r="2965" spans="1:16" x14ac:dyDescent="0.3">
      <c r="A2965" t="s">
        <v>3679</v>
      </c>
      <c r="B2965" t="s">
        <v>1829</v>
      </c>
      <c r="C2965" s="69">
        <v>54009</v>
      </c>
      <c r="D2965" s="70">
        <v>0.73378107577204987</v>
      </c>
      <c r="E2965" s="70">
        <v>0.11056069495324482</v>
      </c>
      <c r="F2965" s="70">
        <v>7.0859694911709362E-2</v>
      </c>
      <c r="G2965" s="70">
        <v>0</v>
      </c>
      <c r="H2965" s="70">
        <v>0.27586206896551724</v>
      </c>
      <c r="I2965" s="70">
        <v>0.55555555555555558</v>
      </c>
      <c r="J2965" s="70">
        <v>0.34602104024501867</v>
      </c>
      <c r="K2965" s="70">
        <v>0.75534502438931295</v>
      </c>
      <c r="L2965" s="70">
        <v>0.80573835434322738</v>
      </c>
      <c r="M2965" s="70">
        <v>0.48915029355637091</v>
      </c>
      <c r="N2965" s="70">
        <v>0.32809676037393942</v>
      </c>
      <c r="O2965" s="70">
        <v>0</v>
      </c>
      <c r="P2965" s="70">
        <v>1.0843721132413092E-3</v>
      </c>
    </row>
    <row r="2966" spans="1:16" x14ac:dyDescent="0.3">
      <c r="A2966" t="s">
        <v>3680</v>
      </c>
      <c r="B2966" t="s">
        <v>1829</v>
      </c>
      <c r="C2966" s="69">
        <v>54011</v>
      </c>
      <c r="D2966" s="70">
        <v>0.55135992644518961</v>
      </c>
      <c r="E2966" s="70">
        <v>9.6752682228256198E-2</v>
      </c>
      <c r="F2966" s="70">
        <v>7.1125314015546545E-2</v>
      </c>
      <c r="G2966" s="70">
        <v>1.1904761904761904E-2</v>
      </c>
      <c r="H2966" s="70">
        <v>3.4482758620689655E-2</v>
      </c>
      <c r="I2966" s="70">
        <v>0.61111111111111116</v>
      </c>
      <c r="J2966" s="70">
        <v>0.13134975927219469</v>
      </c>
      <c r="K2966" s="70">
        <v>0.77264602453363429</v>
      </c>
      <c r="L2966" s="70">
        <v>0.53264050754947057</v>
      </c>
      <c r="M2966" s="70">
        <v>0.23771852857234066</v>
      </c>
      <c r="N2966" s="70">
        <v>0.30492959580820994</v>
      </c>
      <c r="O2966" s="70">
        <v>0</v>
      </c>
      <c r="P2966" s="70">
        <v>1.7939619105478716E-2</v>
      </c>
    </row>
    <row r="2967" spans="1:16" x14ac:dyDescent="0.3">
      <c r="A2967" t="s">
        <v>2028</v>
      </c>
      <c r="B2967" t="s">
        <v>1829</v>
      </c>
      <c r="C2967" s="69">
        <v>54013</v>
      </c>
      <c r="E2967" s="70"/>
      <c r="F2967" s="70">
        <v>6.2101612802884489E-2</v>
      </c>
      <c r="G2967" s="70">
        <v>0</v>
      </c>
      <c r="H2967" s="70">
        <v>3.4482758620689655E-2</v>
      </c>
      <c r="I2967" s="70">
        <v>0.61111111111111116</v>
      </c>
    </row>
    <row r="2968" spans="1:16" x14ac:dyDescent="0.3">
      <c r="A2968" t="s">
        <v>2034</v>
      </c>
      <c r="B2968" t="s">
        <v>1829</v>
      </c>
      <c r="C2968" s="69">
        <v>54015</v>
      </c>
      <c r="E2968" s="70"/>
      <c r="F2968" s="70">
        <v>6.8136851042649632E-2</v>
      </c>
      <c r="G2968" s="70">
        <v>0</v>
      </c>
      <c r="H2968" s="70">
        <v>3.4482758620689655E-2</v>
      </c>
      <c r="I2968" s="70">
        <v>0.61111111111111116</v>
      </c>
    </row>
    <row r="2969" spans="1:16" x14ac:dyDescent="0.3">
      <c r="A2969" t="s">
        <v>3681</v>
      </c>
      <c r="B2969" t="s">
        <v>1829</v>
      </c>
      <c r="C2969" s="69">
        <v>54017</v>
      </c>
      <c r="E2969" s="70"/>
      <c r="F2969" s="70">
        <v>6.0420097476922258E-2</v>
      </c>
      <c r="G2969" s="70">
        <v>2.3809523809523808E-2</v>
      </c>
      <c r="H2969" s="70">
        <v>0</v>
      </c>
      <c r="I2969" s="70">
        <v>0.61111111111111116</v>
      </c>
    </row>
    <row r="2970" spans="1:16" x14ac:dyDescent="0.3">
      <c r="A2970" t="s">
        <v>2049</v>
      </c>
      <c r="B2970" t="s">
        <v>1829</v>
      </c>
      <c r="C2970" s="69">
        <v>54019</v>
      </c>
      <c r="D2970" s="70">
        <v>0.57254874941553036</v>
      </c>
      <c r="E2970" s="70">
        <v>1.4451694528304646E-2</v>
      </c>
      <c r="F2970" s="70">
        <v>9.0786352310253546E-2</v>
      </c>
      <c r="G2970" s="70">
        <v>4.1666666666666664E-2</v>
      </c>
      <c r="H2970" s="70">
        <v>0.2413793103448276</v>
      </c>
      <c r="I2970" s="70">
        <v>0.61111111111111116</v>
      </c>
      <c r="J2970" s="70">
        <v>8.8365478889393015E-2</v>
      </c>
      <c r="K2970" s="70">
        <v>0.77361463475192094</v>
      </c>
      <c r="L2970" s="70">
        <v>0.48265920105110671</v>
      </c>
      <c r="M2970" s="70">
        <v>0.35808299452058495</v>
      </c>
      <c r="N2970" s="70">
        <v>0.13116643623471372</v>
      </c>
      <c r="O2970" s="70">
        <v>0</v>
      </c>
      <c r="P2970" s="70">
        <v>1.1770434064295836E-2</v>
      </c>
    </row>
    <row r="2971" spans="1:16" x14ac:dyDescent="0.3">
      <c r="A2971" t="s">
        <v>2370</v>
      </c>
      <c r="B2971" t="s">
        <v>1829</v>
      </c>
      <c r="C2971" s="69">
        <v>54021</v>
      </c>
      <c r="D2971" s="70">
        <v>0.604215403971891</v>
      </c>
      <c r="E2971" s="70">
        <v>3.6446744715014521E-3</v>
      </c>
      <c r="F2971" s="70">
        <v>6.4051601774425301E-2</v>
      </c>
      <c r="G2971" s="70">
        <v>0</v>
      </c>
      <c r="H2971" s="70">
        <v>3.4482758620689655E-2</v>
      </c>
      <c r="I2971" s="70">
        <v>0.55555555555555558</v>
      </c>
      <c r="J2971" s="70">
        <v>0.23484206545437669</v>
      </c>
      <c r="K2971" s="70">
        <v>0.75204257189399781</v>
      </c>
      <c r="L2971" s="70">
        <v>0.69719354950508916</v>
      </c>
      <c r="M2971" s="70">
        <v>0.37002468426340629</v>
      </c>
      <c r="N2971" s="70">
        <v>0.27372545865443254</v>
      </c>
      <c r="O2971" s="70">
        <v>0</v>
      </c>
      <c r="P2971" s="70">
        <v>5.2399783415469628E-3</v>
      </c>
    </row>
    <row r="2972" spans="1:16" x14ac:dyDescent="0.3">
      <c r="A2972" t="s">
        <v>2122</v>
      </c>
      <c r="B2972" t="s">
        <v>1829</v>
      </c>
      <c r="C2972" s="69">
        <v>54023</v>
      </c>
      <c r="D2972" s="70">
        <v>0.62357341994703308</v>
      </c>
      <c r="E2972" s="70">
        <v>2.1946283752532401E-3</v>
      </c>
      <c r="F2972" s="70">
        <v>0.13070380259720843</v>
      </c>
      <c r="G2972" s="70">
        <v>0</v>
      </c>
      <c r="H2972" s="70">
        <v>0.10344827586206896</v>
      </c>
      <c r="I2972" s="70">
        <v>0.72222222222222221</v>
      </c>
      <c r="J2972" s="70">
        <v>0.20129154240297986</v>
      </c>
      <c r="K2972" s="70">
        <v>0.71430120800098773</v>
      </c>
      <c r="L2972" s="70">
        <v>0.56543935108282362</v>
      </c>
      <c r="M2972" s="70">
        <v>0.24873025702005983</v>
      </c>
      <c r="N2972" s="70">
        <v>0.382896357232555</v>
      </c>
      <c r="O2972" s="70">
        <v>0</v>
      </c>
      <c r="P2972" s="70">
        <v>1.3828587996004208E-2</v>
      </c>
    </row>
    <row r="2973" spans="1:16" x14ac:dyDescent="0.3">
      <c r="A2973" t="s">
        <v>3682</v>
      </c>
      <c r="B2973" t="s">
        <v>1829</v>
      </c>
      <c r="C2973" s="69">
        <v>54025</v>
      </c>
      <c r="D2973" s="70">
        <v>0.65182925842293349</v>
      </c>
      <c r="E2973" s="70">
        <v>6.980478398703264E-3</v>
      </c>
      <c r="F2973" s="70">
        <v>0.10922136733455366</v>
      </c>
      <c r="G2973" s="70">
        <v>4.7619047619047616E-2</v>
      </c>
      <c r="H2973" s="70">
        <v>0.37931034482758619</v>
      </c>
      <c r="I2973" s="70">
        <v>0.72222222222222221</v>
      </c>
      <c r="J2973" s="70">
        <v>0.23057368396361788</v>
      </c>
      <c r="K2973" s="70">
        <v>0.74138480346808078</v>
      </c>
      <c r="L2973" s="70">
        <v>0.46355660879123778</v>
      </c>
      <c r="M2973" s="70">
        <v>0.26956198493373723</v>
      </c>
      <c r="N2973" s="70">
        <v>0.25140386282192756</v>
      </c>
      <c r="O2973" s="70">
        <v>0</v>
      </c>
      <c r="P2973" s="70">
        <v>7.7006748832698004E-3</v>
      </c>
    </row>
    <row r="2974" spans="1:16" x14ac:dyDescent="0.3">
      <c r="A2974" t="s">
        <v>2758</v>
      </c>
      <c r="B2974" t="s">
        <v>1829</v>
      </c>
      <c r="C2974" s="69">
        <v>54027</v>
      </c>
      <c r="E2974" s="70"/>
      <c r="F2974" s="70">
        <v>0.14060442522688846</v>
      </c>
      <c r="G2974" s="70">
        <v>1.1904761904761904E-2</v>
      </c>
      <c r="H2974" s="70">
        <v>0.2413793103448276</v>
      </c>
      <c r="I2974" s="70">
        <v>0.72222222222222221</v>
      </c>
    </row>
    <row r="2975" spans="1:16" x14ac:dyDescent="0.3">
      <c r="A2975" t="s">
        <v>2378</v>
      </c>
      <c r="B2975" t="s">
        <v>1829</v>
      </c>
      <c r="C2975" s="69">
        <v>54029</v>
      </c>
      <c r="D2975" s="70">
        <v>0.6936774953228465</v>
      </c>
      <c r="E2975" s="70">
        <v>0.16791659280489721</v>
      </c>
      <c r="F2975" s="70">
        <v>6.8012474452772809E-2</v>
      </c>
      <c r="G2975" s="70">
        <v>0</v>
      </c>
      <c r="H2975" s="70">
        <v>0.20689655172413793</v>
      </c>
      <c r="I2975" s="70">
        <v>0.55555555555555558</v>
      </c>
      <c r="J2975" s="70">
        <v>0.34105324069816195</v>
      </c>
      <c r="K2975" s="70">
        <v>0.74370400902825018</v>
      </c>
      <c r="L2975" s="70">
        <v>0.77880870073733433</v>
      </c>
      <c r="M2975" s="70">
        <v>0.48626071459021081</v>
      </c>
      <c r="N2975" s="70">
        <v>0.24814176881108702</v>
      </c>
      <c r="O2975" s="70">
        <v>0</v>
      </c>
      <c r="P2975" s="70">
        <v>1.0135383632739001E-3</v>
      </c>
    </row>
    <row r="2976" spans="1:16" x14ac:dyDescent="0.3">
      <c r="A2976" t="s">
        <v>3683</v>
      </c>
      <c r="B2976" t="s">
        <v>1829</v>
      </c>
      <c r="C2976" s="69">
        <v>54031</v>
      </c>
      <c r="D2976" s="70">
        <v>0.7029357027973</v>
      </c>
      <c r="E2976" s="70">
        <v>2.6264988117799728E-3</v>
      </c>
      <c r="F2976" s="70">
        <v>0.12303046278072606</v>
      </c>
      <c r="G2976" s="70">
        <v>0</v>
      </c>
      <c r="H2976" s="70">
        <v>0.2413793103448276</v>
      </c>
      <c r="I2976" s="70">
        <v>0.72222222222222221</v>
      </c>
      <c r="J2976" s="70">
        <v>0.21861006503278319</v>
      </c>
      <c r="K2976" s="70">
        <v>0.74075121379788356</v>
      </c>
      <c r="L2976" s="70">
        <v>0.55099858695900228</v>
      </c>
      <c r="M2976" s="70">
        <v>0.22866953774937276</v>
      </c>
      <c r="N2976" s="70">
        <v>0.64290404565743675</v>
      </c>
      <c r="O2976" s="70">
        <v>0</v>
      </c>
      <c r="P2976" s="70">
        <v>6.6524194751641959E-3</v>
      </c>
    </row>
    <row r="2977" spans="1:16" x14ac:dyDescent="0.3">
      <c r="A2977" t="s">
        <v>2530</v>
      </c>
      <c r="B2977" t="s">
        <v>1829</v>
      </c>
      <c r="C2977" s="69">
        <v>54033</v>
      </c>
      <c r="D2977" s="70">
        <v>0.60066589852486574</v>
      </c>
      <c r="E2977" s="70">
        <v>6.6753196881973689E-2</v>
      </c>
      <c r="F2977" s="70">
        <v>7.9363314699202561E-2</v>
      </c>
      <c r="G2977" s="70">
        <v>3.5714285714285712E-2</v>
      </c>
      <c r="H2977" s="70">
        <v>0</v>
      </c>
      <c r="I2977" s="70">
        <v>0.66666666666666663</v>
      </c>
      <c r="J2977" s="70">
        <v>0.12037111915879387</v>
      </c>
      <c r="K2977" s="70">
        <v>0.74774145574357498</v>
      </c>
      <c r="L2977" s="70">
        <v>0.68976853694697815</v>
      </c>
      <c r="M2977" s="70">
        <v>0.48121918189262414</v>
      </c>
      <c r="N2977" s="70">
        <v>0.14167798696705744</v>
      </c>
      <c r="O2977" s="70">
        <v>0</v>
      </c>
      <c r="P2977" s="70">
        <v>7.0874073660307114E-3</v>
      </c>
    </row>
    <row r="2978" spans="1:16" x14ac:dyDescent="0.3">
      <c r="A2978" t="s">
        <v>2056</v>
      </c>
      <c r="B2978" t="s">
        <v>1829</v>
      </c>
      <c r="C2978" s="69">
        <v>54035</v>
      </c>
      <c r="D2978" s="70">
        <v>0.60213208558739173</v>
      </c>
      <c r="E2978" s="70">
        <v>9.3853720011025012E-3</v>
      </c>
      <c r="F2978" s="70">
        <v>7.564456572293847E-2</v>
      </c>
      <c r="G2978" s="70">
        <v>1.1904761904761904E-2</v>
      </c>
      <c r="H2978" s="70">
        <v>3.4482758620689655E-2</v>
      </c>
      <c r="I2978" s="70">
        <v>0.66666666666666663</v>
      </c>
      <c r="J2978" s="70">
        <v>0.20922428297902682</v>
      </c>
      <c r="K2978" s="70">
        <v>0.76269722618211622</v>
      </c>
      <c r="L2978" s="70">
        <v>0.61477506064989651</v>
      </c>
      <c r="M2978" s="70">
        <v>0.30426221637844186</v>
      </c>
      <c r="N2978" s="70">
        <v>0.28906408062365202</v>
      </c>
      <c r="O2978" s="70">
        <v>0</v>
      </c>
      <c r="P2978" s="70">
        <v>8.136963504112308E-3</v>
      </c>
    </row>
    <row r="2979" spans="1:16" x14ac:dyDescent="0.3">
      <c r="A2979" t="s">
        <v>2057</v>
      </c>
      <c r="B2979" t="s">
        <v>1829</v>
      </c>
      <c r="C2979" s="69">
        <v>54037</v>
      </c>
      <c r="D2979" s="70">
        <v>0.59530135178157806</v>
      </c>
      <c r="E2979" s="70">
        <v>7.9064063412303834E-2</v>
      </c>
      <c r="F2979" s="70">
        <v>0.24858732114264434</v>
      </c>
      <c r="G2979" s="70">
        <v>1.7857142857142856E-2</v>
      </c>
      <c r="H2979" s="70">
        <v>0.27586206896551724</v>
      </c>
      <c r="I2979" s="70">
        <v>0.66666666666666663</v>
      </c>
      <c r="J2979" s="70">
        <v>0.20183226331395307</v>
      </c>
      <c r="K2979" s="70">
        <v>0.71205110277016936</v>
      </c>
      <c r="L2979" s="70">
        <v>0.46726110997835651</v>
      </c>
      <c r="M2979" s="70">
        <v>0.27617770279829795</v>
      </c>
      <c r="N2979" s="70">
        <v>6.666717382505391E-2</v>
      </c>
      <c r="O2979" s="70">
        <v>0</v>
      </c>
      <c r="P2979" s="70">
        <v>1.0125818287855453E-2</v>
      </c>
    </row>
    <row r="2980" spans="1:16" x14ac:dyDescent="0.3">
      <c r="A2980" t="s">
        <v>3684</v>
      </c>
      <c r="B2980" t="s">
        <v>1829</v>
      </c>
      <c r="C2980" s="69">
        <v>54039</v>
      </c>
      <c r="D2980" s="70">
        <v>0.60193807895297413</v>
      </c>
      <c r="E2980" s="70">
        <v>7.4635738065878851E-2</v>
      </c>
      <c r="F2980" s="70">
        <v>6.7676373467861012E-2</v>
      </c>
      <c r="G2980" s="70">
        <v>2.976190476190476E-2</v>
      </c>
      <c r="H2980" s="70">
        <v>3.4482758620689655E-2</v>
      </c>
      <c r="I2980" s="70">
        <v>0.61111111111111116</v>
      </c>
      <c r="J2980" s="70">
        <v>0.39698566082232972</v>
      </c>
      <c r="K2980" s="70">
        <v>0.76856252922892687</v>
      </c>
      <c r="L2980" s="70">
        <v>0.51307953774792969</v>
      </c>
      <c r="M2980" s="70">
        <v>0.26464997426388853</v>
      </c>
      <c r="N2980" s="70">
        <v>0.27284242195423625</v>
      </c>
      <c r="O2980" s="70">
        <v>0</v>
      </c>
      <c r="P2980" s="70">
        <v>1.6747169017537027E-2</v>
      </c>
    </row>
    <row r="2981" spans="1:16" x14ac:dyDescent="0.3">
      <c r="A2981" t="s">
        <v>2456</v>
      </c>
      <c r="B2981" t="s">
        <v>1829</v>
      </c>
      <c r="C2981" s="69">
        <v>54041</v>
      </c>
      <c r="D2981" s="70">
        <v>0.69270424625386073</v>
      </c>
      <c r="E2981" s="70">
        <v>6.0623470410840893E-3</v>
      </c>
      <c r="F2981" s="70">
        <v>7.3269685621536726E-2</v>
      </c>
      <c r="G2981" s="70">
        <v>2.3809523809523808E-2</v>
      </c>
      <c r="H2981" s="70">
        <v>0</v>
      </c>
      <c r="I2981" s="70">
        <v>0.66666666666666663</v>
      </c>
      <c r="J2981" s="70">
        <v>0.2287048609352805</v>
      </c>
      <c r="K2981" s="70">
        <v>0.76067766484662525</v>
      </c>
      <c r="L2981" s="70">
        <v>0.69597474018622207</v>
      </c>
      <c r="M2981" s="70">
        <v>0.45043855542939776</v>
      </c>
      <c r="N2981" s="70">
        <v>0.52048640156510639</v>
      </c>
      <c r="O2981" s="70">
        <v>0</v>
      </c>
      <c r="P2981" s="70">
        <v>4.6068447670659764E-3</v>
      </c>
    </row>
    <row r="2982" spans="1:16" x14ac:dyDescent="0.3">
      <c r="A2982" t="s">
        <v>2130</v>
      </c>
      <c r="B2982" t="s">
        <v>1829</v>
      </c>
      <c r="C2982" s="69">
        <v>54043</v>
      </c>
      <c r="E2982" s="70"/>
      <c r="F2982" s="70">
        <v>6.4294762336627523E-2</v>
      </c>
      <c r="G2982" s="70">
        <v>2.3809523809523808E-2</v>
      </c>
      <c r="H2982" s="70">
        <v>3.4482758620689655E-2</v>
      </c>
      <c r="I2982" s="70">
        <v>0.61111111111111116</v>
      </c>
    </row>
    <row r="2983" spans="1:16" x14ac:dyDescent="0.3">
      <c r="A2983" t="s">
        <v>2132</v>
      </c>
      <c r="B2983" t="s">
        <v>1829</v>
      </c>
      <c r="C2983" s="69">
        <v>54045</v>
      </c>
      <c r="D2983" s="70">
        <v>0.5540674560222173</v>
      </c>
      <c r="E2983" s="70">
        <v>1.2397110813560097E-2</v>
      </c>
      <c r="F2983" s="70">
        <v>5.0905559439154757E-2</v>
      </c>
      <c r="G2983" s="70">
        <v>0</v>
      </c>
      <c r="H2983" s="70">
        <v>0</v>
      </c>
      <c r="I2983" s="70">
        <v>0.61111111111111116</v>
      </c>
      <c r="J2983" s="70">
        <v>0.211315925714429</v>
      </c>
      <c r="K2983" s="70">
        <v>0.77520520740768917</v>
      </c>
      <c r="L2983" s="70">
        <v>0.46852885132619121</v>
      </c>
      <c r="M2983" s="70">
        <v>0.24312020725737682</v>
      </c>
      <c r="N2983" s="70">
        <v>0.36248901907153086</v>
      </c>
      <c r="O2983" s="70">
        <v>0</v>
      </c>
      <c r="P2983" s="70">
        <v>1.6557754661904258E-2</v>
      </c>
    </row>
    <row r="2984" spans="1:16" x14ac:dyDescent="0.3">
      <c r="A2984" t="s">
        <v>3153</v>
      </c>
      <c r="B2984" t="s">
        <v>1829</v>
      </c>
      <c r="C2984" s="69">
        <v>54047</v>
      </c>
      <c r="D2984" s="70">
        <v>0.62025082952759447</v>
      </c>
      <c r="E2984" s="70">
        <v>2.2820451054306867E-3</v>
      </c>
      <c r="F2984" s="70">
        <v>6.2497303570948189E-2</v>
      </c>
      <c r="G2984" s="70">
        <v>1.1904761904761904E-2</v>
      </c>
      <c r="H2984" s="70">
        <v>6.8965517241379309E-2</v>
      </c>
      <c r="I2984" s="70">
        <v>0.66666666666666663</v>
      </c>
      <c r="J2984" s="70">
        <v>0.26556176606418841</v>
      </c>
      <c r="K2984" s="70">
        <v>0.75666613736089439</v>
      </c>
      <c r="L2984" s="70">
        <v>0.47015335475919723</v>
      </c>
      <c r="M2984" s="70">
        <v>0.25007878097208758</v>
      </c>
      <c r="N2984" s="70">
        <v>0.49233734961761116</v>
      </c>
      <c r="O2984" s="70">
        <v>0</v>
      </c>
      <c r="P2984" s="70">
        <v>2.1603534176548193E-2</v>
      </c>
    </row>
    <row r="2985" spans="1:16" x14ac:dyDescent="0.3">
      <c r="A2985" t="s">
        <v>2067</v>
      </c>
      <c r="B2985" t="s">
        <v>1829</v>
      </c>
      <c r="C2985" s="69">
        <v>54049</v>
      </c>
      <c r="D2985" s="70">
        <v>0.61415568886572969</v>
      </c>
      <c r="E2985" s="70">
        <v>6.4070672880135987E-2</v>
      </c>
      <c r="F2985" s="70">
        <v>7.4981928199319176E-2</v>
      </c>
      <c r="G2985" s="70">
        <v>2.976190476190476E-2</v>
      </c>
      <c r="H2985" s="70">
        <v>0.10344827586206896</v>
      </c>
      <c r="I2985" s="70">
        <v>0.66666666666666663</v>
      </c>
      <c r="J2985" s="70">
        <v>0.11442844590304152</v>
      </c>
      <c r="K2985" s="70">
        <v>0.75611855794103455</v>
      </c>
      <c r="L2985" s="70">
        <v>0.69621116807580186</v>
      </c>
      <c r="M2985" s="70">
        <v>0.471919939889206</v>
      </c>
      <c r="N2985" s="70">
        <v>0.11548672820764207</v>
      </c>
      <c r="O2985" s="70">
        <v>0</v>
      </c>
      <c r="P2985" s="70">
        <v>7.2780159823525644E-3</v>
      </c>
    </row>
    <row r="2986" spans="1:16" x14ac:dyDescent="0.3">
      <c r="A2986" t="s">
        <v>2068</v>
      </c>
      <c r="B2986" t="s">
        <v>1829</v>
      </c>
      <c r="C2986" s="69">
        <v>54051</v>
      </c>
      <c r="D2986" s="70">
        <v>0.76880381590642577</v>
      </c>
      <c r="E2986" s="70">
        <v>2.5637890608520203E-2</v>
      </c>
      <c r="F2986" s="70">
        <v>5.9942294303452749E-2</v>
      </c>
      <c r="G2986" s="70">
        <v>1.1904761904761904E-2</v>
      </c>
      <c r="H2986" s="70">
        <v>0.2413793103448276</v>
      </c>
      <c r="I2986" s="70">
        <v>0.61111111111111116</v>
      </c>
      <c r="J2986" s="70">
        <v>0.27665017657204083</v>
      </c>
      <c r="K2986" s="70">
        <v>0.75847907267279302</v>
      </c>
      <c r="L2986" s="70">
        <v>0.75966085104358505</v>
      </c>
      <c r="M2986" s="70">
        <v>0.488241245604838</v>
      </c>
      <c r="N2986" s="70">
        <v>0.59222296688595299</v>
      </c>
      <c r="O2986" s="70">
        <v>0</v>
      </c>
      <c r="P2986" s="70">
        <v>1.2690056894255836E-3</v>
      </c>
    </row>
    <row r="2987" spans="1:16" x14ac:dyDescent="0.3">
      <c r="A2987" t="s">
        <v>2499</v>
      </c>
      <c r="B2987" t="s">
        <v>1829</v>
      </c>
      <c r="C2987" s="69">
        <v>54053</v>
      </c>
      <c r="D2987" s="70">
        <v>0.61979739968068592</v>
      </c>
      <c r="E2987" s="70">
        <v>1.3420239115877726E-2</v>
      </c>
      <c r="F2987" s="70">
        <v>8.1379822181135167E-2</v>
      </c>
      <c r="G2987" s="70">
        <v>1.1904761904761904E-2</v>
      </c>
      <c r="H2987" s="70">
        <v>3.4482758620689655E-2</v>
      </c>
      <c r="I2987" s="70">
        <v>0.66666666666666663</v>
      </c>
      <c r="J2987" s="70">
        <v>0.12831599966230434</v>
      </c>
      <c r="K2987" s="70">
        <v>0.7630664780288986</v>
      </c>
      <c r="L2987" s="70">
        <v>0.59897130775174323</v>
      </c>
      <c r="M2987" s="70">
        <v>0.29729502178517003</v>
      </c>
      <c r="N2987" s="70">
        <v>0.4791811852354006</v>
      </c>
      <c r="O2987" s="70">
        <v>0</v>
      </c>
      <c r="P2987" s="70">
        <v>2.9294754210140491E-3</v>
      </c>
    </row>
    <row r="2988" spans="1:16" x14ac:dyDescent="0.3">
      <c r="A2988" t="s">
        <v>2502</v>
      </c>
      <c r="B2988" t="s">
        <v>1829</v>
      </c>
      <c r="C2988" s="69">
        <v>54055</v>
      </c>
      <c r="D2988" s="70">
        <v>0.55622910664350356</v>
      </c>
      <c r="E2988" s="70">
        <v>5.1369537433420855E-2</v>
      </c>
      <c r="F2988" s="70">
        <v>0.10835883822065714</v>
      </c>
      <c r="G2988" s="70">
        <v>1.7857142857142856E-2</v>
      </c>
      <c r="H2988" s="70">
        <v>0.27586206896551724</v>
      </c>
      <c r="I2988" s="70">
        <v>0.66666666666666663</v>
      </c>
      <c r="J2988" s="70">
        <v>0.12292997027892991</v>
      </c>
      <c r="K2988" s="70">
        <v>0.76917235963622377</v>
      </c>
      <c r="L2988" s="70">
        <v>0.41970837106090908</v>
      </c>
      <c r="M2988" s="70">
        <v>0.23554157640848461</v>
      </c>
      <c r="N2988" s="70">
        <v>0.1208133030647443</v>
      </c>
      <c r="O2988" s="70">
        <v>0</v>
      </c>
      <c r="P2988" s="70">
        <v>1.3010243514235202E-2</v>
      </c>
    </row>
    <row r="2989" spans="1:16" x14ac:dyDescent="0.3">
      <c r="A2989" t="s">
        <v>2247</v>
      </c>
      <c r="B2989" t="s">
        <v>1829</v>
      </c>
      <c r="C2989" s="69">
        <v>54057</v>
      </c>
      <c r="D2989" s="70">
        <v>0.6531964341740889</v>
      </c>
      <c r="E2989" s="70">
        <v>1.3177557906510191E-2</v>
      </c>
      <c r="F2989" s="70">
        <v>0.12550834276775508</v>
      </c>
      <c r="G2989" s="70">
        <v>1.7857142857142856E-2</v>
      </c>
      <c r="H2989" s="70">
        <v>0.31034482758620691</v>
      </c>
      <c r="I2989" s="70">
        <v>0.72222222222222221</v>
      </c>
      <c r="J2989" s="70">
        <v>0.15430200071598754</v>
      </c>
      <c r="K2989" s="70">
        <v>0.75607555665290027</v>
      </c>
      <c r="L2989" s="70">
        <v>0.56503944068887801</v>
      </c>
      <c r="M2989" s="70">
        <v>0.33142571494810313</v>
      </c>
      <c r="N2989" s="70">
        <v>0.24002851918253956</v>
      </c>
      <c r="O2989" s="70">
        <v>0</v>
      </c>
      <c r="P2989" s="70">
        <v>6.5099629545012768E-3</v>
      </c>
    </row>
    <row r="2990" spans="1:16" x14ac:dyDescent="0.3">
      <c r="A2990" t="s">
        <v>3685</v>
      </c>
      <c r="B2990" t="s">
        <v>1829</v>
      </c>
      <c r="C2990" s="69">
        <v>54059</v>
      </c>
      <c r="D2990" s="70">
        <v>0.59149349341279944</v>
      </c>
      <c r="E2990" s="70">
        <v>2.3665457186974595E-3</v>
      </c>
      <c r="F2990" s="70">
        <v>4.8295278568622674E-2</v>
      </c>
      <c r="G2990" s="70">
        <v>1.1904761904761904E-2</v>
      </c>
      <c r="H2990" s="70">
        <v>0</v>
      </c>
      <c r="I2990" s="70">
        <v>0.61111111111111116</v>
      </c>
      <c r="J2990" s="70">
        <v>0.14661797231479914</v>
      </c>
      <c r="K2990" s="70">
        <v>0.77071508420328061</v>
      </c>
      <c r="L2990" s="70">
        <v>0.45908452951848716</v>
      </c>
      <c r="M2990" s="70">
        <v>0.20227763161839923</v>
      </c>
      <c r="N2990" s="70">
        <v>0.6575956820068074</v>
      </c>
      <c r="O2990" s="70">
        <v>0</v>
      </c>
      <c r="P2990" s="70">
        <v>1.6660788981325531E-2</v>
      </c>
    </row>
    <row r="2991" spans="1:16" x14ac:dyDescent="0.3">
      <c r="A2991" t="s">
        <v>3686</v>
      </c>
      <c r="B2991" t="s">
        <v>1829</v>
      </c>
      <c r="C2991" s="69">
        <v>54061</v>
      </c>
      <c r="D2991" s="70">
        <v>0.63611370966210867</v>
      </c>
      <c r="E2991" s="70">
        <v>8.1617802871082709E-2</v>
      </c>
      <c r="F2991" s="70">
        <v>8.6520043665335611E-2</v>
      </c>
      <c r="G2991" s="70">
        <v>4.1666666666666664E-2</v>
      </c>
      <c r="H2991" s="70">
        <v>0.13793103448275862</v>
      </c>
      <c r="I2991" s="70">
        <v>0.66666666666666663</v>
      </c>
      <c r="J2991" s="70">
        <v>0.21595807952229784</v>
      </c>
      <c r="K2991" s="70">
        <v>0.75449361070591481</v>
      </c>
      <c r="L2991" s="70">
        <v>0.69127581227766566</v>
      </c>
      <c r="M2991" s="70">
        <v>0.43192980695029193</v>
      </c>
      <c r="N2991" s="70">
        <v>0.11159482003499328</v>
      </c>
      <c r="O2991" s="70">
        <v>0</v>
      </c>
      <c r="P2991" s="70">
        <v>6.8225386961575027E-3</v>
      </c>
    </row>
    <row r="2992" spans="1:16" x14ac:dyDescent="0.3">
      <c r="A2992" t="s">
        <v>2070</v>
      </c>
      <c r="B2992" t="s">
        <v>1829</v>
      </c>
      <c r="C2992" s="69">
        <v>54063</v>
      </c>
      <c r="D2992" s="70">
        <v>0.67410178191497072</v>
      </c>
      <c r="E2992" s="70">
        <v>2.0219179173720406E-3</v>
      </c>
      <c r="F2992" s="70">
        <v>0.12830281732622245</v>
      </c>
      <c r="G2992" s="70">
        <v>2.3809523809523808E-2</v>
      </c>
      <c r="H2992" s="70">
        <v>0.31034482758620691</v>
      </c>
      <c r="I2992" s="70">
        <v>0.72222222222222221</v>
      </c>
      <c r="J2992" s="70">
        <v>0.23889993921338359</v>
      </c>
      <c r="K2992" s="70">
        <v>0.75588174481322412</v>
      </c>
      <c r="L2992" s="70">
        <v>0.44305303464290152</v>
      </c>
      <c r="M2992" s="70">
        <v>0.22355791972537925</v>
      </c>
      <c r="N2992" s="70">
        <v>0.47993524823451911</v>
      </c>
      <c r="O2992" s="70">
        <v>0</v>
      </c>
      <c r="P2992" s="70">
        <v>6.6596297349513275E-3</v>
      </c>
    </row>
    <row r="2993" spans="1:16" x14ac:dyDescent="0.3">
      <c r="A2993" t="s">
        <v>2072</v>
      </c>
      <c r="B2993" t="s">
        <v>1829</v>
      </c>
      <c r="C2993" s="69">
        <v>54065</v>
      </c>
      <c r="E2993" s="70"/>
      <c r="F2993" s="70">
        <v>0.14752208038028655</v>
      </c>
      <c r="G2993" s="70">
        <v>0</v>
      </c>
      <c r="H2993" s="70">
        <v>0.17241379310344829</v>
      </c>
      <c r="I2993" s="70">
        <v>0.66666666666666663</v>
      </c>
    </row>
    <row r="2994" spans="1:16" x14ac:dyDescent="0.3">
      <c r="A2994" t="s">
        <v>2713</v>
      </c>
      <c r="B2994" t="s">
        <v>1829</v>
      </c>
      <c r="C2994" s="69">
        <v>54067</v>
      </c>
      <c r="D2994" s="70">
        <v>0.61135330961279288</v>
      </c>
      <c r="E2994" s="70">
        <v>3.469665226423431E-3</v>
      </c>
      <c r="F2994" s="70">
        <v>9.1802535607739169E-2</v>
      </c>
      <c r="G2994" s="70">
        <v>2.3809523809523808E-2</v>
      </c>
      <c r="H2994" s="70">
        <v>0.10344827586206896</v>
      </c>
      <c r="I2994" s="70">
        <v>0.66666666666666663</v>
      </c>
      <c r="J2994" s="70">
        <v>0.33913907933392695</v>
      </c>
      <c r="K2994" s="70">
        <v>0.76940489178845384</v>
      </c>
      <c r="L2994" s="70">
        <v>0.51776875647336507</v>
      </c>
      <c r="M2994" s="70">
        <v>0.48532501180227977</v>
      </c>
      <c r="N2994" s="70">
        <v>1.8806937511448654E-2</v>
      </c>
      <c r="O2994" s="70">
        <v>0</v>
      </c>
      <c r="P2994" s="70">
        <v>6.2753733273677699E-3</v>
      </c>
    </row>
    <row r="2995" spans="1:16" x14ac:dyDescent="0.3">
      <c r="A2995" t="s">
        <v>1306</v>
      </c>
      <c r="B2995" t="s">
        <v>1829</v>
      </c>
      <c r="C2995" s="69">
        <v>54069</v>
      </c>
      <c r="D2995" s="70">
        <v>0.80900223907371349</v>
      </c>
      <c r="E2995" s="70">
        <v>0.21868702784740129</v>
      </c>
      <c r="F2995" s="70">
        <v>6.9683096281594942E-2</v>
      </c>
      <c r="G2995" s="70">
        <v>5.9523809523809521E-3</v>
      </c>
      <c r="H2995" s="70">
        <v>0.2413793103448276</v>
      </c>
      <c r="I2995" s="70">
        <v>0.61111111111111116</v>
      </c>
      <c r="J2995" s="70">
        <v>0.75530599845969493</v>
      </c>
      <c r="K2995" s="70">
        <v>0.76227133125015334</v>
      </c>
      <c r="L2995" s="70">
        <v>0.75486306153485128</v>
      </c>
      <c r="M2995" s="70">
        <v>0.50280373883256357</v>
      </c>
      <c r="N2995" s="70">
        <v>0.29485506331221079</v>
      </c>
      <c r="O2995" s="70">
        <v>0</v>
      </c>
      <c r="P2995" s="70">
        <v>1.3712039582248346E-3</v>
      </c>
    </row>
    <row r="2996" spans="1:16" x14ac:dyDescent="0.3">
      <c r="A2996" t="s">
        <v>2716</v>
      </c>
      <c r="B2996" t="s">
        <v>1829</v>
      </c>
      <c r="C2996" s="69">
        <v>54071</v>
      </c>
      <c r="E2996" s="70"/>
      <c r="F2996" s="70">
        <v>9.8816022117508187E-2</v>
      </c>
      <c r="G2996" s="70">
        <v>5.9523809523809521E-3</v>
      </c>
      <c r="H2996" s="70">
        <v>0.20689655172413793</v>
      </c>
      <c r="I2996" s="70">
        <v>0.72222222222222221</v>
      </c>
    </row>
    <row r="2997" spans="1:16" x14ac:dyDescent="0.3">
      <c r="A2997" t="s">
        <v>3687</v>
      </c>
      <c r="B2997" t="s">
        <v>1829</v>
      </c>
      <c r="C2997" s="69">
        <v>54073</v>
      </c>
      <c r="D2997" s="70">
        <v>0.67244104562724816</v>
      </c>
      <c r="E2997" s="70">
        <v>1.0473380616850082E-2</v>
      </c>
      <c r="F2997" s="70">
        <v>6.697851927578953E-2</v>
      </c>
      <c r="G2997" s="70">
        <v>1.7857142857142856E-2</v>
      </c>
      <c r="H2997" s="70">
        <v>0</v>
      </c>
      <c r="I2997" s="70">
        <v>0.66666666666666663</v>
      </c>
      <c r="J2997" s="70">
        <v>0.25402694221286809</v>
      </c>
      <c r="K2997" s="70">
        <v>0.75054639524698052</v>
      </c>
      <c r="L2997" s="70">
        <v>0.7242057111855108</v>
      </c>
      <c r="M2997" s="70">
        <v>0.43750300945682524</v>
      </c>
      <c r="N2997" s="70">
        <v>0.40359524108413619</v>
      </c>
      <c r="O2997" s="70">
        <v>0</v>
      </c>
      <c r="P2997" s="70">
        <v>3.0768265151214706E-3</v>
      </c>
    </row>
    <row r="2998" spans="1:16" x14ac:dyDescent="0.3">
      <c r="A2998" t="s">
        <v>2592</v>
      </c>
      <c r="B2998" t="s">
        <v>1829</v>
      </c>
      <c r="C2998" s="69">
        <v>54075</v>
      </c>
      <c r="E2998" s="70"/>
      <c r="F2998" s="70">
        <v>9.7497297710046074E-2</v>
      </c>
      <c r="G2998" s="70">
        <v>0</v>
      </c>
      <c r="H2998" s="70">
        <v>0.20689655172413793</v>
      </c>
      <c r="I2998" s="70">
        <v>0.72222222222222221</v>
      </c>
    </row>
    <row r="2999" spans="1:16" x14ac:dyDescent="0.3">
      <c r="A2999" t="s">
        <v>3688</v>
      </c>
      <c r="B2999" t="s">
        <v>1829</v>
      </c>
      <c r="C2999" s="69">
        <v>54077</v>
      </c>
      <c r="D2999" s="70">
        <v>0.78000264234892025</v>
      </c>
      <c r="E2999" s="70">
        <v>3.3548721850555976E-3</v>
      </c>
      <c r="F2999" s="70">
        <v>0.11225559337175489</v>
      </c>
      <c r="G2999" s="70">
        <v>5.3571428571428568E-2</v>
      </c>
      <c r="H2999" s="70">
        <v>0.62068965517241381</v>
      </c>
      <c r="I2999" s="70">
        <v>0.72222222222222221</v>
      </c>
      <c r="J2999" s="70">
        <v>0.27026586886349002</v>
      </c>
      <c r="K2999" s="70">
        <v>0.75517473613220865</v>
      </c>
      <c r="L2999" s="70">
        <v>0.6881774855802355</v>
      </c>
      <c r="M2999" s="70">
        <v>0.62667557910787108</v>
      </c>
      <c r="N2999" s="70">
        <v>2.4949707526332313E-3</v>
      </c>
      <c r="O2999" s="70">
        <v>0</v>
      </c>
      <c r="P2999" s="70">
        <v>4.6987208727619729E-3</v>
      </c>
    </row>
    <row r="3000" spans="1:16" x14ac:dyDescent="0.3">
      <c r="A3000" t="s">
        <v>2316</v>
      </c>
      <c r="B3000" t="s">
        <v>1829</v>
      </c>
      <c r="C3000" s="69">
        <v>54079</v>
      </c>
      <c r="D3000" s="70">
        <v>0.6021523575616452</v>
      </c>
      <c r="E3000" s="70">
        <v>5.5949413615844705E-2</v>
      </c>
      <c r="F3000" s="70">
        <v>7.7264274916031328E-2</v>
      </c>
      <c r="G3000" s="70">
        <v>1.7857142857142856E-2</v>
      </c>
      <c r="H3000" s="70">
        <v>3.4482758620689655E-2</v>
      </c>
      <c r="I3000" s="70">
        <v>0.66666666666666663</v>
      </c>
      <c r="J3000" s="70">
        <v>0.25236907668781372</v>
      </c>
      <c r="K3000" s="70">
        <v>0.77053230134973627</v>
      </c>
      <c r="L3000" s="70">
        <v>0.54118266041651253</v>
      </c>
      <c r="M3000" s="70">
        <v>0.25344806250089197</v>
      </c>
      <c r="N3000" s="70">
        <v>0.34849373160790742</v>
      </c>
      <c r="O3000" s="70">
        <v>0</v>
      </c>
      <c r="P3000" s="70">
        <v>1.4662129473846052E-2</v>
      </c>
    </row>
    <row r="3001" spans="1:16" x14ac:dyDescent="0.3">
      <c r="A3001" t="s">
        <v>3689</v>
      </c>
      <c r="B3001" t="s">
        <v>1829</v>
      </c>
      <c r="C3001" s="69">
        <v>54081</v>
      </c>
      <c r="D3001" s="70">
        <v>0.56219907935460367</v>
      </c>
      <c r="E3001" s="70">
        <v>5.4853778717526357E-2</v>
      </c>
      <c r="F3001" s="70">
        <v>9.3733638781673345E-2</v>
      </c>
      <c r="G3001" s="70">
        <v>6.5476190476190479E-2</v>
      </c>
      <c r="H3001" s="70">
        <v>0.27586206896551724</v>
      </c>
      <c r="I3001" s="70">
        <v>0.61111111111111116</v>
      </c>
      <c r="J3001" s="70">
        <v>6.9373687179565269E-2</v>
      </c>
      <c r="K3001" s="70">
        <v>0.77435716012536571</v>
      </c>
      <c r="L3001" s="70">
        <v>0.45572232258416367</v>
      </c>
      <c r="M3001" s="70">
        <v>0.3506598971535268</v>
      </c>
      <c r="N3001" s="70">
        <v>6.0814316897658975E-2</v>
      </c>
      <c r="O3001" s="70">
        <v>0</v>
      </c>
      <c r="P3001" s="70">
        <v>2.2324875034228409E-2</v>
      </c>
    </row>
    <row r="3002" spans="1:16" x14ac:dyDescent="0.3">
      <c r="A3002" t="s">
        <v>2076</v>
      </c>
      <c r="B3002" t="s">
        <v>1829</v>
      </c>
      <c r="C3002" s="69">
        <v>54083</v>
      </c>
      <c r="D3002" s="70">
        <v>0.70621124482762354</v>
      </c>
      <c r="E3002" s="70">
        <v>5.0327693779736709E-3</v>
      </c>
      <c r="F3002" s="70">
        <v>9.8130680320553276E-2</v>
      </c>
      <c r="G3002" s="70">
        <v>2.3809523809523808E-2</v>
      </c>
      <c r="H3002" s="70">
        <v>6.8965517241379309E-2</v>
      </c>
      <c r="I3002" s="70">
        <v>0.72222222222222221</v>
      </c>
      <c r="J3002" s="70">
        <v>0.1550056176812408</v>
      </c>
      <c r="K3002" s="70">
        <v>0.75203127863585528</v>
      </c>
      <c r="L3002" s="70">
        <v>0.67049711192814054</v>
      </c>
      <c r="M3002" s="70">
        <v>0.63338091549912134</v>
      </c>
      <c r="N3002" s="70">
        <v>0.36441164715506597</v>
      </c>
      <c r="O3002" s="70">
        <v>0</v>
      </c>
      <c r="P3002" s="70">
        <v>2.9571808153341706E-3</v>
      </c>
    </row>
    <row r="3003" spans="1:16" x14ac:dyDescent="0.3">
      <c r="A3003" t="s">
        <v>3690</v>
      </c>
      <c r="B3003" t="s">
        <v>1829</v>
      </c>
      <c r="C3003" s="69">
        <v>54085</v>
      </c>
      <c r="E3003" s="70"/>
      <c r="F3003" s="70">
        <v>6.630066191932879E-2</v>
      </c>
      <c r="G3003" s="70">
        <v>5.9523809523809521E-3</v>
      </c>
      <c r="H3003" s="70">
        <v>0</v>
      </c>
      <c r="I3003" s="70">
        <v>0.66666666666666663</v>
      </c>
    </row>
    <row r="3004" spans="1:16" x14ac:dyDescent="0.3">
      <c r="A3004" t="s">
        <v>3422</v>
      </c>
      <c r="B3004" t="s">
        <v>1829</v>
      </c>
      <c r="C3004" s="69">
        <v>54087</v>
      </c>
      <c r="D3004" s="70">
        <v>0.62369805482449292</v>
      </c>
      <c r="E3004" s="70">
        <v>3.0954234573197935E-3</v>
      </c>
      <c r="F3004" s="70">
        <v>6.8702673709119116E-2</v>
      </c>
      <c r="G3004" s="70">
        <v>5.9523809523809521E-3</v>
      </c>
      <c r="H3004" s="70">
        <v>3.4482758620689655E-2</v>
      </c>
      <c r="I3004" s="70">
        <v>0.66666666666666663</v>
      </c>
      <c r="J3004" s="70">
        <v>0.37214568459766983</v>
      </c>
      <c r="K3004" s="70">
        <v>0.80067889566007799</v>
      </c>
      <c r="L3004" s="70">
        <v>0.62726494082118855</v>
      </c>
      <c r="M3004" s="70">
        <v>0.32232569535553313</v>
      </c>
      <c r="N3004" s="70">
        <v>0.17935664448170305</v>
      </c>
      <c r="O3004" s="70">
        <v>0</v>
      </c>
      <c r="P3004" s="70">
        <v>5.9014413202094019E-3</v>
      </c>
    </row>
    <row r="3005" spans="1:16" x14ac:dyDescent="0.3">
      <c r="A3005" t="s">
        <v>3691</v>
      </c>
      <c r="B3005" t="s">
        <v>1829</v>
      </c>
      <c r="C3005" s="69">
        <v>54089</v>
      </c>
      <c r="D3005" s="70">
        <v>0.6377956511018994</v>
      </c>
      <c r="E3005" s="70">
        <v>4.0236433851258612E-3</v>
      </c>
      <c r="F3005" s="70">
        <v>9.4484304145484796E-2</v>
      </c>
      <c r="G3005" s="70">
        <v>1.1904761904761904E-2</v>
      </c>
      <c r="H3005" s="70">
        <v>0.17241379310344829</v>
      </c>
      <c r="I3005" s="70">
        <v>0.66666666666666663</v>
      </c>
      <c r="J3005" s="70">
        <v>0.43118204929046922</v>
      </c>
      <c r="K3005" s="70">
        <v>0.76274174413265228</v>
      </c>
      <c r="L3005" s="70">
        <v>0.45300352461637422</v>
      </c>
      <c r="M3005" s="70">
        <v>0.24358667283079111</v>
      </c>
      <c r="N3005" s="70">
        <v>0.31316769544917139</v>
      </c>
      <c r="O3005" s="70">
        <v>0</v>
      </c>
      <c r="P3005" s="70">
        <v>4.0231557046965143E-3</v>
      </c>
    </row>
    <row r="3006" spans="1:16" x14ac:dyDescent="0.3">
      <c r="A3006" t="s">
        <v>2323</v>
      </c>
      <c r="B3006" t="s">
        <v>1829</v>
      </c>
      <c r="C3006" s="69">
        <v>54091</v>
      </c>
      <c r="D3006" s="70">
        <v>0.64973657779097505</v>
      </c>
      <c r="E3006" s="70">
        <v>2.1330414406662942E-2</v>
      </c>
      <c r="F3006" s="70">
        <v>8.7883656030623897E-2</v>
      </c>
      <c r="G3006" s="70">
        <v>1.7857142857142856E-2</v>
      </c>
      <c r="H3006" s="70">
        <v>0</v>
      </c>
      <c r="I3006" s="70">
        <v>0.72222222222222221</v>
      </c>
      <c r="J3006" s="70">
        <v>0.22559097973981501</v>
      </c>
      <c r="K3006" s="70">
        <v>0.74425405073205952</v>
      </c>
      <c r="L3006" s="70">
        <v>0.70046142905800535</v>
      </c>
      <c r="M3006" s="70">
        <v>0.48734662284487423</v>
      </c>
      <c r="N3006" s="70">
        <v>0.21938119081097074</v>
      </c>
      <c r="O3006" s="70">
        <v>0</v>
      </c>
      <c r="P3006" s="70">
        <v>7.2113800688514522E-3</v>
      </c>
    </row>
    <row r="3007" spans="1:16" x14ac:dyDescent="0.3">
      <c r="A3007" t="s">
        <v>3692</v>
      </c>
      <c r="B3007" t="s">
        <v>1829</v>
      </c>
      <c r="C3007" s="69">
        <v>54093</v>
      </c>
      <c r="E3007" s="70"/>
      <c r="F3007" s="70">
        <v>0.11374889892939138</v>
      </c>
      <c r="G3007" s="70">
        <v>5.9523809523809521E-3</v>
      </c>
      <c r="H3007" s="70">
        <v>0.48275862068965519</v>
      </c>
      <c r="I3007" s="70">
        <v>0.66666666666666663</v>
      </c>
    </row>
    <row r="3008" spans="1:16" x14ac:dyDescent="0.3">
      <c r="A3008" t="s">
        <v>3570</v>
      </c>
      <c r="B3008" t="s">
        <v>1829</v>
      </c>
      <c r="C3008" s="69">
        <v>54095</v>
      </c>
      <c r="D3008" s="70">
        <v>0.55684433045948889</v>
      </c>
      <c r="E3008" s="70">
        <v>6.7407963231593058E-4</v>
      </c>
      <c r="F3008" s="70">
        <v>6.5670518444934406E-2</v>
      </c>
      <c r="G3008" s="70">
        <v>5.9523809523809521E-3</v>
      </c>
      <c r="H3008" s="70">
        <v>0</v>
      </c>
      <c r="I3008" s="70">
        <v>0.66666666666666663</v>
      </c>
      <c r="J3008" s="70">
        <v>-0.18216127153404138</v>
      </c>
      <c r="K3008" s="70">
        <v>0.74260199898442136</v>
      </c>
      <c r="L3008" s="70">
        <v>0.73948517530827695</v>
      </c>
      <c r="M3008" s="70">
        <v>0.45267287073500678</v>
      </c>
      <c r="N3008" s="70">
        <v>0.2604555010730687</v>
      </c>
      <c r="O3008" s="70">
        <v>0</v>
      </c>
      <c r="P3008" s="70">
        <v>1.6182823485099346E-3</v>
      </c>
    </row>
    <row r="3009" spans="1:16" x14ac:dyDescent="0.3">
      <c r="A3009" t="s">
        <v>3571</v>
      </c>
      <c r="B3009" t="s">
        <v>1829</v>
      </c>
      <c r="C3009" s="69">
        <v>54097</v>
      </c>
      <c r="D3009" s="70">
        <v>0.71378038222663198</v>
      </c>
      <c r="E3009" s="70">
        <v>1.5055043858495426E-2</v>
      </c>
      <c r="F3009" s="70">
        <v>9.8425232021354142E-2</v>
      </c>
      <c r="G3009" s="70">
        <v>5.9523809523809521E-3</v>
      </c>
      <c r="H3009" s="70">
        <v>3.4482758620689655E-2</v>
      </c>
      <c r="I3009" s="70">
        <v>0.66666666666666663</v>
      </c>
      <c r="J3009" s="70">
        <v>0.33714196758568854</v>
      </c>
      <c r="K3009" s="70">
        <v>0.75157844125653417</v>
      </c>
      <c r="L3009" s="70">
        <v>0.689812369373905</v>
      </c>
      <c r="M3009" s="70">
        <v>0.51747877385538321</v>
      </c>
      <c r="N3009" s="70">
        <v>0.42035860958948745</v>
      </c>
      <c r="O3009" s="70">
        <v>0</v>
      </c>
      <c r="P3009" s="70">
        <v>6.935274270638025E-3</v>
      </c>
    </row>
    <row r="3010" spans="1:16" x14ac:dyDescent="0.3">
      <c r="A3010" t="s">
        <v>2428</v>
      </c>
      <c r="B3010" t="s">
        <v>1829</v>
      </c>
      <c r="C3010" s="69">
        <v>54099</v>
      </c>
      <c r="D3010" s="70">
        <v>0.6612335222504867</v>
      </c>
      <c r="E3010" s="70">
        <v>2.7326390050882051E-2</v>
      </c>
      <c r="F3010" s="70">
        <v>6.254893354354972E-2</v>
      </c>
      <c r="G3010" s="70">
        <v>3.5714285714285712E-2</v>
      </c>
      <c r="H3010" s="70">
        <v>3.4482758620689655E-2</v>
      </c>
      <c r="I3010" s="70">
        <v>0.66666666666666663</v>
      </c>
      <c r="J3010" s="70">
        <v>0.54245314433021763</v>
      </c>
      <c r="K3010" s="70">
        <v>0.77388322527863063</v>
      </c>
      <c r="L3010" s="70">
        <v>0.52078104752720134</v>
      </c>
      <c r="M3010" s="70">
        <v>0.22733387670413535</v>
      </c>
      <c r="N3010" s="70">
        <v>0.38673195248398062</v>
      </c>
      <c r="O3010" s="70">
        <v>0</v>
      </c>
      <c r="P3010" s="70">
        <v>1.8452102665279274E-2</v>
      </c>
    </row>
    <row r="3011" spans="1:16" x14ac:dyDescent="0.3">
      <c r="A3011" t="s">
        <v>2429</v>
      </c>
      <c r="B3011" t="s">
        <v>1829</v>
      </c>
      <c r="C3011" s="69">
        <v>54101</v>
      </c>
      <c r="E3011" s="70"/>
      <c r="F3011" s="70">
        <v>7.7835174977499852E-2</v>
      </c>
      <c r="G3011" s="70">
        <v>0</v>
      </c>
      <c r="H3011" s="70">
        <v>3.4482758620689655E-2</v>
      </c>
      <c r="I3011" s="70">
        <v>0.66666666666666663</v>
      </c>
    </row>
    <row r="3012" spans="1:16" x14ac:dyDescent="0.3">
      <c r="A3012" t="s">
        <v>3693</v>
      </c>
      <c r="B3012" t="s">
        <v>1829</v>
      </c>
      <c r="C3012" s="69">
        <v>54103</v>
      </c>
      <c r="D3012" s="70">
        <v>0.72295418785406707</v>
      </c>
      <c r="E3012" s="70">
        <v>9.0743550889417005E-3</v>
      </c>
      <c r="F3012" s="70">
        <v>5.2782588098059857E-2</v>
      </c>
      <c r="G3012" s="70">
        <v>5.9523809523809521E-3</v>
      </c>
      <c r="H3012" s="70">
        <v>0.10344827586206896</v>
      </c>
      <c r="I3012" s="70">
        <v>0.61111111111111116</v>
      </c>
      <c r="J3012" s="70">
        <v>0.21254390871947476</v>
      </c>
      <c r="K3012" s="70">
        <v>0.74401739879392048</v>
      </c>
      <c r="L3012" s="70">
        <v>0.74456642189777089</v>
      </c>
      <c r="M3012" s="70">
        <v>0.45244676716233007</v>
      </c>
      <c r="N3012" s="70">
        <v>0.64589120521571819</v>
      </c>
      <c r="O3012" s="70">
        <v>0</v>
      </c>
      <c r="P3012" s="70">
        <v>1.4264552637270039E-3</v>
      </c>
    </row>
    <row r="3013" spans="1:16" x14ac:dyDescent="0.3">
      <c r="A3013" t="s">
        <v>3694</v>
      </c>
      <c r="B3013" t="s">
        <v>1829</v>
      </c>
      <c r="C3013" s="69">
        <v>54105</v>
      </c>
      <c r="E3013" s="70"/>
      <c r="F3013" s="70">
        <v>6.7447768222835144E-2</v>
      </c>
      <c r="G3013" s="70">
        <v>5.9523809523809521E-3</v>
      </c>
      <c r="H3013" s="70">
        <v>3.4482758620689655E-2</v>
      </c>
      <c r="I3013" s="70">
        <v>0.66666666666666663</v>
      </c>
    </row>
    <row r="3014" spans="1:16" x14ac:dyDescent="0.3">
      <c r="A3014" t="s">
        <v>3244</v>
      </c>
      <c r="B3014" t="s">
        <v>1829</v>
      </c>
      <c r="C3014" s="69">
        <v>54107</v>
      </c>
      <c r="D3014" s="70">
        <v>0.61069963421412532</v>
      </c>
      <c r="E3014" s="70">
        <v>8.7450628962129073E-2</v>
      </c>
      <c r="F3014" s="70">
        <v>7.8716489021103633E-2</v>
      </c>
      <c r="G3014" s="70">
        <v>5.3571428571428568E-2</v>
      </c>
      <c r="H3014" s="70">
        <v>0</v>
      </c>
      <c r="I3014" s="70">
        <v>0.66666666666666663</v>
      </c>
      <c r="J3014" s="70">
        <v>0.11374921905137494</v>
      </c>
      <c r="K3014" s="70">
        <v>0.75967616776608926</v>
      </c>
      <c r="L3014" s="70">
        <v>0.69511300765931494</v>
      </c>
      <c r="M3014" s="70">
        <v>0.34982028186500053</v>
      </c>
      <c r="N3014" s="70">
        <v>0.2981026815036934</v>
      </c>
      <c r="O3014" s="70">
        <v>0</v>
      </c>
      <c r="P3014" s="70">
        <v>3.7994284127195175E-3</v>
      </c>
    </row>
    <row r="3015" spans="1:16" x14ac:dyDescent="0.3">
      <c r="A3015" t="s">
        <v>1883</v>
      </c>
      <c r="B3015" t="s">
        <v>1829</v>
      </c>
      <c r="C3015" s="69">
        <v>54109</v>
      </c>
      <c r="D3015" s="70">
        <v>0.6344620375369</v>
      </c>
      <c r="E3015" s="70">
        <v>2.5558477578419073E-3</v>
      </c>
      <c r="F3015" s="70">
        <v>5.8516453460681531E-2</v>
      </c>
      <c r="G3015" s="70">
        <v>5.9523809523809521E-3</v>
      </c>
      <c r="H3015" s="70">
        <v>6.8965517241379309E-2</v>
      </c>
      <c r="I3015" s="70">
        <v>0.66666666666666663</v>
      </c>
      <c r="J3015" s="70">
        <v>0.15787365088417457</v>
      </c>
      <c r="K3015" s="70">
        <v>0.73796446564241125</v>
      </c>
      <c r="L3015" s="70">
        <v>0.49753582841402838</v>
      </c>
      <c r="M3015" s="70">
        <v>0.28974635159511192</v>
      </c>
      <c r="N3015" s="70">
        <v>0.63286216933999739</v>
      </c>
      <c r="O3015" s="70">
        <v>0</v>
      </c>
      <c r="P3015" s="70">
        <v>2.0609954642768182E-2</v>
      </c>
    </row>
    <row r="3016" spans="1:16" x14ac:dyDescent="0.3">
      <c r="A3016" t="s">
        <v>2212</v>
      </c>
      <c r="B3016" t="s">
        <v>1847</v>
      </c>
      <c r="C3016" s="69">
        <v>55001</v>
      </c>
      <c r="E3016" s="70"/>
      <c r="F3016" s="70">
        <v>6.9776819866216727E-3</v>
      </c>
      <c r="G3016" s="70">
        <v>8.9285714285714288E-2</v>
      </c>
      <c r="H3016" s="70">
        <v>6.8965517241379309E-2</v>
      </c>
      <c r="I3016" s="70">
        <v>0.66666666666666663</v>
      </c>
    </row>
    <row r="3017" spans="1:16" x14ac:dyDescent="0.3">
      <c r="A3017" t="s">
        <v>3211</v>
      </c>
      <c r="B3017" t="s">
        <v>1847</v>
      </c>
      <c r="C3017" s="69">
        <v>55003</v>
      </c>
      <c r="D3017" s="70">
        <v>0.3798808419057958</v>
      </c>
      <c r="E3017" s="70">
        <v>8.7047077273884885E-4</v>
      </c>
      <c r="F3017" s="70">
        <v>1.7333546845921062E-3</v>
      </c>
      <c r="G3017" s="70">
        <v>2.976190476190476E-2</v>
      </c>
      <c r="H3017" s="70">
        <v>0.17241379310344829</v>
      </c>
      <c r="I3017" s="70">
        <v>0.55555555555555558</v>
      </c>
      <c r="J3017" s="70">
        <v>-0.205594219854213</v>
      </c>
      <c r="K3017" s="70">
        <v>0.79566124578038466</v>
      </c>
      <c r="L3017" s="70">
        <v>7.1237017169871594E-3</v>
      </c>
      <c r="M3017" s="70">
        <v>0.482402369477544</v>
      </c>
      <c r="N3017" s="70">
        <v>3.3680542980687123E-2</v>
      </c>
      <c r="O3017" s="70">
        <v>0</v>
      </c>
      <c r="P3017" s="70">
        <v>5.3406183753704041E-3</v>
      </c>
    </row>
    <row r="3018" spans="1:16" x14ac:dyDescent="0.3">
      <c r="A3018" t="s">
        <v>3695</v>
      </c>
      <c r="B3018" t="s">
        <v>1847</v>
      </c>
      <c r="C3018" s="69">
        <v>55005</v>
      </c>
      <c r="D3018" s="70">
        <v>0.48568652299030612</v>
      </c>
      <c r="E3018" s="70">
        <v>8.4014137085251812E-3</v>
      </c>
      <c r="F3018" s="70">
        <v>1.1146897302133482E-3</v>
      </c>
      <c r="G3018" s="70">
        <v>0.26190476190476192</v>
      </c>
      <c r="H3018" s="70">
        <v>3.4482758620689655E-2</v>
      </c>
      <c r="I3018" s="70">
        <v>0.5</v>
      </c>
      <c r="J3018" s="70">
        <v>1.097620193932501E-2</v>
      </c>
      <c r="K3018" s="70">
        <v>0.87507372626339031</v>
      </c>
      <c r="L3018" s="70">
        <v>1.0494373033936185E-2</v>
      </c>
      <c r="M3018" s="70">
        <v>0.54063227683342818</v>
      </c>
      <c r="N3018" s="70">
        <v>0.16114108315937783</v>
      </c>
      <c r="O3018" s="70">
        <v>0</v>
      </c>
      <c r="P3018" s="70">
        <v>5.3477947645836415E-3</v>
      </c>
    </row>
    <row r="3019" spans="1:16" x14ac:dyDescent="0.3">
      <c r="A3019" t="s">
        <v>3696</v>
      </c>
      <c r="B3019" t="s">
        <v>1847</v>
      </c>
      <c r="C3019" s="69">
        <v>55007</v>
      </c>
      <c r="E3019" s="70"/>
      <c r="F3019" s="70">
        <v>1.0563261204065517E-3</v>
      </c>
      <c r="G3019" s="70">
        <v>2.3809523809523808E-2</v>
      </c>
      <c r="H3019" s="70">
        <v>0.13793103448275862</v>
      </c>
      <c r="I3019" s="70">
        <v>0.61111111111111116</v>
      </c>
    </row>
    <row r="3020" spans="1:16" x14ac:dyDescent="0.3">
      <c r="A3020" t="s">
        <v>2469</v>
      </c>
      <c r="B3020" t="s">
        <v>1847</v>
      </c>
      <c r="C3020" s="69">
        <v>55009</v>
      </c>
      <c r="D3020" s="70">
        <v>0.47478980027021106</v>
      </c>
      <c r="E3020" s="70">
        <v>0.10322411689872606</v>
      </c>
      <c r="F3020" s="70">
        <v>7.8812398703937726E-3</v>
      </c>
      <c r="G3020" s="70">
        <v>0.11904761904761904</v>
      </c>
      <c r="H3020" s="70">
        <v>6.8965517241379309E-2</v>
      </c>
      <c r="I3020" s="70">
        <v>0.66666666666666663</v>
      </c>
      <c r="J3020" s="70">
        <v>3.2044420229211154E-2</v>
      </c>
      <c r="K3020" s="70">
        <v>0.84536228158416848</v>
      </c>
      <c r="L3020" s="70">
        <v>8.554538804010782E-2</v>
      </c>
      <c r="M3020" s="70">
        <v>0.40247623437791513</v>
      </c>
      <c r="N3020" s="70">
        <v>0.11729127581304125</v>
      </c>
      <c r="O3020" s="70">
        <v>0</v>
      </c>
      <c r="P3020" s="70">
        <v>2.0151183024735568E-3</v>
      </c>
    </row>
    <row r="3021" spans="1:16" x14ac:dyDescent="0.3">
      <c r="A3021" t="s">
        <v>2999</v>
      </c>
      <c r="B3021" t="s">
        <v>1847</v>
      </c>
      <c r="C3021" s="69">
        <v>55011</v>
      </c>
      <c r="E3021" s="70"/>
      <c r="F3021" s="70">
        <v>1.8973097406937598E-3</v>
      </c>
      <c r="G3021" s="70">
        <v>8.9285714285714288E-2</v>
      </c>
      <c r="H3021" s="70">
        <v>0.20689655172413793</v>
      </c>
      <c r="I3021" s="70">
        <v>0.61111111111111116</v>
      </c>
    </row>
    <row r="3022" spans="1:16" x14ac:dyDescent="0.3">
      <c r="A3022" t="s">
        <v>3697</v>
      </c>
      <c r="B3022" t="s">
        <v>1847</v>
      </c>
      <c r="C3022" s="69">
        <v>55013</v>
      </c>
      <c r="E3022" s="70"/>
      <c r="F3022" s="70">
        <v>7.3554033058043902E-4</v>
      </c>
      <c r="G3022" s="70">
        <v>5.9523809523809521E-2</v>
      </c>
      <c r="H3022" s="70">
        <v>0.10344827586206896</v>
      </c>
      <c r="I3022" s="70">
        <v>0.61111111111111116</v>
      </c>
    </row>
    <row r="3023" spans="1:16" x14ac:dyDescent="0.3">
      <c r="A3023" t="s">
        <v>3698</v>
      </c>
      <c r="B3023" t="s">
        <v>1847</v>
      </c>
      <c r="C3023" s="69">
        <v>55015</v>
      </c>
      <c r="D3023" s="70">
        <v>0.39565782753561479</v>
      </c>
      <c r="E3023" s="70">
        <v>2.3865193050238591E-2</v>
      </c>
      <c r="F3023" s="70">
        <v>8.0595509797836869E-3</v>
      </c>
      <c r="G3023" s="70">
        <v>0.1140873015873016</v>
      </c>
      <c r="H3023" s="70">
        <v>0.10344827586206896</v>
      </c>
      <c r="I3023" s="70">
        <v>0.44444444444444442</v>
      </c>
      <c r="J3023" s="70">
        <v>-1.1841324433531707E-2</v>
      </c>
      <c r="K3023" s="70">
        <v>0.84930863248550437</v>
      </c>
      <c r="L3023" s="70">
        <v>0.12584802129603723</v>
      </c>
      <c r="M3023" s="70">
        <v>0.29795612517992925</v>
      </c>
      <c r="N3023" s="70">
        <v>2.4507088341557948E-2</v>
      </c>
      <c r="O3023" s="70">
        <v>0</v>
      </c>
      <c r="P3023" s="70">
        <v>2.6000750366125249E-4</v>
      </c>
    </row>
    <row r="3024" spans="1:16" x14ac:dyDescent="0.3">
      <c r="A3024" t="s">
        <v>2774</v>
      </c>
      <c r="B3024" t="s">
        <v>1847</v>
      </c>
      <c r="C3024" s="69">
        <v>55017</v>
      </c>
      <c r="D3024" s="70">
        <v>0.49806103452662431</v>
      </c>
      <c r="E3024" s="70">
        <v>2.1062736093150552E-2</v>
      </c>
      <c r="F3024" s="70">
        <v>1.9210146754099241E-3</v>
      </c>
      <c r="G3024" s="70">
        <v>0.22619047619047619</v>
      </c>
      <c r="H3024" s="70">
        <v>0.10344827586206896</v>
      </c>
      <c r="I3024" s="70">
        <v>0.55555555555555558</v>
      </c>
      <c r="J3024" s="70">
        <v>6.321280271925428E-2</v>
      </c>
      <c r="K3024" s="70">
        <v>0.8704987015790181</v>
      </c>
      <c r="L3024" s="70">
        <v>4.1524386498723136E-2</v>
      </c>
      <c r="M3024" s="70">
        <v>0.48674422583292726</v>
      </c>
      <c r="N3024" s="70">
        <v>0.1078570618052986</v>
      </c>
      <c r="O3024" s="70">
        <v>0</v>
      </c>
      <c r="P3024" s="70">
        <v>5.3930561664824765E-3</v>
      </c>
    </row>
    <row r="3025" spans="1:16" x14ac:dyDescent="0.3">
      <c r="A3025" t="s">
        <v>2109</v>
      </c>
      <c r="B3025" t="s">
        <v>1847</v>
      </c>
      <c r="C3025" s="69">
        <v>55019</v>
      </c>
      <c r="D3025" s="70">
        <v>0.47223671301047898</v>
      </c>
      <c r="E3025" s="70">
        <v>5.9837074141422513E-4</v>
      </c>
      <c r="F3025" s="70">
        <v>3.5323818769031944E-3</v>
      </c>
      <c r="G3025" s="70">
        <v>0.23809523809523808</v>
      </c>
      <c r="H3025" s="70">
        <v>0.17241379310344829</v>
      </c>
      <c r="I3025" s="70">
        <v>0.61111111111111116</v>
      </c>
      <c r="J3025" s="70">
        <v>-0.17470851671130766</v>
      </c>
      <c r="K3025" s="70">
        <v>0.85833750435111533</v>
      </c>
      <c r="L3025" s="70">
        <v>1.6073625260626845E-3</v>
      </c>
      <c r="M3025" s="70">
        <v>0.60270925953467447</v>
      </c>
      <c r="N3025" s="70">
        <v>2.029134893413298E-2</v>
      </c>
      <c r="O3025" s="70">
        <v>0</v>
      </c>
      <c r="P3025" s="70">
        <v>1.2841645250935242E-3</v>
      </c>
    </row>
    <row r="3026" spans="1:16" x14ac:dyDescent="0.3">
      <c r="A3026" t="s">
        <v>2111</v>
      </c>
      <c r="B3026" t="s">
        <v>1847</v>
      </c>
      <c r="C3026" s="69">
        <v>55021</v>
      </c>
      <c r="D3026" s="70">
        <v>0.48073988548566116</v>
      </c>
      <c r="E3026" s="70">
        <v>8.9422267584248118E-3</v>
      </c>
      <c r="F3026" s="70">
        <v>9.5340191453370856E-3</v>
      </c>
      <c r="G3026" s="70">
        <v>0.2857142857142857</v>
      </c>
      <c r="H3026" s="70">
        <v>3.4482758620689655E-2</v>
      </c>
      <c r="I3026" s="70">
        <v>0.61111111111111116</v>
      </c>
      <c r="J3026" s="70">
        <v>1.1591754034386642E-2</v>
      </c>
      <c r="K3026" s="70">
        <v>0.82654947589954486</v>
      </c>
      <c r="L3026" s="70">
        <v>0.1400658370519593</v>
      </c>
      <c r="M3026" s="70">
        <v>0.31531785763691395</v>
      </c>
      <c r="N3026" s="70">
        <v>0.12819182550584698</v>
      </c>
      <c r="O3026" s="70">
        <v>0</v>
      </c>
      <c r="P3026" s="70">
        <v>1.4153243033024012E-2</v>
      </c>
    </row>
    <row r="3027" spans="1:16" x14ac:dyDescent="0.3">
      <c r="A3027" t="s">
        <v>2114</v>
      </c>
      <c r="B3027" t="s">
        <v>1847</v>
      </c>
      <c r="C3027" s="69">
        <v>55023</v>
      </c>
      <c r="D3027" s="70">
        <v>0.47594887767495669</v>
      </c>
      <c r="E3027" s="70">
        <v>4.0767109584741714E-3</v>
      </c>
      <c r="F3027" s="70">
        <v>4.6479396082286708E-3</v>
      </c>
      <c r="G3027" s="70">
        <v>4.1666666666666664E-2</v>
      </c>
      <c r="H3027" s="70">
        <v>0.17241379310344829</v>
      </c>
      <c r="I3027" s="70">
        <v>0.44444444444444442</v>
      </c>
      <c r="J3027" s="70">
        <v>5.1474300761147913E-3</v>
      </c>
      <c r="K3027" s="70">
        <v>0.83172436985564269</v>
      </c>
      <c r="L3027" s="70">
        <v>0.16186400053635897</v>
      </c>
      <c r="M3027" s="70">
        <v>0.3363795540576372</v>
      </c>
      <c r="N3027" s="70">
        <v>0.35338150203151658</v>
      </c>
      <c r="O3027" s="70">
        <v>0</v>
      </c>
      <c r="P3027" s="70">
        <v>1.3563807734281706E-3</v>
      </c>
    </row>
    <row r="3028" spans="1:16" x14ac:dyDescent="0.3">
      <c r="A3028" t="s">
        <v>3699</v>
      </c>
      <c r="B3028" t="s">
        <v>1847</v>
      </c>
      <c r="C3028" s="69">
        <v>55025</v>
      </c>
      <c r="D3028" s="70">
        <v>0.49747068358073915</v>
      </c>
      <c r="E3028" s="70">
        <v>8.3560234445100134E-2</v>
      </c>
      <c r="F3028" s="70">
        <v>1.0742596874281632E-2</v>
      </c>
      <c r="G3028" s="70">
        <v>0.375</v>
      </c>
      <c r="H3028" s="70">
        <v>3.4482758620689655E-2</v>
      </c>
      <c r="I3028" s="70">
        <v>0.61111111111111116</v>
      </c>
      <c r="J3028" s="70">
        <v>4.8193450585928416E-2</v>
      </c>
      <c r="K3028" s="70">
        <v>0.79274679827240246</v>
      </c>
      <c r="L3028" s="70">
        <v>0.12587167916792216</v>
      </c>
      <c r="M3028" s="70">
        <v>0.35078684997170895</v>
      </c>
      <c r="N3028" s="70">
        <v>0.10748820863221609</v>
      </c>
      <c r="O3028" s="70">
        <v>0</v>
      </c>
      <c r="P3028" s="70">
        <v>3.003489407258125E-3</v>
      </c>
    </row>
    <row r="3029" spans="1:16" x14ac:dyDescent="0.3">
      <c r="A3029" t="s">
        <v>2359</v>
      </c>
      <c r="B3029" t="s">
        <v>1847</v>
      </c>
      <c r="C3029" s="69">
        <v>55027</v>
      </c>
      <c r="D3029" s="70">
        <v>0.48849202032903022</v>
      </c>
      <c r="E3029" s="70">
        <v>1.2264545721035927E-2</v>
      </c>
      <c r="F3029" s="70">
        <v>1.0962904425512699E-2</v>
      </c>
      <c r="G3029" s="70">
        <v>0.3392857142857143</v>
      </c>
      <c r="H3029" s="70">
        <v>6.8965517241379309E-2</v>
      </c>
      <c r="I3029" s="70">
        <v>0.61111111111111116</v>
      </c>
      <c r="J3029" s="70">
        <v>5.4894919361306305E-2</v>
      </c>
      <c r="K3029" s="70">
        <v>0.80083222233667839</v>
      </c>
      <c r="L3029" s="70">
        <v>0.15327842299958064</v>
      </c>
      <c r="M3029" s="70">
        <v>0.28783719175819905</v>
      </c>
      <c r="N3029" s="70">
        <v>8.6154324473970895E-2</v>
      </c>
      <c r="O3029" s="70">
        <v>0</v>
      </c>
      <c r="P3029" s="70">
        <v>1.7153329516348924E-3</v>
      </c>
    </row>
    <row r="3030" spans="1:16" x14ac:dyDescent="0.3">
      <c r="A3030" t="s">
        <v>3700</v>
      </c>
      <c r="B3030" t="s">
        <v>1847</v>
      </c>
      <c r="C3030" s="69">
        <v>55029</v>
      </c>
      <c r="D3030" s="70">
        <v>0.42550011863945025</v>
      </c>
      <c r="E3030" s="70">
        <v>1.5926972909136279E-3</v>
      </c>
      <c r="F3030" s="70">
        <v>8.8910007248956067E-3</v>
      </c>
      <c r="G3030" s="70">
        <v>7.1428571428571425E-2</v>
      </c>
      <c r="H3030" s="70">
        <v>3.4482758620689655E-2</v>
      </c>
      <c r="I3030" s="70">
        <v>0.61111111111111116</v>
      </c>
      <c r="J3030" s="70">
        <v>2.2159883299710661E-2</v>
      </c>
      <c r="K3030" s="70">
        <v>0.79361818221625313</v>
      </c>
      <c r="L3030" s="70">
        <v>2.763398934258247E-3</v>
      </c>
      <c r="M3030" s="70">
        <v>0.47925547069086027</v>
      </c>
      <c r="N3030" s="70">
        <v>7.9085049428595025E-2</v>
      </c>
      <c r="O3030" s="70">
        <v>0</v>
      </c>
      <c r="P3030" s="70">
        <v>8.1889780509626197E-4</v>
      </c>
    </row>
    <row r="3031" spans="1:16" x14ac:dyDescent="0.3">
      <c r="A3031" t="s">
        <v>2230</v>
      </c>
      <c r="B3031" t="s">
        <v>1847</v>
      </c>
      <c r="C3031" s="69">
        <v>55031</v>
      </c>
      <c r="D3031" s="70">
        <v>0.49499618454534489</v>
      </c>
      <c r="E3031" s="70">
        <v>7.1300704839217634E-3</v>
      </c>
      <c r="F3031" s="70">
        <v>7.606929639361221E-4</v>
      </c>
      <c r="G3031" s="70">
        <v>5.9523809523809521E-2</v>
      </c>
      <c r="H3031" s="70">
        <v>0.17241379310344829</v>
      </c>
      <c r="I3031" s="70">
        <v>0.61111111111111116</v>
      </c>
      <c r="J3031" s="70">
        <v>-3.534700298611599E-2</v>
      </c>
      <c r="K3031" s="70">
        <v>0.77282347821532338</v>
      </c>
      <c r="L3031" s="70">
        <v>9.9810280064958651E-2</v>
      </c>
      <c r="M3031" s="70">
        <v>0.52229411295860728</v>
      </c>
      <c r="N3031" s="70">
        <v>0.2281517953251174</v>
      </c>
      <c r="O3031" s="70">
        <v>0</v>
      </c>
      <c r="P3031" s="70">
        <v>1.5651287957124366E-2</v>
      </c>
    </row>
    <row r="3032" spans="1:16" x14ac:dyDescent="0.3">
      <c r="A3032" t="s">
        <v>3189</v>
      </c>
      <c r="B3032" t="s">
        <v>1847</v>
      </c>
      <c r="C3032" s="69">
        <v>55033</v>
      </c>
      <c r="D3032" s="70">
        <v>0.53555164727998739</v>
      </c>
      <c r="E3032" s="70">
        <v>1.003155401683405E-2</v>
      </c>
      <c r="F3032" s="70">
        <v>1.4514798508887372E-3</v>
      </c>
      <c r="G3032" s="70">
        <v>0.19642857142857142</v>
      </c>
      <c r="H3032" s="70">
        <v>0.10344827586206896</v>
      </c>
      <c r="I3032" s="70">
        <v>0.61111111111111116</v>
      </c>
      <c r="J3032" s="70">
        <v>0.12613613741539928</v>
      </c>
      <c r="K3032" s="70">
        <v>0.89173634191585094</v>
      </c>
      <c r="L3032" s="70">
        <v>7.4576637748019273E-2</v>
      </c>
      <c r="M3032" s="70">
        <v>0.46864722198492753</v>
      </c>
      <c r="N3032" s="70">
        <v>0.17354136160909042</v>
      </c>
      <c r="O3032" s="70">
        <v>0</v>
      </c>
      <c r="P3032" s="70">
        <v>6.1687394899751001E-4</v>
      </c>
    </row>
    <row r="3033" spans="1:16" x14ac:dyDescent="0.3">
      <c r="A3033" t="s">
        <v>3701</v>
      </c>
      <c r="B3033" t="s">
        <v>1847</v>
      </c>
      <c r="C3033" s="69">
        <v>55035</v>
      </c>
      <c r="D3033" s="70">
        <v>0.50526040672914041</v>
      </c>
      <c r="E3033" s="70">
        <v>3.9129394163163439E-2</v>
      </c>
      <c r="F3033" s="70">
        <v>2.1624249306570502E-3</v>
      </c>
      <c r="G3033" s="70">
        <v>0.18452380952380953</v>
      </c>
      <c r="H3033" s="70">
        <v>0.10344827586206896</v>
      </c>
      <c r="I3033" s="70">
        <v>0.5</v>
      </c>
      <c r="J3033" s="70">
        <v>0.15498116518319727</v>
      </c>
      <c r="K3033" s="70">
        <v>0.87336858680595386</v>
      </c>
      <c r="L3033" s="70">
        <v>6.3879820142370702E-2</v>
      </c>
      <c r="M3033" s="70">
        <v>0.47877952899583698</v>
      </c>
      <c r="N3033" s="70">
        <v>0.13303974694981485</v>
      </c>
      <c r="O3033" s="70">
        <v>0</v>
      </c>
      <c r="P3033" s="70">
        <v>3.7549088750370779E-3</v>
      </c>
    </row>
    <row r="3034" spans="1:16" x14ac:dyDescent="0.3">
      <c r="A3034" t="s">
        <v>3350</v>
      </c>
      <c r="B3034" t="s">
        <v>1847</v>
      </c>
      <c r="C3034" s="69">
        <v>55037</v>
      </c>
      <c r="E3034" s="70"/>
      <c r="F3034" s="70">
        <v>4.464620512033216E-3</v>
      </c>
      <c r="G3034" s="70">
        <v>1.1904761904761904E-2</v>
      </c>
      <c r="H3034" s="70">
        <v>0.17241379310344829</v>
      </c>
      <c r="I3034" s="70">
        <v>0.61111111111111116</v>
      </c>
    </row>
    <row r="3035" spans="1:16" x14ac:dyDescent="0.3">
      <c r="A3035" t="s">
        <v>3702</v>
      </c>
      <c r="B3035" t="s">
        <v>1847</v>
      </c>
      <c r="C3035" s="69">
        <v>55039</v>
      </c>
      <c r="D3035" s="70">
        <v>0.47118278034181377</v>
      </c>
      <c r="E3035" s="70">
        <v>2.5432554470315633E-2</v>
      </c>
      <c r="F3035" s="70">
        <v>9.3357928945556837E-3</v>
      </c>
      <c r="G3035" s="70">
        <v>0.36309523809523803</v>
      </c>
      <c r="H3035" s="70">
        <v>6.8965517241379309E-2</v>
      </c>
      <c r="I3035" s="70">
        <v>0.55555555555555558</v>
      </c>
      <c r="J3035" s="70">
        <v>-2.8183647265989244E-2</v>
      </c>
      <c r="K3035" s="70">
        <v>0.83436034618923927</v>
      </c>
      <c r="L3035" s="70">
        <v>0.132828392627828</v>
      </c>
      <c r="M3035" s="70">
        <v>0.25339854953654145</v>
      </c>
      <c r="N3035" s="70">
        <v>0.13873414978034149</v>
      </c>
      <c r="O3035" s="70">
        <v>0</v>
      </c>
      <c r="P3035" s="70">
        <v>1.3732538893406565E-3</v>
      </c>
    </row>
    <row r="3036" spans="1:16" x14ac:dyDescent="0.3">
      <c r="A3036" t="s">
        <v>3316</v>
      </c>
      <c r="B3036" t="s">
        <v>1847</v>
      </c>
      <c r="C3036" s="69">
        <v>55041</v>
      </c>
      <c r="E3036" s="70"/>
      <c r="F3036" s="70">
        <v>4.4119128939008817E-3</v>
      </c>
      <c r="G3036" s="70">
        <v>5.9523809523809521E-2</v>
      </c>
      <c r="H3036" s="70">
        <v>0.17241379310344829</v>
      </c>
      <c r="I3036" s="70">
        <v>0.66666666666666663</v>
      </c>
    </row>
    <row r="3037" spans="1:16" x14ac:dyDescent="0.3">
      <c r="A3037" t="s">
        <v>2122</v>
      </c>
      <c r="B3037" t="s">
        <v>1847</v>
      </c>
      <c r="C3037" s="69">
        <v>55043</v>
      </c>
      <c r="D3037" s="70">
        <v>0.49361218562702297</v>
      </c>
      <c r="E3037" s="70">
        <v>3.9231371530654181E-3</v>
      </c>
      <c r="F3037" s="70">
        <v>7.1679173309698446E-3</v>
      </c>
      <c r="G3037" s="70">
        <v>0.2857142857142857</v>
      </c>
      <c r="H3037" s="70">
        <v>6.8965517241379309E-2</v>
      </c>
      <c r="I3037" s="70">
        <v>0.61111111111111116</v>
      </c>
      <c r="J3037" s="70">
        <v>5.8077192576870218E-2</v>
      </c>
      <c r="K3037" s="70">
        <v>0.82838419792204843</v>
      </c>
      <c r="L3037" s="70">
        <v>0.1487123712419551</v>
      </c>
      <c r="M3037" s="70">
        <v>0.40045688538011992</v>
      </c>
      <c r="N3037" s="70">
        <v>3.0316516813075609E-2</v>
      </c>
      <c r="O3037" s="70">
        <v>0</v>
      </c>
      <c r="P3037" s="70">
        <v>1.4450617596166524E-3</v>
      </c>
    </row>
    <row r="3038" spans="1:16" x14ac:dyDescent="0.3">
      <c r="A3038" t="s">
        <v>2694</v>
      </c>
      <c r="B3038" t="s">
        <v>1847</v>
      </c>
      <c r="C3038" s="69">
        <v>55045</v>
      </c>
      <c r="D3038" s="70">
        <v>0.44330724970585395</v>
      </c>
      <c r="E3038" s="70">
        <v>5.7814900486926448E-3</v>
      </c>
      <c r="F3038" s="70">
        <v>1.1872446486418557E-2</v>
      </c>
      <c r="G3038" s="70">
        <v>0.13095238095238096</v>
      </c>
      <c r="H3038" s="70">
        <v>0.13793103448275862</v>
      </c>
      <c r="I3038" s="70">
        <v>0.55555555555555558</v>
      </c>
      <c r="J3038" s="70">
        <v>-6.1958408796313012E-3</v>
      </c>
      <c r="K3038" s="70">
        <v>0.79863384831059336</v>
      </c>
      <c r="L3038" s="70">
        <v>0.12555678568268722</v>
      </c>
      <c r="M3038" s="70">
        <v>0.41893120859866489</v>
      </c>
      <c r="N3038" s="70">
        <v>1.8243182974567469E-2</v>
      </c>
      <c r="O3038" s="70">
        <v>0</v>
      </c>
      <c r="P3038" s="70">
        <v>1.6973981806238844E-4</v>
      </c>
    </row>
    <row r="3039" spans="1:16" x14ac:dyDescent="0.3">
      <c r="A3039" t="s">
        <v>3703</v>
      </c>
      <c r="B3039" t="s">
        <v>1847</v>
      </c>
      <c r="C3039" s="69">
        <v>55047</v>
      </c>
      <c r="D3039" s="70">
        <v>0.42664915722227859</v>
      </c>
      <c r="E3039" s="70">
        <v>3.1719411146331413E-3</v>
      </c>
      <c r="F3039" s="70">
        <v>8.6584215872960672E-3</v>
      </c>
      <c r="G3039" s="70">
        <v>0.17857142857142858</v>
      </c>
      <c r="H3039" s="70">
        <v>6.8965517241379309E-2</v>
      </c>
      <c r="I3039" s="70">
        <v>0.5</v>
      </c>
      <c r="J3039" s="70">
        <v>2.7516632109079023E-2</v>
      </c>
      <c r="K3039" s="70">
        <v>0.8499783639411238</v>
      </c>
      <c r="L3039" s="70">
        <v>0.14871018773285841</v>
      </c>
      <c r="M3039" s="70">
        <v>0.28879220855459081</v>
      </c>
      <c r="N3039" s="70">
        <v>2.6230168384035482E-2</v>
      </c>
      <c r="O3039" s="70">
        <v>0</v>
      </c>
      <c r="P3039" s="70">
        <v>1.1872085557782602E-2</v>
      </c>
    </row>
    <row r="3040" spans="1:16" x14ac:dyDescent="0.3">
      <c r="A3040" t="s">
        <v>563</v>
      </c>
      <c r="B3040" t="s">
        <v>1847</v>
      </c>
      <c r="C3040" s="69">
        <v>55049</v>
      </c>
      <c r="D3040" s="70">
        <v>0.46655070025536716</v>
      </c>
      <c r="E3040" s="70">
        <v>2.2458987266812586E-3</v>
      </c>
      <c r="F3040" s="70">
        <v>8.372151514152203E-3</v>
      </c>
      <c r="G3040" s="70">
        <v>0.22619047619047619</v>
      </c>
      <c r="H3040" s="70">
        <v>3.4482758620689655E-2</v>
      </c>
      <c r="I3040" s="70">
        <v>0.66666666666666663</v>
      </c>
      <c r="J3040" s="70">
        <v>6.6028075788609225E-2</v>
      </c>
      <c r="K3040" s="70">
        <v>0.80743686556769312</v>
      </c>
      <c r="L3040" s="70">
        <v>0.12947481135527134</v>
      </c>
      <c r="M3040" s="70">
        <v>0.36466661650669185</v>
      </c>
      <c r="N3040" s="70">
        <v>0</v>
      </c>
      <c r="O3040" s="70">
        <v>0</v>
      </c>
      <c r="P3040" s="70">
        <v>3.2443566414618406E-3</v>
      </c>
    </row>
    <row r="3041" spans="1:16" x14ac:dyDescent="0.3">
      <c r="A3041" t="s">
        <v>2788</v>
      </c>
      <c r="B3041" t="s">
        <v>1847</v>
      </c>
      <c r="C3041" s="69">
        <v>55051</v>
      </c>
      <c r="D3041" s="70">
        <v>0.44922929081215768</v>
      </c>
      <c r="E3041" s="70">
        <v>1.0299407711513099E-3</v>
      </c>
      <c r="F3041" s="70">
        <v>2.543424140809459E-3</v>
      </c>
      <c r="G3041" s="70">
        <v>2.3809523809523808E-2</v>
      </c>
      <c r="H3041" s="70">
        <v>0.17241379310344829</v>
      </c>
      <c r="I3041" s="70">
        <v>0.5</v>
      </c>
      <c r="J3041" s="70">
        <v>-0.12568294023147528</v>
      </c>
      <c r="K3041" s="70">
        <v>0.83968237830263803</v>
      </c>
      <c r="L3041" s="70">
        <v>3.2456527834665794E-2</v>
      </c>
      <c r="M3041" s="70">
        <v>0.66464350600206479</v>
      </c>
      <c r="N3041" s="70">
        <v>0.10542942694302083</v>
      </c>
      <c r="O3041" s="70">
        <v>0</v>
      </c>
      <c r="P3041" s="70">
        <v>5.6324624218508767E-3</v>
      </c>
    </row>
    <row r="3042" spans="1:16" x14ac:dyDescent="0.3">
      <c r="A3042" t="s">
        <v>2056</v>
      </c>
      <c r="B3042" t="s">
        <v>1847</v>
      </c>
      <c r="C3042" s="69">
        <v>55053</v>
      </c>
      <c r="D3042" s="70">
        <v>0.47212061835593555</v>
      </c>
      <c r="E3042" s="70">
        <v>3.1098688937504764E-3</v>
      </c>
      <c r="F3042" s="70">
        <v>3.6777379935407969E-3</v>
      </c>
      <c r="G3042" s="70">
        <v>0.1130952380952381</v>
      </c>
      <c r="H3042" s="70">
        <v>0.17241379310344829</v>
      </c>
      <c r="I3042" s="70">
        <v>0.61111111111111116</v>
      </c>
      <c r="J3042" s="70">
        <v>1.8818069630088825E-2</v>
      </c>
      <c r="K3042" s="70">
        <v>0.85203460737239356</v>
      </c>
      <c r="L3042" s="70">
        <v>6.4872748949014777E-2</v>
      </c>
      <c r="M3042" s="70">
        <v>0.42503218443392526</v>
      </c>
      <c r="N3042" s="70">
        <v>5.027266057649761E-2</v>
      </c>
      <c r="O3042" s="70">
        <v>0</v>
      </c>
      <c r="P3042" s="70">
        <v>2.2771540005600045E-2</v>
      </c>
    </row>
    <row r="3043" spans="1:16" x14ac:dyDescent="0.3">
      <c r="A3043" t="s">
        <v>2057</v>
      </c>
      <c r="B3043" t="s">
        <v>1847</v>
      </c>
      <c r="C3043" s="69">
        <v>55055</v>
      </c>
      <c r="D3043" s="70">
        <v>0.49279257951138067</v>
      </c>
      <c r="E3043" s="70">
        <v>2.992505532372669E-2</v>
      </c>
      <c r="F3043" s="70">
        <v>1.2387753617295456E-2</v>
      </c>
      <c r="G3043" s="70">
        <v>0.17261904761904764</v>
      </c>
      <c r="H3043" s="70">
        <v>0.10344827586206896</v>
      </c>
      <c r="I3043" s="70">
        <v>0.61111111111111116</v>
      </c>
      <c r="J3043" s="70">
        <v>1.3797946724110003E-2</v>
      </c>
      <c r="K3043" s="70">
        <v>0.78543524116977415</v>
      </c>
      <c r="L3043" s="70">
        <v>0.15088006414554059</v>
      </c>
      <c r="M3043" s="70">
        <v>0.32781777563498266</v>
      </c>
      <c r="N3043" s="70">
        <v>0.25760010904945246</v>
      </c>
      <c r="O3043" s="70">
        <v>0</v>
      </c>
      <c r="P3043" s="70">
        <v>1.2017117482087582E-3</v>
      </c>
    </row>
    <row r="3044" spans="1:16" x14ac:dyDescent="0.3">
      <c r="A3044" t="s">
        <v>3704</v>
      </c>
      <c r="B3044" t="s">
        <v>1847</v>
      </c>
      <c r="C3044" s="69">
        <v>55057</v>
      </c>
      <c r="D3044" s="70">
        <v>0.4804613053986706</v>
      </c>
      <c r="E3044" s="70">
        <v>1.8444405891406626E-3</v>
      </c>
      <c r="F3044" s="70">
        <v>5.9405101066737067E-3</v>
      </c>
      <c r="G3044" s="70">
        <v>0.19642857142857142</v>
      </c>
      <c r="H3044" s="70">
        <v>0.10344827586206896</v>
      </c>
      <c r="I3044" s="70">
        <v>0.66666666666666663</v>
      </c>
      <c r="J3044" s="70">
        <v>2.1781778982086299E-2</v>
      </c>
      <c r="K3044" s="70">
        <v>0.83204886175492621</v>
      </c>
      <c r="L3044" s="70">
        <v>0.15007557005991093</v>
      </c>
      <c r="M3044" s="70">
        <v>0.31006543202026643</v>
      </c>
      <c r="N3044" s="70">
        <v>8.2716836198469881E-2</v>
      </c>
      <c r="O3044" s="70">
        <v>0</v>
      </c>
      <c r="P3044" s="70">
        <v>6.1624028684072654E-3</v>
      </c>
    </row>
    <row r="3045" spans="1:16" x14ac:dyDescent="0.3">
      <c r="A3045" t="s">
        <v>3705</v>
      </c>
      <c r="B3045" t="s">
        <v>1847</v>
      </c>
      <c r="C3045" s="69">
        <v>55059</v>
      </c>
      <c r="D3045" s="70">
        <v>0.42348775848485282</v>
      </c>
      <c r="E3045" s="70">
        <v>4.8841038532723202E-2</v>
      </c>
      <c r="F3045" s="70">
        <v>1.7792724291824113E-2</v>
      </c>
      <c r="G3045" s="70">
        <v>3.5714285714285712E-2</v>
      </c>
      <c r="H3045" s="70">
        <v>3.4482758620689655E-2</v>
      </c>
      <c r="I3045" s="70">
        <v>0.55555555555555558</v>
      </c>
      <c r="J3045" s="70">
        <v>-2.122013168025037E-2</v>
      </c>
      <c r="K3045" s="70">
        <v>0.73205654931991959</v>
      </c>
      <c r="L3045" s="70">
        <v>0.1793361598282453</v>
      </c>
      <c r="M3045" s="70">
        <v>0.4567458217231693</v>
      </c>
      <c r="N3045" s="70">
        <v>0.10303586532755989</v>
      </c>
      <c r="O3045" s="70">
        <v>0</v>
      </c>
      <c r="P3045" s="70">
        <v>1.6590250038893745E-4</v>
      </c>
    </row>
    <row r="3046" spans="1:16" x14ac:dyDescent="0.3">
      <c r="A3046" t="s">
        <v>3706</v>
      </c>
      <c r="B3046" t="s">
        <v>1847</v>
      </c>
      <c r="C3046" s="69">
        <v>55061</v>
      </c>
      <c r="D3046" s="70">
        <v>0.39954328684150175</v>
      </c>
      <c r="E3046" s="70">
        <v>1.4852856882360676E-3</v>
      </c>
      <c r="F3046" s="70">
        <v>8.0140510442161354E-3</v>
      </c>
      <c r="G3046" s="70">
        <v>4.1666666666666664E-2</v>
      </c>
      <c r="H3046" s="70">
        <v>3.4482758620689655E-2</v>
      </c>
      <c r="I3046" s="70">
        <v>0.55555555555555558</v>
      </c>
      <c r="J3046" s="70">
        <v>2.9354781545193779E-2</v>
      </c>
      <c r="K3046" s="70">
        <v>0.77567186376636232</v>
      </c>
      <c r="L3046" s="70">
        <v>4.598469040346808E-2</v>
      </c>
      <c r="M3046" s="70">
        <v>0.37001632890809311</v>
      </c>
      <c r="N3046" s="70">
        <v>0.11441078666119416</v>
      </c>
      <c r="O3046" s="70">
        <v>0</v>
      </c>
      <c r="P3046" s="70">
        <v>1.2981886081019024E-4</v>
      </c>
    </row>
    <row r="3047" spans="1:16" x14ac:dyDescent="0.3">
      <c r="A3047" t="s">
        <v>3707</v>
      </c>
      <c r="B3047" t="s">
        <v>1847</v>
      </c>
      <c r="C3047" s="69">
        <v>55063</v>
      </c>
      <c r="D3047" s="70">
        <v>0.43300762991082092</v>
      </c>
      <c r="E3047" s="70">
        <v>5.3828658263775454E-2</v>
      </c>
      <c r="F3047" s="70">
        <v>3.1454509288630084E-3</v>
      </c>
      <c r="G3047" s="70">
        <v>0.1130952380952381</v>
      </c>
      <c r="H3047" s="70">
        <v>0.17241379310344829</v>
      </c>
      <c r="I3047" s="70">
        <v>0.55555555555555558</v>
      </c>
      <c r="J3047" s="70">
        <v>-0.18568496504967469</v>
      </c>
      <c r="K3047" s="70">
        <v>0.85379275023038359</v>
      </c>
      <c r="L3047" s="70">
        <v>0.10769872192300227</v>
      </c>
      <c r="M3047" s="70">
        <v>0.31001323627636329</v>
      </c>
      <c r="N3047" s="70">
        <v>0.20889130040874762</v>
      </c>
      <c r="O3047" s="70">
        <v>0</v>
      </c>
      <c r="P3047" s="70">
        <v>1.8093505356214924E-3</v>
      </c>
    </row>
    <row r="3048" spans="1:16" x14ac:dyDescent="0.3">
      <c r="A3048" t="s">
        <v>2129</v>
      </c>
      <c r="B3048" t="s">
        <v>1847</v>
      </c>
      <c r="C3048" s="69">
        <v>55065</v>
      </c>
      <c r="E3048" s="70"/>
      <c r="F3048" s="70">
        <v>1.0804604863590543E-2</v>
      </c>
      <c r="G3048" s="70">
        <v>0.19047619047619047</v>
      </c>
      <c r="H3048" s="70">
        <v>6.8965517241379309E-2</v>
      </c>
      <c r="I3048" s="70">
        <v>0.44444444444444442</v>
      </c>
    </row>
    <row r="3049" spans="1:16" x14ac:dyDescent="0.3">
      <c r="A3049" t="s">
        <v>3708</v>
      </c>
      <c r="B3049" t="s">
        <v>1847</v>
      </c>
      <c r="C3049" s="69">
        <v>55067</v>
      </c>
      <c r="D3049" s="70">
        <v>0.47259501845727864</v>
      </c>
      <c r="E3049" s="70">
        <v>2.7222365251678817E-3</v>
      </c>
      <c r="F3049" s="70">
        <v>4.6023805752670437E-3</v>
      </c>
      <c r="G3049" s="70">
        <v>6.5476190476190479E-2</v>
      </c>
      <c r="H3049" s="70">
        <v>0.17241379310344829</v>
      </c>
      <c r="I3049" s="70">
        <v>0.61111111111111116</v>
      </c>
      <c r="J3049" s="70">
        <v>8.869369515730241E-2</v>
      </c>
      <c r="K3049" s="70">
        <v>0.85357154113141809</v>
      </c>
      <c r="L3049" s="70">
        <v>1.7527756242539824E-2</v>
      </c>
      <c r="M3049" s="70">
        <v>0.46347468403691794</v>
      </c>
      <c r="N3049" s="70">
        <v>5.328863835072857E-2</v>
      </c>
      <c r="O3049" s="70">
        <v>0</v>
      </c>
      <c r="P3049" s="70">
        <v>6.2852702289723106E-3</v>
      </c>
    </row>
    <row r="3050" spans="1:16" x14ac:dyDescent="0.3">
      <c r="A3050" t="s">
        <v>2130</v>
      </c>
      <c r="B3050" t="s">
        <v>1847</v>
      </c>
      <c r="C3050" s="69">
        <v>55069</v>
      </c>
      <c r="D3050" s="70">
        <v>0.50022328365510882</v>
      </c>
      <c r="E3050" s="70">
        <v>7.3805606497388439E-3</v>
      </c>
      <c r="F3050" s="70">
        <v>3.6528537969641476E-3</v>
      </c>
      <c r="G3050" s="70">
        <v>9.5238095238095233E-2</v>
      </c>
      <c r="H3050" s="70">
        <v>0.13793103448275862</v>
      </c>
      <c r="I3050" s="70">
        <v>0.66666666666666663</v>
      </c>
      <c r="J3050" s="70">
        <v>4.2685194879297096E-2</v>
      </c>
      <c r="K3050" s="70">
        <v>0.8348287186334471</v>
      </c>
      <c r="L3050" s="70">
        <v>6.8197433853457836E-3</v>
      </c>
      <c r="M3050" s="70">
        <v>0.55922166556444697</v>
      </c>
      <c r="N3050" s="70">
        <v>0.11201991425305621</v>
      </c>
      <c r="O3050" s="70">
        <v>0</v>
      </c>
      <c r="P3050" s="70">
        <v>1.397153360689753E-2</v>
      </c>
    </row>
    <row r="3051" spans="1:16" x14ac:dyDescent="0.3">
      <c r="A3051" t="s">
        <v>3709</v>
      </c>
      <c r="B3051" t="s">
        <v>1847</v>
      </c>
      <c r="C3051" s="69">
        <v>55071</v>
      </c>
      <c r="D3051" s="70">
        <v>0.4182987452027791</v>
      </c>
      <c r="E3051" s="70">
        <v>9.2233709490648665E-3</v>
      </c>
      <c r="F3051" s="70">
        <v>8.5465690431102102E-3</v>
      </c>
      <c r="G3051" s="70">
        <v>0.13095238095238096</v>
      </c>
      <c r="H3051" s="70">
        <v>3.4482758620689655E-2</v>
      </c>
      <c r="I3051" s="70">
        <v>0.61111111111111116</v>
      </c>
      <c r="J3051" s="70">
        <v>1.0342796001216675E-4</v>
      </c>
      <c r="K3051" s="70">
        <v>0.7692090534812277</v>
      </c>
      <c r="L3051" s="70">
        <v>0.10216876579941912</v>
      </c>
      <c r="M3051" s="70">
        <v>0.32843548334384082</v>
      </c>
      <c r="N3051" s="70">
        <v>8.2868817522993507E-2</v>
      </c>
      <c r="O3051" s="70">
        <v>0</v>
      </c>
      <c r="P3051" s="70">
        <v>1.3335221408416735E-4</v>
      </c>
    </row>
    <row r="3052" spans="1:16" x14ac:dyDescent="0.3">
      <c r="A3052" t="s">
        <v>3710</v>
      </c>
      <c r="B3052" t="s">
        <v>1847</v>
      </c>
      <c r="C3052" s="69">
        <v>55073</v>
      </c>
      <c r="D3052" s="70">
        <v>0.52994331692943319</v>
      </c>
      <c r="E3052" s="70">
        <v>2.1002520785196554E-2</v>
      </c>
      <c r="F3052" s="70">
        <v>4.3209577995616628E-3</v>
      </c>
      <c r="G3052" s="70">
        <v>0.27976190476190477</v>
      </c>
      <c r="H3052" s="70">
        <v>0.20689655172413793</v>
      </c>
      <c r="I3052" s="70">
        <v>0.72222222222222221</v>
      </c>
      <c r="J3052" s="70">
        <v>-9.5452735536576058E-2</v>
      </c>
      <c r="K3052" s="70">
        <v>0.86242503423703598</v>
      </c>
      <c r="L3052" s="70">
        <v>5.190868094124966E-2</v>
      </c>
      <c r="M3052" s="70">
        <v>0.46612740799745062</v>
      </c>
      <c r="N3052" s="70">
        <v>0.11164085462080088</v>
      </c>
      <c r="O3052" s="70">
        <v>0</v>
      </c>
      <c r="P3052" s="70">
        <v>1.0116316783720767E-2</v>
      </c>
    </row>
    <row r="3053" spans="1:16" x14ac:dyDescent="0.3">
      <c r="A3053" t="s">
        <v>3711</v>
      </c>
      <c r="B3053" t="s">
        <v>1847</v>
      </c>
      <c r="C3053" s="69">
        <v>55075</v>
      </c>
      <c r="D3053" s="70">
        <v>0.53239837420690805</v>
      </c>
      <c r="E3053" s="70">
        <v>4.4441918068160785E-3</v>
      </c>
      <c r="F3053" s="70">
        <v>5.8733025874931274E-3</v>
      </c>
      <c r="G3053" s="70">
        <v>0.16071428571428573</v>
      </c>
      <c r="H3053" s="70">
        <v>0.20689655172413793</v>
      </c>
      <c r="I3053" s="70">
        <v>0.83333333333333337</v>
      </c>
      <c r="J3053" s="70">
        <v>0.1014687867237585</v>
      </c>
      <c r="K3053" s="70">
        <v>0.82303211217505756</v>
      </c>
      <c r="L3053" s="70">
        <v>3.7327532714650655E-2</v>
      </c>
      <c r="M3053" s="70">
        <v>0.3775339328041693</v>
      </c>
      <c r="N3053" s="70">
        <v>7.690035633983805E-2</v>
      </c>
      <c r="O3053" s="70">
        <v>0</v>
      </c>
      <c r="P3053" s="70">
        <v>9.0244684519237492E-3</v>
      </c>
    </row>
    <row r="3054" spans="1:16" x14ac:dyDescent="0.3">
      <c r="A3054" t="s">
        <v>2800</v>
      </c>
      <c r="B3054" t="s">
        <v>1847</v>
      </c>
      <c r="C3054" s="69">
        <v>55077</v>
      </c>
      <c r="E3054" s="70"/>
      <c r="F3054" s="70">
        <v>8.2069370815841536E-3</v>
      </c>
      <c r="G3054" s="70">
        <v>8.3333333333333329E-2</v>
      </c>
      <c r="H3054" s="70">
        <v>6.8965517241379309E-2</v>
      </c>
      <c r="I3054" s="70">
        <v>0.61111111111111116</v>
      </c>
    </row>
    <row r="3055" spans="1:16" x14ac:dyDescent="0.3">
      <c r="A3055" t="s">
        <v>2802</v>
      </c>
      <c r="B3055" t="s">
        <v>1847</v>
      </c>
      <c r="C3055" s="69">
        <v>55078</v>
      </c>
      <c r="E3055" s="70"/>
      <c r="F3055" s="70">
        <v>5.357320016086191E-3</v>
      </c>
      <c r="G3055" s="70">
        <v>2.976190476190476E-2</v>
      </c>
      <c r="H3055" s="70">
        <v>0.20689655172413793</v>
      </c>
      <c r="I3055" s="70">
        <v>0.66666666666666663</v>
      </c>
    </row>
    <row r="3056" spans="1:16" x14ac:dyDescent="0.3">
      <c r="A3056" t="s">
        <v>3712</v>
      </c>
      <c r="B3056" t="s">
        <v>1847</v>
      </c>
      <c r="C3056" s="69">
        <v>55079</v>
      </c>
      <c r="D3056" s="70">
        <v>0.44206123013654547</v>
      </c>
      <c r="E3056" s="70">
        <v>0.10144937950158314</v>
      </c>
      <c r="F3056" s="70">
        <v>1.4627354893698369E-2</v>
      </c>
      <c r="G3056" s="70">
        <v>0.13095238095238096</v>
      </c>
      <c r="H3056" s="70">
        <v>3.4482758620689655E-2</v>
      </c>
      <c r="I3056" s="70">
        <v>0.55555555555555558</v>
      </c>
      <c r="J3056" s="70">
        <v>7.5338147520024185E-2</v>
      </c>
      <c r="K3056" s="70">
        <v>0.75292186162045693</v>
      </c>
      <c r="L3056" s="70">
        <v>0.1656925839972678</v>
      </c>
      <c r="M3056" s="70">
        <v>0.40339242901958244</v>
      </c>
      <c r="N3056" s="70">
        <v>5.2472237872400143E-2</v>
      </c>
      <c r="O3056" s="70">
        <v>0</v>
      </c>
      <c r="P3056" s="70">
        <v>5.4881792590021384E-5</v>
      </c>
    </row>
    <row r="3057" spans="1:16" x14ac:dyDescent="0.3">
      <c r="A3057" t="s">
        <v>2070</v>
      </c>
      <c r="B3057" t="s">
        <v>1847</v>
      </c>
      <c r="C3057" s="69">
        <v>55081</v>
      </c>
      <c r="D3057" s="70">
        <v>0.47668089988067686</v>
      </c>
      <c r="E3057" s="70">
        <v>6.6584856704487482E-3</v>
      </c>
      <c r="F3057" s="70">
        <v>4.3294840660070433E-3</v>
      </c>
      <c r="G3057" s="70">
        <v>0.16071428571428573</v>
      </c>
      <c r="H3057" s="70">
        <v>0.17241379310344829</v>
      </c>
      <c r="I3057" s="70">
        <v>0.61111111111111116</v>
      </c>
      <c r="J3057" s="70">
        <v>-2.9704784511284277E-2</v>
      </c>
      <c r="K3057" s="70">
        <v>0.84221202786836824</v>
      </c>
      <c r="L3057" s="70">
        <v>0.10019246386365611</v>
      </c>
      <c r="M3057" s="70">
        <v>0.38134427103233443</v>
      </c>
      <c r="N3057" s="70">
        <v>0.10765360264439854</v>
      </c>
      <c r="O3057" s="70">
        <v>0</v>
      </c>
      <c r="P3057" s="70">
        <v>6.3788438129146665E-3</v>
      </c>
    </row>
    <row r="3058" spans="1:16" x14ac:dyDescent="0.3">
      <c r="A3058" t="s">
        <v>3713</v>
      </c>
      <c r="B3058" t="s">
        <v>1847</v>
      </c>
      <c r="C3058" s="69">
        <v>55083</v>
      </c>
      <c r="D3058" s="70">
        <v>0.49063069793616965</v>
      </c>
      <c r="E3058" s="70">
        <v>2.3585864901889725E-3</v>
      </c>
      <c r="F3058" s="70">
        <v>6.0227781489163388E-3</v>
      </c>
      <c r="G3058" s="70">
        <v>0.10119047619047619</v>
      </c>
      <c r="H3058" s="70">
        <v>0.27586206896551724</v>
      </c>
      <c r="I3058" s="70">
        <v>0.72222222222222221</v>
      </c>
      <c r="J3058" s="70">
        <v>-8.1422033639142938E-2</v>
      </c>
      <c r="K3058" s="70">
        <v>0.8454947458833707</v>
      </c>
      <c r="L3058" s="70">
        <v>5.4509990572186702E-2</v>
      </c>
      <c r="M3058" s="70">
        <v>0.4347138638382107</v>
      </c>
      <c r="N3058" s="70">
        <v>5.2756933838575208E-2</v>
      </c>
      <c r="O3058" s="70">
        <v>0</v>
      </c>
      <c r="P3058" s="70">
        <v>1.4259944172554632E-2</v>
      </c>
    </row>
    <row r="3059" spans="1:16" x14ac:dyDescent="0.3">
      <c r="A3059" t="s">
        <v>2459</v>
      </c>
      <c r="B3059" t="s">
        <v>1847</v>
      </c>
      <c r="C3059" s="69">
        <v>55085</v>
      </c>
      <c r="D3059" s="70">
        <v>0.54227335946209398</v>
      </c>
      <c r="E3059" s="70">
        <v>5.3633885307506624E-3</v>
      </c>
      <c r="F3059" s="70">
        <v>3.61082822201745E-3</v>
      </c>
      <c r="G3059" s="70">
        <v>0.125</v>
      </c>
      <c r="H3059" s="70">
        <v>0.20689655172413793</v>
      </c>
      <c r="I3059" s="70">
        <v>0.66666666666666663</v>
      </c>
      <c r="J3059" s="70">
        <v>3.0902820619187681E-2</v>
      </c>
      <c r="K3059" s="70">
        <v>0.82028933357504308</v>
      </c>
      <c r="L3059" s="70">
        <v>4.5630887272825868E-2</v>
      </c>
      <c r="M3059" s="70">
        <v>0.60583430714286646</v>
      </c>
      <c r="N3059" s="70">
        <v>0.15272385080093631</v>
      </c>
      <c r="O3059" s="70">
        <v>0</v>
      </c>
      <c r="P3059" s="70">
        <v>2.3369991498243772E-2</v>
      </c>
    </row>
    <row r="3060" spans="1:16" x14ac:dyDescent="0.3">
      <c r="A3060" t="s">
        <v>3714</v>
      </c>
      <c r="B3060" t="s">
        <v>1847</v>
      </c>
      <c r="C3060" s="69">
        <v>55087</v>
      </c>
      <c r="D3060" s="70">
        <v>0.47125301415221926</v>
      </c>
      <c r="E3060" s="70">
        <v>5.9203320549103329E-2</v>
      </c>
      <c r="F3060" s="70">
        <v>7.3266460206606676E-3</v>
      </c>
      <c r="G3060" s="70">
        <v>0.19642857142857142</v>
      </c>
      <c r="H3060" s="70">
        <v>0.10344827586206896</v>
      </c>
      <c r="I3060" s="70">
        <v>0.61111111111111116</v>
      </c>
      <c r="J3060" s="70">
        <v>5.5286345908084587E-2</v>
      </c>
      <c r="K3060" s="70">
        <v>0.85613390766902564</v>
      </c>
      <c r="L3060" s="70">
        <v>0.12546969206647424</v>
      </c>
      <c r="M3060" s="70">
        <v>0.32798058904990762</v>
      </c>
      <c r="N3060" s="70">
        <v>4.5965061665505055E-2</v>
      </c>
      <c r="O3060" s="70">
        <v>0</v>
      </c>
      <c r="P3060" s="70">
        <v>6.6017410438721212E-4</v>
      </c>
    </row>
    <row r="3061" spans="1:16" x14ac:dyDescent="0.3">
      <c r="A3061" t="s">
        <v>3715</v>
      </c>
      <c r="B3061" t="s">
        <v>1847</v>
      </c>
      <c r="C3061" s="69">
        <v>55089</v>
      </c>
      <c r="D3061" s="70">
        <v>0.43100496628739288</v>
      </c>
      <c r="E3061" s="70">
        <v>2.0264435947460469E-2</v>
      </c>
      <c r="F3061" s="70">
        <v>1.2665996676680637E-2</v>
      </c>
      <c r="G3061" s="70">
        <v>2.976190476190476E-2</v>
      </c>
      <c r="H3061" s="70">
        <v>3.4482758620689655E-2</v>
      </c>
      <c r="I3061" s="70">
        <v>0.61111111111111116</v>
      </c>
      <c r="J3061" s="70">
        <v>8.21299534427017E-2</v>
      </c>
      <c r="K3061" s="70">
        <v>0.75785617174599973</v>
      </c>
      <c r="L3061" s="70">
        <v>0.16195175776757167</v>
      </c>
      <c r="M3061" s="70">
        <v>0.35407879215896693</v>
      </c>
      <c r="N3061" s="70">
        <v>8.65957221385842E-2</v>
      </c>
      <c r="O3061" s="70">
        <v>0</v>
      </c>
      <c r="P3061" s="70">
        <v>1.9536884707321072E-4</v>
      </c>
    </row>
    <row r="3062" spans="1:16" x14ac:dyDescent="0.3">
      <c r="A3062" t="s">
        <v>3716</v>
      </c>
      <c r="B3062" t="s">
        <v>1847</v>
      </c>
      <c r="C3062" s="69">
        <v>55091</v>
      </c>
      <c r="E3062" s="70"/>
      <c r="F3062" s="70">
        <v>1.6036130374416685E-3</v>
      </c>
      <c r="G3062" s="70">
        <v>5.3571428571428568E-2</v>
      </c>
      <c r="H3062" s="70">
        <v>0.10344827586206896</v>
      </c>
      <c r="I3062" s="70">
        <v>0.44444444444444442</v>
      </c>
    </row>
    <row r="3063" spans="1:16" x14ac:dyDescent="0.3">
      <c r="A3063" t="s">
        <v>2402</v>
      </c>
      <c r="B3063" t="s">
        <v>1847</v>
      </c>
      <c r="C3063" s="69">
        <v>55093</v>
      </c>
      <c r="D3063" s="70">
        <v>0.44584461576882395</v>
      </c>
      <c r="E3063" s="70">
        <v>8.5945707713655176E-3</v>
      </c>
      <c r="F3063" s="70">
        <v>1.3692128577884972E-3</v>
      </c>
      <c r="G3063" s="70">
        <v>0.125</v>
      </c>
      <c r="H3063" s="70">
        <v>0.10344827586206896</v>
      </c>
      <c r="I3063" s="70">
        <v>0.5</v>
      </c>
      <c r="J3063" s="70">
        <v>9.6085824706382255E-3</v>
      </c>
      <c r="K3063" s="70">
        <v>0.90876335929222374</v>
      </c>
      <c r="L3063" s="70">
        <v>6.3353129260543581E-2</v>
      </c>
      <c r="M3063" s="70">
        <v>0.4575906732031948</v>
      </c>
      <c r="N3063" s="70">
        <v>3.4597826734259644E-2</v>
      </c>
      <c r="O3063" s="70">
        <v>0</v>
      </c>
      <c r="P3063" s="70">
        <v>4.6367268370375549E-4</v>
      </c>
    </row>
    <row r="3064" spans="1:16" x14ac:dyDescent="0.3">
      <c r="A3064" t="s">
        <v>2139</v>
      </c>
      <c r="B3064" t="s">
        <v>1847</v>
      </c>
      <c r="C3064" s="69">
        <v>55095</v>
      </c>
      <c r="D3064" s="70">
        <v>0.48436388918997231</v>
      </c>
      <c r="E3064" s="70">
        <v>4.0637988950517059E-3</v>
      </c>
      <c r="F3064" s="70">
        <v>8.8862894063544836E-4</v>
      </c>
      <c r="G3064" s="70">
        <v>0.1130952380952381</v>
      </c>
      <c r="H3064" s="70">
        <v>3.4482758620689655E-2</v>
      </c>
      <c r="I3064" s="70">
        <v>0.61111111111111116</v>
      </c>
      <c r="J3064" s="70">
        <v>8.6550308602071718E-2</v>
      </c>
      <c r="K3064" s="70">
        <v>0.90197471469895862</v>
      </c>
      <c r="L3064" s="70">
        <v>4.8535696902344473E-2</v>
      </c>
      <c r="M3064" s="70">
        <v>0.48912005530392966</v>
      </c>
      <c r="N3064" s="70">
        <v>0.10496911137140497</v>
      </c>
      <c r="O3064" s="70">
        <v>0</v>
      </c>
      <c r="P3064" s="70">
        <v>3.9011221982487537E-3</v>
      </c>
    </row>
    <row r="3065" spans="1:16" x14ac:dyDescent="0.3">
      <c r="A3065" t="s">
        <v>3235</v>
      </c>
      <c r="B3065" t="s">
        <v>1847</v>
      </c>
      <c r="C3065" s="69">
        <v>55097</v>
      </c>
      <c r="D3065" s="70">
        <v>0.52445476430929239</v>
      </c>
      <c r="E3065" s="70">
        <v>1.9940651325945243E-2</v>
      </c>
      <c r="F3065" s="70">
        <v>5.5330683858547929E-3</v>
      </c>
      <c r="G3065" s="70">
        <v>0.17261904761904762</v>
      </c>
      <c r="H3065" s="70">
        <v>0.13793103448275862</v>
      </c>
      <c r="I3065" s="70">
        <v>0.77777777777777779</v>
      </c>
      <c r="J3065" s="70">
        <v>2.7736942278109671E-2</v>
      </c>
      <c r="K3065" s="70">
        <v>0.87843103443884429</v>
      </c>
      <c r="L3065" s="70">
        <v>0.10423767618526396</v>
      </c>
      <c r="M3065" s="70">
        <v>0.40953660149087306</v>
      </c>
      <c r="N3065" s="70">
        <v>5.5486634839302246E-2</v>
      </c>
      <c r="O3065" s="70">
        <v>0</v>
      </c>
      <c r="P3065" s="70">
        <v>2.3542725428663425E-2</v>
      </c>
    </row>
    <row r="3066" spans="1:16" x14ac:dyDescent="0.3">
      <c r="A3066" t="s">
        <v>3717</v>
      </c>
      <c r="B3066" t="s">
        <v>1847</v>
      </c>
      <c r="C3066" s="69">
        <v>55099</v>
      </c>
      <c r="E3066" s="70"/>
      <c r="F3066" s="70">
        <v>2.9258723854901207E-3</v>
      </c>
      <c r="G3066" s="70">
        <v>0.10714285714285714</v>
      </c>
      <c r="H3066" s="70">
        <v>0.13793103448275862</v>
      </c>
      <c r="I3066" s="70">
        <v>0.55555555555555558</v>
      </c>
    </row>
    <row r="3067" spans="1:16" x14ac:dyDescent="0.3">
      <c r="A3067" t="s">
        <v>3718</v>
      </c>
      <c r="B3067" t="s">
        <v>1847</v>
      </c>
      <c r="C3067" s="69">
        <v>55101</v>
      </c>
      <c r="D3067" s="70">
        <v>0.43244912272893132</v>
      </c>
      <c r="E3067" s="70">
        <v>5.1614466976624418E-2</v>
      </c>
      <c r="F3067" s="70">
        <v>1.6233380321337566E-2</v>
      </c>
      <c r="G3067" s="70">
        <v>0.10119047619047619</v>
      </c>
      <c r="H3067" s="70">
        <v>3.4482758620689655E-2</v>
      </c>
      <c r="I3067" s="70">
        <v>0.55555555555555558</v>
      </c>
      <c r="J3067" s="70">
        <v>-5.0926259430043586E-2</v>
      </c>
      <c r="K3067" s="70">
        <v>0.74515256985048384</v>
      </c>
      <c r="L3067" s="70">
        <v>0.17524690612473628</v>
      </c>
      <c r="M3067" s="70">
        <v>0.43335177351680881</v>
      </c>
      <c r="N3067" s="70">
        <v>0.12760929975259533</v>
      </c>
      <c r="O3067" s="70">
        <v>0</v>
      </c>
      <c r="P3067" s="70">
        <v>7.2788472148453318E-5</v>
      </c>
    </row>
    <row r="3068" spans="1:16" x14ac:dyDescent="0.3">
      <c r="A3068" t="s">
        <v>2507</v>
      </c>
      <c r="B3068" t="s">
        <v>1847</v>
      </c>
      <c r="C3068" s="69">
        <v>55103</v>
      </c>
      <c r="D3068" s="70">
        <v>0.51470086381634783</v>
      </c>
      <c r="E3068" s="70">
        <v>2.9432053176374909E-3</v>
      </c>
      <c r="F3068" s="70">
        <v>5.3484208920124019E-3</v>
      </c>
      <c r="G3068" s="70">
        <v>9.5238095238095233E-2</v>
      </c>
      <c r="H3068" s="70">
        <v>0.13793103448275862</v>
      </c>
      <c r="I3068" s="70">
        <v>0.5</v>
      </c>
      <c r="J3068" s="70">
        <v>0.21791757510265752</v>
      </c>
      <c r="K3068" s="70">
        <v>0.83988509768609287</v>
      </c>
      <c r="L3068" s="70">
        <v>0.13759475841496127</v>
      </c>
      <c r="M3068" s="70">
        <v>0.37347570802607472</v>
      </c>
      <c r="N3068" s="70">
        <v>0.22835891835295399</v>
      </c>
      <c r="O3068" s="70">
        <v>0</v>
      </c>
      <c r="P3068" s="70">
        <v>8.8609862624053591E-3</v>
      </c>
    </row>
    <row r="3069" spans="1:16" x14ac:dyDescent="0.3">
      <c r="A3069" t="s">
        <v>2869</v>
      </c>
      <c r="B3069" t="s">
        <v>1847</v>
      </c>
      <c r="C3069" s="69">
        <v>55105</v>
      </c>
      <c r="D3069" s="70">
        <v>0.46790744385242439</v>
      </c>
      <c r="E3069" s="70">
        <v>4.8763332478607306E-2</v>
      </c>
      <c r="F3069" s="70">
        <v>1.399941758058288E-2</v>
      </c>
      <c r="G3069" s="70">
        <v>0.15476190476190477</v>
      </c>
      <c r="H3069" s="70">
        <v>0.13793103448275862</v>
      </c>
      <c r="I3069" s="70">
        <v>0.55555555555555558</v>
      </c>
      <c r="J3069" s="70">
        <v>5.3469063430930296E-2</v>
      </c>
      <c r="K3069" s="70">
        <v>0.78026766165664796</v>
      </c>
      <c r="L3069" s="70">
        <v>0.15294517638516503</v>
      </c>
      <c r="M3069" s="70">
        <v>0.36905360115072511</v>
      </c>
      <c r="N3069" s="70">
        <v>9.4969664729790473E-2</v>
      </c>
      <c r="O3069" s="70">
        <v>0</v>
      </c>
      <c r="P3069" s="70">
        <v>3.172536871854646E-4</v>
      </c>
    </row>
    <row r="3070" spans="1:16" x14ac:dyDescent="0.3">
      <c r="A3070" t="s">
        <v>3549</v>
      </c>
      <c r="B3070" t="s">
        <v>1847</v>
      </c>
      <c r="C3070" s="69">
        <v>55107</v>
      </c>
      <c r="D3070" s="70">
        <v>0.48079391225669116</v>
      </c>
      <c r="E3070" s="70">
        <v>1.8217443250109616E-3</v>
      </c>
      <c r="F3070" s="70">
        <v>1.7103744921959962E-3</v>
      </c>
      <c r="G3070" s="70">
        <v>0.11904761904761904</v>
      </c>
      <c r="H3070" s="70">
        <v>6.8965517241379309E-2</v>
      </c>
      <c r="I3070" s="70">
        <v>0.55555555555555558</v>
      </c>
      <c r="J3070" s="70">
        <v>3.6486166188567037E-2</v>
      </c>
      <c r="K3070" s="70">
        <v>0.84022286309554906</v>
      </c>
      <c r="L3070" s="70">
        <v>4.2216732748507173E-2</v>
      </c>
      <c r="M3070" s="70">
        <v>0.55837439273061051</v>
      </c>
      <c r="N3070" s="70">
        <v>0.14453736168800568</v>
      </c>
      <c r="O3070" s="70">
        <v>0</v>
      </c>
      <c r="P3070" s="70">
        <v>9.8626859233791921E-3</v>
      </c>
    </row>
    <row r="3071" spans="1:16" x14ac:dyDescent="0.3">
      <c r="A3071" t="s">
        <v>3719</v>
      </c>
      <c r="B3071" t="s">
        <v>1847</v>
      </c>
      <c r="C3071" s="69">
        <v>55109</v>
      </c>
      <c r="D3071" s="70">
        <v>0.45898515330033385</v>
      </c>
      <c r="E3071" s="70">
        <v>1.8936637484032827E-2</v>
      </c>
      <c r="F3071" s="70">
        <v>1.2403222346645203E-3</v>
      </c>
      <c r="G3071" s="70">
        <v>0.16666666666666666</v>
      </c>
      <c r="H3071" s="70">
        <v>0.10344827586206896</v>
      </c>
      <c r="I3071" s="70">
        <v>0.55555555555555558</v>
      </c>
      <c r="J3071" s="70">
        <v>-7.3856021281838671E-2</v>
      </c>
      <c r="K3071" s="70">
        <v>0.90040997319922478</v>
      </c>
      <c r="L3071" s="70">
        <v>6.9158829926717791E-2</v>
      </c>
      <c r="M3071" s="70">
        <v>0.45826767647162464</v>
      </c>
      <c r="N3071" s="70">
        <v>8.6637618426651783E-2</v>
      </c>
      <c r="O3071" s="70">
        <v>0</v>
      </c>
      <c r="P3071" s="70">
        <v>1.6308535694700204E-3</v>
      </c>
    </row>
    <row r="3072" spans="1:16" x14ac:dyDescent="0.3">
      <c r="A3072" t="s">
        <v>3720</v>
      </c>
      <c r="B3072" t="s">
        <v>1847</v>
      </c>
      <c r="C3072" s="69">
        <v>55111</v>
      </c>
      <c r="D3072" s="70">
        <v>0.42853008093960226</v>
      </c>
      <c r="E3072" s="70">
        <v>1.2053205261927819E-2</v>
      </c>
      <c r="F3072" s="70">
        <v>7.3957596790400837E-3</v>
      </c>
      <c r="G3072" s="70">
        <v>0.10119047619047619</v>
      </c>
      <c r="H3072" s="70">
        <v>6.8965517241379309E-2</v>
      </c>
      <c r="I3072" s="70">
        <v>0.66666666666666663</v>
      </c>
      <c r="J3072" s="70">
        <v>-0.12154774541633045</v>
      </c>
      <c r="K3072" s="70">
        <v>0.83419117304195733</v>
      </c>
      <c r="L3072" s="70">
        <v>0.14503393125008099</v>
      </c>
      <c r="M3072" s="70">
        <v>0.32336025523522061</v>
      </c>
      <c r="N3072" s="70">
        <v>7.7683216053373291E-2</v>
      </c>
      <c r="O3072" s="70">
        <v>0</v>
      </c>
      <c r="P3072" s="70">
        <v>1.5654793047629775E-2</v>
      </c>
    </row>
    <row r="3073" spans="1:16" x14ac:dyDescent="0.3">
      <c r="A3073" t="s">
        <v>3721</v>
      </c>
      <c r="B3073" t="s">
        <v>1847</v>
      </c>
      <c r="C3073" s="69">
        <v>55113</v>
      </c>
      <c r="D3073" s="70">
        <v>0.49186502207220328</v>
      </c>
      <c r="E3073" s="70">
        <v>1.3231565117436353E-3</v>
      </c>
      <c r="F3073" s="70">
        <v>1.391276646298561E-3</v>
      </c>
      <c r="G3073" s="70">
        <v>2.3809523809523808E-2</v>
      </c>
      <c r="H3073" s="70">
        <v>0.13793103448275862</v>
      </c>
      <c r="I3073" s="70">
        <v>0.61111111111111116</v>
      </c>
      <c r="J3073" s="70">
        <v>5.7743105020132482E-3</v>
      </c>
      <c r="K3073" s="70">
        <v>0.86221061809796318</v>
      </c>
      <c r="L3073" s="70">
        <v>4.5795856290315046E-2</v>
      </c>
      <c r="M3073" s="70">
        <v>0.62597779981165091</v>
      </c>
      <c r="N3073" s="70">
        <v>0.10404535337604427</v>
      </c>
      <c r="O3073" s="70">
        <v>0</v>
      </c>
      <c r="P3073" s="70">
        <v>1.3666435581925925E-2</v>
      </c>
    </row>
    <row r="3074" spans="1:16" x14ac:dyDescent="0.3">
      <c r="A3074" t="s">
        <v>3722</v>
      </c>
      <c r="B3074" t="s">
        <v>1847</v>
      </c>
      <c r="C3074" s="69">
        <v>55115</v>
      </c>
      <c r="D3074" s="70">
        <v>0.50434467322899479</v>
      </c>
      <c r="E3074" s="70">
        <v>4.4579450462472843E-3</v>
      </c>
      <c r="F3074" s="70">
        <v>5.8552050904013379E-3</v>
      </c>
      <c r="G3074" s="70">
        <v>0.10714285714285714</v>
      </c>
      <c r="H3074" s="70">
        <v>0.20689655172413793</v>
      </c>
      <c r="I3074" s="70">
        <v>0.61111111111111116</v>
      </c>
      <c r="J3074" s="70">
        <v>3.0296702957542568E-2</v>
      </c>
      <c r="K3074" s="70">
        <v>0.86835817724359987</v>
      </c>
      <c r="L3074" s="70">
        <v>8.1536380277060047E-2</v>
      </c>
      <c r="M3074" s="70">
        <v>0.38097720206370234</v>
      </c>
      <c r="N3074" s="70">
        <v>0.18517508166016788</v>
      </c>
      <c r="O3074" s="70">
        <v>0</v>
      </c>
      <c r="P3074" s="70">
        <v>1.6061736961739265E-2</v>
      </c>
    </row>
    <row r="3075" spans="1:16" x14ac:dyDescent="0.3">
      <c r="A3075" t="s">
        <v>3723</v>
      </c>
      <c r="B3075" t="s">
        <v>1847</v>
      </c>
      <c r="C3075" s="69">
        <v>55117</v>
      </c>
      <c r="D3075" s="70">
        <v>0.4240698252022313</v>
      </c>
      <c r="E3075" s="70">
        <v>1.6002116382519718E-2</v>
      </c>
      <c r="F3075" s="70">
        <v>1.0116545616513999E-2</v>
      </c>
      <c r="G3075" s="70">
        <v>5.3571428571428568E-2</v>
      </c>
      <c r="H3075" s="70">
        <v>3.4482758620689655E-2</v>
      </c>
      <c r="I3075" s="70">
        <v>0.66666666666666663</v>
      </c>
      <c r="J3075" s="70">
        <v>1.5526369569183403E-2</v>
      </c>
      <c r="K3075" s="70">
        <v>0.75549678594366187</v>
      </c>
      <c r="L3075" s="70">
        <v>0.13502443737551542</v>
      </c>
      <c r="M3075" s="70">
        <v>0.36434118453047248</v>
      </c>
      <c r="N3075" s="70">
        <v>6.1227918258035426E-2</v>
      </c>
      <c r="O3075" s="70">
        <v>0</v>
      </c>
      <c r="P3075" s="70">
        <v>8.9054199510545879E-5</v>
      </c>
    </row>
    <row r="3076" spans="1:16" x14ac:dyDescent="0.3">
      <c r="A3076" t="s">
        <v>2323</v>
      </c>
      <c r="B3076" t="s">
        <v>1847</v>
      </c>
      <c r="C3076" s="69">
        <v>55119</v>
      </c>
      <c r="D3076" s="70">
        <v>0.49406419249458711</v>
      </c>
      <c r="E3076" s="70">
        <v>1.5716857960714054E-3</v>
      </c>
      <c r="F3076" s="70">
        <v>3.131284222351937E-3</v>
      </c>
      <c r="G3076" s="70">
        <v>5.3571428571428568E-2</v>
      </c>
      <c r="H3076" s="70">
        <v>0.2413793103448276</v>
      </c>
      <c r="I3076" s="70">
        <v>0.5</v>
      </c>
      <c r="J3076" s="70">
        <v>4.0663806508979598E-2</v>
      </c>
      <c r="K3076" s="70">
        <v>0.84628382507713329</v>
      </c>
      <c r="L3076" s="70">
        <v>2.5453958067800261E-2</v>
      </c>
      <c r="M3076" s="70">
        <v>0.63141542059921762</v>
      </c>
      <c r="N3076" s="70">
        <v>9.385953785701992E-2</v>
      </c>
      <c r="O3076" s="70">
        <v>0</v>
      </c>
      <c r="P3076" s="70">
        <v>6.8271459041373481E-3</v>
      </c>
    </row>
    <row r="3077" spans="1:16" x14ac:dyDescent="0.3">
      <c r="A3077" t="s">
        <v>3724</v>
      </c>
      <c r="B3077" t="s">
        <v>1847</v>
      </c>
      <c r="C3077" s="69">
        <v>55121</v>
      </c>
      <c r="D3077" s="70">
        <v>0.49773649032289013</v>
      </c>
      <c r="E3077" s="70">
        <v>1.71511176790373E-3</v>
      </c>
      <c r="F3077" s="70">
        <v>2.5487260017507166E-3</v>
      </c>
      <c r="G3077" s="70">
        <v>8.3333333333333329E-2</v>
      </c>
      <c r="H3077" s="70">
        <v>0.17241379310344829</v>
      </c>
      <c r="I3077" s="70">
        <v>0.55555555555555558</v>
      </c>
      <c r="J3077" s="70">
        <v>1.2080077753634101E-2</v>
      </c>
      <c r="K3077" s="70">
        <v>0.87894475146571482</v>
      </c>
      <c r="L3077" s="70">
        <v>8.7945010042413285E-2</v>
      </c>
      <c r="M3077" s="70">
        <v>0.34414276806820909</v>
      </c>
      <c r="N3077" s="70">
        <v>0.32303016020552361</v>
      </c>
      <c r="O3077" s="70">
        <v>0</v>
      </c>
      <c r="P3077" s="70">
        <v>7.4687925111102823E-4</v>
      </c>
    </row>
    <row r="3078" spans="1:16" x14ac:dyDescent="0.3">
      <c r="A3078" t="s">
        <v>2958</v>
      </c>
      <c r="B3078" t="s">
        <v>1847</v>
      </c>
      <c r="C3078" s="69">
        <v>55123</v>
      </c>
      <c r="D3078" s="70">
        <v>0.4289735266318353</v>
      </c>
      <c r="E3078" s="70">
        <v>1.4208112471544064E-3</v>
      </c>
      <c r="F3078" s="70">
        <v>4.0683776709055704E-3</v>
      </c>
      <c r="G3078" s="70">
        <v>0.13095238095238096</v>
      </c>
      <c r="H3078" s="70">
        <v>0.13793103448275862</v>
      </c>
      <c r="I3078" s="70">
        <v>0.5</v>
      </c>
      <c r="J3078" s="70">
        <v>3.6306195254703758E-2</v>
      </c>
      <c r="K3078" s="70">
        <v>0.85812191428194939</v>
      </c>
      <c r="L3078" s="70">
        <v>0.10745549950566564</v>
      </c>
      <c r="M3078" s="70">
        <v>0.32393962918230546</v>
      </c>
      <c r="N3078" s="70">
        <v>2.0718782887744626E-2</v>
      </c>
      <c r="O3078" s="70">
        <v>0</v>
      </c>
      <c r="P3078" s="70">
        <v>1.292563553960087E-3</v>
      </c>
    </row>
    <row r="3079" spans="1:16" x14ac:dyDescent="0.3">
      <c r="A3079" t="s">
        <v>3725</v>
      </c>
      <c r="B3079" t="s">
        <v>1847</v>
      </c>
      <c r="C3079" s="69">
        <v>55125</v>
      </c>
      <c r="E3079" s="70"/>
      <c r="F3079" s="70">
        <v>3.2607736424405823E-3</v>
      </c>
      <c r="G3079" s="70">
        <v>8.9285714285714274E-2</v>
      </c>
      <c r="H3079" s="70">
        <v>0.20689655172413793</v>
      </c>
      <c r="I3079" s="70">
        <v>0.66666666666666663</v>
      </c>
    </row>
    <row r="3080" spans="1:16" x14ac:dyDescent="0.3">
      <c r="A3080" t="s">
        <v>3398</v>
      </c>
      <c r="B3080" t="s">
        <v>1847</v>
      </c>
      <c r="C3080" s="69">
        <v>55127</v>
      </c>
      <c r="D3080" s="70">
        <v>0.49858614945483531</v>
      </c>
      <c r="E3080" s="70">
        <v>5.267622080755021E-2</v>
      </c>
      <c r="F3080" s="70">
        <v>1.4942420173362498E-2</v>
      </c>
      <c r="G3080" s="70">
        <v>0.14880952380952381</v>
      </c>
      <c r="H3080" s="70">
        <v>6.8965517241379309E-2</v>
      </c>
      <c r="I3080" s="70">
        <v>0.66666666666666663</v>
      </c>
      <c r="J3080" s="70">
        <v>0.14435811651442673</v>
      </c>
      <c r="K3080" s="70">
        <v>0.77003488932701636</v>
      </c>
      <c r="L3080" s="70">
        <v>0.17815067424383801</v>
      </c>
      <c r="M3080" s="70">
        <v>0.38215658731227836</v>
      </c>
      <c r="N3080" s="70">
        <v>9.0656710239265567E-2</v>
      </c>
      <c r="O3080" s="70">
        <v>0</v>
      </c>
      <c r="P3080" s="70">
        <v>2.0054766031920654E-4</v>
      </c>
    </row>
    <row r="3081" spans="1:16" x14ac:dyDescent="0.3">
      <c r="A3081" t="s">
        <v>3726</v>
      </c>
      <c r="B3081" t="s">
        <v>1847</v>
      </c>
      <c r="C3081" s="69">
        <v>55129</v>
      </c>
      <c r="D3081" s="70">
        <v>0.43374681613230243</v>
      </c>
      <c r="E3081" s="70">
        <v>1.0643433174288446E-3</v>
      </c>
      <c r="F3081" s="70">
        <v>9.9594156538418801E-4</v>
      </c>
      <c r="G3081" s="70">
        <v>5.9523809523809521E-2</v>
      </c>
      <c r="H3081" s="70">
        <v>0.10344827586206896</v>
      </c>
      <c r="I3081" s="70">
        <v>0.55555555555555558</v>
      </c>
      <c r="J3081" s="70">
        <v>-5.5262718008823354E-2</v>
      </c>
      <c r="K3081" s="70">
        <v>0.89836345278779983</v>
      </c>
      <c r="L3081" s="70">
        <v>1.3169118760475846E-2</v>
      </c>
      <c r="M3081" s="70">
        <v>0.52085347527225812</v>
      </c>
      <c r="N3081" s="70">
        <v>3.5047788732665418E-2</v>
      </c>
      <c r="O3081" s="70">
        <v>0</v>
      </c>
      <c r="P3081" s="70">
        <v>1.2690167421087663E-2</v>
      </c>
    </row>
    <row r="3082" spans="1:16" x14ac:dyDescent="0.3">
      <c r="A3082" t="s">
        <v>1806</v>
      </c>
      <c r="B3082" t="s">
        <v>1847</v>
      </c>
      <c r="C3082" s="69">
        <v>55131</v>
      </c>
      <c r="D3082" s="70">
        <v>0.44598633171770513</v>
      </c>
      <c r="E3082" s="70">
        <v>7.5263870821442064E-2</v>
      </c>
      <c r="F3082" s="70">
        <v>1.207550713744592E-2</v>
      </c>
      <c r="G3082" s="70">
        <v>0.1130952380952381</v>
      </c>
      <c r="H3082" s="70">
        <v>3.4482758620689655E-2</v>
      </c>
      <c r="I3082" s="70">
        <v>0.66666666666666663</v>
      </c>
      <c r="J3082" s="70">
        <v>1.9624540452684958E-2</v>
      </c>
      <c r="K3082" s="70">
        <v>0.78641941038486407</v>
      </c>
      <c r="L3082" s="70">
        <v>0.16096767445699031</v>
      </c>
      <c r="M3082" s="70">
        <v>0.31835489879034701</v>
      </c>
      <c r="N3082" s="70">
        <v>9.2936608558353589E-2</v>
      </c>
      <c r="O3082" s="70">
        <v>0</v>
      </c>
      <c r="P3082" s="70">
        <v>2.7205344772344688E-4</v>
      </c>
    </row>
    <row r="3083" spans="1:16" x14ac:dyDescent="0.3">
      <c r="A3083" t="s">
        <v>3727</v>
      </c>
      <c r="B3083" t="s">
        <v>1847</v>
      </c>
      <c r="C3083" s="69">
        <v>55133</v>
      </c>
      <c r="D3083" s="70">
        <v>0.51137857899587458</v>
      </c>
      <c r="E3083" s="70">
        <v>0.30078487482752353</v>
      </c>
      <c r="F3083" s="70">
        <v>1.3488259120296936E-2</v>
      </c>
      <c r="G3083" s="70">
        <v>0.23214285714285715</v>
      </c>
      <c r="H3083" s="70">
        <v>0.10344827586206896</v>
      </c>
      <c r="I3083" s="70">
        <v>0.72222222222222221</v>
      </c>
      <c r="J3083" s="70">
        <v>8.4685716759577617E-2</v>
      </c>
      <c r="K3083" s="70">
        <v>0.7720441093083259</v>
      </c>
      <c r="L3083" s="70">
        <v>0.16363409716615687</v>
      </c>
      <c r="M3083" s="70">
        <v>0.34209572460325177</v>
      </c>
      <c r="N3083" s="70">
        <v>9.4178244853913531E-2</v>
      </c>
      <c r="O3083" s="70">
        <v>0</v>
      </c>
      <c r="P3083" s="70">
        <v>2.4616617615573738E-4</v>
      </c>
    </row>
    <row r="3084" spans="1:16" x14ac:dyDescent="0.3">
      <c r="A3084" t="s">
        <v>3728</v>
      </c>
      <c r="B3084" t="s">
        <v>1847</v>
      </c>
      <c r="C3084" s="69">
        <v>55135</v>
      </c>
      <c r="D3084" s="70">
        <v>0.51468955118991855</v>
      </c>
      <c r="E3084" s="70">
        <v>9.9473911812968767E-3</v>
      </c>
      <c r="F3084" s="70">
        <v>6.4614226792965995E-3</v>
      </c>
      <c r="G3084" s="70">
        <v>0.15476190476190477</v>
      </c>
      <c r="H3084" s="70">
        <v>0.13793103448275862</v>
      </c>
      <c r="I3084" s="70">
        <v>0.72222222222222221</v>
      </c>
      <c r="J3084" s="70">
        <v>2.5927991979040967E-2</v>
      </c>
      <c r="K3084" s="70">
        <v>0.86676765779014775</v>
      </c>
      <c r="L3084" s="70">
        <v>0.12601244465631434</v>
      </c>
      <c r="M3084" s="70">
        <v>0.33105298905321623</v>
      </c>
      <c r="N3084" s="70">
        <v>0.15458485464133462</v>
      </c>
      <c r="O3084" s="70">
        <v>0</v>
      </c>
      <c r="P3084" s="70">
        <v>1.883214411570917E-2</v>
      </c>
    </row>
    <row r="3085" spans="1:16" x14ac:dyDescent="0.3">
      <c r="A3085" t="s">
        <v>3729</v>
      </c>
      <c r="B3085" t="s">
        <v>1847</v>
      </c>
      <c r="C3085" s="69">
        <v>55137</v>
      </c>
      <c r="D3085" s="70">
        <v>0.45450241379900241</v>
      </c>
      <c r="E3085" s="70">
        <v>1.6004673707454256E-3</v>
      </c>
      <c r="F3085" s="70">
        <v>6.8415499255627859E-3</v>
      </c>
      <c r="G3085" s="70">
        <v>0.1130952380952381</v>
      </c>
      <c r="H3085" s="70">
        <v>0.10344827586206896</v>
      </c>
      <c r="I3085" s="70">
        <v>0.61111111111111116</v>
      </c>
      <c r="J3085" s="70">
        <v>3.1445108655297885E-2</v>
      </c>
      <c r="K3085" s="70">
        <v>0.85594676366855071</v>
      </c>
      <c r="L3085" s="70">
        <v>0.13935192769993032</v>
      </c>
      <c r="M3085" s="70">
        <v>0.2670080573922689</v>
      </c>
      <c r="N3085" s="70">
        <v>9.3934933057395253E-2</v>
      </c>
      <c r="O3085" s="70">
        <v>0</v>
      </c>
      <c r="P3085" s="70">
        <v>2.4814734875171569E-2</v>
      </c>
    </row>
    <row r="3086" spans="1:16" x14ac:dyDescent="0.3">
      <c r="A3086" t="s">
        <v>2519</v>
      </c>
      <c r="B3086" t="s">
        <v>1847</v>
      </c>
      <c r="C3086" s="69">
        <v>55139</v>
      </c>
      <c r="D3086" s="70">
        <v>0.45441675460851733</v>
      </c>
      <c r="E3086" s="70">
        <v>6.4398931430297207E-2</v>
      </c>
      <c r="F3086" s="70">
        <v>7.6370870480569888E-3</v>
      </c>
      <c r="G3086" s="70">
        <v>0.10714285714285714</v>
      </c>
      <c r="H3086" s="70">
        <v>0.10344827586206896</v>
      </c>
      <c r="I3086" s="70">
        <v>0.61111111111111116</v>
      </c>
      <c r="J3086" s="70">
        <v>1.9094223378646993E-2</v>
      </c>
      <c r="K3086" s="70">
        <v>0.85751572402696696</v>
      </c>
      <c r="L3086" s="70">
        <v>0.13353091295424571</v>
      </c>
      <c r="M3086" s="70">
        <v>0.27761641877958393</v>
      </c>
      <c r="N3086" s="70">
        <v>0.12798394571002647</v>
      </c>
      <c r="O3086" s="70">
        <v>0</v>
      </c>
      <c r="P3086" s="70">
        <v>1.4936570202966327E-3</v>
      </c>
    </row>
    <row r="3087" spans="1:16" x14ac:dyDescent="0.3">
      <c r="A3087" t="s">
        <v>3244</v>
      </c>
      <c r="B3087" t="s">
        <v>1847</v>
      </c>
      <c r="C3087" s="69">
        <v>55141</v>
      </c>
      <c r="D3087" s="70">
        <v>0.49911252436762926</v>
      </c>
      <c r="E3087" s="70">
        <v>2.4168173849369187E-2</v>
      </c>
      <c r="F3087" s="70">
        <v>4.5982580646762757E-3</v>
      </c>
      <c r="G3087" s="70">
        <v>8.9285714285714288E-2</v>
      </c>
      <c r="H3087" s="70">
        <v>0.10344827586206896</v>
      </c>
      <c r="I3087" s="70">
        <v>0.72222222222222221</v>
      </c>
      <c r="J3087" s="70">
        <v>9.3025571589451406E-2</v>
      </c>
      <c r="K3087" s="70">
        <v>0.87016769293214546</v>
      </c>
      <c r="L3087" s="70">
        <v>8.0239092505647008E-2</v>
      </c>
      <c r="M3087" s="70">
        <v>0.42996040515361994</v>
      </c>
      <c r="N3087" s="70">
        <v>5.627019452043E-2</v>
      </c>
      <c r="O3087" s="70">
        <v>0</v>
      </c>
      <c r="P3087" s="70">
        <v>1.8326551546216253E-2</v>
      </c>
    </row>
    <row r="3088" spans="1:16" x14ac:dyDescent="0.3">
      <c r="A3088" t="s">
        <v>3087</v>
      </c>
      <c r="B3088" t="s">
        <v>1883</v>
      </c>
      <c r="C3088" s="69">
        <v>56001</v>
      </c>
      <c r="D3088" s="70">
        <v>0.34538667513123611</v>
      </c>
      <c r="E3088" s="70">
        <v>1.7818422438152341E-3</v>
      </c>
      <c r="F3088" s="70">
        <v>3.855127894868597E-6</v>
      </c>
      <c r="G3088" s="70">
        <v>8.0246913580246909E-2</v>
      </c>
      <c r="H3088" s="70">
        <v>0</v>
      </c>
      <c r="I3088" s="70">
        <v>0.5</v>
      </c>
      <c r="J3088" s="70">
        <v>-0.11232543345610822</v>
      </c>
      <c r="K3088" s="70">
        <v>0.77687446307785613</v>
      </c>
      <c r="L3088" s="70">
        <v>9.64659569366558E-2</v>
      </c>
      <c r="M3088" s="70">
        <v>0.22924371585056949</v>
      </c>
      <c r="N3088" s="70">
        <v>0.11800979888811931</v>
      </c>
      <c r="O3088" s="70">
        <v>0</v>
      </c>
      <c r="P3088" s="70">
        <v>1.9025159213297751E-2</v>
      </c>
    </row>
    <row r="3089" spans="1:16" x14ac:dyDescent="0.3">
      <c r="A3089" t="s">
        <v>2960</v>
      </c>
      <c r="B3089" t="s">
        <v>1883</v>
      </c>
      <c r="C3089" s="69">
        <v>56003</v>
      </c>
      <c r="E3089" s="70"/>
      <c r="F3089" s="70">
        <v>0</v>
      </c>
      <c r="G3089" s="70">
        <v>0.14285714285714285</v>
      </c>
      <c r="H3089" s="70">
        <v>0</v>
      </c>
      <c r="I3089" s="70">
        <v>0.55555555555555558</v>
      </c>
    </row>
    <row r="3090" spans="1:16" x14ac:dyDescent="0.3">
      <c r="A3090" t="s">
        <v>2683</v>
      </c>
      <c r="B3090" t="s">
        <v>1883</v>
      </c>
      <c r="C3090" s="69">
        <v>56005</v>
      </c>
      <c r="D3090" s="70">
        <v>0.3178878005538458</v>
      </c>
      <c r="E3090" s="70">
        <v>1.9909131575412339E-3</v>
      </c>
      <c r="F3090" s="70">
        <v>0</v>
      </c>
      <c r="G3090" s="70">
        <v>0.23809523809523808</v>
      </c>
      <c r="H3090" s="70">
        <v>3.4482758620689655E-2</v>
      </c>
      <c r="I3090" s="70">
        <v>0.22222222222222221</v>
      </c>
      <c r="J3090" s="70">
        <v>-0.12785217684157238</v>
      </c>
      <c r="K3090" s="70">
        <v>0.85135773684809657</v>
      </c>
      <c r="L3090" s="70">
        <v>7.707692769313745E-3</v>
      </c>
      <c r="M3090" s="70">
        <v>0.20765301998945651</v>
      </c>
      <c r="N3090" s="70">
        <v>0.10716008758290554</v>
      </c>
      <c r="O3090" s="70">
        <v>0</v>
      </c>
      <c r="P3090" s="70">
        <v>3.0767179349536648E-2</v>
      </c>
    </row>
    <row r="3091" spans="1:16" x14ac:dyDescent="0.3">
      <c r="A3091" t="s">
        <v>2962</v>
      </c>
      <c r="B3091" t="s">
        <v>1883</v>
      </c>
      <c r="C3091" s="69">
        <v>56007</v>
      </c>
      <c r="D3091" s="70">
        <v>0.34600656602562391</v>
      </c>
      <c r="E3091" s="70">
        <v>2.4092349905377439E-4</v>
      </c>
      <c r="F3091" s="70">
        <v>0</v>
      </c>
      <c r="G3091" s="70">
        <v>2.976190476190476E-2</v>
      </c>
      <c r="H3091" s="70">
        <v>0</v>
      </c>
      <c r="I3091" s="70">
        <v>0.61111111111111116</v>
      </c>
      <c r="J3091" s="70">
        <v>-2.5333714411684537E-2</v>
      </c>
      <c r="K3091" s="70">
        <v>0.89632497649470111</v>
      </c>
      <c r="L3091" s="70">
        <v>3.8457449853686279E-2</v>
      </c>
      <c r="M3091" s="70">
        <v>0.10782039522558111</v>
      </c>
      <c r="N3091" s="70">
        <v>5.0869606664458847E-2</v>
      </c>
      <c r="O3091" s="70">
        <v>0</v>
      </c>
      <c r="P3091" s="70">
        <v>1.5973552210608831E-3</v>
      </c>
    </row>
    <row r="3092" spans="1:16" x14ac:dyDescent="0.3">
      <c r="A3092" t="s">
        <v>3730</v>
      </c>
      <c r="B3092" t="s">
        <v>1883</v>
      </c>
      <c r="C3092" s="69">
        <v>56009</v>
      </c>
      <c r="D3092" s="70">
        <v>0.30493806357923764</v>
      </c>
      <c r="E3092" s="70">
        <v>2.796174823906569E-4</v>
      </c>
      <c r="F3092" s="70">
        <v>0</v>
      </c>
      <c r="G3092" s="70">
        <v>7.1428571428571425E-2</v>
      </c>
      <c r="H3092" s="70">
        <v>0</v>
      </c>
      <c r="I3092" s="70">
        <v>0.44444444444444442</v>
      </c>
      <c r="J3092" s="70">
        <v>-5.109439534750549E-2</v>
      </c>
      <c r="K3092" s="70">
        <v>0.80234426354305077</v>
      </c>
      <c r="L3092" s="70">
        <v>3.2446027526087419E-2</v>
      </c>
      <c r="M3092" s="70">
        <v>0.13416265474196487</v>
      </c>
      <c r="N3092" s="70">
        <v>6.3001078045124795E-2</v>
      </c>
      <c r="O3092" s="70">
        <v>0</v>
      </c>
      <c r="P3092" s="70">
        <v>1.0839387815409385E-2</v>
      </c>
    </row>
    <row r="3093" spans="1:16" x14ac:dyDescent="0.3">
      <c r="A3093" t="s">
        <v>3289</v>
      </c>
      <c r="B3093" t="s">
        <v>1883</v>
      </c>
      <c r="C3093" s="69">
        <v>56011</v>
      </c>
      <c r="E3093" s="70"/>
      <c r="F3093" s="70">
        <v>0</v>
      </c>
      <c r="G3093" s="70">
        <v>0.19047619047619047</v>
      </c>
      <c r="H3093" s="70">
        <v>0</v>
      </c>
      <c r="I3093" s="70">
        <v>0.33333333333333331</v>
      </c>
    </row>
    <row r="3094" spans="1:16" x14ac:dyDescent="0.3">
      <c r="A3094" t="s">
        <v>2234</v>
      </c>
      <c r="B3094" t="s">
        <v>1883</v>
      </c>
      <c r="C3094" s="69">
        <v>56013</v>
      </c>
      <c r="D3094" s="70">
        <v>0.38921412388460891</v>
      </c>
      <c r="E3094" s="70">
        <v>4.9298396549662309E-4</v>
      </c>
      <c r="F3094" s="70">
        <v>0</v>
      </c>
      <c r="G3094" s="70">
        <v>0.10714285714285714</v>
      </c>
      <c r="H3094" s="70">
        <v>0</v>
      </c>
      <c r="I3094" s="70">
        <v>0.66666666666666663</v>
      </c>
      <c r="J3094" s="70">
        <v>-7.2906533089529074E-2</v>
      </c>
      <c r="K3094" s="70">
        <v>0.96728438118562055</v>
      </c>
      <c r="L3094" s="70">
        <v>9.2447365302715245E-2</v>
      </c>
      <c r="M3094" s="70">
        <v>5.2082688266362823E-2</v>
      </c>
      <c r="N3094" s="70">
        <v>8.3583677473040574E-2</v>
      </c>
      <c r="O3094" s="70">
        <v>0</v>
      </c>
      <c r="P3094" s="70">
        <v>2.7920231763016737E-2</v>
      </c>
    </row>
    <row r="3095" spans="1:16" x14ac:dyDescent="0.3">
      <c r="A3095" t="s">
        <v>3731</v>
      </c>
      <c r="B3095" t="s">
        <v>1883</v>
      </c>
      <c r="C3095" s="69">
        <v>56015</v>
      </c>
      <c r="D3095" s="70">
        <v>0.30761657580272517</v>
      </c>
      <c r="E3095" s="70">
        <v>5.739918603091562E-4</v>
      </c>
      <c r="F3095" s="70">
        <v>1.0937661845431238E-4</v>
      </c>
      <c r="G3095" s="70">
        <v>0.23228628800917955</v>
      </c>
      <c r="H3095" s="70">
        <v>0</v>
      </c>
      <c r="I3095" s="70">
        <v>0.1111111111111111</v>
      </c>
      <c r="J3095" s="70">
        <v>-8.6044000885180522E-2</v>
      </c>
      <c r="K3095" s="70">
        <v>0.71968341080457165</v>
      </c>
      <c r="L3095" s="70">
        <v>0.15929173151320009</v>
      </c>
      <c r="M3095" s="70">
        <v>0.16156186973174796</v>
      </c>
      <c r="N3095" s="70">
        <v>0.21864759198052491</v>
      </c>
      <c r="O3095" s="70">
        <v>0</v>
      </c>
      <c r="P3095" s="70">
        <v>4.1668509868335564E-3</v>
      </c>
    </row>
    <row r="3096" spans="1:16" x14ac:dyDescent="0.3">
      <c r="A3096" t="s">
        <v>3732</v>
      </c>
      <c r="B3096" t="s">
        <v>1883</v>
      </c>
      <c r="C3096" s="69">
        <v>56017</v>
      </c>
      <c r="D3096" s="70">
        <v>0.35421520199998374</v>
      </c>
      <c r="E3096" s="70">
        <v>4.9706671162052141E-4</v>
      </c>
      <c r="F3096" s="70">
        <v>0</v>
      </c>
      <c r="G3096" s="70">
        <v>1.1904761904761904E-2</v>
      </c>
      <c r="H3096" s="70">
        <v>0</v>
      </c>
      <c r="I3096" s="70">
        <v>0.66666666666666663</v>
      </c>
      <c r="J3096" s="70">
        <v>-0.25109989257446752</v>
      </c>
      <c r="K3096" s="70">
        <v>0.87862579506836647</v>
      </c>
      <c r="L3096" s="70">
        <v>3.0490101187671804E-2</v>
      </c>
      <c r="M3096" s="70">
        <v>3.8739490539271261E-2</v>
      </c>
      <c r="N3096" s="70">
        <v>0.35381441539995573</v>
      </c>
      <c r="O3096" s="70">
        <v>0</v>
      </c>
      <c r="P3096" s="70">
        <v>2.2050119005043271E-2</v>
      </c>
    </row>
    <row r="3097" spans="1:16" x14ac:dyDescent="0.3">
      <c r="A3097" t="s">
        <v>2128</v>
      </c>
      <c r="B3097" t="s">
        <v>1883</v>
      </c>
      <c r="C3097" s="69">
        <v>56019</v>
      </c>
      <c r="D3097" s="70">
        <v>0.33870444112084164</v>
      </c>
      <c r="E3097" s="70">
        <v>2.33117444412035E-4</v>
      </c>
      <c r="F3097" s="70">
        <v>0</v>
      </c>
      <c r="G3097" s="70">
        <v>6.5476190476190479E-2</v>
      </c>
      <c r="H3097" s="70">
        <v>0</v>
      </c>
      <c r="I3097" s="70">
        <v>0.55555555555555558</v>
      </c>
      <c r="J3097" s="70">
        <v>-0.11624178836227082</v>
      </c>
      <c r="K3097" s="70">
        <v>0.80366747428743024</v>
      </c>
      <c r="L3097" s="70">
        <v>8.0845459618171522E-3</v>
      </c>
      <c r="M3097" s="70">
        <v>0.14984847719041472</v>
      </c>
      <c r="N3097" s="70">
        <v>0.19660102135268759</v>
      </c>
      <c r="O3097" s="70">
        <v>0</v>
      </c>
      <c r="P3097" s="70">
        <v>1.151690278503925E-2</v>
      </c>
    </row>
    <row r="3098" spans="1:16" x14ac:dyDescent="0.3">
      <c r="A3098" t="s">
        <v>3733</v>
      </c>
      <c r="B3098" t="s">
        <v>1883</v>
      </c>
      <c r="C3098" s="69">
        <v>56021</v>
      </c>
      <c r="D3098" s="70">
        <v>0.3684416225089599</v>
      </c>
      <c r="E3098" s="70">
        <v>5.8503174017055636E-3</v>
      </c>
      <c r="F3098" s="70">
        <v>1.150964472305171E-4</v>
      </c>
      <c r="G3098" s="70">
        <v>0.28210382513661203</v>
      </c>
      <c r="H3098" s="70">
        <v>0</v>
      </c>
      <c r="I3098" s="70">
        <v>0.27777777777777779</v>
      </c>
      <c r="J3098" s="70">
        <v>-7.8652720605022972E-2</v>
      </c>
      <c r="K3098" s="70">
        <v>0.77526282716145922</v>
      </c>
      <c r="L3098" s="70">
        <v>0.19963936606803015</v>
      </c>
      <c r="M3098" s="70">
        <v>0.24598829694851673</v>
      </c>
      <c r="N3098" s="70">
        <v>0.10670517513904484</v>
      </c>
      <c r="O3098" s="70">
        <v>0</v>
      </c>
      <c r="P3098" s="70">
        <v>1.2585288144312427E-2</v>
      </c>
    </row>
    <row r="3099" spans="1:16" x14ac:dyDescent="0.3">
      <c r="A3099" t="s">
        <v>2130</v>
      </c>
      <c r="B3099" t="s">
        <v>1883</v>
      </c>
      <c r="C3099" s="69">
        <v>56023</v>
      </c>
      <c r="D3099" s="70">
        <v>0.43961334427886462</v>
      </c>
      <c r="E3099" s="70">
        <v>1.9274572855996935E-4</v>
      </c>
      <c r="F3099" s="70">
        <v>1.488134183041998E-5</v>
      </c>
      <c r="G3099" s="70">
        <v>5.9523809523809521E-3</v>
      </c>
      <c r="H3099" s="70">
        <v>0</v>
      </c>
      <c r="I3099" s="70">
        <v>0.77777777777777779</v>
      </c>
      <c r="J3099" s="70">
        <v>-6.0943977108436687E-2</v>
      </c>
      <c r="K3099" s="70">
        <v>0.92859205744459006</v>
      </c>
      <c r="L3099" s="70">
        <v>0.10999353157030393</v>
      </c>
      <c r="M3099" s="70">
        <v>0.27470245602399346</v>
      </c>
      <c r="N3099" s="70">
        <v>0.1250035800496509</v>
      </c>
      <c r="O3099" s="70">
        <v>0</v>
      </c>
      <c r="P3099" s="70">
        <v>1.2295491292919283E-2</v>
      </c>
    </row>
    <row r="3100" spans="1:16" x14ac:dyDescent="0.3">
      <c r="A3100" t="s">
        <v>3734</v>
      </c>
      <c r="B3100" t="s">
        <v>1883</v>
      </c>
      <c r="C3100" s="69">
        <v>56025</v>
      </c>
      <c r="D3100" s="70">
        <v>0.30974338323738243</v>
      </c>
      <c r="E3100" s="70">
        <v>2.1301863533741924E-3</v>
      </c>
      <c r="F3100" s="70">
        <v>0</v>
      </c>
      <c r="G3100" s="70">
        <v>0.10119047619047619</v>
      </c>
      <c r="H3100" s="70">
        <v>0</v>
      </c>
      <c r="I3100" s="70">
        <v>0.5</v>
      </c>
      <c r="J3100" s="70">
        <v>-0.14546066432764171</v>
      </c>
      <c r="K3100" s="70">
        <v>0.81869085950555298</v>
      </c>
      <c r="L3100" s="70">
        <v>1.1838329476931373E-2</v>
      </c>
      <c r="M3100" s="70">
        <v>0.11605173079884966</v>
      </c>
      <c r="N3100" s="70">
        <v>0.11074845386227365</v>
      </c>
      <c r="O3100" s="70">
        <v>0</v>
      </c>
      <c r="P3100" s="70">
        <v>1.8269689104391012E-2</v>
      </c>
    </row>
    <row r="3101" spans="1:16" x14ac:dyDescent="0.3">
      <c r="A3101" t="s">
        <v>3735</v>
      </c>
      <c r="B3101" t="s">
        <v>1883</v>
      </c>
      <c r="C3101" s="69">
        <v>56027</v>
      </c>
      <c r="E3101" s="70"/>
      <c r="F3101" s="70">
        <v>7.4788957806993756E-6</v>
      </c>
      <c r="G3101" s="70">
        <v>9.5057720057720049E-2</v>
      </c>
      <c r="H3101" s="70">
        <v>3.4482758620689655E-2</v>
      </c>
      <c r="I3101" s="70">
        <v>0.1111111111111111</v>
      </c>
    </row>
    <row r="3102" spans="1:16" x14ac:dyDescent="0.3">
      <c r="A3102" t="s">
        <v>2253</v>
      </c>
      <c r="B3102" t="s">
        <v>1883</v>
      </c>
      <c r="C3102" s="69">
        <v>56029</v>
      </c>
      <c r="D3102" s="70">
        <v>0.3777229419612495</v>
      </c>
      <c r="E3102" s="70">
        <v>5.7890104840182784E-4</v>
      </c>
      <c r="F3102" s="70">
        <v>0</v>
      </c>
      <c r="G3102" s="70">
        <v>4.1666666666666664E-2</v>
      </c>
      <c r="H3102" s="70">
        <v>0</v>
      </c>
      <c r="I3102" s="70">
        <v>0.77777777777777779</v>
      </c>
      <c r="J3102" s="70">
        <v>-9.5396868682105451E-2</v>
      </c>
      <c r="K3102" s="70">
        <v>0.87748102985415044</v>
      </c>
      <c r="L3102" s="70">
        <v>6.6588665394802377E-2</v>
      </c>
      <c r="M3102" s="70">
        <v>0.13700077384152462</v>
      </c>
      <c r="N3102" s="70">
        <v>5.5089141455126001E-2</v>
      </c>
      <c r="O3102" s="70">
        <v>0</v>
      </c>
      <c r="P3102" s="70">
        <v>7.2033184224289002E-3</v>
      </c>
    </row>
    <row r="3103" spans="1:16" x14ac:dyDescent="0.3">
      <c r="A3103" t="s">
        <v>2947</v>
      </c>
      <c r="B3103" t="s">
        <v>1883</v>
      </c>
      <c r="C3103" s="69">
        <v>56031</v>
      </c>
      <c r="D3103" s="70">
        <v>0.29675624812383117</v>
      </c>
      <c r="E3103" s="70">
        <v>4.5291994184226209E-4</v>
      </c>
      <c r="F3103" s="70">
        <v>2.5191056103091394E-5</v>
      </c>
      <c r="G3103" s="70">
        <v>7.2916666666666671E-2</v>
      </c>
      <c r="H3103" s="70">
        <v>0</v>
      </c>
      <c r="I3103" s="70">
        <v>0.27777777777777779</v>
      </c>
      <c r="J3103" s="70">
        <v>-7.2855490655564292E-2</v>
      </c>
      <c r="K3103" s="70">
        <v>0.82821844537341915</v>
      </c>
      <c r="L3103" s="70">
        <v>0.15668814792792909</v>
      </c>
      <c r="M3103" s="70">
        <v>0.14199518301987066</v>
      </c>
      <c r="N3103" s="70">
        <v>5.5882502415717204E-2</v>
      </c>
      <c r="O3103" s="70">
        <v>0</v>
      </c>
      <c r="P3103" s="70">
        <v>6.4738333120413806E-3</v>
      </c>
    </row>
    <row r="3104" spans="1:16" x14ac:dyDescent="0.3">
      <c r="A3104" t="s">
        <v>2657</v>
      </c>
      <c r="B3104" t="s">
        <v>1883</v>
      </c>
      <c r="C3104" s="69">
        <v>56033</v>
      </c>
      <c r="D3104" s="70">
        <v>0.32906566266028314</v>
      </c>
      <c r="E3104" s="70">
        <v>2.0657380981994474E-3</v>
      </c>
      <c r="F3104" s="70">
        <v>0</v>
      </c>
      <c r="G3104" s="70">
        <v>2.3809523809523808E-2</v>
      </c>
      <c r="H3104" s="70">
        <v>0</v>
      </c>
      <c r="I3104" s="70">
        <v>0.55555555555555558</v>
      </c>
      <c r="J3104" s="70">
        <v>-0.18695299337737575</v>
      </c>
      <c r="K3104" s="70">
        <v>0.83035505129951259</v>
      </c>
      <c r="L3104" s="70">
        <v>5.9570902117657962E-2</v>
      </c>
      <c r="M3104" s="70">
        <v>0.13976268282495932</v>
      </c>
      <c r="N3104" s="70">
        <v>0.19109458039156368</v>
      </c>
      <c r="O3104" s="70">
        <v>0</v>
      </c>
      <c r="P3104" s="70">
        <v>1.3660275721828834E-2</v>
      </c>
    </row>
    <row r="3105" spans="1:16" x14ac:dyDescent="0.3">
      <c r="A3105" t="s">
        <v>3736</v>
      </c>
      <c r="B3105" t="s">
        <v>1883</v>
      </c>
      <c r="C3105" s="69">
        <v>56035</v>
      </c>
      <c r="E3105" s="70"/>
      <c r="F3105" s="70">
        <v>0</v>
      </c>
      <c r="G3105" s="70">
        <v>1.1904761904761904E-2</v>
      </c>
      <c r="H3105" s="70">
        <v>0</v>
      </c>
      <c r="I3105" s="70">
        <v>0.77777777777777779</v>
      </c>
    </row>
    <row r="3106" spans="1:16" x14ac:dyDescent="0.3">
      <c r="A3106" t="s">
        <v>3737</v>
      </c>
      <c r="B3106" t="s">
        <v>1883</v>
      </c>
      <c r="C3106" s="69">
        <v>56037</v>
      </c>
      <c r="D3106" s="70">
        <v>0.36885440397348401</v>
      </c>
      <c r="E3106" s="70">
        <v>8.0235346901496576E-4</v>
      </c>
      <c r="F3106" s="70">
        <v>0</v>
      </c>
      <c r="G3106" s="70">
        <v>2.976190476190476E-2</v>
      </c>
      <c r="H3106" s="70">
        <v>0</v>
      </c>
      <c r="I3106" s="70">
        <v>0.5</v>
      </c>
      <c r="J3106" s="70">
        <v>-8.7324040531492439E-2</v>
      </c>
      <c r="K3106" s="70">
        <v>0.96451938248544378</v>
      </c>
      <c r="L3106" s="70">
        <v>0.11192734060182212</v>
      </c>
      <c r="M3106" s="70">
        <v>0.10407255029662499</v>
      </c>
      <c r="N3106" s="70">
        <v>0.19308909021747625</v>
      </c>
      <c r="O3106" s="70">
        <v>0</v>
      </c>
      <c r="P3106" s="70">
        <v>7.5194394260178748E-3</v>
      </c>
    </row>
    <row r="3107" spans="1:16" x14ac:dyDescent="0.3">
      <c r="A3107" t="s">
        <v>2464</v>
      </c>
      <c r="B3107" t="s">
        <v>1883</v>
      </c>
      <c r="C3107" s="69">
        <v>56039</v>
      </c>
      <c r="D3107" s="70">
        <v>0.51107381980383515</v>
      </c>
      <c r="E3107" s="70">
        <v>6.0565619315000965E-4</v>
      </c>
      <c r="F3107" s="70">
        <v>0</v>
      </c>
      <c r="G3107" s="70">
        <v>2.3809523809523808E-2</v>
      </c>
      <c r="H3107" s="70">
        <v>0</v>
      </c>
      <c r="I3107" s="70">
        <v>0.83333333333333337</v>
      </c>
      <c r="J3107" s="70">
        <v>-0.13786580747204141</v>
      </c>
      <c r="K3107" s="70">
        <v>0.93599394864640062</v>
      </c>
      <c r="L3107" s="70">
        <v>5.6302069606609176E-2</v>
      </c>
      <c r="M3107" s="70">
        <v>0.48127672865442822</v>
      </c>
      <c r="N3107" s="70">
        <v>0.29986634917629884</v>
      </c>
      <c r="O3107" s="70">
        <v>0</v>
      </c>
      <c r="P3107" s="70">
        <v>3.396283974447685E-2</v>
      </c>
    </row>
    <row r="3108" spans="1:16" x14ac:dyDescent="0.3">
      <c r="A3108" t="s">
        <v>3738</v>
      </c>
      <c r="B3108" t="s">
        <v>1883</v>
      </c>
      <c r="C3108" s="69">
        <v>56041</v>
      </c>
      <c r="D3108" s="70">
        <v>0.35704758835289735</v>
      </c>
      <c r="E3108" s="70">
        <v>1.4585710002796978E-3</v>
      </c>
      <c r="F3108" s="70">
        <v>2.6792815088099635E-4</v>
      </c>
      <c r="G3108" s="70">
        <v>1.1904761904761904E-2</v>
      </c>
      <c r="H3108" s="70">
        <v>0</v>
      </c>
      <c r="I3108" s="70">
        <v>0.55555555555555558</v>
      </c>
      <c r="J3108" s="70">
        <v>-0.10890044048543822</v>
      </c>
      <c r="K3108" s="70">
        <v>0.8923010462447013</v>
      </c>
      <c r="L3108" s="70">
        <v>4.1982982768699266E-2</v>
      </c>
      <c r="M3108" s="70">
        <v>0.31320899791876794</v>
      </c>
      <c r="N3108" s="70">
        <v>4.3010379332499349E-2</v>
      </c>
      <c r="O3108" s="70">
        <v>0</v>
      </c>
      <c r="P3108" s="70">
        <v>1.5863176106553779E-2</v>
      </c>
    </row>
    <row r="3109" spans="1:16" x14ac:dyDescent="0.3">
      <c r="A3109" t="s">
        <v>3739</v>
      </c>
      <c r="B3109" t="s">
        <v>1883</v>
      </c>
      <c r="C3109" s="69">
        <v>56043</v>
      </c>
      <c r="D3109" s="70">
        <v>0.36722985306948153</v>
      </c>
      <c r="E3109" s="70">
        <v>4.4153483346532333E-4</v>
      </c>
      <c r="F3109" s="70">
        <v>0</v>
      </c>
      <c r="G3109" s="70">
        <v>1.7857142857142856E-2</v>
      </c>
      <c r="H3109" s="70">
        <v>0</v>
      </c>
      <c r="I3109" s="70">
        <v>0.55555555555555558</v>
      </c>
      <c r="J3109" s="70">
        <v>-2.0476731010055576E-2</v>
      </c>
      <c r="K3109" s="70">
        <v>0.86930840354073269</v>
      </c>
      <c r="L3109" s="70">
        <v>3.6040177749251362E-4</v>
      </c>
      <c r="M3109" s="70">
        <v>3.5913657247508814E-2</v>
      </c>
      <c r="N3109" s="70">
        <v>0.35394489498570536</v>
      </c>
      <c r="O3109" s="70">
        <v>0</v>
      </c>
      <c r="P3109" s="70">
        <v>3.0707850785922225E-3</v>
      </c>
    </row>
    <row r="3110" spans="1:16" x14ac:dyDescent="0.3">
      <c r="A3110" t="s">
        <v>3740</v>
      </c>
      <c r="B3110" t="s">
        <v>1883</v>
      </c>
      <c r="C3110" s="69">
        <v>56045</v>
      </c>
      <c r="D3110" s="70">
        <v>0.27658353243878764</v>
      </c>
      <c r="E3110" s="70">
        <v>3.1782838094659955E-4</v>
      </c>
      <c r="F3110" s="70">
        <v>0</v>
      </c>
      <c r="G3110" s="70">
        <v>7.1428571428571425E-2</v>
      </c>
      <c r="H3110" s="70">
        <v>3.4482758620689655E-2</v>
      </c>
      <c r="I3110" s="70">
        <v>0.27777777777777779</v>
      </c>
      <c r="J3110" s="70">
        <v>-0.12429540122787229</v>
      </c>
      <c r="K3110" s="70">
        <v>0.79148002678696294</v>
      </c>
      <c r="L3110" s="70">
        <v>4.1466901229060944E-2</v>
      </c>
      <c r="M3110" s="70">
        <v>0.18827293916756249</v>
      </c>
      <c r="N3110" s="70">
        <v>6.5998607254265276E-2</v>
      </c>
      <c r="O3110" s="70">
        <v>0</v>
      </c>
      <c r="P3110" s="70">
        <v>2.0778931691878499E-2</v>
      </c>
    </row>
  </sheetData>
  <sortState xmlns:xlrd2="http://schemas.microsoft.com/office/spreadsheetml/2017/richdata2" ref="A2:P3125">
    <sortCondition ref="C2:C3125"/>
  </sortState>
  <conditionalFormatting sqref="D2:P3110">
    <cfRule type="cellIs" dxfId="4" priority="2" operator="between">
      <formula>0.6</formula>
      <formula>0.7999999</formula>
    </cfRule>
    <cfRule type="cellIs" dxfId="3" priority="3" operator="between">
      <formula>0.4</formula>
      <formula>0.5999999</formula>
    </cfRule>
    <cfRule type="cellIs" dxfId="2" priority="4" operator="between">
      <formula>0.2</formula>
      <formula>0.3999999</formula>
    </cfRule>
    <cfRule type="cellIs" dxfId="1" priority="5" operator="between">
      <formula>0.00000001</formula>
      <formula>0.19999999</formula>
    </cfRule>
    <cfRule type="cellIs" dxfId="0" priority="1" operator="greaterThan">
      <formula>0.7999999999</formula>
    </cfRule>
  </conditionalFormatting>
  <pageMargins left="0.7" right="0.7" top="0.75" bottom="0.75" header="0.3" footer="0.3"/>
  <pageSetup orientation="portrait" verticalDpi="2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BF3113"/>
  <sheetViews>
    <sheetView workbookViewId="0">
      <selection activeCell="D3113" sqref="D3113"/>
    </sheetView>
  </sheetViews>
  <sheetFormatPr defaultRowHeight="14.4" x14ac:dyDescent="0.3"/>
  <cols>
    <col min="11" max="11" width="9.21875" customWidth="1"/>
  </cols>
  <sheetData>
    <row r="3" spans="2:58" x14ac:dyDescent="0.3">
      <c r="G3" t="str">
        <f>VLOOKUP(G4,F5:G52,2,FALSE)</f>
        <v>Alabama</v>
      </c>
      <c r="H3" t="str">
        <f>VLOOKUP(H4,F5:H258,3,FALSE)</f>
        <v>Autauga County</v>
      </c>
      <c r="I3">
        <f>VLOOKUP(H4,F5:I258,4,FALSE)</f>
        <v>1001</v>
      </c>
      <c r="K3" t="s">
        <v>4</v>
      </c>
      <c r="L3" t="s">
        <v>72</v>
      </c>
      <c r="M3" t="s">
        <v>88</v>
      </c>
      <c r="N3" t="s">
        <v>146</v>
      </c>
      <c r="O3" t="s">
        <v>203</v>
      </c>
      <c r="P3" t="s">
        <v>259</v>
      </c>
      <c r="Q3" t="s">
        <v>268</v>
      </c>
      <c r="R3" t="s">
        <v>273</v>
      </c>
      <c r="S3" t="s">
        <v>323</v>
      </c>
      <c r="T3" t="s">
        <v>432</v>
      </c>
      <c r="U3" t="s">
        <v>466</v>
      </c>
      <c r="V3" t="s">
        <v>521</v>
      </c>
      <c r="W3" t="s">
        <v>563</v>
      </c>
      <c r="X3" t="s">
        <v>609</v>
      </c>
      <c r="Y3" t="s">
        <v>677</v>
      </c>
      <c r="Z3" t="s">
        <v>733</v>
      </c>
      <c r="AA3" t="s">
        <v>798</v>
      </c>
      <c r="AB3" t="s">
        <v>809</v>
      </c>
      <c r="AC3" t="s">
        <v>827</v>
      </c>
      <c r="AD3" t="s">
        <v>838</v>
      </c>
      <c r="AE3" t="s">
        <v>901</v>
      </c>
      <c r="AF3" t="s">
        <v>963</v>
      </c>
      <c r="AG3" t="s">
        <v>1000</v>
      </c>
      <c r="AH3" t="s">
        <v>1042</v>
      </c>
      <c r="AI3" t="s">
        <v>1079</v>
      </c>
      <c r="AJ3" t="s">
        <v>1120</v>
      </c>
      <c r="AK3" t="s">
        <v>1132</v>
      </c>
      <c r="AL3" t="s">
        <v>1140</v>
      </c>
      <c r="AM3" t="s">
        <v>1152</v>
      </c>
      <c r="AN3" t="s">
        <v>1177</v>
      </c>
      <c r="AO3" t="s">
        <v>1209</v>
      </c>
      <c r="AP3" t="s">
        <v>1274</v>
      </c>
      <c r="AQ3" t="s">
        <v>1306</v>
      </c>
      <c r="AR3" t="s">
        <v>1342</v>
      </c>
      <c r="AS3" t="s">
        <v>1385</v>
      </c>
      <c r="AT3" t="s">
        <v>1402</v>
      </c>
      <c r="AU3" t="s">
        <v>1436</v>
      </c>
      <c r="AV3" t="s">
        <v>1439</v>
      </c>
      <c r="AW3" t="s">
        <v>1467</v>
      </c>
      <c r="AX3" t="s">
        <v>1505</v>
      </c>
      <c r="AY3" t="s">
        <v>1532</v>
      </c>
      <c r="AZ3" t="s">
        <v>1695</v>
      </c>
      <c r="BA3" t="s">
        <v>1712</v>
      </c>
      <c r="BB3" t="s">
        <v>1721</v>
      </c>
      <c r="BC3" t="s">
        <v>1806</v>
      </c>
      <c r="BD3" t="s">
        <v>1829</v>
      </c>
      <c r="BE3" t="s">
        <v>1847</v>
      </c>
      <c r="BF3" t="s">
        <v>1883</v>
      </c>
    </row>
    <row r="4" spans="2:58" x14ac:dyDescent="0.3">
      <c r="B4" t="s">
        <v>1</v>
      </c>
      <c r="C4" t="s">
        <v>3</v>
      </c>
      <c r="D4" t="s">
        <v>2</v>
      </c>
      <c r="G4">
        <v>1</v>
      </c>
      <c r="H4">
        <v>1</v>
      </c>
      <c r="K4">
        <v>1</v>
      </c>
      <c r="L4">
        <v>2</v>
      </c>
      <c r="M4">
        <v>3</v>
      </c>
      <c r="N4">
        <v>4</v>
      </c>
      <c r="O4">
        <v>5</v>
      </c>
      <c r="P4">
        <v>6</v>
      </c>
      <c r="Q4">
        <v>7</v>
      </c>
      <c r="R4">
        <v>8</v>
      </c>
      <c r="S4">
        <v>9</v>
      </c>
      <c r="T4">
        <v>10</v>
      </c>
      <c r="U4">
        <v>11</v>
      </c>
      <c r="V4">
        <v>12</v>
      </c>
      <c r="W4">
        <v>13</v>
      </c>
      <c r="X4">
        <v>14</v>
      </c>
      <c r="Y4">
        <v>15</v>
      </c>
      <c r="Z4">
        <v>16</v>
      </c>
      <c r="AA4">
        <v>17</v>
      </c>
      <c r="AB4">
        <v>18</v>
      </c>
      <c r="AC4">
        <v>19</v>
      </c>
      <c r="AD4">
        <v>20</v>
      </c>
      <c r="AE4">
        <v>21</v>
      </c>
      <c r="AF4">
        <v>22</v>
      </c>
      <c r="AG4">
        <v>23</v>
      </c>
      <c r="AH4">
        <v>24</v>
      </c>
      <c r="AI4">
        <v>25</v>
      </c>
      <c r="AJ4">
        <v>26</v>
      </c>
      <c r="AK4">
        <v>27</v>
      </c>
      <c r="AL4">
        <v>28</v>
      </c>
      <c r="AM4">
        <v>29</v>
      </c>
      <c r="AN4">
        <v>30</v>
      </c>
      <c r="AO4">
        <v>31</v>
      </c>
      <c r="AP4">
        <v>32</v>
      </c>
      <c r="AQ4">
        <v>33</v>
      </c>
      <c r="AR4">
        <v>34</v>
      </c>
      <c r="AS4">
        <v>35</v>
      </c>
      <c r="AT4">
        <v>36</v>
      </c>
      <c r="AU4">
        <v>37</v>
      </c>
      <c r="AV4">
        <v>38</v>
      </c>
      <c r="AW4">
        <v>39</v>
      </c>
      <c r="AX4">
        <v>40</v>
      </c>
      <c r="AY4">
        <v>41</v>
      </c>
      <c r="AZ4">
        <v>42</v>
      </c>
      <c r="BA4">
        <v>43</v>
      </c>
      <c r="BB4">
        <v>44</v>
      </c>
      <c r="BC4">
        <v>45</v>
      </c>
      <c r="BD4">
        <v>46</v>
      </c>
      <c r="BE4">
        <v>47</v>
      </c>
      <c r="BF4">
        <v>48</v>
      </c>
    </row>
    <row r="5" spans="2:58" x14ac:dyDescent="0.3">
      <c r="B5" t="s">
        <v>4</v>
      </c>
      <c r="C5">
        <v>1001</v>
      </c>
      <c r="D5" t="s">
        <v>5</v>
      </c>
      <c r="F5">
        <v>1</v>
      </c>
      <c r="G5" t="s">
        <v>4</v>
      </c>
      <c r="H5" t="str">
        <f>IF(I5=0,"",VLOOKUP(I5,$C$5:$D$3113,2,FALSE))</f>
        <v>Autauga County</v>
      </c>
      <c r="I5">
        <f>INDEX($K$5:$BF$258,J5,$G$4)</f>
        <v>1001</v>
      </c>
      <c r="J5">
        <v>1</v>
      </c>
      <c r="K5">
        <v>1001</v>
      </c>
      <c r="L5">
        <v>4001</v>
      </c>
      <c r="M5">
        <v>5001</v>
      </c>
      <c r="N5">
        <v>6001</v>
      </c>
      <c r="O5">
        <v>8001</v>
      </c>
      <c r="P5">
        <v>9001</v>
      </c>
      <c r="Q5">
        <v>10001</v>
      </c>
      <c r="R5">
        <v>12001</v>
      </c>
      <c r="S5">
        <v>13001</v>
      </c>
      <c r="T5">
        <v>16001</v>
      </c>
      <c r="U5">
        <v>17001</v>
      </c>
      <c r="V5">
        <v>18001</v>
      </c>
      <c r="W5">
        <v>19001</v>
      </c>
      <c r="X5">
        <v>20001</v>
      </c>
      <c r="Y5">
        <v>21001</v>
      </c>
      <c r="Z5">
        <v>22001</v>
      </c>
      <c r="AA5">
        <v>23001</v>
      </c>
      <c r="AB5">
        <v>24001</v>
      </c>
      <c r="AC5">
        <v>25001</v>
      </c>
      <c r="AD5">
        <v>26001</v>
      </c>
      <c r="AE5">
        <v>27001</v>
      </c>
      <c r="AF5">
        <v>28001</v>
      </c>
      <c r="AG5">
        <v>29001</v>
      </c>
      <c r="AH5">
        <v>30001</v>
      </c>
      <c r="AI5">
        <v>31001</v>
      </c>
      <c r="AJ5">
        <v>32001</v>
      </c>
      <c r="AK5">
        <v>33001</v>
      </c>
      <c r="AL5">
        <v>34001</v>
      </c>
      <c r="AM5">
        <v>35001</v>
      </c>
      <c r="AN5">
        <v>36001</v>
      </c>
      <c r="AO5">
        <v>37001</v>
      </c>
      <c r="AP5">
        <v>38001</v>
      </c>
      <c r="AQ5">
        <v>39001</v>
      </c>
      <c r="AR5">
        <v>40001</v>
      </c>
      <c r="AS5">
        <v>41001</v>
      </c>
      <c r="AT5">
        <v>42001</v>
      </c>
      <c r="AU5">
        <v>44001</v>
      </c>
      <c r="AV5">
        <v>45001</v>
      </c>
      <c r="AW5">
        <v>46003</v>
      </c>
      <c r="AX5">
        <v>47001</v>
      </c>
      <c r="AY5">
        <v>48001</v>
      </c>
      <c r="AZ5">
        <v>49001</v>
      </c>
      <c r="BA5">
        <v>50001</v>
      </c>
      <c r="BB5">
        <v>51001</v>
      </c>
      <c r="BC5">
        <v>53001</v>
      </c>
      <c r="BD5">
        <v>54001</v>
      </c>
      <c r="BE5">
        <v>55001</v>
      </c>
      <c r="BF5">
        <v>56001</v>
      </c>
    </row>
    <row r="6" spans="2:58" x14ac:dyDescent="0.3">
      <c r="B6" t="s">
        <v>4</v>
      </c>
      <c r="C6">
        <v>1003</v>
      </c>
      <c r="D6" t="s">
        <v>6</v>
      </c>
      <c r="F6">
        <v>2</v>
      </c>
      <c r="G6" t="s">
        <v>72</v>
      </c>
      <c r="H6" t="str">
        <f t="shared" ref="H6:H69" si="0">IF(I6=0,"",VLOOKUP(I6,$C$5:$D$3113,2,FALSE))</f>
        <v>Baldwin County</v>
      </c>
      <c r="I6">
        <f t="shared" ref="I6:I69" si="1">INDEX($K$5:$BF$258,J6,$G$4)</f>
        <v>1003</v>
      </c>
      <c r="J6">
        <v>2</v>
      </c>
      <c r="K6">
        <v>1003</v>
      </c>
      <c r="L6">
        <v>4003</v>
      </c>
      <c r="M6">
        <v>5003</v>
      </c>
      <c r="N6">
        <v>6003</v>
      </c>
      <c r="O6">
        <v>8003</v>
      </c>
      <c r="P6">
        <v>9003</v>
      </c>
      <c r="Q6">
        <v>10003</v>
      </c>
      <c r="R6">
        <v>12003</v>
      </c>
      <c r="S6">
        <v>13003</v>
      </c>
      <c r="T6">
        <v>16003</v>
      </c>
      <c r="U6">
        <v>17003</v>
      </c>
      <c r="V6">
        <v>18003</v>
      </c>
      <c r="W6">
        <v>19003</v>
      </c>
      <c r="X6">
        <v>20003</v>
      </c>
      <c r="Y6">
        <v>21003</v>
      </c>
      <c r="Z6">
        <v>22003</v>
      </c>
      <c r="AA6">
        <v>23003</v>
      </c>
      <c r="AB6">
        <v>24003</v>
      </c>
      <c r="AC6">
        <v>25003</v>
      </c>
      <c r="AD6">
        <v>26003</v>
      </c>
      <c r="AE6">
        <v>27003</v>
      </c>
      <c r="AF6">
        <v>28003</v>
      </c>
      <c r="AG6">
        <v>29003</v>
      </c>
      <c r="AH6">
        <v>30003</v>
      </c>
      <c r="AI6">
        <v>31013</v>
      </c>
      <c r="AJ6">
        <v>32003</v>
      </c>
      <c r="AK6">
        <v>33003</v>
      </c>
      <c r="AL6">
        <v>34003</v>
      </c>
      <c r="AM6">
        <v>35003</v>
      </c>
      <c r="AN6">
        <v>36003</v>
      </c>
      <c r="AO6">
        <v>37003</v>
      </c>
      <c r="AP6">
        <v>38003</v>
      </c>
      <c r="AQ6">
        <v>39003</v>
      </c>
      <c r="AR6">
        <v>40003</v>
      </c>
      <c r="AS6">
        <v>41003</v>
      </c>
      <c r="AT6">
        <v>42003</v>
      </c>
      <c r="AU6">
        <v>44003</v>
      </c>
      <c r="AV6">
        <v>45003</v>
      </c>
      <c r="AW6">
        <v>46005</v>
      </c>
      <c r="AX6">
        <v>47003</v>
      </c>
      <c r="AY6">
        <v>48003</v>
      </c>
      <c r="AZ6">
        <v>49003</v>
      </c>
      <c r="BA6">
        <v>50003</v>
      </c>
      <c r="BB6">
        <v>51003</v>
      </c>
      <c r="BC6">
        <v>53003</v>
      </c>
      <c r="BD6">
        <v>54003</v>
      </c>
      <c r="BE6">
        <v>55003</v>
      </c>
      <c r="BF6">
        <v>56003</v>
      </c>
    </row>
    <row r="7" spans="2:58" x14ac:dyDescent="0.3">
      <c r="B7" t="s">
        <v>4</v>
      </c>
      <c r="C7">
        <v>1005</v>
      </c>
      <c r="D7" t="s">
        <v>7</v>
      </c>
      <c r="F7">
        <v>3</v>
      </c>
      <c r="G7" t="s">
        <v>88</v>
      </c>
      <c r="H7" t="str">
        <f t="shared" si="0"/>
        <v>Barbour County</v>
      </c>
      <c r="I7">
        <f t="shared" si="1"/>
        <v>1005</v>
      </c>
      <c r="J7">
        <v>3</v>
      </c>
      <c r="K7">
        <v>1005</v>
      </c>
      <c r="L7">
        <v>4005</v>
      </c>
      <c r="M7">
        <v>5005</v>
      </c>
      <c r="N7">
        <v>6005</v>
      </c>
      <c r="O7">
        <v>8005</v>
      </c>
      <c r="P7">
        <v>9005</v>
      </c>
      <c r="Q7">
        <v>10005</v>
      </c>
      <c r="R7">
        <v>12005</v>
      </c>
      <c r="S7">
        <v>13005</v>
      </c>
      <c r="T7">
        <v>16005</v>
      </c>
      <c r="U7">
        <v>17005</v>
      </c>
      <c r="V7">
        <v>18005</v>
      </c>
      <c r="W7">
        <v>19005</v>
      </c>
      <c r="X7">
        <v>20005</v>
      </c>
      <c r="Y7">
        <v>21005</v>
      </c>
      <c r="Z7">
        <v>22005</v>
      </c>
      <c r="AA7">
        <v>23005</v>
      </c>
      <c r="AB7">
        <v>24005</v>
      </c>
      <c r="AC7">
        <v>25005</v>
      </c>
      <c r="AD7">
        <v>26005</v>
      </c>
      <c r="AE7">
        <v>27005</v>
      </c>
      <c r="AF7">
        <v>28005</v>
      </c>
      <c r="AG7">
        <v>29005</v>
      </c>
      <c r="AH7">
        <v>30005</v>
      </c>
      <c r="AI7">
        <v>31019</v>
      </c>
      <c r="AJ7">
        <v>32005</v>
      </c>
      <c r="AK7">
        <v>33005</v>
      </c>
      <c r="AL7">
        <v>34005</v>
      </c>
      <c r="AM7">
        <v>35005</v>
      </c>
      <c r="AN7">
        <v>36005</v>
      </c>
      <c r="AO7">
        <v>37005</v>
      </c>
      <c r="AP7">
        <v>38005</v>
      </c>
      <c r="AQ7">
        <v>39005</v>
      </c>
      <c r="AR7">
        <v>40005</v>
      </c>
      <c r="AS7">
        <v>41005</v>
      </c>
      <c r="AT7">
        <v>42005</v>
      </c>
      <c r="AU7">
        <v>44005</v>
      </c>
      <c r="AV7">
        <v>45005</v>
      </c>
      <c r="AW7">
        <v>46007</v>
      </c>
      <c r="AX7">
        <v>47005</v>
      </c>
      <c r="AY7">
        <v>48005</v>
      </c>
      <c r="AZ7">
        <v>49005</v>
      </c>
      <c r="BA7">
        <v>50005</v>
      </c>
      <c r="BB7">
        <v>51005</v>
      </c>
      <c r="BC7">
        <v>53005</v>
      </c>
      <c r="BD7">
        <v>54005</v>
      </c>
      <c r="BE7">
        <v>55005</v>
      </c>
      <c r="BF7">
        <v>56005</v>
      </c>
    </row>
    <row r="8" spans="2:58" x14ac:dyDescent="0.3">
      <c r="B8" t="s">
        <v>4</v>
      </c>
      <c r="C8">
        <v>1007</v>
      </c>
      <c r="D8" t="s">
        <v>8</v>
      </c>
      <c r="F8">
        <v>4</v>
      </c>
      <c r="G8" t="s">
        <v>146</v>
      </c>
      <c r="H8" t="str">
        <f t="shared" si="0"/>
        <v>Bibb County</v>
      </c>
      <c r="I8">
        <f t="shared" si="1"/>
        <v>1007</v>
      </c>
      <c r="J8">
        <v>4</v>
      </c>
      <c r="K8">
        <v>1007</v>
      </c>
      <c r="L8">
        <v>4007</v>
      </c>
      <c r="M8">
        <v>5007</v>
      </c>
      <c r="N8">
        <v>6007</v>
      </c>
      <c r="O8">
        <v>8007</v>
      </c>
      <c r="P8">
        <v>9007</v>
      </c>
      <c r="R8">
        <v>12007</v>
      </c>
      <c r="S8">
        <v>13007</v>
      </c>
      <c r="T8">
        <v>16007</v>
      </c>
      <c r="U8">
        <v>17007</v>
      </c>
      <c r="V8">
        <v>18007</v>
      </c>
      <c r="W8">
        <v>19007</v>
      </c>
      <c r="X8">
        <v>20007</v>
      </c>
      <c r="Y8">
        <v>21007</v>
      </c>
      <c r="Z8">
        <v>22007</v>
      </c>
      <c r="AA8">
        <v>23007</v>
      </c>
      <c r="AB8">
        <v>24009</v>
      </c>
      <c r="AC8">
        <v>25007</v>
      </c>
      <c r="AD8">
        <v>26007</v>
      </c>
      <c r="AE8">
        <v>27007</v>
      </c>
      <c r="AF8">
        <v>28007</v>
      </c>
      <c r="AG8">
        <v>29007</v>
      </c>
      <c r="AH8">
        <v>30007</v>
      </c>
      <c r="AI8">
        <v>31023</v>
      </c>
      <c r="AJ8">
        <v>32007</v>
      </c>
      <c r="AK8">
        <v>33007</v>
      </c>
      <c r="AL8">
        <v>34007</v>
      </c>
      <c r="AM8">
        <v>35006</v>
      </c>
      <c r="AN8">
        <v>36007</v>
      </c>
      <c r="AO8">
        <v>37007</v>
      </c>
      <c r="AP8">
        <v>38007</v>
      </c>
      <c r="AQ8">
        <v>39007</v>
      </c>
      <c r="AR8">
        <v>40007</v>
      </c>
      <c r="AS8">
        <v>41007</v>
      </c>
      <c r="AT8">
        <v>42007</v>
      </c>
      <c r="AU8">
        <v>44007</v>
      </c>
      <c r="AV8">
        <v>45007</v>
      </c>
      <c r="AW8">
        <v>46009</v>
      </c>
      <c r="AX8">
        <v>47007</v>
      </c>
      <c r="AY8">
        <v>48007</v>
      </c>
      <c r="AZ8">
        <v>49007</v>
      </c>
      <c r="BA8">
        <v>50007</v>
      </c>
      <c r="BB8">
        <v>51007</v>
      </c>
      <c r="BC8">
        <v>53007</v>
      </c>
      <c r="BD8">
        <v>54007</v>
      </c>
      <c r="BE8">
        <v>55007</v>
      </c>
      <c r="BF8">
        <v>56007</v>
      </c>
    </row>
    <row r="9" spans="2:58" x14ac:dyDescent="0.3">
      <c r="B9" t="s">
        <v>4</v>
      </c>
      <c r="C9">
        <v>1009</v>
      </c>
      <c r="D9" t="s">
        <v>9</v>
      </c>
      <c r="F9">
        <v>5</v>
      </c>
      <c r="G9" t="s">
        <v>203</v>
      </c>
      <c r="H9" t="str">
        <f t="shared" si="0"/>
        <v>Blount County</v>
      </c>
      <c r="I9">
        <f t="shared" si="1"/>
        <v>1009</v>
      </c>
      <c r="J9">
        <v>5</v>
      </c>
      <c r="K9">
        <v>1009</v>
      </c>
      <c r="L9">
        <v>4009</v>
      </c>
      <c r="M9">
        <v>5009</v>
      </c>
      <c r="N9">
        <v>6009</v>
      </c>
      <c r="O9">
        <v>8009</v>
      </c>
      <c r="P9">
        <v>9009</v>
      </c>
      <c r="R9">
        <v>12009</v>
      </c>
      <c r="S9">
        <v>13009</v>
      </c>
      <c r="T9">
        <v>16009</v>
      </c>
      <c r="U9">
        <v>17009</v>
      </c>
      <c r="V9">
        <v>18009</v>
      </c>
      <c r="W9">
        <v>19009</v>
      </c>
      <c r="X9">
        <v>20009</v>
      </c>
      <c r="Y9">
        <v>21009</v>
      </c>
      <c r="Z9">
        <v>22009</v>
      </c>
      <c r="AA9">
        <v>23009</v>
      </c>
      <c r="AB9">
        <v>24011</v>
      </c>
      <c r="AC9">
        <v>25009</v>
      </c>
      <c r="AD9">
        <v>26009</v>
      </c>
      <c r="AE9">
        <v>27009</v>
      </c>
      <c r="AF9">
        <v>28009</v>
      </c>
      <c r="AG9">
        <v>29009</v>
      </c>
      <c r="AH9">
        <v>30009</v>
      </c>
      <c r="AI9">
        <v>31025</v>
      </c>
      <c r="AJ9">
        <v>32009</v>
      </c>
      <c r="AK9">
        <v>33009</v>
      </c>
      <c r="AL9">
        <v>34009</v>
      </c>
      <c r="AM9">
        <v>35007</v>
      </c>
      <c r="AN9">
        <v>36009</v>
      </c>
      <c r="AO9">
        <v>37009</v>
      </c>
      <c r="AP9">
        <v>38009</v>
      </c>
      <c r="AQ9">
        <v>39009</v>
      </c>
      <c r="AR9">
        <v>40009</v>
      </c>
      <c r="AS9">
        <v>41009</v>
      </c>
      <c r="AT9">
        <v>42009</v>
      </c>
      <c r="AU9">
        <v>44009</v>
      </c>
      <c r="AV9">
        <v>45009</v>
      </c>
      <c r="AW9">
        <v>46011</v>
      </c>
      <c r="AX9">
        <v>47009</v>
      </c>
      <c r="AY9">
        <v>48009</v>
      </c>
      <c r="AZ9">
        <v>49009</v>
      </c>
      <c r="BA9">
        <v>50009</v>
      </c>
      <c r="BB9">
        <v>51009</v>
      </c>
      <c r="BC9">
        <v>53009</v>
      </c>
      <c r="BD9">
        <v>54009</v>
      </c>
      <c r="BE9">
        <v>55009</v>
      </c>
      <c r="BF9">
        <v>56009</v>
      </c>
    </row>
    <row r="10" spans="2:58" x14ac:dyDescent="0.3">
      <c r="B10" t="s">
        <v>4</v>
      </c>
      <c r="C10">
        <v>1011</v>
      </c>
      <c r="D10" t="s">
        <v>10</v>
      </c>
      <c r="F10">
        <v>6</v>
      </c>
      <c r="G10" t="s">
        <v>259</v>
      </c>
      <c r="H10" t="str">
        <f t="shared" si="0"/>
        <v>Bullock County</v>
      </c>
      <c r="I10">
        <f t="shared" si="1"/>
        <v>1011</v>
      </c>
      <c r="J10">
        <v>6</v>
      </c>
      <c r="K10">
        <v>1011</v>
      </c>
      <c r="L10">
        <v>4011</v>
      </c>
      <c r="M10">
        <v>5011</v>
      </c>
      <c r="N10">
        <v>6011</v>
      </c>
      <c r="O10">
        <v>8011</v>
      </c>
      <c r="P10">
        <v>9011</v>
      </c>
      <c r="R10">
        <v>12011</v>
      </c>
      <c r="S10">
        <v>13011</v>
      </c>
      <c r="T10">
        <v>16011</v>
      </c>
      <c r="U10">
        <v>17011</v>
      </c>
      <c r="V10">
        <v>18011</v>
      </c>
      <c r="W10">
        <v>19011</v>
      </c>
      <c r="X10">
        <v>20011</v>
      </c>
      <c r="Y10">
        <v>21011</v>
      </c>
      <c r="Z10">
        <v>22011</v>
      </c>
      <c r="AA10">
        <v>23011</v>
      </c>
      <c r="AB10">
        <v>24013</v>
      </c>
      <c r="AC10">
        <v>25011</v>
      </c>
      <c r="AD10">
        <v>26011</v>
      </c>
      <c r="AE10">
        <v>27011</v>
      </c>
      <c r="AF10">
        <v>28011</v>
      </c>
      <c r="AG10">
        <v>29011</v>
      </c>
      <c r="AH10">
        <v>30011</v>
      </c>
      <c r="AI10">
        <v>31031</v>
      </c>
      <c r="AJ10">
        <v>32011</v>
      </c>
      <c r="AK10">
        <v>33011</v>
      </c>
      <c r="AL10">
        <v>34011</v>
      </c>
      <c r="AM10">
        <v>35009</v>
      </c>
      <c r="AN10">
        <v>36011</v>
      </c>
      <c r="AO10">
        <v>37011</v>
      </c>
      <c r="AP10">
        <v>38011</v>
      </c>
      <c r="AQ10">
        <v>39011</v>
      </c>
      <c r="AR10">
        <v>40011</v>
      </c>
      <c r="AS10">
        <v>41011</v>
      </c>
      <c r="AT10">
        <v>42011</v>
      </c>
      <c r="AV10">
        <v>45011</v>
      </c>
      <c r="AW10">
        <v>46013</v>
      </c>
      <c r="AX10">
        <v>47011</v>
      </c>
      <c r="AY10">
        <v>48011</v>
      </c>
      <c r="AZ10">
        <v>49011</v>
      </c>
      <c r="BA10">
        <v>50011</v>
      </c>
      <c r="BB10">
        <v>51011</v>
      </c>
      <c r="BC10">
        <v>53011</v>
      </c>
      <c r="BD10">
        <v>54011</v>
      </c>
      <c r="BE10">
        <v>55011</v>
      </c>
      <c r="BF10">
        <v>56011</v>
      </c>
    </row>
    <row r="11" spans="2:58" x14ac:dyDescent="0.3">
      <c r="B11" t="s">
        <v>4</v>
      </c>
      <c r="C11">
        <v>1013</v>
      </c>
      <c r="D11" t="s">
        <v>11</v>
      </c>
      <c r="F11">
        <v>7</v>
      </c>
      <c r="G11" t="s">
        <v>268</v>
      </c>
      <c r="H11" t="str">
        <f t="shared" si="0"/>
        <v>Butler County</v>
      </c>
      <c r="I11">
        <f t="shared" si="1"/>
        <v>1013</v>
      </c>
      <c r="J11">
        <v>7</v>
      </c>
      <c r="K11">
        <v>1013</v>
      </c>
      <c r="L11">
        <v>4012</v>
      </c>
      <c r="M11">
        <v>5013</v>
      </c>
      <c r="N11">
        <v>6013</v>
      </c>
      <c r="O11">
        <v>8013</v>
      </c>
      <c r="P11">
        <v>9013</v>
      </c>
      <c r="R11">
        <v>12013</v>
      </c>
      <c r="S11">
        <v>13013</v>
      </c>
      <c r="T11">
        <v>16013</v>
      </c>
      <c r="U11">
        <v>17013</v>
      </c>
      <c r="V11">
        <v>18013</v>
      </c>
      <c r="W11">
        <v>19013</v>
      </c>
      <c r="X11">
        <v>20013</v>
      </c>
      <c r="Y11">
        <v>21013</v>
      </c>
      <c r="Z11">
        <v>22013</v>
      </c>
      <c r="AA11">
        <v>23013</v>
      </c>
      <c r="AB11">
        <v>24015</v>
      </c>
      <c r="AC11">
        <v>25013</v>
      </c>
      <c r="AD11">
        <v>26013</v>
      </c>
      <c r="AE11">
        <v>27013</v>
      </c>
      <c r="AF11">
        <v>28013</v>
      </c>
      <c r="AG11">
        <v>29013</v>
      </c>
      <c r="AH11">
        <v>30013</v>
      </c>
      <c r="AI11">
        <v>31033</v>
      </c>
      <c r="AJ11">
        <v>32013</v>
      </c>
      <c r="AK11">
        <v>33013</v>
      </c>
      <c r="AL11">
        <v>34013</v>
      </c>
      <c r="AM11">
        <v>35011</v>
      </c>
      <c r="AN11">
        <v>36013</v>
      </c>
      <c r="AO11">
        <v>37013</v>
      </c>
      <c r="AP11">
        <v>38013</v>
      </c>
      <c r="AQ11">
        <v>39013</v>
      </c>
      <c r="AR11">
        <v>40013</v>
      </c>
      <c r="AS11">
        <v>41013</v>
      </c>
      <c r="AT11">
        <v>42013</v>
      </c>
      <c r="AV11">
        <v>45013</v>
      </c>
      <c r="AW11">
        <v>46015</v>
      </c>
      <c r="AX11">
        <v>47013</v>
      </c>
      <c r="AY11">
        <v>48013</v>
      </c>
      <c r="AZ11">
        <v>49013</v>
      </c>
      <c r="BA11">
        <v>50013</v>
      </c>
      <c r="BB11">
        <v>51013</v>
      </c>
      <c r="BC11">
        <v>53013</v>
      </c>
      <c r="BD11">
        <v>54013</v>
      </c>
      <c r="BE11">
        <v>55013</v>
      </c>
      <c r="BF11">
        <v>56013</v>
      </c>
    </row>
    <row r="12" spans="2:58" x14ac:dyDescent="0.3">
      <c r="B12" t="s">
        <v>4</v>
      </c>
      <c r="C12">
        <v>1015</v>
      </c>
      <c r="D12" t="s">
        <v>12</v>
      </c>
      <c r="F12">
        <v>8</v>
      </c>
      <c r="G12" t="s">
        <v>273</v>
      </c>
      <c r="H12" t="str">
        <f t="shared" si="0"/>
        <v>Calhoun County</v>
      </c>
      <c r="I12">
        <f t="shared" si="1"/>
        <v>1015</v>
      </c>
      <c r="J12">
        <v>8</v>
      </c>
      <c r="K12">
        <v>1015</v>
      </c>
      <c r="L12">
        <v>4013</v>
      </c>
      <c r="M12">
        <v>5015</v>
      </c>
      <c r="N12">
        <v>6015</v>
      </c>
      <c r="O12">
        <v>8014</v>
      </c>
      <c r="P12">
        <v>9015</v>
      </c>
      <c r="R12">
        <v>12015</v>
      </c>
      <c r="S12">
        <v>13015</v>
      </c>
      <c r="T12">
        <v>16015</v>
      </c>
      <c r="U12">
        <v>17015</v>
      </c>
      <c r="V12">
        <v>18015</v>
      </c>
      <c r="W12">
        <v>19015</v>
      </c>
      <c r="X12">
        <v>20015</v>
      </c>
      <c r="Y12">
        <v>21015</v>
      </c>
      <c r="Z12">
        <v>22015</v>
      </c>
      <c r="AA12">
        <v>23015</v>
      </c>
      <c r="AB12">
        <v>24017</v>
      </c>
      <c r="AC12">
        <v>25015</v>
      </c>
      <c r="AD12">
        <v>26015</v>
      </c>
      <c r="AE12">
        <v>27015</v>
      </c>
      <c r="AF12">
        <v>28015</v>
      </c>
      <c r="AG12">
        <v>29015</v>
      </c>
      <c r="AH12">
        <v>30015</v>
      </c>
      <c r="AI12">
        <v>31037</v>
      </c>
      <c r="AJ12">
        <v>32015</v>
      </c>
      <c r="AK12">
        <v>33015</v>
      </c>
      <c r="AL12">
        <v>34015</v>
      </c>
      <c r="AM12">
        <v>35013</v>
      </c>
      <c r="AN12">
        <v>36015</v>
      </c>
      <c r="AO12">
        <v>37015</v>
      </c>
      <c r="AP12">
        <v>38015</v>
      </c>
      <c r="AQ12">
        <v>39015</v>
      </c>
      <c r="AR12">
        <v>40015</v>
      </c>
      <c r="AS12">
        <v>41015</v>
      </c>
      <c r="AT12">
        <v>42015</v>
      </c>
      <c r="AV12">
        <v>45015</v>
      </c>
      <c r="AW12">
        <v>46017</v>
      </c>
      <c r="AX12">
        <v>47015</v>
      </c>
      <c r="AY12">
        <v>48015</v>
      </c>
      <c r="AZ12">
        <v>49015</v>
      </c>
      <c r="BA12">
        <v>50015</v>
      </c>
      <c r="BB12">
        <v>51015</v>
      </c>
      <c r="BC12">
        <v>53015</v>
      </c>
      <c r="BD12">
        <v>54015</v>
      </c>
      <c r="BE12">
        <v>55015</v>
      </c>
      <c r="BF12">
        <v>56015</v>
      </c>
    </row>
    <row r="13" spans="2:58" x14ac:dyDescent="0.3">
      <c r="B13" t="s">
        <v>4</v>
      </c>
      <c r="C13">
        <v>1017</v>
      </c>
      <c r="D13" t="s">
        <v>13</v>
      </c>
      <c r="F13">
        <v>9</v>
      </c>
      <c r="G13" t="s">
        <v>323</v>
      </c>
      <c r="H13" t="str">
        <f t="shared" si="0"/>
        <v>Chambers County</v>
      </c>
      <c r="I13">
        <f t="shared" si="1"/>
        <v>1017</v>
      </c>
      <c r="J13">
        <v>9</v>
      </c>
      <c r="K13">
        <v>1017</v>
      </c>
      <c r="L13">
        <v>4015</v>
      </c>
      <c r="M13">
        <v>5017</v>
      </c>
      <c r="N13">
        <v>6017</v>
      </c>
      <c r="O13">
        <v>8015</v>
      </c>
      <c r="R13">
        <v>12017</v>
      </c>
      <c r="S13">
        <v>13017</v>
      </c>
      <c r="T13">
        <v>16017</v>
      </c>
      <c r="U13">
        <v>17017</v>
      </c>
      <c r="V13">
        <v>18017</v>
      </c>
      <c r="W13">
        <v>19017</v>
      </c>
      <c r="X13">
        <v>20017</v>
      </c>
      <c r="Y13">
        <v>21017</v>
      </c>
      <c r="Z13">
        <v>22017</v>
      </c>
      <c r="AA13">
        <v>23017</v>
      </c>
      <c r="AB13">
        <v>24019</v>
      </c>
      <c r="AC13">
        <v>25017</v>
      </c>
      <c r="AD13">
        <v>26017</v>
      </c>
      <c r="AE13">
        <v>27017</v>
      </c>
      <c r="AF13">
        <v>28017</v>
      </c>
      <c r="AG13">
        <v>29017</v>
      </c>
      <c r="AH13">
        <v>30017</v>
      </c>
      <c r="AI13">
        <v>31039</v>
      </c>
      <c r="AJ13">
        <v>32017</v>
      </c>
      <c r="AK13">
        <v>33017</v>
      </c>
      <c r="AL13">
        <v>34017</v>
      </c>
      <c r="AM13">
        <v>35015</v>
      </c>
      <c r="AN13">
        <v>36017</v>
      </c>
      <c r="AO13">
        <v>37017</v>
      </c>
      <c r="AP13">
        <v>38017</v>
      </c>
      <c r="AQ13">
        <v>39017</v>
      </c>
      <c r="AR13">
        <v>40017</v>
      </c>
      <c r="AS13">
        <v>41017</v>
      </c>
      <c r="AT13">
        <v>42017</v>
      </c>
      <c r="AV13">
        <v>45017</v>
      </c>
      <c r="AW13">
        <v>46019</v>
      </c>
      <c r="AX13">
        <v>47017</v>
      </c>
      <c r="AY13">
        <v>48017</v>
      </c>
      <c r="AZ13">
        <v>49017</v>
      </c>
      <c r="BA13">
        <v>50017</v>
      </c>
      <c r="BB13">
        <v>51017</v>
      </c>
      <c r="BC13">
        <v>53017</v>
      </c>
      <c r="BD13">
        <v>54017</v>
      </c>
      <c r="BE13">
        <v>55017</v>
      </c>
      <c r="BF13">
        <v>56017</v>
      </c>
    </row>
    <row r="14" spans="2:58" x14ac:dyDescent="0.3">
      <c r="B14" t="s">
        <v>4</v>
      </c>
      <c r="C14">
        <v>1019</v>
      </c>
      <c r="D14" t="s">
        <v>14</v>
      </c>
      <c r="F14">
        <v>10</v>
      </c>
      <c r="G14" t="s">
        <v>432</v>
      </c>
      <c r="H14" t="str">
        <f t="shared" si="0"/>
        <v>Cherokee County</v>
      </c>
      <c r="I14">
        <f t="shared" si="1"/>
        <v>1019</v>
      </c>
      <c r="J14">
        <v>10</v>
      </c>
      <c r="K14">
        <v>1019</v>
      </c>
      <c r="L14">
        <v>4017</v>
      </c>
      <c r="M14">
        <v>5019</v>
      </c>
      <c r="N14">
        <v>6019</v>
      </c>
      <c r="O14">
        <v>8017</v>
      </c>
      <c r="R14">
        <v>12019</v>
      </c>
      <c r="S14">
        <v>13019</v>
      </c>
      <c r="T14">
        <v>16019</v>
      </c>
      <c r="U14">
        <v>17019</v>
      </c>
      <c r="V14">
        <v>18019</v>
      </c>
      <c r="W14">
        <v>19019</v>
      </c>
      <c r="X14">
        <v>20019</v>
      </c>
      <c r="Y14">
        <v>21019</v>
      </c>
      <c r="Z14">
        <v>22019</v>
      </c>
      <c r="AA14">
        <v>23019</v>
      </c>
      <c r="AB14">
        <v>24021</v>
      </c>
      <c r="AC14">
        <v>25019</v>
      </c>
      <c r="AD14">
        <v>26019</v>
      </c>
      <c r="AE14">
        <v>27019</v>
      </c>
      <c r="AF14">
        <v>28019</v>
      </c>
      <c r="AG14">
        <v>29019</v>
      </c>
      <c r="AH14">
        <v>30019</v>
      </c>
      <c r="AI14">
        <v>31041</v>
      </c>
      <c r="AJ14">
        <v>32019</v>
      </c>
      <c r="AK14">
        <v>33019</v>
      </c>
      <c r="AL14">
        <v>34019</v>
      </c>
      <c r="AM14">
        <v>35017</v>
      </c>
      <c r="AN14">
        <v>36019</v>
      </c>
      <c r="AO14">
        <v>37019</v>
      </c>
      <c r="AP14">
        <v>38019</v>
      </c>
      <c r="AQ14">
        <v>39019</v>
      </c>
      <c r="AR14">
        <v>40019</v>
      </c>
      <c r="AS14">
        <v>41019</v>
      </c>
      <c r="AT14">
        <v>42019</v>
      </c>
      <c r="AV14">
        <v>45019</v>
      </c>
      <c r="AW14">
        <v>46021</v>
      </c>
      <c r="AX14">
        <v>47019</v>
      </c>
      <c r="AY14">
        <v>48019</v>
      </c>
      <c r="AZ14">
        <v>49019</v>
      </c>
      <c r="BA14">
        <v>50019</v>
      </c>
      <c r="BB14">
        <v>51019</v>
      </c>
      <c r="BC14">
        <v>53019</v>
      </c>
      <c r="BD14">
        <v>54019</v>
      </c>
      <c r="BE14">
        <v>55019</v>
      </c>
      <c r="BF14">
        <v>56019</v>
      </c>
    </row>
    <row r="15" spans="2:58" x14ac:dyDescent="0.3">
      <c r="B15" t="s">
        <v>4</v>
      </c>
      <c r="C15">
        <v>1021</v>
      </c>
      <c r="D15" t="s">
        <v>15</v>
      </c>
      <c r="F15">
        <v>11</v>
      </c>
      <c r="G15" t="s">
        <v>466</v>
      </c>
      <c r="H15" t="str">
        <f t="shared" si="0"/>
        <v>Chilton County</v>
      </c>
      <c r="I15">
        <f t="shared" si="1"/>
        <v>1021</v>
      </c>
      <c r="J15">
        <v>11</v>
      </c>
      <c r="K15">
        <v>1021</v>
      </c>
      <c r="L15">
        <v>4019</v>
      </c>
      <c r="M15">
        <v>5021</v>
      </c>
      <c r="N15">
        <v>6021</v>
      </c>
      <c r="O15">
        <v>8019</v>
      </c>
      <c r="R15">
        <v>12021</v>
      </c>
      <c r="S15">
        <v>13021</v>
      </c>
      <c r="T15">
        <v>16021</v>
      </c>
      <c r="U15">
        <v>17021</v>
      </c>
      <c r="V15">
        <v>18021</v>
      </c>
      <c r="W15">
        <v>19021</v>
      </c>
      <c r="X15">
        <v>20021</v>
      </c>
      <c r="Y15">
        <v>21021</v>
      </c>
      <c r="Z15">
        <v>22021</v>
      </c>
      <c r="AA15">
        <v>23021</v>
      </c>
      <c r="AB15">
        <v>24023</v>
      </c>
      <c r="AC15">
        <v>25021</v>
      </c>
      <c r="AD15">
        <v>26021</v>
      </c>
      <c r="AE15">
        <v>27021</v>
      </c>
      <c r="AF15">
        <v>28021</v>
      </c>
      <c r="AG15">
        <v>29021</v>
      </c>
      <c r="AH15">
        <v>30021</v>
      </c>
      <c r="AI15">
        <v>31043</v>
      </c>
      <c r="AJ15">
        <v>32021</v>
      </c>
      <c r="AL15">
        <v>34021</v>
      </c>
      <c r="AM15">
        <v>35019</v>
      </c>
      <c r="AN15">
        <v>36021</v>
      </c>
      <c r="AO15">
        <v>37021</v>
      </c>
      <c r="AP15">
        <v>38021</v>
      </c>
      <c r="AQ15">
        <v>39021</v>
      </c>
      <c r="AR15">
        <v>40021</v>
      </c>
      <c r="AS15">
        <v>41021</v>
      </c>
      <c r="AT15">
        <v>42021</v>
      </c>
      <c r="AV15">
        <v>45021</v>
      </c>
      <c r="AW15">
        <v>46023</v>
      </c>
      <c r="AX15">
        <v>47021</v>
      </c>
      <c r="AY15">
        <v>48021</v>
      </c>
      <c r="AZ15">
        <v>49021</v>
      </c>
      <c r="BA15">
        <v>50021</v>
      </c>
      <c r="BB15">
        <v>51021</v>
      </c>
      <c r="BC15">
        <v>53021</v>
      </c>
      <c r="BD15">
        <v>54021</v>
      </c>
      <c r="BE15">
        <v>55021</v>
      </c>
      <c r="BF15">
        <v>56021</v>
      </c>
    </row>
    <row r="16" spans="2:58" x14ac:dyDescent="0.3">
      <c r="B16" t="s">
        <v>4</v>
      </c>
      <c r="C16">
        <v>1023</v>
      </c>
      <c r="D16" t="s">
        <v>16</v>
      </c>
      <c r="F16">
        <v>12</v>
      </c>
      <c r="G16" t="s">
        <v>521</v>
      </c>
      <c r="H16" t="str">
        <f t="shared" si="0"/>
        <v>Choctaw County</v>
      </c>
      <c r="I16">
        <f t="shared" si="1"/>
        <v>1023</v>
      </c>
      <c r="J16">
        <v>12</v>
      </c>
      <c r="K16">
        <v>1023</v>
      </c>
      <c r="L16">
        <v>4021</v>
      </c>
      <c r="M16">
        <v>5023</v>
      </c>
      <c r="N16">
        <v>6023</v>
      </c>
      <c r="O16">
        <v>8021</v>
      </c>
      <c r="R16">
        <v>12023</v>
      </c>
      <c r="S16">
        <v>13023</v>
      </c>
      <c r="T16">
        <v>16023</v>
      </c>
      <c r="U16">
        <v>17023</v>
      </c>
      <c r="V16">
        <v>18023</v>
      </c>
      <c r="W16">
        <v>19023</v>
      </c>
      <c r="X16">
        <v>20023</v>
      </c>
      <c r="Y16">
        <v>21023</v>
      </c>
      <c r="Z16">
        <v>22023</v>
      </c>
      <c r="AA16">
        <v>23023</v>
      </c>
      <c r="AB16">
        <v>24025</v>
      </c>
      <c r="AC16">
        <v>25023</v>
      </c>
      <c r="AD16">
        <v>26023</v>
      </c>
      <c r="AE16">
        <v>27023</v>
      </c>
      <c r="AF16">
        <v>28023</v>
      </c>
      <c r="AG16">
        <v>29023</v>
      </c>
      <c r="AH16">
        <v>30023</v>
      </c>
      <c r="AI16">
        <v>31045</v>
      </c>
      <c r="AJ16">
        <v>32023</v>
      </c>
      <c r="AL16">
        <v>34023</v>
      </c>
      <c r="AM16">
        <v>35021</v>
      </c>
      <c r="AN16">
        <v>36023</v>
      </c>
      <c r="AO16">
        <v>37023</v>
      </c>
      <c r="AP16">
        <v>38023</v>
      </c>
      <c r="AQ16">
        <v>39023</v>
      </c>
      <c r="AR16">
        <v>40023</v>
      </c>
      <c r="AS16">
        <v>41023</v>
      </c>
      <c r="AT16">
        <v>42023</v>
      </c>
      <c r="AV16">
        <v>45023</v>
      </c>
      <c r="AW16">
        <v>46025</v>
      </c>
      <c r="AX16">
        <v>47023</v>
      </c>
      <c r="AY16">
        <v>48023</v>
      </c>
      <c r="AZ16">
        <v>49023</v>
      </c>
      <c r="BA16">
        <v>50023</v>
      </c>
      <c r="BB16">
        <v>51023</v>
      </c>
      <c r="BC16">
        <v>53023</v>
      </c>
      <c r="BD16">
        <v>54023</v>
      </c>
      <c r="BE16">
        <v>55023</v>
      </c>
      <c r="BF16">
        <v>56023</v>
      </c>
    </row>
    <row r="17" spans="2:58" x14ac:dyDescent="0.3">
      <c r="B17" t="s">
        <v>4</v>
      </c>
      <c r="C17">
        <v>1025</v>
      </c>
      <c r="D17" t="s">
        <v>17</v>
      </c>
      <c r="F17">
        <v>13</v>
      </c>
      <c r="G17" t="s">
        <v>563</v>
      </c>
      <c r="H17" t="str">
        <f t="shared" si="0"/>
        <v>Clarke County</v>
      </c>
      <c r="I17">
        <f t="shared" si="1"/>
        <v>1025</v>
      </c>
      <c r="J17">
        <v>13</v>
      </c>
      <c r="K17">
        <v>1025</v>
      </c>
      <c r="L17">
        <v>4023</v>
      </c>
      <c r="M17">
        <v>5025</v>
      </c>
      <c r="N17">
        <v>6025</v>
      </c>
      <c r="O17">
        <v>8023</v>
      </c>
      <c r="R17">
        <v>12027</v>
      </c>
      <c r="S17">
        <v>13025</v>
      </c>
      <c r="T17">
        <v>16025</v>
      </c>
      <c r="U17">
        <v>17025</v>
      </c>
      <c r="V17">
        <v>18025</v>
      </c>
      <c r="W17">
        <v>19025</v>
      </c>
      <c r="X17">
        <v>20025</v>
      </c>
      <c r="Y17">
        <v>21025</v>
      </c>
      <c r="Z17">
        <v>22025</v>
      </c>
      <c r="AA17">
        <v>23025</v>
      </c>
      <c r="AB17">
        <v>24027</v>
      </c>
      <c r="AC17">
        <v>25025</v>
      </c>
      <c r="AD17">
        <v>26025</v>
      </c>
      <c r="AE17">
        <v>27025</v>
      </c>
      <c r="AF17">
        <v>28025</v>
      </c>
      <c r="AG17">
        <v>29025</v>
      </c>
      <c r="AH17">
        <v>30025</v>
      </c>
      <c r="AI17">
        <v>31047</v>
      </c>
      <c r="AJ17">
        <v>32027</v>
      </c>
      <c r="AL17">
        <v>34025</v>
      </c>
      <c r="AM17">
        <v>35023</v>
      </c>
      <c r="AN17">
        <v>36025</v>
      </c>
      <c r="AO17">
        <v>37025</v>
      </c>
      <c r="AP17">
        <v>38025</v>
      </c>
      <c r="AQ17">
        <v>39025</v>
      </c>
      <c r="AR17">
        <v>40025</v>
      </c>
      <c r="AS17">
        <v>41025</v>
      </c>
      <c r="AT17">
        <v>42025</v>
      </c>
      <c r="AV17">
        <v>45025</v>
      </c>
      <c r="AW17">
        <v>46027</v>
      </c>
      <c r="AX17">
        <v>47025</v>
      </c>
      <c r="AY17">
        <v>48025</v>
      </c>
      <c r="AZ17">
        <v>49025</v>
      </c>
      <c r="BA17">
        <v>50025</v>
      </c>
      <c r="BB17">
        <v>51025</v>
      </c>
      <c r="BC17">
        <v>53025</v>
      </c>
      <c r="BD17">
        <v>54025</v>
      </c>
      <c r="BE17">
        <v>55025</v>
      </c>
      <c r="BF17">
        <v>56025</v>
      </c>
    </row>
    <row r="18" spans="2:58" x14ac:dyDescent="0.3">
      <c r="B18" t="s">
        <v>4</v>
      </c>
      <c r="C18">
        <v>1027</v>
      </c>
      <c r="D18" t="s">
        <v>18</v>
      </c>
      <c r="F18">
        <v>14</v>
      </c>
      <c r="G18" t="s">
        <v>609</v>
      </c>
      <c r="H18" t="str">
        <f t="shared" si="0"/>
        <v>Clay County</v>
      </c>
      <c r="I18">
        <f t="shared" si="1"/>
        <v>1027</v>
      </c>
      <c r="J18">
        <v>14</v>
      </c>
      <c r="K18">
        <v>1027</v>
      </c>
      <c r="L18">
        <v>4025</v>
      </c>
      <c r="M18">
        <v>5027</v>
      </c>
      <c r="N18">
        <v>6027</v>
      </c>
      <c r="O18">
        <v>8025</v>
      </c>
      <c r="R18">
        <v>12029</v>
      </c>
      <c r="S18">
        <v>13027</v>
      </c>
      <c r="T18">
        <v>16027</v>
      </c>
      <c r="U18">
        <v>17027</v>
      </c>
      <c r="V18">
        <v>18027</v>
      </c>
      <c r="W18">
        <v>19027</v>
      </c>
      <c r="X18">
        <v>20027</v>
      </c>
      <c r="Y18">
        <v>21027</v>
      </c>
      <c r="Z18">
        <v>22027</v>
      </c>
      <c r="AA18">
        <v>23027</v>
      </c>
      <c r="AB18">
        <v>24029</v>
      </c>
      <c r="AC18">
        <v>25027</v>
      </c>
      <c r="AD18">
        <v>26027</v>
      </c>
      <c r="AE18">
        <v>27027</v>
      </c>
      <c r="AF18">
        <v>28027</v>
      </c>
      <c r="AG18">
        <v>29027</v>
      </c>
      <c r="AH18">
        <v>30027</v>
      </c>
      <c r="AI18">
        <v>31053</v>
      </c>
      <c r="AJ18">
        <v>32029</v>
      </c>
      <c r="AL18">
        <v>34027</v>
      </c>
      <c r="AM18">
        <v>35025</v>
      </c>
      <c r="AN18">
        <v>36027</v>
      </c>
      <c r="AO18">
        <v>37027</v>
      </c>
      <c r="AP18">
        <v>38027</v>
      </c>
      <c r="AQ18">
        <v>39027</v>
      </c>
      <c r="AR18">
        <v>40027</v>
      </c>
      <c r="AS18">
        <v>41027</v>
      </c>
      <c r="AT18">
        <v>42027</v>
      </c>
      <c r="AV18">
        <v>45027</v>
      </c>
      <c r="AW18">
        <v>46029</v>
      </c>
      <c r="AX18">
        <v>47027</v>
      </c>
      <c r="AY18">
        <v>48027</v>
      </c>
      <c r="AZ18">
        <v>49027</v>
      </c>
      <c r="BA18">
        <v>50027</v>
      </c>
      <c r="BB18">
        <v>51027</v>
      </c>
      <c r="BC18">
        <v>53027</v>
      </c>
      <c r="BD18">
        <v>54027</v>
      </c>
      <c r="BE18">
        <v>55027</v>
      </c>
      <c r="BF18">
        <v>56027</v>
      </c>
    </row>
    <row r="19" spans="2:58" x14ac:dyDescent="0.3">
      <c r="B19" t="s">
        <v>4</v>
      </c>
      <c r="C19">
        <v>1029</v>
      </c>
      <c r="D19" t="s">
        <v>19</v>
      </c>
      <c r="F19">
        <v>15</v>
      </c>
      <c r="G19" t="s">
        <v>677</v>
      </c>
      <c r="H19" t="str">
        <f t="shared" si="0"/>
        <v>Cleburne County</v>
      </c>
      <c r="I19">
        <f t="shared" si="1"/>
        <v>1029</v>
      </c>
      <c r="J19">
        <v>15</v>
      </c>
      <c r="K19">
        <v>1029</v>
      </c>
      <c r="L19">
        <v>4027</v>
      </c>
      <c r="M19">
        <v>5029</v>
      </c>
      <c r="N19">
        <v>6029</v>
      </c>
      <c r="O19">
        <v>8027</v>
      </c>
      <c r="R19">
        <v>12031</v>
      </c>
      <c r="S19">
        <v>13029</v>
      </c>
      <c r="T19">
        <v>16029</v>
      </c>
      <c r="U19">
        <v>17029</v>
      </c>
      <c r="V19">
        <v>18029</v>
      </c>
      <c r="W19">
        <v>19029</v>
      </c>
      <c r="X19">
        <v>20029</v>
      </c>
      <c r="Y19">
        <v>21029</v>
      </c>
      <c r="Z19">
        <v>22029</v>
      </c>
      <c r="AA19">
        <v>23029</v>
      </c>
      <c r="AB19">
        <v>24031</v>
      </c>
      <c r="AD19">
        <v>26029</v>
      </c>
      <c r="AE19">
        <v>27029</v>
      </c>
      <c r="AF19">
        <v>28029</v>
      </c>
      <c r="AG19">
        <v>29029</v>
      </c>
      <c r="AH19">
        <v>30029</v>
      </c>
      <c r="AI19">
        <v>31055</v>
      </c>
      <c r="AJ19">
        <v>32031</v>
      </c>
      <c r="AL19">
        <v>34029</v>
      </c>
      <c r="AM19">
        <v>35027</v>
      </c>
      <c r="AN19">
        <v>36029</v>
      </c>
      <c r="AO19">
        <v>37029</v>
      </c>
      <c r="AP19">
        <v>38029</v>
      </c>
      <c r="AQ19">
        <v>39029</v>
      </c>
      <c r="AR19">
        <v>40029</v>
      </c>
      <c r="AS19">
        <v>41029</v>
      </c>
      <c r="AT19">
        <v>42029</v>
      </c>
      <c r="AV19">
        <v>45029</v>
      </c>
      <c r="AW19">
        <v>46031</v>
      </c>
      <c r="AX19">
        <v>47029</v>
      </c>
      <c r="AY19">
        <v>48029</v>
      </c>
      <c r="AZ19">
        <v>49029</v>
      </c>
      <c r="BB19">
        <v>51029</v>
      </c>
      <c r="BC19">
        <v>53029</v>
      </c>
      <c r="BD19">
        <v>54029</v>
      </c>
      <c r="BE19">
        <v>55029</v>
      </c>
      <c r="BF19">
        <v>56029</v>
      </c>
    </row>
    <row r="20" spans="2:58" x14ac:dyDescent="0.3">
      <c r="B20" t="s">
        <v>4</v>
      </c>
      <c r="C20">
        <v>1031</v>
      </c>
      <c r="D20" t="s">
        <v>20</v>
      </c>
      <c r="F20">
        <v>16</v>
      </c>
      <c r="G20" t="s">
        <v>733</v>
      </c>
      <c r="H20" t="str">
        <f t="shared" si="0"/>
        <v>Coffee County</v>
      </c>
      <c r="I20">
        <f t="shared" si="1"/>
        <v>1031</v>
      </c>
      <c r="J20">
        <v>16</v>
      </c>
      <c r="K20">
        <v>1031</v>
      </c>
      <c r="M20">
        <v>5031</v>
      </c>
      <c r="N20">
        <v>6031</v>
      </c>
      <c r="O20">
        <v>8029</v>
      </c>
      <c r="R20">
        <v>12033</v>
      </c>
      <c r="S20">
        <v>13031</v>
      </c>
      <c r="T20">
        <v>16031</v>
      </c>
      <c r="U20">
        <v>17031</v>
      </c>
      <c r="V20">
        <v>18031</v>
      </c>
      <c r="W20">
        <v>19031</v>
      </c>
      <c r="X20">
        <v>20031</v>
      </c>
      <c r="Y20">
        <v>21031</v>
      </c>
      <c r="Z20">
        <v>22031</v>
      </c>
      <c r="AA20">
        <v>23031</v>
      </c>
      <c r="AB20">
        <v>24033</v>
      </c>
      <c r="AD20">
        <v>26031</v>
      </c>
      <c r="AE20">
        <v>27031</v>
      </c>
      <c r="AF20">
        <v>28031</v>
      </c>
      <c r="AG20">
        <v>29031</v>
      </c>
      <c r="AH20">
        <v>30031</v>
      </c>
      <c r="AI20">
        <v>31067</v>
      </c>
      <c r="AJ20">
        <v>32033</v>
      </c>
      <c r="AL20">
        <v>34031</v>
      </c>
      <c r="AM20">
        <v>35028</v>
      </c>
      <c r="AN20">
        <v>36031</v>
      </c>
      <c r="AO20">
        <v>37031</v>
      </c>
      <c r="AP20">
        <v>38031</v>
      </c>
      <c r="AQ20">
        <v>39031</v>
      </c>
      <c r="AR20">
        <v>40031</v>
      </c>
      <c r="AS20">
        <v>41031</v>
      </c>
      <c r="AT20">
        <v>42031</v>
      </c>
      <c r="AV20">
        <v>45031</v>
      </c>
      <c r="AW20">
        <v>46033</v>
      </c>
      <c r="AX20">
        <v>47031</v>
      </c>
      <c r="AY20">
        <v>48031</v>
      </c>
      <c r="AZ20">
        <v>49031</v>
      </c>
      <c r="BB20">
        <v>51031</v>
      </c>
      <c r="BC20">
        <v>53031</v>
      </c>
      <c r="BD20">
        <v>54031</v>
      </c>
      <c r="BE20">
        <v>55031</v>
      </c>
      <c r="BF20">
        <v>56031</v>
      </c>
    </row>
    <row r="21" spans="2:58" x14ac:dyDescent="0.3">
      <c r="B21" t="s">
        <v>4</v>
      </c>
      <c r="C21">
        <v>1033</v>
      </c>
      <c r="D21" t="s">
        <v>21</v>
      </c>
      <c r="F21">
        <v>17</v>
      </c>
      <c r="G21" t="s">
        <v>798</v>
      </c>
      <c r="H21" t="str">
        <f t="shared" si="0"/>
        <v>Colbert County</v>
      </c>
      <c r="I21">
        <f t="shared" si="1"/>
        <v>1033</v>
      </c>
      <c r="J21">
        <v>17</v>
      </c>
      <c r="K21">
        <v>1033</v>
      </c>
      <c r="M21">
        <v>5033</v>
      </c>
      <c r="N21">
        <v>6033</v>
      </c>
      <c r="O21">
        <v>8031</v>
      </c>
      <c r="R21">
        <v>12035</v>
      </c>
      <c r="S21">
        <v>13033</v>
      </c>
      <c r="T21">
        <v>16033</v>
      </c>
      <c r="U21">
        <v>17033</v>
      </c>
      <c r="V21">
        <v>18033</v>
      </c>
      <c r="W21">
        <v>19033</v>
      </c>
      <c r="X21">
        <v>20033</v>
      </c>
      <c r="Y21">
        <v>21033</v>
      </c>
      <c r="Z21">
        <v>22033</v>
      </c>
      <c r="AB21">
        <v>24035</v>
      </c>
      <c r="AD21">
        <v>26033</v>
      </c>
      <c r="AE21">
        <v>27033</v>
      </c>
      <c r="AF21">
        <v>28033</v>
      </c>
      <c r="AG21">
        <v>29033</v>
      </c>
      <c r="AH21">
        <v>30033</v>
      </c>
      <c r="AI21">
        <v>31079</v>
      </c>
      <c r="AJ21">
        <v>32510</v>
      </c>
      <c r="AL21">
        <v>34033</v>
      </c>
      <c r="AM21">
        <v>35029</v>
      </c>
      <c r="AN21">
        <v>36033</v>
      </c>
      <c r="AO21">
        <v>37033</v>
      </c>
      <c r="AP21">
        <v>38033</v>
      </c>
      <c r="AQ21">
        <v>39033</v>
      </c>
      <c r="AR21">
        <v>40033</v>
      </c>
      <c r="AS21">
        <v>41033</v>
      </c>
      <c r="AT21">
        <v>42033</v>
      </c>
      <c r="AV21">
        <v>45033</v>
      </c>
      <c r="AW21">
        <v>46035</v>
      </c>
      <c r="AX21">
        <v>47033</v>
      </c>
      <c r="AY21">
        <v>48033</v>
      </c>
      <c r="AZ21">
        <v>49033</v>
      </c>
      <c r="BB21">
        <v>51033</v>
      </c>
      <c r="BC21">
        <v>53033</v>
      </c>
      <c r="BD21">
        <v>54033</v>
      </c>
      <c r="BE21">
        <v>55033</v>
      </c>
      <c r="BF21">
        <v>56033</v>
      </c>
    </row>
    <row r="22" spans="2:58" x14ac:dyDescent="0.3">
      <c r="B22" t="s">
        <v>4</v>
      </c>
      <c r="C22">
        <v>1035</v>
      </c>
      <c r="D22" t="s">
        <v>22</v>
      </c>
      <c r="F22">
        <v>18</v>
      </c>
      <c r="G22" t="s">
        <v>809</v>
      </c>
      <c r="H22" t="str">
        <f t="shared" si="0"/>
        <v>Conecuh County</v>
      </c>
      <c r="I22">
        <f t="shared" si="1"/>
        <v>1035</v>
      </c>
      <c r="J22">
        <v>18</v>
      </c>
      <c r="K22">
        <v>1035</v>
      </c>
      <c r="M22">
        <v>5035</v>
      </c>
      <c r="N22">
        <v>6035</v>
      </c>
      <c r="O22">
        <v>8033</v>
      </c>
      <c r="R22">
        <v>12037</v>
      </c>
      <c r="S22">
        <v>13035</v>
      </c>
      <c r="T22">
        <v>16035</v>
      </c>
      <c r="U22">
        <v>17035</v>
      </c>
      <c r="V22">
        <v>18035</v>
      </c>
      <c r="W22">
        <v>19035</v>
      </c>
      <c r="X22">
        <v>20035</v>
      </c>
      <c r="Y22">
        <v>21035</v>
      </c>
      <c r="Z22">
        <v>22035</v>
      </c>
      <c r="AB22">
        <v>24037</v>
      </c>
      <c r="AD22">
        <v>26035</v>
      </c>
      <c r="AE22">
        <v>27035</v>
      </c>
      <c r="AF22">
        <v>28035</v>
      </c>
      <c r="AG22">
        <v>29035</v>
      </c>
      <c r="AH22">
        <v>30035</v>
      </c>
      <c r="AI22">
        <v>31081</v>
      </c>
      <c r="AL22">
        <v>34035</v>
      </c>
      <c r="AM22">
        <v>35031</v>
      </c>
      <c r="AN22">
        <v>36035</v>
      </c>
      <c r="AO22">
        <v>37035</v>
      </c>
      <c r="AP22">
        <v>38035</v>
      </c>
      <c r="AQ22">
        <v>39035</v>
      </c>
      <c r="AR22">
        <v>40035</v>
      </c>
      <c r="AS22">
        <v>41035</v>
      </c>
      <c r="AT22">
        <v>42035</v>
      </c>
      <c r="AV22">
        <v>45035</v>
      </c>
      <c r="AW22">
        <v>46037</v>
      </c>
      <c r="AX22">
        <v>47035</v>
      </c>
      <c r="AY22">
        <v>48035</v>
      </c>
      <c r="AZ22">
        <v>49035</v>
      </c>
      <c r="BB22">
        <v>51035</v>
      </c>
      <c r="BC22">
        <v>53035</v>
      </c>
      <c r="BD22">
        <v>54035</v>
      </c>
      <c r="BE22">
        <v>55035</v>
      </c>
      <c r="BF22">
        <v>56035</v>
      </c>
    </row>
    <row r="23" spans="2:58" x14ac:dyDescent="0.3">
      <c r="B23" t="s">
        <v>4</v>
      </c>
      <c r="C23">
        <v>1037</v>
      </c>
      <c r="D23" t="s">
        <v>23</v>
      </c>
      <c r="F23">
        <v>19</v>
      </c>
      <c r="G23" t="s">
        <v>827</v>
      </c>
      <c r="H23" t="str">
        <f t="shared" si="0"/>
        <v>Coosa County</v>
      </c>
      <c r="I23">
        <f t="shared" si="1"/>
        <v>1037</v>
      </c>
      <c r="J23">
        <v>19</v>
      </c>
      <c r="K23">
        <v>1037</v>
      </c>
      <c r="M23">
        <v>5037</v>
      </c>
      <c r="N23">
        <v>6037</v>
      </c>
      <c r="O23">
        <v>8035</v>
      </c>
      <c r="R23">
        <v>12039</v>
      </c>
      <c r="S23">
        <v>13037</v>
      </c>
      <c r="T23">
        <v>16037</v>
      </c>
      <c r="U23">
        <v>17037</v>
      </c>
      <c r="V23">
        <v>18037</v>
      </c>
      <c r="W23">
        <v>19037</v>
      </c>
      <c r="X23">
        <v>20037</v>
      </c>
      <c r="Y23">
        <v>21037</v>
      </c>
      <c r="Z23">
        <v>22037</v>
      </c>
      <c r="AB23">
        <v>24039</v>
      </c>
      <c r="AD23">
        <v>26037</v>
      </c>
      <c r="AE23">
        <v>27037</v>
      </c>
      <c r="AF23">
        <v>28037</v>
      </c>
      <c r="AG23">
        <v>29037</v>
      </c>
      <c r="AH23">
        <v>30037</v>
      </c>
      <c r="AI23">
        <v>31089</v>
      </c>
      <c r="AL23">
        <v>34037</v>
      </c>
      <c r="AM23">
        <v>35033</v>
      </c>
      <c r="AN23">
        <v>36037</v>
      </c>
      <c r="AO23">
        <v>37037</v>
      </c>
      <c r="AP23">
        <v>38037</v>
      </c>
      <c r="AQ23">
        <v>39037</v>
      </c>
      <c r="AR23">
        <v>40037</v>
      </c>
      <c r="AS23">
        <v>41037</v>
      </c>
      <c r="AT23">
        <v>42037</v>
      </c>
      <c r="AV23">
        <v>45037</v>
      </c>
      <c r="AW23">
        <v>46039</v>
      </c>
      <c r="AX23">
        <v>47037</v>
      </c>
      <c r="AY23">
        <v>48037</v>
      </c>
      <c r="AZ23">
        <v>49037</v>
      </c>
      <c r="BB23">
        <v>51036</v>
      </c>
      <c r="BC23">
        <v>53037</v>
      </c>
      <c r="BD23">
        <v>54037</v>
      </c>
      <c r="BE23">
        <v>55037</v>
      </c>
      <c r="BF23">
        <v>56037</v>
      </c>
    </row>
    <row r="24" spans="2:58" x14ac:dyDescent="0.3">
      <c r="B24" t="s">
        <v>4</v>
      </c>
      <c r="C24">
        <v>1039</v>
      </c>
      <c r="D24" t="s">
        <v>24</v>
      </c>
      <c r="F24">
        <v>20</v>
      </c>
      <c r="G24" t="s">
        <v>838</v>
      </c>
      <c r="H24" t="str">
        <f t="shared" si="0"/>
        <v>Covington County</v>
      </c>
      <c r="I24">
        <f t="shared" si="1"/>
        <v>1039</v>
      </c>
      <c r="J24">
        <v>20</v>
      </c>
      <c r="K24">
        <v>1039</v>
      </c>
      <c r="M24">
        <v>5039</v>
      </c>
      <c r="N24">
        <v>6039</v>
      </c>
      <c r="O24">
        <v>8037</v>
      </c>
      <c r="R24">
        <v>12041</v>
      </c>
      <c r="S24">
        <v>13039</v>
      </c>
      <c r="T24">
        <v>16039</v>
      </c>
      <c r="U24">
        <v>17039</v>
      </c>
      <c r="V24">
        <v>18039</v>
      </c>
      <c r="W24">
        <v>19039</v>
      </c>
      <c r="X24">
        <v>20039</v>
      </c>
      <c r="Y24">
        <v>21039</v>
      </c>
      <c r="Z24">
        <v>22039</v>
      </c>
      <c r="AB24">
        <v>24041</v>
      </c>
      <c r="AD24">
        <v>26039</v>
      </c>
      <c r="AE24">
        <v>27039</v>
      </c>
      <c r="AF24">
        <v>28039</v>
      </c>
      <c r="AG24">
        <v>29039</v>
      </c>
      <c r="AH24">
        <v>30039</v>
      </c>
      <c r="AI24">
        <v>31095</v>
      </c>
      <c r="AL24">
        <v>34039</v>
      </c>
      <c r="AM24">
        <v>35035</v>
      </c>
      <c r="AN24">
        <v>36039</v>
      </c>
      <c r="AO24">
        <v>37039</v>
      </c>
      <c r="AP24">
        <v>38039</v>
      </c>
      <c r="AQ24">
        <v>39039</v>
      </c>
      <c r="AR24">
        <v>40039</v>
      </c>
      <c r="AS24">
        <v>41039</v>
      </c>
      <c r="AT24">
        <v>42039</v>
      </c>
      <c r="AV24">
        <v>45039</v>
      </c>
      <c r="AW24">
        <v>46041</v>
      </c>
      <c r="AX24">
        <v>47039</v>
      </c>
      <c r="AY24">
        <v>48039</v>
      </c>
      <c r="AZ24">
        <v>49039</v>
      </c>
      <c r="BB24">
        <v>51037</v>
      </c>
      <c r="BC24">
        <v>53039</v>
      </c>
      <c r="BD24">
        <v>54039</v>
      </c>
      <c r="BE24">
        <v>55039</v>
      </c>
      <c r="BF24">
        <v>56039</v>
      </c>
    </row>
    <row r="25" spans="2:58" x14ac:dyDescent="0.3">
      <c r="B25" t="s">
        <v>4</v>
      </c>
      <c r="C25">
        <v>1041</v>
      </c>
      <c r="D25" t="s">
        <v>25</v>
      </c>
      <c r="F25">
        <v>21</v>
      </c>
      <c r="G25" t="s">
        <v>901</v>
      </c>
      <c r="H25" t="str">
        <f t="shared" si="0"/>
        <v>Crenshaw County</v>
      </c>
      <c r="I25">
        <f t="shared" si="1"/>
        <v>1041</v>
      </c>
      <c r="J25">
        <v>21</v>
      </c>
      <c r="K25">
        <v>1041</v>
      </c>
      <c r="M25">
        <v>5041</v>
      </c>
      <c r="N25">
        <v>6041</v>
      </c>
      <c r="O25">
        <v>8039</v>
      </c>
      <c r="R25">
        <v>12043</v>
      </c>
      <c r="S25">
        <v>13043</v>
      </c>
      <c r="T25">
        <v>16041</v>
      </c>
      <c r="U25">
        <v>17041</v>
      </c>
      <c r="V25">
        <v>18041</v>
      </c>
      <c r="W25">
        <v>19041</v>
      </c>
      <c r="X25">
        <v>20041</v>
      </c>
      <c r="Y25">
        <v>21041</v>
      </c>
      <c r="Z25">
        <v>22041</v>
      </c>
      <c r="AB25">
        <v>24043</v>
      </c>
      <c r="AD25">
        <v>26041</v>
      </c>
      <c r="AE25">
        <v>27041</v>
      </c>
      <c r="AF25">
        <v>28041</v>
      </c>
      <c r="AG25">
        <v>29041</v>
      </c>
      <c r="AH25">
        <v>30041</v>
      </c>
      <c r="AI25">
        <v>31099</v>
      </c>
      <c r="AL25">
        <v>34041</v>
      </c>
      <c r="AM25">
        <v>35037</v>
      </c>
      <c r="AN25">
        <v>36041</v>
      </c>
      <c r="AO25">
        <v>37041</v>
      </c>
      <c r="AP25">
        <v>38041</v>
      </c>
      <c r="AQ25">
        <v>39041</v>
      </c>
      <c r="AR25">
        <v>40041</v>
      </c>
      <c r="AS25">
        <v>41041</v>
      </c>
      <c r="AT25">
        <v>42041</v>
      </c>
      <c r="AV25">
        <v>45041</v>
      </c>
      <c r="AW25">
        <v>46043</v>
      </c>
      <c r="AX25">
        <v>47041</v>
      </c>
      <c r="AY25">
        <v>48041</v>
      </c>
      <c r="AZ25">
        <v>49041</v>
      </c>
      <c r="BB25">
        <v>51041</v>
      </c>
      <c r="BC25">
        <v>53041</v>
      </c>
      <c r="BD25">
        <v>54041</v>
      </c>
      <c r="BE25">
        <v>55041</v>
      </c>
      <c r="BF25">
        <v>56041</v>
      </c>
    </row>
    <row r="26" spans="2:58" x14ac:dyDescent="0.3">
      <c r="B26" t="s">
        <v>4</v>
      </c>
      <c r="C26">
        <v>1043</v>
      </c>
      <c r="D26" t="s">
        <v>26</v>
      </c>
      <c r="F26">
        <v>22</v>
      </c>
      <c r="G26" t="s">
        <v>963</v>
      </c>
      <c r="H26" t="str">
        <f t="shared" si="0"/>
        <v>Cullman County</v>
      </c>
      <c r="I26">
        <f t="shared" si="1"/>
        <v>1043</v>
      </c>
      <c r="J26">
        <v>22</v>
      </c>
      <c r="K26">
        <v>1043</v>
      </c>
      <c r="M26">
        <v>5043</v>
      </c>
      <c r="N26">
        <v>6043</v>
      </c>
      <c r="O26">
        <v>8041</v>
      </c>
      <c r="R26">
        <v>12045</v>
      </c>
      <c r="S26">
        <v>13045</v>
      </c>
      <c r="T26">
        <v>16043</v>
      </c>
      <c r="U26">
        <v>17043</v>
      </c>
      <c r="V26">
        <v>18043</v>
      </c>
      <c r="W26">
        <v>19043</v>
      </c>
      <c r="X26">
        <v>20043</v>
      </c>
      <c r="Y26">
        <v>21043</v>
      </c>
      <c r="Z26">
        <v>22043</v>
      </c>
      <c r="AB26">
        <v>24045</v>
      </c>
      <c r="AD26">
        <v>26043</v>
      </c>
      <c r="AE26">
        <v>27043</v>
      </c>
      <c r="AF26">
        <v>28043</v>
      </c>
      <c r="AG26">
        <v>29043</v>
      </c>
      <c r="AH26">
        <v>30043</v>
      </c>
      <c r="AI26">
        <v>31101</v>
      </c>
      <c r="AM26">
        <v>35039</v>
      </c>
      <c r="AN26">
        <v>36043</v>
      </c>
      <c r="AO26">
        <v>37043</v>
      </c>
      <c r="AP26">
        <v>38043</v>
      </c>
      <c r="AQ26">
        <v>39043</v>
      </c>
      <c r="AR26">
        <v>40043</v>
      </c>
      <c r="AS26">
        <v>41043</v>
      </c>
      <c r="AT26">
        <v>42043</v>
      </c>
      <c r="AV26">
        <v>45043</v>
      </c>
      <c r="AW26">
        <v>46045</v>
      </c>
      <c r="AX26">
        <v>47043</v>
      </c>
      <c r="AY26">
        <v>48043</v>
      </c>
      <c r="AZ26">
        <v>49043</v>
      </c>
      <c r="BB26">
        <v>51043</v>
      </c>
      <c r="BC26">
        <v>53043</v>
      </c>
      <c r="BD26">
        <v>54043</v>
      </c>
      <c r="BE26">
        <v>55043</v>
      </c>
      <c r="BF26">
        <v>56043</v>
      </c>
    </row>
    <row r="27" spans="2:58" x14ac:dyDescent="0.3">
      <c r="B27" t="s">
        <v>4</v>
      </c>
      <c r="C27">
        <v>1045</v>
      </c>
      <c r="D27" t="s">
        <v>27</v>
      </c>
      <c r="F27">
        <v>23</v>
      </c>
      <c r="G27" t="s">
        <v>1000</v>
      </c>
      <c r="H27" t="str">
        <f t="shared" si="0"/>
        <v>Dale County</v>
      </c>
      <c r="I27">
        <f t="shared" si="1"/>
        <v>1045</v>
      </c>
      <c r="J27">
        <v>23</v>
      </c>
      <c r="K27">
        <v>1045</v>
      </c>
      <c r="M27">
        <v>5045</v>
      </c>
      <c r="N27">
        <v>6045</v>
      </c>
      <c r="O27">
        <v>8043</v>
      </c>
      <c r="R27">
        <v>12047</v>
      </c>
      <c r="S27">
        <v>13047</v>
      </c>
      <c r="T27">
        <v>16045</v>
      </c>
      <c r="U27">
        <v>17045</v>
      </c>
      <c r="V27">
        <v>18045</v>
      </c>
      <c r="W27">
        <v>19045</v>
      </c>
      <c r="X27">
        <v>20045</v>
      </c>
      <c r="Y27">
        <v>21045</v>
      </c>
      <c r="Z27">
        <v>22045</v>
      </c>
      <c r="AB27">
        <v>24047</v>
      </c>
      <c r="AD27">
        <v>26045</v>
      </c>
      <c r="AE27">
        <v>27045</v>
      </c>
      <c r="AF27">
        <v>28045</v>
      </c>
      <c r="AG27">
        <v>29045</v>
      </c>
      <c r="AH27">
        <v>30045</v>
      </c>
      <c r="AI27">
        <v>31109</v>
      </c>
      <c r="AM27">
        <v>35041</v>
      </c>
      <c r="AN27">
        <v>36045</v>
      </c>
      <c r="AO27">
        <v>37045</v>
      </c>
      <c r="AP27">
        <v>38045</v>
      </c>
      <c r="AQ27">
        <v>39045</v>
      </c>
      <c r="AR27">
        <v>40045</v>
      </c>
      <c r="AS27">
        <v>41045</v>
      </c>
      <c r="AT27">
        <v>42045</v>
      </c>
      <c r="AV27">
        <v>45045</v>
      </c>
      <c r="AW27">
        <v>46047</v>
      </c>
      <c r="AX27">
        <v>47045</v>
      </c>
      <c r="AY27">
        <v>48045</v>
      </c>
      <c r="AZ27">
        <v>49045</v>
      </c>
      <c r="BB27">
        <v>51045</v>
      </c>
      <c r="BC27">
        <v>53045</v>
      </c>
      <c r="BD27">
        <v>54045</v>
      </c>
      <c r="BE27">
        <v>55045</v>
      </c>
      <c r="BF27">
        <v>56045</v>
      </c>
    </row>
    <row r="28" spans="2:58" x14ac:dyDescent="0.3">
      <c r="B28" t="s">
        <v>4</v>
      </c>
      <c r="C28">
        <v>1047</v>
      </c>
      <c r="D28" t="s">
        <v>28</v>
      </c>
      <c r="F28">
        <v>24</v>
      </c>
      <c r="G28" t="s">
        <v>1042</v>
      </c>
      <c r="H28" t="str">
        <f t="shared" si="0"/>
        <v>Dallas County</v>
      </c>
      <c r="I28">
        <f t="shared" si="1"/>
        <v>1047</v>
      </c>
      <c r="J28">
        <v>24</v>
      </c>
      <c r="K28">
        <v>1047</v>
      </c>
      <c r="M28">
        <v>5047</v>
      </c>
      <c r="N28">
        <v>6047</v>
      </c>
      <c r="O28">
        <v>8045</v>
      </c>
      <c r="R28">
        <v>12049</v>
      </c>
      <c r="S28">
        <v>13049</v>
      </c>
      <c r="T28">
        <v>16047</v>
      </c>
      <c r="U28">
        <v>17047</v>
      </c>
      <c r="V28">
        <v>18047</v>
      </c>
      <c r="W28">
        <v>19047</v>
      </c>
      <c r="X28">
        <v>20047</v>
      </c>
      <c r="Y28">
        <v>21047</v>
      </c>
      <c r="Z28">
        <v>22047</v>
      </c>
      <c r="AB28">
        <v>24510</v>
      </c>
      <c r="AD28">
        <v>26047</v>
      </c>
      <c r="AE28">
        <v>27047</v>
      </c>
      <c r="AF28">
        <v>28047</v>
      </c>
      <c r="AG28">
        <v>29047</v>
      </c>
      <c r="AH28">
        <v>30047</v>
      </c>
      <c r="AI28">
        <v>31111</v>
      </c>
      <c r="AM28">
        <v>35043</v>
      </c>
      <c r="AN28">
        <v>36047</v>
      </c>
      <c r="AO28">
        <v>37047</v>
      </c>
      <c r="AP28">
        <v>38047</v>
      </c>
      <c r="AQ28">
        <v>39047</v>
      </c>
      <c r="AR28">
        <v>40047</v>
      </c>
      <c r="AS28">
        <v>41047</v>
      </c>
      <c r="AT28">
        <v>42047</v>
      </c>
      <c r="AV28">
        <v>45047</v>
      </c>
      <c r="AW28">
        <v>46049</v>
      </c>
      <c r="AX28">
        <v>47047</v>
      </c>
      <c r="AY28">
        <v>48047</v>
      </c>
      <c r="AZ28">
        <v>49047</v>
      </c>
      <c r="BB28">
        <v>51047</v>
      </c>
      <c r="BC28">
        <v>53047</v>
      </c>
      <c r="BD28">
        <v>54047</v>
      </c>
      <c r="BE28">
        <v>55047</v>
      </c>
    </row>
    <row r="29" spans="2:58" x14ac:dyDescent="0.3">
      <c r="B29" t="s">
        <v>4</v>
      </c>
      <c r="C29">
        <v>1049</v>
      </c>
      <c r="D29" t="s">
        <v>29</v>
      </c>
      <c r="F29">
        <v>25</v>
      </c>
      <c r="G29" t="s">
        <v>1079</v>
      </c>
      <c r="H29" t="str">
        <f t="shared" si="0"/>
        <v>DeKalb County</v>
      </c>
      <c r="I29">
        <f t="shared" si="1"/>
        <v>1049</v>
      </c>
      <c r="J29">
        <v>25</v>
      </c>
      <c r="K29">
        <v>1049</v>
      </c>
      <c r="M29">
        <v>5049</v>
      </c>
      <c r="N29">
        <v>6049</v>
      </c>
      <c r="O29">
        <v>8047</v>
      </c>
      <c r="R29">
        <v>12051</v>
      </c>
      <c r="S29">
        <v>13051</v>
      </c>
      <c r="T29">
        <v>16049</v>
      </c>
      <c r="U29">
        <v>17049</v>
      </c>
      <c r="V29">
        <v>18049</v>
      </c>
      <c r="W29">
        <v>19049</v>
      </c>
      <c r="X29">
        <v>20049</v>
      </c>
      <c r="Y29">
        <v>21049</v>
      </c>
      <c r="Z29">
        <v>22049</v>
      </c>
      <c r="AD29">
        <v>26049</v>
      </c>
      <c r="AE29">
        <v>27049</v>
      </c>
      <c r="AF29">
        <v>28049</v>
      </c>
      <c r="AG29">
        <v>29049</v>
      </c>
      <c r="AH29">
        <v>30049</v>
      </c>
      <c r="AI29">
        <v>31119</v>
      </c>
      <c r="AM29">
        <v>35045</v>
      </c>
      <c r="AN29">
        <v>36049</v>
      </c>
      <c r="AO29">
        <v>37049</v>
      </c>
      <c r="AP29">
        <v>38049</v>
      </c>
      <c r="AQ29">
        <v>39049</v>
      </c>
      <c r="AR29">
        <v>40049</v>
      </c>
      <c r="AS29">
        <v>41049</v>
      </c>
      <c r="AT29">
        <v>42049</v>
      </c>
      <c r="AV29">
        <v>45049</v>
      </c>
      <c r="AW29">
        <v>46051</v>
      </c>
      <c r="AX29">
        <v>47049</v>
      </c>
      <c r="AY29">
        <v>48049</v>
      </c>
      <c r="AZ29">
        <v>49049</v>
      </c>
      <c r="BB29">
        <v>51049</v>
      </c>
      <c r="BC29">
        <v>53049</v>
      </c>
      <c r="BD29">
        <v>54049</v>
      </c>
      <c r="BE29">
        <v>55049</v>
      </c>
    </row>
    <row r="30" spans="2:58" x14ac:dyDescent="0.3">
      <c r="B30" t="s">
        <v>4</v>
      </c>
      <c r="C30">
        <v>1051</v>
      </c>
      <c r="D30" t="s">
        <v>30</v>
      </c>
      <c r="F30">
        <v>26</v>
      </c>
      <c r="G30" t="s">
        <v>1120</v>
      </c>
      <c r="H30" t="str">
        <f t="shared" si="0"/>
        <v>Elmore County</v>
      </c>
      <c r="I30">
        <f t="shared" si="1"/>
        <v>1051</v>
      </c>
      <c r="J30">
        <v>26</v>
      </c>
      <c r="K30">
        <v>1051</v>
      </c>
      <c r="M30">
        <v>5051</v>
      </c>
      <c r="N30">
        <v>6051</v>
      </c>
      <c r="O30">
        <v>8049</v>
      </c>
      <c r="R30">
        <v>12053</v>
      </c>
      <c r="S30">
        <v>13053</v>
      </c>
      <c r="T30">
        <v>16051</v>
      </c>
      <c r="U30">
        <v>17051</v>
      </c>
      <c r="V30">
        <v>18051</v>
      </c>
      <c r="W30">
        <v>19051</v>
      </c>
      <c r="X30">
        <v>20051</v>
      </c>
      <c r="Y30">
        <v>21051</v>
      </c>
      <c r="Z30">
        <v>22051</v>
      </c>
      <c r="AD30">
        <v>26051</v>
      </c>
      <c r="AE30">
        <v>27051</v>
      </c>
      <c r="AF30">
        <v>28051</v>
      </c>
      <c r="AG30">
        <v>29051</v>
      </c>
      <c r="AH30">
        <v>30051</v>
      </c>
      <c r="AI30">
        <v>31121</v>
      </c>
      <c r="AM30">
        <v>35047</v>
      </c>
      <c r="AN30">
        <v>36051</v>
      </c>
      <c r="AO30">
        <v>37051</v>
      </c>
      <c r="AP30">
        <v>38051</v>
      </c>
      <c r="AQ30">
        <v>39051</v>
      </c>
      <c r="AR30">
        <v>40051</v>
      </c>
      <c r="AS30">
        <v>41051</v>
      </c>
      <c r="AT30">
        <v>42051</v>
      </c>
      <c r="AV30">
        <v>45051</v>
      </c>
      <c r="AW30">
        <v>46053</v>
      </c>
      <c r="AX30">
        <v>47051</v>
      </c>
      <c r="AY30">
        <v>48051</v>
      </c>
      <c r="AZ30">
        <v>49051</v>
      </c>
      <c r="BB30">
        <v>51051</v>
      </c>
      <c r="BC30">
        <v>53051</v>
      </c>
      <c r="BD30">
        <v>54051</v>
      </c>
      <c r="BE30">
        <v>55051</v>
      </c>
    </row>
    <row r="31" spans="2:58" x14ac:dyDescent="0.3">
      <c r="B31" t="s">
        <v>4</v>
      </c>
      <c r="C31">
        <v>1053</v>
      </c>
      <c r="D31" t="s">
        <v>31</v>
      </c>
      <c r="F31">
        <v>27</v>
      </c>
      <c r="G31" t="s">
        <v>1132</v>
      </c>
      <c r="H31" t="str">
        <f t="shared" si="0"/>
        <v>Escambia County</v>
      </c>
      <c r="I31">
        <f t="shared" si="1"/>
        <v>1053</v>
      </c>
      <c r="J31">
        <v>27</v>
      </c>
      <c r="K31">
        <v>1053</v>
      </c>
      <c r="M31">
        <v>5053</v>
      </c>
      <c r="N31">
        <v>6053</v>
      </c>
      <c r="O31">
        <v>8051</v>
      </c>
      <c r="R31">
        <v>12055</v>
      </c>
      <c r="S31">
        <v>13055</v>
      </c>
      <c r="T31">
        <v>16053</v>
      </c>
      <c r="U31">
        <v>17053</v>
      </c>
      <c r="V31">
        <v>18053</v>
      </c>
      <c r="W31">
        <v>19053</v>
      </c>
      <c r="X31">
        <v>20053</v>
      </c>
      <c r="Y31">
        <v>21053</v>
      </c>
      <c r="Z31">
        <v>22053</v>
      </c>
      <c r="AD31">
        <v>26053</v>
      </c>
      <c r="AE31">
        <v>27053</v>
      </c>
      <c r="AF31">
        <v>28053</v>
      </c>
      <c r="AG31">
        <v>29053</v>
      </c>
      <c r="AH31">
        <v>30053</v>
      </c>
      <c r="AI31">
        <v>31127</v>
      </c>
      <c r="AM31">
        <v>35049</v>
      </c>
      <c r="AN31">
        <v>36053</v>
      </c>
      <c r="AO31">
        <v>37053</v>
      </c>
      <c r="AP31">
        <v>38053</v>
      </c>
      <c r="AQ31">
        <v>39053</v>
      </c>
      <c r="AR31">
        <v>40053</v>
      </c>
      <c r="AS31">
        <v>41053</v>
      </c>
      <c r="AT31">
        <v>42053</v>
      </c>
      <c r="AV31">
        <v>45053</v>
      </c>
      <c r="AW31">
        <v>46055</v>
      </c>
      <c r="AX31">
        <v>47053</v>
      </c>
      <c r="AY31">
        <v>48053</v>
      </c>
      <c r="AZ31">
        <v>49053</v>
      </c>
      <c r="BB31">
        <v>51053</v>
      </c>
      <c r="BC31">
        <v>53053</v>
      </c>
      <c r="BD31">
        <v>54053</v>
      </c>
      <c r="BE31">
        <v>55053</v>
      </c>
    </row>
    <row r="32" spans="2:58" x14ac:dyDescent="0.3">
      <c r="B32" t="s">
        <v>4</v>
      </c>
      <c r="C32">
        <v>1055</v>
      </c>
      <c r="D32" t="s">
        <v>32</v>
      </c>
      <c r="F32">
        <v>28</v>
      </c>
      <c r="G32" t="s">
        <v>1140</v>
      </c>
      <c r="H32" t="str">
        <f t="shared" si="0"/>
        <v>Etowah County</v>
      </c>
      <c r="I32">
        <f t="shared" si="1"/>
        <v>1055</v>
      </c>
      <c r="J32">
        <v>28</v>
      </c>
      <c r="K32">
        <v>1055</v>
      </c>
      <c r="M32">
        <v>5055</v>
      </c>
      <c r="N32">
        <v>6055</v>
      </c>
      <c r="O32">
        <v>8053</v>
      </c>
      <c r="R32">
        <v>12057</v>
      </c>
      <c r="S32">
        <v>13057</v>
      </c>
      <c r="T32">
        <v>16055</v>
      </c>
      <c r="U32">
        <v>17055</v>
      </c>
      <c r="V32">
        <v>18055</v>
      </c>
      <c r="W32">
        <v>19055</v>
      </c>
      <c r="X32">
        <v>20055</v>
      </c>
      <c r="Y32">
        <v>21055</v>
      </c>
      <c r="Z32">
        <v>22055</v>
      </c>
      <c r="AD32">
        <v>26055</v>
      </c>
      <c r="AE32">
        <v>27055</v>
      </c>
      <c r="AF32">
        <v>28055</v>
      </c>
      <c r="AG32">
        <v>29055</v>
      </c>
      <c r="AH32">
        <v>30055</v>
      </c>
      <c r="AI32">
        <v>31131</v>
      </c>
      <c r="AM32">
        <v>35051</v>
      </c>
      <c r="AN32">
        <v>36055</v>
      </c>
      <c r="AO32">
        <v>37055</v>
      </c>
      <c r="AP32">
        <v>38055</v>
      </c>
      <c r="AQ32">
        <v>39055</v>
      </c>
      <c r="AR32">
        <v>40055</v>
      </c>
      <c r="AS32">
        <v>41055</v>
      </c>
      <c r="AT32">
        <v>42055</v>
      </c>
      <c r="AV32">
        <v>45055</v>
      </c>
      <c r="AW32">
        <v>46057</v>
      </c>
      <c r="AX32">
        <v>47055</v>
      </c>
      <c r="AY32">
        <v>48055</v>
      </c>
      <c r="AZ32">
        <v>49055</v>
      </c>
      <c r="BB32">
        <v>51057</v>
      </c>
      <c r="BC32">
        <v>53055</v>
      </c>
      <c r="BD32">
        <v>54055</v>
      </c>
      <c r="BE32">
        <v>55055</v>
      </c>
    </row>
    <row r="33" spans="2:57" x14ac:dyDescent="0.3">
      <c r="B33" t="s">
        <v>4</v>
      </c>
      <c r="C33">
        <v>1057</v>
      </c>
      <c r="D33" t="s">
        <v>33</v>
      </c>
      <c r="F33">
        <v>29</v>
      </c>
      <c r="G33" t="s">
        <v>1152</v>
      </c>
      <c r="H33" t="str">
        <f t="shared" si="0"/>
        <v>Fayette County</v>
      </c>
      <c r="I33">
        <f t="shared" si="1"/>
        <v>1057</v>
      </c>
      <c r="J33">
        <v>29</v>
      </c>
      <c r="K33">
        <v>1057</v>
      </c>
      <c r="M33">
        <v>5057</v>
      </c>
      <c r="N33">
        <v>6057</v>
      </c>
      <c r="O33">
        <v>8055</v>
      </c>
      <c r="R33">
        <v>12059</v>
      </c>
      <c r="S33">
        <v>13059</v>
      </c>
      <c r="T33">
        <v>16057</v>
      </c>
      <c r="U33">
        <v>17057</v>
      </c>
      <c r="V33">
        <v>18057</v>
      </c>
      <c r="W33">
        <v>19057</v>
      </c>
      <c r="X33">
        <v>20057</v>
      </c>
      <c r="Y33">
        <v>21057</v>
      </c>
      <c r="Z33">
        <v>22057</v>
      </c>
      <c r="AD33">
        <v>26057</v>
      </c>
      <c r="AE33">
        <v>27057</v>
      </c>
      <c r="AF33">
        <v>28057</v>
      </c>
      <c r="AG33">
        <v>29057</v>
      </c>
      <c r="AH33">
        <v>30057</v>
      </c>
      <c r="AI33">
        <v>31137</v>
      </c>
      <c r="AM33">
        <v>35053</v>
      </c>
      <c r="AN33">
        <v>36057</v>
      </c>
      <c r="AO33">
        <v>37057</v>
      </c>
      <c r="AP33">
        <v>38057</v>
      </c>
      <c r="AQ33">
        <v>39057</v>
      </c>
      <c r="AR33">
        <v>40057</v>
      </c>
      <c r="AS33">
        <v>41057</v>
      </c>
      <c r="AT33">
        <v>42057</v>
      </c>
      <c r="AV33">
        <v>45057</v>
      </c>
      <c r="AW33">
        <v>46059</v>
      </c>
      <c r="AX33">
        <v>47057</v>
      </c>
      <c r="AY33">
        <v>48057</v>
      </c>
      <c r="AZ33">
        <v>49057</v>
      </c>
      <c r="BB33">
        <v>51059</v>
      </c>
      <c r="BC33">
        <v>53057</v>
      </c>
      <c r="BD33">
        <v>54057</v>
      </c>
      <c r="BE33">
        <v>55057</v>
      </c>
    </row>
    <row r="34" spans="2:57" x14ac:dyDescent="0.3">
      <c r="B34" t="s">
        <v>4</v>
      </c>
      <c r="C34">
        <v>1059</v>
      </c>
      <c r="D34" t="s">
        <v>34</v>
      </c>
      <c r="F34">
        <v>30</v>
      </c>
      <c r="G34" t="s">
        <v>1177</v>
      </c>
      <c r="H34" t="str">
        <f t="shared" si="0"/>
        <v>Franklin County</v>
      </c>
      <c r="I34">
        <f t="shared" si="1"/>
        <v>1059</v>
      </c>
      <c r="J34">
        <v>30</v>
      </c>
      <c r="K34">
        <v>1059</v>
      </c>
      <c r="M34">
        <v>5059</v>
      </c>
      <c r="N34">
        <v>6059</v>
      </c>
      <c r="O34">
        <v>8057</v>
      </c>
      <c r="R34">
        <v>12061</v>
      </c>
      <c r="S34">
        <v>13061</v>
      </c>
      <c r="T34">
        <v>16059</v>
      </c>
      <c r="U34">
        <v>17059</v>
      </c>
      <c r="V34">
        <v>18059</v>
      </c>
      <c r="W34">
        <v>19059</v>
      </c>
      <c r="X34">
        <v>20059</v>
      </c>
      <c r="Y34">
        <v>21059</v>
      </c>
      <c r="Z34">
        <v>22059</v>
      </c>
      <c r="AD34">
        <v>26059</v>
      </c>
      <c r="AE34">
        <v>27059</v>
      </c>
      <c r="AF34">
        <v>28059</v>
      </c>
      <c r="AG34">
        <v>29059</v>
      </c>
      <c r="AH34">
        <v>30059</v>
      </c>
      <c r="AI34">
        <v>31141</v>
      </c>
      <c r="AM34">
        <v>35055</v>
      </c>
      <c r="AN34">
        <v>36059</v>
      </c>
      <c r="AO34">
        <v>37059</v>
      </c>
      <c r="AP34">
        <v>38059</v>
      </c>
      <c r="AQ34">
        <v>39059</v>
      </c>
      <c r="AR34">
        <v>40059</v>
      </c>
      <c r="AS34">
        <v>41059</v>
      </c>
      <c r="AT34">
        <v>42059</v>
      </c>
      <c r="AV34">
        <v>45059</v>
      </c>
      <c r="AW34">
        <v>46061</v>
      </c>
      <c r="AX34">
        <v>47059</v>
      </c>
      <c r="AY34">
        <v>48059</v>
      </c>
      <c r="BB34">
        <v>51061</v>
      </c>
      <c r="BC34">
        <v>53059</v>
      </c>
      <c r="BD34">
        <v>54059</v>
      </c>
      <c r="BE34">
        <v>55059</v>
      </c>
    </row>
    <row r="35" spans="2:57" x14ac:dyDescent="0.3">
      <c r="B35" t="s">
        <v>4</v>
      </c>
      <c r="C35">
        <v>1061</v>
      </c>
      <c r="D35" t="s">
        <v>35</v>
      </c>
      <c r="F35">
        <v>31</v>
      </c>
      <c r="G35" t="s">
        <v>1209</v>
      </c>
      <c r="H35" t="str">
        <f t="shared" si="0"/>
        <v>Geneva County</v>
      </c>
      <c r="I35">
        <f t="shared" si="1"/>
        <v>1061</v>
      </c>
      <c r="J35">
        <v>31</v>
      </c>
      <c r="K35">
        <v>1061</v>
      </c>
      <c r="M35">
        <v>5061</v>
      </c>
      <c r="N35">
        <v>6061</v>
      </c>
      <c r="O35">
        <v>8059</v>
      </c>
      <c r="R35">
        <v>12063</v>
      </c>
      <c r="S35">
        <v>13063</v>
      </c>
      <c r="T35">
        <v>16061</v>
      </c>
      <c r="U35">
        <v>17061</v>
      </c>
      <c r="V35">
        <v>18061</v>
      </c>
      <c r="W35">
        <v>19061</v>
      </c>
      <c r="X35">
        <v>20061</v>
      </c>
      <c r="Y35">
        <v>21061</v>
      </c>
      <c r="Z35">
        <v>22061</v>
      </c>
      <c r="AD35">
        <v>26061</v>
      </c>
      <c r="AE35">
        <v>27061</v>
      </c>
      <c r="AF35">
        <v>28061</v>
      </c>
      <c r="AG35">
        <v>29061</v>
      </c>
      <c r="AH35">
        <v>30061</v>
      </c>
      <c r="AI35">
        <v>31145</v>
      </c>
      <c r="AM35">
        <v>35057</v>
      </c>
      <c r="AN35">
        <v>36061</v>
      </c>
      <c r="AO35">
        <v>37061</v>
      </c>
      <c r="AP35">
        <v>38061</v>
      </c>
      <c r="AQ35">
        <v>39061</v>
      </c>
      <c r="AR35">
        <v>40061</v>
      </c>
      <c r="AS35">
        <v>41061</v>
      </c>
      <c r="AT35">
        <v>42061</v>
      </c>
      <c r="AV35">
        <v>45061</v>
      </c>
      <c r="AW35">
        <v>46063</v>
      </c>
      <c r="AX35">
        <v>47061</v>
      </c>
      <c r="AY35">
        <v>48061</v>
      </c>
      <c r="BB35">
        <v>51063</v>
      </c>
      <c r="BC35">
        <v>53061</v>
      </c>
      <c r="BD35">
        <v>54061</v>
      </c>
      <c r="BE35">
        <v>55061</v>
      </c>
    </row>
    <row r="36" spans="2:57" x14ac:dyDescent="0.3">
      <c r="B36" t="s">
        <v>4</v>
      </c>
      <c r="C36">
        <v>1063</v>
      </c>
      <c r="D36" t="s">
        <v>36</v>
      </c>
      <c r="F36">
        <v>32</v>
      </c>
      <c r="G36" t="s">
        <v>1274</v>
      </c>
      <c r="H36" t="str">
        <f t="shared" si="0"/>
        <v>Greene County</v>
      </c>
      <c r="I36">
        <f t="shared" si="1"/>
        <v>1063</v>
      </c>
      <c r="J36">
        <v>32</v>
      </c>
      <c r="K36">
        <v>1063</v>
      </c>
      <c r="M36">
        <v>5063</v>
      </c>
      <c r="N36">
        <v>6063</v>
      </c>
      <c r="O36">
        <v>8061</v>
      </c>
      <c r="R36">
        <v>12065</v>
      </c>
      <c r="S36">
        <v>13065</v>
      </c>
      <c r="T36">
        <v>16063</v>
      </c>
      <c r="U36">
        <v>17063</v>
      </c>
      <c r="V36">
        <v>18063</v>
      </c>
      <c r="W36">
        <v>19063</v>
      </c>
      <c r="X36">
        <v>20063</v>
      </c>
      <c r="Y36">
        <v>21063</v>
      </c>
      <c r="Z36">
        <v>22063</v>
      </c>
      <c r="AD36">
        <v>26063</v>
      </c>
      <c r="AE36">
        <v>27063</v>
      </c>
      <c r="AF36">
        <v>28063</v>
      </c>
      <c r="AG36">
        <v>29063</v>
      </c>
      <c r="AH36">
        <v>30063</v>
      </c>
      <c r="AI36">
        <v>31147</v>
      </c>
      <c r="AM36">
        <v>35059</v>
      </c>
      <c r="AN36">
        <v>36063</v>
      </c>
      <c r="AO36">
        <v>37063</v>
      </c>
      <c r="AP36">
        <v>38063</v>
      </c>
      <c r="AQ36">
        <v>39063</v>
      </c>
      <c r="AR36">
        <v>40063</v>
      </c>
      <c r="AS36">
        <v>41063</v>
      </c>
      <c r="AT36">
        <v>42063</v>
      </c>
      <c r="AV36">
        <v>45063</v>
      </c>
      <c r="AW36">
        <v>46065</v>
      </c>
      <c r="AX36">
        <v>47063</v>
      </c>
      <c r="AY36">
        <v>48063</v>
      </c>
      <c r="BB36">
        <v>51065</v>
      </c>
      <c r="BC36">
        <v>53063</v>
      </c>
      <c r="BD36">
        <v>54063</v>
      </c>
      <c r="BE36">
        <v>55063</v>
      </c>
    </row>
    <row r="37" spans="2:57" x14ac:dyDescent="0.3">
      <c r="B37" t="s">
        <v>4</v>
      </c>
      <c r="C37">
        <v>1065</v>
      </c>
      <c r="D37" t="s">
        <v>37</v>
      </c>
      <c r="F37">
        <v>33</v>
      </c>
      <c r="G37" t="s">
        <v>1306</v>
      </c>
      <c r="H37" t="str">
        <f t="shared" si="0"/>
        <v>Hale County</v>
      </c>
      <c r="I37">
        <f t="shared" si="1"/>
        <v>1065</v>
      </c>
      <c r="J37">
        <v>33</v>
      </c>
      <c r="K37">
        <v>1065</v>
      </c>
      <c r="M37">
        <v>5065</v>
      </c>
      <c r="N37">
        <v>6065</v>
      </c>
      <c r="O37">
        <v>8063</v>
      </c>
      <c r="R37">
        <v>12067</v>
      </c>
      <c r="S37">
        <v>13067</v>
      </c>
      <c r="T37">
        <v>16065</v>
      </c>
      <c r="U37">
        <v>17065</v>
      </c>
      <c r="V37">
        <v>18065</v>
      </c>
      <c r="W37">
        <v>19065</v>
      </c>
      <c r="X37">
        <v>20065</v>
      </c>
      <c r="Y37">
        <v>21065</v>
      </c>
      <c r="Z37">
        <v>22065</v>
      </c>
      <c r="AD37">
        <v>26065</v>
      </c>
      <c r="AE37">
        <v>27065</v>
      </c>
      <c r="AF37">
        <v>28065</v>
      </c>
      <c r="AG37">
        <v>29065</v>
      </c>
      <c r="AH37">
        <v>30065</v>
      </c>
      <c r="AI37">
        <v>31151</v>
      </c>
      <c r="AM37">
        <v>35061</v>
      </c>
      <c r="AN37">
        <v>36065</v>
      </c>
      <c r="AO37">
        <v>37065</v>
      </c>
      <c r="AP37">
        <v>38065</v>
      </c>
      <c r="AQ37">
        <v>39065</v>
      </c>
      <c r="AR37">
        <v>40065</v>
      </c>
      <c r="AS37">
        <v>41065</v>
      </c>
      <c r="AT37">
        <v>42065</v>
      </c>
      <c r="AV37">
        <v>45065</v>
      </c>
      <c r="AW37">
        <v>46067</v>
      </c>
      <c r="AX37">
        <v>47065</v>
      </c>
      <c r="AY37">
        <v>48065</v>
      </c>
      <c r="BB37">
        <v>51067</v>
      </c>
      <c r="BC37">
        <v>53065</v>
      </c>
      <c r="BD37">
        <v>54065</v>
      </c>
      <c r="BE37">
        <v>55065</v>
      </c>
    </row>
    <row r="38" spans="2:57" x14ac:dyDescent="0.3">
      <c r="B38" t="s">
        <v>4</v>
      </c>
      <c r="C38">
        <v>1067</v>
      </c>
      <c r="D38" t="s">
        <v>38</v>
      </c>
      <c r="F38">
        <v>34</v>
      </c>
      <c r="G38" t="s">
        <v>1342</v>
      </c>
      <c r="H38" t="str">
        <f t="shared" si="0"/>
        <v>Henry County</v>
      </c>
      <c r="I38">
        <f t="shared" si="1"/>
        <v>1067</v>
      </c>
      <c r="J38">
        <v>34</v>
      </c>
      <c r="K38">
        <v>1067</v>
      </c>
      <c r="M38">
        <v>5067</v>
      </c>
      <c r="N38">
        <v>6067</v>
      </c>
      <c r="O38">
        <v>8065</v>
      </c>
      <c r="R38">
        <v>12069</v>
      </c>
      <c r="S38">
        <v>13069</v>
      </c>
      <c r="T38">
        <v>16067</v>
      </c>
      <c r="U38">
        <v>17067</v>
      </c>
      <c r="V38">
        <v>18067</v>
      </c>
      <c r="W38">
        <v>19067</v>
      </c>
      <c r="X38">
        <v>20067</v>
      </c>
      <c r="Y38">
        <v>21067</v>
      </c>
      <c r="Z38">
        <v>22067</v>
      </c>
      <c r="AD38">
        <v>26067</v>
      </c>
      <c r="AE38">
        <v>27067</v>
      </c>
      <c r="AF38">
        <v>28067</v>
      </c>
      <c r="AG38">
        <v>29067</v>
      </c>
      <c r="AH38">
        <v>30067</v>
      </c>
      <c r="AI38">
        <v>31153</v>
      </c>
      <c r="AN38">
        <v>36067</v>
      </c>
      <c r="AO38">
        <v>37067</v>
      </c>
      <c r="AP38">
        <v>38067</v>
      </c>
      <c r="AQ38">
        <v>39067</v>
      </c>
      <c r="AR38">
        <v>40067</v>
      </c>
      <c r="AS38">
        <v>41067</v>
      </c>
      <c r="AT38">
        <v>42067</v>
      </c>
      <c r="AV38">
        <v>45067</v>
      </c>
      <c r="AW38">
        <v>46069</v>
      </c>
      <c r="AX38">
        <v>47067</v>
      </c>
      <c r="AY38">
        <v>48067</v>
      </c>
      <c r="BB38">
        <v>51069</v>
      </c>
      <c r="BC38">
        <v>53067</v>
      </c>
      <c r="BD38">
        <v>54067</v>
      </c>
      <c r="BE38">
        <v>55067</v>
      </c>
    </row>
    <row r="39" spans="2:57" x14ac:dyDescent="0.3">
      <c r="B39" t="s">
        <v>4</v>
      </c>
      <c r="C39">
        <v>1069</v>
      </c>
      <c r="D39" t="s">
        <v>39</v>
      </c>
      <c r="F39">
        <v>35</v>
      </c>
      <c r="G39" t="s">
        <v>1385</v>
      </c>
      <c r="H39" t="str">
        <f t="shared" si="0"/>
        <v>Houston County</v>
      </c>
      <c r="I39">
        <f t="shared" si="1"/>
        <v>1069</v>
      </c>
      <c r="J39">
        <v>35</v>
      </c>
      <c r="K39">
        <v>1069</v>
      </c>
      <c r="M39">
        <v>5069</v>
      </c>
      <c r="N39">
        <v>6069</v>
      </c>
      <c r="O39">
        <v>8067</v>
      </c>
      <c r="R39">
        <v>12071</v>
      </c>
      <c r="S39">
        <v>13071</v>
      </c>
      <c r="T39">
        <v>16069</v>
      </c>
      <c r="U39">
        <v>17069</v>
      </c>
      <c r="V39">
        <v>18069</v>
      </c>
      <c r="W39">
        <v>19069</v>
      </c>
      <c r="X39">
        <v>20069</v>
      </c>
      <c r="Y39">
        <v>21069</v>
      </c>
      <c r="Z39">
        <v>22069</v>
      </c>
      <c r="AD39">
        <v>26069</v>
      </c>
      <c r="AE39">
        <v>27069</v>
      </c>
      <c r="AF39">
        <v>28069</v>
      </c>
      <c r="AG39">
        <v>29069</v>
      </c>
      <c r="AH39">
        <v>30069</v>
      </c>
      <c r="AI39">
        <v>31155</v>
      </c>
      <c r="AN39">
        <v>36069</v>
      </c>
      <c r="AO39">
        <v>37069</v>
      </c>
      <c r="AP39">
        <v>38069</v>
      </c>
      <c r="AQ39">
        <v>39069</v>
      </c>
      <c r="AR39">
        <v>40069</v>
      </c>
      <c r="AS39">
        <v>41069</v>
      </c>
      <c r="AT39">
        <v>42069</v>
      </c>
      <c r="AV39">
        <v>45069</v>
      </c>
      <c r="AW39">
        <v>46071</v>
      </c>
      <c r="AX39">
        <v>47069</v>
      </c>
      <c r="AY39">
        <v>48069</v>
      </c>
      <c r="BB39">
        <v>51071</v>
      </c>
      <c r="BC39">
        <v>53069</v>
      </c>
      <c r="BD39">
        <v>54069</v>
      </c>
      <c r="BE39">
        <v>55069</v>
      </c>
    </row>
    <row r="40" spans="2:57" x14ac:dyDescent="0.3">
      <c r="B40" t="s">
        <v>4</v>
      </c>
      <c r="C40">
        <v>1071</v>
      </c>
      <c r="D40" t="s">
        <v>40</v>
      </c>
      <c r="F40">
        <v>36</v>
      </c>
      <c r="G40" t="s">
        <v>1402</v>
      </c>
      <c r="H40" t="str">
        <f t="shared" si="0"/>
        <v>Jackson County</v>
      </c>
      <c r="I40">
        <f t="shared" si="1"/>
        <v>1071</v>
      </c>
      <c r="J40">
        <v>36</v>
      </c>
      <c r="K40">
        <v>1071</v>
      </c>
      <c r="M40">
        <v>5071</v>
      </c>
      <c r="N40">
        <v>6071</v>
      </c>
      <c r="O40">
        <v>8069</v>
      </c>
      <c r="R40">
        <v>12073</v>
      </c>
      <c r="S40">
        <v>13073</v>
      </c>
      <c r="T40">
        <v>16071</v>
      </c>
      <c r="U40">
        <v>17071</v>
      </c>
      <c r="V40">
        <v>18071</v>
      </c>
      <c r="W40">
        <v>19071</v>
      </c>
      <c r="X40">
        <v>20071</v>
      </c>
      <c r="Y40">
        <v>21071</v>
      </c>
      <c r="Z40">
        <v>22071</v>
      </c>
      <c r="AD40">
        <v>26071</v>
      </c>
      <c r="AE40">
        <v>27071</v>
      </c>
      <c r="AF40">
        <v>28071</v>
      </c>
      <c r="AG40">
        <v>29071</v>
      </c>
      <c r="AH40">
        <v>30071</v>
      </c>
      <c r="AI40">
        <v>31157</v>
      </c>
      <c r="AN40">
        <v>36071</v>
      </c>
      <c r="AO40">
        <v>37071</v>
      </c>
      <c r="AP40">
        <v>38071</v>
      </c>
      <c r="AQ40">
        <v>39071</v>
      </c>
      <c r="AR40">
        <v>40071</v>
      </c>
      <c r="AS40">
        <v>41071</v>
      </c>
      <c r="AT40">
        <v>42071</v>
      </c>
      <c r="AV40">
        <v>45071</v>
      </c>
      <c r="AW40">
        <v>46073</v>
      </c>
      <c r="AX40">
        <v>47071</v>
      </c>
      <c r="AY40">
        <v>48071</v>
      </c>
      <c r="BB40">
        <v>51073</v>
      </c>
      <c r="BC40">
        <v>53071</v>
      </c>
      <c r="BD40">
        <v>54071</v>
      </c>
      <c r="BE40">
        <v>55071</v>
      </c>
    </row>
    <row r="41" spans="2:57" x14ac:dyDescent="0.3">
      <c r="B41" t="s">
        <v>4</v>
      </c>
      <c r="C41">
        <v>1073</v>
      </c>
      <c r="D41" t="s">
        <v>41</v>
      </c>
      <c r="F41">
        <v>37</v>
      </c>
      <c r="G41" t="s">
        <v>1436</v>
      </c>
      <c r="H41" t="str">
        <f t="shared" si="0"/>
        <v>Jefferson County</v>
      </c>
      <c r="I41">
        <f t="shared" si="1"/>
        <v>1073</v>
      </c>
      <c r="J41">
        <v>37</v>
      </c>
      <c r="K41">
        <v>1073</v>
      </c>
      <c r="M41">
        <v>5073</v>
      </c>
      <c r="N41">
        <v>6073</v>
      </c>
      <c r="O41">
        <v>8071</v>
      </c>
      <c r="R41">
        <v>12075</v>
      </c>
      <c r="S41">
        <v>13075</v>
      </c>
      <c r="T41">
        <v>16073</v>
      </c>
      <c r="U41">
        <v>17073</v>
      </c>
      <c r="V41">
        <v>18073</v>
      </c>
      <c r="W41">
        <v>19073</v>
      </c>
      <c r="X41">
        <v>20073</v>
      </c>
      <c r="Y41">
        <v>21073</v>
      </c>
      <c r="Z41">
        <v>22073</v>
      </c>
      <c r="AD41">
        <v>26073</v>
      </c>
      <c r="AE41">
        <v>27073</v>
      </c>
      <c r="AF41">
        <v>28073</v>
      </c>
      <c r="AG41">
        <v>29073</v>
      </c>
      <c r="AH41">
        <v>30073</v>
      </c>
      <c r="AI41">
        <v>31159</v>
      </c>
      <c r="AN41">
        <v>36073</v>
      </c>
      <c r="AO41">
        <v>37073</v>
      </c>
      <c r="AP41">
        <v>38073</v>
      </c>
      <c r="AQ41">
        <v>39073</v>
      </c>
      <c r="AR41">
        <v>40073</v>
      </c>
      <c r="AT41">
        <v>42073</v>
      </c>
      <c r="AV41">
        <v>45073</v>
      </c>
      <c r="AW41">
        <v>46075</v>
      </c>
      <c r="AX41">
        <v>47073</v>
      </c>
      <c r="AY41">
        <v>48073</v>
      </c>
      <c r="BB41">
        <v>51075</v>
      </c>
      <c r="BC41">
        <v>53073</v>
      </c>
      <c r="BD41">
        <v>54073</v>
      </c>
      <c r="BE41">
        <v>55073</v>
      </c>
    </row>
    <row r="42" spans="2:57" x14ac:dyDescent="0.3">
      <c r="B42" t="s">
        <v>4</v>
      </c>
      <c r="C42">
        <v>1075</v>
      </c>
      <c r="D42" t="s">
        <v>42</v>
      </c>
      <c r="F42">
        <v>38</v>
      </c>
      <c r="G42" t="s">
        <v>1439</v>
      </c>
      <c r="H42" t="str">
        <f t="shared" si="0"/>
        <v>Lamar County</v>
      </c>
      <c r="I42">
        <f t="shared" si="1"/>
        <v>1075</v>
      </c>
      <c r="J42">
        <v>38</v>
      </c>
      <c r="K42">
        <v>1075</v>
      </c>
      <c r="M42">
        <v>5075</v>
      </c>
      <c r="N42">
        <v>6075</v>
      </c>
      <c r="O42">
        <v>8073</v>
      </c>
      <c r="R42">
        <v>12077</v>
      </c>
      <c r="S42">
        <v>13077</v>
      </c>
      <c r="T42">
        <v>16075</v>
      </c>
      <c r="U42">
        <v>17075</v>
      </c>
      <c r="V42">
        <v>18075</v>
      </c>
      <c r="W42">
        <v>19075</v>
      </c>
      <c r="X42">
        <v>20075</v>
      </c>
      <c r="Y42">
        <v>21075</v>
      </c>
      <c r="Z42">
        <v>22075</v>
      </c>
      <c r="AD42">
        <v>26075</v>
      </c>
      <c r="AE42">
        <v>27075</v>
      </c>
      <c r="AF42">
        <v>28075</v>
      </c>
      <c r="AG42">
        <v>29075</v>
      </c>
      <c r="AH42">
        <v>30075</v>
      </c>
      <c r="AI42">
        <v>31167</v>
      </c>
      <c r="AN42">
        <v>36075</v>
      </c>
      <c r="AO42">
        <v>37075</v>
      </c>
      <c r="AP42">
        <v>38075</v>
      </c>
      <c r="AQ42">
        <v>39075</v>
      </c>
      <c r="AR42">
        <v>40075</v>
      </c>
      <c r="AT42">
        <v>42075</v>
      </c>
      <c r="AV42">
        <v>45075</v>
      </c>
      <c r="AW42">
        <v>46077</v>
      </c>
      <c r="AX42">
        <v>47075</v>
      </c>
      <c r="AY42">
        <v>48075</v>
      </c>
      <c r="BB42">
        <v>51077</v>
      </c>
      <c r="BC42">
        <v>53075</v>
      </c>
      <c r="BD42">
        <v>54075</v>
      </c>
      <c r="BE42">
        <v>55075</v>
      </c>
    </row>
    <row r="43" spans="2:57" x14ac:dyDescent="0.3">
      <c r="B43" t="s">
        <v>4</v>
      </c>
      <c r="C43">
        <v>1077</v>
      </c>
      <c r="D43" t="s">
        <v>43</v>
      </c>
      <c r="F43">
        <v>39</v>
      </c>
      <c r="G43" t="s">
        <v>1467</v>
      </c>
      <c r="H43" t="str">
        <f t="shared" si="0"/>
        <v>Lauderdale County</v>
      </c>
      <c r="I43">
        <f t="shared" si="1"/>
        <v>1077</v>
      </c>
      <c r="J43">
        <v>39</v>
      </c>
      <c r="K43">
        <v>1077</v>
      </c>
      <c r="M43">
        <v>5077</v>
      </c>
      <c r="N43">
        <v>6077</v>
      </c>
      <c r="O43">
        <v>8075</v>
      </c>
      <c r="R43">
        <v>12079</v>
      </c>
      <c r="S43">
        <v>13079</v>
      </c>
      <c r="T43">
        <v>16077</v>
      </c>
      <c r="U43">
        <v>17077</v>
      </c>
      <c r="V43">
        <v>18077</v>
      </c>
      <c r="W43">
        <v>19077</v>
      </c>
      <c r="X43">
        <v>20077</v>
      </c>
      <c r="Y43">
        <v>21077</v>
      </c>
      <c r="Z43">
        <v>22077</v>
      </c>
      <c r="AD43">
        <v>26077</v>
      </c>
      <c r="AE43">
        <v>27077</v>
      </c>
      <c r="AF43">
        <v>28077</v>
      </c>
      <c r="AG43">
        <v>29077</v>
      </c>
      <c r="AH43">
        <v>30077</v>
      </c>
      <c r="AI43">
        <v>31177</v>
      </c>
      <c r="AN43">
        <v>36077</v>
      </c>
      <c r="AO43">
        <v>37077</v>
      </c>
      <c r="AP43">
        <v>38077</v>
      </c>
      <c r="AQ43">
        <v>39077</v>
      </c>
      <c r="AR43">
        <v>40077</v>
      </c>
      <c r="AT43">
        <v>42077</v>
      </c>
      <c r="AV43">
        <v>45077</v>
      </c>
      <c r="AW43">
        <v>46079</v>
      </c>
      <c r="AX43">
        <v>47077</v>
      </c>
      <c r="AY43">
        <v>48077</v>
      </c>
      <c r="BB43">
        <v>51079</v>
      </c>
      <c r="BC43">
        <v>53077</v>
      </c>
      <c r="BD43">
        <v>54077</v>
      </c>
      <c r="BE43">
        <v>55077</v>
      </c>
    </row>
    <row r="44" spans="2:57" x14ac:dyDescent="0.3">
      <c r="B44" t="s">
        <v>4</v>
      </c>
      <c r="C44">
        <v>1079</v>
      </c>
      <c r="D44" t="s">
        <v>44</v>
      </c>
      <c r="F44">
        <v>40</v>
      </c>
      <c r="G44" t="s">
        <v>1505</v>
      </c>
      <c r="H44" t="str">
        <f t="shared" si="0"/>
        <v>Lawrence County</v>
      </c>
      <c r="I44">
        <f t="shared" si="1"/>
        <v>1079</v>
      </c>
      <c r="J44">
        <v>40</v>
      </c>
      <c r="K44">
        <v>1079</v>
      </c>
      <c r="M44">
        <v>5079</v>
      </c>
      <c r="N44">
        <v>6079</v>
      </c>
      <c r="O44">
        <v>8077</v>
      </c>
      <c r="R44">
        <v>12081</v>
      </c>
      <c r="S44">
        <v>13081</v>
      </c>
      <c r="T44">
        <v>16079</v>
      </c>
      <c r="U44">
        <v>17079</v>
      </c>
      <c r="V44">
        <v>18079</v>
      </c>
      <c r="W44">
        <v>19079</v>
      </c>
      <c r="X44">
        <v>20079</v>
      </c>
      <c r="Y44">
        <v>21079</v>
      </c>
      <c r="Z44">
        <v>22079</v>
      </c>
      <c r="AD44">
        <v>26079</v>
      </c>
      <c r="AE44">
        <v>27079</v>
      </c>
      <c r="AF44">
        <v>28079</v>
      </c>
      <c r="AG44">
        <v>29079</v>
      </c>
      <c r="AH44">
        <v>30079</v>
      </c>
      <c r="AI44">
        <v>31179</v>
      </c>
      <c r="AN44">
        <v>36079</v>
      </c>
      <c r="AO44">
        <v>37079</v>
      </c>
      <c r="AP44">
        <v>38079</v>
      </c>
      <c r="AQ44">
        <v>39079</v>
      </c>
      <c r="AR44">
        <v>40079</v>
      </c>
      <c r="AT44">
        <v>42079</v>
      </c>
      <c r="AV44">
        <v>45079</v>
      </c>
      <c r="AW44">
        <v>46081</v>
      </c>
      <c r="AX44">
        <v>47079</v>
      </c>
      <c r="AY44">
        <v>48079</v>
      </c>
      <c r="BB44">
        <v>51081</v>
      </c>
      <c r="BD44">
        <v>54079</v>
      </c>
      <c r="BE44">
        <v>55078</v>
      </c>
    </row>
    <row r="45" spans="2:57" x14ac:dyDescent="0.3">
      <c r="B45" t="s">
        <v>4</v>
      </c>
      <c r="C45">
        <v>1081</v>
      </c>
      <c r="D45" t="s">
        <v>45</v>
      </c>
      <c r="F45">
        <v>41</v>
      </c>
      <c r="G45" t="s">
        <v>1532</v>
      </c>
      <c r="H45" t="str">
        <f t="shared" si="0"/>
        <v>Lee County</v>
      </c>
      <c r="I45">
        <f t="shared" si="1"/>
        <v>1081</v>
      </c>
      <c r="J45">
        <v>41</v>
      </c>
      <c r="K45">
        <v>1081</v>
      </c>
      <c r="M45">
        <v>5081</v>
      </c>
      <c r="N45">
        <v>6081</v>
      </c>
      <c r="O45">
        <v>8079</v>
      </c>
      <c r="R45">
        <v>12083</v>
      </c>
      <c r="S45">
        <v>13083</v>
      </c>
      <c r="T45">
        <v>16081</v>
      </c>
      <c r="U45">
        <v>17081</v>
      </c>
      <c r="V45">
        <v>18081</v>
      </c>
      <c r="W45">
        <v>19081</v>
      </c>
      <c r="X45">
        <v>20081</v>
      </c>
      <c r="Y45">
        <v>21081</v>
      </c>
      <c r="Z45">
        <v>22081</v>
      </c>
      <c r="AD45">
        <v>26081</v>
      </c>
      <c r="AE45">
        <v>27081</v>
      </c>
      <c r="AF45">
        <v>28081</v>
      </c>
      <c r="AG45">
        <v>29081</v>
      </c>
      <c r="AH45">
        <v>30081</v>
      </c>
      <c r="AI45">
        <v>31185</v>
      </c>
      <c r="AN45">
        <v>36081</v>
      </c>
      <c r="AO45">
        <v>37081</v>
      </c>
      <c r="AP45">
        <v>38081</v>
      </c>
      <c r="AQ45">
        <v>39081</v>
      </c>
      <c r="AR45">
        <v>40081</v>
      </c>
      <c r="AT45">
        <v>42081</v>
      </c>
      <c r="AV45">
        <v>45081</v>
      </c>
      <c r="AW45">
        <v>46083</v>
      </c>
      <c r="AX45">
        <v>47081</v>
      </c>
      <c r="AY45">
        <v>48081</v>
      </c>
      <c r="BB45">
        <v>51083</v>
      </c>
      <c r="BD45">
        <v>54081</v>
      </c>
      <c r="BE45">
        <v>55079</v>
      </c>
    </row>
    <row r="46" spans="2:57" x14ac:dyDescent="0.3">
      <c r="B46" t="s">
        <v>4</v>
      </c>
      <c r="C46">
        <v>1083</v>
      </c>
      <c r="D46" t="s">
        <v>46</v>
      </c>
      <c r="F46">
        <v>42</v>
      </c>
      <c r="G46" t="s">
        <v>1695</v>
      </c>
      <c r="H46" t="str">
        <f t="shared" si="0"/>
        <v>Limestone County</v>
      </c>
      <c r="I46">
        <f t="shared" si="1"/>
        <v>1083</v>
      </c>
      <c r="J46">
        <v>42</v>
      </c>
      <c r="K46">
        <v>1083</v>
      </c>
      <c r="M46">
        <v>5083</v>
      </c>
      <c r="N46">
        <v>6083</v>
      </c>
      <c r="O46">
        <v>8081</v>
      </c>
      <c r="R46">
        <v>12085</v>
      </c>
      <c r="S46">
        <v>13085</v>
      </c>
      <c r="T46">
        <v>16083</v>
      </c>
      <c r="U46">
        <v>17083</v>
      </c>
      <c r="V46">
        <v>18083</v>
      </c>
      <c r="W46">
        <v>19083</v>
      </c>
      <c r="X46">
        <v>20083</v>
      </c>
      <c r="Y46">
        <v>21083</v>
      </c>
      <c r="Z46">
        <v>22083</v>
      </c>
      <c r="AD46">
        <v>26083</v>
      </c>
      <c r="AE46">
        <v>27083</v>
      </c>
      <c r="AF46">
        <v>28083</v>
      </c>
      <c r="AG46">
        <v>29083</v>
      </c>
      <c r="AH46">
        <v>30083</v>
      </c>
      <c r="AI46">
        <v>31003</v>
      </c>
      <c r="AN46">
        <v>36083</v>
      </c>
      <c r="AO46">
        <v>37083</v>
      </c>
      <c r="AP46">
        <v>38083</v>
      </c>
      <c r="AQ46">
        <v>39083</v>
      </c>
      <c r="AR46">
        <v>40083</v>
      </c>
      <c r="AT46">
        <v>42083</v>
      </c>
      <c r="AV46">
        <v>45083</v>
      </c>
      <c r="AW46">
        <v>46085</v>
      </c>
      <c r="AX46">
        <v>47083</v>
      </c>
      <c r="AY46">
        <v>48083</v>
      </c>
      <c r="BB46">
        <v>51085</v>
      </c>
      <c r="BD46">
        <v>54083</v>
      </c>
      <c r="BE46">
        <v>55081</v>
      </c>
    </row>
    <row r="47" spans="2:57" x14ac:dyDescent="0.3">
      <c r="B47" t="s">
        <v>4</v>
      </c>
      <c r="C47">
        <v>1085</v>
      </c>
      <c r="D47" t="s">
        <v>47</v>
      </c>
      <c r="F47">
        <v>43</v>
      </c>
      <c r="G47" t="s">
        <v>1712</v>
      </c>
      <c r="H47" t="str">
        <f t="shared" si="0"/>
        <v>Lowndes County</v>
      </c>
      <c r="I47">
        <f t="shared" si="1"/>
        <v>1085</v>
      </c>
      <c r="J47">
        <v>43</v>
      </c>
      <c r="K47">
        <v>1085</v>
      </c>
      <c r="M47">
        <v>5085</v>
      </c>
      <c r="N47">
        <v>6085</v>
      </c>
      <c r="O47">
        <v>8083</v>
      </c>
      <c r="R47">
        <v>12086</v>
      </c>
      <c r="S47">
        <v>13087</v>
      </c>
      <c r="T47">
        <v>16085</v>
      </c>
      <c r="U47">
        <v>17085</v>
      </c>
      <c r="V47">
        <v>18085</v>
      </c>
      <c r="W47">
        <v>19085</v>
      </c>
      <c r="X47">
        <v>20085</v>
      </c>
      <c r="Y47">
        <v>21085</v>
      </c>
      <c r="Z47">
        <v>22085</v>
      </c>
      <c r="AD47">
        <v>26085</v>
      </c>
      <c r="AE47">
        <v>27085</v>
      </c>
      <c r="AF47">
        <v>28085</v>
      </c>
      <c r="AG47">
        <v>29085</v>
      </c>
      <c r="AH47">
        <v>30085</v>
      </c>
      <c r="AI47">
        <v>31005</v>
      </c>
      <c r="AN47">
        <v>36085</v>
      </c>
      <c r="AO47">
        <v>37085</v>
      </c>
      <c r="AP47">
        <v>38085</v>
      </c>
      <c r="AQ47">
        <v>39085</v>
      </c>
      <c r="AR47">
        <v>40085</v>
      </c>
      <c r="AT47">
        <v>42085</v>
      </c>
      <c r="AV47">
        <v>45085</v>
      </c>
      <c r="AW47">
        <v>46087</v>
      </c>
      <c r="AX47">
        <v>47085</v>
      </c>
      <c r="AY47">
        <v>48085</v>
      </c>
      <c r="BB47">
        <v>51087</v>
      </c>
      <c r="BD47">
        <v>54085</v>
      </c>
      <c r="BE47">
        <v>55083</v>
      </c>
    </row>
    <row r="48" spans="2:57" x14ac:dyDescent="0.3">
      <c r="B48" t="s">
        <v>4</v>
      </c>
      <c r="C48">
        <v>1087</v>
      </c>
      <c r="D48" t="s">
        <v>48</v>
      </c>
      <c r="F48">
        <v>44</v>
      </c>
      <c r="G48" t="s">
        <v>1721</v>
      </c>
      <c r="H48" t="str">
        <f t="shared" si="0"/>
        <v>Macon County</v>
      </c>
      <c r="I48">
        <f t="shared" si="1"/>
        <v>1087</v>
      </c>
      <c r="J48">
        <v>44</v>
      </c>
      <c r="K48">
        <v>1087</v>
      </c>
      <c r="M48">
        <v>5087</v>
      </c>
      <c r="N48">
        <v>6087</v>
      </c>
      <c r="O48">
        <v>8085</v>
      </c>
      <c r="R48">
        <v>12087</v>
      </c>
      <c r="S48">
        <v>13089</v>
      </c>
      <c r="T48">
        <v>16087</v>
      </c>
      <c r="U48">
        <v>17087</v>
      </c>
      <c r="V48">
        <v>18087</v>
      </c>
      <c r="W48">
        <v>19087</v>
      </c>
      <c r="X48">
        <v>20087</v>
      </c>
      <c r="Y48">
        <v>21087</v>
      </c>
      <c r="Z48">
        <v>22087</v>
      </c>
      <c r="AD48">
        <v>26087</v>
      </c>
      <c r="AE48">
        <v>27087</v>
      </c>
      <c r="AF48">
        <v>28087</v>
      </c>
      <c r="AG48">
        <v>29087</v>
      </c>
      <c r="AH48">
        <v>30087</v>
      </c>
      <c r="AI48">
        <v>31007</v>
      </c>
      <c r="AN48">
        <v>36087</v>
      </c>
      <c r="AO48">
        <v>37087</v>
      </c>
      <c r="AP48">
        <v>38087</v>
      </c>
      <c r="AQ48">
        <v>39087</v>
      </c>
      <c r="AR48">
        <v>40087</v>
      </c>
      <c r="AT48">
        <v>42087</v>
      </c>
      <c r="AV48">
        <v>45087</v>
      </c>
      <c r="AW48">
        <v>46089</v>
      </c>
      <c r="AX48">
        <v>47087</v>
      </c>
      <c r="AY48">
        <v>48087</v>
      </c>
      <c r="BB48">
        <v>51089</v>
      </c>
      <c r="BD48">
        <v>54087</v>
      </c>
      <c r="BE48">
        <v>55085</v>
      </c>
    </row>
    <row r="49" spans="2:57" x14ac:dyDescent="0.3">
      <c r="B49" t="s">
        <v>4</v>
      </c>
      <c r="C49">
        <v>1089</v>
      </c>
      <c r="D49" t="s">
        <v>49</v>
      </c>
      <c r="F49">
        <v>45</v>
      </c>
      <c r="G49" t="s">
        <v>1806</v>
      </c>
      <c r="H49" t="str">
        <f t="shared" si="0"/>
        <v>Madison County</v>
      </c>
      <c r="I49">
        <f t="shared" si="1"/>
        <v>1089</v>
      </c>
      <c r="J49">
        <v>45</v>
      </c>
      <c r="K49">
        <v>1089</v>
      </c>
      <c r="M49">
        <v>5089</v>
      </c>
      <c r="N49">
        <v>6089</v>
      </c>
      <c r="O49">
        <v>8087</v>
      </c>
      <c r="R49">
        <v>12089</v>
      </c>
      <c r="S49">
        <v>13091</v>
      </c>
      <c r="U49">
        <v>17089</v>
      </c>
      <c r="V49">
        <v>18089</v>
      </c>
      <c r="W49">
        <v>19089</v>
      </c>
      <c r="X49">
        <v>20089</v>
      </c>
      <c r="Y49">
        <v>21089</v>
      </c>
      <c r="Z49">
        <v>22089</v>
      </c>
      <c r="AD49">
        <v>26089</v>
      </c>
      <c r="AE49">
        <v>27089</v>
      </c>
      <c r="AF49">
        <v>28089</v>
      </c>
      <c r="AG49">
        <v>29089</v>
      </c>
      <c r="AH49">
        <v>30089</v>
      </c>
      <c r="AI49">
        <v>31009</v>
      </c>
      <c r="AN49">
        <v>36089</v>
      </c>
      <c r="AO49">
        <v>37089</v>
      </c>
      <c r="AP49">
        <v>38089</v>
      </c>
      <c r="AQ49">
        <v>39089</v>
      </c>
      <c r="AR49">
        <v>40089</v>
      </c>
      <c r="AT49">
        <v>42089</v>
      </c>
      <c r="AV49">
        <v>45089</v>
      </c>
      <c r="AW49">
        <v>46091</v>
      </c>
      <c r="AX49">
        <v>47089</v>
      </c>
      <c r="AY49">
        <v>48089</v>
      </c>
      <c r="BB49">
        <v>51091</v>
      </c>
      <c r="BD49">
        <v>54089</v>
      </c>
      <c r="BE49">
        <v>55087</v>
      </c>
    </row>
    <row r="50" spans="2:57" x14ac:dyDescent="0.3">
      <c r="B50" t="s">
        <v>4</v>
      </c>
      <c r="C50">
        <v>1091</v>
      </c>
      <c r="D50" t="s">
        <v>50</v>
      </c>
      <c r="F50">
        <v>46</v>
      </c>
      <c r="G50" t="s">
        <v>1829</v>
      </c>
      <c r="H50" t="str">
        <f t="shared" si="0"/>
        <v>Marengo County</v>
      </c>
      <c r="I50">
        <f t="shared" si="1"/>
        <v>1091</v>
      </c>
      <c r="J50">
        <v>46</v>
      </c>
      <c r="K50">
        <v>1091</v>
      </c>
      <c r="M50">
        <v>5091</v>
      </c>
      <c r="N50">
        <v>6091</v>
      </c>
      <c r="O50">
        <v>8089</v>
      </c>
      <c r="R50">
        <v>12091</v>
      </c>
      <c r="S50">
        <v>13093</v>
      </c>
      <c r="U50">
        <v>17091</v>
      </c>
      <c r="V50">
        <v>18091</v>
      </c>
      <c r="W50">
        <v>19091</v>
      </c>
      <c r="X50">
        <v>20091</v>
      </c>
      <c r="Y50">
        <v>21091</v>
      </c>
      <c r="Z50">
        <v>22091</v>
      </c>
      <c r="AD50">
        <v>26091</v>
      </c>
      <c r="AE50">
        <v>27091</v>
      </c>
      <c r="AF50">
        <v>28091</v>
      </c>
      <c r="AG50">
        <v>29091</v>
      </c>
      <c r="AH50">
        <v>30091</v>
      </c>
      <c r="AI50">
        <v>31011</v>
      </c>
      <c r="AN50">
        <v>36091</v>
      </c>
      <c r="AO50">
        <v>37091</v>
      </c>
      <c r="AP50">
        <v>38091</v>
      </c>
      <c r="AQ50">
        <v>39091</v>
      </c>
      <c r="AR50">
        <v>40091</v>
      </c>
      <c r="AT50">
        <v>42091</v>
      </c>
      <c r="AV50">
        <v>45091</v>
      </c>
      <c r="AW50">
        <v>46093</v>
      </c>
      <c r="AX50">
        <v>47091</v>
      </c>
      <c r="AY50">
        <v>48091</v>
      </c>
      <c r="BB50">
        <v>51093</v>
      </c>
      <c r="BD50">
        <v>54091</v>
      </c>
      <c r="BE50">
        <v>55089</v>
      </c>
    </row>
    <row r="51" spans="2:57" x14ac:dyDescent="0.3">
      <c r="B51" t="s">
        <v>4</v>
      </c>
      <c r="C51">
        <v>1093</v>
      </c>
      <c r="D51" t="s">
        <v>51</v>
      </c>
      <c r="F51">
        <v>47</v>
      </c>
      <c r="G51" t="s">
        <v>1847</v>
      </c>
      <c r="H51" t="str">
        <f t="shared" si="0"/>
        <v>Marion County</v>
      </c>
      <c r="I51">
        <f t="shared" si="1"/>
        <v>1093</v>
      </c>
      <c r="J51">
        <v>47</v>
      </c>
      <c r="K51">
        <v>1093</v>
      </c>
      <c r="M51">
        <v>5093</v>
      </c>
      <c r="N51">
        <v>6093</v>
      </c>
      <c r="O51">
        <v>8091</v>
      </c>
      <c r="R51">
        <v>12093</v>
      </c>
      <c r="S51">
        <v>13095</v>
      </c>
      <c r="U51">
        <v>17093</v>
      </c>
      <c r="V51">
        <v>18093</v>
      </c>
      <c r="W51">
        <v>19093</v>
      </c>
      <c r="X51">
        <v>20093</v>
      </c>
      <c r="Y51">
        <v>21093</v>
      </c>
      <c r="Z51">
        <v>22093</v>
      </c>
      <c r="AD51">
        <v>26093</v>
      </c>
      <c r="AE51">
        <v>27093</v>
      </c>
      <c r="AF51">
        <v>28093</v>
      </c>
      <c r="AG51">
        <v>29093</v>
      </c>
      <c r="AH51">
        <v>30093</v>
      </c>
      <c r="AI51">
        <v>31015</v>
      </c>
      <c r="AN51">
        <v>36093</v>
      </c>
      <c r="AO51">
        <v>37093</v>
      </c>
      <c r="AP51">
        <v>38093</v>
      </c>
      <c r="AQ51">
        <v>39093</v>
      </c>
      <c r="AR51">
        <v>40093</v>
      </c>
      <c r="AT51">
        <v>42093</v>
      </c>
      <c r="AW51">
        <v>46095</v>
      </c>
      <c r="AX51">
        <v>47093</v>
      </c>
      <c r="AY51">
        <v>48093</v>
      </c>
      <c r="BB51">
        <v>51095</v>
      </c>
      <c r="BD51">
        <v>54093</v>
      </c>
      <c r="BE51">
        <v>55091</v>
      </c>
    </row>
    <row r="52" spans="2:57" x14ac:dyDescent="0.3">
      <c r="B52" t="s">
        <v>4</v>
      </c>
      <c r="C52">
        <v>1095</v>
      </c>
      <c r="D52" t="s">
        <v>52</v>
      </c>
      <c r="F52">
        <v>48</v>
      </c>
      <c r="G52" t="s">
        <v>1883</v>
      </c>
      <c r="H52" t="str">
        <f t="shared" si="0"/>
        <v>Marshall County</v>
      </c>
      <c r="I52">
        <f t="shared" si="1"/>
        <v>1095</v>
      </c>
      <c r="J52">
        <v>48</v>
      </c>
      <c r="K52">
        <v>1095</v>
      </c>
      <c r="M52">
        <v>5095</v>
      </c>
      <c r="N52">
        <v>6095</v>
      </c>
      <c r="O52">
        <v>8093</v>
      </c>
      <c r="R52">
        <v>12095</v>
      </c>
      <c r="S52">
        <v>13097</v>
      </c>
      <c r="U52">
        <v>17095</v>
      </c>
      <c r="V52">
        <v>18095</v>
      </c>
      <c r="W52">
        <v>19095</v>
      </c>
      <c r="X52">
        <v>20095</v>
      </c>
      <c r="Y52">
        <v>21095</v>
      </c>
      <c r="Z52">
        <v>22095</v>
      </c>
      <c r="AD52">
        <v>26095</v>
      </c>
      <c r="AE52">
        <v>27095</v>
      </c>
      <c r="AF52">
        <v>28095</v>
      </c>
      <c r="AG52">
        <v>29095</v>
      </c>
      <c r="AH52">
        <v>30095</v>
      </c>
      <c r="AI52">
        <v>31017</v>
      </c>
      <c r="AN52">
        <v>36095</v>
      </c>
      <c r="AO52">
        <v>37095</v>
      </c>
      <c r="AP52">
        <v>38095</v>
      </c>
      <c r="AQ52">
        <v>39095</v>
      </c>
      <c r="AR52">
        <v>40095</v>
      </c>
      <c r="AT52">
        <v>42095</v>
      </c>
      <c r="AW52">
        <v>46097</v>
      </c>
      <c r="AX52">
        <v>47095</v>
      </c>
      <c r="AY52">
        <v>48095</v>
      </c>
      <c r="BB52">
        <v>51097</v>
      </c>
      <c r="BD52">
        <v>54095</v>
      </c>
      <c r="BE52">
        <v>55093</v>
      </c>
    </row>
    <row r="53" spans="2:57" x14ac:dyDescent="0.3">
      <c r="B53" t="s">
        <v>4</v>
      </c>
      <c r="C53">
        <v>1097</v>
      </c>
      <c r="D53" t="s">
        <v>53</v>
      </c>
      <c r="F53">
        <v>49</v>
      </c>
      <c r="H53" t="str">
        <f t="shared" si="0"/>
        <v>Mobile County</v>
      </c>
      <c r="I53">
        <f t="shared" si="1"/>
        <v>1097</v>
      </c>
      <c r="J53">
        <v>49</v>
      </c>
      <c r="K53">
        <v>1097</v>
      </c>
      <c r="M53">
        <v>5097</v>
      </c>
      <c r="N53">
        <v>6097</v>
      </c>
      <c r="O53">
        <v>8095</v>
      </c>
      <c r="R53">
        <v>12097</v>
      </c>
      <c r="S53">
        <v>13099</v>
      </c>
      <c r="U53">
        <v>17097</v>
      </c>
      <c r="V53">
        <v>18097</v>
      </c>
      <c r="W53">
        <v>19097</v>
      </c>
      <c r="X53">
        <v>20097</v>
      </c>
      <c r="Y53">
        <v>21097</v>
      </c>
      <c r="Z53">
        <v>22097</v>
      </c>
      <c r="AD53">
        <v>26097</v>
      </c>
      <c r="AE53">
        <v>27097</v>
      </c>
      <c r="AF53">
        <v>28097</v>
      </c>
      <c r="AG53">
        <v>29097</v>
      </c>
      <c r="AH53">
        <v>30097</v>
      </c>
      <c r="AI53">
        <v>31021</v>
      </c>
      <c r="AN53">
        <v>36097</v>
      </c>
      <c r="AO53">
        <v>37097</v>
      </c>
      <c r="AP53">
        <v>38097</v>
      </c>
      <c r="AQ53">
        <v>39097</v>
      </c>
      <c r="AR53">
        <v>40097</v>
      </c>
      <c r="AT53">
        <v>42097</v>
      </c>
      <c r="AW53">
        <v>46099</v>
      </c>
      <c r="AX53">
        <v>47097</v>
      </c>
      <c r="AY53">
        <v>48097</v>
      </c>
      <c r="BB53">
        <v>51099</v>
      </c>
      <c r="BD53">
        <v>54097</v>
      </c>
      <c r="BE53">
        <v>55095</v>
      </c>
    </row>
    <row r="54" spans="2:57" x14ac:dyDescent="0.3">
      <c r="B54" t="s">
        <v>4</v>
      </c>
      <c r="C54">
        <v>1099</v>
      </c>
      <c r="D54" t="s">
        <v>54</v>
      </c>
      <c r="F54">
        <v>50</v>
      </c>
      <c r="H54" t="str">
        <f t="shared" si="0"/>
        <v>Monroe County</v>
      </c>
      <c r="I54">
        <f t="shared" si="1"/>
        <v>1099</v>
      </c>
      <c r="J54">
        <v>50</v>
      </c>
      <c r="K54">
        <v>1099</v>
      </c>
      <c r="M54">
        <v>5099</v>
      </c>
      <c r="N54">
        <v>6099</v>
      </c>
      <c r="O54">
        <v>8097</v>
      </c>
      <c r="R54">
        <v>12099</v>
      </c>
      <c r="S54">
        <v>13101</v>
      </c>
      <c r="U54">
        <v>17099</v>
      </c>
      <c r="V54">
        <v>18099</v>
      </c>
      <c r="W54">
        <v>19099</v>
      </c>
      <c r="X54">
        <v>20099</v>
      </c>
      <c r="Y54">
        <v>21099</v>
      </c>
      <c r="Z54">
        <v>22099</v>
      </c>
      <c r="AD54">
        <v>26099</v>
      </c>
      <c r="AE54">
        <v>27099</v>
      </c>
      <c r="AF54">
        <v>28099</v>
      </c>
      <c r="AG54">
        <v>29099</v>
      </c>
      <c r="AH54">
        <v>30099</v>
      </c>
      <c r="AI54">
        <v>31027</v>
      </c>
      <c r="AN54">
        <v>36099</v>
      </c>
      <c r="AO54">
        <v>37099</v>
      </c>
      <c r="AP54">
        <v>38099</v>
      </c>
      <c r="AQ54">
        <v>39099</v>
      </c>
      <c r="AR54">
        <v>40099</v>
      </c>
      <c r="AT54">
        <v>42099</v>
      </c>
      <c r="AW54">
        <v>46101</v>
      </c>
      <c r="AX54">
        <v>47099</v>
      </c>
      <c r="AY54">
        <v>48099</v>
      </c>
      <c r="BB54">
        <v>51101</v>
      </c>
      <c r="BD54">
        <v>54099</v>
      </c>
      <c r="BE54">
        <v>55097</v>
      </c>
    </row>
    <row r="55" spans="2:57" x14ac:dyDescent="0.3">
      <c r="B55" t="s">
        <v>4</v>
      </c>
      <c r="C55">
        <v>1101</v>
      </c>
      <c r="D55" t="s">
        <v>55</v>
      </c>
      <c r="F55">
        <v>51</v>
      </c>
      <c r="H55" t="str">
        <f t="shared" si="0"/>
        <v>Montgomery County</v>
      </c>
      <c r="I55">
        <f t="shared" si="1"/>
        <v>1101</v>
      </c>
      <c r="J55">
        <v>51</v>
      </c>
      <c r="K55">
        <v>1101</v>
      </c>
      <c r="M55">
        <v>5101</v>
      </c>
      <c r="N55">
        <v>6101</v>
      </c>
      <c r="O55">
        <v>8099</v>
      </c>
      <c r="R55">
        <v>12101</v>
      </c>
      <c r="S55">
        <v>13103</v>
      </c>
      <c r="U55">
        <v>17101</v>
      </c>
      <c r="V55">
        <v>18101</v>
      </c>
      <c r="W55">
        <v>19101</v>
      </c>
      <c r="X55">
        <v>20101</v>
      </c>
      <c r="Y55">
        <v>21101</v>
      </c>
      <c r="Z55">
        <v>22101</v>
      </c>
      <c r="AD55">
        <v>26101</v>
      </c>
      <c r="AE55">
        <v>27101</v>
      </c>
      <c r="AF55">
        <v>28101</v>
      </c>
      <c r="AG55">
        <v>29101</v>
      </c>
      <c r="AH55">
        <v>30101</v>
      </c>
      <c r="AI55">
        <v>31029</v>
      </c>
      <c r="AN55">
        <v>36101</v>
      </c>
      <c r="AO55">
        <v>37101</v>
      </c>
      <c r="AP55">
        <v>38101</v>
      </c>
      <c r="AQ55">
        <v>39101</v>
      </c>
      <c r="AR55">
        <v>40101</v>
      </c>
      <c r="AT55">
        <v>42101</v>
      </c>
      <c r="AW55">
        <v>46103</v>
      </c>
      <c r="AX55">
        <v>47101</v>
      </c>
      <c r="AY55">
        <v>48101</v>
      </c>
      <c r="BB55">
        <v>51103</v>
      </c>
      <c r="BD55">
        <v>54101</v>
      </c>
      <c r="BE55">
        <v>55099</v>
      </c>
    </row>
    <row r="56" spans="2:57" x14ac:dyDescent="0.3">
      <c r="B56" t="s">
        <v>4</v>
      </c>
      <c r="C56">
        <v>1103</v>
      </c>
      <c r="D56" t="s">
        <v>56</v>
      </c>
      <c r="F56">
        <v>52</v>
      </c>
      <c r="H56" t="str">
        <f t="shared" si="0"/>
        <v>Morgan County</v>
      </c>
      <c r="I56">
        <f t="shared" si="1"/>
        <v>1103</v>
      </c>
      <c r="J56">
        <v>52</v>
      </c>
      <c r="K56">
        <v>1103</v>
      </c>
      <c r="M56">
        <v>5103</v>
      </c>
      <c r="N56">
        <v>6103</v>
      </c>
      <c r="O56">
        <v>8101</v>
      </c>
      <c r="R56">
        <v>12103</v>
      </c>
      <c r="S56">
        <v>13105</v>
      </c>
      <c r="U56">
        <v>17103</v>
      </c>
      <c r="V56">
        <v>18103</v>
      </c>
      <c r="W56">
        <v>19103</v>
      </c>
      <c r="X56">
        <v>20103</v>
      </c>
      <c r="Y56">
        <v>21103</v>
      </c>
      <c r="Z56">
        <v>22103</v>
      </c>
      <c r="AD56">
        <v>26103</v>
      </c>
      <c r="AE56">
        <v>27103</v>
      </c>
      <c r="AF56">
        <v>28103</v>
      </c>
      <c r="AG56">
        <v>29103</v>
      </c>
      <c r="AH56">
        <v>30103</v>
      </c>
      <c r="AI56">
        <v>31035</v>
      </c>
      <c r="AN56">
        <v>36103</v>
      </c>
      <c r="AO56">
        <v>37103</v>
      </c>
      <c r="AP56">
        <v>38103</v>
      </c>
      <c r="AQ56">
        <v>39103</v>
      </c>
      <c r="AR56">
        <v>40103</v>
      </c>
      <c r="AT56">
        <v>42103</v>
      </c>
      <c r="AW56">
        <v>46105</v>
      </c>
      <c r="AX56">
        <v>47103</v>
      </c>
      <c r="AY56">
        <v>48103</v>
      </c>
      <c r="BB56">
        <v>51105</v>
      </c>
      <c r="BD56">
        <v>54103</v>
      </c>
      <c r="BE56">
        <v>55101</v>
      </c>
    </row>
    <row r="57" spans="2:57" x14ac:dyDescent="0.3">
      <c r="B57" t="s">
        <v>4</v>
      </c>
      <c r="C57">
        <v>1105</v>
      </c>
      <c r="D57" t="s">
        <v>57</v>
      </c>
      <c r="F57">
        <v>53</v>
      </c>
      <c r="H57" t="str">
        <f t="shared" si="0"/>
        <v>Perry County</v>
      </c>
      <c r="I57">
        <f t="shared" si="1"/>
        <v>1105</v>
      </c>
      <c r="J57">
        <v>53</v>
      </c>
      <c r="K57">
        <v>1105</v>
      </c>
      <c r="M57">
        <v>5105</v>
      </c>
      <c r="N57">
        <v>6105</v>
      </c>
      <c r="O57">
        <v>8103</v>
      </c>
      <c r="R57">
        <v>12105</v>
      </c>
      <c r="S57">
        <v>13107</v>
      </c>
      <c r="U57">
        <v>17105</v>
      </c>
      <c r="V57">
        <v>18105</v>
      </c>
      <c r="W57">
        <v>19105</v>
      </c>
      <c r="X57">
        <v>20105</v>
      </c>
      <c r="Y57">
        <v>21105</v>
      </c>
      <c r="Z57">
        <v>22105</v>
      </c>
      <c r="AD57">
        <v>26105</v>
      </c>
      <c r="AE57">
        <v>27105</v>
      </c>
      <c r="AF57">
        <v>28105</v>
      </c>
      <c r="AG57">
        <v>29105</v>
      </c>
      <c r="AH57">
        <v>30105</v>
      </c>
      <c r="AI57">
        <v>31049</v>
      </c>
      <c r="AN57">
        <v>36105</v>
      </c>
      <c r="AO57">
        <v>37105</v>
      </c>
      <c r="AP57">
        <v>38105</v>
      </c>
      <c r="AQ57">
        <v>39105</v>
      </c>
      <c r="AR57">
        <v>40105</v>
      </c>
      <c r="AT57">
        <v>42105</v>
      </c>
      <c r="AW57">
        <v>46107</v>
      </c>
      <c r="AX57">
        <v>47105</v>
      </c>
      <c r="AY57">
        <v>48105</v>
      </c>
      <c r="BB57">
        <v>51107</v>
      </c>
      <c r="BD57">
        <v>54105</v>
      </c>
      <c r="BE57">
        <v>55103</v>
      </c>
    </row>
    <row r="58" spans="2:57" x14ac:dyDescent="0.3">
      <c r="B58" t="s">
        <v>4</v>
      </c>
      <c r="C58">
        <v>1107</v>
      </c>
      <c r="D58" t="s">
        <v>58</v>
      </c>
      <c r="F58">
        <v>54</v>
      </c>
      <c r="H58" t="str">
        <f t="shared" si="0"/>
        <v>Pickens County</v>
      </c>
      <c r="I58">
        <f t="shared" si="1"/>
        <v>1107</v>
      </c>
      <c r="J58">
        <v>54</v>
      </c>
      <c r="K58">
        <v>1107</v>
      </c>
      <c r="M58">
        <v>5107</v>
      </c>
      <c r="N58">
        <v>6107</v>
      </c>
      <c r="O58">
        <v>8105</v>
      </c>
      <c r="R58">
        <v>12107</v>
      </c>
      <c r="S58">
        <v>13109</v>
      </c>
      <c r="U58">
        <v>17107</v>
      </c>
      <c r="V58">
        <v>18107</v>
      </c>
      <c r="W58">
        <v>19107</v>
      </c>
      <c r="X58">
        <v>20107</v>
      </c>
      <c r="Y58">
        <v>21107</v>
      </c>
      <c r="Z58">
        <v>22107</v>
      </c>
      <c r="AD58">
        <v>26107</v>
      </c>
      <c r="AE58">
        <v>27107</v>
      </c>
      <c r="AF58">
        <v>28107</v>
      </c>
      <c r="AG58">
        <v>29107</v>
      </c>
      <c r="AH58">
        <v>30107</v>
      </c>
      <c r="AI58">
        <v>31051</v>
      </c>
      <c r="AN58">
        <v>36107</v>
      </c>
      <c r="AO58">
        <v>37107</v>
      </c>
      <c r="AQ58">
        <v>39107</v>
      </c>
      <c r="AR58">
        <v>40107</v>
      </c>
      <c r="AT58">
        <v>42107</v>
      </c>
      <c r="AW58">
        <v>46109</v>
      </c>
      <c r="AX58">
        <v>47107</v>
      </c>
      <c r="AY58">
        <v>48107</v>
      </c>
      <c r="BB58">
        <v>51109</v>
      </c>
      <c r="BD58">
        <v>54107</v>
      </c>
      <c r="BE58">
        <v>55105</v>
      </c>
    </row>
    <row r="59" spans="2:57" x14ac:dyDescent="0.3">
      <c r="B59" t="s">
        <v>4</v>
      </c>
      <c r="C59">
        <v>1109</v>
      </c>
      <c r="D59" t="s">
        <v>59</v>
      </c>
      <c r="F59">
        <v>55</v>
      </c>
      <c r="H59" t="str">
        <f t="shared" si="0"/>
        <v>Pike County</v>
      </c>
      <c r="I59">
        <f t="shared" si="1"/>
        <v>1109</v>
      </c>
      <c r="J59">
        <v>55</v>
      </c>
      <c r="K59">
        <v>1109</v>
      </c>
      <c r="M59">
        <v>5109</v>
      </c>
      <c r="N59">
        <v>6109</v>
      </c>
      <c r="O59">
        <v>8107</v>
      </c>
      <c r="R59">
        <v>12109</v>
      </c>
      <c r="S59">
        <v>13111</v>
      </c>
      <c r="U59">
        <v>17109</v>
      </c>
      <c r="V59">
        <v>18109</v>
      </c>
      <c r="W59">
        <v>19109</v>
      </c>
      <c r="X59">
        <v>20109</v>
      </c>
      <c r="Y59">
        <v>21109</v>
      </c>
      <c r="Z59">
        <v>22109</v>
      </c>
      <c r="AD59">
        <v>26109</v>
      </c>
      <c r="AE59">
        <v>27109</v>
      </c>
      <c r="AF59">
        <v>28109</v>
      </c>
      <c r="AG59">
        <v>29109</v>
      </c>
      <c r="AH59">
        <v>30109</v>
      </c>
      <c r="AI59">
        <v>31057</v>
      </c>
      <c r="AN59">
        <v>36109</v>
      </c>
      <c r="AO59">
        <v>37109</v>
      </c>
      <c r="AQ59">
        <v>39109</v>
      </c>
      <c r="AR59">
        <v>40109</v>
      </c>
      <c r="AT59">
        <v>42109</v>
      </c>
      <c r="AW59">
        <v>46111</v>
      </c>
      <c r="AX59">
        <v>47109</v>
      </c>
      <c r="AY59">
        <v>48109</v>
      </c>
      <c r="BB59">
        <v>51111</v>
      </c>
      <c r="BD59">
        <v>54109</v>
      </c>
      <c r="BE59">
        <v>55107</v>
      </c>
    </row>
    <row r="60" spans="2:57" x14ac:dyDescent="0.3">
      <c r="B60" t="s">
        <v>4</v>
      </c>
      <c r="C60">
        <v>1111</v>
      </c>
      <c r="D60" t="s">
        <v>60</v>
      </c>
      <c r="F60">
        <v>56</v>
      </c>
      <c r="H60" t="str">
        <f t="shared" si="0"/>
        <v>Randolph County</v>
      </c>
      <c r="I60">
        <f t="shared" si="1"/>
        <v>1111</v>
      </c>
      <c r="J60">
        <v>56</v>
      </c>
      <c r="K60">
        <v>1111</v>
      </c>
      <c r="M60">
        <v>5111</v>
      </c>
      <c r="N60">
        <v>6111</v>
      </c>
      <c r="O60">
        <v>8109</v>
      </c>
      <c r="R60">
        <v>12111</v>
      </c>
      <c r="S60">
        <v>13113</v>
      </c>
      <c r="U60">
        <v>17111</v>
      </c>
      <c r="V60">
        <v>18111</v>
      </c>
      <c r="W60">
        <v>19111</v>
      </c>
      <c r="X60">
        <v>20111</v>
      </c>
      <c r="Y60">
        <v>21111</v>
      </c>
      <c r="Z60">
        <v>22111</v>
      </c>
      <c r="AD60">
        <v>26111</v>
      </c>
      <c r="AE60">
        <v>27111</v>
      </c>
      <c r="AF60">
        <v>28111</v>
      </c>
      <c r="AG60">
        <v>29111</v>
      </c>
      <c r="AH60">
        <v>30111</v>
      </c>
      <c r="AI60">
        <v>31059</v>
      </c>
      <c r="AN60">
        <v>36111</v>
      </c>
      <c r="AO60">
        <v>37111</v>
      </c>
      <c r="AQ60">
        <v>39111</v>
      </c>
      <c r="AR60">
        <v>40111</v>
      </c>
      <c r="AT60">
        <v>42111</v>
      </c>
      <c r="AW60">
        <v>46113</v>
      </c>
      <c r="AX60">
        <v>47111</v>
      </c>
      <c r="AY60">
        <v>48111</v>
      </c>
      <c r="BB60">
        <v>51113</v>
      </c>
      <c r="BE60">
        <v>55109</v>
      </c>
    </row>
    <row r="61" spans="2:57" x14ac:dyDescent="0.3">
      <c r="B61" t="s">
        <v>4</v>
      </c>
      <c r="C61">
        <v>1113</v>
      </c>
      <c r="D61" t="s">
        <v>61</v>
      </c>
      <c r="F61">
        <v>57</v>
      </c>
      <c r="H61" t="str">
        <f t="shared" si="0"/>
        <v>Russell County</v>
      </c>
      <c r="I61">
        <f t="shared" si="1"/>
        <v>1113</v>
      </c>
      <c r="J61">
        <v>57</v>
      </c>
      <c r="K61">
        <v>1113</v>
      </c>
      <c r="M61">
        <v>5113</v>
      </c>
      <c r="N61">
        <v>6113</v>
      </c>
      <c r="O61">
        <v>8111</v>
      </c>
      <c r="R61">
        <v>12113</v>
      </c>
      <c r="S61">
        <v>13115</v>
      </c>
      <c r="U61">
        <v>17113</v>
      </c>
      <c r="V61">
        <v>18113</v>
      </c>
      <c r="W61">
        <v>19113</v>
      </c>
      <c r="X61">
        <v>20113</v>
      </c>
      <c r="Y61">
        <v>21113</v>
      </c>
      <c r="Z61">
        <v>22113</v>
      </c>
      <c r="AD61">
        <v>26113</v>
      </c>
      <c r="AE61">
        <v>27113</v>
      </c>
      <c r="AF61">
        <v>28113</v>
      </c>
      <c r="AG61">
        <v>29113</v>
      </c>
      <c r="AI61">
        <v>31061</v>
      </c>
      <c r="AN61">
        <v>36113</v>
      </c>
      <c r="AO61">
        <v>37113</v>
      </c>
      <c r="AQ61">
        <v>39113</v>
      </c>
      <c r="AR61">
        <v>40113</v>
      </c>
      <c r="AT61">
        <v>42113</v>
      </c>
      <c r="AW61">
        <v>46115</v>
      </c>
      <c r="AX61">
        <v>47113</v>
      </c>
      <c r="AY61">
        <v>48113</v>
      </c>
      <c r="BB61">
        <v>51115</v>
      </c>
      <c r="BE61">
        <v>55111</v>
      </c>
    </row>
    <row r="62" spans="2:57" x14ac:dyDescent="0.3">
      <c r="B62" t="s">
        <v>4</v>
      </c>
      <c r="C62">
        <v>1115</v>
      </c>
      <c r="D62" t="s">
        <v>62</v>
      </c>
      <c r="F62">
        <v>58</v>
      </c>
      <c r="H62" t="str">
        <f t="shared" si="0"/>
        <v>St. Clair County</v>
      </c>
      <c r="I62">
        <f t="shared" si="1"/>
        <v>1115</v>
      </c>
      <c r="J62">
        <v>58</v>
      </c>
      <c r="K62">
        <v>1115</v>
      </c>
      <c r="M62">
        <v>5115</v>
      </c>
      <c r="N62">
        <v>6115</v>
      </c>
      <c r="O62">
        <v>8113</v>
      </c>
      <c r="R62">
        <v>12115</v>
      </c>
      <c r="S62">
        <v>13117</v>
      </c>
      <c r="U62">
        <v>17115</v>
      </c>
      <c r="V62">
        <v>18115</v>
      </c>
      <c r="W62">
        <v>19115</v>
      </c>
      <c r="X62">
        <v>20115</v>
      </c>
      <c r="Y62">
        <v>21115</v>
      </c>
      <c r="Z62">
        <v>22115</v>
      </c>
      <c r="AD62">
        <v>26115</v>
      </c>
      <c r="AE62">
        <v>27115</v>
      </c>
      <c r="AF62">
        <v>28115</v>
      </c>
      <c r="AG62">
        <v>29115</v>
      </c>
      <c r="AI62">
        <v>31063</v>
      </c>
      <c r="AN62">
        <v>36115</v>
      </c>
      <c r="AO62">
        <v>37115</v>
      </c>
      <c r="AQ62">
        <v>39115</v>
      </c>
      <c r="AR62">
        <v>40115</v>
      </c>
      <c r="AT62">
        <v>42115</v>
      </c>
      <c r="AW62">
        <v>46117</v>
      </c>
      <c r="AX62">
        <v>47115</v>
      </c>
      <c r="AY62">
        <v>48115</v>
      </c>
      <c r="BB62">
        <v>51117</v>
      </c>
      <c r="BE62">
        <v>55113</v>
      </c>
    </row>
    <row r="63" spans="2:57" x14ac:dyDescent="0.3">
      <c r="B63" t="s">
        <v>4</v>
      </c>
      <c r="C63">
        <v>1117</v>
      </c>
      <c r="D63" t="s">
        <v>63</v>
      </c>
      <c r="F63">
        <v>59</v>
      </c>
      <c r="H63" t="str">
        <f t="shared" si="0"/>
        <v>Shelby County</v>
      </c>
      <c r="I63">
        <f t="shared" si="1"/>
        <v>1117</v>
      </c>
      <c r="J63">
        <v>59</v>
      </c>
      <c r="K63">
        <v>1117</v>
      </c>
      <c r="M63">
        <v>5117</v>
      </c>
      <c r="O63">
        <v>8115</v>
      </c>
      <c r="R63">
        <v>12117</v>
      </c>
      <c r="S63">
        <v>13119</v>
      </c>
      <c r="U63">
        <v>17117</v>
      </c>
      <c r="V63">
        <v>18117</v>
      </c>
      <c r="W63">
        <v>19117</v>
      </c>
      <c r="X63">
        <v>20117</v>
      </c>
      <c r="Y63">
        <v>21117</v>
      </c>
      <c r="Z63">
        <v>22117</v>
      </c>
      <c r="AD63">
        <v>26117</v>
      </c>
      <c r="AE63">
        <v>27117</v>
      </c>
      <c r="AF63">
        <v>28117</v>
      </c>
      <c r="AG63">
        <v>29117</v>
      </c>
      <c r="AI63">
        <v>31065</v>
      </c>
      <c r="AN63">
        <v>36117</v>
      </c>
      <c r="AO63">
        <v>37117</v>
      </c>
      <c r="AQ63">
        <v>39117</v>
      </c>
      <c r="AR63">
        <v>40117</v>
      </c>
      <c r="AT63">
        <v>42117</v>
      </c>
      <c r="AW63">
        <v>46119</v>
      </c>
      <c r="AX63">
        <v>47117</v>
      </c>
      <c r="AY63">
        <v>48117</v>
      </c>
      <c r="BB63">
        <v>51119</v>
      </c>
      <c r="BE63">
        <v>55115</v>
      </c>
    </row>
    <row r="64" spans="2:57" x14ac:dyDescent="0.3">
      <c r="B64" t="s">
        <v>4</v>
      </c>
      <c r="C64">
        <v>1119</v>
      </c>
      <c r="D64" t="s">
        <v>64</v>
      </c>
      <c r="F64">
        <v>60</v>
      </c>
      <c r="H64" t="str">
        <f t="shared" si="0"/>
        <v>Sumter County</v>
      </c>
      <c r="I64">
        <f t="shared" si="1"/>
        <v>1119</v>
      </c>
      <c r="J64">
        <v>60</v>
      </c>
      <c r="K64">
        <v>1119</v>
      </c>
      <c r="M64">
        <v>5119</v>
      </c>
      <c r="O64">
        <v>8117</v>
      </c>
      <c r="R64">
        <v>12119</v>
      </c>
      <c r="S64">
        <v>13121</v>
      </c>
      <c r="U64">
        <v>17119</v>
      </c>
      <c r="V64">
        <v>18119</v>
      </c>
      <c r="W64">
        <v>19119</v>
      </c>
      <c r="X64">
        <v>20119</v>
      </c>
      <c r="Y64">
        <v>21119</v>
      </c>
      <c r="Z64">
        <v>22119</v>
      </c>
      <c r="AD64">
        <v>26119</v>
      </c>
      <c r="AE64">
        <v>27119</v>
      </c>
      <c r="AF64">
        <v>28119</v>
      </c>
      <c r="AG64">
        <v>29119</v>
      </c>
      <c r="AI64">
        <v>31069</v>
      </c>
      <c r="AN64">
        <v>36119</v>
      </c>
      <c r="AO64">
        <v>37119</v>
      </c>
      <c r="AQ64">
        <v>39119</v>
      </c>
      <c r="AR64">
        <v>40119</v>
      </c>
      <c r="AT64">
        <v>42119</v>
      </c>
      <c r="AW64">
        <v>46121</v>
      </c>
      <c r="AX64">
        <v>47119</v>
      </c>
      <c r="AY64">
        <v>48119</v>
      </c>
      <c r="BB64">
        <v>51121</v>
      </c>
      <c r="BE64">
        <v>55117</v>
      </c>
    </row>
    <row r="65" spans="2:57" x14ac:dyDescent="0.3">
      <c r="B65" t="s">
        <v>4</v>
      </c>
      <c r="C65">
        <v>1121</v>
      </c>
      <c r="D65" t="s">
        <v>65</v>
      </c>
      <c r="F65">
        <v>61</v>
      </c>
      <c r="H65" t="str">
        <f t="shared" si="0"/>
        <v>Talladega County</v>
      </c>
      <c r="I65">
        <f t="shared" si="1"/>
        <v>1121</v>
      </c>
      <c r="J65">
        <v>61</v>
      </c>
      <c r="K65">
        <v>1121</v>
      </c>
      <c r="M65">
        <v>5121</v>
      </c>
      <c r="O65">
        <v>8119</v>
      </c>
      <c r="R65">
        <v>12121</v>
      </c>
      <c r="S65">
        <v>13123</v>
      </c>
      <c r="U65">
        <v>17121</v>
      </c>
      <c r="V65">
        <v>18121</v>
      </c>
      <c r="W65">
        <v>19121</v>
      </c>
      <c r="X65">
        <v>20121</v>
      </c>
      <c r="Y65">
        <v>21121</v>
      </c>
      <c r="Z65">
        <v>22121</v>
      </c>
      <c r="AD65">
        <v>26121</v>
      </c>
      <c r="AE65">
        <v>27121</v>
      </c>
      <c r="AF65">
        <v>28121</v>
      </c>
      <c r="AG65">
        <v>29121</v>
      </c>
      <c r="AI65">
        <v>31071</v>
      </c>
      <c r="AN65">
        <v>36121</v>
      </c>
      <c r="AO65">
        <v>37121</v>
      </c>
      <c r="AQ65">
        <v>39121</v>
      </c>
      <c r="AR65">
        <v>40121</v>
      </c>
      <c r="AT65">
        <v>42121</v>
      </c>
      <c r="AW65">
        <v>46123</v>
      </c>
      <c r="AX65">
        <v>47121</v>
      </c>
      <c r="AY65">
        <v>48121</v>
      </c>
      <c r="BB65">
        <v>51125</v>
      </c>
      <c r="BE65">
        <v>55119</v>
      </c>
    </row>
    <row r="66" spans="2:57" x14ac:dyDescent="0.3">
      <c r="B66" t="s">
        <v>4</v>
      </c>
      <c r="C66">
        <v>1123</v>
      </c>
      <c r="D66" t="s">
        <v>66</v>
      </c>
      <c r="F66">
        <v>62</v>
      </c>
      <c r="H66" t="str">
        <f t="shared" si="0"/>
        <v>Tallapoosa County</v>
      </c>
      <c r="I66">
        <f t="shared" si="1"/>
        <v>1123</v>
      </c>
      <c r="J66">
        <v>62</v>
      </c>
      <c r="K66">
        <v>1123</v>
      </c>
      <c r="M66">
        <v>5123</v>
      </c>
      <c r="O66">
        <v>8121</v>
      </c>
      <c r="R66">
        <v>12123</v>
      </c>
      <c r="S66">
        <v>13125</v>
      </c>
      <c r="U66">
        <v>17123</v>
      </c>
      <c r="V66">
        <v>18123</v>
      </c>
      <c r="W66">
        <v>19123</v>
      </c>
      <c r="X66">
        <v>20123</v>
      </c>
      <c r="Y66">
        <v>21123</v>
      </c>
      <c r="Z66">
        <v>22123</v>
      </c>
      <c r="AD66">
        <v>26123</v>
      </c>
      <c r="AE66">
        <v>27123</v>
      </c>
      <c r="AF66">
        <v>28123</v>
      </c>
      <c r="AG66">
        <v>29123</v>
      </c>
      <c r="AI66">
        <v>31073</v>
      </c>
      <c r="AN66">
        <v>36123</v>
      </c>
      <c r="AO66">
        <v>37123</v>
      </c>
      <c r="AQ66">
        <v>39123</v>
      </c>
      <c r="AR66">
        <v>40123</v>
      </c>
      <c r="AT66">
        <v>42123</v>
      </c>
      <c r="AW66">
        <v>46125</v>
      </c>
      <c r="AX66">
        <v>47123</v>
      </c>
      <c r="AY66">
        <v>48123</v>
      </c>
      <c r="BB66">
        <v>51127</v>
      </c>
      <c r="BE66">
        <v>55121</v>
      </c>
    </row>
    <row r="67" spans="2:57" x14ac:dyDescent="0.3">
      <c r="B67" t="s">
        <v>4</v>
      </c>
      <c r="C67">
        <v>1125</v>
      </c>
      <c r="D67" t="s">
        <v>67</v>
      </c>
      <c r="F67">
        <v>63</v>
      </c>
      <c r="H67" t="str">
        <f t="shared" si="0"/>
        <v>Tuscaloosa County</v>
      </c>
      <c r="I67">
        <f t="shared" si="1"/>
        <v>1125</v>
      </c>
      <c r="J67">
        <v>63</v>
      </c>
      <c r="K67">
        <v>1125</v>
      </c>
      <c r="M67">
        <v>5125</v>
      </c>
      <c r="O67">
        <v>8123</v>
      </c>
      <c r="R67">
        <v>12125</v>
      </c>
      <c r="S67">
        <v>13127</v>
      </c>
      <c r="U67">
        <v>17125</v>
      </c>
      <c r="V67">
        <v>18125</v>
      </c>
      <c r="W67">
        <v>19125</v>
      </c>
      <c r="X67">
        <v>20125</v>
      </c>
      <c r="Y67">
        <v>21125</v>
      </c>
      <c r="Z67">
        <v>22125</v>
      </c>
      <c r="AD67">
        <v>26125</v>
      </c>
      <c r="AE67">
        <v>27125</v>
      </c>
      <c r="AF67">
        <v>28125</v>
      </c>
      <c r="AG67">
        <v>29125</v>
      </c>
      <c r="AI67">
        <v>31075</v>
      </c>
      <c r="AO67">
        <v>37125</v>
      </c>
      <c r="AQ67">
        <v>39125</v>
      </c>
      <c r="AR67">
        <v>40125</v>
      </c>
      <c r="AT67">
        <v>42125</v>
      </c>
      <c r="AW67">
        <v>46127</v>
      </c>
      <c r="AX67">
        <v>47125</v>
      </c>
      <c r="AY67">
        <v>48125</v>
      </c>
      <c r="BB67">
        <v>51131</v>
      </c>
      <c r="BE67">
        <v>55123</v>
      </c>
    </row>
    <row r="68" spans="2:57" x14ac:dyDescent="0.3">
      <c r="B68" t="s">
        <v>4</v>
      </c>
      <c r="C68">
        <v>1127</v>
      </c>
      <c r="D68" t="s">
        <v>68</v>
      </c>
      <c r="F68">
        <v>64</v>
      </c>
      <c r="H68" t="str">
        <f t="shared" si="0"/>
        <v>Walker County</v>
      </c>
      <c r="I68">
        <f t="shared" si="1"/>
        <v>1127</v>
      </c>
      <c r="J68">
        <v>64</v>
      </c>
      <c r="K68">
        <v>1127</v>
      </c>
      <c r="M68">
        <v>5127</v>
      </c>
      <c r="O68">
        <v>8125</v>
      </c>
      <c r="R68">
        <v>12127</v>
      </c>
      <c r="S68">
        <v>13129</v>
      </c>
      <c r="U68">
        <v>17127</v>
      </c>
      <c r="V68">
        <v>18127</v>
      </c>
      <c r="W68">
        <v>19127</v>
      </c>
      <c r="X68">
        <v>20127</v>
      </c>
      <c r="Y68">
        <v>21127</v>
      </c>
      <c r="Z68">
        <v>22127</v>
      </c>
      <c r="AD68">
        <v>26127</v>
      </c>
      <c r="AE68">
        <v>27127</v>
      </c>
      <c r="AF68">
        <v>28127</v>
      </c>
      <c r="AG68">
        <v>29127</v>
      </c>
      <c r="AI68">
        <v>31077</v>
      </c>
      <c r="AO68">
        <v>37127</v>
      </c>
      <c r="AQ68">
        <v>39127</v>
      </c>
      <c r="AR68">
        <v>40127</v>
      </c>
      <c r="AT68">
        <v>42127</v>
      </c>
      <c r="AW68">
        <v>46129</v>
      </c>
      <c r="AX68">
        <v>47127</v>
      </c>
      <c r="AY68">
        <v>48127</v>
      </c>
      <c r="BB68">
        <v>51133</v>
      </c>
      <c r="BE68">
        <v>55125</v>
      </c>
    </row>
    <row r="69" spans="2:57" x14ac:dyDescent="0.3">
      <c r="B69" t="s">
        <v>4</v>
      </c>
      <c r="C69">
        <v>1129</v>
      </c>
      <c r="D69" t="s">
        <v>69</v>
      </c>
      <c r="F69">
        <v>65</v>
      </c>
      <c r="H69" t="str">
        <f t="shared" si="0"/>
        <v>Washington County</v>
      </c>
      <c r="I69">
        <f t="shared" si="1"/>
        <v>1129</v>
      </c>
      <c r="J69">
        <v>65</v>
      </c>
      <c r="K69">
        <v>1129</v>
      </c>
      <c r="M69">
        <v>5129</v>
      </c>
      <c r="R69">
        <v>12129</v>
      </c>
      <c r="S69">
        <v>13131</v>
      </c>
      <c r="U69">
        <v>17129</v>
      </c>
      <c r="V69">
        <v>18129</v>
      </c>
      <c r="W69">
        <v>19129</v>
      </c>
      <c r="X69">
        <v>20129</v>
      </c>
      <c r="Y69">
        <v>21129</v>
      </c>
      <c r="AD69">
        <v>26129</v>
      </c>
      <c r="AE69">
        <v>27129</v>
      </c>
      <c r="AF69">
        <v>28129</v>
      </c>
      <c r="AG69">
        <v>29129</v>
      </c>
      <c r="AI69">
        <v>31083</v>
      </c>
      <c r="AO69">
        <v>37129</v>
      </c>
      <c r="AQ69">
        <v>39129</v>
      </c>
      <c r="AR69">
        <v>40129</v>
      </c>
      <c r="AT69">
        <v>42129</v>
      </c>
      <c r="AW69">
        <v>46135</v>
      </c>
      <c r="AX69">
        <v>47129</v>
      </c>
      <c r="AY69">
        <v>48129</v>
      </c>
      <c r="BB69">
        <v>51135</v>
      </c>
      <c r="BE69">
        <v>55127</v>
      </c>
    </row>
    <row r="70" spans="2:57" x14ac:dyDescent="0.3">
      <c r="B70" t="s">
        <v>4</v>
      </c>
      <c r="C70">
        <v>1131</v>
      </c>
      <c r="D70" t="s">
        <v>70</v>
      </c>
      <c r="F70">
        <v>66</v>
      </c>
      <c r="H70" t="str">
        <f t="shared" ref="H70:H133" si="2">IF(I70=0,"",VLOOKUP(I70,$C$5:$D$3113,2,FALSE))</f>
        <v>Wilcox County</v>
      </c>
      <c r="I70">
        <f t="shared" ref="I70:I133" si="3">INDEX($K$5:$BF$258,J70,$G$4)</f>
        <v>1131</v>
      </c>
      <c r="J70">
        <v>66</v>
      </c>
      <c r="K70">
        <v>1131</v>
      </c>
      <c r="M70">
        <v>5131</v>
      </c>
      <c r="R70">
        <v>12131</v>
      </c>
      <c r="S70">
        <v>13133</v>
      </c>
      <c r="U70">
        <v>17131</v>
      </c>
      <c r="V70">
        <v>18131</v>
      </c>
      <c r="W70">
        <v>19131</v>
      </c>
      <c r="X70">
        <v>20131</v>
      </c>
      <c r="Y70">
        <v>21131</v>
      </c>
      <c r="AD70">
        <v>26131</v>
      </c>
      <c r="AE70">
        <v>27131</v>
      </c>
      <c r="AF70">
        <v>28131</v>
      </c>
      <c r="AG70">
        <v>29131</v>
      </c>
      <c r="AI70">
        <v>31085</v>
      </c>
      <c r="AO70">
        <v>37131</v>
      </c>
      <c r="AQ70">
        <v>39131</v>
      </c>
      <c r="AR70">
        <v>40131</v>
      </c>
      <c r="AT70">
        <v>42131</v>
      </c>
      <c r="AW70">
        <v>46137</v>
      </c>
      <c r="AX70">
        <v>47131</v>
      </c>
      <c r="AY70">
        <v>48131</v>
      </c>
      <c r="BB70">
        <v>51137</v>
      </c>
      <c r="BE70">
        <v>55129</v>
      </c>
    </row>
    <row r="71" spans="2:57" x14ac:dyDescent="0.3">
      <c r="B71" t="s">
        <v>4</v>
      </c>
      <c r="C71">
        <v>1133</v>
      </c>
      <c r="D71" t="s">
        <v>71</v>
      </c>
      <c r="F71">
        <v>67</v>
      </c>
      <c r="H71" t="str">
        <f t="shared" si="2"/>
        <v>Winston County</v>
      </c>
      <c r="I71">
        <f t="shared" si="3"/>
        <v>1133</v>
      </c>
      <c r="J71">
        <v>67</v>
      </c>
      <c r="K71">
        <v>1133</v>
      </c>
      <c r="M71">
        <v>5133</v>
      </c>
      <c r="R71">
        <v>12133</v>
      </c>
      <c r="S71">
        <v>13135</v>
      </c>
      <c r="U71">
        <v>17133</v>
      </c>
      <c r="V71">
        <v>18133</v>
      </c>
      <c r="W71">
        <v>19133</v>
      </c>
      <c r="X71">
        <v>20133</v>
      </c>
      <c r="Y71">
        <v>21133</v>
      </c>
      <c r="AD71">
        <v>26133</v>
      </c>
      <c r="AE71">
        <v>27133</v>
      </c>
      <c r="AF71">
        <v>28133</v>
      </c>
      <c r="AG71">
        <v>29133</v>
      </c>
      <c r="AI71">
        <v>31087</v>
      </c>
      <c r="AO71">
        <v>37133</v>
      </c>
      <c r="AQ71">
        <v>39133</v>
      </c>
      <c r="AR71">
        <v>40133</v>
      </c>
      <c r="AT71">
        <v>42133</v>
      </c>
      <c r="AX71">
        <v>47133</v>
      </c>
      <c r="AY71">
        <v>48133</v>
      </c>
      <c r="BB71">
        <v>51139</v>
      </c>
      <c r="BE71">
        <v>55131</v>
      </c>
    </row>
    <row r="72" spans="2:57" x14ac:dyDescent="0.3">
      <c r="B72" t="s">
        <v>72</v>
      </c>
      <c r="C72">
        <v>4001</v>
      </c>
      <c r="D72" t="s">
        <v>73</v>
      </c>
      <c r="F72">
        <v>68</v>
      </c>
      <c r="H72" t="str">
        <f t="shared" si="2"/>
        <v/>
      </c>
      <c r="I72">
        <f t="shared" si="3"/>
        <v>0</v>
      </c>
      <c r="J72">
        <v>68</v>
      </c>
      <c r="M72">
        <v>5135</v>
      </c>
      <c r="S72">
        <v>13137</v>
      </c>
      <c r="U72">
        <v>17135</v>
      </c>
      <c r="V72">
        <v>18135</v>
      </c>
      <c r="W72">
        <v>19135</v>
      </c>
      <c r="X72">
        <v>20135</v>
      </c>
      <c r="Y72">
        <v>21135</v>
      </c>
      <c r="AD72">
        <v>26135</v>
      </c>
      <c r="AE72">
        <v>27135</v>
      </c>
      <c r="AF72">
        <v>28135</v>
      </c>
      <c r="AG72">
        <v>29135</v>
      </c>
      <c r="AI72">
        <v>31091</v>
      </c>
      <c r="AO72">
        <v>37135</v>
      </c>
      <c r="AQ72">
        <v>39135</v>
      </c>
      <c r="AR72">
        <v>40135</v>
      </c>
      <c r="AX72">
        <v>47135</v>
      </c>
      <c r="AY72">
        <v>48135</v>
      </c>
      <c r="BB72">
        <v>51141</v>
      </c>
      <c r="BE72">
        <v>55133</v>
      </c>
    </row>
    <row r="73" spans="2:57" x14ac:dyDescent="0.3">
      <c r="B73" t="s">
        <v>72</v>
      </c>
      <c r="C73">
        <v>4003</v>
      </c>
      <c r="D73" t="s">
        <v>74</v>
      </c>
      <c r="F73">
        <v>69</v>
      </c>
      <c r="H73" t="str">
        <f t="shared" si="2"/>
        <v/>
      </c>
      <c r="I73">
        <f t="shared" si="3"/>
        <v>0</v>
      </c>
      <c r="J73">
        <v>69</v>
      </c>
      <c r="M73">
        <v>5137</v>
      </c>
      <c r="S73">
        <v>13139</v>
      </c>
      <c r="U73">
        <v>17137</v>
      </c>
      <c r="V73">
        <v>18137</v>
      </c>
      <c r="W73">
        <v>19137</v>
      </c>
      <c r="X73">
        <v>20137</v>
      </c>
      <c r="Y73">
        <v>21137</v>
      </c>
      <c r="AD73">
        <v>26137</v>
      </c>
      <c r="AE73">
        <v>27137</v>
      </c>
      <c r="AF73">
        <v>28137</v>
      </c>
      <c r="AG73">
        <v>29137</v>
      </c>
      <c r="AI73">
        <v>31093</v>
      </c>
      <c r="AO73">
        <v>37137</v>
      </c>
      <c r="AQ73">
        <v>39137</v>
      </c>
      <c r="AR73">
        <v>40137</v>
      </c>
      <c r="AX73">
        <v>47137</v>
      </c>
      <c r="AY73">
        <v>48137</v>
      </c>
      <c r="BB73">
        <v>51143</v>
      </c>
      <c r="BE73">
        <v>55135</v>
      </c>
    </row>
    <row r="74" spans="2:57" x14ac:dyDescent="0.3">
      <c r="B74" t="s">
        <v>72</v>
      </c>
      <c r="C74">
        <v>4005</v>
      </c>
      <c r="D74" t="s">
        <v>75</v>
      </c>
      <c r="F74">
        <v>70</v>
      </c>
      <c r="H74" t="str">
        <f t="shared" si="2"/>
        <v/>
      </c>
      <c r="I74">
        <f t="shared" si="3"/>
        <v>0</v>
      </c>
      <c r="J74">
        <v>70</v>
      </c>
      <c r="M74">
        <v>5139</v>
      </c>
      <c r="S74">
        <v>13141</v>
      </c>
      <c r="U74">
        <v>17139</v>
      </c>
      <c r="V74">
        <v>18139</v>
      </c>
      <c r="W74">
        <v>19139</v>
      </c>
      <c r="X74">
        <v>20139</v>
      </c>
      <c r="Y74">
        <v>21139</v>
      </c>
      <c r="AD74">
        <v>26139</v>
      </c>
      <c r="AE74">
        <v>27139</v>
      </c>
      <c r="AF74">
        <v>28139</v>
      </c>
      <c r="AG74">
        <v>29139</v>
      </c>
      <c r="AI74">
        <v>31097</v>
      </c>
      <c r="AO74">
        <v>37139</v>
      </c>
      <c r="AQ74">
        <v>39139</v>
      </c>
      <c r="AR74">
        <v>40139</v>
      </c>
      <c r="AX74">
        <v>47139</v>
      </c>
      <c r="AY74">
        <v>48139</v>
      </c>
      <c r="BB74">
        <v>51145</v>
      </c>
      <c r="BE74">
        <v>55137</v>
      </c>
    </row>
    <row r="75" spans="2:57" x14ac:dyDescent="0.3">
      <c r="B75" t="s">
        <v>72</v>
      </c>
      <c r="C75">
        <v>4007</v>
      </c>
      <c r="D75" t="s">
        <v>76</v>
      </c>
      <c r="F75">
        <v>71</v>
      </c>
      <c r="H75" t="str">
        <f t="shared" si="2"/>
        <v/>
      </c>
      <c r="I75">
        <f t="shared" si="3"/>
        <v>0</v>
      </c>
      <c r="J75">
        <v>71</v>
      </c>
      <c r="M75">
        <v>5141</v>
      </c>
      <c r="S75">
        <v>13143</v>
      </c>
      <c r="U75">
        <v>17141</v>
      </c>
      <c r="V75">
        <v>18141</v>
      </c>
      <c r="W75">
        <v>19141</v>
      </c>
      <c r="X75">
        <v>20141</v>
      </c>
      <c r="Y75">
        <v>21141</v>
      </c>
      <c r="AD75">
        <v>26141</v>
      </c>
      <c r="AE75">
        <v>27141</v>
      </c>
      <c r="AF75">
        <v>28141</v>
      </c>
      <c r="AG75">
        <v>29141</v>
      </c>
      <c r="AI75">
        <v>31103</v>
      </c>
      <c r="AO75">
        <v>37141</v>
      </c>
      <c r="AQ75">
        <v>39141</v>
      </c>
      <c r="AR75">
        <v>40141</v>
      </c>
      <c r="AX75">
        <v>47141</v>
      </c>
      <c r="AY75">
        <v>48141</v>
      </c>
      <c r="BB75">
        <v>51147</v>
      </c>
      <c r="BE75">
        <v>55139</v>
      </c>
    </row>
    <row r="76" spans="2:57" x14ac:dyDescent="0.3">
      <c r="B76" t="s">
        <v>72</v>
      </c>
      <c r="C76">
        <v>4009</v>
      </c>
      <c r="D76" t="s">
        <v>77</v>
      </c>
      <c r="F76">
        <v>72</v>
      </c>
      <c r="H76" t="str">
        <f t="shared" si="2"/>
        <v/>
      </c>
      <c r="I76">
        <f t="shared" si="3"/>
        <v>0</v>
      </c>
      <c r="J76">
        <v>72</v>
      </c>
      <c r="M76">
        <v>5143</v>
      </c>
      <c r="S76">
        <v>13145</v>
      </c>
      <c r="U76">
        <v>17143</v>
      </c>
      <c r="V76">
        <v>18143</v>
      </c>
      <c r="W76">
        <v>19143</v>
      </c>
      <c r="X76">
        <v>20143</v>
      </c>
      <c r="Y76">
        <v>21143</v>
      </c>
      <c r="AD76">
        <v>26143</v>
      </c>
      <c r="AE76">
        <v>27143</v>
      </c>
      <c r="AF76">
        <v>28143</v>
      </c>
      <c r="AG76">
        <v>29143</v>
      </c>
      <c r="AI76">
        <v>31105</v>
      </c>
      <c r="AO76">
        <v>37143</v>
      </c>
      <c r="AQ76">
        <v>39143</v>
      </c>
      <c r="AR76">
        <v>40143</v>
      </c>
      <c r="AX76">
        <v>47143</v>
      </c>
      <c r="AY76">
        <v>48143</v>
      </c>
      <c r="BB76">
        <v>51149</v>
      </c>
      <c r="BE76">
        <v>55141</v>
      </c>
    </row>
    <row r="77" spans="2:57" x14ac:dyDescent="0.3">
      <c r="B77" t="s">
        <v>72</v>
      </c>
      <c r="C77">
        <v>4011</v>
      </c>
      <c r="D77" t="s">
        <v>78</v>
      </c>
      <c r="F77">
        <v>73</v>
      </c>
      <c r="H77" t="str">
        <f t="shared" si="2"/>
        <v/>
      </c>
      <c r="I77">
        <f t="shared" si="3"/>
        <v>0</v>
      </c>
      <c r="J77">
        <v>73</v>
      </c>
      <c r="M77">
        <v>5145</v>
      </c>
      <c r="S77">
        <v>13147</v>
      </c>
      <c r="U77">
        <v>17145</v>
      </c>
      <c r="V77">
        <v>18145</v>
      </c>
      <c r="W77">
        <v>19145</v>
      </c>
      <c r="X77">
        <v>20145</v>
      </c>
      <c r="Y77">
        <v>21145</v>
      </c>
      <c r="AD77">
        <v>26145</v>
      </c>
      <c r="AE77">
        <v>27145</v>
      </c>
      <c r="AF77">
        <v>28145</v>
      </c>
      <c r="AG77">
        <v>29145</v>
      </c>
      <c r="AI77">
        <v>31107</v>
      </c>
      <c r="AO77">
        <v>37145</v>
      </c>
      <c r="AQ77">
        <v>39145</v>
      </c>
      <c r="AR77">
        <v>40145</v>
      </c>
      <c r="AX77">
        <v>47145</v>
      </c>
      <c r="AY77">
        <v>48145</v>
      </c>
      <c r="BB77">
        <v>51153</v>
      </c>
    </row>
    <row r="78" spans="2:57" x14ac:dyDescent="0.3">
      <c r="B78" t="s">
        <v>72</v>
      </c>
      <c r="C78">
        <v>4012</v>
      </c>
      <c r="D78" t="s">
        <v>79</v>
      </c>
      <c r="F78">
        <v>74</v>
      </c>
      <c r="H78" t="str">
        <f t="shared" si="2"/>
        <v/>
      </c>
      <c r="I78">
        <f t="shared" si="3"/>
        <v>0</v>
      </c>
      <c r="J78">
        <v>74</v>
      </c>
      <c r="M78">
        <v>5147</v>
      </c>
      <c r="S78">
        <v>13149</v>
      </c>
      <c r="U78">
        <v>17147</v>
      </c>
      <c r="V78">
        <v>18147</v>
      </c>
      <c r="W78">
        <v>19147</v>
      </c>
      <c r="X78">
        <v>20147</v>
      </c>
      <c r="Y78">
        <v>21147</v>
      </c>
      <c r="AD78">
        <v>26147</v>
      </c>
      <c r="AE78">
        <v>27147</v>
      </c>
      <c r="AF78">
        <v>28147</v>
      </c>
      <c r="AG78">
        <v>29147</v>
      </c>
      <c r="AI78">
        <v>31113</v>
      </c>
      <c r="AO78">
        <v>37147</v>
      </c>
      <c r="AQ78">
        <v>39147</v>
      </c>
      <c r="AR78">
        <v>40147</v>
      </c>
      <c r="AX78">
        <v>47147</v>
      </c>
      <c r="AY78">
        <v>48147</v>
      </c>
      <c r="BB78">
        <v>51155</v>
      </c>
    </row>
    <row r="79" spans="2:57" x14ac:dyDescent="0.3">
      <c r="B79" t="s">
        <v>72</v>
      </c>
      <c r="C79">
        <v>4013</v>
      </c>
      <c r="D79" t="s">
        <v>80</v>
      </c>
      <c r="F79">
        <v>75</v>
      </c>
      <c r="H79" t="str">
        <f t="shared" si="2"/>
        <v/>
      </c>
      <c r="I79">
        <f t="shared" si="3"/>
        <v>0</v>
      </c>
      <c r="J79">
        <v>75</v>
      </c>
      <c r="M79">
        <v>5149</v>
      </c>
      <c r="S79">
        <v>13151</v>
      </c>
      <c r="U79">
        <v>17149</v>
      </c>
      <c r="V79">
        <v>18149</v>
      </c>
      <c r="W79">
        <v>19149</v>
      </c>
      <c r="X79">
        <v>20149</v>
      </c>
      <c r="Y79">
        <v>21149</v>
      </c>
      <c r="AD79">
        <v>26149</v>
      </c>
      <c r="AE79">
        <v>27149</v>
      </c>
      <c r="AF79">
        <v>28149</v>
      </c>
      <c r="AG79">
        <v>29149</v>
      </c>
      <c r="AI79">
        <v>31115</v>
      </c>
      <c r="AO79">
        <v>37149</v>
      </c>
      <c r="AQ79">
        <v>39149</v>
      </c>
      <c r="AR79">
        <v>40149</v>
      </c>
      <c r="AX79">
        <v>47149</v>
      </c>
      <c r="AY79">
        <v>48149</v>
      </c>
      <c r="BB79">
        <v>51157</v>
      </c>
    </row>
    <row r="80" spans="2:57" x14ac:dyDescent="0.3">
      <c r="B80" t="s">
        <v>72</v>
      </c>
      <c r="C80">
        <v>4015</v>
      </c>
      <c r="D80" t="s">
        <v>81</v>
      </c>
      <c r="F80">
        <v>76</v>
      </c>
      <c r="H80" t="str">
        <f t="shared" si="2"/>
        <v/>
      </c>
      <c r="I80">
        <f t="shared" si="3"/>
        <v>0</v>
      </c>
      <c r="J80">
        <v>76</v>
      </c>
      <c r="S80">
        <v>13153</v>
      </c>
      <c r="U80">
        <v>17151</v>
      </c>
      <c r="V80">
        <v>18151</v>
      </c>
      <c r="W80">
        <v>19151</v>
      </c>
      <c r="X80">
        <v>20151</v>
      </c>
      <c r="Y80">
        <v>21151</v>
      </c>
      <c r="AD80">
        <v>26151</v>
      </c>
      <c r="AE80">
        <v>27151</v>
      </c>
      <c r="AF80">
        <v>28151</v>
      </c>
      <c r="AG80">
        <v>29151</v>
      </c>
      <c r="AI80">
        <v>31117</v>
      </c>
      <c r="AO80">
        <v>37151</v>
      </c>
      <c r="AQ80">
        <v>39151</v>
      </c>
      <c r="AR80">
        <v>40151</v>
      </c>
      <c r="AX80">
        <v>47151</v>
      </c>
      <c r="AY80">
        <v>48151</v>
      </c>
      <c r="BB80">
        <v>51159</v>
      </c>
    </row>
    <row r="81" spans="2:54" x14ac:dyDescent="0.3">
      <c r="B81" t="s">
        <v>72</v>
      </c>
      <c r="C81">
        <v>4017</v>
      </c>
      <c r="D81" t="s">
        <v>82</v>
      </c>
      <c r="F81">
        <v>77</v>
      </c>
      <c r="H81" t="str">
        <f t="shared" si="2"/>
        <v/>
      </c>
      <c r="I81">
        <f t="shared" si="3"/>
        <v>0</v>
      </c>
      <c r="J81">
        <v>77</v>
      </c>
      <c r="S81">
        <v>13155</v>
      </c>
      <c r="U81">
        <v>17153</v>
      </c>
      <c r="V81">
        <v>18153</v>
      </c>
      <c r="W81">
        <v>19153</v>
      </c>
      <c r="X81">
        <v>20153</v>
      </c>
      <c r="Y81">
        <v>21153</v>
      </c>
      <c r="AD81">
        <v>26153</v>
      </c>
      <c r="AE81">
        <v>27153</v>
      </c>
      <c r="AF81">
        <v>28153</v>
      </c>
      <c r="AG81">
        <v>29153</v>
      </c>
      <c r="AI81">
        <v>31123</v>
      </c>
      <c r="AO81">
        <v>37153</v>
      </c>
      <c r="AQ81">
        <v>39153</v>
      </c>
      <c r="AR81">
        <v>40153</v>
      </c>
      <c r="AX81">
        <v>47153</v>
      </c>
      <c r="AY81">
        <v>48153</v>
      </c>
      <c r="BB81">
        <v>51161</v>
      </c>
    </row>
    <row r="82" spans="2:54" x14ac:dyDescent="0.3">
      <c r="B82" t="s">
        <v>72</v>
      </c>
      <c r="C82">
        <v>4019</v>
      </c>
      <c r="D82" t="s">
        <v>83</v>
      </c>
      <c r="F82">
        <v>78</v>
      </c>
      <c r="H82" t="str">
        <f t="shared" si="2"/>
        <v/>
      </c>
      <c r="I82">
        <f t="shared" si="3"/>
        <v>0</v>
      </c>
      <c r="J82">
        <v>78</v>
      </c>
      <c r="S82">
        <v>13157</v>
      </c>
      <c r="U82">
        <v>17155</v>
      </c>
      <c r="V82">
        <v>18155</v>
      </c>
      <c r="W82">
        <v>19155</v>
      </c>
      <c r="X82">
        <v>20155</v>
      </c>
      <c r="Y82">
        <v>21155</v>
      </c>
      <c r="AD82">
        <v>26155</v>
      </c>
      <c r="AE82">
        <v>27155</v>
      </c>
      <c r="AF82">
        <v>28155</v>
      </c>
      <c r="AG82">
        <v>29155</v>
      </c>
      <c r="AI82">
        <v>31125</v>
      </c>
      <c r="AO82">
        <v>37155</v>
      </c>
      <c r="AQ82">
        <v>39155</v>
      </c>
      <c r="AX82">
        <v>47155</v>
      </c>
      <c r="AY82">
        <v>48155</v>
      </c>
      <c r="BB82">
        <v>51163</v>
      </c>
    </row>
    <row r="83" spans="2:54" x14ac:dyDescent="0.3">
      <c r="B83" t="s">
        <v>72</v>
      </c>
      <c r="C83">
        <v>4021</v>
      </c>
      <c r="D83" t="s">
        <v>84</v>
      </c>
      <c r="F83">
        <v>79</v>
      </c>
      <c r="H83" t="str">
        <f t="shared" si="2"/>
        <v/>
      </c>
      <c r="I83">
        <f t="shared" si="3"/>
        <v>0</v>
      </c>
      <c r="J83">
        <v>79</v>
      </c>
      <c r="S83">
        <v>13159</v>
      </c>
      <c r="U83">
        <v>17157</v>
      </c>
      <c r="V83">
        <v>18157</v>
      </c>
      <c r="W83">
        <v>19157</v>
      </c>
      <c r="X83">
        <v>20157</v>
      </c>
      <c r="Y83">
        <v>21157</v>
      </c>
      <c r="AD83">
        <v>26157</v>
      </c>
      <c r="AE83">
        <v>27157</v>
      </c>
      <c r="AF83">
        <v>28157</v>
      </c>
      <c r="AG83">
        <v>29157</v>
      </c>
      <c r="AI83">
        <v>31129</v>
      </c>
      <c r="AO83">
        <v>37157</v>
      </c>
      <c r="AQ83">
        <v>39157</v>
      </c>
      <c r="AX83">
        <v>47157</v>
      </c>
      <c r="AY83">
        <v>48157</v>
      </c>
      <c r="BB83">
        <v>51165</v>
      </c>
    </row>
    <row r="84" spans="2:54" x14ac:dyDescent="0.3">
      <c r="B84" t="s">
        <v>72</v>
      </c>
      <c r="C84">
        <v>4023</v>
      </c>
      <c r="D84" t="s">
        <v>85</v>
      </c>
      <c r="F84">
        <v>80</v>
      </c>
      <c r="H84" t="str">
        <f t="shared" si="2"/>
        <v/>
      </c>
      <c r="I84">
        <f t="shared" si="3"/>
        <v>0</v>
      </c>
      <c r="J84">
        <v>80</v>
      </c>
      <c r="S84">
        <v>13161</v>
      </c>
      <c r="U84">
        <v>17159</v>
      </c>
      <c r="V84">
        <v>18159</v>
      </c>
      <c r="W84">
        <v>19159</v>
      </c>
      <c r="X84">
        <v>20159</v>
      </c>
      <c r="Y84">
        <v>21159</v>
      </c>
      <c r="AD84">
        <v>26159</v>
      </c>
      <c r="AE84">
        <v>27159</v>
      </c>
      <c r="AF84">
        <v>28159</v>
      </c>
      <c r="AG84">
        <v>29159</v>
      </c>
      <c r="AI84">
        <v>31133</v>
      </c>
      <c r="AO84">
        <v>37159</v>
      </c>
      <c r="AQ84">
        <v>39159</v>
      </c>
      <c r="AX84">
        <v>47159</v>
      </c>
      <c r="AY84">
        <v>48159</v>
      </c>
      <c r="BB84">
        <v>51167</v>
      </c>
    </row>
    <row r="85" spans="2:54" x14ac:dyDescent="0.3">
      <c r="B85" t="s">
        <v>72</v>
      </c>
      <c r="C85">
        <v>4025</v>
      </c>
      <c r="D85" t="s">
        <v>86</v>
      </c>
      <c r="F85">
        <v>81</v>
      </c>
      <c r="H85" t="str">
        <f t="shared" si="2"/>
        <v/>
      </c>
      <c r="I85">
        <f t="shared" si="3"/>
        <v>0</v>
      </c>
      <c r="J85">
        <v>81</v>
      </c>
      <c r="S85">
        <v>13163</v>
      </c>
      <c r="U85">
        <v>17161</v>
      </c>
      <c r="V85">
        <v>18161</v>
      </c>
      <c r="W85">
        <v>19161</v>
      </c>
      <c r="X85">
        <v>20161</v>
      </c>
      <c r="Y85">
        <v>21161</v>
      </c>
      <c r="AD85">
        <v>26161</v>
      </c>
      <c r="AE85">
        <v>27161</v>
      </c>
      <c r="AF85">
        <v>28161</v>
      </c>
      <c r="AG85">
        <v>29161</v>
      </c>
      <c r="AI85">
        <v>31135</v>
      </c>
      <c r="AO85">
        <v>37161</v>
      </c>
      <c r="AQ85">
        <v>39161</v>
      </c>
      <c r="AX85">
        <v>47161</v>
      </c>
      <c r="AY85">
        <v>48161</v>
      </c>
      <c r="BB85">
        <v>51169</v>
      </c>
    </row>
    <row r="86" spans="2:54" x14ac:dyDescent="0.3">
      <c r="B86" t="s">
        <v>72</v>
      </c>
      <c r="C86">
        <v>4027</v>
      </c>
      <c r="D86" t="s">
        <v>87</v>
      </c>
      <c r="F86">
        <v>82</v>
      </c>
      <c r="H86" t="str">
        <f t="shared" si="2"/>
        <v/>
      </c>
      <c r="I86">
        <f t="shared" si="3"/>
        <v>0</v>
      </c>
      <c r="J86">
        <v>82</v>
      </c>
      <c r="S86">
        <v>13165</v>
      </c>
      <c r="U86">
        <v>17163</v>
      </c>
      <c r="V86">
        <v>18163</v>
      </c>
      <c r="W86">
        <v>19163</v>
      </c>
      <c r="X86">
        <v>20163</v>
      </c>
      <c r="Y86">
        <v>21163</v>
      </c>
      <c r="AD86">
        <v>26163</v>
      </c>
      <c r="AE86">
        <v>27163</v>
      </c>
      <c r="AF86">
        <v>28163</v>
      </c>
      <c r="AG86">
        <v>29163</v>
      </c>
      <c r="AI86">
        <v>31139</v>
      </c>
      <c r="AO86">
        <v>37163</v>
      </c>
      <c r="AQ86">
        <v>39163</v>
      </c>
      <c r="AX86">
        <v>47163</v>
      </c>
      <c r="AY86">
        <v>48163</v>
      </c>
      <c r="BB86">
        <v>51171</v>
      </c>
    </row>
    <row r="87" spans="2:54" x14ac:dyDescent="0.3">
      <c r="B87" t="s">
        <v>88</v>
      </c>
      <c r="C87">
        <v>5001</v>
      </c>
      <c r="D87" t="s">
        <v>89</v>
      </c>
      <c r="F87">
        <v>83</v>
      </c>
      <c r="H87" t="str">
        <f t="shared" si="2"/>
        <v/>
      </c>
      <c r="I87">
        <f t="shared" si="3"/>
        <v>0</v>
      </c>
      <c r="J87">
        <v>83</v>
      </c>
      <c r="S87">
        <v>13167</v>
      </c>
      <c r="U87">
        <v>17165</v>
      </c>
      <c r="V87">
        <v>18165</v>
      </c>
      <c r="W87">
        <v>19165</v>
      </c>
      <c r="X87">
        <v>20165</v>
      </c>
      <c r="Y87">
        <v>21165</v>
      </c>
      <c r="AD87">
        <v>26165</v>
      </c>
      <c r="AE87">
        <v>27165</v>
      </c>
      <c r="AG87">
        <v>29165</v>
      </c>
      <c r="AI87">
        <v>31143</v>
      </c>
      <c r="AO87">
        <v>37165</v>
      </c>
      <c r="AQ87">
        <v>39165</v>
      </c>
      <c r="AX87">
        <v>47165</v>
      </c>
      <c r="AY87">
        <v>48165</v>
      </c>
      <c r="BB87">
        <v>51173</v>
      </c>
    </row>
    <row r="88" spans="2:54" x14ac:dyDescent="0.3">
      <c r="B88" t="s">
        <v>88</v>
      </c>
      <c r="C88">
        <v>5003</v>
      </c>
      <c r="D88" t="s">
        <v>90</v>
      </c>
      <c r="F88">
        <v>84</v>
      </c>
      <c r="H88" t="str">
        <f t="shared" si="2"/>
        <v/>
      </c>
      <c r="I88">
        <f t="shared" si="3"/>
        <v>0</v>
      </c>
      <c r="J88">
        <v>84</v>
      </c>
      <c r="S88">
        <v>13169</v>
      </c>
      <c r="U88">
        <v>17167</v>
      </c>
      <c r="V88">
        <v>18167</v>
      </c>
      <c r="W88">
        <v>19167</v>
      </c>
      <c r="X88">
        <v>20167</v>
      </c>
      <c r="Y88">
        <v>21167</v>
      </c>
      <c r="AE88">
        <v>27167</v>
      </c>
      <c r="AG88">
        <v>29167</v>
      </c>
      <c r="AI88">
        <v>31149</v>
      </c>
      <c r="AO88">
        <v>37167</v>
      </c>
      <c r="AQ88">
        <v>39167</v>
      </c>
      <c r="AX88">
        <v>47167</v>
      </c>
      <c r="AY88">
        <v>48167</v>
      </c>
      <c r="BB88">
        <v>51175</v>
      </c>
    </row>
    <row r="89" spans="2:54" x14ac:dyDescent="0.3">
      <c r="B89" t="s">
        <v>88</v>
      </c>
      <c r="C89">
        <v>5005</v>
      </c>
      <c r="D89" t="s">
        <v>91</v>
      </c>
      <c r="F89">
        <v>85</v>
      </c>
      <c r="H89" t="str">
        <f t="shared" si="2"/>
        <v/>
      </c>
      <c r="I89">
        <f t="shared" si="3"/>
        <v>0</v>
      </c>
      <c r="J89">
        <v>85</v>
      </c>
      <c r="S89">
        <v>13171</v>
      </c>
      <c r="U89">
        <v>17169</v>
      </c>
      <c r="V89">
        <v>18169</v>
      </c>
      <c r="W89">
        <v>19169</v>
      </c>
      <c r="X89">
        <v>20169</v>
      </c>
      <c r="Y89">
        <v>21169</v>
      </c>
      <c r="AE89">
        <v>27169</v>
      </c>
      <c r="AG89">
        <v>29169</v>
      </c>
      <c r="AI89">
        <v>31161</v>
      </c>
      <c r="AO89">
        <v>37169</v>
      </c>
      <c r="AQ89">
        <v>39169</v>
      </c>
      <c r="AX89">
        <v>47169</v>
      </c>
      <c r="AY89">
        <v>48169</v>
      </c>
      <c r="BB89">
        <v>51177</v>
      </c>
    </row>
    <row r="90" spans="2:54" x14ac:dyDescent="0.3">
      <c r="B90" t="s">
        <v>88</v>
      </c>
      <c r="C90">
        <v>5007</v>
      </c>
      <c r="D90" t="s">
        <v>92</v>
      </c>
      <c r="F90">
        <v>86</v>
      </c>
      <c r="H90" t="str">
        <f t="shared" si="2"/>
        <v/>
      </c>
      <c r="I90">
        <f t="shared" si="3"/>
        <v>0</v>
      </c>
      <c r="J90">
        <v>86</v>
      </c>
      <c r="S90">
        <v>13173</v>
      </c>
      <c r="U90">
        <v>17171</v>
      </c>
      <c r="V90">
        <v>18171</v>
      </c>
      <c r="W90">
        <v>19171</v>
      </c>
      <c r="X90">
        <v>20171</v>
      </c>
      <c r="Y90">
        <v>21171</v>
      </c>
      <c r="AE90">
        <v>27171</v>
      </c>
      <c r="AG90">
        <v>29171</v>
      </c>
      <c r="AI90">
        <v>31163</v>
      </c>
      <c r="AO90">
        <v>37171</v>
      </c>
      <c r="AQ90">
        <v>39171</v>
      </c>
      <c r="AX90">
        <v>47171</v>
      </c>
      <c r="AY90">
        <v>48171</v>
      </c>
      <c r="BB90">
        <v>51179</v>
      </c>
    </row>
    <row r="91" spans="2:54" x14ac:dyDescent="0.3">
      <c r="B91" t="s">
        <v>88</v>
      </c>
      <c r="C91">
        <v>5009</v>
      </c>
      <c r="D91" t="s">
        <v>93</v>
      </c>
      <c r="F91">
        <v>87</v>
      </c>
      <c r="H91" t="str">
        <f t="shared" si="2"/>
        <v/>
      </c>
      <c r="I91">
        <f t="shared" si="3"/>
        <v>0</v>
      </c>
      <c r="J91">
        <v>87</v>
      </c>
      <c r="S91">
        <v>13175</v>
      </c>
      <c r="U91">
        <v>17173</v>
      </c>
      <c r="V91">
        <v>18173</v>
      </c>
      <c r="W91">
        <v>19173</v>
      </c>
      <c r="X91">
        <v>20173</v>
      </c>
      <c r="Y91">
        <v>21173</v>
      </c>
      <c r="AE91">
        <v>27173</v>
      </c>
      <c r="AG91">
        <v>29173</v>
      </c>
      <c r="AI91">
        <v>31165</v>
      </c>
      <c r="AO91">
        <v>37173</v>
      </c>
      <c r="AQ91">
        <v>39173</v>
      </c>
      <c r="AX91">
        <v>47173</v>
      </c>
      <c r="AY91">
        <v>48173</v>
      </c>
      <c r="BB91">
        <v>51181</v>
      </c>
    </row>
    <row r="92" spans="2:54" x14ac:dyDescent="0.3">
      <c r="B92" t="s">
        <v>88</v>
      </c>
      <c r="C92">
        <v>5011</v>
      </c>
      <c r="D92" t="s">
        <v>94</v>
      </c>
      <c r="F92">
        <v>88</v>
      </c>
      <c r="H92" t="str">
        <f t="shared" si="2"/>
        <v/>
      </c>
      <c r="I92">
        <f t="shared" si="3"/>
        <v>0</v>
      </c>
      <c r="J92">
        <v>88</v>
      </c>
      <c r="S92">
        <v>13177</v>
      </c>
      <c r="U92">
        <v>17175</v>
      </c>
      <c r="V92">
        <v>18175</v>
      </c>
      <c r="W92">
        <v>19175</v>
      </c>
      <c r="X92">
        <v>20175</v>
      </c>
      <c r="Y92">
        <v>21175</v>
      </c>
      <c r="AG92">
        <v>29175</v>
      </c>
      <c r="AI92">
        <v>31169</v>
      </c>
      <c r="AO92">
        <v>37175</v>
      </c>
      <c r="AQ92">
        <v>39175</v>
      </c>
      <c r="AX92">
        <v>47175</v>
      </c>
      <c r="AY92">
        <v>48175</v>
      </c>
      <c r="BB92">
        <v>51183</v>
      </c>
    </row>
    <row r="93" spans="2:54" x14ac:dyDescent="0.3">
      <c r="B93" t="s">
        <v>88</v>
      </c>
      <c r="C93">
        <v>5013</v>
      </c>
      <c r="D93" t="s">
        <v>12</v>
      </c>
      <c r="F93">
        <v>89</v>
      </c>
      <c r="H93" t="str">
        <f t="shared" si="2"/>
        <v/>
      </c>
      <c r="I93">
        <f t="shared" si="3"/>
        <v>0</v>
      </c>
      <c r="J93">
        <v>89</v>
      </c>
      <c r="S93">
        <v>13179</v>
      </c>
      <c r="U93">
        <v>17177</v>
      </c>
      <c r="V93">
        <v>18177</v>
      </c>
      <c r="W93">
        <v>19177</v>
      </c>
      <c r="X93">
        <v>20177</v>
      </c>
      <c r="Y93">
        <v>21177</v>
      </c>
      <c r="AG93">
        <v>29177</v>
      </c>
      <c r="AI93">
        <v>31171</v>
      </c>
      <c r="AO93">
        <v>37177</v>
      </c>
      <c r="AX93">
        <v>47177</v>
      </c>
      <c r="AY93">
        <v>48177</v>
      </c>
      <c r="BB93">
        <v>51185</v>
      </c>
    </row>
    <row r="94" spans="2:54" x14ac:dyDescent="0.3">
      <c r="B94" t="s">
        <v>88</v>
      </c>
      <c r="C94">
        <v>5015</v>
      </c>
      <c r="D94" t="s">
        <v>95</v>
      </c>
      <c r="F94">
        <v>90</v>
      </c>
      <c r="H94" t="str">
        <f t="shared" si="2"/>
        <v/>
      </c>
      <c r="I94">
        <f t="shared" si="3"/>
        <v>0</v>
      </c>
      <c r="J94">
        <v>90</v>
      </c>
      <c r="S94">
        <v>13181</v>
      </c>
      <c r="U94">
        <v>17179</v>
      </c>
      <c r="V94">
        <v>18179</v>
      </c>
      <c r="W94">
        <v>19179</v>
      </c>
      <c r="X94">
        <v>20179</v>
      </c>
      <c r="Y94">
        <v>21179</v>
      </c>
      <c r="AG94">
        <v>29179</v>
      </c>
      <c r="AI94">
        <v>31173</v>
      </c>
      <c r="AO94">
        <v>37179</v>
      </c>
      <c r="AX94">
        <v>47179</v>
      </c>
      <c r="AY94">
        <v>48179</v>
      </c>
      <c r="BB94">
        <v>51187</v>
      </c>
    </row>
    <row r="95" spans="2:54" x14ac:dyDescent="0.3">
      <c r="B95" t="s">
        <v>88</v>
      </c>
      <c r="C95">
        <v>5017</v>
      </c>
      <c r="D95" t="s">
        <v>96</v>
      </c>
      <c r="F95">
        <v>91</v>
      </c>
      <c r="H95" t="str">
        <f t="shared" si="2"/>
        <v/>
      </c>
      <c r="I95">
        <f t="shared" si="3"/>
        <v>0</v>
      </c>
      <c r="J95">
        <v>91</v>
      </c>
      <c r="S95">
        <v>13183</v>
      </c>
      <c r="U95">
        <v>17181</v>
      </c>
      <c r="V95">
        <v>18181</v>
      </c>
      <c r="W95">
        <v>19181</v>
      </c>
      <c r="X95">
        <v>20181</v>
      </c>
      <c r="Y95">
        <v>21181</v>
      </c>
      <c r="AG95">
        <v>29181</v>
      </c>
      <c r="AI95">
        <v>31175</v>
      </c>
      <c r="AO95">
        <v>37181</v>
      </c>
      <c r="AX95">
        <v>47181</v>
      </c>
      <c r="AY95">
        <v>48181</v>
      </c>
      <c r="BB95">
        <v>51191</v>
      </c>
    </row>
    <row r="96" spans="2:54" x14ac:dyDescent="0.3">
      <c r="B96" t="s">
        <v>88</v>
      </c>
      <c r="C96">
        <v>5019</v>
      </c>
      <c r="D96" t="s">
        <v>97</v>
      </c>
      <c r="F96">
        <v>92</v>
      </c>
      <c r="H96" t="str">
        <f t="shared" si="2"/>
        <v/>
      </c>
      <c r="I96">
        <f t="shared" si="3"/>
        <v>0</v>
      </c>
      <c r="J96">
        <v>92</v>
      </c>
      <c r="S96">
        <v>13185</v>
      </c>
      <c r="U96">
        <v>17183</v>
      </c>
      <c r="V96">
        <v>18183</v>
      </c>
      <c r="W96">
        <v>19183</v>
      </c>
      <c r="X96">
        <v>20183</v>
      </c>
      <c r="Y96">
        <v>21183</v>
      </c>
      <c r="AG96">
        <v>29183</v>
      </c>
      <c r="AI96">
        <v>31181</v>
      </c>
      <c r="AO96">
        <v>37183</v>
      </c>
      <c r="AX96">
        <v>47183</v>
      </c>
      <c r="AY96">
        <v>48183</v>
      </c>
      <c r="BB96">
        <v>51193</v>
      </c>
    </row>
    <row r="97" spans="2:54" x14ac:dyDescent="0.3">
      <c r="B97" t="s">
        <v>88</v>
      </c>
      <c r="C97">
        <v>5021</v>
      </c>
      <c r="D97" t="s">
        <v>18</v>
      </c>
      <c r="F97">
        <v>93</v>
      </c>
      <c r="H97" t="str">
        <f t="shared" si="2"/>
        <v/>
      </c>
      <c r="I97">
        <f t="shared" si="3"/>
        <v>0</v>
      </c>
      <c r="J97">
        <v>93</v>
      </c>
      <c r="S97">
        <v>13187</v>
      </c>
      <c r="U97">
        <v>17185</v>
      </c>
      <c r="W97">
        <v>19185</v>
      </c>
      <c r="X97">
        <v>20185</v>
      </c>
      <c r="Y97">
        <v>21185</v>
      </c>
      <c r="AG97">
        <v>29185</v>
      </c>
      <c r="AI97">
        <v>31183</v>
      </c>
      <c r="AO97">
        <v>37185</v>
      </c>
      <c r="AX97">
        <v>47185</v>
      </c>
      <c r="AY97">
        <v>48185</v>
      </c>
      <c r="BB97">
        <v>51195</v>
      </c>
    </row>
    <row r="98" spans="2:54" x14ac:dyDescent="0.3">
      <c r="B98" t="s">
        <v>88</v>
      </c>
      <c r="C98">
        <v>5023</v>
      </c>
      <c r="D98" t="s">
        <v>19</v>
      </c>
      <c r="F98">
        <v>94</v>
      </c>
      <c r="H98" t="str">
        <f t="shared" si="2"/>
        <v/>
      </c>
      <c r="I98">
        <f t="shared" si="3"/>
        <v>0</v>
      </c>
      <c r="J98">
        <v>94</v>
      </c>
      <c r="S98">
        <v>13189</v>
      </c>
      <c r="U98">
        <v>17187</v>
      </c>
      <c r="W98">
        <v>19187</v>
      </c>
      <c r="X98">
        <v>20187</v>
      </c>
      <c r="Y98">
        <v>21187</v>
      </c>
      <c r="AG98">
        <v>29186</v>
      </c>
      <c r="AO98">
        <v>37187</v>
      </c>
      <c r="AX98">
        <v>47187</v>
      </c>
      <c r="AY98">
        <v>48187</v>
      </c>
      <c r="BB98">
        <v>51197</v>
      </c>
    </row>
    <row r="99" spans="2:54" x14ac:dyDescent="0.3">
      <c r="B99" t="s">
        <v>88</v>
      </c>
      <c r="C99">
        <v>5025</v>
      </c>
      <c r="D99" t="s">
        <v>98</v>
      </c>
      <c r="F99">
        <v>95</v>
      </c>
      <c r="H99" t="str">
        <f t="shared" si="2"/>
        <v/>
      </c>
      <c r="I99">
        <f t="shared" si="3"/>
        <v>0</v>
      </c>
      <c r="J99">
        <v>95</v>
      </c>
      <c r="S99">
        <v>13191</v>
      </c>
      <c r="U99">
        <v>17189</v>
      </c>
      <c r="W99">
        <v>19189</v>
      </c>
      <c r="X99">
        <v>20189</v>
      </c>
      <c r="Y99">
        <v>21189</v>
      </c>
      <c r="AG99">
        <v>29187</v>
      </c>
      <c r="AO99">
        <v>37189</v>
      </c>
      <c r="AX99">
        <v>47189</v>
      </c>
      <c r="AY99">
        <v>48189</v>
      </c>
      <c r="BB99">
        <v>51199</v>
      </c>
    </row>
    <row r="100" spans="2:54" x14ac:dyDescent="0.3">
      <c r="B100" t="s">
        <v>88</v>
      </c>
      <c r="C100">
        <v>5027</v>
      </c>
      <c r="D100" t="s">
        <v>99</v>
      </c>
      <c r="F100">
        <v>96</v>
      </c>
      <c r="H100" t="str">
        <f t="shared" si="2"/>
        <v/>
      </c>
      <c r="I100">
        <f t="shared" si="3"/>
        <v>0</v>
      </c>
      <c r="J100">
        <v>96</v>
      </c>
      <c r="S100">
        <v>13193</v>
      </c>
      <c r="U100">
        <v>17191</v>
      </c>
      <c r="W100">
        <v>19191</v>
      </c>
      <c r="X100">
        <v>20191</v>
      </c>
      <c r="Y100">
        <v>21191</v>
      </c>
      <c r="AG100">
        <v>29189</v>
      </c>
      <c r="AO100">
        <v>37191</v>
      </c>
      <c r="AY100">
        <v>48191</v>
      </c>
      <c r="BB100">
        <v>51510</v>
      </c>
    </row>
    <row r="101" spans="2:54" x14ac:dyDescent="0.3">
      <c r="B101" t="s">
        <v>88</v>
      </c>
      <c r="C101">
        <v>5029</v>
      </c>
      <c r="D101" t="s">
        <v>100</v>
      </c>
      <c r="F101">
        <v>97</v>
      </c>
      <c r="H101" t="str">
        <f t="shared" si="2"/>
        <v/>
      </c>
      <c r="I101">
        <f t="shared" si="3"/>
        <v>0</v>
      </c>
      <c r="J101">
        <v>97</v>
      </c>
      <c r="S101">
        <v>13195</v>
      </c>
      <c r="U101">
        <v>17193</v>
      </c>
      <c r="W101">
        <v>19193</v>
      </c>
      <c r="X101">
        <v>20193</v>
      </c>
      <c r="Y101">
        <v>21193</v>
      </c>
      <c r="AG101">
        <v>29195</v>
      </c>
      <c r="AO101">
        <v>37193</v>
      </c>
      <c r="AY101">
        <v>48193</v>
      </c>
      <c r="BB101">
        <v>51515</v>
      </c>
    </row>
    <row r="102" spans="2:54" x14ac:dyDescent="0.3">
      <c r="B102" t="s">
        <v>88</v>
      </c>
      <c r="C102">
        <v>5031</v>
      </c>
      <c r="D102" t="s">
        <v>101</v>
      </c>
      <c r="F102">
        <v>98</v>
      </c>
      <c r="H102" t="str">
        <f t="shared" si="2"/>
        <v/>
      </c>
      <c r="I102">
        <f t="shared" si="3"/>
        <v>0</v>
      </c>
      <c r="J102">
        <v>98</v>
      </c>
      <c r="S102">
        <v>13197</v>
      </c>
      <c r="U102">
        <v>17195</v>
      </c>
      <c r="W102">
        <v>19195</v>
      </c>
      <c r="X102">
        <v>20195</v>
      </c>
      <c r="Y102">
        <v>21195</v>
      </c>
      <c r="AG102">
        <v>29197</v>
      </c>
      <c r="AO102">
        <v>37195</v>
      </c>
      <c r="AY102">
        <v>48195</v>
      </c>
      <c r="BB102">
        <v>51520</v>
      </c>
    </row>
    <row r="103" spans="2:54" x14ac:dyDescent="0.3">
      <c r="B103" t="s">
        <v>88</v>
      </c>
      <c r="C103">
        <v>5033</v>
      </c>
      <c r="D103" t="s">
        <v>102</v>
      </c>
      <c r="F103">
        <v>99</v>
      </c>
      <c r="H103" t="str">
        <f t="shared" si="2"/>
        <v/>
      </c>
      <c r="I103">
        <f t="shared" si="3"/>
        <v>0</v>
      </c>
      <c r="J103">
        <v>99</v>
      </c>
      <c r="S103">
        <v>13199</v>
      </c>
      <c r="U103">
        <v>17197</v>
      </c>
      <c r="W103">
        <v>19197</v>
      </c>
      <c r="X103">
        <v>20197</v>
      </c>
      <c r="Y103">
        <v>21197</v>
      </c>
      <c r="AG103">
        <v>29199</v>
      </c>
      <c r="AO103">
        <v>37197</v>
      </c>
      <c r="AY103">
        <v>48197</v>
      </c>
      <c r="BB103">
        <v>51530</v>
      </c>
    </row>
    <row r="104" spans="2:54" x14ac:dyDescent="0.3">
      <c r="B104" t="s">
        <v>88</v>
      </c>
      <c r="C104">
        <v>5035</v>
      </c>
      <c r="D104" t="s">
        <v>103</v>
      </c>
      <c r="F104">
        <v>100</v>
      </c>
      <c r="H104" t="str">
        <f t="shared" si="2"/>
        <v/>
      </c>
      <c r="I104">
        <f t="shared" si="3"/>
        <v>0</v>
      </c>
      <c r="J104">
        <v>100</v>
      </c>
      <c r="S104">
        <v>13201</v>
      </c>
      <c r="U104">
        <v>17199</v>
      </c>
      <c r="X104">
        <v>20199</v>
      </c>
      <c r="Y104">
        <v>21199</v>
      </c>
      <c r="AG104">
        <v>29201</v>
      </c>
      <c r="AO104">
        <v>37199</v>
      </c>
      <c r="AY104">
        <v>48199</v>
      </c>
      <c r="BB104">
        <v>51540</v>
      </c>
    </row>
    <row r="105" spans="2:54" x14ac:dyDescent="0.3">
      <c r="B105" t="s">
        <v>88</v>
      </c>
      <c r="C105">
        <v>5037</v>
      </c>
      <c r="D105" t="s">
        <v>104</v>
      </c>
      <c r="F105">
        <v>101</v>
      </c>
      <c r="H105" t="str">
        <f t="shared" si="2"/>
        <v/>
      </c>
      <c r="I105">
        <f t="shared" si="3"/>
        <v>0</v>
      </c>
      <c r="J105">
        <v>101</v>
      </c>
      <c r="S105">
        <v>13205</v>
      </c>
      <c r="U105">
        <v>17201</v>
      </c>
      <c r="X105">
        <v>20201</v>
      </c>
      <c r="Y105">
        <v>21201</v>
      </c>
      <c r="AG105">
        <v>29203</v>
      </c>
      <c r="AY105">
        <v>48201</v>
      </c>
      <c r="BB105">
        <v>51550</v>
      </c>
    </row>
    <row r="106" spans="2:54" x14ac:dyDescent="0.3">
      <c r="B106" t="s">
        <v>88</v>
      </c>
      <c r="C106">
        <v>5039</v>
      </c>
      <c r="D106" t="s">
        <v>28</v>
      </c>
      <c r="F106">
        <v>102</v>
      </c>
      <c r="H106" t="str">
        <f t="shared" si="2"/>
        <v/>
      </c>
      <c r="I106">
        <f t="shared" si="3"/>
        <v>0</v>
      </c>
      <c r="J106">
        <v>102</v>
      </c>
      <c r="S106">
        <v>13207</v>
      </c>
      <c r="U106">
        <v>17203</v>
      </c>
      <c r="X106">
        <v>20203</v>
      </c>
      <c r="Y106">
        <v>21203</v>
      </c>
      <c r="AG106">
        <v>29205</v>
      </c>
      <c r="AY106">
        <v>48203</v>
      </c>
      <c r="BB106">
        <v>51570</v>
      </c>
    </row>
    <row r="107" spans="2:54" x14ac:dyDescent="0.3">
      <c r="B107" t="s">
        <v>88</v>
      </c>
      <c r="C107">
        <v>5041</v>
      </c>
      <c r="D107" t="s">
        <v>105</v>
      </c>
      <c r="F107">
        <v>103</v>
      </c>
      <c r="H107" t="str">
        <f t="shared" si="2"/>
        <v/>
      </c>
      <c r="I107">
        <f t="shared" si="3"/>
        <v>0</v>
      </c>
      <c r="J107">
        <v>103</v>
      </c>
      <c r="S107">
        <v>13209</v>
      </c>
      <c r="X107">
        <v>20205</v>
      </c>
      <c r="Y107">
        <v>21205</v>
      </c>
      <c r="AG107">
        <v>29207</v>
      </c>
      <c r="AY107">
        <v>48205</v>
      </c>
      <c r="BB107">
        <v>51580</v>
      </c>
    </row>
    <row r="108" spans="2:54" x14ac:dyDescent="0.3">
      <c r="B108" t="s">
        <v>88</v>
      </c>
      <c r="C108">
        <v>5043</v>
      </c>
      <c r="D108" t="s">
        <v>106</v>
      </c>
      <c r="F108">
        <v>104</v>
      </c>
      <c r="H108" t="str">
        <f t="shared" si="2"/>
        <v/>
      </c>
      <c r="I108">
        <f t="shared" si="3"/>
        <v>0</v>
      </c>
      <c r="J108">
        <v>104</v>
      </c>
      <c r="S108">
        <v>13211</v>
      </c>
      <c r="X108">
        <v>20207</v>
      </c>
      <c r="Y108">
        <v>21207</v>
      </c>
      <c r="AG108">
        <v>29209</v>
      </c>
      <c r="AY108">
        <v>48207</v>
      </c>
      <c r="BB108">
        <v>51590</v>
      </c>
    </row>
    <row r="109" spans="2:54" x14ac:dyDescent="0.3">
      <c r="B109" t="s">
        <v>88</v>
      </c>
      <c r="C109">
        <v>5045</v>
      </c>
      <c r="D109" t="s">
        <v>107</v>
      </c>
      <c r="F109">
        <v>105</v>
      </c>
      <c r="H109" t="str">
        <f t="shared" si="2"/>
        <v/>
      </c>
      <c r="I109">
        <f t="shared" si="3"/>
        <v>0</v>
      </c>
      <c r="J109">
        <v>105</v>
      </c>
      <c r="S109">
        <v>13213</v>
      </c>
      <c r="X109">
        <v>20209</v>
      </c>
      <c r="Y109">
        <v>21209</v>
      </c>
      <c r="AG109">
        <v>29211</v>
      </c>
      <c r="AY109">
        <v>48209</v>
      </c>
      <c r="BB109">
        <v>51595</v>
      </c>
    </row>
    <row r="110" spans="2:54" x14ac:dyDescent="0.3">
      <c r="B110" t="s">
        <v>88</v>
      </c>
      <c r="C110">
        <v>5047</v>
      </c>
      <c r="D110" t="s">
        <v>34</v>
      </c>
      <c r="F110">
        <v>106</v>
      </c>
      <c r="H110" t="str">
        <f t="shared" si="2"/>
        <v/>
      </c>
      <c r="I110">
        <f t="shared" si="3"/>
        <v>0</v>
      </c>
      <c r="J110">
        <v>106</v>
      </c>
      <c r="S110">
        <v>13215</v>
      </c>
      <c r="Y110">
        <v>21211</v>
      </c>
      <c r="AG110">
        <v>29213</v>
      </c>
      <c r="AY110">
        <v>48211</v>
      </c>
      <c r="BB110">
        <v>51600</v>
      </c>
    </row>
    <row r="111" spans="2:54" x14ac:dyDescent="0.3">
      <c r="B111" t="s">
        <v>88</v>
      </c>
      <c r="C111">
        <v>5049</v>
      </c>
      <c r="D111" t="s">
        <v>108</v>
      </c>
      <c r="F111">
        <v>107</v>
      </c>
      <c r="H111" t="str">
        <f t="shared" si="2"/>
        <v/>
      </c>
      <c r="I111">
        <f t="shared" si="3"/>
        <v>0</v>
      </c>
      <c r="J111">
        <v>107</v>
      </c>
      <c r="S111">
        <v>13217</v>
      </c>
      <c r="Y111">
        <v>21213</v>
      </c>
      <c r="AG111">
        <v>29215</v>
      </c>
      <c r="AY111">
        <v>48213</v>
      </c>
      <c r="BB111">
        <v>51610</v>
      </c>
    </row>
    <row r="112" spans="2:54" x14ac:dyDescent="0.3">
      <c r="B112" t="s">
        <v>88</v>
      </c>
      <c r="C112">
        <v>5051</v>
      </c>
      <c r="D112" t="s">
        <v>109</v>
      </c>
      <c r="F112">
        <v>108</v>
      </c>
      <c r="H112" t="str">
        <f t="shared" si="2"/>
        <v/>
      </c>
      <c r="I112">
        <f t="shared" si="3"/>
        <v>0</v>
      </c>
      <c r="J112">
        <v>108</v>
      </c>
      <c r="S112">
        <v>13219</v>
      </c>
      <c r="Y112">
        <v>21215</v>
      </c>
      <c r="AG112">
        <v>29217</v>
      </c>
      <c r="AY112">
        <v>48215</v>
      </c>
      <c r="BB112">
        <v>51620</v>
      </c>
    </row>
    <row r="113" spans="2:54" x14ac:dyDescent="0.3">
      <c r="B113" t="s">
        <v>88</v>
      </c>
      <c r="C113">
        <v>5053</v>
      </c>
      <c r="D113" t="s">
        <v>110</v>
      </c>
      <c r="F113">
        <v>109</v>
      </c>
      <c r="H113" t="str">
        <f t="shared" si="2"/>
        <v/>
      </c>
      <c r="I113">
        <f t="shared" si="3"/>
        <v>0</v>
      </c>
      <c r="J113">
        <v>109</v>
      </c>
      <c r="S113">
        <v>13221</v>
      </c>
      <c r="Y113">
        <v>21217</v>
      </c>
      <c r="AG113">
        <v>29219</v>
      </c>
      <c r="AY113">
        <v>48217</v>
      </c>
      <c r="BB113">
        <v>51630</v>
      </c>
    </row>
    <row r="114" spans="2:54" x14ac:dyDescent="0.3">
      <c r="B114" t="s">
        <v>88</v>
      </c>
      <c r="C114">
        <v>5055</v>
      </c>
      <c r="D114" t="s">
        <v>36</v>
      </c>
      <c r="F114">
        <v>110</v>
      </c>
      <c r="H114" t="str">
        <f t="shared" si="2"/>
        <v/>
      </c>
      <c r="I114">
        <f t="shared" si="3"/>
        <v>0</v>
      </c>
      <c r="J114">
        <v>110</v>
      </c>
      <c r="S114">
        <v>13223</v>
      </c>
      <c r="Y114">
        <v>21219</v>
      </c>
      <c r="AG114">
        <v>29221</v>
      </c>
      <c r="AY114">
        <v>48219</v>
      </c>
      <c r="BB114">
        <v>51640</v>
      </c>
    </row>
    <row r="115" spans="2:54" x14ac:dyDescent="0.3">
      <c r="B115" t="s">
        <v>88</v>
      </c>
      <c r="C115">
        <v>5057</v>
      </c>
      <c r="D115" t="s">
        <v>111</v>
      </c>
      <c r="F115">
        <v>111</v>
      </c>
      <c r="H115" t="str">
        <f t="shared" si="2"/>
        <v/>
      </c>
      <c r="I115">
        <f t="shared" si="3"/>
        <v>0</v>
      </c>
      <c r="J115">
        <v>111</v>
      </c>
      <c r="S115">
        <v>13225</v>
      </c>
      <c r="Y115">
        <v>21221</v>
      </c>
      <c r="AG115">
        <v>29223</v>
      </c>
      <c r="AY115">
        <v>48221</v>
      </c>
      <c r="BB115">
        <v>51650</v>
      </c>
    </row>
    <row r="116" spans="2:54" x14ac:dyDescent="0.3">
      <c r="B116" t="s">
        <v>88</v>
      </c>
      <c r="C116">
        <v>5059</v>
      </c>
      <c r="D116" t="s">
        <v>112</v>
      </c>
      <c r="F116">
        <v>112</v>
      </c>
      <c r="H116" t="str">
        <f t="shared" si="2"/>
        <v/>
      </c>
      <c r="I116">
        <f t="shared" si="3"/>
        <v>0</v>
      </c>
      <c r="J116">
        <v>112</v>
      </c>
      <c r="S116">
        <v>13227</v>
      </c>
      <c r="Y116">
        <v>21223</v>
      </c>
      <c r="AG116">
        <v>29225</v>
      </c>
      <c r="AY116">
        <v>48223</v>
      </c>
      <c r="BB116">
        <v>51660</v>
      </c>
    </row>
    <row r="117" spans="2:54" x14ac:dyDescent="0.3">
      <c r="B117" t="s">
        <v>88</v>
      </c>
      <c r="C117">
        <v>5061</v>
      </c>
      <c r="D117" t="s">
        <v>113</v>
      </c>
      <c r="F117">
        <v>113</v>
      </c>
      <c r="H117" t="str">
        <f t="shared" si="2"/>
        <v/>
      </c>
      <c r="I117">
        <f t="shared" si="3"/>
        <v>0</v>
      </c>
      <c r="J117">
        <v>113</v>
      </c>
      <c r="S117">
        <v>13229</v>
      </c>
      <c r="Y117">
        <v>21225</v>
      </c>
      <c r="AG117">
        <v>29227</v>
      </c>
      <c r="AY117">
        <v>48225</v>
      </c>
      <c r="BB117">
        <v>51670</v>
      </c>
    </row>
    <row r="118" spans="2:54" x14ac:dyDescent="0.3">
      <c r="B118" t="s">
        <v>88</v>
      </c>
      <c r="C118">
        <v>5063</v>
      </c>
      <c r="D118" t="s">
        <v>114</v>
      </c>
      <c r="F118">
        <v>114</v>
      </c>
      <c r="H118" t="str">
        <f t="shared" si="2"/>
        <v/>
      </c>
      <c r="I118">
        <f t="shared" si="3"/>
        <v>0</v>
      </c>
      <c r="J118">
        <v>114</v>
      </c>
      <c r="S118">
        <v>13231</v>
      </c>
      <c r="Y118">
        <v>21227</v>
      </c>
      <c r="AG118">
        <v>29229</v>
      </c>
      <c r="AY118">
        <v>48227</v>
      </c>
      <c r="BB118">
        <v>51678</v>
      </c>
    </row>
    <row r="119" spans="2:54" x14ac:dyDescent="0.3">
      <c r="B119" t="s">
        <v>88</v>
      </c>
      <c r="C119">
        <v>5065</v>
      </c>
      <c r="D119" t="s">
        <v>115</v>
      </c>
      <c r="F119">
        <v>115</v>
      </c>
      <c r="H119" t="str">
        <f t="shared" si="2"/>
        <v/>
      </c>
      <c r="I119">
        <f t="shared" si="3"/>
        <v>0</v>
      </c>
      <c r="J119">
        <v>115</v>
      </c>
      <c r="S119">
        <v>13233</v>
      </c>
      <c r="Y119">
        <v>21229</v>
      </c>
      <c r="AG119">
        <v>29510</v>
      </c>
      <c r="AY119">
        <v>48229</v>
      </c>
      <c r="BB119">
        <v>51680</v>
      </c>
    </row>
    <row r="120" spans="2:54" x14ac:dyDescent="0.3">
      <c r="B120" t="s">
        <v>88</v>
      </c>
      <c r="C120">
        <v>5067</v>
      </c>
      <c r="D120" t="s">
        <v>40</v>
      </c>
      <c r="F120">
        <v>116</v>
      </c>
      <c r="H120" t="str">
        <f t="shared" si="2"/>
        <v/>
      </c>
      <c r="I120">
        <f t="shared" si="3"/>
        <v>0</v>
      </c>
      <c r="J120">
        <v>116</v>
      </c>
      <c r="S120">
        <v>13235</v>
      </c>
      <c r="Y120">
        <v>21231</v>
      </c>
      <c r="AY120">
        <v>48231</v>
      </c>
      <c r="BB120">
        <v>51683</v>
      </c>
    </row>
    <row r="121" spans="2:54" x14ac:dyDescent="0.3">
      <c r="B121" t="s">
        <v>88</v>
      </c>
      <c r="C121">
        <v>5069</v>
      </c>
      <c r="D121" t="s">
        <v>41</v>
      </c>
      <c r="F121">
        <v>117</v>
      </c>
      <c r="H121" t="str">
        <f t="shared" si="2"/>
        <v/>
      </c>
      <c r="I121">
        <f t="shared" si="3"/>
        <v>0</v>
      </c>
      <c r="J121">
        <v>117</v>
      </c>
      <c r="S121">
        <v>13237</v>
      </c>
      <c r="Y121">
        <v>21233</v>
      </c>
      <c r="AY121">
        <v>48233</v>
      </c>
      <c r="BB121">
        <v>51685</v>
      </c>
    </row>
    <row r="122" spans="2:54" x14ac:dyDescent="0.3">
      <c r="B122" t="s">
        <v>88</v>
      </c>
      <c r="C122">
        <v>5071</v>
      </c>
      <c r="D122" t="s">
        <v>116</v>
      </c>
      <c r="F122">
        <v>118</v>
      </c>
      <c r="H122" t="str">
        <f t="shared" si="2"/>
        <v/>
      </c>
      <c r="I122">
        <f t="shared" si="3"/>
        <v>0</v>
      </c>
      <c r="J122">
        <v>118</v>
      </c>
      <c r="S122">
        <v>13239</v>
      </c>
      <c r="Y122">
        <v>21235</v>
      </c>
      <c r="AY122">
        <v>48235</v>
      </c>
      <c r="BB122">
        <v>51690</v>
      </c>
    </row>
    <row r="123" spans="2:54" x14ac:dyDescent="0.3">
      <c r="B123" t="s">
        <v>88</v>
      </c>
      <c r="C123">
        <v>5073</v>
      </c>
      <c r="D123" t="s">
        <v>117</v>
      </c>
      <c r="F123">
        <v>119</v>
      </c>
      <c r="H123" t="str">
        <f t="shared" si="2"/>
        <v/>
      </c>
      <c r="I123">
        <f t="shared" si="3"/>
        <v>0</v>
      </c>
      <c r="J123">
        <v>119</v>
      </c>
      <c r="S123">
        <v>13241</v>
      </c>
      <c r="Y123">
        <v>21237</v>
      </c>
      <c r="AY123">
        <v>48237</v>
      </c>
      <c r="BB123">
        <v>51700</v>
      </c>
    </row>
    <row r="124" spans="2:54" x14ac:dyDescent="0.3">
      <c r="B124" t="s">
        <v>88</v>
      </c>
      <c r="C124">
        <v>5075</v>
      </c>
      <c r="D124" t="s">
        <v>44</v>
      </c>
      <c r="F124">
        <v>120</v>
      </c>
      <c r="H124" t="str">
        <f t="shared" si="2"/>
        <v/>
      </c>
      <c r="I124">
        <f t="shared" si="3"/>
        <v>0</v>
      </c>
      <c r="J124">
        <v>120</v>
      </c>
      <c r="S124">
        <v>13243</v>
      </c>
      <c r="Y124">
        <v>21239</v>
      </c>
      <c r="AY124">
        <v>48239</v>
      </c>
      <c r="BB124">
        <v>51710</v>
      </c>
    </row>
    <row r="125" spans="2:54" x14ac:dyDescent="0.3">
      <c r="B125" t="s">
        <v>88</v>
      </c>
      <c r="C125">
        <v>5077</v>
      </c>
      <c r="D125" t="s">
        <v>45</v>
      </c>
      <c r="F125">
        <v>121</v>
      </c>
      <c r="H125" t="str">
        <f t="shared" si="2"/>
        <v/>
      </c>
      <c r="I125">
        <f t="shared" si="3"/>
        <v>0</v>
      </c>
      <c r="J125">
        <v>121</v>
      </c>
      <c r="S125">
        <v>13245</v>
      </c>
      <c r="AY125">
        <v>48241</v>
      </c>
      <c r="BB125">
        <v>51720</v>
      </c>
    </row>
    <row r="126" spans="2:54" x14ac:dyDescent="0.3">
      <c r="B126" t="s">
        <v>88</v>
      </c>
      <c r="C126">
        <v>5079</v>
      </c>
      <c r="D126" t="s">
        <v>118</v>
      </c>
      <c r="F126">
        <v>122</v>
      </c>
      <c r="H126" t="str">
        <f t="shared" si="2"/>
        <v/>
      </c>
      <c r="I126">
        <f t="shared" si="3"/>
        <v>0</v>
      </c>
      <c r="J126">
        <v>122</v>
      </c>
      <c r="S126">
        <v>13247</v>
      </c>
      <c r="AY126">
        <v>48243</v>
      </c>
      <c r="BB126">
        <v>51730</v>
      </c>
    </row>
    <row r="127" spans="2:54" x14ac:dyDescent="0.3">
      <c r="B127" t="s">
        <v>88</v>
      </c>
      <c r="C127">
        <v>5081</v>
      </c>
      <c r="D127" t="s">
        <v>119</v>
      </c>
      <c r="F127">
        <v>123</v>
      </c>
      <c r="H127" t="str">
        <f t="shared" si="2"/>
        <v/>
      </c>
      <c r="I127">
        <f t="shared" si="3"/>
        <v>0</v>
      </c>
      <c r="J127">
        <v>123</v>
      </c>
      <c r="S127">
        <v>13249</v>
      </c>
      <c r="AY127">
        <v>48245</v>
      </c>
      <c r="BB127">
        <v>51735</v>
      </c>
    </row>
    <row r="128" spans="2:54" x14ac:dyDescent="0.3">
      <c r="B128" t="s">
        <v>88</v>
      </c>
      <c r="C128">
        <v>5083</v>
      </c>
      <c r="D128" t="s">
        <v>120</v>
      </c>
      <c r="F128">
        <v>124</v>
      </c>
      <c r="H128" t="str">
        <f t="shared" si="2"/>
        <v/>
      </c>
      <c r="I128">
        <f t="shared" si="3"/>
        <v>0</v>
      </c>
      <c r="J128">
        <v>124</v>
      </c>
      <c r="S128">
        <v>13251</v>
      </c>
      <c r="AY128">
        <v>48247</v>
      </c>
      <c r="BB128">
        <v>51740</v>
      </c>
    </row>
    <row r="129" spans="2:54" x14ac:dyDescent="0.3">
      <c r="B129" t="s">
        <v>88</v>
      </c>
      <c r="C129">
        <v>5085</v>
      </c>
      <c r="D129" t="s">
        <v>121</v>
      </c>
      <c r="F129">
        <v>125</v>
      </c>
      <c r="H129" t="str">
        <f t="shared" si="2"/>
        <v/>
      </c>
      <c r="I129">
        <f t="shared" si="3"/>
        <v>0</v>
      </c>
      <c r="J129">
        <v>125</v>
      </c>
      <c r="S129">
        <v>13253</v>
      </c>
      <c r="AY129">
        <v>48249</v>
      </c>
      <c r="BB129">
        <v>51750</v>
      </c>
    </row>
    <row r="130" spans="2:54" x14ac:dyDescent="0.3">
      <c r="B130" t="s">
        <v>88</v>
      </c>
      <c r="C130">
        <v>5087</v>
      </c>
      <c r="D130" t="s">
        <v>49</v>
      </c>
      <c r="F130">
        <v>126</v>
      </c>
      <c r="H130" t="str">
        <f t="shared" si="2"/>
        <v/>
      </c>
      <c r="I130">
        <f t="shared" si="3"/>
        <v>0</v>
      </c>
      <c r="J130">
        <v>126</v>
      </c>
      <c r="S130">
        <v>13255</v>
      </c>
      <c r="AY130">
        <v>48251</v>
      </c>
      <c r="BB130">
        <v>51760</v>
      </c>
    </row>
    <row r="131" spans="2:54" x14ac:dyDescent="0.3">
      <c r="B131" t="s">
        <v>88</v>
      </c>
      <c r="C131">
        <v>5089</v>
      </c>
      <c r="D131" t="s">
        <v>51</v>
      </c>
      <c r="F131">
        <v>127</v>
      </c>
      <c r="H131" t="str">
        <f t="shared" si="2"/>
        <v/>
      </c>
      <c r="I131">
        <f t="shared" si="3"/>
        <v>0</v>
      </c>
      <c r="J131">
        <v>127</v>
      </c>
      <c r="S131">
        <v>13257</v>
      </c>
      <c r="AY131">
        <v>48253</v>
      </c>
      <c r="BB131">
        <v>51770</v>
      </c>
    </row>
    <row r="132" spans="2:54" x14ac:dyDescent="0.3">
      <c r="B132" t="s">
        <v>88</v>
      </c>
      <c r="C132">
        <v>5091</v>
      </c>
      <c r="D132" t="s">
        <v>122</v>
      </c>
      <c r="F132">
        <v>128</v>
      </c>
      <c r="H132" t="str">
        <f t="shared" si="2"/>
        <v/>
      </c>
      <c r="I132">
        <f t="shared" si="3"/>
        <v>0</v>
      </c>
      <c r="J132">
        <v>128</v>
      </c>
      <c r="S132">
        <v>13259</v>
      </c>
      <c r="AY132">
        <v>48255</v>
      </c>
      <c r="BB132">
        <v>51775</v>
      </c>
    </row>
    <row r="133" spans="2:54" x14ac:dyDescent="0.3">
      <c r="B133" t="s">
        <v>88</v>
      </c>
      <c r="C133">
        <v>5093</v>
      </c>
      <c r="D133" t="s">
        <v>123</v>
      </c>
      <c r="F133">
        <v>129</v>
      </c>
      <c r="H133" t="str">
        <f t="shared" si="2"/>
        <v/>
      </c>
      <c r="I133">
        <f t="shared" si="3"/>
        <v>0</v>
      </c>
      <c r="J133">
        <v>129</v>
      </c>
      <c r="S133">
        <v>13261</v>
      </c>
      <c r="AY133">
        <v>48257</v>
      </c>
      <c r="BB133">
        <v>51790</v>
      </c>
    </row>
    <row r="134" spans="2:54" x14ac:dyDescent="0.3">
      <c r="B134" t="s">
        <v>88</v>
      </c>
      <c r="C134">
        <v>5095</v>
      </c>
      <c r="D134" t="s">
        <v>54</v>
      </c>
      <c r="F134">
        <v>130</v>
      </c>
      <c r="H134" t="str">
        <f t="shared" ref="H134:H197" si="4">IF(I134=0,"",VLOOKUP(I134,$C$5:$D$3113,2,FALSE))</f>
        <v/>
      </c>
      <c r="I134">
        <f t="shared" ref="I134:I197" si="5">INDEX($K$5:$BF$258,J134,$G$4)</f>
        <v>0</v>
      </c>
      <c r="J134">
        <v>130</v>
      </c>
      <c r="S134">
        <v>13263</v>
      </c>
      <c r="AY134">
        <v>48259</v>
      </c>
      <c r="BB134">
        <v>51800</v>
      </c>
    </row>
    <row r="135" spans="2:54" x14ac:dyDescent="0.3">
      <c r="B135" t="s">
        <v>88</v>
      </c>
      <c r="C135">
        <v>5097</v>
      </c>
      <c r="D135" t="s">
        <v>55</v>
      </c>
      <c r="F135">
        <v>131</v>
      </c>
      <c r="H135" t="str">
        <f t="shared" si="4"/>
        <v/>
      </c>
      <c r="I135">
        <f t="shared" si="5"/>
        <v>0</v>
      </c>
      <c r="J135">
        <v>131</v>
      </c>
      <c r="S135">
        <v>13265</v>
      </c>
      <c r="AY135">
        <v>48261</v>
      </c>
      <c r="BB135">
        <v>51810</v>
      </c>
    </row>
    <row r="136" spans="2:54" x14ac:dyDescent="0.3">
      <c r="B136" t="s">
        <v>88</v>
      </c>
      <c r="C136">
        <v>5099</v>
      </c>
      <c r="D136" t="s">
        <v>124</v>
      </c>
      <c r="F136">
        <v>132</v>
      </c>
      <c r="H136" t="str">
        <f t="shared" si="4"/>
        <v/>
      </c>
      <c r="I136">
        <f t="shared" si="5"/>
        <v>0</v>
      </c>
      <c r="J136">
        <v>132</v>
      </c>
      <c r="S136">
        <v>13267</v>
      </c>
      <c r="AY136">
        <v>48263</v>
      </c>
      <c r="BB136">
        <v>51820</v>
      </c>
    </row>
    <row r="137" spans="2:54" x14ac:dyDescent="0.3">
      <c r="B137" t="s">
        <v>88</v>
      </c>
      <c r="C137">
        <v>5101</v>
      </c>
      <c r="D137" t="s">
        <v>125</v>
      </c>
      <c r="F137">
        <v>133</v>
      </c>
      <c r="H137" t="str">
        <f t="shared" si="4"/>
        <v/>
      </c>
      <c r="I137">
        <f t="shared" si="5"/>
        <v>0</v>
      </c>
      <c r="J137">
        <v>133</v>
      </c>
      <c r="S137">
        <v>13269</v>
      </c>
      <c r="AY137">
        <v>48265</v>
      </c>
      <c r="BB137">
        <v>51830</v>
      </c>
    </row>
    <row r="138" spans="2:54" x14ac:dyDescent="0.3">
      <c r="B138" t="s">
        <v>88</v>
      </c>
      <c r="C138">
        <v>5103</v>
      </c>
      <c r="D138" t="s">
        <v>126</v>
      </c>
      <c r="F138">
        <v>134</v>
      </c>
      <c r="H138" t="str">
        <f t="shared" si="4"/>
        <v/>
      </c>
      <c r="I138">
        <f t="shared" si="5"/>
        <v>0</v>
      </c>
      <c r="J138">
        <v>134</v>
      </c>
      <c r="S138">
        <v>13271</v>
      </c>
      <c r="AY138">
        <v>48267</v>
      </c>
      <c r="BB138">
        <v>51840</v>
      </c>
    </row>
    <row r="139" spans="2:54" x14ac:dyDescent="0.3">
      <c r="B139" t="s">
        <v>88</v>
      </c>
      <c r="C139">
        <v>5105</v>
      </c>
      <c r="D139" t="s">
        <v>57</v>
      </c>
      <c r="F139">
        <v>135</v>
      </c>
      <c r="H139" t="str">
        <f t="shared" si="4"/>
        <v/>
      </c>
      <c r="I139">
        <f t="shared" si="5"/>
        <v>0</v>
      </c>
      <c r="J139">
        <v>135</v>
      </c>
      <c r="S139">
        <v>13273</v>
      </c>
      <c r="AY139">
        <v>48269</v>
      </c>
    </row>
    <row r="140" spans="2:54" x14ac:dyDescent="0.3">
      <c r="B140" t="s">
        <v>88</v>
      </c>
      <c r="C140">
        <v>5107</v>
      </c>
      <c r="D140" t="s">
        <v>127</v>
      </c>
      <c r="F140">
        <v>136</v>
      </c>
      <c r="H140" t="str">
        <f t="shared" si="4"/>
        <v/>
      </c>
      <c r="I140">
        <f t="shared" si="5"/>
        <v>0</v>
      </c>
      <c r="J140">
        <v>136</v>
      </c>
      <c r="S140">
        <v>13275</v>
      </c>
      <c r="AY140">
        <v>48271</v>
      </c>
    </row>
    <row r="141" spans="2:54" x14ac:dyDescent="0.3">
      <c r="B141" t="s">
        <v>88</v>
      </c>
      <c r="C141">
        <v>5109</v>
      </c>
      <c r="D141" t="s">
        <v>59</v>
      </c>
      <c r="F141">
        <v>137</v>
      </c>
      <c r="H141" t="str">
        <f t="shared" si="4"/>
        <v/>
      </c>
      <c r="I141">
        <f t="shared" si="5"/>
        <v>0</v>
      </c>
      <c r="J141">
        <v>137</v>
      </c>
      <c r="S141">
        <v>13277</v>
      </c>
      <c r="AY141">
        <v>48273</v>
      </c>
    </row>
    <row r="142" spans="2:54" x14ac:dyDescent="0.3">
      <c r="B142" t="s">
        <v>88</v>
      </c>
      <c r="C142">
        <v>5111</v>
      </c>
      <c r="D142" t="s">
        <v>128</v>
      </c>
      <c r="F142">
        <v>138</v>
      </c>
      <c r="H142" t="str">
        <f t="shared" si="4"/>
        <v/>
      </c>
      <c r="I142">
        <f t="shared" si="5"/>
        <v>0</v>
      </c>
      <c r="J142">
        <v>138</v>
      </c>
      <c r="S142">
        <v>13279</v>
      </c>
      <c r="AY142">
        <v>48275</v>
      </c>
    </row>
    <row r="143" spans="2:54" x14ac:dyDescent="0.3">
      <c r="B143" t="s">
        <v>88</v>
      </c>
      <c r="C143">
        <v>5113</v>
      </c>
      <c r="D143" t="s">
        <v>129</v>
      </c>
      <c r="F143">
        <v>139</v>
      </c>
      <c r="H143" t="str">
        <f t="shared" si="4"/>
        <v/>
      </c>
      <c r="I143">
        <f t="shared" si="5"/>
        <v>0</v>
      </c>
      <c r="J143">
        <v>139</v>
      </c>
      <c r="S143">
        <v>13281</v>
      </c>
      <c r="AY143">
        <v>48277</v>
      </c>
    </row>
    <row r="144" spans="2:54" x14ac:dyDescent="0.3">
      <c r="B144" t="s">
        <v>88</v>
      </c>
      <c r="C144">
        <v>5115</v>
      </c>
      <c r="D144" t="s">
        <v>130</v>
      </c>
      <c r="F144">
        <v>140</v>
      </c>
      <c r="H144" t="str">
        <f t="shared" si="4"/>
        <v/>
      </c>
      <c r="I144">
        <f t="shared" si="5"/>
        <v>0</v>
      </c>
      <c r="J144">
        <v>140</v>
      </c>
      <c r="S144">
        <v>13283</v>
      </c>
      <c r="AY144">
        <v>48279</v>
      </c>
    </row>
    <row r="145" spans="2:51" x14ac:dyDescent="0.3">
      <c r="B145" t="s">
        <v>88</v>
      </c>
      <c r="C145">
        <v>5117</v>
      </c>
      <c r="D145" t="s">
        <v>131</v>
      </c>
      <c r="F145">
        <v>141</v>
      </c>
      <c r="H145" t="str">
        <f t="shared" si="4"/>
        <v/>
      </c>
      <c r="I145">
        <f t="shared" si="5"/>
        <v>0</v>
      </c>
      <c r="J145">
        <v>141</v>
      </c>
      <c r="S145">
        <v>13285</v>
      </c>
      <c r="AY145">
        <v>48281</v>
      </c>
    </row>
    <row r="146" spans="2:51" x14ac:dyDescent="0.3">
      <c r="B146" t="s">
        <v>88</v>
      </c>
      <c r="C146">
        <v>5119</v>
      </c>
      <c r="D146" t="s">
        <v>132</v>
      </c>
      <c r="F146">
        <v>142</v>
      </c>
      <c r="H146" t="str">
        <f t="shared" si="4"/>
        <v/>
      </c>
      <c r="I146">
        <f t="shared" si="5"/>
        <v>0</v>
      </c>
      <c r="J146">
        <v>142</v>
      </c>
      <c r="S146">
        <v>13287</v>
      </c>
      <c r="AY146">
        <v>48283</v>
      </c>
    </row>
    <row r="147" spans="2:51" x14ac:dyDescent="0.3">
      <c r="B147" t="s">
        <v>88</v>
      </c>
      <c r="C147">
        <v>5121</v>
      </c>
      <c r="D147" t="s">
        <v>60</v>
      </c>
      <c r="F147">
        <v>143</v>
      </c>
      <c r="H147" t="str">
        <f t="shared" si="4"/>
        <v/>
      </c>
      <c r="I147">
        <f t="shared" si="5"/>
        <v>0</v>
      </c>
      <c r="J147">
        <v>143</v>
      </c>
      <c r="S147">
        <v>13289</v>
      </c>
      <c r="AY147">
        <v>48285</v>
      </c>
    </row>
    <row r="148" spans="2:51" x14ac:dyDescent="0.3">
      <c r="B148" t="s">
        <v>88</v>
      </c>
      <c r="C148">
        <v>5123</v>
      </c>
      <c r="D148" t="s">
        <v>133</v>
      </c>
      <c r="F148">
        <v>144</v>
      </c>
      <c r="H148" t="str">
        <f t="shared" si="4"/>
        <v/>
      </c>
      <c r="I148">
        <f t="shared" si="5"/>
        <v>0</v>
      </c>
      <c r="J148">
        <v>144</v>
      </c>
      <c r="S148">
        <v>13291</v>
      </c>
      <c r="AY148">
        <v>48287</v>
      </c>
    </row>
    <row r="149" spans="2:51" x14ac:dyDescent="0.3">
      <c r="B149" t="s">
        <v>88</v>
      </c>
      <c r="C149">
        <v>5125</v>
      </c>
      <c r="D149" t="s">
        <v>134</v>
      </c>
      <c r="F149">
        <v>145</v>
      </c>
      <c r="H149" t="str">
        <f t="shared" si="4"/>
        <v/>
      </c>
      <c r="I149">
        <f t="shared" si="5"/>
        <v>0</v>
      </c>
      <c r="J149">
        <v>145</v>
      </c>
      <c r="S149">
        <v>13293</v>
      </c>
      <c r="AY149">
        <v>48289</v>
      </c>
    </row>
    <row r="150" spans="2:51" x14ac:dyDescent="0.3">
      <c r="B150" t="s">
        <v>88</v>
      </c>
      <c r="C150">
        <v>5127</v>
      </c>
      <c r="D150" t="s">
        <v>135</v>
      </c>
      <c r="F150">
        <v>146</v>
      </c>
      <c r="H150" t="str">
        <f t="shared" si="4"/>
        <v/>
      </c>
      <c r="I150">
        <f t="shared" si="5"/>
        <v>0</v>
      </c>
      <c r="J150">
        <v>146</v>
      </c>
      <c r="S150">
        <v>13295</v>
      </c>
      <c r="AY150">
        <v>48291</v>
      </c>
    </row>
    <row r="151" spans="2:51" x14ac:dyDescent="0.3">
      <c r="B151" t="s">
        <v>88</v>
      </c>
      <c r="C151">
        <v>5129</v>
      </c>
      <c r="D151" t="s">
        <v>136</v>
      </c>
      <c r="F151">
        <v>147</v>
      </c>
      <c r="H151" t="str">
        <f t="shared" si="4"/>
        <v/>
      </c>
      <c r="I151">
        <f t="shared" si="5"/>
        <v>0</v>
      </c>
      <c r="J151">
        <v>147</v>
      </c>
      <c r="S151">
        <v>13297</v>
      </c>
      <c r="AY151">
        <v>48293</v>
      </c>
    </row>
    <row r="152" spans="2:51" x14ac:dyDescent="0.3">
      <c r="B152" t="s">
        <v>88</v>
      </c>
      <c r="C152">
        <v>5131</v>
      </c>
      <c r="D152" t="s">
        <v>137</v>
      </c>
      <c r="F152">
        <v>148</v>
      </c>
      <c r="H152" t="str">
        <f t="shared" si="4"/>
        <v/>
      </c>
      <c r="I152">
        <f t="shared" si="5"/>
        <v>0</v>
      </c>
      <c r="J152">
        <v>148</v>
      </c>
      <c r="S152">
        <v>13299</v>
      </c>
      <c r="AY152">
        <v>48295</v>
      </c>
    </row>
    <row r="153" spans="2:51" x14ac:dyDescent="0.3">
      <c r="B153" t="s">
        <v>88</v>
      </c>
      <c r="C153">
        <v>5133</v>
      </c>
      <c r="D153" t="s">
        <v>138</v>
      </c>
      <c r="F153">
        <v>149</v>
      </c>
      <c r="H153" t="str">
        <f t="shared" si="4"/>
        <v/>
      </c>
      <c r="I153">
        <f t="shared" si="5"/>
        <v>0</v>
      </c>
      <c r="J153">
        <v>149</v>
      </c>
      <c r="S153">
        <v>13301</v>
      </c>
      <c r="AY153">
        <v>48297</v>
      </c>
    </row>
    <row r="154" spans="2:51" x14ac:dyDescent="0.3">
      <c r="B154" t="s">
        <v>88</v>
      </c>
      <c r="C154">
        <v>5135</v>
      </c>
      <c r="D154" t="s">
        <v>139</v>
      </c>
      <c r="F154">
        <v>150</v>
      </c>
      <c r="H154" t="str">
        <f t="shared" si="4"/>
        <v/>
      </c>
      <c r="I154">
        <f t="shared" si="5"/>
        <v>0</v>
      </c>
      <c r="J154">
        <v>150</v>
      </c>
      <c r="S154">
        <v>13303</v>
      </c>
      <c r="AY154">
        <v>48299</v>
      </c>
    </row>
    <row r="155" spans="2:51" x14ac:dyDescent="0.3">
      <c r="B155" t="s">
        <v>88</v>
      </c>
      <c r="C155">
        <v>5137</v>
      </c>
      <c r="D155" t="s">
        <v>140</v>
      </c>
      <c r="F155">
        <v>151</v>
      </c>
      <c r="H155" t="str">
        <f t="shared" si="4"/>
        <v/>
      </c>
      <c r="I155">
        <f t="shared" si="5"/>
        <v>0</v>
      </c>
      <c r="J155">
        <v>151</v>
      </c>
      <c r="S155">
        <v>13305</v>
      </c>
      <c r="AY155">
        <v>48301</v>
      </c>
    </row>
    <row r="156" spans="2:51" x14ac:dyDescent="0.3">
      <c r="B156" t="s">
        <v>88</v>
      </c>
      <c r="C156">
        <v>5139</v>
      </c>
      <c r="D156" t="s">
        <v>141</v>
      </c>
      <c r="F156">
        <v>152</v>
      </c>
      <c r="H156" t="str">
        <f t="shared" si="4"/>
        <v/>
      </c>
      <c r="I156">
        <f t="shared" si="5"/>
        <v>0</v>
      </c>
      <c r="J156">
        <v>152</v>
      </c>
      <c r="S156">
        <v>13307</v>
      </c>
      <c r="AY156">
        <v>48303</v>
      </c>
    </row>
    <row r="157" spans="2:51" x14ac:dyDescent="0.3">
      <c r="B157" t="s">
        <v>88</v>
      </c>
      <c r="C157">
        <v>5141</v>
      </c>
      <c r="D157" t="s">
        <v>142</v>
      </c>
      <c r="F157">
        <v>153</v>
      </c>
      <c r="H157" t="str">
        <f t="shared" si="4"/>
        <v/>
      </c>
      <c r="I157">
        <f t="shared" si="5"/>
        <v>0</v>
      </c>
      <c r="J157">
        <v>153</v>
      </c>
      <c r="S157">
        <v>13309</v>
      </c>
      <c r="AY157">
        <v>48305</v>
      </c>
    </row>
    <row r="158" spans="2:51" x14ac:dyDescent="0.3">
      <c r="B158" t="s">
        <v>88</v>
      </c>
      <c r="C158">
        <v>5143</v>
      </c>
      <c r="D158" t="s">
        <v>69</v>
      </c>
      <c r="F158">
        <v>154</v>
      </c>
      <c r="H158" t="str">
        <f t="shared" si="4"/>
        <v/>
      </c>
      <c r="I158">
        <f t="shared" si="5"/>
        <v>0</v>
      </c>
      <c r="J158">
        <v>154</v>
      </c>
      <c r="S158">
        <v>13311</v>
      </c>
      <c r="AY158">
        <v>48307</v>
      </c>
    </row>
    <row r="159" spans="2:51" x14ac:dyDescent="0.3">
      <c r="B159" t="s">
        <v>88</v>
      </c>
      <c r="C159">
        <v>5145</v>
      </c>
      <c r="D159" t="s">
        <v>143</v>
      </c>
      <c r="F159">
        <v>155</v>
      </c>
      <c r="H159" t="str">
        <f t="shared" si="4"/>
        <v/>
      </c>
      <c r="I159">
        <f t="shared" si="5"/>
        <v>0</v>
      </c>
      <c r="J159">
        <v>155</v>
      </c>
      <c r="S159">
        <v>13313</v>
      </c>
      <c r="AY159">
        <v>48309</v>
      </c>
    </row>
    <row r="160" spans="2:51" x14ac:dyDescent="0.3">
      <c r="B160" t="s">
        <v>88</v>
      </c>
      <c r="C160">
        <v>5147</v>
      </c>
      <c r="D160" t="s">
        <v>144</v>
      </c>
      <c r="F160">
        <v>156</v>
      </c>
      <c r="H160" t="str">
        <f t="shared" si="4"/>
        <v/>
      </c>
      <c r="I160">
        <f t="shared" si="5"/>
        <v>0</v>
      </c>
      <c r="J160">
        <v>156</v>
      </c>
      <c r="S160">
        <v>13315</v>
      </c>
      <c r="AY160">
        <v>48311</v>
      </c>
    </row>
    <row r="161" spans="2:51" x14ac:dyDescent="0.3">
      <c r="B161" t="s">
        <v>88</v>
      </c>
      <c r="C161">
        <v>5149</v>
      </c>
      <c r="D161" t="s">
        <v>145</v>
      </c>
      <c r="F161">
        <v>157</v>
      </c>
      <c r="H161" t="str">
        <f t="shared" si="4"/>
        <v/>
      </c>
      <c r="I161">
        <f t="shared" si="5"/>
        <v>0</v>
      </c>
      <c r="J161">
        <v>157</v>
      </c>
      <c r="S161">
        <v>13317</v>
      </c>
      <c r="AY161">
        <v>48313</v>
      </c>
    </row>
    <row r="162" spans="2:51" x14ac:dyDescent="0.3">
      <c r="B162" t="s">
        <v>146</v>
      </c>
      <c r="C162">
        <v>6001</v>
      </c>
      <c r="D162" t="s">
        <v>147</v>
      </c>
      <c r="F162">
        <v>158</v>
      </c>
      <c r="H162" t="str">
        <f t="shared" si="4"/>
        <v/>
      </c>
      <c r="I162">
        <f t="shared" si="5"/>
        <v>0</v>
      </c>
      <c r="J162">
        <v>158</v>
      </c>
      <c r="S162">
        <v>13319</v>
      </c>
      <c r="AY162">
        <v>48315</v>
      </c>
    </row>
    <row r="163" spans="2:51" x14ac:dyDescent="0.3">
      <c r="B163" t="s">
        <v>146</v>
      </c>
      <c r="C163">
        <v>6003</v>
      </c>
      <c r="D163" t="s">
        <v>148</v>
      </c>
      <c r="F163">
        <v>159</v>
      </c>
      <c r="H163" t="str">
        <f t="shared" si="4"/>
        <v/>
      </c>
      <c r="I163">
        <f t="shared" si="5"/>
        <v>0</v>
      </c>
      <c r="J163">
        <v>159</v>
      </c>
      <c r="S163">
        <v>13321</v>
      </c>
      <c r="AY163">
        <v>48317</v>
      </c>
    </row>
    <row r="164" spans="2:51" x14ac:dyDescent="0.3">
      <c r="B164" t="s">
        <v>146</v>
      </c>
      <c r="C164">
        <v>6005</v>
      </c>
      <c r="D164" t="s">
        <v>149</v>
      </c>
      <c r="F164">
        <v>160</v>
      </c>
      <c r="H164" t="str">
        <f t="shared" si="4"/>
        <v/>
      </c>
      <c r="I164">
        <f t="shared" si="5"/>
        <v>0</v>
      </c>
      <c r="J164">
        <v>160</v>
      </c>
      <c r="AY164">
        <v>48319</v>
      </c>
    </row>
    <row r="165" spans="2:51" x14ac:dyDescent="0.3">
      <c r="B165" t="s">
        <v>146</v>
      </c>
      <c r="C165">
        <v>6007</v>
      </c>
      <c r="D165" t="s">
        <v>150</v>
      </c>
      <c r="F165">
        <v>161</v>
      </c>
      <c r="H165" t="str">
        <f t="shared" si="4"/>
        <v/>
      </c>
      <c r="I165">
        <f t="shared" si="5"/>
        <v>0</v>
      </c>
      <c r="J165">
        <v>161</v>
      </c>
      <c r="AY165">
        <v>48321</v>
      </c>
    </row>
    <row r="166" spans="2:51" x14ac:dyDescent="0.3">
      <c r="B166" t="s">
        <v>146</v>
      </c>
      <c r="C166">
        <v>6009</v>
      </c>
      <c r="D166" t="s">
        <v>151</v>
      </c>
      <c r="F166">
        <v>162</v>
      </c>
      <c r="H166" t="str">
        <f t="shared" si="4"/>
        <v/>
      </c>
      <c r="I166">
        <f t="shared" si="5"/>
        <v>0</v>
      </c>
      <c r="J166">
        <v>162</v>
      </c>
      <c r="AY166">
        <v>48323</v>
      </c>
    </row>
    <row r="167" spans="2:51" x14ac:dyDescent="0.3">
      <c r="B167" t="s">
        <v>146</v>
      </c>
      <c r="C167">
        <v>6011</v>
      </c>
      <c r="D167" t="s">
        <v>152</v>
      </c>
      <c r="F167">
        <v>163</v>
      </c>
      <c r="H167" t="str">
        <f t="shared" si="4"/>
        <v/>
      </c>
      <c r="I167">
        <f t="shared" si="5"/>
        <v>0</v>
      </c>
      <c r="J167">
        <v>163</v>
      </c>
      <c r="AY167">
        <v>48325</v>
      </c>
    </row>
    <row r="168" spans="2:51" x14ac:dyDescent="0.3">
      <c r="B168" t="s">
        <v>146</v>
      </c>
      <c r="C168">
        <v>6013</v>
      </c>
      <c r="D168" t="s">
        <v>153</v>
      </c>
      <c r="F168">
        <v>164</v>
      </c>
      <c r="H168" t="str">
        <f t="shared" si="4"/>
        <v/>
      </c>
      <c r="I168">
        <f t="shared" si="5"/>
        <v>0</v>
      </c>
      <c r="J168">
        <v>164</v>
      </c>
      <c r="AY168">
        <v>48327</v>
      </c>
    </row>
    <row r="169" spans="2:51" x14ac:dyDescent="0.3">
      <c r="B169" t="s">
        <v>146</v>
      </c>
      <c r="C169">
        <v>6015</v>
      </c>
      <c r="D169" t="s">
        <v>154</v>
      </c>
      <c r="F169">
        <v>165</v>
      </c>
      <c r="H169" t="str">
        <f t="shared" si="4"/>
        <v/>
      </c>
      <c r="I169">
        <f t="shared" si="5"/>
        <v>0</v>
      </c>
      <c r="J169">
        <v>165</v>
      </c>
      <c r="AY169">
        <v>48329</v>
      </c>
    </row>
    <row r="170" spans="2:51" x14ac:dyDescent="0.3">
      <c r="B170" t="s">
        <v>146</v>
      </c>
      <c r="C170">
        <v>6017</v>
      </c>
      <c r="D170" t="s">
        <v>155</v>
      </c>
      <c r="F170">
        <v>166</v>
      </c>
      <c r="H170" t="str">
        <f t="shared" si="4"/>
        <v/>
      </c>
      <c r="I170">
        <f t="shared" si="5"/>
        <v>0</v>
      </c>
      <c r="J170">
        <v>166</v>
      </c>
      <c r="AY170">
        <v>48331</v>
      </c>
    </row>
    <row r="171" spans="2:51" x14ac:dyDescent="0.3">
      <c r="B171" t="s">
        <v>146</v>
      </c>
      <c r="C171">
        <v>6019</v>
      </c>
      <c r="D171" t="s">
        <v>156</v>
      </c>
      <c r="F171">
        <v>167</v>
      </c>
      <c r="H171" t="str">
        <f t="shared" si="4"/>
        <v/>
      </c>
      <c r="I171">
        <f t="shared" si="5"/>
        <v>0</v>
      </c>
      <c r="J171">
        <v>167</v>
      </c>
      <c r="AY171">
        <v>48333</v>
      </c>
    </row>
    <row r="172" spans="2:51" x14ac:dyDescent="0.3">
      <c r="B172" t="s">
        <v>146</v>
      </c>
      <c r="C172">
        <v>6021</v>
      </c>
      <c r="D172" t="s">
        <v>157</v>
      </c>
      <c r="F172">
        <v>168</v>
      </c>
      <c r="H172" t="str">
        <f t="shared" si="4"/>
        <v/>
      </c>
      <c r="I172">
        <f t="shared" si="5"/>
        <v>0</v>
      </c>
      <c r="J172">
        <v>168</v>
      </c>
      <c r="AY172">
        <v>48335</v>
      </c>
    </row>
    <row r="173" spans="2:51" x14ac:dyDescent="0.3">
      <c r="B173" t="s">
        <v>146</v>
      </c>
      <c r="C173">
        <v>6023</v>
      </c>
      <c r="D173" t="s">
        <v>158</v>
      </c>
      <c r="F173">
        <v>169</v>
      </c>
      <c r="H173" t="str">
        <f t="shared" si="4"/>
        <v/>
      </c>
      <c r="I173">
        <f t="shared" si="5"/>
        <v>0</v>
      </c>
      <c r="J173">
        <v>169</v>
      </c>
      <c r="AY173">
        <v>48337</v>
      </c>
    </row>
    <row r="174" spans="2:51" x14ac:dyDescent="0.3">
      <c r="B174" t="s">
        <v>146</v>
      </c>
      <c r="C174">
        <v>6025</v>
      </c>
      <c r="D174" t="s">
        <v>159</v>
      </c>
      <c r="F174">
        <v>170</v>
      </c>
      <c r="H174" t="str">
        <f t="shared" si="4"/>
        <v/>
      </c>
      <c r="I174">
        <f t="shared" si="5"/>
        <v>0</v>
      </c>
      <c r="J174">
        <v>170</v>
      </c>
      <c r="AY174">
        <v>48339</v>
      </c>
    </row>
    <row r="175" spans="2:51" x14ac:dyDescent="0.3">
      <c r="B175" t="s">
        <v>146</v>
      </c>
      <c r="C175">
        <v>6027</v>
      </c>
      <c r="D175" t="s">
        <v>160</v>
      </c>
      <c r="F175">
        <v>171</v>
      </c>
      <c r="H175" t="str">
        <f t="shared" si="4"/>
        <v/>
      </c>
      <c r="I175">
        <f t="shared" si="5"/>
        <v>0</v>
      </c>
      <c r="J175">
        <v>171</v>
      </c>
      <c r="AY175">
        <v>48341</v>
      </c>
    </row>
    <row r="176" spans="2:51" x14ac:dyDescent="0.3">
      <c r="B176" t="s">
        <v>146</v>
      </c>
      <c r="C176">
        <v>6029</v>
      </c>
      <c r="D176" t="s">
        <v>161</v>
      </c>
      <c r="F176">
        <v>172</v>
      </c>
      <c r="H176" t="str">
        <f t="shared" si="4"/>
        <v/>
      </c>
      <c r="I176">
        <f t="shared" si="5"/>
        <v>0</v>
      </c>
      <c r="J176">
        <v>172</v>
      </c>
      <c r="AY176">
        <v>48343</v>
      </c>
    </row>
    <row r="177" spans="2:51" x14ac:dyDescent="0.3">
      <c r="B177" t="s">
        <v>146</v>
      </c>
      <c r="C177">
        <v>6031</v>
      </c>
      <c r="D177" t="s">
        <v>162</v>
      </c>
      <c r="F177">
        <v>173</v>
      </c>
      <c r="H177" t="str">
        <f t="shared" si="4"/>
        <v/>
      </c>
      <c r="I177">
        <f t="shared" si="5"/>
        <v>0</v>
      </c>
      <c r="J177">
        <v>173</v>
      </c>
      <c r="AY177">
        <v>48345</v>
      </c>
    </row>
    <row r="178" spans="2:51" x14ac:dyDescent="0.3">
      <c r="B178" t="s">
        <v>146</v>
      </c>
      <c r="C178">
        <v>6033</v>
      </c>
      <c r="D178" t="s">
        <v>163</v>
      </c>
      <c r="F178">
        <v>174</v>
      </c>
      <c r="H178" t="str">
        <f t="shared" si="4"/>
        <v/>
      </c>
      <c r="I178">
        <f t="shared" si="5"/>
        <v>0</v>
      </c>
      <c r="J178">
        <v>174</v>
      </c>
      <c r="AY178">
        <v>48347</v>
      </c>
    </row>
    <row r="179" spans="2:51" x14ac:dyDescent="0.3">
      <c r="B179" t="s">
        <v>146</v>
      </c>
      <c r="C179">
        <v>6035</v>
      </c>
      <c r="D179" t="s">
        <v>164</v>
      </c>
      <c r="F179">
        <v>175</v>
      </c>
      <c r="H179" t="str">
        <f t="shared" si="4"/>
        <v/>
      </c>
      <c r="I179">
        <f t="shared" si="5"/>
        <v>0</v>
      </c>
      <c r="J179">
        <v>175</v>
      </c>
      <c r="AY179">
        <v>48349</v>
      </c>
    </row>
    <row r="180" spans="2:51" x14ac:dyDescent="0.3">
      <c r="B180" t="s">
        <v>146</v>
      </c>
      <c r="C180">
        <v>6037</v>
      </c>
      <c r="D180" t="s">
        <v>165</v>
      </c>
      <c r="F180">
        <v>176</v>
      </c>
      <c r="H180" t="str">
        <f t="shared" si="4"/>
        <v/>
      </c>
      <c r="I180">
        <f t="shared" si="5"/>
        <v>0</v>
      </c>
      <c r="J180">
        <v>176</v>
      </c>
      <c r="AY180">
        <v>48351</v>
      </c>
    </row>
    <row r="181" spans="2:51" x14ac:dyDescent="0.3">
      <c r="B181" t="s">
        <v>146</v>
      </c>
      <c r="C181">
        <v>6039</v>
      </c>
      <c r="D181" t="s">
        <v>166</v>
      </c>
      <c r="F181">
        <v>177</v>
      </c>
      <c r="H181" t="str">
        <f t="shared" si="4"/>
        <v/>
      </c>
      <c r="I181">
        <f t="shared" si="5"/>
        <v>0</v>
      </c>
      <c r="J181">
        <v>177</v>
      </c>
      <c r="AY181">
        <v>48353</v>
      </c>
    </row>
    <row r="182" spans="2:51" x14ac:dyDescent="0.3">
      <c r="B182" t="s">
        <v>146</v>
      </c>
      <c r="C182">
        <v>6041</v>
      </c>
      <c r="D182" t="s">
        <v>167</v>
      </c>
      <c r="F182">
        <v>178</v>
      </c>
      <c r="H182" t="str">
        <f t="shared" si="4"/>
        <v/>
      </c>
      <c r="I182">
        <f t="shared" si="5"/>
        <v>0</v>
      </c>
      <c r="J182">
        <v>178</v>
      </c>
      <c r="AY182">
        <v>48355</v>
      </c>
    </row>
    <row r="183" spans="2:51" x14ac:dyDescent="0.3">
      <c r="B183" t="s">
        <v>146</v>
      </c>
      <c r="C183">
        <v>6043</v>
      </c>
      <c r="D183" t="s">
        <v>168</v>
      </c>
      <c r="F183">
        <v>179</v>
      </c>
      <c r="H183" t="str">
        <f t="shared" si="4"/>
        <v/>
      </c>
      <c r="I183">
        <f t="shared" si="5"/>
        <v>0</v>
      </c>
      <c r="J183">
        <v>179</v>
      </c>
      <c r="AY183">
        <v>48357</v>
      </c>
    </row>
    <row r="184" spans="2:51" x14ac:dyDescent="0.3">
      <c r="B184" t="s">
        <v>146</v>
      </c>
      <c r="C184">
        <v>6045</v>
      </c>
      <c r="D184" t="s">
        <v>169</v>
      </c>
      <c r="F184">
        <v>180</v>
      </c>
      <c r="H184" t="str">
        <f t="shared" si="4"/>
        <v/>
      </c>
      <c r="I184">
        <f t="shared" si="5"/>
        <v>0</v>
      </c>
      <c r="J184">
        <v>180</v>
      </c>
      <c r="AY184">
        <v>48359</v>
      </c>
    </row>
    <row r="185" spans="2:51" x14ac:dyDescent="0.3">
      <c r="B185" t="s">
        <v>146</v>
      </c>
      <c r="C185">
        <v>6047</v>
      </c>
      <c r="D185" t="s">
        <v>170</v>
      </c>
      <c r="F185">
        <v>181</v>
      </c>
      <c r="H185" t="str">
        <f t="shared" si="4"/>
        <v/>
      </c>
      <c r="I185">
        <f t="shared" si="5"/>
        <v>0</v>
      </c>
      <c r="J185">
        <v>181</v>
      </c>
      <c r="AY185">
        <v>48361</v>
      </c>
    </row>
    <row r="186" spans="2:51" x14ac:dyDescent="0.3">
      <c r="B186" t="s">
        <v>146</v>
      </c>
      <c r="C186">
        <v>6049</v>
      </c>
      <c r="D186" t="s">
        <v>171</v>
      </c>
      <c r="F186">
        <v>182</v>
      </c>
      <c r="H186" t="str">
        <f t="shared" si="4"/>
        <v/>
      </c>
      <c r="I186">
        <f t="shared" si="5"/>
        <v>0</v>
      </c>
      <c r="J186">
        <v>182</v>
      </c>
      <c r="AY186">
        <v>48363</v>
      </c>
    </row>
    <row r="187" spans="2:51" x14ac:dyDescent="0.3">
      <c r="B187" t="s">
        <v>146</v>
      </c>
      <c r="C187">
        <v>6051</v>
      </c>
      <c r="D187" t="s">
        <v>172</v>
      </c>
      <c r="F187">
        <v>183</v>
      </c>
      <c r="H187" t="str">
        <f t="shared" si="4"/>
        <v/>
      </c>
      <c r="I187">
        <f t="shared" si="5"/>
        <v>0</v>
      </c>
      <c r="J187">
        <v>183</v>
      </c>
      <c r="AY187">
        <v>48365</v>
      </c>
    </row>
    <row r="188" spans="2:51" x14ac:dyDescent="0.3">
      <c r="B188" t="s">
        <v>146</v>
      </c>
      <c r="C188">
        <v>6053</v>
      </c>
      <c r="D188" t="s">
        <v>173</v>
      </c>
      <c r="F188">
        <v>184</v>
      </c>
      <c r="H188" t="str">
        <f t="shared" si="4"/>
        <v/>
      </c>
      <c r="I188">
        <f t="shared" si="5"/>
        <v>0</v>
      </c>
      <c r="J188">
        <v>184</v>
      </c>
      <c r="AY188">
        <v>48367</v>
      </c>
    </row>
    <row r="189" spans="2:51" x14ac:dyDescent="0.3">
      <c r="B189" t="s">
        <v>146</v>
      </c>
      <c r="C189">
        <v>6055</v>
      </c>
      <c r="D189" t="s">
        <v>174</v>
      </c>
      <c r="F189">
        <v>185</v>
      </c>
      <c r="H189" t="str">
        <f t="shared" si="4"/>
        <v/>
      </c>
      <c r="I189">
        <f t="shared" si="5"/>
        <v>0</v>
      </c>
      <c r="J189">
        <v>185</v>
      </c>
      <c r="AY189">
        <v>48369</v>
      </c>
    </row>
    <row r="190" spans="2:51" x14ac:dyDescent="0.3">
      <c r="B190" t="s">
        <v>146</v>
      </c>
      <c r="C190">
        <v>6057</v>
      </c>
      <c r="D190" t="s">
        <v>124</v>
      </c>
      <c r="F190">
        <v>186</v>
      </c>
      <c r="H190" t="str">
        <f t="shared" si="4"/>
        <v/>
      </c>
      <c r="I190">
        <f t="shared" si="5"/>
        <v>0</v>
      </c>
      <c r="J190">
        <v>186</v>
      </c>
      <c r="AY190">
        <v>48371</v>
      </c>
    </row>
    <row r="191" spans="2:51" x14ac:dyDescent="0.3">
      <c r="B191" t="s">
        <v>146</v>
      </c>
      <c r="C191">
        <v>6059</v>
      </c>
      <c r="D191" t="s">
        <v>175</v>
      </c>
      <c r="F191">
        <v>187</v>
      </c>
      <c r="H191" t="str">
        <f t="shared" si="4"/>
        <v/>
      </c>
      <c r="I191">
        <f t="shared" si="5"/>
        <v>0</v>
      </c>
      <c r="J191">
        <v>187</v>
      </c>
      <c r="AY191">
        <v>48373</v>
      </c>
    </row>
    <row r="192" spans="2:51" x14ac:dyDescent="0.3">
      <c r="B192" t="s">
        <v>146</v>
      </c>
      <c r="C192">
        <v>6061</v>
      </c>
      <c r="D192" t="s">
        <v>176</v>
      </c>
      <c r="F192">
        <v>188</v>
      </c>
      <c r="H192" t="str">
        <f t="shared" si="4"/>
        <v/>
      </c>
      <c r="I192">
        <f t="shared" si="5"/>
        <v>0</v>
      </c>
      <c r="J192">
        <v>188</v>
      </c>
      <c r="AY192">
        <v>48375</v>
      </c>
    </row>
    <row r="193" spans="2:51" x14ac:dyDescent="0.3">
      <c r="B193" t="s">
        <v>146</v>
      </c>
      <c r="C193">
        <v>6063</v>
      </c>
      <c r="D193" t="s">
        <v>177</v>
      </c>
      <c r="F193">
        <v>189</v>
      </c>
      <c r="H193" t="str">
        <f t="shared" si="4"/>
        <v/>
      </c>
      <c r="I193">
        <f t="shared" si="5"/>
        <v>0</v>
      </c>
      <c r="J193">
        <v>189</v>
      </c>
      <c r="AY193">
        <v>48377</v>
      </c>
    </row>
    <row r="194" spans="2:51" x14ac:dyDescent="0.3">
      <c r="B194" t="s">
        <v>146</v>
      </c>
      <c r="C194">
        <v>6065</v>
      </c>
      <c r="D194" t="s">
        <v>178</v>
      </c>
      <c r="F194">
        <v>190</v>
      </c>
      <c r="H194" t="str">
        <f t="shared" si="4"/>
        <v/>
      </c>
      <c r="I194">
        <f t="shared" si="5"/>
        <v>0</v>
      </c>
      <c r="J194">
        <v>190</v>
      </c>
      <c r="AY194">
        <v>48379</v>
      </c>
    </row>
    <row r="195" spans="2:51" x14ac:dyDescent="0.3">
      <c r="B195" t="s">
        <v>146</v>
      </c>
      <c r="C195">
        <v>6067</v>
      </c>
      <c r="D195" t="s">
        <v>179</v>
      </c>
      <c r="F195">
        <v>191</v>
      </c>
      <c r="H195" t="str">
        <f t="shared" si="4"/>
        <v/>
      </c>
      <c r="I195">
        <f t="shared" si="5"/>
        <v>0</v>
      </c>
      <c r="J195">
        <v>191</v>
      </c>
      <c r="AY195">
        <v>48381</v>
      </c>
    </row>
    <row r="196" spans="2:51" x14ac:dyDescent="0.3">
      <c r="B196" t="s">
        <v>146</v>
      </c>
      <c r="C196">
        <v>6069</v>
      </c>
      <c r="D196" t="s">
        <v>180</v>
      </c>
      <c r="F196">
        <v>192</v>
      </c>
      <c r="H196" t="str">
        <f t="shared" si="4"/>
        <v/>
      </c>
      <c r="I196">
        <f t="shared" si="5"/>
        <v>0</v>
      </c>
      <c r="J196">
        <v>192</v>
      </c>
      <c r="AY196">
        <v>48383</v>
      </c>
    </row>
    <row r="197" spans="2:51" x14ac:dyDescent="0.3">
      <c r="B197" t="s">
        <v>146</v>
      </c>
      <c r="C197">
        <v>6071</v>
      </c>
      <c r="D197" t="s">
        <v>181</v>
      </c>
      <c r="F197">
        <v>193</v>
      </c>
      <c r="H197" t="str">
        <f t="shared" si="4"/>
        <v/>
      </c>
      <c r="I197">
        <f t="shared" si="5"/>
        <v>0</v>
      </c>
      <c r="J197">
        <v>193</v>
      </c>
      <c r="AY197">
        <v>48385</v>
      </c>
    </row>
    <row r="198" spans="2:51" x14ac:dyDescent="0.3">
      <c r="B198" t="s">
        <v>146</v>
      </c>
      <c r="C198">
        <v>6073</v>
      </c>
      <c r="D198" t="s">
        <v>182</v>
      </c>
      <c r="F198">
        <v>194</v>
      </c>
      <c r="H198" t="str">
        <f t="shared" ref="H198:H258" si="6">IF(I198=0,"",VLOOKUP(I198,$C$5:$D$3113,2,FALSE))</f>
        <v/>
      </c>
      <c r="I198">
        <f t="shared" ref="I198:I258" si="7">INDEX($K$5:$BF$258,J198,$G$4)</f>
        <v>0</v>
      </c>
      <c r="J198">
        <v>194</v>
      </c>
      <c r="AY198">
        <v>48387</v>
      </c>
    </row>
    <row r="199" spans="2:51" x14ac:dyDescent="0.3">
      <c r="B199" t="s">
        <v>146</v>
      </c>
      <c r="C199">
        <v>6075</v>
      </c>
      <c r="D199" t="s">
        <v>183</v>
      </c>
      <c r="F199">
        <v>195</v>
      </c>
      <c r="H199" t="str">
        <f t="shared" si="6"/>
        <v/>
      </c>
      <c r="I199">
        <f t="shared" si="7"/>
        <v>0</v>
      </c>
      <c r="J199">
        <v>195</v>
      </c>
      <c r="AY199">
        <v>48389</v>
      </c>
    </row>
    <row r="200" spans="2:51" x14ac:dyDescent="0.3">
      <c r="B200" t="s">
        <v>146</v>
      </c>
      <c r="C200">
        <v>6077</v>
      </c>
      <c r="D200" t="s">
        <v>184</v>
      </c>
      <c r="F200">
        <v>196</v>
      </c>
      <c r="H200" t="str">
        <f t="shared" si="6"/>
        <v/>
      </c>
      <c r="I200">
        <f t="shared" si="7"/>
        <v>0</v>
      </c>
      <c r="J200">
        <v>196</v>
      </c>
      <c r="AY200">
        <v>48391</v>
      </c>
    </row>
    <row r="201" spans="2:51" x14ac:dyDescent="0.3">
      <c r="B201" t="s">
        <v>146</v>
      </c>
      <c r="C201">
        <v>6079</v>
      </c>
      <c r="D201" t="s">
        <v>185</v>
      </c>
      <c r="F201">
        <v>197</v>
      </c>
      <c r="H201" t="str">
        <f t="shared" si="6"/>
        <v/>
      </c>
      <c r="I201">
        <f t="shared" si="7"/>
        <v>0</v>
      </c>
      <c r="J201">
        <v>197</v>
      </c>
      <c r="AY201">
        <v>48393</v>
      </c>
    </row>
    <row r="202" spans="2:51" x14ac:dyDescent="0.3">
      <c r="B202" t="s">
        <v>146</v>
      </c>
      <c r="C202">
        <v>6081</v>
      </c>
      <c r="D202" t="s">
        <v>186</v>
      </c>
      <c r="F202">
        <v>198</v>
      </c>
      <c r="H202" t="str">
        <f t="shared" si="6"/>
        <v/>
      </c>
      <c r="I202">
        <f t="shared" si="7"/>
        <v>0</v>
      </c>
      <c r="J202">
        <v>198</v>
      </c>
      <c r="AY202">
        <v>48395</v>
      </c>
    </row>
    <row r="203" spans="2:51" x14ac:dyDescent="0.3">
      <c r="B203" t="s">
        <v>146</v>
      </c>
      <c r="C203">
        <v>6083</v>
      </c>
      <c r="D203" t="s">
        <v>187</v>
      </c>
      <c r="F203">
        <v>199</v>
      </c>
      <c r="H203" t="str">
        <f t="shared" si="6"/>
        <v/>
      </c>
      <c r="I203">
        <f t="shared" si="7"/>
        <v>0</v>
      </c>
      <c r="J203">
        <v>199</v>
      </c>
      <c r="AY203">
        <v>48397</v>
      </c>
    </row>
    <row r="204" spans="2:51" x14ac:dyDescent="0.3">
      <c r="B204" t="s">
        <v>146</v>
      </c>
      <c r="C204">
        <v>6085</v>
      </c>
      <c r="D204" t="s">
        <v>188</v>
      </c>
      <c r="F204">
        <v>200</v>
      </c>
      <c r="H204" t="str">
        <f t="shared" si="6"/>
        <v/>
      </c>
      <c r="I204">
        <f t="shared" si="7"/>
        <v>0</v>
      </c>
      <c r="J204">
        <v>200</v>
      </c>
      <c r="AY204">
        <v>48399</v>
      </c>
    </row>
    <row r="205" spans="2:51" x14ac:dyDescent="0.3">
      <c r="B205" t="s">
        <v>146</v>
      </c>
      <c r="C205">
        <v>6087</v>
      </c>
      <c r="D205" t="s">
        <v>85</v>
      </c>
      <c r="F205">
        <v>201</v>
      </c>
      <c r="H205" t="str">
        <f t="shared" si="6"/>
        <v/>
      </c>
      <c r="I205">
        <f t="shared" si="7"/>
        <v>0</v>
      </c>
      <c r="J205">
        <v>201</v>
      </c>
      <c r="AY205">
        <v>48401</v>
      </c>
    </row>
    <row r="206" spans="2:51" x14ac:dyDescent="0.3">
      <c r="B206" t="s">
        <v>146</v>
      </c>
      <c r="C206">
        <v>6089</v>
      </c>
      <c r="D206" t="s">
        <v>189</v>
      </c>
      <c r="F206">
        <v>202</v>
      </c>
      <c r="H206" t="str">
        <f t="shared" si="6"/>
        <v/>
      </c>
      <c r="I206">
        <f t="shared" si="7"/>
        <v>0</v>
      </c>
      <c r="J206">
        <v>202</v>
      </c>
      <c r="AY206">
        <v>48403</v>
      </c>
    </row>
    <row r="207" spans="2:51" x14ac:dyDescent="0.3">
      <c r="B207" t="s">
        <v>146</v>
      </c>
      <c r="C207">
        <v>6091</v>
      </c>
      <c r="D207" t="s">
        <v>190</v>
      </c>
      <c r="F207">
        <v>203</v>
      </c>
      <c r="H207" t="str">
        <f t="shared" si="6"/>
        <v/>
      </c>
      <c r="I207">
        <f t="shared" si="7"/>
        <v>0</v>
      </c>
      <c r="J207">
        <v>203</v>
      </c>
      <c r="AY207">
        <v>48405</v>
      </c>
    </row>
    <row r="208" spans="2:51" x14ac:dyDescent="0.3">
      <c r="B208" t="s">
        <v>146</v>
      </c>
      <c r="C208">
        <v>6093</v>
      </c>
      <c r="D208" t="s">
        <v>191</v>
      </c>
      <c r="F208">
        <v>204</v>
      </c>
      <c r="H208" t="str">
        <f t="shared" si="6"/>
        <v/>
      </c>
      <c r="I208">
        <f t="shared" si="7"/>
        <v>0</v>
      </c>
      <c r="J208">
        <v>204</v>
      </c>
      <c r="AY208">
        <v>48407</v>
      </c>
    </row>
    <row r="209" spans="2:51" x14ac:dyDescent="0.3">
      <c r="B209" t="s">
        <v>146</v>
      </c>
      <c r="C209">
        <v>6095</v>
      </c>
      <c r="D209" t="s">
        <v>192</v>
      </c>
      <c r="F209">
        <v>205</v>
      </c>
      <c r="H209" t="str">
        <f t="shared" si="6"/>
        <v/>
      </c>
      <c r="I209">
        <f t="shared" si="7"/>
        <v>0</v>
      </c>
      <c r="J209">
        <v>205</v>
      </c>
      <c r="AY209">
        <v>48409</v>
      </c>
    </row>
    <row r="210" spans="2:51" x14ac:dyDescent="0.3">
      <c r="B210" t="s">
        <v>146</v>
      </c>
      <c r="C210">
        <v>6097</v>
      </c>
      <c r="D210" t="s">
        <v>193</v>
      </c>
      <c r="F210">
        <v>206</v>
      </c>
      <c r="H210" t="str">
        <f t="shared" si="6"/>
        <v/>
      </c>
      <c r="I210">
        <f t="shared" si="7"/>
        <v>0</v>
      </c>
      <c r="J210">
        <v>206</v>
      </c>
      <c r="AY210">
        <v>48411</v>
      </c>
    </row>
    <row r="211" spans="2:51" x14ac:dyDescent="0.3">
      <c r="B211" t="s">
        <v>146</v>
      </c>
      <c r="C211">
        <v>6099</v>
      </c>
      <c r="D211" t="s">
        <v>194</v>
      </c>
      <c r="F211">
        <v>207</v>
      </c>
      <c r="H211" t="str">
        <f t="shared" si="6"/>
        <v/>
      </c>
      <c r="I211">
        <f t="shared" si="7"/>
        <v>0</v>
      </c>
      <c r="J211">
        <v>207</v>
      </c>
      <c r="AY211">
        <v>48413</v>
      </c>
    </row>
    <row r="212" spans="2:51" x14ac:dyDescent="0.3">
      <c r="B212" t="s">
        <v>146</v>
      </c>
      <c r="C212">
        <v>6101</v>
      </c>
      <c r="D212" t="s">
        <v>195</v>
      </c>
      <c r="F212">
        <v>208</v>
      </c>
      <c r="H212" t="str">
        <f t="shared" si="6"/>
        <v/>
      </c>
      <c r="I212">
        <f t="shared" si="7"/>
        <v>0</v>
      </c>
      <c r="J212">
        <v>208</v>
      </c>
      <c r="AY212">
        <v>48415</v>
      </c>
    </row>
    <row r="213" spans="2:51" x14ac:dyDescent="0.3">
      <c r="B213" t="s">
        <v>146</v>
      </c>
      <c r="C213">
        <v>6103</v>
      </c>
      <c r="D213" t="s">
        <v>196</v>
      </c>
      <c r="F213">
        <v>209</v>
      </c>
      <c r="H213" t="str">
        <f t="shared" si="6"/>
        <v/>
      </c>
      <c r="I213">
        <f t="shared" si="7"/>
        <v>0</v>
      </c>
      <c r="J213">
        <v>209</v>
      </c>
      <c r="AY213">
        <v>48417</v>
      </c>
    </row>
    <row r="214" spans="2:51" x14ac:dyDescent="0.3">
      <c r="B214" t="s">
        <v>146</v>
      </c>
      <c r="C214">
        <v>6105</v>
      </c>
      <c r="D214" t="s">
        <v>197</v>
      </c>
      <c r="F214">
        <v>210</v>
      </c>
      <c r="H214" t="str">
        <f t="shared" si="6"/>
        <v/>
      </c>
      <c r="I214">
        <f t="shared" si="7"/>
        <v>0</v>
      </c>
      <c r="J214">
        <v>210</v>
      </c>
      <c r="AY214">
        <v>48419</v>
      </c>
    </row>
    <row r="215" spans="2:51" x14ac:dyDescent="0.3">
      <c r="B215" t="s">
        <v>146</v>
      </c>
      <c r="C215">
        <v>6107</v>
      </c>
      <c r="D215" t="s">
        <v>198</v>
      </c>
      <c r="F215">
        <v>211</v>
      </c>
      <c r="H215" t="str">
        <f t="shared" si="6"/>
        <v/>
      </c>
      <c r="I215">
        <f t="shared" si="7"/>
        <v>0</v>
      </c>
      <c r="J215">
        <v>211</v>
      </c>
      <c r="AY215">
        <v>48421</v>
      </c>
    </row>
    <row r="216" spans="2:51" x14ac:dyDescent="0.3">
      <c r="B216" t="s">
        <v>146</v>
      </c>
      <c r="C216">
        <v>6109</v>
      </c>
      <c r="D216" t="s">
        <v>199</v>
      </c>
      <c r="F216">
        <v>212</v>
      </c>
      <c r="H216" t="str">
        <f t="shared" si="6"/>
        <v/>
      </c>
      <c r="I216">
        <f t="shared" si="7"/>
        <v>0</v>
      </c>
      <c r="J216">
        <v>212</v>
      </c>
      <c r="AY216">
        <v>48423</v>
      </c>
    </row>
    <row r="217" spans="2:51" x14ac:dyDescent="0.3">
      <c r="B217" t="s">
        <v>146</v>
      </c>
      <c r="C217">
        <v>6111</v>
      </c>
      <c r="D217" t="s">
        <v>200</v>
      </c>
      <c r="F217">
        <v>213</v>
      </c>
      <c r="H217" t="str">
        <f t="shared" si="6"/>
        <v/>
      </c>
      <c r="I217">
        <f t="shared" si="7"/>
        <v>0</v>
      </c>
      <c r="J217">
        <v>213</v>
      </c>
      <c r="AY217">
        <v>48425</v>
      </c>
    </row>
    <row r="218" spans="2:51" x14ac:dyDescent="0.3">
      <c r="B218" t="s">
        <v>146</v>
      </c>
      <c r="C218">
        <v>6113</v>
      </c>
      <c r="D218" t="s">
        <v>201</v>
      </c>
      <c r="F218">
        <v>214</v>
      </c>
      <c r="H218" t="str">
        <f t="shared" si="6"/>
        <v/>
      </c>
      <c r="I218">
        <f t="shared" si="7"/>
        <v>0</v>
      </c>
      <c r="J218">
        <v>214</v>
      </c>
      <c r="AY218">
        <v>48427</v>
      </c>
    </row>
    <row r="219" spans="2:51" x14ac:dyDescent="0.3">
      <c r="B219" t="s">
        <v>146</v>
      </c>
      <c r="C219">
        <v>6115</v>
      </c>
      <c r="D219" t="s">
        <v>202</v>
      </c>
      <c r="F219">
        <v>215</v>
      </c>
      <c r="H219" t="str">
        <f t="shared" si="6"/>
        <v/>
      </c>
      <c r="I219">
        <f t="shared" si="7"/>
        <v>0</v>
      </c>
      <c r="J219">
        <v>215</v>
      </c>
      <c r="AY219">
        <v>48429</v>
      </c>
    </row>
    <row r="220" spans="2:51" x14ac:dyDescent="0.3">
      <c r="B220" t="s">
        <v>203</v>
      </c>
      <c r="C220">
        <v>8001</v>
      </c>
      <c r="D220" t="s">
        <v>204</v>
      </c>
      <c r="F220">
        <v>216</v>
      </c>
      <c r="H220" t="str">
        <f t="shared" si="6"/>
        <v/>
      </c>
      <c r="I220">
        <f t="shared" si="7"/>
        <v>0</v>
      </c>
      <c r="J220">
        <v>216</v>
      </c>
      <c r="AY220">
        <v>48431</v>
      </c>
    </row>
    <row r="221" spans="2:51" x14ac:dyDescent="0.3">
      <c r="B221" t="s">
        <v>203</v>
      </c>
      <c r="C221">
        <v>8003</v>
      </c>
      <c r="D221" t="s">
        <v>205</v>
      </c>
      <c r="F221">
        <v>217</v>
      </c>
      <c r="H221" t="str">
        <f t="shared" si="6"/>
        <v/>
      </c>
      <c r="I221">
        <f t="shared" si="7"/>
        <v>0</v>
      </c>
      <c r="J221">
        <v>217</v>
      </c>
      <c r="AY221">
        <v>48433</v>
      </c>
    </row>
    <row r="222" spans="2:51" x14ac:dyDescent="0.3">
      <c r="B222" t="s">
        <v>203</v>
      </c>
      <c r="C222">
        <v>8005</v>
      </c>
      <c r="D222" t="s">
        <v>206</v>
      </c>
      <c r="F222">
        <v>218</v>
      </c>
      <c r="H222" t="str">
        <f t="shared" si="6"/>
        <v/>
      </c>
      <c r="I222">
        <f t="shared" si="7"/>
        <v>0</v>
      </c>
      <c r="J222">
        <v>218</v>
      </c>
      <c r="AY222">
        <v>48435</v>
      </c>
    </row>
    <row r="223" spans="2:51" x14ac:dyDescent="0.3">
      <c r="B223" t="s">
        <v>203</v>
      </c>
      <c r="C223">
        <v>8007</v>
      </c>
      <c r="D223" t="s">
        <v>207</v>
      </c>
      <c r="F223">
        <v>219</v>
      </c>
      <c r="H223" t="str">
        <f t="shared" si="6"/>
        <v/>
      </c>
      <c r="I223">
        <f t="shared" si="7"/>
        <v>0</v>
      </c>
      <c r="J223">
        <v>219</v>
      </c>
      <c r="AY223">
        <v>48437</v>
      </c>
    </row>
    <row r="224" spans="2:51" x14ac:dyDescent="0.3">
      <c r="B224" t="s">
        <v>203</v>
      </c>
      <c r="C224">
        <v>8009</v>
      </c>
      <c r="D224" t="s">
        <v>208</v>
      </c>
      <c r="F224">
        <v>220</v>
      </c>
      <c r="H224" t="str">
        <f t="shared" si="6"/>
        <v/>
      </c>
      <c r="I224">
        <f t="shared" si="7"/>
        <v>0</v>
      </c>
      <c r="J224">
        <v>220</v>
      </c>
      <c r="AY224">
        <v>48439</v>
      </c>
    </row>
    <row r="225" spans="2:51" x14ac:dyDescent="0.3">
      <c r="B225" t="s">
        <v>203</v>
      </c>
      <c r="C225">
        <v>8011</v>
      </c>
      <c r="D225" t="s">
        <v>209</v>
      </c>
      <c r="F225">
        <v>221</v>
      </c>
      <c r="H225" t="str">
        <f t="shared" si="6"/>
        <v/>
      </c>
      <c r="I225">
        <f t="shared" si="7"/>
        <v>0</v>
      </c>
      <c r="J225">
        <v>221</v>
      </c>
      <c r="AY225">
        <v>48441</v>
      </c>
    </row>
    <row r="226" spans="2:51" x14ac:dyDescent="0.3">
      <c r="B226" t="s">
        <v>203</v>
      </c>
      <c r="C226">
        <v>8013</v>
      </c>
      <c r="D226" t="s">
        <v>210</v>
      </c>
      <c r="F226">
        <v>222</v>
      </c>
      <c r="H226" t="str">
        <f t="shared" si="6"/>
        <v/>
      </c>
      <c r="I226">
        <f t="shared" si="7"/>
        <v>0</v>
      </c>
      <c r="J226">
        <v>222</v>
      </c>
      <c r="AY226">
        <v>48443</v>
      </c>
    </row>
    <row r="227" spans="2:51" x14ac:dyDescent="0.3">
      <c r="B227" t="s">
        <v>203</v>
      </c>
      <c r="C227">
        <v>8014</v>
      </c>
      <c r="D227" t="s">
        <v>211</v>
      </c>
      <c r="F227">
        <v>223</v>
      </c>
      <c r="H227" t="str">
        <f t="shared" si="6"/>
        <v/>
      </c>
      <c r="I227">
        <f t="shared" si="7"/>
        <v>0</v>
      </c>
      <c r="J227">
        <v>223</v>
      </c>
      <c r="AY227">
        <v>48445</v>
      </c>
    </row>
    <row r="228" spans="2:51" x14ac:dyDescent="0.3">
      <c r="B228" t="s">
        <v>203</v>
      </c>
      <c r="C228">
        <v>8015</v>
      </c>
      <c r="D228" t="s">
        <v>212</v>
      </c>
      <c r="F228">
        <v>224</v>
      </c>
      <c r="H228" t="str">
        <f t="shared" si="6"/>
        <v/>
      </c>
      <c r="I228">
        <f t="shared" si="7"/>
        <v>0</v>
      </c>
      <c r="J228">
        <v>224</v>
      </c>
      <c r="AY228">
        <v>48447</v>
      </c>
    </row>
    <row r="229" spans="2:51" x14ac:dyDescent="0.3">
      <c r="B229" t="s">
        <v>203</v>
      </c>
      <c r="C229">
        <v>8017</v>
      </c>
      <c r="D229" t="s">
        <v>213</v>
      </c>
      <c r="F229">
        <v>225</v>
      </c>
      <c r="H229" t="str">
        <f t="shared" si="6"/>
        <v/>
      </c>
      <c r="I229">
        <f t="shared" si="7"/>
        <v>0</v>
      </c>
      <c r="J229">
        <v>225</v>
      </c>
      <c r="AY229">
        <v>48449</v>
      </c>
    </row>
    <row r="230" spans="2:51" x14ac:dyDescent="0.3">
      <c r="B230" t="s">
        <v>203</v>
      </c>
      <c r="C230">
        <v>8019</v>
      </c>
      <c r="D230" t="s">
        <v>214</v>
      </c>
      <c r="F230">
        <v>226</v>
      </c>
      <c r="H230" t="str">
        <f t="shared" si="6"/>
        <v/>
      </c>
      <c r="I230">
        <f t="shared" si="7"/>
        <v>0</v>
      </c>
      <c r="J230">
        <v>226</v>
      </c>
      <c r="AY230">
        <v>48451</v>
      </c>
    </row>
    <row r="231" spans="2:51" x14ac:dyDescent="0.3">
      <c r="B231" t="s">
        <v>203</v>
      </c>
      <c r="C231">
        <v>8021</v>
      </c>
      <c r="D231" t="s">
        <v>215</v>
      </c>
      <c r="F231">
        <v>227</v>
      </c>
      <c r="H231" t="str">
        <f t="shared" si="6"/>
        <v/>
      </c>
      <c r="I231">
        <f t="shared" si="7"/>
        <v>0</v>
      </c>
      <c r="J231">
        <v>227</v>
      </c>
      <c r="AY231">
        <v>48453</v>
      </c>
    </row>
    <row r="232" spans="2:51" x14ac:dyDescent="0.3">
      <c r="B232" t="s">
        <v>203</v>
      </c>
      <c r="C232">
        <v>8023</v>
      </c>
      <c r="D232" t="s">
        <v>216</v>
      </c>
      <c r="F232">
        <v>228</v>
      </c>
      <c r="H232" t="str">
        <f t="shared" si="6"/>
        <v/>
      </c>
      <c r="I232">
        <f t="shared" si="7"/>
        <v>0</v>
      </c>
      <c r="J232">
        <v>228</v>
      </c>
      <c r="AY232">
        <v>48455</v>
      </c>
    </row>
    <row r="233" spans="2:51" x14ac:dyDescent="0.3">
      <c r="B233" t="s">
        <v>203</v>
      </c>
      <c r="C233">
        <v>8025</v>
      </c>
      <c r="D233" t="s">
        <v>217</v>
      </c>
      <c r="F233">
        <v>229</v>
      </c>
      <c r="H233" t="str">
        <f t="shared" si="6"/>
        <v/>
      </c>
      <c r="I233">
        <f t="shared" si="7"/>
        <v>0</v>
      </c>
      <c r="J233">
        <v>229</v>
      </c>
      <c r="AY233">
        <v>48457</v>
      </c>
    </row>
    <row r="234" spans="2:51" x14ac:dyDescent="0.3">
      <c r="B234" t="s">
        <v>203</v>
      </c>
      <c r="C234">
        <v>8027</v>
      </c>
      <c r="D234" t="s">
        <v>218</v>
      </c>
      <c r="F234">
        <v>230</v>
      </c>
      <c r="H234" t="str">
        <f t="shared" si="6"/>
        <v/>
      </c>
      <c r="I234">
        <f t="shared" si="7"/>
        <v>0</v>
      </c>
      <c r="J234">
        <v>230</v>
      </c>
      <c r="AY234">
        <v>48459</v>
      </c>
    </row>
    <row r="235" spans="2:51" x14ac:dyDescent="0.3">
      <c r="B235" t="s">
        <v>203</v>
      </c>
      <c r="C235">
        <v>8029</v>
      </c>
      <c r="D235" t="s">
        <v>219</v>
      </c>
      <c r="F235">
        <v>231</v>
      </c>
      <c r="H235" t="str">
        <f t="shared" si="6"/>
        <v/>
      </c>
      <c r="I235">
        <f t="shared" si="7"/>
        <v>0</v>
      </c>
      <c r="J235">
        <v>231</v>
      </c>
      <c r="AY235">
        <v>48461</v>
      </c>
    </row>
    <row r="236" spans="2:51" x14ac:dyDescent="0.3">
      <c r="B236" t="s">
        <v>203</v>
      </c>
      <c r="C236">
        <v>8031</v>
      </c>
      <c r="D236" t="s">
        <v>220</v>
      </c>
      <c r="F236">
        <v>232</v>
      </c>
      <c r="H236" t="str">
        <f t="shared" si="6"/>
        <v/>
      </c>
      <c r="I236">
        <f t="shared" si="7"/>
        <v>0</v>
      </c>
      <c r="J236">
        <v>232</v>
      </c>
      <c r="AY236">
        <v>48463</v>
      </c>
    </row>
    <row r="237" spans="2:51" x14ac:dyDescent="0.3">
      <c r="B237" t="s">
        <v>203</v>
      </c>
      <c r="C237">
        <v>8033</v>
      </c>
      <c r="D237" t="s">
        <v>221</v>
      </c>
      <c r="F237">
        <v>233</v>
      </c>
      <c r="H237" t="str">
        <f t="shared" si="6"/>
        <v/>
      </c>
      <c r="I237">
        <f t="shared" si="7"/>
        <v>0</v>
      </c>
      <c r="J237">
        <v>233</v>
      </c>
      <c r="AY237">
        <v>48465</v>
      </c>
    </row>
    <row r="238" spans="2:51" x14ac:dyDescent="0.3">
      <c r="B238" t="s">
        <v>203</v>
      </c>
      <c r="C238">
        <v>8035</v>
      </c>
      <c r="D238" t="s">
        <v>222</v>
      </c>
      <c r="F238">
        <v>234</v>
      </c>
      <c r="H238" t="str">
        <f t="shared" si="6"/>
        <v/>
      </c>
      <c r="I238">
        <f t="shared" si="7"/>
        <v>0</v>
      </c>
      <c r="J238">
        <v>234</v>
      </c>
      <c r="AY238">
        <v>48467</v>
      </c>
    </row>
    <row r="239" spans="2:51" x14ac:dyDescent="0.3">
      <c r="B239" t="s">
        <v>203</v>
      </c>
      <c r="C239">
        <v>8037</v>
      </c>
      <c r="D239" t="s">
        <v>223</v>
      </c>
      <c r="F239">
        <v>235</v>
      </c>
      <c r="H239" t="str">
        <f t="shared" si="6"/>
        <v/>
      </c>
      <c r="I239">
        <f t="shared" si="7"/>
        <v>0</v>
      </c>
      <c r="J239">
        <v>235</v>
      </c>
      <c r="AY239">
        <v>48469</v>
      </c>
    </row>
    <row r="240" spans="2:51" x14ac:dyDescent="0.3">
      <c r="B240" t="s">
        <v>203</v>
      </c>
      <c r="C240">
        <v>8039</v>
      </c>
      <c r="D240" t="s">
        <v>224</v>
      </c>
      <c r="F240">
        <v>236</v>
      </c>
      <c r="H240" t="str">
        <f t="shared" si="6"/>
        <v/>
      </c>
      <c r="I240">
        <f t="shared" si="7"/>
        <v>0</v>
      </c>
      <c r="J240">
        <v>236</v>
      </c>
      <c r="AY240">
        <v>48471</v>
      </c>
    </row>
    <row r="241" spans="2:51" x14ac:dyDescent="0.3">
      <c r="B241" t="s">
        <v>203</v>
      </c>
      <c r="C241">
        <v>8041</v>
      </c>
      <c r="D241" t="s">
        <v>225</v>
      </c>
      <c r="F241">
        <v>237</v>
      </c>
      <c r="H241" t="str">
        <f t="shared" si="6"/>
        <v/>
      </c>
      <c r="I241">
        <f t="shared" si="7"/>
        <v>0</v>
      </c>
      <c r="J241">
        <v>237</v>
      </c>
      <c r="AY241">
        <v>48473</v>
      </c>
    </row>
    <row r="242" spans="2:51" x14ac:dyDescent="0.3">
      <c r="B242" t="s">
        <v>203</v>
      </c>
      <c r="C242">
        <v>8043</v>
      </c>
      <c r="D242" t="s">
        <v>226</v>
      </c>
      <c r="F242">
        <v>238</v>
      </c>
      <c r="H242" t="str">
        <f t="shared" si="6"/>
        <v/>
      </c>
      <c r="I242">
        <f t="shared" si="7"/>
        <v>0</v>
      </c>
      <c r="J242">
        <v>238</v>
      </c>
      <c r="AY242">
        <v>48475</v>
      </c>
    </row>
    <row r="243" spans="2:51" x14ac:dyDescent="0.3">
      <c r="B243" t="s">
        <v>203</v>
      </c>
      <c r="C243">
        <v>8045</v>
      </c>
      <c r="D243" t="s">
        <v>227</v>
      </c>
      <c r="F243">
        <v>239</v>
      </c>
      <c r="H243" t="str">
        <f t="shared" si="6"/>
        <v/>
      </c>
      <c r="I243">
        <f t="shared" si="7"/>
        <v>0</v>
      </c>
      <c r="J243">
        <v>239</v>
      </c>
      <c r="AY243">
        <v>48477</v>
      </c>
    </row>
    <row r="244" spans="2:51" x14ac:dyDescent="0.3">
      <c r="B244" t="s">
        <v>203</v>
      </c>
      <c r="C244">
        <v>8047</v>
      </c>
      <c r="D244" t="s">
        <v>228</v>
      </c>
      <c r="F244">
        <v>240</v>
      </c>
      <c r="H244" t="str">
        <f t="shared" si="6"/>
        <v/>
      </c>
      <c r="I244">
        <f t="shared" si="7"/>
        <v>0</v>
      </c>
      <c r="J244">
        <v>240</v>
      </c>
      <c r="AY244">
        <v>48479</v>
      </c>
    </row>
    <row r="245" spans="2:51" x14ac:dyDescent="0.3">
      <c r="B245" t="s">
        <v>203</v>
      </c>
      <c r="C245">
        <v>8049</v>
      </c>
      <c r="D245" t="s">
        <v>229</v>
      </c>
      <c r="F245">
        <v>241</v>
      </c>
      <c r="H245" t="str">
        <f t="shared" si="6"/>
        <v/>
      </c>
      <c r="I245">
        <f t="shared" si="7"/>
        <v>0</v>
      </c>
      <c r="J245">
        <v>241</v>
      </c>
      <c r="AY245">
        <v>48481</v>
      </c>
    </row>
    <row r="246" spans="2:51" x14ac:dyDescent="0.3">
      <c r="B246" t="s">
        <v>203</v>
      </c>
      <c r="C246">
        <v>8051</v>
      </c>
      <c r="D246" t="s">
        <v>230</v>
      </c>
      <c r="F246">
        <v>242</v>
      </c>
      <c r="H246" t="str">
        <f t="shared" si="6"/>
        <v/>
      </c>
      <c r="I246">
        <f t="shared" si="7"/>
        <v>0</v>
      </c>
      <c r="J246">
        <v>242</v>
      </c>
      <c r="AY246">
        <v>48483</v>
      </c>
    </row>
    <row r="247" spans="2:51" x14ac:dyDescent="0.3">
      <c r="B247" t="s">
        <v>203</v>
      </c>
      <c r="C247">
        <v>8053</v>
      </c>
      <c r="D247" t="s">
        <v>231</v>
      </c>
      <c r="F247">
        <v>243</v>
      </c>
      <c r="H247" t="str">
        <f t="shared" si="6"/>
        <v/>
      </c>
      <c r="I247">
        <f t="shared" si="7"/>
        <v>0</v>
      </c>
      <c r="J247">
        <v>243</v>
      </c>
      <c r="AY247">
        <v>48485</v>
      </c>
    </row>
    <row r="248" spans="2:51" x14ac:dyDescent="0.3">
      <c r="B248" t="s">
        <v>203</v>
      </c>
      <c r="C248">
        <v>8055</v>
      </c>
      <c r="D248" t="s">
        <v>232</v>
      </c>
      <c r="F248">
        <v>244</v>
      </c>
      <c r="H248" t="str">
        <f t="shared" si="6"/>
        <v/>
      </c>
      <c r="I248">
        <f t="shared" si="7"/>
        <v>0</v>
      </c>
      <c r="J248">
        <v>244</v>
      </c>
      <c r="AY248">
        <v>48487</v>
      </c>
    </row>
    <row r="249" spans="2:51" x14ac:dyDescent="0.3">
      <c r="B249" t="s">
        <v>203</v>
      </c>
      <c r="C249">
        <v>8057</v>
      </c>
      <c r="D249" t="s">
        <v>40</v>
      </c>
      <c r="F249">
        <v>245</v>
      </c>
      <c r="H249" t="str">
        <f t="shared" si="6"/>
        <v/>
      </c>
      <c r="I249">
        <f t="shared" si="7"/>
        <v>0</v>
      </c>
      <c r="J249">
        <v>245</v>
      </c>
      <c r="AY249">
        <v>48489</v>
      </c>
    </row>
    <row r="250" spans="2:51" x14ac:dyDescent="0.3">
      <c r="B250" t="s">
        <v>203</v>
      </c>
      <c r="C250">
        <v>8059</v>
      </c>
      <c r="D250" t="s">
        <v>41</v>
      </c>
      <c r="F250">
        <v>246</v>
      </c>
      <c r="H250" t="str">
        <f t="shared" si="6"/>
        <v/>
      </c>
      <c r="I250">
        <f t="shared" si="7"/>
        <v>0</v>
      </c>
      <c r="J250">
        <v>246</v>
      </c>
      <c r="AY250">
        <v>48491</v>
      </c>
    </row>
    <row r="251" spans="2:51" x14ac:dyDescent="0.3">
      <c r="B251" t="s">
        <v>203</v>
      </c>
      <c r="C251">
        <v>8061</v>
      </c>
      <c r="D251" t="s">
        <v>233</v>
      </c>
      <c r="F251">
        <v>247</v>
      </c>
      <c r="H251" t="str">
        <f t="shared" si="6"/>
        <v/>
      </c>
      <c r="I251">
        <f t="shared" si="7"/>
        <v>0</v>
      </c>
      <c r="J251">
        <v>247</v>
      </c>
      <c r="AY251">
        <v>48493</v>
      </c>
    </row>
    <row r="252" spans="2:51" x14ac:dyDescent="0.3">
      <c r="B252" t="s">
        <v>203</v>
      </c>
      <c r="C252">
        <v>8063</v>
      </c>
      <c r="D252" t="s">
        <v>234</v>
      </c>
      <c r="F252">
        <v>248</v>
      </c>
      <c r="H252" t="str">
        <f t="shared" si="6"/>
        <v/>
      </c>
      <c r="I252">
        <f t="shared" si="7"/>
        <v>0</v>
      </c>
      <c r="J252">
        <v>248</v>
      </c>
      <c r="AY252">
        <v>48495</v>
      </c>
    </row>
    <row r="253" spans="2:51" x14ac:dyDescent="0.3">
      <c r="B253" t="s">
        <v>203</v>
      </c>
      <c r="C253">
        <v>8065</v>
      </c>
      <c r="D253" t="s">
        <v>163</v>
      </c>
      <c r="F253">
        <v>249</v>
      </c>
      <c r="H253" t="str">
        <f t="shared" si="6"/>
        <v/>
      </c>
      <c r="I253">
        <f t="shared" si="7"/>
        <v>0</v>
      </c>
      <c r="J253">
        <v>249</v>
      </c>
      <c r="AY253">
        <v>48497</v>
      </c>
    </row>
    <row r="254" spans="2:51" x14ac:dyDescent="0.3">
      <c r="B254" t="s">
        <v>203</v>
      </c>
      <c r="C254">
        <v>8067</v>
      </c>
      <c r="D254" t="s">
        <v>235</v>
      </c>
      <c r="F254">
        <v>250</v>
      </c>
      <c r="H254" t="str">
        <f t="shared" si="6"/>
        <v/>
      </c>
      <c r="I254">
        <f t="shared" si="7"/>
        <v>0</v>
      </c>
      <c r="J254">
        <v>250</v>
      </c>
      <c r="AY254">
        <v>48499</v>
      </c>
    </row>
    <row r="255" spans="2:51" x14ac:dyDescent="0.3">
      <c r="B255" t="s">
        <v>203</v>
      </c>
      <c r="C255">
        <v>8069</v>
      </c>
      <c r="D255" t="s">
        <v>236</v>
      </c>
      <c r="F255">
        <v>251</v>
      </c>
      <c r="H255" t="str">
        <f t="shared" si="6"/>
        <v/>
      </c>
      <c r="I255">
        <f t="shared" si="7"/>
        <v>0</v>
      </c>
      <c r="J255">
        <v>251</v>
      </c>
      <c r="AY255">
        <v>48501</v>
      </c>
    </row>
    <row r="256" spans="2:51" x14ac:dyDescent="0.3">
      <c r="B256" t="s">
        <v>203</v>
      </c>
      <c r="C256">
        <v>8071</v>
      </c>
      <c r="D256" t="s">
        <v>237</v>
      </c>
      <c r="F256">
        <v>252</v>
      </c>
      <c r="H256" t="str">
        <f t="shared" si="6"/>
        <v/>
      </c>
      <c r="I256">
        <f t="shared" si="7"/>
        <v>0</v>
      </c>
      <c r="J256">
        <v>252</v>
      </c>
      <c r="AY256">
        <v>48503</v>
      </c>
    </row>
    <row r="257" spans="2:51" x14ac:dyDescent="0.3">
      <c r="B257" t="s">
        <v>203</v>
      </c>
      <c r="C257">
        <v>8073</v>
      </c>
      <c r="D257" t="s">
        <v>118</v>
      </c>
      <c r="F257">
        <v>253</v>
      </c>
      <c r="H257" t="str">
        <f t="shared" si="6"/>
        <v/>
      </c>
      <c r="I257">
        <f t="shared" si="7"/>
        <v>0</v>
      </c>
      <c r="J257">
        <v>253</v>
      </c>
      <c r="AY257">
        <v>48505</v>
      </c>
    </row>
    <row r="258" spans="2:51" x14ac:dyDescent="0.3">
      <c r="B258" t="s">
        <v>203</v>
      </c>
      <c r="C258">
        <v>8075</v>
      </c>
      <c r="D258" t="s">
        <v>120</v>
      </c>
      <c r="F258">
        <v>254</v>
      </c>
      <c r="H258" t="str">
        <f t="shared" si="6"/>
        <v/>
      </c>
      <c r="I258">
        <f t="shared" si="7"/>
        <v>0</v>
      </c>
      <c r="J258">
        <v>254</v>
      </c>
      <c r="AY258">
        <v>48507</v>
      </c>
    </row>
    <row r="259" spans="2:51" x14ac:dyDescent="0.3">
      <c r="B259" t="s">
        <v>203</v>
      </c>
      <c r="C259">
        <v>8077</v>
      </c>
      <c r="D259" t="s">
        <v>238</v>
      </c>
    </row>
    <row r="260" spans="2:51" x14ac:dyDescent="0.3">
      <c r="B260" t="s">
        <v>203</v>
      </c>
      <c r="C260">
        <v>8079</v>
      </c>
      <c r="D260" t="s">
        <v>239</v>
      </c>
    </row>
    <row r="261" spans="2:51" x14ac:dyDescent="0.3">
      <c r="B261" t="s">
        <v>203</v>
      </c>
      <c r="C261">
        <v>8081</v>
      </c>
      <c r="D261" t="s">
        <v>240</v>
      </c>
    </row>
    <row r="262" spans="2:51" x14ac:dyDescent="0.3">
      <c r="B262" t="s">
        <v>203</v>
      </c>
      <c r="C262">
        <v>8083</v>
      </c>
      <c r="D262" t="s">
        <v>241</v>
      </c>
    </row>
    <row r="263" spans="2:51" x14ac:dyDescent="0.3">
      <c r="B263" t="s">
        <v>203</v>
      </c>
      <c r="C263">
        <v>8085</v>
      </c>
      <c r="D263" t="s">
        <v>242</v>
      </c>
    </row>
    <row r="264" spans="2:51" x14ac:dyDescent="0.3">
      <c r="B264" t="s">
        <v>203</v>
      </c>
      <c r="C264">
        <v>8087</v>
      </c>
      <c r="D264" t="s">
        <v>56</v>
      </c>
    </row>
    <row r="265" spans="2:51" x14ac:dyDescent="0.3">
      <c r="B265" t="s">
        <v>203</v>
      </c>
      <c r="C265">
        <v>8089</v>
      </c>
      <c r="D265" t="s">
        <v>243</v>
      </c>
    </row>
    <row r="266" spans="2:51" x14ac:dyDescent="0.3">
      <c r="B266" t="s">
        <v>203</v>
      </c>
      <c r="C266">
        <v>8091</v>
      </c>
      <c r="D266" t="s">
        <v>244</v>
      </c>
    </row>
    <row r="267" spans="2:51" x14ac:dyDescent="0.3">
      <c r="B267" t="s">
        <v>203</v>
      </c>
      <c r="C267">
        <v>8093</v>
      </c>
      <c r="D267" t="s">
        <v>245</v>
      </c>
    </row>
    <row r="268" spans="2:51" x14ac:dyDescent="0.3">
      <c r="B268" t="s">
        <v>203</v>
      </c>
      <c r="C268">
        <v>8095</v>
      </c>
      <c r="D268" t="s">
        <v>127</v>
      </c>
    </row>
    <row r="269" spans="2:51" x14ac:dyDescent="0.3">
      <c r="B269" t="s">
        <v>203</v>
      </c>
      <c r="C269">
        <v>8097</v>
      </c>
      <c r="D269" t="s">
        <v>246</v>
      </c>
    </row>
    <row r="270" spans="2:51" x14ac:dyDescent="0.3">
      <c r="B270" t="s">
        <v>203</v>
      </c>
      <c r="C270">
        <v>8099</v>
      </c>
      <c r="D270" t="s">
        <v>247</v>
      </c>
    </row>
    <row r="271" spans="2:51" x14ac:dyDescent="0.3">
      <c r="B271" t="s">
        <v>203</v>
      </c>
      <c r="C271">
        <v>8101</v>
      </c>
      <c r="D271" t="s">
        <v>248</v>
      </c>
    </row>
    <row r="272" spans="2:51" x14ac:dyDescent="0.3">
      <c r="B272" t="s">
        <v>203</v>
      </c>
      <c r="C272">
        <v>8103</v>
      </c>
      <c r="D272" t="s">
        <v>249</v>
      </c>
    </row>
    <row r="273" spans="2:4" x14ac:dyDescent="0.3">
      <c r="B273" t="s">
        <v>203</v>
      </c>
      <c r="C273">
        <v>8105</v>
      </c>
      <c r="D273" t="s">
        <v>250</v>
      </c>
    </row>
    <row r="274" spans="2:4" x14ac:dyDescent="0.3">
      <c r="B274" t="s">
        <v>203</v>
      </c>
      <c r="C274">
        <v>8107</v>
      </c>
      <c r="D274" t="s">
        <v>251</v>
      </c>
    </row>
    <row r="275" spans="2:4" x14ac:dyDescent="0.3">
      <c r="B275" t="s">
        <v>203</v>
      </c>
      <c r="C275">
        <v>8109</v>
      </c>
      <c r="D275" t="s">
        <v>252</v>
      </c>
    </row>
    <row r="276" spans="2:4" x14ac:dyDescent="0.3">
      <c r="B276" t="s">
        <v>203</v>
      </c>
      <c r="C276">
        <v>8111</v>
      </c>
      <c r="D276" t="s">
        <v>253</v>
      </c>
    </row>
    <row r="277" spans="2:4" x14ac:dyDescent="0.3">
      <c r="B277" t="s">
        <v>203</v>
      </c>
      <c r="C277">
        <v>8113</v>
      </c>
      <c r="D277" t="s">
        <v>254</v>
      </c>
    </row>
    <row r="278" spans="2:4" x14ac:dyDescent="0.3">
      <c r="B278" t="s">
        <v>203</v>
      </c>
      <c r="C278">
        <v>8115</v>
      </c>
      <c r="D278" t="s">
        <v>255</v>
      </c>
    </row>
    <row r="279" spans="2:4" x14ac:dyDescent="0.3">
      <c r="B279" t="s">
        <v>203</v>
      </c>
      <c r="C279">
        <v>8117</v>
      </c>
      <c r="D279" t="s">
        <v>256</v>
      </c>
    </row>
    <row r="280" spans="2:4" x14ac:dyDescent="0.3">
      <c r="B280" t="s">
        <v>203</v>
      </c>
      <c r="C280">
        <v>8119</v>
      </c>
      <c r="D280" t="s">
        <v>257</v>
      </c>
    </row>
    <row r="281" spans="2:4" x14ac:dyDescent="0.3">
      <c r="B281" t="s">
        <v>203</v>
      </c>
      <c r="C281">
        <v>8121</v>
      </c>
      <c r="D281" t="s">
        <v>69</v>
      </c>
    </row>
    <row r="282" spans="2:4" x14ac:dyDescent="0.3">
      <c r="B282" t="s">
        <v>203</v>
      </c>
      <c r="C282">
        <v>8123</v>
      </c>
      <c r="D282" t="s">
        <v>258</v>
      </c>
    </row>
    <row r="283" spans="2:4" x14ac:dyDescent="0.3">
      <c r="B283" t="s">
        <v>203</v>
      </c>
      <c r="C283">
        <v>8125</v>
      </c>
      <c r="D283" t="s">
        <v>87</v>
      </c>
    </row>
    <row r="284" spans="2:4" x14ac:dyDescent="0.3">
      <c r="B284" t="s">
        <v>259</v>
      </c>
      <c r="C284">
        <v>9001</v>
      </c>
      <c r="D284" t="s">
        <v>260</v>
      </c>
    </row>
    <row r="285" spans="2:4" x14ac:dyDescent="0.3">
      <c r="B285" t="s">
        <v>259</v>
      </c>
      <c r="C285">
        <v>9003</v>
      </c>
      <c r="D285" t="s">
        <v>261</v>
      </c>
    </row>
    <row r="286" spans="2:4" x14ac:dyDescent="0.3">
      <c r="B286" t="s">
        <v>259</v>
      </c>
      <c r="C286">
        <v>9005</v>
      </c>
      <c r="D286" t="s">
        <v>262</v>
      </c>
    </row>
    <row r="287" spans="2:4" x14ac:dyDescent="0.3">
      <c r="B287" t="s">
        <v>259</v>
      </c>
      <c r="C287">
        <v>9007</v>
      </c>
      <c r="D287" t="s">
        <v>263</v>
      </c>
    </row>
    <row r="288" spans="2:4" x14ac:dyDescent="0.3">
      <c r="B288" t="s">
        <v>259</v>
      </c>
      <c r="C288">
        <v>9009</v>
      </c>
      <c r="D288" t="s">
        <v>264</v>
      </c>
    </row>
    <row r="289" spans="2:4" x14ac:dyDescent="0.3">
      <c r="B289" t="s">
        <v>259</v>
      </c>
      <c r="C289">
        <v>9011</v>
      </c>
      <c r="D289" t="s">
        <v>265</v>
      </c>
    </row>
    <row r="290" spans="2:4" x14ac:dyDescent="0.3">
      <c r="B290" t="s">
        <v>259</v>
      </c>
      <c r="C290">
        <v>9013</v>
      </c>
      <c r="D290" t="s">
        <v>266</v>
      </c>
    </row>
    <row r="291" spans="2:4" x14ac:dyDescent="0.3">
      <c r="B291" t="s">
        <v>259</v>
      </c>
      <c r="C291">
        <v>9015</v>
      </c>
      <c r="D291" t="s">
        <v>267</v>
      </c>
    </row>
    <row r="292" spans="2:4" x14ac:dyDescent="0.3">
      <c r="B292" t="s">
        <v>268</v>
      </c>
      <c r="C292">
        <v>10001</v>
      </c>
      <c r="D292" t="s">
        <v>269</v>
      </c>
    </row>
    <row r="293" spans="2:4" x14ac:dyDescent="0.3">
      <c r="B293" t="s">
        <v>268</v>
      </c>
      <c r="C293">
        <v>10003</v>
      </c>
      <c r="D293" t="s">
        <v>270</v>
      </c>
    </row>
    <row r="294" spans="2:4" x14ac:dyDescent="0.3">
      <c r="B294" t="s">
        <v>268</v>
      </c>
      <c r="C294">
        <v>10005</v>
      </c>
      <c r="D294" t="s">
        <v>271</v>
      </c>
    </row>
    <row r="295" spans="2:4" x14ac:dyDescent="0.3">
      <c r="B295" t="s">
        <v>272</v>
      </c>
      <c r="C295">
        <v>11001</v>
      </c>
      <c r="D295" t="s">
        <v>272</v>
      </c>
    </row>
    <row r="296" spans="2:4" x14ac:dyDescent="0.3">
      <c r="B296" t="s">
        <v>273</v>
      </c>
      <c r="C296">
        <v>12001</v>
      </c>
      <c r="D296" t="s">
        <v>274</v>
      </c>
    </row>
    <row r="297" spans="2:4" x14ac:dyDescent="0.3">
      <c r="B297" t="s">
        <v>273</v>
      </c>
      <c r="C297">
        <v>12003</v>
      </c>
      <c r="D297" t="s">
        <v>275</v>
      </c>
    </row>
    <row r="298" spans="2:4" x14ac:dyDescent="0.3">
      <c r="B298" t="s">
        <v>273</v>
      </c>
      <c r="C298">
        <v>12005</v>
      </c>
      <c r="D298" t="s">
        <v>276</v>
      </c>
    </row>
    <row r="299" spans="2:4" x14ac:dyDescent="0.3">
      <c r="B299" t="s">
        <v>273</v>
      </c>
      <c r="C299">
        <v>12007</v>
      </c>
      <c r="D299" t="s">
        <v>277</v>
      </c>
    </row>
    <row r="300" spans="2:4" x14ac:dyDescent="0.3">
      <c r="B300" t="s">
        <v>273</v>
      </c>
      <c r="C300">
        <v>12009</v>
      </c>
      <c r="D300" t="s">
        <v>278</v>
      </c>
    </row>
    <row r="301" spans="2:4" x14ac:dyDescent="0.3">
      <c r="B301" t="s">
        <v>273</v>
      </c>
      <c r="C301">
        <v>12011</v>
      </c>
      <c r="D301" t="s">
        <v>279</v>
      </c>
    </row>
    <row r="302" spans="2:4" x14ac:dyDescent="0.3">
      <c r="B302" t="s">
        <v>273</v>
      </c>
      <c r="C302">
        <v>12013</v>
      </c>
      <c r="D302" t="s">
        <v>12</v>
      </c>
    </row>
    <row r="303" spans="2:4" x14ac:dyDescent="0.3">
      <c r="B303" t="s">
        <v>273</v>
      </c>
      <c r="C303">
        <v>12015</v>
      </c>
      <c r="D303" t="s">
        <v>280</v>
      </c>
    </row>
    <row r="304" spans="2:4" x14ac:dyDescent="0.3">
      <c r="B304" t="s">
        <v>273</v>
      </c>
      <c r="C304">
        <v>12017</v>
      </c>
      <c r="D304" t="s">
        <v>281</v>
      </c>
    </row>
    <row r="305" spans="2:4" x14ac:dyDescent="0.3">
      <c r="B305" t="s">
        <v>273</v>
      </c>
      <c r="C305">
        <v>12019</v>
      </c>
      <c r="D305" t="s">
        <v>18</v>
      </c>
    </row>
    <row r="306" spans="2:4" x14ac:dyDescent="0.3">
      <c r="B306" t="s">
        <v>273</v>
      </c>
      <c r="C306">
        <v>12021</v>
      </c>
      <c r="D306" t="s">
        <v>282</v>
      </c>
    </row>
    <row r="307" spans="2:4" x14ac:dyDescent="0.3">
      <c r="B307" t="s">
        <v>273</v>
      </c>
      <c r="C307">
        <v>12023</v>
      </c>
      <c r="D307" t="s">
        <v>99</v>
      </c>
    </row>
    <row r="308" spans="2:4" x14ac:dyDescent="0.3">
      <c r="B308" t="s">
        <v>273</v>
      </c>
      <c r="C308">
        <v>12027</v>
      </c>
      <c r="D308" t="s">
        <v>283</v>
      </c>
    </row>
    <row r="309" spans="2:4" x14ac:dyDescent="0.3">
      <c r="B309" t="s">
        <v>273</v>
      </c>
      <c r="C309">
        <v>12029</v>
      </c>
      <c r="D309" t="s">
        <v>284</v>
      </c>
    </row>
    <row r="310" spans="2:4" x14ac:dyDescent="0.3">
      <c r="B310" t="s">
        <v>273</v>
      </c>
      <c r="C310">
        <v>12031</v>
      </c>
      <c r="D310" t="s">
        <v>285</v>
      </c>
    </row>
    <row r="311" spans="2:4" x14ac:dyDescent="0.3">
      <c r="B311" t="s">
        <v>273</v>
      </c>
      <c r="C311">
        <v>12033</v>
      </c>
      <c r="D311" t="s">
        <v>31</v>
      </c>
    </row>
    <row r="312" spans="2:4" x14ac:dyDescent="0.3">
      <c r="B312" t="s">
        <v>273</v>
      </c>
      <c r="C312">
        <v>12035</v>
      </c>
      <c r="D312" t="s">
        <v>286</v>
      </c>
    </row>
    <row r="313" spans="2:4" x14ac:dyDescent="0.3">
      <c r="B313" t="s">
        <v>273</v>
      </c>
      <c r="C313">
        <v>12037</v>
      </c>
      <c r="D313" t="s">
        <v>34</v>
      </c>
    </row>
    <row r="314" spans="2:4" x14ac:dyDescent="0.3">
      <c r="B314" t="s">
        <v>273</v>
      </c>
      <c r="C314">
        <v>12039</v>
      </c>
      <c r="D314" t="s">
        <v>287</v>
      </c>
    </row>
    <row r="315" spans="2:4" x14ac:dyDescent="0.3">
      <c r="B315" t="s">
        <v>273</v>
      </c>
      <c r="C315">
        <v>12041</v>
      </c>
      <c r="D315" t="s">
        <v>288</v>
      </c>
    </row>
    <row r="316" spans="2:4" x14ac:dyDescent="0.3">
      <c r="B316" t="s">
        <v>273</v>
      </c>
      <c r="C316">
        <v>12043</v>
      </c>
      <c r="D316" t="s">
        <v>289</v>
      </c>
    </row>
    <row r="317" spans="2:4" x14ac:dyDescent="0.3">
      <c r="B317" t="s">
        <v>273</v>
      </c>
      <c r="C317">
        <v>12045</v>
      </c>
      <c r="D317" t="s">
        <v>290</v>
      </c>
    </row>
    <row r="318" spans="2:4" x14ac:dyDescent="0.3">
      <c r="B318" t="s">
        <v>273</v>
      </c>
      <c r="C318">
        <v>12047</v>
      </c>
      <c r="D318" t="s">
        <v>291</v>
      </c>
    </row>
    <row r="319" spans="2:4" x14ac:dyDescent="0.3">
      <c r="B319" t="s">
        <v>273</v>
      </c>
      <c r="C319">
        <v>12049</v>
      </c>
      <c r="D319" t="s">
        <v>292</v>
      </c>
    </row>
    <row r="320" spans="2:4" x14ac:dyDescent="0.3">
      <c r="B320" t="s">
        <v>273</v>
      </c>
      <c r="C320">
        <v>12051</v>
      </c>
      <c r="D320" t="s">
        <v>293</v>
      </c>
    </row>
    <row r="321" spans="2:4" x14ac:dyDescent="0.3">
      <c r="B321" t="s">
        <v>273</v>
      </c>
      <c r="C321">
        <v>12053</v>
      </c>
      <c r="D321" t="s">
        <v>294</v>
      </c>
    </row>
    <row r="322" spans="2:4" x14ac:dyDescent="0.3">
      <c r="B322" t="s">
        <v>273</v>
      </c>
      <c r="C322">
        <v>12055</v>
      </c>
      <c r="D322" t="s">
        <v>295</v>
      </c>
    </row>
    <row r="323" spans="2:4" x14ac:dyDescent="0.3">
      <c r="B323" t="s">
        <v>273</v>
      </c>
      <c r="C323">
        <v>12057</v>
      </c>
      <c r="D323" t="s">
        <v>296</v>
      </c>
    </row>
    <row r="324" spans="2:4" x14ac:dyDescent="0.3">
      <c r="B324" t="s">
        <v>273</v>
      </c>
      <c r="C324">
        <v>12059</v>
      </c>
      <c r="D324" t="s">
        <v>297</v>
      </c>
    </row>
    <row r="325" spans="2:4" x14ac:dyDescent="0.3">
      <c r="B325" t="s">
        <v>273</v>
      </c>
      <c r="C325">
        <v>12061</v>
      </c>
      <c r="D325" t="s">
        <v>298</v>
      </c>
    </row>
    <row r="326" spans="2:4" x14ac:dyDescent="0.3">
      <c r="B326" t="s">
        <v>273</v>
      </c>
      <c r="C326">
        <v>12063</v>
      </c>
      <c r="D326" t="s">
        <v>40</v>
      </c>
    </row>
    <row r="327" spans="2:4" x14ac:dyDescent="0.3">
      <c r="B327" t="s">
        <v>273</v>
      </c>
      <c r="C327">
        <v>12065</v>
      </c>
      <c r="D327" t="s">
        <v>41</v>
      </c>
    </row>
    <row r="328" spans="2:4" x14ac:dyDescent="0.3">
      <c r="B328" t="s">
        <v>273</v>
      </c>
      <c r="C328">
        <v>12067</v>
      </c>
      <c r="D328" t="s">
        <v>117</v>
      </c>
    </row>
    <row r="329" spans="2:4" x14ac:dyDescent="0.3">
      <c r="B329" t="s">
        <v>273</v>
      </c>
      <c r="C329">
        <v>12069</v>
      </c>
      <c r="D329" t="s">
        <v>163</v>
      </c>
    </row>
    <row r="330" spans="2:4" x14ac:dyDescent="0.3">
      <c r="B330" t="s">
        <v>273</v>
      </c>
      <c r="C330">
        <v>12071</v>
      </c>
      <c r="D330" t="s">
        <v>45</v>
      </c>
    </row>
    <row r="331" spans="2:4" x14ac:dyDescent="0.3">
      <c r="B331" t="s">
        <v>273</v>
      </c>
      <c r="C331">
        <v>12073</v>
      </c>
      <c r="D331" t="s">
        <v>299</v>
      </c>
    </row>
    <row r="332" spans="2:4" x14ac:dyDescent="0.3">
      <c r="B332" t="s">
        <v>273</v>
      </c>
      <c r="C332">
        <v>12075</v>
      </c>
      <c r="D332" t="s">
        <v>300</v>
      </c>
    </row>
    <row r="333" spans="2:4" x14ac:dyDescent="0.3">
      <c r="B333" t="s">
        <v>273</v>
      </c>
      <c r="C333">
        <v>12077</v>
      </c>
      <c r="D333" t="s">
        <v>301</v>
      </c>
    </row>
    <row r="334" spans="2:4" x14ac:dyDescent="0.3">
      <c r="B334" t="s">
        <v>273</v>
      </c>
      <c r="C334">
        <v>12079</v>
      </c>
      <c r="D334" t="s">
        <v>49</v>
      </c>
    </row>
    <row r="335" spans="2:4" x14ac:dyDescent="0.3">
      <c r="B335" t="s">
        <v>273</v>
      </c>
      <c r="C335">
        <v>12081</v>
      </c>
      <c r="D335" t="s">
        <v>302</v>
      </c>
    </row>
    <row r="336" spans="2:4" x14ac:dyDescent="0.3">
      <c r="B336" t="s">
        <v>273</v>
      </c>
      <c r="C336">
        <v>12083</v>
      </c>
      <c r="D336" t="s">
        <v>51</v>
      </c>
    </row>
    <row r="337" spans="2:4" x14ac:dyDescent="0.3">
      <c r="B337" t="s">
        <v>273</v>
      </c>
      <c r="C337">
        <v>12085</v>
      </c>
      <c r="D337" t="s">
        <v>303</v>
      </c>
    </row>
    <row r="338" spans="2:4" x14ac:dyDescent="0.3">
      <c r="B338" t="s">
        <v>273</v>
      </c>
      <c r="C338">
        <v>12086</v>
      </c>
      <c r="D338" t="s">
        <v>304</v>
      </c>
    </row>
    <row r="339" spans="2:4" x14ac:dyDescent="0.3">
      <c r="B339" t="s">
        <v>273</v>
      </c>
      <c r="C339">
        <v>12087</v>
      </c>
      <c r="D339" t="s">
        <v>54</v>
      </c>
    </row>
    <row r="340" spans="2:4" x14ac:dyDescent="0.3">
      <c r="B340" t="s">
        <v>273</v>
      </c>
      <c r="C340">
        <v>12089</v>
      </c>
      <c r="D340" t="s">
        <v>305</v>
      </c>
    </row>
    <row r="341" spans="2:4" x14ac:dyDescent="0.3">
      <c r="B341" t="s">
        <v>273</v>
      </c>
      <c r="C341">
        <v>12091</v>
      </c>
      <c r="D341" t="s">
        <v>306</v>
      </c>
    </row>
    <row r="342" spans="2:4" x14ac:dyDescent="0.3">
      <c r="B342" t="s">
        <v>273</v>
      </c>
      <c r="C342">
        <v>12093</v>
      </c>
      <c r="D342" t="s">
        <v>307</v>
      </c>
    </row>
    <row r="343" spans="2:4" x14ac:dyDescent="0.3">
      <c r="B343" t="s">
        <v>273</v>
      </c>
      <c r="C343">
        <v>12095</v>
      </c>
      <c r="D343" t="s">
        <v>175</v>
      </c>
    </row>
    <row r="344" spans="2:4" x14ac:dyDescent="0.3">
      <c r="B344" t="s">
        <v>273</v>
      </c>
      <c r="C344">
        <v>12097</v>
      </c>
      <c r="D344" t="s">
        <v>308</v>
      </c>
    </row>
    <row r="345" spans="2:4" x14ac:dyDescent="0.3">
      <c r="B345" t="s">
        <v>273</v>
      </c>
      <c r="C345">
        <v>12099</v>
      </c>
      <c r="D345" t="s">
        <v>309</v>
      </c>
    </row>
    <row r="346" spans="2:4" x14ac:dyDescent="0.3">
      <c r="B346" t="s">
        <v>273</v>
      </c>
      <c r="C346">
        <v>12101</v>
      </c>
      <c r="D346" t="s">
        <v>310</v>
      </c>
    </row>
    <row r="347" spans="2:4" x14ac:dyDescent="0.3">
      <c r="B347" t="s">
        <v>273</v>
      </c>
      <c r="C347">
        <v>12103</v>
      </c>
      <c r="D347" t="s">
        <v>311</v>
      </c>
    </row>
    <row r="348" spans="2:4" x14ac:dyDescent="0.3">
      <c r="B348" t="s">
        <v>273</v>
      </c>
      <c r="C348">
        <v>12105</v>
      </c>
      <c r="D348" t="s">
        <v>129</v>
      </c>
    </row>
    <row r="349" spans="2:4" x14ac:dyDescent="0.3">
      <c r="B349" t="s">
        <v>273</v>
      </c>
      <c r="C349">
        <v>12107</v>
      </c>
      <c r="D349" t="s">
        <v>312</v>
      </c>
    </row>
    <row r="350" spans="2:4" x14ac:dyDescent="0.3">
      <c r="B350" t="s">
        <v>273</v>
      </c>
      <c r="C350">
        <v>12109</v>
      </c>
      <c r="D350" t="s">
        <v>313</v>
      </c>
    </row>
    <row r="351" spans="2:4" x14ac:dyDescent="0.3">
      <c r="B351" t="s">
        <v>273</v>
      </c>
      <c r="C351">
        <v>12111</v>
      </c>
      <c r="D351" t="s">
        <v>314</v>
      </c>
    </row>
    <row r="352" spans="2:4" x14ac:dyDescent="0.3">
      <c r="B352" t="s">
        <v>273</v>
      </c>
      <c r="C352">
        <v>12113</v>
      </c>
      <c r="D352" t="s">
        <v>315</v>
      </c>
    </row>
    <row r="353" spans="2:4" x14ac:dyDescent="0.3">
      <c r="B353" t="s">
        <v>273</v>
      </c>
      <c r="C353">
        <v>12115</v>
      </c>
      <c r="D353" t="s">
        <v>316</v>
      </c>
    </row>
    <row r="354" spans="2:4" x14ac:dyDescent="0.3">
      <c r="B354" t="s">
        <v>273</v>
      </c>
      <c r="C354">
        <v>12117</v>
      </c>
      <c r="D354" t="s">
        <v>317</v>
      </c>
    </row>
    <row r="355" spans="2:4" x14ac:dyDescent="0.3">
      <c r="B355" t="s">
        <v>273</v>
      </c>
      <c r="C355">
        <v>12119</v>
      </c>
      <c r="D355" t="s">
        <v>64</v>
      </c>
    </row>
    <row r="356" spans="2:4" x14ac:dyDescent="0.3">
      <c r="B356" t="s">
        <v>273</v>
      </c>
      <c r="C356">
        <v>12121</v>
      </c>
      <c r="D356" t="s">
        <v>318</v>
      </c>
    </row>
    <row r="357" spans="2:4" x14ac:dyDescent="0.3">
      <c r="B357" t="s">
        <v>273</v>
      </c>
      <c r="C357">
        <v>12123</v>
      </c>
      <c r="D357" t="s">
        <v>319</v>
      </c>
    </row>
    <row r="358" spans="2:4" x14ac:dyDescent="0.3">
      <c r="B358" t="s">
        <v>273</v>
      </c>
      <c r="C358">
        <v>12125</v>
      </c>
      <c r="D358" t="s">
        <v>141</v>
      </c>
    </row>
    <row r="359" spans="2:4" x14ac:dyDescent="0.3">
      <c r="B359" t="s">
        <v>273</v>
      </c>
      <c r="C359">
        <v>12127</v>
      </c>
      <c r="D359" t="s">
        <v>320</v>
      </c>
    </row>
    <row r="360" spans="2:4" x14ac:dyDescent="0.3">
      <c r="B360" t="s">
        <v>273</v>
      </c>
      <c r="C360">
        <v>12129</v>
      </c>
      <c r="D360" t="s">
        <v>321</v>
      </c>
    </row>
    <row r="361" spans="2:4" x14ac:dyDescent="0.3">
      <c r="B361" t="s">
        <v>273</v>
      </c>
      <c r="C361">
        <v>12131</v>
      </c>
      <c r="D361" t="s">
        <v>322</v>
      </c>
    </row>
    <row r="362" spans="2:4" x14ac:dyDescent="0.3">
      <c r="B362" t="s">
        <v>273</v>
      </c>
      <c r="C362">
        <v>12133</v>
      </c>
      <c r="D362" t="s">
        <v>69</v>
      </c>
    </row>
    <row r="363" spans="2:4" x14ac:dyDescent="0.3">
      <c r="B363" t="s">
        <v>323</v>
      </c>
      <c r="C363">
        <v>13001</v>
      </c>
      <c r="D363" t="s">
        <v>324</v>
      </c>
    </row>
    <row r="364" spans="2:4" x14ac:dyDescent="0.3">
      <c r="B364" t="s">
        <v>323</v>
      </c>
      <c r="C364">
        <v>13003</v>
      </c>
      <c r="D364" t="s">
        <v>325</v>
      </c>
    </row>
    <row r="365" spans="2:4" x14ac:dyDescent="0.3">
      <c r="B365" t="s">
        <v>323</v>
      </c>
      <c r="C365">
        <v>13005</v>
      </c>
      <c r="D365" t="s">
        <v>326</v>
      </c>
    </row>
    <row r="366" spans="2:4" x14ac:dyDescent="0.3">
      <c r="B366" t="s">
        <v>323</v>
      </c>
      <c r="C366">
        <v>13007</v>
      </c>
      <c r="D366" t="s">
        <v>275</v>
      </c>
    </row>
    <row r="367" spans="2:4" x14ac:dyDescent="0.3">
      <c r="B367" t="s">
        <v>323</v>
      </c>
      <c r="C367">
        <v>13009</v>
      </c>
      <c r="D367" t="s">
        <v>6</v>
      </c>
    </row>
    <row r="368" spans="2:4" x14ac:dyDescent="0.3">
      <c r="B368" t="s">
        <v>323</v>
      </c>
      <c r="C368">
        <v>13011</v>
      </c>
      <c r="D368" t="s">
        <v>327</v>
      </c>
    </row>
    <row r="369" spans="2:4" x14ac:dyDescent="0.3">
      <c r="B369" t="s">
        <v>323</v>
      </c>
      <c r="C369">
        <v>13013</v>
      </c>
      <c r="D369" t="s">
        <v>328</v>
      </c>
    </row>
    <row r="370" spans="2:4" x14ac:dyDescent="0.3">
      <c r="B370" t="s">
        <v>323</v>
      </c>
      <c r="C370">
        <v>13015</v>
      </c>
      <c r="D370" t="s">
        <v>329</v>
      </c>
    </row>
    <row r="371" spans="2:4" x14ac:dyDescent="0.3">
      <c r="B371" t="s">
        <v>323</v>
      </c>
      <c r="C371">
        <v>13017</v>
      </c>
      <c r="D371" t="s">
        <v>330</v>
      </c>
    </row>
    <row r="372" spans="2:4" x14ac:dyDescent="0.3">
      <c r="B372" t="s">
        <v>323</v>
      </c>
      <c r="C372">
        <v>13019</v>
      </c>
      <c r="D372" t="s">
        <v>331</v>
      </c>
    </row>
    <row r="373" spans="2:4" x14ac:dyDescent="0.3">
      <c r="B373" t="s">
        <v>323</v>
      </c>
      <c r="C373">
        <v>13021</v>
      </c>
      <c r="D373" t="s">
        <v>8</v>
      </c>
    </row>
    <row r="374" spans="2:4" x14ac:dyDescent="0.3">
      <c r="B374" t="s">
        <v>323</v>
      </c>
      <c r="C374">
        <v>13023</v>
      </c>
      <c r="D374" t="s">
        <v>332</v>
      </c>
    </row>
    <row r="375" spans="2:4" x14ac:dyDescent="0.3">
      <c r="B375" t="s">
        <v>323</v>
      </c>
      <c r="C375">
        <v>13025</v>
      </c>
      <c r="D375" t="s">
        <v>333</v>
      </c>
    </row>
    <row r="376" spans="2:4" x14ac:dyDescent="0.3">
      <c r="B376" t="s">
        <v>323</v>
      </c>
      <c r="C376">
        <v>13027</v>
      </c>
      <c r="D376" t="s">
        <v>334</v>
      </c>
    </row>
    <row r="377" spans="2:4" x14ac:dyDescent="0.3">
      <c r="B377" t="s">
        <v>323</v>
      </c>
      <c r="C377">
        <v>13029</v>
      </c>
      <c r="D377" t="s">
        <v>335</v>
      </c>
    </row>
    <row r="378" spans="2:4" x14ac:dyDescent="0.3">
      <c r="B378" t="s">
        <v>323</v>
      </c>
      <c r="C378">
        <v>13031</v>
      </c>
      <c r="D378" t="s">
        <v>336</v>
      </c>
    </row>
    <row r="379" spans="2:4" x14ac:dyDescent="0.3">
      <c r="B379" t="s">
        <v>323</v>
      </c>
      <c r="C379">
        <v>13033</v>
      </c>
      <c r="D379" t="s">
        <v>337</v>
      </c>
    </row>
    <row r="380" spans="2:4" x14ac:dyDescent="0.3">
      <c r="B380" t="s">
        <v>323</v>
      </c>
      <c r="C380">
        <v>13035</v>
      </c>
      <c r="D380" t="s">
        <v>338</v>
      </c>
    </row>
    <row r="381" spans="2:4" x14ac:dyDescent="0.3">
      <c r="B381" t="s">
        <v>323</v>
      </c>
      <c r="C381">
        <v>13037</v>
      </c>
      <c r="D381" t="s">
        <v>12</v>
      </c>
    </row>
    <row r="382" spans="2:4" x14ac:dyDescent="0.3">
      <c r="B382" t="s">
        <v>323</v>
      </c>
      <c r="C382">
        <v>13039</v>
      </c>
      <c r="D382" t="s">
        <v>339</v>
      </c>
    </row>
    <row r="383" spans="2:4" x14ac:dyDescent="0.3">
      <c r="B383" t="s">
        <v>323</v>
      </c>
      <c r="C383">
        <v>13043</v>
      </c>
      <c r="D383" t="s">
        <v>340</v>
      </c>
    </row>
    <row r="384" spans="2:4" x14ac:dyDescent="0.3">
      <c r="B384" t="s">
        <v>323</v>
      </c>
      <c r="C384">
        <v>13045</v>
      </c>
      <c r="D384" t="s">
        <v>95</v>
      </c>
    </row>
    <row r="385" spans="2:4" x14ac:dyDescent="0.3">
      <c r="B385" t="s">
        <v>323</v>
      </c>
      <c r="C385">
        <v>13047</v>
      </c>
      <c r="D385" t="s">
        <v>341</v>
      </c>
    </row>
    <row r="386" spans="2:4" x14ac:dyDescent="0.3">
      <c r="B386" t="s">
        <v>323</v>
      </c>
      <c r="C386">
        <v>13049</v>
      </c>
      <c r="D386" t="s">
        <v>342</v>
      </c>
    </row>
    <row r="387" spans="2:4" x14ac:dyDescent="0.3">
      <c r="B387" t="s">
        <v>323</v>
      </c>
      <c r="C387">
        <v>13051</v>
      </c>
      <c r="D387" t="s">
        <v>343</v>
      </c>
    </row>
    <row r="388" spans="2:4" x14ac:dyDescent="0.3">
      <c r="B388" t="s">
        <v>323</v>
      </c>
      <c r="C388">
        <v>13053</v>
      </c>
      <c r="D388" t="s">
        <v>344</v>
      </c>
    </row>
    <row r="389" spans="2:4" x14ac:dyDescent="0.3">
      <c r="B389" t="s">
        <v>323</v>
      </c>
      <c r="C389">
        <v>13055</v>
      </c>
      <c r="D389" t="s">
        <v>345</v>
      </c>
    </row>
    <row r="390" spans="2:4" x14ac:dyDescent="0.3">
      <c r="B390" t="s">
        <v>323</v>
      </c>
      <c r="C390">
        <v>13057</v>
      </c>
      <c r="D390" t="s">
        <v>14</v>
      </c>
    </row>
    <row r="391" spans="2:4" x14ac:dyDescent="0.3">
      <c r="B391" t="s">
        <v>323</v>
      </c>
      <c r="C391">
        <v>13059</v>
      </c>
      <c r="D391" t="s">
        <v>17</v>
      </c>
    </row>
    <row r="392" spans="2:4" x14ac:dyDescent="0.3">
      <c r="B392" t="s">
        <v>323</v>
      </c>
      <c r="C392">
        <v>13061</v>
      </c>
      <c r="D392" t="s">
        <v>18</v>
      </c>
    </row>
    <row r="393" spans="2:4" x14ac:dyDescent="0.3">
      <c r="B393" t="s">
        <v>323</v>
      </c>
      <c r="C393">
        <v>13063</v>
      </c>
      <c r="D393" t="s">
        <v>346</v>
      </c>
    </row>
    <row r="394" spans="2:4" x14ac:dyDescent="0.3">
      <c r="B394" t="s">
        <v>323</v>
      </c>
      <c r="C394">
        <v>13065</v>
      </c>
      <c r="D394" t="s">
        <v>347</v>
      </c>
    </row>
    <row r="395" spans="2:4" x14ac:dyDescent="0.3">
      <c r="B395" t="s">
        <v>323</v>
      </c>
      <c r="C395">
        <v>13067</v>
      </c>
      <c r="D395" t="s">
        <v>348</v>
      </c>
    </row>
    <row r="396" spans="2:4" x14ac:dyDescent="0.3">
      <c r="B396" t="s">
        <v>323</v>
      </c>
      <c r="C396">
        <v>13069</v>
      </c>
      <c r="D396" t="s">
        <v>20</v>
      </c>
    </row>
    <row r="397" spans="2:4" x14ac:dyDescent="0.3">
      <c r="B397" t="s">
        <v>323</v>
      </c>
      <c r="C397">
        <v>13071</v>
      </c>
      <c r="D397" t="s">
        <v>349</v>
      </c>
    </row>
    <row r="398" spans="2:4" x14ac:dyDescent="0.3">
      <c r="B398" t="s">
        <v>323</v>
      </c>
      <c r="C398">
        <v>13073</v>
      </c>
      <c r="D398" t="s">
        <v>99</v>
      </c>
    </row>
    <row r="399" spans="2:4" x14ac:dyDescent="0.3">
      <c r="B399" t="s">
        <v>323</v>
      </c>
      <c r="C399">
        <v>13075</v>
      </c>
      <c r="D399" t="s">
        <v>350</v>
      </c>
    </row>
    <row r="400" spans="2:4" x14ac:dyDescent="0.3">
      <c r="B400" t="s">
        <v>323</v>
      </c>
      <c r="C400">
        <v>13077</v>
      </c>
      <c r="D400" t="s">
        <v>351</v>
      </c>
    </row>
    <row r="401" spans="2:4" x14ac:dyDescent="0.3">
      <c r="B401" t="s">
        <v>323</v>
      </c>
      <c r="C401">
        <v>13079</v>
      </c>
      <c r="D401" t="s">
        <v>102</v>
      </c>
    </row>
    <row r="402" spans="2:4" x14ac:dyDescent="0.3">
      <c r="B402" t="s">
        <v>323</v>
      </c>
      <c r="C402">
        <v>13081</v>
      </c>
      <c r="D402" t="s">
        <v>352</v>
      </c>
    </row>
    <row r="403" spans="2:4" x14ac:dyDescent="0.3">
      <c r="B403" t="s">
        <v>323</v>
      </c>
      <c r="C403">
        <v>13083</v>
      </c>
      <c r="D403" t="s">
        <v>353</v>
      </c>
    </row>
    <row r="404" spans="2:4" x14ac:dyDescent="0.3">
      <c r="B404" t="s">
        <v>323</v>
      </c>
      <c r="C404">
        <v>13085</v>
      </c>
      <c r="D404" t="s">
        <v>354</v>
      </c>
    </row>
    <row r="405" spans="2:4" x14ac:dyDescent="0.3">
      <c r="B405" t="s">
        <v>323</v>
      </c>
      <c r="C405">
        <v>13087</v>
      </c>
      <c r="D405" t="s">
        <v>355</v>
      </c>
    </row>
    <row r="406" spans="2:4" x14ac:dyDescent="0.3">
      <c r="B406" t="s">
        <v>323</v>
      </c>
      <c r="C406">
        <v>13089</v>
      </c>
      <c r="D406" t="s">
        <v>29</v>
      </c>
    </row>
    <row r="407" spans="2:4" x14ac:dyDescent="0.3">
      <c r="B407" t="s">
        <v>323</v>
      </c>
      <c r="C407">
        <v>13091</v>
      </c>
      <c r="D407" t="s">
        <v>356</v>
      </c>
    </row>
    <row r="408" spans="2:4" x14ac:dyDescent="0.3">
      <c r="B408" t="s">
        <v>323</v>
      </c>
      <c r="C408">
        <v>13093</v>
      </c>
      <c r="D408" t="s">
        <v>357</v>
      </c>
    </row>
    <row r="409" spans="2:4" x14ac:dyDescent="0.3">
      <c r="B409" t="s">
        <v>323</v>
      </c>
      <c r="C409">
        <v>13095</v>
      </c>
      <c r="D409" t="s">
        <v>358</v>
      </c>
    </row>
    <row r="410" spans="2:4" x14ac:dyDescent="0.3">
      <c r="B410" t="s">
        <v>323</v>
      </c>
      <c r="C410">
        <v>13097</v>
      </c>
      <c r="D410" t="s">
        <v>222</v>
      </c>
    </row>
    <row r="411" spans="2:4" x14ac:dyDescent="0.3">
      <c r="B411" t="s">
        <v>323</v>
      </c>
      <c r="C411">
        <v>13099</v>
      </c>
      <c r="D411" t="s">
        <v>359</v>
      </c>
    </row>
    <row r="412" spans="2:4" x14ac:dyDescent="0.3">
      <c r="B412" t="s">
        <v>323</v>
      </c>
      <c r="C412">
        <v>13101</v>
      </c>
      <c r="D412" t="s">
        <v>360</v>
      </c>
    </row>
    <row r="413" spans="2:4" x14ac:dyDescent="0.3">
      <c r="B413" t="s">
        <v>323</v>
      </c>
      <c r="C413">
        <v>13103</v>
      </c>
      <c r="D413" t="s">
        <v>361</v>
      </c>
    </row>
    <row r="414" spans="2:4" x14ac:dyDescent="0.3">
      <c r="B414" t="s">
        <v>323</v>
      </c>
      <c r="C414">
        <v>13105</v>
      </c>
      <c r="D414" t="s">
        <v>224</v>
      </c>
    </row>
    <row r="415" spans="2:4" x14ac:dyDescent="0.3">
      <c r="B415" t="s">
        <v>323</v>
      </c>
      <c r="C415">
        <v>13107</v>
      </c>
      <c r="D415" t="s">
        <v>362</v>
      </c>
    </row>
    <row r="416" spans="2:4" x14ac:dyDescent="0.3">
      <c r="B416" t="s">
        <v>323</v>
      </c>
      <c r="C416">
        <v>13109</v>
      </c>
      <c r="D416" t="s">
        <v>363</v>
      </c>
    </row>
    <row r="417" spans="2:4" x14ac:dyDescent="0.3">
      <c r="B417" t="s">
        <v>323</v>
      </c>
      <c r="C417">
        <v>13111</v>
      </c>
      <c r="D417" t="s">
        <v>364</v>
      </c>
    </row>
    <row r="418" spans="2:4" x14ac:dyDescent="0.3">
      <c r="B418" t="s">
        <v>323</v>
      </c>
      <c r="C418">
        <v>13113</v>
      </c>
      <c r="D418" t="s">
        <v>33</v>
      </c>
    </row>
    <row r="419" spans="2:4" x14ac:dyDescent="0.3">
      <c r="B419" t="s">
        <v>323</v>
      </c>
      <c r="C419">
        <v>13115</v>
      </c>
      <c r="D419" t="s">
        <v>365</v>
      </c>
    </row>
    <row r="420" spans="2:4" x14ac:dyDescent="0.3">
      <c r="B420" t="s">
        <v>323</v>
      </c>
      <c r="C420">
        <v>13117</v>
      </c>
      <c r="D420" t="s">
        <v>366</v>
      </c>
    </row>
    <row r="421" spans="2:4" x14ac:dyDescent="0.3">
      <c r="B421" t="s">
        <v>323</v>
      </c>
      <c r="C421">
        <v>13119</v>
      </c>
      <c r="D421" t="s">
        <v>34</v>
      </c>
    </row>
    <row r="422" spans="2:4" x14ac:dyDescent="0.3">
      <c r="B422" t="s">
        <v>323</v>
      </c>
      <c r="C422">
        <v>13121</v>
      </c>
      <c r="D422" t="s">
        <v>108</v>
      </c>
    </row>
    <row r="423" spans="2:4" x14ac:dyDescent="0.3">
      <c r="B423" t="s">
        <v>323</v>
      </c>
      <c r="C423">
        <v>13123</v>
      </c>
      <c r="D423" t="s">
        <v>367</v>
      </c>
    </row>
    <row r="424" spans="2:4" x14ac:dyDescent="0.3">
      <c r="B424" t="s">
        <v>323</v>
      </c>
      <c r="C424">
        <v>13125</v>
      </c>
      <c r="D424" t="s">
        <v>368</v>
      </c>
    </row>
    <row r="425" spans="2:4" x14ac:dyDescent="0.3">
      <c r="B425" t="s">
        <v>323</v>
      </c>
      <c r="C425">
        <v>13127</v>
      </c>
      <c r="D425" t="s">
        <v>369</v>
      </c>
    </row>
    <row r="426" spans="2:4" x14ac:dyDescent="0.3">
      <c r="B426" t="s">
        <v>323</v>
      </c>
      <c r="C426">
        <v>13129</v>
      </c>
      <c r="D426" t="s">
        <v>370</v>
      </c>
    </row>
    <row r="427" spans="2:4" x14ac:dyDescent="0.3">
      <c r="B427" t="s">
        <v>323</v>
      </c>
      <c r="C427">
        <v>13131</v>
      </c>
      <c r="D427" t="s">
        <v>371</v>
      </c>
    </row>
    <row r="428" spans="2:4" x14ac:dyDescent="0.3">
      <c r="B428" t="s">
        <v>323</v>
      </c>
      <c r="C428">
        <v>13133</v>
      </c>
      <c r="D428" t="s">
        <v>36</v>
      </c>
    </row>
    <row r="429" spans="2:4" x14ac:dyDescent="0.3">
      <c r="B429" t="s">
        <v>323</v>
      </c>
      <c r="C429">
        <v>13135</v>
      </c>
      <c r="D429" t="s">
        <v>372</v>
      </c>
    </row>
    <row r="430" spans="2:4" x14ac:dyDescent="0.3">
      <c r="B430" t="s">
        <v>323</v>
      </c>
      <c r="C430">
        <v>13137</v>
      </c>
      <c r="D430" t="s">
        <v>373</v>
      </c>
    </row>
    <row r="431" spans="2:4" x14ac:dyDescent="0.3">
      <c r="B431" t="s">
        <v>323</v>
      </c>
      <c r="C431">
        <v>13139</v>
      </c>
      <c r="D431" t="s">
        <v>374</v>
      </c>
    </row>
    <row r="432" spans="2:4" x14ac:dyDescent="0.3">
      <c r="B432" t="s">
        <v>323</v>
      </c>
      <c r="C432">
        <v>13141</v>
      </c>
      <c r="D432" t="s">
        <v>375</v>
      </c>
    </row>
    <row r="433" spans="2:4" x14ac:dyDescent="0.3">
      <c r="B433" t="s">
        <v>323</v>
      </c>
      <c r="C433">
        <v>13143</v>
      </c>
      <c r="D433" t="s">
        <v>376</v>
      </c>
    </row>
    <row r="434" spans="2:4" x14ac:dyDescent="0.3">
      <c r="B434" t="s">
        <v>323</v>
      </c>
      <c r="C434">
        <v>13145</v>
      </c>
      <c r="D434" t="s">
        <v>377</v>
      </c>
    </row>
    <row r="435" spans="2:4" x14ac:dyDescent="0.3">
      <c r="B435" t="s">
        <v>323</v>
      </c>
      <c r="C435">
        <v>13147</v>
      </c>
      <c r="D435" t="s">
        <v>378</v>
      </c>
    </row>
    <row r="436" spans="2:4" x14ac:dyDescent="0.3">
      <c r="B436" t="s">
        <v>323</v>
      </c>
      <c r="C436">
        <v>13149</v>
      </c>
      <c r="D436" t="s">
        <v>379</v>
      </c>
    </row>
    <row r="437" spans="2:4" x14ac:dyDescent="0.3">
      <c r="B437" t="s">
        <v>323</v>
      </c>
      <c r="C437">
        <v>13151</v>
      </c>
      <c r="D437" t="s">
        <v>38</v>
      </c>
    </row>
    <row r="438" spans="2:4" x14ac:dyDescent="0.3">
      <c r="B438" t="s">
        <v>323</v>
      </c>
      <c r="C438">
        <v>13153</v>
      </c>
      <c r="D438" t="s">
        <v>39</v>
      </c>
    </row>
    <row r="439" spans="2:4" x14ac:dyDescent="0.3">
      <c r="B439" t="s">
        <v>323</v>
      </c>
      <c r="C439">
        <v>13155</v>
      </c>
      <c r="D439" t="s">
        <v>380</v>
      </c>
    </row>
    <row r="440" spans="2:4" x14ac:dyDescent="0.3">
      <c r="B440" t="s">
        <v>323</v>
      </c>
      <c r="C440">
        <v>13157</v>
      </c>
      <c r="D440" t="s">
        <v>40</v>
      </c>
    </row>
    <row r="441" spans="2:4" x14ac:dyDescent="0.3">
      <c r="B441" t="s">
        <v>323</v>
      </c>
      <c r="C441">
        <v>13159</v>
      </c>
      <c r="D441" t="s">
        <v>381</v>
      </c>
    </row>
    <row r="442" spans="2:4" x14ac:dyDescent="0.3">
      <c r="B442" t="s">
        <v>323</v>
      </c>
      <c r="C442">
        <v>13161</v>
      </c>
      <c r="D442" t="s">
        <v>382</v>
      </c>
    </row>
    <row r="443" spans="2:4" x14ac:dyDescent="0.3">
      <c r="B443" t="s">
        <v>323</v>
      </c>
      <c r="C443">
        <v>13163</v>
      </c>
      <c r="D443" t="s">
        <v>41</v>
      </c>
    </row>
    <row r="444" spans="2:4" x14ac:dyDescent="0.3">
      <c r="B444" t="s">
        <v>323</v>
      </c>
      <c r="C444">
        <v>13165</v>
      </c>
      <c r="D444" t="s">
        <v>383</v>
      </c>
    </row>
    <row r="445" spans="2:4" x14ac:dyDescent="0.3">
      <c r="B445" t="s">
        <v>323</v>
      </c>
      <c r="C445">
        <v>13167</v>
      </c>
      <c r="D445" t="s">
        <v>116</v>
      </c>
    </row>
    <row r="446" spans="2:4" x14ac:dyDescent="0.3">
      <c r="B446" t="s">
        <v>323</v>
      </c>
      <c r="C446">
        <v>13169</v>
      </c>
      <c r="D446" t="s">
        <v>384</v>
      </c>
    </row>
    <row r="447" spans="2:4" x14ac:dyDescent="0.3">
      <c r="B447" t="s">
        <v>323</v>
      </c>
      <c r="C447">
        <v>13171</v>
      </c>
      <c r="D447" t="s">
        <v>42</v>
      </c>
    </row>
    <row r="448" spans="2:4" x14ac:dyDescent="0.3">
      <c r="B448" t="s">
        <v>323</v>
      </c>
      <c r="C448">
        <v>13173</v>
      </c>
      <c r="D448" t="s">
        <v>385</v>
      </c>
    </row>
    <row r="449" spans="2:4" x14ac:dyDescent="0.3">
      <c r="B449" t="s">
        <v>323</v>
      </c>
      <c r="C449">
        <v>13175</v>
      </c>
      <c r="D449" t="s">
        <v>386</v>
      </c>
    </row>
    <row r="450" spans="2:4" x14ac:dyDescent="0.3">
      <c r="B450" t="s">
        <v>323</v>
      </c>
      <c r="C450">
        <v>13177</v>
      </c>
      <c r="D450" t="s">
        <v>45</v>
      </c>
    </row>
    <row r="451" spans="2:4" x14ac:dyDescent="0.3">
      <c r="B451" t="s">
        <v>323</v>
      </c>
      <c r="C451">
        <v>13179</v>
      </c>
      <c r="D451" t="s">
        <v>301</v>
      </c>
    </row>
    <row r="452" spans="2:4" x14ac:dyDescent="0.3">
      <c r="B452" t="s">
        <v>323</v>
      </c>
      <c r="C452">
        <v>13181</v>
      </c>
      <c r="D452" t="s">
        <v>118</v>
      </c>
    </row>
    <row r="453" spans="2:4" x14ac:dyDescent="0.3">
      <c r="B453" t="s">
        <v>323</v>
      </c>
      <c r="C453">
        <v>13183</v>
      </c>
      <c r="D453" t="s">
        <v>387</v>
      </c>
    </row>
    <row r="454" spans="2:4" x14ac:dyDescent="0.3">
      <c r="B454" t="s">
        <v>323</v>
      </c>
      <c r="C454">
        <v>13185</v>
      </c>
      <c r="D454" t="s">
        <v>47</v>
      </c>
    </row>
    <row r="455" spans="2:4" x14ac:dyDescent="0.3">
      <c r="B455" t="s">
        <v>323</v>
      </c>
      <c r="C455">
        <v>13187</v>
      </c>
      <c r="D455" t="s">
        <v>388</v>
      </c>
    </row>
    <row r="456" spans="2:4" x14ac:dyDescent="0.3">
      <c r="B456" t="s">
        <v>323</v>
      </c>
      <c r="C456">
        <v>13189</v>
      </c>
      <c r="D456" t="s">
        <v>389</v>
      </c>
    </row>
    <row r="457" spans="2:4" x14ac:dyDescent="0.3">
      <c r="B457" t="s">
        <v>323</v>
      </c>
      <c r="C457">
        <v>13191</v>
      </c>
      <c r="D457" t="s">
        <v>390</v>
      </c>
    </row>
    <row r="458" spans="2:4" x14ac:dyDescent="0.3">
      <c r="B458" t="s">
        <v>323</v>
      </c>
      <c r="C458">
        <v>13193</v>
      </c>
      <c r="D458" t="s">
        <v>48</v>
      </c>
    </row>
    <row r="459" spans="2:4" x14ac:dyDescent="0.3">
      <c r="B459" t="s">
        <v>323</v>
      </c>
      <c r="C459">
        <v>13195</v>
      </c>
      <c r="D459" t="s">
        <v>49</v>
      </c>
    </row>
    <row r="460" spans="2:4" x14ac:dyDescent="0.3">
      <c r="B460" t="s">
        <v>323</v>
      </c>
      <c r="C460">
        <v>13197</v>
      </c>
      <c r="D460" t="s">
        <v>51</v>
      </c>
    </row>
    <row r="461" spans="2:4" x14ac:dyDescent="0.3">
      <c r="B461" t="s">
        <v>323</v>
      </c>
      <c r="C461">
        <v>13199</v>
      </c>
      <c r="D461" t="s">
        <v>391</v>
      </c>
    </row>
    <row r="462" spans="2:4" x14ac:dyDescent="0.3">
      <c r="B462" t="s">
        <v>323</v>
      </c>
      <c r="C462">
        <v>13201</v>
      </c>
      <c r="D462" t="s">
        <v>122</v>
      </c>
    </row>
    <row r="463" spans="2:4" x14ac:dyDescent="0.3">
      <c r="B463" t="s">
        <v>323</v>
      </c>
      <c r="C463">
        <v>13205</v>
      </c>
      <c r="D463" t="s">
        <v>392</v>
      </c>
    </row>
    <row r="464" spans="2:4" x14ac:dyDescent="0.3">
      <c r="B464" t="s">
        <v>323</v>
      </c>
      <c r="C464">
        <v>13207</v>
      </c>
      <c r="D464" t="s">
        <v>54</v>
      </c>
    </row>
    <row r="465" spans="2:4" x14ac:dyDescent="0.3">
      <c r="B465" t="s">
        <v>323</v>
      </c>
      <c r="C465">
        <v>13209</v>
      </c>
      <c r="D465" t="s">
        <v>55</v>
      </c>
    </row>
    <row r="466" spans="2:4" x14ac:dyDescent="0.3">
      <c r="B466" t="s">
        <v>323</v>
      </c>
      <c r="C466">
        <v>13211</v>
      </c>
      <c r="D466" t="s">
        <v>56</v>
      </c>
    </row>
    <row r="467" spans="2:4" x14ac:dyDescent="0.3">
      <c r="B467" t="s">
        <v>323</v>
      </c>
      <c r="C467">
        <v>13213</v>
      </c>
      <c r="D467" t="s">
        <v>393</v>
      </c>
    </row>
    <row r="468" spans="2:4" x14ac:dyDescent="0.3">
      <c r="B468" t="s">
        <v>323</v>
      </c>
      <c r="C468">
        <v>13215</v>
      </c>
      <c r="D468" t="s">
        <v>394</v>
      </c>
    </row>
    <row r="469" spans="2:4" x14ac:dyDescent="0.3">
      <c r="B469" t="s">
        <v>323</v>
      </c>
      <c r="C469">
        <v>13217</v>
      </c>
      <c r="D469" t="s">
        <v>125</v>
      </c>
    </row>
    <row r="470" spans="2:4" x14ac:dyDescent="0.3">
      <c r="B470" t="s">
        <v>323</v>
      </c>
      <c r="C470">
        <v>13219</v>
      </c>
      <c r="D470" t="s">
        <v>395</v>
      </c>
    </row>
    <row r="471" spans="2:4" x14ac:dyDescent="0.3">
      <c r="B471" t="s">
        <v>323</v>
      </c>
      <c r="C471">
        <v>13221</v>
      </c>
      <c r="D471" t="s">
        <v>396</v>
      </c>
    </row>
    <row r="472" spans="2:4" x14ac:dyDescent="0.3">
      <c r="B472" t="s">
        <v>323</v>
      </c>
      <c r="C472">
        <v>13223</v>
      </c>
      <c r="D472" t="s">
        <v>397</v>
      </c>
    </row>
    <row r="473" spans="2:4" x14ac:dyDescent="0.3">
      <c r="B473" t="s">
        <v>323</v>
      </c>
      <c r="C473">
        <v>13225</v>
      </c>
      <c r="D473" t="s">
        <v>398</v>
      </c>
    </row>
    <row r="474" spans="2:4" x14ac:dyDescent="0.3">
      <c r="B474" t="s">
        <v>323</v>
      </c>
      <c r="C474">
        <v>13227</v>
      </c>
      <c r="D474" t="s">
        <v>58</v>
      </c>
    </row>
    <row r="475" spans="2:4" x14ac:dyDescent="0.3">
      <c r="B475" t="s">
        <v>323</v>
      </c>
      <c r="C475">
        <v>13229</v>
      </c>
      <c r="D475" t="s">
        <v>399</v>
      </c>
    </row>
    <row r="476" spans="2:4" x14ac:dyDescent="0.3">
      <c r="B476" t="s">
        <v>323</v>
      </c>
      <c r="C476">
        <v>13231</v>
      </c>
      <c r="D476" t="s">
        <v>59</v>
      </c>
    </row>
    <row r="477" spans="2:4" x14ac:dyDescent="0.3">
      <c r="B477" t="s">
        <v>323</v>
      </c>
      <c r="C477">
        <v>13233</v>
      </c>
      <c r="D477" t="s">
        <v>129</v>
      </c>
    </row>
    <row r="478" spans="2:4" x14ac:dyDescent="0.3">
      <c r="B478" t="s">
        <v>323</v>
      </c>
      <c r="C478">
        <v>13235</v>
      </c>
      <c r="D478" t="s">
        <v>132</v>
      </c>
    </row>
    <row r="479" spans="2:4" x14ac:dyDescent="0.3">
      <c r="B479" t="s">
        <v>323</v>
      </c>
      <c r="C479">
        <v>13237</v>
      </c>
      <c r="D479" t="s">
        <v>312</v>
      </c>
    </row>
    <row r="480" spans="2:4" x14ac:dyDescent="0.3">
      <c r="B480" t="s">
        <v>323</v>
      </c>
      <c r="C480">
        <v>13239</v>
      </c>
      <c r="D480" t="s">
        <v>400</v>
      </c>
    </row>
    <row r="481" spans="2:4" x14ac:dyDescent="0.3">
      <c r="B481" t="s">
        <v>323</v>
      </c>
      <c r="C481">
        <v>13241</v>
      </c>
      <c r="D481" t="s">
        <v>401</v>
      </c>
    </row>
    <row r="482" spans="2:4" x14ac:dyDescent="0.3">
      <c r="B482" t="s">
        <v>323</v>
      </c>
      <c r="C482">
        <v>13243</v>
      </c>
      <c r="D482" t="s">
        <v>60</v>
      </c>
    </row>
    <row r="483" spans="2:4" x14ac:dyDescent="0.3">
      <c r="B483" t="s">
        <v>323</v>
      </c>
      <c r="C483">
        <v>13245</v>
      </c>
      <c r="D483" t="s">
        <v>402</v>
      </c>
    </row>
    <row r="484" spans="2:4" x14ac:dyDescent="0.3">
      <c r="B484" t="s">
        <v>323</v>
      </c>
      <c r="C484">
        <v>13247</v>
      </c>
      <c r="D484" t="s">
        <v>403</v>
      </c>
    </row>
    <row r="485" spans="2:4" x14ac:dyDescent="0.3">
      <c r="B485" t="s">
        <v>323</v>
      </c>
      <c r="C485">
        <v>13249</v>
      </c>
      <c r="D485" t="s">
        <v>404</v>
      </c>
    </row>
    <row r="486" spans="2:4" x14ac:dyDescent="0.3">
      <c r="B486" t="s">
        <v>323</v>
      </c>
      <c r="C486">
        <v>13251</v>
      </c>
      <c r="D486" t="s">
        <v>405</v>
      </c>
    </row>
    <row r="487" spans="2:4" x14ac:dyDescent="0.3">
      <c r="B487" t="s">
        <v>323</v>
      </c>
      <c r="C487">
        <v>13253</v>
      </c>
      <c r="D487" t="s">
        <v>317</v>
      </c>
    </row>
    <row r="488" spans="2:4" x14ac:dyDescent="0.3">
      <c r="B488" t="s">
        <v>323</v>
      </c>
      <c r="C488">
        <v>13255</v>
      </c>
      <c r="D488" t="s">
        <v>406</v>
      </c>
    </row>
    <row r="489" spans="2:4" x14ac:dyDescent="0.3">
      <c r="B489" t="s">
        <v>323</v>
      </c>
      <c r="C489">
        <v>13257</v>
      </c>
      <c r="D489" t="s">
        <v>407</v>
      </c>
    </row>
    <row r="490" spans="2:4" x14ac:dyDescent="0.3">
      <c r="B490" t="s">
        <v>323</v>
      </c>
      <c r="C490">
        <v>13259</v>
      </c>
      <c r="D490" t="s">
        <v>408</v>
      </c>
    </row>
    <row r="491" spans="2:4" x14ac:dyDescent="0.3">
      <c r="B491" t="s">
        <v>323</v>
      </c>
      <c r="C491">
        <v>13261</v>
      </c>
      <c r="D491" t="s">
        <v>64</v>
      </c>
    </row>
    <row r="492" spans="2:4" x14ac:dyDescent="0.3">
      <c r="B492" t="s">
        <v>323</v>
      </c>
      <c r="C492">
        <v>13263</v>
      </c>
      <c r="D492" t="s">
        <v>409</v>
      </c>
    </row>
    <row r="493" spans="2:4" x14ac:dyDescent="0.3">
      <c r="B493" t="s">
        <v>323</v>
      </c>
      <c r="C493">
        <v>13265</v>
      </c>
      <c r="D493" t="s">
        <v>410</v>
      </c>
    </row>
    <row r="494" spans="2:4" x14ac:dyDescent="0.3">
      <c r="B494" t="s">
        <v>323</v>
      </c>
      <c r="C494">
        <v>13267</v>
      </c>
      <c r="D494" t="s">
        <v>411</v>
      </c>
    </row>
    <row r="495" spans="2:4" x14ac:dyDescent="0.3">
      <c r="B495" t="s">
        <v>323</v>
      </c>
      <c r="C495">
        <v>13269</v>
      </c>
      <c r="D495" t="s">
        <v>319</v>
      </c>
    </row>
    <row r="496" spans="2:4" x14ac:dyDescent="0.3">
      <c r="B496" t="s">
        <v>323</v>
      </c>
      <c r="C496">
        <v>13271</v>
      </c>
      <c r="D496" t="s">
        <v>412</v>
      </c>
    </row>
    <row r="497" spans="2:4" x14ac:dyDescent="0.3">
      <c r="B497" t="s">
        <v>323</v>
      </c>
      <c r="C497">
        <v>13273</v>
      </c>
      <c r="D497" t="s">
        <v>413</v>
      </c>
    </row>
    <row r="498" spans="2:4" x14ac:dyDescent="0.3">
      <c r="B498" t="s">
        <v>323</v>
      </c>
      <c r="C498">
        <v>13275</v>
      </c>
      <c r="D498" t="s">
        <v>414</v>
      </c>
    </row>
    <row r="499" spans="2:4" x14ac:dyDescent="0.3">
      <c r="B499" t="s">
        <v>323</v>
      </c>
      <c r="C499">
        <v>13277</v>
      </c>
      <c r="D499" t="s">
        <v>415</v>
      </c>
    </row>
    <row r="500" spans="2:4" x14ac:dyDescent="0.3">
      <c r="B500" t="s">
        <v>323</v>
      </c>
      <c r="C500">
        <v>13279</v>
      </c>
      <c r="D500" t="s">
        <v>416</v>
      </c>
    </row>
    <row r="501" spans="2:4" x14ac:dyDescent="0.3">
      <c r="B501" t="s">
        <v>323</v>
      </c>
      <c r="C501">
        <v>13281</v>
      </c>
      <c r="D501" t="s">
        <v>417</v>
      </c>
    </row>
    <row r="502" spans="2:4" x14ac:dyDescent="0.3">
      <c r="B502" t="s">
        <v>323</v>
      </c>
      <c r="C502">
        <v>13283</v>
      </c>
      <c r="D502" t="s">
        <v>418</v>
      </c>
    </row>
    <row r="503" spans="2:4" x14ac:dyDescent="0.3">
      <c r="B503" t="s">
        <v>323</v>
      </c>
      <c r="C503">
        <v>13285</v>
      </c>
      <c r="D503" t="s">
        <v>419</v>
      </c>
    </row>
    <row r="504" spans="2:4" x14ac:dyDescent="0.3">
      <c r="B504" t="s">
        <v>323</v>
      </c>
      <c r="C504">
        <v>13287</v>
      </c>
      <c r="D504" t="s">
        <v>420</v>
      </c>
    </row>
    <row r="505" spans="2:4" x14ac:dyDescent="0.3">
      <c r="B505" t="s">
        <v>323</v>
      </c>
      <c r="C505">
        <v>13289</v>
      </c>
      <c r="D505" t="s">
        <v>421</v>
      </c>
    </row>
    <row r="506" spans="2:4" x14ac:dyDescent="0.3">
      <c r="B506" t="s">
        <v>323</v>
      </c>
      <c r="C506">
        <v>13291</v>
      </c>
      <c r="D506" t="s">
        <v>141</v>
      </c>
    </row>
    <row r="507" spans="2:4" x14ac:dyDescent="0.3">
      <c r="B507" t="s">
        <v>323</v>
      </c>
      <c r="C507">
        <v>13293</v>
      </c>
      <c r="D507" t="s">
        <v>422</v>
      </c>
    </row>
    <row r="508" spans="2:4" x14ac:dyDescent="0.3">
      <c r="B508" t="s">
        <v>323</v>
      </c>
      <c r="C508">
        <v>13295</v>
      </c>
      <c r="D508" t="s">
        <v>68</v>
      </c>
    </row>
    <row r="509" spans="2:4" x14ac:dyDescent="0.3">
      <c r="B509" t="s">
        <v>323</v>
      </c>
      <c r="C509">
        <v>13297</v>
      </c>
      <c r="D509" t="s">
        <v>322</v>
      </c>
    </row>
    <row r="510" spans="2:4" x14ac:dyDescent="0.3">
      <c r="B510" t="s">
        <v>323</v>
      </c>
      <c r="C510">
        <v>13299</v>
      </c>
      <c r="D510" t="s">
        <v>423</v>
      </c>
    </row>
    <row r="511" spans="2:4" x14ac:dyDescent="0.3">
      <c r="B511" t="s">
        <v>323</v>
      </c>
      <c r="C511">
        <v>13301</v>
      </c>
      <c r="D511" t="s">
        <v>424</v>
      </c>
    </row>
    <row r="512" spans="2:4" x14ac:dyDescent="0.3">
      <c r="B512" t="s">
        <v>323</v>
      </c>
      <c r="C512">
        <v>13303</v>
      </c>
      <c r="D512" t="s">
        <v>69</v>
      </c>
    </row>
    <row r="513" spans="2:4" x14ac:dyDescent="0.3">
      <c r="B513" t="s">
        <v>323</v>
      </c>
      <c r="C513">
        <v>13305</v>
      </c>
      <c r="D513" t="s">
        <v>425</v>
      </c>
    </row>
    <row r="514" spans="2:4" x14ac:dyDescent="0.3">
      <c r="B514" t="s">
        <v>323</v>
      </c>
      <c r="C514">
        <v>13307</v>
      </c>
      <c r="D514" t="s">
        <v>426</v>
      </c>
    </row>
    <row r="515" spans="2:4" x14ac:dyDescent="0.3">
      <c r="B515" t="s">
        <v>323</v>
      </c>
      <c r="C515">
        <v>13309</v>
      </c>
      <c r="D515" t="s">
        <v>427</v>
      </c>
    </row>
    <row r="516" spans="2:4" x14ac:dyDescent="0.3">
      <c r="B516" t="s">
        <v>323</v>
      </c>
      <c r="C516">
        <v>13311</v>
      </c>
      <c r="D516" t="s">
        <v>143</v>
      </c>
    </row>
    <row r="517" spans="2:4" x14ac:dyDescent="0.3">
      <c r="B517" t="s">
        <v>323</v>
      </c>
      <c r="C517">
        <v>13313</v>
      </c>
      <c r="D517" t="s">
        <v>428</v>
      </c>
    </row>
    <row r="518" spans="2:4" x14ac:dyDescent="0.3">
      <c r="B518" t="s">
        <v>323</v>
      </c>
      <c r="C518">
        <v>13315</v>
      </c>
      <c r="D518" t="s">
        <v>70</v>
      </c>
    </row>
    <row r="519" spans="2:4" x14ac:dyDescent="0.3">
      <c r="B519" t="s">
        <v>323</v>
      </c>
      <c r="C519">
        <v>13317</v>
      </c>
      <c r="D519" t="s">
        <v>429</v>
      </c>
    </row>
    <row r="520" spans="2:4" x14ac:dyDescent="0.3">
      <c r="B520" t="s">
        <v>323</v>
      </c>
      <c r="C520">
        <v>13319</v>
      </c>
      <c r="D520" t="s">
        <v>430</v>
      </c>
    </row>
    <row r="521" spans="2:4" x14ac:dyDescent="0.3">
      <c r="B521" t="s">
        <v>323</v>
      </c>
      <c r="C521">
        <v>13321</v>
      </c>
      <c r="D521" t="s">
        <v>431</v>
      </c>
    </row>
    <row r="522" spans="2:4" x14ac:dyDescent="0.3">
      <c r="B522" t="s">
        <v>432</v>
      </c>
      <c r="C522">
        <v>16001</v>
      </c>
      <c r="D522" t="s">
        <v>433</v>
      </c>
    </row>
    <row r="523" spans="2:4" x14ac:dyDescent="0.3">
      <c r="B523" t="s">
        <v>432</v>
      </c>
      <c r="C523">
        <v>16003</v>
      </c>
      <c r="D523" t="s">
        <v>204</v>
      </c>
    </row>
    <row r="524" spans="2:4" x14ac:dyDescent="0.3">
      <c r="B524" t="s">
        <v>432</v>
      </c>
      <c r="C524">
        <v>16005</v>
      </c>
      <c r="D524" t="s">
        <v>434</v>
      </c>
    </row>
    <row r="525" spans="2:4" x14ac:dyDescent="0.3">
      <c r="B525" t="s">
        <v>432</v>
      </c>
      <c r="C525">
        <v>16007</v>
      </c>
      <c r="D525" t="s">
        <v>435</v>
      </c>
    </row>
    <row r="526" spans="2:4" x14ac:dyDescent="0.3">
      <c r="B526" t="s">
        <v>432</v>
      </c>
      <c r="C526">
        <v>16009</v>
      </c>
      <c r="D526" t="s">
        <v>436</v>
      </c>
    </row>
    <row r="527" spans="2:4" x14ac:dyDescent="0.3">
      <c r="B527" t="s">
        <v>432</v>
      </c>
      <c r="C527">
        <v>16011</v>
      </c>
      <c r="D527" t="s">
        <v>437</v>
      </c>
    </row>
    <row r="528" spans="2:4" x14ac:dyDescent="0.3">
      <c r="B528" t="s">
        <v>432</v>
      </c>
      <c r="C528">
        <v>16013</v>
      </c>
      <c r="D528" t="s">
        <v>438</v>
      </c>
    </row>
    <row r="529" spans="2:4" x14ac:dyDescent="0.3">
      <c r="B529" t="s">
        <v>432</v>
      </c>
      <c r="C529">
        <v>16015</v>
      </c>
      <c r="D529" t="s">
        <v>439</v>
      </c>
    </row>
    <row r="530" spans="2:4" x14ac:dyDescent="0.3">
      <c r="B530" t="s">
        <v>432</v>
      </c>
      <c r="C530">
        <v>16017</v>
      </c>
      <c r="D530" t="s">
        <v>440</v>
      </c>
    </row>
    <row r="531" spans="2:4" x14ac:dyDescent="0.3">
      <c r="B531" t="s">
        <v>432</v>
      </c>
      <c r="C531">
        <v>16019</v>
      </c>
      <c r="D531" t="s">
        <v>441</v>
      </c>
    </row>
    <row r="532" spans="2:4" x14ac:dyDescent="0.3">
      <c r="B532" t="s">
        <v>432</v>
      </c>
      <c r="C532">
        <v>16021</v>
      </c>
      <c r="D532" t="s">
        <v>442</v>
      </c>
    </row>
    <row r="533" spans="2:4" x14ac:dyDescent="0.3">
      <c r="B533" t="s">
        <v>432</v>
      </c>
      <c r="C533">
        <v>16023</v>
      </c>
      <c r="D533" t="s">
        <v>150</v>
      </c>
    </row>
    <row r="534" spans="2:4" x14ac:dyDescent="0.3">
      <c r="B534" t="s">
        <v>432</v>
      </c>
      <c r="C534">
        <v>16025</v>
      </c>
      <c r="D534" t="s">
        <v>443</v>
      </c>
    </row>
    <row r="535" spans="2:4" x14ac:dyDescent="0.3">
      <c r="B535" t="s">
        <v>432</v>
      </c>
      <c r="C535">
        <v>16027</v>
      </c>
      <c r="D535" t="s">
        <v>444</v>
      </c>
    </row>
    <row r="536" spans="2:4" x14ac:dyDescent="0.3">
      <c r="B536" t="s">
        <v>432</v>
      </c>
      <c r="C536">
        <v>16029</v>
      </c>
      <c r="D536" t="s">
        <v>445</v>
      </c>
    </row>
    <row r="537" spans="2:4" x14ac:dyDescent="0.3">
      <c r="B537" t="s">
        <v>432</v>
      </c>
      <c r="C537">
        <v>16031</v>
      </c>
      <c r="D537" t="s">
        <v>446</v>
      </c>
    </row>
    <row r="538" spans="2:4" x14ac:dyDescent="0.3">
      <c r="B538" t="s">
        <v>432</v>
      </c>
      <c r="C538">
        <v>16033</v>
      </c>
      <c r="D538" t="s">
        <v>97</v>
      </c>
    </row>
    <row r="539" spans="2:4" x14ac:dyDescent="0.3">
      <c r="B539" t="s">
        <v>432</v>
      </c>
      <c r="C539">
        <v>16035</v>
      </c>
      <c r="D539" t="s">
        <v>447</v>
      </c>
    </row>
    <row r="540" spans="2:4" x14ac:dyDescent="0.3">
      <c r="B540" t="s">
        <v>432</v>
      </c>
      <c r="C540">
        <v>16037</v>
      </c>
      <c r="D540" t="s">
        <v>218</v>
      </c>
    </row>
    <row r="541" spans="2:4" x14ac:dyDescent="0.3">
      <c r="B541" t="s">
        <v>432</v>
      </c>
      <c r="C541">
        <v>16039</v>
      </c>
      <c r="D541" t="s">
        <v>30</v>
      </c>
    </row>
    <row r="542" spans="2:4" x14ac:dyDescent="0.3">
      <c r="B542" t="s">
        <v>432</v>
      </c>
      <c r="C542">
        <v>16041</v>
      </c>
      <c r="D542" t="s">
        <v>34</v>
      </c>
    </row>
    <row r="543" spans="2:4" x14ac:dyDescent="0.3">
      <c r="B543" t="s">
        <v>432</v>
      </c>
      <c r="C543">
        <v>16043</v>
      </c>
      <c r="D543" t="s">
        <v>226</v>
      </c>
    </row>
    <row r="544" spans="2:4" x14ac:dyDescent="0.3">
      <c r="B544" t="s">
        <v>432</v>
      </c>
      <c r="C544">
        <v>16045</v>
      </c>
      <c r="D544" t="s">
        <v>448</v>
      </c>
    </row>
    <row r="545" spans="2:4" x14ac:dyDescent="0.3">
      <c r="B545" t="s">
        <v>432</v>
      </c>
      <c r="C545">
        <v>16047</v>
      </c>
      <c r="D545" t="s">
        <v>449</v>
      </c>
    </row>
    <row r="546" spans="2:4" x14ac:dyDescent="0.3">
      <c r="B546" t="s">
        <v>432</v>
      </c>
      <c r="C546">
        <v>16049</v>
      </c>
      <c r="D546" t="s">
        <v>450</v>
      </c>
    </row>
    <row r="547" spans="2:4" x14ac:dyDescent="0.3">
      <c r="B547" t="s">
        <v>432</v>
      </c>
      <c r="C547">
        <v>16051</v>
      </c>
      <c r="D547" t="s">
        <v>41</v>
      </c>
    </row>
    <row r="548" spans="2:4" x14ac:dyDescent="0.3">
      <c r="B548" t="s">
        <v>432</v>
      </c>
      <c r="C548">
        <v>16053</v>
      </c>
      <c r="D548" t="s">
        <v>451</v>
      </c>
    </row>
    <row r="549" spans="2:4" x14ac:dyDescent="0.3">
      <c r="B549" t="s">
        <v>432</v>
      </c>
      <c r="C549">
        <v>16055</v>
      </c>
      <c r="D549" t="s">
        <v>452</v>
      </c>
    </row>
    <row r="550" spans="2:4" x14ac:dyDescent="0.3">
      <c r="B550" t="s">
        <v>432</v>
      </c>
      <c r="C550">
        <v>16057</v>
      </c>
      <c r="D550" t="s">
        <v>453</v>
      </c>
    </row>
    <row r="551" spans="2:4" x14ac:dyDescent="0.3">
      <c r="B551" t="s">
        <v>432</v>
      </c>
      <c r="C551">
        <v>16059</v>
      </c>
      <c r="D551" t="s">
        <v>454</v>
      </c>
    </row>
    <row r="552" spans="2:4" x14ac:dyDescent="0.3">
      <c r="B552" t="s">
        <v>432</v>
      </c>
      <c r="C552">
        <v>16061</v>
      </c>
      <c r="D552" t="s">
        <v>455</v>
      </c>
    </row>
    <row r="553" spans="2:4" x14ac:dyDescent="0.3">
      <c r="B553" t="s">
        <v>432</v>
      </c>
      <c r="C553">
        <v>16063</v>
      </c>
      <c r="D553" t="s">
        <v>118</v>
      </c>
    </row>
    <row r="554" spans="2:4" x14ac:dyDescent="0.3">
      <c r="B554" t="s">
        <v>432</v>
      </c>
      <c r="C554">
        <v>16065</v>
      </c>
      <c r="D554" t="s">
        <v>49</v>
      </c>
    </row>
    <row r="555" spans="2:4" x14ac:dyDescent="0.3">
      <c r="B555" t="s">
        <v>432</v>
      </c>
      <c r="C555">
        <v>16067</v>
      </c>
      <c r="D555" t="s">
        <v>456</v>
      </c>
    </row>
    <row r="556" spans="2:4" x14ac:dyDescent="0.3">
      <c r="B556" t="s">
        <v>432</v>
      </c>
      <c r="C556">
        <v>16069</v>
      </c>
      <c r="D556" t="s">
        <v>457</v>
      </c>
    </row>
    <row r="557" spans="2:4" x14ac:dyDescent="0.3">
      <c r="B557" t="s">
        <v>432</v>
      </c>
      <c r="C557">
        <v>16071</v>
      </c>
      <c r="D557" t="s">
        <v>458</v>
      </c>
    </row>
    <row r="558" spans="2:4" x14ac:dyDescent="0.3">
      <c r="B558" t="s">
        <v>432</v>
      </c>
      <c r="C558">
        <v>16073</v>
      </c>
      <c r="D558" t="s">
        <v>459</v>
      </c>
    </row>
    <row r="559" spans="2:4" x14ac:dyDescent="0.3">
      <c r="B559" t="s">
        <v>432</v>
      </c>
      <c r="C559">
        <v>16075</v>
      </c>
      <c r="D559" t="s">
        <v>460</v>
      </c>
    </row>
    <row r="560" spans="2:4" x14ac:dyDescent="0.3">
      <c r="B560" t="s">
        <v>432</v>
      </c>
      <c r="C560">
        <v>16077</v>
      </c>
      <c r="D560" t="s">
        <v>461</v>
      </c>
    </row>
    <row r="561" spans="2:4" x14ac:dyDescent="0.3">
      <c r="B561" t="s">
        <v>432</v>
      </c>
      <c r="C561">
        <v>16079</v>
      </c>
      <c r="D561" t="s">
        <v>462</v>
      </c>
    </row>
    <row r="562" spans="2:4" x14ac:dyDescent="0.3">
      <c r="B562" t="s">
        <v>432</v>
      </c>
      <c r="C562">
        <v>16081</v>
      </c>
      <c r="D562" t="s">
        <v>463</v>
      </c>
    </row>
    <row r="563" spans="2:4" x14ac:dyDescent="0.3">
      <c r="B563" t="s">
        <v>432</v>
      </c>
      <c r="C563">
        <v>16083</v>
      </c>
      <c r="D563" t="s">
        <v>464</v>
      </c>
    </row>
    <row r="564" spans="2:4" x14ac:dyDescent="0.3">
      <c r="B564" t="s">
        <v>432</v>
      </c>
      <c r="C564">
        <v>16085</v>
      </c>
      <c r="D564" t="s">
        <v>465</v>
      </c>
    </row>
    <row r="565" spans="2:4" x14ac:dyDescent="0.3">
      <c r="B565" t="s">
        <v>432</v>
      </c>
      <c r="C565">
        <v>16087</v>
      </c>
      <c r="D565" t="s">
        <v>69</v>
      </c>
    </row>
    <row r="566" spans="2:4" x14ac:dyDescent="0.3">
      <c r="B566" t="s">
        <v>466</v>
      </c>
      <c r="C566">
        <v>17001</v>
      </c>
      <c r="D566" t="s">
        <v>204</v>
      </c>
    </row>
    <row r="567" spans="2:4" x14ac:dyDescent="0.3">
      <c r="B567" t="s">
        <v>466</v>
      </c>
      <c r="C567">
        <v>17003</v>
      </c>
      <c r="D567" t="s">
        <v>467</v>
      </c>
    </row>
    <row r="568" spans="2:4" x14ac:dyDescent="0.3">
      <c r="B568" t="s">
        <v>466</v>
      </c>
      <c r="C568">
        <v>17005</v>
      </c>
      <c r="D568" t="s">
        <v>468</v>
      </c>
    </row>
    <row r="569" spans="2:4" x14ac:dyDescent="0.3">
      <c r="B569" t="s">
        <v>466</v>
      </c>
      <c r="C569">
        <v>17007</v>
      </c>
      <c r="D569" t="s">
        <v>93</v>
      </c>
    </row>
    <row r="570" spans="2:4" x14ac:dyDescent="0.3">
      <c r="B570" t="s">
        <v>466</v>
      </c>
      <c r="C570">
        <v>17009</v>
      </c>
      <c r="D570" t="s">
        <v>469</v>
      </c>
    </row>
    <row r="571" spans="2:4" x14ac:dyDescent="0.3">
      <c r="B571" t="s">
        <v>466</v>
      </c>
      <c r="C571">
        <v>17011</v>
      </c>
      <c r="D571" t="s">
        <v>470</v>
      </c>
    </row>
    <row r="572" spans="2:4" x14ac:dyDescent="0.3">
      <c r="B572" t="s">
        <v>466</v>
      </c>
      <c r="C572">
        <v>17013</v>
      </c>
      <c r="D572" t="s">
        <v>12</v>
      </c>
    </row>
    <row r="573" spans="2:4" x14ac:dyDescent="0.3">
      <c r="B573" t="s">
        <v>466</v>
      </c>
      <c r="C573">
        <v>17015</v>
      </c>
      <c r="D573" t="s">
        <v>95</v>
      </c>
    </row>
    <row r="574" spans="2:4" x14ac:dyDescent="0.3">
      <c r="B574" t="s">
        <v>466</v>
      </c>
      <c r="C574">
        <v>17017</v>
      </c>
      <c r="D574" t="s">
        <v>471</v>
      </c>
    </row>
    <row r="575" spans="2:4" x14ac:dyDescent="0.3">
      <c r="B575" t="s">
        <v>466</v>
      </c>
      <c r="C575">
        <v>17019</v>
      </c>
      <c r="D575" t="s">
        <v>472</v>
      </c>
    </row>
    <row r="576" spans="2:4" x14ac:dyDescent="0.3">
      <c r="B576" t="s">
        <v>466</v>
      </c>
      <c r="C576">
        <v>17021</v>
      </c>
      <c r="D576" t="s">
        <v>473</v>
      </c>
    </row>
    <row r="577" spans="2:4" x14ac:dyDescent="0.3">
      <c r="B577" t="s">
        <v>466</v>
      </c>
      <c r="C577">
        <v>17023</v>
      </c>
      <c r="D577" t="s">
        <v>97</v>
      </c>
    </row>
    <row r="578" spans="2:4" x14ac:dyDescent="0.3">
      <c r="B578" t="s">
        <v>466</v>
      </c>
      <c r="C578">
        <v>17025</v>
      </c>
      <c r="D578" t="s">
        <v>18</v>
      </c>
    </row>
    <row r="579" spans="2:4" x14ac:dyDescent="0.3">
      <c r="B579" t="s">
        <v>466</v>
      </c>
      <c r="C579">
        <v>17027</v>
      </c>
      <c r="D579" t="s">
        <v>474</v>
      </c>
    </row>
    <row r="580" spans="2:4" x14ac:dyDescent="0.3">
      <c r="B580" t="s">
        <v>466</v>
      </c>
      <c r="C580">
        <v>17029</v>
      </c>
      <c r="D580" t="s">
        <v>475</v>
      </c>
    </row>
    <row r="581" spans="2:4" x14ac:dyDescent="0.3">
      <c r="B581" t="s">
        <v>466</v>
      </c>
      <c r="C581">
        <v>17031</v>
      </c>
      <c r="D581" t="s">
        <v>350</v>
      </c>
    </row>
    <row r="582" spans="2:4" x14ac:dyDescent="0.3">
      <c r="B582" t="s">
        <v>466</v>
      </c>
      <c r="C582">
        <v>17033</v>
      </c>
      <c r="D582" t="s">
        <v>102</v>
      </c>
    </row>
    <row r="583" spans="2:4" x14ac:dyDescent="0.3">
      <c r="B583" t="s">
        <v>466</v>
      </c>
      <c r="C583">
        <v>17035</v>
      </c>
      <c r="D583" t="s">
        <v>476</v>
      </c>
    </row>
    <row r="584" spans="2:4" x14ac:dyDescent="0.3">
      <c r="B584" t="s">
        <v>466</v>
      </c>
      <c r="C584">
        <v>17037</v>
      </c>
      <c r="D584" t="s">
        <v>29</v>
      </c>
    </row>
    <row r="585" spans="2:4" x14ac:dyDescent="0.3">
      <c r="B585" t="s">
        <v>466</v>
      </c>
      <c r="C585">
        <v>17039</v>
      </c>
      <c r="D585" t="s">
        <v>477</v>
      </c>
    </row>
    <row r="586" spans="2:4" x14ac:dyDescent="0.3">
      <c r="B586" t="s">
        <v>466</v>
      </c>
      <c r="C586">
        <v>17041</v>
      </c>
      <c r="D586" t="s">
        <v>222</v>
      </c>
    </row>
    <row r="587" spans="2:4" x14ac:dyDescent="0.3">
      <c r="B587" t="s">
        <v>466</v>
      </c>
      <c r="C587">
        <v>17043</v>
      </c>
      <c r="D587" t="s">
        <v>478</v>
      </c>
    </row>
    <row r="588" spans="2:4" x14ac:dyDescent="0.3">
      <c r="B588" t="s">
        <v>466</v>
      </c>
      <c r="C588">
        <v>17045</v>
      </c>
      <c r="D588" t="s">
        <v>479</v>
      </c>
    </row>
    <row r="589" spans="2:4" x14ac:dyDescent="0.3">
      <c r="B589" t="s">
        <v>466</v>
      </c>
      <c r="C589">
        <v>17047</v>
      </c>
      <c r="D589" t="s">
        <v>480</v>
      </c>
    </row>
    <row r="590" spans="2:4" x14ac:dyDescent="0.3">
      <c r="B590" t="s">
        <v>466</v>
      </c>
      <c r="C590">
        <v>17049</v>
      </c>
      <c r="D590" t="s">
        <v>361</v>
      </c>
    </row>
    <row r="591" spans="2:4" x14ac:dyDescent="0.3">
      <c r="B591" t="s">
        <v>466</v>
      </c>
      <c r="C591">
        <v>17051</v>
      </c>
      <c r="D591" t="s">
        <v>33</v>
      </c>
    </row>
    <row r="592" spans="2:4" x14ac:dyDescent="0.3">
      <c r="B592" t="s">
        <v>466</v>
      </c>
      <c r="C592">
        <v>17053</v>
      </c>
      <c r="D592" t="s">
        <v>481</v>
      </c>
    </row>
    <row r="593" spans="2:4" x14ac:dyDescent="0.3">
      <c r="B593" t="s">
        <v>466</v>
      </c>
      <c r="C593">
        <v>17055</v>
      </c>
      <c r="D593" t="s">
        <v>34</v>
      </c>
    </row>
    <row r="594" spans="2:4" x14ac:dyDescent="0.3">
      <c r="B594" t="s">
        <v>466</v>
      </c>
      <c r="C594">
        <v>17057</v>
      </c>
      <c r="D594" t="s">
        <v>108</v>
      </c>
    </row>
    <row r="595" spans="2:4" x14ac:dyDescent="0.3">
      <c r="B595" t="s">
        <v>466</v>
      </c>
      <c r="C595">
        <v>17059</v>
      </c>
      <c r="D595" t="s">
        <v>482</v>
      </c>
    </row>
    <row r="596" spans="2:4" x14ac:dyDescent="0.3">
      <c r="B596" t="s">
        <v>466</v>
      </c>
      <c r="C596">
        <v>17061</v>
      </c>
      <c r="D596" t="s">
        <v>36</v>
      </c>
    </row>
    <row r="597" spans="2:4" x14ac:dyDescent="0.3">
      <c r="B597" t="s">
        <v>466</v>
      </c>
      <c r="C597">
        <v>17063</v>
      </c>
      <c r="D597" t="s">
        <v>483</v>
      </c>
    </row>
    <row r="598" spans="2:4" x14ac:dyDescent="0.3">
      <c r="B598" t="s">
        <v>466</v>
      </c>
      <c r="C598">
        <v>17065</v>
      </c>
      <c r="D598" t="s">
        <v>291</v>
      </c>
    </row>
    <row r="599" spans="2:4" x14ac:dyDescent="0.3">
      <c r="B599" t="s">
        <v>466</v>
      </c>
      <c r="C599">
        <v>17067</v>
      </c>
      <c r="D599" t="s">
        <v>375</v>
      </c>
    </row>
    <row r="600" spans="2:4" x14ac:dyDescent="0.3">
      <c r="B600" t="s">
        <v>466</v>
      </c>
      <c r="C600">
        <v>17069</v>
      </c>
      <c r="D600" t="s">
        <v>484</v>
      </c>
    </row>
    <row r="601" spans="2:4" x14ac:dyDescent="0.3">
      <c r="B601" t="s">
        <v>466</v>
      </c>
      <c r="C601">
        <v>17071</v>
      </c>
      <c r="D601" t="s">
        <v>485</v>
      </c>
    </row>
    <row r="602" spans="2:4" x14ac:dyDescent="0.3">
      <c r="B602" t="s">
        <v>466</v>
      </c>
      <c r="C602">
        <v>17073</v>
      </c>
      <c r="D602" t="s">
        <v>38</v>
      </c>
    </row>
    <row r="603" spans="2:4" x14ac:dyDescent="0.3">
      <c r="B603" t="s">
        <v>466</v>
      </c>
      <c r="C603">
        <v>17075</v>
      </c>
      <c r="D603" t="s">
        <v>486</v>
      </c>
    </row>
    <row r="604" spans="2:4" x14ac:dyDescent="0.3">
      <c r="B604" t="s">
        <v>466</v>
      </c>
      <c r="C604">
        <v>17077</v>
      </c>
      <c r="D604" t="s">
        <v>40</v>
      </c>
    </row>
    <row r="605" spans="2:4" x14ac:dyDescent="0.3">
      <c r="B605" t="s">
        <v>466</v>
      </c>
      <c r="C605">
        <v>17079</v>
      </c>
      <c r="D605" t="s">
        <v>381</v>
      </c>
    </row>
    <row r="606" spans="2:4" x14ac:dyDescent="0.3">
      <c r="B606" t="s">
        <v>466</v>
      </c>
      <c r="C606">
        <v>17081</v>
      </c>
      <c r="D606" t="s">
        <v>41</v>
      </c>
    </row>
    <row r="607" spans="2:4" x14ac:dyDescent="0.3">
      <c r="B607" t="s">
        <v>466</v>
      </c>
      <c r="C607">
        <v>17083</v>
      </c>
      <c r="D607" t="s">
        <v>487</v>
      </c>
    </row>
    <row r="608" spans="2:4" x14ac:dyDescent="0.3">
      <c r="B608" t="s">
        <v>466</v>
      </c>
      <c r="C608">
        <v>17085</v>
      </c>
      <c r="D608" t="s">
        <v>488</v>
      </c>
    </row>
    <row r="609" spans="2:4" x14ac:dyDescent="0.3">
      <c r="B609" t="s">
        <v>466</v>
      </c>
      <c r="C609">
        <v>17087</v>
      </c>
      <c r="D609" t="s">
        <v>116</v>
      </c>
    </row>
    <row r="610" spans="2:4" x14ac:dyDescent="0.3">
      <c r="B610" t="s">
        <v>466</v>
      </c>
      <c r="C610">
        <v>17089</v>
      </c>
      <c r="D610" t="s">
        <v>489</v>
      </c>
    </row>
    <row r="611" spans="2:4" x14ac:dyDescent="0.3">
      <c r="B611" t="s">
        <v>466</v>
      </c>
      <c r="C611">
        <v>17091</v>
      </c>
      <c r="D611" t="s">
        <v>490</v>
      </c>
    </row>
    <row r="612" spans="2:4" x14ac:dyDescent="0.3">
      <c r="B612" t="s">
        <v>466</v>
      </c>
      <c r="C612">
        <v>17093</v>
      </c>
      <c r="D612" t="s">
        <v>491</v>
      </c>
    </row>
    <row r="613" spans="2:4" x14ac:dyDescent="0.3">
      <c r="B613" t="s">
        <v>466</v>
      </c>
      <c r="C613">
        <v>17095</v>
      </c>
      <c r="D613" t="s">
        <v>492</v>
      </c>
    </row>
    <row r="614" spans="2:4" x14ac:dyDescent="0.3">
      <c r="B614" t="s">
        <v>466</v>
      </c>
      <c r="C614">
        <v>17097</v>
      </c>
      <c r="D614" t="s">
        <v>163</v>
      </c>
    </row>
    <row r="615" spans="2:4" x14ac:dyDescent="0.3">
      <c r="B615" t="s">
        <v>466</v>
      </c>
      <c r="C615">
        <v>17099</v>
      </c>
      <c r="D615" t="s">
        <v>493</v>
      </c>
    </row>
    <row r="616" spans="2:4" x14ac:dyDescent="0.3">
      <c r="B616" t="s">
        <v>466</v>
      </c>
      <c r="C616">
        <v>17101</v>
      </c>
      <c r="D616" t="s">
        <v>44</v>
      </c>
    </row>
    <row r="617" spans="2:4" x14ac:dyDescent="0.3">
      <c r="B617" t="s">
        <v>466</v>
      </c>
      <c r="C617">
        <v>17103</v>
      </c>
      <c r="D617" t="s">
        <v>45</v>
      </c>
    </row>
    <row r="618" spans="2:4" x14ac:dyDescent="0.3">
      <c r="B618" t="s">
        <v>466</v>
      </c>
      <c r="C618">
        <v>17105</v>
      </c>
      <c r="D618" t="s">
        <v>494</v>
      </c>
    </row>
    <row r="619" spans="2:4" x14ac:dyDescent="0.3">
      <c r="B619" t="s">
        <v>466</v>
      </c>
      <c r="C619">
        <v>17107</v>
      </c>
      <c r="D619" t="s">
        <v>120</v>
      </c>
    </row>
    <row r="620" spans="2:4" x14ac:dyDescent="0.3">
      <c r="B620" t="s">
        <v>466</v>
      </c>
      <c r="C620">
        <v>17109</v>
      </c>
      <c r="D620" t="s">
        <v>495</v>
      </c>
    </row>
    <row r="621" spans="2:4" x14ac:dyDescent="0.3">
      <c r="B621" t="s">
        <v>466</v>
      </c>
      <c r="C621">
        <v>17111</v>
      </c>
      <c r="D621" t="s">
        <v>496</v>
      </c>
    </row>
    <row r="622" spans="2:4" x14ac:dyDescent="0.3">
      <c r="B622" t="s">
        <v>466</v>
      </c>
      <c r="C622">
        <v>17113</v>
      </c>
      <c r="D622" t="s">
        <v>497</v>
      </c>
    </row>
    <row r="623" spans="2:4" x14ac:dyDescent="0.3">
      <c r="B623" t="s">
        <v>466</v>
      </c>
      <c r="C623">
        <v>17115</v>
      </c>
      <c r="D623" t="s">
        <v>48</v>
      </c>
    </row>
    <row r="624" spans="2:4" x14ac:dyDescent="0.3">
      <c r="B624" t="s">
        <v>466</v>
      </c>
      <c r="C624">
        <v>17117</v>
      </c>
      <c r="D624" t="s">
        <v>498</v>
      </c>
    </row>
    <row r="625" spans="2:4" x14ac:dyDescent="0.3">
      <c r="B625" t="s">
        <v>466</v>
      </c>
      <c r="C625">
        <v>17119</v>
      </c>
      <c r="D625" t="s">
        <v>49</v>
      </c>
    </row>
    <row r="626" spans="2:4" x14ac:dyDescent="0.3">
      <c r="B626" t="s">
        <v>466</v>
      </c>
      <c r="C626">
        <v>17121</v>
      </c>
      <c r="D626" t="s">
        <v>51</v>
      </c>
    </row>
    <row r="627" spans="2:4" x14ac:dyDescent="0.3">
      <c r="B627" t="s">
        <v>466</v>
      </c>
      <c r="C627">
        <v>17123</v>
      </c>
      <c r="D627" t="s">
        <v>52</v>
      </c>
    </row>
    <row r="628" spans="2:4" x14ac:dyDescent="0.3">
      <c r="B628" t="s">
        <v>466</v>
      </c>
      <c r="C628">
        <v>17125</v>
      </c>
      <c r="D628" t="s">
        <v>499</v>
      </c>
    </row>
    <row r="629" spans="2:4" x14ac:dyDescent="0.3">
      <c r="B629" t="s">
        <v>466</v>
      </c>
      <c r="C629">
        <v>17127</v>
      </c>
      <c r="D629" t="s">
        <v>500</v>
      </c>
    </row>
    <row r="630" spans="2:4" x14ac:dyDescent="0.3">
      <c r="B630" t="s">
        <v>466</v>
      </c>
      <c r="C630">
        <v>17129</v>
      </c>
      <c r="D630" t="s">
        <v>501</v>
      </c>
    </row>
    <row r="631" spans="2:4" x14ac:dyDescent="0.3">
      <c r="B631" t="s">
        <v>466</v>
      </c>
      <c r="C631">
        <v>17131</v>
      </c>
      <c r="D631" t="s">
        <v>502</v>
      </c>
    </row>
    <row r="632" spans="2:4" x14ac:dyDescent="0.3">
      <c r="B632" t="s">
        <v>466</v>
      </c>
      <c r="C632">
        <v>17133</v>
      </c>
      <c r="D632" t="s">
        <v>54</v>
      </c>
    </row>
    <row r="633" spans="2:4" x14ac:dyDescent="0.3">
      <c r="B633" t="s">
        <v>466</v>
      </c>
      <c r="C633">
        <v>17135</v>
      </c>
      <c r="D633" t="s">
        <v>55</v>
      </c>
    </row>
    <row r="634" spans="2:4" x14ac:dyDescent="0.3">
      <c r="B634" t="s">
        <v>466</v>
      </c>
      <c r="C634">
        <v>17137</v>
      </c>
      <c r="D634" t="s">
        <v>56</v>
      </c>
    </row>
    <row r="635" spans="2:4" x14ac:dyDescent="0.3">
      <c r="B635" t="s">
        <v>466</v>
      </c>
      <c r="C635">
        <v>17139</v>
      </c>
      <c r="D635" t="s">
        <v>503</v>
      </c>
    </row>
    <row r="636" spans="2:4" x14ac:dyDescent="0.3">
      <c r="B636" t="s">
        <v>466</v>
      </c>
      <c r="C636">
        <v>17141</v>
      </c>
      <c r="D636" t="s">
        <v>504</v>
      </c>
    </row>
    <row r="637" spans="2:4" x14ac:dyDescent="0.3">
      <c r="B637" t="s">
        <v>466</v>
      </c>
      <c r="C637">
        <v>17143</v>
      </c>
      <c r="D637" t="s">
        <v>505</v>
      </c>
    </row>
    <row r="638" spans="2:4" x14ac:dyDescent="0.3">
      <c r="B638" t="s">
        <v>466</v>
      </c>
      <c r="C638">
        <v>17145</v>
      </c>
      <c r="D638" t="s">
        <v>57</v>
      </c>
    </row>
    <row r="639" spans="2:4" x14ac:dyDescent="0.3">
      <c r="B639" t="s">
        <v>466</v>
      </c>
      <c r="C639">
        <v>17147</v>
      </c>
      <c r="D639" t="s">
        <v>506</v>
      </c>
    </row>
    <row r="640" spans="2:4" x14ac:dyDescent="0.3">
      <c r="B640" t="s">
        <v>466</v>
      </c>
      <c r="C640">
        <v>17149</v>
      </c>
      <c r="D640" t="s">
        <v>59</v>
      </c>
    </row>
    <row r="641" spans="2:4" x14ac:dyDescent="0.3">
      <c r="B641" t="s">
        <v>466</v>
      </c>
      <c r="C641">
        <v>17151</v>
      </c>
      <c r="D641" t="s">
        <v>130</v>
      </c>
    </row>
    <row r="642" spans="2:4" x14ac:dyDescent="0.3">
      <c r="B642" t="s">
        <v>466</v>
      </c>
      <c r="C642">
        <v>17153</v>
      </c>
      <c r="D642" t="s">
        <v>132</v>
      </c>
    </row>
    <row r="643" spans="2:4" x14ac:dyDescent="0.3">
      <c r="B643" t="s">
        <v>466</v>
      </c>
      <c r="C643">
        <v>17155</v>
      </c>
      <c r="D643" t="s">
        <v>312</v>
      </c>
    </row>
    <row r="644" spans="2:4" x14ac:dyDescent="0.3">
      <c r="B644" t="s">
        <v>466</v>
      </c>
      <c r="C644">
        <v>17157</v>
      </c>
      <c r="D644" t="s">
        <v>60</v>
      </c>
    </row>
    <row r="645" spans="2:4" x14ac:dyDescent="0.3">
      <c r="B645" t="s">
        <v>466</v>
      </c>
      <c r="C645">
        <v>17159</v>
      </c>
      <c r="D645" t="s">
        <v>507</v>
      </c>
    </row>
    <row r="646" spans="2:4" x14ac:dyDescent="0.3">
      <c r="B646" t="s">
        <v>466</v>
      </c>
      <c r="C646">
        <v>17161</v>
      </c>
      <c r="D646" t="s">
        <v>508</v>
      </c>
    </row>
    <row r="647" spans="2:4" x14ac:dyDescent="0.3">
      <c r="B647" t="s">
        <v>466</v>
      </c>
      <c r="C647">
        <v>17163</v>
      </c>
      <c r="D647" t="s">
        <v>62</v>
      </c>
    </row>
    <row r="648" spans="2:4" x14ac:dyDescent="0.3">
      <c r="B648" t="s">
        <v>466</v>
      </c>
      <c r="C648">
        <v>17165</v>
      </c>
      <c r="D648" t="s">
        <v>134</v>
      </c>
    </row>
    <row r="649" spans="2:4" x14ac:dyDescent="0.3">
      <c r="B649" t="s">
        <v>466</v>
      </c>
      <c r="C649">
        <v>17167</v>
      </c>
      <c r="D649" t="s">
        <v>509</v>
      </c>
    </row>
    <row r="650" spans="2:4" x14ac:dyDescent="0.3">
      <c r="B650" t="s">
        <v>466</v>
      </c>
      <c r="C650">
        <v>17169</v>
      </c>
      <c r="D650" t="s">
        <v>510</v>
      </c>
    </row>
    <row r="651" spans="2:4" x14ac:dyDescent="0.3">
      <c r="B651" t="s">
        <v>466</v>
      </c>
      <c r="C651">
        <v>17171</v>
      </c>
      <c r="D651" t="s">
        <v>135</v>
      </c>
    </row>
    <row r="652" spans="2:4" x14ac:dyDescent="0.3">
      <c r="B652" t="s">
        <v>466</v>
      </c>
      <c r="C652">
        <v>17173</v>
      </c>
      <c r="D652" t="s">
        <v>63</v>
      </c>
    </row>
    <row r="653" spans="2:4" x14ac:dyDescent="0.3">
      <c r="B653" t="s">
        <v>466</v>
      </c>
      <c r="C653">
        <v>17175</v>
      </c>
      <c r="D653" t="s">
        <v>511</v>
      </c>
    </row>
    <row r="654" spans="2:4" x14ac:dyDescent="0.3">
      <c r="B654" t="s">
        <v>466</v>
      </c>
      <c r="C654">
        <v>17177</v>
      </c>
      <c r="D654" t="s">
        <v>512</v>
      </c>
    </row>
    <row r="655" spans="2:4" x14ac:dyDescent="0.3">
      <c r="B655" t="s">
        <v>466</v>
      </c>
      <c r="C655">
        <v>17179</v>
      </c>
      <c r="D655" t="s">
        <v>513</v>
      </c>
    </row>
    <row r="656" spans="2:4" x14ac:dyDescent="0.3">
      <c r="B656" t="s">
        <v>466</v>
      </c>
      <c r="C656">
        <v>17181</v>
      </c>
      <c r="D656" t="s">
        <v>141</v>
      </c>
    </row>
    <row r="657" spans="2:4" x14ac:dyDescent="0.3">
      <c r="B657" t="s">
        <v>466</v>
      </c>
      <c r="C657">
        <v>17183</v>
      </c>
      <c r="D657" t="s">
        <v>514</v>
      </c>
    </row>
    <row r="658" spans="2:4" x14ac:dyDescent="0.3">
      <c r="B658" t="s">
        <v>466</v>
      </c>
      <c r="C658">
        <v>17185</v>
      </c>
      <c r="D658" t="s">
        <v>515</v>
      </c>
    </row>
    <row r="659" spans="2:4" x14ac:dyDescent="0.3">
      <c r="B659" t="s">
        <v>466</v>
      </c>
      <c r="C659">
        <v>17187</v>
      </c>
      <c r="D659" t="s">
        <v>424</v>
      </c>
    </row>
    <row r="660" spans="2:4" x14ac:dyDescent="0.3">
      <c r="B660" t="s">
        <v>466</v>
      </c>
      <c r="C660">
        <v>17189</v>
      </c>
      <c r="D660" t="s">
        <v>69</v>
      </c>
    </row>
    <row r="661" spans="2:4" x14ac:dyDescent="0.3">
      <c r="B661" t="s">
        <v>466</v>
      </c>
      <c r="C661">
        <v>17191</v>
      </c>
      <c r="D661" t="s">
        <v>425</v>
      </c>
    </row>
    <row r="662" spans="2:4" x14ac:dyDescent="0.3">
      <c r="B662" t="s">
        <v>466</v>
      </c>
      <c r="C662">
        <v>17193</v>
      </c>
      <c r="D662" t="s">
        <v>143</v>
      </c>
    </row>
    <row r="663" spans="2:4" x14ac:dyDescent="0.3">
      <c r="B663" t="s">
        <v>466</v>
      </c>
      <c r="C663">
        <v>17195</v>
      </c>
      <c r="D663" t="s">
        <v>516</v>
      </c>
    </row>
    <row r="664" spans="2:4" x14ac:dyDescent="0.3">
      <c r="B664" t="s">
        <v>466</v>
      </c>
      <c r="C664">
        <v>17197</v>
      </c>
      <c r="D664" t="s">
        <v>517</v>
      </c>
    </row>
    <row r="665" spans="2:4" x14ac:dyDescent="0.3">
      <c r="B665" t="s">
        <v>466</v>
      </c>
      <c r="C665">
        <v>17199</v>
      </c>
      <c r="D665" t="s">
        <v>518</v>
      </c>
    </row>
    <row r="666" spans="2:4" x14ac:dyDescent="0.3">
      <c r="B666" t="s">
        <v>466</v>
      </c>
      <c r="C666">
        <v>17201</v>
      </c>
      <c r="D666" t="s">
        <v>519</v>
      </c>
    </row>
    <row r="667" spans="2:4" x14ac:dyDescent="0.3">
      <c r="B667" t="s">
        <v>466</v>
      </c>
      <c r="C667">
        <v>17203</v>
      </c>
      <c r="D667" t="s">
        <v>520</v>
      </c>
    </row>
    <row r="668" spans="2:4" x14ac:dyDescent="0.3">
      <c r="B668" t="s">
        <v>521</v>
      </c>
      <c r="C668">
        <v>18001</v>
      </c>
      <c r="D668" t="s">
        <v>204</v>
      </c>
    </row>
    <row r="669" spans="2:4" x14ac:dyDescent="0.3">
      <c r="B669" t="s">
        <v>521</v>
      </c>
      <c r="C669">
        <v>18003</v>
      </c>
      <c r="D669" t="s">
        <v>522</v>
      </c>
    </row>
    <row r="670" spans="2:4" x14ac:dyDescent="0.3">
      <c r="B670" t="s">
        <v>521</v>
      </c>
      <c r="C670">
        <v>18005</v>
      </c>
      <c r="D670" t="s">
        <v>523</v>
      </c>
    </row>
    <row r="671" spans="2:4" x14ac:dyDescent="0.3">
      <c r="B671" t="s">
        <v>521</v>
      </c>
      <c r="C671">
        <v>18007</v>
      </c>
      <c r="D671" t="s">
        <v>92</v>
      </c>
    </row>
    <row r="672" spans="2:4" x14ac:dyDescent="0.3">
      <c r="B672" t="s">
        <v>521</v>
      </c>
      <c r="C672">
        <v>18009</v>
      </c>
      <c r="D672" t="s">
        <v>524</v>
      </c>
    </row>
    <row r="673" spans="2:4" x14ac:dyDescent="0.3">
      <c r="B673" t="s">
        <v>521</v>
      </c>
      <c r="C673">
        <v>18011</v>
      </c>
      <c r="D673" t="s">
        <v>93</v>
      </c>
    </row>
    <row r="674" spans="2:4" x14ac:dyDescent="0.3">
      <c r="B674" t="s">
        <v>521</v>
      </c>
      <c r="C674">
        <v>18013</v>
      </c>
      <c r="D674" t="s">
        <v>469</v>
      </c>
    </row>
    <row r="675" spans="2:4" x14ac:dyDescent="0.3">
      <c r="B675" t="s">
        <v>521</v>
      </c>
      <c r="C675">
        <v>18015</v>
      </c>
      <c r="D675" t="s">
        <v>95</v>
      </c>
    </row>
    <row r="676" spans="2:4" x14ac:dyDescent="0.3">
      <c r="B676" t="s">
        <v>521</v>
      </c>
      <c r="C676">
        <v>18017</v>
      </c>
      <c r="D676" t="s">
        <v>471</v>
      </c>
    </row>
    <row r="677" spans="2:4" x14ac:dyDescent="0.3">
      <c r="B677" t="s">
        <v>521</v>
      </c>
      <c r="C677">
        <v>18019</v>
      </c>
      <c r="D677" t="s">
        <v>97</v>
      </c>
    </row>
    <row r="678" spans="2:4" x14ac:dyDescent="0.3">
      <c r="B678" t="s">
        <v>521</v>
      </c>
      <c r="C678">
        <v>18021</v>
      </c>
      <c r="D678" t="s">
        <v>18</v>
      </c>
    </row>
    <row r="679" spans="2:4" x14ac:dyDescent="0.3">
      <c r="B679" t="s">
        <v>521</v>
      </c>
      <c r="C679">
        <v>18023</v>
      </c>
      <c r="D679" t="s">
        <v>474</v>
      </c>
    </row>
    <row r="680" spans="2:4" x14ac:dyDescent="0.3">
      <c r="B680" t="s">
        <v>521</v>
      </c>
      <c r="C680">
        <v>18025</v>
      </c>
      <c r="D680" t="s">
        <v>102</v>
      </c>
    </row>
    <row r="681" spans="2:4" x14ac:dyDescent="0.3">
      <c r="B681" t="s">
        <v>521</v>
      </c>
      <c r="C681">
        <v>18027</v>
      </c>
      <c r="D681" t="s">
        <v>525</v>
      </c>
    </row>
    <row r="682" spans="2:4" x14ac:dyDescent="0.3">
      <c r="B682" t="s">
        <v>521</v>
      </c>
      <c r="C682">
        <v>18029</v>
      </c>
      <c r="D682" t="s">
        <v>526</v>
      </c>
    </row>
    <row r="683" spans="2:4" x14ac:dyDescent="0.3">
      <c r="B683" t="s">
        <v>521</v>
      </c>
      <c r="C683">
        <v>18031</v>
      </c>
      <c r="D683" t="s">
        <v>355</v>
      </c>
    </row>
    <row r="684" spans="2:4" x14ac:dyDescent="0.3">
      <c r="B684" t="s">
        <v>521</v>
      </c>
      <c r="C684">
        <v>18033</v>
      </c>
      <c r="D684" t="s">
        <v>29</v>
      </c>
    </row>
    <row r="685" spans="2:4" x14ac:dyDescent="0.3">
      <c r="B685" t="s">
        <v>521</v>
      </c>
      <c r="C685">
        <v>18035</v>
      </c>
      <c r="D685" t="s">
        <v>527</v>
      </c>
    </row>
    <row r="686" spans="2:4" x14ac:dyDescent="0.3">
      <c r="B686" t="s">
        <v>521</v>
      </c>
      <c r="C686">
        <v>18037</v>
      </c>
      <c r="D686" t="s">
        <v>528</v>
      </c>
    </row>
    <row r="687" spans="2:4" x14ac:dyDescent="0.3">
      <c r="B687" t="s">
        <v>521</v>
      </c>
      <c r="C687">
        <v>18039</v>
      </c>
      <c r="D687" t="s">
        <v>529</v>
      </c>
    </row>
    <row r="688" spans="2:4" x14ac:dyDescent="0.3">
      <c r="B688" t="s">
        <v>521</v>
      </c>
      <c r="C688">
        <v>18041</v>
      </c>
      <c r="D688" t="s">
        <v>33</v>
      </c>
    </row>
    <row r="689" spans="2:4" x14ac:dyDescent="0.3">
      <c r="B689" t="s">
        <v>521</v>
      </c>
      <c r="C689">
        <v>18043</v>
      </c>
      <c r="D689" t="s">
        <v>365</v>
      </c>
    </row>
    <row r="690" spans="2:4" x14ac:dyDescent="0.3">
      <c r="B690" t="s">
        <v>521</v>
      </c>
      <c r="C690">
        <v>18045</v>
      </c>
      <c r="D690" t="s">
        <v>530</v>
      </c>
    </row>
    <row r="691" spans="2:4" x14ac:dyDescent="0.3">
      <c r="B691" t="s">
        <v>521</v>
      </c>
      <c r="C691">
        <v>18047</v>
      </c>
      <c r="D691" t="s">
        <v>34</v>
      </c>
    </row>
    <row r="692" spans="2:4" x14ac:dyDescent="0.3">
      <c r="B692" t="s">
        <v>521</v>
      </c>
      <c r="C692">
        <v>18049</v>
      </c>
      <c r="D692" t="s">
        <v>108</v>
      </c>
    </row>
    <row r="693" spans="2:4" x14ac:dyDescent="0.3">
      <c r="B693" t="s">
        <v>521</v>
      </c>
      <c r="C693">
        <v>18051</v>
      </c>
      <c r="D693" t="s">
        <v>531</v>
      </c>
    </row>
    <row r="694" spans="2:4" x14ac:dyDescent="0.3">
      <c r="B694" t="s">
        <v>521</v>
      </c>
      <c r="C694">
        <v>18053</v>
      </c>
      <c r="D694" t="s">
        <v>110</v>
      </c>
    </row>
    <row r="695" spans="2:4" x14ac:dyDescent="0.3">
      <c r="B695" t="s">
        <v>521</v>
      </c>
      <c r="C695">
        <v>18055</v>
      </c>
      <c r="D695" t="s">
        <v>36</v>
      </c>
    </row>
    <row r="696" spans="2:4" x14ac:dyDescent="0.3">
      <c r="B696" t="s">
        <v>521</v>
      </c>
      <c r="C696">
        <v>18057</v>
      </c>
      <c r="D696" t="s">
        <v>291</v>
      </c>
    </row>
    <row r="697" spans="2:4" x14ac:dyDescent="0.3">
      <c r="B697" t="s">
        <v>521</v>
      </c>
      <c r="C697">
        <v>18059</v>
      </c>
      <c r="D697" t="s">
        <v>375</v>
      </c>
    </row>
    <row r="698" spans="2:4" x14ac:dyDescent="0.3">
      <c r="B698" t="s">
        <v>521</v>
      </c>
      <c r="C698">
        <v>18061</v>
      </c>
      <c r="D698" t="s">
        <v>532</v>
      </c>
    </row>
    <row r="699" spans="2:4" x14ac:dyDescent="0.3">
      <c r="B699" t="s">
        <v>521</v>
      </c>
      <c r="C699">
        <v>18063</v>
      </c>
      <c r="D699" t="s">
        <v>533</v>
      </c>
    </row>
    <row r="700" spans="2:4" x14ac:dyDescent="0.3">
      <c r="B700" t="s">
        <v>521</v>
      </c>
      <c r="C700">
        <v>18065</v>
      </c>
      <c r="D700" t="s">
        <v>38</v>
      </c>
    </row>
    <row r="701" spans="2:4" x14ac:dyDescent="0.3">
      <c r="B701" t="s">
        <v>521</v>
      </c>
      <c r="C701">
        <v>18067</v>
      </c>
      <c r="D701" t="s">
        <v>113</v>
      </c>
    </row>
    <row r="702" spans="2:4" x14ac:dyDescent="0.3">
      <c r="B702" t="s">
        <v>521</v>
      </c>
      <c r="C702">
        <v>18069</v>
      </c>
      <c r="D702" t="s">
        <v>534</v>
      </c>
    </row>
    <row r="703" spans="2:4" x14ac:dyDescent="0.3">
      <c r="B703" t="s">
        <v>521</v>
      </c>
      <c r="C703">
        <v>18071</v>
      </c>
      <c r="D703" t="s">
        <v>40</v>
      </c>
    </row>
    <row r="704" spans="2:4" x14ac:dyDescent="0.3">
      <c r="B704" t="s">
        <v>521</v>
      </c>
      <c r="C704">
        <v>18073</v>
      </c>
      <c r="D704" t="s">
        <v>381</v>
      </c>
    </row>
    <row r="705" spans="2:4" x14ac:dyDescent="0.3">
      <c r="B705" t="s">
        <v>521</v>
      </c>
      <c r="C705">
        <v>18075</v>
      </c>
      <c r="D705" t="s">
        <v>535</v>
      </c>
    </row>
    <row r="706" spans="2:4" x14ac:dyDescent="0.3">
      <c r="B706" t="s">
        <v>521</v>
      </c>
      <c r="C706">
        <v>18077</v>
      </c>
      <c r="D706" t="s">
        <v>41</v>
      </c>
    </row>
    <row r="707" spans="2:4" x14ac:dyDescent="0.3">
      <c r="B707" t="s">
        <v>521</v>
      </c>
      <c r="C707">
        <v>18079</v>
      </c>
      <c r="D707" t="s">
        <v>536</v>
      </c>
    </row>
    <row r="708" spans="2:4" x14ac:dyDescent="0.3">
      <c r="B708" t="s">
        <v>521</v>
      </c>
      <c r="C708">
        <v>18081</v>
      </c>
      <c r="D708" t="s">
        <v>116</v>
      </c>
    </row>
    <row r="709" spans="2:4" x14ac:dyDescent="0.3">
      <c r="B709" t="s">
        <v>521</v>
      </c>
      <c r="C709">
        <v>18083</v>
      </c>
      <c r="D709" t="s">
        <v>492</v>
      </c>
    </row>
    <row r="710" spans="2:4" x14ac:dyDescent="0.3">
      <c r="B710" t="s">
        <v>521</v>
      </c>
      <c r="C710">
        <v>18085</v>
      </c>
      <c r="D710" t="s">
        <v>537</v>
      </c>
    </row>
    <row r="711" spans="2:4" x14ac:dyDescent="0.3">
      <c r="B711" t="s">
        <v>521</v>
      </c>
      <c r="C711">
        <v>18087</v>
      </c>
      <c r="D711" t="s">
        <v>538</v>
      </c>
    </row>
    <row r="712" spans="2:4" x14ac:dyDescent="0.3">
      <c r="B712" t="s">
        <v>521</v>
      </c>
      <c r="C712">
        <v>18089</v>
      </c>
      <c r="D712" t="s">
        <v>163</v>
      </c>
    </row>
    <row r="713" spans="2:4" x14ac:dyDescent="0.3">
      <c r="B713" t="s">
        <v>521</v>
      </c>
      <c r="C713">
        <v>18091</v>
      </c>
      <c r="D713" t="s">
        <v>539</v>
      </c>
    </row>
    <row r="714" spans="2:4" x14ac:dyDescent="0.3">
      <c r="B714" t="s">
        <v>521</v>
      </c>
      <c r="C714">
        <v>18093</v>
      </c>
      <c r="D714" t="s">
        <v>44</v>
      </c>
    </row>
    <row r="715" spans="2:4" x14ac:dyDescent="0.3">
      <c r="B715" t="s">
        <v>521</v>
      </c>
      <c r="C715">
        <v>18095</v>
      </c>
      <c r="D715" t="s">
        <v>49</v>
      </c>
    </row>
    <row r="716" spans="2:4" x14ac:dyDescent="0.3">
      <c r="B716" t="s">
        <v>521</v>
      </c>
      <c r="C716">
        <v>18097</v>
      </c>
      <c r="D716" t="s">
        <v>51</v>
      </c>
    </row>
    <row r="717" spans="2:4" x14ac:dyDescent="0.3">
      <c r="B717" t="s">
        <v>521</v>
      </c>
      <c r="C717">
        <v>18099</v>
      </c>
      <c r="D717" t="s">
        <v>52</v>
      </c>
    </row>
    <row r="718" spans="2:4" x14ac:dyDescent="0.3">
      <c r="B718" t="s">
        <v>521</v>
      </c>
      <c r="C718">
        <v>18101</v>
      </c>
      <c r="D718" t="s">
        <v>303</v>
      </c>
    </row>
    <row r="719" spans="2:4" x14ac:dyDescent="0.3">
      <c r="B719" t="s">
        <v>521</v>
      </c>
      <c r="C719">
        <v>18103</v>
      </c>
      <c r="D719" t="s">
        <v>540</v>
      </c>
    </row>
    <row r="720" spans="2:4" x14ac:dyDescent="0.3">
      <c r="B720" t="s">
        <v>521</v>
      </c>
      <c r="C720">
        <v>18105</v>
      </c>
      <c r="D720" t="s">
        <v>54</v>
      </c>
    </row>
    <row r="721" spans="2:4" x14ac:dyDescent="0.3">
      <c r="B721" t="s">
        <v>521</v>
      </c>
      <c r="C721">
        <v>18107</v>
      </c>
      <c r="D721" t="s">
        <v>55</v>
      </c>
    </row>
    <row r="722" spans="2:4" x14ac:dyDescent="0.3">
      <c r="B722" t="s">
        <v>521</v>
      </c>
      <c r="C722">
        <v>18109</v>
      </c>
      <c r="D722" t="s">
        <v>56</v>
      </c>
    </row>
    <row r="723" spans="2:4" x14ac:dyDescent="0.3">
      <c r="B723" t="s">
        <v>521</v>
      </c>
      <c r="C723">
        <v>18111</v>
      </c>
      <c r="D723" t="s">
        <v>125</v>
      </c>
    </row>
    <row r="724" spans="2:4" x14ac:dyDescent="0.3">
      <c r="B724" t="s">
        <v>521</v>
      </c>
      <c r="C724">
        <v>18113</v>
      </c>
      <c r="D724" t="s">
        <v>541</v>
      </c>
    </row>
    <row r="725" spans="2:4" x14ac:dyDescent="0.3">
      <c r="B725" t="s">
        <v>521</v>
      </c>
      <c r="C725">
        <v>18115</v>
      </c>
      <c r="D725" t="s">
        <v>542</v>
      </c>
    </row>
    <row r="726" spans="2:4" x14ac:dyDescent="0.3">
      <c r="B726" t="s">
        <v>521</v>
      </c>
      <c r="C726">
        <v>18117</v>
      </c>
      <c r="D726" t="s">
        <v>175</v>
      </c>
    </row>
    <row r="727" spans="2:4" x14ac:dyDescent="0.3">
      <c r="B727" t="s">
        <v>521</v>
      </c>
      <c r="C727">
        <v>18119</v>
      </c>
      <c r="D727" t="s">
        <v>543</v>
      </c>
    </row>
    <row r="728" spans="2:4" x14ac:dyDescent="0.3">
      <c r="B728" t="s">
        <v>521</v>
      </c>
      <c r="C728">
        <v>18121</v>
      </c>
      <c r="D728" t="s">
        <v>544</v>
      </c>
    </row>
    <row r="729" spans="2:4" x14ac:dyDescent="0.3">
      <c r="B729" t="s">
        <v>521</v>
      </c>
      <c r="C729">
        <v>18123</v>
      </c>
      <c r="D729" t="s">
        <v>57</v>
      </c>
    </row>
    <row r="730" spans="2:4" x14ac:dyDescent="0.3">
      <c r="B730" t="s">
        <v>521</v>
      </c>
      <c r="C730">
        <v>18125</v>
      </c>
      <c r="D730" t="s">
        <v>59</v>
      </c>
    </row>
    <row r="731" spans="2:4" x14ac:dyDescent="0.3">
      <c r="B731" t="s">
        <v>521</v>
      </c>
      <c r="C731">
        <v>18127</v>
      </c>
      <c r="D731" t="s">
        <v>545</v>
      </c>
    </row>
    <row r="732" spans="2:4" x14ac:dyDescent="0.3">
      <c r="B732" t="s">
        <v>521</v>
      </c>
      <c r="C732">
        <v>18129</v>
      </c>
      <c r="D732" t="s">
        <v>546</v>
      </c>
    </row>
    <row r="733" spans="2:4" x14ac:dyDescent="0.3">
      <c r="B733" t="s">
        <v>521</v>
      </c>
      <c r="C733">
        <v>18131</v>
      </c>
      <c r="D733" t="s">
        <v>132</v>
      </c>
    </row>
    <row r="734" spans="2:4" x14ac:dyDescent="0.3">
      <c r="B734" t="s">
        <v>521</v>
      </c>
      <c r="C734">
        <v>18133</v>
      </c>
      <c r="D734" t="s">
        <v>312</v>
      </c>
    </row>
    <row r="735" spans="2:4" x14ac:dyDescent="0.3">
      <c r="B735" t="s">
        <v>521</v>
      </c>
      <c r="C735">
        <v>18135</v>
      </c>
      <c r="D735" t="s">
        <v>60</v>
      </c>
    </row>
    <row r="736" spans="2:4" x14ac:dyDescent="0.3">
      <c r="B736" t="s">
        <v>521</v>
      </c>
      <c r="C736">
        <v>18137</v>
      </c>
      <c r="D736" t="s">
        <v>547</v>
      </c>
    </row>
    <row r="737" spans="2:4" x14ac:dyDescent="0.3">
      <c r="B737" t="s">
        <v>521</v>
      </c>
      <c r="C737">
        <v>18139</v>
      </c>
      <c r="D737" t="s">
        <v>548</v>
      </c>
    </row>
    <row r="738" spans="2:4" x14ac:dyDescent="0.3">
      <c r="B738" t="s">
        <v>521</v>
      </c>
      <c r="C738">
        <v>18141</v>
      </c>
      <c r="D738" t="s">
        <v>549</v>
      </c>
    </row>
    <row r="739" spans="2:4" x14ac:dyDescent="0.3">
      <c r="B739" t="s">
        <v>521</v>
      </c>
      <c r="C739">
        <v>18143</v>
      </c>
      <c r="D739" t="s">
        <v>135</v>
      </c>
    </row>
    <row r="740" spans="2:4" x14ac:dyDescent="0.3">
      <c r="B740" t="s">
        <v>521</v>
      </c>
      <c r="C740">
        <v>18145</v>
      </c>
      <c r="D740" t="s">
        <v>63</v>
      </c>
    </row>
    <row r="741" spans="2:4" x14ac:dyDescent="0.3">
      <c r="B741" t="s">
        <v>521</v>
      </c>
      <c r="C741">
        <v>18147</v>
      </c>
      <c r="D741" t="s">
        <v>550</v>
      </c>
    </row>
    <row r="742" spans="2:4" x14ac:dyDescent="0.3">
      <c r="B742" t="s">
        <v>521</v>
      </c>
      <c r="C742">
        <v>18149</v>
      </c>
      <c r="D742" t="s">
        <v>551</v>
      </c>
    </row>
    <row r="743" spans="2:4" x14ac:dyDescent="0.3">
      <c r="B743" t="s">
        <v>521</v>
      </c>
      <c r="C743">
        <v>18151</v>
      </c>
      <c r="D743" t="s">
        <v>552</v>
      </c>
    </row>
    <row r="744" spans="2:4" x14ac:dyDescent="0.3">
      <c r="B744" t="s">
        <v>521</v>
      </c>
      <c r="C744">
        <v>18153</v>
      </c>
      <c r="D744" t="s">
        <v>553</v>
      </c>
    </row>
    <row r="745" spans="2:4" x14ac:dyDescent="0.3">
      <c r="B745" t="s">
        <v>521</v>
      </c>
      <c r="C745">
        <v>18155</v>
      </c>
      <c r="D745" t="s">
        <v>554</v>
      </c>
    </row>
    <row r="746" spans="2:4" x14ac:dyDescent="0.3">
      <c r="B746" t="s">
        <v>521</v>
      </c>
      <c r="C746">
        <v>18157</v>
      </c>
      <c r="D746" t="s">
        <v>555</v>
      </c>
    </row>
    <row r="747" spans="2:4" x14ac:dyDescent="0.3">
      <c r="B747" t="s">
        <v>521</v>
      </c>
      <c r="C747">
        <v>18159</v>
      </c>
      <c r="D747" t="s">
        <v>556</v>
      </c>
    </row>
    <row r="748" spans="2:4" x14ac:dyDescent="0.3">
      <c r="B748" t="s">
        <v>521</v>
      </c>
      <c r="C748">
        <v>18161</v>
      </c>
      <c r="D748" t="s">
        <v>141</v>
      </c>
    </row>
    <row r="749" spans="2:4" x14ac:dyDescent="0.3">
      <c r="B749" t="s">
        <v>521</v>
      </c>
      <c r="C749">
        <v>18163</v>
      </c>
      <c r="D749" t="s">
        <v>557</v>
      </c>
    </row>
    <row r="750" spans="2:4" x14ac:dyDescent="0.3">
      <c r="B750" t="s">
        <v>521</v>
      </c>
      <c r="C750">
        <v>18165</v>
      </c>
      <c r="D750" t="s">
        <v>558</v>
      </c>
    </row>
    <row r="751" spans="2:4" x14ac:dyDescent="0.3">
      <c r="B751" t="s">
        <v>521</v>
      </c>
      <c r="C751">
        <v>18167</v>
      </c>
      <c r="D751" t="s">
        <v>559</v>
      </c>
    </row>
    <row r="752" spans="2:4" x14ac:dyDescent="0.3">
      <c r="B752" t="s">
        <v>521</v>
      </c>
      <c r="C752">
        <v>18169</v>
      </c>
      <c r="D752" t="s">
        <v>515</v>
      </c>
    </row>
    <row r="753" spans="2:4" x14ac:dyDescent="0.3">
      <c r="B753" t="s">
        <v>521</v>
      </c>
      <c r="C753">
        <v>18171</v>
      </c>
      <c r="D753" t="s">
        <v>424</v>
      </c>
    </row>
    <row r="754" spans="2:4" x14ac:dyDescent="0.3">
      <c r="B754" t="s">
        <v>521</v>
      </c>
      <c r="C754">
        <v>18173</v>
      </c>
      <c r="D754" t="s">
        <v>560</v>
      </c>
    </row>
    <row r="755" spans="2:4" x14ac:dyDescent="0.3">
      <c r="B755" t="s">
        <v>521</v>
      </c>
      <c r="C755">
        <v>18175</v>
      </c>
      <c r="D755" t="s">
        <v>69</v>
      </c>
    </row>
    <row r="756" spans="2:4" x14ac:dyDescent="0.3">
      <c r="B756" t="s">
        <v>521</v>
      </c>
      <c r="C756">
        <v>18177</v>
      </c>
      <c r="D756" t="s">
        <v>425</v>
      </c>
    </row>
    <row r="757" spans="2:4" x14ac:dyDescent="0.3">
      <c r="B757" t="s">
        <v>521</v>
      </c>
      <c r="C757">
        <v>18179</v>
      </c>
      <c r="D757" t="s">
        <v>561</v>
      </c>
    </row>
    <row r="758" spans="2:4" x14ac:dyDescent="0.3">
      <c r="B758" t="s">
        <v>521</v>
      </c>
      <c r="C758">
        <v>18181</v>
      </c>
      <c r="D758" t="s">
        <v>143</v>
      </c>
    </row>
    <row r="759" spans="2:4" x14ac:dyDescent="0.3">
      <c r="B759" t="s">
        <v>521</v>
      </c>
      <c r="C759">
        <v>18183</v>
      </c>
      <c r="D759" t="s">
        <v>562</v>
      </c>
    </row>
    <row r="760" spans="2:4" x14ac:dyDescent="0.3">
      <c r="B760" t="s">
        <v>563</v>
      </c>
      <c r="C760">
        <v>19001</v>
      </c>
      <c r="D760" t="s">
        <v>564</v>
      </c>
    </row>
    <row r="761" spans="2:4" x14ac:dyDescent="0.3">
      <c r="B761" t="s">
        <v>563</v>
      </c>
      <c r="C761">
        <v>19003</v>
      </c>
      <c r="D761" t="s">
        <v>204</v>
      </c>
    </row>
    <row r="762" spans="2:4" x14ac:dyDescent="0.3">
      <c r="B762" t="s">
        <v>563</v>
      </c>
      <c r="C762">
        <v>19005</v>
      </c>
      <c r="D762" t="s">
        <v>565</v>
      </c>
    </row>
    <row r="763" spans="2:4" x14ac:dyDescent="0.3">
      <c r="B763" t="s">
        <v>563</v>
      </c>
      <c r="C763">
        <v>19007</v>
      </c>
      <c r="D763" t="s">
        <v>566</v>
      </c>
    </row>
    <row r="764" spans="2:4" x14ac:dyDescent="0.3">
      <c r="B764" t="s">
        <v>563</v>
      </c>
      <c r="C764">
        <v>19009</v>
      </c>
      <c r="D764" t="s">
        <v>567</v>
      </c>
    </row>
    <row r="765" spans="2:4" x14ac:dyDescent="0.3">
      <c r="B765" t="s">
        <v>563</v>
      </c>
      <c r="C765">
        <v>19011</v>
      </c>
      <c r="D765" t="s">
        <v>92</v>
      </c>
    </row>
    <row r="766" spans="2:4" x14ac:dyDescent="0.3">
      <c r="B766" t="s">
        <v>563</v>
      </c>
      <c r="C766">
        <v>19013</v>
      </c>
      <c r="D766" t="s">
        <v>568</v>
      </c>
    </row>
    <row r="767" spans="2:4" x14ac:dyDescent="0.3">
      <c r="B767" t="s">
        <v>563</v>
      </c>
      <c r="C767">
        <v>19015</v>
      </c>
      <c r="D767" t="s">
        <v>93</v>
      </c>
    </row>
    <row r="768" spans="2:4" x14ac:dyDescent="0.3">
      <c r="B768" t="s">
        <v>563</v>
      </c>
      <c r="C768">
        <v>19017</v>
      </c>
      <c r="D768" t="s">
        <v>569</v>
      </c>
    </row>
    <row r="769" spans="2:4" x14ac:dyDescent="0.3">
      <c r="B769" t="s">
        <v>563</v>
      </c>
      <c r="C769">
        <v>19019</v>
      </c>
      <c r="D769" t="s">
        <v>570</v>
      </c>
    </row>
    <row r="770" spans="2:4" x14ac:dyDescent="0.3">
      <c r="B770" t="s">
        <v>563</v>
      </c>
      <c r="C770">
        <v>19021</v>
      </c>
      <c r="D770" t="s">
        <v>571</v>
      </c>
    </row>
    <row r="771" spans="2:4" x14ac:dyDescent="0.3">
      <c r="B771" t="s">
        <v>563</v>
      </c>
      <c r="C771">
        <v>19023</v>
      </c>
      <c r="D771" t="s">
        <v>11</v>
      </c>
    </row>
    <row r="772" spans="2:4" x14ac:dyDescent="0.3">
      <c r="B772" t="s">
        <v>563</v>
      </c>
      <c r="C772">
        <v>19025</v>
      </c>
      <c r="D772" t="s">
        <v>12</v>
      </c>
    </row>
    <row r="773" spans="2:4" x14ac:dyDescent="0.3">
      <c r="B773" t="s">
        <v>563</v>
      </c>
      <c r="C773">
        <v>19027</v>
      </c>
      <c r="D773" t="s">
        <v>95</v>
      </c>
    </row>
    <row r="774" spans="2:4" x14ac:dyDescent="0.3">
      <c r="B774" t="s">
        <v>563</v>
      </c>
      <c r="C774">
        <v>19029</v>
      </c>
      <c r="D774" t="s">
        <v>471</v>
      </c>
    </row>
    <row r="775" spans="2:4" x14ac:dyDescent="0.3">
      <c r="B775" t="s">
        <v>563</v>
      </c>
      <c r="C775">
        <v>19031</v>
      </c>
      <c r="D775" t="s">
        <v>572</v>
      </c>
    </row>
    <row r="776" spans="2:4" x14ac:dyDescent="0.3">
      <c r="B776" t="s">
        <v>563</v>
      </c>
      <c r="C776">
        <v>19033</v>
      </c>
      <c r="D776" t="s">
        <v>573</v>
      </c>
    </row>
    <row r="777" spans="2:4" x14ac:dyDescent="0.3">
      <c r="B777" t="s">
        <v>563</v>
      </c>
      <c r="C777">
        <v>19035</v>
      </c>
      <c r="D777" t="s">
        <v>14</v>
      </c>
    </row>
    <row r="778" spans="2:4" x14ac:dyDescent="0.3">
      <c r="B778" t="s">
        <v>563</v>
      </c>
      <c r="C778">
        <v>19037</v>
      </c>
      <c r="D778" t="s">
        <v>574</v>
      </c>
    </row>
    <row r="779" spans="2:4" x14ac:dyDescent="0.3">
      <c r="B779" t="s">
        <v>563</v>
      </c>
      <c r="C779">
        <v>19039</v>
      </c>
      <c r="D779" t="s">
        <v>17</v>
      </c>
    </row>
    <row r="780" spans="2:4" x14ac:dyDescent="0.3">
      <c r="B780" t="s">
        <v>563</v>
      </c>
      <c r="C780">
        <v>19041</v>
      </c>
      <c r="D780" t="s">
        <v>18</v>
      </c>
    </row>
    <row r="781" spans="2:4" x14ac:dyDescent="0.3">
      <c r="B781" t="s">
        <v>563</v>
      </c>
      <c r="C781">
        <v>19043</v>
      </c>
      <c r="D781" t="s">
        <v>346</v>
      </c>
    </row>
    <row r="782" spans="2:4" x14ac:dyDescent="0.3">
      <c r="B782" t="s">
        <v>563</v>
      </c>
      <c r="C782">
        <v>19045</v>
      </c>
      <c r="D782" t="s">
        <v>474</v>
      </c>
    </row>
    <row r="783" spans="2:4" x14ac:dyDescent="0.3">
      <c r="B783" t="s">
        <v>563</v>
      </c>
      <c r="C783">
        <v>19047</v>
      </c>
      <c r="D783" t="s">
        <v>102</v>
      </c>
    </row>
    <row r="784" spans="2:4" x14ac:dyDescent="0.3">
      <c r="B784" t="s">
        <v>563</v>
      </c>
      <c r="C784">
        <v>19049</v>
      </c>
      <c r="D784" t="s">
        <v>28</v>
      </c>
    </row>
    <row r="785" spans="2:4" x14ac:dyDescent="0.3">
      <c r="B785" t="s">
        <v>563</v>
      </c>
      <c r="C785">
        <v>19051</v>
      </c>
      <c r="D785" t="s">
        <v>575</v>
      </c>
    </row>
    <row r="786" spans="2:4" x14ac:dyDescent="0.3">
      <c r="B786" t="s">
        <v>563</v>
      </c>
      <c r="C786">
        <v>19053</v>
      </c>
      <c r="D786" t="s">
        <v>355</v>
      </c>
    </row>
    <row r="787" spans="2:4" x14ac:dyDescent="0.3">
      <c r="B787" t="s">
        <v>563</v>
      </c>
      <c r="C787">
        <v>19055</v>
      </c>
      <c r="D787" t="s">
        <v>527</v>
      </c>
    </row>
    <row r="788" spans="2:4" x14ac:dyDescent="0.3">
      <c r="B788" t="s">
        <v>563</v>
      </c>
      <c r="C788">
        <v>19057</v>
      </c>
      <c r="D788" t="s">
        <v>576</v>
      </c>
    </row>
    <row r="789" spans="2:4" x14ac:dyDescent="0.3">
      <c r="B789" t="s">
        <v>563</v>
      </c>
      <c r="C789">
        <v>19059</v>
      </c>
      <c r="D789" t="s">
        <v>577</v>
      </c>
    </row>
    <row r="790" spans="2:4" x14ac:dyDescent="0.3">
      <c r="B790" t="s">
        <v>563</v>
      </c>
      <c r="C790">
        <v>19061</v>
      </c>
      <c r="D790" t="s">
        <v>578</v>
      </c>
    </row>
    <row r="791" spans="2:4" x14ac:dyDescent="0.3">
      <c r="B791" t="s">
        <v>563</v>
      </c>
      <c r="C791">
        <v>19063</v>
      </c>
      <c r="D791" t="s">
        <v>579</v>
      </c>
    </row>
    <row r="792" spans="2:4" x14ac:dyDescent="0.3">
      <c r="B792" t="s">
        <v>563</v>
      </c>
      <c r="C792">
        <v>19065</v>
      </c>
      <c r="D792" t="s">
        <v>33</v>
      </c>
    </row>
    <row r="793" spans="2:4" x14ac:dyDescent="0.3">
      <c r="B793" t="s">
        <v>563</v>
      </c>
      <c r="C793">
        <v>19067</v>
      </c>
      <c r="D793" t="s">
        <v>365</v>
      </c>
    </row>
    <row r="794" spans="2:4" x14ac:dyDescent="0.3">
      <c r="B794" t="s">
        <v>563</v>
      </c>
      <c r="C794">
        <v>19069</v>
      </c>
      <c r="D794" t="s">
        <v>34</v>
      </c>
    </row>
    <row r="795" spans="2:4" x14ac:dyDescent="0.3">
      <c r="B795" t="s">
        <v>563</v>
      </c>
      <c r="C795">
        <v>19071</v>
      </c>
      <c r="D795" t="s">
        <v>226</v>
      </c>
    </row>
    <row r="796" spans="2:4" x14ac:dyDescent="0.3">
      <c r="B796" t="s">
        <v>563</v>
      </c>
      <c r="C796">
        <v>19073</v>
      </c>
      <c r="D796" t="s">
        <v>36</v>
      </c>
    </row>
    <row r="797" spans="2:4" x14ac:dyDescent="0.3">
      <c r="B797" t="s">
        <v>563</v>
      </c>
      <c r="C797">
        <v>19075</v>
      </c>
      <c r="D797" t="s">
        <v>483</v>
      </c>
    </row>
    <row r="798" spans="2:4" x14ac:dyDescent="0.3">
      <c r="B798" t="s">
        <v>563</v>
      </c>
      <c r="C798">
        <v>19077</v>
      </c>
      <c r="D798" t="s">
        <v>580</v>
      </c>
    </row>
    <row r="799" spans="2:4" x14ac:dyDescent="0.3">
      <c r="B799" t="s">
        <v>563</v>
      </c>
      <c r="C799">
        <v>19079</v>
      </c>
      <c r="D799" t="s">
        <v>291</v>
      </c>
    </row>
    <row r="800" spans="2:4" x14ac:dyDescent="0.3">
      <c r="B800" t="s">
        <v>563</v>
      </c>
      <c r="C800">
        <v>19081</v>
      </c>
      <c r="D800" t="s">
        <v>375</v>
      </c>
    </row>
    <row r="801" spans="2:4" x14ac:dyDescent="0.3">
      <c r="B801" t="s">
        <v>563</v>
      </c>
      <c r="C801">
        <v>19083</v>
      </c>
      <c r="D801" t="s">
        <v>484</v>
      </c>
    </row>
    <row r="802" spans="2:4" x14ac:dyDescent="0.3">
      <c r="B802" t="s">
        <v>563</v>
      </c>
      <c r="C802">
        <v>19085</v>
      </c>
      <c r="D802" t="s">
        <v>532</v>
      </c>
    </row>
    <row r="803" spans="2:4" x14ac:dyDescent="0.3">
      <c r="B803" t="s">
        <v>563</v>
      </c>
      <c r="C803">
        <v>19087</v>
      </c>
      <c r="D803" t="s">
        <v>38</v>
      </c>
    </row>
    <row r="804" spans="2:4" x14ac:dyDescent="0.3">
      <c r="B804" t="s">
        <v>563</v>
      </c>
      <c r="C804">
        <v>19089</v>
      </c>
      <c r="D804" t="s">
        <v>113</v>
      </c>
    </row>
    <row r="805" spans="2:4" x14ac:dyDescent="0.3">
      <c r="B805" t="s">
        <v>563</v>
      </c>
      <c r="C805">
        <v>19091</v>
      </c>
      <c r="D805" t="s">
        <v>158</v>
      </c>
    </row>
    <row r="806" spans="2:4" x14ac:dyDescent="0.3">
      <c r="B806" t="s">
        <v>563</v>
      </c>
      <c r="C806">
        <v>19093</v>
      </c>
      <c r="D806" t="s">
        <v>581</v>
      </c>
    </row>
    <row r="807" spans="2:4" x14ac:dyDescent="0.3">
      <c r="B807" t="s">
        <v>563</v>
      </c>
      <c r="C807">
        <v>19095</v>
      </c>
      <c r="D807" t="s">
        <v>582</v>
      </c>
    </row>
    <row r="808" spans="2:4" x14ac:dyDescent="0.3">
      <c r="B808" t="s">
        <v>563</v>
      </c>
      <c r="C808">
        <v>19097</v>
      </c>
      <c r="D808" t="s">
        <v>40</v>
      </c>
    </row>
    <row r="809" spans="2:4" x14ac:dyDescent="0.3">
      <c r="B809" t="s">
        <v>563</v>
      </c>
      <c r="C809">
        <v>19099</v>
      </c>
      <c r="D809" t="s">
        <v>381</v>
      </c>
    </row>
    <row r="810" spans="2:4" x14ac:dyDescent="0.3">
      <c r="B810" t="s">
        <v>563</v>
      </c>
      <c r="C810">
        <v>19101</v>
      </c>
      <c r="D810" t="s">
        <v>41</v>
      </c>
    </row>
    <row r="811" spans="2:4" x14ac:dyDescent="0.3">
      <c r="B811" t="s">
        <v>563</v>
      </c>
      <c r="C811">
        <v>19103</v>
      </c>
      <c r="D811" t="s">
        <v>116</v>
      </c>
    </row>
    <row r="812" spans="2:4" x14ac:dyDescent="0.3">
      <c r="B812" t="s">
        <v>563</v>
      </c>
      <c r="C812">
        <v>19105</v>
      </c>
      <c r="D812" t="s">
        <v>384</v>
      </c>
    </row>
    <row r="813" spans="2:4" x14ac:dyDescent="0.3">
      <c r="B813" t="s">
        <v>563</v>
      </c>
      <c r="C813">
        <v>19107</v>
      </c>
      <c r="D813" t="s">
        <v>583</v>
      </c>
    </row>
    <row r="814" spans="2:4" x14ac:dyDescent="0.3">
      <c r="B814" t="s">
        <v>563</v>
      </c>
      <c r="C814">
        <v>19109</v>
      </c>
      <c r="D814" t="s">
        <v>584</v>
      </c>
    </row>
    <row r="815" spans="2:4" x14ac:dyDescent="0.3">
      <c r="B815" t="s">
        <v>563</v>
      </c>
      <c r="C815">
        <v>19111</v>
      </c>
      <c r="D815" t="s">
        <v>45</v>
      </c>
    </row>
    <row r="816" spans="2:4" x14ac:dyDescent="0.3">
      <c r="B816" t="s">
        <v>563</v>
      </c>
      <c r="C816">
        <v>19113</v>
      </c>
      <c r="D816" t="s">
        <v>585</v>
      </c>
    </row>
    <row r="817" spans="2:4" x14ac:dyDescent="0.3">
      <c r="B817" t="s">
        <v>563</v>
      </c>
      <c r="C817">
        <v>19115</v>
      </c>
      <c r="D817" t="s">
        <v>586</v>
      </c>
    </row>
    <row r="818" spans="2:4" x14ac:dyDescent="0.3">
      <c r="B818" t="s">
        <v>563</v>
      </c>
      <c r="C818">
        <v>19117</v>
      </c>
      <c r="D818" t="s">
        <v>587</v>
      </c>
    </row>
    <row r="819" spans="2:4" x14ac:dyDescent="0.3">
      <c r="B819" t="s">
        <v>563</v>
      </c>
      <c r="C819">
        <v>19119</v>
      </c>
      <c r="D819" t="s">
        <v>588</v>
      </c>
    </row>
    <row r="820" spans="2:4" x14ac:dyDescent="0.3">
      <c r="B820" t="s">
        <v>563</v>
      </c>
      <c r="C820">
        <v>19121</v>
      </c>
      <c r="D820" t="s">
        <v>49</v>
      </c>
    </row>
    <row r="821" spans="2:4" x14ac:dyDescent="0.3">
      <c r="B821" t="s">
        <v>563</v>
      </c>
      <c r="C821">
        <v>19123</v>
      </c>
      <c r="D821" t="s">
        <v>589</v>
      </c>
    </row>
    <row r="822" spans="2:4" x14ac:dyDescent="0.3">
      <c r="B822" t="s">
        <v>563</v>
      </c>
      <c r="C822">
        <v>19125</v>
      </c>
      <c r="D822" t="s">
        <v>51</v>
      </c>
    </row>
    <row r="823" spans="2:4" x14ac:dyDescent="0.3">
      <c r="B823" t="s">
        <v>563</v>
      </c>
      <c r="C823">
        <v>19127</v>
      </c>
      <c r="D823" t="s">
        <v>52</v>
      </c>
    </row>
    <row r="824" spans="2:4" x14ac:dyDescent="0.3">
      <c r="B824" t="s">
        <v>563</v>
      </c>
      <c r="C824">
        <v>19129</v>
      </c>
      <c r="D824" t="s">
        <v>590</v>
      </c>
    </row>
    <row r="825" spans="2:4" x14ac:dyDescent="0.3">
      <c r="B825" t="s">
        <v>563</v>
      </c>
      <c r="C825">
        <v>19131</v>
      </c>
      <c r="D825" t="s">
        <v>392</v>
      </c>
    </row>
    <row r="826" spans="2:4" x14ac:dyDescent="0.3">
      <c r="B826" t="s">
        <v>563</v>
      </c>
      <c r="C826">
        <v>19133</v>
      </c>
      <c r="D826" t="s">
        <v>591</v>
      </c>
    </row>
    <row r="827" spans="2:4" x14ac:dyDescent="0.3">
      <c r="B827" t="s">
        <v>563</v>
      </c>
      <c r="C827">
        <v>19135</v>
      </c>
      <c r="D827" t="s">
        <v>54</v>
      </c>
    </row>
    <row r="828" spans="2:4" x14ac:dyDescent="0.3">
      <c r="B828" t="s">
        <v>563</v>
      </c>
      <c r="C828">
        <v>19137</v>
      </c>
      <c r="D828" t="s">
        <v>55</v>
      </c>
    </row>
    <row r="829" spans="2:4" x14ac:dyDescent="0.3">
      <c r="B829" t="s">
        <v>563</v>
      </c>
      <c r="C829">
        <v>19139</v>
      </c>
      <c r="D829" t="s">
        <v>592</v>
      </c>
    </row>
    <row r="830" spans="2:4" x14ac:dyDescent="0.3">
      <c r="B830" t="s">
        <v>563</v>
      </c>
      <c r="C830">
        <v>19141</v>
      </c>
      <c r="D830" t="s">
        <v>593</v>
      </c>
    </row>
    <row r="831" spans="2:4" x14ac:dyDescent="0.3">
      <c r="B831" t="s">
        <v>563</v>
      </c>
      <c r="C831">
        <v>19143</v>
      </c>
      <c r="D831" t="s">
        <v>308</v>
      </c>
    </row>
    <row r="832" spans="2:4" x14ac:dyDescent="0.3">
      <c r="B832" t="s">
        <v>563</v>
      </c>
      <c r="C832">
        <v>19145</v>
      </c>
      <c r="D832" t="s">
        <v>594</v>
      </c>
    </row>
    <row r="833" spans="2:4" x14ac:dyDescent="0.3">
      <c r="B833" t="s">
        <v>563</v>
      </c>
      <c r="C833">
        <v>19147</v>
      </c>
      <c r="D833" t="s">
        <v>595</v>
      </c>
    </row>
    <row r="834" spans="2:4" x14ac:dyDescent="0.3">
      <c r="B834" t="s">
        <v>563</v>
      </c>
      <c r="C834">
        <v>19149</v>
      </c>
      <c r="D834" t="s">
        <v>596</v>
      </c>
    </row>
    <row r="835" spans="2:4" x14ac:dyDescent="0.3">
      <c r="B835" t="s">
        <v>563</v>
      </c>
      <c r="C835">
        <v>19151</v>
      </c>
      <c r="D835" t="s">
        <v>597</v>
      </c>
    </row>
    <row r="836" spans="2:4" x14ac:dyDescent="0.3">
      <c r="B836" t="s">
        <v>563</v>
      </c>
      <c r="C836">
        <v>19153</v>
      </c>
      <c r="D836" t="s">
        <v>129</v>
      </c>
    </row>
    <row r="837" spans="2:4" x14ac:dyDescent="0.3">
      <c r="B837" t="s">
        <v>563</v>
      </c>
      <c r="C837">
        <v>19155</v>
      </c>
      <c r="D837" t="s">
        <v>598</v>
      </c>
    </row>
    <row r="838" spans="2:4" x14ac:dyDescent="0.3">
      <c r="B838" t="s">
        <v>563</v>
      </c>
      <c r="C838">
        <v>19157</v>
      </c>
      <c r="D838" t="s">
        <v>599</v>
      </c>
    </row>
    <row r="839" spans="2:4" x14ac:dyDescent="0.3">
      <c r="B839" t="s">
        <v>563</v>
      </c>
      <c r="C839">
        <v>19159</v>
      </c>
      <c r="D839" t="s">
        <v>600</v>
      </c>
    </row>
    <row r="840" spans="2:4" x14ac:dyDescent="0.3">
      <c r="B840" t="s">
        <v>563</v>
      </c>
      <c r="C840">
        <v>19161</v>
      </c>
      <c r="D840" t="s">
        <v>601</v>
      </c>
    </row>
    <row r="841" spans="2:4" x14ac:dyDescent="0.3">
      <c r="B841" t="s">
        <v>563</v>
      </c>
      <c r="C841">
        <v>19163</v>
      </c>
      <c r="D841" t="s">
        <v>135</v>
      </c>
    </row>
    <row r="842" spans="2:4" x14ac:dyDescent="0.3">
      <c r="B842" t="s">
        <v>563</v>
      </c>
      <c r="C842">
        <v>19165</v>
      </c>
      <c r="D842" t="s">
        <v>63</v>
      </c>
    </row>
    <row r="843" spans="2:4" x14ac:dyDescent="0.3">
      <c r="B843" t="s">
        <v>563</v>
      </c>
      <c r="C843">
        <v>19167</v>
      </c>
      <c r="D843" t="s">
        <v>602</v>
      </c>
    </row>
    <row r="844" spans="2:4" x14ac:dyDescent="0.3">
      <c r="B844" t="s">
        <v>563</v>
      </c>
      <c r="C844">
        <v>19169</v>
      </c>
      <c r="D844" t="s">
        <v>603</v>
      </c>
    </row>
    <row r="845" spans="2:4" x14ac:dyDescent="0.3">
      <c r="B845" t="s">
        <v>563</v>
      </c>
      <c r="C845">
        <v>19171</v>
      </c>
      <c r="D845" t="s">
        <v>604</v>
      </c>
    </row>
    <row r="846" spans="2:4" x14ac:dyDescent="0.3">
      <c r="B846" t="s">
        <v>563</v>
      </c>
      <c r="C846">
        <v>19173</v>
      </c>
      <c r="D846" t="s">
        <v>319</v>
      </c>
    </row>
    <row r="847" spans="2:4" x14ac:dyDescent="0.3">
      <c r="B847" t="s">
        <v>563</v>
      </c>
      <c r="C847">
        <v>19175</v>
      </c>
      <c r="D847" t="s">
        <v>141</v>
      </c>
    </row>
    <row r="848" spans="2:4" x14ac:dyDescent="0.3">
      <c r="B848" t="s">
        <v>563</v>
      </c>
      <c r="C848">
        <v>19177</v>
      </c>
      <c r="D848" t="s">
        <v>142</v>
      </c>
    </row>
    <row r="849" spans="2:4" x14ac:dyDescent="0.3">
      <c r="B849" t="s">
        <v>563</v>
      </c>
      <c r="C849">
        <v>19179</v>
      </c>
      <c r="D849" t="s">
        <v>605</v>
      </c>
    </row>
    <row r="850" spans="2:4" x14ac:dyDescent="0.3">
      <c r="B850" t="s">
        <v>563</v>
      </c>
      <c r="C850">
        <v>19181</v>
      </c>
      <c r="D850" t="s">
        <v>424</v>
      </c>
    </row>
    <row r="851" spans="2:4" x14ac:dyDescent="0.3">
      <c r="B851" t="s">
        <v>563</v>
      </c>
      <c r="C851">
        <v>19183</v>
      </c>
      <c r="D851" t="s">
        <v>69</v>
      </c>
    </row>
    <row r="852" spans="2:4" x14ac:dyDescent="0.3">
      <c r="B852" t="s">
        <v>563</v>
      </c>
      <c r="C852">
        <v>19185</v>
      </c>
      <c r="D852" t="s">
        <v>425</v>
      </c>
    </row>
    <row r="853" spans="2:4" x14ac:dyDescent="0.3">
      <c r="B853" t="s">
        <v>563</v>
      </c>
      <c r="C853">
        <v>19187</v>
      </c>
      <c r="D853" t="s">
        <v>426</v>
      </c>
    </row>
    <row r="854" spans="2:4" x14ac:dyDescent="0.3">
      <c r="B854" t="s">
        <v>563</v>
      </c>
      <c r="C854">
        <v>19189</v>
      </c>
      <c r="D854" t="s">
        <v>519</v>
      </c>
    </row>
    <row r="855" spans="2:4" x14ac:dyDescent="0.3">
      <c r="B855" t="s">
        <v>563</v>
      </c>
      <c r="C855">
        <v>19191</v>
      </c>
      <c r="D855" t="s">
        <v>606</v>
      </c>
    </row>
    <row r="856" spans="2:4" x14ac:dyDescent="0.3">
      <c r="B856" t="s">
        <v>563</v>
      </c>
      <c r="C856">
        <v>19193</v>
      </c>
      <c r="D856" t="s">
        <v>607</v>
      </c>
    </row>
    <row r="857" spans="2:4" x14ac:dyDescent="0.3">
      <c r="B857" t="s">
        <v>563</v>
      </c>
      <c r="C857">
        <v>19195</v>
      </c>
      <c r="D857" t="s">
        <v>431</v>
      </c>
    </row>
    <row r="858" spans="2:4" x14ac:dyDescent="0.3">
      <c r="B858" t="s">
        <v>563</v>
      </c>
      <c r="C858">
        <v>19197</v>
      </c>
      <c r="D858" t="s">
        <v>608</v>
      </c>
    </row>
    <row r="859" spans="2:4" x14ac:dyDescent="0.3">
      <c r="B859" t="s">
        <v>609</v>
      </c>
      <c r="C859">
        <v>20001</v>
      </c>
      <c r="D859" t="s">
        <v>522</v>
      </c>
    </row>
    <row r="860" spans="2:4" x14ac:dyDescent="0.3">
      <c r="B860" t="s">
        <v>609</v>
      </c>
      <c r="C860">
        <v>20003</v>
      </c>
      <c r="D860" t="s">
        <v>610</v>
      </c>
    </row>
    <row r="861" spans="2:4" x14ac:dyDescent="0.3">
      <c r="B861" t="s">
        <v>609</v>
      </c>
      <c r="C861">
        <v>20005</v>
      </c>
      <c r="D861" t="s">
        <v>611</v>
      </c>
    </row>
    <row r="862" spans="2:4" x14ac:dyDescent="0.3">
      <c r="B862" t="s">
        <v>609</v>
      </c>
      <c r="C862">
        <v>20007</v>
      </c>
      <c r="D862" t="s">
        <v>612</v>
      </c>
    </row>
    <row r="863" spans="2:4" x14ac:dyDescent="0.3">
      <c r="B863" t="s">
        <v>609</v>
      </c>
      <c r="C863">
        <v>20009</v>
      </c>
      <c r="D863" t="s">
        <v>613</v>
      </c>
    </row>
    <row r="864" spans="2:4" x14ac:dyDescent="0.3">
      <c r="B864" t="s">
        <v>609</v>
      </c>
      <c r="C864">
        <v>20011</v>
      </c>
      <c r="D864" t="s">
        <v>614</v>
      </c>
    </row>
    <row r="865" spans="2:4" x14ac:dyDescent="0.3">
      <c r="B865" t="s">
        <v>609</v>
      </c>
      <c r="C865">
        <v>20013</v>
      </c>
      <c r="D865" t="s">
        <v>469</v>
      </c>
    </row>
    <row r="866" spans="2:4" x14ac:dyDescent="0.3">
      <c r="B866" t="s">
        <v>609</v>
      </c>
      <c r="C866">
        <v>20015</v>
      </c>
      <c r="D866" t="s">
        <v>11</v>
      </c>
    </row>
    <row r="867" spans="2:4" x14ac:dyDescent="0.3">
      <c r="B867" t="s">
        <v>609</v>
      </c>
      <c r="C867">
        <v>20017</v>
      </c>
      <c r="D867" t="s">
        <v>615</v>
      </c>
    </row>
    <row r="868" spans="2:4" x14ac:dyDescent="0.3">
      <c r="B868" t="s">
        <v>609</v>
      </c>
      <c r="C868">
        <v>20019</v>
      </c>
      <c r="D868" t="s">
        <v>616</v>
      </c>
    </row>
    <row r="869" spans="2:4" x14ac:dyDescent="0.3">
      <c r="B869" t="s">
        <v>609</v>
      </c>
      <c r="C869">
        <v>20021</v>
      </c>
      <c r="D869" t="s">
        <v>14</v>
      </c>
    </row>
    <row r="870" spans="2:4" x14ac:dyDescent="0.3">
      <c r="B870" t="s">
        <v>609</v>
      </c>
      <c r="C870">
        <v>20023</v>
      </c>
      <c r="D870" t="s">
        <v>213</v>
      </c>
    </row>
    <row r="871" spans="2:4" x14ac:dyDescent="0.3">
      <c r="B871" t="s">
        <v>609</v>
      </c>
      <c r="C871">
        <v>20025</v>
      </c>
      <c r="D871" t="s">
        <v>97</v>
      </c>
    </row>
    <row r="872" spans="2:4" x14ac:dyDescent="0.3">
      <c r="B872" t="s">
        <v>609</v>
      </c>
      <c r="C872">
        <v>20027</v>
      </c>
      <c r="D872" t="s">
        <v>18</v>
      </c>
    </row>
    <row r="873" spans="2:4" x14ac:dyDescent="0.3">
      <c r="B873" t="s">
        <v>609</v>
      </c>
      <c r="C873">
        <v>20029</v>
      </c>
      <c r="D873" t="s">
        <v>617</v>
      </c>
    </row>
    <row r="874" spans="2:4" x14ac:dyDescent="0.3">
      <c r="B874" t="s">
        <v>609</v>
      </c>
      <c r="C874">
        <v>20031</v>
      </c>
      <c r="D874" t="s">
        <v>618</v>
      </c>
    </row>
    <row r="875" spans="2:4" x14ac:dyDescent="0.3">
      <c r="B875" t="s">
        <v>609</v>
      </c>
      <c r="C875">
        <v>20033</v>
      </c>
      <c r="D875" t="s">
        <v>619</v>
      </c>
    </row>
    <row r="876" spans="2:4" x14ac:dyDescent="0.3">
      <c r="B876" t="s">
        <v>609</v>
      </c>
      <c r="C876">
        <v>20035</v>
      </c>
      <c r="D876" t="s">
        <v>620</v>
      </c>
    </row>
    <row r="877" spans="2:4" x14ac:dyDescent="0.3">
      <c r="B877" t="s">
        <v>609</v>
      </c>
      <c r="C877">
        <v>20037</v>
      </c>
      <c r="D877" t="s">
        <v>102</v>
      </c>
    </row>
    <row r="878" spans="2:4" x14ac:dyDescent="0.3">
      <c r="B878" t="s">
        <v>609</v>
      </c>
      <c r="C878">
        <v>20039</v>
      </c>
      <c r="D878" t="s">
        <v>355</v>
      </c>
    </row>
    <row r="879" spans="2:4" x14ac:dyDescent="0.3">
      <c r="B879" t="s">
        <v>609</v>
      </c>
      <c r="C879">
        <v>20041</v>
      </c>
      <c r="D879" t="s">
        <v>577</v>
      </c>
    </row>
    <row r="880" spans="2:4" x14ac:dyDescent="0.3">
      <c r="B880" t="s">
        <v>609</v>
      </c>
      <c r="C880">
        <v>20043</v>
      </c>
      <c r="D880" t="s">
        <v>621</v>
      </c>
    </row>
    <row r="881" spans="2:4" x14ac:dyDescent="0.3">
      <c r="B881" t="s">
        <v>609</v>
      </c>
      <c r="C881">
        <v>20045</v>
      </c>
      <c r="D881" t="s">
        <v>222</v>
      </c>
    </row>
    <row r="882" spans="2:4" x14ac:dyDescent="0.3">
      <c r="B882" t="s">
        <v>609</v>
      </c>
      <c r="C882">
        <v>20047</v>
      </c>
      <c r="D882" t="s">
        <v>480</v>
      </c>
    </row>
    <row r="883" spans="2:4" x14ac:dyDescent="0.3">
      <c r="B883" t="s">
        <v>609</v>
      </c>
      <c r="C883">
        <v>20049</v>
      </c>
      <c r="D883" t="s">
        <v>622</v>
      </c>
    </row>
    <row r="884" spans="2:4" x14ac:dyDescent="0.3">
      <c r="B884" t="s">
        <v>609</v>
      </c>
      <c r="C884">
        <v>20051</v>
      </c>
      <c r="D884" t="s">
        <v>623</v>
      </c>
    </row>
    <row r="885" spans="2:4" x14ac:dyDescent="0.3">
      <c r="B885" t="s">
        <v>609</v>
      </c>
      <c r="C885">
        <v>20053</v>
      </c>
      <c r="D885" t="s">
        <v>624</v>
      </c>
    </row>
    <row r="886" spans="2:4" x14ac:dyDescent="0.3">
      <c r="B886" t="s">
        <v>609</v>
      </c>
      <c r="C886">
        <v>20055</v>
      </c>
      <c r="D886" t="s">
        <v>625</v>
      </c>
    </row>
    <row r="887" spans="2:4" x14ac:dyDescent="0.3">
      <c r="B887" t="s">
        <v>609</v>
      </c>
      <c r="C887">
        <v>20057</v>
      </c>
      <c r="D887" t="s">
        <v>481</v>
      </c>
    </row>
    <row r="888" spans="2:4" x14ac:dyDescent="0.3">
      <c r="B888" t="s">
        <v>609</v>
      </c>
      <c r="C888">
        <v>20059</v>
      </c>
      <c r="D888" t="s">
        <v>34</v>
      </c>
    </row>
    <row r="889" spans="2:4" x14ac:dyDescent="0.3">
      <c r="B889" t="s">
        <v>609</v>
      </c>
      <c r="C889">
        <v>20061</v>
      </c>
      <c r="D889" t="s">
        <v>626</v>
      </c>
    </row>
    <row r="890" spans="2:4" x14ac:dyDescent="0.3">
      <c r="B890" t="s">
        <v>609</v>
      </c>
      <c r="C890">
        <v>20063</v>
      </c>
      <c r="D890" t="s">
        <v>627</v>
      </c>
    </row>
    <row r="891" spans="2:4" x14ac:dyDescent="0.3">
      <c r="B891" t="s">
        <v>609</v>
      </c>
      <c r="C891">
        <v>20065</v>
      </c>
      <c r="D891" t="s">
        <v>77</v>
      </c>
    </row>
    <row r="892" spans="2:4" x14ac:dyDescent="0.3">
      <c r="B892" t="s">
        <v>609</v>
      </c>
      <c r="C892">
        <v>20067</v>
      </c>
      <c r="D892" t="s">
        <v>110</v>
      </c>
    </row>
    <row r="893" spans="2:4" x14ac:dyDescent="0.3">
      <c r="B893" t="s">
        <v>609</v>
      </c>
      <c r="C893">
        <v>20069</v>
      </c>
      <c r="D893" t="s">
        <v>628</v>
      </c>
    </row>
    <row r="894" spans="2:4" x14ac:dyDescent="0.3">
      <c r="B894" t="s">
        <v>609</v>
      </c>
      <c r="C894">
        <v>20071</v>
      </c>
      <c r="D894" t="s">
        <v>629</v>
      </c>
    </row>
    <row r="895" spans="2:4" x14ac:dyDescent="0.3">
      <c r="B895" t="s">
        <v>609</v>
      </c>
      <c r="C895">
        <v>20073</v>
      </c>
      <c r="D895" t="s">
        <v>630</v>
      </c>
    </row>
    <row r="896" spans="2:4" x14ac:dyDescent="0.3">
      <c r="B896" t="s">
        <v>609</v>
      </c>
      <c r="C896">
        <v>20075</v>
      </c>
      <c r="D896" t="s">
        <v>291</v>
      </c>
    </row>
    <row r="897" spans="2:4" x14ac:dyDescent="0.3">
      <c r="B897" t="s">
        <v>609</v>
      </c>
      <c r="C897">
        <v>20077</v>
      </c>
      <c r="D897" t="s">
        <v>631</v>
      </c>
    </row>
    <row r="898" spans="2:4" x14ac:dyDescent="0.3">
      <c r="B898" t="s">
        <v>609</v>
      </c>
      <c r="C898">
        <v>20079</v>
      </c>
      <c r="D898" t="s">
        <v>632</v>
      </c>
    </row>
    <row r="899" spans="2:4" x14ac:dyDescent="0.3">
      <c r="B899" t="s">
        <v>609</v>
      </c>
      <c r="C899">
        <v>20081</v>
      </c>
      <c r="D899" t="s">
        <v>633</v>
      </c>
    </row>
    <row r="900" spans="2:4" x14ac:dyDescent="0.3">
      <c r="B900" t="s">
        <v>609</v>
      </c>
      <c r="C900">
        <v>20083</v>
      </c>
      <c r="D900" t="s">
        <v>634</v>
      </c>
    </row>
    <row r="901" spans="2:4" x14ac:dyDescent="0.3">
      <c r="B901" t="s">
        <v>609</v>
      </c>
      <c r="C901">
        <v>20085</v>
      </c>
      <c r="D901" t="s">
        <v>40</v>
      </c>
    </row>
    <row r="902" spans="2:4" x14ac:dyDescent="0.3">
      <c r="B902" t="s">
        <v>609</v>
      </c>
      <c r="C902">
        <v>20087</v>
      </c>
      <c r="D902" t="s">
        <v>41</v>
      </c>
    </row>
    <row r="903" spans="2:4" x14ac:dyDescent="0.3">
      <c r="B903" t="s">
        <v>609</v>
      </c>
      <c r="C903">
        <v>20089</v>
      </c>
      <c r="D903" t="s">
        <v>635</v>
      </c>
    </row>
    <row r="904" spans="2:4" x14ac:dyDescent="0.3">
      <c r="B904" t="s">
        <v>609</v>
      </c>
      <c r="C904">
        <v>20091</v>
      </c>
      <c r="D904" t="s">
        <v>116</v>
      </c>
    </row>
    <row r="905" spans="2:4" x14ac:dyDescent="0.3">
      <c r="B905" t="s">
        <v>609</v>
      </c>
      <c r="C905">
        <v>20093</v>
      </c>
      <c r="D905" t="s">
        <v>636</v>
      </c>
    </row>
    <row r="906" spans="2:4" x14ac:dyDescent="0.3">
      <c r="B906" t="s">
        <v>609</v>
      </c>
      <c r="C906">
        <v>20095</v>
      </c>
      <c r="D906" t="s">
        <v>637</v>
      </c>
    </row>
    <row r="907" spans="2:4" x14ac:dyDescent="0.3">
      <c r="B907" t="s">
        <v>609</v>
      </c>
      <c r="C907">
        <v>20097</v>
      </c>
      <c r="D907" t="s">
        <v>233</v>
      </c>
    </row>
    <row r="908" spans="2:4" x14ac:dyDescent="0.3">
      <c r="B908" t="s">
        <v>609</v>
      </c>
      <c r="C908">
        <v>20099</v>
      </c>
      <c r="D908" t="s">
        <v>638</v>
      </c>
    </row>
    <row r="909" spans="2:4" x14ac:dyDescent="0.3">
      <c r="B909" t="s">
        <v>609</v>
      </c>
      <c r="C909">
        <v>20101</v>
      </c>
      <c r="D909" t="s">
        <v>639</v>
      </c>
    </row>
    <row r="910" spans="2:4" x14ac:dyDescent="0.3">
      <c r="B910" t="s">
        <v>609</v>
      </c>
      <c r="C910">
        <v>20103</v>
      </c>
      <c r="D910" t="s">
        <v>640</v>
      </c>
    </row>
    <row r="911" spans="2:4" x14ac:dyDescent="0.3">
      <c r="B911" t="s">
        <v>609</v>
      </c>
      <c r="C911">
        <v>20105</v>
      </c>
      <c r="D911" t="s">
        <v>118</v>
      </c>
    </row>
    <row r="912" spans="2:4" x14ac:dyDescent="0.3">
      <c r="B912" t="s">
        <v>609</v>
      </c>
      <c r="C912">
        <v>20107</v>
      </c>
      <c r="D912" t="s">
        <v>585</v>
      </c>
    </row>
    <row r="913" spans="2:4" x14ac:dyDescent="0.3">
      <c r="B913" t="s">
        <v>609</v>
      </c>
      <c r="C913">
        <v>20109</v>
      </c>
      <c r="D913" t="s">
        <v>120</v>
      </c>
    </row>
    <row r="914" spans="2:4" x14ac:dyDescent="0.3">
      <c r="B914" t="s">
        <v>609</v>
      </c>
      <c r="C914">
        <v>20111</v>
      </c>
      <c r="D914" t="s">
        <v>588</v>
      </c>
    </row>
    <row r="915" spans="2:4" x14ac:dyDescent="0.3">
      <c r="B915" t="s">
        <v>609</v>
      </c>
      <c r="C915">
        <v>20113</v>
      </c>
      <c r="D915" t="s">
        <v>641</v>
      </c>
    </row>
    <row r="916" spans="2:4" x14ac:dyDescent="0.3">
      <c r="B916" t="s">
        <v>609</v>
      </c>
      <c r="C916">
        <v>20115</v>
      </c>
      <c r="D916" t="s">
        <v>51</v>
      </c>
    </row>
    <row r="917" spans="2:4" x14ac:dyDescent="0.3">
      <c r="B917" t="s">
        <v>609</v>
      </c>
      <c r="C917">
        <v>20117</v>
      </c>
      <c r="D917" t="s">
        <v>52</v>
      </c>
    </row>
    <row r="918" spans="2:4" x14ac:dyDescent="0.3">
      <c r="B918" t="s">
        <v>609</v>
      </c>
      <c r="C918">
        <v>20119</v>
      </c>
      <c r="D918" t="s">
        <v>642</v>
      </c>
    </row>
    <row r="919" spans="2:4" x14ac:dyDescent="0.3">
      <c r="B919" t="s">
        <v>609</v>
      </c>
      <c r="C919">
        <v>20121</v>
      </c>
      <c r="D919" t="s">
        <v>540</v>
      </c>
    </row>
    <row r="920" spans="2:4" x14ac:dyDescent="0.3">
      <c r="B920" t="s">
        <v>609</v>
      </c>
      <c r="C920">
        <v>20123</v>
      </c>
      <c r="D920" t="s">
        <v>392</v>
      </c>
    </row>
    <row r="921" spans="2:4" x14ac:dyDescent="0.3">
      <c r="B921" t="s">
        <v>609</v>
      </c>
      <c r="C921">
        <v>20125</v>
      </c>
      <c r="D921" t="s">
        <v>55</v>
      </c>
    </row>
    <row r="922" spans="2:4" x14ac:dyDescent="0.3">
      <c r="B922" t="s">
        <v>609</v>
      </c>
      <c r="C922">
        <v>20127</v>
      </c>
      <c r="D922" t="s">
        <v>643</v>
      </c>
    </row>
    <row r="923" spans="2:4" x14ac:dyDescent="0.3">
      <c r="B923" t="s">
        <v>609</v>
      </c>
      <c r="C923">
        <v>20129</v>
      </c>
      <c r="D923" t="s">
        <v>644</v>
      </c>
    </row>
    <row r="924" spans="2:4" x14ac:dyDescent="0.3">
      <c r="B924" t="s">
        <v>609</v>
      </c>
      <c r="C924">
        <v>20131</v>
      </c>
      <c r="D924" t="s">
        <v>645</v>
      </c>
    </row>
    <row r="925" spans="2:4" x14ac:dyDescent="0.3">
      <c r="B925" t="s">
        <v>609</v>
      </c>
      <c r="C925">
        <v>20133</v>
      </c>
      <c r="D925" t="s">
        <v>646</v>
      </c>
    </row>
    <row r="926" spans="2:4" x14ac:dyDescent="0.3">
      <c r="B926" t="s">
        <v>609</v>
      </c>
      <c r="C926">
        <v>20135</v>
      </c>
      <c r="D926" t="s">
        <v>647</v>
      </c>
    </row>
    <row r="927" spans="2:4" x14ac:dyDescent="0.3">
      <c r="B927" t="s">
        <v>609</v>
      </c>
      <c r="C927">
        <v>20137</v>
      </c>
      <c r="D927" t="s">
        <v>648</v>
      </c>
    </row>
    <row r="928" spans="2:4" x14ac:dyDescent="0.3">
      <c r="B928" t="s">
        <v>609</v>
      </c>
      <c r="C928">
        <v>20139</v>
      </c>
      <c r="D928" t="s">
        <v>649</v>
      </c>
    </row>
    <row r="929" spans="2:4" x14ac:dyDescent="0.3">
      <c r="B929" t="s">
        <v>609</v>
      </c>
      <c r="C929">
        <v>20141</v>
      </c>
      <c r="D929" t="s">
        <v>650</v>
      </c>
    </row>
    <row r="930" spans="2:4" x14ac:dyDescent="0.3">
      <c r="B930" t="s">
        <v>609</v>
      </c>
      <c r="C930">
        <v>20143</v>
      </c>
      <c r="D930" t="s">
        <v>651</v>
      </c>
    </row>
    <row r="931" spans="2:4" x14ac:dyDescent="0.3">
      <c r="B931" t="s">
        <v>609</v>
      </c>
      <c r="C931">
        <v>20145</v>
      </c>
      <c r="D931" t="s">
        <v>652</v>
      </c>
    </row>
    <row r="932" spans="2:4" x14ac:dyDescent="0.3">
      <c r="B932" t="s">
        <v>609</v>
      </c>
      <c r="C932">
        <v>20147</v>
      </c>
      <c r="D932" t="s">
        <v>127</v>
      </c>
    </row>
    <row r="933" spans="2:4" x14ac:dyDescent="0.3">
      <c r="B933" t="s">
        <v>609</v>
      </c>
      <c r="C933">
        <v>20149</v>
      </c>
      <c r="D933" t="s">
        <v>653</v>
      </c>
    </row>
    <row r="934" spans="2:4" x14ac:dyDescent="0.3">
      <c r="B934" t="s">
        <v>609</v>
      </c>
      <c r="C934">
        <v>20151</v>
      </c>
      <c r="D934" t="s">
        <v>654</v>
      </c>
    </row>
    <row r="935" spans="2:4" x14ac:dyDescent="0.3">
      <c r="B935" t="s">
        <v>609</v>
      </c>
      <c r="C935">
        <v>20153</v>
      </c>
      <c r="D935" t="s">
        <v>655</v>
      </c>
    </row>
    <row r="936" spans="2:4" x14ac:dyDescent="0.3">
      <c r="B936" t="s">
        <v>609</v>
      </c>
      <c r="C936">
        <v>20155</v>
      </c>
      <c r="D936" t="s">
        <v>656</v>
      </c>
    </row>
    <row r="937" spans="2:4" x14ac:dyDescent="0.3">
      <c r="B937" t="s">
        <v>609</v>
      </c>
      <c r="C937">
        <v>20157</v>
      </c>
      <c r="D937" t="s">
        <v>657</v>
      </c>
    </row>
    <row r="938" spans="2:4" x14ac:dyDescent="0.3">
      <c r="B938" t="s">
        <v>609</v>
      </c>
      <c r="C938">
        <v>20159</v>
      </c>
      <c r="D938" t="s">
        <v>658</v>
      </c>
    </row>
    <row r="939" spans="2:4" x14ac:dyDescent="0.3">
      <c r="B939" t="s">
        <v>609</v>
      </c>
      <c r="C939">
        <v>20161</v>
      </c>
      <c r="D939" t="s">
        <v>659</v>
      </c>
    </row>
    <row r="940" spans="2:4" x14ac:dyDescent="0.3">
      <c r="B940" t="s">
        <v>609</v>
      </c>
      <c r="C940">
        <v>20163</v>
      </c>
      <c r="D940" t="s">
        <v>660</v>
      </c>
    </row>
    <row r="941" spans="2:4" x14ac:dyDescent="0.3">
      <c r="B941" t="s">
        <v>609</v>
      </c>
      <c r="C941">
        <v>20165</v>
      </c>
      <c r="D941" t="s">
        <v>548</v>
      </c>
    </row>
    <row r="942" spans="2:4" x14ac:dyDescent="0.3">
      <c r="B942" t="s">
        <v>609</v>
      </c>
      <c r="C942">
        <v>20167</v>
      </c>
      <c r="D942" t="s">
        <v>61</v>
      </c>
    </row>
    <row r="943" spans="2:4" x14ac:dyDescent="0.3">
      <c r="B943" t="s">
        <v>609</v>
      </c>
      <c r="C943">
        <v>20169</v>
      </c>
      <c r="D943" t="s">
        <v>134</v>
      </c>
    </row>
    <row r="944" spans="2:4" x14ac:dyDescent="0.3">
      <c r="B944" t="s">
        <v>609</v>
      </c>
      <c r="C944">
        <v>20171</v>
      </c>
      <c r="D944" t="s">
        <v>135</v>
      </c>
    </row>
    <row r="945" spans="2:4" x14ac:dyDescent="0.3">
      <c r="B945" t="s">
        <v>609</v>
      </c>
      <c r="C945">
        <v>20173</v>
      </c>
      <c r="D945" t="s">
        <v>255</v>
      </c>
    </row>
    <row r="946" spans="2:4" x14ac:dyDescent="0.3">
      <c r="B946" t="s">
        <v>609</v>
      </c>
      <c r="C946">
        <v>20175</v>
      </c>
      <c r="D946" t="s">
        <v>661</v>
      </c>
    </row>
    <row r="947" spans="2:4" x14ac:dyDescent="0.3">
      <c r="B947" t="s">
        <v>609</v>
      </c>
      <c r="C947">
        <v>20177</v>
      </c>
      <c r="D947" t="s">
        <v>662</v>
      </c>
    </row>
    <row r="948" spans="2:4" x14ac:dyDescent="0.3">
      <c r="B948" t="s">
        <v>609</v>
      </c>
      <c r="C948">
        <v>20179</v>
      </c>
      <c r="D948" t="s">
        <v>663</v>
      </c>
    </row>
    <row r="949" spans="2:4" x14ac:dyDescent="0.3">
      <c r="B949" t="s">
        <v>609</v>
      </c>
      <c r="C949">
        <v>20181</v>
      </c>
      <c r="D949" t="s">
        <v>664</v>
      </c>
    </row>
    <row r="950" spans="2:4" x14ac:dyDescent="0.3">
      <c r="B950" t="s">
        <v>609</v>
      </c>
      <c r="C950">
        <v>20183</v>
      </c>
      <c r="D950" t="s">
        <v>665</v>
      </c>
    </row>
    <row r="951" spans="2:4" x14ac:dyDescent="0.3">
      <c r="B951" t="s">
        <v>609</v>
      </c>
      <c r="C951">
        <v>20185</v>
      </c>
      <c r="D951" t="s">
        <v>666</v>
      </c>
    </row>
    <row r="952" spans="2:4" x14ac:dyDescent="0.3">
      <c r="B952" t="s">
        <v>609</v>
      </c>
      <c r="C952">
        <v>20187</v>
      </c>
      <c r="D952" t="s">
        <v>667</v>
      </c>
    </row>
    <row r="953" spans="2:4" x14ac:dyDescent="0.3">
      <c r="B953" t="s">
        <v>609</v>
      </c>
      <c r="C953">
        <v>20189</v>
      </c>
      <c r="D953" t="s">
        <v>668</v>
      </c>
    </row>
    <row r="954" spans="2:4" x14ac:dyDescent="0.3">
      <c r="B954" t="s">
        <v>609</v>
      </c>
      <c r="C954">
        <v>20191</v>
      </c>
      <c r="D954" t="s">
        <v>669</v>
      </c>
    </row>
    <row r="955" spans="2:4" x14ac:dyDescent="0.3">
      <c r="B955" t="s">
        <v>609</v>
      </c>
      <c r="C955">
        <v>20193</v>
      </c>
      <c r="D955" t="s">
        <v>414</v>
      </c>
    </row>
    <row r="956" spans="2:4" x14ac:dyDescent="0.3">
      <c r="B956" t="s">
        <v>609</v>
      </c>
      <c r="C956">
        <v>20195</v>
      </c>
      <c r="D956" t="s">
        <v>670</v>
      </c>
    </row>
    <row r="957" spans="2:4" x14ac:dyDescent="0.3">
      <c r="B957" t="s">
        <v>609</v>
      </c>
      <c r="C957">
        <v>20197</v>
      </c>
      <c r="D957" t="s">
        <v>671</v>
      </c>
    </row>
    <row r="958" spans="2:4" x14ac:dyDescent="0.3">
      <c r="B958" t="s">
        <v>609</v>
      </c>
      <c r="C958">
        <v>20199</v>
      </c>
      <c r="D958" t="s">
        <v>672</v>
      </c>
    </row>
    <row r="959" spans="2:4" x14ac:dyDescent="0.3">
      <c r="B959" t="s">
        <v>609</v>
      </c>
      <c r="C959">
        <v>20201</v>
      </c>
      <c r="D959" t="s">
        <v>69</v>
      </c>
    </row>
    <row r="960" spans="2:4" x14ac:dyDescent="0.3">
      <c r="B960" t="s">
        <v>609</v>
      </c>
      <c r="C960">
        <v>20203</v>
      </c>
      <c r="D960" t="s">
        <v>673</v>
      </c>
    </row>
    <row r="961" spans="2:4" x14ac:dyDescent="0.3">
      <c r="B961" t="s">
        <v>609</v>
      </c>
      <c r="C961">
        <v>20205</v>
      </c>
      <c r="D961" t="s">
        <v>674</v>
      </c>
    </row>
    <row r="962" spans="2:4" x14ac:dyDescent="0.3">
      <c r="B962" t="s">
        <v>609</v>
      </c>
      <c r="C962">
        <v>20207</v>
      </c>
      <c r="D962" t="s">
        <v>675</v>
      </c>
    </row>
    <row r="963" spans="2:4" x14ac:dyDescent="0.3">
      <c r="B963" t="s">
        <v>609</v>
      </c>
      <c r="C963">
        <v>20209</v>
      </c>
      <c r="D963" t="s">
        <v>676</v>
      </c>
    </row>
    <row r="964" spans="2:4" x14ac:dyDescent="0.3">
      <c r="B964" t="s">
        <v>677</v>
      </c>
      <c r="C964">
        <v>21001</v>
      </c>
      <c r="D964" t="s">
        <v>564</v>
      </c>
    </row>
    <row r="965" spans="2:4" x14ac:dyDescent="0.3">
      <c r="B965" t="s">
        <v>677</v>
      </c>
      <c r="C965">
        <v>21003</v>
      </c>
      <c r="D965" t="s">
        <v>522</v>
      </c>
    </row>
    <row r="966" spans="2:4" x14ac:dyDescent="0.3">
      <c r="B966" t="s">
        <v>677</v>
      </c>
      <c r="C966">
        <v>21005</v>
      </c>
      <c r="D966" t="s">
        <v>610</v>
      </c>
    </row>
    <row r="967" spans="2:4" x14ac:dyDescent="0.3">
      <c r="B967" t="s">
        <v>677</v>
      </c>
      <c r="C967">
        <v>21007</v>
      </c>
      <c r="D967" t="s">
        <v>678</v>
      </c>
    </row>
    <row r="968" spans="2:4" x14ac:dyDescent="0.3">
      <c r="B968" t="s">
        <v>677</v>
      </c>
      <c r="C968">
        <v>21009</v>
      </c>
      <c r="D968" t="s">
        <v>679</v>
      </c>
    </row>
    <row r="969" spans="2:4" x14ac:dyDescent="0.3">
      <c r="B969" t="s">
        <v>677</v>
      </c>
      <c r="C969">
        <v>21011</v>
      </c>
      <c r="D969" t="s">
        <v>680</v>
      </c>
    </row>
    <row r="970" spans="2:4" x14ac:dyDescent="0.3">
      <c r="B970" t="s">
        <v>677</v>
      </c>
      <c r="C970">
        <v>21013</v>
      </c>
      <c r="D970" t="s">
        <v>681</v>
      </c>
    </row>
    <row r="971" spans="2:4" x14ac:dyDescent="0.3">
      <c r="B971" t="s">
        <v>677</v>
      </c>
      <c r="C971">
        <v>21015</v>
      </c>
      <c r="D971" t="s">
        <v>93</v>
      </c>
    </row>
    <row r="972" spans="2:4" x14ac:dyDescent="0.3">
      <c r="B972" t="s">
        <v>677</v>
      </c>
      <c r="C972">
        <v>21017</v>
      </c>
      <c r="D972" t="s">
        <v>614</v>
      </c>
    </row>
    <row r="973" spans="2:4" x14ac:dyDescent="0.3">
      <c r="B973" t="s">
        <v>677</v>
      </c>
      <c r="C973">
        <v>21019</v>
      </c>
      <c r="D973" t="s">
        <v>682</v>
      </c>
    </row>
    <row r="974" spans="2:4" x14ac:dyDescent="0.3">
      <c r="B974" t="s">
        <v>677</v>
      </c>
      <c r="C974">
        <v>21021</v>
      </c>
      <c r="D974" t="s">
        <v>683</v>
      </c>
    </row>
    <row r="975" spans="2:4" x14ac:dyDescent="0.3">
      <c r="B975" t="s">
        <v>677</v>
      </c>
      <c r="C975">
        <v>21023</v>
      </c>
      <c r="D975" t="s">
        <v>684</v>
      </c>
    </row>
    <row r="976" spans="2:4" x14ac:dyDescent="0.3">
      <c r="B976" t="s">
        <v>677</v>
      </c>
      <c r="C976">
        <v>21025</v>
      </c>
      <c r="D976" t="s">
        <v>685</v>
      </c>
    </row>
    <row r="977" spans="2:4" x14ac:dyDescent="0.3">
      <c r="B977" t="s">
        <v>677</v>
      </c>
      <c r="C977">
        <v>21027</v>
      </c>
      <c r="D977" t="s">
        <v>686</v>
      </c>
    </row>
    <row r="978" spans="2:4" x14ac:dyDescent="0.3">
      <c r="B978" t="s">
        <v>677</v>
      </c>
      <c r="C978">
        <v>21029</v>
      </c>
      <c r="D978" t="s">
        <v>687</v>
      </c>
    </row>
    <row r="979" spans="2:4" x14ac:dyDescent="0.3">
      <c r="B979" t="s">
        <v>677</v>
      </c>
      <c r="C979">
        <v>21031</v>
      </c>
      <c r="D979" t="s">
        <v>11</v>
      </c>
    </row>
    <row r="980" spans="2:4" x14ac:dyDescent="0.3">
      <c r="B980" t="s">
        <v>677</v>
      </c>
      <c r="C980">
        <v>21033</v>
      </c>
      <c r="D980" t="s">
        <v>688</v>
      </c>
    </row>
    <row r="981" spans="2:4" x14ac:dyDescent="0.3">
      <c r="B981" t="s">
        <v>677</v>
      </c>
      <c r="C981">
        <v>21035</v>
      </c>
      <c r="D981" t="s">
        <v>689</v>
      </c>
    </row>
    <row r="982" spans="2:4" x14ac:dyDescent="0.3">
      <c r="B982" t="s">
        <v>677</v>
      </c>
      <c r="C982">
        <v>21037</v>
      </c>
      <c r="D982" t="s">
        <v>690</v>
      </c>
    </row>
    <row r="983" spans="2:4" x14ac:dyDescent="0.3">
      <c r="B983" t="s">
        <v>677</v>
      </c>
      <c r="C983">
        <v>21039</v>
      </c>
      <c r="D983" t="s">
        <v>691</v>
      </c>
    </row>
    <row r="984" spans="2:4" x14ac:dyDescent="0.3">
      <c r="B984" t="s">
        <v>677</v>
      </c>
      <c r="C984">
        <v>21041</v>
      </c>
      <c r="D984" t="s">
        <v>95</v>
      </c>
    </row>
    <row r="985" spans="2:4" x14ac:dyDescent="0.3">
      <c r="B985" t="s">
        <v>677</v>
      </c>
      <c r="C985">
        <v>21043</v>
      </c>
      <c r="D985" t="s">
        <v>692</v>
      </c>
    </row>
    <row r="986" spans="2:4" x14ac:dyDescent="0.3">
      <c r="B986" t="s">
        <v>677</v>
      </c>
      <c r="C986">
        <v>21045</v>
      </c>
      <c r="D986" t="s">
        <v>693</v>
      </c>
    </row>
    <row r="987" spans="2:4" x14ac:dyDescent="0.3">
      <c r="B987" t="s">
        <v>677</v>
      </c>
      <c r="C987">
        <v>21047</v>
      </c>
      <c r="D987" t="s">
        <v>473</v>
      </c>
    </row>
    <row r="988" spans="2:4" x14ac:dyDescent="0.3">
      <c r="B988" t="s">
        <v>677</v>
      </c>
      <c r="C988">
        <v>21049</v>
      </c>
      <c r="D988" t="s">
        <v>97</v>
      </c>
    </row>
    <row r="989" spans="2:4" x14ac:dyDescent="0.3">
      <c r="B989" t="s">
        <v>677</v>
      </c>
      <c r="C989">
        <v>21051</v>
      </c>
      <c r="D989" t="s">
        <v>18</v>
      </c>
    </row>
    <row r="990" spans="2:4" x14ac:dyDescent="0.3">
      <c r="B990" t="s">
        <v>677</v>
      </c>
      <c r="C990">
        <v>21053</v>
      </c>
      <c r="D990" t="s">
        <v>474</v>
      </c>
    </row>
    <row r="991" spans="2:4" x14ac:dyDescent="0.3">
      <c r="B991" t="s">
        <v>677</v>
      </c>
      <c r="C991">
        <v>21055</v>
      </c>
      <c r="D991" t="s">
        <v>103</v>
      </c>
    </row>
    <row r="992" spans="2:4" x14ac:dyDescent="0.3">
      <c r="B992" t="s">
        <v>677</v>
      </c>
      <c r="C992">
        <v>21057</v>
      </c>
      <c r="D992" t="s">
        <v>476</v>
      </c>
    </row>
    <row r="993" spans="2:4" x14ac:dyDescent="0.3">
      <c r="B993" t="s">
        <v>677</v>
      </c>
      <c r="C993">
        <v>21059</v>
      </c>
      <c r="D993" t="s">
        <v>525</v>
      </c>
    </row>
    <row r="994" spans="2:4" x14ac:dyDescent="0.3">
      <c r="B994" t="s">
        <v>677</v>
      </c>
      <c r="C994">
        <v>21061</v>
      </c>
      <c r="D994" t="s">
        <v>694</v>
      </c>
    </row>
    <row r="995" spans="2:4" x14ac:dyDescent="0.3">
      <c r="B995" t="s">
        <v>677</v>
      </c>
      <c r="C995">
        <v>21063</v>
      </c>
      <c r="D995" t="s">
        <v>695</v>
      </c>
    </row>
    <row r="996" spans="2:4" x14ac:dyDescent="0.3">
      <c r="B996" t="s">
        <v>677</v>
      </c>
      <c r="C996">
        <v>21065</v>
      </c>
      <c r="D996" t="s">
        <v>696</v>
      </c>
    </row>
    <row r="997" spans="2:4" x14ac:dyDescent="0.3">
      <c r="B997" t="s">
        <v>677</v>
      </c>
      <c r="C997">
        <v>21067</v>
      </c>
      <c r="D997" t="s">
        <v>33</v>
      </c>
    </row>
    <row r="998" spans="2:4" x14ac:dyDescent="0.3">
      <c r="B998" t="s">
        <v>677</v>
      </c>
      <c r="C998">
        <v>21069</v>
      </c>
      <c r="D998" t="s">
        <v>697</v>
      </c>
    </row>
    <row r="999" spans="2:4" x14ac:dyDescent="0.3">
      <c r="B999" t="s">
        <v>677</v>
      </c>
      <c r="C999">
        <v>21071</v>
      </c>
      <c r="D999" t="s">
        <v>365</v>
      </c>
    </row>
    <row r="1000" spans="2:4" x14ac:dyDescent="0.3">
      <c r="B1000" t="s">
        <v>677</v>
      </c>
      <c r="C1000">
        <v>21073</v>
      </c>
      <c r="D1000" t="s">
        <v>34</v>
      </c>
    </row>
    <row r="1001" spans="2:4" x14ac:dyDescent="0.3">
      <c r="B1001" t="s">
        <v>677</v>
      </c>
      <c r="C1001">
        <v>21075</v>
      </c>
      <c r="D1001" t="s">
        <v>108</v>
      </c>
    </row>
    <row r="1002" spans="2:4" x14ac:dyDescent="0.3">
      <c r="B1002" t="s">
        <v>677</v>
      </c>
      <c r="C1002">
        <v>21077</v>
      </c>
      <c r="D1002" t="s">
        <v>482</v>
      </c>
    </row>
    <row r="1003" spans="2:4" x14ac:dyDescent="0.3">
      <c r="B1003" t="s">
        <v>677</v>
      </c>
      <c r="C1003">
        <v>21079</v>
      </c>
      <c r="D1003" t="s">
        <v>698</v>
      </c>
    </row>
    <row r="1004" spans="2:4" x14ac:dyDescent="0.3">
      <c r="B1004" t="s">
        <v>677</v>
      </c>
      <c r="C1004">
        <v>21081</v>
      </c>
      <c r="D1004" t="s">
        <v>110</v>
      </c>
    </row>
    <row r="1005" spans="2:4" x14ac:dyDescent="0.3">
      <c r="B1005" t="s">
        <v>677</v>
      </c>
      <c r="C1005">
        <v>21083</v>
      </c>
      <c r="D1005" t="s">
        <v>699</v>
      </c>
    </row>
    <row r="1006" spans="2:4" x14ac:dyDescent="0.3">
      <c r="B1006" t="s">
        <v>677</v>
      </c>
      <c r="C1006">
        <v>21085</v>
      </c>
      <c r="D1006" t="s">
        <v>700</v>
      </c>
    </row>
    <row r="1007" spans="2:4" x14ac:dyDescent="0.3">
      <c r="B1007" t="s">
        <v>677</v>
      </c>
      <c r="C1007">
        <v>21087</v>
      </c>
      <c r="D1007" t="s">
        <v>701</v>
      </c>
    </row>
    <row r="1008" spans="2:4" x14ac:dyDescent="0.3">
      <c r="B1008" t="s">
        <v>677</v>
      </c>
      <c r="C1008">
        <v>21089</v>
      </c>
      <c r="D1008" t="s">
        <v>702</v>
      </c>
    </row>
    <row r="1009" spans="2:4" x14ac:dyDescent="0.3">
      <c r="B1009" t="s">
        <v>677</v>
      </c>
      <c r="C1009">
        <v>21091</v>
      </c>
      <c r="D1009" t="s">
        <v>375</v>
      </c>
    </row>
    <row r="1010" spans="2:4" x14ac:dyDescent="0.3">
      <c r="B1010" t="s">
        <v>677</v>
      </c>
      <c r="C1010">
        <v>21093</v>
      </c>
      <c r="D1010" t="s">
        <v>484</v>
      </c>
    </row>
    <row r="1011" spans="2:4" x14ac:dyDescent="0.3">
      <c r="B1011" t="s">
        <v>677</v>
      </c>
      <c r="C1011">
        <v>21095</v>
      </c>
      <c r="D1011" t="s">
        <v>703</v>
      </c>
    </row>
    <row r="1012" spans="2:4" x14ac:dyDescent="0.3">
      <c r="B1012" t="s">
        <v>677</v>
      </c>
      <c r="C1012">
        <v>21097</v>
      </c>
      <c r="D1012" t="s">
        <v>532</v>
      </c>
    </row>
    <row r="1013" spans="2:4" x14ac:dyDescent="0.3">
      <c r="B1013" t="s">
        <v>677</v>
      </c>
      <c r="C1013">
        <v>21099</v>
      </c>
      <c r="D1013" t="s">
        <v>378</v>
      </c>
    </row>
    <row r="1014" spans="2:4" x14ac:dyDescent="0.3">
      <c r="B1014" t="s">
        <v>677</v>
      </c>
      <c r="C1014">
        <v>21101</v>
      </c>
      <c r="D1014" t="s">
        <v>485</v>
      </c>
    </row>
    <row r="1015" spans="2:4" x14ac:dyDescent="0.3">
      <c r="B1015" t="s">
        <v>677</v>
      </c>
      <c r="C1015">
        <v>21103</v>
      </c>
      <c r="D1015" t="s">
        <v>38</v>
      </c>
    </row>
    <row r="1016" spans="2:4" x14ac:dyDescent="0.3">
      <c r="B1016" t="s">
        <v>677</v>
      </c>
      <c r="C1016">
        <v>21105</v>
      </c>
      <c r="D1016" t="s">
        <v>704</v>
      </c>
    </row>
    <row r="1017" spans="2:4" x14ac:dyDescent="0.3">
      <c r="B1017" t="s">
        <v>677</v>
      </c>
      <c r="C1017">
        <v>21107</v>
      </c>
      <c r="D1017" t="s">
        <v>705</v>
      </c>
    </row>
    <row r="1018" spans="2:4" x14ac:dyDescent="0.3">
      <c r="B1018" t="s">
        <v>677</v>
      </c>
      <c r="C1018">
        <v>21109</v>
      </c>
      <c r="D1018" t="s">
        <v>40</v>
      </c>
    </row>
    <row r="1019" spans="2:4" x14ac:dyDescent="0.3">
      <c r="B1019" t="s">
        <v>677</v>
      </c>
      <c r="C1019">
        <v>21111</v>
      </c>
      <c r="D1019" t="s">
        <v>41</v>
      </c>
    </row>
    <row r="1020" spans="2:4" x14ac:dyDescent="0.3">
      <c r="B1020" t="s">
        <v>677</v>
      </c>
      <c r="C1020">
        <v>21113</v>
      </c>
      <c r="D1020" t="s">
        <v>706</v>
      </c>
    </row>
    <row r="1021" spans="2:4" x14ac:dyDescent="0.3">
      <c r="B1021" t="s">
        <v>677</v>
      </c>
      <c r="C1021">
        <v>21115</v>
      </c>
      <c r="D1021" t="s">
        <v>116</v>
      </c>
    </row>
    <row r="1022" spans="2:4" x14ac:dyDescent="0.3">
      <c r="B1022" t="s">
        <v>677</v>
      </c>
      <c r="C1022">
        <v>21117</v>
      </c>
      <c r="D1022" t="s">
        <v>707</v>
      </c>
    </row>
    <row r="1023" spans="2:4" x14ac:dyDescent="0.3">
      <c r="B1023" t="s">
        <v>677</v>
      </c>
      <c r="C1023">
        <v>21119</v>
      </c>
      <c r="D1023" t="s">
        <v>708</v>
      </c>
    </row>
    <row r="1024" spans="2:4" x14ac:dyDescent="0.3">
      <c r="B1024" t="s">
        <v>677</v>
      </c>
      <c r="C1024">
        <v>21121</v>
      </c>
      <c r="D1024" t="s">
        <v>492</v>
      </c>
    </row>
    <row r="1025" spans="2:4" x14ac:dyDescent="0.3">
      <c r="B1025" t="s">
        <v>677</v>
      </c>
      <c r="C1025">
        <v>21123</v>
      </c>
      <c r="D1025" t="s">
        <v>709</v>
      </c>
    </row>
    <row r="1026" spans="2:4" x14ac:dyDescent="0.3">
      <c r="B1026" t="s">
        <v>677</v>
      </c>
      <c r="C1026">
        <v>21125</v>
      </c>
      <c r="D1026" t="s">
        <v>710</v>
      </c>
    </row>
    <row r="1027" spans="2:4" x14ac:dyDescent="0.3">
      <c r="B1027" t="s">
        <v>677</v>
      </c>
      <c r="C1027">
        <v>21127</v>
      </c>
      <c r="D1027" t="s">
        <v>44</v>
      </c>
    </row>
    <row r="1028" spans="2:4" x14ac:dyDescent="0.3">
      <c r="B1028" t="s">
        <v>677</v>
      </c>
      <c r="C1028">
        <v>21129</v>
      </c>
      <c r="D1028" t="s">
        <v>45</v>
      </c>
    </row>
    <row r="1029" spans="2:4" x14ac:dyDescent="0.3">
      <c r="B1029" t="s">
        <v>677</v>
      </c>
      <c r="C1029">
        <v>21131</v>
      </c>
      <c r="D1029" t="s">
        <v>711</v>
      </c>
    </row>
    <row r="1030" spans="2:4" x14ac:dyDescent="0.3">
      <c r="B1030" t="s">
        <v>677</v>
      </c>
      <c r="C1030">
        <v>21133</v>
      </c>
      <c r="D1030" t="s">
        <v>712</v>
      </c>
    </row>
    <row r="1031" spans="2:4" x14ac:dyDescent="0.3">
      <c r="B1031" t="s">
        <v>677</v>
      </c>
      <c r="C1031">
        <v>21135</v>
      </c>
      <c r="D1031" t="s">
        <v>455</v>
      </c>
    </row>
    <row r="1032" spans="2:4" x14ac:dyDescent="0.3">
      <c r="B1032" t="s">
        <v>677</v>
      </c>
      <c r="C1032">
        <v>21137</v>
      </c>
      <c r="D1032" t="s">
        <v>118</v>
      </c>
    </row>
    <row r="1033" spans="2:4" x14ac:dyDescent="0.3">
      <c r="B1033" t="s">
        <v>677</v>
      </c>
      <c r="C1033">
        <v>21139</v>
      </c>
      <c r="D1033" t="s">
        <v>494</v>
      </c>
    </row>
    <row r="1034" spans="2:4" x14ac:dyDescent="0.3">
      <c r="B1034" t="s">
        <v>677</v>
      </c>
      <c r="C1034">
        <v>21141</v>
      </c>
      <c r="D1034" t="s">
        <v>120</v>
      </c>
    </row>
    <row r="1035" spans="2:4" x14ac:dyDescent="0.3">
      <c r="B1035" t="s">
        <v>677</v>
      </c>
      <c r="C1035">
        <v>21143</v>
      </c>
      <c r="D1035" t="s">
        <v>588</v>
      </c>
    </row>
    <row r="1036" spans="2:4" x14ac:dyDescent="0.3">
      <c r="B1036" t="s">
        <v>677</v>
      </c>
      <c r="C1036">
        <v>21145</v>
      </c>
      <c r="D1036" t="s">
        <v>713</v>
      </c>
    </row>
    <row r="1037" spans="2:4" x14ac:dyDescent="0.3">
      <c r="B1037" t="s">
        <v>677</v>
      </c>
      <c r="C1037">
        <v>21147</v>
      </c>
      <c r="D1037" t="s">
        <v>714</v>
      </c>
    </row>
    <row r="1038" spans="2:4" x14ac:dyDescent="0.3">
      <c r="B1038" t="s">
        <v>677</v>
      </c>
      <c r="C1038">
        <v>21149</v>
      </c>
      <c r="D1038" t="s">
        <v>497</v>
      </c>
    </row>
    <row r="1039" spans="2:4" x14ac:dyDescent="0.3">
      <c r="B1039" t="s">
        <v>677</v>
      </c>
      <c r="C1039">
        <v>21151</v>
      </c>
      <c r="D1039" t="s">
        <v>49</v>
      </c>
    </row>
    <row r="1040" spans="2:4" x14ac:dyDescent="0.3">
      <c r="B1040" t="s">
        <v>677</v>
      </c>
      <c r="C1040">
        <v>21153</v>
      </c>
      <c r="D1040" t="s">
        <v>715</v>
      </c>
    </row>
    <row r="1041" spans="2:4" x14ac:dyDescent="0.3">
      <c r="B1041" t="s">
        <v>677</v>
      </c>
      <c r="C1041">
        <v>21155</v>
      </c>
      <c r="D1041" t="s">
        <v>51</v>
      </c>
    </row>
    <row r="1042" spans="2:4" x14ac:dyDescent="0.3">
      <c r="B1042" t="s">
        <v>677</v>
      </c>
      <c r="C1042">
        <v>21157</v>
      </c>
      <c r="D1042" t="s">
        <v>52</v>
      </c>
    </row>
    <row r="1043" spans="2:4" x14ac:dyDescent="0.3">
      <c r="B1043" t="s">
        <v>677</v>
      </c>
      <c r="C1043">
        <v>21159</v>
      </c>
      <c r="D1043" t="s">
        <v>303</v>
      </c>
    </row>
    <row r="1044" spans="2:4" x14ac:dyDescent="0.3">
      <c r="B1044" t="s">
        <v>677</v>
      </c>
      <c r="C1044">
        <v>21161</v>
      </c>
      <c r="D1044" t="s">
        <v>499</v>
      </c>
    </row>
    <row r="1045" spans="2:4" x14ac:dyDescent="0.3">
      <c r="B1045" t="s">
        <v>677</v>
      </c>
      <c r="C1045">
        <v>21163</v>
      </c>
      <c r="D1045" t="s">
        <v>642</v>
      </c>
    </row>
    <row r="1046" spans="2:4" x14ac:dyDescent="0.3">
      <c r="B1046" t="s">
        <v>677</v>
      </c>
      <c r="C1046">
        <v>21165</v>
      </c>
      <c r="D1046" t="s">
        <v>716</v>
      </c>
    </row>
    <row r="1047" spans="2:4" x14ac:dyDescent="0.3">
      <c r="B1047" t="s">
        <v>677</v>
      </c>
      <c r="C1047">
        <v>21167</v>
      </c>
      <c r="D1047" t="s">
        <v>502</v>
      </c>
    </row>
    <row r="1048" spans="2:4" x14ac:dyDescent="0.3">
      <c r="B1048" t="s">
        <v>677</v>
      </c>
      <c r="C1048">
        <v>21169</v>
      </c>
      <c r="D1048" t="s">
        <v>717</v>
      </c>
    </row>
    <row r="1049" spans="2:4" x14ac:dyDescent="0.3">
      <c r="B1049" t="s">
        <v>677</v>
      </c>
      <c r="C1049">
        <v>21171</v>
      </c>
      <c r="D1049" t="s">
        <v>54</v>
      </c>
    </row>
    <row r="1050" spans="2:4" x14ac:dyDescent="0.3">
      <c r="B1050" t="s">
        <v>677</v>
      </c>
      <c r="C1050">
        <v>21173</v>
      </c>
      <c r="D1050" t="s">
        <v>55</v>
      </c>
    </row>
    <row r="1051" spans="2:4" x14ac:dyDescent="0.3">
      <c r="B1051" t="s">
        <v>677</v>
      </c>
      <c r="C1051">
        <v>21175</v>
      </c>
      <c r="D1051" t="s">
        <v>56</v>
      </c>
    </row>
    <row r="1052" spans="2:4" x14ac:dyDescent="0.3">
      <c r="B1052" t="s">
        <v>677</v>
      </c>
      <c r="C1052">
        <v>21177</v>
      </c>
      <c r="D1052" t="s">
        <v>718</v>
      </c>
    </row>
    <row r="1053" spans="2:4" x14ac:dyDescent="0.3">
      <c r="B1053" t="s">
        <v>677</v>
      </c>
      <c r="C1053">
        <v>21179</v>
      </c>
      <c r="D1053" t="s">
        <v>719</v>
      </c>
    </row>
    <row r="1054" spans="2:4" x14ac:dyDescent="0.3">
      <c r="B1054" t="s">
        <v>677</v>
      </c>
      <c r="C1054">
        <v>21181</v>
      </c>
      <c r="D1054" t="s">
        <v>720</v>
      </c>
    </row>
    <row r="1055" spans="2:4" x14ac:dyDescent="0.3">
      <c r="B1055" t="s">
        <v>677</v>
      </c>
      <c r="C1055">
        <v>21183</v>
      </c>
      <c r="D1055" t="s">
        <v>542</v>
      </c>
    </row>
    <row r="1056" spans="2:4" x14ac:dyDescent="0.3">
      <c r="B1056" t="s">
        <v>677</v>
      </c>
      <c r="C1056">
        <v>21185</v>
      </c>
      <c r="D1056" t="s">
        <v>721</v>
      </c>
    </row>
    <row r="1057" spans="2:4" x14ac:dyDescent="0.3">
      <c r="B1057" t="s">
        <v>677</v>
      </c>
      <c r="C1057">
        <v>21187</v>
      </c>
      <c r="D1057" t="s">
        <v>543</v>
      </c>
    </row>
    <row r="1058" spans="2:4" x14ac:dyDescent="0.3">
      <c r="B1058" t="s">
        <v>677</v>
      </c>
      <c r="C1058">
        <v>21189</v>
      </c>
      <c r="D1058" t="s">
        <v>722</v>
      </c>
    </row>
    <row r="1059" spans="2:4" x14ac:dyDescent="0.3">
      <c r="B1059" t="s">
        <v>677</v>
      </c>
      <c r="C1059">
        <v>21191</v>
      </c>
      <c r="D1059" t="s">
        <v>723</v>
      </c>
    </row>
    <row r="1060" spans="2:4" x14ac:dyDescent="0.3">
      <c r="B1060" t="s">
        <v>677</v>
      </c>
      <c r="C1060">
        <v>21193</v>
      </c>
      <c r="D1060" t="s">
        <v>57</v>
      </c>
    </row>
    <row r="1061" spans="2:4" x14ac:dyDescent="0.3">
      <c r="B1061" t="s">
        <v>677</v>
      </c>
      <c r="C1061">
        <v>21195</v>
      </c>
      <c r="D1061" t="s">
        <v>59</v>
      </c>
    </row>
    <row r="1062" spans="2:4" x14ac:dyDescent="0.3">
      <c r="B1062" t="s">
        <v>677</v>
      </c>
      <c r="C1062">
        <v>21197</v>
      </c>
      <c r="D1062" t="s">
        <v>724</v>
      </c>
    </row>
    <row r="1063" spans="2:4" x14ac:dyDescent="0.3">
      <c r="B1063" t="s">
        <v>677</v>
      </c>
      <c r="C1063">
        <v>21199</v>
      </c>
      <c r="D1063" t="s">
        <v>132</v>
      </c>
    </row>
    <row r="1064" spans="2:4" x14ac:dyDescent="0.3">
      <c r="B1064" t="s">
        <v>677</v>
      </c>
      <c r="C1064">
        <v>21201</v>
      </c>
      <c r="D1064" t="s">
        <v>725</v>
      </c>
    </row>
    <row r="1065" spans="2:4" x14ac:dyDescent="0.3">
      <c r="B1065" t="s">
        <v>677</v>
      </c>
      <c r="C1065">
        <v>21203</v>
      </c>
      <c r="D1065" t="s">
        <v>726</v>
      </c>
    </row>
    <row r="1066" spans="2:4" x14ac:dyDescent="0.3">
      <c r="B1066" t="s">
        <v>677</v>
      </c>
      <c r="C1066">
        <v>21205</v>
      </c>
      <c r="D1066" t="s">
        <v>727</v>
      </c>
    </row>
    <row r="1067" spans="2:4" x14ac:dyDescent="0.3">
      <c r="B1067" t="s">
        <v>677</v>
      </c>
      <c r="C1067">
        <v>21207</v>
      </c>
      <c r="D1067" t="s">
        <v>61</v>
      </c>
    </row>
    <row r="1068" spans="2:4" x14ac:dyDescent="0.3">
      <c r="B1068" t="s">
        <v>677</v>
      </c>
      <c r="C1068">
        <v>21209</v>
      </c>
      <c r="D1068" t="s">
        <v>135</v>
      </c>
    </row>
    <row r="1069" spans="2:4" x14ac:dyDescent="0.3">
      <c r="B1069" t="s">
        <v>677</v>
      </c>
      <c r="C1069">
        <v>21211</v>
      </c>
      <c r="D1069" t="s">
        <v>63</v>
      </c>
    </row>
    <row r="1070" spans="2:4" x14ac:dyDescent="0.3">
      <c r="B1070" t="s">
        <v>677</v>
      </c>
      <c r="C1070">
        <v>21213</v>
      </c>
      <c r="D1070" t="s">
        <v>728</v>
      </c>
    </row>
    <row r="1071" spans="2:4" x14ac:dyDescent="0.3">
      <c r="B1071" t="s">
        <v>677</v>
      </c>
      <c r="C1071">
        <v>21215</v>
      </c>
      <c r="D1071" t="s">
        <v>550</v>
      </c>
    </row>
    <row r="1072" spans="2:4" x14ac:dyDescent="0.3">
      <c r="B1072" t="s">
        <v>677</v>
      </c>
      <c r="C1072">
        <v>21217</v>
      </c>
      <c r="D1072" t="s">
        <v>319</v>
      </c>
    </row>
    <row r="1073" spans="2:4" x14ac:dyDescent="0.3">
      <c r="B1073" t="s">
        <v>677</v>
      </c>
      <c r="C1073">
        <v>21219</v>
      </c>
      <c r="D1073" t="s">
        <v>729</v>
      </c>
    </row>
    <row r="1074" spans="2:4" x14ac:dyDescent="0.3">
      <c r="B1074" t="s">
        <v>677</v>
      </c>
      <c r="C1074">
        <v>21221</v>
      </c>
      <c r="D1074" t="s">
        <v>730</v>
      </c>
    </row>
    <row r="1075" spans="2:4" x14ac:dyDescent="0.3">
      <c r="B1075" t="s">
        <v>677</v>
      </c>
      <c r="C1075">
        <v>21223</v>
      </c>
      <c r="D1075" t="s">
        <v>731</v>
      </c>
    </row>
    <row r="1076" spans="2:4" x14ac:dyDescent="0.3">
      <c r="B1076" t="s">
        <v>677</v>
      </c>
      <c r="C1076">
        <v>21225</v>
      </c>
      <c r="D1076" t="s">
        <v>141</v>
      </c>
    </row>
    <row r="1077" spans="2:4" x14ac:dyDescent="0.3">
      <c r="B1077" t="s">
        <v>677</v>
      </c>
      <c r="C1077">
        <v>21227</v>
      </c>
      <c r="D1077" t="s">
        <v>424</v>
      </c>
    </row>
    <row r="1078" spans="2:4" x14ac:dyDescent="0.3">
      <c r="B1078" t="s">
        <v>677</v>
      </c>
      <c r="C1078">
        <v>21229</v>
      </c>
      <c r="D1078" t="s">
        <v>69</v>
      </c>
    </row>
    <row r="1079" spans="2:4" x14ac:dyDescent="0.3">
      <c r="B1079" t="s">
        <v>677</v>
      </c>
      <c r="C1079">
        <v>21231</v>
      </c>
      <c r="D1079" t="s">
        <v>425</v>
      </c>
    </row>
    <row r="1080" spans="2:4" x14ac:dyDescent="0.3">
      <c r="B1080" t="s">
        <v>677</v>
      </c>
      <c r="C1080">
        <v>21233</v>
      </c>
      <c r="D1080" t="s">
        <v>426</v>
      </c>
    </row>
    <row r="1081" spans="2:4" x14ac:dyDescent="0.3">
      <c r="B1081" t="s">
        <v>677</v>
      </c>
      <c r="C1081">
        <v>21235</v>
      </c>
      <c r="D1081" t="s">
        <v>562</v>
      </c>
    </row>
    <row r="1082" spans="2:4" x14ac:dyDescent="0.3">
      <c r="B1082" t="s">
        <v>677</v>
      </c>
      <c r="C1082">
        <v>21237</v>
      </c>
      <c r="D1082" t="s">
        <v>732</v>
      </c>
    </row>
    <row r="1083" spans="2:4" x14ac:dyDescent="0.3">
      <c r="B1083" t="s">
        <v>677</v>
      </c>
      <c r="C1083">
        <v>21239</v>
      </c>
      <c r="D1083" t="s">
        <v>520</v>
      </c>
    </row>
    <row r="1084" spans="2:4" x14ac:dyDescent="0.3">
      <c r="B1084" t="s">
        <v>733</v>
      </c>
      <c r="C1084">
        <v>22001</v>
      </c>
      <c r="D1084" t="s">
        <v>734</v>
      </c>
    </row>
    <row r="1085" spans="2:4" x14ac:dyDescent="0.3">
      <c r="B1085" t="s">
        <v>733</v>
      </c>
      <c r="C1085">
        <v>22003</v>
      </c>
      <c r="D1085" t="s">
        <v>735</v>
      </c>
    </row>
    <row r="1086" spans="2:4" x14ac:dyDescent="0.3">
      <c r="B1086" t="s">
        <v>733</v>
      </c>
      <c r="C1086">
        <v>22005</v>
      </c>
      <c r="D1086" t="s">
        <v>736</v>
      </c>
    </row>
    <row r="1087" spans="2:4" x14ac:dyDescent="0.3">
      <c r="B1087" t="s">
        <v>733</v>
      </c>
      <c r="C1087">
        <v>22007</v>
      </c>
      <c r="D1087" t="s">
        <v>737</v>
      </c>
    </row>
    <row r="1088" spans="2:4" x14ac:dyDescent="0.3">
      <c r="B1088" t="s">
        <v>733</v>
      </c>
      <c r="C1088">
        <v>22009</v>
      </c>
      <c r="D1088" t="s">
        <v>738</v>
      </c>
    </row>
    <row r="1089" spans="2:4" x14ac:dyDescent="0.3">
      <c r="B1089" t="s">
        <v>733</v>
      </c>
      <c r="C1089">
        <v>22011</v>
      </c>
      <c r="D1089" t="s">
        <v>739</v>
      </c>
    </row>
    <row r="1090" spans="2:4" x14ac:dyDescent="0.3">
      <c r="B1090" t="s">
        <v>733</v>
      </c>
      <c r="C1090">
        <v>22013</v>
      </c>
      <c r="D1090" t="s">
        <v>740</v>
      </c>
    </row>
    <row r="1091" spans="2:4" x14ac:dyDescent="0.3">
      <c r="B1091" t="s">
        <v>733</v>
      </c>
      <c r="C1091">
        <v>22015</v>
      </c>
      <c r="D1091" t="s">
        <v>741</v>
      </c>
    </row>
    <row r="1092" spans="2:4" x14ac:dyDescent="0.3">
      <c r="B1092" t="s">
        <v>733</v>
      </c>
      <c r="C1092">
        <v>22017</v>
      </c>
      <c r="D1092" t="s">
        <v>742</v>
      </c>
    </row>
    <row r="1093" spans="2:4" x14ac:dyDescent="0.3">
      <c r="B1093" t="s">
        <v>733</v>
      </c>
      <c r="C1093">
        <v>22019</v>
      </c>
      <c r="D1093" t="s">
        <v>743</v>
      </c>
    </row>
    <row r="1094" spans="2:4" x14ac:dyDescent="0.3">
      <c r="B1094" t="s">
        <v>733</v>
      </c>
      <c r="C1094">
        <v>22021</v>
      </c>
      <c r="D1094" t="s">
        <v>744</v>
      </c>
    </row>
    <row r="1095" spans="2:4" x14ac:dyDescent="0.3">
      <c r="B1095" t="s">
        <v>733</v>
      </c>
      <c r="C1095">
        <v>22023</v>
      </c>
      <c r="D1095" t="s">
        <v>745</v>
      </c>
    </row>
    <row r="1096" spans="2:4" x14ac:dyDescent="0.3">
      <c r="B1096" t="s">
        <v>733</v>
      </c>
      <c r="C1096">
        <v>22025</v>
      </c>
      <c r="D1096" t="s">
        <v>746</v>
      </c>
    </row>
    <row r="1097" spans="2:4" x14ac:dyDescent="0.3">
      <c r="B1097" t="s">
        <v>733</v>
      </c>
      <c r="C1097">
        <v>22027</v>
      </c>
      <c r="D1097" t="s">
        <v>747</v>
      </c>
    </row>
    <row r="1098" spans="2:4" x14ac:dyDescent="0.3">
      <c r="B1098" t="s">
        <v>733</v>
      </c>
      <c r="C1098">
        <v>22029</v>
      </c>
      <c r="D1098" t="s">
        <v>748</v>
      </c>
    </row>
    <row r="1099" spans="2:4" x14ac:dyDescent="0.3">
      <c r="B1099" t="s">
        <v>733</v>
      </c>
      <c r="C1099">
        <v>22031</v>
      </c>
      <c r="D1099" t="s">
        <v>749</v>
      </c>
    </row>
    <row r="1100" spans="2:4" x14ac:dyDescent="0.3">
      <c r="B1100" t="s">
        <v>733</v>
      </c>
      <c r="C1100">
        <v>22033</v>
      </c>
      <c r="D1100" t="s">
        <v>750</v>
      </c>
    </row>
    <row r="1101" spans="2:4" x14ac:dyDescent="0.3">
      <c r="B1101" t="s">
        <v>733</v>
      </c>
      <c r="C1101">
        <v>22035</v>
      </c>
      <c r="D1101" t="s">
        <v>751</v>
      </c>
    </row>
    <row r="1102" spans="2:4" x14ac:dyDescent="0.3">
      <c r="B1102" t="s">
        <v>733</v>
      </c>
      <c r="C1102">
        <v>22037</v>
      </c>
      <c r="D1102" t="s">
        <v>752</v>
      </c>
    </row>
    <row r="1103" spans="2:4" x14ac:dyDescent="0.3">
      <c r="B1103" t="s">
        <v>733</v>
      </c>
      <c r="C1103">
        <v>22039</v>
      </c>
      <c r="D1103" t="s">
        <v>753</v>
      </c>
    </row>
    <row r="1104" spans="2:4" x14ac:dyDescent="0.3">
      <c r="B1104" t="s">
        <v>733</v>
      </c>
      <c r="C1104">
        <v>22041</v>
      </c>
      <c r="D1104" t="s">
        <v>754</v>
      </c>
    </row>
    <row r="1105" spans="2:4" x14ac:dyDescent="0.3">
      <c r="B1105" t="s">
        <v>733</v>
      </c>
      <c r="C1105">
        <v>22043</v>
      </c>
      <c r="D1105" t="s">
        <v>755</v>
      </c>
    </row>
    <row r="1106" spans="2:4" x14ac:dyDescent="0.3">
      <c r="B1106" t="s">
        <v>733</v>
      </c>
      <c r="C1106">
        <v>22045</v>
      </c>
      <c r="D1106" t="s">
        <v>756</v>
      </c>
    </row>
    <row r="1107" spans="2:4" x14ac:dyDescent="0.3">
      <c r="B1107" t="s">
        <v>733</v>
      </c>
      <c r="C1107">
        <v>22047</v>
      </c>
      <c r="D1107" t="s">
        <v>757</v>
      </c>
    </row>
    <row r="1108" spans="2:4" x14ac:dyDescent="0.3">
      <c r="B1108" t="s">
        <v>733</v>
      </c>
      <c r="C1108">
        <v>22049</v>
      </c>
      <c r="D1108" t="s">
        <v>758</v>
      </c>
    </row>
    <row r="1109" spans="2:4" x14ac:dyDescent="0.3">
      <c r="B1109" t="s">
        <v>733</v>
      </c>
      <c r="C1109">
        <v>22051</v>
      </c>
      <c r="D1109" t="s">
        <v>759</v>
      </c>
    </row>
    <row r="1110" spans="2:4" x14ac:dyDescent="0.3">
      <c r="B1110" t="s">
        <v>733</v>
      </c>
      <c r="C1110">
        <v>22053</v>
      </c>
      <c r="D1110" t="s">
        <v>760</v>
      </c>
    </row>
    <row r="1111" spans="2:4" x14ac:dyDescent="0.3">
      <c r="B1111" t="s">
        <v>733</v>
      </c>
      <c r="C1111">
        <v>22055</v>
      </c>
      <c r="D1111" t="s">
        <v>761</v>
      </c>
    </row>
    <row r="1112" spans="2:4" x14ac:dyDescent="0.3">
      <c r="B1112" t="s">
        <v>733</v>
      </c>
      <c r="C1112">
        <v>22057</v>
      </c>
      <c r="D1112" t="s">
        <v>762</v>
      </c>
    </row>
    <row r="1113" spans="2:4" x14ac:dyDescent="0.3">
      <c r="B1113" t="s">
        <v>733</v>
      </c>
      <c r="C1113">
        <v>22059</v>
      </c>
      <c r="D1113" t="s">
        <v>763</v>
      </c>
    </row>
    <row r="1114" spans="2:4" x14ac:dyDescent="0.3">
      <c r="B1114" t="s">
        <v>733</v>
      </c>
      <c r="C1114">
        <v>22061</v>
      </c>
      <c r="D1114" t="s">
        <v>764</v>
      </c>
    </row>
    <row r="1115" spans="2:4" x14ac:dyDescent="0.3">
      <c r="B1115" t="s">
        <v>733</v>
      </c>
      <c r="C1115">
        <v>22063</v>
      </c>
      <c r="D1115" t="s">
        <v>765</v>
      </c>
    </row>
    <row r="1116" spans="2:4" x14ac:dyDescent="0.3">
      <c r="B1116" t="s">
        <v>733</v>
      </c>
      <c r="C1116">
        <v>22065</v>
      </c>
      <c r="D1116" t="s">
        <v>766</v>
      </c>
    </row>
    <row r="1117" spans="2:4" x14ac:dyDescent="0.3">
      <c r="B1117" t="s">
        <v>733</v>
      </c>
      <c r="C1117">
        <v>22067</v>
      </c>
      <c r="D1117" t="s">
        <v>767</v>
      </c>
    </row>
    <row r="1118" spans="2:4" x14ac:dyDescent="0.3">
      <c r="B1118" t="s">
        <v>733</v>
      </c>
      <c r="C1118">
        <v>22069</v>
      </c>
      <c r="D1118" t="s">
        <v>768</v>
      </c>
    </row>
    <row r="1119" spans="2:4" x14ac:dyDescent="0.3">
      <c r="B1119" t="s">
        <v>733</v>
      </c>
      <c r="C1119">
        <v>22071</v>
      </c>
      <c r="D1119" t="s">
        <v>769</v>
      </c>
    </row>
    <row r="1120" spans="2:4" x14ac:dyDescent="0.3">
      <c r="B1120" t="s">
        <v>733</v>
      </c>
      <c r="C1120">
        <v>22073</v>
      </c>
      <c r="D1120" t="s">
        <v>770</v>
      </c>
    </row>
    <row r="1121" spans="2:4" x14ac:dyDescent="0.3">
      <c r="B1121" t="s">
        <v>733</v>
      </c>
      <c r="C1121">
        <v>22075</v>
      </c>
      <c r="D1121" t="s">
        <v>771</v>
      </c>
    </row>
    <row r="1122" spans="2:4" x14ac:dyDescent="0.3">
      <c r="B1122" t="s">
        <v>733</v>
      </c>
      <c r="C1122">
        <v>22077</v>
      </c>
      <c r="D1122" t="s">
        <v>772</v>
      </c>
    </row>
    <row r="1123" spans="2:4" x14ac:dyDescent="0.3">
      <c r="B1123" t="s">
        <v>733</v>
      </c>
      <c r="C1123">
        <v>22079</v>
      </c>
      <c r="D1123" t="s">
        <v>773</v>
      </c>
    </row>
    <row r="1124" spans="2:4" x14ac:dyDescent="0.3">
      <c r="B1124" t="s">
        <v>733</v>
      </c>
      <c r="C1124">
        <v>22081</v>
      </c>
      <c r="D1124" t="s">
        <v>774</v>
      </c>
    </row>
    <row r="1125" spans="2:4" x14ac:dyDescent="0.3">
      <c r="B1125" t="s">
        <v>733</v>
      </c>
      <c r="C1125">
        <v>22083</v>
      </c>
      <c r="D1125" t="s">
        <v>775</v>
      </c>
    </row>
    <row r="1126" spans="2:4" x14ac:dyDescent="0.3">
      <c r="B1126" t="s">
        <v>733</v>
      </c>
      <c r="C1126">
        <v>22085</v>
      </c>
      <c r="D1126" t="s">
        <v>776</v>
      </c>
    </row>
    <row r="1127" spans="2:4" x14ac:dyDescent="0.3">
      <c r="B1127" t="s">
        <v>733</v>
      </c>
      <c r="C1127">
        <v>22087</v>
      </c>
      <c r="D1127" t="s">
        <v>777</v>
      </c>
    </row>
    <row r="1128" spans="2:4" x14ac:dyDescent="0.3">
      <c r="B1128" t="s">
        <v>733</v>
      </c>
      <c r="C1128">
        <v>22089</v>
      </c>
      <c r="D1128" t="s">
        <v>778</v>
      </c>
    </row>
    <row r="1129" spans="2:4" x14ac:dyDescent="0.3">
      <c r="B1129" t="s">
        <v>733</v>
      </c>
      <c r="C1129">
        <v>22091</v>
      </c>
      <c r="D1129" t="s">
        <v>779</v>
      </c>
    </row>
    <row r="1130" spans="2:4" x14ac:dyDescent="0.3">
      <c r="B1130" t="s">
        <v>733</v>
      </c>
      <c r="C1130">
        <v>22093</v>
      </c>
      <c r="D1130" t="s">
        <v>780</v>
      </c>
    </row>
    <row r="1131" spans="2:4" x14ac:dyDescent="0.3">
      <c r="B1131" t="s">
        <v>733</v>
      </c>
      <c r="C1131">
        <v>22095</v>
      </c>
      <c r="D1131" t="s">
        <v>781</v>
      </c>
    </row>
    <row r="1132" spans="2:4" x14ac:dyDescent="0.3">
      <c r="B1132" t="s">
        <v>733</v>
      </c>
      <c r="C1132">
        <v>22097</v>
      </c>
      <c r="D1132" t="s">
        <v>782</v>
      </c>
    </row>
    <row r="1133" spans="2:4" x14ac:dyDescent="0.3">
      <c r="B1133" t="s">
        <v>733</v>
      </c>
      <c r="C1133">
        <v>22099</v>
      </c>
      <c r="D1133" t="s">
        <v>783</v>
      </c>
    </row>
    <row r="1134" spans="2:4" x14ac:dyDescent="0.3">
      <c r="B1134" t="s">
        <v>733</v>
      </c>
      <c r="C1134">
        <v>22101</v>
      </c>
      <c r="D1134" t="s">
        <v>784</v>
      </c>
    </row>
    <row r="1135" spans="2:4" x14ac:dyDescent="0.3">
      <c r="B1135" t="s">
        <v>733</v>
      </c>
      <c r="C1135">
        <v>22103</v>
      </c>
      <c r="D1135" t="s">
        <v>785</v>
      </c>
    </row>
    <row r="1136" spans="2:4" x14ac:dyDescent="0.3">
      <c r="B1136" t="s">
        <v>733</v>
      </c>
      <c r="C1136">
        <v>22105</v>
      </c>
      <c r="D1136" t="s">
        <v>786</v>
      </c>
    </row>
    <row r="1137" spans="2:4" x14ac:dyDescent="0.3">
      <c r="B1137" t="s">
        <v>733</v>
      </c>
      <c r="C1137">
        <v>22107</v>
      </c>
      <c r="D1137" t="s">
        <v>787</v>
      </c>
    </row>
    <row r="1138" spans="2:4" x14ac:dyDescent="0.3">
      <c r="B1138" t="s">
        <v>733</v>
      </c>
      <c r="C1138">
        <v>22109</v>
      </c>
      <c r="D1138" t="s">
        <v>788</v>
      </c>
    </row>
    <row r="1139" spans="2:4" x14ac:dyDescent="0.3">
      <c r="B1139" t="s">
        <v>733</v>
      </c>
      <c r="C1139">
        <v>22111</v>
      </c>
      <c r="D1139" t="s">
        <v>789</v>
      </c>
    </row>
    <row r="1140" spans="2:4" x14ac:dyDescent="0.3">
      <c r="B1140" t="s">
        <v>733</v>
      </c>
      <c r="C1140">
        <v>22113</v>
      </c>
      <c r="D1140" t="s">
        <v>790</v>
      </c>
    </row>
    <row r="1141" spans="2:4" x14ac:dyDescent="0.3">
      <c r="B1141" t="s">
        <v>733</v>
      </c>
      <c r="C1141">
        <v>22115</v>
      </c>
      <c r="D1141" t="s">
        <v>791</v>
      </c>
    </row>
    <row r="1142" spans="2:4" x14ac:dyDescent="0.3">
      <c r="B1142" t="s">
        <v>733</v>
      </c>
      <c r="C1142">
        <v>22117</v>
      </c>
      <c r="D1142" t="s">
        <v>792</v>
      </c>
    </row>
    <row r="1143" spans="2:4" x14ac:dyDescent="0.3">
      <c r="B1143" t="s">
        <v>733</v>
      </c>
      <c r="C1143">
        <v>22119</v>
      </c>
      <c r="D1143" t="s">
        <v>793</v>
      </c>
    </row>
    <row r="1144" spans="2:4" x14ac:dyDescent="0.3">
      <c r="B1144" t="s">
        <v>733</v>
      </c>
      <c r="C1144">
        <v>22121</v>
      </c>
      <c r="D1144" t="s">
        <v>794</v>
      </c>
    </row>
    <row r="1145" spans="2:4" x14ac:dyDescent="0.3">
      <c r="B1145" t="s">
        <v>733</v>
      </c>
      <c r="C1145">
        <v>22123</v>
      </c>
      <c r="D1145" t="s">
        <v>795</v>
      </c>
    </row>
    <row r="1146" spans="2:4" x14ac:dyDescent="0.3">
      <c r="B1146" t="s">
        <v>733</v>
      </c>
      <c r="C1146">
        <v>22125</v>
      </c>
      <c r="D1146" t="s">
        <v>796</v>
      </c>
    </row>
    <row r="1147" spans="2:4" x14ac:dyDescent="0.3">
      <c r="B1147" t="s">
        <v>733</v>
      </c>
      <c r="C1147">
        <v>22127</v>
      </c>
      <c r="D1147" t="s">
        <v>797</v>
      </c>
    </row>
    <row r="1148" spans="2:4" x14ac:dyDescent="0.3">
      <c r="B1148" t="s">
        <v>798</v>
      </c>
      <c r="C1148">
        <v>23001</v>
      </c>
      <c r="D1148" t="s">
        <v>799</v>
      </c>
    </row>
    <row r="1149" spans="2:4" x14ac:dyDescent="0.3">
      <c r="B1149" t="s">
        <v>798</v>
      </c>
      <c r="C1149">
        <v>23003</v>
      </c>
      <c r="D1149" t="s">
        <v>800</v>
      </c>
    </row>
    <row r="1150" spans="2:4" x14ac:dyDescent="0.3">
      <c r="B1150" t="s">
        <v>798</v>
      </c>
      <c r="C1150">
        <v>23005</v>
      </c>
      <c r="D1150" t="s">
        <v>476</v>
      </c>
    </row>
    <row r="1151" spans="2:4" x14ac:dyDescent="0.3">
      <c r="B1151" t="s">
        <v>798</v>
      </c>
      <c r="C1151">
        <v>23007</v>
      </c>
      <c r="D1151" t="s">
        <v>34</v>
      </c>
    </row>
    <row r="1152" spans="2:4" x14ac:dyDescent="0.3">
      <c r="B1152" t="s">
        <v>798</v>
      </c>
      <c r="C1152">
        <v>23009</v>
      </c>
      <c r="D1152" t="s">
        <v>375</v>
      </c>
    </row>
    <row r="1153" spans="2:4" x14ac:dyDescent="0.3">
      <c r="B1153" t="s">
        <v>798</v>
      </c>
      <c r="C1153">
        <v>23011</v>
      </c>
      <c r="D1153" t="s">
        <v>801</v>
      </c>
    </row>
    <row r="1154" spans="2:4" x14ac:dyDescent="0.3">
      <c r="B1154" t="s">
        <v>798</v>
      </c>
      <c r="C1154">
        <v>23013</v>
      </c>
      <c r="D1154" t="s">
        <v>492</v>
      </c>
    </row>
    <row r="1155" spans="2:4" x14ac:dyDescent="0.3">
      <c r="B1155" t="s">
        <v>798</v>
      </c>
      <c r="C1155">
        <v>23015</v>
      </c>
      <c r="D1155" t="s">
        <v>118</v>
      </c>
    </row>
    <row r="1156" spans="2:4" x14ac:dyDescent="0.3">
      <c r="B1156" t="s">
        <v>798</v>
      </c>
      <c r="C1156">
        <v>23017</v>
      </c>
      <c r="D1156" t="s">
        <v>802</v>
      </c>
    </row>
    <row r="1157" spans="2:4" x14ac:dyDescent="0.3">
      <c r="B1157" t="s">
        <v>798</v>
      </c>
      <c r="C1157">
        <v>23019</v>
      </c>
      <c r="D1157" t="s">
        <v>803</v>
      </c>
    </row>
    <row r="1158" spans="2:4" x14ac:dyDescent="0.3">
      <c r="B1158" t="s">
        <v>798</v>
      </c>
      <c r="C1158">
        <v>23021</v>
      </c>
      <c r="D1158" t="s">
        <v>804</v>
      </c>
    </row>
    <row r="1159" spans="2:4" x14ac:dyDescent="0.3">
      <c r="B1159" t="s">
        <v>798</v>
      </c>
      <c r="C1159">
        <v>23023</v>
      </c>
      <c r="D1159" t="s">
        <v>805</v>
      </c>
    </row>
    <row r="1160" spans="2:4" x14ac:dyDescent="0.3">
      <c r="B1160" t="s">
        <v>798</v>
      </c>
      <c r="C1160">
        <v>23025</v>
      </c>
      <c r="D1160" t="s">
        <v>806</v>
      </c>
    </row>
    <row r="1161" spans="2:4" x14ac:dyDescent="0.3">
      <c r="B1161" t="s">
        <v>798</v>
      </c>
      <c r="C1161">
        <v>23027</v>
      </c>
      <c r="D1161" t="s">
        <v>807</v>
      </c>
    </row>
    <row r="1162" spans="2:4" x14ac:dyDescent="0.3">
      <c r="B1162" t="s">
        <v>798</v>
      </c>
      <c r="C1162">
        <v>23029</v>
      </c>
      <c r="D1162" t="s">
        <v>69</v>
      </c>
    </row>
    <row r="1163" spans="2:4" x14ac:dyDescent="0.3">
      <c r="B1163" t="s">
        <v>798</v>
      </c>
      <c r="C1163">
        <v>23031</v>
      </c>
      <c r="D1163" t="s">
        <v>808</v>
      </c>
    </row>
    <row r="1164" spans="2:4" x14ac:dyDescent="0.3">
      <c r="B1164" t="s">
        <v>809</v>
      </c>
      <c r="C1164">
        <v>24001</v>
      </c>
      <c r="D1164" t="s">
        <v>810</v>
      </c>
    </row>
    <row r="1165" spans="2:4" x14ac:dyDescent="0.3">
      <c r="B1165" t="s">
        <v>809</v>
      </c>
      <c r="C1165">
        <v>24003</v>
      </c>
      <c r="D1165" t="s">
        <v>811</v>
      </c>
    </row>
    <row r="1166" spans="2:4" x14ac:dyDescent="0.3">
      <c r="B1166" t="s">
        <v>809</v>
      </c>
      <c r="C1166">
        <v>24005</v>
      </c>
      <c r="D1166" t="s">
        <v>812</v>
      </c>
    </row>
    <row r="1167" spans="2:4" x14ac:dyDescent="0.3">
      <c r="B1167" t="s">
        <v>809</v>
      </c>
      <c r="C1167">
        <v>24009</v>
      </c>
      <c r="D1167" t="s">
        <v>813</v>
      </c>
    </row>
    <row r="1168" spans="2:4" x14ac:dyDescent="0.3">
      <c r="B1168" t="s">
        <v>809</v>
      </c>
      <c r="C1168">
        <v>24011</v>
      </c>
      <c r="D1168" t="s">
        <v>814</v>
      </c>
    </row>
    <row r="1169" spans="2:4" x14ac:dyDescent="0.3">
      <c r="B1169" t="s">
        <v>809</v>
      </c>
      <c r="C1169">
        <v>24013</v>
      </c>
      <c r="D1169" t="s">
        <v>95</v>
      </c>
    </row>
    <row r="1170" spans="2:4" x14ac:dyDescent="0.3">
      <c r="B1170" t="s">
        <v>809</v>
      </c>
      <c r="C1170">
        <v>24015</v>
      </c>
      <c r="D1170" t="s">
        <v>815</v>
      </c>
    </row>
    <row r="1171" spans="2:4" x14ac:dyDescent="0.3">
      <c r="B1171" t="s">
        <v>809</v>
      </c>
      <c r="C1171">
        <v>24017</v>
      </c>
      <c r="D1171" t="s">
        <v>816</v>
      </c>
    </row>
    <row r="1172" spans="2:4" x14ac:dyDescent="0.3">
      <c r="B1172" t="s">
        <v>809</v>
      </c>
      <c r="C1172">
        <v>24019</v>
      </c>
      <c r="D1172" t="s">
        <v>817</v>
      </c>
    </row>
    <row r="1173" spans="2:4" x14ac:dyDescent="0.3">
      <c r="B1173" t="s">
        <v>809</v>
      </c>
      <c r="C1173">
        <v>24021</v>
      </c>
      <c r="D1173" t="s">
        <v>818</v>
      </c>
    </row>
    <row r="1174" spans="2:4" x14ac:dyDescent="0.3">
      <c r="B1174" t="s">
        <v>809</v>
      </c>
      <c r="C1174">
        <v>24023</v>
      </c>
      <c r="D1174" t="s">
        <v>819</v>
      </c>
    </row>
    <row r="1175" spans="2:4" x14ac:dyDescent="0.3">
      <c r="B1175" t="s">
        <v>809</v>
      </c>
      <c r="C1175">
        <v>24025</v>
      </c>
      <c r="D1175" t="s">
        <v>820</v>
      </c>
    </row>
    <row r="1176" spans="2:4" x14ac:dyDescent="0.3">
      <c r="B1176" t="s">
        <v>809</v>
      </c>
      <c r="C1176">
        <v>24027</v>
      </c>
      <c r="D1176" t="s">
        <v>113</v>
      </c>
    </row>
    <row r="1177" spans="2:4" x14ac:dyDescent="0.3">
      <c r="B1177" t="s">
        <v>809</v>
      </c>
      <c r="C1177">
        <v>24029</v>
      </c>
      <c r="D1177" t="s">
        <v>269</v>
      </c>
    </row>
    <row r="1178" spans="2:4" x14ac:dyDescent="0.3">
      <c r="B1178" t="s">
        <v>809</v>
      </c>
      <c r="C1178">
        <v>24031</v>
      </c>
      <c r="D1178" t="s">
        <v>55</v>
      </c>
    </row>
    <row r="1179" spans="2:4" x14ac:dyDescent="0.3">
      <c r="B1179" t="s">
        <v>809</v>
      </c>
      <c r="C1179">
        <v>24033</v>
      </c>
      <c r="D1179" t="s">
        <v>821</v>
      </c>
    </row>
    <row r="1180" spans="2:4" x14ac:dyDescent="0.3">
      <c r="B1180" t="s">
        <v>809</v>
      </c>
      <c r="C1180">
        <v>24035</v>
      </c>
      <c r="D1180" t="s">
        <v>822</v>
      </c>
    </row>
    <row r="1181" spans="2:4" x14ac:dyDescent="0.3">
      <c r="B1181" t="s">
        <v>809</v>
      </c>
      <c r="C1181">
        <v>24037</v>
      </c>
      <c r="D1181" t="s">
        <v>823</v>
      </c>
    </row>
    <row r="1182" spans="2:4" x14ac:dyDescent="0.3">
      <c r="B1182" t="s">
        <v>809</v>
      </c>
      <c r="C1182">
        <v>24039</v>
      </c>
      <c r="D1182" t="s">
        <v>806</v>
      </c>
    </row>
    <row r="1183" spans="2:4" x14ac:dyDescent="0.3">
      <c r="B1183" t="s">
        <v>809</v>
      </c>
      <c r="C1183">
        <v>24041</v>
      </c>
      <c r="D1183" t="s">
        <v>409</v>
      </c>
    </row>
    <row r="1184" spans="2:4" x14ac:dyDescent="0.3">
      <c r="B1184" t="s">
        <v>809</v>
      </c>
      <c r="C1184">
        <v>24043</v>
      </c>
      <c r="D1184" t="s">
        <v>69</v>
      </c>
    </row>
    <row r="1185" spans="2:4" x14ac:dyDescent="0.3">
      <c r="B1185" t="s">
        <v>809</v>
      </c>
      <c r="C1185">
        <v>24045</v>
      </c>
      <c r="D1185" t="s">
        <v>824</v>
      </c>
    </row>
    <row r="1186" spans="2:4" x14ac:dyDescent="0.3">
      <c r="B1186" t="s">
        <v>809</v>
      </c>
      <c r="C1186">
        <v>24047</v>
      </c>
      <c r="D1186" t="s">
        <v>825</v>
      </c>
    </row>
    <row r="1187" spans="2:4" x14ac:dyDescent="0.3">
      <c r="B1187" t="s">
        <v>809</v>
      </c>
      <c r="C1187">
        <v>24510</v>
      </c>
      <c r="D1187" t="s">
        <v>826</v>
      </c>
    </row>
    <row r="1188" spans="2:4" x14ac:dyDescent="0.3">
      <c r="B1188" t="s">
        <v>827</v>
      </c>
      <c r="C1188">
        <v>25001</v>
      </c>
      <c r="D1188" t="s">
        <v>828</v>
      </c>
    </row>
    <row r="1189" spans="2:4" x14ac:dyDescent="0.3">
      <c r="B1189" t="s">
        <v>827</v>
      </c>
      <c r="C1189">
        <v>25003</v>
      </c>
      <c r="D1189" t="s">
        <v>829</v>
      </c>
    </row>
    <row r="1190" spans="2:4" x14ac:dyDescent="0.3">
      <c r="B1190" t="s">
        <v>827</v>
      </c>
      <c r="C1190">
        <v>25005</v>
      </c>
      <c r="D1190" t="s">
        <v>830</v>
      </c>
    </row>
    <row r="1191" spans="2:4" x14ac:dyDescent="0.3">
      <c r="B1191" t="s">
        <v>827</v>
      </c>
      <c r="C1191">
        <v>25007</v>
      </c>
      <c r="D1191" t="s">
        <v>831</v>
      </c>
    </row>
    <row r="1192" spans="2:4" x14ac:dyDescent="0.3">
      <c r="B1192" t="s">
        <v>827</v>
      </c>
      <c r="C1192">
        <v>25009</v>
      </c>
      <c r="D1192" t="s">
        <v>832</v>
      </c>
    </row>
    <row r="1193" spans="2:4" x14ac:dyDescent="0.3">
      <c r="B1193" t="s">
        <v>827</v>
      </c>
      <c r="C1193">
        <v>25011</v>
      </c>
      <c r="D1193" t="s">
        <v>34</v>
      </c>
    </row>
    <row r="1194" spans="2:4" x14ac:dyDescent="0.3">
      <c r="B1194" t="s">
        <v>827</v>
      </c>
      <c r="C1194">
        <v>25013</v>
      </c>
      <c r="D1194" t="s">
        <v>833</v>
      </c>
    </row>
    <row r="1195" spans="2:4" x14ac:dyDescent="0.3">
      <c r="B1195" t="s">
        <v>827</v>
      </c>
      <c r="C1195">
        <v>25015</v>
      </c>
      <c r="D1195" t="s">
        <v>834</v>
      </c>
    </row>
    <row r="1196" spans="2:4" x14ac:dyDescent="0.3">
      <c r="B1196" t="s">
        <v>827</v>
      </c>
      <c r="C1196">
        <v>25017</v>
      </c>
      <c r="D1196" t="s">
        <v>263</v>
      </c>
    </row>
    <row r="1197" spans="2:4" x14ac:dyDescent="0.3">
      <c r="B1197" t="s">
        <v>827</v>
      </c>
      <c r="C1197">
        <v>25019</v>
      </c>
      <c r="D1197" t="s">
        <v>835</v>
      </c>
    </row>
    <row r="1198" spans="2:4" x14ac:dyDescent="0.3">
      <c r="B1198" t="s">
        <v>827</v>
      </c>
      <c r="C1198">
        <v>25021</v>
      </c>
      <c r="D1198" t="s">
        <v>836</v>
      </c>
    </row>
    <row r="1199" spans="2:4" x14ac:dyDescent="0.3">
      <c r="B1199" t="s">
        <v>827</v>
      </c>
      <c r="C1199">
        <v>25023</v>
      </c>
      <c r="D1199" t="s">
        <v>596</v>
      </c>
    </row>
    <row r="1200" spans="2:4" x14ac:dyDescent="0.3">
      <c r="B1200" t="s">
        <v>827</v>
      </c>
      <c r="C1200">
        <v>25025</v>
      </c>
      <c r="D1200" t="s">
        <v>837</v>
      </c>
    </row>
    <row r="1201" spans="2:4" x14ac:dyDescent="0.3">
      <c r="B1201" t="s">
        <v>827</v>
      </c>
      <c r="C1201">
        <v>25027</v>
      </c>
      <c r="D1201" t="s">
        <v>825</v>
      </c>
    </row>
    <row r="1202" spans="2:4" x14ac:dyDescent="0.3">
      <c r="B1202" t="s">
        <v>838</v>
      </c>
      <c r="C1202">
        <v>26001</v>
      </c>
      <c r="D1202" t="s">
        <v>839</v>
      </c>
    </row>
    <row r="1203" spans="2:4" x14ac:dyDescent="0.3">
      <c r="B1203" t="s">
        <v>838</v>
      </c>
      <c r="C1203">
        <v>26003</v>
      </c>
      <c r="D1203" t="s">
        <v>840</v>
      </c>
    </row>
    <row r="1204" spans="2:4" x14ac:dyDescent="0.3">
      <c r="B1204" t="s">
        <v>838</v>
      </c>
      <c r="C1204">
        <v>26005</v>
      </c>
      <c r="D1204" t="s">
        <v>841</v>
      </c>
    </row>
    <row r="1205" spans="2:4" x14ac:dyDescent="0.3">
      <c r="B1205" t="s">
        <v>838</v>
      </c>
      <c r="C1205">
        <v>26007</v>
      </c>
      <c r="D1205" t="s">
        <v>842</v>
      </c>
    </row>
    <row r="1206" spans="2:4" x14ac:dyDescent="0.3">
      <c r="B1206" t="s">
        <v>838</v>
      </c>
      <c r="C1206">
        <v>26009</v>
      </c>
      <c r="D1206" t="s">
        <v>843</v>
      </c>
    </row>
    <row r="1207" spans="2:4" x14ac:dyDescent="0.3">
      <c r="B1207" t="s">
        <v>838</v>
      </c>
      <c r="C1207">
        <v>26011</v>
      </c>
      <c r="D1207" t="s">
        <v>844</v>
      </c>
    </row>
    <row r="1208" spans="2:4" x14ac:dyDescent="0.3">
      <c r="B1208" t="s">
        <v>838</v>
      </c>
      <c r="C1208">
        <v>26013</v>
      </c>
      <c r="D1208" t="s">
        <v>845</v>
      </c>
    </row>
    <row r="1209" spans="2:4" x14ac:dyDescent="0.3">
      <c r="B1209" t="s">
        <v>838</v>
      </c>
      <c r="C1209">
        <v>26015</v>
      </c>
      <c r="D1209" t="s">
        <v>846</v>
      </c>
    </row>
    <row r="1210" spans="2:4" x14ac:dyDescent="0.3">
      <c r="B1210" t="s">
        <v>838</v>
      </c>
      <c r="C1210">
        <v>26017</v>
      </c>
      <c r="D1210" t="s">
        <v>276</v>
      </c>
    </row>
    <row r="1211" spans="2:4" x14ac:dyDescent="0.3">
      <c r="B1211" t="s">
        <v>838</v>
      </c>
      <c r="C1211">
        <v>26019</v>
      </c>
      <c r="D1211" t="s">
        <v>847</v>
      </c>
    </row>
    <row r="1212" spans="2:4" x14ac:dyDescent="0.3">
      <c r="B1212" t="s">
        <v>838</v>
      </c>
      <c r="C1212">
        <v>26021</v>
      </c>
      <c r="D1212" t="s">
        <v>331</v>
      </c>
    </row>
    <row r="1213" spans="2:4" x14ac:dyDescent="0.3">
      <c r="B1213" t="s">
        <v>838</v>
      </c>
      <c r="C1213">
        <v>26023</v>
      </c>
      <c r="D1213" t="s">
        <v>848</v>
      </c>
    </row>
    <row r="1214" spans="2:4" x14ac:dyDescent="0.3">
      <c r="B1214" t="s">
        <v>838</v>
      </c>
      <c r="C1214">
        <v>26025</v>
      </c>
      <c r="D1214" t="s">
        <v>12</v>
      </c>
    </row>
    <row r="1215" spans="2:4" x14ac:dyDescent="0.3">
      <c r="B1215" t="s">
        <v>838</v>
      </c>
      <c r="C1215">
        <v>26027</v>
      </c>
      <c r="D1215" t="s">
        <v>471</v>
      </c>
    </row>
    <row r="1216" spans="2:4" x14ac:dyDescent="0.3">
      <c r="B1216" t="s">
        <v>838</v>
      </c>
      <c r="C1216">
        <v>26029</v>
      </c>
      <c r="D1216" t="s">
        <v>849</v>
      </c>
    </row>
    <row r="1217" spans="2:4" x14ac:dyDescent="0.3">
      <c r="B1217" t="s">
        <v>838</v>
      </c>
      <c r="C1217">
        <v>26031</v>
      </c>
      <c r="D1217" t="s">
        <v>850</v>
      </c>
    </row>
    <row r="1218" spans="2:4" x14ac:dyDescent="0.3">
      <c r="B1218" t="s">
        <v>838</v>
      </c>
      <c r="C1218">
        <v>26033</v>
      </c>
      <c r="D1218" t="s">
        <v>851</v>
      </c>
    </row>
    <row r="1219" spans="2:4" x14ac:dyDescent="0.3">
      <c r="B1219" t="s">
        <v>838</v>
      </c>
      <c r="C1219">
        <v>26035</v>
      </c>
      <c r="D1219" t="s">
        <v>852</v>
      </c>
    </row>
    <row r="1220" spans="2:4" x14ac:dyDescent="0.3">
      <c r="B1220" t="s">
        <v>838</v>
      </c>
      <c r="C1220">
        <v>26037</v>
      </c>
      <c r="D1220" t="s">
        <v>474</v>
      </c>
    </row>
    <row r="1221" spans="2:4" x14ac:dyDescent="0.3">
      <c r="B1221" t="s">
        <v>838</v>
      </c>
      <c r="C1221">
        <v>26039</v>
      </c>
      <c r="D1221" t="s">
        <v>102</v>
      </c>
    </row>
    <row r="1222" spans="2:4" x14ac:dyDescent="0.3">
      <c r="B1222" t="s">
        <v>838</v>
      </c>
      <c r="C1222">
        <v>26041</v>
      </c>
      <c r="D1222" t="s">
        <v>219</v>
      </c>
    </row>
    <row r="1223" spans="2:4" x14ac:dyDescent="0.3">
      <c r="B1223" t="s">
        <v>838</v>
      </c>
      <c r="C1223">
        <v>26043</v>
      </c>
      <c r="D1223" t="s">
        <v>577</v>
      </c>
    </row>
    <row r="1224" spans="2:4" x14ac:dyDescent="0.3">
      <c r="B1224" t="s">
        <v>838</v>
      </c>
      <c r="C1224">
        <v>26045</v>
      </c>
      <c r="D1224" t="s">
        <v>853</v>
      </c>
    </row>
    <row r="1225" spans="2:4" x14ac:dyDescent="0.3">
      <c r="B1225" t="s">
        <v>838</v>
      </c>
      <c r="C1225">
        <v>26047</v>
      </c>
      <c r="D1225" t="s">
        <v>579</v>
      </c>
    </row>
    <row r="1226" spans="2:4" x14ac:dyDescent="0.3">
      <c r="B1226" t="s">
        <v>838</v>
      </c>
      <c r="C1226">
        <v>26049</v>
      </c>
      <c r="D1226" t="s">
        <v>854</v>
      </c>
    </row>
    <row r="1227" spans="2:4" x14ac:dyDescent="0.3">
      <c r="B1227" t="s">
        <v>838</v>
      </c>
      <c r="C1227">
        <v>26051</v>
      </c>
      <c r="D1227" t="s">
        <v>855</v>
      </c>
    </row>
    <row r="1228" spans="2:4" x14ac:dyDescent="0.3">
      <c r="B1228" t="s">
        <v>838</v>
      </c>
      <c r="C1228">
        <v>26053</v>
      </c>
      <c r="D1228" t="s">
        <v>856</v>
      </c>
    </row>
    <row r="1229" spans="2:4" x14ac:dyDescent="0.3">
      <c r="B1229" t="s">
        <v>838</v>
      </c>
      <c r="C1229">
        <v>26055</v>
      </c>
      <c r="D1229" t="s">
        <v>857</v>
      </c>
    </row>
    <row r="1230" spans="2:4" x14ac:dyDescent="0.3">
      <c r="B1230" t="s">
        <v>838</v>
      </c>
      <c r="C1230">
        <v>26057</v>
      </c>
      <c r="D1230" t="s">
        <v>858</v>
      </c>
    </row>
    <row r="1231" spans="2:4" x14ac:dyDescent="0.3">
      <c r="B1231" t="s">
        <v>838</v>
      </c>
      <c r="C1231">
        <v>26059</v>
      </c>
      <c r="D1231" t="s">
        <v>859</v>
      </c>
    </row>
    <row r="1232" spans="2:4" x14ac:dyDescent="0.3">
      <c r="B1232" t="s">
        <v>838</v>
      </c>
      <c r="C1232">
        <v>26061</v>
      </c>
      <c r="D1232" t="s">
        <v>860</v>
      </c>
    </row>
    <row r="1233" spans="2:4" x14ac:dyDescent="0.3">
      <c r="B1233" t="s">
        <v>838</v>
      </c>
      <c r="C1233">
        <v>26063</v>
      </c>
      <c r="D1233" t="s">
        <v>861</v>
      </c>
    </row>
    <row r="1234" spans="2:4" x14ac:dyDescent="0.3">
      <c r="B1234" t="s">
        <v>838</v>
      </c>
      <c r="C1234">
        <v>26065</v>
      </c>
      <c r="D1234" t="s">
        <v>862</v>
      </c>
    </row>
    <row r="1235" spans="2:4" x14ac:dyDescent="0.3">
      <c r="B1235" t="s">
        <v>838</v>
      </c>
      <c r="C1235">
        <v>26067</v>
      </c>
      <c r="D1235" t="s">
        <v>863</v>
      </c>
    </row>
    <row r="1236" spans="2:4" x14ac:dyDescent="0.3">
      <c r="B1236" t="s">
        <v>838</v>
      </c>
      <c r="C1236">
        <v>26069</v>
      </c>
      <c r="D1236" t="s">
        <v>864</v>
      </c>
    </row>
    <row r="1237" spans="2:4" x14ac:dyDescent="0.3">
      <c r="B1237" t="s">
        <v>838</v>
      </c>
      <c r="C1237">
        <v>26071</v>
      </c>
      <c r="D1237" t="s">
        <v>865</v>
      </c>
    </row>
    <row r="1238" spans="2:4" x14ac:dyDescent="0.3">
      <c r="B1238" t="s">
        <v>838</v>
      </c>
      <c r="C1238">
        <v>26073</v>
      </c>
      <c r="D1238" t="s">
        <v>866</v>
      </c>
    </row>
    <row r="1239" spans="2:4" x14ac:dyDescent="0.3">
      <c r="B1239" t="s">
        <v>838</v>
      </c>
      <c r="C1239">
        <v>26075</v>
      </c>
      <c r="D1239" t="s">
        <v>40</v>
      </c>
    </row>
    <row r="1240" spans="2:4" x14ac:dyDescent="0.3">
      <c r="B1240" t="s">
        <v>838</v>
      </c>
      <c r="C1240">
        <v>26077</v>
      </c>
      <c r="D1240" t="s">
        <v>867</v>
      </c>
    </row>
    <row r="1241" spans="2:4" x14ac:dyDescent="0.3">
      <c r="B1241" t="s">
        <v>838</v>
      </c>
      <c r="C1241">
        <v>26079</v>
      </c>
      <c r="D1241" t="s">
        <v>868</v>
      </c>
    </row>
    <row r="1242" spans="2:4" x14ac:dyDescent="0.3">
      <c r="B1242" t="s">
        <v>838</v>
      </c>
      <c r="C1242">
        <v>26081</v>
      </c>
      <c r="D1242" t="s">
        <v>269</v>
      </c>
    </row>
    <row r="1243" spans="2:4" x14ac:dyDescent="0.3">
      <c r="B1243" t="s">
        <v>838</v>
      </c>
      <c r="C1243">
        <v>26083</v>
      </c>
      <c r="D1243" t="s">
        <v>869</v>
      </c>
    </row>
    <row r="1244" spans="2:4" x14ac:dyDescent="0.3">
      <c r="B1244" t="s">
        <v>838</v>
      </c>
      <c r="C1244">
        <v>26085</v>
      </c>
      <c r="D1244" t="s">
        <v>163</v>
      </c>
    </row>
    <row r="1245" spans="2:4" x14ac:dyDescent="0.3">
      <c r="B1245" t="s">
        <v>838</v>
      </c>
      <c r="C1245">
        <v>26087</v>
      </c>
      <c r="D1245" t="s">
        <v>870</v>
      </c>
    </row>
    <row r="1246" spans="2:4" x14ac:dyDescent="0.3">
      <c r="B1246" t="s">
        <v>838</v>
      </c>
      <c r="C1246">
        <v>26089</v>
      </c>
      <c r="D1246" t="s">
        <v>871</v>
      </c>
    </row>
    <row r="1247" spans="2:4" x14ac:dyDescent="0.3">
      <c r="B1247" t="s">
        <v>838</v>
      </c>
      <c r="C1247">
        <v>26091</v>
      </c>
      <c r="D1247" t="s">
        <v>872</v>
      </c>
    </row>
    <row r="1248" spans="2:4" x14ac:dyDescent="0.3">
      <c r="B1248" t="s">
        <v>838</v>
      </c>
      <c r="C1248">
        <v>26093</v>
      </c>
      <c r="D1248" t="s">
        <v>494</v>
      </c>
    </row>
    <row r="1249" spans="2:4" x14ac:dyDescent="0.3">
      <c r="B1249" t="s">
        <v>838</v>
      </c>
      <c r="C1249">
        <v>26095</v>
      </c>
      <c r="D1249" t="s">
        <v>873</v>
      </c>
    </row>
    <row r="1250" spans="2:4" x14ac:dyDescent="0.3">
      <c r="B1250" t="s">
        <v>838</v>
      </c>
      <c r="C1250">
        <v>26097</v>
      </c>
      <c r="D1250" t="s">
        <v>874</v>
      </c>
    </row>
    <row r="1251" spans="2:4" x14ac:dyDescent="0.3">
      <c r="B1251" t="s">
        <v>838</v>
      </c>
      <c r="C1251">
        <v>26099</v>
      </c>
      <c r="D1251" t="s">
        <v>875</v>
      </c>
    </row>
    <row r="1252" spans="2:4" x14ac:dyDescent="0.3">
      <c r="B1252" t="s">
        <v>838</v>
      </c>
      <c r="C1252">
        <v>26101</v>
      </c>
      <c r="D1252" t="s">
        <v>876</v>
      </c>
    </row>
    <row r="1253" spans="2:4" x14ac:dyDescent="0.3">
      <c r="B1253" t="s">
        <v>838</v>
      </c>
      <c r="C1253">
        <v>26103</v>
      </c>
      <c r="D1253" t="s">
        <v>877</v>
      </c>
    </row>
    <row r="1254" spans="2:4" x14ac:dyDescent="0.3">
      <c r="B1254" t="s">
        <v>838</v>
      </c>
      <c r="C1254">
        <v>26105</v>
      </c>
      <c r="D1254" t="s">
        <v>499</v>
      </c>
    </row>
    <row r="1255" spans="2:4" x14ac:dyDescent="0.3">
      <c r="B1255" t="s">
        <v>838</v>
      </c>
      <c r="C1255">
        <v>26107</v>
      </c>
      <c r="D1255" t="s">
        <v>878</v>
      </c>
    </row>
    <row r="1256" spans="2:4" x14ac:dyDescent="0.3">
      <c r="B1256" t="s">
        <v>838</v>
      </c>
      <c r="C1256">
        <v>26109</v>
      </c>
      <c r="D1256" t="s">
        <v>879</v>
      </c>
    </row>
    <row r="1257" spans="2:4" x14ac:dyDescent="0.3">
      <c r="B1257" t="s">
        <v>838</v>
      </c>
      <c r="C1257">
        <v>26111</v>
      </c>
      <c r="D1257" t="s">
        <v>880</v>
      </c>
    </row>
    <row r="1258" spans="2:4" x14ac:dyDescent="0.3">
      <c r="B1258" t="s">
        <v>838</v>
      </c>
      <c r="C1258">
        <v>26113</v>
      </c>
      <c r="D1258" t="s">
        <v>881</v>
      </c>
    </row>
    <row r="1259" spans="2:4" x14ac:dyDescent="0.3">
      <c r="B1259" t="s">
        <v>838</v>
      </c>
      <c r="C1259">
        <v>26115</v>
      </c>
      <c r="D1259" t="s">
        <v>54</v>
      </c>
    </row>
    <row r="1260" spans="2:4" x14ac:dyDescent="0.3">
      <c r="B1260" t="s">
        <v>838</v>
      </c>
      <c r="C1260">
        <v>26117</v>
      </c>
      <c r="D1260" t="s">
        <v>882</v>
      </c>
    </row>
    <row r="1261" spans="2:4" x14ac:dyDescent="0.3">
      <c r="B1261" t="s">
        <v>838</v>
      </c>
      <c r="C1261">
        <v>26119</v>
      </c>
      <c r="D1261" t="s">
        <v>883</v>
      </c>
    </row>
    <row r="1262" spans="2:4" x14ac:dyDescent="0.3">
      <c r="B1262" t="s">
        <v>838</v>
      </c>
      <c r="C1262">
        <v>26121</v>
      </c>
      <c r="D1262" t="s">
        <v>884</v>
      </c>
    </row>
    <row r="1263" spans="2:4" x14ac:dyDescent="0.3">
      <c r="B1263" t="s">
        <v>838</v>
      </c>
      <c r="C1263">
        <v>26123</v>
      </c>
      <c r="D1263" t="s">
        <v>885</v>
      </c>
    </row>
    <row r="1264" spans="2:4" x14ac:dyDescent="0.3">
      <c r="B1264" t="s">
        <v>838</v>
      </c>
      <c r="C1264">
        <v>26125</v>
      </c>
      <c r="D1264" t="s">
        <v>886</v>
      </c>
    </row>
    <row r="1265" spans="2:4" x14ac:dyDescent="0.3">
      <c r="B1265" t="s">
        <v>838</v>
      </c>
      <c r="C1265">
        <v>26127</v>
      </c>
      <c r="D1265" t="s">
        <v>887</v>
      </c>
    </row>
    <row r="1266" spans="2:4" x14ac:dyDescent="0.3">
      <c r="B1266" t="s">
        <v>838</v>
      </c>
      <c r="C1266">
        <v>26129</v>
      </c>
      <c r="D1266" t="s">
        <v>888</v>
      </c>
    </row>
    <row r="1267" spans="2:4" x14ac:dyDescent="0.3">
      <c r="B1267" t="s">
        <v>838</v>
      </c>
      <c r="C1267">
        <v>26131</v>
      </c>
      <c r="D1267" t="s">
        <v>889</v>
      </c>
    </row>
    <row r="1268" spans="2:4" x14ac:dyDescent="0.3">
      <c r="B1268" t="s">
        <v>838</v>
      </c>
      <c r="C1268">
        <v>26133</v>
      </c>
      <c r="D1268" t="s">
        <v>308</v>
      </c>
    </row>
    <row r="1269" spans="2:4" x14ac:dyDescent="0.3">
      <c r="B1269" t="s">
        <v>838</v>
      </c>
      <c r="C1269">
        <v>26135</v>
      </c>
      <c r="D1269" t="s">
        <v>890</v>
      </c>
    </row>
    <row r="1270" spans="2:4" x14ac:dyDescent="0.3">
      <c r="B1270" t="s">
        <v>838</v>
      </c>
      <c r="C1270">
        <v>26137</v>
      </c>
      <c r="D1270" t="s">
        <v>891</v>
      </c>
    </row>
    <row r="1271" spans="2:4" x14ac:dyDescent="0.3">
      <c r="B1271" t="s">
        <v>838</v>
      </c>
      <c r="C1271">
        <v>26139</v>
      </c>
      <c r="D1271" t="s">
        <v>651</v>
      </c>
    </row>
    <row r="1272" spans="2:4" x14ac:dyDescent="0.3">
      <c r="B1272" t="s">
        <v>838</v>
      </c>
      <c r="C1272">
        <v>26141</v>
      </c>
      <c r="D1272" t="s">
        <v>892</v>
      </c>
    </row>
    <row r="1273" spans="2:4" x14ac:dyDescent="0.3">
      <c r="B1273" t="s">
        <v>838</v>
      </c>
      <c r="C1273">
        <v>26143</v>
      </c>
      <c r="D1273" t="s">
        <v>893</v>
      </c>
    </row>
    <row r="1274" spans="2:4" x14ac:dyDescent="0.3">
      <c r="B1274" t="s">
        <v>838</v>
      </c>
      <c r="C1274">
        <v>26145</v>
      </c>
      <c r="D1274" t="s">
        <v>894</v>
      </c>
    </row>
    <row r="1275" spans="2:4" x14ac:dyDescent="0.3">
      <c r="B1275" t="s">
        <v>838</v>
      </c>
      <c r="C1275">
        <v>26147</v>
      </c>
      <c r="D1275" t="s">
        <v>62</v>
      </c>
    </row>
    <row r="1276" spans="2:4" x14ac:dyDescent="0.3">
      <c r="B1276" t="s">
        <v>838</v>
      </c>
      <c r="C1276">
        <v>26149</v>
      </c>
      <c r="D1276" t="s">
        <v>549</v>
      </c>
    </row>
    <row r="1277" spans="2:4" x14ac:dyDescent="0.3">
      <c r="B1277" t="s">
        <v>838</v>
      </c>
      <c r="C1277">
        <v>26151</v>
      </c>
      <c r="D1277" t="s">
        <v>895</v>
      </c>
    </row>
    <row r="1278" spans="2:4" x14ac:dyDescent="0.3">
      <c r="B1278" t="s">
        <v>838</v>
      </c>
      <c r="C1278">
        <v>26153</v>
      </c>
      <c r="D1278" t="s">
        <v>896</v>
      </c>
    </row>
    <row r="1279" spans="2:4" x14ac:dyDescent="0.3">
      <c r="B1279" t="s">
        <v>838</v>
      </c>
      <c r="C1279">
        <v>26155</v>
      </c>
      <c r="D1279" t="s">
        <v>897</v>
      </c>
    </row>
    <row r="1280" spans="2:4" x14ac:dyDescent="0.3">
      <c r="B1280" t="s">
        <v>838</v>
      </c>
      <c r="C1280">
        <v>26157</v>
      </c>
      <c r="D1280" t="s">
        <v>898</v>
      </c>
    </row>
    <row r="1281" spans="2:4" x14ac:dyDescent="0.3">
      <c r="B1281" t="s">
        <v>838</v>
      </c>
      <c r="C1281">
        <v>26159</v>
      </c>
      <c r="D1281" t="s">
        <v>142</v>
      </c>
    </row>
    <row r="1282" spans="2:4" x14ac:dyDescent="0.3">
      <c r="B1282" t="s">
        <v>838</v>
      </c>
      <c r="C1282">
        <v>26161</v>
      </c>
      <c r="D1282" t="s">
        <v>899</v>
      </c>
    </row>
    <row r="1283" spans="2:4" x14ac:dyDescent="0.3">
      <c r="B1283" t="s">
        <v>838</v>
      </c>
      <c r="C1283">
        <v>26163</v>
      </c>
      <c r="D1283" t="s">
        <v>425</v>
      </c>
    </row>
    <row r="1284" spans="2:4" x14ac:dyDescent="0.3">
      <c r="B1284" t="s">
        <v>838</v>
      </c>
      <c r="C1284">
        <v>26165</v>
      </c>
      <c r="D1284" t="s">
        <v>900</v>
      </c>
    </row>
    <row r="1285" spans="2:4" x14ac:dyDescent="0.3">
      <c r="B1285" t="s">
        <v>901</v>
      </c>
      <c r="C1285">
        <v>27001</v>
      </c>
      <c r="D1285" t="s">
        <v>902</v>
      </c>
    </row>
    <row r="1286" spans="2:4" x14ac:dyDescent="0.3">
      <c r="B1286" t="s">
        <v>901</v>
      </c>
      <c r="C1286">
        <v>27003</v>
      </c>
      <c r="D1286" t="s">
        <v>903</v>
      </c>
    </row>
    <row r="1287" spans="2:4" x14ac:dyDescent="0.3">
      <c r="B1287" t="s">
        <v>901</v>
      </c>
      <c r="C1287">
        <v>27005</v>
      </c>
      <c r="D1287" t="s">
        <v>904</v>
      </c>
    </row>
    <row r="1288" spans="2:4" x14ac:dyDescent="0.3">
      <c r="B1288" t="s">
        <v>901</v>
      </c>
      <c r="C1288">
        <v>27007</v>
      </c>
      <c r="D1288" t="s">
        <v>905</v>
      </c>
    </row>
    <row r="1289" spans="2:4" x14ac:dyDescent="0.3">
      <c r="B1289" t="s">
        <v>901</v>
      </c>
      <c r="C1289">
        <v>27009</v>
      </c>
      <c r="D1289" t="s">
        <v>92</v>
      </c>
    </row>
    <row r="1290" spans="2:4" x14ac:dyDescent="0.3">
      <c r="B1290" t="s">
        <v>901</v>
      </c>
      <c r="C1290">
        <v>27011</v>
      </c>
      <c r="D1290" t="s">
        <v>906</v>
      </c>
    </row>
    <row r="1291" spans="2:4" x14ac:dyDescent="0.3">
      <c r="B1291" t="s">
        <v>901</v>
      </c>
      <c r="C1291">
        <v>27013</v>
      </c>
      <c r="D1291" t="s">
        <v>907</v>
      </c>
    </row>
    <row r="1292" spans="2:4" x14ac:dyDescent="0.3">
      <c r="B1292" t="s">
        <v>901</v>
      </c>
      <c r="C1292">
        <v>27015</v>
      </c>
      <c r="D1292" t="s">
        <v>469</v>
      </c>
    </row>
    <row r="1293" spans="2:4" x14ac:dyDescent="0.3">
      <c r="B1293" t="s">
        <v>901</v>
      </c>
      <c r="C1293">
        <v>27017</v>
      </c>
      <c r="D1293" t="s">
        <v>908</v>
      </c>
    </row>
    <row r="1294" spans="2:4" x14ac:dyDescent="0.3">
      <c r="B1294" t="s">
        <v>901</v>
      </c>
      <c r="C1294">
        <v>27019</v>
      </c>
      <c r="D1294" t="s">
        <v>909</v>
      </c>
    </row>
    <row r="1295" spans="2:4" x14ac:dyDescent="0.3">
      <c r="B1295" t="s">
        <v>901</v>
      </c>
      <c r="C1295">
        <v>27021</v>
      </c>
      <c r="D1295" t="s">
        <v>471</v>
      </c>
    </row>
    <row r="1296" spans="2:4" x14ac:dyDescent="0.3">
      <c r="B1296" t="s">
        <v>901</v>
      </c>
      <c r="C1296">
        <v>27023</v>
      </c>
      <c r="D1296" t="s">
        <v>851</v>
      </c>
    </row>
    <row r="1297" spans="2:4" x14ac:dyDescent="0.3">
      <c r="B1297" t="s">
        <v>901</v>
      </c>
      <c r="C1297">
        <v>27025</v>
      </c>
      <c r="D1297" t="s">
        <v>910</v>
      </c>
    </row>
    <row r="1298" spans="2:4" x14ac:dyDescent="0.3">
      <c r="B1298" t="s">
        <v>901</v>
      </c>
      <c r="C1298">
        <v>27027</v>
      </c>
      <c r="D1298" t="s">
        <v>18</v>
      </c>
    </row>
    <row r="1299" spans="2:4" x14ac:dyDescent="0.3">
      <c r="B1299" t="s">
        <v>901</v>
      </c>
      <c r="C1299">
        <v>27029</v>
      </c>
      <c r="D1299" t="s">
        <v>447</v>
      </c>
    </row>
    <row r="1300" spans="2:4" x14ac:dyDescent="0.3">
      <c r="B1300" t="s">
        <v>901</v>
      </c>
      <c r="C1300">
        <v>27031</v>
      </c>
      <c r="D1300" t="s">
        <v>350</v>
      </c>
    </row>
    <row r="1301" spans="2:4" x14ac:dyDescent="0.3">
      <c r="B1301" t="s">
        <v>901</v>
      </c>
      <c r="C1301">
        <v>27033</v>
      </c>
      <c r="D1301" t="s">
        <v>911</v>
      </c>
    </row>
    <row r="1302" spans="2:4" x14ac:dyDescent="0.3">
      <c r="B1302" t="s">
        <v>901</v>
      </c>
      <c r="C1302">
        <v>27035</v>
      </c>
      <c r="D1302" t="s">
        <v>912</v>
      </c>
    </row>
    <row r="1303" spans="2:4" x14ac:dyDescent="0.3">
      <c r="B1303" t="s">
        <v>901</v>
      </c>
      <c r="C1303">
        <v>27037</v>
      </c>
      <c r="D1303" t="s">
        <v>913</v>
      </c>
    </row>
    <row r="1304" spans="2:4" x14ac:dyDescent="0.3">
      <c r="B1304" t="s">
        <v>901</v>
      </c>
      <c r="C1304">
        <v>27039</v>
      </c>
      <c r="D1304" t="s">
        <v>356</v>
      </c>
    </row>
    <row r="1305" spans="2:4" x14ac:dyDescent="0.3">
      <c r="B1305" t="s">
        <v>901</v>
      </c>
      <c r="C1305">
        <v>27041</v>
      </c>
      <c r="D1305" t="s">
        <v>222</v>
      </c>
    </row>
    <row r="1306" spans="2:4" x14ac:dyDescent="0.3">
      <c r="B1306" t="s">
        <v>901</v>
      </c>
      <c r="C1306">
        <v>27043</v>
      </c>
      <c r="D1306" t="s">
        <v>914</v>
      </c>
    </row>
    <row r="1307" spans="2:4" x14ac:dyDescent="0.3">
      <c r="B1307" t="s">
        <v>901</v>
      </c>
      <c r="C1307">
        <v>27045</v>
      </c>
      <c r="D1307" t="s">
        <v>915</v>
      </c>
    </row>
    <row r="1308" spans="2:4" x14ac:dyDescent="0.3">
      <c r="B1308" t="s">
        <v>901</v>
      </c>
      <c r="C1308">
        <v>27047</v>
      </c>
      <c r="D1308" t="s">
        <v>916</v>
      </c>
    </row>
    <row r="1309" spans="2:4" x14ac:dyDescent="0.3">
      <c r="B1309" t="s">
        <v>901</v>
      </c>
      <c r="C1309">
        <v>27049</v>
      </c>
      <c r="D1309" t="s">
        <v>917</v>
      </c>
    </row>
    <row r="1310" spans="2:4" x14ac:dyDescent="0.3">
      <c r="B1310" t="s">
        <v>901</v>
      </c>
      <c r="C1310">
        <v>27051</v>
      </c>
      <c r="D1310" t="s">
        <v>110</v>
      </c>
    </row>
    <row r="1311" spans="2:4" x14ac:dyDescent="0.3">
      <c r="B1311" t="s">
        <v>901</v>
      </c>
      <c r="C1311">
        <v>27053</v>
      </c>
      <c r="D1311" t="s">
        <v>918</v>
      </c>
    </row>
    <row r="1312" spans="2:4" x14ac:dyDescent="0.3">
      <c r="B1312" t="s">
        <v>901</v>
      </c>
      <c r="C1312">
        <v>27055</v>
      </c>
      <c r="D1312" t="s">
        <v>39</v>
      </c>
    </row>
    <row r="1313" spans="2:4" x14ac:dyDescent="0.3">
      <c r="B1313" t="s">
        <v>901</v>
      </c>
      <c r="C1313">
        <v>27057</v>
      </c>
      <c r="D1313" t="s">
        <v>919</v>
      </c>
    </row>
    <row r="1314" spans="2:4" x14ac:dyDescent="0.3">
      <c r="B1314" t="s">
        <v>901</v>
      </c>
      <c r="C1314">
        <v>27059</v>
      </c>
      <c r="D1314" t="s">
        <v>920</v>
      </c>
    </row>
    <row r="1315" spans="2:4" x14ac:dyDescent="0.3">
      <c r="B1315" t="s">
        <v>901</v>
      </c>
      <c r="C1315">
        <v>27061</v>
      </c>
      <c r="D1315" t="s">
        <v>921</v>
      </c>
    </row>
    <row r="1316" spans="2:4" x14ac:dyDescent="0.3">
      <c r="B1316" t="s">
        <v>901</v>
      </c>
      <c r="C1316">
        <v>27063</v>
      </c>
      <c r="D1316" t="s">
        <v>40</v>
      </c>
    </row>
    <row r="1317" spans="2:4" x14ac:dyDescent="0.3">
      <c r="B1317" t="s">
        <v>901</v>
      </c>
      <c r="C1317">
        <v>27065</v>
      </c>
      <c r="D1317" t="s">
        <v>922</v>
      </c>
    </row>
    <row r="1318" spans="2:4" x14ac:dyDescent="0.3">
      <c r="B1318" t="s">
        <v>901</v>
      </c>
      <c r="C1318">
        <v>27067</v>
      </c>
      <c r="D1318" t="s">
        <v>923</v>
      </c>
    </row>
    <row r="1319" spans="2:4" x14ac:dyDescent="0.3">
      <c r="B1319" t="s">
        <v>901</v>
      </c>
      <c r="C1319">
        <v>27069</v>
      </c>
      <c r="D1319" t="s">
        <v>924</v>
      </c>
    </row>
    <row r="1320" spans="2:4" x14ac:dyDescent="0.3">
      <c r="B1320" t="s">
        <v>901</v>
      </c>
      <c r="C1320">
        <v>27071</v>
      </c>
      <c r="D1320" t="s">
        <v>925</v>
      </c>
    </row>
    <row r="1321" spans="2:4" x14ac:dyDescent="0.3">
      <c r="B1321" t="s">
        <v>901</v>
      </c>
      <c r="C1321">
        <v>27073</v>
      </c>
      <c r="D1321" t="s">
        <v>926</v>
      </c>
    </row>
    <row r="1322" spans="2:4" x14ac:dyDescent="0.3">
      <c r="B1322" t="s">
        <v>901</v>
      </c>
      <c r="C1322">
        <v>27075</v>
      </c>
      <c r="D1322" t="s">
        <v>163</v>
      </c>
    </row>
    <row r="1323" spans="2:4" x14ac:dyDescent="0.3">
      <c r="B1323" t="s">
        <v>901</v>
      </c>
      <c r="C1323">
        <v>27077</v>
      </c>
      <c r="D1323" t="s">
        <v>927</v>
      </c>
    </row>
    <row r="1324" spans="2:4" x14ac:dyDescent="0.3">
      <c r="B1324" t="s">
        <v>901</v>
      </c>
      <c r="C1324">
        <v>27079</v>
      </c>
      <c r="D1324" t="s">
        <v>928</v>
      </c>
    </row>
    <row r="1325" spans="2:4" x14ac:dyDescent="0.3">
      <c r="B1325" t="s">
        <v>901</v>
      </c>
      <c r="C1325">
        <v>27081</v>
      </c>
      <c r="D1325" t="s">
        <v>118</v>
      </c>
    </row>
    <row r="1326" spans="2:4" x14ac:dyDescent="0.3">
      <c r="B1326" t="s">
        <v>901</v>
      </c>
      <c r="C1326">
        <v>27083</v>
      </c>
      <c r="D1326" t="s">
        <v>588</v>
      </c>
    </row>
    <row r="1327" spans="2:4" x14ac:dyDescent="0.3">
      <c r="B1327" t="s">
        <v>901</v>
      </c>
      <c r="C1327">
        <v>27085</v>
      </c>
      <c r="D1327" t="s">
        <v>929</v>
      </c>
    </row>
    <row r="1328" spans="2:4" x14ac:dyDescent="0.3">
      <c r="B1328" t="s">
        <v>901</v>
      </c>
      <c r="C1328">
        <v>27087</v>
      </c>
      <c r="D1328" t="s">
        <v>930</v>
      </c>
    </row>
    <row r="1329" spans="2:4" x14ac:dyDescent="0.3">
      <c r="B1329" t="s">
        <v>901</v>
      </c>
      <c r="C1329">
        <v>27089</v>
      </c>
      <c r="D1329" t="s">
        <v>52</v>
      </c>
    </row>
    <row r="1330" spans="2:4" x14ac:dyDescent="0.3">
      <c r="B1330" t="s">
        <v>901</v>
      </c>
      <c r="C1330">
        <v>27091</v>
      </c>
      <c r="D1330" t="s">
        <v>303</v>
      </c>
    </row>
    <row r="1331" spans="2:4" x14ac:dyDescent="0.3">
      <c r="B1331" t="s">
        <v>901</v>
      </c>
      <c r="C1331">
        <v>27093</v>
      </c>
      <c r="D1331" t="s">
        <v>931</v>
      </c>
    </row>
    <row r="1332" spans="2:4" x14ac:dyDescent="0.3">
      <c r="B1332" t="s">
        <v>901</v>
      </c>
      <c r="C1332">
        <v>27095</v>
      </c>
      <c r="D1332" t="s">
        <v>932</v>
      </c>
    </row>
    <row r="1333" spans="2:4" x14ac:dyDescent="0.3">
      <c r="B1333" t="s">
        <v>901</v>
      </c>
      <c r="C1333">
        <v>27097</v>
      </c>
      <c r="D1333" t="s">
        <v>933</v>
      </c>
    </row>
    <row r="1334" spans="2:4" x14ac:dyDescent="0.3">
      <c r="B1334" t="s">
        <v>901</v>
      </c>
      <c r="C1334">
        <v>27099</v>
      </c>
      <c r="D1334" t="s">
        <v>934</v>
      </c>
    </row>
    <row r="1335" spans="2:4" x14ac:dyDescent="0.3">
      <c r="B1335" t="s">
        <v>901</v>
      </c>
      <c r="C1335">
        <v>27101</v>
      </c>
      <c r="D1335" t="s">
        <v>393</v>
      </c>
    </row>
    <row r="1336" spans="2:4" x14ac:dyDescent="0.3">
      <c r="B1336" t="s">
        <v>901</v>
      </c>
      <c r="C1336">
        <v>27103</v>
      </c>
      <c r="D1336" t="s">
        <v>935</v>
      </c>
    </row>
    <row r="1337" spans="2:4" x14ac:dyDescent="0.3">
      <c r="B1337" t="s">
        <v>901</v>
      </c>
      <c r="C1337">
        <v>27105</v>
      </c>
      <c r="D1337" t="s">
        <v>936</v>
      </c>
    </row>
    <row r="1338" spans="2:4" x14ac:dyDescent="0.3">
      <c r="B1338" t="s">
        <v>901</v>
      </c>
      <c r="C1338">
        <v>27107</v>
      </c>
      <c r="D1338" t="s">
        <v>937</v>
      </c>
    </row>
    <row r="1339" spans="2:4" x14ac:dyDescent="0.3">
      <c r="B1339" t="s">
        <v>901</v>
      </c>
      <c r="C1339">
        <v>27109</v>
      </c>
      <c r="D1339" t="s">
        <v>938</v>
      </c>
    </row>
    <row r="1340" spans="2:4" x14ac:dyDescent="0.3">
      <c r="B1340" t="s">
        <v>901</v>
      </c>
      <c r="C1340">
        <v>27111</v>
      </c>
      <c r="D1340" t="s">
        <v>939</v>
      </c>
    </row>
    <row r="1341" spans="2:4" x14ac:dyDescent="0.3">
      <c r="B1341" t="s">
        <v>901</v>
      </c>
      <c r="C1341">
        <v>27113</v>
      </c>
      <c r="D1341" t="s">
        <v>940</v>
      </c>
    </row>
    <row r="1342" spans="2:4" x14ac:dyDescent="0.3">
      <c r="B1342" t="s">
        <v>901</v>
      </c>
      <c r="C1342">
        <v>27115</v>
      </c>
      <c r="D1342" t="s">
        <v>941</v>
      </c>
    </row>
    <row r="1343" spans="2:4" x14ac:dyDescent="0.3">
      <c r="B1343" t="s">
        <v>901</v>
      </c>
      <c r="C1343">
        <v>27117</v>
      </c>
      <c r="D1343" t="s">
        <v>942</v>
      </c>
    </row>
    <row r="1344" spans="2:4" x14ac:dyDescent="0.3">
      <c r="B1344" t="s">
        <v>901</v>
      </c>
      <c r="C1344">
        <v>27119</v>
      </c>
      <c r="D1344" t="s">
        <v>129</v>
      </c>
    </row>
    <row r="1345" spans="2:4" x14ac:dyDescent="0.3">
      <c r="B1345" t="s">
        <v>901</v>
      </c>
      <c r="C1345">
        <v>27121</v>
      </c>
      <c r="D1345" t="s">
        <v>130</v>
      </c>
    </row>
    <row r="1346" spans="2:4" x14ac:dyDescent="0.3">
      <c r="B1346" t="s">
        <v>901</v>
      </c>
      <c r="C1346">
        <v>27123</v>
      </c>
      <c r="D1346" t="s">
        <v>943</v>
      </c>
    </row>
    <row r="1347" spans="2:4" x14ac:dyDescent="0.3">
      <c r="B1347" t="s">
        <v>901</v>
      </c>
      <c r="C1347">
        <v>27125</v>
      </c>
      <c r="D1347" t="s">
        <v>944</v>
      </c>
    </row>
    <row r="1348" spans="2:4" x14ac:dyDescent="0.3">
      <c r="B1348" t="s">
        <v>901</v>
      </c>
      <c r="C1348">
        <v>27127</v>
      </c>
      <c r="D1348" t="s">
        <v>945</v>
      </c>
    </row>
    <row r="1349" spans="2:4" x14ac:dyDescent="0.3">
      <c r="B1349" t="s">
        <v>901</v>
      </c>
      <c r="C1349">
        <v>27129</v>
      </c>
      <c r="D1349" t="s">
        <v>946</v>
      </c>
    </row>
    <row r="1350" spans="2:4" x14ac:dyDescent="0.3">
      <c r="B1350" t="s">
        <v>901</v>
      </c>
      <c r="C1350">
        <v>27131</v>
      </c>
      <c r="D1350" t="s">
        <v>658</v>
      </c>
    </row>
    <row r="1351" spans="2:4" x14ac:dyDescent="0.3">
      <c r="B1351" t="s">
        <v>901</v>
      </c>
      <c r="C1351">
        <v>27133</v>
      </c>
      <c r="D1351" t="s">
        <v>947</v>
      </c>
    </row>
    <row r="1352" spans="2:4" x14ac:dyDescent="0.3">
      <c r="B1352" t="s">
        <v>901</v>
      </c>
      <c r="C1352">
        <v>27135</v>
      </c>
      <c r="D1352" t="s">
        <v>948</v>
      </c>
    </row>
    <row r="1353" spans="2:4" x14ac:dyDescent="0.3">
      <c r="B1353" t="s">
        <v>901</v>
      </c>
      <c r="C1353">
        <v>27137</v>
      </c>
      <c r="D1353" t="s">
        <v>949</v>
      </c>
    </row>
    <row r="1354" spans="2:4" x14ac:dyDescent="0.3">
      <c r="B1354" t="s">
        <v>901</v>
      </c>
      <c r="C1354">
        <v>27139</v>
      </c>
      <c r="D1354" t="s">
        <v>135</v>
      </c>
    </row>
    <row r="1355" spans="2:4" x14ac:dyDescent="0.3">
      <c r="B1355" t="s">
        <v>901</v>
      </c>
      <c r="C1355">
        <v>27141</v>
      </c>
      <c r="D1355" t="s">
        <v>950</v>
      </c>
    </row>
    <row r="1356" spans="2:4" x14ac:dyDescent="0.3">
      <c r="B1356" t="s">
        <v>901</v>
      </c>
      <c r="C1356">
        <v>27143</v>
      </c>
      <c r="D1356" t="s">
        <v>951</v>
      </c>
    </row>
    <row r="1357" spans="2:4" x14ac:dyDescent="0.3">
      <c r="B1357" t="s">
        <v>901</v>
      </c>
      <c r="C1357">
        <v>27145</v>
      </c>
      <c r="D1357" t="s">
        <v>952</v>
      </c>
    </row>
    <row r="1358" spans="2:4" x14ac:dyDescent="0.3">
      <c r="B1358" t="s">
        <v>901</v>
      </c>
      <c r="C1358">
        <v>27147</v>
      </c>
      <c r="D1358" t="s">
        <v>953</v>
      </c>
    </row>
    <row r="1359" spans="2:4" x14ac:dyDescent="0.3">
      <c r="B1359" t="s">
        <v>901</v>
      </c>
      <c r="C1359">
        <v>27149</v>
      </c>
      <c r="D1359" t="s">
        <v>668</v>
      </c>
    </row>
    <row r="1360" spans="2:4" x14ac:dyDescent="0.3">
      <c r="B1360" t="s">
        <v>901</v>
      </c>
      <c r="C1360">
        <v>27151</v>
      </c>
      <c r="D1360" t="s">
        <v>954</v>
      </c>
    </row>
    <row r="1361" spans="2:4" x14ac:dyDescent="0.3">
      <c r="B1361" t="s">
        <v>901</v>
      </c>
      <c r="C1361">
        <v>27153</v>
      </c>
      <c r="D1361" t="s">
        <v>729</v>
      </c>
    </row>
    <row r="1362" spans="2:4" x14ac:dyDescent="0.3">
      <c r="B1362" t="s">
        <v>901</v>
      </c>
      <c r="C1362">
        <v>27155</v>
      </c>
      <c r="D1362" t="s">
        <v>955</v>
      </c>
    </row>
    <row r="1363" spans="2:4" x14ac:dyDescent="0.3">
      <c r="B1363" t="s">
        <v>901</v>
      </c>
      <c r="C1363">
        <v>27157</v>
      </c>
      <c r="D1363" t="s">
        <v>956</v>
      </c>
    </row>
    <row r="1364" spans="2:4" x14ac:dyDescent="0.3">
      <c r="B1364" t="s">
        <v>901</v>
      </c>
      <c r="C1364">
        <v>27159</v>
      </c>
      <c r="D1364" t="s">
        <v>957</v>
      </c>
    </row>
    <row r="1365" spans="2:4" x14ac:dyDescent="0.3">
      <c r="B1365" t="s">
        <v>901</v>
      </c>
      <c r="C1365">
        <v>27161</v>
      </c>
      <c r="D1365" t="s">
        <v>958</v>
      </c>
    </row>
    <row r="1366" spans="2:4" x14ac:dyDescent="0.3">
      <c r="B1366" t="s">
        <v>901</v>
      </c>
      <c r="C1366">
        <v>27163</v>
      </c>
      <c r="D1366" t="s">
        <v>69</v>
      </c>
    </row>
    <row r="1367" spans="2:4" x14ac:dyDescent="0.3">
      <c r="B1367" t="s">
        <v>901</v>
      </c>
      <c r="C1367">
        <v>27165</v>
      </c>
      <c r="D1367" t="s">
        <v>959</v>
      </c>
    </row>
    <row r="1368" spans="2:4" x14ac:dyDescent="0.3">
      <c r="B1368" t="s">
        <v>901</v>
      </c>
      <c r="C1368">
        <v>27167</v>
      </c>
      <c r="D1368" t="s">
        <v>960</v>
      </c>
    </row>
    <row r="1369" spans="2:4" x14ac:dyDescent="0.3">
      <c r="B1369" t="s">
        <v>901</v>
      </c>
      <c r="C1369">
        <v>27169</v>
      </c>
      <c r="D1369" t="s">
        <v>961</v>
      </c>
    </row>
    <row r="1370" spans="2:4" x14ac:dyDescent="0.3">
      <c r="B1370" t="s">
        <v>901</v>
      </c>
      <c r="C1370">
        <v>27171</v>
      </c>
      <c r="D1370" t="s">
        <v>608</v>
      </c>
    </row>
    <row r="1371" spans="2:4" x14ac:dyDescent="0.3">
      <c r="B1371" t="s">
        <v>901</v>
      </c>
      <c r="C1371">
        <v>27173</v>
      </c>
      <c r="D1371" t="s">
        <v>962</v>
      </c>
    </row>
    <row r="1372" spans="2:4" x14ac:dyDescent="0.3">
      <c r="B1372" t="s">
        <v>963</v>
      </c>
      <c r="C1372">
        <v>28001</v>
      </c>
      <c r="D1372" t="s">
        <v>204</v>
      </c>
    </row>
    <row r="1373" spans="2:4" x14ac:dyDescent="0.3">
      <c r="B1373" t="s">
        <v>963</v>
      </c>
      <c r="C1373">
        <v>28003</v>
      </c>
      <c r="D1373" t="s">
        <v>964</v>
      </c>
    </row>
    <row r="1374" spans="2:4" x14ac:dyDescent="0.3">
      <c r="B1374" t="s">
        <v>963</v>
      </c>
      <c r="C1374">
        <v>28005</v>
      </c>
      <c r="D1374" t="s">
        <v>965</v>
      </c>
    </row>
    <row r="1375" spans="2:4" x14ac:dyDescent="0.3">
      <c r="B1375" t="s">
        <v>963</v>
      </c>
      <c r="C1375">
        <v>28007</v>
      </c>
      <c r="D1375" t="s">
        <v>966</v>
      </c>
    </row>
    <row r="1376" spans="2:4" x14ac:dyDescent="0.3">
      <c r="B1376" t="s">
        <v>963</v>
      </c>
      <c r="C1376">
        <v>28009</v>
      </c>
      <c r="D1376" t="s">
        <v>92</v>
      </c>
    </row>
    <row r="1377" spans="2:4" x14ac:dyDescent="0.3">
      <c r="B1377" t="s">
        <v>963</v>
      </c>
      <c r="C1377">
        <v>28011</v>
      </c>
      <c r="D1377" t="s">
        <v>967</v>
      </c>
    </row>
    <row r="1378" spans="2:4" x14ac:dyDescent="0.3">
      <c r="B1378" t="s">
        <v>963</v>
      </c>
      <c r="C1378">
        <v>28013</v>
      </c>
      <c r="D1378" t="s">
        <v>12</v>
      </c>
    </row>
    <row r="1379" spans="2:4" x14ac:dyDescent="0.3">
      <c r="B1379" t="s">
        <v>963</v>
      </c>
      <c r="C1379">
        <v>28015</v>
      </c>
      <c r="D1379" t="s">
        <v>95</v>
      </c>
    </row>
    <row r="1380" spans="2:4" x14ac:dyDescent="0.3">
      <c r="B1380" t="s">
        <v>963</v>
      </c>
      <c r="C1380">
        <v>28017</v>
      </c>
      <c r="D1380" t="s">
        <v>574</v>
      </c>
    </row>
    <row r="1381" spans="2:4" x14ac:dyDescent="0.3">
      <c r="B1381" t="s">
        <v>963</v>
      </c>
      <c r="C1381">
        <v>28019</v>
      </c>
      <c r="D1381" t="s">
        <v>16</v>
      </c>
    </row>
    <row r="1382" spans="2:4" x14ac:dyDescent="0.3">
      <c r="B1382" t="s">
        <v>963</v>
      </c>
      <c r="C1382">
        <v>28021</v>
      </c>
      <c r="D1382" t="s">
        <v>968</v>
      </c>
    </row>
    <row r="1383" spans="2:4" x14ac:dyDescent="0.3">
      <c r="B1383" t="s">
        <v>963</v>
      </c>
      <c r="C1383">
        <v>28023</v>
      </c>
      <c r="D1383" t="s">
        <v>17</v>
      </c>
    </row>
    <row r="1384" spans="2:4" x14ac:dyDescent="0.3">
      <c r="B1384" t="s">
        <v>963</v>
      </c>
      <c r="C1384">
        <v>28025</v>
      </c>
      <c r="D1384" t="s">
        <v>18</v>
      </c>
    </row>
    <row r="1385" spans="2:4" x14ac:dyDescent="0.3">
      <c r="B1385" t="s">
        <v>963</v>
      </c>
      <c r="C1385">
        <v>28027</v>
      </c>
      <c r="D1385" t="s">
        <v>969</v>
      </c>
    </row>
    <row r="1386" spans="2:4" x14ac:dyDescent="0.3">
      <c r="B1386" t="s">
        <v>963</v>
      </c>
      <c r="C1386">
        <v>28029</v>
      </c>
      <c r="D1386" t="s">
        <v>970</v>
      </c>
    </row>
    <row r="1387" spans="2:4" x14ac:dyDescent="0.3">
      <c r="B1387" t="s">
        <v>963</v>
      </c>
      <c r="C1387">
        <v>28031</v>
      </c>
      <c r="D1387" t="s">
        <v>24</v>
      </c>
    </row>
    <row r="1388" spans="2:4" x14ac:dyDescent="0.3">
      <c r="B1388" t="s">
        <v>963</v>
      </c>
      <c r="C1388">
        <v>28033</v>
      </c>
      <c r="D1388" t="s">
        <v>283</v>
      </c>
    </row>
    <row r="1389" spans="2:4" x14ac:dyDescent="0.3">
      <c r="B1389" t="s">
        <v>963</v>
      </c>
      <c r="C1389">
        <v>28035</v>
      </c>
      <c r="D1389" t="s">
        <v>971</v>
      </c>
    </row>
    <row r="1390" spans="2:4" x14ac:dyDescent="0.3">
      <c r="B1390" t="s">
        <v>963</v>
      </c>
      <c r="C1390">
        <v>28037</v>
      </c>
      <c r="D1390" t="s">
        <v>34</v>
      </c>
    </row>
    <row r="1391" spans="2:4" x14ac:dyDescent="0.3">
      <c r="B1391" t="s">
        <v>963</v>
      </c>
      <c r="C1391">
        <v>28039</v>
      </c>
      <c r="D1391" t="s">
        <v>972</v>
      </c>
    </row>
    <row r="1392" spans="2:4" x14ac:dyDescent="0.3">
      <c r="B1392" t="s">
        <v>963</v>
      </c>
      <c r="C1392">
        <v>28041</v>
      </c>
      <c r="D1392" t="s">
        <v>36</v>
      </c>
    </row>
    <row r="1393" spans="2:4" x14ac:dyDescent="0.3">
      <c r="B1393" t="s">
        <v>963</v>
      </c>
      <c r="C1393">
        <v>28043</v>
      </c>
      <c r="D1393" t="s">
        <v>973</v>
      </c>
    </row>
    <row r="1394" spans="2:4" x14ac:dyDescent="0.3">
      <c r="B1394" t="s">
        <v>963</v>
      </c>
      <c r="C1394">
        <v>28045</v>
      </c>
      <c r="D1394" t="s">
        <v>375</v>
      </c>
    </row>
    <row r="1395" spans="2:4" x14ac:dyDescent="0.3">
      <c r="B1395" t="s">
        <v>963</v>
      </c>
      <c r="C1395">
        <v>28047</v>
      </c>
      <c r="D1395" t="s">
        <v>532</v>
      </c>
    </row>
    <row r="1396" spans="2:4" x14ac:dyDescent="0.3">
      <c r="B1396" t="s">
        <v>963</v>
      </c>
      <c r="C1396">
        <v>28049</v>
      </c>
      <c r="D1396" t="s">
        <v>974</v>
      </c>
    </row>
    <row r="1397" spans="2:4" x14ac:dyDescent="0.3">
      <c r="B1397" t="s">
        <v>963</v>
      </c>
      <c r="C1397">
        <v>28051</v>
      </c>
      <c r="D1397" t="s">
        <v>297</v>
      </c>
    </row>
    <row r="1398" spans="2:4" x14ac:dyDescent="0.3">
      <c r="B1398" t="s">
        <v>963</v>
      </c>
      <c r="C1398">
        <v>28053</v>
      </c>
      <c r="D1398" t="s">
        <v>975</v>
      </c>
    </row>
    <row r="1399" spans="2:4" x14ac:dyDescent="0.3">
      <c r="B1399" t="s">
        <v>963</v>
      </c>
      <c r="C1399">
        <v>28055</v>
      </c>
      <c r="D1399" t="s">
        <v>976</v>
      </c>
    </row>
    <row r="1400" spans="2:4" x14ac:dyDescent="0.3">
      <c r="B1400" t="s">
        <v>963</v>
      </c>
      <c r="C1400">
        <v>28057</v>
      </c>
      <c r="D1400" t="s">
        <v>977</v>
      </c>
    </row>
    <row r="1401" spans="2:4" x14ac:dyDescent="0.3">
      <c r="B1401" t="s">
        <v>963</v>
      </c>
      <c r="C1401">
        <v>28059</v>
      </c>
      <c r="D1401" t="s">
        <v>40</v>
      </c>
    </row>
    <row r="1402" spans="2:4" x14ac:dyDescent="0.3">
      <c r="B1402" t="s">
        <v>963</v>
      </c>
      <c r="C1402">
        <v>28061</v>
      </c>
      <c r="D1402" t="s">
        <v>381</v>
      </c>
    </row>
    <row r="1403" spans="2:4" x14ac:dyDescent="0.3">
      <c r="B1403" t="s">
        <v>963</v>
      </c>
      <c r="C1403">
        <v>28063</v>
      </c>
      <c r="D1403" t="s">
        <v>41</v>
      </c>
    </row>
    <row r="1404" spans="2:4" x14ac:dyDescent="0.3">
      <c r="B1404" t="s">
        <v>963</v>
      </c>
      <c r="C1404">
        <v>28065</v>
      </c>
      <c r="D1404" t="s">
        <v>978</v>
      </c>
    </row>
    <row r="1405" spans="2:4" x14ac:dyDescent="0.3">
      <c r="B1405" t="s">
        <v>963</v>
      </c>
      <c r="C1405">
        <v>28067</v>
      </c>
      <c r="D1405" t="s">
        <v>384</v>
      </c>
    </row>
    <row r="1406" spans="2:4" x14ac:dyDescent="0.3">
      <c r="B1406" t="s">
        <v>963</v>
      </c>
      <c r="C1406">
        <v>28069</v>
      </c>
      <c r="D1406" t="s">
        <v>979</v>
      </c>
    </row>
    <row r="1407" spans="2:4" x14ac:dyDescent="0.3">
      <c r="B1407" t="s">
        <v>963</v>
      </c>
      <c r="C1407">
        <v>28071</v>
      </c>
      <c r="D1407" t="s">
        <v>117</v>
      </c>
    </row>
    <row r="1408" spans="2:4" x14ac:dyDescent="0.3">
      <c r="B1408" t="s">
        <v>963</v>
      </c>
      <c r="C1408">
        <v>28073</v>
      </c>
      <c r="D1408" t="s">
        <v>42</v>
      </c>
    </row>
    <row r="1409" spans="2:4" x14ac:dyDescent="0.3">
      <c r="B1409" t="s">
        <v>963</v>
      </c>
      <c r="C1409">
        <v>28075</v>
      </c>
      <c r="D1409" t="s">
        <v>43</v>
      </c>
    </row>
    <row r="1410" spans="2:4" x14ac:dyDescent="0.3">
      <c r="B1410" t="s">
        <v>963</v>
      </c>
      <c r="C1410">
        <v>28077</v>
      </c>
      <c r="D1410" t="s">
        <v>44</v>
      </c>
    </row>
    <row r="1411" spans="2:4" x14ac:dyDescent="0.3">
      <c r="B1411" t="s">
        <v>963</v>
      </c>
      <c r="C1411">
        <v>28079</v>
      </c>
      <c r="D1411" t="s">
        <v>980</v>
      </c>
    </row>
    <row r="1412" spans="2:4" x14ac:dyDescent="0.3">
      <c r="B1412" t="s">
        <v>963</v>
      </c>
      <c r="C1412">
        <v>28081</v>
      </c>
      <c r="D1412" t="s">
        <v>45</v>
      </c>
    </row>
    <row r="1413" spans="2:4" x14ac:dyDescent="0.3">
      <c r="B1413" t="s">
        <v>963</v>
      </c>
      <c r="C1413">
        <v>28083</v>
      </c>
      <c r="D1413" t="s">
        <v>981</v>
      </c>
    </row>
    <row r="1414" spans="2:4" x14ac:dyDescent="0.3">
      <c r="B1414" t="s">
        <v>963</v>
      </c>
      <c r="C1414">
        <v>28085</v>
      </c>
      <c r="D1414" t="s">
        <v>118</v>
      </c>
    </row>
    <row r="1415" spans="2:4" x14ac:dyDescent="0.3">
      <c r="B1415" t="s">
        <v>963</v>
      </c>
      <c r="C1415">
        <v>28087</v>
      </c>
      <c r="D1415" t="s">
        <v>47</v>
      </c>
    </row>
    <row r="1416" spans="2:4" x14ac:dyDescent="0.3">
      <c r="B1416" t="s">
        <v>963</v>
      </c>
      <c r="C1416">
        <v>28089</v>
      </c>
      <c r="D1416" t="s">
        <v>49</v>
      </c>
    </row>
    <row r="1417" spans="2:4" x14ac:dyDescent="0.3">
      <c r="B1417" t="s">
        <v>963</v>
      </c>
      <c r="C1417">
        <v>28091</v>
      </c>
      <c r="D1417" t="s">
        <v>51</v>
      </c>
    </row>
    <row r="1418" spans="2:4" x14ac:dyDescent="0.3">
      <c r="B1418" t="s">
        <v>963</v>
      </c>
      <c r="C1418">
        <v>28093</v>
      </c>
      <c r="D1418" t="s">
        <v>52</v>
      </c>
    </row>
    <row r="1419" spans="2:4" x14ac:dyDescent="0.3">
      <c r="B1419" t="s">
        <v>963</v>
      </c>
      <c r="C1419">
        <v>28095</v>
      </c>
      <c r="D1419" t="s">
        <v>54</v>
      </c>
    </row>
    <row r="1420" spans="2:4" x14ac:dyDescent="0.3">
      <c r="B1420" t="s">
        <v>963</v>
      </c>
      <c r="C1420">
        <v>28097</v>
      </c>
      <c r="D1420" t="s">
        <v>55</v>
      </c>
    </row>
    <row r="1421" spans="2:4" x14ac:dyDescent="0.3">
      <c r="B1421" t="s">
        <v>963</v>
      </c>
      <c r="C1421">
        <v>28099</v>
      </c>
      <c r="D1421" t="s">
        <v>982</v>
      </c>
    </row>
    <row r="1422" spans="2:4" x14ac:dyDescent="0.3">
      <c r="B1422" t="s">
        <v>963</v>
      </c>
      <c r="C1422">
        <v>28101</v>
      </c>
      <c r="D1422" t="s">
        <v>125</v>
      </c>
    </row>
    <row r="1423" spans="2:4" x14ac:dyDescent="0.3">
      <c r="B1423" t="s">
        <v>963</v>
      </c>
      <c r="C1423">
        <v>28103</v>
      </c>
      <c r="D1423" t="s">
        <v>983</v>
      </c>
    </row>
    <row r="1424" spans="2:4" x14ac:dyDescent="0.3">
      <c r="B1424" t="s">
        <v>963</v>
      </c>
      <c r="C1424">
        <v>28105</v>
      </c>
      <c r="D1424" t="s">
        <v>984</v>
      </c>
    </row>
    <row r="1425" spans="2:4" x14ac:dyDescent="0.3">
      <c r="B1425" t="s">
        <v>963</v>
      </c>
      <c r="C1425">
        <v>28107</v>
      </c>
      <c r="D1425" t="s">
        <v>985</v>
      </c>
    </row>
    <row r="1426" spans="2:4" x14ac:dyDescent="0.3">
      <c r="B1426" t="s">
        <v>963</v>
      </c>
      <c r="C1426">
        <v>28109</v>
      </c>
      <c r="D1426" t="s">
        <v>986</v>
      </c>
    </row>
    <row r="1427" spans="2:4" x14ac:dyDescent="0.3">
      <c r="B1427" t="s">
        <v>963</v>
      </c>
      <c r="C1427">
        <v>28111</v>
      </c>
      <c r="D1427" t="s">
        <v>57</v>
      </c>
    </row>
    <row r="1428" spans="2:4" x14ac:dyDescent="0.3">
      <c r="B1428" t="s">
        <v>963</v>
      </c>
      <c r="C1428">
        <v>28113</v>
      </c>
      <c r="D1428" t="s">
        <v>59</v>
      </c>
    </row>
    <row r="1429" spans="2:4" x14ac:dyDescent="0.3">
      <c r="B1429" t="s">
        <v>963</v>
      </c>
      <c r="C1429">
        <v>28115</v>
      </c>
      <c r="D1429" t="s">
        <v>987</v>
      </c>
    </row>
    <row r="1430" spans="2:4" x14ac:dyDescent="0.3">
      <c r="B1430" t="s">
        <v>963</v>
      </c>
      <c r="C1430">
        <v>28117</v>
      </c>
      <c r="D1430" t="s">
        <v>988</v>
      </c>
    </row>
    <row r="1431" spans="2:4" x14ac:dyDescent="0.3">
      <c r="B1431" t="s">
        <v>963</v>
      </c>
      <c r="C1431">
        <v>28119</v>
      </c>
      <c r="D1431" t="s">
        <v>400</v>
      </c>
    </row>
    <row r="1432" spans="2:4" x14ac:dyDescent="0.3">
      <c r="B1432" t="s">
        <v>963</v>
      </c>
      <c r="C1432">
        <v>28121</v>
      </c>
      <c r="D1432" t="s">
        <v>989</v>
      </c>
    </row>
    <row r="1433" spans="2:4" x14ac:dyDescent="0.3">
      <c r="B1433" t="s">
        <v>963</v>
      </c>
      <c r="C1433">
        <v>28123</v>
      </c>
      <c r="D1433" t="s">
        <v>135</v>
      </c>
    </row>
    <row r="1434" spans="2:4" x14ac:dyDescent="0.3">
      <c r="B1434" t="s">
        <v>963</v>
      </c>
      <c r="C1434">
        <v>28125</v>
      </c>
      <c r="D1434" t="s">
        <v>990</v>
      </c>
    </row>
    <row r="1435" spans="2:4" x14ac:dyDescent="0.3">
      <c r="B1435" t="s">
        <v>963</v>
      </c>
      <c r="C1435">
        <v>28127</v>
      </c>
      <c r="D1435" t="s">
        <v>728</v>
      </c>
    </row>
    <row r="1436" spans="2:4" x14ac:dyDescent="0.3">
      <c r="B1436" t="s">
        <v>963</v>
      </c>
      <c r="C1436">
        <v>28129</v>
      </c>
      <c r="D1436" t="s">
        <v>665</v>
      </c>
    </row>
    <row r="1437" spans="2:4" x14ac:dyDescent="0.3">
      <c r="B1437" t="s">
        <v>963</v>
      </c>
      <c r="C1437">
        <v>28131</v>
      </c>
      <c r="D1437" t="s">
        <v>140</v>
      </c>
    </row>
    <row r="1438" spans="2:4" x14ac:dyDescent="0.3">
      <c r="B1438" t="s">
        <v>963</v>
      </c>
      <c r="C1438">
        <v>28133</v>
      </c>
      <c r="D1438" t="s">
        <v>991</v>
      </c>
    </row>
    <row r="1439" spans="2:4" x14ac:dyDescent="0.3">
      <c r="B1439" t="s">
        <v>963</v>
      </c>
      <c r="C1439">
        <v>28135</v>
      </c>
      <c r="D1439" t="s">
        <v>992</v>
      </c>
    </row>
    <row r="1440" spans="2:4" x14ac:dyDescent="0.3">
      <c r="B1440" t="s">
        <v>963</v>
      </c>
      <c r="C1440">
        <v>28137</v>
      </c>
      <c r="D1440" t="s">
        <v>993</v>
      </c>
    </row>
    <row r="1441" spans="2:4" x14ac:dyDescent="0.3">
      <c r="B1441" t="s">
        <v>963</v>
      </c>
      <c r="C1441">
        <v>28139</v>
      </c>
      <c r="D1441" t="s">
        <v>994</v>
      </c>
    </row>
    <row r="1442" spans="2:4" x14ac:dyDescent="0.3">
      <c r="B1442" t="s">
        <v>963</v>
      </c>
      <c r="C1442">
        <v>28141</v>
      </c>
      <c r="D1442" t="s">
        <v>995</v>
      </c>
    </row>
    <row r="1443" spans="2:4" x14ac:dyDescent="0.3">
      <c r="B1443" t="s">
        <v>963</v>
      </c>
      <c r="C1443">
        <v>28143</v>
      </c>
      <c r="D1443" t="s">
        <v>996</v>
      </c>
    </row>
    <row r="1444" spans="2:4" x14ac:dyDescent="0.3">
      <c r="B1444" t="s">
        <v>963</v>
      </c>
      <c r="C1444">
        <v>28145</v>
      </c>
      <c r="D1444" t="s">
        <v>141</v>
      </c>
    </row>
    <row r="1445" spans="2:4" x14ac:dyDescent="0.3">
      <c r="B1445" t="s">
        <v>963</v>
      </c>
      <c r="C1445">
        <v>28147</v>
      </c>
      <c r="D1445" t="s">
        <v>997</v>
      </c>
    </row>
    <row r="1446" spans="2:4" x14ac:dyDescent="0.3">
      <c r="B1446" t="s">
        <v>963</v>
      </c>
      <c r="C1446">
        <v>28149</v>
      </c>
      <c r="D1446" t="s">
        <v>424</v>
      </c>
    </row>
    <row r="1447" spans="2:4" x14ac:dyDescent="0.3">
      <c r="B1447" t="s">
        <v>963</v>
      </c>
      <c r="C1447">
        <v>28151</v>
      </c>
      <c r="D1447" t="s">
        <v>69</v>
      </c>
    </row>
    <row r="1448" spans="2:4" x14ac:dyDescent="0.3">
      <c r="B1448" t="s">
        <v>963</v>
      </c>
      <c r="C1448">
        <v>28153</v>
      </c>
      <c r="D1448" t="s">
        <v>425</v>
      </c>
    </row>
    <row r="1449" spans="2:4" x14ac:dyDescent="0.3">
      <c r="B1449" t="s">
        <v>963</v>
      </c>
      <c r="C1449">
        <v>28155</v>
      </c>
      <c r="D1449" t="s">
        <v>426</v>
      </c>
    </row>
    <row r="1450" spans="2:4" x14ac:dyDescent="0.3">
      <c r="B1450" t="s">
        <v>963</v>
      </c>
      <c r="C1450">
        <v>28157</v>
      </c>
      <c r="D1450" t="s">
        <v>430</v>
      </c>
    </row>
    <row r="1451" spans="2:4" x14ac:dyDescent="0.3">
      <c r="B1451" t="s">
        <v>963</v>
      </c>
      <c r="C1451">
        <v>28159</v>
      </c>
      <c r="D1451" t="s">
        <v>71</v>
      </c>
    </row>
    <row r="1452" spans="2:4" x14ac:dyDescent="0.3">
      <c r="B1452" t="s">
        <v>963</v>
      </c>
      <c r="C1452">
        <v>28161</v>
      </c>
      <c r="D1452" t="s">
        <v>998</v>
      </c>
    </row>
    <row r="1453" spans="2:4" x14ac:dyDescent="0.3">
      <c r="B1453" t="s">
        <v>963</v>
      </c>
      <c r="C1453">
        <v>28163</v>
      </c>
      <c r="D1453" t="s">
        <v>999</v>
      </c>
    </row>
    <row r="1454" spans="2:4" x14ac:dyDescent="0.3">
      <c r="B1454" t="s">
        <v>1000</v>
      </c>
      <c r="C1454">
        <v>29001</v>
      </c>
      <c r="D1454" t="s">
        <v>564</v>
      </c>
    </row>
    <row r="1455" spans="2:4" x14ac:dyDescent="0.3">
      <c r="B1455" t="s">
        <v>1000</v>
      </c>
      <c r="C1455">
        <v>29003</v>
      </c>
      <c r="D1455" t="s">
        <v>1001</v>
      </c>
    </row>
    <row r="1456" spans="2:4" x14ac:dyDescent="0.3">
      <c r="B1456" t="s">
        <v>1000</v>
      </c>
      <c r="C1456">
        <v>29005</v>
      </c>
      <c r="D1456" t="s">
        <v>611</v>
      </c>
    </row>
    <row r="1457" spans="2:4" x14ac:dyDescent="0.3">
      <c r="B1457" t="s">
        <v>1000</v>
      </c>
      <c r="C1457">
        <v>29007</v>
      </c>
      <c r="D1457" t="s">
        <v>1002</v>
      </c>
    </row>
    <row r="1458" spans="2:4" x14ac:dyDescent="0.3">
      <c r="B1458" t="s">
        <v>1000</v>
      </c>
      <c r="C1458">
        <v>29009</v>
      </c>
      <c r="D1458" t="s">
        <v>846</v>
      </c>
    </row>
    <row r="1459" spans="2:4" x14ac:dyDescent="0.3">
      <c r="B1459" t="s">
        <v>1000</v>
      </c>
      <c r="C1459">
        <v>29011</v>
      </c>
      <c r="D1459" t="s">
        <v>613</v>
      </c>
    </row>
    <row r="1460" spans="2:4" x14ac:dyDescent="0.3">
      <c r="B1460" t="s">
        <v>1000</v>
      </c>
      <c r="C1460">
        <v>29013</v>
      </c>
      <c r="D1460" t="s">
        <v>1003</v>
      </c>
    </row>
    <row r="1461" spans="2:4" x14ac:dyDescent="0.3">
      <c r="B1461" t="s">
        <v>1000</v>
      </c>
      <c r="C1461">
        <v>29015</v>
      </c>
      <c r="D1461" t="s">
        <v>92</v>
      </c>
    </row>
    <row r="1462" spans="2:4" x14ac:dyDescent="0.3">
      <c r="B1462" t="s">
        <v>1000</v>
      </c>
      <c r="C1462">
        <v>29017</v>
      </c>
      <c r="D1462" t="s">
        <v>1004</v>
      </c>
    </row>
    <row r="1463" spans="2:4" x14ac:dyDescent="0.3">
      <c r="B1463" t="s">
        <v>1000</v>
      </c>
      <c r="C1463">
        <v>29019</v>
      </c>
      <c r="D1463" t="s">
        <v>93</v>
      </c>
    </row>
    <row r="1464" spans="2:4" x14ac:dyDescent="0.3">
      <c r="B1464" t="s">
        <v>1000</v>
      </c>
      <c r="C1464">
        <v>29021</v>
      </c>
      <c r="D1464" t="s">
        <v>570</v>
      </c>
    </row>
    <row r="1465" spans="2:4" x14ac:dyDescent="0.3">
      <c r="B1465" t="s">
        <v>1000</v>
      </c>
      <c r="C1465">
        <v>29023</v>
      </c>
      <c r="D1465" t="s">
        <v>11</v>
      </c>
    </row>
    <row r="1466" spans="2:4" x14ac:dyDescent="0.3">
      <c r="B1466" t="s">
        <v>1000</v>
      </c>
      <c r="C1466">
        <v>29025</v>
      </c>
      <c r="D1466" t="s">
        <v>688</v>
      </c>
    </row>
    <row r="1467" spans="2:4" x14ac:dyDescent="0.3">
      <c r="B1467" t="s">
        <v>1000</v>
      </c>
      <c r="C1467">
        <v>29027</v>
      </c>
      <c r="D1467" t="s">
        <v>1005</v>
      </c>
    </row>
    <row r="1468" spans="2:4" x14ac:dyDescent="0.3">
      <c r="B1468" t="s">
        <v>1000</v>
      </c>
      <c r="C1468">
        <v>29029</v>
      </c>
      <c r="D1468" t="s">
        <v>339</v>
      </c>
    </row>
    <row r="1469" spans="2:4" x14ac:dyDescent="0.3">
      <c r="B1469" t="s">
        <v>1000</v>
      </c>
      <c r="C1469">
        <v>29031</v>
      </c>
      <c r="D1469" t="s">
        <v>1006</v>
      </c>
    </row>
    <row r="1470" spans="2:4" x14ac:dyDescent="0.3">
      <c r="B1470" t="s">
        <v>1000</v>
      </c>
      <c r="C1470">
        <v>29033</v>
      </c>
      <c r="D1470" t="s">
        <v>95</v>
      </c>
    </row>
    <row r="1471" spans="2:4" x14ac:dyDescent="0.3">
      <c r="B1471" t="s">
        <v>1000</v>
      </c>
      <c r="C1471">
        <v>29035</v>
      </c>
      <c r="D1471" t="s">
        <v>692</v>
      </c>
    </row>
    <row r="1472" spans="2:4" x14ac:dyDescent="0.3">
      <c r="B1472" t="s">
        <v>1000</v>
      </c>
      <c r="C1472">
        <v>29037</v>
      </c>
      <c r="D1472" t="s">
        <v>471</v>
      </c>
    </row>
    <row r="1473" spans="2:4" x14ac:dyDescent="0.3">
      <c r="B1473" t="s">
        <v>1000</v>
      </c>
      <c r="C1473">
        <v>29039</v>
      </c>
      <c r="D1473" t="s">
        <v>572</v>
      </c>
    </row>
    <row r="1474" spans="2:4" x14ac:dyDescent="0.3">
      <c r="B1474" t="s">
        <v>1000</v>
      </c>
      <c r="C1474">
        <v>29041</v>
      </c>
      <c r="D1474" t="s">
        <v>1007</v>
      </c>
    </row>
    <row r="1475" spans="2:4" x14ac:dyDescent="0.3">
      <c r="B1475" t="s">
        <v>1000</v>
      </c>
      <c r="C1475">
        <v>29043</v>
      </c>
      <c r="D1475" t="s">
        <v>473</v>
      </c>
    </row>
    <row r="1476" spans="2:4" x14ac:dyDescent="0.3">
      <c r="B1476" t="s">
        <v>1000</v>
      </c>
      <c r="C1476">
        <v>29045</v>
      </c>
      <c r="D1476" t="s">
        <v>97</v>
      </c>
    </row>
    <row r="1477" spans="2:4" x14ac:dyDescent="0.3">
      <c r="B1477" t="s">
        <v>1000</v>
      </c>
      <c r="C1477">
        <v>29047</v>
      </c>
      <c r="D1477" t="s">
        <v>18</v>
      </c>
    </row>
    <row r="1478" spans="2:4" x14ac:dyDescent="0.3">
      <c r="B1478" t="s">
        <v>1000</v>
      </c>
      <c r="C1478">
        <v>29049</v>
      </c>
      <c r="D1478" t="s">
        <v>474</v>
      </c>
    </row>
    <row r="1479" spans="2:4" x14ac:dyDescent="0.3">
      <c r="B1479" t="s">
        <v>1000</v>
      </c>
      <c r="C1479">
        <v>29051</v>
      </c>
      <c r="D1479" t="s">
        <v>1008</v>
      </c>
    </row>
    <row r="1480" spans="2:4" x14ac:dyDescent="0.3">
      <c r="B1480" t="s">
        <v>1000</v>
      </c>
      <c r="C1480">
        <v>29053</v>
      </c>
      <c r="D1480" t="s">
        <v>1009</v>
      </c>
    </row>
    <row r="1481" spans="2:4" x14ac:dyDescent="0.3">
      <c r="B1481" t="s">
        <v>1000</v>
      </c>
      <c r="C1481">
        <v>29055</v>
      </c>
      <c r="D1481" t="s">
        <v>102</v>
      </c>
    </row>
    <row r="1482" spans="2:4" x14ac:dyDescent="0.3">
      <c r="B1482" t="s">
        <v>1000</v>
      </c>
      <c r="C1482">
        <v>29057</v>
      </c>
      <c r="D1482" t="s">
        <v>353</v>
      </c>
    </row>
    <row r="1483" spans="2:4" x14ac:dyDescent="0.3">
      <c r="B1483" t="s">
        <v>1000</v>
      </c>
      <c r="C1483">
        <v>29059</v>
      </c>
      <c r="D1483" t="s">
        <v>28</v>
      </c>
    </row>
    <row r="1484" spans="2:4" x14ac:dyDescent="0.3">
      <c r="B1484" t="s">
        <v>1000</v>
      </c>
      <c r="C1484">
        <v>29061</v>
      </c>
      <c r="D1484" t="s">
        <v>525</v>
      </c>
    </row>
    <row r="1485" spans="2:4" x14ac:dyDescent="0.3">
      <c r="B1485" t="s">
        <v>1000</v>
      </c>
      <c r="C1485">
        <v>29063</v>
      </c>
      <c r="D1485" t="s">
        <v>29</v>
      </c>
    </row>
    <row r="1486" spans="2:4" x14ac:dyDescent="0.3">
      <c r="B1486" t="s">
        <v>1000</v>
      </c>
      <c r="C1486">
        <v>29065</v>
      </c>
      <c r="D1486" t="s">
        <v>1010</v>
      </c>
    </row>
    <row r="1487" spans="2:4" x14ac:dyDescent="0.3">
      <c r="B1487" t="s">
        <v>1000</v>
      </c>
      <c r="C1487">
        <v>29067</v>
      </c>
      <c r="D1487" t="s">
        <v>222</v>
      </c>
    </row>
    <row r="1488" spans="2:4" x14ac:dyDescent="0.3">
      <c r="B1488" t="s">
        <v>1000</v>
      </c>
      <c r="C1488">
        <v>29069</v>
      </c>
      <c r="D1488" t="s">
        <v>1011</v>
      </c>
    </row>
    <row r="1489" spans="2:4" x14ac:dyDescent="0.3">
      <c r="B1489" t="s">
        <v>1000</v>
      </c>
      <c r="C1489">
        <v>29071</v>
      </c>
      <c r="D1489" t="s">
        <v>34</v>
      </c>
    </row>
    <row r="1490" spans="2:4" x14ac:dyDescent="0.3">
      <c r="B1490" t="s">
        <v>1000</v>
      </c>
      <c r="C1490">
        <v>29073</v>
      </c>
      <c r="D1490" t="s">
        <v>1012</v>
      </c>
    </row>
    <row r="1491" spans="2:4" x14ac:dyDescent="0.3">
      <c r="B1491" t="s">
        <v>1000</v>
      </c>
      <c r="C1491">
        <v>29075</v>
      </c>
      <c r="D1491" t="s">
        <v>1013</v>
      </c>
    </row>
    <row r="1492" spans="2:4" x14ac:dyDescent="0.3">
      <c r="B1492" t="s">
        <v>1000</v>
      </c>
      <c r="C1492">
        <v>29077</v>
      </c>
      <c r="D1492" t="s">
        <v>36</v>
      </c>
    </row>
    <row r="1493" spans="2:4" x14ac:dyDescent="0.3">
      <c r="B1493" t="s">
        <v>1000</v>
      </c>
      <c r="C1493">
        <v>29079</v>
      </c>
      <c r="D1493" t="s">
        <v>483</v>
      </c>
    </row>
    <row r="1494" spans="2:4" x14ac:dyDescent="0.3">
      <c r="B1494" t="s">
        <v>1000</v>
      </c>
      <c r="C1494">
        <v>29081</v>
      </c>
      <c r="D1494" t="s">
        <v>532</v>
      </c>
    </row>
    <row r="1495" spans="2:4" x14ac:dyDescent="0.3">
      <c r="B1495" t="s">
        <v>1000</v>
      </c>
      <c r="C1495">
        <v>29083</v>
      </c>
      <c r="D1495" t="s">
        <v>38</v>
      </c>
    </row>
    <row r="1496" spans="2:4" x14ac:dyDescent="0.3">
      <c r="B1496" t="s">
        <v>1000</v>
      </c>
      <c r="C1496">
        <v>29085</v>
      </c>
      <c r="D1496" t="s">
        <v>1014</v>
      </c>
    </row>
    <row r="1497" spans="2:4" x14ac:dyDescent="0.3">
      <c r="B1497" t="s">
        <v>1000</v>
      </c>
      <c r="C1497">
        <v>29087</v>
      </c>
      <c r="D1497" t="s">
        <v>1015</v>
      </c>
    </row>
    <row r="1498" spans="2:4" x14ac:dyDescent="0.3">
      <c r="B1498" t="s">
        <v>1000</v>
      </c>
      <c r="C1498">
        <v>29089</v>
      </c>
      <c r="D1498" t="s">
        <v>113</v>
      </c>
    </row>
    <row r="1499" spans="2:4" x14ac:dyDescent="0.3">
      <c r="B1499" t="s">
        <v>1000</v>
      </c>
      <c r="C1499">
        <v>29091</v>
      </c>
      <c r="D1499" t="s">
        <v>1016</v>
      </c>
    </row>
    <row r="1500" spans="2:4" x14ac:dyDescent="0.3">
      <c r="B1500" t="s">
        <v>1000</v>
      </c>
      <c r="C1500">
        <v>29093</v>
      </c>
      <c r="D1500" t="s">
        <v>865</v>
      </c>
    </row>
    <row r="1501" spans="2:4" x14ac:dyDescent="0.3">
      <c r="B1501" t="s">
        <v>1000</v>
      </c>
      <c r="C1501">
        <v>29095</v>
      </c>
      <c r="D1501" t="s">
        <v>40</v>
      </c>
    </row>
    <row r="1502" spans="2:4" x14ac:dyDescent="0.3">
      <c r="B1502" t="s">
        <v>1000</v>
      </c>
      <c r="C1502">
        <v>29097</v>
      </c>
      <c r="D1502" t="s">
        <v>381</v>
      </c>
    </row>
    <row r="1503" spans="2:4" x14ac:dyDescent="0.3">
      <c r="B1503" t="s">
        <v>1000</v>
      </c>
      <c r="C1503">
        <v>29099</v>
      </c>
      <c r="D1503" t="s">
        <v>41</v>
      </c>
    </row>
    <row r="1504" spans="2:4" x14ac:dyDescent="0.3">
      <c r="B1504" t="s">
        <v>1000</v>
      </c>
      <c r="C1504">
        <v>29101</v>
      </c>
      <c r="D1504" t="s">
        <v>116</v>
      </c>
    </row>
    <row r="1505" spans="2:4" x14ac:dyDescent="0.3">
      <c r="B1505" t="s">
        <v>1000</v>
      </c>
      <c r="C1505">
        <v>29103</v>
      </c>
      <c r="D1505" t="s">
        <v>492</v>
      </c>
    </row>
    <row r="1506" spans="2:4" x14ac:dyDescent="0.3">
      <c r="B1506" t="s">
        <v>1000</v>
      </c>
      <c r="C1506">
        <v>29105</v>
      </c>
      <c r="D1506" t="s">
        <v>1017</v>
      </c>
    </row>
    <row r="1507" spans="2:4" x14ac:dyDescent="0.3">
      <c r="B1507" t="s">
        <v>1000</v>
      </c>
      <c r="C1507">
        <v>29107</v>
      </c>
      <c r="D1507" t="s">
        <v>117</v>
      </c>
    </row>
    <row r="1508" spans="2:4" x14ac:dyDescent="0.3">
      <c r="B1508" t="s">
        <v>1000</v>
      </c>
      <c r="C1508">
        <v>29109</v>
      </c>
      <c r="D1508" t="s">
        <v>44</v>
      </c>
    </row>
    <row r="1509" spans="2:4" x14ac:dyDescent="0.3">
      <c r="B1509" t="s">
        <v>1000</v>
      </c>
      <c r="C1509">
        <v>29111</v>
      </c>
      <c r="D1509" t="s">
        <v>455</v>
      </c>
    </row>
    <row r="1510" spans="2:4" x14ac:dyDescent="0.3">
      <c r="B1510" t="s">
        <v>1000</v>
      </c>
      <c r="C1510">
        <v>29113</v>
      </c>
      <c r="D1510" t="s">
        <v>118</v>
      </c>
    </row>
    <row r="1511" spans="2:4" x14ac:dyDescent="0.3">
      <c r="B1511" t="s">
        <v>1000</v>
      </c>
      <c r="C1511">
        <v>29115</v>
      </c>
      <c r="D1511" t="s">
        <v>585</v>
      </c>
    </row>
    <row r="1512" spans="2:4" x14ac:dyDescent="0.3">
      <c r="B1512" t="s">
        <v>1000</v>
      </c>
      <c r="C1512">
        <v>29117</v>
      </c>
      <c r="D1512" t="s">
        <v>494</v>
      </c>
    </row>
    <row r="1513" spans="2:4" x14ac:dyDescent="0.3">
      <c r="B1513" t="s">
        <v>1000</v>
      </c>
      <c r="C1513">
        <v>29119</v>
      </c>
      <c r="D1513" t="s">
        <v>1018</v>
      </c>
    </row>
    <row r="1514" spans="2:4" x14ac:dyDescent="0.3">
      <c r="B1514" t="s">
        <v>1000</v>
      </c>
      <c r="C1514">
        <v>29121</v>
      </c>
      <c r="D1514" t="s">
        <v>48</v>
      </c>
    </row>
    <row r="1515" spans="2:4" x14ac:dyDescent="0.3">
      <c r="B1515" t="s">
        <v>1000</v>
      </c>
      <c r="C1515">
        <v>29123</v>
      </c>
      <c r="D1515" t="s">
        <v>49</v>
      </c>
    </row>
    <row r="1516" spans="2:4" x14ac:dyDescent="0.3">
      <c r="B1516" t="s">
        <v>1000</v>
      </c>
      <c r="C1516">
        <v>29125</v>
      </c>
      <c r="D1516" t="s">
        <v>1019</v>
      </c>
    </row>
    <row r="1517" spans="2:4" x14ac:dyDescent="0.3">
      <c r="B1517" t="s">
        <v>1000</v>
      </c>
      <c r="C1517">
        <v>29127</v>
      </c>
      <c r="D1517" t="s">
        <v>51</v>
      </c>
    </row>
    <row r="1518" spans="2:4" x14ac:dyDescent="0.3">
      <c r="B1518" t="s">
        <v>1000</v>
      </c>
      <c r="C1518">
        <v>29129</v>
      </c>
      <c r="D1518" t="s">
        <v>502</v>
      </c>
    </row>
    <row r="1519" spans="2:4" x14ac:dyDescent="0.3">
      <c r="B1519" t="s">
        <v>1000</v>
      </c>
      <c r="C1519">
        <v>29131</v>
      </c>
      <c r="D1519" t="s">
        <v>122</v>
      </c>
    </row>
    <row r="1520" spans="2:4" x14ac:dyDescent="0.3">
      <c r="B1520" t="s">
        <v>1000</v>
      </c>
      <c r="C1520">
        <v>29133</v>
      </c>
      <c r="D1520" t="s">
        <v>123</v>
      </c>
    </row>
    <row r="1521" spans="2:4" x14ac:dyDescent="0.3">
      <c r="B1521" t="s">
        <v>1000</v>
      </c>
      <c r="C1521">
        <v>29135</v>
      </c>
      <c r="D1521" t="s">
        <v>1020</v>
      </c>
    </row>
    <row r="1522" spans="2:4" x14ac:dyDescent="0.3">
      <c r="B1522" t="s">
        <v>1000</v>
      </c>
      <c r="C1522">
        <v>29137</v>
      </c>
      <c r="D1522" t="s">
        <v>54</v>
      </c>
    </row>
    <row r="1523" spans="2:4" x14ac:dyDescent="0.3">
      <c r="B1523" t="s">
        <v>1000</v>
      </c>
      <c r="C1523">
        <v>29139</v>
      </c>
      <c r="D1523" t="s">
        <v>55</v>
      </c>
    </row>
    <row r="1524" spans="2:4" x14ac:dyDescent="0.3">
      <c r="B1524" t="s">
        <v>1000</v>
      </c>
      <c r="C1524">
        <v>29141</v>
      </c>
      <c r="D1524" t="s">
        <v>56</v>
      </c>
    </row>
    <row r="1525" spans="2:4" x14ac:dyDescent="0.3">
      <c r="B1525" t="s">
        <v>1000</v>
      </c>
      <c r="C1525">
        <v>29143</v>
      </c>
      <c r="D1525" t="s">
        <v>1021</v>
      </c>
    </row>
    <row r="1526" spans="2:4" x14ac:dyDescent="0.3">
      <c r="B1526" t="s">
        <v>1000</v>
      </c>
      <c r="C1526">
        <v>29145</v>
      </c>
      <c r="D1526" t="s">
        <v>125</v>
      </c>
    </row>
    <row r="1527" spans="2:4" x14ac:dyDescent="0.3">
      <c r="B1527" t="s">
        <v>1000</v>
      </c>
      <c r="C1527">
        <v>29147</v>
      </c>
      <c r="D1527" t="s">
        <v>1022</v>
      </c>
    </row>
    <row r="1528" spans="2:4" x14ac:dyDescent="0.3">
      <c r="B1528" t="s">
        <v>1000</v>
      </c>
      <c r="C1528">
        <v>29149</v>
      </c>
      <c r="D1528" t="s">
        <v>1023</v>
      </c>
    </row>
    <row r="1529" spans="2:4" x14ac:dyDescent="0.3">
      <c r="B1529" t="s">
        <v>1000</v>
      </c>
      <c r="C1529">
        <v>29151</v>
      </c>
      <c r="D1529" t="s">
        <v>649</v>
      </c>
    </row>
    <row r="1530" spans="2:4" x14ac:dyDescent="0.3">
      <c r="B1530" t="s">
        <v>1000</v>
      </c>
      <c r="C1530">
        <v>29153</v>
      </c>
      <c r="D1530" t="s">
        <v>1024</v>
      </c>
    </row>
    <row r="1531" spans="2:4" x14ac:dyDescent="0.3">
      <c r="B1531" t="s">
        <v>1000</v>
      </c>
      <c r="C1531">
        <v>29155</v>
      </c>
      <c r="D1531" t="s">
        <v>1025</v>
      </c>
    </row>
    <row r="1532" spans="2:4" x14ac:dyDescent="0.3">
      <c r="B1532" t="s">
        <v>1000</v>
      </c>
      <c r="C1532">
        <v>29157</v>
      </c>
      <c r="D1532" t="s">
        <v>57</v>
      </c>
    </row>
    <row r="1533" spans="2:4" x14ac:dyDescent="0.3">
      <c r="B1533" t="s">
        <v>1000</v>
      </c>
      <c r="C1533">
        <v>29159</v>
      </c>
      <c r="D1533" t="s">
        <v>1026</v>
      </c>
    </row>
    <row r="1534" spans="2:4" x14ac:dyDescent="0.3">
      <c r="B1534" t="s">
        <v>1000</v>
      </c>
      <c r="C1534">
        <v>29161</v>
      </c>
      <c r="D1534" t="s">
        <v>1027</v>
      </c>
    </row>
    <row r="1535" spans="2:4" x14ac:dyDescent="0.3">
      <c r="B1535" t="s">
        <v>1000</v>
      </c>
      <c r="C1535">
        <v>29163</v>
      </c>
      <c r="D1535" t="s">
        <v>59</v>
      </c>
    </row>
    <row r="1536" spans="2:4" x14ac:dyDescent="0.3">
      <c r="B1536" t="s">
        <v>1000</v>
      </c>
      <c r="C1536">
        <v>29165</v>
      </c>
      <c r="D1536" t="s">
        <v>1028</v>
      </c>
    </row>
    <row r="1537" spans="2:4" x14ac:dyDescent="0.3">
      <c r="B1537" t="s">
        <v>1000</v>
      </c>
      <c r="C1537">
        <v>29167</v>
      </c>
      <c r="D1537" t="s">
        <v>129</v>
      </c>
    </row>
    <row r="1538" spans="2:4" x14ac:dyDescent="0.3">
      <c r="B1538" t="s">
        <v>1000</v>
      </c>
      <c r="C1538">
        <v>29169</v>
      </c>
      <c r="D1538" t="s">
        <v>132</v>
      </c>
    </row>
    <row r="1539" spans="2:4" x14ac:dyDescent="0.3">
      <c r="B1539" t="s">
        <v>1000</v>
      </c>
      <c r="C1539">
        <v>29171</v>
      </c>
      <c r="D1539" t="s">
        <v>312</v>
      </c>
    </row>
    <row r="1540" spans="2:4" x14ac:dyDescent="0.3">
      <c r="B1540" t="s">
        <v>1000</v>
      </c>
      <c r="C1540">
        <v>29173</v>
      </c>
      <c r="D1540" t="s">
        <v>1029</v>
      </c>
    </row>
    <row r="1541" spans="2:4" x14ac:dyDescent="0.3">
      <c r="B1541" t="s">
        <v>1000</v>
      </c>
      <c r="C1541">
        <v>29175</v>
      </c>
      <c r="D1541" t="s">
        <v>60</v>
      </c>
    </row>
    <row r="1542" spans="2:4" x14ac:dyDescent="0.3">
      <c r="B1542" t="s">
        <v>1000</v>
      </c>
      <c r="C1542">
        <v>29177</v>
      </c>
      <c r="D1542" t="s">
        <v>1030</v>
      </c>
    </row>
    <row r="1543" spans="2:4" x14ac:dyDescent="0.3">
      <c r="B1543" t="s">
        <v>1000</v>
      </c>
      <c r="C1543">
        <v>29179</v>
      </c>
      <c r="D1543" t="s">
        <v>1031</v>
      </c>
    </row>
    <row r="1544" spans="2:4" x14ac:dyDescent="0.3">
      <c r="B1544" t="s">
        <v>1000</v>
      </c>
      <c r="C1544">
        <v>29181</v>
      </c>
      <c r="D1544" t="s">
        <v>547</v>
      </c>
    </row>
    <row r="1545" spans="2:4" x14ac:dyDescent="0.3">
      <c r="B1545" t="s">
        <v>1000</v>
      </c>
      <c r="C1545">
        <v>29183</v>
      </c>
      <c r="D1545" t="s">
        <v>1032</v>
      </c>
    </row>
    <row r="1546" spans="2:4" x14ac:dyDescent="0.3">
      <c r="B1546" t="s">
        <v>1000</v>
      </c>
      <c r="C1546">
        <v>29185</v>
      </c>
      <c r="D1546" t="s">
        <v>62</v>
      </c>
    </row>
    <row r="1547" spans="2:4" x14ac:dyDescent="0.3">
      <c r="B1547" t="s">
        <v>1000</v>
      </c>
      <c r="C1547">
        <v>29186</v>
      </c>
      <c r="D1547" t="s">
        <v>1033</v>
      </c>
    </row>
    <row r="1548" spans="2:4" x14ac:dyDescent="0.3">
      <c r="B1548" t="s">
        <v>1000</v>
      </c>
      <c r="C1548">
        <v>29187</v>
      </c>
      <c r="D1548" t="s">
        <v>1034</v>
      </c>
    </row>
    <row r="1549" spans="2:4" x14ac:dyDescent="0.3">
      <c r="B1549" t="s">
        <v>1000</v>
      </c>
      <c r="C1549">
        <v>29189</v>
      </c>
      <c r="D1549" t="s">
        <v>949</v>
      </c>
    </row>
    <row r="1550" spans="2:4" x14ac:dyDescent="0.3">
      <c r="B1550" t="s">
        <v>1000</v>
      </c>
      <c r="C1550">
        <v>29195</v>
      </c>
      <c r="D1550" t="s">
        <v>134</v>
      </c>
    </row>
    <row r="1551" spans="2:4" x14ac:dyDescent="0.3">
      <c r="B1551" t="s">
        <v>1000</v>
      </c>
      <c r="C1551">
        <v>29197</v>
      </c>
      <c r="D1551" t="s">
        <v>510</v>
      </c>
    </row>
    <row r="1552" spans="2:4" x14ac:dyDescent="0.3">
      <c r="B1552" t="s">
        <v>1000</v>
      </c>
      <c r="C1552">
        <v>29199</v>
      </c>
      <c r="D1552" t="s">
        <v>1035</v>
      </c>
    </row>
    <row r="1553" spans="2:4" x14ac:dyDescent="0.3">
      <c r="B1553" t="s">
        <v>1000</v>
      </c>
      <c r="C1553">
        <v>29201</v>
      </c>
      <c r="D1553" t="s">
        <v>135</v>
      </c>
    </row>
    <row r="1554" spans="2:4" x14ac:dyDescent="0.3">
      <c r="B1554" t="s">
        <v>1000</v>
      </c>
      <c r="C1554">
        <v>29203</v>
      </c>
      <c r="D1554" t="s">
        <v>1036</v>
      </c>
    </row>
    <row r="1555" spans="2:4" x14ac:dyDescent="0.3">
      <c r="B1555" t="s">
        <v>1000</v>
      </c>
      <c r="C1555">
        <v>29205</v>
      </c>
      <c r="D1555" t="s">
        <v>63</v>
      </c>
    </row>
    <row r="1556" spans="2:4" x14ac:dyDescent="0.3">
      <c r="B1556" t="s">
        <v>1000</v>
      </c>
      <c r="C1556">
        <v>29207</v>
      </c>
      <c r="D1556" t="s">
        <v>1037</v>
      </c>
    </row>
    <row r="1557" spans="2:4" x14ac:dyDescent="0.3">
      <c r="B1557" t="s">
        <v>1000</v>
      </c>
      <c r="C1557">
        <v>29209</v>
      </c>
      <c r="D1557" t="s">
        <v>140</v>
      </c>
    </row>
    <row r="1558" spans="2:4" x14ac:dyDescent="0.3">
      <c r="B1558" t="s">
        <v>1000</v>
      </c>
      <c r="C1558">
        <v>29211</v>
      </c>
      <c r="D1558" t="s">
        <v>553</v>
      </c>
    </row>
    <row r="1559" spans="2:4" x14ac:dyDescent="0.3">
      <c r="B1559" t="s">
        <v>1000</v>
      </c>
      <c r="C1559">
        <v>29213</v>
      </c>
      <c r="D1559" t="s">
        <v>1038</v>
      </c>
    </row>
    <row r="1560" spans="2:4" x14ac:dyDescent="0.3">
      <c r="B1560" t="s">
        <v>1000</v>
      </c>
      <c r="C1560">
        <v>29215</v>
      </c>
      <c r="D1560" t="s">
        <v>1039</v>
      </c>
    </row>
    <row r="1561" spans="2:4" x14ac:dyDescent="0.3">
      <c r="B1561" t="s">
        <v>1000</v>
      </c>
      <c r="C1561">
        <v>29217</v>
      </c>
      <c r="D1561" t="s">
        <v>1040</v>
      </c>
    </row>
    <row r="1562" spans="2:4" x14ac:dyDescent="0.3">
      <c r="B1562" t="s">
        <v>1000</v>
      </c>
      <c r="C1562">
        <v>29219</v>
      </c>
      <c r="D1562" t="s">
        <v>424</v>
      </c>
    </row>
    <row r="1563" spans="2:4" x14ac:dyDescent="0.3">
      <c r="B1563" t="s">
        <v>1000</v>
      </c>
      <c r="C1563">
        <v>29221</v>
      </c>
      <c r="D1563" t="s">
        <v>69</v>
      </c>
    </row>
    <row r="1564" spans="2:4" x14ac:dyDescent="0.3">
      <c r="B1564" t="s">
        <v>1000</v>
      </c>
      <c r="C1564">
        <v>29223</v>
      </c>
      <c r="D1564" t="s">
        <v>425</v>
      </c>
    </row>
    <row r="1565" spans="2:4" x14ac:dyDescent="0.3">
      <c r="B1565" t="s">
        <v>1000</v>
      </c>
      <c r="C1565">
        <v>29225</v>
      </c>
      <c r="D1565" t="s">
        <v>426</v>
      </c>
    </row>
    <row r="1566" spans="2:4" x14ac:dyDescent="0.3">
      <c r="B1566" t="s">
        <v>1000</v>
      </c>
      <c r="C1566">
        <v>29227</v>
      </c>
      <c r="D1566" t="s">
        <v>431</v>
      </c>
    </row>
    <row r="1567" spans="2:4" x14ac:dyDescent="0.3">
      <c r="B1567" t="s">
        <v>1000</v>
      </c>
      <c r="C1567">
        <v>29229</v>
      </c>
      <c r="D1567" t="s">
        <v>608</v>
      </c>
    </row>
    <row r="1568" spans="2:4" x14ac:dyDescent="0.3">
      <c r="B1568" t="s">
        <v>1000</v>
      </c>
      <c r="C1568">
        <v>29510</v>
      </c>
      <c r="D1568" t="s">
        <v>1041</v>
      </c>
    </row>
    <row r="1569" spans="2:4" x14ac:dyDescent="0.3">
      <c r="B1569" t="s">
        <v>1042</v>
      </c>
      <c r="C1569">
        <v>30001</v>
      </c>
      <c r="D1569" t="s">
        <v>1043</v>
      </c>
    </row>
    <row r="1570" spans="2:4" x14ac:dyDescent="0.3">
      <c r="B1570" t="s">
        <v>1042</v>
      </c>
      <c r="C1570">
        <v>30003</v>
      </c>
      <c r="D1570" t="s">
        <v>1044</v>
      </c>
    </row>
    <row r="1571" spans="2:4" x14ac:dyDescent="0.3">
      <c r="B1571" t="s">
        <v>1042</v>
      </c>
      <c r="C1571">
        <v>30005</v>
      </c>
      <c r="D1571" t="s">
        <v>438</v>
      </c>
    </row>
    <row r="1572" spans="2:4" x14ac:dyDescent="0.3">
      <c r="B1572" t="s">
        <v>1042</v>
      </c>
      <c r="C1572">
        <v>30007</v>
      </c>
      <c r="D1572" t="s">
        <v>1045</v>
      </c>
    </row>
    <row r="1573" spans="2:4" x14ac:dyDescent="0.3">
      <c r="B1573" t="s">
        <v>1042</v>
      </c>
      <c r="C1573">
        <v>30009</v>
      </c>
      <c r="D1573" t="s">
        <v>1046</v>
      </c>
    </row>
    <row r="1574" spans="2:4" x14ac:dyDescent="0.3">
      <c r="B1574" t="s">
        <v>1042</v>
      </c>
      <c r="C1574">
        <v>30011</v>
      </c>
      <c r="D1574" t="s">
        <v>692</v>
      </c>
    </row>
    <row r="1575" spans="2:4" x14ac:dyDescent="0.3">
      <c r="B1575" t="s">
        <v>1042</v>
      </c>
      <c r="C1575">
        <v>30013</v>
      </c>
      <c r="D1575" t="s">
        <v>1047</v>
      </c>
    </row>
    <row r="1576" spans="2:4" x14ac:dyDescent="0.3">
      <c r="B1576" t="s">
        <v>1042</v>
      </c>
      <c r="C1576">
        <v>30015</v>
      </c>
      <c r="D1576" t="s">
        <v>1048</v>
      </c>
    </row>
    <row r="1577" spans="2:4" x14ac:dyDescent="0.3">
      <c r="B1577" t="s">
        <v>1042</v>
      </c>
      <c r="C1577">
        <v>30017</v>
      </c>
      <c r="D1577" t="s">
        <v>218</v>
      </c>
    </row>
    <row r="1578" spans="2:4" x14ac:dyDescent="0.3">
      <c r="B1578" t="s">
        <v>1042</v>
      </c>
      <c r="C1578">
        <v>30019</v>
      </c>
      <c r="D1578" t="s">
        <v>1049</v>
      </c>
    </row>
    <row r="1579" spans="2:4" x14ac:dyDescent="0.3">
      <c r="B1579" t="s">
        <v>1042</v>
      </c>
      <c r="C1579">
        <v>30021</v>
      </c>
      <c r="D1579" t="s">
        <v>354</v>
      </c>
    </row>
    <row r="1580" spans="2:4" x14ac:dyDescent="0.3">
      <c r="B1580" t="s">
        <v>1042</v>
      </c>
      <c r="C1580">
        <v>30023</v>
      </c>
      <c r="D1580" t="s">
        <v>1050</v>
      </c>
    </row>
    <row r="1581" spans="2:4" x14ac:dyDescent="0.3">
      <c r="B1581" t="s">
        <v>1042</v>
      </c>
      <c r="C1581">
        <v>30025</v>
      </c>
      <c r="D1581" t="s">
        <v>1051</v>
      </c>
    </row>
    <row r="1582" spans="2:4" x14ac:dyDescent="0.3">
      <c r="B1582" t="s">
        <v>1042</v>
      </c>
      <c r="C1582">
        <v>30027</v>
      </c>
      <c r="D1582" t="s">
        <v>1052</v>
      </c>
    </row>
    <row r="1583" spans="2:4" x14ac:dyDescent="0.3">
      <c r="B1583" t="s">
        <v>1042</v>
      </c>
      <c r="C1583">
        <v>30029</v>
      </c>
      <c r="D1583" t="s">
        <v>1053</v>
      </c>
    </row>
    <row r="1584" spans="2:4" x14ac:dyDescent="0.3">
      <c r="B1584" t="s">
        <v>1042</v>
      </c>
      <c r="C1584">
        <v>30031</v>
      </c>
      <c r="D1584" t="s">
        <v>482</v>
      </c>
    </row>
    <row r="1585" spans="2:4" x14ac:dyDescent="0.3">
      <c r="B1585" t="s">
        <v>1042</v>
      </c>
      <c r="C1585">
        <v>30033</v>
      </c>
      <c r="D1585" t="s">
        <v>227</v>
      </c>
    </row>
    <row r="1586" spans="2:4" x14ac:dyDescent="0.3">
      <c r="B1586" t="s">
        <v>1042</v>
      </c>
      <c r="C1586">
        <v>30035</v>
      </c>
      <c r="D1586" t="s">
        <v>1054</v>
      </c>
    </row>
    <row r="1587" spans="2:4" x14ac:dyDescent="0.3">
      <c r="B1587" t="s">
        <v>1042</v>
      </c>
      <c r="C1587">
        <v>30037</v>
      </c>
      <c r="D1587" t="s">
        <v>1055</v>
      </c>
    </row>
    <row r="1588" spans="2:4" x14ac:dyDescent="0.3">
      <c r="B1588" t="s">
        <v>1042</v>
      </c>
      <c r="C1588">
        <v>30039</v>
      </c>
      <c r="D1588" t="s">
        <v>1056</v>
      </c>
    </row>
    <row r="1589" spans="2:4" x14ac:dyDescent="0.3">
      <c r="B1589" t="s">
        <v>1042</v>
      </c>
      <c r="C1589">
        <v>30041</v>
      </c>
      <c r="D1589" t="s">
        <v>1057</v>
      </c>
    </row>
    <row r="1590" spans="2:4" x14ac:dyDescent="0.3">
      <c r="B1590" t="s">
        <v>1042</v>
      </c>
      <c r="C1590">
        <v>30043</v>
      </c>
      <c r="D1590" t="s">
        <v>41</v>
      </c>
    </row>
    <row r="1591" spans="2:4" x14ac:dyDescent="0.3">
      <c r="B1591" t="s">
        <v>1042</v>
      </c>
      <c r="C1591">
        <v>30045</v>
      </c>
      <c r="D1591" t="s">
        <v>1058</v>
      </c>
    </row>
    <row r="1592" spans="2:4" x14ac:dyDescent="0.3">
      <c r="B1592" t="s">
        <v>1042</v>
      </c>
      <c r="C1592">
        <v>30047</v>
      </c>
      <c r="D1592" t="s">
        <v>163</v>
      </c>
    </row>
    <row r="1593" spans="2:4" x14ac:dyDescent="0.3">
      <c r="B1593" t="s">
        <v>1042</v>
      </c>
      <c r="C1593">
        <v>30049</v>
      </c>
      <c r="D1593" t="s">
        <v>1059</v>
      </c>
    </row>
    <row r="1594" spans="2:4" x14ac:dyDescent="0.3">
      <c r="B1594" t="s">
        <v>1042</v>
      </c>
      <c r="C1594">
        <v>30051</v>
      </c>
      <c r="D1594" t="s">
        <v>301</v>
      </c>
    </row>
    <row r="1595" spans="2:4" x14ac:dyDescent="0.3">
      <c r="B1595" t="s">
        <v>1042</v>
      </c>
      <c r="C1595">
        <v>30053</v>
      </c>
      <c r="D1595" t="s">
        <v>118</v>
      </c>
    </row>
    <row r="1596" spans="2:4" x14ac:dyDescent="0.3">
      <c r="B1596" t="s">
        <v>1042</v>
      </c>
      <c r="C1596">
        <v>30055</v>
      </c>
      <c r="D1596" t="s">
        <v>1060</v>
      </c>
    </row>
    <row r="1597" spans="2:4" x14ac:dyDescent="0.3">
      <c r="B1597" t="s">
        <v>1042</v>
      </c>
      <c r="C1597">
        <v>30057</v>
      </c>
      <c r="D1597" t="s">
        <v>49</v>
      </c>
    </row>
    <row r="1598" spans="2:4" x14ac:dyDescent="0.3">
      <c r="B1598" t="s">
        <v>1042</v>
      </c>
      <c r="C1598">
        <v>30059</v>
      </c>
      <c r="D1598" t="s">
        <v>1061</v>
      </c>
    </row>
    <row r="1599" spans="2:4" x14ac:dyDescent="0.3">
      <c r="B1599" t="s">
        <v>1042</v>
      </c>
      <c r="C1599">
        <v>30061</v>
      </c>
      <c r="D1599" t="s">
        <v>239</v>
      </c>
    </row>
    <row r="1600" spans="2:4" x14ac:dyDescent="0.3">
      <c r="B1600" t="s">
        <v>1042</v>
      </c>
      <c r="C1600">
        <v>30063</v>
      </c>
      <c r="D1600" t="s">
        <v>1062</v>
      </c>
    </row>
    <row r="1601" spans="2:4" x14ac:dyDescent="0.3">
      <c r="B1601" t="s">
        <v>1042</v>
      </c>
      <c r="C1601">
        <v>30065</v>
      </c>
      <c r="D1601" t="s">
        <v>1063</v>
      </c>
    </row>
    <row r="1602" spans="2:4" x14ac:dyDescent="0.3">
      <c r="B1602" t="s">
        <v>1042</v>
      </c>
      <c r="C1602">
        <v>30067</v>
      </c>
      <c r="D1602" t="s">
        <v>245</v>
      </c>
    </row>
    <row r="1603" spans="2:4" x14ac:dyDescent="0.3">
      <c r="B1603" t="s">
        <v>1042</v>
      </c>
      <c r="C1603">
        <v>30069</v>
      </c>
      <c r="D1603" t="s">
        <v>1064</v>
      </c>
    </row>
    <row r="1604" spans="2:4" x14ac:dyDescent="0.3">
      <c r="B1604" t="s">
        <v>1042</v>
      </c>
      <c r="C1604">
        <v>30071</v>
      </c>
      <c r="D1604" t="s">
        <v>127</v>
      </c>
    </row>
    <row r="1605" spans="2:4" x14ac:dyDescent="0.3">
      <c r="B1605" t="s">
        <v>1042</v>
      </c>
      <c r="C1605">
        <v>30073</v>
      </c>
      <c r="D1605" t="s">
        <v>1065</v>
      </c>
    </row>
    <row r="1606" spans="2:4" x14ac:dyDescent="0.3">
      <c r="B1606" t="s">
        <v>1042</v>
      </c>
      <c r="C1606">
        <v>30075</v>
      </c>
      <c r="D1606" t="s">
        <v>1066</v>
      </c>
    </row>
    <row r="1607" spans="2:4" x14ac:dyDescent="0.3">
      <c r="B1607" t="s">
        <v>1042</v>
      </c>
      <c r="C1607">
        <v>30077</v>
      </c>
      <c r="D1607" t="s">
        <v>724</v>
      </c>
    </row>
    <row r="1608" spans="2:4" x14ac:dyDescent="0.3">
      <c r="B1608" t="s">
        <v>1042</v>
      </c>
      <c r="C1608">
        <v>30079</v>
      </c>
      <c r="D1608" t="s">
        <v>131</v>
      </c>
    </row>
    <row r="1609" spans="2:4" x14ac:dyDescent="0.3">
      <c r="B1609" t="s">
        <v>1042</v>
      </c>
      <c r="C1609">
        <v>30081</v>
      </c>
      <c r="D1609" t="s">
        <v>1067</v>
      </c>
    </row>
    <row r="1610" spans="2:4" x14ac:dyDescent="0.3">
      <c r="B1610" t="s">
        <v>1042</v>
      </c>
      <c r="C1610">
        <v>30083</v>
      </c>
      <c r="D1610" t="s">
        <v>507</v>
      </c>
    </row>
    <row r="1611" spans="2:4" x14ac:dyDescent="0.3">
      <c r="B1611" t="s">
        <v>1042</v>
      </c>
      <c r="C1611">
        <v>30085</v>
      </c>
      <c r="D1611" t="s">
        <v>1068</v>
      </c>
    </row>
    <row r="1612" spans="2:4" x14ac:dyDescent="0.3">
      <c r="B1612" t="s">
        <v>1042</v>
      </c>
      <c r="C1612">
        <v>30087</v>
      </c>
      <c r="D1612" t="s">
        <v>1069</v>
      </c>
    </row>
    <row r="1613" spans="2:4" x14ac:dyDescent="0.3">
      <c r="B1613" t="s">
        <v>1042</v>
      </c>
      <c r="C1613">
        <v>30089</v>
      </c>
      <c r="D1613" t="s">
        <v>1070</v>
      </c>
    </row>
    <row r="1614" spans="2:4" x14ac:dyDescent="0.3">
      <c r="B1614" t="s">
        <v>1042</v>
      </c>
      <c r="C1614">
        <v>30091</v>
      </c>
      <c r="D1614" t="s">
        <v>663</v>
      </c>
    </row>
    <row r="1615" spans="2:4" x14ac:dyDescent="0.3">
      <c r="B1615" t="s">
        <v>1042</v>
      </c>
      <c r="C1615">
        <v>30093</v>
      </c>
      <c r="D1615" t="s">
        <v>1071</v>
      </c>
    </row>
    <row r="1616" spans="2:4" x14ac:dyDescent="0.3">
      <c r="B1616" t="s">
        <v>1042</v>
      </c>
      <c r="C1616">
        <v>30095</v>
      </c>
      <c r="D1616" t="s">
        <v>1072</v>
      </c>
    </row>
    <row r="1617" spans="2:4" x14ac:dyDescent="0.3">
      <c r="B1617" t="s">
        <v>1042</v>
      </c>
      <c r="C1617">
        <v>30097</v>
      </c>
      <c r="D1617" t="s">
        <v>1073</v>
      </c>
    </row>
    <row r="1618" spans="2:4" x14ac:dyDescent="0.3">
      <c r="B1618" t="s">
        <v>1042</v>
      </c>
      <c r="C1618">
        <v>30099</v>
      </c>
      <c r="D1618" t="s">
        <v>463</v>
      </c>
    </row>
    <row r="1619" spans="2:4" x14ac:dyDescent="0.3">
      <c r="B1619" t="s">
        <v>1042</v>
      </c>
      <c r="C1619">
        <v>30101</v>
      </c>
      <c r="D1619" t="s">
        <v>1074</v>
      </c>
    </row>
    <row r="1620" spans="2:4" x14ac:dyDescent="0.3">
      <c r="B1620" t="s">
        <v>1042</v>
      </c>
      <c r="C1620">
        <v>30103</v>
      </c>
      <c r="D1620" t="s">
        <v>1075</v>
      </c>
    </row>
    <row r="1621" spans="2:4" x14ac:dyDescent="0.3">
      <c r="B1621" t="s">
        <v>1042</v>
      </c>
      <c r="C1621">
        <v>30105</v>
      </c>
      <c r="D1621" t="s">
        <v>465</v>
      </c>
    </row>
    <row r="1622" spans="2:4" x14ac:dyDescent="0.3">
      <c r="B1622" t="s">
        <v>1042</v>
      </c>
      <c r="C1622">
        <v>30107</v>
      </c>
      <c r="D1622" t="s">
        <v>1076</v>
      </c>
    </row>
    <row r="1623" spans="2:4" x14ac:dyDescent="0.3">
      <c r="B1623" t="s">
        <v>1042</v>
      </c>
      <c r="C1623">
        <v>30109</v>
      </c>
      <c r="D1623" t="s">
        <v>1077</v>
      </c>
    </row>
    <row r="1624" spans="2:4" x14ac:dyDescent="0.3">
      <c r="B1624" t="s">
        <v>1042</v>
      </c>
      <c r="C1624">
        <v>30111</v>
      </c>
      <c r="D1624" t="s">
        <v>1078</v>
      </c>
    </row>
    <row r="1625" spans="2:4" x14ac:dyDescent="0.3">
      <c r="B1625" t="s">
        <v>1079</v>
      </c>
      <c r="C1625">
        <v>31001</v>
      </c>
      <c r="D1625" t="s">
        <v>204</v>
      </c>
    </row>
    <row r="1626" spans="2:4" x14ac:dyDescent="0.3">
      <c r="B1626" t="s">
        <v>1079</v>
      </c>
      <c r="C1626">
        <v>31003</v>
      </c>
      <c r="D1626" t="s">
        <v>1080</v>
      </c>
    </row>
    <row r="1627" spans="2:4" x14ac:dyDescent="0.3">
      <c r="B1627" t="s">
        <v>1079</v>
      </c>
      <c r="C1627">
        <v>31005</v>
      </c>
      <c r="D1627" t="s">
        <v>1081</v>
      </c>
    </row>
    <row r="1628" spans="2:4" x14ac:dyDescent="0.3">
      <c r="B1628" t="s">
        <v>1079</v>
      </c>
      <c r="C1628">
        <v>31007</v>
      </c>
      <c r="D1628" t="s">
        <v>1082</v>
      </c>
    </row>
    <row r="1629" spans="2:4" x14ac:dyDescent="0.3">
      <c r="B1629" t="s">
        <v>1079</v>
      </c>
      <c r="C1629">
        <v>31009</v>
      </c>
      <c r="D1629" t="s">
        <v>438</v>
      </c>
    </row>
    <row r="1630" spans="2:4" x14ac:dyDescent="0.3">
      <c r="B1630" t="s">
        <v>1079</v>
      </c>
      <c r="C1630">
        <v>31011</v>
      </c>
      <c r="D1630" t="s">
        <v>93</v>
      </c>
    </row>
    <row r="1631" spans="2:4" x14ac:dyDescent="0.3">
      <c r="B1631" t="s">
        <v>1079</v>
      </c>
      <c r="C1631">
        <v>31013</v>
      </c>
      <c r="D1631" t="s">
        <v>1083</v>
      </c>
    </row>
    <row r="1632" spans="2:4" x14ac:dyDescent="0.3">
      <c r="B1632" t="s">
        <v>1079</v>
      </c>
      <c r="C1632">
        <v>31015</v>
      </c>
      <c r="D1632" t="s">
        <v>682</v>
      </c>
    </row>
    <row r="1633" spans="2:4" x14ac:dyDescent="0.3">
      <c r="B1633" t="s">
        <v>1079</v>
      </c>
      <c r="C1633">
        <v>31017</v>
      </c>
      <c r="D1633" t="s">
        <v>469</v>
      </c>
    </row>
    <row r="1634" spans="2:4" x14ac:dyDescent="0.3">
      <c r="B1634" t="s">
        <v>1079</v>
      </c>
      <c r="C1634">
        <v>31019</v>
      </c>
      <c r="D1634" t="s">
        <v>1084</v>
      </c>
    </row>
    <row r="1635" spans="2:4" x14ac:dyDescent="0.3">
      <c r="B1635" t="s">
        <v>1079</v>
      </c>
      <c r="C1635">
        <v>31021</v>
      </c>
      <c r="D1635" t="s">
        <v>1085</v>
      </c>
    </row>
    <row r="1636" spans="2:4" x14ac:dyDescent="0.3">
      <c r="B1636" t="s">
        <v>1079</v>
      </c>
      <c r="C1636">
        <v>31023</v>
      </c>
      <c r="D1636" t="s">
        <v>11</v>
      </c>
    </row>
    <row r="1637" spans="2:4" x14ac:dyDescent="0.3">
      <c r="B1637" t="s">
        <v>1079</v>
      </c>
      <c r="C1637">
        <v>31025</v>
      </c>
      <c r="D1637" t="s">
        <v>471</v>
      </c>
    </row>
    <row r="1638" spans="2:4" x14ac:dyDescent="0.3">
      <c r="B1638" t="s">
        <v>1079</v>
      </c>
      <c r="C1638">
        <v>31027</v>
      </c>
      <c r="D1638" t="s">
        <v>572</v>
      </c>
    </row>
    <row r="1639" spans="2:4" x14ac:dyDescent="0.3">
      <c r="B1639" t="s">
        <v>1079</v>
      </c>
      <c r="C1639">
        <v>31029</v>
      </c>
      <c r="D1639" t="s">
        <v>615</v>
      </c>
    </row>
    <row r="1640" spans="2:4" x14ac:dyDescent="0.3">
      <c r="B1640" t="s">
        <v>1079</v>
      </c>
      <c r="C1640">
        <v>31031</v>
      </c>
      <c r="D1640" t="s">
        <v>1086</v>
      </c>
    </row>
    <row r="1641" spans="2:4" x14ac:dyDescent="0.3">
      <c r="B1641" t="s">
        <v>1079</v>
      </c>
      <c r="C1641">
        <v>31033</v>
      </c>
      <c r="D1641" t="s">
        <v>213</v>
      </c>
    </row>
    <row r="1642" spans="2:4" x14ac:dyDescent="0.3">
      <c r="B1642" t="s">
        <v>1079</v>
      </c>
      <c r="C1642">
        <v>31035</v>
      </c>
      <c r="D1642" t="s">
        <v>18</v>
      </c>
    </row>
    <row r="1643" spans="2:4" x14ac:dyDescent="0.3">
      <c r="B1643" t="s">
        <v>1079</v>
      </c>
      <c r="C1643">
        <v>31037</v>
      </c>
      <c r="D1643" t="s">
        <v>1087</v>
      </c>
    </row>
    <row r="1644" spans="2:4" x14ac:dyDescent="0.3">
      <c r="B1644" t="s">
        <v>1079</v>
      </c>
      <c r="C1644">
        <v>31039</v>
      </c>
      <c r="D1644" t="s">
        <v>1088</v>
      </c>
    </row>
    <row r="1645" spans="2:4" x14ac:dyDescent="0.3">
      <c r="B1645" t="s">
        <v>1079</v>
      </c>
      <c r="C1645">
        <v>31041</v>
      </c>
      <c r="D1645" t="s">
        <v>218</v>
      </c>
    </row>
    <row r="1646" spans="2:4" x14ac:dyDescent="0.3">
      <c r="B1646" t="s">
        <v>1079</v>
      </c>
      <c r="C1646">
        <v>31043</v>
      </c>
      <c r="D1646" t="s">
        <v>913</v>
      </c>
    </row>
    <row r="1647" spans="2:4" x14ac:dyDescent="0.3">
      <c r="B1647" t="s">
        <v>1079</v>
      </c>
      <c r="C1647">
        <v>31045</v>
      </c>
      <c r="D1647" t="s">
        <v>1089</v>
      </c>
    </row>
    <row r="1648" spans="2:4" x14ac:dyDescent="0.3">
      <c r="B1648" t="s">
        <v>1079</v>
      </c>
      <c r="C1648">
        <v>31047</v>
      </c>
      <c r="D1648" t="s">
        <v>354</v>
      </c>
    </row>
    <row r="1649" spans="2:4" x14ac:dyDescent="0.3">
      <c r="B1649" t="s">
        <v>1079</v>
      </c>
      <c r="C1649">
        <v>31049</v>
      </c>
      <c r="D1649" t="s">
        <v>1090</v>
      </c>
    </row>
    <row r="1650" spans="2:4" x14ac:dyDescent="0.3">
      <c r="B1650" t="s">
        <v>1079</v>
      </c>
      <c r="C1650">
        <v>31051</v>
      </c>
      <c r="D1650" t="s">
        <v>1091</v>
      </c>
    </row>
    <row r="1651" spans="2:4" x14ac:dyDescent="0.3">
      <c r="B1651" t="s">
        <v>1079</v>
      </c>
      <c r="C1651">
        <v>31053</v>
      </c>
      <c r="D1651" t="s">
        <v>356</v>
      </c>
    </row>
    <row r="1652" spans="2:4" x14ac:dyDescent="0.3">
      <c r="B1652" t="s">
        <v>1079</v>
      </c>
      <c r="C1652">
        <v>31055</v>
      </c>
      <c r="D1652" t="s">
        <v>222</v>
      </c>
    </row>
    <row r="1653" spans="2:4" x14ac:dyDescent="0.3">
      <c r="B1653" t="s">
        <v>1079</v>
      </c>
      <c r="C1653">
        <v>31057</v>
      </c>
      <c r="D1653" t="s">
        <v>1092</v>
      </c>
    </row>
    <row r="1654" spans="2:4" x14ac:dyDescent="0.3">
      <c r="B1654" t="s">
        <v>1079</v>
      </c>
      <c r="C1654">
        <v>31059</v>
      </c>
      <c r="D1654" t="s">
        <v>915</v>
      </c>
    </row>
    <row r="1655" spans="2:4" x14ac:dyDescent="0.3">
      <c r="B1655" t="s">
        <v>1079</v>
      </c>
      <c r="C1655">
        <v>31061</v>
      </c>
      <c r="D1655" t="s">
        <v>34</v>
      </c>
    </row>
    <row r="1656" spans="2:4" x14ac:dyDescent="0.3">
      <c r="B1656" t="s">
        <v>1079</v>
      </c>
      <c r="C1656">
        <v>31063</v>
      </c>
      <c r="D1656" t="s">
        <v>1093</v>
      </c>
    </row>
    <row r="1657" spans="2:4" x14ac:dyDescent="0.3">
      <c r="B1657" t="s">
        <v>1079</v>
      </c>
      <c r="C1657">
        <v>31065</v>
      </c>
      <c r="D1657" t="s">
        <v>1094</v>
      </c>
    </row>
    <row r="1658" spans="2:4" x14ac:dyDescent="0.3">
      <c r="B1658" t="s">
        <v>1079</v>
      </c>
      <c r="C1658">
        <v>31067</v>
      </c>
      <c r="D1658" t="s">
        <v>1095</v>
      </c>
    </row>
    <row r="1659" spans="2:4" x14ac:dyDescent="0.3">
      <c r="B1659" t="s">
        <v>1079</v>
      </c>
      <c r="C1659">
        <v>31069</v>
      </c>
      <c r="D1659" t="s">
        <v>1096</v>
      </c>
    </row>
    <row r="1660" spans="2:4" x14ac:dyDescent="0.3">
      <c r="B1660" t="s">
        <v>1079</v>
      </c>
      <c r="C1660">
        <v>31071</v>
      </c>
      <c r="D1660" t="s">
        <v>227</v>
      </c>
    </row>
    <row r="1661" spans="2:4" x14ac:dyDescent="0.3">
      <c r="B1661" t="s">
        <v>1079</v>
      </c>
      <c r="C1661">
        <v>31073</v>
      </c>
      <c r="D1661" t="s">
        <v>1097</v>
      </c>
    </row>
    <row r="1662" spans="2:4" x14ac:dyDescent="0.3">
      <c r="B1662" t="s">
        <v>1079</v>
      </c>
      <c r="C1662">
        <v>31075</v>
      </c>
      <c r="D1662" t="s">
        <v>110</v>
      </c>
    </row>
    <row r="1663" spans="2:4" x14ac:dyDescent="0.3">
      <c r="B1663" t="s">
        <v>1079</v>
      </c>
      <c r="C1663">
        <v>31077</v>
      </c>
      <c r="D1663" t="s">
        <v>629</v>
      </c>
    </row>
    <row r="1664" spans="2:4" x14ac:dyDescent="0.3">
      <c r="B1664" t="s">
        <v>1079</v>
      </c>
      <c r="C1664">
        <v>31079</v>
      </c>
      <c r="D1664" t="s">
        <v>374</v>
      </c>
    </row>
    <row r="1665" spans="2:4" x14ac:dyDescent="0.3">
      <c r="B1665" t="s">
        <v>1079</v>
      </c>
      <c r="C1665">
        <v>31081</v>
      </c>
      <c r="D1665" t="s">
        <v>291</v>
      </c>
    </row>
    <row r="1666" spans="2:4" x14ac:dyDescent="0.3">
      <c r="B1666" t="s">
        <v>1079</v>
      </c>
      <c r="C1666">
        <v>31083</v>
      </c>
      <c r="D1666" t="s">
        <v>703</v>
      </c>
    </row>
    <row r="1667" spans="2:4" x14ac:dyDescent="0.3">
      <c r="B1667" t="s">
        <v>1079</v>
      </c>
      <c r="C1667">
        <v>31085</v>
      </c>
      <c r="D1667" t="s">
        <v>1098</v>
      </c>
    </row>
    <row r="1668" spans="2:4" x14ac:dyDescent="0.3">
      <c r="B1668" t="s">
        <v>1079</v>
      </c>
      <c r="C1668">
        <v>31087</v>
      </c>
      <c r="D1668" t="s">
        <v>1099</v>
      </c>
    </row>
    <row r="1669" spans="2:4" x14ac:dyDescent="0.3">
      <c r="B1669" t="s">
        <v>1079</v>
      </c>
      <c r="C1669">
        <v>31089</v>
      </c>
      <c r="D1669" t="s">
        <v>1015</v>
      </c>
    </row>
    <row r="1670" spans="2:4" x14ac:dyDescent="0.3">
      <c r="B1670" t="s">
        <v>1079</v>
      </c>
      <c r="C1670">
        <v>31091</v>
      </c>
      <c r="D1670" t="s">
        <v>1100</v>
      </c>
    </row>
    <row r="1671" spans="2:4" x14ac:dyDescent="0.3">
      <c r="B1671" t="s">
        <v>1079</v>
      </c>
      <c r="C1671">
        <v>31093</v>
      </c>
      <c r="D1671" t="s">
        <v>113</v>
      </c>
    </row>
    <row r="1672" spans="2:4" x14ac:dyDescent="0.3">
      <c r="B1672" t="s">
        <v>1079</v>
      </c>
      <c r="C1672">
        <v>31095</v>
      </c>
      <c r="D1672" t="s">
        <v>41</v>
      </c>
    </row>
    <row r="1673" spans="2:4" x14ac:dyDescent="0.3">
      <c r="B1673" t="s">
        <v>1079</v>
      </c>
      <c r="C1673">
        <v>31097</v>
      </c>
      <c r="D1673" t="s">
        <v>116</v>
      </c>
    </row>
    <row r="1674" spans="2:4" x14ac:dyDescent="0.3">
      <c r="B1674" t="s">
        <v>1079</v>
      </c>
      <c r="C1674">
        <v>31099</v>
      </c>
      <c r="D1674" t="s">
        <v>1101</v>
      </c>
    </row>
    <row r="1675" spans="2:4" x14ac:dyDescent="0.3">
      <c r="B1675" t="s">
        <v>1079</v>
      </c>
      <c r="C1675">
        <v>31101</v>
      </c>
      <c r="D1675" t="s">
        <v>1102</v>
      </c>
    </row>
    <row r="1676" spans="2:4" x14ac:dyDescent="0.3">
      <c r="B1676" t="s">
        <v>1079</v>
      </c>
      <c r="C1676">
        <v>31103</v>
      </c>
      <c r="D1676" t="s">
        <v>1103</v>
      </c>
    </row>
    <row r="1677" spans="2:4" x14ac:dyDescent="0.3">
      <c r="B1677" t="s">
        <v>1079</v>
      </c>
      <c r="C1677">
        <v>31105</v>
      </c>
      <c r="D1677" t="s">
        <v>1104</v>
      </c>
    </row>
    <row r="1678" spans="2:4" x14ac:dyDescent="0.3">
      <c r="B1678" t="s">
        <v>1079</v>
      </c>
      <c r="C1678">
        <v>31107</v>
      </c>
      <c r="D1678" t="s">
        <v>492</v>
      </c>
    </row>
    <row r="1679" spans="2:4" x14ac:dyDescent="0.3">
      <c r="B1679" t="s">
        <v>1079</v>
      </c>
      <c r="C1679">
        <v>31109</v>
      </c>
      <c r="D1679" t="s">
        <v>1105</v>
      </c>
    </row>
    <row r="1680" spans="2:4" x14ac:dyDescent="0.3">
      <c r="B1680" t="s">
        <v>1079</v>
      </c>
      <c r="C1680">
        <v>31111</v>
      </c>
      <c r="D1680" t="s">
        <v>118</v>
      </c>
    </row>
    <row r="1681" spans="2:4" x14ac:dyDescent="0.3">
      <c r="B1681" t="s">
        <v>1079</v>
      </c>
      <c r="C1681">
        <v>31113</v>
      </c>
      <c r="D1681" t="s">
        <v>120</v>
      </c>
    </row>
    <row r="1682" spans="2:4" x14ac:dyDescent="0.3">
      <c r="B1682" t="s">
        <v>1079</v>
      </c>
      <c r="C1682">
        <v>31115</v>
      </c>
      <c r="D1682" t="s">
        <v>1106</v>
      </c>
    </row>
    <row r="1683" spans="2:4" x14ac:dyDescent="0.3">
      <c r="B1683" t="s">
        <v>1079</v>
      </c>
      <c r="C1683">
        <v>31117</v>
      </c>
      <c r="D1683" t="s">
        <v>641</v>
      </c>
    </row>
    <row r="1684" spans="2:4" x14ac:dyDescent="0.3">
      <c r="B1684" t="s">
        <v>1079</v>
      </c>
      <c r="C1684">
        <v>31119</v>
      </c>
      <c r="D1684" t="s">
        <v>49</v>
      </c>
    </row>
    <row r="1685" spans="2:4" x14ac:dyDescent="0.3">
      <c r="B1685" t="s">
        <v>1079</v>
      </c>
      <c r="C1685">
        <v>31121</v>
      </c>
      <c r="D1685" t="s">
        <v>1107</v>
      </c>
    </row>
    <row r="1686" spans="2:4" x14ac:dyDescent="0.3">
      <c r="B1686" t="s">
        <v>1079</v>
      </c>
      <c r="C1686">
        <v>31123</v>
      </c>
      <c r="D1686" t="s">
        <v>1108</v>
      </c>
    </row>
    <row r="1687" spans="2:4" x14ac:dyDescent="0.3">
      <c r="B1687" t="s">
        <v>1079</v>
      </c>
      <c r="C1687">
        <v>31125</v>
      </c>
      <c r="D1687" t="s">
        <v>1109</v>
      </c>
    </row>
    <row r="1688" spans="2:4" x14ac:dyDescent="0.3">
      <c r="B1688" t="s">
        <v>1079</v>
      </c>
      <c r="C1688">
        <v>31127</v>
      </c>
      <c r="D1688" t="s">
        <v>645</v>
      </c>
    </row>
    <row r="1689" spans="2:4" x14ac:dyDescent="0.3">
      <c r="B1689" t="s">
        <v>1079</v>
      </c>
      <c r="C1689">
        <v>31129</v>
      </c>
      <c r="D1689" t="s">
        <v>1110</v>
      </c>
    </row>
    <row r="1690" spans="2:4" x14ac:dyDescent="0.3">
      <c r="B1690" t="s">
        <v>1079</v>
      </c>
      <c r="C1690">
        <v>31131</v>
      </c>
      <c r="D1690" t="s">
        <v>1111</v>
      </c>
    </row>
    <row r="1691" spans="2:4" x14ac:dyDescent="0.3">
      <c r="B1691" t="s">
        <v>1079</v>
      </c>
      <c r="C1691">
        <v>31133</v>
      </c>
      <c r="D1691" t="s">
        <v>652</v>
      </c>
    </row>
    <row r="1692" spans="2:4" x14ac:dyDescent="0.3">
      <c r="B1692" t="s">
        <v>1079</v>
      </c>
      <c r="C1692">
        <v>31135</v>
      </c>
      <c r="D1692" t="s">
        <v>1112</v>
      </c>
    </row>
    <row r="1693" spans="2:4" x14ac:dyDescent="0.3">
      <c r="B1693" t="s">
        <v>1079</v>
      </c>
      <c r="C1693">
        <v>31137</v>
      </c>
      <c r="D1693" t="s">
        <v>1027</v>
      </c>
    </row>
    <row r="1694" spans="2:4" x14ac:dyDescent="0.3">
      <c r="B1694" t="s">
        <v>1079</v>
      </c>
      <c r="C1694">
        <v>31139</v>
      </c>
      <c r="D1694" t="s">
        <v>399</v>
      </c>
    </row>
    <row r="1695" spans="2:4" x14ac:dyDescent="0.3">
      <c r="B1695" t="s">
        <v>1079</v>
      </c>
      <c r="C1695">
        <v>31141</v>
      </c>
      <c r="D1695" t="s">
        <v>1028</v>
      </c>
    </row>
    <row r="1696" spans="2:4" x14ac:dyDescent="0.3">
      <c r="B1696" t="s">
        <v>1079</v>
      </c>
      <c r="C1696">
        <v>31143</v>
      </c>
      <c r="D1696" t="s">
        <v>129</v>
      </c>
    </row>
    <row r="1697" spans="2:4" x14ac:dyDescent="0.3">
      <c r="B1697" t="s">
        <v>1079</v>
      </c>
      <c r="C1697">
        <v>31145</v>
      </c>
      <c r="D1697" t="s">
        <v>1113</v>
      </c>
    </row>
    <row r="1698" spans="2:4" x14ac:dyDescent="0.3">
      <c r="B1698" t="s">
        <v>1079</v>
      </c>
      <c r="C1698">
        <v>31147</v>
      </c>
      <c r="D1698" t="s">
        <v>1114</v>
      </c>
    </row>
    <row r="1699" spans="2:4" x14ac:dyDescent="0.3">
      <c r="B1699" t="s">
        <v>1079</v>
      </c>
      <c r="C1699">
        <v>31149</v>
      </c>
      <c r="D1699" t="s">
        <v>947</v>
      </c>
    </row>
    <row r="1700" spans="2:4" x14ac:dyDescent="0.3">
      <c r="B1700" t="s">
        <v>1079</v>
      </c>
      <c r="C1700">
        <v>31151</v>
      </c>
      <c r="D1700" t="s">
        <v>134</v>
      </c>
    </row>
    <row r="1701" spans="2:4" x14ac:dyDescent="0.3">
      <c r="B1701" t="s">
        <v>1079</v>
      </c>
      <c r="C1701">
        <v>31153</v>
      </c>
      <c r="D1701" t="s">
        <v>1115</v>
      </c>
    </row>
    <row r="1702" spans="2:4" x14ac:dyDescent="0.3">
      <c r="B1702" t="s">
        <v>1079</v>
      </c>
      <c r="C1702">
        <v>31155</v>
      </c>
      <c r="D1702" t="s">
        <v>1116</v>
      </c>
    </row>
    <row r="1703" spans="2:4" x14ac:dyDescent="0.3">
      <c r="B1703" t="s">
        <v>1079</v>
      </c>
      <c r="C1703">
        <v>31157</v>
      </c>
      <c r="D1703" t="s">
        <v>1117</v>
      </c>
    </row>
    <row r="1704" spans="2:4" x14ac:dyDescent="0.3">
      <c r="B1704" t="s">
        <v>1079</v>
      </c>
      <c r="C1704">
        <v>31159</v>
      </c>
      <c r="D1704" t="s">
        <v>661</v>
      </c>
    </row>
    <row r="1705" spans="2:4" x14ac:dyDescent="0.3">
      <c r="B1705" t="s">
        <v>1079</v>
      </c>
      <c r="C1705">
        <v>31161</v>
      </c>
      <c r="D1705" t="s">
        <v>663</v>
      </c>
    </row>
    <row r="1706" spans="2:4" x14ac:dyDescent="0.3">
      <c r="B1706" t="s">
        <v>1079</v>
      </c>
      <c r="C1706">
        <v>31163</v>
      </c>
      <c r="D1706" t="s">
        <v>664</v>
      </c>
    </row>
    <row r="1707" spans="2:4" x14ac:dyDescent="0.3">
      <c r="B1707" t="s">
        <v>1079</v>
      </c>
      <c r="C1707">
        <v>31165</v>
      </c>
      <c r="D1707" t="s">
        <v>602</v>
      </c>
    </row>
    <row r="1708" spans="2:4" x14ac:dyDescent="0.3">
      <c r="B1708" t="s">
        <v>1079</v>
      </c>
      <c r="C1708">
        <v>31167</v>
      </c>
      <c r="D1708" t="s">
        <v>667</v>
      </c>
    </row>
    <row r="1709" spans="2:4" x14ac:dyDescent="0.3">
      <c r="B1709" t="s">
        <v>1079</v>
      </c>
      <c r="C1709">
        <v>31169</v>
      </c>
      <c r="D1709" t="s">
        <v>1118</v>
      </c>
    </row>
    <row r="1710" spans="2:4" x14ac:dyDescent="0.3">
      <c r="B1710" t="s">
        <v>1079</v>
      </c>
      <c r="C1710">
        <v>31171</v>
      </c>
      <c r="D1710" t="s">
        <v>414</v>
      </c>
    </row>
    <row r="1711" spans="2:4" x14ac:dyDescent="0.3">
      <c r="B1711" t="s">
        <v>1079</v>
      </c>
      <c r="C1711">
        <v>31173</v>
      </c>
      <c r="D1711" t="s">
        <v>1119</v>
      </c>
    </row>
    <row r="1712" spans="2:4" x14ac:dyDescent="0.3">
      <c r="B1712" t="s">
        <v>1079</v>
      </c>
      <c r="C1712">
        <v>31175</v>
      </c>
      <c r="D1712" t="s">
        <v>465</v>
      </c>
    </row>
    <row r="1713" spans="2:4" x14ac:dyDescent="0.3">
      <c r="B1713" t="s">
        <v>1079</v>
      </c>
      <c r="C1713">
        <v>31177</v>
      </c>
      <c r="D1713" t="s">
        <v>69</v>
      </c>
    </row>
    <row r="1714" spans="2:4" x14ac:dyDescent="0.3">
      <c r="B1714" t="s">
        <v>1079</v>
      </c>
      <c r="C1714">
        <v>31179</v>
      </c>
      <c r="D1714" t="s">
        <v>425</v>
      </c>
    </row>
    <row r="1715" spans="2:4" x14ac:dyDescent="0.3">
      <c r="B1715" t="s">
        <v>1079</v>
      </c>
      <c r="C1715">
        <v>31181</v>
      </c>
      <c r="D1715" t="s">
        <v>426</v>
      </c>
    </row>
    <row r="1716" spans="2:4" x14ac:dyDescent="0.3">
      <c r="B1716" t="s">
        <v>1079</v>
      </c>
      <c r="C1716">
        <v>31183</v>
      </c>
      <c r="D1716" t="s">
        <v>427</v>
      </c>
    </row>
    <row r="1717" spans="2:4" x14ac:dyDescent="0.3">
      <c r="B1717" t="s">
        <v>1079</v>
      </c>
      <c r="C1717">
        <v>31185</v>
      </c>
      <c r="D1717" t="s">
        <v>808</v>
      </c>
    </row>
    <row r="1718" spans="2:4" x14ac:dyDescent="0.3">
      <c r="B1718" t="s">
        <v>1120</v>
      </c>
      <c r="C1718">
        <v>32001</v>
      </c>
      <c r="D1718" t="s">
        <v>1121</v>
      </c>
    </row>
    <row r="1719" spans="2:4" x14ac:dyDescent="0.3">
      <c r="B1719" t="s">
        <v>1120</v>
      </c>
      <c r="C1719">
        <v>32003</v>
      </c>
      <c r="D1719" t="s">
        <v>97</v>
      </c>
    </row>
    <row r="1720" spans="2:4" x14ac:dyDescent="0.3">
      <c r="B1720" t="s">
        <v>1120</v>
      </c>
      <c r="C1720">
        <v>32005</v>
      </c>
      <c r="D1720" t="s">
        <v>222</v>
      </c>
    </row>
    <row r="1721" spans="2:4" x14ac:dyDescent="0.3">
      <c r="B1721" t="s">
        <v>1120</v>
      </c>
      <c r="C1721">
        <v>32007</v>
      </c>
      <c r="D1721" t="s">
        <v>1122</v>
      </c>
    </row>
    <row r="1722" spans="2:4" x14ac:dyDescent="0.3">
      <c r="B1722" t="s">
        <v>1120</v>
      </c>
      <c r="C1722">
        <v>32009</v>
      </c>
      <c r="D1722" t="s">
        <v>1123</v>
      </c>
    </row>
    <row r="1723" spans="2:4" x14ac:dyDescent="0.3">
      <c r="B1723" t="s">
        <v>1120</v>
      </c>
      <c r="C1723">
        <v>32011</v>
      </c>
      <c r="D1723" t="s">
        <v>1124</v>
      </c>
    </row>
    <row r="1724" spans="2:4" x14ac:dyDescent="0.3">
      <c r="B1724" t="s">
        <v>1120</v>
      </c>
      <c r="C1724">
        <v>32013</v>
      </c>
      <c r="D1724" t="s">
        <v>158</v>
      </c>
    </row>
    <row r="1725" spans="2:4" x14ac:dyDescent="0.3">
      <c r="B1725" t="s">
        <v>1120</v>
      </c>
      <c r="C1725">
        <v>32015</v>
      </c>
      <c r="D1725" t="s">
        <v>1125</v>
      </c>
    </row>
    <row r="1726" spans="2:4" x14ac:dyDescent="0.3">
      <c r="B1726" t="s">
        <v>1120</v>
      </c>
      <c r="C1726">
        <v>32017</v>
      </c>
      <c r="D1726" t="s">
        <v>118</v>
      </c>
    </row>
    <row r="1727" spans="2:4" x14ac:dyDescent="0.3">
      <c r="B1727" t="s">
        <v>1120</v>
      </c>
      <c r="C1727">
        <v>32019</v>
      </c>
      <c r="D1727" t="s">
        <v>588</v>
      </c>
    </row>
    <row r="1728" spans="2:4" x14ac:dyDescent="0.3">
      <c r="B1728" t="s">
        <v>1120</v>
      </c>
      <c r="C1728">
        <v>32021</v>
      </c>
      <c r="D1728" t="s">
        <v>239</v>
      </c>
    </row>
    <row r="1729" spans="2:4" x14ac:dyDescent="0.3">
      <c r="B1729" t="s">
        <v>1120</v>
      </c>
      <c r="C1729">
        <v>32023</v>
      </c>
      <c r="D1729" t="s">
        <v>1126</v>
      </c>
    </row>
    <row r="1730" spans="2:4" x14ac:dyDescent="0.3">
      <c r="B1730" t="s">
        <v>1120</v>
      </c>
      <c r="C1730">
        <v>32027</v>
      </c>
      <c r="D1730" t="s">
        <v>1127</v>
      </c>
    </row>
    <row r="1731" spans="2:4" x14ac:dyDescent="0.3">
      <c r="B1731" t="s">
        <v>1120</v>
      </c>
      <c r="C1731">
        <v>32029</v>
      </c>
      <c r="D1731" t="s">
        <v>1128</v>
      </c>
    </row>
    <row r="1732" spans="2:4" x14ac:dyDescent="0.3">
      <c r="B1732" t="s">
        <v>1120</v>
      </c>
      <c r="C1732">
        <v>32031</v>
      </c>
      <c r="D1732" t="s">
        <v>1129</v>
      </c>
    </row>
    <row r="1733" spans="2:4" x14ac:dyDescent="0.3">
      <c r="B1733" t="s">
        <v>1120</v>
      </c>
      <c r="C1733">
        <v>32033</v>
      </c>
      <c r="D1733" t="s">
        <v>1130</v>
      </c>
    </row>
    <row r="1734" spans="2:4" x14ac:dyDescent="0.3">
      <c r="B1734" t="s">
        <v>1120</v>
      </c>
      <c r="C1734">
        <v>32510</v>
      </c>
      <c r="D1734" t="s">
        <v>1131</v>
      </c>
    </row>
    <row r="1735" spans="2:4" x14ac:dyDescent="0.3">
      <c r="B1735" t="s">
        <v>1132</v>
      </c>
      <c r="C1735">
        <v>33001</v>
      </c>
      <c r="D1735" t="s">
        <v>1133</v>
      </c>
    </row>
    <row r="1736" spans="2:4" x14ac:dyDescent="0.3">
      <c r="B1736" t="s">
        <v>1132</v>
      </c>
      <c r="C1736">
        <v>33003</v>
      </c>
      <c r="D1736" t="s">
        <v>95</v>
      </c>
    </row>
    <row r="1737" spans="2:4" x14ac:dyDescent="0.3">
      <c r="B1737" t="s">
        <v>1132</v>
      </c>
      <c r="C1737">
        <v>33005</v>
      </c>
      <c r="D1737" t="s">
        <v>1134</v>
      </c>
    </row>
    <row r="1738" spans="2:4" x14ac:dyDescent="0.3">
      <c r="B1738" t="s">
        <v>1132</v>
      </c>
      <c r="C1738">
        <v>33007</v>
      </c>
      <c r="D1738" t="s">
        <v>1135</v>
      </c>
    </row>
    <row r="1739" spans="2:4" x14ac:dyDescent="0.3">
      <c r="B1739" t="s">
        <v>1132</v>
      </c>
      <c r="C1739">
        <v>33009</v>
      </c>
      <c r="D1739" t="s">
        <v>1136</v>
      </c>
    </row>
    <row r="1740" spans="2:4" x14ac:dyDescent="0.3">
      <c r="B1740" t="s">
        <v>1132</v>
      </c>
      <c r="C1740">
        <v>33011</v>
      </c>
      <c r="D1740" t="s">
        <v>296</v>
      </c>
    </row>
    <row r="1741" spans="2:4" x14ac:dyDescent="0.3">
      <c r="B1741" t="s">
        <v>1132</v>
      </c>
      <c r="C1741">
        <v>33013</v>
      </c>
      <c r="D1741" t="s">
        <v>1137</v>
      </c>
    </row>
    <row r="1742" spans="2:4" x14ac:dyDescent="0.3">
      <c r="B1742" t="s">
        <v>1132</v>
      </c>
      <c r="C1742">
        <v>33015</v>
      </c>
      <c r="D1742" t="s">
        <v>1138</v>
      </c>
    </row>
    <row r="1743" spans="2:4" x14ac:dyDescent="0.3">
      <c r="B1743" t="s">
        <v>1132</v>
      </c>
      <c r="C1743">
        <v>33017</v>
      </c>
      <c r="D1743" t="s">
        <v>1139</v>
      </c>
    </row>
    <row r="1744" spans="2:4" x14ac:dyDescent="0.3">
      <c r="B1744" t="s">
        <v>1132</v>
      </c>
      <c r="C1744">
        <v>33019</v>
      </c>
      <c r="D1744" t="s">
        <v>553</v>
      </c>
    </row>
    <row r="1745" spans="2:4" x14ac:dyDescent="0.3">
      <c r="B1745" t="s">
        <v>1140</v>
      </c>
      <c r="C1745">
        <v>34001</v>
      </c>
      <c r="D1745" t="s">
        <v>1141</v>
      </c>
    </row>
    <row r="1746" spans="2:4" x14ac:dyDescent="0.3">
      <c r="B1746" t="s">
        <v>1140</v>
      </c>
      <c r="C1746">
        <v>34003</v>
      </c>
      <c r="D1746" t="s">
        <v>1142</v>
      </c>
    </row>
    <row r="1747" spans="2:4" x14ac:dyDescent="0.3">
      <c r="B1747" t="s">
        <v>1140</v>
      </c>
      <c r="C1747">
        <v>34005</v>
      </c>
      <c r="D1747" t="s">
        <v>1143</v>
      </c>
    </row>
    <row r="1748" spans="2:4" x14ac:dyDescent="0.3">
      <c r="B1748" t="s">
        <v>1140</v>
      </c>
      <c r="C1748">
        <v>34007</v>
      </c>
      <c r="D1748" t="s">
        <v>339</v>
      </c>
    </row>
    <row r="1749" spans="2:4" x14ac:dyDescent="0.3">
      <c r="B1749" t="s">
        <v>1140</v>
      </c>
      <c r="C1749">
        <v>34009</v>
      </c>
      <c r="D1749" t="s">
        <v>1144</v>
      </c>
    </row>
    <row r="1750" spans="2:4" x14ac:dyDescent="0.3">
      <c r="B1750" t="s">
        <v>1140</v>
      </c>
      <c r="C1750">
        <v>34011</v>
      </c>
      <c r="D1750" t="s">
        <v>476</v>
      </c>
    </row>
    <row r="1751" spans="2:4" x14ac:dyDescent="0.3">
      <c r="B1751" t="s">
        <v>1140</v>
      </c>
      <c r="C1751">
        <v>34013</v>
      </c>
      <c r="D1751" t="s">
        <v>832</v>
      </c>
    </row>
    <row r="1752" spans="2:4" x14ac:dyDescent="0.3">
      <c r="B1752" t="s">
        <v>1140</v>
      </c>
      <c r="C1752">
        <v>34015</v>
      </c>
      <c r="D1752" t="s">
        <v>1145</v>
      </c>
    </row>
    <row r="1753" spans="2:4" x14ac:dyDescent="0.3">
      <c r="B1753" t="s">
        <v>1140</v>
      </c>
      <c r="C1753">
        <v>34017</v>
      </c>
      <c r="D1753" t="s">
        <v>1146</v>
      </c>
    </row>
    <row r="1754" spans="2:4" x14ac:dyDescent="0.3">
      <c r="B1754" t="s">
        <v>1140</v>
      </c>
      <c r="C1754">
        <v>34019</v>
      </c>
      <c r="D1754" t="s">
        <v>1147</v>
      </c>
    </row>
    <row r="1755" spans="2:4" x14ac:dyDescent="0.3">
      <c r="B1755" t="s">
        <v>1140</v>
      </c>
      <c r="C1755">
        <v>34021</v>
      </c>
      <c r="D1755" t="s">
        <v>502</v>
      </c>
    </row>
    <row r="1756" spans="2:4" x14ac:dyDescent="0.3">
      <c r="B1756" t="s">
        <v>1140</v>
      </c>
      <c r="C1756">
        <v>34023</v>
      </c>
      <c r="D1756" t="s">
        <v>263</v>
      </c>
    </row>
    <row r="1757" spans="2:4" x14ac:dyDescent="0.3">
      <c r="B1757" t="s">
        <v>1140</v>
      </c>
      <c r="C1757">
        <v>34025</v>
      </c>
      <c r="D1757" t="s">
        <v>1148</v>
      </c>
    </row>
    <row r="1758" spans="2:4" x14ac:dyDescent="0.3">
      <c r="B1758" t="s">
        <v>1140</v>
      </c>
      <c r="C1758">
        <v>34027</v>
      </c>
      <c r="D1758" t="s">
        <v>643</v>
      </c>
    </row>
    <row r="1759" spans="2:4" x14ac:dyDescent="0.3">
      <c r="B1759" t="s">
        <v>1140</v>
      </c>
      <c r="C1759">
        <v>34029</v>
      </c>
      <c r="D1759" t="s">
        <v>1149</v>
      </c>
    </row>
    <row r="1760" spans="2:4" x14ac:dyDescent="0.3">
      <c r="B1760" t="s">
        <v>1140</v>
      </c>
      <c r="C1760">
        <v>34031</v>
      </c>
      <c r="D1760" t="s">
        <v>1150</v>
      </c>
    </row>
    <row r="1761" spans="2:4" x14ac:dyDescent="0.3">
      <c r="B1761" t="s">
        <v>1140</v>
      </c>
      <c r="C1761">
        <v>34033</v>
      </c>
      <c r="D1761" t="s">
        <v>1151</v>
      </c>
    </row>
    <row r="1762" spans="2:4" x14ac:dyDescent="0.3">
      <c r="B1762" t="s">
        <v>1140</v>
      </c>
      <c r="C1762">
        <v>34035</v>
      </c>
      <c r="D1762" t="s">
        <v>806</v>
      </c>
    </row>
    <row r="1763" spans="2:4" x14ac:dyDescent="0.3">
      <c r="B1763" t="s">
        <v>1140</v>
      </c>
      <c r="C1763">
        <v>34037</v>
      </c>
      <c r="D1763" t="s">
        <v>271</v>
      </c>
    </row>
    <row r="1764" spans="2:4" x14ac:dyDescent="0.3">
      <c r="B1764" t="s">
        <v>1140</v>
      </c>
      <c r="C1764">
        <v>34039</v>
      </c>
      <c r="D1764" t="s">
        <v>141</v>
      </c>
    </row>
    <row r="1765" spans="2:4" x14ac:dyDescent="0.3">
      <c r="B1765" t="s">
        <v>1140</v>
      </c>
      <c r="C1765">
        <v>34041</v>
      </c>
      <c r="D1765" t="s">
        <v>424</v>
      </c>
    </row>
    <row r="1766" spans="2:4" x14ac:dyDescent="0.3">
      <c r="B1766" t="s">
        <v>1152</v>
      </c>
      <c r="C1766">
        <v>35001</v>
      </c>
      <c r="D1766" t="s">
        <v>1153</v>
      </c>
    </row>
    <row r="1767" spans="2:4" x14ac:dyDescent="0.3">
      <c r="B1767" t="s">
        <v>1152</v>
      </c>
      <c r="C1767">
        <v>35003</v>
      </c>
      <c r="D1767" t="s">
        <v>1154</v>
      </c>
    </row>
    <row r="1768" spans="2:4" x14ac:dyDescent="0.3">
      <c r="B1768" t="s">
        <v>1152</v>
      </c>
      <c r="C1768">
        <v>35005</v>
      </c>
      <c r="D1768" t="s">
        <v>1155</v>
      </c>
    </row>
    <row r="1769" spans="2:4" x14ac:dyDescent="0.3">
      <c r="B1769" t="s">
        <v>1152</v>
      </c>
      <c r="C1769">
        <v>35006</v>
      </c>
      <c r="D1769" t="s">
        <v>1156</v>
      </c>
    </row>
    <row r="1770" spans="2:4" x14ac:dyDescent="0.3">
      <c r="B1770" t="s">
        <v>1152</v>
      </c>
      <c r="C1770">
        <v>35007</v>
      </c>
      <c r="D1770" t="s">
        <v>1087</v>
      </c>
    </row>
    <row r="1771" spans="2:4" x14ac:dyDescent="0.3">
      <c r="B1771" t="s">
        <v>1152</v>
      </c>
      <c r="C1771">
        <v>35009</v>
      </c>
      <c r="D1771" t="s">
        <v>1157</v>
      </c>
    </row>
    <row r="1772" spans="2:4" x14ac:dyDescent="0.3">
      <c r="B1772" t="s">
        <v>1152</v>
      </c>
      <c r="C1772">
        <v>35011</v>
      </c>
      <c r="D1772" t="s">
        <v>1158</v>
      </c>
    </row>
    <row r="1773" spans="2:4" x14ac:dyDescent="0.3">
      <c r="B1773" t="s">
        <v>1152</v>
      </c>
      <c r="C1773">
        <v>35013</v>
      </c>
      <c r="D1773" t="s">
        <v>1159</v>
      </c>
    </row>
    <row r="1774" spans="2:4" x14ac:dyDescent="0.3">
      <c r="B1774" t="s">
        <v>1152</v>
      </c>
      <c r="C1774">
        <v>35015</v>
      </c>
      <c r="D1774" t="s">
        <v>1160</v>
      </c>
    </row>
    <row r="1775" spans="2:4" x14ac:dyDescent="0.3">
      <c r="B1775" t="s">
        <v>1152</v>
      </c>
      <c r="C1775">
        <v>35017</v>
      </c>
      <c r="D1775" t="s">
        <v>110</v>
      </c>
    </row>
    <row r="1776" spans="2:4" x14ac:dyDescent="0.3">
      <c r="B1776" t="s">
        <v>1152</v>
      </c>
      <c r="C1776">
        <v>35019</v>
      </c>
      <c r="D1776" t="s">
        <v>1161</v>
      </c>
    </row>
    <row r="1777" spans="2:4" x14ac:dyDescent="0.3">
      <c r="B1777" t="s">
        <v>1152</v>
      </c>
      <c r="C1777">
        <v>35021</v>
      </c>
      <c r="D1777" t="s">
        <v>1162</v>
      </c>
    </row>
    <row r="1778" spans="2:4" x14ac:dyDescent="0.3">
      <c r="B1778" t="s">
        <v>1152</v>
      </c>
      <c r="C1778">
        <v>35023</v>
      </c>
      <c r="D1778" t="s">
        <v>1163</v>
      </c>
    </row>
    <row r="1779" spans="2:4" x14ac:dyDescent="0.3">
      <c r="B1779" t="s">
        <v>1152</v>
      </c>
      <c r="C1779">
        <v>35025</v>
      </c>
      <c r="D1779" t="s">
        <v>1164</v>
      </c>
    </row>
    <row r="1780" spans="2:4" x14ac:dyDescent="0.3">
      <c r="B1780" t="s">
        <v>1152</v>
      </c>
      <c r="C1780">
        <v>35027</v>
      </c>
      <c r="D1780" t="s">
        <v>118</v>
      </c>
    </row>
    <row r="1781" spans="2:4" x14ac:dyDescent="0.3">
      <c r="B1781" t="s">
        <v>1152</v>
      </c>
      <c r="C1781">
        <v>35028</v>
      </c>
      <c r="D1781" t="s">
        <v>1165</v>
      </c>
    </row>
    <row r="1782" spans="2:4" x14ac:dyDescent="0.3">
      <c r="B1782" t="s">
        <v>1152</v>
      </c>
      <c r="C1782">
        <v>35029</v>
      </c>
      <c r="D1782" t="s">
        <v>1166</v>
      </c>
    </row>
    <row r="1783" spans="2:4" x14ac:dyDescent="0.3">
      <c r="B1783" t="s">
        <v>1152</v>
      </c>
      <c r="C1783">
        <v>35031</v>
      </c>
      <c r="D1783" t="s">
        <v>1167</v>
      </c>
    </row>
    <row r="1784" spans="2:4" x14ac:dyDescent="0.3">
      <c r="B1784" t="s">
        <v>1152</v>
      </c>
      <c r="C1784">
        <v>35033</v>
      </c>
      <c r="D1784" t="s">
        <v>1168</v>
      </c>
    </row>
    <row r="1785" spans="2:4" x14ac:dyDescent="0.3">
      <c r="B1785" t="s">
        <v>1152</v>
      </c>
      <c r="C1785">
        <v>35035</v>
      </c>
      <c r="D1785" t="s">
        <v>243</v>
      </c>
    </row>
    <row r="1786" spans="2:4" x14ac:dyDescent="0.3">
      <c r="B1786" t="s">
        <v>1152</v>
      </c>
      <c r="C1786">
        <v>35037</v>
      </c>
      <c r="D1786" t="s">
        <v>1169</v>
      </c>
    </row>
    <row r="1787" spans="2:4" x14ac:dyDescent="0.3">
      <c r="B1787" t="s">
        <v>1152</v>
      </c>
      <c r="C1787">
        <v>35039</v>
      </c>
      <c r="D1787" t="s">
        <v>1170</v>
      </c>
    </row>
    <row r="1788" spans="2:4" x14ac:dyDescent="0.3">
      <c r="B1788" t="s">
        <v>1152</v>
      </c>
      <c r="C1788">
        <v>35041</v>
      </c>
      <c r="D1788" t="s">
        <v>1068</v>
      </c>
    </row>
    <row r="1789" spans="2:4" x14ac:dyDescent="0.3">
      <c r="B1789" t="s">
        <v>1152</v>
      </c>
      <c r="C1789">
        <v>35043</v>
      </c>
      <c r="D1789" t="s">
        <v>1171</v>
      </c>
    </row>
    <row r="1790" spans="2:4" x14ac:dyDescent="0.3">
      <c r="B1790" t="s">
        <v>1152</v>
      </c>
      <c r="C1790">
        <v>35045</v>
      </c>
      <c r="D1790" t="s">
        <v>253</v>
      </c>
    </row>
    <row r="1791" spans="2:4" x14ac:dyDescent="0.3">
      <c r="B1791" t="s">
        <v>1152</v>
      </c>
      <c r="C1791">
        <v>35047</v>
      </c>
      <c r="D1791" t="s">
        <v>254</v>
      </c>
    </row>
    <row r="1792" spans="2:4" x14ac:dyDescent="0.3">
      <c r="B1792" t="s">
        <v>1152</v>
      </c>
      <c r="C1792">
        <v>35049</v>
      </c>
      <c r="D1792" t="s">
        <v>1172</v>
      </c>
    </row>
    <row r="1793" spans="2:4" x14ac:dyDescent="0.3">
      <c r="B1793" t="s">
        <v>1152</v>
      </c>
      <c r="C1793">
        <v>35051</v>
      </c>
      <c r="D1793" t="s">
        <v>190</v>
      </c>
    </row>
    <row r="1794" spans="2:4" x14ac:dyDescent="0.3">
      <c r="B1794" t="s">
        <v>1152</v>
      </c>
      <c r="C1794">
        <v>35053</v>
      </c>
      <c r="D1794" t="s">
        <v>1173</v>
      </c>
    </row>
    <row r="1795" spans="2:4" x14ac:dyDescent="0.3">
      <c r="B1795" t="s">
        <v>1152</v>
      </c>
      <c r="C1795">
        <v>35055</v>
      </c>
      <c r="D1795" t="s">
        <v>1174</v>
      </c>
    </row>
    <row r="1796" spans="2:4" x14ac:dyDescent="0.3">
      <c r="B1796" t="s">
        <v>1152</v>
      </c>
      <c r="C1796">
        <v>35057</v>
      </c>
      <c r="D1796" t="s">
        <v>1175</v>
      </c>
    </row>
    <row r="1797" spans="2:4" x14ac:dyDescent="0.3">
      <c r="B1797" t="s">
        <v>1152</v>
      </c>
      <c r="C1797">
        <v>35059</v>
      </c>
      <c r="D1797" t="s">
        <v>141</v>
      </c>
    </row>
    <row r="1798" spans="2:4" x14ac:dyDescent="0.3">
      <c r="B1798" t="s">
        <v>1152</v>
      </c>
      <c r="C1798">
        <v>35061</v>
      </c>
      <c r="D1798" t="s">
        <v>1176</v>
      </c>
    </row>
    <row r="1799" spans="2:4" x14ac:dyDescent="0.3">
      <c r="B1799" t="s">
        <v>1177</v>
      </c>
      <c r="C1799">
        <v>36001</v>
      </c>
      <c r="D1799" t="s">
        <v>1178</v>
      </c>
    </row>
    <row r="1800" spans="2:4" x14ac:dyDescent="0.3">
      <c r="B1800" t="s">
        <v>1177</v>
      </c>
      <c r="C1800">
        <v>36003</v>
      </c>
      <c r="D1800" t="s">
        <v>810</v>
      </c>
    </row>
    <row r="1801" spans="2:4" x14ac:dyDescent="0.3">
      <c r="B1801" t="s">
        <v>1177</v>
      </c>
      <c r="C1801">
        <v>36005</v>
      </c>
      <c r="D1801" t="s">
        <v>1179</v>
      </c>
    </row>
    <row r="1802" spans="2:4" x14ac:dyDescent="0.3">
      <c r="B1802" t="s">
        <v>1177</v>
      </c>
      <c r="C1802">
        <v>36007</v>
      </c>
      <c r="D1802" t="s">
        <v>1180</v>
      </c>
    </row>
    <row r="1803" spans="2:4" x14ac:dyDescent="0.3">
      <c r="B1803" t="s">
        <v>1177</v>
      </c>
      <c r="C1803">
        <v>36009</v>
      </c>
      <c r="D1803" t="s">
        <v>1181</v>
      </c>
    </row>
    <row r="1804" spans="2:4" x14ac:dyDescent="0.3">
      <c r="B1804" t="s">
        <v>1177</v>
      </c>
      <c r="C1804">
        <v>36011</v>
      </c>
      <c r="D1804" t="s">
        <v>1182</v>
      </c>
    </row>
    <row r="1805" spans="2:4" x14ac:dyDescent="0.3">
      <c r="B1805" t="s">
        <v>1177</v>
      </c>
      <c r="C1805">
        <v>36013</v>
      </c>
      <c r="D1805" t="s">
        <v>616</v>
      </c>
    </row>
    <row r="1806" spans="2:4" x14ac:dyDescent="0.3">
      <c r="B1806" t="s">
        <v>1177</v>
      </c>
      <c r="C1806">
        <v>36015</v>
      </c>
      <c r="D1806" t="s">
        <v>1183</v>
      </c>
    </row>
    <row r="1807" spans="2:4" x14ac:dyDescent="0.3">
      <c r="B1807" t="s">
        <v>1177</v>
      </c>
      <c r="C1807">
        <v>36017</v>
      </c>
      <c r="D1807" t="s">
        <v>1184</v>
      </c>
    </row>
    <row r="1808" spans="2:4" x14ac:dyDescent="0.3">
      <c r="B1808" t="s">
        <v>1177</v>
      </c>
      <c r="C1808">
        <v>36019</v>
      </c>
      <c r="D1808" t="s">
        <v>474</v>
      </c>
    </row>
    <row r="1809" spans="2:4" x14ac:dyDescent="0.3">
      <c r="B1809" t="s">
        <v>1177</v>
      </c>
      <c r="C1809">
        <v>36021</v>
      </c>
      <c r="D1809" t="s">
        <v>99</v>
      </c>
    </row>
    <row r="1810" spans="2:4" x14ac:dyDescent="0.3">
      <c r="B1810" t="s">
        <v>1177</v>
      </c>
      <c r="C1810">
        <v>36023</v>
      </c>
      <c r="D1810" t="s">
        <v>1185</v>
      </c>
    </row>
    <row r="1811" spans="2:4" x14ac:dyDescent="0.3">
      <c r="B1811" t="s">
        <v>1177</v>
      </c>
      <c r="C1811">
        <v>36025</v>
      </c>
      <c r="D1811" t="s">
        <v>527</v>
      </c>
    </row>
    <row r="1812" spans="2:4" x14ac:dyDescent="0.3">
      <c r="B1812" t="s">
        <v>1177</v>
      </c>
      <c r="C1812">
        <v>36027</v>
      </c>
      <c r="D1812" t="s">
        <v>1186</v>
      </c>
    </row>
    <row r="1813" spans="2:4" x14ac:dyDescent="0.3">
      <c r="B1813" t="s">
        <v>1177</v>
      </c>
      <c r="C1813">
        <v>36029</v>
      </c>
      <c r="D1813" t="s">
        <v>1187</v>
      </c>
    </row>
    <row r="1814" spans="2:4" x14ac:dyDescent="0.3">
      <c r="B1814" t="s">
        <v>1177</v>
      </c>
      <c r="C1814">
        <v>36031</v>
      </c>
      <c r="D1814" t="s">
        <v>832</v>
      </c>
    </row>
    <row r="1815" spans="2:4" x14ac:dyDescent="0.3">
      <c r="B1815" t="s">
        <v>1177</v>
      </c>
      <c r="C1815">
        <v>36033</v>
      </c>
      <c r="D1815" t="s">
        <v>34</v>
      </c>
    </row>
    <row r="1816" spans="2:4" x14ac:dyDescent="0.3">
      <c r="B1816" t="s">
        <v>1177</v>
      </c>
      <c r="C1816">
        <v>36035</v>
      </c>
      <c r="D1816" t="s">
        <v>108</v>
      </c>
    </row>
    <row r="1817" spans="2:4" x14ac:dyDescent="0.3">
      <c r="B1817" t="s">
        <v>1177</v>
      </c>
      <c r="C1817">
        <v>36037</v>
      </c>
      <c r="D1817" t="s">
        <v>854</v>
      </c>
    </row>
    <row r="1818" spans="2:4" x14ac:dyDescent="0.3">
      <c r="B1818" t="s">
        <v>1177</v>
      </c>
      <c r="C1818">
        <v>36039</v>
      </c>
      <c r="D1818" t="s">
        <v>36</v>
      </c>
    </row>
    <row r="1819" spans="2:4" x14ac:dyDescent="0.3">
      <c r="B1819" t="s">
        <v>1177</v>
      </c>
      <c r="C1819">
        <v>36041</v>
      </c>
      <c r="D1819" t="s">
        <v>291</v>
      </c>
    </row>
    <row r="1820" spans="2:4" x14ac:dyDescent="0.3">
      <c r="B1820" t="s">
        <v>1177</v>
      </c>
      <c r="C1820">
        <v>36043</v>
      </c>
      <c r="D1820" t="s">
        <v>1188</v>
      </c>
    </row>
    <row r="1821" spans="2:4" x14ac:dyDescent="0.3">
      <c r="B1821" t="s">
        <v>1177</v>
      </c>
      <c r="C1821">
        <v>36045</v>
      </c>
      <c r="D1821" t="s">
        <v>41</v>
      </c>
    </row>
    <row r="1822" spans="2:4" x14ac:dyDescent="0.3">
      <c r="B1822" t="s">
        <v>1177</v>
      </c>
      <c r="C1822">
        <v>36047</v>
      </c>
      <c r="D1822" t="s">
        <v>162</v>
      </c>
    </row>
    <row r="1823" spans="2:4" x14ac:dyDescent="0.3">
      <c r="B1823" t="s">
        <v>1177</v>
      </c>
      <c r="C1823">
        <v>36049</v>
      </c>
      <c r="D1823" t="s">
        <v>455</v>
      </c>
    </row>
    <row r="1824" spans="2:4" x14ac:dyDescent="0.3">
      <c r="B1824" t="s">
        <v>1177</v>
      </c>
      <c r="C1824">
        <v>36051</v>
      </c>
      <c r="D1824" t="s">
        <v>494</v>
      </c>
    </row>
    <row r="1825" spans="2:4" x14ac:dyDescent="0.3">
      <c r="B1825" t="s">
        <v>1177</v>
      </c>
      <c r="C1825">
        <v>36053</v>
      </c>
      <c r="D1825" t="s">
        <v>49</v>
      </c>
    </row>
    <row r="1826" spans="2:4" x14ac:dyDescent="0.3">
      <c r="B1826" t="s">
        <v>1177</v>
      </c>
      <c r="C1826">
        <v>36055</v>
      </c>
      <c r="D1826" t="s">
        <v>54</v>
      </c>
    </row>
    <row r="1827" spans="2:4" x14ac:dyDescent="0.3">
      <c r="B1827" t="s">
        <v>1177</v>
      </c>
      <c r="C1827">
        <v>36057</v>
      </c>
      <c r="D1827" t="s">
        <v>55</v>
      </c>
    </row>
    <row r="1828" spans="2:4" x14ac:dyDescent="0.3">
      <c r="B1828" t="s">
        <v>1177</v>
      </c>
      <c r="C1828">
        <v>36059</v>
      </c>
      <c r="D1828" t="s">
        <v>305</v>
      </c>
    </row>
    <row r="1829" spans="2:4" x14ac:dyDescent="0.3">
      <c r="B1829" t="s">
        <v>1177</v>
      </c>
      <c r="C1829">
        <v>36061</v>
      </c>
      <c r="D1829" t="s">
        <v>1189</v>
      </c>
    </row>
    <row r="1830" spans="2:4" x14ac:dyDescent="0.3">
      <c r="B1830" t="s">
        <v>1177</v>
      </c>
      <c r="C1830">
        <v>36063</v>
      </c>
      <c r="D1830" t="s">
        <v>1190</v>
      </c>
    </row>
    <row r="1831" spans="2:4" x14ac:dyDescent="0.3">
      <c r="B1831" t="s">
        <v>1177</v>
      </c>
      <c r="C1831">
        <v>36065</v>
      </c>
      <c r="D1831" t="s">
        <v>458</v>
      </c>
    </row>
    <row r="1832" spans="2:4" x14ac:dyDescent="0.3">
      <c r="B1832" t="s">
        <v>1177</v>
      </c>
      <c r="C1832">
        <v>36067</v>
      </c>
      <c r="D1832" t="s">
        <v>1191</v>
      </c>
    </row>
    <row r="1833" spans="2:4" x14ac:dyDescent="0.3">
      <c r="B1833" t="s">
        <v>1177</v>
      </c>
      <c r="C1833">
        <v>36069</v>
      </c>
      <c r="D1833" t="s">
        <v>1192</v>
      </c>
    </row>
    <row r="1834" spans="2:4" x14ac:dyDescent="0.3">
      <c r="B1834" t="s">
        <v>1177</v>
      </c>
      <c r="C1834">
        <v>36071</v>
      </c>
      <c r="D1834" t="s">
        <v>175</v>
      </c>
    </row>
    <row r="1835" spans="2:4" x14ac:dyDescent="0.3">
      <c r="B1835" t="s">
        <v>1177</v>
      </c>
      <c r="C1835">
        <v>36073</v>
      </c>
      <c r="D1835" t="s">
        <v>1193</v>
      </c>
    </row>
    <row r="1836" spans="2:4" x14ac:dyDescent="0.3">
      <c r="B1836" t="s">
        <v>1177</v>
      </c>
      <c r="C1836">
        <v>36075</v>
      </c>
      <c r="D1836" t="s">
        <v>1194</v>
      </c>
    </row>
    <row r="1837" spans="2:4" x14ac:dyDescent="0.3">
      <c r="B1837" t="s">
        <v>1177</v>
      </c>
      <c r="C1837">
        <v>36077</v>
      </c>
      <c r="D1837" t="s">
        <v>891</v>
      </c>
    </row>
    <row r="1838" spans="2:4" x14ac:dyDescent="0.3">
      <c r="B1838" t="s">
        <v>1177</v>
      </c>
      <c r="C1838">
        <v>36079</v>
      </c>
      <c r="D1838" t="s">
        <v>312</v>
      </c>
    </row>
    <row r="1839" spans="2:4" x14ac:dyDescent="0.3">
      <c r="B1839" t="s">
        <v>1177</v>
      </c>
      <c r="C1839">
        <v>36081</v>
      </c>
      <c r="D1839" t="s">
        <v>1195</v>
      </c>
    </row>
    <row r="1840" spans="2:4" x14ac:dyDescent="0.3">
      <c r="B1840" t="s">
        <v>1177</v>
      </c>
      <c r="C1840">
        <v>36083</v>
      </c>
      <c r="D1840" t="s">
        <v>1196</v>
      </c>
    </row>
    <row r="1841" spans="2:4" x14ac:dyDescent="0.3">
      <c r="B1841" t="s">
        <v>1177</v>
      </c>
      <c r="C1841">
        <v>36085</v>
      </c>
      <c r="D1841" t="s">
        <v>402</v>
      </c>
    </row>
    <row r="1842" spans="2:4" x14ac:dyDescent="0.3">
      <c r="B1842" t="s">
        <v>1177</v>
      </c>
      <c r="C1842">
        <v>36087</v>
      </c>
      <c r="D1842" t="s">
        <v>1197</v>
      </c>
    </row>
    <row r="1843" spans="2:4" x14ac:dyDescent="0.3">
      <c r="B1843" t="s">
        <v>1177</v>
      </c>
      <c r="C1843">
        <v>36089</v>
      </c>
      <c r="D1843" t="s">
        <v>1198</v>
      </c>
    </row>
    <row r="1844" spans="2:4" x14ac:dyDescent="0.3">
      <c r="B1844" t="s">
        <v>1177</v>
      </c>
      <c r="C1844">
        <v>36091</v>
      </c>
      <c r="D1844" t="s">
        <v>1199</v>
      </c>
    </row>
    <row r="1845" spans="2:4" x14ac:dyDescent="0.3">
      <c r="B1845" t="s">
        <v>1177</v>
      </c>
      <c r="C1845">
        <v>36093</v>
      </c>
      <c r="D1845" t="s">
        <v>1200</v>
      </c>
    </row>
    <row r="1846" spans="2:4" x14ac:dyDescent="0.3">
      <c r="B1846" t="s">
        <v>1177</v>
      </c>
      <c r="C1846">
        <v>36095</v>
      </c>
      <c r="D1846" t="s">
        <v>1201</v>
      </c>
    </row>
    <row r="1847" spans="2:4" x14ac:dyDescent="0.3">
      <c r="B1847" t="s">
        <v>1177</v>
      </c>
      <c r="C1847">
        <v>36097</v>
      </c>
      <c r="D1847" t="s">
        <v>510</v>
      </c>
    </row>
    <row r="1848" spans="2:4" x14ac:dyDescent="0.3">
      <c r="B1848" t="s">
        <v>1177</v>
      </c>
      <c r="C1848">
        <v>36099</v>
      </c>
      <c r="D1848" t="s">
        <v>1202</v>
      </c>
    </row>
    <row r="1849" spans="2:4" x14ac:dyDescent="0.3">
      <c r="B1849" t="s">
        <v>1177</v>
      </c>
      <c r="C1849">
        <v>36101</v>
      </c>
      <c r="D1849" t="s">
        <v>552</v>
      </c>
    </row>
    <row r="1850" spans="2:4" x14ac:dyDescent="0.3">
      <c r="B1850" t="s">
        <v>1177</v>
      </c>
      <c r="C1850">
        <v>36103</v>
      </c>
      <c r="D1850" t="s">
        <v>837</v>
      </c>
    </row>
    <row r="1851" spans="2:4" x14ac:dyDescent="0.3">
      <c r="B1851" t="s">
        <v>1177</v>
      </c>
      <c r="C1851">
        <v>36105</v>
      </c>
      <c r="D1851" t="s">
        <v>553</v>
      </c>
    </row>
    <row r="1852" spans="2:4" x14ac:dyDescent="0.3">
      <c r="B1852" t="s">
        <v>1177</v>
      </c>
      <c r="C1852">
        <v>36107</v>
      </c>
      <c r="D1852" t="s">
        <v>1203</v>
      </c>
    </row>
    <row r="1853" spans="2:4" x14ac:dyDescent="0.3">
      <c r="B1853" t="s">
        <v>1177</v>
      </c>
      <c r="C1853">
        <v>36109</v>
      </c>
      <c r="D1853" t="s">
        <v>1204</v>
      </c>
    </row>
    <row r="1854" spans="2:4" x14ac:dyDescent="0.3">
      <c r="B1854" t="s">
        <v>1177</v>
      </c>
      <c r="C1854">
        <v>36111</v>
      </c>
      <c r="D1854" t="s">
        <v>1205</v>
      </c>
    </row>
    <row r="1855" spans="2:4" x14ac:dyDescent="0.3">
      <c r="B1855" t="s">
        <v>1177</v>
      </c>
      <c r="C1855">
        <v>36113</v>
      </c>
      <c r="D1855" t="s">
        <v>424</v>
      </c>
    </row>
    <row r="1856" spans="2:4" x14ac:dyDescent="0.3">
      <c r="B1856" t="s">
        <v>1177</v>
      </c>
      <c r="C1856">
        <v>36115</v>
      </c>
      <c r="D1856" t="s">
        <v>69</v>
      </c>
    </row>
    <row r="1857" spans="2:4" x14ac:dyDescent="0.3">
      <c r="B1857" t="s">
        <v>1177</v>
      </c>
      <c r="C1857">
        <v>36117</v>
      </c>
      <c r="D1857" t="s">
        <v>425</v>
      </c>
    </row>
    <row r="1858" spans="2:4" x14ac:dyDescent="0.3">
      <c r="B1858" t="s">
        <v>1177</v>
      </c>
      <c r="C1858">
        <v>36119</v>
      </c>
      <c r="D1858" t="s">
        <v>1206</v>
      </c>
    </row>
    <row r="1859" spans="2:4" x14ac:dyDescent="0.3">
      <c r="B1859" t="s">
        <v>1177</v>
      </c>
      <c r="C1859">
        <v>36121</v>
      </c>
      <c r="D1859" t="s">
        <v>1207</v>
      </c>
    </row>
    <row r="1860" spans="2:4" x14ac:dyDescent="0.3">
      <c r="B1860" t="s">
        <v>1177</v>
      </c>
      <c r="C1860">
        <v>36123</v>
      </c>
      <c r="D1860" t="s">
        <v>1208</v>
      </c>
    </row>
    <row r="1861" spans="2:4" x14ac:dyDescent="0.3">
      <c r="B1861" t="s">
        <v>1209</v>
      </c>
      <c r="C1861">
        <v>37001</v>
      </c>
      <c r="D1861" t="s">
        <v>1210</v>
      </c>
    </row>
    <row r="1862" spans="2:4" x14ac:dyDescent="0.3">
      <c r="B1862" t="s">
        <v>1209</v>
      </c>
      <c r="C1862">
        <v>37003</v>
      </c>
      <c r="D1862" t="s">
        <v>467</v>
      </c>
    </row>
    <row r="1863" spans="2:4" x14ac:dyDescent="0.3">
      <c r="B1863" t="s">
        <v>1209</v>
      </c>
      <c r="C1863">
        <v>37005</v>
      </c>
      <c r="D1863" t="s">
        <v>1211</v>
      </c>
    </row>
    <row r="1864" spans="2:4" x14ac:dyDescent="0.3">
      <c r="B1864" t="s">
        <v>1209</v>
      </c>
      <c r="C1864">
        <v>37007</v>
      </c>
      <c r="D1864" t="s">
        <v>1212</v>
      </c>
    </row>
    <row r="1865" spans="2:4" x14ac:dyDescent="0.3">
      <c r="B1865" t="s">
        <v>1209</v>
      </c>
      <c r="C1865">
        <v>37009</v>
      </c>
      <c r="D1865" t="s">
        <v>1213</v>
      </c>
    </row>
    <row r="1866" spans="2:4" x14ac:dyDescent="0.3">
      <c r="B1866" t="s">
        <v>1209</v>
      </c>
      <c r="C1866">
        <v>37011</v>
      </c>
      <c r="D1866" t="s">
        <v>1214</v>
      </c>
    </row>
    <row r="1867" spans="2:4" x14ac:dyDescent="0.3">
      <c r="B1867" t="s">
        <v>1209</v>
      </c>
      <c r="C1867">
        <v>37013</v>
      </c>
      <c r="D1867" t="s">
        <v>1215</v>
      </c>
    </row>
    <row r="1868" spans="2:4" x14ac:dyDescent="0.3">
      <c r="B1868" t="s">
        <v>1209</v>
      </c>
      <c r="C1868">
        <v>37015</v>
      </c>
      <c r="D1868" t="s">
        <v>1216</v>
      </c>
    </row>
    <row r="1869" spans="2:4" x14ac:dyDescent="0.3">
      <c r="B1869" t="s">
        <v>1209</v>
      </c>
      <c r="C1869">
        <v>37017</v>
      </c>
      <c r="D1869" t="s">
        <v>1217</v>
      </c>
    </row>
    <row r="1870" spans="2:4" x14ac:dyDescent="0.3">
      <c r="B1870" t="s">
        <v>1209</v>
      </c>
      <c r="C1870">
        <v>37019</v>
      </c>
      <c r="D1870" t="s">
        <v>1218</v>
      </c>
    </row>
    <row r="1871" spans="2:4" x14ac:dyDescent="0.3">
      <c r="B1871" t="s">
        <v>1209</v>
      </c>
      <c r="C1871">
        <v>37021</v>
      </c>
      <c r="D1871" t="s">
        <v>1219</v>
      </c>
    </row>
    <row r="1872" spans="2:4" x14ac:dyDescent="0.3">
      <c r="B1872" t="s">
        <v>1209</v>
      </c>
      <c r="C1872">
        <v>37023</v>
      </c>
      <c r="D1872" t="s">
        <v>337</v>
      </c>
    </row>
    <row r="1873" spans="2:4" x14ac:dyDescent="0.3">
      <c r="B1873" t="s">
        <v>1209</v>
      </c>
      <c r="C1873">
        <v>37025</v>
      </c>
      <c r="D1873" t="s">
        <v>1220</v>
      </c>
    </row>
    <row r="1874" spans="2:4" x14ac:dyDescent="0.3">
      <c r="B1874" t="s">
        <v>1209</v>
      </c>
      <c r="C1874">
        <v>37027</v>
      </c>
      <c r="D1874" t="s">
        <v>688</v>
      </c>
    </row>
    <row r="1875" spans="2:4" x14ac:dyDescent="0.3">
      <c r="B1875" t="s">
        <v>1209</v>
      </c>
      <c r="C1875">
        <v>37029</v>
      </c>
      <c r="D1875" t="s">
        <v>339</v>
      </c>
    </row>
    <row r="1876" spans="2:4" x14ac:dyDescent="0.3">
      <c r="B1876" t="s">
        <v>1209</v>
      </c>
      <c r="C1876">
        <v>37031</v>
      </c>
      <c r="D1876" t="s">
        <v>1221</v>
      </c>
    </row>
    <row r="1877" spans="2:4" x14ac:dyDescent="0.3">
      <c r="B1877" t="s">
        <v>1209</v>
      </c>
      <c r="C1877">
        <v>37033</v>
      </c>
      <c r="D1877" t="s">
        <v>1222</v>
      </c>
    </row>
    <row r="1878" spans="2:4" x14ac:dyDescent="0.3">
      <c r="B1878" t="s">
        <v>1209</v>
      </c>
      <c r="C1878">
        <v>37035</v>
      </c>
      <c r="D1878" t="s">
        <v>1223</v>
      </c>
    </row>
    <row r="1879" spans="2:4" x14ac:dyDescent="0.3">
      <c r="B1879" t="s">
        <v>1209</v>
      </c>
      <c r="C1879">
        <v>37037</v>
      </c>
      <c r="D1879" t="s">
        <v>343</v>
      </c>
    </row>
    <row r="1880" spans="2:4" x14ac:dyDescent="0.3">
      <c r="B1880" t="s">
        <v>1209</v>
      </c>
      <c r="C1880">
        <v>37039</v>
      </c>
      <c r="D1880" t="s">
        <v>14</v>
      </c>
    </row>
    <row r="1881" spans="2:4" x14ac:dyDescent="0.3">
      <c r="B1881" t="s">
        <v>1209</v>
      </c>
      <c r="C1881">
        <v>37041</v>
      </c>
      <c r="D1881" t="s">
        <v>1224</v>
      </c>
    </row>
    <row r="1882" spans="2:4" x14ac:dyDescent="0.3">
      <c r="B1882" t="s">
        <v>1209</v>
      </c>
      <c r="C1882">
        <v>37043</v>
      </c>
      <c r="D1882" t="s">
        <v>18</v>
      </c>
    </row>
    <row r="1883" spans="2:4" x14ac:dyDescent="0.3">
      <c r="B1883" t="s">
        <v>1209</v>
      </c>
      <c r="C1883">
        <v>37045</v>
      </c>
      <c r="D1883" t="s">
        <v>98</v>
      </c>
    </row>
    <row r="1884" spans="2:4" x14ac:dyDescent="0.3">
      <c r="B1884" t="s">
        <v>1209</v>
      </c>
      <c r="C1884">
        <v>37047</v>
      </c>
      <c r="D1884" t="s">
        <v>1225</v>
      </c>
    </row>
    <row r="1885" spans="2:4" x14ac:dyDescent="0.3">
      <c r="B1885" t="s">
        <v>1209</v>
      </c>
      <c r="C1885">
        <v>37049</v>
      </c>
      <c r="D1885" t="s">
        <v>1226</v>
      </c>
    </row>
    <row r="1886" spans="2:4" x14ac:dyDescent="0.3">
      <c r="B1886" t="s">
        <v>1209</v>
      </c>
      <c r="C1886">
        <v>37051</v>
      </c>
      <c r="D1886" t="s">
        <v>476</v>
      </c>
    </row>
    <row r="1887" spans="2:4" x14ac:dyDescent="0.3">
      <c r="B1887" t="s">
        <v>1209</v>
      </c>
      <c r="C1887">
        <v>37053</v>
      </c>
      <c r="D1887" t="s">
        <v>1227</v>
      </c>
    </row>
    <row r="1888" spans="2:4" x14ac:dyDescent="0.3">
      <c r="B1888" t="s">
        <v>1209</v>
      </c>
      <c r="C1888">
        <v>37055</v>
      </c>
      <c r="D1888" t="s">
        <v>1228</v>
      </c>
    </row>
    <row r="1889" spans="2:4" x14ac:dyDescent="0.3">
      <c r="B1889" t="s">
        <v>1209</v>
      </c>
      <c r="C1889">
        <v>37057</v>
      </c>
      <c r="D1889" t="s">
        <v>1229</v>
      </c>
    </row>
    <row r="1890" spans="2:4" x14ac:dyDescent="0.3">
      <c r="B1890" t="s">
        <v>1209</v>
      </c>
      <c r="C1890">
        <v>37059</v>
      </c>
      <c r="D1890" t="s">
        <v>1230</v>
      </c>
    </row>
    <row r="1891" spans="2:4" x14ac:dyDescent="0.3">
      <c r="B1891" t="s">
        <v>1209</v>
      </c>
      <c r="C1891">
        <v>37061</v>
      </c>
      <c r="D1891" t="s">
        <v>1231</v>
      </c>
    </row>
    <row r="1892" spans="2:4" x14ac:dyDescent="0.3">
      <c r="B1892" t="s">
        <v>1209</v>
      </c>
      <c r="C1892">
        <v>37063</v>
      </c>
      <c r="D1892" t="s">
        <v>1232</v>
      </c>
    </row>
    <row r="1893" spans="2:4" x14ac:dyDescent="0.3">
      <c r="B1893" t="s">
        <v>1209</v>
      </c>
      <c r="C1893">
        <v>37065</v>
      </c>
      <c r="D1893" t="s">
        <v>1233</v>
      </c>
    </row>
    <row r="1894" spans="2:4" x14ac:dyDescent="0.3">
      <c r="B1894" t="s">
        <v>1209</v>
      </c>
      <c r="C1894">
        <v>37067</v>
      </c>
      <c r="D1894" t="s">
        <v>366</v>
      </c>
    </row>
    <row r="1895" spans="2:4" x14ac:dyDescent="0.3">
      <c r="B1895" t="s">
        <v>1209</v>
      </c>
      <c r="C1895">
        <v>37069</v>
      </c>
      <c r="D1895" t="s">
        <v>34</v>
      </c>
    </row>
    <row r="1896" spans="2:4" x14ac:dyDescent="0.3">
      <c r="B1896" t="s">
        <v>1209</v>
      </c>
      <c r="C1896">
        <v>37071</v>
      </c>
      <c r="D1896" t="s">
        <v>1234</v>
      </c>
    </row>
    <row r="1897" spans="2:4" x14ac:dyDescent="0.3">
      <c r="B1897" t="s">
        <v>1209</v>
      </c>
      <c r="C1897">
        <v>37073</v>
      </c>
      <c r="D1897" t="s">
        <v>1235</v>
      </c>
    </row>
    <row r="1898" spans="2:4" x14ac:dyDescent="0.3">
      <c r="B1898" t="s">
        <v>1209</v>
      </c>
      <c r="C1898">
        <v>37075</v>
      </c>
      <c r="D1898" t="s">
        <v>77</v>
      </c>
    </row>
    <row r="1899" spans="2:4" x14ac:dyDescent="0.3">
      <c r="B1899" t="s">
        <v>1209</v>
      </c>
      <c r="C1899">
        <v>37077</v>
      </c>
      <c r="D1899" t="s">
        <v>1236</v>
      </c>
    </row>
    <row r="1900" spans="2:4" x14ac:dyDescent="0.3">
      <c r="B1900" t="s">
        <v>1209</v>
      </c>
      <c r="C1900">
        <v>37079</v>
      </c>
      <c r="D1900" t="s">
        <v>36</v>
      </c>
    </row>
    <row r="1901" spans="2:4" x14ac:dyDescent="0.3">
      <c r="B1901" t="s">
        <v>1209</v>
      </c>
      <c r="C1901">
        <v>37081</v>
      </c>
      <c r="D1901" t="s">
        <v>1237</v>
      </c>
    </row>
    <row r="1902" spans="2:4" x14ac:dyDescent="0.3">
      <c r="B1902" t="s">
        <v>1209</v>
      </c>
      <c r="C1902">
        <v>37083</v>
      </c>
      <c r="D1902" t="s">
        <v>1238</v>
      </c>
    </row>
    <row r="1903" spans="2:4" x14ac:dyDescent="0.3">
      <c r="B1903" t="s">
        <v>1209</v>
      </c>
      <c r="C1903">
        <v>37085</v>
      </c>
      <c r="D1903" t="s">
        <v>1239</v>
      </c>
    </row>
    <row r="1904" spans="2:4" x14ac:dyDescent="0.3">
      <c r="B1904" t="s">
        <v>1209</v>
      </c>
      <c r="C1904">
        <v>37087</v>
      </c>
      <c r="D1904" t="s">
        <v>1240</v>
      </c>
    </row>
    <row r="1905" spans="2:4" x14ac:dyDescent="0.3">
      <c r="B1905" t="s">
        <v>1209</v>
      </c>
      <c r="C1905">
        <v>37089</v>
      </c>
      <c r="D1905" t="s">
        <v>485</v>
      </c>
    </row>
    <row r="1906" spans="2:4" x14ac:dyDescent="0.3">
      <c r="B1906" t="s">
        <v>1209</v>
      </c>
      <c r="C1906">
        <v>37091</v>
      </c>
      <c r="D1906" t="s">
        <v>1241</v>
      </c>
    </row>
    <row r="1907" spans="2:4" x14ac:dyDescent="0.3">
      <c r="B1907" t="s">
        <v>1209</v>
      </c>
      <c r="C1907">
        <v>37093</v>
      </c>
      <c r="D1907" t="s">
        <v>1242</v>
      </c>
    </row>
    <row r="1908" spans="2:4" x14ac:dyDescent="0.3">
      <c r="B1908" t="s">
        <v>1209</v>
      </c>
      <c r="C1908">
        <v>37095</v>
      </c>
      <c r="D1908" t="s">
        <v>1243</v>
      </c>
    </row>
    <row r="1909" spans="2:4" x14ac:dyDescent="0.3">
      <c r="B1909" t="s">
        <v>1209</v>
      </c>
      <c r="C1909">
        <v>37097</v>
      </c>
      <c r="D1909" t="s">
        <v>1244</v>
      </c>
    </row>
    <row r="1910" spans="2:4" x14ac:dyDescent="0.3">
      <c r="B1910" t="s">
        <v>1209</v>
      </c>
      <c r="C1910">
        <v>37099</v>
      </c>
      <c r="D1910" t="s">
        <v>40</v>
      </c>
    </row>
    <row r="1911" spans="2:4" x14ac:dyDescent="0.3">
      <c r="B1911" t="s">
        <v>1209</v>
      </c>
      <c r="C1911">
        <v>37101</v>
      </c>
      <c r="D1911" t="s">
        <v>1245</v>
      </c>
    </row>
    <row r="1912" spans="2:4" x14ac:dyDescent="0.3">
      <c r="B1912" t="s">
        <v>1209</v>
      </c>
      <c r="C1912">
        <v>37103</v>
      </c>
      <c r="D1912" t="s">
        <v>384</v>
      </c>
    </row>
    <row r="1913" spans="2:4" x14ac:dyDescent="0.3">
      <c r="B1913" t="s">
        <v>1209</v>
      </c>
      <c r="C1913">
        <v>37105</v>
      </c>
      <c r="D1913" t="s">
        <v>45</v>
      </c>
    </row>
    <row r="1914" spans="2:4" x14ac:dyDescent="0.3">
      <c r="B1914" t="s">
        <v>1209</v>
      </c>
      <c r="C1914">
        <v>37107</v>
      </c>
      <c r="D1914" t="s">
        <v>1246</v>
      </c>
    </row>
    <row r="1915" spans="2:4" x14ac:dyDescent="0.3">
      <c r="B1915" t="s">
        <v>1209</v>
      </c>
      <c r="C1915">
        <v>37109</v>
      </c>
      <c r="D1915" t="s">
        <v>118</v>
      </c>
    </row>
    <row r="1916" spans="2:4" x14ac:dyDescent="0.3">
      <c r="B1916" t="s">
        <v>1209</v>
      </c>
      <c r="C1916">
        <v>37111</v>
      </c>
      <c r="D1916" t="s">
        <v>1247</v>
      </c>
    </row>
    <row r="1917" spans="2:4" x14ac:dyDescent="0.3">
      <c r="B1917" t="s">
        <v>1209</v>
      </c>
      <c r="C1917">
        <v>37113</v>
      </c>
      <c r="D1917" t="s">
        <v>48</v>
      </c>
    </row>
    <row r="1918" spans="2:4" x14ac:dyDescent="0.3">
      <c r="B1918" t="s">
        <v>1209</v>
      </c>
      <c r="C1918">
        <v>37115</v>
      </c>
      <c r="D1918" t="s">
        <v>49</v>
      </c>
    </row>
    <row r="1919" spans="2:4" x14ac:dyDescent="0.3">
      <c r="B1919" t="s">
        <v>1209</v>
      </c>
      <c r="C1919">
        <v>37117</v>
      </c>
      <c r="D1919" t="s">
        <v>303</v>
      </c>
    </row>
    <row r="1920" spans="2:4" x14ac:dyDescent="0.3">
      <c r="B1920" t="s">
        <v>1209</v>
      </c>
      <c r="C1920">
        <v>37119</v>
      </c>
      <c r="D1920" t="s">
        <v>1248</v>
      </c>
    </row>
    <row r="1921" spans="2:4" x14ac:dyDescent="0.3">
      <c r="B1921" t="s">
        <v>1209</v>
      </c>
      <c r="C1921">
        <v>37121</v>
      </c>
      <c r="D1921" t="s">
        <v>392</v>
      </c>
    </row>
    <row r="1922" spans="2:4" x14ac:dyDescent="0.3">
      <c r="B1922" t="s">
        <v>1209</v>
      </c>
      <c r="C1922">
        <v>37123</v>
      </c>
      <c r="D1922" t="s">
        <v>55</v>
      </c>
    </row>
    <row r="1923" spans="2:4" x14ac:dyDescent="0.3">
      <c r="B1923" t="s">
        <v>1209</v>
      </c>
      <c r="C1923">
        <v>37125</v>
      </c>
      <c r="D1923" t="s">
        <v>1249</v>
      </c>
    </row>
    <row r="1924" spans="2:4" x14ac:dyDescent="0.3">
      <c r="B1924" t="s">
        <v>1209</v>
      </c>
      <c r="C1924">
        <v>37127</v>
      </c>
      <c r="D1924" t="s">
        <v>1250</v>
      </c>
    </row>
    <row r="1925" spans="2:4" x14ac:dyDescent="0.3">
      <c r="B1925" t="s">
        <v>1209</v>
      </c>
      <c r="C1925">
        <v>37129</v>
      </c>
      <c r="D1925" t="s">
        <v>1251</v>
      </c>
    </row>
    <row r="1926" spans="2:4" x14ac:dyDescent="0.3">
      <c r="B1926" t="s">
        <v>1209</v>
      </c>
      <c r="C1926">
        <v>37131</v>
      </c>
      <c r="D1926" t="s">
        <v>1252</v>
      </c>
    </row>
    <row r="1927" spans="2:4" x14ac:dyDescent="0.3">
      <c r="B1927" t="s">
        <v>1209</v>
      </c>
      <c r="C1927">
        <v>37133</v>
      </c>
      <c r="D1927" t="s">
        <v>1253</v>
      </c>
    </row>
    <row r="1928" spans="2:4" x14ac:dyDescent="0.3">
      <c r="B1928" t="s">
        <v>1209</v>
      </c>
      <c r="C1928">
        <v>37135</v>
      </c>
      <c r="D1928" t="s">
        <v>175</v>
      </c>
    </row>
    <row r="1929" spans="2:4" x14ac:dyDescent="0.3">
      <c r="B1929" t="s">
        <v>1209</v>
      </c>
      <c r="C1929">
        <v>37137</v>
      </c>
      <c r="D1929" t="s">
        <v>1254</v>
      </c>
    </row>
    <row r="1930" spans="2:4" x14ac:dyDescent="0.3">
      <c r="B1930" t="s">
        <v>1209</v>
      </c>
      <c r="C1930">
        <v>37139</v>
      </c>
      <c r="D1930" t="s">
        <v>1255</v>
      </c>
    </row>
    <row r="1931" spans="2:4" x14ac:dyDescent="0.3">
      <c r="B1931" t="s">
        <v>1209</v>
      </c>
      <c r="C1931">
        <v>37141</v>
      </c>
      <c r="D1931" t="s">
        <v>1256</v>
      </c>
    </row>
    <row r="1932" spans="2:4" x14ac:dyDescent="0.3">
      <c r="B1932" t="s">
        <v>1209</v>
      </c>
      <c r="C1932">
        <v>37143</v>
      </c>
      <c r="D1932" t="s">
        <v>1257</v>
      </c>
    </row>
    <row r="1933" spans="2:4" x14ac:dyDescent="0.3">
      <c r="B1933" t="s">
        <v>1209</v>
      </c>
      <c r="C1933">
        <v>37145</v>
      </c>
      <c r="D1933" t="s">
        <v>1258</v>
      </c>
    </row>
    <row r="1934" spans="2:4" x14ac:dyDescent="0.3">
      <c r="B1934" t="s">
        <v>1209</v>
      </c>
      <c r="C1934">
        <v>37147</v>
      </c>
      <c r="D1934" t="s">
        <v>1259</v>
      </c>
    </row>
    <row r="1935" spans="2:4" x14ac:dyDescent="0.3">
      <c r="B1935" t="s">
        <v>1209</v>
      </c>
      <c r="C1935">
        <v>37149</v>
      </c>
      <c r="D1935" t="s">
        <v>129</v>
      </c>
    </row>
    <row r="1936" spans="2:4" x14ac:dyDescent="0.3">
      <c r="B1936" t="s">
        <v>1209</v>
      </c>
      <c r="C1936">
        <v>37151</v>
      </c>
      <c r="D1936" t="s">
        <v>60</v>
      </c>
    </row>
    <row r="1937" spans="2:4" x14ac:dyDescent="0.3">
      <c r="B1937" t="s">
        <v>1209</v>
      </c>
      <c r="C1937">
        <v>37153</v>
      </c>
      <c r="D1937" t="s">
        <v>402</v>
      </c>
    </row>
    <row r="1938" spans="2:4" x14ac:dyDescent="0.3">
      <c r="B1938" t="s">
        <v>1209</v>
      </c>
      <c r="C1938">
        <v>37155</v>
      </c>
      <c r="D1938" t="s">
        <v>1260</v>
      </c>
    </row>
    <row r="1939" spans="2:4" x14ac:dyDescent="0.3">
      <c r="B1939" t="s">
        <v>1209</v>
      </c>
      <c r="C1939">
        <v>37157</v>
      </c>
      <c r="D1939" t="s">
        <v>1138</v>
      </c>
    </row>
    <row r="1940" spans="2:4" x14ac:dyDescent="0.3">
      <c r="B1940" t="s">
        <v>1209</v>
      </c>
      <c r="C1940">
        <v>37159</v>
      </c>
      <c r="D1940" t="s">
        <v>727</v>
      </c>
    </row>
    <row r="1941" spans="2:4" x14ac:dyDescent="0.3">
      <c r="B1941" t="s">
        <v>1209</v>
      </c>
      <c r="C1941">
        <v>37161</v>
      </c>
      <c r="D1941" t="s">
        <v>1261</v>
      </c>
    </row>
    <row r="1942" spans="2:4" x14ac:dyDescent="0.3">
      <c r="B1942" t="s">
        <v>1209</v>
      </c>
      <c r="C1942">
        <v>37163</v>
      </c>
      <c r="D1942" t="s">
        <v>1262</v>
      </c>
    </row>
    <row r="1943" spans="2:4" x14ac:dyDescent="0.3">
      <c r="B1943" t="s">
        <v>1209</v>
      </c>
      <c r="C1943">
        <v>37165</v>
      </c>
      <c r="D1943" t="s">
        <v>1035</v>
      </c>
    </row>
    <row r="1944" spans="2:4" x14ac:dyDescent="0.3">
      <c r="B1944" t="s">
        <v>1209</v>
      </c>
      <c r="C1944">
        <v>37167</v>
      </c>
      <c r="D1944" t="s">
        <v>1263</v>
      </c>
    </row>
    <row r="1945" spans="2:4" x14ac:dyDescent="0.3">
      <c r="B1945" t="s">
        <v>1209</v>
      </c>
      <c r="C1945">
        <v>37169</v>
      </c>
      <c r="D1945" t="s">
        <v>1264</v>
      </c>
    </row>
    <row r="1946" spans="2:4" x14ac:dyDescent="0.3">
      <c r="B1946" t="s">
        <v>1209</v>
      </c>
      <c r="C1946">
        <v>37171</v>
      </c>
      <c r="D1946" t="s">
        <v>1265</v>
      </c>
    </row>
    <row r="1947" spans="2:4" x14ac:dyDescent="0.3">
      <c r="B1947" t="s">
        <v>1209</v>
      </c>
      <c r="C1947">
        <v>37173</v>
      </c>
      <c r="D1947" t="s">
        <v>1266</v>
      </c>
    </row>
    <row r="1948" spans="2:4" x14ac:dyDescent="0.3">
      <c r="B1948" t="s">
        <v>1209</v>
      </c>
      <c r="C1948">
        <v>37175</v>
      </c>
      <c r="D1948" t="s">
        <v>1267</v>
      </c>
    </row>
    <row r="1949" spans="2:4" x14ac:dyDescent="0.3">
      <c r="B1949" t="s">
        <v>1209</v>
      </c>
      <c r="C1949">
        <v>37177</v>
      </c>
      <c r="D1949" t="s">
        <v>1268</v>
      </c>
    </row>
    <row r="1950" spans="2:4" x14ac:dyDescent="0.3">
      <c r="B1950" t="s">
        <v>1209</v>
      </c>
      <c r="C1950">
        <v>37179</v>
      </c>
      <c r="D1950" t="s">
        <v>141</v>
      </c>
    </row>
    <row r="1951" spans="2:4" x14ac:dyDescent="0.3">
      <c r="B1951" t="s">
        <v>1209</v>
      </c>
      <c r="C1951">
        <v>37181</v>
      </c>
      <c r="D1951" t="s">
        <v>1269</v>
      </c>
    </row>
    <row r="1952" spans="2:4" x14ac:dyDescent="0.3">
      <c r="B1952" t="s">
        <v>1209</v>
      </c>
      <c r="C1952">
        <v>37183</v>
      </c>
      <c r="D1952" t="s">
        <v>1270</v>
      </c>
    </row>
    <row r="1953" spans="2:4" x14ac:dyDescent="0.3">
      <c r="B1953" t="s">
        <v>1209</v>
      </c>
      <c r="C1953">
        <v>37185</v>
      </c>
      <c r="D1953" t="s">
        <v>424</v>
      </c>
    </row>
    <row r="1954" spans="2:4" x14ac:dyDescent="0.3">
      <c r="B1954" t="s">
        <v>1209</v>
      </c>
      <c r="C1954">
        <v>37187</v>
      </c>
      <c r="D1954" t="s">
        <v>69</v>
      </c>
    </row>
    <row r="1955" spans="2:4" x14ac:dyDescent="0.3">
      <c r="B1955" t="s">
        <v>1209</v>
      </c>
      <c r="C1955">
        <v>37189</v>
      </c>
      <c r="D1955" t="s">
        <v>1271</v>
      </c>
    </row>
    <row r="1956" spans="2:4" x14ac:dyDescent="0.3">
      <c r="B1956" t="s">
        <v>1209</v>
      </c>
      <c r="C1956">
        <v>37191</v>
      </c>
      <c r="D1956" t="s">
        <v>425</v>
      </c>
    </row>
    <row r="1957" spans="2:4" x14ac:dyDescent="0.3">
      <c r="B1957" t="s">
        <v>1209</v>
      </c>
      <c r="C1957">
        <v>37193</v>
      </c>
      <c r="D1957" t="s">
        <v>429</v>
      </c>
    </row>
    <row r="1958" spans="2:4" x14ac:dyDescent="0.3">
      <c r="B1958" t="s">
        <v>1209</v>
      </c>
      <c r="C1958">
        <v>37195</v>
      </c>
      <c r="D1958" t="s">
        <v>674</v>
      </c>
    </row>
    <row r="1959" spans="2:4" x14ac:dyDescent="0.3">
      <c r="B1959" t="s">
        <v>1209</v>
      </c>
      <c r="C1959">
        <v>37197</v>
      </c>
      <c r="D1959" t="s">
        <v>1272</v>
      </c>
    </row>
    <row r="1960" spans="2:4" x14ac:dyDescent="0.3">
      <c r="B1960" t="s">
        <v>1209</v>
      </c>
      <c r="C1960">
        <v>37199</v>
      </c>
      <c r="D1960" t="s">
        <v>1273</v>
      </c>
    </row>
    <row r="1961" spans="2:4" x14ac:dyDescent="0.3">
      <c r="B1961" t="s">
        <v>1274</v>
      </c>
      <c r="C1961">
        <v>38001</v>
      </c>
      <c r="D1961" t="s">
        <v>204</v>
      </c>
    </row>
    <row r="1962" spans="2:4" x14ac:dyDescent="0.3">
      <c r="B1962" t="s">
        <v>1274</v>
      </c>
      <c r="C1962">
        <v>38003</v>
      </c>
      <c r="D1962" t="s">
        <v>1275</v>
      </c>
    </row>
    <row r="1963" spans="2:4" x14ac:dyDescent="0.3">
      <c r="B1963" t="s">
        <v>1274</v>
      </c>
      <c r="C1963">
        <v>38005</v>
      </c>
      <c r="D1963" t="s">
        <v>1276</v>
      </c>
    </row>
    <row r="1964" spans="2:4" x14ac:dyDescent="0.3">
      <c r="B1964" t="s">
        <v>1274</v>
      </c>
      <c r="C1964">
        <v>38007</v>
      </c>
      <c r="D1964" t="s">
        <v>1277</v>
      </c>
    </row>
    <row r="1965" spans="2:4" x14ac:dyDescent="0.3">
      <c r="B1965" t="s">
        <v>1274</v>
      </c>
      <c r="C1965">
        <v>38009</v>
      </c>
      <c r="D1965" t="s">
        <v>1278</v>
      </c>
    </row>
    <row r="1966" spans="2:4" x14ac:dyDescent="0.3">
      <c r="B1966" t="s">
        <v>1274</v>
      </c>
      <c r="C1966">
        <v>38011</v>
      </c>
      <c r="D1966" t="s">
        <v>1279</v>
      </c>
    </row>
    <row r="1967" spans="2:4" x14ac:dyDescent="0.3">
      <c r="B1967" t="s">
        <v>1274</v>
      </c>
      <c r="C1967">
        <v>38013</v>
      </c>
      <c r="D1967" t="s">
        <v>337</v>
      </c>
    </row>
    <row r="1968" spans="2:4" x14ac:dyDescent="0.3">
      <c r="B1968" t="s">
        <v>1274</v>
      </c>
      <c r="C1968">
        <v>38015</v>
      </c>
      <c r="D1968" t="s">
        <v>1280</v>
      </c>
    </row>
    <row r="1969" spans="2:4" x14ac:dyDescent="0.3">
      <c r="B1969" t="s">
        <v>1274</v>
      </c>
      <c r="C1969">
        <v>38017</v>
      </c>
      <c r="D1969" t="s">
        <v>471</v>
      </c>
    </row>
    <row r="1970" spans="2:4" x14ac:dyDescent="0.3">
      <c r="B1970" t="s">
        <v>1274</v>
      </c>
      <c r="C1970">
        <v>38019</v>
      </c>
      <c r="D1970" t="s">
        <v>1281</v>
      </c>
    </row>
    <row r="1971" spans="2:4" x14ac:dyDescent="0.3">
      <c r="B1971" t="s">
        <v>1274</v>
      </c>
      <c r="C1971">
        <v>38021</v>
      </c>
      <c r="D1971" t="s">
        <v>1282</v>
      </c>
    </row>
    <row r="1972" spans="2:4" x14ac:dyDescent="0.3">
      <c r="B1972" t="s">
        <v>1274</v>
      </c>
      <c r="C1972">
        <v>38023</v>
      </c>
      <c r="D1972" t="s">
        <v>1283</v>
      </c>
    </row>
    <row r="1973" spans="2:4" x14ac:dyDescent="0.3">
      <c r="B1973" t="s">
        <v>1274</v>
      </c>
      <c r="C1973">
        <v>38025</v>
      </c>
      <c r="D1973" t="s">
        <v>1284</v>
      </c>
    </row>
    <row r="1974" spans="2:4" x14ac:dyDescent="0.3">
      <c r="B1974" t="s">
        <v>1274</v>
      </c>
      <c r="C1974">
        <v>38027</v>
      </c>
      <c r="D1974" t="s">
        <v>1160</v>
      </c>
    </row>
    <row r="1975" spans="2:4" x14ac:dyDescent="0.3">
      <c r="B1975" t="s">
        <v>1274</v>
      </c>
      <c r="C1975">
        <v>38029</v>
      </c>
      <c r="D1975" t="s">
        <v>1285</v>
      </c>
    </row>
    <row r="1976" spans="2:4" x14ac:dyDescent="0.3">
      <c r="B1976" t="s">
        <v>1274</v>
      </c>
      <c r="C1976">
        <v>38031</v>
      </c>
      <c r="D1976" t="s">
        <v>1286</v>
      </c>
    </row>
    <row r="1977" spans="2:4" x14ac:dyDescent="0.3">
      <c r="B1977" t="s">
        <v>1274</v>
      </c>
      <c r="C1977">
        <v>38033</v>
      </c>
      <c r="D1977" t="s">
        <v>1055</v>
      </c>
    </row>
    <row r="1978" spans="2:4" x14ac:dyDescent="0.3">
      <c r="B1978" t="s">
        <v>1274</v>
      </c>
      <c r="C1978">
        <v>38035</v>
      </c>
      <c r="D1978" t="s">
        <v>1287</v>
      </c>
    </row>
    <row r="1979" spans="2:4" x14ac:dyDescent="0.3">
      <c r="B1979" t="s">
        <v>1274</v>
      </c>
      <c r="C1979">
        <v>38037</v>
      </c>
      <c r="D1979" t="s">
        <v>110</v>
      </c>
    </row>
    <row r="1980" spans="2:4" x14ac:dyDescent="0.3">
      <c r="B1980" t="s">
        <v>1274</v>
      </c>
      <c r="C1980">
        <v>38039</v>
      </c>
      <c r="D1980" t="s">
        <v>1288</v>
      </c>
    </row>
    <row r="1981" spans="2:4" x14ac:dyDescent="0.3">
      <c r="B1981" t="s">
        <v>1274</v>
      </c>
      <c r="C1981">
        <v>38041</v>
      </c>
      <c r="D1981" t="s">
        <v>1289</v>
      </c>
    </row>
    <row r="1982" spans="2:4" x14ac:dyDescent="0.3">
      <c r="B1982" t="s">
        <v>1274</v>
      </c>
      <c r="C1982">
        <v>38043</v>
      </c>
      <c r="D1982" t="s">
        <v>1290</v>
      </c>
    </row>
    <row r="1983" spans="2:4" x14ac:dyDescent="0.3">
      <c r="B1983" t="s">
        <v>1274</v>
      </c>
      <c r="C1983">
        <v>38045</v>
      </c>
      <c r="D1983" t="s">
        <v>1291</v>
      </c>
    </row>
    <row r="1984" spans="2:4" x14ac:dyDescent="0.3">
      <c r="B1984" t="s">
        <v>1274</v>
      </c>
      <c r="C1984">
        <v>38047</v>
      </c>
      <c r="D1984" t="s">
        <v>120</v>
      </c>
    </row>
    <row r="1985" spans="2:4" x14ac:dyDescent="0.3">
      <c r="B1985" t="s">
        <v>1274</v>
      </c>
      <c r="C1985">
        <v>38049</v>
      </c>
      <c r="D1985" t="s">
        <v>496</v>
      </c>
    </row>
    <row r="1986" spans="2:4" x14ac:dyDescent="0.3">
      <c r="B1986" t="s">
        <v>1274</v>
      </c>
      <c r="C1986">
        <v>38051</v>
      </c>
      <c r="D1986" t="s">
        <v>390</v>
      </c>
    </row>
    <row r="1987" spans="2:4" x14ac:dyDescent="0.3">
      <c r="B1987" t="s">
        <v>1274</v>
      </c>
      <c r="C1987">
        <v>38053</v>
      </c>
      <c r="D1987" t="s">
        <v>1292</v>
      </c>
    </row>
    <row r="1988" spans="2:4" x14ac:dyDescent="0.3">
      <c r="B1988" t="s">
        <v>1274</v>
      </c>
      <c r="C1988">
        <v>38055</v>
      </c>
      <c r="D1988" t="s">
        <v>497</v>
      </c>
    </row>
    <row r="1989" spans="2:4" x14ac:dyDescent="0.3">
      <c r="B1989" t="s">
        <v>1274</v>
      </c>
      <c r="C1989">
        <v>38057</v>
      </c>
      <c r="D1989" t="s">
        <v>502</v>
      </c>
    </row>
    <row r="1990" spans="2:4" x14ac:dyDescent="0.3">
      <c r="B1990" t="s">
        <v>1274</v>
      </c>
      <c r="C1990">
        <v>38059</v>
      </c>
      <c r="D1990" t="s">
        <v>644</v>
      </c>
    </row>
    <row r="1991" spans="2:4" x14ac:dyDescent="0.3">
      <c r="B1991" t="s">
        <v>1274</v>
      </c>
      <c r="C1991">
        <v>38061</v>
      </c>
      <c r="D1991" t="s">
        <v>1293</v>
      </c>
    </row>
    <row r="1992" spans="2:4" x14ac:dyDescent="0.3">
      <c r="B1992" t="s">
        <v>1274</v>
      </c>
      <c r="C1992">
        <v>38063</v>
      </c>
      <c r="D1992" t="s">
        <v>719</v>
      </c>
    </row>
    <row r="1993" spans="2:4" x14ac:dyDescent="0.3">
      <c r="B1993" t="s">
        <v>1274</v>
      </c>
      <c r="C1993">
        <v>38065</v>
      </c>
      <c r="D1993" t="s">
        <v>1294</v>
      </c>
    </row>
    <row r="1994" spans="2:4" x14ac:dyDescent="0.3">
      <c r="B1994" t="s">
        <v>1274</v>
      </c>
      <c r="C1994">
        <v>38067</v>
      </c>
      <c r="D1994" t="s">
        <v>1295</v>
      </c>
    </row>
    <row r="1995" spans="2:4" x14ac:dyDescent="0.3">
      <c r="B1995" t="s">
        <v>1274</v>
      </c>
      <c r="C1995">
        <v>38069</v>
      </c>
      <c r="D1995" t="s">
        <v>399</v>
      </c>
    </row>
    <row r="1996" spans="2:4" x14ac:dyDescent="0.3">
      <c r="B1996" t="s">
        <v>1274</v>
      </c>
      <c r="C1996">
        <v>38071</v>
      </c>
      <c r="D1996" t="s">
        <v>943</v>
      </c>
    </row>
    <row r="1997" spans="2:4" x14ac:dyDescent="0.3">
      <c r="B1997" t="s">
        <v>1274</v>
      </c>
      <c r="C1997">
        <v>38073</v>
      </c>
      <c r="D1997" t="s">
        <v>1296</v>
      </c>
    </row>
    <row r="1998" spans="2:4" x14ac:dyDescent="0.3">
      <c r="B1998" t="s">
        <v>1274</v>
      </c>
      <c r="C1998">
        <v>38075</v>
      </c>
      <c r="D1998" t="s">
        <v>946</v>
      </c>
    </row>
    <row r="1999" spans="2:4" x14ac:dyDescent="0.3">
      <c r="B1999" t="s">
        <v>1274</v>
      </c>
      <c r="C1999">
        <v>38077</v>
      </c>
      <c r="D1999" t="s">
        <v>507</v>
      </c>
    </row>
    <row r="2000" spans="2:4" x14ac:dyDescent="0.3">
      <c r="B2000" t="s">
        <v>1274</v>
      </c>
      <c r="C2000">
        <v>38079</v>
      </c>
      <c r="D2000" t="s">
        <v>1297</v>
      </c>
    </row>
    <row r="2001" spans="2:4" x14ac:dyDescent="0.3">
      <c r="B2001" t="s">
        <v>1274</v>
      </c>
      <c r="C2001">
        <v>38081</v>
      </c>
      <c r="D2001" t="s">
        <v>1298</v>
      </c>
    </row>
    <row r="2002" spans="2:4" x14ac:dyDescent="0.3">
      <c r="B2002" t="s">
        <v>1274</v>
      </c>
      <c r="C2002">
        <v>38083</v>
      </c>
      <c r="D2002" t="s">
        <v>663</v>
      </c>
    </row>
    <row r="2003" spans="2:4" x14ac:dyDescent="0.3">
      <c r="B2003" t="s">
        <v>1274</v>
      </c>
      <c r="C2003">
        <v>38085</v>
      </c>
      <c r="D2003" t="s">
        <v>602</v>
      </c>
    </row>
    <row r="2004" spans="2:4" x14ac:dyDescent="0.3">
      <c r="B2004" t="s">
        <v>1274</v>
      </c>
      <c r="C2004">
        <v>38087</v>
      </c>
      <c r="D2004" t="s">
        <v>1299</v>
      </c>
    </row>
    <row r="2005" spans="2:4" x14ac:dyDescent="0.3">
      <c r="B2005" t="s">
        <v>1274</v>
      </c>
      <c r="C2005">
        <v>38089</v>
      </c>
      <c r="D2005" t="s">
        <v>511</v>
      </c>
    </row>
    <row r="2006" spans="2:4" x14ac:dyDescent="0.3">
      <c r="B2006" t="s">
        <v>1274</v>
      </c>
      <c r="C2006">
        <v>38091</v>
      </c>
      <c r="D2006" t="s">
        <v>953</v>
      </c>
    </row>
    <row r="2007" spans="2:4" x14ac:dyDescent="0.3">
      <c r="B2007" t="s">
        <v>1274</v>
      </c>
      <c r="C2007">
        <v>38093</v>
      </c>
      <c r="D2007" t="s">
        <v>1300</v>
      </c>
    </row>
    <row r="2008" spans="2:4" x14ac:dyDescent="0.3">
      <c r="B2008" t="s">
        <v>1274</v>
      </c>
      <c r="C2008">
        <v>38095</v>
      </c>
      <c r="D2008" t="s">
        <v>1301</v>
      </c>
    </row>
    <row r="2009" spans="2:4" x14ac:dyDescent="0.3">
      <c r="B2009" t="s">
        <v>1274</v>
      </c>
      <c r="C2009">
        <v>38097</v>
      </c>
      <c r="D2009" t="s">
        <v>1302</v>
      </c>
    </row>
    <row r="2010" spans="2:4" x14ac:dyDescent="0.3">
      <c r="B2010" t="s">
        <v>1274</v>
      </c>
      <c r="C2010">
        <v>38099</v>
      </c>
      <c r="D2010" t="s">
        <v>1303</v>
      </c>
    </row>
    <row r="2011" spans="2:4" x14ac:dyDescent="0.3">
      <c r="B2011" t="s">
        <v>1274</v>
      </c>
      <c r="C2011">
        <v>38101</v>
      </c>
      <c r="D2011" t="s">
        <v>1304</v>
      </c>
    </row>
    <row r="2012" spans="2:4" x14ac:dyDescent="0.3">
      <c r="B2012" t="s">
        <v>1274</v>
      </c>
      <c r="C2012">
        <v>38103</v>
      </c>
      <c r="D2012" t="s">
        <v>561</v>
      </c>
    </row>
    <row r="2013" spans="2:4" x14ac:dyDescent="0.3">
      <c r="B2013" t="s">
        <v>1274</v>
      </c>
      <c r="C2013">
        <v>38105</v>
      </c>
      <c r="D2013" t="s">
        <v>1305</v>
      </c>
    </row>
    <row r="2014" spans="2:4" x14ac:dyDescent="0.3">
      <c r="B2014" t="s">
        <v>1306</v>
      </c>
      <c r="C2014">
        <v>39001</v>
      </c>
      <c r="D2014" t="s">
        <v>204</v>
      </c>
    </row>
    <row r="2015" spans="2:4" x14ac:dyDescent="0.3">
      <c r="B2015" t="s">
        <v>1306</v>
      </c>
      <c r="C2015">
        <v>39003</v>
      </c>
      <c r="D2015" t="s">
        <v>522</v>
      </c>
    </row>
    <row r="2016" spans="2:4" x14ac:dyDescent="0.3">
      <c r="B2016" t="s">
        <v>1306</v>
      </c>
      <c r="C2016">
        <v>39005</v>
      </c>
      <c r="D2016" t="s">
        <v>1307</v>
      </c>
    </row>
    <row r="2017" spans="2:4" x14ac:dyDescent="0.3">
      <c r="B2017" t="s">
        <v>1306</v>
      </c>
      <c r="C2017">
        <v>39007</v>
      </c>
      <c r="D2017" t="s">
        <v>1308</v>
      </c>
    </row>
    <row r="2018" spans="2:4" x14ac:dyDescent="0.3">
      <c r="B2018" t="s">
        <v>1306</v>
      </c>
      <c r="C2018">
        <v>39009</v>
      </c>
      <c r="D2018" t="s">
        <v>1309</v>
      </c>
    </row>
    <row r="2019" spans="2:4" x14ac:dyDescent="0.3">
      <c r="B2019" t="s">
        <v>1306</v>
      </c>
      <c r="C2019">
        <v>39011</v>
      </c>
      <c r="D2019" t="s">
        <v>1310</v>
      </c>
    </row>
    <row r="2020" spans="2:4" x14ac:dyDescent="0.3">
      <c r="B2020" t="s">
        <v>1306</v>
      </c>
      <c r="C2020">
        <v>39013</v>
      </c>
      <c r="D2020" t="s">
        <v>1311</v>
      </c>
    </row>
    <row r="2021" spans="2:4" x14ac:dyDescent="0.3">
      <c r="B2021" t="s">
        <v>1306</v>
      </c>
      <c r="C2021">
        <v>39015</v>
      </c>
      <c r="D2021" t="s">
        <v>469</v>
      </c>
    </row>
    <row r="2022" spans="2:4" x14ac:dyDescent="0.3">
      <c r="B2022" t="s">
        <v>1306</v>
      </c>
      <c r="C2022">
        <v>39017</v>
      </c>
      <c r="D2022" t="s">
        <v>11</v>
      </c>
    </row>
    <row r="2023" spans="2:4" x14ac:dyDescent="0.3">
      <c r="B2023" t="s">
        <v>1306</v>
      </c>
      <c r="C2023">
        <v>39019</v>
      </c>
      <c r="D2023" t="s">
        <v>95</v>
      </c>
    </row>
    <row r="2024" spans="2:4" x14ac:dyDescent="0.3">
      <c r="B2024" t="s">
        <v>1306</v>
      </c>
      <c r="C2024">
        <v>39021</v>
      </c>
      <c r="D2024" t="s">
        <v>472</v>
      </c>
    </row>
    <row r="2025" spans="2:4" x14ac:dyDescent="0.3">
      <c r="B2025" t="s">
        <v>1306</v>
      </c>
      <c r="C2025">
        <v>39023</v>
      </c>
      <c r="D2025" t="s">
        <v>97</v>
      </c>
    </row>
    <row r="2026" spans="2:4" x14ac:dyDescent="0.3">
      <c r="B2026" t="s">
        <v>1306</v>
      </c>
      <c r="C2026">
        <v>39025</v>
      </c>
      <c r="D2026" t="s">
        <v>1312</v>
      </c>
    </row>
    <row r="2027" spans="2:4" x14ac:dyDescent="0.3">
      <c r="B2027" t="s">
        <v>1306</v>
      </c>
      <c r="C2027">
        <v>39027</v>
      </c>
      <c r="D2027" t="s">
        <v>474</v>
      </c>
    </row>
    <row r="2028" spans="2:4" x14ac:dyDescent="0.3">
      <c r="B2028" t="s">
        <v>1306</v>
      </c>
      <c r="C2028">
        <v>39029</v>
      </c>
      <c r="D2028" t="s">
        <v>1313</v>
      </c>
    </row>
    <row r="2029" spans="2:4" x14ac:dyDescent="0.3">
      <c r="B2029" t="s">
        <v>1306</v>
      </c>
      <c r="C2029">
        <v>39031</v>
      </c>
      <c r="D2029" t="s">
        <v>1314</v>
      </c>
    </row>
    <row r="2030" spans="2:4" x14ac:dyDescent="0.3">
      <c r="B2030" t="s">
        <v>1306</v>
      </c>
      <c r="C2030">
        <v>39033</v>
      </c>
      <c r="D2030" t="s">
        <v>102</v>
      </c>
    </row>
    <row r="2031" spans="2:4" x14ac:dyDescent="0.3">
      <c r="B2031" t="s">
        <v>1306</v>
      </c>
      <c r="C2031">
        <v>39035</v>
      </c>
      <c r="D2031" t="s">
        <v>1315</v>
      </c>
    </row>
    <row r="2032" spans="2:4" x14ac:dyDescent="0.3">
      <c r="B2032" t="s">
        <v>1306</v>
      </c>
      <c r="C2032">
        <v>39037</v>
      </c>
      <c r="D2032" t="s">
        <v>1316</v>
      </c>
    </row>
    <row r="2033" spans="2:4" x14ac:dyDescent="0.3">
      <c r="B2033" t="s">
        <v>1306</v>
      </c>
      <c r="C2033">
        <v>39039</v>
      </c>
      <c r="D2033" t="s">
        <v>1317</v>
      </c>
    </row>
    <row r="2034" spans="2:4" x14ac:dyDescent="0.3">
      <c r="B2034" t="s">
        <v>1306</v>
      </c>
      <c r="C2034">
        <v>39041</v>
      </c>
      <c r="D2034" t="s">
        <v>527</v>
      </c>
    </row>
    <row r="2035" spans="2:4" x14ac:dyDescent="0.3">
      <c r="B2035" t="s">
        <v>1306</v>
      </c>
      <c r="C2035">
        <v>39043</v>
      </c>
      <c r="D2035" t="s">
        <v>1187</v>
      </c>
    </row>
    <row r="2036" spans="2:4" x14ac:dyDescent="0.3">
      <c r="B2036" t="s">
        <v>1306</v>
      </c>
      <c r="C2036">
        <v>39045</v>
      </c>
      <c r="D2036" t="s">
        <v>260</v>
      </c>
    </row>
    <row r="2037" spans="2:4" x14ac:dyDescent="0.3">
      <c r="B2037" t="s">
        <v>1306</v>
      </c>
      <c r="C2037">
        <v>39047</v>
      </c>
      <c r="D2037" t="s">
        <v>33</v>
      </c>
    </row>
    <row r="2038" spans="2:4" x14ac:dyDescent="0.3">
      <c r="B2038" t="s">
        <v>1306</v>
      </c>
      <c r="C2038">
        <v>39049</v>
      </c>
      <c r="D2038" t="s">
        <v>34</v>
      </c>
    </row>
    <row r="2039" spans="2:4" x14ac:dyDescent="0.3">
      <c r="B2039" t="s">
        <v>1306</v>
      </c>
      <c r="C2039">
        <v>39051</v>
      </c>
      <c r="D2039" t="s">
        <v>108</v>
      </c>
    </row>
    <row r="2040" spans="2:4" x14ac:dyDescent="0.3">
      <c r="B2040" t="s">
        <v>1306</v>
      </c>
      <c r="C2040">
        <v>39053</v>
      </c>
      <c r="D2040" t="s">
        <v>1318</v>
      </c>
    </row>
    <row r="2041" spans="2:4" x14ac:dyDescent="0.3">
      <c r="B2041" t="s">
        <v>1306</v>
      </c>
      <c r="C2041">
        <v>39055</v>
      </c>
      <c r="D2041" t="s">
        <v>1319</v>
      </c>
    </row>
    <row r="2042" spans="2:4" x14ac:dyDescent="0.3">
      <c r="B2042" t="s">
        <v>1306</v>
      </c>
      <c r="C2042">
        <v>39057</v>
      </c>
      <c r="D2042" t="s">
        <v>36</v>
      </c>
    </row>
    <row r="2043" spans="2:4" x14ac:dyDescent="0.3">
      <c r="B2043" t="s">
        <v>1306</v>
      </c>
      <c r="C2043">
        <v>39059</v>
      </c>
      <c r="D2043" t="s">
        <v>1320</v>
      </c>
    </row>
    <row r="2044" spans="2:4" x14ac:dyDescent="0.3">
      <c r="B2044" t="s">
        <v>1306</v>
      </c>
      <c r="C2044">
        <v>39061</v>
      </c>
      <c r="D2044" t="s">
        <v>291</v>
      </c>
    </row>
    <row r="2045" spans="2:4" x14ac:dyDescent="0.3">
      <c r="B2045" t="s">
        <v>1306</v>
      </c>
      <c r="C2045">
        <v>39063</v>
      </c>
      <c r="D2045" t="s">
        <v>375</v>
      </c>
    </row>
    <row r="2046" spans="2:4" x14ac:dyDescent="0.3">
      <c r="B2046" t="s">
        <v>1306</v>
      </c>
      <c r="C2046">
        <v>39065</v>
      </c>
      <c r="D2046" t="s">
        <v>484</v>
      </c>
    </row>
    <row r="2047" spans="2:4" x14ac:dyDescent="0.3">
      <c r="B2047" t="s">
        <v>1306</v>
      </c>
      <c r="C2047">
        <v>39067</v>
      </c>
      <c r="D2047" t="s">
        <v>532</v>
      </c>
    </row>
    <row r="2048" spans="2:4" x14ac:dyDescent="0.3">
      <c r="B2048" t="s">
        <v>1306</v>
      </c>
      <c r="C2048">
        <v>39069</v>
      </c>
      <c r="D2048" t="s">
        <v>38</v>
      </c>
    </row>
    <row r="2049" spans="2:4" x14ac:dyDescent="0.3">
      <c r="B2049" t="s">
        <v>1306</v>
      </c>
      <c r="C2049">
        <v>39071</v>
      </c>
      <c r="D2049" t="s">
        <v>1321</v>
      </c>
    </row>
    <row r="2050" spans="2:4" x14ac:dyDescent="0.3">
      <c r="B2050" t="s">
        <v>1306</v>
      </c>
      <c r="C2050">
        <v>39073</v>
      </c>
      <c r="D2050" t="s">
        <v>1322</v>
      </c>
    </row>
    <row r="2051" spans="2:4" x14ac:dyDescent="0.3">
      <c r="B2051" t="s">
        <v>1306</v>
      </c>
      <c r="C2051">
        <v>39075</v>
      </c>
      <c r="D2051" t="s">
        <v>297</v>
      </c>
    </row>
    <row r="2052" spans="2:4" x14ac:dyDescent="0.3">
      <c r="B2052" t="s">
        <v>1306</v>
      </c>
      <c r="C2052">
        <v>39077</v>
      </c>
      <c r="D2052" t="s">
        <v>861</v>
      </c>
    </row>
    <row r="2053" spans="2:4" x14ac:dyDescent="0.3">
      <c r="B2053" t="s">
        <v>1306</v>
      </c>
      <c r="C2053">
        <v>39079</v>
      </c>
      <c r="D2053" t="s">
        <v>40</v>
      </c>
    </row>
    <row r="2054" spans="2:4" x14ac:dyDescent="0.3">
      <c r="B2054" t="s">
        <v>1306</v>
      </c>
      <c r="C2054">
        <v>39081</v>
      </c>
      <c r="D2054" t="s">
        <v>41</v>
      </c>
    </row>
    <row r="2055" spans="2:4" x14ac:dyDescent="0.3">
      <c r="B2055" t="s">
        <v>1306</v>
      </c>
      <c r="C2055">
        <v>39083</v>
      </c>
      <c r="D2055" t="s">
        <v>492</v>
      </c>
    </row>
    <row r="2056" spans="2:4" x14ac:dyDescent="0.3">
      <c r="B2056" t="s">
        <v>1306</v>
      </c>
      <c r="C2056">
        <v>39085</v>
      </c>
      <c r="D2056" t="s">
        <v>163</v>
      </c>
    </row>
    <row r="2057" spans="2:4" x14ac:dyDescent="0.3">
      <c r="B2057" t="s">
        <v>1306</v>
      </c>
      <c r="C2057">
        <v>39087</v>
      </c>
      <c r="D2057" t="s">
        <v>44</v>
      </c>
    </row>
    <row r="2058" spans="2:4" x14ac:dyDescent="0.3">
      <c r="B2058" t="s">
        <v>1306</v>
      </c>
      <c r="C2058">
        <v>39089</v>
      </c>
      <c r="D2058" t="s">
        <v>1323</v>
      </c>
    </row>
    <row r="2059" spans="2:4" x14ac:dyDescent="0.3">
      <c r="B2059" t="s">
        <v>1306</v>
      </c>
      <c r="C2059">
        <v>39091</v>
      </c>
      <c r="D2059" t="s">
        <v>120</v>
      </c>
    </row>
    <row r="2060" spans="2:4" x14ac:dyDescent="0.3">
      <c r="B2060" t="s">
        <v>1306</v>
      </c>
      <c r="C2060">
        <v>39093</v>
      </c>
      <c r="D2060" t="s">
        <v>1324</v>
      </c>
    </row>
    <row r="2061" spans="2:4" x14ac:dyDescent="0.3">
      <c r="B2061" t="s">
        <v>1306</v>
      </c>
      <c r="C2061">
        <v>39095</v>
      </c>
      <c r="D2061" t="s">
        <v>587</v>
      </c>
    </row>
    <row r="2062" spans="2:4" x14ac:dyDescent="0.3">
      <c r="B2062" t="s">
        <v>1306</v>
      </c>
      <c r="C2062">
        <v>39097</v>
      </c>
      <c r="D2062" t="s">
        <v>49</v>
      </c>
    </row>
    <row r="2063" spans="2:4" x14ac:dyDescent="0.3">
      <c r="B2063" t="s">
        <v>1306</v>
      </c>
      <c r="C2063">
        <v>39099</v>
      </c>
      <c r="D2063" t="s">
        <v>1325</v>
      </c>
    </row>
    <row r="2064" spans="2:4" x14ac:dyDescent="0.3">
      <c r="B2064" t="s">
        <v>1306</v>
      </c>
      <c r="C2064">
        <v>39101</v>
      </c>
      <c r="D2064" t="s">
        <v>51</v>
      </c>
    </row>
    <row r="2065" spans="2:4" x14ac:dyDescent="0.3">
      <c r="B2065" t="s">
        <v>1306</v>
      </c>
      <c r="C2065">
        <v>39103</v>
      </c>
      <c r="D2065" t="s">
        <v>1326</v>
      </c>
    </row>
    <row r="2066" spans="2:4" x14ac:dyDescent="0.3">
      <c r="B2066" t="s">
        <v>1306</v>
      </c>
      <c r="C2066">
        <v>39105</v>
      </c>
      <c r="D2066" t="s">
        <v>1327</v>
      </c>
    </row>
    <row r="2067" spans="2:4" x14ac:dyDescent="0.3">
      <c r="B2067" t="s">
        <v>1306</v>
      </c>
      <c r="C2067">
        <v>39107</v>
      </c>
      <c r="D2067" t="s">
        <v>502</v>
      </c>
    </row>
    <row r="2068" spans="2:4" x14ac:dyDescent="0.3">
      <c r="B2068" t="s">
        <v>1306</v>
      </c>
      <c r="C2068">
        <v>39109</v>
      </c>
      <c r="D2068" t="s">
        <v>540</v>
      </c>
    </row>
    <row r="2069" spans="2:4" x14ac:dyDescent="0.3">
      <c r="B2069" t="s">
        <v>1306</v>
      </c>
      <c r="C2069">
        <v>39111</v>
      </c>
      <c r="D2069" t="s">
        <v>54</v>
      </c>
    </row>
    <row r="2070" spans="2:4" x14ac:dyDescent="0.3">
      <c r="B2070" t="s">
        <v>1306</v>
      </c>
      <c r="C2070">
        <v>39113</v>
      </c>
      <c r="D2070" t="s">
        <v>55</v>
      </c>
    </row>
    <row r="2071" spans="2:4" x14ac:dyDescent="0.3">
      <c r="B2071" t="s">
        <v>1306</v>
      </c>
      <c r="C2071">
        <v>39115</v>
      </c>
      <c r="D2071" t="s">
        <v>56</v>
      </c>
    </row>
    <row r="2072" spans="2:4" x14ac:dyDescent="0.3">
      <c r="B2072" t="s">
        <v>1306</v>
      </c>
      <c r="C2072">
        <v>39117</v>
      </c>
      <c r="D2072" t="s">
        <v>1328</v>
      </c>
    </row>
    <row r="2073" spans="2:4" x14ac:dyDescent="0.3">
      <c r="B2073" t="s">
        <v>1306</v>
      </c>
      <c r="C2073">
        <v>39119</v>
      </c>
      <c r="D2073" t="s">
        <v>1329</v>
      </c>
    </row>
    <row r="2074" spans="2:4" x14ac:dyDescent="0.3">
      <c r="B2074" t="s">
        <v>1306</v>
      </c>
      <c r="C2074">
        <v>39121</v>
      </c>
      <c r="D2074" t="s">
        <v>541</v>
      </c>
    </row>
    <row r="2075" spans="2:4" x14ac:dyDescent="0.3">
      <c r="B2075" t="s">
        <v>1306</v>
      </c>
      <c r="C2075">
        <v>39123</v>
      </c>
      <c r="D2075" t="s">
        <v>651</v>
      </c>
    </row>
    <row r="2076" spans="2:4" x14ac:dyDescent="0.3">
      <c r="B2076" t="s">
        <v>1306</v>
      </c>
      <c r="C2076">
        <v>39125</v>
      </c>
      <c r="D2076" t="s">
        <v>397</v>
      </c>
    </row>
    <row r="2077" spans="2:4" x14ac:dyDescent="0.3">
      <c r="B2077" t="s">
        <v>1306</v>
      </c>
      <c r="C2077">
        <v>39127</v>
      </c>
      <c r="D2077" t="s">
        <v>57</v>
      </c>
    </row>
    <row r="2078" spans="2:4" x14ac:dyDescent="0.3">
      <c r="B2078" t="s">
        <v>1306</v>
      </c>
      <c r="C2078">
        <v>39129</v>
      </c>
      <c r="D2078" t="s">
        <v>1330</v>
      </c>
    </row>
    <row r="2079" spans="2:4" x14ac:dyDescent="0.3">
      <c r="B2079" t="s">
        <v>1306</v>
      </c>
      <c r="C2079">
        <v>39131</v>
      </c>
      <c r="D2079" t="s">
        <v>59</v>
      </c>
    </row>
    <row r="2080" spans="2:4" x14ac:dyDescent="0.3">
      <c r="B2080" t="s">
        <v>1306</v>
      </c>
      <c r="C2080">
        <v>39133</v>
      </c>
      <c r="D2080" t="s">
        <v>1331</v>
      </c>
    </row>
    <row r="2081" spans="2:4" x14ac:dyDescent="0.3">
      <c r="B2081" t="s">
        <v>1306</v>
      </c>
      <c r="C2081">
        <v>39135</v>
      </c>
      <c r="D2081" t="s">
        <v>1332</v>
      </c>
    </row>
    <row r="2082" spans="2:4" x14ac:dyDescent="0.3">
      <c r="B2082" t="s">
        <v>1306</v>
      </c>
      <c r="C2082">
        <v>39137</v>
      </c>
      <c r="D2082" t="s">
        <v>312</v>
      </c>
    </row>
    <row r="2083" spans="2:4" x14ac:dyDescent="0.3">
      <c r="B2083" t="s">
        <v>1306</v>
      </c>
      <c r="C2083">
        <v>39139</v>
      </c>
      <c r="D2083" t="s">
        <v>507</v>
      </c>
    </row>
    <row r="2084" spans="2:4" x14ac:dyDescent="0.3">
      <c r="B2084" t="s">
        <v>1306</v>
      </c>
      <c r="C2084">
        <v>39141</v>
      </c>
      <c r="D2084" t="s">
        <v>1333</v>
      </c>
    </row>
    <row r="2085" spans="2:4" x14ac:dyDescent="0.3">
      <c r="B2085" t="s">
        <v>1306</v>
      </c>
      <c r="C2085">
        <v>39143</v>
      </c>
      <c r="D2085" t="s">
        <v>1334</v>
      </c>
    </row>
    <row r="2086" spans="2:4" x14ac:dyDescent="0.3">
      <c r="B2086" t="s">
        <v>1306</v>
      </c>
      <c r="C2086">
        <v>39145</v>
      </c>
      <c r="D2086" t="s">
        <v>1335</v>
      </c>
    </row>
    <row r="2087" spans="2:4" x14ac:dyDescent="0.3">
      <c r="B2087" t="s">
        <v>1306</v>
      </c>
      <c r="C2087">
        <v>39147</v>
      </c>
      <c r="D2087" t="s">
        <v>1202</v>
      </c>
    </row>
    <row r="2088" spans="2:4" x14ac:dyDescent="0.3">
      <c r="B2088" t="s">
        <v>1306</v>
      </c>
      <c r="C2088">
        <v>39149</v>
      </c>
      <c r="D2088" t="s">
        <v>63</v>
      </c>
    </row>
    <row r="2089" spans="2:4" x14ac:dyDescent="0.3">
      <c r="B2089" t="s">
        <v>1306</v>
      </c>
      <c r="C2089">
        <v>39151</v>
      </c>
      <c r="D2089" t="s">
        <v>511</v>
      </c>
    </row>
    <row r="2090" spans="2:4" x14ac:dyDescent="0.3">
      <c r="B2090" t="s">
        <v>1306</v>
      </c>
      <c r="C2090">
        <v>39153</v>
      </c>
      <c r="D2090" t="s">
        <v>256</v>
      </c>
    </row>
    <row r="2091" spans="2:4" x14ac:dyDescent="0.3">
      <c r="B2091" t="s">
        <v>1306</v>
      </c>
      <c r="C2091">
        <v>39155</v>
      </c>
      <c r="D2091" t="s">
        <v>1336</v>
      </c>
    </row>
    <row r="2092" spans="2:4" x14ac:dyDescent="0.3">
      <c r="B2092" t="s">
        <v>1306</v>
      </c>
      <c r="C2092">
        <v>39157</v>
      </c>
      <c r="D2092" t="s">
        <v>1337</v>
      </c>
    </row>
    <row r="2093" spans="2:4" x14ac:dyDescent="0.3">
      <c r="B2093" t="s">
        <v>1306</v>
      </c>
      <c r="C2093">
        <v>39159</v>
      </c>
      <c r="D2093" t="s">
        <v>141</v>
      </c>
    </row>
    <row r="2094" spans="2:4" x14ac:dyDescent="0.3">
      <c r="B2094" t="s">
        <v>1306</v>
      </c>
      <c r="C2094">
        <v>39161</v>
      </c>
      <c r="D2094" t="s">
        <v>1338</v>
      </c>
    </row>
    <row r="2095" spans="2:4" x14ac:dyDescent="0.3">
      <c r="B2095" t="s">
        <v>1306</v>
      </c>
      <c r="C2095">
        <v>39163</v>
      </c>
      <c r="D2095" t="s">
        <v>1339</v>
      </c>
    </row>
    <row r="2096" spans="2:4" x14ac:dyDescent="0.3">
      <c r="B2096" t="s">
        <v>1306</v>
      </c>
      <c r="C2096">
        <v>39165</v>
      </c>
      <c r="D2096" t="s">
        <v>424</v>
      </c>
    </row>
    <row r="2097" spans="2:4" x14ac:dyDescent="0.3">
      <c r="B2097" t="s">
        <v>1306</v>
      </c>
      <c r="C2097">
        <v>39167</v>
      </c>
      <c r="D2097" t="s">
        <v>69</v>
      </c>
    </row>
    <row r="2098" spans="2:4" x14ac:dyDescent="0.3">
      <c r="B2098" t="s">
        <v>1306</v>
      </c>
      <c r="C2098">
        <v>39169</v>
      </c>
      <c r="D2098" t="s">
        <v>425</v>
      </c>
    </row>
    <row r="2099" spans="2:4" x14ac:dyDescent="0.3">
      <c r="B2099" t="s">
        <v>1306</v>
      </c>
      <c r="C2099">
        <v>39171</v>
      </c>
      <c r="D2099" t="s">
        <v>1305</v>
      </c>
    </row>
    <row r="2100" spans="2:4" x14ac:dyDescent="0.3">
      <c r="B2100" t="s">
        <v>1306</v>
      </c>
      <c r="C2100">
        <v>39173</v>
      </c>
      <c r="D2100" t="s">
        <v>1340</v>
      </c>
    </row>
    <row r="2101" spans="2:4" x14ac:dyDescent="0.3">
      <c r="B2101" t="s">
        <v>1306</v>
      </c>
      <c r="C2101">
        <v>39175</v>
      </c>
      <c r="D2101" t="s">
        <v>1341</v>
      </c>
    </row>
    <row r="2102" spans="2:4" x14ac:dyDescent="0.3">
      <c r="B2102" t="s">
        <v>1342</v>
      </c>
      <c r="C2102">
        <v>40001</v>
      </c>
      <c r="D2102" t="s">
        <v>564</v>
      </c>
    </row>
    <row r="2103" spans="2:4" x14ac:dyDescent="0.3">
      <c r="B2103" t="s">
        <v>1342</v>
      </c>
      <c r="C2103">
        <v>40003</v>
      </c>
      <c r="D2103" t="s">
        <v>1343</v>
      </c>
    </row>
    <row r="2104" spans="2:4" x14ac:dyDescent="0.3">
      <c r="B2104" t="s">
        <v>1342</v>
      </c>
      <c r="C2104">
        <v>40005</v>
      </c>
      <c r="D2104" t="s">
        <v>1344</v>
      </c>
    </row>
    <row r="2105" spans="2:4" x14ac:dyDescent="0.3">
      <c r="B2105" t="s">
        <v>1342</v>
      </c>
      <c r="C2105">
        <v>40007</v>
      </c>
      <c r="D2105" t="s">
        <v>1345</v>
      </c>
    </row>
    <row r="2106" spans="2:4" x14ac:dyDescent="0.3">
      <c r="B2106" t="s">
        <v>1342</v>
      </c>
      <c r="C2106">
        <v>40009</v>
      </c>
      <c r="D2106" t="s">
        <v>1346</v>
      </c>
    </row>
    <row r="2107" spans="2:4" x14ac:dyDescent="0.3">
      <c r="B2107" t="s">
        <v>1342</v>
      </c>
      <c r="C2107">
        <v>40011</v>
      </c>
      <c r="D2107" t="s">
        <v>438</v>
      </c>
    </row>
    <row r="2108" spans="2:4" x14ac:dyDescent="0.3">
      <c r="B2108" t="s">
        <v>1342</v>
      </c>
      <c r="C2108">
        <v>40013</v>
      </c>
      <c r="D2108" t="s">
        <v>335</v>
      </c>
    </row>
    <row r="2109" spans="2:4" x14ac:dyDescent="0.3">
      <c r="B2109" t="s">
        <v>1342</v>
      </c>
      <c r="C2109">
        <v>40015</v>
      </c>
      <c r="D2109" t="s">
        <v>1347</v>
      </c>
    </row>
    <row r="2110" spans="2:4" x14ac:dyDescent="0.3">
      <c r="B2110" t="s">
        <v>1342</v>
      </c>
      <c r="C2110">
        <v>40017</v>
      </c>
      <c r="D2110" t="s">
        <v>1348</v>
      </c>
    </row>
    <row r="2111" spans="2:4" x14ac:dyDescent="0.3">
      <c r="B2111" t="s">
        <v>1342</v>
      </c>
      <c r="C2111">
        <v>40019</v>
      </c>
      <c r="D2111" t="s">
        <v>692</v>
      </c>
    </row>
    <row r="2112" spans="2:4" x14ac:dyDescent="0.3">
      <c r="B2112" t="s">
        <v>1342</v>
      </c>
      <c r="C2112">
        <v>40021</v>
      </c>
      <c r="D2112" t="s">
        <v>14</v>
      </c>
    </row>
    <row r="2113" spans="2:4" x14ac:dyDescent="0.3">
      <c r="B2113" t="s">
        <v>1342</v>
      </c>
      <c r="C2113">
        <v>40023</v>
      </c>
      <c r="D2113" t="s">
        <v>16</v>
      </c>
    </row>
    <row r="2114" spans="2:4" x14ac:dyDescent="0.3">
      <c r="B2114" t="s">
        <v>1342</v>
      </c>
      <c r="C2114">
        <v>40025</v>
      </c>
      <c r="D2114" t="s">
        <v>1349</v>
      </c>
    </row>
    <row r="2115" spans="2:4" x14ac:dyDescent="0.3">
      <c r="B2115" t="s">
        <v>1342</v>
      </c>
      <c r="C2115">
        <v>40027</v>
      </c>
      <c r="D2115" t="s">
        <v>98</v>
      </c>
    </row>
    <row r="2116" spans="2:4" x14ac:dyDescent="0.3">
      <c r="B2116" t="s">
        <v>1342</v>
      </c>
      <c r="C2116">
        <v>40029</v>
      </c>
      <c r="D2116" t="s">
        <v>1350</v>
      </c>
    </row>
    <row r="2117" spans="2:4" x14ac:dyDescent="0.3">
      <c r="B2117" t="s">
        <v>1342</v>
      </c>
      <c r="C2117">
        <v>40031</v>
      </c>
      <c r="D2117" t="s">
        <v>619</v>
      </c>
    </row>
    <row r="2118" spans="2:4" x14ac:dyDescent="0.3">
      <c r="B2118" t="s">
        <v>1342</v>
      </c>
      <c r="C2118">
        <v>40033</v>
      </c>
      <c r="D2118" t="s">
        <v>1351</v>
      </c>
    </row>
    <row r="2119" spans="2:4" x14ac:dyDescent="0.3">
      <c r="B2119" t="s">
        <v>1342</v>
      </c>
      <c r="C2119">
        <v>40035</v>
      </c>
      <c r="D2119" t="s">
        <v>1352</v>
      </c>
    </row>
    <row r="2120" spans="2:4" x14ac:dyDescent="0.3">
      <c r="B2120" t="s">
        <v>1342</v>
      </c>
      <c r="C2120">
        <v>40037</v>
      </c>
      <c r="D2120" t="s">
        <v>1353</v>
      </c>
    </row>
    <row r="2121" spans="2:4" x14ac:dyDescent="0.3">
      <c r="B2121" t="s">
        <v>1342</v>
      </c>
      <c r="C2121">
        <v>40039</v>
      </c>
      <c r="D2121" t="s">
        <v>218</v>
      </c>
    </row>
    <row r="2122" spans="2:4" x14ac:dyDescent="0.3">
      <c r="B2122" t="s">
        <v>1342</v>
      </c>
      <c r="C2122">
        <v>40041</v>
      </c>
      <c r="D2122" t="s">
        <v>527</v>
      </c>
    </row>
    <row r="2123" spans="2:4" x14ac:dyDescent="0.3">
      <c r="B2123" t="s">
        <v>1342</v>
      </c>
      <c r="C2123">
        <v>40043</v>
      </c>
      <c r="D2123" t="s">
        <v>1354</v>
      </c>
    </row>
    <row r="2124" spans="2:4" x14ac:dyDescent="0.3">
      <c r="B2124" t="s">
        <v>1342</v>
      </c>
      <c r="C2124">
        <v>40045</v>
      </c>
      <c r="D2124" t="s">
        <v>623</v>
      </c>
    </row>
    <row r="2125" spans="2:4" x14ac:dyDescent="0.3">
      <c r="B2125" t="s">
        <v>1342</v>
      </c>
      <c r="C2125">
        <v>40047</v>
      </c>
      <c r="D2125" t="s">
        <v>227</v>
      </c>
    </row>
    <row r="2126" spans="2:4" x14ac:dyDescent="0.3">
      <c r="B2126" t="s">
        <v>1342</v>
      </c>
      <c r="C2126">
        <v>40049</v>
      </c>
      <c r="D2126" t="s">
        <v>1355</v>
      </c>
    </row>
    <row r="2127" spans="2:4" x14ac:dyDescent="0.3">
      <c r="B2127" t="s">
        <v>1342</v>
      </c>
      <c r="C2127">
        <v>40051</v>
      </c>
      <c r="D2127" t="s">
        <v>371</v>
      </c>
    </row>
    <row r="2128" spans="2:4" x14ac:dyDescent="0.3">
      <c r="B2128" t="s">
        <v>1342</v>
      </c>
      <c r="C2128">
        <v>40053</v>
      </c>
      <c r="D2128" t="s">
        <v>110</v>
      </c>
    </row>
    <row r="2129" spans="2:4" x14ac:dyDescent="0.3">
      <c r="B2129" t="s">
        <v>1342</v>
      </c>
      <c r="C2129">
        <v>40055</v>
      </c>
      <c r="D2129" t="s">
        <v>1356</v>
      </c>
    </row>
    <row r="2130" spans="2:4" x14ac:dyDescent="0.3">
      <c r="B2130" t="s">
        <v>1342</v>
      </c>
      <c r="C2130">
        <v>40057</v>
      </c>
      <c r="D2130" t="s">
        <v>1357</v>
      </c>
    </row>
    <row r="2131" spans="2:4" x14ac:dyDescent="0.3">
      <c r="B2131" t="s">
        <v>1342</v>
      </c>
      <c r="C2131">
        <v>40059</v>
      </c>
      <c r="D2131" t="s">
        <v>631</v>
      </c>
    </row>
    <row r="2132" spans="2:4" x14ac:dyDescent="0.3">
      <c r="B2132" t="s">
        <v>1342</v>
      </c>
      <c r="C2132">
        <v>40061</v>
      </c>
      <c r="D2132" t="s">
        <v>633</v>
      </c>
    </row>
    <row r="2133" spans="2:4" x14ac:dyDescent="0.3">
      <c r="B2133" t="s">
        <v>1342</v>
      </c>
      <c r="C2133">
        <v>40063</v>
      </c>
      <c r="D2133" t="s">
        <v>1358</v>
      </c>
    </row>
    <row r="2134" spans="2:4" x14ac:dyDescent="0.3">
      <c r="B2134" t="s">
        <v>1342</v>
      </c>
      <c r="C2134">
        <v>40065</v>
      </c>
      <c r="D2134" t="s">
        <v>40</v>
      </c>
    </row>
    <row r="2135" spans="2:4" x14ac:dyDescent="0.3">
      <c r="B2135" t="s">
        <v>1342</v>
      </c>
      <c r="C2135">
        <v>40067</v>
      </c>
      <c r="D2135" t="s">
        <v>41</v>
      </c>
    </row>
    <row r="2136" spans="2:4" x14ac:dyDescent="0.3">
      <c r="B2136" t="s">
        <v>1342</v>
      </c>
      <c r="C2136">
        <v>40069</v>
      </c>
      <c r="D2136" t="s">
        <v>1245</v>
      </c>
    </row>
    <row r="2137" spans="2:4" x14ac:dyDescent="0.3">
      <c r="B2137" t="s">
        <v>1342</v>
      </c>
      <c r="C2137">
        <v>40071</v>
      </c>
      <c r="D2137" t="s">
        <v>1359</v>
      </c>
    </row>
    <row r="2138" spans="2:4" x14ac:dyDescent="0.3">
      <c r="B2138" t="s">
        <v>1342</v>
      </c>
      <c r="C2138">
        <v>40073</v>
      </c>
      <c r="D2138" t="s">
        <v>1360</v>
      </c>
    </row>
    <row r="2139" spans="2:4" x14ac:dyDescent="0.3">
      <c r="B2139" t="s">
        <v>1342</v>
      </c>
      <c r="C2139">
        <v>40075</v>
      </c>
      <c r="D2139" t="s">
        <v>233</v>
      </c>
    </row>
    <row r="2140" spans="2:4" x14ac:dyDescent="0.3">
      <c r="B2140" t="s">
        <v>1342</v>
      </c>
      <c r="C2140">
        <v>40077</v>
      </c>
      <c r="D2140" t="s">
        <v>1361</v>
      </c>
    </row>
    <row r="2141" spans="2:4" x14ac:dyDescent="0.3">
      <c r="B2141" t="s">
        <v>1342</v>
      </c>
      <c r="C2141">
        <v>40079</v>
      </c>
      <c r="D2141" t="s">
        <v>1362</v>
      </c>
    </row>
    <row r="2142" spans="2:4" x14ac:dyDescent="0.3">
      <c r="B2142" t="s">
        <v>1342</v>
      </c>
      <c r="C2142">
        <v>40081</v>
      </c>
      <c r="D2142" t="s">
        <v>118</v>
      </c>
    </row>
    <row r="2143" spans="2:4" x14ac:dyDescent="0.3">
      <c r="B2143" t="s">
        <v>1342</v>
      </c>
      <c r="C2143">
        <v>40083</v>
      </c>
      <c r="D2143" t="s">
        <v>120</v>
      </c>
    </row>
    <row r="2144" spans="2:4" x14ac:dyDescent="0.3">
      <c r="B2144" t="s">
        <v>1342</v>
      </c>
      <c r="C2144">
        <v>40085</v>
      </c>
      <c r="D2144" t="s">
        <v>1363</v>
      </c>
    </row>
    <row r="2145" spans="2:4" x14ac:dyDescent="0.3">
      <c r="B2145" t="s">
        <v>1342</v>
      </c>
      <c r="C2145">
        <v>40087</v>
      </c>
      <c r="D2145" t="s">
        <v>1364</v>
      </c>
    </row>
    <row r="2146" spans="2:4" x14ac:dyDescent="0.3">
      <c r="B2146" t="s">
        <v>1342</v>
      </c>
      <c r="C2146">
        <v>40089</v>
      </c>
      <c r="D2146" t="s">
        <v>1365</v>
      </c>
    </row>
    <row r="2147" spans="2:4" x14ac:dyDescent="0.3">
      <c r="B2147" t="s">
        <v>1342</v>
      </c>
      <c r="C2147">
        <v>40091</v>
      </c>
      <c r="D2147" t="s">
        <v>390</v>
      </c>
    </row>
    <row r="2148" spans="2:4" x14ac:dyDescent="0.3">
      <c r="B2148" t="s">
        <v>1342</v>
      </c>
      <c r="C2148">
        <v>40093</v>
      </c>
      <c r="D2148" t="s">
        <v>1366</v>
      </c>
    </row>
    <row r="2149" spans="2:4" x14ac:dyDescent="0.3">
      <c r="B2149" t="s">
        <v>1342</v>
      </c>
      <c r="C2149">
        <v>40095</v>
      </c>
      <c r="D2149" t="s">
        <v>52</v>
      </c>
    </row>
    <row r="2150" spans="2:4" x14ac:dyDescent="0.3">
      <c r="B2150" t="s">
        <v>1342</v>
      </c>
      <c r="C2150">
        <v>40097</v>
      </c>
      <c r="D2150" t="s">
        <v>1367</v>
      </c>
    </row>
    <row r="2151" spans="2:4" x14ac:dyDescent="0.3">
      <c r="B2151" t="s">
        <v>1342</v>
      </c>
      <c r="C2151">
        <v>40099</v>
      </c>
      <c r="D2151" t="s">
        <v>393</v>
      </c>
    </row>
    <row r="2152" spans="2:4" x14ac:dyDescent="0.3">
      <c r="B2152" t="s">
        <v>1342</v>
      </c>
      <c r="C2152">
        <v>40101</v>
      </c>
      <c r="D2152" t="s">
        <v>1368</v>
      </c>
    </row>
    <row r="2153" spans="2:4" x14ac:dyDescent="0.3">
      <c r="B2153" t="s">
        <v>1342</v>
      </c>
      <c r="C2153">
        <v>40103</v>
      </c>
      <c r="D2153" t="s">
        <v>541</v>
      </c>
    </row>
    <row r="2154" spans="2:4" x14ac:dyDescent="0.3">
      <c r="B2154" t="s">
        <v>1342</v>
      </c>
      <c r="C2154">
        <v>40105</v>
      </c>
      <c r="D2154" t="s">
        <v>1369</v>
      </c>
    </row>
    <row r="2155" spans="2:4" x14ac:dyDescent="0.3">
      <c r="B2155" t="s">
        <v>1342</v>
      </c>
      <c r="C2155">
        <v>40107</v>
      </c>
      <c r="D2155" t="s">
        <v>1370</v>
      </c>
    </row>
    <row r="2156" spans="2:4" x14ac:dyDescent="0.3">
      <c r="B2156" t="s">
        <v>1342</v>
      </c>
      <c r="C2156">
        <v>40109</v>
      </c>
      <c r="D2156" t="s">
        <v>1371</v>
      </c>
    </row>
    <row r="2157" spans="2:4" x14ac:dyDescent="0.3">
      <c r="B2157" t="s">
        <v>1342</v>
      </c>
      <c r="C2157">
        <v>40111</v>
      </c>
      <c r="D2157" t="s">
        <v>1372</v>
      </c>
    </row>
    <row r="2158" spans="2:4" x14ac:dyDescent="0.3">
      <c r="B2158" t="s">
        <v>1342</v>
      </c>
      <c r="C2158">
        <v>40113</v>
      </c>
      <c r="D2158" t="s">
        <v>649</v>
      </c>
    </row>
    <row r="2159" spans="2:4" x14ac:dyDescent="0.3">
      <c r="B2159" t="s">
        <v>1342</v>
      </c>
      <c r="C2159">
        <v>40115</v>
      </c>
      <c r="D2159" t="s">
        <v>651</v>
      </c>
    </row>
    <row r="2160" spans="2:4" x14ac:dyDescent="0.3">
      <c r="B2160" t="s">
        <v>1342</v>
      </c>
      <c r="C2160">
        <v>40117</v>
      </c>
      <c r="D2160" t="s">
        <v>652</v>
      </c>
    </row>
    <row r="2161" spans="2:4" x14ac:dyDescent="0.3">
      <c r="B2161" t="s">
        <v>1342</v>
      </c>
      <c r="C2161">
        <v>40119</v>
      </c>
      <c r="D2161" t="s">
        <v>1373</v>
      </c>
    </row>
    <row r="2162" spans="2:4" x14ac:dyDescent="0.3">
      <c r="B2162" t="s">
        <v>1342</v>
      </c>
      <c r="C2162">
        <v>40121</v>
      </c>
      <c r="D2162" t="s">
        <v>1374</v>
      </c>
    </row>
    <row r="2163" spans="2:4" x14ac:dyDescent="0.3">
      <c r="B2163" t="s">
        <v>1342</v>
      </c>
      <c r="C2163">
        <v>40123</v>
      </c>
      <c r="D2163" t="s">
        <v>987</v>
      </c>
    </row>
    <row r="2164" spans="2:4" x14ac:dyDescent="0.3">
      <c r="B2164" t="s">
        <v>1342</v>
      </c>
      <c r="C2164">
        <v>40125</v>
      </c>
      <c r="D2164" t="s">
        <v>653</v>
      </c>
    </row>
    <row r="2165" spans="2:4" x14ac:dyDescent="0.3">
      <c r="B2165" t="s">
        <v>1342</v>
      </c>
      <c r="C2165">
        <v>40127</v>
      </c>
      <c r="D2165" t="s">
        <v>1375</v>
      </c>
    </row>
    <row r="2166" spans="2:4" x14ac:dyDescent="0.3">
      <c r="B2166" t="s">
        <v>1342</v>
      </c>
      <c r="C2166">
        <v>40129</v>
      </c>
      <c r="D2166" t="s">
        <v>1376</v>
      </c>
    </row>
    <row r="2167" spans="2:4" x14ac:dyDescent="0.3">
      <c r="B2167" t="s">
        <v>1342</v>
      </c>
      <c r="C2167">
        <v>40131</v>
      </c>
      <c r="D2167" t="s">
        <v>1377</v>
      </c>
    </row>
    <row r="2168" spans="2:4" x14ac:dyDescent="0.3">
      <c r="B2168" t="s">
        <v>1342</v>
      </c>
      <c r="C2168">
        <v>40133</v>
      </c>
      <c r="D2168" t="s">
        <v>317</v>
      </c>
    </row>
    <row r="2169" spans="2:4" x14ac:dyDescent="0.3">
      <c r="B2169" t="s">
        <v>1342</v>
      </c>
      <c r="C2169">
        <v>40135</v>
      </c>
      <c r="D2169" t="s">
        <v>1378</v>
      </c>
    </row>
    <row r="2170" spans="2:4" x14ac:dyDescent="0.3">
      <c r="B2170" t="s">
        <v>1342</v>
      </c>
      <c r="C2170">
        <v>40137</v>
      </c>
      <c r="D2170" t="s">
        <v>407</v>
      </c>
    </row>
    <row r="2171" spans="2:4" x14ac:dyDescent="0.3">
      <c r="B2171" t="s">
        <v>1342</v>
      </c>
      <c r="C2171">
        <v>40139</v>
      </c>
      <c r="D2171" t="s">
        <v>1039</v>
      </c>
    </row>
    <row r="2172" spans="2:4" x14ac:dyDescent="0.3">
      <c r="B2172" t="s">
        <v>1342</v>
      </c>
      <c r="C2172">
        <v>40141</v>
      </c>
      <c r="D2172" t="s">
        <v>1379</v>
      </c>
    </row>
    <row r="2173" spans="2:4" x14ac:dyDescent="0.3">
      <c r="B2173" t="s">
        <v>1342</v>
      </c>
      <c r="C2173">
        <v>40143</v>
      </c>
      <c r="D2173" t="s">
        <v>1380</v>
      </c>
    </row>
    <row r="2174" spans="2:4" x14ac:dyDescent="0.3">
      <c r="B2174" t="s">
        <v>1342</v>
      </c>
      <c r="C2174">
        <v>40145</v>
      </c>
      <c r="D2174" t="s">
        <v>1381</v>
      </c>
    </row>
    <row r="2175" spans="2:4" x14ac:dyDescent="0.3">
      <c r="B2175" t="s">
        <v>1342</v>
      </c>
      <c r="C2175">
        <v>40147</v>
      </c>
      <c r="D2175" t="s">
        <v>69</v>
      </c>
    </row>
    <row r="2176" spans="2:4" x14ac:dyDescent="0.3">
      <c r="B2176" t="s">
        <v>1342</v>
      </c>
      <c r="C2176">
        <v>40149</v>
      </c>
      <c r="D2176" t="s">
        <v>1382</v>
      </c>
    </row>
    <row r="2177" spans="2:4" x14ac:dyDescent="0.3">
      <c r="B2177" t="s">
        <v>1342</v>
      </c>
      <c r="C2177">
        <v>40151</v>
      </c>
      <c r="D2177" t="s">
        <v>1383</v>
      </c>
    </row>
    <row r="2178" spans="2:4" x14ac:dyDescent="0.3">
      <c r="B2178" t="s">
        <v>1342</v>
      </c>
      <c r="C2178">
        <v>40153</v>
      </c>
      <c r="D2178" t="s">
        <v>1384</v>
      </c>
    </row>
    <row r="2179" spans="2:4" x14ac:dyDescent="0.3">
      <c r="B2179" t="s">
        <v>1385</v>
      </c>
      <c r="C2179">
        <v>41001</v>
      </c>
      <c r="D2179" t="s">
        <v>275</v>
      </c>
    </row>
    <row r="2180" spans="2:4" x14ac:dyDescent="0.3">
      <c r="B2180" t="s">
        <v>1385</v>
      </c>
      <c r="C2180">
        <v>41003</v>
      </c>
      <c r="D2180" t="s">
        <v>92</v>
      </c>
    </row>
    <row r="2181" spans="2:4" x14ac:dyDescent="0.3">
      <c r="B2181" t="s">
        <v>1385</v>
      </c>
      <c r="C2181">
        <v>41005</v>
      </c>
      <c r="D2181" t="s">
        <v>1386</v>
      </c>
    </row>
    <row r="2182" spans="2:4" x14ac:dyDescent="0.3">
      <c r="B2182" t="s">
        <v>1385</v>
      </c>
      <c r="C2182">
        <v>41007</v>
      </c>
      <c r="D2182" t="s">
        <v>1387</v>
      </c>
    </row>
    <row r="2183" spans="2:4" x14ac:dyDescent="0.3">
      <c r="B2183" t="s">
        <v>1385</v>
      </c>
      <c r="C2183">
        <v>41009</v>
      </c>
      <c r="D2183" t="s">
        <v>99</v>
      </c>
    </row>
    <row r="2184" spans="2:4" x14ac:dyDescent="0.3">
      <c r="B2184" t="s">
        <v>1385</v>
      </c>
      <c r="C2184">
        <v>41011</v>
      </c>
      <c r="D2184" t="s">
        <v>1135</v>
      </c>
    </row>
    <row r="2185" spans="2:4" x14ac:dyDescent="0.3">
      <c r="B2185" t="s">
        <v>1385</v>
      </c>
      <c r="C2185">
        <v>41013</v>
      </c>
      <c r="D2185" t="s">
        <v>1388</v>
      </c>
    </row>
    <row r="2186" spans="2:4" x14ac:dyDescent="0.3">
      <c r="B2186" t="s">
        <v>1385</v>
      </c>
      <c r="C2186">
        <v>41015</v>
      </c>
      <c r="D2186" t="s">
        <v>1157</v>
      </c>
    </row>
    <row r="2187" spans="2:4" x14ac:dyDescent="0.3">
      <c r="B2187" t="s">
        <v>1385</v>
      </c>
      <c r="C2187">
        <v>41017</v>
      </c>
      <c r="D2187" t="s">
        <v>1389</v>
      </c>
    </row>
    <row r="2188" spans="2:4" x14ac:dyDescent="0.3">
      <c r="B2188" t="s">
        <v>1385</v>
      </c>
      <c r="C2188">
        <v>41019</v>
      </c>
      <c r="D2188" t="s">
        <v>222</v>
      </c>
    </row>
    <row r="2189" spans="2:4" x14ac:dyDescent="0.3">
      <c r="B2189" t="s">
        <v>1385</v>
      </c>
      <c r="C2189">
        <v>41021</v>
      </c>
      <c r="D2189" t="s">
        <v>1390</v>
      </c>
    </row>
    <row r="2190" spans="2:4" x14ac:dyDescent="0.3">
      <c r="B2190" t="s">
        <v>1385</v>
      </c>
      <c r="C2190">
        <v>41023</v>
      </c>
      <c r="D2190" t="s">
        <v>110</v>
      </c>
    </row>
    <row r="2191" spans="2:4" x14ac:dyDescent="0.3">
      <c r="B2191" t="s">
        <v>1385</v>
      </c>
      <c r="C2191">
        <v>41025</v>
      </c>
      <c r="D2191" t="s">
        <v>1391</v>
      </c>
    </row>
    <row r="2192" spans="2:4" x14ac:dyDescent="0.3">
      <c r="B2192" t="s">
        <v>1385</v>
      </c>
      <c r="C2192">
        <v>41027</v>
      </c>
      <c r="D2192" t="s">
        <v>1392</v>
      </c>
    </row>
    <row r="2193" spans="2:4" x14ac:dyDescent="0.3">
      <c r="B2193" t="s">
        <v>1385</v>
      </c>
      <c r="C2193">
        <v>41029</v>
      </c>
      <c r="D2193" t="s">
        <v>40</v>
      </c>
    </row>
    <row r="2194" spans="2:4" x14ac:dyDescent="0.3">
      <c r="B2194" t="s">
        <v>1385</v>
      </c>
      <c r="C2194">
        <v>41031</v>
      </c>
      <c r="D2194" t="s">
        <v>41</v>
      </c>
    </row>
    <row r="2195" spans="2:4" x14ac:dyDescent="0.3">
      <c r="B2195" t="s">
        <v>1385</v>
      </c>
      <c r="C2195">
        <v>41033</v>
      </c>
      <c r="D2195" t="s">
        <v>1393</v>
      </c>
    </row>
    <row r="2196" spans="2:4" x14ac:dyDescent="0.3">
      <c r="B2196" t="s">
        <v>1385</v>
      </c>
      <c r="C2196">
        <v>41035</v>
      </c>
      <c r="D2196" t="s">
        <v>1394</v>
      </c>
    </row>
    <row r="2197" spans="2:4" x14ac:dyDescent="0.3">
      <c r="B2197" t="s">
        <v>1385</v>
      </c>
      <c r="C2197">
        <v>41037</v>
      </c>
      <c r="D2197" t="s">
        <v>163</v>
      </c>
    </row>
    <row r="2198" spans="2:4" x14ac:dyDescent="0.3">
      <c r="B2198" t="s">
        <v>1385</v>
      </c>
      <c r="C2198">
        <v>41039</v>
      </c>
      <c r="D2198" t="s">
        <v>639</v>
      </c>
    </row>
    <row r="2199" spans="2:4" x14ac:dyDescent="0.3">
      <c r="B2199" t="s">
        <v>1385</v>
      </c>
      <c r="C2199">
        <v>41041</v>
      </c>
      <c r="D2199" t="s">
        <v>118</v>
      </c>
    </row>
    <row r="2200" spans="2:4" x14ac:dyDescent="0.3">
      <c r="B2200" t="s">
        <v>1385</v>
      </c>
      <c r="C2200">
        <v>41043</v>
      </c>
      <c r="D2200" t="s">
        <v>585</v>
      </c>
    </row>
    <row r="2201" spans="2:4" x14ac:dyDescent="0.3">
      <c r="B2201" t="s">
        <v>1385</v>
      </c>
      <c r="C2201">
        <v>41045</v>
      </c>
      <c r="D2201" t="s">
        <v>1395</v>
      </c>
    </row>
    <row r="2202" spans="2:4" x14ac:dyDescent="0.3">
      <c r="B2202" t="s">
        <v>1385</v>
      </c>
      <c r="C2202">
        <v>41047</v>
      </c>
      <c r="D2202" t="s">
        <v>51</v>
      </c>
    </row>
    <row r="2203" spans="2:4" x14ac:dyDescent="0.3">
      <c r="B2203" t="s">
        <v>1385</v>
      </c>
      <c r="C2203">
        <v>41049</v>
      </c>
      <c r="D2203" t="s">
        <v>1328</v>
      </c>
    </row>
    <row r="2204" spans="2:4" x14ac:dyDescent="0.3">
      <c r="B2204" t="s">
        <v>1385</v>
      </c>
      <c r="C2204">
        <v>41051</v>
      </c>
      <c r="D2204" t="s">
        <v>1396</v>
      </c>
    </row>
    <row r="2205" spans="2:4" x14ac:dyDescent="0.3">
      <c r="B2205" t="s">
        <v>1385</v>
      </c>
      <c r="C2205">
        <v>41053</v>
      </c>
      <c r="D2205" t="s">
        <v>129</v>
      </c>
    </row>
    <row r="2206" spans="2:4" x14ac:dyDescent="0.3">
      <c r="B2206" t="s">
        <v>1385</v>
      </c>
      <c r="C2206">
        <v>41055</v>
      </c>
      <c r="D2206" t="s">
        <v>664</v>
      </c>
    </row>
    <row r="2207" spans="2:4" x14ac:dyDescent="0.3">
      <c r="B2207" t="s">
        <v>1385</v>
      </c>
      <c r="C2207">
        <v>41057</v>
      </c>
      <c r="D2207" t="s">
        <v>1397</v>
      </c>
    </row>
    <row r="2208" spans="2:4" x14ac:dyDescent="0.3">
      <c r="B2208" t="s">
        <v>1385</v>
      </c>
      <c r="C2208">
        <v>41059</v>
      </c>
      <c r="D2208" t="s">
        <v>1398</v>
      </c>
    </row>
    <row r="2209" spans="2:4" x14ac:dyDescent="0.3">
      <c r="B2209" t="s">
        <v>1385</v>
      </c>
      <c r="C2209">
        <v>41061</v>
      </c>
      <c r="D2209" t="s">
        <v>141</v>
      </c>
    </row>
    <row r="2210" spans="2:4" x14ac:dyDescent="0.3">
      <c r="B2210" t="s">
        <v>1385</v>
      </c>
      <c r="C2210">
        <v>41063</v>
      </c>
      <c r="D2210" t="s">
        <v>1399</v>
      </c>
    </row>
    <row r="2211" spans="2:4" x14ac:dyDescent="0.3">
      <c r="B2211" t="s">
        <v>1385</v>
      </c>
      <c r="C2211">
        <v>41065</v>
      </c>
      <c r="D2211" t="s">
        <v>1400</v>
      </c>
    </row>
    <row r="2212" spans="2:4" x14ac:dyDescent="0.3">
      <c r="B2212" t="s">
        <v>1385</v>
      </c>
      <c r="C2212">
        <v>41067</v>
      </c>
      <c r="D2212" t="s">
        <v>69</v>
      </c>
    </row>
    <row r="2213" spans="2:4" x14ac:dyDescent="0.3">
      <c r="B2213" t="s">
        <v>1385</v>
      </c>
      <c r="C2213">
        <v>41069</v>
      </c>
      <c r="D2213" t="s">
        <v>427</v>
      </c>
    </row>
    <row r="2214" spans="2:4" x14ac:dyDescent="0.3">
      <c r="B2214" t="s">
        <v>1385</v>
      </c>
      <c r="C2214">
        <v>41071</v>
      </c>
      <c r="D2214" t="s">
        <v>1401</v>
      </c>
    </row>
    <row r="2215" spans="2:4" x14ac:dyDescent="0.3">
      <c r="B2215" t="s">
        <v>1402</v>
      </c>
      <c r="C2215">
        <v>42001</v>
      </c>
      <c r="D2215" t="s">
        <v>204</v>
      </c>
    </row>
    <row r="2216" spans="2:4" x14ac:dyDescent="0.3">
      <c r="B2216" t="s">
        <v>1402</v>
      </c>
      <c r="C2216">
        <v>42003</v>
      </c>
      <c r="D2216" t="s">
        <v>1403</v>
      </c>
    </row>
    <row r="2217" spans="2:4" x14ac:dyDescent="0.3">
      <c r="B2217" t="s">
        <v>1402</v>
      </c>
      <c r="C2217">
        <v>42005</v>
      </c>
      <c r="D2217" t="s">
        <v>1404</v>
      </c>
    </row>
    <row r="2218" spans="2:4" x14ac:dyDescent="0.3">
      <c r="B2218" t="s">
        <v>1402</v>
      </c>
      <c r="C2218">
        <v>42007</v>
      </c>
      <c r="D2218" t="s">
        <v>1345</v>
      </c>
    </row>
    <row r="2219" spans="2:4" x14ac:dyDescent="0.3">
      <c r="B2219" t="s">
        <v>1402</v>
      </c>
      <c r="C2219">
        <v>42009</v>
      </c>
      <c r="D2219" t="s">
        <v>1405</v>
      </c>
    </row>
    <row r="2220" spans="2:4" x14ac:dyDescent="0.3">
      <c r="B2220" t="s">
        <v>1402</v>
      </c>
      <c r="C2220">
        <v>42011</v>
      </c>
      <c r="D2220" t="s">
        <v>1406</v>
      </c>
    </row>
    <row r="2221" spans="2:4" x14ac:dyDescent="0.3">
      <c r="B2221" t="s">
        <v>1402</v>
      </c>
      <c r="C2221">
        <v>42013</v>
      </c>
      <c r="D2221" t="s">
        <v>1407</v>
      </c>
    </row>
    <row r="2222" spans="2:4" x14ac:dyDescent="0.3">
      <c r="B2222" t="s">
        <v>1402</v>
      </c>
      <c r="C2222">
        <v>42015</v>
      </c>
      <c r="D2222" t="s">
        <v>277</v>
      </c>
    </row>
    <row r="2223" spans="2:4" x14ac:dyDescent="0.3">
      <c r="B2223" t="s">
        <v>1402</v>
      </c>
      <c r="C2223">
        <v>42017</v>
      </c>
      <c r="D2223" t="s">
        <v>1408</v>
      </c>
    </row>
    <row r="2224" spans="2:4" x14ac:dyDescent="0.3">
      <c r="B2224" t="s">
        <v>1402</v>
      </c>
      <c r="C2224">
        <v>42019</v>
      </c>
      <c r="D2224" t="s">
        <v>11</v>
      </c>
    </row>
    <row r="2225" spans="2:4" x14ac:dyDescent="0.3">
      <c r="B2225" t="s">
        <v>1402</v>
      </c>
      <c r="C2225">
        <v>42021</v>
      </c>
      <c r="D2225" t="s">
        <v>1409</v>
      </c>
    </row>
    <row r="2226" spans="2:4" x14ac:dyDescent="0.3">
      <c r="B2226" t="s">
        <v>1402</v>
      </c>
      <c r="C2226">
        <v>42023</v>
      </c>
      <c r="D2226" t="s">
        <v>1410</v>
      </c>
    </row>
    <row r="2227" spans="2:4" x14ac:dyDescent="0.3">
      <c r="B2227" t="s">
        <v>1402</v>
      </c>
      <c r="C2227">
        <v>42025</v>
      </c>
      <c r="D2227" t="s">
        <v>1046</v>
      </c>
    </row>
    <row r="2228" spans="2:4" x14ac:dyDescent="0.3">
      <c r="B2228" t="s">
        <v>1402</v>
      </c>
      <c r="C2228">
        <v>42027</v>
      </c>
      <c r="D2228" t="s">
        <v>1411</v>
      </c>
    </row>
    <row r="2229" spans="2:4" x14ac:dyDescent="0.3">
      <c r="B2229" t="s">
        <v>1402</v>
      </c>
      <c r="C2229">
        <v>42029</v>
      </c>
      <c r="D2229" t="s">
        <v>1412</v>
      </c>
    </row>
    <row r="2230" spans="2:4" x14ac:dyDescent="0.3">
      <c r="B2230" t="s">
        <v>1402</v>
      </c>
      <c r="C2230">
        <v>42031</v>
      </c>
      <c r="D2230" t="s">
        <v>1413</v>
      </c>
    </row>
    <row r="2231" spans="2:4" x14ac:dyDescent="0.3">
      <c r="B2231" t="s">
        <v>1402</v>
      </c>
      <c r="C2231">
        <v>42033</v>
      </c>
      <c r="D2231" t="s">
        <v>1414</v>
      </c>
    </row>
    <row r="2232" spans="2:4" x14ac:dyDescent="0.3">
      <c r="B2232" t="s">
        <v>1402</v>
      </c>
      <c r="C2232">
        <v>42035</v>
      </c>
      <c r="D2232" t="s">
        <v>474</v>
      </c>
    </row>
    <row r="2233" spans="2:4" x14ac:dyDescent="0.3">
      <c r="B2233" t="s">
        <v>1402</v>
      </c>
      <c r="C2233">
        <v>42037</v>
      </c>
      <c r="D2233" t="s">
        <v>99</v>
      </c>
    </row>
    <row r="2234" spans="2:4" x14ac:dyDescent="0.3">
      <c r="B2234" t="s">
        <v>1402</v>
      </c>
      <c r="C2234">
        <v>42039</v>
      </c>
      <c r="D2234" t="s">
        <v>102</v>
      </c>
    </row>
    <row r="2235" spans="2:4" x14ac:dyDescent="0.3">
      <c r="B2235" t="s">
        <v>1402</v>
      </c>
      <c r="C2235">
        <v>42041</v>
      </c>
      <c r="D2235" t="s">
        <v>476</v>
      </c>
    </row>
    <row r="2236" spans="2:4" x14ac:dyDescent="0.3">
      <c r="B2236" t="s">
        <v>1402</v>
      </c>
      <c r="C2236">
        <v>42043</v>
      </c>
      <c r="D2236" t="s">
        <v>1415</v>
      </c>
    </row>
    <row r="2237" spans="2:4" x14ac:dyDescent="0.3">
      <c r="B2237" t="s">
        <v>1402</v>
      </c>
      <c r="C2237">
        <v>42045</v>
      </c>
      <c r="D2237" t="s">
        <v>527</v>
      </c>
    </row>
    <row r="2238" spans="2:4" x14ac:dyDescent="0.3">
      <c r="B2238" t="s">
        <v>1402</v>
      </c>
      <c r="C2238">
        <v>42047</v>
      </c>
      <c r="D2238" t="s">
        <v>622</v>
      </c>
    </row>
    <row r="2239" spans="2:4" x14ac:dyDescent="0.3">
      <c r="B2239" t="s">
        <v>1402</v>
      </c>
      <c r="C2239">
        <v>42049</v>
      </c>
      <c r="D2239" t="s">
        <v>1187</v>
      </c>
    </row>
    <row r="2240" spans="2:4" x14ac:dyDescent="0.3">
      <c r="B2240" t="s">
        <v>1402</v>
      </c>
      <c r="C2240">
        <v>42051</v>
      </c>
      <c r="D2240" t="s">
        <v>33</v>
      </c>
    </row>
    <row r="2241" spans="2:4" x14ac:dyDescent="0.3">
      <c r="B2241" t="s">
        <v>1402</v>
      </c>
      <c r="C2241">
        <v>42053</v>
      </c>
      <c r="D2241" t="s">
        <v>1416</v>
      </c>
    </row>
    <row r="2242" spans="2:4" x14ac:dyDescent="0.3">
      <c r="B2242" t="s">
        <v>1402</v>
      </c>
      <c r="C2242">
        <v>42055</v>
      </c>
      <c r="D2242" t="s">
        <v>34</v>
      </c>
    </row>
    <row r="2243" spans="2:4" x14ac:dyDescent="0.3">
      <c r="B2243" t="s">
        <v>1402</v>
      </c>
      <c r="C2243">
        <v>42057</v>
      </c>
      <c r="D2243" t="s">
        <v>108</v>
      </c>
    </row>
    <row r="2244" spans="2:4" x14ac:dyDescent="0.3">
      <c r="B2244" t="s">
        <v>1402</v>
      </c>
      <c r="C2244">
        <v>42059</v>
      </c>
      <c r="D2244" t="s">
        <v>36</v>
      </c>
    </row>
    <row r="2245" spans="2:4" x14ac:dyDescent="0.3">
      <c r="B2245" t="s">
        <v>1402</v>
      </c>
      <c r="C2245">
        <v>42061</v>
      </c>
      <c r="D2245" t="s">
        <v>1417</v>
      </c>
    </row>
    <row r="2246" spans="2:4" x14ac:dyDescent="0.3">
      <c r="B2246" t="s">
        <v>1402</v>
      </c>
      <c r="C2246">
        <v>42063</v>
      </c>
      <c r="D2246" t="s">
        <v>1418</v>
      </c>
    </row>
    <row r="2247" spans="2:4" x14ac:dyDescent="0.3">
      <c r="B2247" t="s">
        <v>1402</v>
      </c>
      <c r="C2247">
        <v>42065</v>
      </c>
      <c r="D2247" t="s">
        <v>41</v>
      </c>
    </row>
    <row r="2248" spans="2:4" x14ac:dyDescent="0.3">
      <c r="B2248" t="s">
        <v>1402</v>
      </c>
      <c r="C2248">
        <v>42067</v>
      </c>
      <c r="D2248" t="s">
        <v>1419</v>
      </c>
    </row>
    <row r="2249" spans="2:4" x14ac:dyDescent="0.3">
      <c r="B2249" t="s">
        <v>1402</v>
      </c>
      <c r="C2249">
        <v>42069</v>
      </c>
      <c r="D2249" t="s">
        <v>1420</v>
      </c>
    </row>
    <row r="2250" spans="2:4" x14ac:dyDescent="0.3">
      <c r="B2250" t="s">
        <v>1402</v>
      </c>
      <c r="C2250">
        <v>42071</v>
      </c>
      <c r="D2250" t="s">
        <v>1105</v>
      </c>
    </row>
    <row r="2251" spans="2:4" x14ac:dyDescent="0.3">
      <c r="B2251" t="s">
        <v>1402</v>
      </c>
      <c r="C2251">
        <v>42073</v>
      </c>
      <c r="D2251" t="s">
        <v>44</v>
      </c>
    </row>
    <row r="2252" spans="2:4" x14ac:dyDescent="0.3">
      <c r="B2252" t="s">
        <v>1402</v>
      </c>
      <c r="C2252">
        <v>42075</v>
      </c>
      <c r="D2252" t="s">
        <v>1421</v>
      </c>
    </row>
    <row r="2253" spans="2:4" x14ac:dyDescent="0.3">
      <c r="B2253" t="s">
        <v>1402</v>
      </c>
      <c r="C2253">
        <v>42077</v>
      </c>
      <c r="D2253" t="s">
        <v>1422</v>
      </c>
    </row>
    <row r="2254" spans="2:4" x14ac:dyDescent="0.3">
      <c r="B2254" t="s">
        <v>1402</v>
      </c>
      <c r="C2254">
        <v>42079</v>
      </c>
      <c r="D2254" t="s">
        <v>1423</v>
      </c>
    </row>
    <row r="2255" spans="2:4" x14ac:dyDescent="0.3">
      <c r="B2255" t="s">
        <v>1402</v>
      </c>
      <c r="C2255">
        <v>42081</v>
      </c>
      <c r="D2255" t="s">
        <v>1424</v>
      </c>
    </row>
    <row r="2256" spans="2:4" x14ac:dyDescent="0.3">
      <c r="B2256" t="s">
        <v>1402</v>
      </c>
      <c r="C2256">
        <v>42083</v>
      </c>
      <c r="D2256" t="s">
        <v>1425</v>
      </c>
    </row>
    <row r="2257" spans="2:4" x14ac:dyDescent="0.3">
      <c r="B2257" t="s">
        <v>1402</v>
      </c>
      <c r="C2257">
        <v>42085</v>
      </c>
      <c r="D2257" t="s">
        <v>502</v>
      </c>
    </row>
    <row r="2258" spans="2:4" x14ac:dyDescent="0.3">
      <c r="B2258" t="s">
        <v>1402</v>
      </c>
      <c r="C2258">
        <v>42087</v>
      </c>
      <c r="D2258" t="s">
        <v>1426</v>
      </c>
    </row>
    <row r="2259" spans="2:4" x14ac:dyDescent="0.3">
      <c r="B2259" t="s">
        <v>1402</v>
      </c>
      <c r="C2259">
        <v>42089</v>
      </c>
      <c r="D2259" t="s">
        <v>54</v>
      </c>
    </row>
    <row r="2260" spans="2:4" x14ac:dyDescent="0.3">
      <c r="B2260" t="s">
        <v>1402</v>
      </c>
      <c r="C2260">
        <v>42091</v>
      </c>
      <c r="D2260" t="s">
        <v>55</v>
      </c>
    </row>
    <row r="2261" spans="2:4" x14ac:dyDescent="0.3">
      <c r="B2261" t="s">
        <v>1402</v>
      </c>
      <c r="C2261">
        <v>42093</v>
      </c>
      <c r="D2261" t="s">
        <v>1427</v>
      </c>
    </row>
    <row r="2262" spans="2:4" x14ac:dyDescent="0.3">
      <c r="B2262" t="s">
        <v>1402</v>
      </c>
      <c r="C2262">
        <v>42095</v>
      </c>
      <c r="D2262" t="s">
        <v>1252</v>
      </c>
    </row>
    <row r="2263" spans="2:4" x14ac:dyDescent="0.3">
      <c r="B2263" t="s">
        <v>1402</v>
      </c>
      <c r="C2263">
        <v>42097</v>
      </c>
      <c r="D2263" t="s">
        <v>1428</v>
      </c>
    </row>
    <row r="2264" spans="2:4" x14ac:dyDescent="0.3">
      <c r="B2264" t="s">
        <v>1402</v>
      </c>
      <c r="C2264">
        <v>42099</v>
      </c>
      <c r="D2264" t="s">
        <v>57</v>
      </c>
    </row>
    <row r="2265" spans="2:4" x14ac:dyDescent="0.3">
      <c r="B2265" t="s">
        <v>1402</v>
      </c>
      <c r="C2265">
        <v>42101</v>
      </c>
      <c r="D2265" t="s">
        <v>1429</v>
      </c>
    </row>
    <row r="2266" spans="2:4" x14ac:dyDescent="0.3">
      <c r="B2266" t="s">
        <v>1402</v>
      </c>
      <c r="C2266">
        <v>42103</v>
      </c>
      <c r="D2266" t="s">
        <v>59</v>
      </c>
    </row>
    <row r="2267" spans="2:4" x14ac:dyDescent="0.3">
      <c r="B2267" t="s">
        <v>1402</v>
      </c>
      <c r="C2267">
        <v>42105</v>
      </c>
      <c r="D2267" t="s">
        <v>1430</v>
      </c>
    </row>
    <row r="2268" spans="2:4" x14ac:dyDescent="0.3">
      <c r="B2268" t="s">
        <v>1402</v>
      </c>
      <c r="C2268">
        <v>42107</v>
      </c>
      <c r="D2268" t="s">
        <v>1431</v>
      </c>
    </row>
    <row r="2269" spans="2:4" x14ac:dyDescent="0.3">
      <c r="B2269" t="s">
        <v>1402</v>
      </c>
      <c r="C2269">
        <v>42109</v>
      </c>
      <c r="D2269" t="s">
        <v>1432</v>
      </c>
    </row>
    <row r="2270" spans="2:4" x14ac:dyDescent="0.3">
      <c r="B2270" t="s">
        <v>1402</v>
      </c>
      <c r="C2270">
        <v>42111</v>
      </c>
      <c r="D2270" t="s">
        <v>806</v>
      </c>
    </row>
    <row r="2271" spans="2:4" x14ac:dyDescent="0.3">
      <c r="B2271" t="s">
        <v>1402</v>
      </c>
      <c r="C2271">
        <v>42113</v>
      </c>
      <c r="D2271" t="s">
        <v>553</v>
      </c>
    </row>
    <row r="2272" spans="2:4" x14ac:dyDescent="0.3">
      <c r="B2272" t="s">
        <v>1402</v>
      </c>
      <c r="C2272">
        <v>42115</v>
      </c>
      <c r="D2272" t="s">
        <v>1433</v>
      </c>
    </row>
    <row r="2273" spans="2:4" x14ac:dyDescent="0.3">
      <c r="B2273" t="s">
        <v>1402</v>
      </c>
      <c r="C2273">
        <v>42117</v>
      </c>
      <c r="D2273" t="s">
        <v>1203</v>
      </c>
    </row>
    <row r="2274" spans="2:4" x14ac:dyDescent="0.3">
      <c r="B2274" t="s">
        <v>1402</v>
      </c>
      <c r="C2274">
        <v>42119</v>
      </c>
      <c r="D2274" t="s">
        <v>141</v>
      </c>
    </row>
    <row r="2275" spans="2:4" x14ac:dyDescent="0.3">
      <c r="B2275" t="s">
        <v>1402</v>
      </c>
      <c r="C2275">
        <v>42121</v>
      </c>
      <c r="D2275" t="s">
        <v>1434</v>
      </c>
    </row>
    <row r="2276" spans="2:4" x14ac:dyDescent="0.3">
      <c r="B2276" t="s">
        <v>1402</v>
      </c>
      <c r="C2276">
        <v>42123</v>
      </c>
      <c r="D2276" t="s">
        <v>424</v>
      </c>
    </row>
    <row r="2277" spans="2:4" x14ac:dyDescent="0.3">
      <c r="B2277" t="s">
        <v>1402</v>
      </c>
      <c r="C2277">
        <v>42125</v>
      </c>
      <c r="D2277" t="s">
        <v>69</v>
      </c>
    </row>
    <row r="2278" spans="2:4" x14ac:dyDescent="0.3">
      <c r="B2278" t="s">
        <v>1402</v>
      </c>
      <c r="C2278">
        <v>42127</v>
      </c>
      <c r="D2278" t="s">
        <v>425</v>
      </c>
    </row>
    <row r="2279" spans="2:4" x14ac:dyDescent="0.3">
      <c r="B2279" t="s">
        <v>1402</v>
      </c>
      <c r="C2279">
        <v>42129</v>
      </c>
      <c r="D2279" t="s">
        <v>1435</v>
      </c>
    </row>
    <row r="2280" spans="2:4" x14ac:dyDescent="0.3">
      <c r="B2280" t="s">
        <v>1402</v>
      </c>
      <c r="C2280">
        <v>42131</v>
      </c>
      <c r="D2280" t="s">
        <v>1207</v>
      </c>
    </row>
    <row r="2281" spans="2:4" x14ac:dyDescent="0.3">
      <c r="B2281" t="s">
        <v>1402</v>
      </c>
      <c r="C2281">
        <v>42133</v>
      </c>
      <c r="D2281" t="s">
        <v>808</v>
      </c>
    </row>
    <row r="2282" spans="2:4" x14ac:dyDescent="0.3">
      <c r="B2282" t="s">
        <v>1436</v>
      </c>
      <c r="C2282">
        <v>44001</v>
      </c>
      <c r="D2282" t="s">
        <v>830</v>
      </c>
    </row>
    <row r="2283" spans="2:4" x14ac:dyDescent="0.3">
      <c r="B2283" t="s">
        <v>1436</v>
      </c>
      <c r="C2283">
        <v>44003</v>
      </c>
      <c r="D2283" t="s">
        <v>269</v>
      </c>
    </row>
    <row r="2284" spans="2:4" x14ac:dyDescent="0.3">
      <c r="B2284" t="s">
        <v>1436</v>
      </c>
      <c r="C2284">
        <v>44005</v>
      </c>
      <c r="D2284" t="s">
        <v>1437</v>
      </c>
    </row>
    <row r="2285" spans="2:4" x14ac:dyDescent="0.3">
      <c r="B2285" t="s">
        <v>1436</v>
      </c>
      <c r="C2285">
        <v>44007</v>
      </c>
      <c r="D2285" t="s">
        <v>1438</v>
      </c>
    </row>
    <row r="2286" spans="2:4" x14ac:dyDescent="0.3">
      <c r="B2286" t="s">
        <v>1436</v>
      </c>
      <c r="C2286">
        <v>44009</v>
      </c>
      <c r="D2286" t="s">
        <v>69</v>
      </c>
    </row>
    <row r="2287" spans="2:4" x14ac:dyDescent="0.3">
      <c r="B2287" t="s">
        <v>1439</v>
      </c>
      <c r="C2287">
        <v>45001</v>
      </c>
      <c r="D2287" t="s">
        <v>1440</v>
      </c>
    </row>
    <row r="2288" spans="2:4" x14ac:dyDescent="0.3">
      <c r="B2288" t="s">
        <v>1439</v>
      </c>
      <c r="C2288">
        <v>45003</v>
      </c>
      <c r="D2288" t="s">
        <v>1441</v>
      </c>
    </row>
    <row r="2289" spans="2:4" x14ac:dyDescent="0.3">
      <c r="B2289" t="s">
        <v>1439</v>
      </c>
      <c r="C2289">
        <v>45005</v>
      </c>
      <c r="D2289" t="s">
        <v>1442</v>
      </c>
    </row>
    <row r="2290" spans="2:4" x14ac:dyDescent="0.3">
      <c r="B2290" t="s">
        <v>1439</v>
      </c>
      <c r="C2290">
        <v>45007</v>
      </c>
      <c r="D2290" t="s">
        <v>610</v>
      </c>
    </row>
    <row r="2291" spans="2:4" x14ac:dyDescent="0.3">
      <c r="B2291" t="s">
        <v>1439</v>
      </c>
      <c r="C2291">
        <v>45009</v>
      </c>
      <c r="D2291" t="s">
        <v>1443</v>
      </c>
    </row>
    <row r="2292" spans="2:4" x14ac:dyDescent="0.3">
      <c r="B2292" t="s">
        <v>1439</v>
      </c>
      <c r="C2292">
        <v>45011</v>
      </c>
      <c r="D2292" t="s">
        <v>1444</v>
      </c>
    </row>
    <row r="2293" spans="2:4" x14ac:dyDescent="0.3">
      <c r="B2293" t="s">
        <v>1439</v>
      </c>
      <c r="C2293">
        <v>45013</v>
      </c>
      <c r="D2293" t="s">
        <v>1215</v>
      </c>
    </row>
    <row r="2294" spans="2:4" x14ac:dyDescent="0.3">
      <c r="B2294" t="s">
        <v>1439</v>
      </c>
      <c r="C2294">
        <v>45015</v>
      </c>
      <c r="D2294" t="s">
        <v>1445</v>
      </c>
    </row>
    <row r="2295" spans="2:4" x14ac:dyDescent="0.3">
      <c r="B2295" t="s">
        <v>1439</v>
      </c>
      <c r="C2295">
        <v>45017</v>
      </c>
      <c r="D2295" t="s">
        <v>12</v>
      </c>
    </row>
    <row r="2296" spans="2:4" x14ac:dyDescent="0.3">
      <c r="B2296" t="s">
        <v>1439</v>
      </c>
      <c r="C2296">
        <v>45019</v>
      </c>
      <c r="D2296" t="s">
        <v>1446</v>
      </c>
    </row>
    <row r="2297" spans="2:4" x14ac:dyDescent="0.3">
      <c r="B2297" t="s">
        <v>1439</v>
      </c>
      <c r="C2297">
        <v>45021</v>
      </c>
      <c r="D2297" t="s">
        <v>14</v>
      </c>
    </row>
    <row r="2298" spans="2:4" x14ac:dyDescent="0.3">
      <c r="B2298" t="s">
        <v>1439</v>
      </c>
      <c r="C2298">
        <v>45023</v>
      </c>
      <c r="D2298" t="s">
        <v>1412</v>
      </c>
    </row>
    <row r="2299" spans="2:4" x14ac:dyDescent="0.3">
      <c r="B2299" t="s">
        <v>1439</v>
      </c>
      <c r="C2299">
        <v>45025</v>
      </c>
      <c r="D2299" t="s">
        <v>1447</v>
      </c>
    </row>
    <row r="2300" spans="2:4" x14ac:dyDescent="0.3">
      <c r="B2300" t="s">
        <v>1439</v>
      </c>
      <c r="C2300">
        <v>45027</v>
      </c>
      <c r="D2300" t="s">
        <v>1448</v>
      </c>
    </row>
    <row r="2301" spans="2:4" x14ac:dyDescent="0.3">
      <c r="B2301" t="s">
        <v>1439</v>
      </c>
      <c r="C2301">
        <v>45029</v>
      </c>
      <c r="D2301" t="s">
        <v>1449</v>
      </c>
    </row>
    <row r="2302" spans="2:4" x14ac:dyDescent="0.3">
      <c r="B2302" t="s">
        <v>1439</v>
      </c>
      <c r="C2302">
        <v>45031</v>
      </c>
      <c r="D2302" t="s">
        <v>1450</v>
      </c>
    </row>
    <row r="2303" spans="2:4" x14ac:dyDescent="0.3">
      <c r="B2303" t="s">
        <v>1439</v>
      </c>
      <c r="C2303">
        <v>45033</v>
      </c>
      <c r="D2303" t="s">
        <v>1451</v>
      </c>
    </row>
    <row r="2304" spans="2:4" x14ac:dyDescent="0.3">
      <c r="B2304" t="s">
        <v>1439</v>
      </c>
      <c r="C2304">
        <v>45035</v>
      </c>
      <c r="D2304" t="s">
        <v>817</v>
      </c>
    </row>
    <row r="2305" spans="2:4" x14ac:dyDescent="0.3">
      <c r="B2305" t="s">
        <v>1439</v>
      </c>
      <c r="C2305">
        <v>45037</v>
      </c>
      <c r="D2305" t="s">
        <v>1452</v>
      </c>
    </row>
    <row r="2306" spans="2:4" x14ac:dyDescent="0.3">
      <c r="B2306" t="s">
        <v>1439</v>
      </c>
      <c r="C2306">
        <v>45039</v>
      </c>
      <c r="D2306" t="s">
        <v>260</v>
      </c>
    </row>
    <row r="2307" spans="2:4" x14ac:dyDescent="0.3">
      <c r="B2307" t="s">
        <v>1439</v>
      </c>
      <c r="C2307">
        <v>45041</v>
      </c>
      <c r="D2307" t="s">
        <v>1453</v>
      </c>
    </row>
    <row r="2308" spans="2:4" x14ac:dyDescent="0.3">
      <c r="B2308" t="s">
        <v>1439</v>
      </c>
      <c r="C2308">
        <v>45043</v>
      </c>
      <c r="D2308" t="s">
        <v>1454</v>
      </c>
    </row>
    <row r="2309" spans="2:4" x14ac:dyDescent="0.3">
      <c r="B2309" t="s">
        <v>1439</v>
      </c>
      <c r="C2309">
        <v>45045</v>
      </c>
      <c r="D2309" t="s">
        <v>1455</v>
      </c>
    </row>
    <row r="2310" spans="2:4" x14ac:dyDescent="0.3">
      <c r="B2310" t="s">
        <v>1439</v>
      </c>
      <c r="C2310">
        <v>45047</v>
      </c>
      <c r="D2310" t="s">
        <v>630</v>
      </c>
    </row>
    <row r="2311" spans="2:4" x14ac:dyDescent="0.3">
      <c r="B2311" t="s">
        <v>1439</v>
      </c>
      <c r="C2311">
        <v>45049</v>
      </c>
      <c r="D2311" t="s">
        <v>1456</v>
      </c>
    </row>
    <row r="2312" spans="2:4" x14ac:dyDescent="0.3">
      <c r="B2312" t="s">
        <v>1439</v>
      </c>
      <c r="C2312">
        <v>45051</v>
      </c>
      <c r="D2312" t="s">
        <v>1457</v>
      </c>
    </row>
    <row r="2313" spans="2:4" x14ac:dyDescent="0.3">
      <c r="B2313" t="s">
        <v>1439</v>
      </c>
      <c r="C2313">
        <v>45053</v>
      </c>
      <c r="D2313" t="s">
        <v>381</v>
      </c>
    </row>
    <row r="2314" spans="2:4" x14ac:dyDescent="0.3">
      <c r="B2314" t="s">
        <v>1439</v>
      </c>
      <c r="C2314">
        <v>45055</v>
      </c>
      <c r="D2314" t="s">
        <v>1458</v>
      </c>
    </row>
    <row r="2315" spans="2:4" x14ac:dyDescent="0.3">
      <c r="B2315" t="s">
        <v>1439</v>
      </c>
      <c r="C2315">
        <v>45057</v>
      </c>
      <c r="D2315" t="s">
        <v>1105</v>
      </c>
    </row>
    <row r="2316" spans="2:4" x14ac:dyDescent="0.3">
      <c r="B2316" t="s">
        <v>1439</v>
      </c>
      <c r="C2316">
        <v>45059</v>
      </c>
      <c r="D2316" t="s">
        <v>386</v>
      </c>
    </row>
    <row r="2317" spans="2:4" x14ac:dyDescent="0.3">
      <c r="B2317" t="s">
        <v>1439</v>
      </c>
      <c r="C2317">
        <v>45061</v>
      </c>
      <c r="D2317" t="s">
        <v>45</v>
      </c>
    </row>
    <row r="2318" spans="2:4" x14ac:dyDescent="0.3">
      <c r="B2318" t="s">
        <v>1439</v>
      </c>
      <c r="C2318">
        <v>45063</v>
      </c>
      <c r="D2318" t="s">
        <v>1459</v>
      </c>
    </row>
    <row r="2319" spans="2:4" x14ac:dyDescent="0.3">
      <c r="B2319" t="s">
        <v>1439</v>
      </c>
      <c r="C2319">
        <v>45065</v>
      </c>
      <c r="D2319" t="s">
        <v>1460</v>
      </c>
    </row>
    <row r="2320" spans="2:4" x14ac:dyDescent="0.3">
      <c r="B2320" t="s">
        <v>1439</v>
      </c>
      <c r="C2320">
        <v>45067</v>
      </c>
      <c r="D2320" t="s">
        <v>51</v>
      </c>
    </row>
    <row r="2321" spans="2:4" x14ac:dyDescent="0.3">
      <c r="B2321" t="s">
        <v>1439</v>
      </c>
      <c r="C2321">
        <v>45069</v>
      </c>
      <c r="D2321" t="s">
        <v>1461</v>
      </c>
    </row>
    <row r="2322" spans="2:4" x14ac:dyDescent="0.3">
      <c r="B2322" t="s">
        <v>1439</v>
      </c>
      <c r="C2322">
        <v>45071</v>
      </c>
      <c r="D2322" t="s">
        <v>1462</v>
      </c>
    </row>
    <row r="2323" spans="2:4" x14ac:dyDescent="0.3">
      <c r="B2323" t="s">
        <v>1439</v>
      </c>
      <c r="C2323">
        <v>45073</v>
      </c>
      <c r="D2323" t="s">
        <v>395</v>
      </c>
    </row>
    <row r="2324" spans="2:4" x14ac:dyDescent="0.3">
      <c r="B2324" t="s">
        <v>1439</v>
      </c>
      <c r="C2324">
        <v>45075</v>
      </c>
      <c r="D2324" t="s">
        <v>1463</v>
      </c>
    </row>
    <row r="2325" spans="2:4" x14ac:dyDescent="0.3">
      <c r="B2325" t="s">
        <v>1439</v>
      </c>
      <c r="C2325">
        <v>45077</v>
      </c>
      <c r="D2325" t="s">
        <v>58</v>
      </c>
    </row>
    <row r="2326" spans="2:4" x14ac:dyDescent="0.3">
      <c r="B2326" t="s">
        <v>1439</v>
      </c>
      <c r="C2326">
        <v>45079</v>
      </c>
      <c r="D2326" t="s">
        <v>507</v>
      </c>
    </row>
    <row r="2327" spans="2:4" x14ac:dyDescent="0.3">
      <c r="B2327" t="s">
        <v>1439</v>
      </c>
      <c r="C2327">
        <v>45081</v>
      </c>
      <c r="D2327" t="s">
        <v>1464</v>
      </c>
    </row>
    <row r="2328" spans="2:4" x14ac:dyDescent="0.3">
      <c r="B2328" t="s">
        <v>1439</v>
      </c>
      <c r="C2328">
        <v>45083</v>
      </c>
      <c r="D2328" t="s">
        <v>1465</v>
      </c>
    </row>
    <row r="2329" spans="2:4" x14ac:dyDescent="0.3">
      <c r="B2329" t="s">
        <v>1439</v>
      </c>
      <c r="C2329">
        <v>45085</v>
      </c>
      <c r="D2329" t="s">
        <v>64</v>
      </c>
    </row>
    <row r="2330" spans="2:4" x14ac:dyDescent="0.3">
      <c r="B2330" t="s">
        <v>1439</v>
      </c>
      <c r="C2330">
        <v>45087</v>
      </c>
      <c r="D2330" t="s">
        <v>141</v>
      </c>
    </row>
    <row r="2331" spans="2:4" x14ac:dyDescent="0.3">
      <c r="B2331" t="s">
        <v>1439</v>
      </c>
      <c r="C2331">
        <v>45089</v>
      </c>
      <c r="D2331" t="s">
        <v>1466</v>
      </c>
    </row>
    <row r="2332" spans="2:4" x14ac:dyDescent="0.3">
      <c r="B2332" t="s">
        <v>1439</v>
      </c>
      <c r="C2332">
        <v>45091</v>
      </c>
      <c r="D2332" t="s">
        <v>808</v>
      </c>
    </row>
    <row r="2333" spans="2:4" x14ac:dyDescent="0.3">
      <c r="B2333" t="s">
        <v>1467</v>
      </c>
      <c r="C2333">
        <v>46003</v>
      </c>
      <c r="D2333" t="s">
        <v>1468</v>
      </c>
    </row>
    <row r="2334" spans="2:4" x14ac:dyDescent="0.3">
      <c r="B2334" t="s">
        <v>1467</v>
      </c>
      <c r="C2334">
        <v>46005</v>
      </c>
      <c r="D2334" t="s">
        <v>1469</v>
      </c>
    </row>
    <row r="2335" spans="2:4" x14ac:dyDescent="0.3">
      <c r="B2335" t="s">
        <v>1467</v>
      </c>
      <c r="C2335">
        <v>46007</v>
      </c>
      <c r="D2335" t="s">
        <v>1470</v>
      </c>
    </row>
    <row r="2336" spans="2:4" x14ac:dyDescent="0.3">
      <c r="B2336" t="s">
        <v>1467</v>
      </c>
      <c r="C2336">
        <v>46009</v>
      </c>
      <c r="D2336" t="s">
        <v>1471</v>
      </c>
    </row>
    <row r="2337" spans="2:4" x14ac:dyDescent="0.3">
      <c r="B2337" t="s">
        <v>1467</v>
      </c>
      <c r="C2337">
        <v>46011</v>
      </c>
      <c r="D2337" t="s">
        <v>1472</v>
      </c>
    </row>
    <row r="2338" spans="2:4" x14ac:dyDescent="0.3">
      <c r="B2338" t="s">
        <v>1467</v>
      </c>
      <c r="C2338">
        <v>46013</v>
      </c>
      <c r="D2338" t="s">
        <v>469</v>
      </c>
    </row>
    <row r="2339" spans="2:4" x14ac:dyDescent="0.3">
      <c r="B2339" t="s">
        <v>1467</v>
      </c>
      <c r="C2339">
        <v>46015</v>
      </c>
      <c r="D2339" t="s">
        <v>1473</v>
      </c>
    </row>
    <row r="2340" spans="2:4" x14ac:dyDescent="0.3">
      <c r="B2340" t="s">
        <v>1467</v>
      </c>
      <c r="C2340">
        <v>46017</v>
      </c>
      <c r="D2340" t="s">
        <v>1084</v>
      </c>
    </row>
    <row r="2341" spans="2:4" x14ac:dyDescent="0.3">
      <c r="B2341" t="s">
        <v>1467</v>
      </c>
      <c r="C2341">
        <v>46019</v>
      </c>
      <c r="D2341" t="s">
        <v>150</v>
      </c>
    </row>
    <row r="2342" spans="2:4" x14ac:dyDescent="0.3">
      <c r="B2342" t="s">
        <v>1467</v>
      </c>
      <c r="C2342">
        <v>46021</v>
      </c>
      <c r="D2342" t="s">
        <v>690</v>
      </c>
    </row>
    <row r="2343" spans="2:4" x14ac:dyDescent="0.3">
      <c r="B2343" t="s">
        <v>1467</v>
      </c>
      <c r="C2343">
        <v>46023</v>
      </c>
      <c r="D2343" t="s">
        <v>1474</v>
      </c>
    </row>
    <row r="2344" spans="2:4" x14ac:dyDescent="0.3">
      <c r="B2344" t="s">
        <v>1467</v>
      </c>
      <c r="C2344">
        <v>46025</v>
      </c>
      <c r="D2344" t="s">
        <v>97</v>
      </c>
    </row>
    <row r="2345" spans="2:4" x14ac:dyDescent="0.3">
      <c r="B2345" t="s">
        <v>1467</v>
      </c>
      <c r="C2345">
        <v>46027</v>
      </c>
      <c r="D2345" t="s">
        <v>18</v>
      </c>
    </row>
    <row r="2346" spans="2:4" x14ac:dyDescent="0.3">
      <c r="B2346" t="s">
        <v>1467</v>
      </c>
      <c r="C2346">
        <v>46029</v>
      </c>
      <c r="D2346" t="s">
        <v>1475</v>
      </c>
    </row>
    <row r="2347" spans="2:4" x14ac:dyDescent="0.3">
      <c r="B2347" t="s">
        <v>1467</v>
      </c>
      <c r="C2347">
        <v>46031</v>
      </c>
      <c r="D2347" t="s">
        <v>1476</v>
      </c>
    </row>
    <row r="2348" spans="2:4" x14ac:dyDescent="0.3">
      <c r="B2348" t="s">
        <v>1467</v>
      </c>
      <c r="C2348">
        <v>46033</v>
      </c>
      <c r="D2348" t="s">
        <v>218</v>
      </c>
    </row>
    <row r="2349" spans="2:4" x14ac:dyDescent="0.3">
      <c r="B2349" t="s">
        <v>1467</v>
      </c>
      <c r="C2349">
        <v>46035</v>
      </c>
      <c r="D2349" t="s">
        <v>1477</v>
      </c>
    </row>
    <row r="2350" spans="2:4" x14ac:dyDescent="0.3">
      <c r="B2350" t="s">
        <v>1467</v>
      </c>
      <c r="C2350">
        <v>46037</v>
      </c>
      <c r="D2350" t="s">
        <v>1478</v>
      </c>
    </row>
    <row r="2351" spans="2:4" x14ac:dyDescent="0.3">
      <c r="B2351" t="s">
        <v>1467</v>
      </c>
      <c r="C2351">
        <v>46039</v>
      </c>
      <c r="D2351" t="s">
        <v>1090</v>
      </c>
    </row>
    <row r="2352" spans="2:4" x14ac:dyDescent="0.3">
      <c r="B2352" t="s">
        <v>1467</v>
      </c>
      <c r="C2352">
        <v>46041</v>
      </c>
      <c r="D2352" t="s">
        <v>1354</v>
      </c>
    </row>
    <row r="2353" spans="2:4" x14ac:dyDescent="0.3">
      <c r="B2353" t="s">
        <v>1467</v>
      </c>
      <c r="C2353">
        <v>46043</v>
      </c>
      <c r="D2353" t="s">
        <v>222</v>
      </c>
    </row>
    <row r="2354" spans="2:4" x14ac:dyDescent="0.3">
      <c r="B2354" t="s">
        <v>1467</v>
      </c>
      <c r="C2354">
        <v>46045</v>
      </c>
      <c r="D2354" t="s">
        <v>1479</v>
      </c>
    </row>
    <row r="2355" spans="2:4" x14ac:dyDescent="0.3">
      <c r="B2355" t="s">
        <v>1467</v>
      </c>
      <c r="C2355">
        <v>46047</v>
      </c>
      <c r="D2355" t="s">
        <v>1480</v>
      </c>
    </row>
    <row r="2356" spans="2:4" x14ac:dyDescent="0.3">
      <c r="B2356" t="s">
        <v>1467</v>
      </c>
      <c r="C2356">
        <v>46049</v>
      </c>
      <c r="D2356" t="s">
        <v>1481</v>
      </c>
    </row>
    <row r="2357" spans="2:4" x14ac:dyDescent="0.3">
      <c r="B2357" t="s">
        <v>1467</v>
      </c>
      <c r="C2357">
        <v>46051</v>
      </c>
      <c r="D2357" t="s">
        <v>110</v>
      </c>
    </row>
    <row r="2358" spans="2:4" x14ac:dyDescent="0.3">
      <c r="B2358" t="s">
        <v>1467</v>
      </c>
      <c r="C2358">
        <v>46053</v>
      </c>
      <c r="D2358" t="s">
        <v>1482</v>
      </c>
    </row>
    <row r="2359" spans="2:4" x14ac:dyDescent="0.3">
      <c r="B2359" t="s">
        <v>1467</v>
      </c>
      <c r="C2359">
        <v>46055</v>
      </c>
      <c r="D2359" t="s">
        <v>1483</v>
      </c>
    </row>
    <row r="2360" spans="2:4" x14ac:dyDescent="0.3">
      <c r="B2360" t="s">
        <v>1467</v>
      </c>
      <c r="C2360">
        <v>46057</v>
      </c>
      <c r="D2360" t="s">
        <v>1484</v>
      </c>
    </row>
    <row r="2361" spans="2:4" x14ac:dyDescent="0.3">
      <c r="B2361" t="s">
        <v>1467</v>
      </c>
      <c r="C2361">
        <v>46059</v>
      </c>
      <c r="D2361" t="s">
        <v>1485</v>
      </c>
    </row>
    <row r="2362" spans="2:4" x14ac:dyDescent="0.3">
      <c r="B2362" t="s">
        <v>1467</v>
      </c>
      <c r="C2362">
        <v>46061</v>
      </c>
      <c r="D2362" t="s">
        <v>1486</v>
      </c>
    </row>
    <row r="2363" spans="2:4" x14ac:dyDescent="0.3">
      <c r="B2363" t="s">
        <v>1467</v>
      </c>
      <c r="C2363">
        <v>46063</v>
      </c>
      <c r="D2363" t="s">
        <v>1162</v>
      </c>
    </row>
    <row r="2364" spans="2:4" x14ac:dyDescent="0.3">
      <c r="B2364" t="s">
        <v>1467</v>
      </c>
      <c r="C2364">
        <v>46065</v>
      </c>
      <c r="D2364" t="s">
        <v>1358</v>
      </c>
    </row>
    <row r="2365" spans="2:4" x14ac:dyDescent="0.3">
      <c r="B2365" t="s">
        <v>1467</v>
      </c>
      <c r="C2365">
        <v>46067</v>
      </c>
      <c r="D2365" t="s">
        <v>1487</v>
      </c>
    </row>
    <row r="2366" spans="2:4" x14ac:dyDescent="0.3">
      <c r="B2366" t="s">
        <v>1467</v>
      </c>
      <c r="C2366">
        <v>46069</v>
      </c>
      <c r="D2366" t="s">
        <v>1243</v>
      </c>
    </row>
    <row r="2367" spans="2:4" x14ac:dyDescent="0.3">
      <c r="B2367" t="s">
        <v>1467</v>
      </c>
      <c r="C2367">
        <v>46071</v>
      </c>
      <c r="D2367" t="s">
        <v>40</v>
      </c>
    </row>
    <row r="2368" spans="2:4" x14ac:dyDescent="0.3">
      <c r="B2368" t="s">
        <v>1467</v>
      </c>
      <c r="C2368">
        <v>46073</v>
      </c>
      <c r="D2368" t="s">
        <v>1488</v>
      </c>
    </row>
    <row r="2369" spans="2:4" x14ac:dyDescent="0.3">
      <c r="B2369" t="s">
        <v>1467</v>
      </c>
      <c r="C2369">
        <v>46075</v>
      </c>
      <c r="D2369" t="s">
        <v>384</v>
      </c>
    </row>
    <row r="2370" spans="2:4" x14ac:dyDescent="0.3">
      <c r="B2370" t="s">
        <v>1467</v>
      </c>
      <c r="C2370">
        <v>46077</v>
      </c>
      <c r="D2370" t="s">
        <v>1489</v>
      </c>
    </row>
    <row r="2371" spans="2:4" x14ac:dyDescent="0.3">
      <c r="B2371" t="s">
        <v>1467</v>
      </c>
      <c r="C2371">
        <v>46079</v>
      </c>
      <c r="D2371" t="s">
        <v>163</v>
      </c>
    </row>
    <row r="2372" spans="2:4" x14ac:dyDescent="0.3">
      <c r="B2372" t="s">
        <v>1467</v>
      </c>
      <c r="C2372">
        <v>46081</v>
      </c>
      <c r="D2372" t="s">
        <v>44</v>
      </c>
    </row>
    <row r="2373" spans="2:4" x14ac:dyDescent="0.3">
      <c r="B2373" t="s">
        <v>1467</v>
      </c>
      <c r="C2373">
        <v>46083</v>
      </c>
      <c r="D2373" t="s">
        <v>118</v>
      </c>
    </row>
    <row r="2374" spans="2:4" x14ac:dyDescent="0.3">
      <c r="B2374" t="s">
        <v>1467</v>
      </c>
      <c r="C2374">
        <v>46085</v>
      </c>
      <c r="D2374" t="s">
        <v>1490</v>
      </c>
    </row>
    <row r="2375" spans="2:4" x14ac:dyDescent="0.3">
      <c r="B2375" t="s">
        <v>1467</v>
      </c>
      <c r="C2375">
        <v>46087</v>
      </c>
      <c r="D2375" t="s">
        <v>1491</v>
      </c>
    </row>
    <row r="2376" spans="2:4" x14ac:dyDescent="0.3">
      <c r="B2376" t="s">
        <v>1467</v>
      </c>
      <c r="C2376">
        <v>46089</v>
      </c>
      <c r="D2376" t="s">
        <v>641</v>
      </c>
    </row>
    <row r="2377" spans="2:4" x14ac:dyDescent="0.3">
      <c r="B2377" t="s">
        <v>1467</v>
      </c>
      <c r="C2377">
        <v>46091</v>
      </c>
      <c r="D2377" t="s">
        <v>52</v>
      </c>
    </row>
    <row r="2378" spans="2:4" x14ac:dyDescent="0.3">
      <c r="B2378" t="s">
        <v>1467</v>
      </c>
      <c r="C2378">
        <v>46093</v>
      </c>
      <c r="D2378" t="s">
        <v>642</v>
      </c>
    </row>
    <row r="2379" spans="2:4" x14ac:dyDescent="0.3">
      <c r="B2379" t="s">
        <v>1467</v>
      </c>
      <c r="C2379">
        <v>46095</v>
      </c>
      <c r="D2379" t="s">
        <v>1492</v>
      </c>
    </row>
    <row r="2380" spans="2:4" x14ac:dyDescent="0.3">
      <c r="B2380" t="s">
        <v>1467</v>
      </c>
      <c r="C2380">
        <v>46097</v>
      </c>
      <c r="D2380" t="s">
        <v>1493</v>
      </c>
    </row>
    <row r="2381" spans="2:4" x14ac:dyDescent="0.3">
      <c r="B2381" t="s">
        <v>1467</v>
      </c>
      <c r="C2381">
        <v>46099</v>
      </c>
      <c r="D2381" t="s">
        <v>1494</v>
      </c>
    </row>
    <row r="2382" spans="2:4" x14ac:dyDescent="0.3">
      <c r="B2382" t="s">
        <v>1467</v>
      </c>
      <c r="C2382">
        <v>46101</v>
      </c>
      <c r="D2382" t="s">
        <v>1495</v>
      </c>
    </row>
    <row r="2383" spans="2:4" x14ac:dyDescent="0.3">
      <c r="B2383" t="s">
        <v>1467</v>
      </c>
      <c r="C2383">
        <v>46103</v>
      </c>
      <c r="D2383" t="s">
        <v>940</v>
      </c>
    </row>
    <row r="2384" spans="2:4" x14ac:dyDescent="0.3">
      <c r="B2384" t="s">
        <v>1467</v>
      </c>
      <c r="C2384">
        <v>46105</v>
      </c>
      <c r="D2384" t="s">
        <v>1112</v>
      </c>
    </row>
    <row r="2385" spans="2:4" x14ac:dyDescent="0.3">
      <c r="B2385" t="s">
        <v>1467</v>
      </c>
      <c r="C2385">
        <v>46107</v>
      </c>
      <c r="D2385" t="s">
        <v>1430</v>
      </c>
    </row>
    <row r="2386" spans="2:4" x14ac:dyDescent="0.3">
      <c r="B2386" t="s">
        <v>1467</v>
      </c>
      <c r="C2386">
        <v>46109</v>
      </c>
      <c r="D2386" t="s">
        <v>1496</v>
      </c>
    </row>
    <row r="2387" spans="2:4" x14ac:dyDescent="0.3">
      <c r="B2387" t="s">
        <v>1467</v>
      </c>
      <c r="C2387">
        <v>46111</v>
      </c>
      <c r="D2387" t="s">
        <v>1497</v>
      </c>
    </row>
    <row r="2388" spans="2:4" x14ac:dyDescent="0.3">
      <c r="B2388" t="s">
        <v>1467</v>
      </c>
      <c r="C2388">
        <v>46113</v>
      </c>
      <c r="D2388" t="s">
        <v>1036</v>
      </c>
    </row>
    <row r="2389" spans="2:4" x14ac:dyDescent="0.3">
      <c r="B2389" t="s">
        <v>1467</v>
      </c>
      <c r="C2389">
        <v>46115</v>
      </c>
      <c r="D2389" t="s">
        <v>1498</v>
      </c>
    </row>
    <row r="2390" spans="2:4" x14ac:dyDescent="0.3">
      <c r="B2390" t="s">
        <v>1467</v>
      </c>
      <c r="C2390">
        <v>46117</v>
      </c>
      <c r="D2390" t="s">
        <v>1499</v>
      </c>
    </row>
    <row r="2391" spans="2:4" x14ac:dyDescent="0.3">
      <c r="B2391" t="s">
        <v>1467</v>
      </c>
      <c r="C2391">
        <v>46119</v>
      </c>
      <c r="D2391" t="s">
        <v>1500</v>
      </c>
    </row>
    <row r="2392" spans="2:4" x14ac:dyDescent="0.3">
      <c r="B2392" t="s">
        <v>1467</v>
      </c>
      <c r="C2392">
        <v>46121</v>
      </c>
      <c r="D2392" t="s">
        <v>729</v>
      </c>
    </row>
    <row r="2393" spans="2:4" x14ac:dyDescent="0.3">
      <c r="B2393" t="s">
        <v>1467</v>
      </c>
      <c r="C2393">
        <v>46123</v>
      </c>
      <c r="D2393" t="s">
        <v>1501</v>
      </c>
    </row>
    <row r="2394" spans="2:4" x14ac:dyDescent="0.3">
      <c r="B2394" t="s">
        <v>1467</v>
      </c>
      <c r="C2394">
        <v>46125</v>
      </c>
      <c r="D2394" t="s">
        <v>420</v>
      </c>
    </row>
    <row r="2395" spans="2:4" x14ac:dyDescent="0.3">
      <c r="B2395" t="s">
        <v>1467</v>
      </c>
      <c r="C2395">
        <v>46127</v>
      </c>
      <c r="D2395" t="s">
        <v>141</v>
      </c>
    </row>
    <row r="2396" spans="2:4" x14ac:dyDescent="0.3">
      <c r="B2396" t="s">
        <v>1467</v>
      </c>
      <c r="C2396">
        <v>46129</v>
      </c>
      <c r="D2396" t="s">
        <v>1502</v>
      </c>
    </row>
    <row r="2397" spans="2:4" x14ac:dyDescent="0.3">
      <c r="B2397" t="s">
        <v>1467</v>
      </c>
      <c r="C2397">
        <v>46135</v>
      </c>
      <c r="D2397" t="s">
        <v>1503</v>
      </c>
    </row>
    <row r="2398" spans="2:4" x14ac:dyDescent="0.3">
      <c r="B2398" t="s">
        <v>1467</v>
      </c>
      <c r="C2398">
        <v>46137</v>
      </c>
      <c r="D2398" t="s">
        <v>1504</v>
      </c>
    </row>
    <row r="2399" spans="2:4" x14ac:dyDescent="0.3">
      <c r="B2399" t="s">
        <v>1505</v>
      </c>
      <c r="C2399">
        <v>47001</v>
      </c>
      <c r="D2399" t="s">
        <v>610</v>
      </c>
    </row>
    <row r="2400" spans="2:4" x14ac:dyDescent="0.3">
      <c r="B2400" t="s">
        <v>1505</v>
      </c>
      <c r="C2400">
        <v>47003</v>
      </c>
      <c r="D2400" t="s">
        <v>1405</v>
      </c>
    </row>
    <row r="2401" spans="2:4" x14ac:dyDescent="0.3">
      <c r="B2401" t="s">
        <v>1505</v>
      </c>
      <c r="C2401">
        <v>47005</v>
      </c>
      <c r="D2401" t="s">
        <v>92</v>
      </c>
    </row>
    <row r="2402" spans="2:4" x14ac:dyDescent="0.3">
      <c r="B2402" t="s">
        <v>1505</v>
      </c>
      <c r="C2402">
        <v>47007</v>
      </c>
      <c r="D2402" t="s">
        <v>1506</v>
      </c>
    </row>
    <row r="2403" spans="2:4" x14ac:dyDescent="0.3">
      <c r="B2403" t="s">
        <v>1505</v>
      </c>
      <c r="C2403">
        <v>47009</v>
      </c>
      <c r="D2403" t="s">
        <v>9</v>
      </c>
    </row>
    <row r="2404" spans="2:4" x14ac:dyDescent="0.3">
      <c r="B2404" t="s">
        <v>1505</v>
      </c>
      <c r="C2404">
        <v>47011</v>
      </c>
      <c r="D2404" t="s">
        <v>94</v>
      </c>
    </row>
    <row r="2405" spans="2:4" x14ac:dyDescent="0.3">
      <c r="B2405" t="s">
        <v>1505</v>
      </c>
      <c r="C2405">
        <v>47013</v>
      </c>
      <c r="D2405" t="s">
        <v>690</v>
      </c>
    </row>
    <row r="2406" spans="2:4" x14ac:dyDescent="0.3">
      <c r="B2406" t="s">
        <v>1505</v>
      </c>
      <c r="C2406">
        <v>47015</v>
      </c>
      <c r="D2406" t="s">
        <v>1507</v>
      </c>
    </row>
    <row r="2407" spans="2:4" x14ac:dyDescent="0.3">
      <c r="B2407" t="s">
        <v>1505</v>
      </c>
      <c r="C2407">
        <v>47017</v>
      </c>
      <c r="D2407" t="s">
        <v>95</v>
      </c>
    </row>
    <row r="2408" spans="2:4" x14ac:dyDescent="0.3">
      <c r="B2408" t="s">
        <v>1505</v>
      </c>
      <c r="C2408">
        <v>47019</v>
      </c>
      <c r="D2408" t="s">
        <v>692</v>
      </c>
    </row>
    <row r="2409" spans="2:4" x14ac:dyDescent="0.3">
      <c r="B2409" t="s">
        <v>1505</v>
      </c>
      <c r="C2409">
        <v>47021</v>
      </c>
      <c r="D2409" t="s">
        <v>1508</v>
      </c>
    </row>
    <row r="2410" spans="2:4" x14ac:dyDescent="0.3">
      <c r="B2410" t="s">
        <v>1505</v>
      </c>
      <c r="C2410">
        <v>47023</v>
      </c>
      <c r="D2410" t="s">
        <v>1412</v>
      </c>
    </row>
    <row r="2411" spans="2:4" x14ac:dyDescent="0.3">
      <c r="B2411" t="s">
        <v>1505</v>
      </c>
      <c r="C2411">
        <v>47025</v>
      </c>
      <c r="D2411" t="s">
        <v>968</v>
      </c>
    </row>
    <row r="2412" spans="2:4" x14ac:dyDescent="0.3">
      <c r="B2412" t="s">
        <v>1505</v>
      </c>
      <c r="C2412">
        <v>47027</v>
      </c>
      <c r="D2412" t="s">
        <v>18</v>
      </c>
    </row>
    <row r="2413" spans="2:4" x14ac:dyDescent="0.3">
      <c r="B2413" t="s">
        <v>1505</v>
      </c>
      <c r="C2413">
        <v>47029</v>
      </c>
      <c r="D2413" t="s">
        <v>1509</v>
      </c>
    </row>
    <row r="2414" spans="2:4" x14ac:dyDescent="0.3">
      <c r="B2414" t="s">
        <v>1505</v>
      </c>
      <c r="C2414">
        <v>47031</v>
      </c>
      <c r="D2414" t="s">
        <v>20</v>
      </c>
    </row>
    <row r="2415" spans="2:4" x14ac:dyDescent="0.3">
      <c r="B2415" t="s">
        <v>1505</v>
      </c>
      <c r="C2415">
        <v>47033</v>
      </c>
      <c r="D2415" t="s">
        <v>1510</v>
      </c>
    </row>
    <row r="2416" spans="2:4" x14ac:dyDescent="0.3">
      <c r="B2416" t="s">
        <v>1505</v>
      </c>
      <c r="C2416">
        <v>47035</v>
      </c>
      <c r="D2416" t="s">
        <v>476</v>
      </c>
    </row>
    <row r="2417" spans="2:4" x14ac:dyDescent="0.3">
      <c r="B2417" t="s">
        <v>1505</v>
      </c>
      <c r="C2417">
        <v>47037</v>
      </c>
      <c r="D2417" t="s">
        <v>1229</v>
      </c>
    </row>
    <row r="2418" spans="2:4" x14ac:dyDescent="0.3">
      <c r="B2418" t="s">
        <v>1505</v>
      </c>
      <c r="C2418">
        <v>47039</v>
      </c>
      <c r="D2418" t="s">
        <v>355</v>
      </c>
    </row>
    <row r="2419" spans="2:4" x14ac:dyDescent="0.3">
      <c r="B2419" t="s">
        <v>1505</v>
      </c>
      <c r="C2419">
        <v>47041</v>
      </c>
      <c r="D2419" t="s">
        <v>29</v>
      </c>
    </row>
    <row r="2420" spans="2:4" x14ac:dyDescent="0.3">
      <c r="B2420" t="s">
        <v>1505</v>
      </c>
      <c r="C2420">
        <v>47043</v>
      </c>
      <c r="D2420" t="s">
        <v>1511</v>
      </c>
    </row>
    <row r="2421" spans="2:4" x14ac:dyDescent="0.3">
      <c r="B2421" t="s">
        <v>1505</v>
      </c>
      <c r="C2421">
        <v>47045</v>
      </c>
      <c r="D2421" t="s">
        <v>1512</v>
      </c>
    </row>
    <row r="2422" spans="2:4" x14ac:dyDescent="0.3">
      <c r="B2422" t="s">
        <v>1505</v>
      </c>
      <c r="C2422">
        <v>47047</v>
      </c>
      <c r="D2422" t="s">
        <v>33</v>
      </c>
    </row>
    <row r="2423" spans="2:4" x14ac:dyDescent="0.3">
      <c r="B2423" t="s">
        <v>1505</v>
      </c>
      <c r="C2423">
        <v>47049</v>
      </c>
      <c r="D2423" t="s">
        <v>1513</v>
      </c>
    </row>
    <row r="2424" spans="2:4" x14ac:dyDescent="0.3">
      <c r="B2424" t="s">
        <v>1505</v>
      </c>
      <c r="C2424">
        <v>47051</v>
      </c>
      <c r="D2424" t="s">
        <v>34</v>
      </c>
    </row>
    <row r="2425" spans="2:4" x14ac:dyDescent="0.3">
      <c r="B2425" t="s">
        <v>1505</v>
      </c>
      <c r="C2425">
        <v>47053</v>
      </c>
      <c r="D2425" t="s">
        <v>531</v>
      </c>
    </row>
    <row r="2426" spans="2:4" x14ac:dyDescent="0.3">
      <c r="B2426" t="s">
        <v>1505</v>
      </c>
      <c r="C2426">
        <v>47055</v>
      </c>
      <c r="D2426" t="s">
        <v>1514</v>
      </c>
    </row>
    <row r="2427" spans="2:4" x14ac:dyDescent="0.3">
      <c r="B2427" t="s">
        <v>1505</v>
      </c>
      <c r="C2427">
        <v>47057</v>
      </c>
      <c r="D2427" t="s">
        <v>1515</v>
      </c>
    </row>
    <row r="2428" spans="2:4" x14ac:dyDescent="0.3">
      <c r="B2428" t="s">
        <v>1505</v>
      </c>
      <c r="C2428">
        <v>47059</v>
      </c>
      <c r="D2428" t="s">
        <v>36</v>
      </c>
    </row>
    <row r="2429" spans="2:4" x14ac:dyDescent="0.3">
      <c r="B2429" t="s">
        <v>1505</v>
      </c>
      <c r="C2429">
        <v>47061</v>
      </c>
      <c r="D2429" t="s">
        <v>483</v>
      </c>
    </row>
    <row r="2430" spans="2:4" x14ac:dyDescent="0.3">
      <c r="B2430" t="s">
        <v>1505</v>
      </c>
      <c r="C2430">
        <v>47063</v>
      </c>
      <c r="D2430" t="s">
        <v>1516</v>
      </c>
    </row>
    <row r="2431" spans="2:4" x14ac:dyDescent="0.3">
      <c r="B2431" t="s">
        <v>1505</v>
      </c>
      <c r="C2431">
        <v>47065</v>
      </c>
      <c r="D2431" t="s">
        <v>291</v>
      </c>
    </row>
    <row r="2432" spans="2:4" x14ac:dyDescent="0.3">
      <c r="B2432" t="s">
        <v>1505</v>
      </c>
      <c r="C2432">
        <v>47067</v>
      </c>
      <c r="D2432" t="s">
        <v>375</v>
      </c>
    </row>
    <row r="2433" spans="2:4" x14ac:dyDescent="0.3">
      <c r="B2433" t="s">
        <v>1505</v>
      </c>
      <c r="C2433">
        <v>47069</v>
      </c>
      <c r="D2433" t="s">
        <v>1517</v>
      </c>
    </row>
    <row r="2434" spans="2:4" x14ac:dyDescent="0.3">
      <c r="B2434" t="s">
        <v>1505</v>
      </c>
      <c r="C2434">
        <v>47071</v>
      </c>
      <c r="D2434" t="s">
        <v>484</v>
      </c>
    </row>
    <row r="2435" spans="2:4" x14ac:dyDescent="0.3">
      <c r="B2435" t="s">
        <v>1505</v>
      </c>
      <c r="C2435">
        <v>47073</v>
      </c>
      <c r="D2435" t="s">
        <v>1518</v>
      </c>
    </row>
    <row r="2436" spans="2:4" x14ac:dyDescent="0.3">
      <c r="B2436" t="s">
        <v>1505</v>
      </c>
      <c r="C2436">
        <v>47075</v>
      </c>
      <c r="D2436" t="s">
        <v>1240</v>
      </c>
    </row>
    <row r="2437" spans="2:4" x14ac:dyDescent="0.3">
      <c r="B2437" t="s">
        <v>1505</v>
      </c>
      <c r="C2437">
        <v>47077</v>
      </c>
      <c r="D2437" t="s">
        <v>485</v>
      </c>
    </row>
    <row r="2438" spans="2:4" x14ac:dyDescent="0.3">
      <c r="B2438" t="s">
        <v>1505</v>
      </c>
      <c r="C2438">
        <v>47079</v>
      </c>
      <c r="D2438" t="s">
        <v>38</v>
      </c>
    </row>
    <row r="2439" spans="2:4" x14ac:dyDescent="0.3">
      <c r="B2439" t="s">
        <v>1505</v>
      </c>
      <c r="C2439">
        <v>47081</v>
      </c>
      <c r="D2439" t="s">
        <v>704</v>
      </c>
    </row>
    <row r="2440" spans="2:4" x14ac:dyDescent="0.3">
      <c r="B2440" t="s">
        <v>1505</v>
      </c>
      <c r="C2440">
        <v>47083</v>
      </c>
      <c r="D2440" t="s">
        <v>39</v>
      </c>
    </row>
    <row r="2441" spans="2:4" x14ac:dyDescent="0.3">
      <c r="B2441" t="s">
        <v>1505</v>
      </c>
      <c r="C2441">
        <v>47085</v>
      </c>
      <c r="D2441" t="s">
        <v>975</v>
      </c>
    </row>
    <row r="2442" spans="2:4" x14ac:dyDescent="0.3">
      <c r="B2442" t="s">
        <v>1505</v>
      </c>
      <c r="C2442">
        <v>47087</v>
      </c>
      <c r="D2442" t="s">
        <v>40</v>
      </c>
    </row>
    <row r="2443" spans="2:4" x14ac:dyDescent="0.3">
      <c r="B2443" t="s">
        <v>1505</v>
      </c>
      <c r="C2443">
        <v>47089</v>
      </c>
      <c r="D2443" t="s">
        <v>41</v>
      </c>
    </row>
    <row r="2444" spans="2:4" x14ac:dyDescent="0.3">
      <c r="B2444" t="s">
        <v>1505</v>
      </c>
      <c r="C2444">
        <v>47091</v>
      </c>
      <c r="D2444" t="s">
        <v>116</v>
      </c>
    </row>
    <row r="2445" spans="2:4" x14ac:dyDescent="0.3">
      <c r="B2445" t="s">
        <v>1505</v>
      </c>
      <c r="C2445">
        <v>47093</v>
      </c>
      <c r="D2445" t="s">
        <v>492</v>
      </c>
    </row>
    <row r="2446" spans="2:4" x14ac:dyDescent="0.3">
      <c r="B2446" t="s">
        <v>1505</v>
      </c>
      <c r="C2446">
        <v>47095</v>
      </c>
      <c r="D2446" t="s">
        <v>163</v>
      </c>
    </row>
    <row r="2447" spans="2:4" x14ac:dyDescent="0.3">
      <c r="B2447" t="s">
        <v>1505</v>
      </c>
      <c r="C2447">
        <v>47097</v>
      </c>
      <c r="D2447" t="s">
        <v>43</v>
      </c>
    </row>
    <row r="2448" spans="2:4" x14ac:dyDescent="0.3">
      <c r="B2448" t="s">
        <v>1505</v>
      </c>
      <c r="C2448">
        <v>47099</v>
      </c>
      <c r="D2448" t="s">
        <v>44</v>
      </c>
    </row>
    <row r="2449" spans="2:4" x14ac:dyDescent="0.3">
      <c r="B2449" t="s">
        <v>1505</v>
      </c>
      <c r="C2449">
        <v>47101</v>
      </c>
      <c r="D2449" t="s">
        <v>455</v>
      </c>
    </row>
    <row r="2450" spans="2:4" x14ac:dyDescent="0.3">
      <c r="B2450" t="s">
        <v>1505</v>
      </c>
      <c r="C2450">
        <v>47103</v>
      </c>
      <c r="D2450" t="s">
        <v>118</v>
      </c>
    </row>
    <row r="2451" spans="2:4" x14ac:dyDescent="0.3">
      <c r="B2451" t="s">
        <v>1505</v>
      </c>
      <c r="C2451">
        <v>47105</v>
      </c>
      <c r="D2451" t="s">
        <v>1519</v>
      </c>
    </row>
    <row r="2452" spans="2:4" x14ac:dyDescent="0.3">
      <c r="B2452" t="s">
        <v>1505</v>
      </c>
      <c r="C2452">
        <v>47107</v>
      </c>
      <c r="D2452" t="s">
        <v>1520</v>
      </c>
    </row>
    <row r="2453" spans="2:4" x14ac:dyDescent="0.3">
      <c r="B2453" t="s">
        <v>1505</v>
      </c>
      <c r="C2453">
        <v>47109</v>
      </c>
      <c r="D2453" t="s">
        <v>1521</v>
      </c>
    </row>
    <row r="2454" spans="2:4" x14ac:dyDescent="0.3">
      <c r="B2454" t="s">
        <v>1505</v>
      </c>
      <c r="C2454">
        <v>47111</v>
      </c>
      <c r="D2454" t="s">
        <v>48</v>
      </c>
    </row>
    <row r="2455" spans="2:4" x14ac:dyDescent="0.3">
      <c r="B2455" t="s">
        <v>1505</v>
      </c>
      <c r="C2455">
        <v>47113</v>
      </c>
      <c r="D2455" t="s">
        <v>49</v>
      </c>
    </row>
    <row r="2456" spans="2:4" x14ac:dyDescent="0.3">
      <c r="B2456" t="s">
        <v>1505</v>
      </c>
      <c r="C2456">
        <v>47115</v>
      </c>
      <c r="D2456" t="s">
        <v>51</v>
      </c>
    </row>
    <row r="2457" spans="2:4" x14ac:dyDescent="0.3">
      <c r="B2457" t="s">
        <v>1505</v>
      </c>
      <c r="C2457">
        <v>47117</v>
      </c>
      <c r="D2457" t="s">
        <v>52</v>
      </c>
    </row>
    <row r="2458" spans="2:4" x14ac:dyDescent="0.3">
      <c r="B2458" t="s">
        <v>1505</v>
      </c>
      <c r="C2458">
        <v>47119</v>
      </c>
      <c r="D2458" t="s">
        <v>1522</v>
      </c>
    </row>
    <row r="2459" spans="2:4" x14ac:dyDescent="0.3">
      <c r="B2459" t="s">
        <v>1505</v>
      </c>
      <c r="C2459">
        <v>47121</v>
      </c>
      <c r="D2459" t="s">
        <v>1327</v>
      </c>
    </row>
    <row r="2460" spans="2:4" x14ac:dyDescent="0.3">
      <c r="B2460" t="s">
        <v>1505</v>
      </c>
      <c r="C2460">
        <v>47123</v>
      </c>
      <c r="D2460" t="s">
        <v>54</v>
      </c>
    </row>
    <row r="2461" spans="2:4" x14ac:dyDescent="0.3">
      <c r="B2461" t="s">
        <v>1505</v>
      </c>
      <c r="C2461">
        <v>47125</v>
      </c>
      <c r="D2461" t="s">
        <v>55</v>
      </c>
    </row>
    <row r="2462" spans="2:4" x14ac:dyDescent="0.3">
      <c r="B2462" t="s">
        <v>1505</v>
      </c>
      <c r="C2462">
        <v>47127</v>
      </c>
      <c r="D2462" t="s">
        <v>1249</v>
      </c>
    </row>
    <row r="2463" spans="2:4" x14ac:dyDescent="0.3">
      <c r="B2463" t="s">
        <v>1505</v>
      </c>
      <c r="C2463">
        <v>47129</v>
      </c>
      <c r="D2463" t="s">
        <v>56</v>
      </c>
    </row>
    <row r="2464" spans="2:4" x14ac:dyDescent="0.3">
      <c r="B2464" t="s">
        <v>1505</v>
      </c>
      <c r="C2464">
        <v>47131</v>
      </c>
      <c r="D2464" t="s">
        <v>1523</v>
      </c>
    </row>
    <row r="2465" spans="2:4" x14ac:dyDescent="0.3">
      <c r="B2465" t="s">
        <v>1505</v>
      </c>
      <c r="C2465">
        <v>47133</v>
      </c>
      <c r="D2465" t="s">
        <v>1524</v>
      </c>
    </row>
    <row r="2466" spans="2:4" x14ac:dyDescent="0.3">
      <c r="B2466" t="s">
        <v>1505</v>
      </c>
      <c r="C2466">
        <v>47135</v>
      </c>
      <c r="D2466" t="s">
        <v>57</v>
      </c>
    </row>
    <row r="2467" spans="2:4" x14ac:dyDescent="0.3">
      <c r="B2467" t="s">
        <v>1505</v>
      </c>
      <c r="C2467">
        <v>47137</v>
      </c>
      <c r="D2467" t="s">
        <v>1525</v>
      </c>
    </row>
    <row r="2468" spans="2:4" x14ac:dyDescent="0.3">
      <c r="B2468" t="s">
        <v>1505</v>
      </c>
      <c r="C2468">
        <v>47139</v>
      </c>
      <c r="D2468" t="s">
        <v>129</v>
      </c>
    </row>
    <row r="2469" spans="2:4" x14ac:dyDescent="0.3">
      <c r="B2469" t="s">
        <v>1505</v>
      </c>
      <c r="C2469">
        <v>47141</v>
      </c>
      <c r="D2469" t="s">
        <v>312</v>
      </c>
    </row>
    <row r="2470" spans="2:4" x14ac:dyDescent="0.3">
      <c r="B2470" t="s">
        <v>1505</v>
      </c>
      <c r="C2470">
        <v>47143</v>
      </c>
      <c r="D2470" t="s">
        <v>1526</v>
      </c>
    </row>
    <row r="2471" spans="2:4" x14ac:dyDescent="0.3">
      <c r="B2471" t="s">
        <v>1505</v>
      </c>
      <c r="C2471">
        <v>47145</v>
      </c>
      <c r="D2471" t="s">
        <v>1527</v>
      </c>
    </row>
    <row r="2472" spans="2:4" x14ac:dyDescent="0.3">
      <c r="B2472" t="s">
        <v>1505</v>
      </c>
      <c r="C2472">
        <v>47147</v>
      </c>
      <c r="D2472" t="s">
        <v>725</v>
      </c>
    </row>
    <row r="2473" spans="2:4" x14ac:dyDescent="0.3">
      <c r="B2473" t="s">
        <v>1505</v>
      </c>
      <c r="C2473">
        <v>47149</v>
      </c>
      <c r="D2473" t="s">
        <v>1261</v>
      </c>
    </row>
    <row r="2474" spans="2:4" x14ac:dyDescent="0.3">
      <c r="B2474" t="s">
        <v>1505</v>
      </c>
      <c r="C2474">
        <v>47151</v>
      </c>
      <c r="D2474" t="s">
        <v>135</v>
      </c>
    </row>
    <row r="2475" spans="2:4" x14ac:dyDescent="0.3">
      <c r="B2475" t="s">
        <v>1505</v>
      </c>
      <c r="C2475">
        <v>47153</v>
      </c>
      <c r="D2475" t="s">
        <v>1528</v>
      </c>
    </row>
    <row r="2476" spans="2:4" x14ac:dyDescent="0.3">
      <c r="B2476" t="s">
        <v>1505</v>
      </c>
      <c r="C2476">
        <v>47155</v>
      </c>
      <c r="D2476" t="s">
        <v>138</v>
      </c>
    </row>
    <row r="2477" spans="2:4" x14ac:dyDescent="0.3">
      <c r="B2477" t="s">
        <v>1505</v>
      </c>
      <c r="C2477">
        <v>47157</v>
      </c>
      <c r="D2477" t="s">
        <v>63</v>
      </c>
    </row>
    <row r="2478" spans="2:4" x14ac:dyDescent="0.3">
      <c r="B2478" t="s">
        <v>1505</v>
      </c>
      <c r="C2478">
        <v>47159</v>
      </c>
      <c r="D2478" t="s">
        <v>665</v>
      </c>
    </row>
    <row r="2479" spans="2:4" x14ac:dyDescent="0.3">
      <c r="B2479" t="s">
        <v>1505</v>
      </c>
      <c r="C2479">
        <v>47161</v>
      </c>
      <c r="D2479" t="s">
        <v>408</v>
      </c>
    </row>
    <row r="2480" spans="2:4" x14ac:dyDescent="0.3">
      <c r="B2480" t="s">
        <v>1505</v>
      </c>
      <c r="C2480">
        <v>47163</v>
      </c>
      <c r="D2480" t="s">
        <v>553</v>
      </c>
    </row>
    <row r="2481" spans="2:4" x14ac:dyDescent="0.3">
      <c r="B2481" t="s">
        <v>1505</v>
      </c>
      <c r="C2481">
        <v>47165</v>
      </c>
      <c r="D2481" t="s">
        <v>669</v>
      </c>
    </row>
    <row r="2482" spans="2:4" x14ac:dyDescent="0.3">
      <c r="B2482" t="s">
        <v>1505</v>
      </c>
      <c r="C2482">
        <v>47167</v>
      </c>
      <c r="D2482" t="s">
        <v>556</v>
      </c>
    </row>
    <row r="2483" spans="2:4" x14ac:dyDescent="0.3">
      <c r="B2483" t="s">
        <v>1505</v>
      </c>
      <c r="C2483">
        <v>47169</v>
      </c>
      <c r="D2483" t="s">
        <v>1529</v>
      </c>
    </row>
    <row r="2484" spans="2:4" x14ac:dyDescent="0.3">
      <c r="B2484" t="s">
        <v>1505</v>
      </c>
      <c r="C2484">
        <v>47171</v>
      </c>
      <c r="D2484" t="s">
        <v>1530</v>
      </c>
    </row>
    <row r="2485" spans="2:4" x14ac:dyDescent="0.3">
      <c r="B2485" t="s">
        <v>1505</v>
      </c>
      <c r="C2485">
        <v>47173</v>
      </c>
      <c r="D2485" t="s">
        <v>141</v>
      </c>
    </row>
    <row r="2486" spans="2:4" x14ac:dyDescent="0.3">
      <c r="B2486" t="s">
        <v>1505</v>
      </c>
      <c r="C2486">
        <v>47175</v>
      </c>
      <c r="D2486" t="s">
        <v>142</v>
      </c>
    </row>
    <row r="2487" spans="2:4" x14ac:dyDescent="0.3">
      <c r="B2487" t="s">
        <v>1505</v>
      </c>
      <c r="C2487">
        <v>47177</v>
      </c>
      <c r="D2487" t="s">
        <v>424</v>
      </c>
    </row>
    <row r="2488" spans="2:4" x14ac:dyDescent="0.3">
      <c r="B2488" t="s">
        <v>1505</v>
      </c>
      <c r="C2488">
        <v>47179</v>
      </c>
      <c r="D2488" t="s">
        <v>69</v>
      </c>
    </row>
    <row r="2489" spans="2:4" x14ac:dyDescent="0.3">
      <c r="B2489" t="s">
        <v>1505</v>
      </c>
      <c r="C2489">
        <v>47181</v>
      </c>
      <c r="D2489" t="s">
        <v>425</v>
      </c>
    </row>
    <row r="2490" spans="2:4" x14ac:dyDescent="0.3">
      <c r="B2490" t="s">
        <v>1505</v>
      </c>
      <c r="C2490">
        <v>47183</v>
      </c>
      <c r="D2490" t="s">
        <v>1531</v>
      </c>
    </row>
    <row r="2491" spans="2:4" x14ac:dyDescent="0.3">
      <c r="B2491" t="s">
        <v>1505</v>
      </c>
      <c r="C2491">
        <v>47185</v>
      </c>
      <c r="D2491" t="s">
        <v>143</v>
      </c>
    </row>
    <row r="2492" spans="2:4" x14ac:dyDescent="0.3">
      <c r="B2492" t="s">
        <v>1505</v>
      </c>
      <c r="C2492">
        <v>47187</v>
      </c>
      <c r="D2492" t="s">
        <v>518</v>
      </c>
    </row>
    <row r="2493" spans="2:4" x14ac:dyDescent="0.3">
      <c r="B2493" t="s">
        <v>1505</v>
      </c>
      <c r="C2493">
        <v>47189</v>
      </c>
      <c r="D2493" t="s">
        <v>674</v>
      </c>
    </row>
    <row r="2494" spans="2:4" x14ac:dyDescent="0.3">
      <c r="B2494" t="s">
        <v>1532</v>
      </c>
      <c r="C2494">
        <v>48001</v>
      </c>
      <c r="D2494" t="s">
        <v>610</v>
      </c>
    </row>
    <row r="2495" spans="2:4" x14ac:dyDescent="0.3">
      <c r="B2495" t="s">
        <v>1532</v>
      </c>
      <c r="C2495">
        <v>48003</v>
      </c>
      <c r="D2495" t="s">
        <v>1533</v>
      </c>
    </row>
    <row r="2496" spans="2:4" x14ac:dyDescent="0.3">
      <c r="B2496" t="s">
        <v>1532</v>
      </c>
      <c r="C2496">
        <v>48005</v>
      </c>
      <c r="D2496" t="s">
        <v>1534</v>
      </c>
    </row>
    <row r="2497" spans="2:4" x14ac:dyDescent="0.3">
      <c r="B2497" t="s">
        <v>1532</v>
      </c>
      <c r="C2497">
        <v>48007</v>
      </c>
      <c r="D2497" t="s">
        <v>1535</v>
      </c>
    </row>
    <row r="2498" spans="2:4" x14ac:dyDescent="0.3">
      <c r="B2498" t="s">
        <v>1532</v>
      </c>
      <c r="C2498">
        <v>48009</v>
      </c>
      <c r="D2498" t="s">
        <v>1536</v>
      </c>
    </row>
    <row r="2499" spans="2:4" x14ac:dyDescent="0.3">
      <c r="B2499" t="s">
        <v>1532</v>
      </c>
      <c r="C2499">
        <v>48011</v>
      </c>
      <c r="D2499" t="s">
        <v>1404</v>
      </c>
    </row>
    <row r="2500" spans="2:4" x14ac:dyDescent="0.3">
      <c r="B2500" t="s">
        <v>1532</v>
      </c>
      <c r="C2500">
        <v>48013</v>
      </c>
      <c r="D2500" t="s">
        <v>1537</v>
      </c>
    </row>
    <row r="2501" spans="2:4" x14ac:dyDescent="0.3">
      <c r="B2501" t="s">
        <v>1532</v>
      </c>
      <c r="C2501">
        <v>48015</v>
      </c>
      <c r="D2501" t="s">
        <v>1538</v>
      </c>
    </row>
    <row r="2502" spans="2:4" x14ac:dyDescent="0.3">
      <c r="B2502" t="s">
        <v>1532</v>
      </c>
      <c r="C2502">
        <v>48017</v>
      </c>
      <c r="D2502" t="s">
        <v>1539</v>
      </c>
    </row>
    <row r="2503" spans="2:4" x14ac:dyDescent="0.3">
      <c r="B2503" t="s">
        <v>1532</v>
      </c>
      <c r="C2503">
        <v>48019</v>
      </c>
      <c r="D2503" t="s">
        <v>1540</v>
      </c>
    </row>
    <row r="2504" spans="2:4" x14ac:dyDescent="0.3">
      <c r="B2504" t="s">
        <v>1532</v>
      </c>
      <c r="C2504">
        <v>48021</v>
      </c>
      <c r="D2504" t="s">
        <v>1541</v>
      </c>
    </row>
    <row r="2505" spans="2:4" x14ac:dyDescent="0.3">
      <c r="B2505" t="s">
        <v>1532</v>
      </c>
      <c r="C2505">
        <v>48023</v>
      </c>
      <c r="D2505" t="s">
        <v>1542</v>
      </c>
    </row>
    <row r="2506" spans="2:4" x14ac:dyDescent="0.3">
      <c r="B2506" t="s">
        <v>1532</v>
      </c>
      <c r="C2506">
        <v>48025</v>
      </c>
      <c r="D2506" t="s">
        <v>1543</v>
      </c>
    </row>
    <row r="2507" spans="2:4" x14ac:dyDescent="0.3">
      <c r="B2507" t="s">
        <v>1532</v>
      </c>
      <c r="C2507">
        <v>48027</v>
      </c>
      <c r="D2507" t="s">
        <v>681</v>
      </c>
    </row>
    <row r="2508" spans="2:4" x14ac:dyDescent="0.3">
      <c r="B2508" t="s">
        <v>1532</v>
      </c>
      <c r="C2508">
        <v>48029</v>
      </c>
      <c r="D2508" t="s">
        <v>1544</v>
      </c>
    </row>
    <row r="2509" spans="2:4" x14ac:dyDescent="0.3">
      <c r="B2509" t="s">
        <v>1532</v>
      </c>
      <c r="C2509">
        <v>48031</v>
      </c>
      <c r="D2509" t="s">
        <v>1545</v>
      </c>
    </row>
    <row r="2510" spans="2:4" x14ac:dyDescent="0.3">
      <c r="B2510" t="s">
        <v>1532</v>
      </c>
      <c r="C2510">
        <v>48033</v>
      </c>
      <c r="D2510" t="s">
        <v>1546</v>
      </c>
    </row>
    <row r="2511" spans="2:4" x14ac:dyDescent="0.3">
      <c r="B2511" t="s">
        <v>1532</v>
      </c>
      <c r="C2511">
        <v>48035</v>
      </c>
      <c r="D2511" t="s">
        <v>1547</v>
      </c>
    </row>
    <row r="2512" spans="2:4" x14ac:dyDescent="0.3">
      <c r="B2512" t="s">
        <v>1532</v>
      </c>
      <c r="C2512">
        <v>48037</v>
      </c>
      <c r="D2512" t="s">
        <v>1548</v>
      </c>
    </row>
    <row r="2513" spans="2:4" x14ac:dyDescent="0.3">
      <c r="B2513" t="s">
        <v>1532</v>
      </c>
      <c r="C2513">
        <v>48039</v>
      </c>
      <c r="D2513" t="s">
        <v>1549</v>
      </c>
    </row>
    <row r="2514" spans="2:4" x14ac:dyDescent="0.3">
      <c r="B2514" t="s">
        <v>1532</v>
      </c>
      <c r="C2514">
        <v>48041</v>
      </c>
      <c r="D2514" t="s">
        <v>1550</v>
      </c>
    </row>
    <row r="2515" spans="2:4" x14ac:dyDescent="0.3">
      <c r="B2515" t="s">
        <v>1532</v>
      </c>
      <c r="C2515">
        <v>48043</v>
      </c>
      <c r="D2515" t="s">
        <v>1551</v>
      </c>
    </row>
    <row r="2516" spans="2:4" x14ac:dyDescent="0.3">
      <c r="B2516" t="s">
        <v>1532</v>
      </c>
      <c r="C2516">
        <v>48045</v>
      </c>
      <c r="D2516" t="s">
        <v>1552</v>
      </c>
    </row>
    <row r="2517" spans="2:4" x14ac:dyDescent="0.3">
      <c r="B2517" t="s">
        <v>1532</v>
      </c>
      <c r="C2517">
        <v>48047</v>
      </c>
      <c r="D2517" t="s">
        <v>334</v>
      </c>
    </row>
    <row r="2518" spans="2:4" x14ac:dyDescent="0.3">
      <c r="B2518" t="s">
        <v>1532</v>
      </c>
      <c r="C2518">
        <v>48049</v>
      </c>
      <c r="D2518" t="s">
        <v>469</v>
      </c>
    </row>
    <row r="2519" spans="2:4" x14ac:dyDescent="0.3">
      <c r="B2519" t="s">
        <v>1532</v>
      </c>
      <c r="C2519">
        <v>48051</v>
      </c>
      <c r="D2519" t="s">
        <v>1553</v>
      </c>
    </row>
    <row r="2520" spans="2:4" x14ac:dyDescent="0.3">
      <c r="B2520" t="s">
        <v>1532</v>
      </c>
      <c r="C2520">
        <v>48053</v>
      </c>
      <c r="D2520" t="s">
        <v>1554</v>
      </c>
    </row>
    <row r="2521" spans="2:4" x14ac:dyDescent="0.3">
      <c r="B2521" t="s">
        <v>1532</v>
      </c>
      <c r="C2521">
        <v>48055</v>
      </c>
      <c r="D2521" t="s">
        <v>688</v>
      </c>
    </row>
    <row r="2522" spans="2:4" x14ac:dyDescent="0.3">
      <c r="B2522" t="s">
        <v>1532</v>
      </c>
      <c r="C2522">
        <v>48057</v>
      </c>
      <c r="D2522" t="s">
        <v>12</v>
      </c>
    </row>
    <row r="2523" spans="2:4" x14ac:dyDescent="0.3">
      <c r="B2523" t="s">
        <v>1532</v>
      </c>
      <c r="C2523">
        <v>48059</v>
      </c>
      <c r="D2523" t="s">
        <v>1555</v>
      </c>
    </row>
    <row r="2524" spans="2:4" x14ac:dyDescent="0.3">
      <c r="B2524" t="s">
        <v>1532</v>
      </c>
      <c r="C2524">
        <v>48061</v>
      </c>
      <c r="D2524" t="s">
        <v>1410</v>
      </c>
    </row>
    <row r="2525" spans="2:4" x14ac:dyDescent="0.3">
      <c r="B2525" t="s">
        <v>1532</v>
      </c>
      <c r="C2525">
        <v>48063</v>
      </c>
      <c r="D2525" t="s">
        <v>1556</v>
      </c>
    </row>
    <row r="2526" spans="2:4" x14ac:dyDescent="0.3">
      <c r="B2526" t="s">
        <v>1532</v>
      </c>
      <c r="C2526">
        <v>48065</v>
      </c>
      <c r="D2526" t="s">
        <v>1557</v>
      </c>
    </row>
    <row r="2527" spans="2:4" x14ac:dyDescent="0.3">
      <c r="B2527" t="s">
        <v>1532</v>
      </c>
      <c r="C2527">
        <v>48067</v>
      </c>
      <c r="D2527" t="s">
        <v>471</v>
      </c>
    </row>
    <row r="2528" spans="2:4" x14ac:dyDescent="0.3">
      <c r="B2528" t="s">
        <v>1532</v>
      </c>
      <c r="C2528">
        <v>48069</v>
      </c>
      <c r="D2528" t="s">
        <v>1558</v>
      </c>
    </row>
    <row r="2529" spans="2:4" x14ac:dyDescent="0.3">
      <c r="B2529" t="s">
        <v>1532</v>
      </c>
      <c r="C2529">
        <v>48071</v>
      </c>
      <c r="D2529" t="s">
        <v>13</v>
      </c>
    </row>
    <row r="2530" spans="2:4" x14ac:dyDescent="0.3">
      <c r="B2530" t="s">
        <v>1532</v>
      </c>
      <c r="C2530">
        <v>48073</v>
      </c>
      <c r="D2530" t="s">
        <v>14</v>
      </c>
    </row>
    <row r="2531" spans="2:4" x14ac:dyDescent="0.3">
      <c r="B2531" t="s">
        <v>1532</v>
      </c>
      <c r="C2531">
        <v>48075</v>
      </c>
      <c r="D2531" t="s">
        <v>1559</v>
      </c>
    </row>
    <row r="2532" spans="2:4" x14ac:dyDescent="0.3">
      <c r="B2532" t="s">
        <v>1532</v>
      </c>
      <c r="C2532">
        <v>48077</v>
      </c>
      <c r="D2532" t="s">
        <v>18</v>
      </c>
    </row>
    <row r="2533" spans="2:4" x14ac:dyDescent="0.3">
      <c r="B2533" t="s">
        <v>1532</v>
      </c>
      <c r="C2533">
        <v>48079</v>
      </c>
      <c r="D2533" t="s">
        <v>1560</v>
      </c>
    </row>
    <row r="2534" spans="2:4" x14ac:dyDescent="0.3">
      <c r="B2534" t="s">
        <v>1532</v>
      </c>
      <c r="C2534">
        <v>48081</v>
      </c>
      <c r="D2534" t="s">
        <v>1561</v>
      </c>
    </row>
    <row r="2535" spans="2:4" x14ac:dyDescent="0.3">
      <c r="B2535" t="s">
        <v>1532</v>
      </c>
      <c r="C2535">
        <v>48083</v>
      </c>
      <c r="D2535" t="s">
        <v>1562</v>
      </c>
    </row>
    <row r="2536" spans="2:4" x14ac:dyDescent="0.3">
      <c r="B2536" t="s">
        <v>1532</v>
      </c>
      <c r="C2536">
        <v>48085</v>
      </c>
      <c r="D2536" t="s">
        <v>1563</v>
      </c>
    </row>
    <row r="2537" spans="2:4" x14ac:dyDescent="0.3">
      <c r="B2537" t="s">
        <v>1532</v>
      </c>
      <c r="C2537">
        <v>48087</v>
      </c>
      <c r="D2537" t="s">
        <v>1564</v>
      </c>
    </row>
    <row r="2538" spans="2:4" x14ac:dyDescent="0.3">
      <c r="B2538" t="s">
        <v>1532</v>
      </c>
      <c r="C2538">
        <v>48089</v>
      </c>
      <c r="D2538" t="s">
        <v>1565</v>
      </c>
    </row>
    <row r="2539" spans="2:4" x14ac:dyDescent="0.3">
      <c r="B2539" t="s">
        <v>1532</v>
      </c>
      <c r="C2539">
        <v>48091</v>
      </c>
      <c r="D2539" t="s">
        <v>1566</v>
      </c>
    </row>
    <row r="2540" spans="2:4" x14ac:dyDescent="0.3">
      <c r="B2540" t="s">
        <v>1532</v>
      </c>
      <c r="C2540">
        <v>48093</v>
      </c>
      <c r="D2540" t="s">
        <v>619</v>
      </c>
    </row>
    <row r="2541" spans="2:4" x14ac:dyDescent="0.3">
      <c r="B2541" t="s">
        <v>1532</v>
      </c>
      <c r="C2541">
        <v>48095</v>
      </c>
      <c r="D2541" t="s">
        <v>1567</v>
      </c>
    </row>
    <row r="2542" spans="2:4" x14ac:dyDescent="0.3">
      <c r="B2542" t="s">
        <v>1532</v>
      </c>
      <c r="C2542">
        <v>48097</v>
      </c>
      <c r="D2542" t="s">
        <v>1568</v>
      </c>
    </row>
    <row r="2543" spans="2:4" x14ac:dyDescent="0.3">
      <c r="B2543" t="s">
        <v>1532</v>
      </c>
      <c r="C2543">
        <v>48099</v>
      </c>
      <c r="D2543" t="s">
        <v>1569</v>
      </c>
    </row>
    <row r="2544" spans="2:4" x14ac:dyDescent="0.3">
      <c r="B2544" t="s">
        <v>1532</v>
      </c>
      <c r="C2544">
        <v>48101</v>
      </c>
      <c r="D2544" t="s">
        <v>1570</v>
      </c>
    </row>
    <row r="2545" spans="2:4" x14ac:dyDescent="0.3">
      <c r="B2545" t="s">
        <v>1532</v>
      </c>
      <c r="C2545">
        <v>48103</v>
      </c>
      <c r="D2545" t="s">
        <v>1571</v>
      </c>
    </row>
    <row r="2546" spans="2:4" x14ac:dyDescent="0.3">
      <c r="B2546" t="s">
        <v>1532</v>
      </c>
      <c r="C2546">
        <v>48105</v>
      </c>
      <c r="D2546" t="s">
        <v>1510</v>
      </c>
    </row>
    <row r="2547" spans="2:4" x14ac:dyDescent="0.3">
      <c r="B2547" t="s">
        <v>1532</v>
      </c>
      <c r="C2547">
        <v>48107</v>
      </c>
      <c r="D2547" t="s">
        <v>1572</v>
      </c>
    </row>
    <row r="2548" spans="2:4" x14ac:dyDescent="0.3">
      <c r="B2548" t="s">
        <v>1532</v>
      </c>
      <c r="C2548">
        <v>48109</v>
      </c>
      <c r="D2548" t="s">
        <v>1573</v>
      </c>
    </row>
    <row r="2549" spans="2:4" x14ac:dyDescent="0.3">
      <c r="B2549" t="s">
        <v>1532</v>
      </c>
      <c r="C2549">
        <v>48111</v>
      </c>
      <c r="D2549" t="s">
        <v>1574</v>
      </c>
    </row>
    <row r="2550" spans="2:4" x14ac:dyDescent="0.3">
      <c r="B2550" t="s">
        <v>1532</v>
      </c>
      <c r="C2550">
        <v>48113</v>
      </c>
      <c r="D2550" t="s">
        <v>28</v>
      </c>
    </row>
    <row r="2551" spans="2:4" x14ac:dyDescent="0.3">
      <c r="B2551" t="s">
        <v>1532</v>
      </c>
      <c r="C2551">
        <v>48115</v>
      </c>
      <c r="D2551" t="s">
        <v>354</v>
      </c>
    </row>
    <row r="2552" spans="2:4" x14ac:dyDescent="0.3">
      <c r="B2552" t="s">
        <v>1532</v>
      </c>
      <c r="C2552">
        <v>48117</v>
      </c>
      <c r="D2552" t="s">
        <v>1575</v>
      </c>
    </row>
    <row r="2553" spans="2:4" x14ac:dyDescent="0.3">
      <c r="B2553" t="s">
        <v>1532</v>
      </c>
      <c r="C2553">
        <v>48119</v>
      </c>
      <c r="D2553" t="s">
        <v>219</v>
      </c>
    </row>
    <row r="2554" spans="2:4" x14ac:dyDescent="0.3">
      <c r="B2554" t="s">
        <v>1532</v>
      </c>
      <c r="C2554">
        <v>48121</v>
      </c>
      <c r="D2554" t="s">
        <v>1576</v>
      </c>
    </row>
    <row r="2555" spans="2:4" x14ac:dyDescent="0.3">
      <c r="B2555" t="s">
        <v>1532</v>
      </c>
      <c r="C2555">
        <v>48123</v>
      </c>
      <c r="D2555" t="s">
        <v>1577</v>
      </c>
    </row>
    <row r="2556" spans="2:4" x14ac:dyDescent="0.3">
      <c r="B2556" t="s">
        <v>1532</v>
      </c>
      <c r="C2556">
        <v>48125</v>
      </c>
      <c r="D2556" t="s">
        <v>1578</v>
      </c>
    </row>
    <row r="2557" spans="2:4" x14ac:dyDescent="0.3">
      <c r="B2557" t="s">
        <v>1532</v>
      </c>
      <c r="C2557">
        <v>48127</v>
      </c>
      <c r="D2557" t="s">
        <v>1579</v>
      </c>
    </row>
    <row r="2558" spans="2:4" x14ac:dyDescent="0.3">
      <c r="B2558" t="s">
        <v>1532</v>
      </c>
      <c r="C2558">
        <v>48129</v>
      </c>
      <c r="D2558" t="s">
        <v>1580</v>
      </c>
    </row>
    <row r="2559" spans="2:4" x14ac:dyDescent="0.3">
      <c r="B2559" t="s">
        <v>1532</v>
      </c>
      <c r="C2559">
        <v>48131</v>
      </c>
      <c r="D2559" t="s">
        <v>285</v>
      </c>
    </row>
    <row r="2560" spans="2:4" x14ac:dyDescent="0.3">
      <c r="B2560" t="s">
        <v>1532</v>
      </c>
      <c r="C2560">
        <v>48133</v>
      </c>
      <c r="D2560" t="s">
        <v>1581</v>
      </c>
    </row>
    <row r="2561" spans="2:4" x14ac:dyDescent="0.3">
      <c r="B2561" t="s">
        <v>1532</v>
      </c>
      <c r="C2561">
        <v>48135</v>
      </c>
      <c r="D2561" t="s">
        <v>1582</v>
      </c>
    </row>
    <row r="2562" spans="2:4" x14ac:dyDescent="0.3">
      <c r="B2562" t="s">
        <v>1532</v>
      </c>
      <c r="C2562">
        <v>48137</v>
      </c>
      <c r="D2562" t="s">
        <v>480</v>
      </c>
    </row>
    <row r="2563" spans="2:4" x14ac:dyDescent="0.3">
      <c r="B2563" t="s">
        <v>1532</v>
      </c>
      <c r="C2563">
        <v>48139</v>
      </c>
      <c r="D2563" t="s">
        <v>623</v>
      </c>
    </row>
    <row r="2564" spans="2:4" x14ac:dyDescent="0.3">
      <c r="B2564" t="s">
        <v>1532</v>
      </c>
      <c r="C2564">
        <v>48141</v>
      </c>
      <c r="D2564" t="s">
        <v>225</v>
      </c>
    </row>
    <row r="2565" spans="2:4" x14ac:dyDescent="0.3">
      <c r="B2565" t="s">
        <v>1532</v>
      </c>
      <c r="C2565">
        <v>48143</v>
      </c>
      <c r="D2565" t="s">
        <v>1583</v>
      </c>
    </row>
    <row r="2566" spans="2:4" x14ac:dyDescent="0.3">
      <c r="B2566" t="s">
        <v>1532</v>
      </c>
      <c r="C2566">
        <v>48145</v>
      </c>
      <c r="D2566" t="s">
        <v>1584</v>
      </c>
    </row>
    <row r="2567" spans="2:4" x14ac:dyDescent="0.3">
      <c r="B2567" t="s">
        <v>1532</v>
      </c>
      <c r="C2567">
        <v>48147</v>
      </c>
      <c r="D2567" t="s">
        <v>364</v>
      </c>
    </row>
    <row r="2568" spans="2:4" x14ac:dyDescent="0.3">
      <c r="B2568" t="s">
        <v>1532</v>
      </c>
      <c r="C2568">
        <v>48149</v>
      </c>
      <c r="D2568" t="s">
        <v>33</v>
      </c>
    </row>
    <row r="2569" spans="2:4" x14ac:dyDescent="0.3">
      <c r="B2569" t="s">
        <v>1532</v>
      </c>
      <c r="C2569">
        <v>48151</v>
      </c>
      <c r="D2569" t="s">
        <v>1585</v>
      </c>
    </row>
    <row r="2570" spans="2:4" x14ac:dyDescent="0.3">
      <c r="B2570" t="s">
        <v>1532</v>
      </c>
      <c r="C2570">
        <v>48153</v>
      </c>
      <c r="D2570" t="s">
        <v>365</v>
      </c>
    </row>
    <row r="2571" spans="2:4" x14ac:dyDescent="0.3">
      <c r="B2571" t="s">
        <v>1532</v>
      </c>
      <c r="C2571">
        <v>48155</v>
      </c>
      <c r="D2571" t="s">
        <v>1586</v>
      </c>
    </row>
    <row r="2572" spans="2:4" x14ac:dyDescent="0.3">
      <c r="B2572" t="s">
        <v>1532</v>
      </c>
      <c r="C2572">
        <v>48157</v>
      </c>
      <c r="D2572" t="s">
        <v>1587</v>
      </c>
    </row>
    <row r="2573" spans="2:4" x14ac:dyDescent="0.3">
      <c r="B2573" t="s">
        <v>1532</v>
      </c>
      <c r="C2573">
        <v>48159</v>
      </c>
      <c r="D2573" t="s">
        <v>34</v>
      </c>
    </row>
    <row r="2574" spans="2:4" x14ac:dyDescent="0.3">
      <c r="B2574" t="s">
        <v>1532</v>
      </c>
      <c r="C2574">
        <v>48161</v>
      </c>
      <c r="D2574" t="s">
        <v>1588</v>
      </c>
    </row>
    <row r="2575" spans="2:4" x14ac:dyDescent="0.3">
      <c r="B2575" t="s">
        <v>1532</v>
      </c>
      <c r="C2575">
        <v>48163</v>
      </c>
      <c r="D2575" t="s">
        <v>1589</v>
      </c>
    </row>
    <row r="2576" spans="2:4" x14ac:dyDescent="0.3">
      <c r="B2576" t="s">
        <v>1532</v>
      </c>
      <c r="C2576">
        <v>48165</v>
      </c>
      <c r="D2576" t="s">
        <v>1590</v>
      </c>
    </row>
    <row r="2577" spans="2:4" x14ac:dyDescent="0.3">
      <c r="B2577" t="s">
        <v>1532</v>
      </c>
      <c r="C2577">
        <v>48167</v>
      </c>
      <c r="D2577" t="s">
        <v>1591</v>
      </c>
    </row>
    <row r="2578" spans="2:4" x14ac:dyDescent="0.3">
      <c r="B2578" t="s">
        <v>1532</v>
      </c>
      <c r="C2578">
        <v>48169</v>
      </c>
      <c r="D2578" t="s">
        <v>1592</v>
      </c>
    </row>
    <row r="2579" spans="2:4" x14ac:dyDescent="0.3">
      <c r="B2579" t="s">
        <v>1532</v>
      </c>
      <c r="C2579">
        <v>48171</v>
      </c>
      <c r="D2579" t="s">
        <v>1593</v>
      </c>
    </row>
    <row r="2580" spans="2:4" x14ac:dyDescent="0.3">
      <c r="B2580" t="s">
        <v>1532</v>
      </c>
      <c r="C2580">
        <v>48173</v>
      </c>
      <c r="D2580" t="s">
        <v>1594</v>
      </c>
    </row>
    <row r="2581" spans="2:4" x14ac:dyDescent="0.3">
      <c r="B2581" t="s">
        <v>1532</v>
      </c>
      <c r="C2581">
        <v>48175</v>
      </c>
      <c r="D2581" t="s">
        <v>1595</v>
      </c>
    </row>
    <row r="2582" spans="2:4" x14ac:dyDescent="0.3">
      <c r="B2582" t="s">
        <v>1532</v>
      </c>
      <c r="C2582">
        <v>48177</v>
      </c>
      <c r="D2582" t="s">
        <v>1596</v>
      </c>
    </row>
    <row r="2583" spans="2:4" x14ac:dyDescent="0.3">
      <c r="B2583" t="s">
        <v>1532</v>
      </c>
      <c r="C2583">
        <v>48179</v>
      </c>
      <c r="D2583" t="s">
        <v>628</v>
      </c>
    </row>
    <row r="2584" spans="2:4" x14ac:dyDescent="0.3">
      <c r="B2584" t="s">
        <v>1532</v>
      </c>
      <c r="C2584">
        <v>48181</v>
      </c>
      <c r="D2584" t="s">
        <v>700</v>
      </c>
    </row>
    <row r="2585" spans="2:4" x14ac:dyDescent="0.3">
      <c r="B2585" t="s">
        <v>1532</v>
      </c>
      <c r="C2585">
        <v>48183</v>
      </c>
      <c r="D2585" t="s">
        <v>1597</v>
      </c>
    </row>
    <row r="2586" spans="2:4" x14ac:dyDescent="0.3">
      <c r="B2586" t="s">
        <v>1532</v>
      </c>
      <c r="C2586">
        <v>48185</v>
      </c>
      <c r="D2586" t="s">
        <v>1598</v>
      </c>
    </row>
    <row r="2587" spans="2:4" x14ac:dyDescent="0.3">
      <c r="B2587" t="s">
        <v>1532</v>
      </c>
      <c r="C2587">
        <v>48187</v>
      </c>
      <c r="D2587" t="s">
        <v>1161</v>
      </c>
    </row>
    <row r="2588" spans="2:4" x14ac:dyDescent="0.3">
      <c r="B2588" t="s">
        <v>1532</v>
      </c>
      <c r="C2588">
        <v>48189</v>
      </c>
      <c r="D2588" t="s">
        <v>37</v>
      </c>
    </row>
    <row r="2589" spans="2:4" x14ac:dyDescent="0.3">
      <c r="B2589" t="s">
        <v>1532</v>
      </c>
      <c r="C2589">
        <v>48191</v>
      </c>
      <c r="D2589" t="s">
        <v>374</v>
      </c>
    </row>
    <row r="2590" spans="2:4" x14ac:dyDescent="0.3">
      <c r="B2590" t="s">
        <v>1532</v>
      </c>
      <c r="C2590">
        <v>48193</v>
      </c>
      <c r="D2590" t="s">
        <v>291</v>
      </c>
    </row>
    <row r="2591" spans="2:4" x14ac:dyDescent="0.3">
      <c r="B2591" t="s">
        <v>1532</v>
      </c>
      <c r="C2591">
        <v>48195</v>
      </c>
      <c r="D2591" t="s">
        <v>1599</v>
      </c>
    </row>
    <row r="2592" spans="2:4" x14ac:dyDescent="0.3">
      <c r="B2592" t="s">
        <v>1532</v>
      </c>
      <c r="C2592">
        <v>48197</v>
      </c>
      <c r="D2592" t="s">
        <v>1517</v>
      </c>
    </row>
    <row r="2593" spans="2:4" x14ac:dyDescent="0.3">
      <c r="B2593" t="s">
        <v>1532</v>
      </c>
      <c r="C2593">
        <v>48199</v>
      </c>
      <c r="D2593" t="s">
        <v>484</v>
      </c>
    </row>
    <row r="2594" spans="2:4" x14ac:dyDescent="0.3">
      <c r="B2594" t="s">
        <v>1532</v>
      </c>
      <c r="C2594">
        <v>48201</v>
      </c>
      <c r="D2594" t="s">
        <v>377</v>
      </c>
    </row>
    <row r="2595" spans="2:4" x14ac:dyDescent="0.3">
      <c r="B2595" t="s">
        <v>1532</v>
      </c>
      <c r="C2595">
        <v>48203</v>
      </c>
      <c r="D2595" t="s">
        <v>532</v>
      </c>
    </row>
    <row r="2596" spans="2:4" x14ac:dyDescent="0.3">
      <c r="B2596" t="s">
        <v>1532</v>
      </c>
      <c r="C2596">
        <v>48205</v>
      </c>
      <c r="D2596" t="s">
        <v>1600</v>
      </c>
    </row>
    <row r="2597" spans="2:4" x14ac:dyDescent="0.3">
      <c r="B2597" t="s">
        <v>1532</v>
      </c>
      <c r="C2597">
        <v>48207</v>
      </c>
      <c r="D2597" t="s">
        <v>633</v>
      </c>
    </row>
    <row r="2598" spans="2:4" x14ac:dyDescent="0.3">
      <c r="B2598" t="s">
        <v>1532</v>
      </c>
      <c r="C2598">
        <v>48209</v>
      </c>
      <c r="D2598" t="s">
        <v>1601</v>
      </c>
    </row>
    <row r="2599" spans="2:4" x14ac:dyDescent="0.3">
      <c r="B2599" t="s">
        <v>1532</v>
      </c>
      <c r="C2599">
        <v>48211</v>
      </c>
      <c r="D2599" t="s">
        <v>1602</v>
      </c>
    </row>
    <row r="2600" spans="2:4" x14ac:dyDescent="0.3">
      <c r="B2600" t="s">
        <v>1532</v>
      </c>
      <c r="C2600">
        <v>48213</v>
      </c>
      <c r="D2600" t="s">
        <v>485</v>
      </c>
    </row>
    <row r="2601" spans="2:4" x14ac:dyDescent="0.3">
      <c r="B2601" t="s">
        <v>1532</v>
      </c>
      <c r="C2601">
        <v>48215</v>
      </c>
      <c r="D2601" t="s">
        <v>1163</v>
      </c>
    </row>
    <row r="2602" spans="2:4" x14ac:dyDescent="0.3">
      <c r="B2602" t="s">
        <v>1532</v>
      </c>
      <c r="C2602">
        <v>48217</v>
      </c>
      <c r="D2602" t="s">
        <v>1057</v>
      </c>
    </row>
    <row r="2603" spans="2:4" x14ac:dyDescent="0.3">
      <c r="B2603" t="s">
        <v>1532</v>
      </c>
      <c r="C2603">
        <v>48219</v>
      </c>
      <c r="D2603" t="s">
        <v>1603</v>
      </c>
    </row>
    <row r="2604" spans="2:4" x14ac:dyDescent="0.3">
      <c r="B2604" t="s">
        <v>1532</v>
      </c>
      <c r="C2604">
        <v>48221</v>
      </c>
      <c r="D2604" t="s">
        <v>1604</v>
      </c>
    </row>
    <row r="2605" spans="2:4" x14ac:dyDescent="0.3">
      <c r="B2605" t="s">
        <v>1532</v>
      </c>
      <c r="C2605">
        <v>48223</v>
      </c>
      <c r="D2605" t="s">
        <v>705</v>
      </c>
    </row>
    <row r="2606" spans="2:4" x14ac:dyDescent="0.3">
      <c r="B2606" t="s">
        <v>1532</v>
      </c>
      <c r="C2606">
        <v>48225</v>
      </c>
      <c r="D2606" t="s">
        <v>39</v>
      </c>
    </row>
    <row r="2607" spans="2:4" x14ac:dyDescent="0.3">
      <c r="B2607" t="s">
        <v>1532</v>
      </c>
      <c r="C2607">
        <v>48227</v>
      </c>
      <c r="D2607" t="s">
        <v>113</v>
      </c>
    </row>
    <row r="2608" spans="2:4" x14ac:dyDescent="0.3">
      <c r="B2608" t="s">
        <v>1532</v>
      </c>
      <c r="C2608">
        <v>48229</v>
      </c>
      <c r="D2608" t="s">
        <v>1605</v>
      </c>
    </row>
    <row r="2609" spans="2:4" x14ac:dyDescent="0.3">
      <c r="B2609" t="s">
        <v>1532</v>
      </c>
      <c r="C2609">
        <v>48231</v>
      </c>
      <c r="D2609" t="s">
        <v>1606</v>
      </c>
    </row>
    <row r="2610" spans="2:4" x14ac:dyDescent="0.3">
      <c r="B2610" t="s">
        <v>1532</v>
      </c>
      <c r="C2610">
        <v>48233</v>
      </c>
      <c r="D2610" t="s">
        <v>1487</v>
      </c>
    </row>
    <row r="2611" spans="2:4" x14ac:dyDescent="0.3">
      <c r="B2611" t="s">
        <v>1532</v>
      </c>
      <c r="C2611">
        <v>48235</v>
      </c>
      <c r="D2611" t="s">
        <v>1607</v>
      </c>
    </row>
    <row r="2612" spans="2:4" x14ac:dyDescent="0.3">
      <c r="B2612" t="s">
        <v>1532</v>
      </c>
      <c r="C2612">
        <v>48237</v>
      </c>
      <c r="D2612" t="s">
        <v>1608</v>
      </c>
    </row>
    <row r="2613" spans="2:4" x14ac:dyDescent="0.3">
      <c r="B2613" t="s">
        <v>1532</v>
      </c>
      <c r="C2613">
        <v>48239</v>
      </c>
      <c r="D2613" t="s">
        <v>40</v>
      </c>
    </row>
    <row r="2614" spans="2:4" x14ac:dyDescent="0.3">
      <c r="B2614" t="s">
        <v>1532</v>
      </c>
      <c r="C2614">
        <v>48241</v>
      </c>
      <c r="D2614" t="s">
        <v>381</v>
      </c>
    </row>
    <row r="2615" spans="2:4" x14ac:dyDescent="0.3">
      <c r="B2615" t="s">
        <v>1532</v>
      </c>
      <c r="C2615">
        <v>48243</v>
      </c>
      <c r="D2615" t="s">
        <v>382</v>
      </c>
    </row>
    <row r="2616" spans="2:4" x14ac:dyDescent="0.3">
      <c r="B2616" t="s">
        <v>1532</v>
      </c>
      <c r="C2616">
        <v>48245</v>
      </c>
      <c r="D2616" t="s">
        <v>41</v>
      </c>
    </row>
    <row r="2617" spans="2:4" x14ac:dyDescent="0.3">
      <c r="B2617" t="s">
        <v>1532</v>
      </c>
      <c r="C2617">
        <v>48247</v>
      </c>
      <c r="D2617" t="s">
        <v>1609</v>
      </c>
    </row>
    <row r="2618" spans="2:4" x14ac:dyDescent="0.3">
      <c r="B2618" t="s">
        <v>1532</v>
      </c>
      <c r="C2618">
        <v>48249</v>
      </c>
      <c r="D2618" t="s">
        <v>1610</v>
      </c>
    </row>
    <row r="2619" spans="2:4" x14ac:dyDescent="0.3">
      <c r="B2619" t="s">
        <v>1532</v>
      </c>
      <c r="C2619">
        <v>48251</v>
      </c>
      <c r="D2619" t="s">
        <v>116</v>
      </c>
    </row>
    <row r="2620" spans="2:4" x14ac:dyDescent="0.3">
      <c r="B2620" t="s">
        <v>1532</v>
      </c>
      <c r="C2620">
        <v>48253</v>
      </c>
      <c r="D2620" t="s">
        <v>384</v>
      </c>
    </row>
    <row r="2621" spans="2:4" x14ac:dyDescent="0.3">
      <c r="B2621" t="s">
        <v>1532</v>
      </c>
      <c r="C2621">
        <v>48255</v>
      </c>
      <c r="D2621" t="s">
        <v>1611</v>
      </c>
    </row>
    <row r="2622" spans="2:4" x14ac:dyDescent="0.3">
      <c r="B2622" t="s">
        <v>1532</v>
      </c>
      <c r="C2622">
        <v>48257</v>
      </c>
      <c r="D2622" t="s">
        <v>1612</v>
      </c>
    </row>
    <row r="2623" spans="2:4" x14ac:dyDescent="0.3">
      <c r="B2623" t="s">
        <v>1532</v>
      </c>
      <c r="C2623">
        <v>48259</v>
      </c>
      <c r="D2623" t="s">
        <v>491</v>
      </c>
    </row>
    <row r="2624" spans="2:4" x14ac:dyDescent="0.3">
      <c r="B2624" t="s">
        <v>1532</v>
      </c>
      <c r="C2624">
        <v>48261</v>
      </c>
      <c r="D2624" t="s">
        <v>1613</v>
      </c>
    </row>
    <row r="2625" spans="2:4" x14ac:dyDescent="0.3">
      <c r="B2625" t="s">
        <v>1532</v>
      </c>
      <c r="C2625">
        <v>48263</v>
      </c>
      <c r="D2625" t="s">
        <v>269</v>
      </c>
    </row>
    <row r="2626" spans="2:4" x14ac:dyDescent="0.3">
      <c r="B2626" t="s">
        <v>1532</v>
      </c>
      <c r="C2626">
        <v>48265</v>
      </c>
      <c r="D2626" t="s">
        <v>1614</v>
      </c>
    </row>
    <row r="2627" spans="2:4" x14ac:dyDescent="0.3">
      <c r="B2627" t="s">
        <v>1532</v>
      </c>
      <c r="C2627">
        <v>48267</v>
      </c>
      <c r="D2627" t="s">
        <v>1615</v>
      </c>
    </row>
    <row r="2628" spans="2:4" x14ac:dyDescent="0.3">
      <c r="B2628" t="s">
        <v>1532</v>
      </c>
      <c r="C2628">
        <v>48269</v>
      </c>
      <c r="D2628" t="s">
        <v>1616</v>
      </c>
    </row>
    <row r="2629" spans="2:4" x14ac:dyDescent="0.3">
      <c r="B2629" t="s">
        <v>1532</v>
      </c>
      <c r="C2629">
        <v>48271</v>
      </c>
      <c r="D2629" t="s">
        <v>1617</v>
      </c>
    </row>
    <row r="2630" spans="2:4" x14ac:dyDescent="0.3">
      <c r="B2630" t="s">
        <v>1532</v>
      </c>
      <c r="C2630">
        <v>48273</v>
      </c>
      <c r="D2630" t="s">
        <v>1618</v>
      </c>
    </row>
    <row r="2631" spans="2:4" x14ac:dyDescent="0.3">
      <c r="B2631" t="s">
        <v>1532</v>
      </c>
      <c r="C2631">
        <v>48275</v>
      </c>
      <c r="D2631" t="s">
        <v>492</v>
      </c>
    </row>
    <row r="2632" spans="2:4" x14ac:dyDescent="0.3">
      <c r="B2632" t="s">
        <v>1532</v>
      </c>
      <c r="C2632">
        <v>48277</v>
      </c>
      <c r="D2632" t="s">
        <v>42</v>
      </c>
    </row>
    <row r="2633" spans="2:4" x14ac:dyDescent="0.3">
      <c r="B2633" t="s">
        <v>1532</v>
      </c>
      <c r="C2633">
        <v>48279</v>
      </c>
      <c r="D2633" t="s">
        <v>1619</v>
      </c>
    </row>
    <row r="2634" spans="2:4" x14ac:dyDescent="0.3">
      <c r="B2634" t="s">
        <v>1532</v>
      </c>
      <c r="C2634">
        <v>48281</v>
      </c>
      <c r="D2634" t="s">
        <v>1620</v>
      </c>
    </row>
    <row r="2635" spans="2:4" x14ac:dyDescent="0.3">
      <c r="B2635" t="s">
        <v>1532</v>
      </c>
      <c r="C2635">
        <v>48283</v>
      </c>
      <c r="D2635" t="s">
        <v>1621</v>
      </c>
    </row>
    <row r="2636" spans="2:4" x14ac:dyDescent="0.3">
      <c r="B2636" t="s">
        <v>1532</v>
      </c>
      <c r="C2636">
        <v>48285</v>
      </c>
      <c r="D2636" t="s">
        <v>1622</v>
      </c>
    </row>
    <row r="2637" spans="2:4" x14ac:dyDescent="0.3">
      <c r="B2637" t="s">
        <v>1532</v>
      </c>
      <c r="C2637">
        <v>48287</v>
      </c>
      <c r="D2637" t="s">
        <v>45</v>
      </c>
    </row>
    <row r="2638" spans="2:4" x14ac:dyDescent="0.3">
      <c r="B2638" t="s">
        <v>1532</v>
      </c>
      <c r="C2638">
        <v>48289</v>
      </c>
      <c r="D2638" t="s">
        <v>299</v>
      </c>
    </row>
    <row r="2639" spans="2:4" x14ac:dyDescent="0.3">
      <c r="B2639" t="s">
        <v>1532</v>
      </c>
      <c r="C2639">
        <v>48291</v>
      </c>
      <c r="D2639" t="s">
        <v>301</v>
      </c>
    </row>
    <row r="2640" spans="2:4" x14ac:dyDescent="0.3">
      <c r="B2640" t="s">
        <v>1532</v>
      </c>
      <c r="C2640">
        <v>48293</v>
      </c>
      <c r="D2640" t="s">
        <v>46</v>
      </c>
    </row>
    <row r="2641" spans="2:4" x14ac:dyDescent="0.3">
      <c r="B2641" t="s">
        <v>1532</v>
      </c>
      <c r="C2641">
        <v>48295</v>
      </c>
      <c r="D2641" t="s">
        <v>1623</v>
      </c>
    </row>
    <row r="2642" spans="2:4" x14ac:dyDescent="0.3">
      <c r="B2642" t="s">
        <v>1532</v>
      </c>
      <c r="C2642">
        <v>48297</v>
      </c>
      <c r="D2642" t="s">
        <v>1624</v>
      </c>
    </row>
    <row r="2643" spans="2:4" x14ac:dyDescent="0.3">
      <c r="B2643" t="s">
        <v>1532</v>
      </c>
      <c r="C2643">
        <v>48299</v>
      </c>
      <c r="D2643" t="s">
        <v>1625</v>
      </c>
    </row>
    <row r="2644" spans="2:4" x14ac:dyDescent="0.3">
      <c r="B2644" t="s">
        <v>1532</v>
      </c>
      <c r="C2644">
        <v>48301</v>
      </c>
      <c r="D2644" t="s">
        <v>1626</v>
      </c>
    </row>
    <row r="2645" spans="2:4" x14ac:dyDescent="0.3">
      <c r="B2645" t="s">
        <v>1532</v>
      </c>
      <c r="C2645">
        <v>48303</v>
      </c>
      <c r="D2645" t="s">
        <v>1627</v>
      </c>
    </row>
    <row r="2646" spans="2:4" x14ac:dyDescent="0.3">
      <c r="B2646" t="s">
        <v>1532</v>
      </c>
      <c r="C2646">
        <v>48305</v>
      </c>
      <c r="D2646" t="s">
        <v>1628</v>
      </c>
    </row>
    <row r="2647" spans="2:4" x14ac:dyDescent="0.3">
      <c r="B2647" t="s">
        <v>1532</v>
      </c>
      <c r="C2647">
        <v>48307</v>
      </c>
      <c r="D2647" t="s">
        <v>1629</v>
      </c>
    </row>
    <row r="2648" spans="2:4" x14ac:dyDescent="0.3">
      <c r="B2648" t="s">
        <v>1532</v>
      </c>
      <c r="C2648">
        <v>48309</v>
      </c>
      <c r="D2648" t="s">
        <v>1630</v>
      </c>
    </row>
    <row r="2649" spans="2:4" x14ac:dyDescent="0.3">
      <c r="B2649" t="s">
        <v>1532</v>
      </c>
      <c r="C2649">
        <v>48311</v>
      </c>
      <c r="D2649" t="s">
        <v>1631</v>
      </c>
    </row>
    <row r="2650" spans="2:4" x14ac:dyDescent="0.3">
      <c r="B2650" t="s">
        <v>1532</v>
      </c>
      <c r="C2650">
        <v>48313</v>
      </c>
      <c r="D2650" t="s">
        <v>49</v>
      </c>
    </row>
    <row r="2651" spans="2:4" x14ac:dyDescent="0.3">
      <c r="B2651" t="s">
        <v>1532</v>
      </c>
      <c r="C2651">
        <v>48315</v>
      </c>
      <c r="D2651" t="s">
        <v>51</v>
      </c>
    </row>
    <row r="2652" spans="2:4" x14ac:dyDescent="0.3">
      <c r="B2652" t="s">
        <v>1532</v>
      </c>
      <c r="C2652">
        <v>48317</v>
      </c>
      <c r="D2652" t="s">
        <v>303</v>
      </c>
    </row>
    <row r="2653" spans="2:4" x14ac:dyDescent="0.3">
      <c r="B2653" t="s">
        <v>1532</v>
      </c>
      <c r="C2653">
        <v>48319</v>
      </c>
      <c r="D2653" t="s">
        <v>499</v>
      </c>
    </row>
    <row r="2654" spans="2:4" x14ac:dyDescent="0.3">
      <c r="B2654" t="s">
        <v>1532</v>
      </c>
      <c r="C2654">
        <v>48321</v>
      </c>
      <c r="D2654" t="s">
        <v>1632</v>
      </c>
    </row>
    <row r="2655" spans="2:4" x14ac:dyDescent="0.3">
      <c r="B2655" t="s">
        <v>1532</v>
      </c>
      <c r="C2655">
        <v>48323</v>
      </c>
      <c r="D2655" t="s">
        <v>1633</v>
      </c>
    </row>
    <row r="2656" spans="2:4" x14ac:dyDescent="0.3">
      <c r="B2656" t="s">
        <v>1532</v>
      </c>
      <c r="C2656">
        <v>48325</v>
      </c>
      <c r="D2656" t="s">
        <v>1326</v>
      </c>
    </row>
    <row r="2657" spans="2:4" x14ac:dyDescent="0.3">
      <c r="B2657" t="s">
        <v>1532</v>
      </c>
      <c r="C2657">
        <v>48327</v>
      </c>
      <c r="D2657" t="s">
        <v>501</v>
      </c>
    </row>
    <row r="2658" spans="2:4" x14ac:dyDescent="0.3">
      <c r="B2658" t="s">
        <v>1532</v>
      </c>
      <c r="C2658">
        <v>48329</v>
      </c>
      <c r="D2658" t="s">
        <v>880</v>
      </c>
    </row>
    <row r="2659" spans="2:4" x14ac:dyDescent="0.3">
      <c r="B2659" t="s">
        <v>1532</v>
      </c>
      <c r="C2659">
        <v>48331</v>
      </c>
      <c r="D2659" t="s">
        <v>1634</v>
      </c>
    </row>
    <row r="2660" spans="2:4" x14ac:dyDescent="0.3">
      <c r="B2660" t="s">
        <v>1532</v>
      </c>
      <c r="C2660">
        <v>48333</v>
      </c>
      <c r="D2660" t="s">
        <v>590</v>
      </c>
    </row>
    <row r="2661" spans="2:4" x14ac:dyDescent="0.3">
      <c r="B2661" t="s">
        <v>1532</v>
      </c>
      <c r="C2661">
        <v>48335</v>
      </c>
      <c r="D2661" t="s">
        <v>392</v>
      </c>
    </row>
    <row r="2662" spans="2:4" x14ac:dyDescent="0.3">
      <c r="B2662" t="s">
        <v>1532</v>
      </c>
      <c r="C2662">
        <v>48337</v>
      </c>
      <c r="D2662" t="s">
        <v>1635</v>
      </c>
    </row>
    <row r="2663" spans="2:4" x14ac:dyDescent="0.3">
      <c r="B2663" t="s">
        <v>1532</v>
      </c>
      <c r="C2663">
        <v>48339</v>
      </c>
      <c r="D2663" t="s">
        <v>55</v>
      </c>
    </row>
    <row r="2664" spans="2:4" x14ac:dyDescent="0.3">
      <c r="B2664" t="s">
        <v>1532</v>
      </c>
      <c r="C2664">
        <v>48341</v>
      </c>
      <c r="D2664" t="s">
        <v>1249</v>
      </c>
    </row>
    <row r="2665" spans="2:4" x14ac:dyDescent="0.3">
      <c r="B2665" t="s">
        <v>1532</v>
      </c>
      <c r="C2665">
        <v>48343</v>
      </c>
      <c r="D2665" t="s">
        <v>643</v>
      </c>
    </row>
    <row r="2666" spans="2:4" x14ac:dyDescent="0.3">
      <c r="B2666" t="s">
        <v>1532</v>
      </c>
      <c r="C2666">
        <v>48345</v>
      </c>
      <c r="D2666" t="s">
        <v>1636</v>
      </c>
    </row>
    <row r="2667" spans="2:4" x14ac:dyDescent="0.3">
      <c r="B2667" t="s">
        <v>1532</v>
      </c>
      <c r="C2667">
        <v>48347</v>
      </c>
      <c r="D2667" t="s">
        <v>1637</v>
      </c>
    </row>
    <row r="2668" spans="2:4" x14ac:dyDescent="0.3">
      <c r="B2668" t="s">
        <v>1532</v>
      </c>
      <c r="C2668">
        <v>48349</v>
      </c>
      <c r="D2668" t="s">
        <v>1638</v>
      </c>
    </row>
    <row r="2669" spans="2:4" x14ac:dyDescent="0.3">
      <c r="B2669" t="s">
        <v>1532</v>
      </c>
      <c r="C2669">
        <v>48351</v>
      </c>
      <c r="D2669" t="s">
        <v>125</v>
      </c>
    </row>
    <row r="2670" spans="2:4" x14ac:dyDescent="0.3">
      <c r="B2670" t="s">
        <v>1532</v>
      </c>
      <c r="C2670">
        <v>48353</v>
      </c>
      <c r="D2670" t="s">
        <v>1639</v>
      </c>
    </row>
    <row r="2671" spans="2:4" x14ac:dyDescent="0.3">
      <c r="B2671" t="s">
        <v>1532</v>
      </c>
      <c r="C2671">
        <v>48355</v>
      </c>
      <c r="D2671" t="s">
        <v>1640</v>
      </c>
    </row>
    <row r="2672" spans="2:4" x14ac:dyDescent="0.3">
      <c r="B2672" t="s">
        <v>1532</v>
      </c>
      <c r="C2672">
        <v>48357</v>
      </c>
      <c r="D2672" t="s">
        <v>1641</v>
      </c>
    </row>
    <row r="2673" spans="2:4" x14ac:dyDescent="0.3">
      <c r="B2673" t="s">
        <v>1532</v>
      </c>
      <c r="C2673">
        <v>48359</v>
      </c>
      <c r="D2673" t="s">
        <v>721</v>
      </c>
    </row>
    <row r="2674" spans="2:4" x14ac:dyDescent="0.3">
      <c r="B2674" t="s">
        <v>1532</v>
      </c>
      <c r="C2674">
        <v>48361</v>
      </c>
      <c r="D2674" t="s">
        <v>175</v>
      </c>
    </row>
    <row r="2675" spans="2:4" x14ac:dyDescent="0.3">
      <c r="B2675" t="s">
        <v>1532</v>
      </c>
      <c r="C2675">
        <v>48363</v>
      </c>
      <c r="D2675" t="s">
        <v>1642</v>
      </c>
    </row>
    <row r="2676" spans="2:4" x14ac:dyDescent="0.3">
      <c r="B2676" t="s">
        <v>1532</v>
      </c>
      <c r="C2676">
        <v>48365</v>
      </c>
      <c r="D2676" t="s">
        <v>985</v>
      </c>
    </row>
    <row r="2677" spans="2:4" x14ac:dyDescent="0.3">
      <c r="B2677" t="s">
        <v>1532</v>
      </c>
      <c r="C2677">
        <v>48367</v>
      </c>
      <c r="D2677" t="s">
        <v>1643</v>
      </c>
    </row>
    <row r="2678" spans="2:4" x14ac:dyDescent="0.3">
      <c r="B2678" t="s">
        <v>1532</v>
      </c>
      <c r="C2678">
        <v>48369</v>
      </c>
      <c r="D2678" t="s">
        <v>1644</v>
      </c>
    </row>
    <row r="2679" spans="2:4" x14ac:dyDescent="0.3">
      <c r="B2679" t="s">
        <v>1532</v>
      </c>
      <c r="C2679">
        <v>48371</v>
      </c>
      <c r="D2679" t="s">
        <v>1645</v>
      </c>
    </row>
    <row r="2680" spans="2:4" x14ac:dyDescent="0.3">
      <c r="B2680" t="s">
        <v>1532</v>
      </c>
      <c r="C2680">
        <v>48373</v>
      </c>
      <c r="D2680" t="s">
        <v>129</v>
      </c>
    </row>
    <row r="2681" spans="2:4" x14ac:dyDescent="0.3">
      <c r="B2681" t="s">
        <v>1532</v>
      </c>
      <c r="C2681">
        <v>48375</v>
      </c>
      <c r="D2681" t="s">
        <v>1430</v>
      </c>
    </row>
    <row r="2682" spans="2:4" x14ac:dyDescent="0.3">
      <c r="B2682" t="s">
        <v>1532</v>
      </c>
      <c r="C2682">
        <v>48377</v>
      </c>
      <c r="D2682" t="s">
        <v>1646</v>
      </c>
    </row>
    <row r="2683" spans="2:4" x14ac:dyDescent="0.3">
      <c r="B2683" t="s">
        <v>1532</v>
      </c>
      <c r="C2683">
        <v>48379</v>
      </c>
      <c r="D2683" t="s">
        <v>1647</v>
      </c>
    </row>
    <row r="2684" spans="2:4" x14ac:dyDescent="0.3">
      <c r="B2684" t="s">
        <v>1532</v>
      </c>
      <c r="C2684">
        <v>48381</v>
      </c>
      <c r="D2684" t="s">
        <v>1648</v>
      </c>
    </row>
    <row r="2685" spans="2:4" x14ac:dyDescent="0.3">
      <c r="B2685" t="s">
        <v>1532</v>
      </c>
      <c r="C2685">
        <v>48383</v>
      </c>
      <c r="D2685" t="s">
        <v>1649</v>
      </c>
    </row>
    <row r="2686" spans="2:4" x14ac:dyDescent="0.3">
      <c r="B2686" t="s">
        <v>1532</v>
      </c>
      <c r="C2686">
        <v>48385</v>
      </c>
      <c r="D2686" t="s">
        <v>1650</v>
      </c>
    </row>
    <row r="2687" spans="2:4" x14ac:dyDescent="0.3">
      <c r="B2687" t="s">
        <v>1532</v>
      </c>
      <c r="C2687">
        <v>48387</v>
      </c>
      <c r="D2687" t="s">
        <v>1651</v>
      </c>
    </row>
    <row r="2688" spans="2:4" x14ac:dyDescent="0.3">
      <c r="B2688" t="s">
        <v>1532</v>
      </c>
      <c r="C2688">
        <v>48389</v>
      </c>
      <c r="D2688" t="s">
        <v>1652</v>
      </c>
    </row>
    <row r="2689" spans="2:4" x14ac:dyDescent="0.3">
      <c r="B2689" t="s">
        <v>1532</v>
      </c>
      <c r="C2689">
        <v>48391</v>
      </c>
      <c r="D2689" t="s">
        <v>1653</v>
      </c>
    </row>
    <row r="2690" spans="2:4" x14ac:dyDescent="0.3">
      <c r="B2690" t="s">
        <v>1532</v>
      </c>
      <c r="C2690">
        <v>48393</v>
      </c>
      <c r="D2690" t="s">
        <v>1496</v>
      </c>
    </row>
    <row r="2691" spans="2:4" x14ac:dyDescent="0.3">
      <c r="B2691" t="s">
        <v>1532</v>
      </c>
      <c r="C2691">
        <v>48395</v>
      </c>
      <c r="D2691" t="s">
        <v>725</v>
      </c>
    </row>
    <row r="2692" spans="2:4" x14ac:dyDescent="0.3">
      <c r="B2692" t="s">
        <v>1532</v>
      </c>
      <c r="C2692">
        <v>48397</v>
      </c>
      <c r="D2692" t="s">
        <v>1654</v>
      </c>
    </row>
    <row r="2693" spans="2:4" x14ac:dyDescent="0.3">
      <c r="B2693" t="s">
        <v>1532</v>
      </c>
      <c r="C2693">
        <v>48399</v>
      </c>
      <c r="D2693" t="s">
        <v>1655</v>
      </c>
    </row>
    <row r="2694" spans="2:4" x14ac:dyDescent="0.3">
      <c r="B2694" t="s">
        <v>1532</v>
      </c>
      <c r="C2694">
        <v>48401</v>
      </c>
      <c r="D2694" t="s">
        <v>1656</v>
      </c>
    </row>
    <row r="2695" spans="2:4" x14ac:dyDescent="0.3">
      <c r="B2695" t="s">
        <v>1532</v>
      </c>
      <c r="C2695">
        <v>48403</v>
      </c>
      <c r="D2695" t="s">
        <v>1657</v>
      </c>
    </row>
    <row r="2696" spans="2:4" x14ac:dyDescent="0.3">
      <c r="B2696" t="s">
        <v>1532</v>
      </c>
      <c r="C2696">
        <v>48405</v>
      </c>
      <c r="D2696" t="s">
        <v>1658</v>
      </c>
    </row>
    <row r="2697" spans="2:4" x14ac:dyDescent="0.3">
      <c r="B2697" t="s">
        <v>1532</v>
      </c>
      <c r="C2697">
        <v>48407</v>
      </c>
      <c r="D2697" t="s">
        <v>1659</v>
      </c>
    </row>
    <row r="2698" spans="2:4" x14ac:dyDescent="0.3">
      <c r="B2698" t="s">
        <v>1532</v>
      </c>
      <c r="C2698">
        <v>48409</v>
      </c>
      <c r="D2698" t="s">
        <v>1660</v>
      </c>
    </row>
    <row r="2699" spans="2:4" x14ac:dyDescent="0.3">
      <c r="B2699" t="s">
        <v>1532</v>
      </c>
      <c r="C2699">
        <v>48411</v>
      </c>
      <c r="D2699" t="s">
        <v>1661</v>
      </c>
    </row>
    <row r="2700" spans="2:4" x14ac:dyDescent="0.3">
      <c r="B2700" t="s">
        <v>1532</v>
      </c>
      <c r="C2700">
        <v>48413</v>
      </c>
      <c r="D2700" t="s">
        <v>1662</v>
      </c>
    </row>
    <row r="2701" spans="2:4" x14ac:dyDescent="0.3">
      <c r="B2701" t="s">
        <v>1532</v>
      </c>
      <c r="C2701">
        <v>48415</v>
      </c>
      <c r="D2701" t="s">
        <v>1663</v>
      </c>
    </row>
    <row r="2702" spans="2:4" x14ac:dyDescent="0.3">
      <c r="B2702" t="s">
        <v>1532</v>
      </c>
      <c r="C2702">
        <v>48417</v>
      </c>
      <c r="D2702" t="s">
        <v>1664</v>
      </c>
    </row>
    <row r="2703" spans="2:4" x14ac:dyDescent="0.3">
      <c r="B2703" t="s">
        <v>1532</v>
      </c>
      <c r="C2703">
        <v>48419</v>
      </c>
      <c r="D2703" t="s">
        <v>63</v>
      </c>
    </row>
    <row r="2704" spans="2:4" x14ac:dyDescent="0.3">
      <c r="B2704" t="s">
        <v>1532</v>
      </c>
      <c r="C2704">
        <v>48421</v>
      </c>
      <c r="D2704" t="s">
        <v>664</v>
      </c>
    </row>
    <row r="2705" spans="2:4" x14ac:dyDescent="0.3">
      <c r="B2705" t="s">
        <v>1532</v>
      </c>
      <c r="C2705">
        <v>48423</v>
      </c>
      <c r="D2705" t="s">
        <v>665</v>
      </c>
    </row>
    <row r="2706" spans="2:4" x14ac:dyDescent="0.3">
      <c r="B2706" t="s">
        <v>1532</v>
      </c>
      <c r="C2706">
        <v>48425</v>
      </c>
      <c r="D2706" t="s">
        <v>1665</v>
      </c>
    </row>
    <row r="2707" spans="2:4" x14ac:dyDescent="0.3">
      <c r="B2707" t="s">
        <v>1532</v>
      </c>
      <c r="C2707">
        <v>48427</v>
      </c>
      <c r="D2707" t="s">
        <v>1666</v>
      </c>
    </row>
    <row r="2708" spans="2:4" x14ac:dyDescent="0.3">
      <c r="B2708" t="s">
        <v>1532</v>
      </c>
      <c r="C2708">
        <v>48429</v>
      </c>
      <c r="D2708" t="s">
        <v>407</v>
      </c>
    </row>
    <row r="2709" spans="2:4" x14ac:dyDescent="0.3">
      <c r="B2709" t="s">
        <v>1532</v>
      </c>
      <c r="C2709">
        <v>48431</v>
      </c>
      <c r="D2709" t="s">
        <v>1667</v>
      </c>
    </row>
    <row r="2710" spans="2:4" x14ac:dyDescent="0.3">
      <c r="B2710" t="s">
        <v>1532</v>
      </c>
      <c r="C2710">
        <v>48433</v>
      </c>
      <c r="D2710" t="s">
        <v>1668</v>
      </c>
    </row>
    <row r="2711" spans="2:4" x14ac:dyDescent="0.3">
      <c r="B2711" t="s">
        <v>1532</v>
      </c>
      <c r="C2711">
        <v>48435</v>
      </c>
      <c r="D2711" t="s">
        <v>1669</v>
      </c>
    </row>
    <row r="2712" spans="2:4" x14ac:dyDescent="0.3">
      <c r="B2712" t="s">
        <v>1532</v>
      </c>
      <c r="C2712">
        <v>48437</v>
      </c>
      <c r="D2712" t="s">
        <v>1670</v>
      </c>
    </row>
    <row r="2713" spans="2:4" x14ac:dyDescent="0.3">
      <c r="B2713" t="s">
        <v>1532</v>
      </c>
      <c r="C2713">
        <v>48439</v>
      </c>
      <c r="D2713" t="s">
        <v>1671</v>
      </c>
    </row>
    <row r="2714" spans="2:4" x14ac:dyDescent="0.3">
      <c r="B2714" t="s">
        <v>1532</v>
      </c>
      <c r="C2714">
        <v>48441</v>
      </c>
      <c r="D2714" t="s">
        <v>319</v>
      </c>
    </row>
    <row r="2715" spans="2:4" x14ac:dyDescent="0.3">
      <c r="B2715" t="s">
        <v>1532</v>
      </c>
      <c r="C2715">
        <v>48443</v>
      </c>
      <c r="D2715" t="s">
        <v>413</v>
      </c>
    </row>
    <row r="2716" spans="2:4" x14ac:dyDescent="0.3">
      <c r="B2716" t="s">
        <v>1532</v>
      </c>
      <c r="C2716">
        <v>48445</v>
      </c>
      <c r="D2716" t="s">
        <v>1672</v>
      </c>
    </row>
    <row r="2717" spans="2:4" x14ac:dyDescent="0.3">
      <c r="B2717" t="s">
        <v>1532</v>
      </c>
      <c r="C2717">
        <v>48447</v>
      </c>
      <c r="D2717" t="s">
        <v>1673</v>
      </c>
    </row>
    <row r="2718" spans="2:4" x14ac:dyDescent="0.3">
      <c r="B2718" t="s">
        <v>1532</v>
      </c>
      <c r="C2718">
        <v>48449</v>
      </c>
      <c r="D2718" t="s">
        <v>1674</v>
      </c>
    </row>
    <row r="2719" spans="2:4" x14ac:dyDescent="0.3">
      <c r="B2719" t="s">
        <v>1532</v>
      </c>
      <c r="C2719">
        <v>48451</v>
      </c>
      <c r="D2719" t="s">
        <v>1675</v>
      </c>
    </row>
    <row r="2720" spans="2:4" x14ac:dyDescent="0.3">
      <c r="B2720" t="s">
        <v>1532</v>
      </c>
      <c r="C2720">
        <v>48453</v>
      </c>
      <c r="D2720" t="s">
        <v>1676</v>
      </c>
    </row>
    <row r="2721" spans="2:4" x14ac:dyDescent="0.3">
      <c r="B2721" t="s">
        <v>1532</v>
      </c>
      <c r="C2721">
        <v>48455</v>
      </c>
      <c r="D2721" t="s">
        <v>197</v>
      </c>
    </row>
    <row r="2722" spans="2:4" x14ac:dyDescent="0.3">
      <c r="B2722" t="s">
        <v>1532</v>
      </c>
      <c r="C2722">
        <v>48457</v>
      </c>
      <c r="D2722" t="s">
        <v>1677</v>
      </c>
    </row>
    <row r="2723" spans="2:4" x14ac:dyDescent="0.3">
      <c r="B2723" t="s">
        <v>1532</v>
      </c>
      <c r="C2723">
        <v>48459</v>
      </c>
      <c r="D2723" t="s">
        <v>1678</v>
      </c>
    </row>
    <row r="2724" spans="2:4" x14ac:dyDescent="0.3">
      <c r="B2724" t="s">
        <v>1532</v>
      </c>
      <c r="C2724">
        <v>48461</v>
      </c>
      <c r="D2724" t="s">
        <v>1679</v>
      </c>
    </row>
    <row r="2725" spans="2:4" x14ac:dyDescent="0.3">
      <c r="B2725" t="s">
        <v>1532</v>
      </c>
      <c r="C2725">
        <v>48463</v>
      </c>
      <c r="D2725" t="s">
        <v>1680</v>
      </c>
    </row>
    <row r="2726" spans="2:4" x14ac:dyDescent="0.3">
      <c r="B2726" t="s">
        <v>1532</v>
      </c>
      <c r="C2726">
        <v>48465</v>
      </c>
      <c r="D2726" t="s">
        <v>1681</v>
      </c>
    </row>
    <row r="2727" spans="2:4" x14ac:dyDescent="0.3">
      <c r="B2727" t="s">
        <v>1532</v>
      </c>
      <c r="C2727">
        <v>48467</v>
      </c>
      <c r="D2727" t="s">
        <v>1682</v>
      </c>
    </row>
    <row r="2728" spans="2:4" x14ac:dyDescent="0.3">
      <c r="B2728" t="s">
        <v>1532</v>
      </c>
      <c r="C2728">
        <v>48469</v>
      </c>
      <c r="D2728" t="s">
        <v>1683</v>
      </c>
    </row>
    <row r="2729" spans="2:4" x14ac:dyDescent="0.3">
      <c r="B2729" t="s">
        <v>1532</v>
      </c>
      <c r="C2729">
        <v>48471</v>
      </c>
      <c r="D2729" t="s">
        <v>68</v>
      </c>
    </row>
    <row r="2730" spans="2:4" x14ac:dyDescent="0.3">
      <c r="B2730" t="s">
        <v>1532</v>
      </c>
      <c r="C2730">
        <v>48473</v>
      </c>
      <c r="D2730" t="s">
        <v>1684</v>
      </c>
    </row>
    <row r="2731" spans="2:4" x14ac:dyDescent="0.3">
      <c r="B2731" t="s">
        <v>1532</v>
      </c>
      <c r="C2731">
        <v>48475</v>
      </c>
      <c r="D2731" t="s">
        <v>1304</v>
      </c>
    </row>
    <row r="2732" spans="2:4" x14ac:dyDescent="0.3">
      <c r="B2732" t="s">
        <v>1532</v>
      </c>
      <c r="C2732">
        <v>48477</v>
      </c>
      <c r="D2732" t="s">
        <v>69</v>
      </c>
    </row>
    <row r="2733" spans="2:4" x14ac:dyDescent="0.3">
      <c r="B2733" t="s">
        <v>1532</v>
      </c>
      <c r="C2733">
        <v>48479</v>
      </c>
      <c r="D2733" t="s">
        <v>1685</v>
      </c>
    </row>
    <row r="2734" spans="2:4" x14ac:dyDescent="0.3">
      <c r="B2734" t="s">
        <v>1532</v>
      </c>
      <c r="C2734">
        <v>48481</v>
      </c>
      <c r="D2734" t="s">
        <v>1686</v>
      </c>
    </row>
    <row r="2735" spans="2:4" x14ac:dyDescent="0.3">
      <c r="B2735" t="s">
        <v>1532</v>
      </c>
      <c r="C2735">
        <v>48483</v>
      </c>
      <c r="D2735" t="s">
        <v>427</v>
      </c>
    </row>
    <row r="2736" spans="2:4" x14ac:dyDescent="0.3">
      <c r="B2736" t="s">
        <v>1532</v>
      </c>
      <c r="C2736">
        <v>48485</v>
      </c>
      <c r="D2736" t="s">
        <v>673</v>
      </c>
    </row>
    <row r="2737" spans="2:4" x14ac:dyDescent="0.3">
      <c r="B2737" t="s">
        <v>1532</v>
      </c>
      <c r="C2737">
        <v>48487</v>
      </c>
      <c r="D2737" t="s">
        <v>1687</v>
      </c>
    </row>
    <row r="2738" spans="2:4" x14ac:dyDescent="0.3">
      <c r="B2738" t="s">
        <v>1532</v>
      </c>
      <c r="C2738">
        <v>48489</v>
      </c>
      <c r="D2738" t="s">
        <v>1688</v>
      </c>
    </row>
    <row r="2739" spans="2:4" x14ac:dyDescent="0.3">
      <c r="B2739" t="s">
        <v>1532</v>
      </c>
      <c r="C2739">
        <v>48491</v>
      </c>
      <c r="D2739" t="s">
        <v>518</v>
      </c>
    </row>
    <row r="2740" spans="2:4" x14ac:dyDescent="0.3">
      <c r="B2740" t="s">
        <v>1532</v>
      </c>
      <c r="C2740">
        <v>48493</v>
      </c>
      <c r="D2740" t="s">
        <v>674</v>
      </c>
    </row>
    <row r="2741" spans="2:4" x14ac:dyDescent="0.3">
      <c r="B2741" t="s">
        <v>1532</v>
      </c>
      <c r="C2741">
        <v>48495</v>
      </c>
      <c r="D2741" t="s">
        <v>1689</v>
      </c>
    </row>
    <row r="2742" spans="2:4" x14ac:dyDescent="0.3">
      <c r="B2742" t="s">
        <v>1532</v>
      </c>
      <c r="C2742">
        <v>48497</v>
      </c>
      <c r="D2742" t="s">
        <v>1690</v>
      </c>
    </row>
    <row r="2743" spans="2:4" x14ac:dyDescent="0.3">
      <c r="B2743" t="s">
        <v>1532</v>
      </c>
      <c r="C2743">
        <v>48499</v>
      </c>
      <c r="D2743" t="s">
        <v>1340</v>
      </c>
    </row>
    <row r="2744" spans="2:4" x14ac:dyDescent="0.3">
      <c r="B2744" t="s">
        <v>1532</v>
      </c>
      <c r="C2744">
        <v>48501</v>
      </c>
      <c r="D2744" t="s">
        <v>1691</v>
      </c>
    </row>
    <row r="2745" spans="2:4" x14ac:dyDescent="0.3">
      <c r="B2745" t="s">
        <v>1532</v>
      </c>
      <c r="C2745">
        <v>48503</v>
      </c>
      <c r="D2745" t="s">
        <v>1692</v>
      </c>
    </row>
    <row r="2746" spans="2:4" x14ac:dyDescent="0.3">
      <c r="B2746" t="s">
        <v>1532</v>
      </c>
      <c r="C2746">
        <v>48505</v>
      </c>
      <c r="D2746" t="s">
        <v>1693</v>
      </c>
    </row>
    <row r="2747" spans="2:4" x14ac:dyDescent="0.3">
      <c r="B2747" t="s">
        <v>1532</v>
      </c>
      <c r="C2747">
        <v>48507</v>
      </c>
      <c r="D2747" t="s">
        <v>1694</v>
      </c>
    </row>
    <row r="2748" spans="2:4" x14ac:dyDescent="0.3">
      <c r="B2748" t="s">
        <v>1695</v>
      </c>
      <c r="C2748">
        <v>49001</v>
      </c>
      <c r="D2748" t="s">
        <v>1345</v>
      </c>
    </row>
    <row r="2749" spans="2:4" x14ac:dyDescent="0.3">
      <c r="B2749" t="s">
        <v>1695</v>
      </c>
      <c r="C2749">
        <v>49003</v>
      </c>
      <c r="D2749" t="s">
        <v>1696</v>
      </c>
    </row>
    <row r="2750" spans="2:4" x14ac:dyDescent="0.3">
      <c r="B2750" t="s">
        <v>1695</v>
      </c>
      <c r="C2750">
        <v>49005</v>
      </c>
      <c r="D2750" t="s">
        <v>1697</v>
      </c>
    </row>
    <row r="2751" spans="2:4" x14ac:dyDescent="0.3">
      <c r="B2751" t="s">
        <v>1695</v>
      </c>
      <c r="C2751">
        <v>49007</v>
      </c>
      <c r="D2751" t="s">
        <v>1046</v>
      </c>
    </row>
    <row r="2752" spans="2:4" x14ac:dyDescent="0.3">
      <c r="B2752" t="s">
        <v>1695</v>
      </c>
      <c r="C2752">
        <v>49009</v>
      </c>
      <c r="D2752" t="s">
        <v>1698</v>
      </c>
    </row>
    <row r="2753" spans="2:4" x14ac:dyDescent="0.3">
      <c r="B2753" t="s">
        <v>1695</v>
      </c>
      <c r="C2753">
        <v>49011</v>
      </c>
      <c r="D2753" t="s">
        <v>575</v>
      </c>
    </row>
    <row r="2754" spans="2:4" x14ac:dyDescent="0.3">
      <c r="B2754" t="s">
        <v>1695</v>
      </c>
      <c r="C2754">
        <v>49013</v>
      </c>
      <c r="D2754" t="s">
        <v>1699</v>
      </c>
    </row>
    <row r="2755" spans="2:4" x14ac:dyDescent="0.3">
      <c r="B2755" t="s">
        <v>1695</v>
      </c>
      <c r="C2755">
        <v>49015</v>
      </c>
      <c r="D2755" t="s">
        <v>1700</v>
      </c>
    </row>
    <row r="2756" spans="2:4" x14ac:dyDescent="0.3">
      <c r="B2756" t="s">
        <v>1695</v>
      </c>
      <c r="C2756">
        <v>49017</v>
      </c>
      <c r="D2756" t="s">
        <v>227</v>
      </c>
    </row>
    <row r="2757" spans="2:4" x14ac:dyDescent="0.3">
      <c r="B2757" t="s">
        <v>1695</v>
      </c>
      <c r="C2757">
        <v>49019</v>
      </c>
      <c r="D2757" t="s">
        <v>229</v>
      </c>
    </row>
    <row r="2758" spans="2:4" x14ac:dyDescent="0.3">
      <c r="B2758" t="s">
        <v>1695</v>
      </c>
      <c r="C2758">
        <v>49021</v>
      </c>
      <c r="D2758" t="s">
        <v>865</v>
      </c>
    </row>
    <row r="2759" spans="2:4" x14ac:dyDescent="0.3">
      <c r="B2759" t="s">
        <v>1695</v>
      </c>
      <c r="C2759">
        <v>49023</v>
      </c>
      <c r="D2759" t="s">
        <v>1701</v>
      </c>
    </row>
    <row r="2760" spans="2:4" x14ac:dyDescent="0.3">
      <c r="B2760" t="s">
        <v>1695</v>
      </c>
      <c r="C2760">
        <v>49025</v>
      </c>
      <c r="D2760" t="s">
        <v>489</v>
      </c>
    </row>
    <row r="2761" spans="2:4" x14ac:dyDescent="0.3">
      <c r="B2761" t="s">
        <v>1695</v>
      </c>
      <c r="C2761">
        <v>49027</v>
      </c>
      <c r="D2761" t="s">
        <v>1702</v>
      </c>
    </row>
    <row r="2762" spans="2:4" x14ac:dyDescent="0.3">
      <c r="B2762" t="s">
        <v>1695</v>
      </c>
      <c r="C2762">
        <v>49029</v>
      </c>
      <c r="D2762" t="s">
        <v>56</v>
      </c>
    </row>
    <row r="2763" spans="2:4" x14ac:dyDescent="0.3">
      <c r="B2763" t="s">
        <v>1695</v>
      </c>
      <c r="C2763">
        <v>49031</v>
      </c>
      <c r="D2763" t="s">
        <v>1703</v>
      </c>
    </row>
    <row r="2764" spans="2:4" x14ac:dyDescent="0.3">
      <c r="B2764" t="s">
        <v>1695</v>
      </c>
      <c r="C2764">
        <v>49033</v>
      </c>
      <c r="D2764" t="s">
        <v>1704</v>
      </c>
    </row>
    <row r="2765" spans="2:4" x14ac:dyDescent="0.3">
      <c r="B2765" t="s">
        <v>1695</v>
      </c>
      <c r="C2765">
        <v>49035</v>
      </c>
      <c r="D2765" t="s">
        <v>1705</v>
      </c>
    </row>
    <row r="2766" spans="2:4" x14ac:dyDescent="0.3">
      <c r="B2766" t="s">
        <v>1695</v>
      </c>
      <c r="C2766">
        <v>49037</v>
      </c>
      <c r="D2766" t="s">
        <v>253</v>
      </c>
    </row>
    <row r="2767" spans="2:4" x14ac:dyDescent="0.3">
      <c r="B2767" t="s">
        <v>1695</v>
      </c>
      <c r="C2767">
        <v>49039</v>
      </c>
      <c r="D2767" t="s">
        <v>1706</v>
      </c>
    </row>
    <row r="2768" spans="2:4" x14ac:dyDescent="0.3">
      <c r="B2768" t="s">
        <v>1695</v>
      </c>
      <c r="C2768">
        <v>49041</v>
      </c>
      <c r="D2768" t="s">
        <v>138</v>
      </c>
    </row>
    <row r="2769" spans="2:4" x14ac:dyDescent="0.3">
      <c r="B2769" t="s">
        <v>1695</v>
      </c>
      <c r="C2769">
        <v>49043</v>
      </c>
      <c r="D2769" t="s">
        <v>256</v>
      </c>
    </row>
    <row r="2770" spans="2:4" x14ac:dyDescent="0.3">
      <c r="B2770" t="s">
        <v>1695</v>
      </c>
      <c r="C2770">
        <v>49045</v>
      </c>
      <c r="D2770" t="s">
        <v>1707</v>
      </c>
    </row>
    <row r="2771" spans="2:4" x14ac:dyDescent="0.3">
      <c r="B2771" t="s">
        <v>1695</v>
      </c>
      <c r="C2771">
        <v>49047</v>
      </c>
      <c r="D2771" t="s">
        <v>1708</v>
      </c>
    </row>
    <row r="2772" spans="2:4" x14ac:dyDescent="0.3">
      <c r="B2772" t="s">
        <v>1695</v>
      </c>
      <c r="C2772">
        <v>49049</v>
      </c>
      <c r="D2772" t="s">
        <v>1709</v>
      </c>
    </row>
    <row r="2773" spans="2:4" x14ac:dyDescent="0.3">
      <c r="B2773" t="s">
        <v>1695</v>
      </c>
      <c r="C2773">
        <v>49051</v>
      </c>
      <c r="D2773" t="s">
        <v>1710</v>
      </c>
    </row>
    <row r="2774" spans="2:4" x14ac:dyDescent="0.3">
      <c r="B2774" t="s">
        <v>1695</v>
      </c>
      <c r="C2774">
        <v>49053</v>
      </c>
      <c r="D2774" t="s">
        <v>69</v>
      </c>
    </row>
    <row r="2775" spans="2:4" x14ac:dyDescent="0.3">
      <c r="B2775" t="s">
        <v>1695</v>
      </c>
      <c r="C2775">
        <v>49055</v>
      </c>
      <c r="D2775" t="s">
        <v>425</v>
      </c>
    </row>
    <row r="2776" spans="2:4" x14ac:dyDescent="0.3">
      <c r="B2776" t="s">
        <v>1695</v>
      </c>
      <c r="C2776">
        <v>49057</v>
      </c>
      <c r="D2776" t="s">
        <v>1711</v>
      </c>
    </row>
    <row r="2777" spans="2:4" x14ac:dyDescent="0.3">
      <c r="B2777" t="s">
        <v>1712</v>
      </c>
      <c r="C2777">
        <v>50001</v>
      </c>
      <c r="D2777" t="s">
        <v>1713</v>
      </c>
    </row>
    <row r="2778" spans="2:4" x14ac:dyDescent="0.3">
      <c r="B2778" t="s">
        <v>1712</v>
      </c>
      <c r="C2778">
        <v>50003</v>
      </c>
      <c r="D2778" t="s">
        <v>1714</v>
      </c>
    </row>
    <row r="2779" spans="2:4" x14ac:dyDescent="0.3">
      <c r="B2779" t="s">
        <v>1712</v>
      </c>
      <c r="C2779">
        <v>50005</v>
      </c>
      <c r="D2779" t="s">
        <v>1715</v>
      </c>
    </row>
    <row r="2780" spans="2:4" x14ac:dyDescent="0.3">
      <c r="B2780" t="s">
        <v>1712</v>
      </c>
      <c r="C2780">
        <v>50007</v>
      </c>
      <c r="D2780" t="s">
        <v>1716</v>
      </c>
    </row>
    <row r="2781" spans="2:4" x14ac:dyDescent="0.3">
      <c r="B2781" t="s">
        <v>1712</v>
      </c>
      <c r="C2781">
        <v>50009</v>
      </c>
      <c r="D2781" t="s">
        <v>832</v>
      </c>
    </row>
    <row r="2782" spans="2:4" x14ac:dyDescent="0.3">
      <c r="B2782" t="s">
        <v>1712</v>
      </c>
      <c r="C2782">
        <v>50011</v>
      </c>
      <c r="D2782" t="s">
        <v>34</v>
      </c>
    </row>
    <row r="2783" spans="2:4" x14ac:dyDescent="0.3">
      <c r="B2783" t="s">
        <v>1712</v>
      </c>
      <c r="C2783">
        <v>50013</v>
      </c>
      <c r="D2783" t="s">
        <v>1717</v>
      </c>
    </row>
    <row r="2784" spans="2:4" x14ac:dyDescent="0.3">
      <c r="B2784" t="s">
        <v>1712</v>
      </c>
      <c r="C2784">
        <v>50015</v>
      </c>
      <c r="D2784" t="s">
        <v>1718</v>
      </c>
    </row>
    <row r="2785" spans="2:4" x14ac:dyDescent="0.3">
      <c r="B2785" t="s">
        <v>1712</v>
      </c>
      <c r="C2785">
        <v>50017</v>
      </c>
      <c r="D2785" t="s">
        <v>175</v>
      </c>
    </row>
    <row r="2786" spans="2:4" x14ac:dyDescent="0.3">
      <c r="B2786" t="s">
        <v>1712</v>
      </c>
      <c r="C2786">
        <v>50019</v>
      </c>
      <c r="D2786" t="s">
        <v>1193</v>
      </c>
    </row>
    <row r="2787" spans="2:4" x14ac:dyDescent="0.3">
      <c r="B2787" t="s">
        <v>1712</v>
      </c>
      <c r="C2787">
        <v>50021</v>
      </c>
      <c r="D2787" t="s">
        <v>1719</v>
      </c>
    </row>
    <row r="2788" spans="2:4" x14ac:dyDescent="0.3">
      <c r="B2788" t="s">
        <v>1712</v>
      </c>
      <c r="C2788">
        <v>50023</v>
      </c>
      <c r="D2788" t="s">
        <v>69</v>
      </c>
    </row>
    <row r="2789" spans="2:4" x14ac:dyDescent="0.3">
      <c r="B2789" t="s">
        <v>1712</v>
      </c>
      <c r="C2789">
        <v>50025</v>
      </c>
      <c r="D2789" t="s">
        <v>267</v>
      </c>
    </row>
    <row r="2790" spans="2:4" x14ac:dyDescent="0.3">
      <c r="B2790" t="s">
        <v>1712</v>
      </c>
      <c r="C2790">
        <v>50027</v>
      </c>
      <c r="D2790" t="s">
        <v>1720</v>
      </c>
    </row>
    <row r="2791" spans="2:4" x14ac:dyDescent="0.3">
      <c r="B2791" t="s">
        <v>1721</v>
      </c>
      <c r="C2791">
        <v>51001</v>
      </c>
      <c r="D2791" t="s">
        <v>1722</v>
      </c>
    </row>
    <row r="2792" spans="2:4" x14ac:dyDescent="0.3">
      <c r="B2792" t="s">
        <v>1721</v>
      </c>
      <c r="C2792">
        <v>51003</v>
      </c>
      <c r="D2792" t="s">
        <v>1723</v>
      </c>
    </row>
    <row r="2793" spans="2:4" x14ac:dyDescent="0.3">
      <c r="B2793" t="s">
        <v>1721</v>
      </c>
      <c r="C2793">
        <v>51005</v>
      </c>
      <c r="D2793" t="s">
        <v>1211</v>
      </c>
    </row>
    <row r="2794" spans="2:4" x14ac:dyDescent="0.3">
      <c r="B2794" t="s">
        <v>1721</v>
      </c>
      <c r="C2794">
        <v>51007</v>
      </c>
      <c r="D2794" t="s">
        <v>1724</v>
      </c>
    </row>
    <row r="2795" spans="2:4" x14ac:dyDescent="0.3">
      <c r="B2795" t="s">
        <v>1721</v>
      </c>
      <c r="C2795">
        <v>51009</v>
      </c>
      <c r="D2795" t="s">
        <v>1725</v>
      </c>
    </row>
    <row r="2796" spans="2:4" x14ac:dyDescent="0.3">
      <c r="B2796" t="s">
        <v>1721</v>
      </c>
      <c r="C2796">
        <v>51011</v>
      </c>
      <c r="D2796" t="s">
        <v>1726</v>
      </c>
    </row>
    <row r="2797" spans="2:4" x14ac:dyDescent="0.3">
      <c r="B2797" t="s">
        <v>1721</v>
      </c>
      <c r="C2797">
        <v>51013</v>
      </c>
      <c r="D2797" t="s">
        <v>1727</v>
      </c>
    </row>
    <row r="2798" spans="2:4" x14ac:dyDescent="0.3">
      <c r="B2798" t="s">
        <v>1721</v>
      </c>
      <c r="C2798">
        <v>51015</v>
      </c>
      <c r="D2798" t="s">
        <v>1728</v>
      </c>
    </row>
    <row r="2799" spans="2:4" x14ac:dyDescent="0.3">
      <c r="B2799" t="s">
        <v>1721</v>
      </c>
      <c r="C2799">
        <v>51017</v>
      </c>
      <c r="D2799" t="s">
        <v>680</v>
      </c>
    </row>
    <row r="2800" spans="2:4" x14ac:dyDescent="0.3">
      <c r="B2800" t="s">
        <v>1721</v>
      </c>
      <c r="C2800">
        <v>51019</v>
      </c>
      <c r="D2800" t="s">
        <v>1405</v>
      </c>
    </row>
    <row r="2801" spans="2:4" x14ac:dyDescent="0.3">
      <c r="B2801" t="s">
        <v>1721</v>
      </c>
      <c r="C2801">
        <v>51021</v>
      </c>
      <c r="D2801" t="s">
        <v>1729</v>
      </c>
    </row>
    <row r="2802" spans="2:4" x14ac:dyDescent="0.3">
      <c r="B2802" t="s">
        <v>1721</v>
      </c>
      <c r="C2802">
        <v>51023</v>
      </c>
      <c r="D2802" t="s">
        <v>1730</v>
      </c>
    </row>
    <row r="2803" spans="2:4" x14ac:dyDescent="0.3">
      <c r="B2803" t="s">
        <v>1721</v>
      </c>
      <c r="C2803">
        <v>51025</v>
      </c>
      <c r="D2803" t="s">
        <v>1218</v>
      </c>
    </row>
    <row r="2804" spans="2:4" x14ac:dyDescent="0.3">
      <c r="B2804" t="s">
        <v>1721</v>
      </c>
      <c r="C2804">
        <v>51027</v>
      </c>
      <c r="D2804" t="s">
        <v>570</v>
      </c>
    </row>
    <row r="2805" spans="2:4" x14ac:dyDescent="0.3">
      <c r="B2805" t="s">
        <v>1721</v>
      </c>
      <c r="C2805">
        <v>51029</v>
      </c>
      <c r="D2805" t="s">
        <v>1731</v>
      </c>
    </row>
    <row r="2806" spans="2:4" x14ac:dyDescent="0.3">
      <c r="B2806" t="s">
        <v>1721</v>
      </c>
      <c r="C2806">
        <v>51031</v>
      </c>
      <c r="D2806" t="s">
        <v>690</v>
      </c>
    </row>
    <row r="2807" spans="2:4" x14ac:dyDescent="0.3">
      <c r="B2807" t="s">
        <v>1721</v>
      </c>
      <c r="C2807">
        <v>51033</v>
      </c>
      <c r="D2807" t="s">
        <v>814</v>
      </c>
    </row>
    <row r="2808" spans="2:4" x14ac:dyDescent="0.3">
      <c r="B2808" t="s">
        <v>1721</v>
      </c>
      <c r="C2808">
        <v>51035</v>
      </c>
      <c r="D2808" t="s">
        <v>95</v>
      </c>
    </row>
    <row r="2809" spans="2:4" x14ac:dyDescent="0.3">
      <c r="B2809" t="s">
        <v>1721</v>
      </c>
      <c r="C2809">
        <v>51036</v>
      </c>
      <c r="D2809" t="s">
        <v>1732</v>
      </c>
    </row>
    <row r="2810" spans="2:4" x14ac:dyDescent="0.3">
      <c r="B2810" t="s">
        <v>1721</v>
      </c>
      <c r="C2810">
        <v>51037</v>
      </c>
      <c r="D2810" t="s">
        <v>280</v>
      </c>
    </row>
    <row r="2811" spans="2:4" x14ac:dyDescent="0.3">
      <c r="B2811" t="s">
        <v>1721</v>
      </c>
      <c r="C2811">
        <v>51041</v>
      </c>
      <c r="D2811" t="s">
        <v>1447</v>
      </c>
    </row>
    <row r="2812" spans="2:4" x14ac:dyDescent="0.3">
      <c r="B2812" t="s">
        <v>1721</v>
      </c>
      <c r="C2812">
        <v>51043</v>
      </c>
      <c r="D2812" t="s">
        <v>17</v>
      </c>
    </row>
    <row r="2813" spans="2:4" x14ac:dyDescent="0.3">
      <c r="B2813" t="s">
        <v>1721</v>
      </c>
      <c r="C2813">
        <v>51045</v>
      </c>
      <c r="D2813" t="s">
        <v>1352</v>
      </c>
    </row>
    <row r="2814" spans="2:4" x14ac:dyDescent="0.3">
      <c r="B2814" t="s">
        <v>1721</v>
      </c>
      <c r="C2814">
        <v>51047</v>
      </c>
      <c r="D2814" t="s">
        <v>1733</v>
      </c>
    </row>
    <row r="2815" spans="2:4" x14ac:dyDescent="0.3">
      <c r="B2815" t="s">
        <v>1721</v>
      </c>
      <c r="C2815">
        <v>51049</v>
      </c>
      <c r="D2815" t="s">
        <v>476</v>
      </c>
    </row>
    <row r="2816" spans="2:4" x14ac:dyDescent="0.3">
      <c r="B2816" t="s">
        <v>1721</v>
      </c>
      <c r="C2816">
        <v>51051</v>
      </c>
      <c r="D2816" t="s">
        <v>1734</v>
      </c>
    </row>
    <row r="2817" spans="2:4" x14ac:dyDescent="0.3">
      <c r="B2817" t="s">
        <v>1721</v>
      </c>
      <c r="C2817">
        <v>51053</v>
      </c>
      <c r="D2817" t="s">
        <v>1735</v>
      </c>
    </row>
    <row r="2818" spans="2:4" x14ac:dyDescent="0.3">
      <c r="B2818" t="s">
        <v>1721</v>
      </c>
      <c r="C2818">
        <v>51057</v>
      </c>
      <c r="D2818" t="s">
        <v>832</v>
      </c>
    </row>
    <row r="2819" spans="2:4" x14ac:dyDescent="0.3">
      <c r="B2819" t="s">
        <v>1721</v>
      </c>
      <c r="C2819">
        <v>51059</v>
      </c>
      <c r="D2819" t="s">
        <v>1736</v>
      </c>
    </row>
    <row r="2820" spans="2:4" x14ac:dyDescent="0.3">
      <c r="B2820" t="s">
        <v>1721</v>
      </c>
      <c r="C2820">
        <v>51061</v>
      </c>
      <c r="D2820" t="s">
        <v>1737</v>
      </c>
    </row>
    <row r="2821" spans="2:4" x14ac:dyDescent="0.3">
      <c r="B2821" t="s">
        <v>1721</v>
      </c>
      <c r="C2821">
        <v>51063</v>
      </c>
      <c r="D2821" t="s">
        <v>365</v>
      </c>
    </row>
    <row r="2822" spans="2:4" x14ac:dyDescent="0.3">
      <c r="B2822" t="s">
        <v>1721</v>
      </c>
      <c r="C2822">
        <v>51065</v>
      </c>
      <c r="D2822" t="s">
        <v>1738</v>
      </c>
    </row>
    <row r="2823" spans="2:4" x14ac:dyDescent="0.3">
      <c r="B2823" t="s">
        <v>1721</v>
      </c>
      <c r="C2823">
        <v>51067</v>
      </c>
      <c r="D2823" t="s">
        <v>34</v>
      </c>
    </row>
    <row r="2824" spans="2:4" x14ac:dyDescent="0.3">
      <c r="B2824" t="s">
        <v>1721</v>
      </c>
      <c r="C2824">
        <v>51069</v>
      </c>
      <c r="D2824" t="s">
        <v>818</v>
      </c>
    </row>
    <row r="2825" spans="2:4" x14ac:dyDescent="0.3">
      <c r="B2825" t="s">
        <v>1721</v>
      </c>
      <c r="C2825">
        <v>51071</v>
      </c>
      <c r="D2825" t="s">
        <v>1514</v>
      </c>
    </row>
    <row r="2826" spans="2:4" x14ac:dyDescent="0.3">
      <c r="B2826" t="s">
        <v>1721</v>
      </c>
      <c r="C2826">
        <v>51073</v>
      </c>
      <c r="D2826" t="s">
        <v>1145</v>
      </c>
    </row>
    <row r="2827" spans="2:4" x14ac:dyDescent="0.3">
      <c r="B2827" t="s">
        <v>1721</v>
      </c>
      <c r="C2827">
        <v>51075</v>
      </c>
      <c r="D2827" t="s">
        <v>1739</v>
      </c>
    </row>
    <row r="2828" spans="2:4" x14ac:dyDescent="0.3">
      <c r="B2828" t="s">
        <v>1721</v>
      </c>
      <c r="C2828">
        <v>51077</v>
      </c>
      <c r="D2828" t="s">
        <v>700</v>
      </c>
    </row>
    <row r="2829" spans="2:4" x14ac:dyDescent="0.3">
      <c r="B2829" t="s">
        <v>1721</v>
      </c>
      <c r="C2829">
        <v>51079</v>
      </c>
      <c r="D2829" t="s">
        <v>36</v>
      </c>
    </row>
    <row r="2830" spans="2:4" x14ac:dyDescent="0.3">
      <c r="B2830" t="s">
        <v>1721</v>
      </c>
      <c r="C2830">
        <v>51081</v>
      </c>
      <c r="D2830" t="s">
        <v>1740</v>
      </c>
    </row>
    <row r="2831" spans="2:4" x14ac:dyDescent="0.3">
      <c r="B2831" t="s">
        <v>1721</v>
      </c>
      <c r="C2831">
        <v>51083</v>
      </c>
      <c r="D2831" t="s">
        <v>1238</v>
      </c>
    </row>
    <row r="2832" spans="2:4" x14ac:dyDescent="0.3">
      <c r="B2832" t="s">
        <v>1721</v>
      </c>
      <c r="C2832">
        <v>51085</v>
      </c>
      <c r="D2832" t="s">
        <v>1741</v>
      </c>
    </row>
    <row r="2833" spans="2:4" x14ac:dyDescent="0.3">
      <c r="B2833" t="s">
        <v>1721</v>
      </c>
      <c r="C2833">
        <v>51087</v>
      </c>
      <c r="D2833" t="s">
        <v>1742</v>
      </c>
    </row>
    <row r="2834" spans="2:4" x14ac:dyDescent="0.3">
      <c r="B2834" t="s">
        <v>1721</v>
      </c>
      <c r="C2834">
        <v>51089</v>
      </c>
      <c r="D2834" t="s">
        <v>38</v>
      </c>
    </row>
    <row r="2835" spans="2:4" x14ac:dyDescent="0.3">
      <c r="B2835" t="s">
        <v>1721</v>
      </c>
      <c r="C2835">
        <v>51091</v>
      </c>
      <c r="D2835" t="s">
        <v>1321</v>
      </c>
    </row>
    <row r="2836" spans="2:4" x14ac:dyDescent="0.3">
      <c r="B2836" t="s">
        <v>1721</v>
      </c>
      <c r="C2836">
        <v>51093</v>
      </c>
      <c r="D2836" t="s">
        <v>1743</v>
      </c>
    </row>
    <row r="2837" spans="2:4" x14ac:dyDescent="0.3">
      <c r="B2837" t="s">
        <v>1721</v>
      </c>
      <c r="C2837">
        <v>51095</v>
      </c>
      <c r="D2837" t="s">
        <v>1744</v>
      </c>
    </row>
    <row r="2838" spans="2:4" x14ac:dyDescent="0.3">
      <c r="B2838" t="s">
        <v>1721</v>
      </c>
      <c r="C2838">
        <v>51097</v>
      </c>
      <c r="D2838" t="s">
        <v>1745</v>
      </c>
    </row>
    <row r="2839" spans="2:4" x14ac:dyDescent="0.3">
      <c r="B2839" t="s">
        <v>1721</v>
      </c>
      <c r="C2839">
        <v>51099</v>
      </c>
      <c r="D2839" t="s">
        <v>1746</v>
      </c>
    </row>
    <row r="2840" spans="2:4" x14ac:dyDescent="0.3">
      <c r="B2840" t="s">
        <v>1721</v>
      </c>
      <c r="C2840">
        <v>51101</v>
      </c>
      <c r="D2840" t="s">
        <v>1747</v>
      </c>
    </row>
    <row r="2841" spans="2:4" x14ac:dyDescent="0.3">
      <c r="B2841" t="s">
        <v>1721</v>
      </c>
      <c r="C2841">
        <v>51103</v>
      </c>
      <c r="D2841" t="s">
        <v>1105</v>
      </c>
    </row>
    <row r="2842" spans="2:4" x14ac:dyDescent="0.3">
      <c r="B2842" t="s">
        <v>1721</v>
      </c>
      <c r="C2842">
        <v>51105</v>
      </c>
      <c r="D2842" t="s">
        <v>45</v>
      </c>
    </row>
    <row r="2843" spans="2:4" x14ac:dyDescent="0.3">
      <c r="B2843" t="s">
        <v>1721</v>
      </c>
      <c r="C2843">
        <v>51107</v>
      </c>
      <c r="D2843" t="s">
        <v>1748</v>
      </c>
    </row>
    <row r="2844" spans="2:4" x14ac:dyDescent="0.3">
      <c r="B2844" t="s">
        <v>1721</v>
      </c>
      <c r="C2844">
        <v>51109</v>
      </c>
      <c r="D2844" t="s">
        <v>586</v>
      </c>
    </row>
    <row r="2845" spans="2:4" x14ac:dyDescent="0.3">
      <c r="B2845" t="s">
        <v>1721</v>
      </c>
      <c r="C2845">
        <v>51111</v>
      </c>
      <c r="D2845" t="s">
        <v>1749</v>
      </c>
    </row>
    <row r="2846" spans="2:4" x14ac:dyDescent="0.3">
      <c r="B2846" t="s">
        <v>1721</v>
      </c>
      <c r="C2846">
        <v>51113</v>
      </c>
      <c r="D2846" t="s">
        <v>49</v>
      </c>
    </row>
    <row r="2847" spans="2:4" x14ac:dyDescent="0.3">
      <c r="B2847" t="s">
        <v>1721</v>
      </c>
      <c r="C2847">
        <v>51115</v>
      </c>
      <c r="D2847" t="s">
        <v>1750</v>
      </c>
    </row>
    <row r="2848" spans="2:4" x14ac:dyDescent="0.3">
      <c r="B2848" t="s">
        <v>1721</v>
      </c>
      <c r="C2848">
        <v>51117</v>
      </c>
      <c r="D2848" t="s">
        <v>1248</v>
      </c>
    </row>
    <row r="2849" spans="2:4" x14ac:dyDescent="0.3">
      <c r="B2849" t="s">
        <v>1721</v>
      </c>
      <c r="C2849">
        <v>51119</v>
      </c>
      <c r="D2849" t="s">
        <v>263</v>
      </c>
    </row>
    <row r="2850" spans="2:4" x14ac:dyDescent="0.3">
      <c r="B2850" t="s">
        <v>1721</v>
      </c>
      <c r="C2850">
        <v>51121</v>
      </c>
      <c r="D2850" t="s">
        <v>55</v>
      </c>
    </row>
    <row r="2851" spans="2:4" x14ac:dyDescent="0.3">
      <c r="B2851" t="s">
        <v>1721</v>
      </c>
      <c r="C2851">
        <v>51125</v>
      </c>
      <c r="D2851" t="s">
        <v>719</v>
      </c>
    </row>
    <row r="2852" spans="2:4" x14ac:dyDescent="0.3">
      <c r="B2852" t="s">
        <v>1721</v>
      </c>
      <c r="C2852">
        <v>51127</v>
      </c>
      <c r="D2852" t="s">
        <v>1751</v>
      </c>
    </row>
    <row r="2853" spans="2:4" x14ac:dyDescent="0.3">
      <c r="B2853" t="s">
        <v>1721</v>
      </c>
      <c r="C2853">
        <v>51131</v>
      </c>
      <c r="D2853" t="s">
        <v>1252</v>
      </c>
    </row>
    <row r="2854" spans="2:4" x14ac:dyDescent="0.3">
      <c r="B2854" t="s">
        <v>1721</v>
      </c>
      <c r="C2854">
        <v>51133</v>
      </c>
      <c r="D2854" t="s">
        <v>1428</v>
      </c>
    </row>
    <row r="2855" spans="2:4" x14ac:dyDescent="0.3">
      <c r="B2855" t="s">
        <v>1721</v>
      </c>
      <c r="C2855">
        <v>51135</v>
      </c>
      <c r="D2855" t="s">
        <v>1752</v>
      </c>
    </row>
    <row r="2856" spans="2:4" x14ac:dyDescent="0.3">
      <c r="B2856" t="s">
        <v>1721</v>
      </c>
      <c r="C2856">
        <v>51137</v>
      </c>
      <c r="D2856" t="s">
        <v>175</v>
      </c>
    </row>
    <row r="2857" spans="2:4" x14ac:dyDescent="0.3">
      <c r="B2857" t="s">
        <v>1721</v>
      </c>
      <c r="C2857">
        <v>51139</v>
      </c>
      <c r="D2857" t="s">
        <v>594</v>
      </c>
    </row>
    <row r="2858" spans="2:4" x14ac:dyDescent="0.3">
      <c r="B2858" t="s">
        <v>1721</v>
      </c>
      <c r="C2858">
        <v>51141</v>
      </c>
      <c r="D2858" t="s">
        <v>1753</v>
      </c>
    </row>
    <row r="2859" spans="2:4" x14ac:dyDescent="0.3">
      <c r="B2859" t="s">
        <v>1721</v>
      </c>
      <c r="C2859">
        <v>51143</v>
      </c>
      <c r="D2859" t="s">
        <v>1754</v>
      </c>
    </row>
    <row r="2860" spans="2:4" x14ac:dyDescent="0.3">
      <c r="B2860" t="s">
        <v>1721</v>
      </c>
      <c r="C2860">
        <v>51145</v>
      </c>
      <c r="D2860" t="s">
        <v>1755</v>
      </c>
    </row>
    <row r="2861" spans="2:4" x14ac:dyDescent="0.3">
      <c r="B2861" t="s">
        <v>1721</v>
      </c>
      <c r="C2861">
        <v>51147</v>
      </c>
      <c r="D2861" t="s">
        <v>1756</v>
      </c>
    </row>
    <row r="2862" spans="2:4" x14ac:dyDescent="0.3">
      <c r="B2862" t="s">
        <v>1721</v>
      </c>
      <c r="C2862">
        <v>51149</v>
      </c>
      <c r="D2862" t="s">
        <v>1757</v>
      </c>
    </row>
    <row r="2863" spans="2:4" x14ac:dyDescent="0.3">
      <c r="B2863" t="s">
        <v>1721</v>
      </c>
      <c r="C2863">
        <v>51153</v>
      </c>
      <c r="D2863" t="s">
        <v>1758</v>
      </c>
    </row>
    <row r="2864" spans="2:4" x14ac:dyDescent="0.3">
      <c r="B2864" t="s">
        <v>1721</v>
      </c>
      <c r="C2864">
        <v>51155</v>
      </c>
      <c r="D2864" t="s">
        <v>132</v>
      </c>
    </row>
    <row r="2865" spans="2:4" x14ac:dyDescent="0.3">
      <c r="B2865" t="s">
        <v>1721</v>
      </c>
      <c r="C2865">
        <v>51157</v>
      </c>
      <c r="D2865" t="s">
        <v>1759</v>
      </c>
    </row>
    <row r="2866" spans="2:4" x14ac:dyDescent="0.3">
      <c r="B2866" t="s">
        <v>1721</v>
      </c>
      <c r="C2866">
        <v>51159</v>
      </c>
      <c r="D2866" t="s">
        <v>402</v>
      </c>
    </row>
    <row r="2867" spans="2:4" x14ac:dyDescent="0.3">
      <c r="B2867" t="s">
        <v>1721</v>
      </c>
      <c r="C2867">
        <v>51161</v>
      </c>
      <c r="D2867" t="s">
        <v>1760</v>
      </c>
    </row>
    <row r="2868" spans="2:4" x14ac:dyDescent="0.3">
      <c r="B2868" t="s">
        <v>1721</v>
      </c>
      <c r="C2868">
        <v>51163</v>
      </c>
      <c r="D2868" t="s">
        <v>1761</v>
      </c>
    </row>
    <row r="2869" spans="2:4" x14ac:dyDescent="0.3">
      <c r="B2869" t="s">
        <v>1721</v>
      </c>
      <c r="C2869">
        <v>51165</v>
      </c>
      <c r="D2869" t="s">
        <v>1138</v>
      </c>
    </row>
    <row r="2870" spans="2:4" x14ac:dyDescent="0.3">
      <c r="B2870" t="s">
        <v>1721</v>
      </c>
      <c r="C2870">
        <v>51167</v>
      </c>
      <c r="D2870" t="s">
        <v>61</v>
      </c>
    </row>
    <row r="2871" spans="2:4" x14ac:dyDescent="0.3">
      <c r="B2871" t="s">
        <v>1721</v>
      </c>
      <c r="C2871">
        <v>51169</v>
      </c>
      <c r="D2871" t="s">
        <v>135</v>
      </c>
    </row>
    <row r="2872" spans="2:4" x14ac:dyDescent="0.3">
      <c r="B2872" t="s">
        <v>1721</v>
      </c>
      <c r="C2872">
        <v>51171</v>
      </c>
      <c r="D2872" t="s">
        <v>1762</v>
      </c>
    </row>
    <row r="2873" spans="2:4" x14ac:dyDescent="0.3">
      <c r="B2873" t="s">
        <v>1721</v>
      </c>
      <c r="C2873">
        <v>51173</v>
      </c>
      <c r="D2873" t="s">
        <v>1763</v>
      </c>
    </row>
    <row r="2874" spans="2:4" x14ac:dyDescent="0.3">
      <c r="B2874" t="s">
        <v>1721</v>
      </c>
      <c r="C2874">
        <v>51175</v>
      </c>
      <c r="D2874" t="s">
        <v>1764</v>
      </c>
    </row>
    <row r="2875" spans="2:4" x14ac:dyDescent="0.3">
      <c r="B2875" t="s">
        <v>1721</v>
      </c>
      <c r="C2875">
        <v>51177</v>
      </c>
      <c r="D2875" t="s">
        <v>1765</v>
      </c>
    </row>
    <row r="2876" spans="2:4" x14ac:dyDescent="0.3">
      <c r="B2876" t="s">
        <v>1721</v>
      </c>
      <c r="C2876">
        <v>51179</v>
      </c>
      <c r="D2876" t="s">
        <v>666</v>
      </c>
    </row>
    <row r="2877" spans="2:4" x14ac:dyDescent="0.3">
      <c r="B2877" t="s">
        <v>1721</v>
      </c>
      <c r="C2877">
        <v>51181</v>
      </c>
      <c r="D2877" t="s">
        <v>1265</v>
      </c>
    </row>
    <row r="2878" spans="2:4" x14ac:dyDescent="0.3">
      <c r="B2878" t="s">
        <v>1721</v>
      </c>
      <c r="C2878">
        <v>51183</v>
      </c>
      <c r="D2878" t="s">
        <v>271</v>
      </c>
    </row>
    <row r="2879" spans="2:4" x14ac:dyDescent="0.3">
      <c r="B2879" t="s">
        <v>1721</v>
      </c>
      <c r="C2879">
        <v>51185</v>
      </c>
      <c r="D2879" t="s">
        <v>513</v>
      </c>
    </row>
    <row r="2880" spans="2:4" x14ac:dyDescent="0.3">
      <c r="B2880" t="s">
        <v>1721</v>
      </c>
      <c r="C2880">
        <v>51187</v>
      </c>
      <c r="D2880" t="s">
        <v>424</v>
      </c>
    </row>
    <row r="2881" spans="2:4" x14ac:dyDescent="0.3">
      <c r="B2881" t="s">
        <v>1721</v>
      </c>
      <c r="C2881">
        <v>51191</v>
      </c>
      <c r="D2881" t="s">
        <v>69</v>
      </c>
    </row>
    <row r="2882" spans="2:4" x14ac:dyDescent="0.3">
      <c r="B2882" t="s">
        <v>1721</v>
      </c>
      <c r="C2882">
        <v>51193</v>
      </c>
      <c r="D2882" t="s">
        <v>1435</v>
      </c>
    </row>
    <row r="2883" spans="2:4" x14ac:dyDescent="0.3">
      <c r="B2883" t="s">
        <v>1721</v>
      </c>
      <c r="C2883">
        <v>51195</v>
      </c>
      <c r="D2883" t="s">
        <v>1690</v>
      </c>
    </row>
    <row r="2884" spans="2:4" x14ac:dyDescent="0.3">
      <c r="B2884" t="s">
        <v>1721</v>
      </c>
      <c r="C2884">
        <v>51197</v>
      </c>
      <c r="D2884" t="s">
        <v>1766</v>
      </c>
    </row>
    <row r="2885" spans="2:4" x14ac:dyDescent="0.3">
      <c r="B2885" t="s">
        <v>1721</v>
      </c>
      <c r="C2885">
        <v>51199</v>
      </c>
      <c r="D2885" t="s">
        <v>808</v>
      </c>
    </row>
    <row r="2886" spans="2:4" x14ac:dyDescent="0.3">
      <c r="B2886" t="s">
        <v>1721</v>
      </c>
      <c r="C2886">
        <v>51510</v>
      </c>
      <c r="D2886" t="s">
        <v>1767</v>
      </c>
    </row>
    <row r="2887" spans="2:4" x14ac:dyDescent="0.3">
      <c r="B2887" t="s">
        <v>1721</v>
      </c>
      <c r="C2887">
        <v>51515</v>
      </c>
      <c r="D2887" t="s">
        <v>1768</v>
      </c>
    </row>
    <row r="2888" spans="2:4" x14ac:dyDescent="0.3">
      <c r="B2888" t="s">
        <v>1721</v>
      </c>
      <c r="C2888">
        <v>51520</v>
      </c>
      <c r="D2888" t="s">
        <v>1769</v>
      </c>
    </row>
    <row r="2889" spans="2:4" x14ac:dyDescent="0.3">
      <c r="B2889" t="s">
        <v>1721</v>
      </c>
      <c r="C2889">
        <v>51530</v>
      </c>
      <c r="D2889" t="s">
        <v>1770</v>
      </c>
    </row>
    <row r="2890" spans="2:4" x14ac:dyDescent="0.3">
      <c r="B2890" t="s">
        <v>1721</v>
      </c>
      <c r="C2890">
        <v>51540</v>
      </c>
      <c r="D2890" t="s">
        <v>1771</v>
      </c>
    </row>
    <row r="2891" spans="2:4" x14ac:dyDescent="0.3">
      <c r="B2891" t="s">
        <v>1721</v>
      </c>
      <c r="C2891">
        <v>51550</v>
      </c>
      <c r="D2891" t="s">
        <v>1772</v>
      </c>
    </row>
    <row r="2892" spans="2:4" x14ac:dyDescent="0.3">
      <c r="B2892" t="s">
        <v>1721</v>
      </c>
      <c r="C2892">
        <v>51570</v>
      </c>
      <c r="D2892" t="s">
        <v>1773</v>
      </c>
    </row>
    <row r="2893" spans="2:4" x14ac:dyDescent="0.3">
      <c r="B2893" t="s">
        <v>1721</v>
      </c>
      <c r="C2893">
        <v>51580</v>
      </c>
      <c r="D2893" t="s">
        <v>1774</v>
      </c>
    </row>
    <row r="2894" spans="2:4" x14ac:dyDescent="0.3">
      <c r="B2894" t="s">
        <v>1721</v>
      </c>
      <c r="C2894">
        <v>51590</v>
      </c>
      <c r="D2894" t="s">
        <v>1775</v>
      </c>
    </row>
    <row r="2895" spans="2:4" x14ac:dyDescent="0.3">
      <c r="B2895" t="s">
        <v>1721</v>
      </c>
      <c r="C2895">
        <v>51595</v>
      </c>
      <c r="D2895" t="s">
        <v>1776</v>
      </c>
    </row>
    <row r="2896" spans="2:4" x14ac:dyDescent="0.3">
      <c r="B2896" t="s">
        <v>1721</v>
      </c>
      <c r="C2896">
        <v>51600</v>
      </c>
      <c r="D2896" t="s">
        <v>1777</v>
      </c>
    </row>
    <row r="2897" spans="2:4" x14ac:dyDescent="0.3">
      <c r="B2897" t="s">
        <v>1721</v>
      </c>
      <c r="C2897">
        <v>51610</v>
      </c>
      <c r="D2897" t="s">
        <v>1778</v>
      </c>
    </row>
    <row r="2898" spans="2:4" x14ac:dyDescent="0.3">
      <c r="B2898" t="s">
        <v>1721</v>
      </c>
      <c r="C2898">
        <v>51620</v>
      </c>
      <c r="D2898" t="s">
        <v>1779</v>
      </c>
    </row>
    <row r="2899" spans="2:4" x14ac:dyDescent="0.3">
      <c r="B2899" t="s">
        <v>1721</v>
      </c>
      <c r="C2899">
        <v>51630</v>
      </c>
      <c r="D2899" t="s">
        <v>1780</v>
      </c>
    </row>
    <row r="2900" spans="2:4" x14ac:dyDescent="0.3">
      <c r="B2900" t="s">
        <v>1721</v>
      </c>
      <c r="C2900">
        <v>51640</v>
      </c>
      <c r="D2900" t="s">
        <v>1781</v>
      </c>
    </row>
    <row r="2901" spans="2:4" x14ac:dyDescent="0.3">
      <c r="B2901" t="s">
        <v>1721</v>
      </c>
      <c r="C2901">
        <v>51650</v>
      </c>
      <c r="D2901" t="s">
        <v>1782</v>
      </c>
    </row>
    <row r="2902" spans="2:4" x14ac:dyDescent="0.3">
      <c r="B2902" t="s">
        <v>1721</v>
      </c>
      <c r="C2902">
        <v>51660</v>
      </c>
      <c r="D2902" t="s">
        <v>1783</v>
      </c>
    </row>
    <row r="2903" spans="2:4" x14ac:dyDescent="0.3">
      <c r="B2903" t="s">
        <v>1721</v>
      </c>
      <c r="C2903">
        <v>51670</v>
      </c>
      <c r="D2903" t="s">
        <v>1784</v>
      </c>
    </row>
    <row r="2904" spans="2:4" x14ac:dyDescent="0.3">
      <c r="B2904" t="s">
        <v>1721</v>
      </c>
      <c r="C2904">
        <v>51678</v>
      </c>
      <c r="D2904" t="s">
        <v>1785</v>
      </c>
    </row>
    <row r="2905" spans="2:4" x14ac:dyDescent="0.3">
      <c r="B2905" t="s">
        <v>1721</v>
      </c>
      <c r="C2905">
        <v>51680</v>
      </c>
      <c r="D2905" t="s">
        <v>1786</v>
      </c>
    </row>
    <row r="2906" spans="2:4" x14ac:dyDescent="0.3">
      <c r="B2906" t="s">
        <v>1721</v>
      </c>
      <c r="C2906">
        <v>51683</v>
      </c>
      <c r="D2906" t="s">
        <v>1787</v>
      </c>
    </row>
    <row r="2907" spans="2:4" x14ac:dyDescent="0.3">
      <c r="B2907" t="s">
        <v>1721</v>
      </c>
      <c r="C2907">
        <v>51685</v>
      </c>
      <c r="D2907" t="s">
        <v>1788</v>
      </c>
    </row>
    <row r="2908" spans="2:4" x14ac:dyDescent="0.3">
      <c r="B2908" t="s">
        <v>1721</v>
      </c>
      <c r="C2908">
        <v>51690</v>
      </c>
      <c r="D2908" t="s">
        <v>1789</v>
      </c>
    </row>
    <row r="2909" spans="2:4" x14ac:dyDescent="0.3">
      <c r="B2909" t="s">
        <v>1721</v>
      </c>
      <c r="C2909">
        <v>51700</v>
      </c>
      <c r="D2909" t="s">
        <v>1790</v>
      </c>
    </row>
    <row r="2910" spans="2:4" x14ac:dyDescent="0.3">
      <c r="B2910" t="s">
        <v>1721</v>
      </c>
      <c r="C2910">
        <v>51710</v>
      </c>
      <c r="D2910" t="s">
        <v>1791</v>
      </c>
    </row>
    <row r="2911" spans="2:4" x14ac:dyDescent="0.3">
      <c r="B2911" t="s">
        <v>1721</v>
      </c>
      <c r="C2911">
        <v>51720</v>
      </c>
      <c r="D2911" t="s">
        <v>1792</v>
      </c>
    </row>
    <row r="2912" spans="2:4" x14ac:dyDescent="0.3">
      <c r="B2912" t="s">
        <v>1721</v>
      </c>
      <c r="C2912">
        <v>51730</v>
      </c>
      <c r="D2912" t="s">
        <v>1793</v>
      </c>
    </row>
    <row r="2913" spans="2:4" x14ac:dyDescent="0.3">
      <c r="B2913" t="s">
        <v>1721</v>
      </c>
      <c r="C2913">
        <v>51735</v>
      </c>
      <c r="D2913" t="s">
        <v>1794</v>
      </c>
    </row>
    <row r="2914" spans="2:4" x14ac:dyDescent="0.3">
      <c r="B2914" t="s">
        <v>1721</v>
      </c>
      <c r="C2914">
        <v>51740</v>
      </c>
      <c r="D2914" t="s">
        <v>1795</v>
      </c>
    </row>
    <row r="2915" spans="2:4" x14ac:dyDescent="0.3">
      <c r="B2915" t="s">
        <v>1721</v>
      </c>
      <c r="C2915">
        <v>51750</v>
      </c>
      <c r="D2915" t="s">
        <v>1796</v>
      </c>
    </row>
    <row r="2916" spans="2:4" x14ac:dyDescent="0.3">
      <c r="B2916" t="s">
        <v>1721</v>
      </c>
      <c r="C2916">
        <v>51760</v>
      </c>
      <c r="D2916" t="s">
        <v>1797</v>
      </c>
    </row>
    <row r="2917" spans="2:4" x14ac:dyDescent="0.3">
      <c r="B2917" t="s">
        <v>1721</v>
      </c>
      <c r="C2917">
        <v>51770</v>
      </c>
      <c r="D2917" t="s">
        <v>1798</v>
      </c>
    </row>
    <row r="2918" spans="2:4" x14ac:dyDescent="0.3">
      <c r="B2918" t="s">
        <v>1721</v>
      </c>
      <c r="C2918">
        <v>51775</v>
      </c>
      <c r="D2918" t="s">
        <v>1799</v>
      </c>
    </row>
    <row r="2919" spans="2:4" x14ac:dyDescent="0.3">
      <c r="B2919" t="s">
        <v>1721</v>
      </c>
      <c r="C2919">
        <v>51790</v>
      </c>
      <c r="D2919" t="s">
        <v>1800</v>
      </c>
    </row>
    <row r="2920" spans="2:4" x14ac:dyDescent="0.3">
      <c r="B2920" t="s">
        <v>1721</v>
      </c>
      <c r="C2920">
        <v>51800</v>
      </c>
      <c r="D2920" t="s">
        <v>1801</v>
      </c>
    </row>
    <row r="2921" spans="2:4" x14ac:dyDescent="0.3">
      <c r="B2921" t="s">
        <v>1721</v>
      </c>
      <c r="C2921">
        <v>51810</v>
      </c>
      <c r="D2921" t="s">
        <v>1802</v>
      </c>
    </row>
    <row r="2922" spans="2:4" x14ac:dyDescent="0.3">
      <c r="B2922" t="s">
        <v>1721</v>
      </c>
      <c r="C2922">
        <v>51820</v>
      </c>
      <c r="D2922" t="s">
        <v>1803</v>
      </c>
    </row>
    <row r="2923" spans="2:4" x14ac:dyDescent="0.3">
      <c r="B2923" t="s">
        <v>1721</v>
      </c>
      <c r="C2923">
        <v>51830</v>
      </c>
      <c r="D2923" t="s">
        <v>1804</v>
      </c>
    </row>
    <row r="2924" spans="2:4" x14ac:dyDescent="0.3">
      <c r="B2924" t="s">
        <v>1721</v>
      </c>
      <c r="C2924">
        <v>51840</v>
      </c>
      <c r="D2924" t="s">
        <v>1805</v>
      </c>
    </row>
    <row r="2925" spans="2:4" x14ac:dyDescent="0.3">
      <c r="B2925" t="s">
        <v>1806</v>
      </c>
      <c r="C2925">
        <v>53001</v>
      </c>
      <c r="D2925" t="s">
        <v>204</v>
      </c>
    </row>
    <row r="2926" spans="2:4" x14ac:dyDescent="0.3">
      <c r="B2926" t="s">
        <v>1806</v>
      </c>
      <c r="C2926">
        <v>53003</v>
      </c>
      <c r="D2926" t="s">
        <v>1807</v>
      </c>
    </row>
    <row r="2927" spans="2:4" x14ac:dyDescent="0.3">
      <c r="B2927" t="s">
        <v>1806</v>
      </c>
      <c r="C2927">
        <v>53005</v>
      </c>
      <c r="D2927" t="s">
        <v>92</v>
      </c>
    </row>
    <row r="2928" spans="2:4" x14ac:dyDescent="0.3">
      <c r="B2928" t="s">
        <v>1806</v>
      </c>
      <c r="C2928">
        <v>53007</v>
      </c>
      <c r="D2928" t="s">
        <v>1808</v>
      </c>
    </row>
    <row r="2929" spans="2:4" x14ac:dyDescent="0.3">
      <c r="B2929" t="s">
        <v>1806</v>
      </c>
      <c r="C2929">
        <v>53009</v>
      </c>
      <c r="D2929" t="s">
        <v>1809</v>
      </c>
    </row>
    <row r="2930" spans="2:4" x14ac:dyDescent="0.3">
      <c r="B2930" t="s">
        <v>1806</v>
      </c>
      <c r="C2930">
        <v>53011</v>
      </c>
      <c r="D2930" t="s">
        <v>97</v>
      </c>
    </row>
    <row r="2931" spans="2:4" x14ac:dyDescent="0.3">
      <c r="B2931" t="s">
        <v>1806</v>
      </c>
      <c r="C2931">
        <v>53013</v>
      </c>
      <c r="D2931" t="s">
        <v>99</v>
      </c>
    </row>
    <row r="2932" spans="2:4" x14ac:dyDescent="0.3">
      <c r="B2932" t="s">
        <v>1806</v>
      </c>
      <c r="C2932">
        <v>53015</v>
      </c>
      <c r="D2932" t="s">
        <v>1810</v>
      </c>
    </row>
    <row r="2933" spans="2:4" x14ac:dyDescent="0.3">
      <c r="B2933" t="s">
        <v>1806</v>
      </c>
      <c r="C2933">
        <v>53017</v>
      </c>
      <c r="D2933" t="s">
        <v>222</v>
      </c>
    </row>
    <row r="2934" spans="2:4" x14ac:dyDescent="0.3">
      <c r="B2934" t="s">
        <v>1806</v>
      </c>
      <c r="C2934">
        <v>53019</v>
      </c>
      <c r="D2934" t="s">
        <v>1811</v>
      </c>
    </row>
    <row r="2935" spans="2:4" x14ac:dyDescent="0.3">
      <c r="B2935" t="s">
        <v>1806</v>
      </c>
      <c r="C2935">
        <v>53021</v>
      </c>
      <c r="D2935" t="s">
        <v>34</v>
      </c>
    </row>
    <row r="2936" spans="2:4" x14ac:dyDescent="0.3">
      <c r="B2936" t="s">
        <v>1806</v>
      </c>
      <c r="C2936">
        <v>53023</v>
      </c>
      <c r="D2936" t="s">
        <v>227</v>
      </c>
    </row>
    <row r="2937" spans="2:4" x14ac:dyDescent="0.3">
      <c r="B2937" t="s">
        <v>1806</v>
      </c>
      <c r="C2937">
        <v>53025</v>
      </c>
      <c r="D2937" t="s">
        <v>110</v>
      </c>
    </row>
    <row r="2938" spans="2:4" x14ac:dyDescent="0.3">
      <c r="B2938" t="s">
        <v>1806</v>
      </c>
      <c r="C2938">
        <v>53027</v>
      </c>
      <c r="D2938" t="s">
        <v>1812</v>
      </c>
    </row>
    <row r="2939" spans="2:4" x14ac:dyDescent="0.3">
      <c r="B2939" t="s">
        <v>1806</v>
      </c>
      <c r="C2939">
        <v>53029</v>
      </c>
      <c r="D2939" t="s">
        <v>1813</v>
      </c>
    </row>
    <row r="2940" spans="2:4" x14ac:dyDescent="0.3">
      <c r="B2940" t="s">
        <v>1806</v>
      </c>
      <c r="C2940">
        <v>53031</v>
      </c>
      <c r="D2940" t="s">
        <v>41</v>
      </c>
    </row>
    <row r="2941" spans="2:4" x14ac:dyDescent="0.3">
      <c r="B2941" t="s">
        <v>1806</v>
      </c>
      <c r="C2941">
        <v>53033</v>
      </c>
      <c r="D2941" t="s">
        <v>1616</v>
      </c>
    </row>
    <row r="2942" spans="2:4" x14ac:dyDescent="0.3">
      <c r="B2942" t="s">
        <v>1806</v>
      </c>
      <c r="C2942">
        <v>53035</v>
      </c>
      <c r="D2942" t="s">
        <v>1814</v>
      </c>
    </row>
    <row r="2943" spans="2:4" x14ac:dyDescent="0.3">
      <c r="B2943" t="s">
        <v>1806</v>
      </c>
      <c r="C2943">
        <v>53037</v>
      </c>
      <c r="D2943" t="s">
        <v>1815</v>
      </c>
    </row>
    <row r="2944" spans="2:4" x14ac:dyDescent="0.3">
      <c r="B2944" t="s">
        <v>1806</v>
      </c>
      <c r="C2944">
        <v>53039</v>
      </c>
      <c r="D2944" t="s">
        <v>1816</v>
      </c>
    </row>
    <row r="2945" spans="2:4" x14ac:dyDescent="0.3">
      <c r="B2945" t="s">
        <v>1806</v>
      </c>
      <c r="C2945">
        <v>53041</v>
      </c>
      <c r="D2945" t="s">
        <v>455</v>
      </c>
    </row>
    <row r="2946" spans="2:4" x14ac:dyDescent="0.3">
      <c r="B2946" t="s">
        <v>1806</v>
      </c>
      <c r="C2946">
        <v>53043</v>
      </c>
      <c r="D2946" t="s">
        <v>118</v>
      </c>
    </row>
    <row r="2947" spans="2:4" x14ac:dyDescent="0.3">
      <c r="B2947" t="s">
        <v>1806</v>
      </c>
      <c r="C2947">
        <v>53045</v>
      </c>
      <c r="D2947" t="s">
        <v>499</v>
      </c>
    </row>
    <row r="2948" spans="2:4" x14ac:dyDescent="0.3">
      <c r="B2948" t="s">
        <v>1806</v>
      </c>
      <c r="C2948">
        <v>53047</v>
      </c>
      <c r="D2948" t="s">
        <v>1817</v>
      </c>
    </row>
    <row r="2949" spans="2:4" x14ac:dyDescent="0.3">
      <c r="B2949" t="s">
        <v>1806</v>
      </c>
      <c r="C2949">
        <v>53049</v>
      </c>
      <c r="D2949" t="s">
        <v>1818</v>
      </c>
    </row>
    <row r="2950" spans="2:4" x14ac:dyDescent="0.3">
      <c r="B2950" t="s">
        <v>1806</v>
      </c>
      <c r="C2950">
        <v>53051</v>
      </c>
      <c r="D2950" t="s">
        <v>1819</v>
      </c>
    </row>
    <row r="2951" spans="2:4" x14ac:dyDescent="0.3">
      <c r="B2951" t="s">
        <v>1806</v>
      </c>
      <c r="C2951">
        <v>53053</v>
      </c>
      <c r="D2951" t="s">
        <v>399</v>
      </c>
    </row>
    <row r="2952" spans="2:4" x14ac:dyDescent="0.3">
      <c r="B2952" t="s">
        <v>1806</v>
      </c>
      <c r="C2952">
        <v>53055</v>
      </c>
      <c r="D2952" t="s">
        <v>253</v>
      </c>
    </row>
    <row r="2953" spans="2:4" x14ac:dyDescent="0.3">
      <c r="B2953" t="s">
        <v>1806</v>
      </c>
      <c r="C2953">
        <v>53057</v>
      </c>
      <c r="D2953" t="s">
        <v>1820</v>
      </c>
    </row>
    <row r="2954" spans="2:4" x14ac:dyDescent="0.3">
      <c r="B2954" t="s">
        <v>1806</v>
      </c>
      <c r="C2954">
        <v>53059</v>
      </c>
      <c r="D2954" t="s">
        <v>1821</v>
      </c>
    </row>
    <row r="2955" spans="2:4" x14ac:dyDescent="0.3">
      <c r="B2955" t="s">
        <v>1806</v>
      </c>
      <c r="C2955">
        <v>53061</v>
      </c>
      <c r="D2955" t="s">
        <v>1822</v>
      </c>
    </row>
    <row r="2956" spans="2:4" x14ac:dyDescent="0.3">
      <c r="B2956" t="s">
        <v>1806</v>
      </c>
      <c r="C2956">
        <v>53063</v>
      </c>
      <c r="D2956" t="s">
        <v>1823</v>
      </c>
    </row>
    <row r="2957" spans="2:4" x14ac:dyDescent="0.3">
      <c r="B2957" t="s">
        <v>1806</v>
      </c>
      <c r="C2957">
        <v>53065</v>
      </c>
      <c r="D2957" t="s">
        <v>668</v>
      </c>
    </row>
    <row r="2958" spans="2:4" x14ac:dyDescent="0.3">
      <c r="B2958" t="s">
        <v>1806</v>
      </c>
      <c r="C2958">
        <v>53067</v>
      </c>
      <c r="D2958" t="s">
        <v>1119</v>
      </c>
    </row>
    <row r="2959" spans="2:4" x14ac:dyDescent="0.3">
      <c r="B2959" t="s">
        <v>1806</v>
      </c>
      <c r="C2959">
        <v>53069</v>
      </c>
      <c r="D2959" t="s">
        <v>1824</v>
      </c>
    </row>
    <row r="2960" spans="2:4" x14ac:dyDescent="0.3">
      <c r="B2960" t="s">
        <v>1806</v>
      </c>
      <c r="C2960">
        <v>53071</v>
      </c>
      <c r="D2960" t="s">
        <v>1825</v>
      </c>
    </row>
    <row r="2961" spans="2:4" x14ac:dyDescent="0.3">
      <c r="B2961" t="s">
        <v>1806</v>
      </c>
      <c r="C2961">
        <v>53073</v>
      </c>
      <c r="D2961" t="s">
        <v>1826</v>
      </c>
    </row>
    <row r="2962" spans="2:4" x14ac:dyDescent="0.3">
      <c r="B2962" t="s">
        <v>1806</v>
      </c>
      <c r="C2962">
        <v>53075</v>
      </c>
      <c r="D2962" t="s">
        <v>1827</v>
      </c>
    </row>
    <row r="2963" spans="2:4" x14ac:dyDescent="0.3">
      <c r="B2963" t="s">
        <v>1806</v>
      </c>
      <c r="C2963">
        <v>53077</v>
      </c>
      <c r="D2963" t="s">
        <v>1828</v>
      </c>
    </row>
    <row r="2964" spans="2:4" x14ac:dyDescent="0.3">
      <c r="B2964" t="s">
        <v>1829</v>
      </c>
      <c r="C2964">
        <v>54001</v>
      </c>
      <c r="D2964" t="s">
        <v>7</v>
      </c>
    </row>
    <row r="2965" spans="2:4" x14ac:dyDescent="0.3">
      <c r="B2965" t="s">
        <v>1829</v>
      </c>
      <c r="C2965">
        <v>54003</v>
      </c>
      <c r="D2965" t="s">
        <v>1445</v>
      </c>
    </row>
    <row r="2966" spans="2:4" x14ac:dyDescent="0.3">
      <c r="B2966" t="s">
        <v>1829</v>
      </c>
      <c r="C2966">
        <v>54005</v>
      </c>
      <c r="D2966" t="s">
        <v>93</v>
      </c>
    </row>
    <row r="2967" spans="2:4" x14ac:dyDescent="0.3">
      <c r="B2967" t="s">
        <v>1829</v>
      </c>
      <c r="C2967">
        <v>54007</v>
      </c>
      <c r="D2967" t="s">
        <v>1830</v>
      </c>
    </row>
    <row r="2968" spans="2:4" x14ac:dyDescent="0.3">
      <c r="B2968" t="s">
        <v>1829</v>
      </c>
      <c r="C2968">
        <v>54009</v>
      </c>
      <c r="D2968" t="s">
        <v>1831</v>
      </c>
    </row>
    <row r="2969" spans="2:4" x14ac:dyDescent="0.3">
      <c r="B2969" t="s">
        <v>1829</v>
      </c>
      <c r="C2969">
        <v>54011</v>
      </c>
      <c r="D2969" t="s">
        <v>1832</v>
      </c>
    </row>
    <row r="2970" spans="2:4" x14ac:dyDescent="0.3">
      <c r="B2970" t="s">
        <v>1829</v>
      </c>
      <c r="C2970">
        <v>54013</v>
      </c>
      <c r="D2970" t="s">
        <v>12</v>
      </c>
    </row>
    <row r="2971" spans="2:4" x14ac:dyDescent="0.3">
      <c r="B2971" t="s">
        <v>1829</v>
      </c>
      <c r="C2971">
        <v>54015</v>
      </c>
      <c r="D2971" t="s">
        <v>18</v>
      </c>
    </row>
    <row r="2972" spans="2:4" x14ac:dyDescent="0.3">
      <c r="B2972" t="s">
        <v>1829</v>
      </c>
      <c r="C2972">
        <v>54017</v>
      </c>
      <c r="D2972" t="s">
        <v>1833</v>
      </c>
    </row>
    <row r="2973" spans="2:4" x14ac:dyDescent="0.3">
      <c r="B2973" t="s">
        <v>1829</v>
      </c>
      <c r="C2973">
        <v>54019</v>
      </c>
      <c r="D2973" t="s">
        <v>33</v>
      </c>
    </row>
    <row r="2974" spans="2:4" x14ac:dyDescent="0.3">
      <c r="B2974" t="s">
        <v>1829</v>
      </c>
      <c r="C2974">
        <v>54021</v>
      </c>
      <c r="D2974" t="s">
        <v>367</v>
      </c>
    </row>
    <row r="2975" spans="2:4" x14ac:dyDescent="0.3">
      <c r="B2975" t="s">
        <v>1829</v>
      </c>
      <c r="C2975">
        <v>54023</v>
      </c>
      <c r="D2975" t="s">
        <v>110</v>
      </c>
    </row>
    <row r="2976" spans="2:4" x14ac:dyDescent="0.3">
      <c r="B2976" t="s">
        <v>1829</v>
      </c>
      <c r="C2976">
        <v>54025</v>
      </c>
      <c r="D2976" t="s">
        <v>1834</v>
      </c>
    </row>
    <row r="2977" spans="2:4" x14ac:dyDescent="0.3">
      <c r="B2977" t="s">
        <v>1829</v>
      </c>
      <c r="C2977">
        <v>54027</v>
      </c>
      <c r="D2977" t="s">
        <v>834</v>
      </c>
    </row>
    <row r="2978" spans="2:4" x14ac:dyDescent="0.3">
      <c r="B2978" t="s">
        <v>1829</v>
      </c>
      <c r="C2978">
        <v>54029</v>
      </c>
      <c r="D2978" t="s">
        <v>375</v>
      </c>
    </row>
    <row r="2979" spans="2:4" x14ac:dyDescent="0.3">
      <c r="B2979" t="s">
        <v>1829</v>
      </c>
      <c r="C2979">
        <v>54031</v>
      </c>
      <c r="D2979" t="s">
        <v>1835</v>
      </c>
    </row>
    <row r="2980" spans="2:4" x14ac:dyDescent="0.3">
      <c r="B2980" t="s">
        <v>1829</v>
      </c>
      <c r="C2980">
        <v>54033</v>
      </c>
      <c r="D2980" t="s">
        <v>532</v>
      </c>
    </row>
    <row r="2981" spans="2:4" x14ac:dyDescent="0.3">
      <c r="B2981" t="s">
        <v>1829</v>
      </c>
      <c r="C2981">
        <v>54035</v>
      </c>
      <c r="D2981" t="s">
        <v>40</v>
      </c>
    </row>
    <row r="2982" spans="2:4" x14ac:dyDescent="0.3">
      <c r="B2982" t="s">
        <v>1829</v>
      </c>
      <c r="C2982">
        <v>54037</v>
      </c>
      <c r="D2982" t="s">
        <v>41</v>
      </c>
    </row>
    <row r="2983" spans="2:4" x14ac:dyDescent="0.3">
      <c r="B2983" t="s">
        <v>1829</v>
      </c>
      <c r="C2983">
        <v>54039</v>
      </c>
      <c r="D2983" t="s">
        <v>1836</v>
      </c>
    </row>
    <row r="2984" spans="2:4" x14ac:dyDescent="0.3">
      <c r="B2984" t="s">
        <v>1829</v>
      </c>
      <c r="C2984">
        <v>54041</v>
      </c>
      <c r="D2984" t="s">
        <v>455</v>
      </c>
    </row>
    <row r="2985" spans="2:4" x14ac:dyDescent="0.3">
      <c r="B2985" t="s">
        <v>1829</v>
      </c>
      <c r="C2985">
        <v>54043</v>
      </c>
      <c r="D2985" t="s">
        <v>118</v>
      </c>
    </row>
    <row r="2986" spans="2:4" x14ac:dyDescent="0.3">
      <c r="B2986" t="s">
        <v>1829</v>
      </c>
      <c r="C2986">
        <v>54045</v>
      </c>
      <c r="D2986" t="s">
        <v>120</v>
      </c>
    </row>
    <row r="2987" spans="2:4" x14ac:dyDescent="0.3">
      <c r="B2987" t="s">
        <v>1829</v>
      </c>
      <c r="C2987">
        <v>54047</v>
      </c>
      <c r="D2987" t="s">
        <v>1247</v>
      </c>
    </row>
    <row r="2988" spans="2:4" x14ac:dyDescent="0.3">
      <c r="B2988" t="s">
        <v>1829</v>
      </c>
      <c r="C2988">
        <v>54049</v>
      </c>
      <c r="D2988" t="s">
        <v>51</v>
      </c>
    </row>
    <row r="2989" spans="2:4" x14ac:dyDescent="0.3">
      <c r="B2989" t="s">
        <v>1829</v>
      </c>
      <c r="C2989">
        <v>54051</v>
      </c>
      <c r="D2989" t="s">
        <v>52</v>
      </c>
    </row>
    <row r="2990" spans="2:4" x14ac:dyDescent="0.3">
      <c r="B2990" t="s">
        <v>1829</v>
      </c>
      <c r="C2990">
        <v>54053</v>
      </c>
      <c r="D2990" t="s">
        <v>499</v>
      </c>
    </row>
    <row r="2991" spans="2:4" x14ac:dyDescent="0.3">
      <c r="B2991" t="s">
        <v>1829</v>
      </c>
      <c r="C2991">
        <v>54055</v>
      </c>
      <c r="D2991" t="s">
        <v>502</v>
      </c>
    </row>
    <row r="2992" spans="2:4" x14ac:dyDescent="0.3">
      <c r="B2992" t="s">
        <v>1829</v>
      </c>
      <c r="C2992">
        <v>54057</v>
      </c>
      <c r="D2992" t="s">
        <v>239</v>
      </c>
    </row>
    <row r="2993" spans="2:4" x14ac:dyDescent="0.3">
      <c r="B2993" t="s">
        <v>1829</v>
      </c>
      <c r="C2993">
        <v>54059</v>
      </c>
      <c r="D2993" t="s">
        <v>1837</v>
      </c>
    </row>
    <row r="2994" spans="2:4" x14ac:dyDescent="0.3">
      <c r="B2994" t="s">
        <v>1829</v>
      </c>
      <c r="C2994">
        <v>54061</v>
      </c>
      <c r="D2994" t="s">
        <v>1838</v>
      </c>
    </row>
    <row r="2995" spans="2:4" x14ac:dyDescent="0.3">
      <c r="B2995" t="s">
        <v>1829</v>
      </c>
      <c r="C2995">
        <v>54063</v>
      </c>
      <c r="D2995" t="s">
        <v>54</v>
      </c>
    </row>
    <row r="2996" spans="2:4" x14ac:dyDescent="0.3">
      <c r="B2996" t="s">
        <v>1829</v>
      </c>
      <c r="C2996">
        <v>54065</v>
      </c>
      <c r="D2996" t="s">
        <v>56</v>
      </c>
    </row>
    <row r="2997" spans="2:4" x14ac:dyDescent="0.3">
      <c r="B2997" t="s">
        <v>1829</v>
      </c>
      <c r="C2997">
        <v>54067</v>
      </c>
      <c r="D2997" t="s">
        <v>720</v>
      </c>
    </row>
    <row r="2998" spans="2:4" x14ac:dyDescent="0.3">
      <c r="B2998" t="s">
        <v>1829</v>
      </c>
      <c r="C2998">
        <v>54069</v>
      </c>
      <c r="D2998" t="s">
        <v>542</v>
      </c>
    </row>
    <row r="2999" spans="2:4" x14ac:dyDescent="0.3">
      <c r="B2999" t="s">
        <v>1829</v>
      </c>
      <c r="C2999">
        <v>54071</v>
      </c>
      <c r="D2999" t="s">
        <v>723</v>
      </c>
    </row>
    <row r="3000" spans="2:4" x14ac:dyDescent="0.3">
      <c r="B3000" t="s">
        <v>1829</v>
      </c>
      <c r="C3000">
        <v>54073</v>
      </c>
      <c r="D3000" t="s">
        <v>1839</v>
      </c>
    </row>
    <row r="3001" spans="2:4" x14ac:dyDescent="0.3">
      <c r="B3001" t="s">
        <v>1829</v>
      </c>
      <c r="C3001">
        <v>54075</v>
      </c>
      <c r="D3001" t="s">
        <v>597</v>
      </c>
    </row>
    <row r="3002" spans="2:4" x14ac:dyDescent="0.3">
      <c r="B3002" t="s">
        <v>1829</v>
      </c>
      <c r="C3002">
        <v>54077</v>
      </c>
      <c r="D3002" t="s">
        <v>1840</v>
      </c>
    </row>
    <row r="3003" spans="2:4" x14ac:dyDescent="0.3">
      <c r="B3003" t="s">
        <v>1829</v>
      </c>
      <c r="C3003">
        <v>54079</v>
      </c>
      <c r="D3003" t="s">
        <v>312</v>
      </c>
    </row>
    <row r="3004" spans="2:4" x14ac:dyDescent="0.3">
      <c r="B3004" t="s">
        <v>1829</v>
      </c>
      <c r="C3004">
        <v>54081</v>
      </c>
      <c r="D3004" t="s">
        <v>1841</v>
      </c>
    </row>
    <row r="3005" spans="2:4" x14ac:dyDescent="0.3">
      <c r="B3005" t="s">
        <v>1829</v>
      </c>
      <c r="C3005">
        <v>54083</v>
      </c>
      <c r="D3005" t="s">
        <v>60</v>
      </c>
    </row>
    <row r="3006" spans="2:4" x14ac:dyDescent="0.3">
      <c r="B3006" t="s">
        <v>1829</v>
      </c>
      <c r="C3006">
        <v>54085</v>
      </c>
      <c r="D3006" t="s">
        <v>1842</v>
      </c>
    </row>
    <row r="3007" spans="2:4" x14ac:dyDescent="0.3">
      <c r="B3007" t="s">
        <v>1829</v>
      </c>
      <c r="C3007">
        <v>54087</v>
      </c>
      <c r="D3007" t="s">
        <v>1527</v>
      </c>
    </row>
    <row r="3008" spans="2:4" x14ac:dyDescent="0.3">
      <c r="B3008" t="s">
        <v>1829</v>
      </c>
      <c r="C3008">
        <v>54089</v>
      </c>
      <c r="D3008" t="s">
        <v>1843</v>
      </c>
    </row>
    <row r="3009" spans="2:4" x14ac:dyDescent="0.3">
      <c r="B3009" t="s">
        <v>1829</v>
      </c>
      <c r="C3009">
        <v>54091</v>
      </c>
      <c r="D3009" t="s">
        <v>319</v>
      </c>
    </row>
    <row r="3010" spans="2:4" x14ac:dyDescent="0.3">
      <c r="B3010" t="s">
        <v>1829</v>
      </c>
      <c r="C3010">
        <v>54093</v>
      </c>
      <c r="D3010" t="s">
        <v>1844</v>
      </c>
    </row>
    <row r="3011" spans="2:4" x14ac:dyDescent="0.3">
      <c r="B3011" t="s">
        <v>1829</v>
      </c>
      <c r="C3011">
        <v>54095</v>
      </c>
      <c r="D3011" t="s">
        <v>1677</v>
      </c>
    </row>
    <row r="3012" spans="2:4" x14ac:dyDescent="0.3">
      <c r="B3012" t="s">
        <v>1829</v>
      </c>
      <c r="C3012">
        <v>54097</v>
      </c>
      <c r="D3012" t="s">
        <v>1678</v>
      </c>
    </row>
    <row r="3013" spans="2:4" x14ac:dyDescent="0.3">
      <c r="B3013" t="s">
        <v>1829</v>
      </c>
      <c r="C3013">
        <v>54099</v>
      </c>
      <c r="D3013" t="s">
        <v>425</v>
      </c>
    </row>
    <row r="3014" spans="2:4" x14ac:dyDescent="0.3">
      <c r="B3014" t="s">
        <v>1829</v>
      </c>
      <c r="C3014">
        <v>54101</v>
      </c>
      <c r="D3014" t="s">
        <v>426</v>
      </c>
    </row>
    <row r="3015" spans="2:4" x14ac:dyDescent="0.3">
      <c r="B3015" t="s">
        <v>1829</v>
      </c>
      <c r="C3015">
        <v>54103</v>
      </c>
      <c r="D3015" t="s">
        <v>1845</v>
      </c>
    </row>
    <row r="3016" spans="2:4" x14ac:dyDescent="0.3">
      <c r="B3016" t="s">
        <v>1829</v>
      </c>
      <c r="C3016">
        <v>54105</v>
      </c>
      <c r="D3016" t="s">
        <v>1846</v>
      </c>
    </row>
    <row r="3017" spans="2:4" x14ac:dyDescent="0.3">
      <c r="B3017" t="s">
        <v>1829</v>
      </c>
      <c r="C3017">
        <v>54107</v>
      </c>
      <c r="D3017" t="s">
        <v>1340</v>
      </c>
    </row>
    <row r="3018" spans="2:4" x14ac:dyDescent="0.3">
      <c r="B3018" t="s">
        <v>1829</v>
      </c>
      <c r="C3018">
        <v>54109</v>
      </c>
      <c r="D3018" t="s">
        <v>1207</v>
      </c>
    </row>
    <row r="3019" spans="2:4" x14ac:dyDescent="0.3">
      <c r="B3019" t="s">
        <v>1847</v>
      </c>
      <c r="C3019">
        <v>55001</v>
      </c>
      <c r="D3019" t="s">
        <v>204</v>
      </c>
    </row>
    <row r="3020" spans="2:4" x14ac:dyDescent="0.3">
      <c r="B3020" t="s">
        <v>1847</v>
      </c>
      <c r="C3020">
        <v>55003</v>
      </c>
      <c r="D3020" t="s">
        <v>1307</v>
      </c>
    </row>
    <row r="3021" spans="2:4" x14ac:dyDescent="0.3">
      <c r="B3021" t="s">
        <v>1847</v>
      </c>
      <c r="C3021">
        <v>55005</v>
      </c>
      <c r="D3021" t="s">
        <v>1848</v>
      </c>
    </row>
    <row r="3022" spans="2:4" x14ac:dyDescent="0.3">
      <c r="B3022" t="s">
        <v>1847</v>
      </c>
      <c r="C3022">
        <v>55007</v>
      </c>
      <c r="D3022" t="s">
        <v>1849</v>
      </c>
    </row>
    <row r="3023" spans="2:4" x14ac:dyDescent="0.3">
      <c r="B3023" t="s">
        <v>1847</v>
      </c>
      <c r="C3023">
        <v>55009</v>
      </c>
      <c r="D3023" t="s">
        <v>469</v>
      </c>
    </row>
    <row r="3024" spans="2:4" x14ac:dyDescent="0.3">
      <c r="B3024" t="s">
        <v>1847</v>
      </c>
      <c r="C3024">
        <v>55011</v>
      </c>
      <c r="D3024" t="s">
        <v>1084</v>
      </c>
    </row>
    <row r="3025" spans="2:4" x14ac:dyDescent="0.3">
      <c r="B3025" t="s">
        <v>1847</v>
      </c>
      <c r="C3025">
        <v>55013</v>
      </c>
      <c r="D3025" t="s">
        <v>1850</v>
      </c>
    </row>
    <row r="3026" spans="2:4" x14ac:dyDescent="0.3">
      <c r="B3026" t="s">
        <v>1847</v>
      </c>
      <c r="C3026">
        <v>55015</v>
      </c>
      <c r="D3026" t="s">
        <v>1851</v>
      </c>
    </row>
    <row r="3027" spans="2:4" x14ac:dyDescent="0.3">
      <c r="B3027" t="s">
        <v>1847</v>
      </c>
      <c r="C3027">
        <v>55017</v>
      </c>
      <c r="D3027" t="s">
        <v>851</v>
      </c>
    </row>
    <row r="3028" spans="2:4" x14ac:dyDescent="0.3">
      <c r="B3028" t="s">
        <v>1847</v>
      </c>
      <c r="C3028">
        <v>55019</v>
      </c>
      <c r="D3028" t="s">
        <v>97</v>
      </c>
    </row>
    <row r="3029" spans="2:4" x14ac:dyDescent="0.3">
      <c r="B3029" t="s">
        <v>1847</v>
      </c>
      <c r="C3029">
        <v>55021</v>
      </c>
      <c r="D3029" t="s">
        <v>99</v>
      </c>
    </row>
    <row r="3030" spans="2:4" x14ac:dyDescent="0.3">
      <c r="B3030" t="s">
        <v>1847</v>
      </c>
      <c r="C3030">
        <v>55023</v>
      </c>
      <c r="D3030" t="s">
        <v>102</v>
      </c>
    </row>
    <row r="3031" spans="2:4" x14ac:dyDescent="0.3">
      <c r="B3031" t="s">
        <v>1847</v>
      </c>
      <c r="C3031">
        <v>55025</v>
      </c>
      <c r="D3031" t="s">
        <v>1852</v>
      </c>
    </row>
    <row r="3032" spans="2:4" x14ac:dyDescent="0.3">
      <c r="B3032" t="s">
        <v>1847</v>
      </c>
      <c r="C3032">
        <v>55027</v>
      </c>
      <c r="D3032" t="s">
        <v>356</v>
      </c>
    </row>
    <row r="3033" spans="2:4" x14ac:dyDescent="0.3">
      <c r="B3033" t="s">
        <v>1847</v>
      </c>
      <c r="C3033">
        <v>55029</v>
      </c>
      <c r="D3033" t="s">
        <v>1853</v>
      </c>
    </row>
    <row r="3034" spans="2:4" x14ac:dyDescent="0.3">
      <c r="B3034" t="s">
        <v>1847</v>
      </c>
      <c r="C3034">
        <v>55031</v>
      </c>
      <c r="D3034" t="s">
        <v>222</v>
      </c>
    </row>
    <row r="3035" spans="2:4" x14ac:dyDescent="0.3">
      <c r="B3035" t="s">
        <v>1847</v>
      </c>
      <c r="C3035">
        <v>55033</v>
      </c>
      <c r="D3035" t="s">
        <v>1284</v>
      </c>
    </row>
    <row r="3036" spans="2:4" x14ac:dyDescent="0.3">
      <c r="B3036" t="s">
        <v>1847</v>
      </c>
      <c r="C3036">
        <v>55035</v>
      </c>
      <c r="D3036" t="s">
        <v>1854</v>
      </c>
    </row>
    <row r="3037" spans="2:4" x14ac:dyDescent="0.3">
      <c r="B3037" t="s">
        <v>1847</v>
      </c>
      <c r="C3037">
        <v>55037</v>
      </c>
      <c r="D3037" t="s">
        <v>1453</v>
      </c>
    </row>
    <row r="3038" spans="2:4" x14ac:dyDescent="0.3">
      <c r="B3038" t="s">
        <v>1847</v>
      </c>
      <c r="C3038">
        <v>55039</v>
      </c>
      <c r="D3038" t="s">
        <v>1855</v>
      </c>
    </row>
    <row r="3039" spans="2:4" x14ac:dyDescent="0.3">
      <c r="B3039" t="s">
        <v>1847</v>
      </c>
      <c r="C3039">
        <v>55041</v>
      </c>
      <c r="D3039" t="s">
        <v>1416</v>
      </c>
    </row>
    <row r="3040" spans="2:4" x14ac:dyDescent="0.3">
      <c r="B3040" t="s">
        <v>1847</v>
      </c>
      <c r="C3040">
        <v>55043</v>
      </c>
      <c r="D3040" t="s">
        <v>110</v>
      </c>
    </row>
    <row r="3041" spans="2:4" x14ac:dyDescent="0.3">
      <c r="B3041" t="s">
        <v>1847</v>
      </c>
      <c r="C3041">
        <v>55045</v>
      </c>
      <c r="D3041" t="s">
        <v>701</v>
      </c>
    </row>
    <row r="3042" spans="2:4" x14ac:dyDescent="0.3">
      <c r="B3042" t="s">
        <v>1847</v>
      </c>
      <c r="C3042">
        <v>55047</v>
      </c>
      <c r="D3042" t="s">
        <v>1856</v>
      </c>
    </row>
    <row r="3043" spans="2:4" x14ac:dyDescent="0.3">
      <c r="B3043" t="s">
        <v>1847</v>
      </c>
      <c r="C3043">
        <v>55049</v>
      </c>
      <c r="D3043" t="s">
        <v>582</v>
      </c>
    </row>
    <row r="3044" spans="2:4" x14ac:dyDescent="0.3">
      <c r="B3044" t="s">
        <v>1847</v>
      </c>
      <c r="C3044">
        <v>55051</v>
      </c>
      <c r="D3044" t="s">
        <v>865</v>
      </c>
    </row>
    <row r="3045" spans="2:4" x14ac:dyDescent="0.3">
      <c r="B3045" t="s">
        <v>1847</v>
      </c>
      <c r="C3045">
        <v>55053</v>
      </c>
      <c r="D3045" t="s">
        <v>40</v>
      </c>
    </row>
    <row r="3046" spans="2:4" x14ac:dyDescent="0.3">
      <c r="B3046" t="s">
        <v>1847</v>
      </c>
      <c r="C3046">
        <v>55055</v>
      </c>
      <c r="D3046" t="s">
        <v>41</v>
      </c>
    </row>
    <row r="3047" spans="2:4" x14ac:dyDescent="0.3">
      <c r="B3047" t="s">
        <v>1847</v>
      </c>
      <c r="C3047">
        <v>55057</v>
      </c>
      <c r="D3047" t="s">
        <v>1857</v>
      </c>
    </row>
    <row r="3048" spans="2:4" x14ac:dyDescent="0.3">
      <c r="B3048" t="s">
        <v>1847</v>
      </c>
      <c r="C3048">
        <v>55059</v>
      </c>
      <c r="D3048" t="s">
        <v>1858</v>
      </c>
    </row>
    <row r="3049" spans="2:4" x14ac:dyDescent="0.3">
      <c r="B3049" t="s">
        <v>1847</v>
      </c>
      <c r="C3049">
        <v>55061</v>
      </c>
      <c r="D3049" t="s">
        <v>1859</v>
      </c>
    </row>
    <row r="3050" spans="2:4" x14ac:dyDescent="0.3">
      <c r="B3050" t="s">
        <v>1847</v>
      </c>
      <c r="C3050">
        <v>55063</v>
      </c>
      <c r="D3050" t="s">
        <v>1860</v>
      </c>
    </row>
    <row r="3051" spans="2:4" x14ac:dyDescent="0.3">
      <c r="B3051" t="s">
        <v>1847</v>
      </c>
      <c r="C3051">
        <v>55065</v>
      </c>
      <c r="D3051" t="s">
        <v>117</v>
      </c>
    </row>
    <row r="3052" spans="2:4" x14ac:dyDescent="0.3">
      <c r="B3052" t="s">
        <v>1847</v>
      </c>
      <c r="C3052">
        <v>55067</v>
      </c>
      <c r="D3052" t="s">
        <v>1861</v>
      </c>
    </row>
    <row r="3053" spans="2:4" x14ac:dyDescent="0.3">
      <c r="B3053" t="s">
        <v>1847</v>
      </c>
      <c r="C3053">
        <v>55069</v>
      </c>
      <c r="D3053" t="s">
        <v>118</v>
      </c>
    </row>
    <row r="3054" spans="2:4" x14ac:dyDescent="0.3">
      <c r="B3054" t="s">
        <v>1847</v>
      </c>
      <c r="C3054">
        <v>55071</v>
      </c>
      <c r="D3054" t="s">
        <v>1862</v>
      </c>
    </row>
    <row r="3055" spans="2:4" x14ac:dyDescent="0.3">
      <c r="B3055" t="s">
        <v>1847</v>
      </c>
      <c r="C3055">
        <v>55073</v>
      </c>
      <c r="D3055" t="s">
        <v>1863</v>
      </c>
    </row>
    <row r="3056" spans="2:4" x14ac:dyDescent="0.3">
      <c r="B3056" t="s">
        <v>1847</v>
      </c>
      <c r="C3056">
        <v>55075</v>
      </c>
      <c r="D3056" t="s">
        <v>1864</v>
      </c>
    </row>
    <row r="3057" spans="2:4" x14ac:dyDescent="0.3">
      <c r="B3057" t="s">
        <v>1847</v>
      </c>
      <c r="C3057">
        <v>55077</v>
      </c>
      <c r="D3057" t="s">
        <v>877</v>
      </c>
    </row>
    <row r="3058" spans="2:4" x14ac:dyDescent="0.3">
      <c r="B3058" t="s">
        <v>1847</v>
      </c>
      <c r="C3058">
        <v>55078</v>
      </c>
      <c r="D3058" t="s">
        <v>879</v>
      </c>
    </row>
    <row r="3059" spans="2:4" x14ac:dyDescent="0.3">
      <c r="B3059" t="s">
        <v>1847</v>
      </c>
      <c r="C3059">
        <v>55079</v>
      </c>
      <c r="D3059" t="s">
        <v>1865</v>
      </c>
    </row>
    <row r="3060" spans="2:4" x14ac:dyDescent="0.3">
      <c r="B3060" t="s">
        <v>1847</v>
      </c>
      <c r="C3060">
        <v>55081</v>
      </c>
      <c r="D3060" t="s">
        <v>54</v>
      </c>
    </row>
    <row r="3061" spans="2:4" x14ac:dyDescent="0.3">
      <c r="B3061" t="s">
        <v>1847</v>
      </c>
      <c r="C3061">
        <v>55083</v>
      </c>
      <c r="D3061" t="s">
        <v>1866</v>
      </c>
    </row>
    <row r="3062" spans="2:4" x14ac:dyDescent="0.3">
      <c r="B3062" t="s">
        <v>1847</v>
      </c>
      <c r="C3062">
        <v>55085</v>
      </c>
      <c r="D3062" t="s">
        <v>458</v>
      </c>
    </row>
    <row r="3063" spans="2:4" x14ac:dyDescent="0.3">
      <c r="B3063" t="s">
        <v>1847</v>
      </c>
      <c r="C3063">
        <v>55087</v>
      </c>
      <c r="D3063" t="s">
        <v>1867</v>
      </c>
    </row>
    <row r="3064" spans="2:4" x14ac:dyDescent="0.3">
      <c r="B3064" t="s">
        <v>1847</v>
      </c>
      <c r="C3064">
        <v>55089</v>
      </c>
      <c r="D3064" t="s">
        <v>1868</v>
      </c>
    </row>
    <row r="3065" spans="2:4" x14ac:dyDescent="0.3">
      <c r="B3065" t="s">
        <v>1847</v>
      </c>
      <c r="C3065">
        <v>55091</v>
      </c>
      <c r="D3065" t="s">
        <v>1869</v>
      </c>
    </row>
    <row r="3066" spans="2:4" x14ac:dyDescent="0.3">
      <c r="B3066" t="s">
        <v>1847</v>
      </c>
      <c r="C3066">
        <v>55093</v>
      </c>
      <c r="D3066" t="s">
        <v>399</v>
      </c>
    </row>
    <row r="3067" spans="2:4" x14ac:dyDescent="0.3">
      <c r="B3067" t="s">
        <v>1847</v>
      </c>
      <c r="C3067">
        <v>55095</v>
      </c>
      <c r="D3067" t="s">
        <v>129</v>
      </c>
    </row>
    <row r="3068" spans="2:4" x14ac:dyDescent="0.3">
      <c r="B3068" t="s">
        <v>1847</v>
      </c>
      <c r="C3068">
        <v>55097</v>
      </c>
      <c r="D3068" t="s">
        <v>1331</v>
      </c>
    </row>
    <row r="3069" spans="2:4" x14ac:dyDescent="0.3">
      <c r="B3069" t="s">
        <v>1847</v>
      </c>
      <c r="C3069">
        <v>55099</v>
      </c>
      <c r="D3069" t="s">
        <v>1870</v>
      </c>
    </row>
    <row r="3070" spans="2:4" x14ac:dyDescent="0.3">
      <c r="B3070" t="s">
        <v>1847</v>
      </c>
      <c r="C3070">
        <v>55101</v>
      </c>
      <c r="D3070" t="s">
        <v>1871</v>
      </c>
    </row>
    <row r="3071" spans="2:4" x14ac:dyDescent="0.3">
      <c r="B3071" t="s">
        <v>1847</v>
      </c>
      <c r="C3071">
        <v>55103</v>
      </c>
      <c r="D3071" t="s">
        <v>507</v>
      </c>
    </row>
    <row r="3072" spans="2:4" x14ac:dyDescent="0.3">
      <c r="B3072" t="s">
        <v>1847</v>
      </c>
      <c r="C3072">
        <v>55105</v>
      </c>
      <c r="D3072" t="s">
        <v>947</v>
      </c>
    </row>
    <row r="3073" spans="2:4" x14ac:dyDescent="0.3">
      <c r="B3073" t="s">
        <v>1847</v>
      </c>
      <c r="C3073">
        <v>55107</v>
      </c>
      <c r="D3073" t="s">
        <v>1656</v>
      </c>
    </row>
    <row r="3074" spans="2:4" x14ac:dyDescent="0.3">
      <c r="B3074" t="s">
        <v>1847</v>
      </c>
      <c r="C3074">
        <v>55109</v>
      </c>
      <c r="D3074" t="s">
        <v>1872</v>
      </c>
    </row>
    <row r="3075" spans="2:4" x14ac:dyDescent="0.3">
      <c r="B3075" t="s">
        <v>1847</v>
      </c>
      <c r="C3075">
        <v>55111</v>
      </c>
      <c r="D3075" t="s">
        <v>1873</v>
      </c>
    </row>
    <row r="3076" spans="2:4" x14ac:dyDescent="0.3">
      <c r="B3076" t="s">
        <v>1847</v>
      </c>
      <c r="C3076">
        <v>55113</v>
      </c>
      <c r="D3076" t="s">
        <v>1874</v>
      </c>
    </row>
    <row r="3077" spans="2:4" x14ac:dyDescent="0.3">
      <c r="B3077" t="s">
        <v>1847</v>
      </c>
      <c r="C3077">
        <v>55115</v>
      </c>
      <c r="D3077" t="s">
        <v>1875</v>
      </c>
    </row>
    <row r="3078" spans="2:4" x14ac:dyDescent="0.3">
      <c r="B3078" t="s">
        <v>1847</v>
      </c>
      <c r="C3078">
        <v>55117</v>
      </c>
      <c r="D3078" t="s">
        <v>1876</v>
      </c>
    </row>
    <row r="3079" spans="2:4" x14ac:dyDescent="0.3">
      <c r="B3079" t="s">
        <v>1847</v>
      </c>
      <c r="C3079">
        <v>55119</v>
      </c>
      <c r="D3079" t="s">
        <v>319</v>
      </c>
    </row>
    <row r="3080" spans="2:4" x14ac:dyDescent="0.3">
      <c r="B3080" t="s">
        <v>1847</v>
      </c>
      <c r="C3080">
        <v>55121</v>
      </c>
      <c r="D3080" t="s">
        <v>1877</v>
      </c>
    </row>
    <row r="3081" spans="2:4" x14ac:dyDescent="0.3">
      <c r="B3081" t="s">
        <v>1847</v>
      </c>
      <c r="C3081">
        <v>55123</v>
      </c>
      <c r="D3081" t="s">
        <v>1040</v>
      </c>
    </row>
    <row r="3082" spans="2:4" x14ac:dyDescent="0.3">
      <c r="B3082" t="s">
        <v>1847</v>
      </c>
      <c r="C3082">
        <v>55125</v>
      </c>
      <c r="D3082" t="s">
        <v>1878</v>
      </c>
    </row>
    <row r="3083" spans="2:4" x14ac:dyDescent="0.3">
      <c r="B3083" t="s">
        <v>1847</v>
      </c>
      <c r="C3083">
        <v>55127</v>
      </c>
      <c r="D3083" t="s">
        <v>1502</v>
      </c>
    </row>
    <row r="3084" spans="2:4" x14ac:dyDescent="0.3">
      <c r="B3084" t="s">
        <v>1847</v>
      </c>
      <c r="C3084">
        <v>55129</v>
      </c>
      <c r="D3084" t="s">
        <v>1879</v>
      </c>
    </row>
    <row r="3085" spans="2:4" x14ac:dyDescent="0.3">
      <c r="B3085" t="s">
        <v>1847</v>
      </c>
      <c r="C3085">
        <v>55131</v>
      </c>
      <c r="D3085" t="s">
        <v>69</v>
      </c>
    </row>
    <row r="3086" spans="2:4" x14ac:dyDescent="0.3">
      <c r="B3086" t="s">
        <v>1847</v>
      </c>
      <c r="C3086">
        <v>55133</v>
      </c>
      <c r="D3086" t="s">
        <v>1880</v>
      </c>
    </row>
    <row r="3087" spans="2:4" x14ac:dyDescent="0.3">
      <c r="B3087" t="s">
        <v>1847</v>
      </c>
      <c r="C3087">
        <v>55135</v>
      </c>
      <c r="D3087" t="s">
        <v>1881</v>
      </c>
    </row>
    <row r="3088" spans="2:4" x14ac:dyDescent="0.3">
      <c r="B3088" t="s">
        <v>1847</v>
      </c>
      <c r="C3088">
        <v>55137</v>
      </c>
      <c r="D3088" t="s">
        <v>1882</v>
      </c>
    </row>
    <row r="3089" spans="2:4" x14ac:dyDescent="0.3">
      <c r="B3089" t="s">
        <v>1847</v>
      </c>
      <c r="C3089">
        <v>55139</v>
      </c>
      <c r="D3089" t="s">
        <v>519</v>
      </c>
    </row>
    <row r="3090" spans="2:4" x14ac:dyDescent="0.3">
      <c r="B3090" t="s">
        <v>1847</v>
      </c>
      <c r="C3090">
        <v>55141</v>
      </c>
      <c r="D3090" t="s">
        <v>1340</v>
      </c>
    </row>
    <row r="3091" spans="2:4" x14ac:dyDescent="0.3">
      <c r="B3091" t="s">
        <v>1883</v>
      </c>
      <c r="C3091">
        <v>56001</v>
      </c>
      <c r="D3091" t="s">
        <v>1178</v>
      </c>
    </row>
    <row r="3092" spans="2:4" x14ac:dyDescent="0.3">
      <c r="B3092" t="s">
        <v>1883</v>
      </c>
      <c r="C3092">
        <v>56003</v>
      </c>
      <c r="D3092" t="s">
        <v>1044</v>
      </c>
    </row>
    <row r="3093" spans="2:4" x14ac:dyDescent="0.3">
      <c r="B3093" t="s">
        <v>1883</v>
      </c>
      <c r="C3093">
        <v>56005</v>
      </c>
      <c r="D3093" t="s">
        <v>690</v>
      </c>
    </row>
    <row r="3094" spans="2:4" x14ac:dyDescent="0.3">
      <c r="B3094" t="s">
        <v>1883</v>
      </c>
      <c r="C3094">
        <v>56007</v>
      </c>
      <c r="D3094" t="s">
        <v>1046</v>
      </c>
    </row>
    <row r="3095" spans="2:4" x14ac:dyDescent="0.3">
      <c r="B3095" t="s">
        <v>1883</v>
      </c>
      <c r="C3095">
        <v>56009</v>
      </c>
      <c r="D3095" t="s">
        <v>1884</v>
      </c>
    </row>
    <row r="3096" spans="2:4" x14ac:dyDescent="0.3">
      <c r="B3096" t="s">
        <v>1883</v>
      </c>
      <c r="C3096">
        <v>56011</v>
      </c>
      <c r="D3096" t="s">
        <v>1388</v>
      </c>
    </row>
    <row r="3097" spans="2:4" x14ac:dyDescent="0.3">
      <c r="B3097" t="s">
        <v>1883</v>
      </c>
      <c r="C3097">
        <v>56013</v>
      </c>
      <c r="D3097" t="s">
        <v>226</v>
      </c>
    </row>
    <row r="3098" spans="2:4" x14ac:dyDescent="0.3">
      <c r="B3098" t="s">
        <v>1883</v>
      </c>
      <c r="C3098">
        <v>56015</v>
      </c>
      <c r="D3098" t="s">
        <v>1885</v>
      </c>
    </row>
    <row r="3099" spans="2:4" x14ac:dyDescent="0.3">
      <c r="B3099" t="s">
        <v>1883</v>
      </c>
      <c r="C3099">
        <v>56017</v>
      </c>
      <c r="D3099" t="s">
        <v>1886</v>
      </c>
    </row>
    <row r="3100" spans="2:4" x14ac:dyDescent="0.3">
      <c r="B3100" t="s">
        <v>1883</v>
      </c>
      <c r="C3100">
        <v>56019</v>
      </c>
      <c r="D3100" t="s">
        <v>116</v>
      </c>
    </row>
    <row r="3101" spans="2:4" x14ac:dyDescent="0.3">
      <c r="B3101" t="s">
        <v>1883</v>
      </c>
      <c r="C3101">
        <v>56021</v>
      </c>
      <c r="D3101" t="s">
        <v>1887</v>
      </c>
    </row>
    <row r="3102" spans="2:4" x14ac:dyDescent="0.3">
      <c r="B3102" t="s">
        <v>1883</v>
      </c>
      <c r="C3102">
        <v>56023</v>
      </c>
      <c r="D3102" t="s">
        <v>118</v>
      </c>
    </row>
    <row r="3103" spans="2:4" x14ac:dyDescent="0.3">
      <c r="B3103" t="s">
        <v>1883</v>
      </c>
      <c r="C3103">
        <v>56025</v>
      </c>
      <c r="D3103" t="s">
        <v>1888</v>
      </c>
    </row>
    <row r="3104" spans="2:4" x14ac:dyDescent="0.3">
      <c r="B3104" t="s">
        <v>1883</v>
      </c>
      <c r="C3104">
        <v>56027</v>
      </c>
      <c r="D3104" t="s">
        <v>1889</v>
      </c>
    </row>
    <row r="3105" spans="2:4" x14ac:dyDescent="0.3">
      <c r="B3105" t="s">
        <v>1883</v>
      </c>
      <c r="C3105">
        <v>56029</v>
      </c>
      <c r="D3105" t="s">
        <v>245</v>
      </c>
    </row>
    <row r="3106" spans="2:4" x14ac:dyDescent="0.3">
      <c r="B3106" t="s">
        <v>1883</v>
      </c>
      <c r="C3106">
        <v>56031</v>
      </c>
      <c r="D3106" t="s">
        <v>1028</v>
      </c>
    </row>
    <row r="3107" spans="2:4" x14ac:dyDescent="0.3">
      <c r="B3107" t="s">
        <v>1883</v>
      </c>
      <c r="C3107">
        <v>56033</v>
      </c>
      <c r="D3107" t="s">
        <v>663</v>
      </c>
    </row>
    <row r="3108" spans="2:4" x14ac:dyDescent="0.3">
      <c r="B3108" t="s">
        <v>1883</v>
      </c>
      <c r="C3108">
        <v>56035</v>
      </c>
      <c r="D3108" t="s">
        <v>1890</v>
      </c>
    </row>
    <row r="3109" spans="2:4" x14ac:dyDescent="0.3">
      <c r="B3109" t="s">
        <v>1883</v>
      </c>
      <c r="C3109">
        <v>56037</v>
      </c>
      <c r="D3109" t="s">
        <v>1891</v>
      </c>
    </row>
    <row r="3110" spans="2:4" x14ac:dyDescent="0.3">
      <c r="B3110" t="s">
        <v>1883</v>
      </c>
      <c r="C3110">
        <v>56039</v>
      </c>
      <c r="D3110" t="s">
        <v>463</v>
      </c>
    </row>
    <row r="3111" spans="2:4" x14ac:dyDescent="0.3">
      <c r="B3111" t="s">
        <v>1883</v>
      </c>
      <c r="C3111">
        <v>56041</v>
      </c>
      <c r="D3111" t="s">
        <v>1892</v>
      </c>
    </row>
    <row r="3112" spans="2:4" x14ac:dyDescent="0.3">
      <c r="B3112" t="s">
        <v>1883</v>
      </c>
      <c r="C3112">
        <v>56043</v>
      </c>
      <c r="D3112" t="s">
        <v>1893</v>
      </c>
    </row>
    <row r="3113" spans="2:4" x14ac:dyDescent="0.3">
      <c r="B3113" t="s">
        <v>1883</v>
      </c>
      <c r="C3113">
        <v>56045</v>
      </c>
      <c r="D3113" t="s">
        <v>1894</v>
      </c>
    </row>
  </sheetData>
  <sortState xmlns:xlrd2="http://schemas.microsoft.com/office/spreadsheetml/2017/richdata2" ref="B5:D3113">
    <sortCondition ref="C5:C3113"/>
  </sortState>
  <pageMargins left="0.7" right="0.7" top="0.75" bottom="0.75" header="0.3" footer="0.3"/>
  <pageSetup orientation="portrait" verticalDpi="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22</vt:i4>
      </vt:variant>
    </vt:vector>
  </HeadingPairs>
  <TitlesOfParts>
    <vt:vector size="28" baseType="lpstr">
      <vt:lpstr>County Table</vt:lpstr>
      <vt:lpstr>Images</vt:lpstr>
      <vt:lpstr>Intro</vt:lpstr>
      <vt:lpstr>Results</vt:lpstr>
      <vt:lpstr>County</vt:lpstr>
      <vt:lpstr>Sheet3</vt:lpstr>
      <vt:lpstr>AA</vt:lpstr>
      <vt:lpstr>BB</vt:lpstr>
      <vt:lpstr>CC</vt:lpstr>
      <vt:lpstr>DD</vt:lpstr>
      <vt:lpstr>EE</vt:lpstr>
      <vt:lpstr>FF</vt:lpstr>
      <vt:lpstr>GG</vt:lpstr>
      <vt:lpstr>HH</vt:lpstr>
      <vt:lpstr>II</vt:lpstr>
      <vt:lpstr>JJ</vt:lpstr>
      <vt:lpstr>KK</vt:lpstr>
      <vt:lpstr>LL</vt:lpstr>
      <vt:lpstr>MM</vt:lpstr>
      <vt:lpstr>NN</vt:lpstr>
      <vt:lpstr>OO</vt:lpstr>
      <vt:lpstr>PP</vt:lpstr>
      <vt:lpstr>QQ</vt:lpstr>
      <vt:lpstr>RR</vt:lpstr>
      <vt:lpstr>SS</vt:lpstr>
      <vt:lpstr>TT</vt:lpstr>
      <vt:lpstr>UU</vt:lpstr>
      <vt:lpstr>VV</vt:lpstr>
    </vt:vector>
  </TitlesOfParts>
  <Company>U. S. Forest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Teach, Erika</cp:lastModifiedBy>
  <dcterms:created xsi:type="dcterms:W3CDTF">2020-03-19T15:27:04Z</dcterms:created>
  <dcterms:modified xsi:type="dcterms:W3CDTF">2021-11-22T17:35:26Z</dcterms:modified>
</cp:coreProperties>
</file>